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3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Client\Downloads\Data Analytics Course Exercises\Mark_Project_Repository\titanic\"/>
    </mc:Choice>
  </mc:AlternateContent>
  <xr:revisionPtr revIDLastSave="0" documentId="13_ncr:1_{9972FF09-FE51-4D90-8B4B-963A18E3A86A}" xr6:coauthVersionLast="47" xr6:coauthVersionMax="47" xr10:uidLastSave="{00000000-0000-0000-0000-000000000000}"/>
  <bookViews>
    <workbookView xWindow="-108" yWindow="-108" windowWidth="23256" windowHeight="13176" activeTab="4" xr2:uid="{00000000-000D-0000-FFFF-FFFF00000000}"/>
  </bookViews>
  <sheets>
    <sheet name="data" sheetId="1" r:id="rId1"/>
    <sheet name="WoE Correlation" sheetId="10" r:id="rId2"/>
    <sheet name="scoring" sheetId="6" r:id="rId3"/>
    <sheet name="pivot" sheetId="2" r:id="rId4"/>
    <sheet name="counts" sheetId="3" r:id="rId5"/>
    <sheet name="scoring_pivot" sheetId="7" r:id="rId6"/>
    <sheet name="curves" sheetId="8" r:id="rId7"/>
    <sheet name="population" sheetId="9" r:id="rId8"/>
  </sheets>
  <definedNames>
    <definedName name="solver_adj" localSheetId="2" hidden="1">scoring!$BN$3:$BT$3,scoring!$BK$3:$BL$3</definedName>
    <definedName name="solver_cvg" localSheetId="2" hidden="1">0.0001</definedName>
    <definedName name="solver_drv" localSheetId="2" hidden="1">2</definedName>
    <definedName name="solver_eng" localSheetId="2" hidden="1">1</definedName>
    <definedName name="solver_est" localSheetId="2" hidden="1">1</definedName>
    <definedName name="solver_itr" localSheetId="2" hidden="1">2147483647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2</definedName>
    <definedName name="solver_nod" localSheetId="2" hidden="1">2147483647</definedName>
    <definedName name="solver_num" localSheetId="2" hidden="1">0</definedName>
    <definedName name="solver_nwt" localSheetId="2" hidden="1">1</definedName>
    <definedName name="solver_opt" localSheetId="2" hidden="1">scoring!$BZ$3</definedName>
    <definedName name="solver_pre" localSheetId="2" hidden="1">0.000001</definedName>
    <definedName name="solver_rbv" localSheetId="2" hidden="1">2</definedName>
    <definedName name="solver_rlx" localSheetId="2" hidden="1">2</definedName>
    <definedName name="solver_rsd" localSheetId="2" hidden="1">0</definedName>
    <definedName name="solver_scl" localSheetId="2" hidden="1">2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1</definedName>
    <definedName name="solver_val" localSheetId="2" hidden="1">0</definedName>
    <definedName name="solver_ver" localSheetId="2" hidden="1">3</definedName>
  </definedNames>
  <calcPr calcId="191029"/>
  <pivotCaches>
    <pivotCache cacheId="5" r:id="rId9"/>
    <pivotCache cacheId="6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8" i="3" l="1"/>
  <c r="BT778" i="6"/>
  <c r="BT777" i="6"/>
  <c r="BT776" i="6"/>
  <c r="BT775" i="6"/>
  <c r="BT774" i="6"/>
  <c r="BT773" i="6"/>
  <c r="BT772" i="6"/>
  <c r="BT771" i="6"/>
  <c r="BT770" i="6"/>
  <c r="BT769" i="6"/>
  <c r="BT768" i="6"/>
  <c r="BT767" i="6"/>
  <c r="BT766" i="6"/>
  <c r="BT765" i="6"/>
  <c r="BT764" i="6"/>
  <c r="BT763" i="6"/>
  <c r="BT762" i="6"/>
  <c r="BT761" i="6"/>
  <c r="BT760" i="6"/>
  <c r="BT759" i="6"/>
  <c r="BT758" i="6"/>
  <c r="BT757" i="6"/>
  <c r="BT756" i="6"/>
  <c r="BT755" i="6"/>
  <c r="BT754" i="6"/>
  <c r="BT753" i="6"/>
  <c r="BT752" i="6"/>
  <c r="BT751" i="6"/>
  <c r="BT750" i="6"/>
  <c r="BT749" i="6"/>
  <c r="BT748" i="6"/>
  <c r="BT747" i="6"/>
  <c r="BT746" i="6"/>
  <c r="BT745" i="6"/>
  <c r="BT744" i="6"/>
  <c r="BT743" i="6"/>
  <c r="BT742" i="6"/>
  <c r="BT741" i="6"/>
  <c r="BT740" i="6"/>
  <c r="BT739" i="6"/>
  <c r="BT738" i="6"/>
  <c r="BT737" i="6"/>
  <c r="BT736" i="6"/>
  <c r="BT735" i="6"/>
  <c r="BT734" i="6"/>
  <c r="BT733" i="6"/>
  <c r="BT732" i="6"/>
  <c r="BT731" i="6"/>
  <c r="BT730" i="6"/>
  <c r="BT729" i="6"/>
  <c r="BT728" i="6"/>
  <c r="BT727" i="6"/>
  <c r="BT726" i="6"/>
  <c r="BT725" i="6"/>
  <c r="BT724" i="6"/>
  <c r="BT723" i="6"/>
  <c r="BT722" i="6"/>
  <c r="BT721" i="6"/>
  <c r="BT720" i="6"/>
  <c r="BT719" i="6"/>
  <c r="BT718" i="6"/>
  <c r="BT717" i="6"/>
  <c r="BT716" i="6"/>
  <c r="BT715" i="6"/>
  <c r="BT714" i="6"/>
  <c r="BT713" i="6"/>
  <c r="BT712" i="6"/>
  <c r="BT711" i="6"/>
  <c r="BT710" i="6"/>
  <c r="BT709" i="6"/>
  <c r="BT708" i="6"/>
  <c r="BT707" i="6"/>
  <c r="BT706" i="6"/>
  <c r="BT705" i="6"/>
  <c r="BT704" i="6"/>
  <c r="BT703" i="6"/>
  <c r="BT702" i="6"/>
  <c r="BT701" i="6"/>
  <c r="BT700" i="6"/>
  <c r="BT699" i="6"/>
  <c r="BT698" i="6"/>
  <c r="BT697" i="6"/>
  <c r="BT696" i="6"/>
  <c r="BT695" i="6"/>
  <c r="BT694" i="6"/>
  <c r="BT693" i="6"/>
  <c r="BT692" i="6"/>
  <c r="BT691" i="6"/>
  <c r="BT690" i="6"/>
  <c r="BT689" i="6"/>
  <c r="BT688" i="6"/>
  <c r="BT687" i="6"/>
  <c r="BT686" i="6"/>
  <c r="BT685" i="6"/>
  <c r="BT684" i="6"/>
  <c r="BT683" i="6"/>
  <c r="BT682" i="6"/>
  <c r="BT681" i="6"/>
  <c r="BT680" i="6"/>
  <c r="BT679" i="6"/>
  <c r="BT678" i="6"/>
  <c r="BT677" i="6"/>
  <c r="BT676" i="6"/>
  <c r="BT675" i="6"/>
  <c r="BT674" i="6"/>
  <c r="BT673" i="6"/>
  <c r="BT672" i="6"/>
  <c r="BT671" i="6"/>
  <c r="BT670" i="6"/>
  <c r="BT669" i="6"/>
  <c r="BT668" i="6"/>
  <c r="BT667" i="6"/>
  <c r="BT666" i="6"/>
  <c r="BT665" i="6"/>
  <c r="BT664" i="6"/>
  <c r="BT663" i="6"/>
  <c r="BT662" i="6"/>
  <c r="BT661" i="6"/>
  <c r="BT660" i="6"/>
  <c r="BT659" i="6"/>
  <c r="BT658" i="6"/>
  <c r="BT657" i="6"/>
  <c r="BT656" i="6"/>
  <c r="BT655" i="6"/>
  <c r="BT654" i="6"/>
  <c r="BT653" i="6"/>
  <c r="BT652" i="6"/>
  <c r="BT651" i="6"/>
  <c r="BT650" i="6"/>
  <c r="BT649" i="6"/>
  <c r="BT648" i="6"/>
  <c r="BT647" i="6"/>
  <c r="BT646" i="6"/>
  <c r="BT645" i="6"/>
  <c r="BT644" i="6"/>
  <c r="BT643" i="6"/>
  <c r="BT642" i="6"/>
  <c r="BT641" i="6"/>
  <c r="BT640" i="6"/>
  <c r="BT639" i="6"/>
  <c r="BT638" i="6"/>
  <c r="BT637" i="6"/>
  <c r="BT636" i="6"/>
  <c r="BT635" i="6"/>
  <c r="BT634" i="6"/>
  <c r="BT633" i="6"/>
  <c r="BT632" i="6"/>
  <c r="BT631" i="6"/>
  <c r="BT630" i="6"/>
  <c r="BT629" i="6"/>
  <c r="BT628" i="6"/>
  <c r="BT627" i="6"/>
  <c r="BT626" i="6"/>
  <c r="BT625" i="6"/>
  <c r="BT624" i="6"/>
  <c r="BT623" i="6"/>
  <c r="BT622" i="6"/>
  <c r="BT621" i="6"/>
  <c r="BT620" i="6"/>
  <c r="BT619" i="6"/>
  <c r="BT618" i="6"/>
  <c r="BT617" i="6"/>
  <c r="BT616" i="6"/>
  <c r="BT615" i="6"/>
  <c r="BT614" i="6"/>
  <c r="BT613" i="6"/>
  <c r="BT612" i="6"/>
  <c r="BT611" i="6"/>
  <c r="BT610" i="6"/>
  <c r="BT609" i="6"/>
  <c r="BT608" i="6"/>
  <c r="BT607" i="6"/>
  <c r="BT606" i="6"/>
  <c r="BT605" i="6"/>
  <c r="BT604" i="6"/>
  <c r="BT603" i="6"/>
  <c r="BT602" i="6"/>
  <c r="BT601" i="6"/>
  <c r="BT600" i="6"/>
  <c r="BT599" i="6"/>
  <c r="BT598" i="6"/>
  <c r="BT597" i="6"/>
  <c r="BT596" i="6"/>
  <c r="BT595" i="6"/>
  <c r="BT594" i="6"/>
  <c r="BT593" i="6"/>
  <c r="BT592" i="6"/>
  <c r="BT591" i="6"/>
  <c r="BT590" i="6"/>
  <c r="BT589" i="6"/>
  <c r="BT588" i="6"/>
  <c r="BT587" i="6"/>
  <c r="BT586" i="6"/>
  <c r="BT585" i="6"/>
  <c r="BT584" i="6"/>
  <c r="BT583" i="6"/>
  <c r="BT582" i="6"/>
  <c r="BT581" i="6"/>
  <c r="BT580" i="6"/>
  <c r="BT579" i="6"/>
  <c r="BT578" i="6"/>
  <c r="BT577" i="6"/>
  <c r="BT576" i="6"/>
  <c r="BT575" i="6"/>
  <c r="BT574" i="6"/>
  <c r="BT573" i="6"/>
  <c r="BT572" i="6"/>
  <c r="BT571" i="6"/>
  <c r="BT570" i="6"/>
  <c r="BT569" i="6"/>
  <c r="BT568" i="6"/>
  <c r="BT567" i="6"/>
  <c r="BT566" i="6"/>
  <c r="BT565" i="6"/>
  <c r="BT564" i="6"/>
  <c r="BT563" i="6"/>
  <c r="BT562" i="6"/>
  <c r="BT561" i="6"/>
  <c r="BT560" i="6"/>
  <c r="BT559" i="6"/>
  <c r="BT558" i="6"/>
  <c r="BT557" i="6"/>
  <c r="BT556" i="6"/>
  <c r="BT555" i="6"/>
  <c r="BT554" i="6"/>
  <c r="BT553" i="6"/>
  <c r="BT552" i="6"/>
  <c r="BT551" i="6"/>
  <c r="BT550" i="6"/>
  <c r="BT549" i="6"/>
  <c r="BT548" i="6"/>
  <c r="BT547" i="6"/>
  <c r="BT546" i="6"/>
  <c r="BT545" i="6"/>
  <c r="BT544" i="6"/>
  <c r="BT543" i="6"/>
  <c r="BT542" i="6"/>
  <c r="BT541" i="6"/>
  <c r="BT540" i="6"/>
  <c r="BT539" i="6"/>
  <c r="BT538" i="6"/>
  <c r="BT537" i="6"/>
  <c r="BT536" i="6"/>
  <c r="BT535" i="6"/>
  <c r="BT534" i="6"/>
  <c r="BT533" i="6"/>
  <c r="BT532" i="6"/>
  <c r="BT531" i="6"/>
  <c r="BT530" i="6"/>
  <c r="BT529" i="6"/>
  <c r="BT528" i="6"/>
  <c r="BT527" i="6"/>
  <c r="BT526" i="6"/>
  <c r="BT525" i="6"/>
  <c r="BT524" i="6"/>
  <c r="BT523" i="6"/>
  <c r="BT522" i="6"/>
  <c r="BT521" i="6"/>
  <c r="BT520" i="6"/>
  <c r="BT519" i="6"/>
  <c r="BT518" i="6"/>
  <c r="BT517" i="6"/>
  <c r="BT516" i="6"/>
  <c r="BT515" i="6"/>
  <c r="BT514" i="6"/>
  <c r="BT513" i="6"/>
  <c r="BT512" i="6"/>
  <c r="BT511" i="6"/>
  <c r="BT510" i="6"/>
  <c r="BT509" i="6"/>
  <c r="BT508" i="6"/>
  <c r="BT507" i="6"/>
  <c r="BT506" i="6"/>
  <c r="BT505" i="6"/>
  <c r="BT504" i="6"/>
  <c r="BT503" i="6"/>
  <c r="BT502" i="6"/>
  <c r="BT501" i="6"/>
  <c r="BT500" i="6"/>
  <c r="BT499" i="6"/>
  <c r="BT498" i="6"/>
  <c r="BT497" i="6"/>
  <c r="BT496" i="6"/>
  <c r="BT495" i="6"/>
  <c r="BT494" i="6"/>
  <c r="BT493" i="6"/>
  <c r="BT492" i="6"/>
  <c r="BT491" i="6"/>
  <c r="BT490" i="6"/>
  <c r="BT489" i="6"/>
  <c r="BT488" i="6"/>
  <c r="BT487" i="6"/>
  <c r="BT486" i="6"/>
  <c r="BT485" i="6"/>
  <c r="BT484" i="6"/>
  <c r="BT483" i="6"/>
  <c r="BT482" i="6"/>
  <c r="BT481" i="6"/>
  <c r="BT480" i="6"/>
  <c r="BT479" i="6"/>
  <c r="BT478" i="6"/>
  <c r="BT477" i="6"/>
  <c r="BT476" i="6"/>
  <c r="BT475" i="6"/>
  <c r="BT474" i="6"/>
  <c r="BT473" i="6"/>
  <c r="BT472" i="6"/>
  <c r="BT471" i="6"/>
  <c r="BT470" i="6"/>
  <c r="BT469" i="6"/>
  <c r="BT468" i="6"/>
  <c r="BT467" i="6"/>
  <c r="BT466" i="6"/>
  <c r="BT465" i="6"/>
  <c r="BT464" i="6"/>
  <c r="BT463" i="6"/>
  <c r="BT462" i="6"/>
  <c r="BT461" i="6"/>
  <c r="BT460" i="6"/>
  <c r="BT459" i="6"/>
  <c r="BT458" i="6"/>
  <c r="BT457" i="6"/>
  <c r="BT456" i="6"/>
  <c r="BT455" i="6"/>
  <c r="BT454" i="6"/>
  <c r="BT453" i="6"/>
  <c r="BT452" i="6"/>
  <c r="BT451" i="6"/>
  <c r="BT450" i="6"/>
  <c r="BT449" i="6"/>
  <c r="BT448" i="6"/>
  <c r="BT447" i="6"/>
  <c r="BT446" i="6"/>
  <c r="BT445" i="6"/>
  <c r="BT444" i="6"/>
  <c r="BT443" i="6"/>
  <c r="BT442" i="6"/>
  <c r="BT441" i="6"/>
  <c r="BT440" i="6"/>
  <c r="BT439" i="6"/>
  <c r="BT438" i="6"/>
  <c r="BT437" i="6"/>
  <c r="BT436" i="6"/>
  <c r="BT435" i="6"/>
  <c r="BT434" i="6"/>
  <c r="BT433" i="6"/>
  <c r="BT432" i="6"/>
  <c r="BT431" i="6"/>
  <c r="BT430" i="6"/>
  <c r="BT429" i="6"/>
  <c r="BT428" i="6"/>
  <c r="BT427" i="6"/>
  <c r="BT426" i="6"/>
  <c r="BT425" i="6"/>
  <c r="BT424" i="6"/>
  <c r="BT423" i="6"/>
  <c r="BT422" i="6"/>
  <c r="BT421" i="6"/>
  <c r="BT420" i="6"/>
  <c r="BT419" i="6"/>
  <c r="BT418" i="6"/>
  <c r="BT417" i="6"/>
  <c r="BT416" i="6"/>
  <c r="BT415" i="6"/>
  <c r="BT414" i="6"/>
  <c r="BT413" i="6"/>
  <c r="BT412" i="6"/>
  <c r="BT411" i="6"/>
  <c r="BT410" i="6"/>
  <c r="BT409" i="6"/>
  <c r="BT408" i="6"/>
  <c r="BT407" i="6"/>
  <c r="BT406" i="6"/>
  <c r="BT405" i="6"/>
  <c r="BT404" i="6"/>
  <c r="BT403" i="6"/>
  <c r="BT402" i="6"/>
  <c r="BT401" i="6"/>
  <c r="BT400" i="6"/>
  <c r="BT399" i="6"/>
  <c r="BT398" i="6"/>
  <c r="BT397" i="6"/>
  <c r="BT396" i="6"/>
  <c r="BT395" i="6"/>
  <c r="BT394" i="6"/>
  <c r="BT393" i="6"/>
  <c r="BT392" i="6"/>
  <c r="BT391" i="6"/>
  <c r="BT390" i="6"/>
  <c r="BT389" i="6"/>
  <c r="BT388" i="6"/>
  <c r="BT387" i="6"/>
  <c r="BT386" i="6"/>
  <c r="BT385" i="6"/>
  <c r="BT384" i="6"/>
  <c r="BT383" i="6"/>
  <c r="BT382" i="6"/>
  <c r="BT381" i="6"/>
  <c r="BT380" i="6"/>
  <c r="BT379" i="6"/>
  <c r="BT378" i="6"/>
  <c r="BT377" i="6"/>
  <c r="BT376" i="6"/>
  <c r="BT375" i="6"/>
  <c r="BT374" i="6"/>
  <c r="BT373" i="6"/>
  <c r="BT372" i="6"/>
  <c r="BT371" i="6"/>
  <c r="BT370" i="6"/>
  <c r="BT369" i="6"/>
  <c r="BT368" i="6"/>
  <c r="BT367" i="6"/>
  <c r="BT366" i="6"/>
  <c r="BT365" i="6"/>
  <c r="BT364" i="6"/>
  <c r="BT363" i="6"/>
  <c r="BT362" i="6"/>
  <c r="BT361" i="6"/>
  <c r="BT360" i="6"/>
  <c r="BT359" i="6"/>
  <c r="BT358" i="6"/>
  <c r="BT357" i="6"/>
  <c r="BT356" i="6"/>
  <c r="BT355" i="6"/>
  <c r="BT354" i="6"/>
  <c r="BT353" i="6"/>
  <c r="BT352" i="6"/>
  <c r="BT351" i="6"/>
  <c r="BT350" i="6"/>
  <c r="BT349" i="6"/>
  <c r="BT348" i="6"/>
  <c r="BT347" i="6"/>
  <c r="BT346" i="6"/>
  <c r="BT345" i="6"/>
  <c r="BT344" i="6"/>
  <c r="BT343" i="6"/>
  <c r="BT342" i="6"/>
  <c r="BT341" i="6"/>
  <c r="BT340" i="6"/>
  <c r="BT339" i="6"/>
  <c r="BT338" i="6"/>
  <c r="BT337" i="6"/>
  <c r="BT336" i="6"/>
  <c r="BT335" i="6"/>
  <c r="BT334" i="6"/>
  <c r="BT333" i="6"/>
  <c r="BT332" i="6"/>
  <c r="BT331" i="6"/>
  <c r="BT330" i="6"/>
  <c r="BT329" i="6"/>
  <c r="BT328" i="6"/>
  <c r="BT327" i="6"/>
  <c r="BT326" i="6"/>
  <c r="BT325" i="6"/>
  <c r="BT324" i="6"/>
  <c r="BT323" i="6"/>
  <c r="BT322" i="6"/>
  <c r="BT321" i="6"/>
  <c r="BT320" i="6"/>
  <c r="BT319" i="6"/>
  <c r="BT318" i="6"/>
  <c r="BT317" i="6"/>
  <c r="BT316" i="6"/>
  <c r="BT315" i="6"/>
  <c r="BT314" i="6"/>
  <c r="BT313" i="6"/>
  <c r="BT312" i="6"/>
  <c r="BT311" i="6"/>
  <c r="BT310" i="6"/>
  <c r="BT309" i="6"/>
  <c r="BT308" i="6"/>
  <c r="BT307" i="6"/>
  <c r="BT306" i="6"/>
  <c r="BT305" i="6"/>
  <c r="BT304" i="6"/>
  <c r="BT303" i="6"/>
  <c r="BT302" i="6"/>
  <c r="BT301" i="6"/>
  <c r="BT300" i="6"/>
  <c r="BT299" i="6"/>
  <c r="BT298" i="6"/>
  <c r="BT297" i="6"/>
  <c r="BT296" i="6"/>
  <c r="BT295" i="6"/>
  <c r="BT294" i="6"/>
  <c r="BT293" i="6"/>
  <c r="BT292" i="6"/>
  <c r="BT291" i="6"/>
  <c r="BT290" i="6"/>
  <c r="BT289" i="6"/>
  <c r="BT288" i="6"/>
  <c r="BT287" i="6"/>
  <c r="BT286" i="6"/>
  <c r="BT285" i="6"/>
  <c r="BT284" i="6"/>
  <c r="BT283" i="6"/>
  <c r="BT282" i="6"/>
  <c r="BT281" i="6"/>
  <c r="BT280" i="6"/>
  <c r="BT279" i="6"/>
  <c r="BT278" i="6"/>
  <c r="BT277" i="6"/>
  <c r="BT276" i="6"/>
  <c r="BT275" i="6"/>
  <c r="BT274" i="6"/>
  <c r="BT273" i="6"/>
  <c r="BT272" i="6"/>
  <c r="BT271" i="6"/>
  <c r="BT270" i="6"/>
  <c r="BT269" i="6"/>
  <c r="BT268" i="6"/>
  <c r="BT267" i="6"/>
  <c r="BT266" i="6"/>
  <c r="BT265" i="6"/>
  <c r="BT264" i="6"/>
  <c r="BT263" i="6"/>
  <c r="BT262" i="6"/>
  <c r="BT261" i="6"/>
  <c r="BT260" i="6"/>
  <c r="BT259" i="6"/>
  <c r="BT258" i="6"/>
  <c r="BT257" i="6"/>
  <c r="BT256" i="6"/>
  <c r="BT255" i="6"/>
  <c r="BT254" i="6"/>
  <c r="BT253" i="6"/>
  <c r="BT252" i="6"/>
  <c r="BT251" i="6"/>
  <c r="BT250" i="6"/>
  <c r="BT249" i="6"/>
  <c r="BT248" i="6"/>
  <c r="BT247" i="6"/>
  <c r="BT246" i="6"/>
  <c r="BT245" i="6"/>
  <c r="BT244" i="6"/>
  <c r="BT243" i="6"/>
  <c r="BT242" i="6"/>
  <c r="BT241" i="6"/>
  <c r="BT240" i="6"/>
  <c r="BT239" i="6"/>
  <c r="BT238" i="6"/>
  <c r="BT237" i="6"/>
  <c r="BT236" i="6"/>
  <c r="BT235" i="6"/>
  <c r="BT234" i="6"/>
  <c r="BT233" i="6"/>
  <c r="BT232" i="6"/>
  <c r="BT231" i="6"/>
  <c r="BT230" i="6"/>
  <c r="BT229" i="6"/>
  <c r="BT228" i="6"/>
  <c r="BT227" i="6"/>
  <c r="BT226" i="6"/>
  <c r="BT225" i="6"/>
  <c r="BT224" i="6"/>
  <c r="BT223" i="6"/>
  <c r="BT222" i="6"/>
  <c r="BT221" i="6"/>
  <c r="BT220" i="6"/>
  <c r="BT219" i="6"/>
  <c r="BT218" i="6"/>
  <c r="BT217" i="6"/>
  <c r="BT216" i="6"/>
  <c r="BT215" i="6"/>
  <c r="BT214" i="6"/>
  <c r="BT213" i="6"/>
  <c r="BT212" i="6"/>
  <c r="BT211" i="6"/>
  <c r="BT210" i="6"/>
  <c r="BT209" i="6"/>
  <c r="BT208" i="6"/>
  <c r="BT207" i="6"/>
  <c r="BT206" i="6"/>
  <c r="BT205" i="6"/>
  <c r="BT204" i="6"/>
  <c r="BT203" i="6"/>
  <c r="BT202" i="6"/>
  <c r="BT201" i="6"/>
  <c r="BT200" i="6"/>
  <c r="BT199" i="6"/>
  <c r="BT198" i="6"/>
  <c r="BT197" i="6"/>
  <c r="BT196" i="6"/>
  <c r="BT195" i="6"/>
  <c r="BT194" i="6"/>
  <c r="BT193" i="6"/>
  <c r="BT192" i="6"/>
  <c r="BT191" i="6"/>
  <c r="BT190" i="6"/>
  <c r="BT189" i="6"/>
  <c r="BT188" i="6"/>
  <c r="BT187" i="6"/>
  <c r="BT186" i="6"/>
  <c r="BT185" i="6"/>
  <c r="BT184" i="6"/>
  <c r="BT183" i="6"/>
  <c r="BT182" i="6"/>
  <c r="BT181" i="6"/>
  <c r="BT180" i="6"/>
  <c r="BT179" i="6"/>
  <c r="BT178" i="6"/>
  <c r="BT177" i="6"/>
  <c r="BT176" i="6"/>
  <c r="BT175" i="6"/>
  <c r="BT174" i="6"/>
  <c r="BT173" i="6"/>
  <c r="BT172" i="6"/>
  <c r="BT171" i="6"/>
  <c r="BT170" i="6"/>
  <c r="BT169" i="6"/>
  <c r="BT168" i="6"/>
  <c r="BT167" i="6"/>
  <c r="BT166" i="6"/>
  <c r="BT165" i="6"/>
  <c r="BT164" i="6"/>
  <c r="BT163" i="6"/>
  <c r="BT162" i="6"/>
  <c r="BT161" i="6"/>
  <c r="BT160" i="6"/>
  <c r="BT159" i="6"/>
  <c r="BT158" i="6"/>
  <c r="BT157" i="6"/>
  <c r="BT156" i="6"/>
  <c r="BT155" i="6"/>
  <c r="BT154" i="6"/>
  <c r="BT153" i="6"/>
  <c r="BT152" i="6"/>
  <c r="BT151" i="6"/>
  <c r="BT150" i="6"/>
  <c r="BT149" i="6"/>
  <c r="BT148" i="6"/>
  <c r="BT147" i="6"/>
  <c r="BT146" i="6"/>
  <c r="BT145" i="6"/>
  <c r="BT144" i="6"/>
  <c r="BT143" i="6"/>
  <c r="BT142" i="6"/>
  <c r="BT141" i="6"/>
  <c r="BT140" i="6"/>
  <c r="BT139" i="6"/>
  <c r="BT138" i="6"/>
  <c r="BT137" i="6"/>
  <c r="BT136" i="6"/>
  <c r="BT135" i="6"/>
  <c r="BT134" i="6"/>
  <c r="BT133" i="6"/>
  <c r="BT132" i="6"/>
  <c r="BT131" i="6"/>
  <c r="BT130" i="6"/>
  <c r="BT129" i="6"/>
  <c r="BT128" i="6"/>
  <c r="BT127" i="6"/>
  <c r="BT126" i="6"/>
  <c r="BT125" i="6"/>
  <c r="BT124" i="6"/>
  <c r="BT123" i="6"/>
  <c r="BT122" i="6"/>
  <c r="BT121" i="6"/>
  <c r="BT120" i="6"/>
  <c r="BT119" i="6"/>
  <c r="BT118" i="6"/>
  <c r="BT117" i="6"/>
  <c r="BT116" i="6"/>
  <c r="BT115" i="6"/>
  <c r="BT114" i="6"/>
  <c r="BT113" i="6"/>
  <c r="BT112" i="6"/>
  <c r="BT111" i="6"/>
  <c r="BT110" i="6"/>
  <c r="BT109" i="6"/>
  <c r="BT108" i="6"/>
  <c r="BT107" i="6"/>
  <c r="BT106" i="6"/>
  <c r="BT105" i="6"/>
  <c r="BT104" i="6"/>
  <c r="BT103" i="6"/>
  <c r="BT102" i="6"/>
  <c r="BT101" i="6"/>
  <c r="BT100" i="6"/>
  <c r="BT99" i="6"/>
  <c r="BT98" i="6"/>
  <c r="BT97" i="6"/>
  <c r="BT96" i="6"/>
  <c r="BT95" i="6"/>
  <c r="BT94" i="6"/>
  <c r="BT93" i="6"/>
  <c r="BT92" i="6"/>
  <c r="BT91" i="6"/>
  <c r="BT90" i="6"/>
  <c r="BT89" i="6"/>
  <c r="BT88" i="6"/>
  <c r="BT87" i="6"/>
  <c r="BT86" i="6"/>
  <c r="BT85" i="6"/>
  <c r="BT84" i="6"/>
  <c r="BT83" i="6"/>
  <c r="BT82" i="6"/>
  <c r="BT81" i="6"/>
  <c r="BT80" i="6"/>
  <c r="BT79" i="6"/>
  <c r="BT78" i="6"/>
  <c r="BT77" i="6"/>
  <c r="BT76" i="6"/>
  <c r="BT75" i="6"/>
  <c r="BT74" i="6"/>
  <c r="BT73" i="6"/>
  <c r="BT72" i="6"/>
  <c r="BT71" i="6"/>
  <c r="BT70" i="6"/>
  <c r="BT69" i="6"/>
  <c r="BT68" i="6"/>
  <c r="BT67" i="6"/>
  <c r="BT66" i="6"/>
  <c r="BT65" i="6"/>
  <c r="BT64" i="6"/>
  <c r="BT63" i="6"/>
  <c r="BT62" i="6"/>
  <c r="BT61" i="6"/>
  <c r="BT60" i="6"/>
  <c r="BT59" i="6"/>
  <c r="BT58" i="6"/>
  <c r="BT57" i="6"/>
  <c r="BT56" i="6"/>
  <c r="BT55" i="6"/>
  <c r="BT54" i="6"/>
  <c r="BT53" i="6"/>
  <c r="BT52" i="6"/>
  <c r="BT51" i="6"/>
  <c r="BT50" i="6"/>
  <c r="BT49" i="6"/>
  <c r="BT48" i="6"/>
  <c r="BT47" i="6"/>
  <c r="BT46" i="6"/>
  <c r="BT45" i="6"/>
  <c r="BT44" i="6"/>
  <c r="BT43" i="6"/>
  <c r="BT42" i="6"/>
  <c r="BT41" i="6"/>
  <c r="BT40" i="6"/>
  <c r="BT39" i="6"/>
  <c r="BT38" i="6"/>
  <c r="BT37" i="6"/>
  <c r="BT36" i="6"/>
  <c r="BT35" i="6"/>
  <c r="BT34" i="6"/>
  <c r="BT33" i="6"/>
  <c r="BT32" i="6"/>
  <c r="BT31" i="6"/>
  <c r="BT30" i="6"/>
  <c r="BT29" i="6"/>
  <c r="BT28" i="6"/>
  <c r="BT27" i="6"/>
  <c r="BT26" i="6"/>
  <c r="BT25" i="6"/>
  <c r="BT24" i="6"/>
  <c r="BT23" i="6"/>
  <c r="BT22" i="6"/>
  <c r="BT21" i="6"/>
  <c r="BT20" i="6"/>
  <c r="BT19" i="6"/>
  <c r="BT18" i="6"/>
  <c r="BT17" i="6"/>
  <c r="BT16" i="6"/>
  <c r="BT15" i="6"/>
  <c r="BT14" i="6"/>
  <c r="BT13" i="6"/>
  <c r="BT12" i="6"/>
  <c r="BT11" i="6"/>
  <c r="BT10" i="6"/>
  <c r="BT9" i="6"/>
  <c r="BT8" i="6"/>
  <c r="BT7" i="6"/>
  <c r="BT6" i="6"/>
  <c r="BT5" i="6"/>
  <c r="BS778" i="6"/>
  <c r="BR778" i="6"/>
  <c r="BQ778" i="6"/>
  <c r="BP778" i="6"/>
  <c r="BO778" i="6"/>
  <c r="BN778" i="6"/>
  <c r="BM778" i="6"/>
  <c r="BL778" i="6"/>
  <c r="BS777" i="6"/>
  <c r="BR777" i="6"/>
  <c r="BQ777" i="6"/>
  <c r="BP777" i="6"/>
  <c r="BO777" i="6"/>
  <c r="BN777" i="6"/>
  <c r="BM777" i="6"/>
  <c r="BL777" i="6"/>
  <c r="BS776" i="6"/>
  <c r="BR776" i="6"/>
  <c r="BQ776" i="6"/>
  <c r="BP776" i="6"/>
  <c r="BO776" i="6"/>
  <c r="BN776" i="6"/>
  <c r="BM776" i="6"/>
  <c r="BL776" i="6"/>
  <c r="BS775" i="6"/>
  <c r="BR775" i="6"/>
  <c r="BQ775" i="6"/>
  <c r="BP775" i="6"/>
  <c r="BO775" i="6"/>
  <c r="BN775" i="6"/>
  <c r="BM775" i="6"/>
  <c r="BL775" i="6"/>
  <c r="BS774" i="6"/>
  <c r="BR774" i="6"/>
  <c r="BQ774" i="6"/>
  <c r="BP774" i="6"/>
  <c r="BO774" i="6"/>
  <c r="BN774" i="6"/>
  <c r="BM774" i="6"/>
  <c r="BL774" i="6"/>
  <c r="BS773" i="6"/>
  <c r="BR773" i="6"/>
  <c r="BQ773" i="6"/>
  <c r="BP773" i="6"/>
  <c r="BO773" i="6"/>
  <c r="BN773" i="6"/>
  <c r="BM773" i="6"/>
  <c r="BL773" i="6"/>
  <c r="BS772" i="6"/>
  <c r="BR772" i="6"/>
  <c r="BQ772" i="6"/>
  <c r="BP772" i="6"/>
  <c r="BO772" i="6"/>
  <c r="BN772" i="6"/>
  <c r="BM772" i="6"/>
  <c r="BL772" i="6"/>
  <c r="BS771" i="6"/>
  <c r="BR771" i="6"/>
  <c r="BQ771" i="6"/>
  <c r="BP771" i="6"/>
  <c r="BO771" i="6"/>
  <c r="BN771" i="6"/>
  <c r="BM771" i="6"/>
  <c r="BL771" i="6"/>
  <c r="BS770" i="6"/>
  <c r="BR770" i="6"/>
  <c r="BQ770" i="6"/>
  <c r="BP770" i="6"/>
  <c r="BO770" i="6"/>
  <c r="BN770" i="6"/>
  <c r="BM770" i="6"/>
  <c r="BL770" i="6"/>
  <c r="BS769" i="6"/>
  <c r="BR769" i="6"/>
  <c r="BQ769" i="6"/>
  <c r="BP769" i="6"/>
  <c r="BO769" i="6"/>
  <c r="BN769" i="6"/>
  <c r="BM769" i="6"/>
  <c r="BL769" i="6"/>
  <c r="BS768" i="6"/>
  <c r="BR768" i="6"/>
  <c r="BQ768" i="6"/>
  <c r="BP768" i="6"/>
  <c r="BO768" i="6"/>
  <c r="BN768" i="6"/>
  <c r="BM768" i="6"/>
  <c r="BL768" i="6"/>
  <c r="BS767" i="6"/>
  <c r="BR767" i="6"/>
  <c r="BQ767" i="6"/>
  <c r="BP767" i="6"/>
  <c r="BO767" i="6"/>
  <c r="BN767" i="6"/>
  <c r="BM767" i="6"/>
  <c r="BL767" i="6"/>
  <c r="BS766" i="6"/>
  <c r="BR766" i="6"/>
  <c r="BQ766" i="6"/>
  <c r="BP766" i="6"/>
  <c r="BO766" i="6"/>
  <c r="BN766" i="6"/>
  <c r="BM766" i="6"/>
  <c r="BL766" i="6"/>
  <c r="BS765" i="6"/>
  <c r="BR765" i="6"/>
  <c r="BQ765" i="6"/>
  <c r="BP765" i="6"/>
  <c r="BO765" i="6"/>
  <c r="BN765" i="6"/>
  <c r="BM765" i="6"/>
  <c r="BL765" i="6"/>
  <c r="BS764" i="6"/>
  <c r="BR764" i="6"/>
  <c r="BQ764" i="6"/>
  <c r="BP764" i="6"/>
  <c r="BO764" i="6"/>
  <c r="BN764" i="6"/>
  <c r="BM764" i="6"/>
  <c r="BL764" i="6"/>
  <c r="BS763" i="6"/>
  <c r="BR763" i="6"/>
  <c r="BQ763" i="6"/>
  <c r="BP763" i="6"/>
  <c r="BO763" i="6"/>
  <c r="BN763" i="6"/>
  <c r="BM763" i="6"/>
  <c r="BL763" i="6"/>
  <c r="BS762" i="6"/>
  <c r="BR762" i="6"/>
  <c r="BQ762" i="6"/>
  <c r="BP762" i="6"/>
  <c r="BO762" i="6"/>
  <c r="BN762" i="6"/>
  <c r="BM762" i="6"/>
  <c r="BL762" i="6"/>
  <c r="BS761" i="6"/>
  <c r="BR761" i="6"/>
  <c r="BQ761" i="6"/>
  <c r="BP761" i="6"/>
  <c r="BO761" i="6"/>
  <c r="BN761" i="6"/>
  <c r="BM761" i="6"/>
  <c r="BL761" i="6"/>
  <c r="BS760" i="6"/>
  <c r="BR760" i="6"/>
  <c r="BQ760" i="6"/>
  <c r="BP760" i="6"/>
  <c r="BO760" i="6"/>
  <c r="BN760" i="6"/>
  <c r="BM760" i="6"/>
  <c r="BL760" i="6"/>
  <c r="BS759" i="6"/>
  <c r="BR759" i="6"/>
  <c r="BQ759" i="6"/>
  <c r="BP759" i="6"/>
  <c r="BO759" i="6"/>
  <c r="BN759" i="6"/>
  <c r="BM759" i="6"/>
  <c r="BL759" i="6"/>
  <c r="BS758" i="6"/>
  <c r="BR758" i="6"/>
  <c r="BQ758" i="6"/>
  <c r="BP758" i="6"/>
  <c r="BO758" i="6"/>
  <c r="BN758" i="6"/>
  <c r="BM758" i="6"/>
  <c r="BL758" i="6"/>
  <c r="BS757" i="6"/>
  <c r="BR757" i="6"/>
  <c r="BQ757" i="6"/>
  <c r="BP757" i="6"/>
  <c r="BO757" i="6"/>
  <c r="BN757" i="6"/>
  <c r="BM757" i="6"/>
  <c r="BL757" i="6"/>
  <c r="BS756" i="6"/>
  <c r="BR756" i="6"/>
  <c r="BQ756" i="6"/>
  <c r="BP756" i="6"/>
  <c r="BO756" i="6"/>
  <c r="BN756" i="6"/>
  <c r="BM756" i="6"/>
  <c r="BL756" i="6"/>
  <c r="BS755" i="6"/>
  <c r="BR755" i="6"/>
  <c r="BQ755" i="6"/>
  <c r="BP755" i="6"/>
  <c r="BO755" i="6"/>
  <c r="BN755" i="6"/>
  <c r="BM755" i="6"/>
  <c r="BL755" i="6"/>
  <c r="BS754" i="6"/>
  <c r="BR754" i="6"/>
  <c r="BQ754" i="6"/>
  <c r="BP754" i="6"/>
  <c r="BO754" i="6"/>
  <c r="BN754" i="6"/>
  <c r="BM754" i="6"/>
  <c r="BL754" i="6"/>
  <c r="BS753" i="6"/>
  <c r="BR753" i="6"/>
  <c r="BQ753" i="6"/>
  <c r="BP753" i="6"/>
  <c r="BO753" i="6"/>
  <c r="BN753" i="6"/>
  <c r="BM753" i="6"/>
  <c r="BL753" i="6"/>
  <c r="BS752" i="6"/>
  <c r="BR752" i="6"/>
  <c r="BQ752" i="6"/>
  <c r="BP752" i="6"/>
  <c r="BO752" i="6"/>
  <c r="BN752" i="6"/>
  <c r="BM752" i="6"/>
  <c r="BL752" i="6"/>
  <c r="BS751" i="6"/>
  <c r="BR751" i="6"/>
  <c r="BQ751" i="6"/>
  <c r="BP751" i="6"/>
  <c r="BO751" i="6"/>
  <c r="BN751" i="6"/>
  <c r="BM751" i="6"/>
  <c r="BL751" i="6"/>
  <c r="BS750" i="6"/>
  <c r="BR750" i="6"/>
  <c r="BQ750" i="6"/>
  <c r="BP750" i="6"/>
  <c r="BO750" i="6"/>
  <c r="BN750" i="6"/>
  <c r="BM750" i="6"/>
  <c r="BL750" i="6"/>
  <c r="BS749" i="6"/>
  <c r="BR749" i="6"/>
  <c r="BQ749" i="6"/>
  <c r="BP749" i="6"/>
  <c r="BO749" i="6"/>
  <c r="BN749" i="6"/>
  <c r="BM749" i="6"/>
  <c r="BL749" i="6"/>
  <c r="BS748" i="6"/>
  <c r="BR748" i="6"/>
  <c r="BQ748" i="6"/>
  <c r="BP748" i="6"/>
  <c r="BO748" i="6"/>
  <c r="BN748" i="6"/>
  <c r="BM748" i="6"/>
  <c r="BL748" i="6"/>
  <c r="BS747" i="6"/>
  <c r="BR747" i="6"/>
  <c r="BQ747" i="6"/>
  <c r="BP747" i="6"/>
  <c r="BO747" i="6"/>
  <c r="BN747" i="6"/>
  <c r="BM747" i="6"/>
  <c r="BL747" i="6"/>
  <c r="BS746" i="6"/>
  <c r="BR746" i="6"/>
  <c r="BQ746" i="6"/>
  <c r="BP746" i="6"/>
  <c r="BO746" i="6"/>
  <c r="BN746" i="6"/>
  <c r="BM746" i="6"/>
  <c r="BL746" i="6"/>
  <c r="BS745" i="6"/>
  <c r="BR745" i="6"/>
  <c r="BQ745" i="6"/>
  <c r="BP745" i="6"/>
  <c r="BO745" i="6"/>
  <c r="BN745" i="6"/>
  <c r="BM745" i="6"/>
  <c r="BL745" i="6"/>
  <c r="BS744" i="6"/>
  <c r="BR744" i="6"/>
  <c r="BQ744" i="6"/>
  <c r="BP744" i="6"/>
  <c r="BO744" i="6"/>
  <c r="BN744" i="6"/>
  <c r="BM744" i="6"/>
  <c r="BL744" i="6"/>
  <c r="BS743" i="6"/>
  <c r="BR743" i="6"/>
  <c r="BQ743" i="6"/>
  <c r="BP743" i="6"/>
  <c r="BO743" i="6"/>
  <c r="BN743" i="6"/>
  <c r="BM743" i="6"/>
  <c r="BL743" i="6"/>
  <c r="BS742" i="6"/>
  <c r="BR742" i="6"/>
  <c r="BQ742" i="6"/>
  <c r="BP742" i="6"/>
  <c r="BO742" i="6"/>
  <c r="BN742" i="6"/>
  <c r="BM742" i="6"/>
  <c r="BL742" i="6"/>
  <c r="BS741" i="6"/>
  <c r="BR741" i="6"/>
  <c r="BQ741" i="6"/>
  <c r="BP741" i="6"/>
  <c r="BO741" i="6"/>
  <c r="BN741" i="6"/>
  <c r="BM741" i="6"/>
  <c r="BL741" i="6"/>
  <c r="BS740" i="6"/>
  <c r="BR740" i="6"/>
  <c r="BQ740" i="6"/>
  <c r="BP740" i="6"/>
  <c r="BO740" i="6"/>
  <c r="BN740" i="6"/>
  <c r="BM740" i="6"/>
  <c r="BL740" i="6"/>
  <c r="BS739" i="6"/>
  <c r="BR739" i="6"/>
  <c r="BQ739" i="6"/>
  <c r="BP739" i="6"/>
  <c r="BO739" i="6"/>
  <c r="BN739" i="6"/>
  <c r="BM739" i="6"/>
  <c r="BL739" i="6"/>
  <c r="BS738" i="6"/>
  <c r="BR738" i="6"/>
  <c r="BQ738" i="6"/>
  <c r="BP738" i="6"/>
  <c r="BO738" i="6"/>
  <c r="BN738" i="6"/>
  <c r="BM738" i="6"/>
  <c r="BL738" i="6"/>
  <c r="BS737" i="6"/>
  <c r="BR737" i="6"/>
  <c r="BQ737" i="6"/>
  <c r="BP737" i="6"/>
  <c r="BO737" i="6"/>
  <c r="BN737" i="6"/>
  <c r="BM737" i="6"/>
  <c r="BL737" i="6"/>
  <c r="BS736" i="6"/>
  <c r="BR736" i="6"/>
  <c r="BQ736" i="6"/>
  <c r="BP736" i="6"/>
  <c r="BO736" i="6"/>
  <c r="BN736" i="6"/>
  <c r="BM736" i="6"/>
  <c r="BL736" i="6"/>
  <c r="BS735" i="6"/>
  <c r="BR735" i="6"/>
  <c r="BQ735" i="6"/>
  <c r="BP735" i="6"/>
  <c r="BO735" i="6"/>
  <c r="BN735" i="6"/>
  <c r="BM735" i="6"/>
  <c r="BL735" i="6"/>
  <c r="BS734" i="6"/>
  <c r="BR734" i="6"/>
  <c r="BQ734" i="6"/>
  <c r="BP734" i="6"/>
  <c r="BO734" i="6"/>
  <c r="BN734" i="6"/>
  <c r="BM734" i="6"/>
  <c r="BL734" i="6"/>
  <c r="BS733" i="6"/>
  <c r="BR733" i="6"/>
  <c r="BQ733" i="6"/>
  <c r="BP733" i="6"/>
  <c r="BO733" i="6"/>
  <c r="BN733" i="6"/>
  <c r="BM733" i="6"/>
  <c r="BL733" i="6"/>
  <c r="BS732" i="6"/>
  <c r="BR732" i="6"/>
  <c r="BQ732" i="6"/>
  <c r="BP732" i="6"/>
  <c r="BO732" i="6"/>
  <c r="BN732" i="6"/>
  <c r="BM732" i="6"/>
  <c r="BL732" i="6"/>
  <c r="BS731" i="6"/>
  <c r="BR731" i="6"/>
  <c r="BQ731" i="6"/>
  <c r="BP731" i="6"/>
  <c r="BO731" i="6"/>
  <c r="BN731" i="6"/>
  <c r="BM731" i="6"/>
  <c r="BL731" i="6"/>
  <c r="BS730" i="6"/>
  <c r="BR730" i="6"/>
  <c r="BQ730" i="6"/>
  <c r="BP730" i="6"/>
  <c r="BO730" i="6"/>
  <c r="BN730" i="6"/>
  <c r="BM730" i="6"/>
  <c r="BL730" i="6"/>
  <c r="BS729" i="6"/>
  <c r="BR729" i="6"/>
  <c r="BQ729" i="6"/>
  <c r="BP729" i="6"/>
  <c r="BO729" i="6"/>
  <c r="BN729" i="6"/>
  <c r="BM729" i="6"/>
  <c r="BL729" i="6"/>
  <c r="BS728" i="6"/>
  <c r="BR728" i="6"/>
  <c r="BQ728" i="6"/>
  <c r="BP728" i="6"/>
  <c r="BO728" i="6"/>
  <c r="BN728" i="6"/>
  <c r="BM728" i="6"/>
  <c r="BL728" i="6"/>
  <c r="BS727" i="6"/>
  <c r="BR727" i="6"/>
  <c r="BQ727" i="6"/>
  <c r="BP727" i="6"/>
  <c r="BO727" i="6"/>
  <c r="BN727" i="6"/>
  <c r="BM727" i="6"/>
  <c r="BL727" i="6"/>
  <c r="BS726" i="6"/>
  <c r="BR726" i="6"/>
  <c r="BQ726" i="6"/>
  <c r="BP726" i="6"/>
  <c r="BO726" i="6"/>
  <c r="BN726" i="6"/>
  <c r="BM726" i="6"/>
  <c r="BL726" i="6"/>
  <c r="BS725" i="6"/>
  <c r="BR725" i="6"/>
  <c r="BQ725" i="6"/>
  <c r="BP725" i="6"/>
  <c r="BO725" i="6"/>
  <c r="BN725" i="6"/>
  <c r="BM725" i="6"/>
  <c r="BL725" i="6"/>
  <c r="BS724" i="6"/>
  <c r="BR724" i="6"/>
  <c r="BQ724" i="6"/>
  <c r="BP724" i="6"/>
  <c r="BO724" i="6"/>
  <c r="BN724" i="6"/>
  <c r="BM724" i="6"/>
  <c r="BL724" i="6"/>
  <c r="BS723" i="6"/>
  <c r="BR723" i="6"/>
  <c r="BQ723" i="6"/>
  <c r="BP723" i="6"/>
  <c r="BO723" i="6"/>
  <c r="BN723" i="6"/>
  <c r="BM723" i="6"/>
  <c r="BL723" i="6"/>
  <c r="BS722" i="6"/>
  <c r="BR722" i="6"/>
  <c r="BQ722" i="6"/>
  <c r="BP722" i="6"/>
  <c r="BO722" i="6"/>
  <c r="BN722" i="6"/>
  <c r="BM722" i="6"/>
  <c r="BL722" i="6"/>
  <c r="BS721" i="6"/>
  <c r="BR721" i="6"/>
  <c r="BQ721" i="6"/>
  <c r="BP721" i="6"/>
  <c r="BO721" i="6"/>
  <c r="BN721" i="6"/>
  <c r="BM721" i="6"/>
  <c r="BL721" i="6"/>
  <c r="BS720" i="6"/>
  <c r="BR720" i="6"/>
  <c r="BQ720" i="6"/>
  <c r="BP720" i="6"/>
  <c r="BO720" i="6"/>
  <c r="BN720" i="6"/>
  <c r="BM720" i="6"/>
  <c r="BL720" i="6"/>
  <c r="BS719" i="6"/>
  <c r="BR719" i="6"/>
  <c r="BQ719" i="6"/>
  <c r="BP719" i="6"/>
  <c r="BO719" i="6"/>
  <c r="BN719" i="6"/>
  <c r="BM719" i="6"/>
  <c r="BL719" i="6"/>
  <c r="BS718" i="6"/>
  <c r="BR718" i="6"/>
  <c r="BQ718" i="6"/>
  <c r="BP718" i="6"/>
  <c r="BO718" i="6"/>
  <c r="BN718" i="6"/>
  <c r="BM718" i="6"/>
  <c r="BL718" i="6"/>
  <c r="BS717" i="6"/>
  <c r="BR717" i="6"/>
  <c r="BQ717" i="6"/>
  <c r="BP717" i="6"/>
  <c r="BO717" i="6"/>
  <c r="BN717" i="6"/>
  <c r="BM717" i="6"/>
  <c r="BL717" i="6"/>
  <c r="BS716" i="6"/>
  <c r="BR716" i="6"/>
  <c r="BQ716" i="6"/>
  <c r="BP716" i="6"/>
  <c r="BO716" i="6"/>
  <c r="BN716" i="6"/>
  <c r="BM716" i="6"/>
  <c r="BL716" i="6"/>
  <c r="BS715" i="6"/>
  <c r="BR715" i="6"/>
  <c r="BQ715" i="6"/>
  <c r="BP715" i="6"/>
  <c r="BO715" i="6"/>
  <c r="BN715" i="6"/>
  <c r="BM715" i="6"/>
  <c r="BL715" i="6"/>
  <c r="BS714" i="6"/>
  <c r="BR714" i="6"/>
  <c r="BQ714" i="6"/>
  <c r="BP714" i="6"/>
  <c r="BO714" i="6"/>
  <c r="BN714" i="6"/>
  <c r="BM714" i="6"/>
  <c r="BL714" i="6"/>
  <c r="BS713" i="6"/>
  <c r="BR713" i="6"/>
  <c r="BQ713" i="6"/>
  <c r="BP713" i="6"/>
  <c r="BO713" i="6"/>
  <c r="BN713" i="6"/>
  <c r="BM713" i="6"/>
  <c r="BL713" i="6"/>
  <c r="BS712" i="6"/>
  <c r="BR712" i="6"/>
  <c r="BQ712" i="6"/>
  <c r="BP712" i="6"/>
  <c r="BO712" i="6"/>
  <c r="BN712" i="6"/>
  <c r="BM712" i="6"/>
  <c r="BL712" i="6"/>
  <c r="BS711" i="6"/>
  <c r="BR711" i="6"/>
  <c r="BQ711" i="6"/>
  <c r="BP711" i="6"/>
  <c r="BO711" i="6"/>
  <c r="BN711" i="6"/>
  <c r="BM711" i="6"/>
  <c r="BL711" i="6"/>
  <c r="BS710" i="6"/>
  <c r="BR710" i="6"/>
  <c r="BQ710" i="6"/>
  <c r="BP710" i="6"/>
  <c r="BO710" i="6"/>
  <c r="BN710" i="6"/>
  <c r="BM710" i="6"/>
  <c r="BL710" i="6"/>
  <c r="BS709" i="6"/>
  <c r="BR709" i="6"/>
  <c r="BQ709" i="6"/>
  <c r="BP709" i="6"/>
  <c r="BO709" i="6"/>
  <c r="BN709" i="6"/>
  <c r="BM709" i="6"/>
  <c r="BL709" i="6"/>
  <c r="BS708" i="6"/>
  <c r="BR708" i="6"/>
  <c r="BQ708" i="6"/>
  <c r="BP708" i="6"/>
  <c r="BO708" i="6"/>
  <c r="BN708" i="6"/>
  <c r="BM708" i="6"/>
  <c r="BL708" i="6"/>
  <c r="BS707" i="6"/>
  <c r="BR707" i="6"/>
  <c r="BQ707" i="6"/>
  <c r="BP707" i="6"/>
  <c r="BO707" i="6"/>
  <c r="BN707" i="6"/>
  <c r="BM707" i="6"/>
  <c r="BL707" i="6"/>
  <c r="BS706" i="6"/>
  <c r="BR706" i="6"/>
  <c r="BQ706" i="6"/>
  <c r="BP706" i="6"/>
  <c r="BO706" i="6"/>
  <c r="BN706" i="6"/>
  <c r="BM706" i="6"/>
  <c r="BL706" i="6"/>
  <c r="BS705" i="6"/>
  <c r="BR705" i="6"/>
  <c r="BQ705" i="6"/>
  <c r="BP705" i="6"/>
  <c r="BO705" i="6"/>
  <c r="BN705" i="6"/>
  <c r="BM705" i="6"/>
  <c r="BL705" i="6"/>
  <c r="BS704" i="6"/>
  <c r="BR704" i="6"/>
  <c r="BQ704" i="6"/>
  <c r="BP704" i="6"/>
  <c r="BO704" i="6"/>
  <c r="BN704" i="6"/>
  <c r="BM704" i="6"/>
  <c r="BL704" i="6"/>
  <c r="BS703" i="6"/>
  <c r="BR703" i="6"/>
  <c r="BQ703" i="6"/>
  <c r="BP703" i="6"/>
  <c r="BO703" i="6"/>
  <c r="BN703" i="6"/>
  <c r="BM703" i="6"/>
  <c r="BL703" i="6"/>
  <c r="BS702" i="6"/>
  <c r="BR702" i="6"/>
  <c r="BQ702" i="6"/>
  <c r="BP702" i="6"/>
  <c r="BO702" i="6"/>
  <c r="BN702" i="6"/>
  <c r="BM702" i="6"/>
  <c r="BL702" i="6"/>
  <c r="BS701" i="6"/>
  <c r="BR701" i="6"/>
  <c r="BQ701" i="6"/>
  <c r="BP701" i="6"/>
  <c r="BO701" i="6"/>
  <c r="BN701" i="6"/>
  <c r="BM701" i="6"/>
  <c r="BL701" i="6"/>
  <c r="BS700" i="6"/>
  <c r="BR700" i="6"/>
  <c r="BQ700" i="6"/>
  <c r="BP700" i="6"/>
  <c r="BO700" i="6"/>
  <c r="BN700" i="6"/>
  <c r="BM700" i="6"/>
  <c r="BL700" i="6"/>
  <c r="BS699" i="6"/>
  <c r="BR699" i="6"/>
  <c r="BQ699" i="6"/>
  <c r="BP699" i="6"/>
  <c r="BO699" i="6"/>
  <c r="BN699" i="6"/>
  <c r="BM699" i="6"/>
  <c r="BL699" i="6"/>
  <c r="BS698" i="6"/>
  <c r="BR698" i="6"/>
  <c r="BQ698" i="6"/>
  <c r="BP698" i="6"/>
  <c r="BO698" i="6"/>
  <c r="BN698" i="6"/>
  <c r="BM698" i="6"/>
  <c r="BL698" i="6"/>
  <c r="BS697" i="6"/>
  <c r="BR697" i="6"/>
  <c r="BQ697" i="6"/>
  <c r="BP697" i="6"/>
  <c r="BO697" i="6"/>
  <c r="BN697" i="6"/>
  <c r="BM697" i="6"/>
  <c r="BL697" i="6"/>
  <c r="BS696" i="6"/>
  <c r="BR696" i="6"/>
  <c r="BQ696" i="6"/>
  <c r="BP696" i="6"/>
  <c r="BO696" i="6"/>
  <c r="BN696" i="6"/>
  <c r="BM696" i="6"/>
  <c r="BL696" i="6"/>
  <c r="BS695" i="6"/>
  <c r="BR695" i="6"/>
  <c r="BQ695" i="6"/>
  <c r="BP695" i="6"/>
  <c r="BO695" i="6"/>
  <c r="BN695" i="6"/>
  <c r="BM695" i="6"/>
  <c r="BL695" i="6"/>
  <c r="BS694" i="6"/>
  <c r="BR694" i="6"/>
  <c r="BQ694" i="6"/>
  <c r="BP694" i="6"/>
  <c r="BO694" i="6"/>
  <c r="BN694" i="6"/>
  <c r="BM694" i="6"/>
  <c r="BL694" i="6"/>
  <c r="BS693" i="6"/>
  <c r="BR693" i="6"/>
  <c r="BQ693" i="6"/>
  <c r="BP693" i="6"/>
  <c r="BO693" i="6"/>
  <c r="BN693" i="6"/>
  <c r="BM693" i="6"/>
  <c r="BL693" i="6"/>
  <c r="BS692" i="6"/>
  <c r="BR692" i="6"/>
  <c r="BQ692" i="6"/>
  <c r="BP692" i="6"/>
  <c r="BO692" i="6"/>
  <c r="BN692" i="6"/>
  <c r="BM692" i="6"/>
  <c r="BL692" i="6"/>
  <c r="BS691" i="6"/>
  <c r="BR691" i="6"/>
  <c r="BQ691" i="6"/>
  <c r="BP691" i="6"/>
  <c r="BO691" i="6"/>
  <c r="BN691" i="6"/>
  <c r="BM691" i="6"/>
  <c r="BL691" i="6"/>
  <c r="BS690" i="6"/>
  <c r="BR690" i="6"/>
  <c r="BQ690" i="6"/>
  <c r="BP690" i="6"/>
  <c r="BO690" i="6"/>
  <c r="BN690" i="6"/>
  <c r="BM690" i="6"/>
  <c r="BL690" i="6"/>
  <c r="BS689" i="6"/>
  <c r="BR689" i="6"/>
  <c r="BQ689" i="6"/>
  <c r="BP689" i="6"/>
  <c r="BO689" i="6"/>
  <c r="BN689" i="6"/>
  <c r="BM689" i="6"/>
  <c r="BL689" i="6"/>
  <c r="BS688" i="6"/>
  <c r="BR688" i="6"/>
  <c r="BQ688" i="6"/>
  <c r="BP688" i="6"/>
  <c r="BO688" i="6"/>
  <c r="BN688" i="6"/>
  <c r="BM688" i="6"/>
  <c r="BL688" i="6"/>
  <c r="BS687" i="6"/>
  <c r="BR687" i="6"/>
  <c r="BQ687" i="6"/>
  <c r="BP687" i="6"/>
  <c r="BO687" i="6"/>
  <c r="BN687" i="6"/>
  <c r="BM687" i="6"/>
  <c r="BL687" i="6"/>
  <c r="BS686" i="6"/>
  <c r="BR686" i="6"/>
  <c r="BQ686" i="6"/>
  <c r="BP686" i="6"/>
  <c r="BO686" i="6"/>
  <c r="BN686" i="6"/>
  <c r="BM686" i="6"/>
  <c r="BL686" i="6"/>
  <c r="BS685" i="6"/>
  <c r="BR685" i="6"/>
  <c r="BQ685" i="6"/>
  <c r="BP685" i="6"/>
  <c r="BO685" i="6"/>
  <c r="BN685" i="6"/>
  <c r="BM685" i="6"/>
  <c r="BL685" i="6"/>
  <c r="BS684" i="6"/>
  <c r="BR684" i="6"/>
  <c r="BQ684" i="6"/>
  <c r="BP684" i="6"/>
  <c r="BO684" i="6"/>
  <c r="BN684" i="6"/>
  <c r="BM684" i="6"/>
  <c r="BL684" i="6"/>
  <c r="BS683" i="6"/>
  <c r="BR683" i="6"/>
  <c r="BQ683" i="6"/>
  <c r="BP683" i="6"/>
  <c r="BO683" i="6"/>
  <c r="BN683" i="6"/>
  <c r="BM683" i="6"/>
  <c r="BL683" i="6"/>
  <c r="BS682" i="6"/>
  <c r="BR682" i="6"/>
  <c r="BQ682" i="6"/>
  <c r="BP682" i="6"/>
  <c r="BO682" i="6"/>
  <c r="BN682" i="6"/>
  <c r="BM682" i="6"/>
  <c r="BL682" i="6"/>
  <c r="BS681" i="6"/>
  <c r="BR681" i="6"/>
  <c r="BQ681" i="6"/>
  <c r="BP681" i="6"/>
  <c r="BO681" i="6"/>
  <c r="BN681" i="6"/>
  <c r="BM681" i="6"/>
  <c r="BL681" i="6"/>
  <c r="BS680" i="6"/>
  <c r="BR680" i="6"/>
  <c r="BQ680" i="6"/>
  <c r="BP680" i="6"/>
  <c r="BO680" i="6"/>
  <c r="BN680" i="6"/>
  <c r="BM680" i="6"/>
  <c r="BL680" i="6"/>
  <c r="BS679" i="6"/>
  <c r="BR679" i="6"/>
  <c r="BQ679" i="6"/>
  <c r="BP679" i="6"/>
  <c r="BO679" i="6"/>
  <c r="BN679" i="6"/>
  <c r="BM679" i="6"/>
  <c r="BL679" i="6"/>
  <c r="BS678" i="6"/>
  <c r="BR678" i="6"/>
  <c r="BQ678" i="6"/>
  <c r="BP678" i="6"/>
  <c r="BO678" i="6"/>
  <c r="BN678" i="6"/>
  <c r="BM678" i="6"/>
  <c r="BL678" i="6"/>
  <c r="BS677" i="6"/>
  <c r="BR677" i="6"/>
  <c r="BQ677" i="6"/>
  <c r="BP677" i="6"/>
  <c r="BO677" i="6"/>
  <c r="BN677" i="6"/>
  <c r="BM677" i="6"/>
  <c r="BL677" i="6"/>
  <c r="BS676" i="6"/>
  <c r="BR676" i="6"/>
  <c r="BQ676" i="6"/>
  <c r="BP676" i="6"/>
  <c r="BO676" i="6"/>
  <c r="BN676" i="6"/>
  <c r="BM676" i="6"/>
  <c r="BL676" i="6"/>
  <c r="BS675" i="6"/>
  <c r="BR675" i="6"/>
  <c r="BQ675" i="6"/>
  <c r="BP675" i="6"/>
  <c r="BO675" i="6"/>
  <c r="BN675" i="6"/>
  <c r="BM675" i="6"/>
  <c r="BL675" i="6"/>
  <c r="BS674" i="6"/>
  <c r="BR674" i="6"/>
  <c r="BQ674" i="6"/>
  <c r="BP674" i="6"/>
  <c r="BO674" i="6"/>
  <c r="BN674" i="6"/>
  <c r="BM674" i="6"/>
  <c r="BL674" i="6"/>
  <c r="BS673" i="6"/>
  <c r="BR673" i="6"/>
  <c r="BQ673" i="6"/>
  <c r="BP673" i="6"/>
  <c r="BO673" i="6"/>
  <c r="BN673" i="6"/>
  <c r="BM673" i="6"/>
  <c r="BL673" i="6"/>
  <c r="BS672" i="6"/>
  <c r="BR672" i="6"/>
  <c r="BQ672" i="6"/>
  <c r="BP672" i="6"/>
  <c r="BO672" i="6"/>
  <c r="BN672" i="6"/>
  <c r="BM672" i="6"/>
  <c r="BL672" i="6"/>
  <c r="BS671" i="6"/>
  <c r="BR671" i="6"/>
  <c r="BQ671" i="6"/>
  <c r="BP671" i="6"/>
  <c r="BO671" i="6"/>
  <c r="BN671" i="6"/>
  <c r="BM671" i="6"/>
  <c r="BL671" i="6"/>
  <c r="BS670" i="6"/>
  <c r="BR670" i="6"/>
  <c r="BQ670" i="6"/>
  <c r="BP670" i="6"/>
  <c r="BO670" i="6"/>
  <c r="BN670" i="6"/>
  <c r="BM670" i="6"/>
  <c r="BL670" i="6"/>
  <c r="BS669" i="6"/>
  <c r="BR669" i="6"/>
  <c r="BQ669" i="6"/>
  <c r="BP669" i="6"/>
  <c r="BO669" i="6"/>
  <c r="BN669" i="6"/>
  <c r="BM669" i="6"/>
  <c r="BL669" i="6"/>
  <c r="BS668" i="6"/>
  <c r="BR668" i="6"/>
  <c r="BQ668" i="6"/>
  <c r="BP668" i="6"/>
  <c r="BO668" i="6"/>
  <c r="BN668" i="6"/>
  <c r="BM668" i="6"/>
  <c r="BL668" i="6"/>
  <c r="BS667" i="6"/>
  <c r="BR667" i="6"/>
  <c r="BQ667" i="6"/>
  <c r="BP667" i="6"/>
  <c r="BO667" i="6"/>
  <c r="BN667" i="6"/>
  <c r="BM667" i="6"/>
  <c r="BL667" i="6"/>
  <c r="BS666" i="6"/>
  <c r="BR666" i="6"/>
  <c r="BQ666" i="6"/>
  <c r="BP666" i="6"/>
  <c r="BO666" i="6"/>
  <c r="BN666" i="6"/>
  <c r="BM666" i="6"/>
  <c r="BL666" i="6"/>
  <c r="BS665" i="6"/>
  <c r="BR665" i="6"/>
  <c r="BQ665" i="6"/>
  <c r="BP665" i="6"/>
  <c r="BO665" i="6"/>
  <c r="BN665" i="6"/>
  <c r="BM665" i="6"/>
  <c r="BL665" i="6"/>
  <c r="BS664" i="6"/>
  <c r="BR664" i="6"/>
  <c r="BQ664" i="6"/>
  <c r="BP664" i="6"/>
  <c r="BO664" i="6"/>
  <c r="BN664" i="6"/>
  <c r="BM664" i="6"/>
  <c r="BL664" i="6"/>
  <c r="BS663" i="6"/>
  <c r="BR663" i="6"/>
  <c r="BQ663" i="6"/>
  <c r="BP663" i="6"/>
  <c r="BO663" i="6"/>
  <c r="BN663" i="6"/>
  <c r="BM663" i="6"/>
  <c r="BL663" i="6"/>
  <c r="BS662" i="6"/>
  <c r="BR662" i="6"/>
  <c r="BQ662" i="6"/>
  <c r="BP662" i="6"/>
  <c r="BO662" i="6"/>
  <c r="BN662" i="6"/>
  <c r="BM662" i="6"/>
  <c r="BL662" i="6"/>
  <c r="BS661" i="6"/>
  <c r="BR661" i="6"/>
  <c r="BQ661" i="6"/>
  <c r="BP661" i="6"/>
  <c r="BO661" i="6"/>
  <c r="BN661" i="6"/>
  <c r="BM661" i="6"/>
  <c r="BL661" i="6"/>
  <c r="BS660" i="6"/>
  <c r="BR660" i="6"/>
  <c r="BQ660" i="6"/>
  <c r="BP660" i="6"/>
  <c r="BO660" i="6"/>
  <c r="BN660" i="6"/>
  <c r="BM660" i="6"/>
  <c r="BL660" i="6"/>
  <c r="BS659" i="6"/>
  <c r="BR659" i="6"/>
  <c r="BQ659" i="6"/>
  <c r="BP659" i="6"/>
  <c r="BO659" i="6"/>
  <c r="BN659" i="6"/>
  <c r="BM659" i="6"/>
  <c r="BL659" i="6"/>
  <c r="BS658" i="6"/>
  <c r="BR658" i="6"/>
  <c r="BQ658" i="6"/>
  <c r="BP658" i="6"/>
  <c r="BO658" i="6"/>
  <c r="BN658" i="6"/>
  <c r="BM658" i="6"/>
  <c r="BL658" i="6"/>
  <c r="BS657" i="6"/>
  <c r="BR657" i="6"/>
  <c r="BQ657" i="6"/>
  <c r="BP657" i="6"/>
  <c r="BO657" i="6"/>
  <c r="BN657" i="6"/>
  <c r="BM657" i="6"/>
  <c r="BL657" i="6"/>
  <c r="BS656" i="6"/>
  <c r="BR656" i="6"/>
  <c r="BQ656" i="6"/>
  <c r="BP656" i="6"/>
  <c r="BO656" i="6"/>
  <c r="BN656" i="6"/>
  <c r="BM656" i="6"/>
  <c r="BL656" i="6"/>
  <c r="BS655" i="6"/>
  <c r="BR655" i="6"/>
  <c r="BQ655" i="6"/>
  <c r="BP655" i="6"/>
  <c r="BO655" i="6"/>
  <c r="BN655" i="6"/>
  <c r="BM655" i="6"/>
  <c r="BL655" i="6"/>
  <c r="BS654" i="6"/>
  <c r="BR654" i="6"/>
  <c r="BQ654" i="6"/>
  <c r="BP654" i="6"/>
  <c r="BO654" i="6"/>
  <c r="BN654" i="6"/>
  <c r="BM654" i="6"/>
  <c r="BL654" i="6"/>
  <c r="BS653" i="6"/>
  <c r="BR653" i="6"/>
  <c r="BQ653" i="6"/>
  <c r="BP653" i="6"/>
  <c r="BO653" i="6"/>
  <c r="BN653" i="6"/>
  <c r="BM653" i="6"/>
  <c r="BL653" i="6"/>
  <c r="BS652" i="6"/>
  <c r="BR652" i="6"/>
  <c r="BQ652" i="6"/>
  <c r="BP652" i="6"/>
  <c r="BO652" i="6"/>
  <c r="BN652" i="6"/>
  <c r="BM652" i="6"/>
  <c r="BL652" i="6"/>
  <c r="BS651" i="6"/>
  <c r="BR651" i="6"/>
  <c r="BQ651" i="6"/>
  <c r="BP651" i="6"/>
  <c r="BO651" i="6"/>
  <c r="BN651" i="6"/>
  <c r="BM651" i="6"/>
  <c r="BL651" i="6"/>
  <c r="BS650" i="6"/>
  <c r="BR650" i="6"/>
  <c r="BQ650" i="6"/>
  <c r="BP650" i="6"/>
  <c r="BO650" i="6"/>
  <c r="BN650" i="6"/>
  <c r="BM650" i="6"/>
  <c r="BL650" i="6"/>
  <c r="BS649" i="6"/>
  <c r="BR649" i="6"/>
  <c r="BQ649" i="6"/>
  <c r="BP649" i="6"/>
  <c r="BO649" i="6"/>
  <c r="BN649" i="6"/>
  <c r="BM649" i="6"/>
  <c r="BL649" i="6"/>
  <c r="BS648" i="6"/>
  <c r="BR648" i="6"/>
  <c r="BQ648" i="6"/>
  <c r="BP648" i="6"/>
  <c r="BO648" i="6"/>
  <c r="BN648" i="6"/>
  <c r="BM648" i="6"/>
  <c r="BL648" i="6"/>
  <c r="BS647" i="6"/>
  <c r="BR647" i="6"/>
  <c r="BQ647" i="6"/>
  <c r="BP647" i="6"/>
  <c r="BO647" i="6"/>
  <c r="BN647" i="6"/>
  <c r="BM647" i="6"/>
  <c r="BL647" i="6"/>
  <c r="BS646" i="6"/>
  <c r="BR646" i="6"/>
  <c r="BQ646" i="6"/>
  <c r="BP646" i="6"/>
  <c r="BO646" i="6"/>
  <c r="BN646" i="6"/>
  <c r="BM646" i="6"/>
  <c r="BL646" i="6"/>
  <c r="BS645" i="6"/>
  <c r="BR645" i="6"/>
  <c r="BQ645" i="6"/>
  <c r="BP645" i="6"/>
  <c r="BO645" i="6"/>
  <c r="BN645" i="6"/>
  <c r="BM645" i="6"/>
  <c r="BL645" i="6"/>
  <c r="BS644" i="6"/>
  <c r="BR644" i="6"/>
  <c r="BQ644" i="6"/>
  <c r="BP644" i="6"/>
  <c r="BO644" i="6"/>
  <c r="BN644" i="6"/>
  <c r="BM644" i="6"/>
  <c r="BL644" i="6"/>
  <c r="BS643" i="6"/>
  <c r="BR643" i="6"/>
  <c r="BQ643" i="6"/>
  <c r="BP643" i="6"/>
  <c r="BO643" i="6"/>
  <c r="BN643" i="6"/>
  <c r="BM643" i="6"/>
  <c r="BL643" i="6"/>
  <c r="BS642" i="6"/>
  <c r="BR642" i="6"/>
  <c r="BQ642" i="6"/>
  <c r="BP642" i="6"/>
  <c r="BO642" i="6"/>
  <c r="BN642" i="6"/>
  <c r="BM642" i="6"/>
  <c r="BL642" i="6"/>
  <c r="BS641" i="6"/>
  <c r="BR641" i="6"/>
  <c r="BQ641" i="6"/>
  <c r="BP641" i="6"/>
  <c r="BO641" i="6"/>
  <c r="BN641" i="6"/>
  <c r="BM641" i="6"/>
  <c r="BL641" i="6"/>
  <c r="BS640" i="6"/>
  <c r="BR640" i="6"/>
  <c r="BQ640" i="6"/>
  <c r="BP640" i="6"/>
  <c r="BO640" i="6"/>
  <c r="BN640" i="6"/>
  <c r="BM640" i="6"/>
  <c r="BL640" i="6"/>
  <c r="BS639" i="6"/>
  <c r="BR639" i="6"/>
  <c r="BQ639" i="6"/>
  <c r="BP639" i="6"/>
  <c r="BO639" i="6"/>
  <c r="BN639" i="6"/>
  <c r="BM639" i="6"/>
  <c r="BL639" i="6"/>
  <c r="BS638" i="6"/>
  <c r="BR638" i="6"/>
  <c r="BQ638" i="6"/>
  <c r="BP638" i="6"/>
  <c r="BO638" i="6"/>
  <c r="BN638" i="6"/>
  <c r="BM638" i="6"/>
  <c r="BL638" i="6"/>
  <c r="BS637" i="6"/>
  <c r="BR637" i="6"/>
  <c r="BQ637" i="6"/>
  <c r="BP637" i="6"/>
  <c r="BO637" i="6"/>
  <c r="BN637" i="6"/>
  <c r="BM637" i="6"/>
  <c r="BL637" i="6"/>
  <c r="BS636" i="6"/>
  <c r="BR636" i="6"/>
  <c r="BQ636" i="6"/>
  <c r="BP636" i="6"/>
  <c r="BO636" i="6"/>
  <c r="BN636" i="6"/>
  <c r="BM636" i="6"/>
  <c r="BL636" i="6"/>
  <c r="BS635" i="6"/>
  <c r="BR635" i="6"/>
  <c r="BQ635" i="6"/>
  <c r="BP635" i="6"/>
  <c r="BO635" i="6"/>
  <c r="BN635" i="6"/>
  <c r="BM635" i="6"/>
  <c r="BL635" i="6"/>
  <c r="BS634" i="6"/>
  <c r="BR634" i="6"/>
  <c r="BQ634" i="6"/>
  <c r="BP634" i="6"/>
  <c r="BO634" i="6"/>
  <c r="BN634" i="6"/>
  <c r="BM634" i="6"/>
  <c r="BL634" i="6"/>
  <c r="BS633" i="6"/>
  <c r="BR633" i="6"/>
  <c r="BQ633" i="6"/>
  <c r="BP633" i="6"/>
  <c r="BO633" i="6"/>
  <c r="BN633" i="6"/>
  <c r="BM633" i="6"/>
  <c r="BL633" i="6"/>
  <c r="BS632" i="6"/>
  <c r="BR632" i="6"/>
  <c r="BQ632" i="6"/>
  <c r="BP632" i="6"/>
  <c r="BO632" i="6"/>
  <c r="BN632" i="6"/>
  <c r="BM632" i="6"/>
  <c r="BL632" i="6"/>
  <c r="BS631" i="6"/>
  <c r="BR631" i="6"/>
  <c r="BQ631" i="6"/>
  <c r="BP631" i="6"/>
  <c r="BO631" i="6"/>
  <c r="BN631" i="6"/>
  <c r="BM631" i="6"/>
  <c r="BL631" i="6"/>
  <c r="BS630" i="6"/>
  <c r="BR630" i="6"/>
  <c r="BQ630" i="6"/>
  <c r="BP630" i="6"/>
  <c r="BO630" i="6"/>
  <c r="BN630" i="6"/>
  <c r="BM630" i="6"/>
  <c r="BL630" i="6"/>
  <c r="BS629" i="6"/>
  <c r="BR629" i="6"/>
  <c r="BQ629" i="6"/>
  <c r="BP629" i="6"/>
  <c r="BO629" i="6"/>
  <c r="BN629" i="6"/>
  <c r="BM629" i="6"/>
  <c r="BL629" i="6"/>
  <c r="BS628" i="6"/>
  <c r="BR628" i="6"/>
  <c r="BQ628" i="6"/>
  <c r="BP628" i="6"/>
  <c r="BO628" i="6"/>
  <c r="BN628" i="6"/>
  <c r="BM628" i="6"/>
  <c r="BL628" i="6"/>
  <c r="BS627" i="6"/>
  <c r="BR627" i="6"/>
  <c r="BQ627" i="6"/>
  <c r="BP627" i="6"/>
  <c r="BO627" i="6"/>
  <c r="BN627" i="6"/>
  <c r="BM627" i="6"/>
  <c r="BL627" i="6"/>
  <c r="BS626" i="6"/>
  <c r="BR626" i="6"/>
  <c r="BQ626" i="6"/>
  <c r="BP626" i="6"/>
  <c r="BO626" i="6"/>
  <c r="BN626" i="6"/>
  <c r="BM626" i="6"/>
  <c r="BL626" i="6"/>
  <c r="BS625" i="6"/>
  <c r="BR625" i="6"/>
  <c r="BQ625" i="6"/>
  <c r="BP625" i="6"/>
  <c r="BO625" i="6"/>
  <c r="BN625" i="6"/>
  <c r="BM625" i="6"/>
  <c r="BL625" i="6"/>
  <c r="BS624" i="6"/>
  <c r="BR624" i="6"/>
  <c r="BQ624" i="6"/>
  <c r="BP624" i="6"/>
  <c r="BO624" i="6"/>
  <c r="BN624" i="6"/>
  <c r="BM624" i="6"/>
  <c r="BL624" i="6"/>
  <c r="BS623" i="6"/>
  <c r="BR623" i="6"/>
  <c r="BQ623" i="6"/>
  <c r="BP623" i="6"/>
  <c r="BO623" i="6"/>
  <c r="BN623" i="6"/>
  <c r="BM623" i="6"/>
  <c r="BL623" i="6"/>
  <c r="BS622" i="6"/>
  <c r="BR622" i="6"/>
  <c r="BQ622" i="6"/>
  <c r="BP622" i="6"/>
  <c r="BO622" i="6"/>
  <c r="BN622" i="6"/>
  <c r="BM622" i="6"/>
  <c r="BL622" i="6"/>
  <c r="BS621" i="6"/>
  <c r="BR621" i="6"/>
  <c r="BQ621" i="6"/>
  <c r="BP621" i="6"/>
  <c r="BO621" i="6"/>
  <c r="BN621" i="6"/>
  <c r="BM621" i="6"/>
  <c r="BL621" i="6"/>
  <c r="BS620" i="6"/>
  <c r="BR620" i="6"/>
  <c r="BQ620" i="6"/>
  <c r="BP620" i="6"/>
  <c r="BO620" i="6"/>
  <c r="BN620" i="6"/>
  <c r="BM620" i="6"/>
  <c r="BL620" i="6"/>
  <c r="BS619" i="6"/>
  <c r="BR619" i="6"/>
  <c r="BQ619" i="6"/>
  <c r="BP619" i="6"/>
  <c r="BO619" i="6"/>
  <c r="BN619" i="6"/>
  <c r="BM619" i="6"/>
  <c r="BL619" i="6"/>
  <c r="BS618" i="6"/>
  <c r="BR618" i="6"/>
  <c r="BQ618" i="6"/>
  <c r="BP618" i="6"/>
  <c r="BO618" i="6"/>
  <c r="BN618" i="6"/>
  <c r="BM618" i="6"/>
  <c r="BL618" i="6"/>
  <c r="BS617" i="6"/>
  <c r="BR617" i="6"/>
  <c r="BQ617" i="6"/>
  <c r="BP617" i="6"/>
  <c r="BO617" i="6"/>
  <c r="BN617" i="6"/>
  <c r="BM617" i="6"/>
  <c r="BL617" i="6"/>
  <c r="BS616" i="6"/>
  <c r="BR616" i="6"/>
  <c r="BQ616" i="6"/>
  <c r="BP616" i="6"/>
  <c r="BO616" i="6"/>
  <c r="BN616" i="6"/>
  <c r="BM616" i="6"/>
  <c r="BL616" i="6"/>
  <c r="BS615" i="6"/>
  <c r="BR615" i="6"/>
  <c r="BQ615" i="6"/>
  <c r="BP615" i="6"/>
  <c r="BO615" i="6"/>
  <c r="BN615" i="6"/>
  <c r="BM615" i="6"/>
  <c r="BL615" i="6"/>
  <c r="BS614" i="6"/>
  <c r="BR614" i="6"/>
  <c r="BQ614" i="6"/>
  <c r="BP614" i="6"/>
  <c r="BO614" i="6"/>
  <c r="BN614" i="6"/>
  <c r="BM614" i="6"/>
  <c r="BL614" i="6"/>
  <c r="BS613" i="6"/>
  <c r="BR613" i="6"/>
  <c r="BQ613" i="6"/>
  <c r="BP613" i="6"/>
  <c r="BO613" i="6"/>
  <c r="BN613" i="6"/>
  <c r="BM613" i="6"/>
  <c r="BL613" i="6"/>
  <c r="BS612" i="6"/>
  <c r="BR612" i="6"/>
  <c r="BQ612" i="6"/>
  <c r="BP612" i="6"/>
  <c r="BO612" i="6"/>
  <c r="BN612" i="6"/>
  <c r="BM612" i="6"/>
  <c r="BL612" i="6"/>
  <c r="BS611" i="6"/>
  <c r="BR611" i="6"/>
  <c r="BQ611" i="6"/>
  <c r="BP611" i="6"/>
  <c r="BO611" i="6"/>
  <c r="BN611" i="6"/>
  <c r="BM611" i="6"/>
  <c r="BL611" i="6"/>
  <c r="BS610" i="6"/>
  <c r="BR610" i="6"/>
  <c r="BQ610" i="6"/>
  <c r="BP610" i="6"/>
  <c r="BO610" i="6"/>
  <c r="BN610" i="6"/>
  <c r="BM610" i="6"/>
  <c r="BL610" i="6"/>
  <c r="BS609" i="6"/>
  <c r="BR609" i="6"/>
  <c r="BQ609" i="6"/>
  <c r="BP609" i="6"/>
  <c r="BO609" i="6"/>
  <c r="BN609" i="6"/>
  <c r="BM609" i="6"/>
  <c r="BL609" i="6"/>
  <c r="BS608" i="6"/>
  <c r="BR608" i="6"/>
  <c r="BQ608" i="6"/>
  <c r="BP608" i="6"/>
  <c r="BO608" i="6"/>
  <c r="BN608" i="6"/>
  <c r="BM608" i="6"/>
  <c r="BL608" i="6"/>
  <c r="BS607" i="6"/>
  <c r="BR607" i="6"/>
  <c r="BQ607" i="6"/>
  <c r="BP607" i="6"/>
  <c r="BO607" i="6"/>
  <c r="BN607" i="6"/>
  <c r="BM607" i="6"/>
  <c r="BL607" i="6"/>
  <c r="BS606" i="6"/>
  <c r="BR606" i="6"/>
  <c r="BQ606" i="6"/>
  <c r="BP606" i="6"/>
  <c r="BO606" i="6"/>
  <c r="BN606" i="6"/>
  <c r="BM606" i="6"/>
  <c r="BL606" i="6"/>
  <c r="BS605" i="6"/>
  <c r="BR605" i="6"/>
  <c r="BQ605" i="6"/>
  <c r="BP605" i="6"/>
  <c r="BO605" i="6"/>
  <c r="BN605" i="6"/>
  <c r="BM605" i="6"/>
  <c r="BL605" i="6"/>
  <c r="BS604" i="6"/>
  <c r="BR604" i="6"/>
  <c r="BQ604" i="6"/>
  <c r="BP604" i="6"/>
  <c r="BO604" i="6"/>
  <c r="BN604" i="6"/>
  <c r="BM604" i="6"/>
  <c r="BL604" i="6"/>
  <c r="BS603" i="6"/>
  <c r="BR603" i="6"/>
  <c r="BQ603" i="6"/>
  <c r="BP603" i="6"/>
  <c r="BO603" i="6"/>
  <c r="BN603" i="6"/>
  <c r="BM603" i="6"/>
  <c r="BL603" i="6"/>
  <c r="BS602" i="6"/>
  <c r="BR602" i="6"/>
  <c r="BQ602" i="6"/>
  <c r="BP602" i="6"/>
  <c r="BO602" i="6"/>
  <c r="BN602" i="6"/>
  <c r="BM602" i="6"/>
  <c r="BL602" i="6"/>
  <c r="BS601" i="6"/>
  <c r="BR601" i="6"/>
  <c r="BQ601" i="6"/>
  <c r="BP601" i="6"/>
  <c r="BO601" i="6"/>
  <c r="BN601" i="6"/>
  <c r="BM601" i="6"/>
  <c r="BL601" i="6"/>
  <c r="BS600" i="6"/>
  <c r="BR600" i="6"/>
  <c r="BQ600" i="6"/>
  <c r="BP600" i="6"/>
  <c r="BO600" i="6"/>
  <c r="BN600" i="6"/>
  <c r="BM600" i="6"/>
  <c r="BL600" i="6"/>
  <c r="BS599" i="6"/>
  <c r="BR599" i="6"/>
  <c r="BQ599" i="6"/>
  <c r="BP599" i="6"/>
  <c r="BO599" i="6"/>
  <c r="BN599" i="6"/>
  <c r="BM599" i="6"/>
  <c r="BL599" i="6"/>
  <c r="BS598" i="6"/>
  <c r="BR598" i="6"/>
  <c r="BQ598" i="6"/>
  <c r="BP598" i="6"/>
  <c r="BO598" i="6"/>
  <c r="BN598" i="6"/>
  <c r="BM598" i="6"/>
  <c r="BL598" i="6"/>
  <c r="BS597" i="6"/>
  <c r="BR597" i="6"/>
  <c r="BQ597" i="6"/>
  <c r="BP597" i="6"/>
  <c r="BO597" i="6"/>
  <c r="BN597" i="6"/>
  <c r="BM597" i="6"/>
  <c r="BL597" i="6"/>
  <c r="BS596" i="6"/>
  <c r="BR596" i="6"/>
  <c r="BQ596" i="6"/>
  <c r="BP596" i="6"/>
  <c r="BO596" i="6"/>
  <c r="BN596" i="6"/>
  <c r="BM596" i="6"/>
  <c r="BL596" i="6"/>
  <c r="BS595" i="6"/>
  <c r="BR595" i="6"/>
  <c r="BQ595" i="6"/>
  <c r="BP595" i="6"/>
  <c r="BO595" i="6"/>
  <c r="BN595" i="6"/>
  <c r="BM595" i="6"/>
  <c r="BL595" i="6"/>
  <c r="BS594" i="6"/>
  <c r="BR594" i="6"/>
  <c r="BQ594" i="6"/>
  <c r="BP594" i="6"/>
  <c r="BO594" i="6"/>
  <c r="BN594" i="6"/>
  <c r="BM594" i="6"/>
  <c r="BL594" i="6"/>
  <c r="BS593" i="6"/>
  <c r="BR593" i="6"/>
  <c r="BQ593" i="6"/>
  <c r="BP593" i="6"/>
  <c r="BO593" i="6"/>
  <c r="BN593" i="6"/>
  <c r="BM593" i="6"/>
  <c r="BL593" i="6"/>
  <c r="BS592" i="6"/>
  <c r="BR592" i="6"/>
  <c r="BQ592" i="6"/>
  <c r="BP592" i="6"/>
  <c r="BO592" i="6"/>
  <c r="BN592" i="6"/>
  <c r="BM592" i="6"/>
  <c r="BL592" i="6"/>
  <c r="BS591" i="6"/>
  <c r="BR591" i="6"/>
  <c r="BQ591" i="6"/>
  <c r="BP591" i="6"/>
  <c r="BO591" i="6"/>
  <c r="BN591" i="6"/>
  <c r="BM591" i="6"/>
  <c r="BL591" i="6"/>
  <c r="BS590" i="6"/>
  <c r="BR590" i="6"/>
  <c r="BQ590" i="6"/>
  <c r="BP590" i="6"/>
  <c r="BO590" i="6"/>
  <c r="BN590" i="6"/>
  <c r="BM590" i="6"/>
  <c r="BL590" i="6"/>
  <c r="BS589" i="6"/>
  <c r="BR589" i="6"/>
  <c r="BQ589" i="6"/>
  <c r="BP589" i="6"/>
  <c r="BO589" i="6"/>
  <c r="BN589" i="6"/>
  <c r="BM589" i="6"/>
  <c r="BL589" i="6"/>
  <c r="BS588" i="6"/>
  <c r="BR588" i="6"/>
  <c r="BQ588" i="6"/>
  <c r="BP588" i="6"/>
  <c r="BO588" i="6"/>
  <c r="BN588" i="6"/>
  <c r="BM588" i="6"/>
  <c r="BL588" i="6"/>
  <c r="BS587" i="6"/>
  <c r="BR587" i="6"/>
  <c r="BQ587" i="6"/>
  <c r="BP587" i="6"/>
  <c r="BO587" i="6"/>
  <c r="BN587" i="6"/>
  <c r="BM587" i="6"/>
  <c r="BL587" i="6"/>
  <c r="BS586" i="6"/>
  <c r="BR586" i="6"/>
  <c r="BQ586" i="6"/>
  <c r="BP586" i="6"/>
  <c r="BO586" i="6"/>
  <c r="BN586" i="6"/>
  <c r="BM586" i="6"/>
  <c r="BL586" i="6"/>
  <c r="BS585" i="6"/>
  <c r="BR585" i="6"/>
  <c r="BQ585" i="6"/>
  <c r="BP585" i="6"/>
  <c r="BO585" i="6"/>
  <c r="BN585" i="6"/>
  <c r="BM585" i="6"/>
  <c r="BL585" i="6"/>
  <c r="BS584" i="6"/>
  <c r="BR584" i="6"/>
  <c r="BQ584" i="6"/>
  <c r="BP584" i="6"/>
  <c r="BO584" i="6"/>
  <c r="BN584" i="6"/>
  <c r="BM584" i="6"/>
  <c r="BL584" i="6"/>
  <c r="BS583" i="6"/>
  <c r="BR583" i="6"/>
  <c r="BQ583" i="6"/>
  <c r="BP583" i="6"/>
  <c r="BO583" i="6"/>
  <c r="BN583" i="6"/>
  <c r="BM583" i="6"/>
  <c r="BL583" i="6"/>
  <c r="BS582" i="6"/>
  <c r="BR582" i="6"/>
  <c r="BQ582" i="6"/>
  <c r="BP582" i="6"/>
  <c r="BO582" i="6"/>
  <c r="BN582" i="6"/>
  <c r="BM582" i="6"/>
  <c r="BL582" i="6"/>
  <c r="BS581" i="6"/>
  <c r="BR581" i="6"/>
  <c r="BQ581" i="6"/>
  <c r="BP581" i="6"/>
  <c r="BO581" i="6"/>
  <c r="BN581" i="6"/>
  <c r="BM581" i="6"/>
  <c r="BL581" i="6"/>
  <c r="BS580" i="6"/>
  <c r="BR580" i="6"/>
  <c r="BQ580" i="6"/>
  <c r="BP580" i="6"/>
  <c r="BO580" i="6"/>
  <c r="BN580" i="6"/>
  <c r="BM580" i="6"/>
  <c r="BL580" i="6"/>
  <c r="BS579" i="6"/>
  <c r="BR579" i="6"/>
  <c r="BQ579" i="6"/>
  <c r="BP579" i="6"/>
  <c r="BO579" i="6"/>
  <c r="BN579" i="6"/>
  <c r="BM579" i="6"/>
  <c r="BL579" i="6"/>
  <c r="BS578" i="6"/>
  <c r="BR578" i="6"/>
  <c r="BQ578" i="6"/>
  <c r="BP578" i="6"/>
  <c r="BO578" i="6"/>
  <c r="BN578" i="6"/>
  <c r="BM578" i="6"/>
  <c r="BL578" i="6"/>
  <c r="BS577" i="6"/>
  <c r="BR577" i="6"/>
  <c r="BQ577" i="6"/>
  <c r="BP577" i="6"/>
  <c r="BO577" i="6"/>
  <c r="BN577" i="6"/>
  <c r="BM577" i="6"/>
  <c r="BL577" i="6"/>
  <c r="BS576" i="6"/>
  <c r="BR576" i="6"/>
  <c r="BQ576" i="6"/>
  <c r="BP576" i="6"/>
  <c r="BO576" i="6"/>
  <c r="BN576" i="6"/>
  <c r="BM576" i="6"/>
  <c r="BL576" i="6"/>
  <c r="BS575" i="6"/>
  <c r="BR575" i="6"/>
  <c r="BQ575" i="6"/>
  <c r="BP575" i="6"/>
  <c r="BO575" i="6"/>
  <c r="BN575" i="6"/>
  <c r="BM575" i="6"/>
  <c r="BL575" i="6"/>
  <c r="BS574" i="6"/>
  <c r="BR574" i="6"/>
  <c r="BQ574" i="6"/>
  <c r="BP574" i="6"/>
  <c r="BO574" i="6"/>
  <c r="BN574" i="6"/>
  <c r="BM574" i="6"/>
  <c r="BL574" i="6"/>
  <c r="BS573" i="6"/>
  <c r="BR573" i="6"/>
  <c r="BQ573" i="6"/>
  <c r="BP573" i="6"/>
  <c r="BO573" i="6"/>
  <c r="BN573" i="6"/>
  <c r="BM573" i="6"/>
  <c r="BL573" i="6"/>
  <c r="BS572" i="6"/>
  <c r="BR572" i="6"/>
  <c r="BQ572" i="6"/>
  <c r="BP572" i="6"/>
  <c r="BO572" i="6"/>
  <c r="BN572" i="6"/>
  <c r="BM572" i="6"/>
  <c r="BL572" i="6"/>
  <c r="BS571" i="6"/>
  <c r="BR571" i="6"/>
  <c r="BQ571" i="6"/>
  <c r="BP571" i="6"/>
  <c r="BO571" i="6"/>
  <c r="BN571" i="6"/>
  <c r="BM571" i="6"/>
  <c r="BL571" i="6"/>
  <c r="BS570" i="6"/>
  <c r="BR570" i="6"/>
  <c r="BQ570" i="6"/>
  <c r="BP570" i="6"/>
  <c r="BO570" i="6"/>
  <c r="BN570" i="6"/>
  <c r="BM570" i="6"/>
  <c r="BL570" i="6"/>
  <c r="BS569" i="6"/>
  <c r="BR569" i="6"/>
  <c r="BQ569" i="6"/>
  <c r="BP569" i="6"/>
  <c r="BO569" i="6"/>
  <c r="BN569" i="6"/>
  <c r="BM569" i="6"/>
  <c r="BL569" i="6"/>
  <c r="BS568" i="6"/>
  <c r="BR568" i="6"/>
  <c r="BQ568" i="6"/>
  <c r="BP568" i="6"/>
  <c r="BO568" i="6"/>
  <c r="BN568" i="6"/>
  <c r="BM568" i="6"/>
  <c r="BL568" i="6"/>
  <c r="BS567" i="6"/>
  <c r="BR567" i="6"/>
  <c r="BQ567" i="6"/>
  <c r="BP567" i="6"/>
  <c r="BO567" i="6"/>
  <c r="BN567" i="6"/>
  <c r="BM567" i="6"/>
  <c r="BL567" i="6"/>
  <c r="BS566" i="6"/>
  <c r="BR566" i="6"/>
  <c r="BQ566" i="6"/>
  <c r="BP566" i="6"/>
  <c r="BO566" i="6"/>
  <c r="BN566" i="6"/>
  <c r="BM566" i="6"/>
  <c r="BL566" i="6"/>
  <c r="BS565" i="6"/>
  <c r="BR565" i="6"/>
  <c r="BQ565" i="6"/>
  <c r="BP565" i="6"/>
  <c r="BO565" i="6"/>
  <c r="BN565" i="6"/>
  <c r="BM565" i="6"/>
  <c r="BL565" i="6"/>
  <c r="BS564" i="6"/>
  <c r="BR564" i="6"/>
  <c r="BQ564" i="6"/>
  <c r="BP564" i="6"/>
  <c r="BO564" i="6"/>
  <c r="BN564" i="6"/>
  <c r="BM564" i="6"/>
  <c r="BL564" i="6"/>
  <c r="BS563" i="6"/>
  <c r="BR563" i="6"/>
  <c r="BQ563" i="6"/>
  <c r="BP563" i="6"/>
  <c r="BO563" i="6"/>
  <c r="BN563" i="6"/>
  <c r="BM563" i="6"/>
  <c r="BL563" i="6"/>
  <c r="BS562" i="6"/>
  <c r="BR562" i="6"/>
  <c r="BQ562" i="6"/>
  <c r="BP562" i="6"/>
  <c r="BO562" i="6"/>
  <c r="BN562" i="6"/>
  <c r="BM562" i="6"/>
  <c r="BL562" i="6"/>
  <c r="BS561" i="6"/>
  <c r="BR561" i="6"/>
  <c r="BQ561" i="6"/>
  <c r="BP561" i="6"/>
  <c r="BO561" i="6"/>
  <c r="BN561" i="6"/>
  <c r="BM561" i="6"/>
  <c r="BL561" i="6"/>
  <c r="BS560" i="6"/>
  <c r="BR560" i="6"/>
  <c r="BQ560" i="6"/>
  <c r="BP560" i="6"/>
  <c r="BO560" i="6"/>
  <c r="BN560" i="6"/>
  <c r="BM560" i="6"/>
  <c r="BL560" i="6"/>
  <c r="BS559" i="6"/>
  <c r="BR559" i="6"/>
  <c r="BQ559" i="6"/>
  <c r="BP559" i="6"/>
  <c r="BO559" i="6"/>
  <c r="BN559" i="6"/>
  <c r="BM559" i="6"/>
  <c r="BL559" i="6"/>
  <c r="BS558" i="6"/>
  <c r="BR558" i="6"/>
  <c r="BQ558" i="6"/>
  <c r="BP558" i="6"/>
  <c r="BO558" i="6"/>
  <c r="BN558" i="6"/>
  <c r="BM558" i="6"/>
  <c r="BL558" i="6"/>
  <c r="BS557" i="6"/>
  <c r="BR557" i="6"/>
  <c r="BQ557" i="6"/>
  <c r="BP557" i="6"/>
  <c r="BO557" i="6"/>
  <c r="BN557" i="6"/>
  <c r="BM557" i="6"/>
  <c r="BL557" i="6"/>
  <c r="BS556" i="6"/>
  <c r="BR556" i="6"/>
  <c r="BQ556" i="6"/>
  <c r="BP556" i="6"/>
  <c r="BO556" i="6"/>
  <c r="BN556" i="6"/>
  <c r="BM556" i="6"/>
  <c r="BL556" i="6"/>
  <c r="BS555" i="6"/>
  <c r="BR555" i="6"/>
  <c r="BQ555" i="6"/>
  <c r="BP555" i="6"/>
  <c r="BO555" i="6"/>
  <c r="BN555" i="6"/>
  <c r="BM555" i="6"/>
  <c r="BL555" i="6"/>
  <c r="BS554" i="6"/>
  <c r="BR554" i="6"/>
  <c r="BQ554" i="6"/>
  <c r="BP554" i="6"/>
  <c r="BO554" i="6"/>
  <c r="BN554" i="6"/>
  <c r="BM554" i="6"/>
  <c r="BL554" i="6"/>
  <c r="BS553" i="6"/>
  <c r="BR553" i="6"/>
  <c r="BQ553" i="6"/>
  <c r="BP553" i="6"/>
  <c r="BO553" i="6"/>
  <c r="BN553" i="6"/>
  <c r="BM553" i="6"/>
  <c r="BL553" i="6"/>
  <c r="BS552" i="6"/>
  <c r="BR552" i="6"/>
  <c r="BQ552" i="6"/>
  <c r="BP552" i="6"/>
  <c r="BO552" i="6"/>
  <c r="BN552" i="6"/>
  <c r="BM552" i="6"/>
  <c r="BL552" i="6"/>
  <c r="BS551" i="6"/>
  <c r="BR551" i="6"/>
  <c r="BQ551" i="6"/>
  <c r="BP551" i="6"/>
  <c r="BO551" i="6"/>
  <c r="BN551" i="6"/>
  <c r="BM551" i="6"/>
  <c r="BL551" i="6"/>
  <c r="BS550" i="6"/>
  <c r="BR550" i="6"/>
  <c r="BQ550" i="6"/>
  <c r="BP550" i="6"/>
  <c r="BO550" i="6"/>
  <c r="BN550" i="6"/>
  <c r="BM550" i="6"/>
  <c r="BL550" i="6"/>
  <c r="BS549" i="6"/>
  <c r="BR549" i="6"/>
  <c r="BQ549" i="6"/>
  <c r="BP549" i="6"/>
  <c r="BO549" i="6"/>
  <c r="BN549" i="6"/>
  <c r="BM549" i="6"/>
  <c r="BL549" i="6"/>
  <c r="BS548" i="6"/>
  <c r="BR548" i="6"/>
  <c r="BQ548" i="6"/>
  <c r="BP548" i="6"/>
  <c r="BO548" i="6"/>
  <c r="BN548" i="6"/>
  <c r="BM548" i="6"/>
  <c r="BL548" i="6"/>
  <c r="BS547" i="6"/>
  <c r="BR547" i="6"/>
  <c r="BQ547" i="6"/>
  <c r="BP547" i="6"/>
  <c r="BO547" i="6"/>
  <c r="BN547" i="6"/>
  <c r="BM547" i="6"/>
  <c r="BL547" i="6"/>
  <c r="BS546" i="6"/>
  <c r="BR546" i="6"/>
  <c r="BQ546" i="6"/>
  <c r="BP546" i="6"/>
  <c r="BO546" i="6"/>
  <c r="BN546" i="6"/>
  <c r="BM546" i="6"/>
  <c r="BL546" i="6"/>
  <c r="BS545" i="6"/>
  <c r="BR545" i="6"/>
  <c r="BQ545" i="6"/>
  <c r="BP545" i="6"/>
  <c r="BO545" i="6"/>
  <c r="BN545" i="6"/>
  <c r="BM545" i="6"/>
  <c r="BL545" i="6"/>
  <c r="BS544" i="6"/>
  <c r="BR544" i="6"/>
  <c r="BQ544" i="6"/>
  <c r="BP544" i="6"/>
  <c r="BO544" i="6"/>
  <c r="BN544" i="6"/>
  <c r="BM544" i="6"/>
  <c r="BL544" i="6"/>
  <c r="BS543" i="6"/>
  <c r="BR543" i="6"/>
  <c r="BQ543" i="6"/>
  <c r="BP543" i="6"/>
  <c r="BO543" i="6"/>
  <c r="BN543" i="6"/>
  <c r="BM543" i="6"/>
  <c r="BL543" i="6"/>
  <c r="BS542" i="6"/>
  <c r="BR542" i="6"/>
  <c r="BQ542" i="6"/>
  <c r="BP542" i="6"/>
  <c r="BO542" i="6"/>
  <c r="BN542" i="6"/>
  <c r="BM542" i="6"/>
  <c r="BL542" i="6"/>
  <c r="BS541" i="6"/>
  <c r="BR541" i="6"/>
  <c r="BQ541" i="6"/>
  <c r="BP541" i="6"/>
  <c r="BO541" i="6"/>
  <c r="BN541" i="6"/>
  <c r="BM541" i="6"/>
  <c r="BL541" i="6"/>
  <c r="BS540" i="6"/>
  <c r="BR540" i="6"/>
  <c r="BQ540" i="6"/>
  <c r="BP540" i="6"/>
  <c r="BO540" i="6"/>
  <c r="BN540" i="6"/>
  <c r="BM540" i="6"/>
  <c r="BL540" i="6"/>
  <c r="BS539" i="6"/>
  <c r="BR539" i="6"/>
  <c r="BQ539" i="6"/>
  <c r="BP539" i="6"/>
  <c r="BO539" i="6"/>
  <c r="BN539" i="6"/>
  <c r="BM539" i="6"/>
  <c r="BL539" i="6"/>
  <c r="BS538" i="6"/>
  <c r="BR538" i="6"/>
  <c r="BQ538" i="6"/>
  <c r="BP538" i="6"/>
  <c r="BO538" i="6"/>
  <c r="BN538" i="6"/>
  <c r="BM538" i="6"/>
  <c r="BL538" i="6"/>
  <c r="BS537" i="6"/>
  <c r="BR537" i="6"/>
  <c r="BQ537" i="6"/>
  <c r="BP537" i="6"/>
  <c r="BO537" i="6"/>
  <c r="BN537" i="6"/>
  <c r="BM537" i="6"/>
  <c r="BL537" i="6"/>
  <c r="BS536" i="6"/>
  <c r="BR536" i="6"/>
  <c r="BQ536" i="6"/>
  <c r="BP536" i="6"/>
  <c r="BO536" i="6"/>
  <c r="BN536" i="6"/>
  <c r="BM536" i="6"/>
  <c r="BL536" i="6"/>
  <c r="BS535" i="6"/>
  <c r="BR535" i="6"/>
  <c r="BQ535" i="6"/>
  <c r="BP535" i="6"/>
  <c r="BO535" i="6"/>
  <c r="BN535" i="6"/>
  <c r="BM535" i="6"/>
  <c r="BL535" i="6"/>
  <c r="BS534" i="6"/>
  <c r="BR534" i="6"/>
  <c r="BQ534" i="6"/>
  <c r="BP534" i="6"/>
  <c r="BO534" i="6"/>
  <c r="BN534" i="6"/>
  <c r="BM534" i="6"/>
  <c r="BL534" i="6"/>
  <c r="BS533" i="6"/>
  <c r="BR533" i="6"/>
  <c r="BQ533" i="6"/>
  <c r="BP533" i="6"/>
  <c r="BO533" i="6"/>
  <c r="BN533" i="6"/>
  <c r="BM533" i="6"/>
  <c r="BL533" i="6"/>
  <c r="BS532" i="6"/>
  <c r="BR532" i="6"/>
  <c r="BQ532" i="6"/>
  <c r="BP532" i="6"/>
  <c r="BO532" i="6"/>
  <c r="BN532" i="6"/>
  <c r="BM532" i="6"/>
  <c r="BL532" i="6"/>
  <c r="BS531" i="6"/>
  <c r="BR531" i="6"/>
  <c r="BQ531" i="6"/>
  <c r="BP531" i="6"/>
  <c r="BO531" i="6"/>
  <c r="BN531" i="6"/>
  <c r="BM531" i="6"/>
  <c r="BL531" i="6"/>
  <c r="BS530" i="6"/>
  <c r="BR530" i="6"/>
  <c r="BQ530" i="6"/>
  <c r="BP530" i="6"/>
  <c r="BO530" i="6"/>
  <c r="BN530" i="6"/>
  <c r="BM530" i="6"/>
  <c r="BL530" i="6"/>
  <c r="BS529" i="6"/>
  <c r="BR529" i="6"/>
  <c r="BQ529" i="6"/>
  <c r="BP529" i="6"/>
  <c r="BO529" i="6"/>
  <c r="BN529" i="6"/>
  <c r="BM529" i="6"/>
  <c r="BL529" i="6"/>
  <c r="BS528" i="6"/>
  <c r="BR528" i="6"/>
  <c r="BQ528" i="6"/>
  <c r="BP528" i="6"/>
  <c r="BO528" i="6"/>
  <c r="BN528" i="6"/>
  <c r="BM528" i="6"/>
  <c r="BL528" i="6"/>
  <c r="BS527" i="6"/>
  <c r="BR527" i="6"/>
  <c r="BQ527" i="6"/>
  <c r="BP527" i="6"/>
  <c r="BO527" i="6"/>
  <c r="BN527" i="6"/>
  <c r="BM527" i="6"/>
  <c r="BL527" i="6"/>
  <c r="BS526" i="6"/>
  <c r="BR526" i="6"/>
  <c r="BQ526" i="6"/>
  <c r="BP526" i="6"/>
  <c r="BO526" i="6"/>
  <c r="BN526" i="6"/>
  <c r="BM526" i="6"/>
  <c r="BL526" i="6"/>
  <c r="BS525" i="6"/>
  <c r="BR525" i="6"/>
  <c r="BQ525" i="6"/>
  <c r="BP525" i="6"/>
  <c r="BO525" i="6"/>
  <c r="BN525" i="6"/>
  <c r="BM525" i="6"/>
  <c r="BL525" i="6"/>
  <c r="BS524" i="6"/>
  <c r="BR524" i="6"/>
  <c r="BQ524" i="6"/>
  <c r="BP524" i="6"/>
  <c r="BO524" i="6"/>
  <c r="BN524" i="6"/>
  <c r="BM524" i="6"/>
  <c r="BL524" i="6"/>
  <c r="BS523" i="6"/>
  <c r="BR523" i="6"/>
  <c r="BQ523" i="6"/>
  <c r="BP523" i="6"/>
  <c r="BO523" i="6"/>
  <c r="BN523" i="6"/>
  <c r="BM523" i="6"/>
  <c r="BL523" i="6"/>
  <c r="BS522" i="6"/>
  <c r="BR522" i="6"/>
  <c r="BQ522" i="6"/>
  <c r="BP522" i="6"/>
  <c r="BO522" i="6"/>
  <c r="BN522" i="6"/>
  <c r="BM522" i="6"/>
  <c r="BL522" i="6"/>
  <c r="BS521" i="6"/>
  <c r="BR521" i="6"/>
  <c r="BQ521" i="6"/>
  <c r="BP521" i="6"/>
  <c r="BO521" i="6"/>
  <c r="BN521" i="6"/>
  <c r="BM521" i="6"/>
  <c r="BL521" i="6"/>
  <c r="BS520" i="6"/>
  <c r="BR520" i="6"/>
  <c r="BQ520" i="6"/>
  <c r="BP520" i="6"/>
  <c r="BO520" i="6"/>
  <c r="BN520" i="6"/>
  <c r="BM520" i="6"/>
  <c r="BL520" i="6"/>
  <c r="BS519" i="6"/>
  <c r="BR519" i="6"/>
  <c r="BQ519" i="6"/>
  <c r="BP519" i="6"/>
  <c r="BO519" i="6"/>
  <c r="BN519" i="6"/>
  <c r="BM519" i="6"/>
  <c r="BL519" i="6"/>
  <c r="BS518" i="6"/>
  <c r="BR518" i="6"/>
  <c r="BQ518" i="6"/>
  <c r="BP518" i="6"/>
  <c r="BO518" i="6"/>
  <c r="BN518" i="6"/>
  <c r="BM518" i="6"/>
  <c r="BL518" i="6"/>
  <c r="BS517" i="6"/>
  <c r="BR517" i="6"/>
  <c r="BQ517" i="6"/>
  <c r="BP517" i="6"/>
  <c r="BO517" i="6"/>
  <c r="BN517" i="6"/>
  <c r="BM517" i="6"/>
  <c r="BL517" i="6"/>
  <c r="BS516" i="6"/>
  <c r="BR516" i="6"/>
  <c r="BQ516" i="6"/>
  <c r="BP516" i="6"/>
  <c r="BO516" i="6"/>
  <c r="BN516" i="6"/>
  <c r="BM516" i="6"/>
  <c r="BL516" i="6"/>
  <c r="BS515" i="6"/>
  <c r="BR515" i="6"/>
  <c r="BQ515" i="6"/>
  <c r="BP515" i="6"/>
  <c r="BO515" i="6"/>
  <c r="BN515" i="6"/>
  <c r="BM515" i="6"/>
  <c r="BL515" i="6"/>
  <c r="BS514" i="6"/>
  <c r="BR514" i="6"/>
  <c r="BQ514" i="6"/>
  <c r="BP514" i="6"/>
  <c r="BO514" i="6"/>
  <c r="BN514" i="6"/>
  <c r="BM514" i="6"/>
  <c r="BL514" i="6"/>
  <c r="BS513" i="6"/>
  <c r="BR513" i="6"/>
  <c r="BQ513" i="6"/>
  <c r="BP513" i="6"/>
  <c r="BO513" i="6"/>
  <c r="BN513" i="6"/>
  <c r="BM513" i="6"/>
  <c r="BL513" i="6"/>
  <c r="BS512" i="6"/>
  <c r="BR512" i="6"/>
  <c r="BQ512" i="6"/>
  <c r="BP512" i="6"/>
  <c r="BO512" i="6"/>
  <c r="BN512" i="6"/>
  <c r="BM512" i="6"/>
  <c r="BL512" i="6"/>
  <c r="BS511" i="6"/>
  <c r="BR511" i="6"/>
  <c r="BQ511" i="6"/>
  <c r="BP511" i="6"/>
  <c r="BO511" i="6"/>
  <c r="BN511" i="6"/>
  <c r="BM511" i="6"/>
  <c r="BL511" i="6"/>
  <c r="BS510" i="6"/>
  <c r="BR510" i="6"/>
  <c r="BQ510" i="6"/>
  <c r="BP510" i="6"/>
  <c r="BO510" i="6"/>
  <c r="BN510" i="6"/>
  <c r="BM510" i="6"/>
  <c r="BL510" i="6"/>
  <c r="BS509" i="6"/>
  <c r="BR509" i="6"/>
  <c r="BQ509" i="6"/>
  <c r="BP509" i="6"/>
  <c r="BO509" i="6"/>
  <c r="BN509" i="6"/>
  <c r="BM509" i="6"/>
  <c r="BL509" i="6"/>
  <c r="BS508" i="6"/>
  <c r="BR508" i="6"/>
  <c r="BQ508" i="6"/>
  <c r="BP508" i="6"/>
  <c r="BO508" i="6"/>
  <c r="BN508" i="6"/>
  <c r="BM508" i="6"/>
  <c r="BL508" i="6"/>
  <c r="BS507" i="6"/>
  <c r="BR507" i="6"/>
  <c r="BQ507" i="6"/>
  <c r="BP507" i="6"/>
  <c r="BO507" i="6"/>
  <c r="BN507" i="6"/>
  <c r="BM507" i="6"/>
  <c r="BL507" i="6"/>
  <c r="BS506" i="6"/>
  <c r="BR506" i="6"/>
  <c r="BQ506" i="6"/>
  <c r="BP506" i="6"/>
  <c r="BO506" i="6"/>
  <c r="BN506" i="6"/>
  <c r="BM506" i="6"/>
  <c r="BL506" i="6"/>
  <c r="BS505" i="6"/>
  <c r="BR505" i="6"/>
  <c r="BQ505" i="6"/>
  <c r="BP505" i="6"/>
  <c r="BO505" i="6"/>
  <c r="BN505" i="6"/>
  <c r="BM505" i="6"/>
  <c r="BL505" i="6"/>
  <c r="BS504" i="6"/>
  <c r="BR504" i="6"/>
  <c r="BQ504" i="6"/>
  <c r="BP504" i="6"/>
  <c r="BO504" i="6"/>
  <c r="BN504" i="6"/>
  <c r="BM504" i="6"/>
  <c r="BL504" i="6"/>
  <c r="BS503" i="6"/>
  <c r="BR503" i="6"/>
  <c r="BQ503" i="6"/>
  <c r="BP503" i="6"/>
  <c r="BO503" i="6"/>
  <c r="BN503" i="6"/>
  <c r="BM503" i="6"/>
  <c r="BL503" i="6"/>
  <c r="BS502" i="6"/>
  <c r="BR502" i="6"/>
  <c r="BQ502" i="6"/>
  <c r="BP502" i="6"/>
  <c r="BO502" i="6"/>
  <c r="BN502" i="6"/>
  <c r="BM502" i="6"/>
  <c r="BL502" i="6"/>
  <c r="BS501" i="6"/>
  <c r="BR501" i="6"/>
  <c r="BQ501" i="6"/>
  <c r="BP501" i="6"/>
  <c r="BO501" i="6"/>
  <c r="BN501" i="6"/>
  <c r="BM501" i="6"/>
  <c r="BL501" i="6"/>
  <c r="BS500" i="6"/>
  <c r="BR500" i="6"/>
  <c r="BQ500" i="6"/>
  <c r="BP500" i="6"/>
  <c r="BO500" i="6"/>
  <c r="BN500" i="6"/>
  <c r="BM500" i="6"/>
  <c r="BL500" i="6"/>
  <c r="BS499" i="6"/>
  <c r="BR499" i="6"/>
  <c r="BQ499" i="6"/>
  <c r="BP499" i="6"/>
  <c r="BO499" i="6"/>
  <c r="BN499" i="6"/>
  <c r="BM499" i="6"/>
  <c r="BL499" i="6"/>
  <c r="BS498" i="6"/>
  <c r="BR498" i="6"/>
  <c r="BQ498" i="6"/>
  <c r="BP498" i="6"/>
  <c r="BO498" i="6"/>
  <c r="BN498" i="6"/>
  <c r="BM498" i="6"/>
  <c r="BL498" i="6"/>
  <c r="BS497" i="6"/>
  <c r="BR497" i="6"/>
  <c r="BQ497" i="6"/>
  <c r="BP497" i="6"/>
  <c r="BO497" i="6"/>
  <c r="BN497" i="6"/>
  <c r="BM497" i="6"/>
  <c r="BL497" i="6"/>
  <c r="BS496" i="6"/>
  <c r="BR496" i="6"/>
  <c r="BQ496" i="6"/>
  <c r="BP496" i="6"/>
  <c r="BO496" i="6"/>
  <c r="BN496" i="6"/>
  <c r="BM496" i="6"/>
  <c r="BL496" i="6"/>
  <c r="BS495" i="6"/>
  <c r="BR495" i="6"/>
  <c r="BQ495" i="6"/>
  <c r="BP495" i="6"/>
  <c r="BO495" i="6"/>
  <c r="BN495" i="6"/>
  <c r="BM495" i="6"/>
  <c r="BL495" i="6"/>
  <c r="BS494" i="6"/>
  <c r="BR494" i="6"/>
  <c r="BQ494" i="6"/>
  <c r="BP494" i="6"/>
  <c r="BO494" i="6"/>
  <c r="BN494" i="6"/>
  <c r="BM494" i="6"/>
  <c r="BL494" i="6"/>
  <c r="BS493" i="6"/>
  <c r="BR493" i="6"/>
  <c r="BQ493" i="6"/>
  <c r="BP493" i="6"/>
  <c r="BO493" i="6"/>
  <c r="BN493" i="6"/>
  <c r="BM493" i="6"/>
  <c r="BL493" i="6"/>
  <c r="BS492" i="6"/>
  <c r="BR492" i="6"/>
  <c r="BQ492" i="6"/>
  <c r="BP492" i="6"/>
  <c r="BO492" i="6"/>
  <c r="BN492" i="6"/>
  <c r="BM492" i="6"/>
  <c r="BL492" i="6"/>
  <c r="BS491" i="6"/>
  <c r="BR491" i="6"/>
  <c r="BQ491" i="6"/>
  <c r="BP491" i="6"/>
  <c r="BO491" i="6"/>
  <c r="BN491" i="6"/>
  <c r="BM491" i="6"/>
  <c r="BL491" i="6"/>
  <c r="BS490" i="6"/>
  <c r="BR490" i="6"/>
  <c r="BQ490" i="6"/>
  <c r="BP490" i="6"/>
  <c r="BO490" i="6"/>
  <c r="BN490" i="6"/>
  <c r="BM490" i="6"/>
  <c r="BL490" i="6"/>
  <c r="BS489" i="6"/>
  <c r="BR489" i="6"/>
  <c r="BQ489" i="6"/>
  <c r="BP489" i="6"/>
  <c r="BO489" i="6"/>
  <c r="BN489" i="6"/>
  <c r="BM489" i="6"/>
  <c r="BL489" i="6"/>
  <c r="BS488" i="6"/>
  <c r="BR488" i="6"/>
  <c r="BQ488" i="6"/>
  <c r="BP488" i="6"/>
  <c r="BO488" i="6"/>
  <c r="BN488" i="6"/>
  <c r="BM488" i="6"/>
  <c r="BL488" i="6"/>
  <c r="BS487" i="6"/>
  <c r="BR487" i="6"/>
  <c r="BQ487" i="6"/>
  <c r="BP487" i="6"/>
  <c r="BO487" i="6"/>
  <c r="BN487" i="6"/>
  <c r="BM487" i="6"/>
  <c r="BL487" i="6"/>
  <c r="BS486" i="6"/>
  <c r="BR486" i="6"/>
  <c r="BQ486" i="6"/>
  <c r="BP486" i="6"/>
  <c r="BO486" i="6"/>
  <c r="BN486" i="6"/>
  <c r="BM486" i="6"/>
  <c r="BL486" i="6"/>
  <c r="BS485" i="6"/>
  <c r="BR485" i="6"/>
  <c r="BQ485" i="6"/>
  <c r="BP485" i="6"/>
  <c r="BO485" i="6"/>
  <c r="BN485" i="6"/>
  <c r="BM485" i="6"/>
  <c r="BL485" i="6"/>
  <c r="BS484" i="6"/>
  <c r="BR484" i="6"/>
  <c r="BQ484" i="6"/>
  <c r="BP484" i="6"/>
  <c r="BO484" i="6"/>
  <c r="BN484" i="6"/>
  <c r="BM484" i="6"/>
  <c r="BL484" i="6"/>
  <c r="BS483" i="6"/>
  <c r="BR483" i="6"/>
  <c r="BQ483" i="6"/>
  <c r="BP483" i="6"/>
  <c r="BO483" i="6"/>
  <c r="BN483" i="6"/>
  <c r="BM483" i="6"/>
  <c r="BL483" i="6"/>
  <c r="BS482" i="6"/>
  <c r="BR482" i="6"/>
  <c r="BQ482" i="6"/>
  <c r="BP482" i="6"/>
  <c r="BO482" i="6"/>
  <c r="BN482" i="6"/>
  <c r="BM482" i="6"/>
  <c r="BL482" i="6"/>
  <c r="BS481" i="6"/>
  <c r="BR481" i="6"/>
  <c r="BQ481" i="6"/>
  <c r="BP481" i="6"/>
  <c r="BO481" i="6"/>
  <c r="BN481" i="6"/>
  <c r="BM481" i="6"/>
  <c r="BL481" i="6"/>
  <c r="BS480" i="6"/>
  <c r="BR480" i="6"/>
  <c r="BQ480" i="6"/>
  <c r="BP480" i="6"/>
  <c r="BO480" i="6"/>
  <c r="BN480" i="6"/>
  <c r="BM480" i="6"/>
  <c r="BL480" i="6"/>
  <c r="BS479" i="6"/>
  <c r="BR479" i="6"/>
  <c r="BQ479" i="6"/>
  <c r="BP479" i="6"/>
  <c r="BO479" i="6"/>
  <c r="BN479" i="6"/>
  <c r="BM479" i="6"/>
  <c r="BL479" i="6"/>
  <c r="BS478" i="6"/>
  <c r="BR478" i="6"/>
  <c r="BQ478" i="6"/>
  <c r="BP478" i="6"/>
  <c r="BO478" i="6"/>
  <c r="BN478" i="6"/>
  <c r="BM478" i="6"/>
  <c r="BL478" i="6"/>
  <c r="BS477" i="6"/>
  <c r="BR477" i="6"/>
  <c r="BQ477" i="6"/>
  <c r="BP477" i="6"/>
  <c r="BO477" i="6"/>
  <c r="BN477" i="6"/>
  <c r="BM477" i="6"/>
  <c r="BL477" i="6"/>
  <c r="BS476" i="6"/>
  <c r="BR476" i="6"/>
  <c r="BQ476" i="6"/>
  <c r="BP476" i="6"/>
  <c r="BO476" i="6"/>
  <c r="BN476" i="6"/>
  <c r="BM476" i="6"/>
  <c r="BL476" i="6"/>
  <c r="BS475" i="6"/>
  <c r="BR475" i="6"/>
  <c r="BQ475" i="6"/>
  <c r="BP475" i="6"/>
  <c r="BO475" i="6"/>
  <c r="BN475" i="6"/>
  <c r="BM475" i="6"/>
  <c r="BL475" i="6"/>
  <c r="BS474" i="6"/>
  <c r="BR474" i="6"/>
  <c r="BQ474" i="6"/>
  <c r="BP474" i="6"/>
  <c r="BO474" i="6"/>
  <c r="BN474" i="6"/>
  <c r="BM474" i="6"/>
  <c r="BL474" i="6"/>
  <c r="BS473" i="6"/>
  <c r="BR473" i="6"/>
  <c r="BQ473" i="6"/>
  <c r="BP473" i="6"/>
  <c r="BO473" i="6"/>
  <c r="BN473" i="6"/>
  <c r="BM473" i="6"/>
  <c r="BL473" i="6"/>
  <c r="BS472" i="6"/>
  <c r="BR472" i="6"/>
  <c r="BQ472" i="6"/>
  <c r="BP472" i="6"/>
  <c r="BO472" i="6"/>
  <c r="BN472" i="6"/>
  <c r="BM472" i="6"/>
  <c r="BL472" i="6"/>
  <c r="BS471" i="6"/>
  <c r="BR471" i="6"/>
  <c r="BQ471" i="6"/>
  <c r="BP471" i="6"/>
  <c r="BO471" i="6"/>
  <c r="BN471" i="6"/>
  <c r="BM471" i="6"/>
  <c r="BL471" i="6"/>
  <c r="BS470" i="6"/>
  <c r="BR470" i="6"/>
  <c r="BQ470" i="6"/>
  <c r="BP470" i="6"/>
  <c r="BO470" i="6"/>
  <c r="BN470" i="6"/>
  <c r="BM470" i="6"/>
  <c r="BL470" i="6"/>
  <c r="BS469" i="6"/>
  <c r="BR469" i="6"/>
  <c r="BQ469" i="6"/>
  <c r="BP469" i="6"/>
  <c r="BO469" i="6"/>
  <c r="BN469" i="6"/>
  <c r="BM469" i="6"/>
  <c r="BL469" i="6"/>
  <c r="BS468" i="6"/>
  <c r="BR468" i="6"/>
  <c r="BQ468" i="6"/>
  <c r="BP468" i="6"/>
  <c r="BO468" i="6"/>
  <c r="BN468" i="6"/>
  <c r="BM468" i="6"/>
  <c r="BL468" i="6"/>
  <c r="BS467" i="6"/>
  <c r="BR467" i="6"/>
  <c r="BQ467" i="6"/>
  <c r="BP467" i="6"/>
  <c r="BO467" i="6"/>
  <c r="BN467" i="6"/>
  <c r="BM467" i="6"/>
  <c r="BL467" i="6"/>
  <c r="BS466" i="6"/>
  <c r="BR466" i="6"/>
  <c r="BQ466" i="6"/>
  <c r="BP466" i="6"/>
  <c r="BO466" i="6"/>
  <c r="BN466" i="6"/>
  <c r="BM466" i="6"/>
  <c r="BL466" i="6"/>
  <c r="BS465" i="6"/>
  <c r="BR465" i="6"/>
  <c r="BQ465" i="6"/>
  <c r="BP465" i="6"/>
  <c r="BO465" i="6"/>
  <c r="BN465" i="6"/>
  <c r="BM465" i="6"/>
  <c r="BL465" i="6"/>
  <c r="BS464" i="6"/>
  <c r="BR464" i="6"/>
  <c r="BQ464" i="6"/>
  <c r="BP464" i="6"/>
  <c r="BO464" i="6"/>
  <c r="BN464" i="6"/>
  <c r="BM464" i="6"/>
  <c r="BL464" i="6"/>
  <c r="BS463" i="6"/>
  <c r="BR463" i="6"/>
  <c r="BQ463" i="6"/>
  <c r="BP463" i="6"/>
  <c r="BO463" i="6"/>
  <c r="BN463" i="6"/>
  <c r="BM463" i="6"/>
  <c r="BL463" i="6"/>
  <c r="BS462" i="6"/>
  <c r="BR462" i="6"/>
  <c r="BQ462" i="6"/>
  <c r="BP462" i="6"/>
  <c r="BO462" i="6"/>
  <c r="BN462" i="6"/>
  <c r="BM462" i="6"/>
  <c r="BL462" i="6"/>
  <c r="BS461" i="6"/>
  <c r="BR461" i="6"/>
  <c r="BQ461" i="6"/>
  <c r="BP461" i="6"/>
  <c r="BO461" i="6"/>
  <c r="BN461" i="6"/>
  <c r="BM461" i="6"/>
  <c r="BL461" i="6"/>
  <c r="BS460" i="6"/>
  <c r="BR460" i="6"/>
  <c r="BQ460" i="6"/>
  <c r="BP460" i="6"/>
  <c r="BO460" i="6"/>
  <c r="BN460" i="6"/>
  <c r="BM460" i="6"/>
  <c r="BL460" i="6"/>
  <c r="BS459" i="6"/>
  <c r="BR459" i="6"/>
  <c r="BQ459" i="6"/>
  <c r="BP459" i="6"/>
  <c r="BO459" i="6"/>
  <c r="BN459" i="6"/>
  <c r="BM459" i="6"/>
  <c r="BL459" i="6"/>
  <c r="BS458" i="6"/>
  <c r="BR458" i="6"/>
  <c r="BQ458" i="6"/>
  <c r="BP458" i="6"/>
  <c r="BO458" i="6"/>
  <c r="BN458" i="6"/>
  <c r="BM458" i="6"/>
  <c r="BL458" i="6"/>
  <c r="BS457" i="6"/>
  <c r="BR457" i="6"/>
  <c r="BQ457" i="6"/>
  <c r="BP457" i="6"/>
  <c r="BO457" i="6"/>
  <c r="BN457" i="6"/>
  <c r="BM457" i="6"/>
  <c r="BL457" i="6"/>
  <c r="BS456" i="6"/>
  <c r="BR456" i="6"/>
  <c r="BQ456" i="6"/>
  <c r="BP456" i="6"/>
  <c r="BO456" i="6"/>
  <c r="BN456" i="6"/>
  <c r="BM456" i="6"/>
  <c r="BL456" i="6"/>
  <c r="BS455" i="6"/>
  <c r="BR455" i="6"/>
  <c r="BQ455" i="6"/>
  <c r="BP455" i="6"/>
  <c r="BO455" i="6"/>
  <c r="BN455" i="6"/>
  <c r="BM455" i="6"/>
  <c r="BL455" i="6"/>
  <c r="BS454" i="6"/>
  <c r="BR454" i="6"/>
  <c r="BQ454" i="6"/>
  <c r="BP454" i="6"/>
  <c r="BO454" i="6"/>
  <c r="BN454" i="6"/>
  <c r="BM454" i="6"/>
  <c r="BL454" i="6"/>
  <c r="BS453" i="6"/>
  <c r="BR453" i="6"/>
  <c r="BQ453" i="6"/>
  <c r="BP453" i="6"/>
  <c r="BO453" i="6"/>
  <c r="BN453" i="6"/>
  <c r="BM453" i="6"/>
  <c r="BL453" i="6"/>
  <c r="BS452" i="6"/>
  <c r="BR452" i="6"/>
  <c r="BQ452" i="6"/>
  <c r="BP452" i="6"/>
  <c r="BO452" i="6"/>
  <c r="BN452" i="6"/>
  <c r="BM452" i="6"/>
  <c r="BL452" i="6"/>
  <c r="BS451" i="6"/>
  <c r="BR451" i="6"/>
  <c r="BQ451" i="6"/>
  <c r="BP451" i="6"/>
  <c r="BO451" i="6"/>
  <c r="BN451" i="6"/>
  <c r="BM451" i="6"/>
  <c r="BL451" i="6"/>
  <c r="BS450" i="6"/>
  <c r="BR450" i="6"/>
  <c r="BQ450" i="6"/>
  <c r="BP450" i="6"/>
  <c r="BO450" i="6"/>
  <c r="BN450" i="6"/>
  <c r="BM450" i="6"/>
  <c r="BL450" i="6"/>
  <c r="BS449" i="6"/>
  <c r="BR449" i="6"/>
  <c r="BQ449" i="6"/>
  <c r="BP449" i="6"/>
  <c r="BO449" i="6"/>
  <c r="BN449" i="6"/>
  <c r="BM449" i="6"/>
  <c r="BL449" i="6"/>
  <c r="BS448" i="6"/>
  <c r="BR448" i="6"/>
  <c r="BQ448" i="6"/>
  <c r="BP448" i="6"/>
  <c r="BO448" i="6"/>
  <c r="BN448" i="6"/>
  <c r="BM448" i="6"/>
  <c r="BL448" i="6"/>
  <c r="BS447" i="6"/>
  <c r="BR447" i="6"/>
  <c r="BQ447" i="6"/>
  <c r="BP447" i="6"/>
  <c r="BO447" i="6"/>
  <c r="BN447" i="6"/>
  <c r="BM447" i="6"/>
  <c r="BL447" i="6"/>
  <c r="BS446" i="6"/>
  <c r="BR446" i="6"/>
  <c r="BQ446" i="6"/>
  <c r="BP446" i="6"/>
  <c r="BO446" i="6"/>
  <c r="BN446" i="6"/>
  <c r="BM446" i="6"/>
  <c r="BL446" i="6"/>
  <c r="BS445" i="6"/>
  <c r="BR445" i="6"/>
  <c r="BQ445" i="6"/>
  <c r="BP445" i="6"/>
  <c r="BO445" i="6"/>
  <c r="BN445" i="6"/>
  <c r="BM445" i="6"/>
  <c r="BL445" i="6"/>
  <c r="BS444" i="6"/>
  <c r="BR444" i="6"/>
  <c r="BQ444" i="6"/>
  <c r="BP444" i="6"/>
  <c r="BO444" i="6"/>
  <c r="BN444" i="6"/>
  <c r="BM444" i="6"/>
  <c r="BL444" i="6"/>
  <c r="BS443" i="6"/>
  <c r="BR443" i="6"/>
  <c r="BQ443" i="6"/>
  <c r="BP443" i="6"/>
  <c r="BO443" i="6"/>
  <c r="BN443" i="6"/>
  <c r="BM443" i="6"/>
  <c r="BL443" i="6"/>
  <c r="BS442" i="6"/>
  <c r="BR442" i="6"/>
  <c r="BQ442" i="6"/>
  <c r="BP442" i="6"/>
  <c r="BO442" i="6"/>
  <c r="BN442" i="6"/>
  <c r="BM442" i="6"/>
  <c r="BL442" i="6"/>
  <c r="BS441" i="6"/>
  <c r="BR441" i="6"/>
  <c r="BQ441" i="6"/>
  <c r="BP441" i="6"/>
  <c r="BO441" i="6"/>
  <c r="BN441" i="6"/>
  <c r="BM441" i="6"/>
  <c r="BL441" i="6"/>
  <c r="BS440" i="6"/>
  <c r="BR440" i="6"/>
  <c r="BQ440" i="6"/>
  <c r="BP440" i="6"/>
  <c r="BO440" i="6"/>
  <c r="BN440" i="6"/>
  <c r="BM440" i="6"/>
  <c r="BL440" i="6"/>
  <c r="BS439" i="6"/>
  <c r="BR439" i="6"/>
  <c r="BQ439" i="6"/>
  <c r="BP439" i="6"/>
  <c r="BO439" i="6"/>
  <c r="BN439" i="6"/>
  <c r="BM439" i="6"/>
  <c r="BL439" i="6"/>
  <c r="BS438" i="6"/>
  <c r="BR438" i="6"/>
  <c r="BQ438" i="6"/>
  <c r="BP438" i="6"/>
  <c r="BO438" i="6"/>
  <c r="BN438" i="6"/>
  <c r="BM438" i="6"/>
  <c r="BL438" i="6"/>
  <c r="BS437" i="6"/>
  <c r="BR437" i="6"/>
  <c r="BQ437" i="6"/>
  <c r="BP437" i="6"/>
  <c r="BO437" i="6"/>
  <c r="BN437" i="6"/>
  <c r="BM437" i="6"/>
  <c r="BL437" i="6"/>
  <c r="BS436" i="6"/>
  <c r="BR436" i="6"/>
  <c r="BQ436" i="6"/>
  <c r="BP436" i="6"/>
  <c r="BO436" i="6"/>
  <c r="BN436" i="6"/>
  <c r="BM436" i="6"/>
  <c r="BL436" i="6"/>
  <c r="BS435" i="6"/>
  <c r="BR435" i="6"/>
  <c r="BQ435" i="6"/>
  <c r="BP435" i="6"/>
  <c r="BO435" i="6"/>
  <c r="BN435" i="6"/>
  <c r="BM435" i="6"/>
  <c r="BL435" i="6"/>
  <c r="BS434" i="6"/>
  <c r="BR434" i="6"/>
  <c r="BQ434" i="6"/>
  <c r="BP434" i="6"/>
  <c r="BO434" i="6"/>
  <c r="BN434" i="6"/>
  <c r="BM434" i="6"/>
  <c r="BL434" i="6"/>
  <c r="BS433" i="6"/>
  <c r="BR433" i="6"/>
  <c r="BQ433" i="6"/>
  <c r="BP433" i="6"/>
  <c r="BO433" i="6"/>
  <c r="BN433" i="6"/>
  <c r="BM433" i="6"/>
  <c r="BL433" i="6"/>
  <c r="BS432" i="6"/>
  <c r="BR432" i="6"/>
  <c r="BQ432" i="6"/>
  <c r="BP432" i="6"/>
  <c r="BO432" i="6"/>
  <c r="BN432" i="6"/>
  <c r="BM432" i="6"/>
  <c r="BL432" i="6"/>
  <c r="BS431" i="6"/>
  <c r="BR431" i="6"/>
  <c r="BQ431" i="6"/>
  <c r="BP431" i="6"/>
  <c r="BO431" i="6"/>
  <c r="BN431" i="6"/>
  <c r="BM431" i="6"/>
  <c r="BL431" i="6"/>
  <c r="BS430" i="6"/>
  <c r="BR430" i="6"/>
  <c r="BQ430" i="6"/>
  <c r="BP430" i="6"/>
  <c r="BO430" i="6"/>
  <c r="BN430" i="6"/>
  <c r="BM430" i="6"/>
  <c r="BL430" i="6"/>
  <c r="BS429" i="6"/>
  <c r="BR429" i="6"/>
  <c r="BQ429" i="6"/>
  <c r="BP429" i="6"/>
  <c r="BO429" i="6"/>
  <c r="BN429" i="6"/>
  <c r="BM429" i="6"/>
  <c r="BL429" i="6"/>
  <c r="BS428" i="6"/>
  <c r="BR428" i="6"/>
  <c r="BQ428" i="6"/>
  <c r="BP428" i="6"/>
  <c r="BO428" i="6"/>
  <c r="BN428" i="6"/>
  <c r="BM428" i="6"/>
  <c r="BL428" i="6"/>
  <c r="BS427" i="6"/>
  <c r="BR427" i="6"/>
  <c r="BQ427" i="6"/>
  <c r="BP427" i="6"/>
  <c r="BO427" i="6"/>
  <c r="BN427" i="6"/>
  <c r="BM427" i="6"/>
  <c r="BL427" i="6"/>
  <c r="BS426" i="6"/>
  <c r="BR426" i="6"/>
  <c r="BQ426" i="6"/>
  <c r="BP426" i="6"/>
  <c r="BO426" i="6"/>
  <c r="BN426" i="6"/>
  <c r="BM426" i="6"/>
  <c r="BL426" i="6"/>
  <c r="BS425" i="6"/>
  <c r="BR425" i="6"/>
  <c r="BQ425" i="6"/>
  <c r="BP425" i="6"/>
  <c r="BO425" i="6"/>
  <c r="BN425" i="6"/>
  <c r="BM425" i="6"/>
  <c r="BL425" i="6"/>
  <c r="BS424" i="6"/>
  <c r="BR424" i="6"/>
  <c r="BQ424" i="6"/>
  <c r="BP424" i="6"/>
  <c r="BO424" i="6"/>
  <c r="BN424" i="6"/>
  <c r="BM424" i="6"/>
  <c r="BL424" i="6"/>
  <c r="BS423" i="6"/>
  <c r="BR423" i="6"/>
  <c r="BQ423" i="6"/>
  <c r="BP423" i="6"/>
  <c r="BO423" i="6"/>
  <c r="BN423" i="6"/>
  <c r="BM423" i="6"/>
  <c r="BL423" i="6"/>
  <c r="BS422" i="6"/>
  <c r="BR422" i="6"/>
  <c r="BQ422" i="6"/>
  <c r="BP422" i="6"/>
  <c r="BO422" i="6"/>
  <c r="BN422" i="6"/>
  <c r="BM422" i="6"/>
  <c r="BL422" i="6"/>
  <c r="BS421" i="6"/>
  <c r="BR421" i="6"/>
  <c r="BQ421" i="6"/>
  <c r="BP421" i="6"/>
  <c r="BO421" i="6"/>
  <c r="BN421" i="6"/>
  <c r="BM421" i="6"/>
  <c r="BL421" i="6"/>
  <c r="BS420" i="6"/>
  <c r="BR420" i="6"/>
  <c r="BQ420" i="6"/>
  <c r="BP420" i="6"/>
  <c r="BO420" i="6"/>
  <c r="BN420" i="6"/>
  <c r="BM420" i="6"/>
  <c r="BL420" i="6"/>
  <c r="BS419" i="6"/>
  <c r="BR419" i="6"/>
  <c r="BQ419" i="6"/>
  <c r="BP419" i="6"/>
  <c r="BO419" i="6"/>
  <c r="BN419" i="6"/>
  <c r="BM419" i="6"/>
  <c r="BL419" i="6"/>
  <c r="BS418" i="6"/>
  <c r="BR418" i="6"/>
  <c r="BQ418" i="6"/>
  <c r="BP418" i="6"/>
  <c r="BO418" i="6"/>
  <c r="BN418" i="6"/>
  <c r="BM418" i="6"/>
  <c r="BL418" i="6"/>
  <c r="BS417" i="6"/>
  <c r="BR417" i="6"/>
  <c r="BQ417" i="6"/>
  <c r="BP417" i="6"/>
  <c r="BO417" i="6"/>
  <c r="BN417" i="6"/>
  <c r="BM417" i="6"/>
  <c r="BL417" i="6"/>
  <c r="BS416" i="6"/>
  <c r="BR416" i="6"/>
  <c r="BQ416" i="6"/>
  <c r="BP416" i="6"/>
  <c r="BO416" i="6"/>
  <c r="BN416" i="6"/>
  <c r="BM416" i="6"/>
  <c r="BL416" i="6"/>
  <c r="BS415" i="6"/>
  <c r="BR415" i="6"/>
  <c r="BQ415" i="6"/>
  <c r="BP415" i="6"/>
  <c r="BO415" i="6"/>
  <c r="BN415" i="6"/>
  <c r="BM415" i="6"/>
  <c r="BL415" i="6"/>
  <c r="BS414" i="6"/>
  <c r="BR414" i="6"/>
  <c r="BQ414" i="6"/>
  <c r="BP414" i="6"/>
  <c r="BO414" i="6"/>
  <c r="BN414" i="6"/>
  <c r="BM414" i="6"/>
  <c r="BL414" i="6"/>
  <c r="BS413" i="6"/>
  <c r="BR413" i="6"/>
  <c r="BQ413" i="6"/>
  <c r="BP413" i="6"/>
  <c r="BO413" i="6"/>
  <c r="BN413" i="6"/>
  <c r="BM413" i="6"/>
  <c r="BL413" i="6"/>
  <c r="BS412" i="6"/>
  <c r="BR412" i="6"/>
  <c r="BQ412" i="6"/>
  <c r="BP412" i="6"/>
  <c r="BO412" i="6"/>
  <c r="BN412" i="6"/>
  <c r="BM412" i="6"/>
  <c r="BL412" i="6"/>
  <c r="BS411" i="6"/>
  <c r="BR411" i="6"/>
  <c r="BQ411" i="6"/>
  <c r="BP411" i="6"/>
  <c r="BO411" i="6"/>
  <c r="BN411" i="6"/>
  <c r="BM411" i="6"/>
  <c r="BL411" i="6"/>
  <c r="BS410" i="6"/>
  <c r="BR410" i="6"/>
  <c r="BQ410" i="6"/>
  <c r="BP410" i="6"/>
  <c r="BO410" i="6"/>
  <c r="BN410" i="6"/>
  <c r="BM410" i="6"/>
  <c r="BL410" i="6"/>
  <c r="BS409" i="6"/>
  <c r="BR409" i="6"/>
  <c r="BQ409" i="6"/>
  <c r="BP409" i="6"/>
  <c r="BO409" i="6"/>
  <c r="BN409" i="6"/>
  <c r="BM409" i="6"/>
  <c r="BL409" i="6"/>
  <c r="BS408" i="6"/>
  <c r="BR408" i="6"/>
  <c r="BQ408" i="6"/>
  <c r="BP408" i="6"/>
  <c r="BO408" i="6"/>
  <c r="BN408" i="6"/>
  <c r="BM408" i="6"/>
  <c r="BL408" i="6"/>
  <c r="BS407" i="6"/>
  <c r="BR407" i="6"/>
  <c r="BQ407" i="6"/>
  <c r="BP407" i="6"/>
  <c r="BO407" i="6"/>
  <c r="BN407" i="6"/>
  <c r="BM407" i="6"/>
  <c r="BL407" i="6"/>
  <c r="BS406" i="6"/>
  <c r="BR406" i="6"/>
  <c r="BQ406" i="6"/>
  <c r="BP406" i="6"/>
  <c r="BO406" i="6"/>
  <c r="BN406" i="6"/>
  <c r="BM406" i="6"/>
  <c r="BL406" i="6"/>
  <c r="BS405" i="6"/>
  <c r="BR405" i="6"/>
  <c r="BQ405" i="6"/>
  <c r="BP405" i="6"/>
  <c r="BO405" i="6"/>
  <c r="BN405" i="6"/>
  <c r="BM405" i="6"/>
  <c r="BL405" i="6"/>
  <c r="BS404" i="6"/>
  <c r="BR404" i="6"/>
  <c r="BQ404" i="6"/>
  <c r="BP404" i="6"/>
  <c r="BO404" i="6"/>
  <c r="BN404" i="6"/>
  <c r="BM404" i="6"/>
  <c r="BL404" i="6"/>
  <c r="BS403" i="6"/>
  <c r="BR403" i="6"/>
  <c r="BQ403" i="6"/>
  <c r="BP403" i="6"/>
  <c r="BO403" i="6"/>
  <c r="BN403" i="6"/>
  <c r="BM403" i="6"/>
  <c r="BL403" i="6"/>
  <c r="BS402" i="6"/>
  <c r="BR402" i="6"/>
  <c r="BQ402" i="6"/>
  <c r="BP402" i="6"/>
  <c r="BO402" i="6"/>
  <c r="BN402" i="6"/>
  <c r="BM402" i="6"/>
  <c r="BL402" i="6"/>
  <c r="BS401" i="6"/>
  <c r="BR401" i="6"/>
  <c r="BQ401" i="6"/>
  <c r="BP401" i="6"/>
  <c r="BO401" i="6"/>
  <c r="BN401" i="6"/>
  <c r="BM401" i="6"/>
  <c r="BL401" i="6"/>
  <c r="BS400" i="6"/>
  <c r="BR400" i="6"/>
  <c r="BQ400" i="6"/>
  <c r="BP400" i="6"/>
  <c r="BO400" i="6"/>
  <c r="BN400" i="6"/>
  <c r="BM400" i="6"/>
  <c r="BL400" i="6"/>
  <c r="BS399" i="6"/>
  <c r="BR399" i="6"/>
  <c r="BQ399" i="6"/>
  <c r="BP399" i="6"/>
  <c r="BO399" i="6"/>
  <c r="BN399" i="6"/>
  <c r="BM399" i="6"/>
  <c r="BL399" i="6"/>
  <c r="BS398" i="6"/>
  <c r="BR398" i="6"/>
  <c r="BQ398" i="6"/>
  <c r="BP398" i="6"/>
  <c r="BO398" i="6"/>
  <c r="BN398" i="6"/>
  <c r="BM398" i="6"/>
  <c r="BL398" i="6"/>
  <c r="BS397" i="6"/>
  <c r="BR397" i="6"/>
  <c r="BQ397" i="6"/>
  <c r="BP397" i="6"/>
  <c r="BO397" i="6"/>
  <c r="BN397" i="6"/>
  <c r="BM397" i="6"/>
  <c r="BL397" i="6"/>
  <c r="BS396" i="6"/>
  <c r="BR396" i="6"/>
  <c r="BQ396" i="6"/>
  <c r="BP396" i="6"/>
  <c r="BO396" i="6"/>
  <c r="BN396" i="6"/>
  <c r="BM396" i="6"/>
  <c r="BL396" i="6"/>
  <c r="BS395" i="6"/>
  <c r="BR395" i="6"/>
  <c r="BQ395" i="6"/>
  <c r="BP395" i="6"/>
  <c r="BO395" i="6"/>
  <c r="BN395" i="6"/>
  <c r="BM395" i="6"/>
  <c r="BL395" i="6"/>
  <c r="BS394" i="6"/>
  <c r="BR394" i="6"/>
  <c r="BQ394" i="6"/>
  <c r="BP394" i="6"/>
  <c r="BO394" i="6"/>
  <c r="BN394" i="6"/>
  <c r="BM394" i="6"/>
  <c r="BL394" i="6"/>
  <c r="BS393" i="6"/>
  <c r="BR393" i="6"/>
  <c r="BQ393" i="6"/>
  <c r="BP393" i="6"/>
  <c r="BO393" i="6"/>
  <c r="BN393" i="6"/>
  <c r="BM393" i="6"/>
  <c r="BL393" i="6"/>
  <c r="BS392" i="6"/>
  <c r="BR392" i="6"/>
  <c r="BQ392" i="6"/>
  <c r="BP392" i="6"/>
  <c r="BO392" i="6"/>
  <c r="BN392" i="6"/>
  <c r="BM392" i="6"/>
  <c r="BL392" i="6"/>
  <c r="BS391" i="6"/>
  <c r="BR391" i="6"/>
  <c r="BQ391" i="6"/>
  <c r="BP391" i="6"/>
  <c r="BO391" i="6"/>
  <c r="BN391" i="6"/>
  <c r="BM391" i="6"/>
  <c r="BL391" i="6"/>
  <c r="BS390" i="6"/>
  <c r="BR390" i="6"/>
  <c r="BQ390" i="6"/>
  <c r="BP390" i="6"/>
  <c r="BO390" i="6"/>
  <c r="BN390" i="6"/>
  <c r="BM390" i="6"/>
  <c r="BL390" i="6"/>
  <c r="BS389" i="6"/>
  <c r="BR389" i="6"/>
  <c r="BQ389" i="6"/>
  <c r="BP389" i="6"/>
  <c r="BO389" i="6"/>
  <c r="BN389" i="6"/>
  <c r="BM389" i="6"/>
  <c r="BL389" i="6"/>
  <c r="BS388" i="6"/>
  <c r="BR388" i="6"/>
  <c r="BQ388" i="6"/>
  <c r="BP388" i="6"/>
  <c r="BO388" i="6"/>
  <c r="BN388" i="6"/>
  <c r="BM388" i="6"/>
  <c r="BL388" i="6"/>
  <c r="BS387" i="6"/>
  <c r="BR387" i="6"/>
  <c r="BQ387" i="6"/>
  <c r="BP387" i="6"/>
  <c r="BO387" i="6"/>
  <c r="BN387" i="6"/>
  <c r="BM387" i="6"/>
  <c r="BL387" i="6"/>
  <c r="BS386" i="6"/>
  <c r="BR386" i="6"/>
  <c r="BQ386" i="6"/>
  <c r="BP386" i="6"/>
  <c r="BO386" i="6"/>
  <c r="BN386" i="6"/>
  <c r="BM386" i="6"/>
  <c r="BL386" i="6"/>
  <c r="BS385" i="6"/>
  <c r="BR385" i="6"/>
  <c r="BQ385" i="6"/>
  <c r="BP385" i="6"/>
  <c r="BO385" i="6"/>
  <c r="BN385" i="6"/>
  <c r="BM385" i="6"/>
  <c r="BL385" i="6"/>
  <c r="BS384" i="6"/>
  <c r="BR384" i="6"/>
  <c r="BQ384" i="6"/>
  <c r="BP384" i="6"/>
  <c r="BO384" i="6"/>
  <c r="BN384" i="6"/>
  <c r="BM384" i="6"/>
  <c r="BL384" i="6"/>
  <c r="BS383" i="6"/>
  <c r="BR383" i="6"/>
  <c r="BQ383" i="6"/>
  <c r="BP383" i="6"/>
  <c r="BO383" i="6"/>
  <c r="BN383" i="6"/>
  <c r="BM383" i="6"/>
  <c r="BL383" i="6"/>
  <c r="BS382" i="6"/>
  <c r="BR382" i="6"/>
  <c r="BQ382" i="6"/>
  <c r="BP382" i="6"/>
  <c r="BO382" i="6"/>
  <c r="BN382" i="6"/>
  <c r="BM382" i="6"/>
  <c r="BL382" i="6"/>
  <c r="BS381" i="6"/>
  <c r="BR381" i="6"/>
  <c r="BQ381" i="6"/>
  <c r="BP381" i="6"/>
  <c r="BO381" i="6"/>
  <c r="BN381" i="6"/>
  <c r="BM381" i="6"/>
  <c r="BL381" i="6"/>
  <c r="BS380" i="6"/>
  <c r="BR380" i="6"/>
  <c r="BQ380" i="6"/>
  <c r="BP380" i="6"/>
  <c r="BO380" i="6"/>
  <c r="BN380" i="6"/>
  <c r="BM380" i="6"/>
  <c r="BL380" i="6"/>
  <c r="BS379" i="6"/>
  <c r="BR379" i="6"/>
  <c r="BQ379" i="6"/>
  <c r="BP379" i="6"/>
  <c r="BO379" i="6"/>
  <c r="BN379" i="6"/>
  <c r="BM379" i="6"/>
  <c r="BL379" i="6"/>
  <c r="BS378" i="6"/>
  <c r="BR378" i="6"/>
  <c r="BQ378" i="6"/>
  <c r="BP378" i="6"/>
  <c r="BO378" i="6"/>
  <c r="BN378" i="6"/>
  <c r="BM378" i="6"/>
  <c r="BL378" i="6"/>
  <c r="BS377" i="6"/>
  <c r="BR377" i="6"/>
  <c r="BQ377" i="6"/>
  <c r="BP377" i="6"/>
  <c r="BO377" i="6"/>
  <c r="BN377" i="6"/>
  <c r="BM377" i="6"/>
  <c r="BL377" i="6"/>
  <c r="BS376" i="6"/>
  <c r="BR376" i="6"/>
  <c r="BQ376" i="6"/>
  <c r="BP376" i="6"/>
  <c r="BO376" i="6"/>
  <c r="BN376" i="6"/>
  <c r="BM376" i="6"/>
  <c r="BL376" i="6"/>
  <c r="BS375" i="6"/>
  <c r="BR375" i="6"/>
  <c r="BQ375" i="6"/>
  <c r="BP375" i="6"/>
  <c r="BO375" i="6"/>
  <c r="BN375" i="6"/>
  <c r="BM375" i="6"/>
  <c r="BL375" i="6"/>
  <c r="BS374" i="6"/>
  <c r="BR374" i="6"/>
  <c r="BQ374" i="6"/>
  <c r="BP374" i="6"/>
  <c r="BO374" i="6"/>
  <c r="BN374" i="6"/>
  <c r="BM374" i="6"/>
  <c r="BL374" i="6"/>
  <c r="BS373" i="6"/>
  <c r="BR373" i="6"/>
  <c r="BQ373" i="6"/>
  <c r="BP373" i="6"/>
  <c r="BO373" i="6"/>
  <c r="BN373" i="6"/>
  <c r="BM373" i="6"/>
  <c r="BL373" i="6"/>
  <c r="BS372" i="6"/>
  <c r="BR372" i="6"/>
  <c r="BQ372" i="6"/>
  <c r="BP372" i="6"/>
  <c r="BO372" i="6"/>
  <c r="BN372" i="6"/>
  <c r="BM372" i="6"/>
  <c r="BL372" i="6"/>
  <c r="BS371" i="6"/>
  <c r="BR371" i="6"/>
  <c r="BQ371" i="6"/>
  <c r="BP371" i="6"/>
  <c r="BO371" i="6"/>
  <c r="BN371" i="6"/>
  <c r="BM371" i="6"/>
  <c r="BL371" i="6"/>
  <c r="BS370" i="6"/>
  <c r="BR370" i="6"/>
  <c r="BQ370" i="6"/>
  <c r="BP370" i="6"/>
  <c r="BO370" i="6"/>
  <c r="BN370" i="6"/>
  <c r="BM370" i="6"/>
  <c r="BL370" i="6"/>
  <c r="BS369" i="6"/>
  <c r="BR369" i="6"/>
  <c r="BQ369" i="6"/>
  <c r="BP369" i="6"/>
  <c r="BO369" i="6"/>
  <c r="BN369" i="6"/>
  <c r="BM369" i="6"/>
  <c r="BL369" i="6"/>
  <c r="BS368" i="6"/>
  <c r="BR368" i="6"/>
  <c r="BQ368" i="6"/>
  <c r="BP368" i="6"/>
  <c r="BO368" i="6"/>
  <c r="BN368" i="6"/>
  <c r="BM368" i="6"/>
  <c r="BL368" i="6"/>
  <c r="BS367" i="6"/>
  <c r="BR367" i="6"/>
  <c r="BQ367" i="6"/>
  <c r="BP367" i="6"/>
  <c r="BO367" i="6"/>
  <c r="BN367" i="6"/>
  <c r="BM367" i="6"/>
  <c r="BL367" i="6"/>
  <c r="BS366" i="6"/>
  <c r="BR366" i="6"/>
  <c r="BQ366" i="6"/>
  <c r="BP366" i="6"/>
  <c r="BO366" i="6"/>
  <c r="BN366" i="6"/>
  <c r="BM366" i="6"/>
  <c r="BL366" i="6"/>
  <c r="BS365" i="6"/>
  <c r="BR365" i="6"/>
  <c r="BQ365" i="6"/>
  <c r="BP365" i="6"/>
  <c r="BO365" i="6"/>
  <c r="BN365" i="6"/>
  <c r="BM365" i="6"/>
  <c r="BL365" i="6"/>
  <c r="BS364" i="6"/>
  <c r="BR364" i="6"/>
  <c r="BQ364" i="6"/>
  <c r="BP364" i="6"/>
  <c r="BO364" i="6"/>
  <c r="BN364" i="6"/>
  <c r="BM364" i="6"/>
  <c r="BL364" i="6"/>
  <c r="BS363" i="6"/>
  <c r="BR363" i="6"/>
  <c r="BQ363" i="6"/>
  <c r="BP363" i="6"/>
  <c r="BO363" i="6"/>
  <c r="BN363" i="6"/>
  <c r="BM363" i="6"/>
  <c r="BL363" i="6"/>
  <c r="BS362" i="6"/>
  <c r="BR362" i="6"/>
  <c r="BQ362" i="6"/>
  <c r="BP362" i="6"/>
  <c r="BO362" i="6"/>
  <c r="BN362" i="6"/>
  <c r="BM362" i="6"/>
  <c r="BL362" i="6"/>
  <c r="BS361" i="6"/>
  <c r="BR361" i="6"/>
  <c r="BQ361" i="6"/>
  <c r="BP361" i="6"/>
  <c r="BO361" i="6"/>
  <c r="BN361" i="6"/>
  <c r="BM361" i="6"/>
  <c r="BL361" i="6"/>
  <c r="BS360" i="6"/>
  <c r="BR360" i="6"/>
  <c r="BQ360" i="6"/>
  <c r="BP360" i="6"/>
  <c r="BO360" i="6"/>
  <c r="BN360" i="6"/>
  <c r="BM360" i="6"/>
  <c r="BL360" i="6"/>
  <c r="BS359" i="6"/>
  <c r="BR359" i="6"/>
  <c r="BQ359" i="6"/>
  <c r="BP359" i="6"/>
  <c r="BO359" i="6"/>
  <c r="BN359" i="6"/>
  <c r="BM359" i="6"/>
  <c r="BL359" i="6"/>
  <c r="BS358" i="6"/>
  <c r="BR358" i="6"/>
  <c r="BQ358" i="6"/>
  <c r="BP358" i="6"/>
  <c r="BO358" i="6"/>
  <c r="BN358" i="6"/>
  <c r="BM358" i="6"/>
  <c r="BL358" i="6"/>
  <c r="BS357" i="6"/>
  <c r="BR357" i="6"/>
  <c r="BQ357" i="6"/>
  <c r="BP357" i="6"/>
  <c r="BO357" i="6"/>
  <c r="BN357" i="6"/>
  <c r="BM357" i="6"/>
  <c r="BL357" i="6"/>
  <c r="BS356" i="6"/>
  <c r="BR356" i="6"/>
  <c r="BQ356" i="6"/>
  <c r="BP356" i="6"/>
  <c r="BO356" i="6"/>
  <c r="BN356" i="6"/>
  <c r="BM356" i="6"/>
  <c r="BL356" i="6"/>
  <c r="BS355" i="6"/>
  <c r="BR355" i="6"/>
  <c r="BQ355" i="6"/>
  <c r="BP355" i="6"/>
  <c r="BO355" i="6"/>
  <c r="BN355" i="6"/>
  <c r="BM355" i="6"/>
  <c r="BL355" i="6"/>
  <c r="BS354" i="6"/>
  <c r="BR354" i="6"/>
  <c r="BQ354" i="6"/>
  <c r="BP354" i="6"/>
  <c r="BO354" i="6"/>
  <c r="BN354" i="6"/>
  <c r="BM354" i="6"/>
  <c r="BL354" i="6"/>
  <c r="BS353" i="6"/>
  <c r="BR353" i="6"/>
  <c r="BQ353" i="6"/>
  <c r="BP353" i="6"/>
  <c r="BO353" i="6"/>
  <c r="BN353" i="6"/>
  <c r="BM353" i="6"/>
  <c r="BL353" i="6"/>
  <c r="BS352" i="6"/>
  <c r="BR352" i="6"/>
  <c r="BQ352" i="6"/>
  <c r="BP352" i="6"/>
  <c r="BO352" i="6"/>
  <c r="BN352" i="6"/>
  <c r="BM352" i="6"/>
  <c r="BL352" i="6"/>
  <c r="BS351" i="6"/>
  <c r="BR351" i="6"/>
  <c r="BQ351" i="6"/>
  <c r="BP351" i="6"/>
  <c r="BO351" i="6"/>
  <c r="BN351" i="6"/>
  <c r="BM351" i="6"/>
  <c r="BL351" i="6"/>
  <c r="BS350" i="6"/>
  <c r="BR350" i="6"/>
  <c r="BQ350" i="6"/>
  <c r="BP350" i="6"/>
  <c r="BO350" i="6"/>
  <c r="BN350" i="6"/>
  <c r="BM350" i="6"/>
  <c r="BL350" i="6"/>
  <c r="BS349" i="6"/>
  <c r="BR349" i="6"/>
  <c r="BQ349" i="6"/>
  <c r="BP349" i="6"/>
  <c r="BO349" i="6"/>
  <c r="BN349" i="6"/>
  <c r="BM349" i="6"/>
  <c r="BL349" i="6"/>
  <c r="BS348" i="6"/>
  <c r="BR348" i="6"/>
  <c r="BQ348" i="6"/>
  <c r="BP348" i="6"/>
  <c r="BO348" i="6"/>
  <c r="BN348" i="6"/>
  <c r="BM348" i="6"/>
  <c r="BL348" i="6"/>
  <c r="BS347" i="6"/>
  <c r="BR347" i="6"/>
  <c r="BQ347" i="6"/>
  <c r="BP347" i="6"/>
  <c r="BO347" i="6"/>
  <c r="BN347" i="6"/>
  <c r="BM347" i="6"/>
  <c r="BL347" i="6"/>
  <c r="BS346" i="6"/>
  <c r="BR346" i="6"/>
  <c r="BQ346" i="6"/>
  <c r="BP346" i="6"/>
  <c r="BO346" i="6"/>
  <c r="BN346" i="6"/>
  <c r="BM346" i="6"/>
  <c r="BL346" i="6"/>
  <c r="BS345" i="6"/>
  <c r="BR345" i="6"/>
  <c r="BQ345" i="6"/>
  <c r="BP345" i="6"/>
  <c r="BO345" i="6"/>
  <c r="BN345" i="6"/>
  <c r="BM345" i="6"/>
  <c r="BL345" i="6"/>
  <c r="BS344" i="6"/>
  <c r="BR344" i="6"/>
  <c r="BQ344" i="6"/>
  <c r="BP344" i="6"/>
  <c r="BO344" i="6"/>
  <c r="BN344" i="6"/>
  <c r="BM344" i="6"/>
  <c r="BL344" i="6"/>
  <c r="BS343" i="6"/>
  <c r="BR343" i="6"/>
  <c r="BQ343" i="6"/>
  <c r="BP343" i="6"/>
  <c r="BO343" i="6"/>
  <c r="BN343" i="6"/>
  <c r="BM343" i="6"/>
  <c r="BL343" i="6"/>
  <c r="BS342" i="6"/>
  <c r="BR342" i="6"/>
  <c r="BQ342" i="6"/>
  <c r="BP342" i="6"/>
  <c r="BO342" i="6"/>
  <c r="BN342" i="6"/>
  <c r="BM342" i="6"/>
  <c r="BL342" i="6"/>
  <c r="BS341" i="6"/>
  <c r="BR341" i="6"/>
  <c r="BQ341" i="6"/>
  <c r="BP341" i="6"/>
  <c r="BO341" i="6"/>
  <c r="BN341" i="6"/>
  <c r="BM341" i="6"/>
  <c r="BL341" i="6"/>
  <c r="BS340" i="6"/>
  <c r="BR340" i="6"/>
  <c r="BQ340" i="6"/>
  <c r="BP340" i="6"/>
  <c r="BO340" i="6"/>
  <c r="BN340" i="6"/>
  <c r="BM340" i="6"/>
  <c r="BL340" i="6"/>
  <c r="BS339" i="6"/>
  <c r="BR339" i="6"/>
  <c r="BQ339" i="6"/>
  <c r="BP339" i="6"/>
  <c r="BO339" i="6"/>
  <c r="BN339" i="6"/>
  <c r="BM339" i="6"/>
  <c r="BL339" i="6"/>
  <c r="BS338" i="6"/>
  <c r="BR338" i="6"/>
  <c r="BQ338" i="6"/>
  <c r="BP338" i="6"/>
  <c r="BO338" i="6"/>
  <c r="BN338" i="6"/>
  <c r="BM338" i="6"/>
  <c r="BL338" i="6"/>
  <c r="BS337" i="6"/>
  <c r="BR337" i="6"/>
  <c r="BQ337" i="6"/>
  <c r="BP337" i="6"/>
  <c r="BO337" i="6"/>
  <c r="BN337" i="6"/>
  <c r="BM337" i="6"/>
  <c r="BL337" i="6"/>
  <c r="BS336" i="6"/>
  <c r="BR336" i="6"/>
  <c r="BQ336" i="6"/>
  <c r="BP336" i="6"/>
  <c r="BO336" i="6"/>
  <c r="BN336" i="6"/>
  <c r="BM336" i="6"/>
  <c r="BL336" i="6"/>
  <c r="BS335" i="6"/>
  <c r="BR335" i="6"/>
  <c r="BQ335" i="6"/>
  <c r="BP335" i="6"/>
  <c r="BO335" i="6"/>
  <c r="BN335" i="6"/>
  <c r="BM335" i="6"/>
  <c r="BL335" i="6"/>
  <c r="BS334" i="6"/>
  <c r="BR334" i="6"/>
  <c r="BQ334" i="6"/>
  <c r="BP334" i="6"/>
  <c r="BO334" i="6"/>
  <c r="BN334" i="6"/>
  <c r="BM334" i="6"/>
  <c r="BL334" i="6"/>
  <c r="BS333" i="6"/>
  <c r="BR333" i="6"/>
  <c r="BQ333" i="6"/>
  <c r="BP333" i="6"/>
  <c r="BO333" i="6"/>
  <c r="BN333" i="6"/>
  <c r="BM333" i="6"/>
  <c r="BL333" i="6"/>
  <c r="BS332" i="6"/>
  <c r="BR332" i="6"/>
  <c r="BQ332" i="6"/>
  <c r="BP332" i="6"/>
  <c r="BO332" i="6"/>
  <c r="BN332" i="6"/>
  <c r="BM332" i="6"/>
  <c r="BL332" i="6"/>
  <c r="BS331" i="6"/>
  <c r="BR331" i="6"/>
  <c r="BQ331" i="6"/>
  <c r="BP331" i="6"/>
  <c r="BO331" i="6"/>
  <c r="BN331" i="6"/>
  <c r="BM331" i="6"/>
  <c r="BL331" i="6"/>
  <c r="BS330" i="6"/>
  <c r="BR330" i="6"/>
  <c r="BQ330" i="6"/>
  <c r="BP330" i="6"/>
  <c r="BO330" i="6"/>
  <c r="BN330" i="6"/>
  <c r="BM330" i="6"/>
  <c r="BL330" i="6"/>
  <c r="BS329" i="6"/>
  <c r="BR329" i="6"/>
  <c r="BQ329" i="6"/>
  <c r="BP329" i="6"/>
  <c r="BO329" i="6"/>
  <c r="BN329" i="6"/>
  <c r="BM329" i="6"/>
  <c r="BL329" i="6"/>
  <c r="BS328" i="6"/>
  <c r="BR328" i="6"/>
  <c r="BQ328" i="6"/>
  <c r="BP328" i="6"/>
  <c r="BO328" i="6"/>
  <c r="BN328" i="6"/>
  <c r="BM328" i="6"/>
  <c r="BL328" i="6"/>
  <c r="BS327" i="6"/>
  <c r="BR327" i="6"/>
  <c r="BQ327" i="6"/>
  <c r="BP327" i="6"/>
  <c r="BO327" i="6"/>
  <c r="BN327" i="6"/>
  <c r="BM327" i="6"/>
  <c r="BL327" i="6"/>
  <c r="BS326" i="6"/>
  <c r="BR326" i="6"/>
  <c r="BQ326" i="6"/>
  <c r="BP326" i="6"/>
  <c r="BO326" i="6"/>
  <c r="BN326" i="6"/>
  <c r="BM326" i="6"/>
  <c r="BL326" i="6"/>
  <c r="BS325" i="6"/>
  <c r="BR325" i="6"/>
  <c r="BQ325" i="6"/>
  <c r="BP325" i="6"/>
  <c r="BO325" i="6"/>
  <c r="BN325" i="6"/>
  <c r="BM325" i="6"/>
  <c r="BL325" i="6"/>
  <c r="BS324" i="6"/>
  <c r="BR324" i="6"/>
  <c r="BQ324" i="6"/>
  <c r="BP324" i="6"/>
  <c r="BO324" i="6"/>
  <c r="BN324" i="6"/>
  <c r="BM324" i="6"/>
  <c r="BL324" i="6"/>
  <c r="BS323" i="6"/>
  <c r="BR323" i="6"/>
  <c r="BQ323" i="6"/>
  <c r="BP323" i="6"/>
  <c r="BO323" i="6"/>
  <c r="BN323" i="6"/>
  <c r="BM323" i="6"/>
  <c r="BL323" i="6"/>
  <c r="BS322" i="6"/>
  <c r="BR322" i="6"/>
  <c r="BQ322" i="6"/>
  <c r="BP322" i="6"/>
  <c r="BO322" i="6"/>
  <c r="BN322" i="6"/>
  <c r="BM322" i="6"/>
  <c r="BL322" i="6"/>
  <c r="BS321" i="6"/>
  <c r="BR321" i="6"/>
  <c r="BQ321" i="6"/>
  <c r="BP321" i="6"/>
  <c r="BO321" i="6"/>
  <c r="BN321" i="6"/>
  <c r="BM321" i="6"/>
  <c r="BL321" i="6"/>
  <c r="BS320" i="6"/>
  <c r="BR320" i="6"/>
  <c r="BQ320" i="6"/>
  <c r="BP320" i="6"/>
  <c r="BO320" i="6"/>
  <c r="BN320" i="6"/>
  <c r="BM320" i="6"/>
  <c r="BL320" i="6"/>
  <c r="BS319" i="6"/>
  <c r="BR319" i="6"/>
  <c r="BQ319" i="6"/>
  <c r="BP319" i="6"/>
  <c r="BO319" i="6"/>
  <c r="BN319" i="6"/>
  <c r="BM319" i="6"/>
  <c r="BL319" i="6"/>
  <c r="BS318" i="6"/>
  <c r="BR318" i="6"/>
  <c r="BQ318" i="6"/>
  <c r="BP318" i="6"/>
  <c r="BO318" i="6"/>
  <c r="BN318" i="6"/>
  <c r="BM318" i="6"/>
  <c r="BL318" i="6"/>
  <c r="BS317" i="6"/>
  <c r="BR317" i="6"/>
  <c r="BQ317" i="6"/>
  <c r="BP317" i="6"/>
  <c r="BO317" i="6"/>
  <c r="BN317" i="6"/>
  <c r="BM317" i="6"/>
  <c r="BL317" i="6"/>
  <c r="BS316" i="6"/>
  <c r="BR316" i="6"/>
  <c r="BQ316" i="6"/>
  <c r="BP316" i="6"/>
  <c r="BO316" i="6"/>
  <c r="BN316" i="6"/>
  <c r="BM316" i="6"/>
  <c r="BL316" i="6"/>
  <c r="BS315" i="6"/>
  <c r="BR315" i="6"/>
  <c r="BQ315" i="6"/>
  <c r="BP315" i="6"/>
  <c r="BO315" i="6"/>
  <c r="BN315" i="6"/>
  <c r="BM315" i="6"/>
  <c r="BL315" i="6"/>
  <c r="BS314" i="6"/>
  <c r="BR314" i="6"/>
  <c r="BQ314" i="6"/>
  <c r="BP314" i="6"/>
  <c r="BO314" i="6"/>
  <c r="BN314" i="6"/>
  <c r="BM314" i="6"/>
  <c r="BL314" i="6"/>
  <c r="BS313" i="6"/>
  <c r="BR313" i="6"/>
  <c r="BQ313" i="6"/>
  <c r="BP313" i="6"/>
  <c r="BO313" i="6"/>
  <c r="BN313" i="6"/>
  <c r="BM313" i="6"/>
  <c r="BL313" i="6"/>
  <c r="BS312" i="6"/>
  <c r="BR312" i="6"/>
  <c r="BQ312" i="6"/>
  <c r="BP312" i="6"/>
  <c r="BO312" i="6"/>
  <c r="BN312" i="6"/>
  <c r="BM312" i="6"/>
  <c r="BL312" i="6"/>
  <c r="BS311" i="6"/>
  <c r="BR311" i="6"/>
  <c r="BQ311" i="6"/>
  <c r="BP311" i="6"/>
  <c r="BO311" i="6"/>
  <c r="BN311" i="6"/>
  <c r="BM311" i="6"/>
  <c r="BL311" i="6"/>
  <c r="BS310" i="6"/>
  <c r="BR310" i="6"/>
  <c r="BQ310" i="6"/>
  <c r="BP310" i="6"/>
  <c r="BO310" i="6"/>
  <c r="BN310" i="6"/>
  <c r="BM310" i="6"/>
  <c r="BL310" i="6"/>
  <c r="BS309" i="6"/>
  <c r="BR309" i="6"/>
  <c r="BQ309" i="6"/>
  <c r="BP309" i="6"/>
  <c r="BO309" i="6"/>
  <c r="BN309" i="6"/>
  <c r="BM309" i="6"/>
  <c r="BL309" i="6"/>
  <c r="BS308" i="6"/>
  <c r="BR308" i="6"/>
  <c r="BQ308" i="6"/>
  <c r="BP308" i="6"/>
  <c r="BO308" i="6"/>
  <c r="BN308" i="6"/>
  <c r="BM308" i="6"/>
  <c r="BL308" i="6"/>
  <c r="BS307" i="6"/>
  <c r="BR307" i="6"/>
  <c r="BQ307" i="6"/>
  <c r="BP307" i="6"/>
  <c r="BO307" i="6"/>
  <c r="BN307" i="6"/>
  <c r="BM307" i="6"/>
  <c r="BL307" i="6"/>
  <c r="BS306" i="6"/>
  <c r="BR306" i="6"/>
  <c r="BQ306" i="6"/>
  <c r="BP306" i="6"/>
  <c r="BO306" i="6"/>
  <c r="BN306" i="6"/>
  <c r="BM306" i="6"/>
  <c r="BL306" i="6"/>
  <c r="BS305" i="6"/>
  <c r="BR305" i="6"/>
  <c r="BQ305" i="6"/>
  <c r="BP305" i="6"/>
  <c r="BO305" i="6"/>
  <c r="BN305" i="6"/>
  <c r="BM305" i="6"/>
  <c r="BL305" i="6"/>
  <c r="BS304" i="6"/>
  <c r="BR304" i="6"/>
  <c r="BQ304" i="6"/>
  <c r="BP304" i="6"/>
  <c r="BO304" i="6"/>
  <c r="BN304" i="6"/>
  <c r="BM304" i="6"/>
  <c r="BL304" i="6"/>
  <c r="BS303" i="6"/>
  <c r="BR303" i="6"/>
  <c r="BQ303" i="6"/>
  <c r="BP303" i="6"/>
  <c r="BO303" i="6"/>
  <c r="BN303" i="6"/>
  <c r="BM303" i="6"/>
  <c r="BL303" i="6"/>
  <c r="BS302" i="6"/>
  <c r="BR302" i="6"/>
  <c r="BQ302" i="6"/>
  <c r="BP302" i="6"/>
  <c r="BO302" i="6"/>
  <c r="BN302" i="6"/>
  <c r="BM302" i="6"/>
  <c r="BL302" i="6"/>
  <c r="BS301" i="6"/>
  <c r="BR301" i="6"/>
  <c r="BQ301" i="6"/>
  <c r="BP301" i="6"/>
  <c r="BO301" i="6"/>
  <c r="BN301" i="6"/>
  <c r="BM301" i="6"/>
  <c r="BL301" i="6"/>
  <c r="BS300" i="6"/>
  <c r="BR300" i="6"/>
  <c r="BQ300" i="6"/>
  <c r="BP300" i="6"/>
  <c r="BO300" i="6"/>
  <c r="BN300" i="6"/>
  <c r="BM300" i="6"/>
  <c r="BL300" i="6"/>
  <c r="BS299" i="6"/>
  <c r="BR299" i="6"/>
  <c r="BQ299" i="6"/>
  <c r="BP299" i="6"/>
  <c r="BO299" i="6"/>
  <c r="BN299" i="6"/>
  <c r="BM299" i="6"/>
  <c r="BL299" i="6"/>
  <c r="BS298" i="6"/>
  <c r="BR298" i="6"/>
  <c r="BQ298" i="6"/>
  <c r="BP298" i="6"/>
  <c r="BO298" i="6"/>
  <c r="BN298" i="6"/>
  <c r="BM298" i="6"/>
  <c r="BL298" i="6"/>
  <c r="BS297" i="6"/>
  <c r="BR297" i="6"/>
  <c r="BQ297" i="6"/>
  <c r="BP297" i="6"/>
  <c r="BO297" i="6"/>
  <c r="BN297" i="6"/>
  <c r="BM297" i="6"/>
  <c r="BL297" i="6"/>
  <c r="BS296" i="6"/>
  <c r="BR296" i="6"/>
  <c r="BQ296" i="6"/>
  <c r="BP296" i="6"/>
  <c r="BO296" i="6"/>
  <c r="BN296" i="6"/>
  <c r="BM296" i="6"/>
  <c r="BL296" i="6"/>
  <c r="BS295" i="6"/>
  <c r="BR295" i="6"/>
  <c r="BQ295" i="6"/>
  <c r="BP295" i="6"/>
  <c r="BO295" i="6"/>
  <c r="BN295" i="6"/>
  <c r="BM295" i="6"/>
  <c r="BL295" i="6"/>
  <c r="BS294" i="6"/>
  <c r="BR294" i="6"/>
  <c r="BQ294" i="6"/>
  <c r="BP294" i="6"/>
  <c r="BO294" i="6"/>
  <c r="BN294" i="6"/>
  <c r="BM294" i="6"/>
  <c r="BL294" i="6"/>
  <c r="BS293" i="6"/>
  <c r="BR293" i="6"/>
  <c r="BQ293" i="6"/>
  <c r="BP293" i="6"/>
  <c r="BO293" i="6"/>
  <c r="BN293" i="6"/>
  <c r="BM293" i="6"/>
  <c r="BL293" i="6"/>
  <c r="BS292" i="6"/>
  <c r="BR292" i="6"/>
  <c r="BQ292" i="6"/>
  <c r="BP292" i="6"/>
  <c r="BO292" i="6"/>
  <c r="BN292" i="6"/>
  <c r="BM292" i="6"/>
  <c r="BL292" i="6"/>
  <c r="BS291" i="6"/>
  <c r="BR291" i="6"/>
  <c r="BQ291" i="6"/>
  <c r="BP291" i="6"/>
  <c r="BO291" i="6"/>
  <c r="BN291" i="6"/>
  <c r="BM291" i="6"/>
  <c r="BL291" i="6"/>
  <c r="BS290" i="6"/>
  <c r="BR290" i="6"/>
  <c r="BQ290" i="6"/>
  <c r="BP290" i="6"/>
  <c r="BO290" i="6"/>
  <c r="BN290" i="6"/>
  <c r="BM290" i="6"/>
  <c r="BL290" i="6"/>
  <c r="BS289" i="6"/>
  <c r="BR289" i="6"/>
  <c r="BQ289" i="6"/>
  <c r="BP289" i="6"/>
  <c r="BO289" i="6"/>
  <c r="BN289" i="6"/>
  <c r="BM289" i="6"/>
  <c r="BL289" i="6"/>
  <c r="BS288" i="6"/>
  <c r="BR288" i="6"/>
  <c r="BQ288" i="6"/>
  <c r="BP288" i="6"/>
  <c r="BO288" i="6"/>
  <c r="BN288" i="6"/>
  <c r="BM288" i="6"/>
  <c r="BL288" i="6"/>
  <c r="BS287" i="6"/>
  <c r="BR287" i="6"/>
  <c r="BQ287" i="6"/>
  <c r="BP287" i="6"/>
  <c r="BO287" i="6"/>
  <c r="BN287" i="6"/>
  <c r="BM287" i="6"/>
  <c r="BL287" i="6"/>
  <c r="BS286" i="6"/>
  <c r="BR286" i="6"/>
  <c r="BQ286" i="6"/>
  <c r="BP286" i="6"/>
  <c r="BO286" i="6"/>
  <c r="BN286" i="6"/>
  <c r="BM286" i="6"/>
  <c r="BL286" i="6"/>
  <c r="BS285" i="6"/>
  <c r="BR285" i="6"/>
  <c r="BQ285" i="6"/>
  <c r="BP285" i="6"/>
  <c r="BO285" i="6"/>
  <c r="BN285" i="6"/>
  <c r="BM285" i="6"/>
  <c r="BL285" i="6"/>
  <c r="BS284" i="6"/>
  <c r="BR284" i="6"/>
  <c r="BQ284" i="6"/>
  <c r="BP284" i="6"/>
  <c r="BO284" i="6"/>
  <c r="BN284" i="6"/>
  <c r="BM284" i="6"/>
  <c r="BL284" i="6"/>
  <c r="BS283" i="6"/>
  <c r="BR283" i="6"/>
  <c r="BQ283" i="6"/>
  <c r="BP283" i="6"/>
  <c r="BO283" i="6"/>
  <c r="BN283" i="6"/>
  <c r="BM283" i="6"/>
  <c r="BL283" i="6"/>
  <c r="BS282" i="6"/>
  <c r="BR282" i="6"/>
  <c r="BQ282" i="6"/>
  <c r="BP282" i="6"/>
  <c r="BO282" i="6"/>
  <c r="BN282" i="6"/>
  <c r="BM282" i="6"/>
  <c r="BL282" i="6"/>
  <c r="BS281" i="6"/>
  <c r="BR281" i="6"/>
  <c r="BQ281" i="6"/>
  <c r="BP281" i="6"/>
  <c r="BO281" i="6"/>
  <c r="BN281" i="6"/>
  <c r="BM281" i="6"/>
  <c r="BL281" i="6"/>
  <c r="BS280" i="6"/>
  <c r="BR280" i="6"/>
  <c r="BQ280" i="6"/>
  <c r="BP280" i="6"/>
  <c r="BO280" i="6"/>
  <c r="BN280" i="6"/>
  <c r="BM280" i="6"/>
  <c r="BL280" i="6"/>
  <c r="BS279" i="6"/>
  <c r="BR279" i="6"/>
  <c r="BQ279" i="6"/>
  <c r="BP279" i="6"/>
  <c r="BO279" i="6"/>
  <c r="BN279" i="6"/>
  <c r="BM279" i="6"/>
  <c r="BL279" i="6"/>
  <c r="BS278" i="6"/>
  <c r="BR278" i="6"/>
  <c r="BQ278" i="6"/>
  <c r="BP278" i="6"/>
  <c r="BO278" i="6"/>
  <c r="BN278" i="6"/>
  <c r="BM278" i="6"/>
  <c r="BL278" i="6"/>
  <c r="BS277" i="6"/>
  <c r="BR277" i="6"/>
  <c r="BQ277" i="6"/>
  <c r="BP277" i="6"/>
  <c r="BO277" i="6"/>
  <c r="BN277" i="6"/>
  <c r="BM277" i="6"/>
  <c r="BL277" i="6"/>
  <c r="BS276" i="6"/>
  <c r="BR276" i="6"/>
  <c r="BQ276" i="6"/>
  <c r="BP276" i="6"/>
  <c r="BO276" i="6"/>
  <c r="BN276" i="6"/>
  <c r="BM276" i="6"/>
  <c r="BL276" i="6"/>
  <c r="BS275" i="6"/>
  <c r="BR275" i="6"/>
  <c r="BQ275" i="6"/>
  <c r="BP275" i="6"/>
  <c r="BO275" i="6"/>
  <c r="BN275" i="6"/>
  <c r="BM275" i="6"/>
  <c r="BL275" i="6"/>
  <c r="BS274" i="6"/>
  <c r="BR274" i="6"/>
  <c r="BQ274" i="6"/>
  <c r="BP274" i="6"/>
  <c r="BO274" i="6"/>
  <c r="BN274" i="6"/>
  <c r="BM274" i="6"/>
  <c r="BL274" i="6"/>
  <c r="BS273" i="6"/>
  <c r="BR273" i="6"/>
  <c r="BQ273" i="6"/>
  <c r="BP273" i="6"/>
  <c r="BO273" i="6"/>
  <c r="BN273" i="6"/>
  <c r="BM273" i="6"/>
  <c r="BL273" i="6"/>
  <c r="BS272" i="6"/>
  <c r="BR272" i="6"/>
  <c r="BQ272" i="6"/>
  <c r="BP272" i="6"/>
  <c r="BO272" i="6"/>
  <c r="BN272" i="6"/>
  <c r="BM272" i="6"/>
  <c r="BL272" i="6"/>
  <c r="BS271" i="6"/>
  <c r="BR271" i="6"/>
  <c r="BQ271" i="6"/>
  <c r="BP271" i="6"/>
  <c r="BO271" i="6"/>
  <c r="BN271" i="6"/>
  <c r="BM271" i="6"/>
  <c r="BL271" i="6"/>
  <c r="BS270" i="6"/>
  <c r="BR270" i="6"/>
  <c r="BQ270" i="6"/>
  <c r="BP270" i="6"/>
  <c r="BO270" i="6"/>
  <c r="BN270" i="6"/>
  <c r="BM270" i="6"/>
  <c r="BL270" i="6"/>
  <c r="BS269" i="6"/>
  <c r="BR269" i="6"/>
  <c r="BQ269" i="6"/>
  <c r="BP269" i="6"/>
  <c r="BO269" i="6"/>
  <c r="BN269" i="6"/>
  <c r="BM269" i="6"/>
  <c r="BL269" i="6"/>
  <c r="BS268" i="6"/>
  <c r="BR268" i="6"/>
  <c r="BQ268" i="6"/>
  <c r="BP268" i="6"/>
  <c r="BO268" i="6"/>
  <c r="BN268" i="6"/>
  <c r="BM268" i="6"/>
  <c r="BL268" i="6"/>
  <c r="BS267" i="6"/>
  <c r="BR267" i="6"/>
  <c r="BQ267" i="6"/>
  <c r="BP267" i="6"/>
  <c r="BO267" i="6"/>
  <c r="BN267" i="6"/>
  <c r="BM267" i="6"/>
  <c r="BL267" i="6"/>
  <c r="BS266" i="6"/>
  <c r="BR266" i="6"/>
  <c r="BQ266" i="6"/>
  <c r="BP266" i="6"/>
  <c r="BO266" i="6"/>
  <c r="BN266" i="6"/>
  <c r="BM266" i="6"/>
  <c r="BL266" i="6"/>
  <c r="BS265" i="6"/>
  <c r="BR265" i="6"/>
  <c r="BQ265" i="6"/>
  <c r="BP265" i="6"/>
  <c r="BO265" i="6"/>
  <c r="BN265" i="6"/>
  <c r="BM265" i="6"/>
  <c r="BL265" i="6"/>
  <c r="BS264" i="6"/>
  <c r="BR264" i="6"/>
  <c r="BQ264" i="6"/>
  <c r="BP264" i="6"/>
  <c r="BO264" i="6"/>
  <c r="BN264" i="6"/>
  <c r="BM264" i="6"/>
  <c r="BL264" i="6"/>
  <c r="BS263" i="6"/>
  <c r="BR263" i="6"/>
  <c r="BQ263" i="6"/>
  <c r="BP263" i="6"/>
  <c r="BO263" i="6"/>
  <c r="BN263" i="6"/>
  <c r="BM263" i="6"/>
  <c r="BL263" i="6"/>
  <c r="BS262" i="6"/>
  <c r="BR262" i="6"/>
  <c r="BQ262" i="6"/>
  <c r="BP262" i="6"/>
  <c r="BO262" i="6"/>
  <c r="BN262" i="6"/>
  <c r="BM262" i="6"/>
  <c r="BL262" i="6"/>
  <c r="BS261" i="6"/>
  <c r="BR261" i="6"/>
  <c r="BQ261" i="6"/>
  <c r="BP261" i="6"/>
  <c r="BO261" i="6"/>
  <c r="BN261" i="6"/>
  <c r="BM261" i="6"/>
  <c r="BL261" i="6"/>
  <c r="BS260" i="6"/>
  <c r="BR260" i="6"/>
  <c r="BQ260" i="6"/>
  <c r="BP260" i="6"/>
  <c r="BO260" i="6"/>
  <c r="BN260" i="6"/>
  <c r="BM260" i="6"/>
  <c r="BL260" i="6"/>
  <c r="BS259" i="6"/>
  <c r="BR259" i="6"/>
  <c r="BQ259" i="6"/>
  <c r="BP259" i="6"/>
  <c r="BO259" i="6"/>
  <c r="BN259" i="6"/>
  <c r="BM259" i="6"/>
  <c r="BL259" i="6"/>
  <c r="BS258" i="6"/>
  <c r="BR258" i="6"/>
  <c r="BQ258" i="6"/>
  <c r="BP258" i="6"/>
  <c r="BO258" i="6"/>
  <c r="BN258" i="6"/>
  <c r="BM258" i="6"/>
  <c r="BL258" i="6"/>
  <c r="BS257" i="6"/>
  <c r="BR257" i="6"/>
  <c r="BQ257" i="6"/>
  <c r="BP257" i="6"/>
  <c r="BO257" i="6"/>
  <c r="BN257" i="6"/>
  <c r="BM257" i="6"/>
  <c r="BL257" i="6"/>
  <c r="BS256" i="6"/>
  <c r="BR256" i="6"/>
  <c r="BQ256" i="6"/>
  <c r="BP256" i="6"/>
  <c r="BO256" i="6"/>
  <c r="BN256" i="6"/>
  <c r="BM256" i="6"/>
  <c r="BL256" i="6"/>
  <c r="BS255" i="6"/>
  <c r="BR255" i="6"/>
  <c r="BQ255" i="6"/>
  <c r="BP255" i="6"/>
  <c r="BO255" i="6"/>
  <c r="BN255" i="6"/>
  <c r="BM255" i="6"/>
  <c r="BL255" i="6"/>
  <c r="BS254" i="6"/>
  <c r="BR254" i="6"/>
  <c r="BQ254" i="6"/>
  <c r="BP254" i="6"/>
  <c r="BO254" i="6"/>
  <c r="BN254" i="6"/>
  <c r="BM254" i="6"/>
  <c r="BL254" i="6"/>
  <c r="BS253" i="6"/>
  <c r="BR253" i="6"/>
  <c r="BQ253" i="6"/>
  <c r="BP253" i="6"/>
  <c r="BO253" i="6"/>
  <c r="BN253" i="6"/>
  <c r="BM253" i="6"/>
  <c r="BL253" i="6"/>
  <c r="BS252" i="6"/>
  <c r="BR252" i="6"/>
  <c r="BQ252" i="6"/>
  <c r="BP252" i="6"/>
  <c r="BO252" i="6"/>
  <c r="BN252" i="6"/>
  <c r="BM252" i="6"/>
  <c r="BL252" i="6"/>
  <c r="BS251" i="6"/>
  <c r="BR251" i="6"/>
  <c r="BQ251" i="6"/>
  <c r="BP251" i="6"/>
  <c r="BO251" i="6"/>
  <c r="BN251" i="6"/>
  <c r="BM251" i="6"/>
  <c r="BL251" i="6"/>
  <c r="BS250" i="6"/>
  <c r="BR250" i="6"/>
  <c r="BQ250" i="6"/>
  <c r="BP250" i="6"/>
  <c r="BO250" i="6"/>
  <c r="BN250" i="6"/>
  <c r="BM250" i="6"/>
  <c r="BL250" i="6"/>
  <c r="BS249" i="6"/>
  <c r="BR249" i="6"/>
  <c r="BQ249" i="6"/>
  <c r="BP249" i="6"/>
  <c r="BO249" i="6"/>
  <c r="BN249" i="6"/>
  <c r="BM249" i="6"/>
  <c r="BL249" i="6"/>
  <c r="BS248" i="6"/>
  <c r="BR248" i="6"/>
  <c r="BQ248" i="6"/>
  <c r="BP248" i="6"/>
  <c r="BO248" i="6"/>
  <c r="BN248" i="6"/>
  <c r="BM248" i="6"/>
  <c r="BL248" i="6"/>
  <c r="BS247" i="6"/>
  <c r="BR247" i="6"/>
  <c r="BQ247" i="6"/>
  <c r="BP247" i="6"/>
  <c r="BO247" i="6"/>
  <c r="BN247" i="6"/>
  <c r="BM247" i="6"/>
  <c r="BL247" i="6"/>
  <c r="BS246" i="6"/>
  <c r="BR246" i="6"/>
  <c r="BQ246" i="6"/>
  <c r="BP246" i="6"/>
  <c r="BO246" i="6"/>
  <c r="BN246" i="6"/>
  <c r="BM246" i="6"/>
  <c r="BL246" i="6"/>
  <c r="BS245" i="6"/>
  <c r="BR245" i="6"/>
  <c r="BQ245" i="6"/>
  <c r="BP245" i="6"/>
  <c r="BO245" i="6"/>
  <c r="BN245" i="6"/>
  <c r="BM245" i="6"/>
  <c r="BL245" i="6"/>
  <c r="BS244" i="6"/>
  <c r="BR244" i="6"/>
  <c r="BQ244" i="6"/>
  <c r="BP244" i="6"/>
  <c r="BO244" i="6"/>
  <c r="BN244" i="6"/>
  <c r="BM244" i="6"/>
  <c r="BL244" i="6"/>
  <c r="BS243" i="6"/>
  <c r="BR243" i="6"/>
  <c r="BQ243" i="6"/>
  <c r="BP243" i="6"/>
  <c r="BO243" i="6"/>
  <c r="BN243" i="6"/>
  <c r="BM243" i="6"/>
  <c r="BL243" i="6"/>
  <c r="BS242" i="6"/>
  <c r="BR242" i="6"/>
  <c r="BQ242" i="6"/>
  <c r="BP242" i="6"/>
  <c r="BO242" i="6"/>
  <c r="BN242" i="6"/>
  <c r="BM242" i="6"/>
  <c r="BL242" i="6"/>
  <c r="BS241" i="6"/>
  <c r="BR241" i="6"/>
  <c r="BQ241" i="6"/>
  <c r="BP241" i="6"/>
  <c r="BO241" i="6"/>
  <c r="BN241" i="6"/>
  <c r="BM241" i="6"/>
  <c r="BL241" i="6"/>
  <c r="BS240" i="6"/>
  <c r="BR240" i="6"/>
  <c r="BQ240" i="6"/>
  <c r="BP240" i="6"/>
  <c r="BO240" i="6"/>
  <c r="BN240" i="6"/>
  <c r="BM240" i="6"/>
  <c r="BL240" i="6"/>
  <c r="BS239" i="6"/>
  <c r="BR239" i="6"/>
  <c r="BQ239" i="6"/>
  <c r="BP239" i="6"/>
  <c r="BO239" i="6"/>
  <c r="BN239" i="6"/>
  <c r="BM239" i="6"/>
  <c r="BL239" i="6"/>
  <c r="BS238" i="6"/>
  <c r="BR238" i="6"/>
  <c r="BQ238" i="6"/>
  <c r="BP238" i="6"/>
  <c r="BO238" i="6"/>
  <c r="BN238" i="6"/>
  <c r="BM238" i="6"/>
  <c r="BL238" i="6"/>
  <c r="BS237" i="6"/>
  <c r="BR237" i="6"/>
  <c r="BQ237" i="6"/>
  <c r="BP237" i="6"/>
  <c r="BO237" i="6"/>
  <c r="BN237" i="6"/>
  <c r="BM237" i="6"/>
  <c r="BL237" i="6"/>
  <c r="BS236" i="6"/>
  <c r="BR236" i="6"/>
  <c r="BQ236" i="6"/>
  <c r="BP236" i="6"/>
  <c r="BO236" i="6"/>
  <c r="BN236" i="6"/>
  <c r="BM236" i="6"/>
  <c r="BL236" i="6"/>
  <c r="BS235" i="6"/>
  <c r="BR235" i="6"/>
  <c r="BQ235" i="6"/>
  <c r="BP235" i="6"/>
  <c r="BO235" i="6"/>
  <c r="BN235" i="6"/>
  <c r="BM235" i="6"/>
  <c r="BL235" i="6"/>
  <c r="BS234" i="6"/>
  <c r="BR234" i="6"/>
  <c r="BQ234" i="6"/>
  <c r="BP234" i="6"/>
  <c r="BO234" i="6"/>
  <c r="BN234" i="6"/>
  <c r="BM234" i="6"/>
  <c r="BL234" i="6"/>
  <c r="BS233" i="6"/>
  <c r="BR233" i="6"/>
  <c r="BQ233" i="6"/>
  <c r="BP233" i="6"/>
  <c r="BO233" i="6"/>
  <c r="BN233" i="6"/>
  <c r="BM233" i="6"/>
  <c r="BL233" i="6"/>
  <c r="BS232" i="6"/>
  <c r="BR232" i="6"/>
  <c r="BQ232" i="6"/>
  <c r="BP232" i="6"/>
  <c r="BO232" i="6"/>
  <c r="BN232" i="6"/>
  <c r="BM232" i="6"/>
  <c r="BL232" i="6"/>
  <c r="BS231" i="6"/>
  <c r="BR231" i="6"/>
  <c r="BQ231" i="6"/>
  <c r="BP231" i="6"/>
  <c r="BO231" i="6"/>
  <c r="BN231" i="6"/>
  <c r="BM231" i="6"/>
  <c r="BL231" i="6"/>
  <c r="BS230" i="6"/>
  <c r="BR230" i="6"/>
  <c r="BQ230" i="6"/>
  <c r="BP230" i="6"/>
  <c r="BO230" i="6"/>
  <c r="BN230" i="6"/>
  <c r="BM230" i="6"/>
  <c r="BL230" i="6"/>
  <c r="BS229" i="6"/>
  <c r="BR229" i="6"/>
  <c r="BQ229" i="6"/>
  <c r="BP229" i="6"/>
  <c r="BO229" i="6"/>
  <c r="BN229" i="6"/>
  <c r="BM229" i="6"/>
  <c r="BL229" i="6"/>
  <c r="BS228" i="6"/>
  <c r="BR228" i="6"/>
  <c r="BQ228" i="6"/>
  <c r="BP228" i="6"/>
  <c r="BO228" i="6"/>
  <c r="BN228" i="6"/>
  <c r="BM228" i="6"/>
  <c r="BL228" i="6"/>
  <c r="BS227" i="6"/>
  <c r="BR227" i="6"/>
  <c r="BQ227" i="6"/>
  <c r="BP227" i="6"/>
  <c r="BO227" i="6"/>
  <c r="BN227" i="6"/>
  <c r="BM227" i="6"/>
  <c r="BL227" i="6"/>
  <c r="BS226" i="6"/>
  <c r="BR226" i="6"/>
  <c r="BQ226" i="6"/>
  <c r="BP226" i="6"/>
  <c r="BO226" i="6"/>
  <c r="BN226" i="6"/>
  <c r="BM226" i="6"/>
  <c r="BL226" i="6"/>
  <c r="BS225" i="6"/>
  <c r="BR225" i="6"/>
  <c r="BQ225" i="6"/>
  <c r="BP225" i="6"/>
  <c r="BO225" i="6"/>
  <c r="BN225" i="6"/>
  <c r="BM225" i="6"/>
  <c r="BL225" i="6"/>
  <c r="BS224" i="6"/>
  <c r="BR224" i="6"/>
  <c r="BQ224" i="6"/>
  <c r="BP224" i="6"/>
  <c r="BO224" i="6"/>
  <c r="BN224" i="6"/>
  <c r="BM224" i="6"/>
  <c r="BL224" i="6"/>
  <c r="BS223" i="6"/>
  <c r="BR223" i="6"/>
  <c r="BQ223" i="6"/>
  <c r="BP223" i="6"/>
  <c r="BO223" i="6"/>
  <c r="BN223" i="6"/>
  <c r="BM223" i="6"/>
  <c r="BL223" i="6"/>
  <c r="BS222" i="6"/>
  <c r="BR222" i="6"/>
  <c r="BQ222" i="6"/>
  <c r="BP222" i="6"/>
  <c r="BO222" i="6"/>
  <c r="BN222" i="6"/>
  <c r="BM222" i="6"/>
  <c r="BL222" i="6"/>
  <c r="BS221" i="6"/>
  <c r="BR221" i="6"/>
  <c r="BQ221" i="6"/>
  <c r="BP221" i="6"/>
  <c r="BO221" i="6"/>
  <c r="BN221" i="6"/>
  <c r="BM221" i="6"/>
  <c r="BL221" i="6"/>
  <c r="BS220" i="6"/>
  <c r="BR220" i="6"/>
  <c r="BQ220" i="6"/>
  <c r="BP220" i="6"/>
  <c r="BO220" i="6"/>
  <c r="BN220" i="6"/>
  <c r="BM220" i="6"/>
  <c r="BL220" i="6"/>
  <c r="BS219" i="6"/>
  <c r="BR219" i="6"/>
  <c r="BQ219" i="6"/>
  <c r="BP219" i="6"/>
  <c r="BO219" i="6"/>
  <c r="BN219" i="6"/>
  <c r="BM219" i="6"/>
  <c r="BL219" i="6"/>
  <c r="BS218" i="6"/>
  <c r="BR218" i="6"/>
  <c r="BQ218" i="6"/>
  <c r="BP218" i="6"/>
  <c r="BO218" i="6"/>
  <c r="BN218" i="6"/>
  <c r="BM218" i="6"/>
  <c r="BL218" i="6"/>
  <c r="BS217" i="6"/>
  <c r="BR217" i="6"/>
  <c r="BQ217" i="6"/>
  <c r="BP217" i="6"/>
  <c r="BO217" i="6"/>
  <c r="BN217" i="6"/>
  <c r="BM217" i="6"/>
  <c r="BL217" i="6"/>
  <c r="BS216" i="6"/>
  <c r="BR216" i="6"/>
  <c r="BQ216" i="6"/>
  <c r="BP216" i="6"/>
  <c r="BO216" i="6"/>
  <c r="BN216" i="6"/>
  <c r="BM216" i="6"/>
  <c r="BL216" i="6"/>
  <c r="BS215" i="6"/>
  <c r="BR215" i="6"/>
  <c r="BQ215" i="6"/>
  <c r="BP215" i="6"/>
  <c r="BO215" i="6"/>
  <c r="BN215" i="6"/>
  <c r="BM215" i="6"/>
  <c r="BL215" i="6"/>
  <c r="BS214" i="6"/>
  <c r="BR214" i="6"/>
  <c r="BQ214" i="6"/>
  <c r="BP214" i="6"/>
  <c r="BO214" i="6"/>
  <c r="BN214" i="6"/>
  <c r="BM214" i="6"/>
  <c r="BL214" i="6"/>
  <c r="BS213" i="6"/>
  <c r="BR213" i="6"/>
  <c r="BQ213" i="6"/>
  <c r="BP213" i="6"/>
  <c r="BO213" i="6"/>
  <c r="BN213" i="6"/>
  <c r="BM213" i="6"/>
  <c r="BL213" i="6"/>
  <c r="BS212" i="6"/>
  <c r="BR212" i="6"/>
  <c r="BQ212" i="6"/>
  <c r="BP212" i="6"/>
  <c r="BO212" i="6"/>
  <c r="BN212" i="6"/>
  <c r="BM212" i="6"/>
  <c r="BL212" i="6"/>
  <c r="BS211" i="6"/>
  <c r="BR211" i="6"/>
  <c r="BQ211" i="6"/>
  <c r="BP211" i="6"/>
  <c r="BO211" i="6"/>
  <c r="BN211" i="6"/>
  <c r="BM211" i="6"/>
  <c r="BL211" i="6"/>
  <c r="BS210" i="6"/>
  <c r="BR210" i="6"/>
  <c r="BQ210" i="6"/>
  <c r="BP210" i="6"/>
  <c r="BO210" i="6"/>
  <c r="BN210" i="6"/>
  <c r="BM210" i="6"/>
  <c r="BL210" i="6"/>
  <c r="BS209" i="6"/>
  <c r="BR209" i="6"/>
  <c r="BQ209" i="6"/>
  <c r="BP209" i="6"/>
  <c r="BO209" i="6"/>
  <c r="BN209" i="6"/>
  <c r="BM209" i="6"/>
  <c r="BL209" i="6"/>
  <c r="BS208" i="6"/>
  <c r="BR208" i="6"/>
  <c r="BQ208" i="6"/>
  <c r="BP208" i="6"/>
  <c r="BO208" i="6"/>
  <c r="BN208" i="6"/>
  <c r="BM208" i="6"/>
  <c r="BL208" i="6"/>
  <c r="BS207" i="6"/>
  <c r="BR207" i="6"/>
  <c r="BQ207" i="6"/>
  <c r="BP207" i="6"/>
  <c r="BO207" i="6"/>
  <c r="BN207" i="6"/>
  <c r="BM207" i="6"/>
  <c r="BL207" i="6"/>
  <c r="BS206" i="6"/>
  <c r="BR206" i="6"/>
  <c r="BQ206" i="6"/>
  <c r="BP206" i="6"/>
  <c r="BO206" i="6"/>
  <c r="BN206" i="6"/>
  <c r="BM206" i="6"/>
  <c r="BL206" i="6"/>
  <c r="BS205" i="6"/>
  <c r="BR205" i="6"/>
  <c r="BQ205" i="6"/>
  <c r="BP205" i="6"/>
  <c r="BO205" i="6"/>
  <c r="BN205" i="6"/>
  <c r="BM205" i="6"/>
  <c r="BL205" i="6"/>
  <c r="BS204" i="6"/>
  <c r="BR204" i="6"/>
  <c r="BQ204" i="6"/>
  <c r="BP204" i="6"/>
  <c r="BO204" i="6"/>
  <c r="BN204" i="6"/>
  <c r="BM204" i="6"/>
  <c r="BL204" i="6"/>
  <c r="BS203" i="6"/>
  <c r="BR203" i="6"/>
  <c r="BQ203" i="6"/>
  <c r="BP203" i="6"/>
  <c r="BO203" i="6"/>
  <c r="BN203" i="6"/>
  <c r="BM203" i="6"/>
  <c r="BL203" i="6"/>
  <c r="BS202" i="6"/>
  <c r="BR202" i="6"/>
  <c r="BQ202" i="6"/>
  <c r="BP202" i="6"/>
  <c r="BO202" i="6"/>
  <c r="BN202" i="6"/>
  <c r="BM202" i="6"/>
  <c r="BL202" i="6"/>
  <c r="BS201" i="6"/>
  <c r="BR201" i="6"/>
  <c r="BQ201" i="6"/>
  <c r="BP201" i="6"/>
  <c r="BO201" i="6"/>
  <c r="BN201" i="6"/>
  <c r="BM201" i="6"/>
  <c r="BL201" i="6"/>
  <c r="BS200" i="6"/>
  <c r="BR200" i="6"/>
  <c r="BQ200" i="6"/>
  <c r="BP200" i="6"/>
  <c r="BO200" i="6"/>
  <c r="BN200" i="6"/>
  <c r="BM200" i="6"/>
  <c r="BL200" i="6"/>
  <c r="BS199" i="6"/>
  <c r="BR199" i="6"/>
  <c r="BQ199" i="6"/>
  <c r="BP199" i="6"/>
  <c r="BO199" i="6"/>
  <c r="BN199" i="6"/>
  <c r="BM199" i="6"/>
  <c r="BL199" i="6"/>
  <c r="BS198" i="6"/>
  <c r="BR198" i="6"/>
  <c r="BQ198" i="6"/>
  <c r="BP198" i="6"/>
  <c r="BO198" i="6"/>
  <c r="BN198" i="6"/>
  <c r="BM198" i="6"/>
  <c r="BL198" i="6"/>
  <c r="BS197" i="6"/>
  <c r="BR197" i="6"/>
  <c r="BQ197" i="6"/>
  <c r="BP197" i="6"/>
  <c r="BO197" i="6"/>
  <c r="BN197" i="6"/>
  <c r="BM197" i="6"/>
  <c r="BL197" i="6"/>
  <c r="BS196" i="6"/>
  <c r="BR196" i="6"/>
  <c r="BQ196" i="6"/>
  <c r="BP196" i="6"/>
  <c r="BO196" i="6"/>
  <c r="BN196" i="6"/>
  <c r="BM196" i="6"/>
  <c r="BL196" i="6"/>
  <c r="BS195" i="6"/>
  <c r="BR195" i="6"/>
  <c r="BQ195" i="6"/>
  <c r="BP195" i="6"/>
  <c r="BO195" i="6"/>
  <c r="BN195" i="6"/>
  <c r="BM195" i="6"/>
  <c r="BL195" i="6"/>
  <c r="BS194" i="6"/>
  <c r="BR194" i="6"/>
  <c r="BQ194" i="6"/>
  <c r="BP194" i="6"/>
  <c r="BO194" i="6"/>
  <c r="BN194" i="6"/>
  <c r="BM194" i="6"/>
  <c r="BL194" i="6"/>
  <c r="BS193" i="6"/>
  <c r="BR193" i="6"/>
  <c r="BQ193" i="6"/>
  <c r="BP193" i="6"/>
  <c r="BO193" i="6"/>
  <c r="BN193" i="6"/>
  <c r="BM193" i="6"/>
  <c r="BL193" i="6"/>
  <c r="BS192" i="6"/>
  <c r="BR192" i="6"/>
  <c r="BQ192" i="6"/>
  <c r="BP192" i="6"/>
  <c r="BO192" i="6"/>
  <c r="BN192" i="6"/>
  <c r="BM192" i="6"/>
  <c r="BL192" i="6"/>
  <c r="BS191" i="6"/>
  <c r="BR191" i="6"/>
  <c r="BQ191" i="6"/>
  <c r="BP191" i="6"/>
  <c r="BO191" i="6"/>
  <c r="BN191" i="6"/>
  <c r="BM191" i="6"/>
  <c r="BL191" i="6"/>
  <c r="BS190" i="6"/>
  <c r="BR190" i="6"/>
  <c r="BQ190" i="6"/>
  <c r="BP190" i="6"/>
  <c r="BO190" i="6"/>
  <c r="BN190" i="6"/>
  <c r="BM190" i="6"/>
  <c r="BL190" i="6"/>
  <c r="BS189" i="6"/>
  <c r="BR189" i="6"/>
  <c r="BQ189" i="6"/>
  <c r="BP189" i="6"/>
  <c r="BO189" i="6"/>
  <c r="BN189" i="6"/>
  <c r="BM189" i="6"/>
  <c r="BL189" i="6"/>
  <c r="BS188" i="6"/>
  <c r="BR188" i="6"/>
  <c r="BQ188" i="6"/>
  <c r="BP188" i="6"/>
  <c r="BO188" i="6"/>
  <c r="BN188" i="6"/>
  <c r="BM188" i="6"/>
  <c r="BL188" i="6"/>
  <c r="BS187" i="6"/>
  <c r="BR187" i="6"/>
  <c r="BQ187" i="6"/>
  <c r="BP187" i="6"/>
  <c r="BO187" i="6"/>
  <c r="BN187" i="6"/>
  <c r="BM187" i="6"/>
  <c r="BL187" i="6"/>
  <c r="BS186" i="6"/>
  <c r="BR186" i="6"/>
  <c r="BQ186" i="6"/>
  <c r="BP186" i="6"/>
  <c r="BO186" i="6"/>
  <c r="BN186" i="6"/>
  <c r="BM186" i="6"/>
  <c r="BL186" i="6"/>
  <c r="BS185" i="6"/>
  <c r="BR185" i="6"/>
  <c r="BQ185" i="6"/>
  <c r="BP185" i="6"/>
  <c r="BO185" i="6"/>
  <c r="BN185" i="6"/>
  <c r="BM185" i="6"/>
  <c r="BL185" i="6"/>
  <c r="BS184" i="6"/>
  <c r="BR184" i="6"/>
  <c r="BQ184" i="6"/>
  <c r="BP184" i="6"/>
  <c r="BO184" i="6"/>
  <c r="BN184" i="6"/>
  <c r="BM184" i="6"/>
  <c r="BL184" i="6"/>
  <c r="BS183" i="6"/>
  <c r="BR183" i="6"/>
  <c r="BQ183" i="6"/>
  <c r="BP183" i="6"/>
  <c r="BO183" i="6"/>
  <c r="BN183" i="6"/>
  <c r="BM183" i="6"/>
  <c r="BL183" i="6"/>
  <c r="BS182" i="6"/>
  <c r="BR182" i="6"/>
  <c r="BQ182" i="6"/>
  <c r="BP182" i="6"/>
  <c r="BO182" i="6"/>
  <c r="BN182" i="6"/>
  <c r="BM182" i="6"/>
  <c r="BL182" i="6"/>
  <c r="BS181" i="6"/>
  <c r="BR181" i="6"/>
  <c r="BQ181" i="6"/>
  <c r="BP181" i="6"/>
  <c r="BO181" i="6"/>
  <c r="BN181" i="6"/>
  <c r="BM181" i="6"/>
  <c r="BL181" i="6"/>
  <c r="BS180" i="6"/>
  <c r="BR180" i="6"/>
  <c r="BQ180" i="6"/>
  <c r="BP180" i="6"/>
  <c r="BO180" i="6"/>
  <c r="BN180" i="6"/>
  <c r="BM180" i="6"/>
  <c r="BL180" i="6"/>
  <c r="BS179" i="6"/>
  <c r="BR179" i="6"/>
  <c r="BQ179" i="6"/>
  <c r="BP179" i="6"/>
  <c r="BO179" i="6"/>
  <c r="BN179" i="6"/>
  <c r="BM179" i="6"/>
  <c r="BL179" i="6"/>
  <c r="BS178" i="6"/>
  <c r="BR178" i="6"/>
  <c r="BQ178" i="6"/>
  <c r="BP178" i="6"/>
  <c r="BO178" i="6"/>
  <c r="BN178" i="6"/>
  <c r="BM178" i="6"/>
  <c r="BL178" i="6"/>
  <c r="BS177" i="6"/>
  <c r="BR177" i="6"/>
  <c r="BQ177" i="6"/>
  <c r="BP177" i="6"/>
  <c r="BO177" i="6"/>
  <c r="BN177" i="6"/>
  <c r="BM177" i="6"/>
  <c r="BL177" i="6"/>
  <c r="BS176" i="6"/>
  <c r="BR176" i="6"/>
  <c r="BQ176" i="6"/>
  <c r="BP176" i="6"/>
  <c r="BO176" i="6"/>
  <c r="BN176" i="6"/>
  <c r="BM176" i="6"/>
  <c r="BL176" i="6"/>
  <c r="BS175" i="6"/>
  <c r="BR175" i="6"/>
  <c r="BQ175" i="6"/>
  <c r="BP175" i="6"/>
  <c r="BO175" i="6"/>
  <c r="BN175" i="6"/>
  <c r="BM175" i="6"/>
  <c r="BL175" i="6"/>
  <c r="BS174" i="6"/>
  <c r="BR174" i="6"/>
  <c r="BQ174" i="6"/>
  <c r="BP174" i="6"/>
  <c r="BO174" i="6"/>
  <c r="BN174" i="6"/>
  <c r="BM174" i="6"/>
  <c r="BL174" i="6"/>
  <c r="BS173" i="6"/>
  <c r="BR173" i="6"/>
  <c r="BQ173" i="6"/>
  <c r="BP173" i="6"/>
  <c r="BO173" i="6"/>
  <c r="BN173" i="6"/>
  <c r="BM173" i="6"/>
  <c r="BL173" i="6"/>
  <c r="BS172" i="6"/>
  <c r="BR172" i="6"/>
  <c r="BQ172" i="6"/>
  <c r="BP172" i="6"/>
  <c r="BO172" i="6"/>
  <c r="BN172" i="6"/>
  <c r="BM172" i="6"/>
  <c r="BL172" i="6"/>
  <c r="BS171" i="6"/>
  <c r="BR171" i="6"/>
  <c r="BQ171" i="6"/>
  <c r="BP171" i="6"/>
  <c r="BO171" i="6"/>
  <c r="BN171" i="6"/>
  <c r="BM171" i="6"/>
  <c r="BL171" i="6"/>
  <c r="BS170" i="6"/>
  <c r="BR170" i="6"/>
  <c r="BQ170" i="6"/>
  <c r="BP170" i="6"/>
  <c r="BO170" i="6"/>
  <c r="BN170" i="6"/>
  <c r="BM170" i="6"/>
  <c r="BL170" i="6"/>
  <c r="BS169" i="6"/>
  <c r="BR169" i="6"/>
  <c r="BQ169" i="6"/>
  <c r="BP169" i="6"/>
  <c r="BO169" i="6"/>
  <c r="BN169" i="6"/>
  <c r="BM169" i="6"/>
  <c r="BL169" i="6"/>
  <c r="BS168" i="6"/>
  <c r="BR168" i="6"/>
  <c r="BQ168" i="6"/>
  <c r="BP168" i="6"/>
  <c r="BO168" i="6"/>
  <c r="BN168" i="6"/>
  <c r="BM168" i="6"/>
  <c r="BL168" i="6"/>
  <c r="BS167" i="6"/>
  <c r="BR167" i="6"/>
  <c r="BQ167" i="6"/>
  <c r="BP167" i="6"/>
  <c r="BO167" i="6"/>
  <c r="BN167" i="6"/>
  <c r="BM167" i="6"/>
  <c r="BL167" i="6"/>
  <c r="BS166" i="6"/>
  <c r="BR166" i="6"/>
  <c r="BQ166" i="6"/>
  <c r="BP166" i="6"/>
  <c r="BO166" i="6"/>
  <c r="BN166" i="6"/>
  <c r="BM166" i="6"/>
  <c r="BL166" i="6"/>
  <c r="BS165" i="6"/>
  <c r="BR165" i="6"/>
  <c r="BQ165" i="6"/>
  <c r="BP165" i="6"/>
  <c r="BO165" i="6"/>
  <c r="BN165" i="6"/>
  <c r="BM165" i="6"/>
  <c r="BL165" i="6"/>
  <c r="BS164" i="6"/>
  <c r="BR164" i="6"/>
  <c r="BQ164" i="6"/>
  <c r="BP164" i="6"/>
  <c r="BO164" i="6"/>
  <c r="BN164" i="6"/>
  <c r="BM164" i="6"/>
  <c r="BL164" i="6"/>
  <c r="BS163" i="6"/>
  <c r="BR163" i="6"/>
  <c r="BQ163" i="6"/>
  <c r="BP163" i="6"/>
  <c r="BO163" i="6"/>
  <c r="BN163" i="6"/>
  <c r="BM163" i="6"/>
  <c r="BL163" i="6"/>
  <c r="BS162" i="6"/>
  <c r="BR162" i="6"/>
  <c r="BQ162" i="6"/>
  <c r="BP162" i="6"/>
  <c r="BO162" i="6"/>
  <c r="BN162" i="6"/>
  <c r="BM162" i="6"/>
  <c r="BL162" i="6"/>
  <c r="BS161" i="6"/>
  <c r="BR161" i="6"/>
  <c r="BQ161" i="6"/>
  <c r="BP161" i="6"/>
  <c r="BO161" i="6"/>
  <c r="BN161" i="6"/>
  <c r="BM161" i="6"/>
  <c r="BL161" i="6"/>
  <c r="BS160" i="6"/>
  <c r="BR160" i="6"/>
  <c r="BQ160" i="6"/>
  <c r="BP160" i="6"/>
  <c r="BO160" i="6"/>
  <c r="BN160" i="6"/>
  <c r="BM160" i="6"/>
  <c r="BL160" i="6"/>
  <c r="BS159" i="6"/>
  <c r="BR159" i="6"/>
  <c r="BQ159" i="6"/>
  <c r="BP159" i="6"/>
  <c r="BO159" i="6"/>
  <c r="BN159" i="6"/>
  <c r="BM159" i="6"/>
  <c r="BL159" i="6"/>
  <c r="BS158" i="6"/>
  <c r="BR158" i="6"/>
  <c r="BQ158" i="6"/>
  <c r="BP158" i="6"/>
  <c r="BO158" i="6"/>
  <c r="BN158" i="6"/>
  <c r="BM158" i="6"/>
  <c r="BL158" i="6"/>
  <c r="BS157" i="6"/>
  <c r="BR157" i="6"/>
  <c r="BQ157" i="6"/>
  <c r="BP157" i="6"/>
  <c r="BO157" i="6"/>
  <c r="BN157" i="6"/>
  <c r="BM157" i="6"/>
  <c r="BL157" i="6"/>
  <c r="BS156" i="6"/>
  <c r="BR156" i="6"/>
  <c r="BQ156" i="6"/>
  <c r="BP156" i="6"/>
  <c r="BO156" i="6"/>
  <c r="BN156" i="6"/>
  <c r="BM156" i="6"/>
  <c r="BL156" i="6"/>
  <c r="BS155" i="6"/>
  <c r="BR155" i="6"/>
  <c r="BQ155" i="6"/>
  <c r="BP155" i="6"/>
  <c r="BO155" i="6"/>
  <c r="BN155" i="6"/>
  <c r="BM155" i="6"/>
  <c r="BL155" i="6"/>
  <c r="BS154" i="6"/>
  <c r="BR154" i="6"/>
  <c r="BQ154" i="6"/>
  <c r="BP154" i="6"/>
  <c r="BO154" i="6"/>
  <c r="BN154" i="6"/>
  <c r="BM154" i="6"/>
  <c r="BL154" i="6"/>
  <c r="BS153" i="6"/>
  <c r="BR153" i="6"/>
  <c r="BQ153" i="6"/>
  <c r="BP153" i="6"/>
  <c r="BO153" i="6"/>
  <c r="BN153" i="6"/>
  <c r="BM153" i="6"/>
  <c r="BL153" i="6"/>
  <c r="BS152" i="6"/>
  <c r="BR152" i="6"/>
  <c r="BQ152" i="6"/>
  <c r="BP152" i="6"/>
  <c r="BO152" i="6"/>
  <c r="BN152" i="6"/>
  <c r="BM152" i="6"/>
  <c r="BL152" i="6"/>
  <c r="BS151" i="6"/>
  <c r="BR151" i="6"/>
  <c r="BQ151" i="6"/>
  <c r="BP151" i="6"/>
  <c r="BO151" i="6"/>
  <c r="BN151" i="6"/>
  <c r="BM151" i="6"/>
  <c r="BL151" i="6"/>
  <c r="BS150" i="6"/>
  <c r="BR150" i="6"/>
  <c r="BQ150" i="6"/>
  <c r="BP150" i="6"/>
  <c r="BO150" i="6"/>
  <c r="BN150" i="6"/>
  <c r="BM150" i="6"/>
  <c r="BL150" i="6"/>
  <c r="BS149" i="6"/>
  <c r="BR149" i="6"/>
  <c r="BQ149" i="6"/>
  <c r="BP149" i="6"/>
  <c r="BO149" i="6"/>
  <c r="BN149" i="6"/>
  <c r="BM149" i="6"/>
  <c r="BL149" i="6"/>
  <c r="BS148" i="6"/>
  <c r="BR148" i="6"/>
  <c r="BQ148" i="6"/>
  <c r="BP148" i="6"/>
  <c r="BO148" i="6"/>
  <c r="BN148" i="6"/>
  <c r="BM148" i="6"/>
  <c r="BL148" i="6"/>
  <c r="BS147" i="6"/>
  <c r="BR147" i="6"/>
  <c r="BQ147" i="6"/>
  <c r="BP147" i="6"/>
  <c r="BO147" i="6"/>
  <c r="BN147" i="6"/>
  <c r="BM147" i="6"/>
  <c r="BL147" i="6"/>
  <c r="BS146" i="6"/>
  <c r="BR146" i="6"/>
  <c r="BQ146" i="6"/>
  <c r="BP146" i="6"/>
  <c r="BO146" i="6"/>
  <c r="BN146" i="6"/>
  <c r="BM146" i="6"/>
  <c r="BL146" i="6"/>
  <c r="BS145" i="6"/>
  <c r="BR145" i="6"/>
  <c r="BQ145" i="6"/>
  <c r="BP145" i="6"/>
  <c r="BO145" i="6"/>
  <c r="BN145" i="6"/>
  <c r="BM145" i="6"/>
  <c r="BL145" i="6"/>
  <c r="BS144" i="6"/>
  <c r="BR144" i="6"/>
  <c r="BQ144" i="6"/>
  <c r="BP144" i="6"/>
  <c r="BO144" i="6"/>
  <c r="BN144" i="6"/>
  <c r="BM144" i="6"/>
  <c r="BL144" i="6"/>
  <c r="BS143" i="6"/>
  <c r="BR143" i="6"/>
  <c r="BQ143" i="6"/>
  <c r="BP143" i="6"/>
  <c r="BO143" i="6"/>
  <c r="BN143" i="6"/>
  <c r="BM143" i="6"/>
  <c r="BL143" i="6"/>
  <c r="BS142" i="6"/>
  <c r="BR142" i="6"/>
  <c r="BQ142" i="6"/>
  <c r="BP142" i="6"/>
  <c r="BO142" i="6"/>
  <c r="BN142" i="6"/>
  <c r="BM142" i="6"/>
  <c r="BL142" i="6"/>
  <c r="BS141" i="6"/>
  <c r="BR141" i="6"/>
  <c r="BQ141" i="6"/>
  <c r="BP141" i="6"/>
  <c r="BO141" i="6"/>
  <c r="BN141" i="6"/>
  <c r="BM141" i="6"/>
  <c r="BL141" i="6"/>
  <c r="BS140" i="6"/>
  <c r="BR140" i="6"/>
  <c r="BQ140" i="6"/>
  <c r="BP140" i="6"/>
  <c r="BO140" i="6"/>
  <c r="BN140" i="6"/>
  <c r="BM140" i="6"/>
  <c r="BL140" i="6"/>
  <c r="BS139" i="6"/>
  <c r="BR139" i="6"/>
  <c r="BQ139" i="6"/>
  <c r="BP139" i="6"/>
  <c r="BO139" i="6"/>
  <c r="BN139" i="6"/>
  <c r="BM139" i="6"/>
  <c r="BL139" i="6"/>
  <c r="BS138" i="6"/>
  <c r="BR138" i="6"/>
  <c r="BQ138" i="6"/>
  <c r="BP138" i="6"/>
  <c r="BO138" i="6"/>
  <c r="BN138" i="6"/>
  <c r="BM138" i="6"/>
  <c r="BL138" i="6"/>
  <c r="BS137" i="6"/>
  <c r="BR137" i="6"/>
  <c r="BQ137" i="6"/>
  <c r="BP137" i="6"/>
  <c r="BO137" i="6"/>
  <c r="BN137" i="6"/>
  <c r="BM137" i="6"/>
  <c r="BL137" i="6"/>
  <c r="BS136" i="6"/>
  <c r="BR136" i="6"/>
  <c r="BQ136" i="6"/>
  <c r="BP136" i="6"/>
  <c r="BO136" i="6"/>
  <c r="BN136" i="6"/>
  <c r="BM136" i="6"/>
  <c r="BL136" i="6"/>
  <c r="BS135" i="6"/>
  <c r="BR135" i="6"/>
  <c r="BQ135" i="6"/>
  <c r="BP135" i="6"/>
  <c r="BO135" i="6"/>
  <c r="BN135" i="6"/>
  <c r="BM135" i="6"/>
  <c r="BL135" i="6"/>
  <c r="BS134" i="6"/>
  <c r="BR134" i="6"/>
  <c r="BQ134" i="6"/>
  <c r="BP134" i="6"/>
  <c r="BO134" i="6"/>
  <c r="BN134" i="6"/>
  <c r="BM134" i="6"/>
  <c r="BL134" i="6"/>
  <c r="BS133" i="6"/>
  <c r="BR133" i="6"/>
  <c r="BQ133" i="6"/>
  <c r="BP133" i="6"/>
  <c r="BO133" i="6"/>
  <c r="BN133" i="6"/>
  <c r="BM133" i="6"/>
  <c r="BL133" i="6"/>
  <c r="BS132" i="6"/>
  <c r="BR132" i="6"/>
  <c r="BQ132" i="6"/>
  <c r="BP132" i="6"/>
  <c r="BO132" i="6"/>
  <c r="BN132" i="6"/>
  <c r="BM132" i="6"/>
  <c r="BL132" i="6"/>
  <c r="BS131" i="6"/>
  <c r="BR131" i="6"/>
  <c r="BQ131" i="6"/>
  <c r="BP131" i="6"/>
  <c r="BO131" i="6"/>
  <c r="BN131" i="6"/>
  <c r="BM131" i="6"/>
  <c r="BL131" i="6"/>
  <c r="BS130" i="6"/>
  <c r="BR130" i="6"/>
  <c r="BQ130" i="6"/>
  <c r="BP130" i="6"/>
  <c r="BO130" i="6"/>
  <c r="BN130" i="6"/>
  <c r="BM130" i="6"/>
  <c r="BL130" i="6"/>
  <c r="BS129" i="6"/>
  <c r="BR129" i="6"/>
  <c r="BQ129" i="6"/>
  <c r="BP129" i="6"/>
  <c r="BO129" i="6"/>
  <c r="BN129" i="6"/>
  <c r="BM129" i="6"/>
  <c r="BL129" i="6"/>
  <c r="BS128" i="6"/>
  <c r="BR128" i="6"/>
  <c r="BQ128" i="6"/>
  <c r="BP128" i="6"/>
  <c r="BO128" i="6"/>
  <c r="BN128" i="6"/>
  <c r="BM128" i="6"/>
  <c r="BL128" i="6"/>
  <c r="BS127" i="6"/>
  <c r="BR127" i="6"/>
  <c r="BQ127" i="6"/>
  <c r="BP127" i="6"/>
  <c r="BO127" i="6"/>
  <c r="BN127" i="6"/>
  <c r="BM127" i="6"/>
  <c r="BL127" i="6"/>
  <c r="BS126" i="6"/>
  <c r="BR126" i="6"/>
  <c r="BQ126" i="6"/>
  <c r="BP126" i="6"/>
  <c r="BO126" i="6"/>
  <c r="BN126" i="6"/>
  <c r="BM126" i="6"/>
  <c r="BL126" i="6"/>
  <c r="BS125" i="6"/>
  <c r="BR125" i="6"/>
  <c r="BQ125" i="6"/>
  <c r="BP125" i="6"/>
  <c r="BO125" i="6"/>
  <c r="BN125" i="6"/>
  <c r="BM125" i="6"/>
  <c r="BL125" i="6"/>
  <c r="BS124" i="6"/>
  <c r="BR124" i="6"/>
  <c r="BQ124" i="6"/>
  <c r="BP124" i="6"/>
  <c r="BO124" i="6"/>
  <c r="BN124" i="6"/>
  <c r="BM124" i="6"/>
  <c r="BL124" i="6"/>
  <c r="BS123" i="6"/>
  <c r="BR123" i="6"/>
  <c r="BQ123" i="6"/>
  <c r="BP123" i="6"/>
  <c r="BO123" i="6"/>
  <c r="BN123" i="6"/>
  <c r="BM123" i="6"/>
  <c r="BL123" i="6"/>
  <c r="BS122" i="6"/>
  <c r="BR122" i="6"/>
  <c r="BQ122" i="6"/>
  <c r="BP122" i="6"/>
  <c r="BO122" i="6"/>
  <c r="BN122" i="6"/>
  <c r="BM122" i="6"/>
  <c r="BL122" i="6"/>
  <c r="BS121" i="6"/>
  <c r="BR121" i="6"/>
  <c r="BQ121" i="6"/>
  <c r="BP121" i="6"/>
  <c r="BO121" i="6"/>
  <c r="BN121" i="6"/>
  <c r="BM121" i="6"/>
  <c r="BL121" i="6"/>
  <c r="BS120" i="6"/>
  <c r="BR120" i="6"/>
  <c r="BQ120" i="6"/>
  <c r="BP120" i="6"/>
  <c r="BO120" i="6"/>
  <c r="BN120" i="6"/>
  <c r="BM120" i="6"/>
  <c r="BL120" i="6"/>
  <c r="BS119" i="6"/>
  <c r="BR119" i="6"/>
  <c r="BQ119" i="6"/>
  <c r="BP119" i="6"/>
  <c r="BO119" i="6"/>
  <c r="BN119" i="6"/>
  <c r="BM119" i="6"/>
  <c r="BL119" i="6"/>
  <c r="BS118" i="6"/>
  <c r="BR118" i="6"/>
  <c r="BQ118" i="6"/>
  <c r="BP118" i="6"/>
  <c r="BO118" i="6"/>
  <c r="BN118" i="6"/>
  <c r="BM118" i="6"/>
  <c r="BL118" i="6"/>
  <c r="BS117" i="6"/>
  <c r="BR117" i="6"/>
  <c r="BQ117" i="6"/>
  <c r="BP117" i="6"/>
  <c r="BO117" i="6"/>
  <c r="BN117" i="6"/>
  <c r="BM117" i="6"/>
  <c r="BL117" i="6"/>
  <c r="BS116" i="6"/>
  <c r="BR116" i="6"/>
  <c r="BQ116" i="6"/>
  <c r="BP116" i="6"/>
  <c r="BO116" i="6"/>
  <c r="BN116" i="6"/>
  <c r="BM116" i="6"/>
  <c r="BL116" i="6"/>
  <c r="BS115" i="6"/>
  <c r="BR115" i="6"/>
  <c r="BQ115" i="6"/>
  <c r="BP115" i="6"/>
  <c r="BO115" i="6"/>
  <c r="BN115" i="6"/>
  <c r="BM115" i="6"/>
  <c r="BL115" i="6"/>
  <c r="BS114" i="6"/>
  <c r="BR114" i="6"/>
  <c r="BQ114" i="6"/>
  <c r="BP114" i="6"/>
  <c r="BO114" i="6"/>
  <c r="BN114" i="6"/>
  <c r="BM114" i="6"/>
  <c r="BL114" i="6"/>
  <c r="BS113" i="6"/>
  <c r="BR113" i="6"/>
  <c r="BQ113" i="6"/>
  <c r="BP113" i="6"/>
  <c r="BO113" i="6"/>
  <c r="BN113" i="6"/>
  <c r="BM113" i="6"/>
  <c r="BL113" i="6"/>
  <c r="BS112" i="6"/>
  <c r="BR112" i="6"/>
  <c r="BQ112" i="6"/>
  <c r="BP112" i="6"/>
  <c r="BO112" i="6"/>
  <c r="BN112" i="6"/>
  <c r="BM112" i="6"/>
  <c r="BL112" i="6"/>
  <c r="BS111" i="6"/>
  <c r="BR111" i="6"/>
  <c r="BQ111" i="6"/>
  <c r="BP111" i="6"/>
  <c r="BO111" i="6"/>
  <c r="BN111" i="6"/>
  <c r="BM111" i="6"/>
  <c r="BL111" i="6"/>
  <c r="BS110" i="6"/>
  <c r="BR110" i="6"/>
  <c r="BQ110" i="6"/>
  <c r="BP110" i="6"/>
  <c r="BO110" i="6"/>
  <c r="BN110" i="6"/>
  <c r="BM110" i="6"/>
  <c r="BL110" i="6"/>
  <c r="BS109" i="6"/>
  <c r="BR109" i="6"/>
  <c r="BQ109" i="6"/>
  <c r="BP109" i="6"/>
  <c r="BO109" i="6"/>
  <c r="BN109" i="6"/>
  <c r="BM109" i="6"/>
  <c r="BL109" i="6"/>
  <c r="BS108" i="6"/>
  <c r="BR108" i="6"/>
  <c r="BQ108" i="6"/>
  <c r="BP108" i="6"/>
  <c r="BO108" i="6"/>
  <c r="BN108" i="6"/>
  <c r="BM108" i="6"/>
  <c r="BL108" i="6"/>
  <c r="BS107" i="6"/>
  <c r="BR107" i="6"/>
  <c r="BQ107" i="6"/>
  <c r="BP107" i="6"/>
  <c r="BO107" i="6"/>
  <c r="BN107" i="6"/>
  <c r="BM107" i="6"/>
  <c r="BL107" i="6"/>
  <c r="BS106" i="6"/>
  <c r="BR106" i="6"/>
  <c r="BQ106" i="6"/>
  <c r="BP106" i="6"/>
  <c r="BO106" i="6"/>
  <c r="BN106" i="6"/>
  <c r="BM106" i="6"/>
  <c r="BL106" i="6"/>
  <c r="BS105" i="6"/>
  <c r="BR105" i="6"/>
  <c r="BQ105" i="6"/>
  <c r="BP105" i="6"/>
  <c r="BO105" i="6"/>
  <c r="BN105" i="6"/>
  <c r="BM105" i="6"/>
  <c r="BL105" i="6"/>
  <c r="BS104" i="6"/>
  <c r="BR104" i="6"/>
  <c r="BQ104" i="6"/>
  <c r="BP104" i="6"/>
  <c r="BO104" i="6"/>
  <c r="BN104" i="6"/>
  <c r="BM104" i="6"/>
  <c r="BL104" i="6"/>
  <c r="BS103" i="6"/>
  <c r="BR103" i="6"/>
  <c r="BQ103" i="6"/>
  <c r="BP103" i="6"/>
  <c r="BO103" i="6"/>
  <c r="BN103" i="6"/>
  <c r="BM103" i="6"/>
  <c r="BL103" i="6"/>
  <c r="BS102" i="6"/>
  <c r="BR102" i="6"/>
  <c r="BQ102" i="6"/>
  <c r="BP102" i="6"/>
  <c r="BO102" i="6"/>
  <c r="BN102" i="6"/>
  <c r="BM102" i="6"/>
  <c r="BL102" i="6"/>
  <c r="BS101" i="6"/>
  <c r="BR101" i="6"/>
  <c r="BQ101" i="6"/>
  <c r="BP101" i="6"/>
  <c r="BO101" i="6"/>
  <c r="BN101" i="6"/>
  <c r="BM101" i="6"/>
  <c r="BL101" i="6"/>
  <c r="BS100" i="6"/>
  <c r="BR100" i="6"/>
  <c r="BQ100" i="6"/>
  <c r="BP100" i="6"/>
  <c r="BO100" i="6"/>
  <c r="BN100" i="6"/>
  <c r="BM100" i="6"/>
  <c r="BL100" i="6"/>
  <c r="BS99" i="6"/>
  <c r="BR99" i="6"/>
  <c r="BQ99" i="6"/>
  <c r="BP99" i="6"/>
  <c r="BO99" i="6"/>
  <c r="BN99" i="6"/>
  <c r="BM99" i="6"/>
  <c r="BL99" i="6"/>
  <c r="BS98" i="6"/>
  <c r="BR98" i="6"/>
  <c r="BQ98" i="6"/>
  <c r="BP98" i="6"/>
  <c r="BO98" i="6"/>
  <c r="BN98" i="6"/>
  <c r="BM98" i="6"/>
  <c r="BL98" i="6"/>
  <c r="BS97" i="6"/>
  <c r="BR97" i="6"/>
  <c r="BQ97" i="6"/>
  <c r="BP97" i="6"/>
  <c r="BO97" i="6"/>
  <c r="BN97" i="6"/>
  <c r="BM97" i="6"/>
  <c r="BL97" i="6"/>
  <c r="BS96" i="6"/>
  <c r="BR96" i="6"/>
  <c r="BQ96" i="6"/>
  <c r="BP96" i="6"/>
  <c r="BO96" i="6"/>
  <c r="BN96" i="6"/>
  <c r="BM96" i="6"/>
  <c r="BL96" i="6"/>
  <c r="BS95" i="6"/>
  <c r="BR95" i="6"/>
  <c r="BQ95" i="6"/>
  <c r="BP95" i="6"/>
  <c r="BO95" i="6"/>
  <c r="BN95" i="6"/>
  <c r="BM95" i="6"/>
  <c r="BL95" i="6"/>
  <c r="BS94" i="6"/>
  <c r="BR94" i="6"/>
  <c r="BQ94" i="6"/>
  <c r="BP94" i="6"/>
  <c r="BO94" i="6"/>
  <c r="BN94" i="6"/>
  <c r="BM94" i="6"/>
  <c r="BL94" i="6"/>
  <c r="BS93" i="6"/>
  <c r="BR93" i="6"/>
  <c r="BQ93" i="6"/>
  <c r="BP93" i="6"/>
  <c r="BO93" i="6"/>
  <c r="BN93" i="6"/>
  <c r="BM93" i="6"/>
  <c r="BL93" i="6"/>
  <c r="BS92" i="6"/>
  <c r="BR92" i="6"/>
  <c r="BQ92" i="6"/>
  <c r="BP92" i="6"/>
  <c r="BO92" i="6"/>
  <c r="BN92" i="6"/>
  <c r="BM92" i="6"/>
  <c r="BL92" i="6"/>
  <c r="BS91" i="6"/>
  <c r="BR91" i="6"/>
  <c r="BQ91" i="6"/>
  <c r="BP91" i="6"/>
  <c r="BO91" i="6"/>
  <c r="BN91" i="6"/>
  <c r="BM91" i="6"/>
  <c r="BL91" i="6"/>
  <c r="BS90" i="6"/>
  <c r="BR90" i="6"/>
  <c r="BQ90" i="6"/>
  <c r="BP90" i="6"/>
  <c r="BO90" i="6"/>
  <c r="BN90" i="6"/>
  <c r="BM90" i="6"/>
  <c r="BL90" i="6"/>
  <c r="BS89" i="6"/>
  <c r="BR89" i="6"/>
  <c r="BQ89" i="6"/>
  <c r="BP89" i="6"/>
  <c r="BO89" i="6"/>
  <c r="BN89" i="6"/>
  <c r="BM89" i="6"/>
  <c r="BL89" i="6"/>
  <c r="BS88" i="6"/>
  <c r="BR88" i="6"/>
  <c r="BQ88" i="6"/>
  <c r="BP88" i="6"/>
  <c r="BO88" i="6"/>
  <c r="BN88" i="6"/>
  <c r="BM88" i="6"/>
  <c r="BL88" i="6"/>
  <c r="BS87" i="6"/>
  <c r="BR87" i="6"/>
  <c r="BQ87" i="6"/>
  <c r="BP87" i="6"/>
  <c r="BO87" i="6"/>
  <c r="BN87" i="6"/>
  <c r="BM87" i="6"/>
  <c r="BL87" i="6"/>
  <c r="BS86" i="6"/>
  <c r="BR86" i="6"/>
  <c r="BQ86" i="6"/>
  <c r="BP86" i="6"/>
  <c r="BO86" i="6"/>
  <c r="BN86" i="6"/>
  <c r="BM86" i="6"/>
  <c r="BL86" i="6"/>
  <c r="BS85" i="6"/>
  <c r="BR85" i="6"/>
  <c r="BQ85" i="6"/>
  <c r="BP85" i="6"/>
  <c r="BO85" i="6"/>
  <c r="BN85" i="6"/>
  <c r="BM85" i="6"/>
  <c r="BL85" i="6"/>
  <c r="BS84" i="6"/>
  <c r="BR84" i="6"/>
  <c r="BQ84" i="6"/>
  <c r="BP84" i="6"/>
  <c r="BO84" i="6"/>
  <c r="BN84" i="6"/>
  <c r="BM84" i="6"/>
  <c r="BL84" i="6"/>
  <c r="BS83" i="6"/>
  <c r="BR83" i="6"/>
  <c r="BQ83" i="6"/>
  <c r="BP83" i="6"/>
  <c r="BO83" i="6"/>
  <c r="BN83" i="6"/>
  <c r="BM83" i="6"/>
  <c r="BL83" i="6"/>
  <c r="BS82" i="6"/>
  <c r="BR82" i="6"/>
  <c r="BQ82" i="6"/>
  <c r="BP82" i="6"/>
  <c r="BO82" i="6"/>
  <c r="BN82" i="6"/>
  <c r="BM82" i="6"/>
  <c r="BL82" i="6"/>
  <c r="BS81" i="6"/>
  <c r="BR81" i="6"/>
  <c r="BQ81" i="6"/>
  <c r="BP81" i="6"/>
  <c r="BO81" i="6"/>
  <c r="BN81" i="6"/>
  <c r="BM81" i="6"/>
  <c r="BL81" i="6"/>
  <c r="BS80" i="6"/>
  <c r="BR80" i="6"/>
  <c r="BQ80" i="6"/>
  <c r="BP80" i="6"/>
  <c r="BO80" i="6"/>
  <c r="BN80" i="6"/>
  <c r="BM80" i="6"/>
  <c r="BL80" i="6"/>
  <c r="BS79" i="6"/>
  <c r="BR79" i="6"/>
  <c r="BQ79" i="6"/>
  <c r="BP79" i="6"/>
  <c r="BO79" i="6"/>
  <c r="BN79" i="6"/>
  <c r="BM79" i="6"/>
  <c r="BL79" i="6"/>
  <c r="BS78" i="6"/>
  <c r="BR78" i="6"/>
  <c r="BQ78" i="6"/>
  <c r="BP78" i="6"/>
  <c r="BO78" i="6"/>
  <c r="BN78" i="6"/>
  <c r="BM78" i="6"/>
  <c r="BL78" i="6"/>
  <c r="BS77" i="6"/>
  <c r="BR77" i="6"/>
  <c r="BQ77" i="6"/>
  <c r="BP77" i="6"/>
  <c r="BO77" i="6"/>
  <c r="BN77" i="6"/>
  <c r="BM77" i="6"/>
  <c r="BL77" i="6"/>
  <c r="BS76" i="6"/>
  <c r="BR76" i="6"/>
  <c r="BQ76" i="6"/>
  <c r="BP76" i="6"/>
  <c r="BO76" i="6"/>
  <c r="BN76" i="6"/>
  <c r="BM76" i="6"/>
  <c r="BL76" i="6"/>
  <c r="BS75" i="6"/>
  <c r="BR75" i="6"/>
  <c r="BQ75" i="6"/>
  <c r="BP75" i="6"/>
  <c r="BO75" i="6"/>
  <c r="BN75" i="6"/>
  <c r="BM75" i="6"/>
  <c r="BL75" i="6"/>
  <c r="BS74" i="6"/>
  <c r="BR74" i="6"/>
  <c r="BQ74" i="6"/>
  <c r="BP74" i="6"/>
  <c r="BO74" i="6"/>
  <c r="BN74" i="6"/>
  <c r="BM74" i="6"/>
  <c r="BL74" i="6"/>
  <c r="BS73" i="6"/>
  <c r="BR73" i="6"/>
  <c r="BQ73" i="6"/>
  <c r="BP73" i="6"/>
  <c r="BO73" i="6"/>
  <c r="BN73" i="6"/>
  <c r="BM73" i="6"/>
  <c r="BL73" i="6"/>
  <c r="BS72" i="6"/>
  <c r="BR72" i="6"/>
  <c r="BQ72" i="6"/>
  <c r="BP72" i="6"/>
  <c r="BO72" i="6"/>
  <c r="BN72" i="6"/>
  <c r="BM72" i="6"/>
  <c r="BL72" i="6"/>
  <c r="BS71" i="6"/>
  <c r="BR71" i="6"/>
  <c r="BQ71" i="6"/>
  <c r="BP71" i="6"/>
  <c r="BO71" i="6"/>
  <c r="BN71" i="6"/>
  <c r="BM71" i="6"/>
  <c r="BL71" i="6"/>
  <c r="BS70" i="6"/>
  <c r="BR70" i="6"/>
  <c r="BQ70" i="6"/>
  <c r="BP70" i="6"/>
  <c r="BO70" i="6"/>
  <c r="BN70" i="6"/>
  <c r="BM70" i="6"/>
  <c r="BL70" i="6"/>
  <c r="BS69" i="6"/>
  <c r="BR69" i="6"/>
  <c r="BQ69" i="6"/>
  <c r="BP69" i="6"/>
  <c r="BO69" i="6"/>
  <c r="BN69" i="6"/>
  <c r="BM69" i="6"/>
  <c r="BL69" i="6"/>
  <c r="BS68" i="6"/>
  <c r="BR68" i="6"/>
  <c r="BQ68" i="6"/>
  <c r="BP68" i="6"/>
  <c r="BO68" i="6"/>
  <c r="BN68" i="6"/>
  <c r="BM68" i="6"/>
  <c r="BL68" i="6"/>
  <c r="BS67" i="6"/>
  <c r="BR67" i="6"/>
  <c r="BQ67" i="6"/>
  <c r="BP67" i="6"/>
  <c r="BO67" i="6"/>
  <c r="BN67" i="6"/>
  <c r="BM67" i="6"/>
  <c r="BL67" i="6"/>
  <c r="BS66" i="6"/>
  <c r="BR66" i="6"/>
  <c r="BQ66" i="6"/>
  <c r="BP66" i="6"/>
  <c r="BO66" i="6"/>
  <c r="BN66" i="6"/>
  <c r="BM66" i="6"/>
  <c r="BL66" i="6"/>
  <c r="BS65" i="6"/>
  <c r="BR65" i="6"/>
  <c r="BQ65" i="6"/>
  <c r="BP65" i="6"/>
  <c r="BO65" i="6"/>
  <c r="BN65" i="6"/>
  <c r="BM65" i="6"/>
  <c r="BL65" i="6"/>
  <c r="BS64" i="6"/>
  <c r="BR64" i="6"/>
  <c r="BQ64" i="6"/>
  <c r="BP64" i="6"/>
  <c r="BO64" i="6"/>
  <c r="BN64" i="6"/>
  <c r="BM64" i="6"/>
  <c r="BL64" i="6"/>
  <c r="BS63" i="6"/>
  <c r="BR63" i="6"/>
  <c r="BQ63" i="6"/>
  <c r="BP63" i="6"/>
  <c r="BO63" i="6"/>
  <c r="BN63" i="6"/>
  <c r="BM63" i="6"/>
  <c r="BL63" i="6"/>
  <c r="BS62" i="6"/>
  <c r="BR62" i="6"/>
  <c r="BQ62" i="6"/>
  <c r="BP62" i="6"/>
  <c r="BO62" i="6"/>
  <c r="BN62" i="6"/>
  <c r="BM62" i="6"/>
  <c r="BL62" i="6"/>
  <c r="BS61" i="6"/>
  <c r="BR61" i="6"/>
  <c r="BQ61" i="6"/>
  <c r="BP61" i="6"/>
  <c r="BO61" i="6"/>
  <c r="BN61" i="6"/>
  <c r="BM61" i="6"/>
  <c r="BL61" i="6"/>
  <c r="BS60" i="6"/>
  <c r="BR60" i="6"/>
  <c r="BQ60" i="6"/>
  <c r="BP60" i="6"/>
  <c r="BO60" i="6"/>
  <c r="BN60" i="6"/>
  <c r="BM60" i="6"/>
  <c r="BL60" i="6"/>
  <c r="BS59" i="6"/>
  <c r="BR59" i="6"/>
  <c r="BQ59" i="6"/>
  <c r="BP59" i="6"/>
  <c r="BO59" i="6"/>
  <c r="BN59" i="6"/>
  <c r="BM59" i="6"/>
  <c r="BL59" i="6"/>
  <c r="BS58" i="6"/>
  <c r="BR58" i="6"/>
  <c r="BQ58" i="6"/>
  <c r="BP58" i="6"/>
  <c r="BO58" i="6"/>
  <c r="BN58" i="6"/>
  <c r="BM58" i="6"/>
  <c r="BL58" i="6"/>
  <c r="BS57" i="6"/>
  <c r="BR57" i="6"/>
  <c r="BQ57" i="6"/>
  <c r="BP57" i="6"/>
  <c r="BO57" i="6"/>
  <c r="BN57" i="6"/>
  <c r="BM57" i="6"/>
  <c r="BL57" i="6"/>
  <c r="BS56" i="6"/>
  <c r="BR56" i="6"/>
  <c r="BQ56" i="6"/>
  <c r="BP56" i="6"/>
  <c r="BO56" i="6"/>
  <c r="BN56" i="6"/>
  <c r="BM56" i="6"/>
  <c r="BL56" i="6"/>
  <c r="BS55" i="6"/>
  <c r="BR55" i="6"/>
  <c r="BQ55" i="6"/>
  <c r="BP55" i="6"/>
  <c r="BO55" i="6"/>
  <c r="BN55" i="6"/>
  <c r="BM55" i="6"/>
  <c r="BL55" i="6"/>
  <c r="BS54" i="6"/>
  <c r="BR54" i="6"/>
  <c r="BQ54" i="6"/>
  <c r="BP54" i="6"/>
  <c r="BO54" i="6"/>
  <c r="BN54" i="6"/>
  <c r="BM54" i="6"/>
  <c r="BL54" i="6"/>
  <c r="BS53" i="6"/>
  <c r="BR53" i="6"/>
  <c r="BQ53" i="6"/>
  <c r="BP53" i="6"/>
  <c r="BO53" i="6"/>
  <c r="BN53" i="6"/>
  <c r="BM53" i="6"/>
  <c r="BL53" i="6"/>
  <c r="BS52" i="6"/>
  <c r="BR52" i="6"/>
  <c r="BQ52" i="6"/>
  <c r="BP52" i="6"/>
  <c r="BO52" i="6"/>
  <c r="BN52" i="6"/>
  <c r="BM52" i="6"/>
  <c r="BL52" i="6"/>
  <c r="BS51" i="6"/>
  <c r="BR51" i="6"/>
  <c r="BQ51" i="6"/>
  <c r="BP51" i="6"/>
  <c r="BO51" i="6"/>
  <c r="BN51" i="6"/>
  <c r="BM51" i="6"/>
  <c r="BL51" i="6"/>
  <c r="BS50" i="6"/>
  <c r="BR50" i="6"/>
  <c r="BQ50" i="6"/>
  <c r="BP50" i="6"/>
  <c r="BO50" i="6"/>
  <c r="BN50" i="6"/>
  <c r="BM50" i="6"/>
  <c r="BL50" i="6"/>
  <c r="BS49" i="6"/>
  <c r="BR49" i="6"/>
  <c r="BQ49" i="6"/>
  <c r="BP49" i="6"/>
  <c r="BO49" i="6"/>
  <c r="BN49" i="6"/>
  <c r="BM49" i="6"/>
  <c r="BL49" i="6"/>
  <c r="BS48" i="6"/>
  <c r="BR48" i="6"/>
  <c r="BQ48" i="6"/>
  <c r="BP48" i="6"/>
  <c r="BO48" i="6"/>
  <c r="BN48" i="6"/>
  <c r="BM48" i="6"/>
  <c r="BL48" i="6"/>
  <c r="BS47" i="6"/>
  <c r="BR47" i="6"/>
  <c r="BQ47" i="6"/>
  <c r="BP47" i="6"/>
  <c r="BO47" i="6"/>
  <c r="BN47" i="6"/>
  <c r="BM47" i="6"/>
  <c r="BL47" i="6"/>
  <c r="BS46" i="6"/>
  <c r="BR46" i="6"/>
  <c r="BQ46" i="6"/>
  <c r="BP46" i="6"/>
  <c r="BO46" i="6"/>
  <c r="BN46" i="6"/>
  <c r="BM46" i="6"/>
  <c r="BL46" i="6"/>
  <c r="BS45" i="6"/>
  <c r="BR45" i="6"/>
  <c r="BQ45" i="6"/>
  <c r="BP45" i="6"/>
  <c r="BO45" i="6"/>
  <c r="BN45" i="6"/>
  <c r="BM45" i="6"/>
  <c r="BL45" i="6"/>
  <c r="BS44" i="6"/>
  <c r="BR44" i="6"/>
  <c r="BQ44" i="6"/>
  <c r="BP44" i="6"/>
  <c r="BO44" i="6"/>
  <c r="BN44" i="6"/>
  <c r="BM44" i="6"/>
  <c r="BL44" i="6"/>
  <c r="BS43" i="6"/>
  <c r="BR43" i="6"/>
  <c r="BQ43" i="6"/>
  <c r="BP43" i="6"/>
  <c r="BO43" i="6"/>
  <c r="BN43" i="6"/>
  <c r="BM43" i="6"/>
  <c r="BL43" i="6"/>
  <c r="BS42" i="6"/>
  <c r="BR42" i="6"/>
  <c r="BQ42" i="6"/>
  <c r="BP42" i="6"/>
  <c r="BO42" i="6"/>
  <c r="BN42" i="6"/>
  <c r="BM42" i="6"/>
  <c r="BL42" i="6"/>
  <c r="BS41" i="6"/>
  <c r="BR41" i="6"/>
  <c r="BQ41" i="6"/>
  <c r="BP41" i="6"/>
  <c r="BO41" i="6"/>
  <c r="BN41" i="6"/>
  <c r="BM41" i="6"/>
  <c r="BL41" i="6"/>
  <c r="BS40" i="6"/>
  <c r="BR40" i="6"/>
  <c r="BQ40" i="6"/>
  <c r="BP40" i="6"/>
  <c r="BO40" i="6"/>
  <c r="BN40" i="6"/>
  <c r="BM40" i="6"/>
  <c r="BL40" i="6"/>
  <c r="BS39" i="6"/>
  <c r="BR39" i="6"/>
  <c r="BQ39" i="6"/>
  <c r="BP39" i="6"/>
  <c r="BO39" i="6"/>
  <c r="BN39" i="6"/>
  <c r="BM39" i="6"/>
  <c r="BL39" i="6"/>
  <c r="BS38" i="6"/>
  <c r="BR38" i="6"/>
  <c r="BQ38" i="6"/>
  <c r="BP38" i="6"/>
  <c r="BO38" i="6"/>
  <c r="BN38" i="6"/>
  <c r="BM38" i="6"/>
  <c r="BL38" i="6"/>
  <c r="BS37" i="6"/>
  <c r="BR37" i="6"/>
  <c r="BQ37" i="6"/>
  <c r="BP37" i="6"/>
  <c r="BO37" i="6"/>
  <c r="BN37" i="6"/>
  <c r="BM37" i="6"/>
  <c r="BL37" i="6"/>
  <c r="BS36" i="6"/>
  <c r="BR36" i="6"/>
  <c r="BQ36" i="6"/>
  <c r="BP36" i="6"/>
  <c r="BO36" i="6"/>
  <c r="BN36" i="6"/>
  <c r="BM36" i="6"/>
  <c r="BL36" i="6"/>
  <c r="BS35" i="6"/>
  <c r="BR35" i="6"/>
  <c r="BQ35" i="6"/>
  <c r="BP35" i="6"/>
  <c r="BO35" i="6"/>
  <c r="BN35" i="6"/>
  <c r="BM35" i="6"/>
  <c r="BL35" i="6"/>
  <c r="BS34" i="6"/>
  <c r="BR34" i="6"/>
  <c r="BQ34" i="6"/>
  <c r="BP34" i="6"/>
  <c r="BO34" i="6"/>
  <c r="BN34" i="6"/>
  <c r="BM34" i="6"/>
  <c r="BL34" i="6"/>
  <c r="BS33" i="6"/>
  <c r="BR33" i="6"/>
  <c r="BQ33" i="6"/>
  <c r="BP33" i="6"/>
  <c r="BO33" i="6"/>
  <c r="BN33" i="6"/>
  <c r="BM33" i="6"/>
  <c r="BL33" i="6"/>
  <c r="BS32" i="6"/>
  <c r="BR32" i="6"/>
  <c r="BQ32" i="6"/>
  <c r="BP32" i="6"/>
  <c r="BO32" i="6"/>
  <c r="BN32" i="6"/>
  <c r="BM32" i="6"/>
  <c r="BL32" i="6"/>
  <c r="BS31" i="6"/>
  <c r="BR31" i="6"/>
  <c r="BQ31" i="6"/>
  <c r="BP31" i="6"/>
  <c r="BO31" i="6"/>
  <c r="BN31" i="6"/>
  <c r="BM31" i="6"/>
  <c r="BL31" i="6"/>
  <c r="BS30" i="6"/>
  <c r="BR30" i="6"/>
  <c r="BQ30" i="6"/>
  <c r="BP30" i="6"/>
  <c r="BO30" i="6"/>
  <c r="BN30" i="6"/>
  <c r="BM30" i="6"/>
  <c r="BL30" i="6"/>
  <c r="BS29" i="6"/>
  <c r="BR29" i="6"/>
  <c r="BQ29" i="6"/>
  <c r="BP29" i="6"/>
  <c r="BO29" i="6"/>
  <c r="BN29" i="6"/>
  <c r="BM29" i="6"/>
  <c r="BL29" i="6"/>
  <c r="BS28" i="6"/>
  <c r="BR28" i="6"/>
  <c r="BQ28" i="6"/>
  <c r="BP28" i="6"/>
  <c r="BO28" i="6"/>
  <c r="BN28" i="6"/>
  <c r="BM28" i="6"/>
  <c r="BL28" i="6"/>
  <c r="BS27" i="6"/>
  <c r="BR27" i="6"/>
  <c r="BQ27" i="6"/>
  <c r="BP27" i="6"/>
  <c r="BO27" i="6"/>
  <c r="BN27" i="6"/>
  <c r="BM27" i="6"/>
  <c r="BL27" i="6"/>
  <c r="BS26" i="6"/>
  <c r="BR26" i="6"/>
  <c r="BQ26" i="6"/>
  <c r="BP26" i="6"/>
  <c r="BO26" i="6"/>
  <c r="BN26" i="6"/>
  <c r="BM26" i="6"/>
  <c r="BL26" i="6"/>
  <c r="BS25" i="6"/>
  <c r="BR25" i="6"/>
  <c r="BQ25" i="6"/>
  <c r="BP25" i="6"/>
  <c r="BO25" i="6"/>
  <c r="BN25" i="6"/>
  <c r="BM25" i="6"/>
  <c r="BL25" i="6"/>
  <c r="BS24" i="6"/>
  <c r="BR24" i="6"/>
  <c r="BQ24" i="6"/>
  <c r="BP24" i="6"/>
  <c r="BO24" i="6"/>
  <c r="BN24" i="6"/>
  <c r="BM24" i="6"/>
  <c r="BL24" i="6"/>
  <c r="BS23" i="6"/>
  <c r="BR23" i="6"/>
  <c r="BQ23" i="6"/>
  <c r="BP23" i="6"/>
  <c r="BO23" i="6"/>
  <c r="BN23" i="6"/>
  <c r="BM23" i="6"/>
  <c r="BL23" i="6"/>
  <c r="BS22" i="6"/>
  <c r="BR22" i="6"/>
  <c r="BQ22" i="6"/>
  <c r="BP22" i="6"/>
  <c r="BO22" i="6"/>
  <c r="BN22" i="6"/>
  <c r="BM22" i="6"/>
  <c r="BL22" i="6"/>
  <c r="BS21" i="6"/>
  <c r="BR21" i="6"/>
  <c r="BQ21" i="6"/>
  <c r="BP21" i="6"/>
  <c r="BO21" i="6"/>
  <c r="BN21" i="6"/>
  <c r="BM21" i="6"/>
  <c r="BL21" i="6"/>
  <c r="BS20" i="6"/>
  <c r="BR20" i="6"/>
  <c r="BQ20" i="6"/>
  <c r="BP20" i="6"/>
  <c r="BO20" i="6"/>
  <c r="BN20" i="6"/>
  <c r="BM20" i="6"/>
  <c r="BL20" i="6"/>
  <c r="BS19" i="6"/>
  <c r="BR19" i="6"/>
  <c r="BQ19" i="6"/>
  <c r="BP19" i="6"/>
  <c r="BO19" i="6"/>
  <c r="BN19" i="6"/>
  <c r="BM19" i="6"/>
  <c r="BL19" i="6"/>
  <c r="BS18" i="6"/>
  <c r="BR18" i="6"/>
  <c r="BQ18" i="6"/>
  <c r="BP18" i="6"/>
  <c r="BO18" i="6"/>
  <c r="BN18" i="6"/>
  <c r="BM18" i="6"/>
  <c r="BL18" i="6"/>
  <c r="BS17" i="6"/>
  <c r="BR17" i="6"/>
  <c r="BQ17" i="6"/>
  <c r="BP17" i="6"/>
  <c r="BO17" i="6"/>
  <c r="BN17" i="6"/>
  <c r="BM17" i="6"/>
  <c r="BL17" i="6"/>
  <c r="BS16" i="6"/>
  <c r="BR16" i="6"/>
  <c r="BQ16" i="6"/>
  <c r="BP16" i="6"/>
  <c r="BO16" i="6"/>
  <c r="BN16" i="6"/>
  <c r="BM16" i="6"/>
  <c r="BL16" i="6"/>
  <c r="BS15" i="6"/>
  <c r="BR15" i="6"/>
  <c r="BQ15" i="6"/>
  <c r="BP15" i="6"/>
  <c r="BO15" i="6"/>
  <c r="BN15" i="6"/>
  <c r="BM15" i="6"/>
  <c r="BL15" i="6"/>
  <c r="BS14" i="6"/>
  <c r="BR14" i="6"/>
  <c r="BQ14" i="6"/>
  <c r="BP14" i="6"/>
  <c r="BO14" i="6"/>
  <c r="BN14" i="6"/>
  <c r="BM14" i="6"/>
  <c r="BL14" i="6"/>
  <c r="BS13" i="6"/>
  <c r="BR13" i="6"/>
  <c r="BQ13" i="6"/>
  <c r="BP13" i="6"/>
  <c r="BO13" i="6"/>
  <c r="BN13" i="6"/>
  <c r="BM13" i="6"/>
  <c r="BL13" i="6"/>
  <c r="BS12" i="6"/>
  <c r="BR12" i="6"/>
  <c r="BQ12" i="6"/>
  <c r="BP12" i="6"/>
  <c r="BO12" i="6"/>
  <c r="BN12" i="6"/>
  <c r="BM12" i="6"/>
  <c r="BL12" i="6"/>
  <c r="BS11" i="6"/>
  <c r="BR11" i="6"/>
  <c r="BQ11" i="6"/>
  <c r="BP11" i="6"/>
  <c r="BO11" i="6"/>
  <c r="BN11" i="6"/>
  <c r="BM11" i="6"/>
  <c r="BL11" i="6"/>
  <c r="BS10" i="6"/>
  <c r="BR10" i="6"/>
  <c r="BQ10" i="6"/>
  <c r="BP10" i="6"/>
  <c r="BO10" i="6"/>
  <c r="BN10" i="6"/>
  <c r="BM10" i="6"/>
  <c r="BL10" i="6"/>
  <c r="BS9" i="6"/>
  <c r="BR9" i="6"/>
  <c r="BQ9" i="6"/>
  <c r="BP9" i="6"/>
  <c r="BO9" i="6"/>
  <c r="BN9" i="6"/>
  <c r="BM9" i="6"/>
  <c r="BL9" i="6"/>
  <c r="BS8" i="6"/>
  <c r="BR8" i="6"/>
  <c r="BQ8" i="6"/>
  <c r="BP8" i="6"/>
  <c r="BO8" i="6"/>
  <c r="BN8" i="6"/>
  <c r="BM8" i="6"/>
  <c r="BL8" i="6"/>
  <c r="BS7" i="6"/>
  <c r="BR7" i="6"/>
  <c r="BQ7" i="6"/>
  <c r="BP7" i="6"/>
  <c r="BO7" i="6"/>
  <c r="BN7" i="6"/>
  <c r="BM7" i="6"/>
  <c r="BL7" i="6"/>
  <c r="BS6" i="6"/>
  <c r="BR6" i="6"/>
  <c r="BQ6" i="6"/>
  <c r="BP6" i="6"/>
  <c r="BO6" i="6"/>
  <c r="BN6" i="6"/>
  <c r="BM6" i="6"/>
  <c r="BL6" i="6"/>
  <c r="BS5" i="6"/>
  <c r="BR5" i="6"/>
  <c r="BQ5" i="6"/>
  <c r="BP5" i="6"/>
  <c r="BO5" i="6"/>
  <c r="BN5" i="6"/>
  <c r="BM5" i="6"/>
  <c r="BL5" i="6"/>
  <c r="BK778" i="6"/>
  <c r="BK777" i="6"/>
  <c r="BK776" i="6"/>
  <c r="BK775" i="6"/>
  <c r="BK774" i="6"/>
  <c r="BK773" i="6"/>
  <c r="BK772" i="6"/>
  <c r="BK771" i="6"/>
  <c r="BK770" i="6"/>
  <c r="BK769" i="6"/>
  <c r="BK768" i="6"/>
  <c r="BK767" i="6"/>
  <c r="BK766" i="6"/>
  <c r="BK765" i="6"/>
  <c r="BK764" i="6"/>
  <c r="BK763" i="6"/>
  <c r="BK762" i="6"/>
  <c r="BK761" i="6"/>
  <c r="BK760" i="6"/>
  <c r="BK759" i="6"/>
  <c r="BK758" i="6"/>
  <c r="BK757" i="6"/>
  <c r="BK756" i="6"/>
  <c r="BK755" i="6"/>
  <c r="BK754" i="6"/>
  <c r="BK753" i="6"/>
  <c r="BK752" i="6"/>
  <c r="BK751" i="6"/>
  <c r="BK750" i="6"/>
  <c r="BK749" i="6"/>
  <c r="BK748" i="6"/>
  <c r="BK747" i="6"/>
  <c r="BK746" i="6"/>
  <c r="BK745" i="6"/>
  <c r="BK744" i="6"/>
  <c r="BK743" i="6"/>
  <c r="BK742" i="6"/>
  <c r="BK741" i="6"/>
  <c r="BK740" i="6"/>
  <c r="BK739" i="6"/>
  <c r="BK738" i="6"/>
  <c r="BK737" i="6"/>
  <c r="BK736" i="6"/>
  <c r="BK735" i="6"/>
  <c r="BK734" i="6"/>
  <c r="BK733" i="6"/>
  <c r="BK732" i="6"/>
  <c r="BK731" i="6"/>
  <c r="BK730" i="6"/>
  <c r="BK729" i="6"/>
  <c r="BK728" i="6"/>
  <c r="BK727" i="6"/>
  <c r="BK726" i="6"/>
  <c r="BK725" i="6"/>
  <c r="BK724" i="6"/>
  <c r="BK723" i="6"/>
  <c r="BK722" i="6"/>
  <c r="BK721" i="6"/>
  <c r="BK720" i="6"/>
  <c r="BK719" i="6"/>
  <c r="BK718" i="6"/>
  <c r="BK717" i="6"/>
  <c r="BK716" i="6"/>
  <c r="BK715" i="6"/>
  <c r="BK714" i="6"/>
  <c r="BK713" i="6"/>
  <c r="BK712" i="6"/>
  <c r="BK711" i="6"/>
  <c r="BK710" i="6"/>
  <c r="BK709" i="6"/>
  <c r="BK708" i="6"/>
  <c r="BK707" i="6"/>
  <c r="BK706" i="6"/>
  <c r="BK705" i="6"/>
  <c r="BK704" i="6"/>
  <c r="BK703" i="6"/>
  <c r="BK702" i="6"/>
  <c r="BK701" i="6"/>
  <c r="BK700" i="6"/>
  <c r="BK699" i="6"/>
  <c r="BK698" i="6"/>
  <c r="BK697" i="6"/>
  <c r="BK696" i="6"/>
  <c r="BK695" i="6"/>
  <c r="BK694" i="6"/>
  <c r="BK693" i="6"/>
  <c r="BK692" i="6"/>
  <c r="BK691" i="6"/>
  <c r="BK690" i="6"/>
  <c r="BK689" i="6"/>
  <c r="BK688" i="6"/>
  <c r="BK687" i="6"/>
  <c r="BK686" i="6"/>
  <c r="BK685" i="6"/>
  <c r="BK684" i="6"/>
  <c r="BK683" i="6"/>
  <c r="BK682" i="6"/>
  <c r="BK681" i="6"/>
  <c r="BK680" i="6"/>
  <c r="BK679" i="6"/>
  <c r="BK678" i="6"/>
  <c r="BK677" i="6"/>
  <c r="BK676" i="6"/>
  <c r="BK675" i="6"/>
  <c r="BK674" i="6"/>
  <c r="BK673" i="6"/>
  <c r="BK672" i="6"/>
  <c r="BK671" i="6"/>
  <c r="BK670" i="6"/>
  <c r="BK669" i="6"/>
  <c r="BK668" i="6"/>
  <c r="BK667" i="6"/>
  <c r="BK666" i="6"/>
  <c r="BK665" i="6"/>
  <c r="BK664" i="6"/>
  <c r="BK663" i="6"/>
  <c r="BK662" i="6"/>
  <c r="BK661" i="6"/>
  <c r="BK660" i="6"/>
  <c r="BK659" i="6"/>
  <c r="BK658" i="6"/>
  <c r="BK657" i="6"/>
  <c r="BK656" i="6"/>
  <c r="BK655" i="6"/>
  <c r="BK654" i="6"/>
  <c r="BK653" i="6"/>
  <c r="BK652" i="6"/>
  <c r="BK651" i="6"/>
  <c r="BK650" i="6"/>
  <c r="BK649" i="6"/>
  <c r="BK648" i="6"/>
  <c r="BK647" i="6"/>
  <c r="BK646" i="6"/>
  <c r="BK645" i="6"/>
  <c r="BK644" i="6"/>
  <c r="BK643" i="6"/>
  <c r="BK642" i="6"/>
  <c r="BK641" i="6"/>
  <c r="BK640" i="6"/>
  <c r="BK639" i="6"/>
  <c r="BK638" i="6"/>
  <c r="BK637" i="6"/>
  <c r="BK636" i="6"/>
  <c r="BK635" i="6"/>
  <c r="BK634" i="6"/>
  <c r="BK633" i="6"/>
  <c r="BK632" i="6"/>
  <c r="BK631" i="6"/>
  <c r="BK630" i="6"/>
  <c r="BK629" i="6"/>
  <c r="BK628" i="6"/>
  <c r="BK627" i="6"/>
  <c r="BK626" i="6"/>
  <c r="BK625" i="6"/>
  <c r="BK624" i="6"/>
  <c r="BK623" i="6"/>
  <c r="BK622" i="6"/>
  <c r="BK621" i="6"/>
  <c r="BK620" i="6"/>
  <c r="BK619" i="6"/>
  <c r="BK618" i="6"/>
  <c r="BK617" i="6"/>
  <c r="BK616" i="6"/>
  <c r="BK615" i="6"/>
  <c r="BK614" i="6"/>
  <c r="BK613" i="6"/>
  <c r="BK612" i="6"/>
  <c r="BK611" i="6"/>
  <c r="BK610" i="6"/>
  <c r="BK609" i="6"/>
  <c r="BK608" i="6"/>
  <c r="BK607" i="6"/>
  <c r="BK606" i="6"/>
  <c r="BK605" i="6"/>
  <c r="BK604" i="6"/>
  <c r="BK603" i="6"/>
  <c r="BK602" i="6"/>
  <c r="BK601" i="6"/>
  <c r="BK600" i="6"/>
  <c r="BK599" i="6"/>
  <c r="BK598" i="6"/>
  <c r="BK597" i="6"/>
  <c r="BK596" i="6"/>
  <c r="BK595" i="6"/>
  <c r="BK594" i="6"/>
  <c r="BK593" i="6"/>
  <c r="BK592" i="6"/>
  <c r="BK591" i="6"/>
  <c r="BK590" i="6"/>
  <c r="BK589" i="6"/>
  <c r="BK588" i="6"/>
  <c r="BK587" i="6"/>
  <c r="BK586" i="6"/>
  <c r="BK585" i="6"/>
  <c r="BK584" i="6"/>
  <c r="BK583" i="6"/>
  <c r="BK582" i="6"/>
  <c r="BK581" i="6"/>
  <c r="BK580" i="6"/>
  <c r="BK579" i="6"/>
  <c r="BK578" i="6"/>
  <c r="BK577" i="6"/>
  <c r="BK576" i="6"/>
  <c r="BK575" i="6"/>
  <c r="BK574" i="6"/>
  <c r="BK573" i="6"/>
  <c r="BK572" i="6"/>
  <c r="BK571" i="6"/>
  <c r="BK570" i="6"/>
  <c r="BK569" i="6"/>
  <c r="BK568" i="6"/>
  <c r="BK567" i="6"/>
  <c r="BK566" i="6"/>
  <c r="BK565" i="6"/>
  <c r="BK564" i="6"/>
  <c r="BK563" i="6"/>
  <c r="BK562" i="6"/>
  <c r="BK561" i="6"/>
  <c r="BK560" i="6"/>
  <c r="BK559" i="6"/>
  <c r="BK558" i="6"/>
  <c r="BK557" i="6"/>
  <c r="BK556" i="6"/>
  <c r="BK555" i="6"/>
  <c r="BK554" i="6"/>
  <c r="BK553" i="6"/>
  <c r="BK552" i="6"/>
  <c r="BK551" i="6"/>
  <c r="BK550" i="6"/>
  <c r="BK549" i="6"/>
  <c r="BK548" i="6"/>
  <c r="BK547" i="6"/>
  <c r="BK546" i="6"/>
  <c r="BK545" i="6"/>
  <c r="BK544" i="6"/>
  <c r="BK543" i="6"/>
  <c r="BK542" i="6"/>
  <c r="BK541" i="6"/>
  <c r="BK540" i="6"/>
  <c r="BK539" i="6"/>
  <c r="BK538" i="6"/>
  <c r="BK537" i="6"/>
  <c r="BK536" i="6"/>
  <c r="BK535" i="6"/>
  <c r="BK534" i="6"/>
  <c r="BK533" i="6"/>
  <c r="BK532" i="6"/>
  <c r="BK531" i="6"/>
  <c r="BK530" i="6"/>
  <c r="BK529" i="6"/>
  <c r="BK528" i="6"/>
  <c r="BK527" i="6"/>
  <c r="BK526" i="6"/>
  <c r="BK525" i="6"/>
  <c r="BK524" i="6"/>
  <c r="BK523" i="6"/>
  <c r="BK522" i="6"/>
  <c r="BK521" i="6"/>
  <c r="BK520" i="6"/>
  <c r="BK519" i="6"/>
  <c r="BK518" i="6"/>
  <c r="BK517" i="6"/>
  <c r="BK516" i="6"/>
  <c r="BK515" i="6"/>
  <c r="BK514" i="6"/>
  <c r="BK513" i="6"/>
  <c r="BK512" i="6"/>
  <c r="BK511" i="6"/>
  <c r="BK510" i="6"/>
  <c r="BK509" i="6"/>
  <c r="BK508" i="6"/>
  <c r="BK507" i="6"/>
  <c r="BK506" i="6"/>
  <c r="BK505" i="6"/>
  <c r="BK504" i="6"/>
  <c r="BK503" i="6"/>
  <c r="BK502" i="6"/>
  <c r="BK501" i="6"/>
  <c r="BK500" i="6"/>
  <c r="BK499" i="6"/>
  <c r="BK498" i="6"/>
  <c r="BK497" i="6"/>
  <c r="BK496" i="6"/>
  <c r="BK495" i="6"/>
  <c r="BK494" i="6"/>
  <c r="BK493" i="6"/>
  <c r="BK492" i="6"/>
  <c r="BK491" i="6"/>
  <c r="BK490" i="6"/>
  <c r="BK489" i="6"/>
  <c r="BK488" i="6"/>
  <c r="BK487" i="6"/>
  <c r="BK486" i="6"/>
  <c r="BK485" i="6"/>
  <c r="BK484" i="6"/>
  <c r="BK483" i="6"/>
  <c r="BK482" i="6"/>
  <c r="BK481" i="6"/>
  <c r="BK480" i="6"/>
  <c r="BK479" i="6"/>
  <c r="BK478" i="6"/>
  <c r="BK477" i="6"/>
  <c r="BK476" i="6"/>
  <c r="BK475" i="6"/>
  <c r="BK474" i="6"/>
  <c r="BK473" i="6"/>
  <c r="BK472" i="6"/>
  <c r="BK471" i="6"/>
  <c r="BK470" i="6"/>
  <c r="BK469" i="6"/>
  <c r="BK468" i="6"/>
  <c r="BK467" i="6"/>
  <c r="BK466" i="6"/>
  <c r="BK465" i="6"/>
  <c r="BK464" i="6"/>
  <c r="BK463" i="6"/>
  <c r="BK462" i="6"/>
  <c r="BK461" i="6"/>
  <c r="BK460" i="6"/>
  <c r="BK459" i="6"/>
  <c r="BK458" i="6"/>
  <c r="BK457" i="6"/>
  <c r="BK456" i="6"/>
  <c r="BK455" i="6"/>
  <c r="BK454" i="6"/>
  <c r="BK453" i="6"/>
  <c r="BK452" i="6"/>
  <c r="BK451" i="6"/>
  <c r="BK450" i="6"/>
  <c r="BK449" i="6"/>
  <c r="BK448" i="6"/>
  <c r="BK447" i="6"/>
  <c r="BK446" i="6"/>
  <c r="BK445" i="6"/>
  <c r="BK444" i="6"/>
  <c r="BK443" i="6"/>
  <c r="BK442" i="6"/>
  <c r="BK441" i="6"/>
  <c r="BK440" i="6"/>
  <c r="BK439" i="6"/>
  <c r="BK438" i="6"/>
  <c r="BK437" i="6"/>
  <c r="BK436" i="6"/>
  <c r="BK435" i="6"/>
  <c r="BK434" i="6"/>
  <c r="BK433" i="6"/>
  <c r="BK432" i="6"/>
  <c r="BK431" i="6"/>
  <c r="BK430" i="6"/>
  <c r="BK429" i="6"/>
  <c r="BK428" i="6"/>
  <c r="BK427" i="6"/>
  <c r="BK426" i="6"/>
  <c r="BK425" i="6"/>
  <c r="BK424" i="6"/>
  <c r="BK423" i="6"/>
  <c r="BK422" i="6"/>
  <c r="BK421" i="6"/>
  <c r="BK420" i="6"/>
  <c r="BK419" i="6"/>
  <c r="BK418" i="6"/>
  <c r="BK417" i="6"/>
  <c r="BK416" i="6"/>
  <c r="BK415" i="6"/>
  <c r="BK414" i="6"/>
  <c r="BK413" i="6"/>
  <c r="BK412" i="6"/>
  <c r="BK411" i="6"/>
  <c r="BK410" i="6"/>
  <c r="BK409" i="6"/>
  <c r="BK408" i="6"/>
  <c r="BK407" i="6"/>
  <c r="BK406" i="6"/>
  <c r="BK405" i="6"/>
  <c r="BK404" i="6"/>
  <c r="BK403" i="6"/>
  <c r="BK402" i="6"/>
  <c r="BK401" i="6"/>
  <c r="BK400" i="6"/>
  <c r="BK399" i="6"/>
  <c r="BK398" i="6"/>
  <c r="BK397" i="6"/>
  <c r="BK396" i="6"/>
  <c r="BK395" i="6"/>
  <c r="BK394" i="6"/>
  <c r="BK393" i="6"/>
  <c r="BK392" i="6"/>
  <c r="BK391" i="6"/>
  <c r="BK390" i="6"/>
  <c r="BK389" i="6"/>
  <c r="BK388" i="6"/>
  <c r="BK387" i="6"/>
  <c r="BK386" i="6"/>
  <c r="BK385" i="6"/>
  <c r="BK384" i="6"/>
  <c r="BK383" i="6"/>
  <c r="BK382" i="6"/>
  <c r="BK381" i="6"/>
  <c r="BK380" i="6"/>
  <c r="BK379" i="6"/>
  <c r="BK378" i="6"/>
  <c r="BK377" i="6"/>
  <c r="BK376" i="6"/>
  <c r="BK375" i="6"/>
  <c r="BK374" i="6"/>
  <c r="BK373" i="6"/>
  <c r="BK372" i="6"/>
  <c r="BK371" i="6"/>
  <c r="BK370" i="6"/>
  <c r="BK369" i="6"/>
  <c r="BK368" i="6"/>
  <c r="BK367" i="6"/>
  <c r="BK366" i="6"/>
  <c r="BK365" i="6"/>
  <c r="BK364" i="6"/>
  <c r="BK363" i="6"/>
  <c r="BK362" i="6"/>
  <c r="BK361" i="6"/>
  <c r="BK360" i="6"/>
  <c r="BK359" i="6"/>
  <c r="BK358" i="6"/>
  <c r="BK357" i="6"/>
  <c r="BK356" i="6"/>
  <c r="BK355" i="6"/>
  <c r="BK354" i="6"/>
  <c r="BK353" i="6"/>
  <c r="BK352" i="6"/>
  <c r="BK351" i="6"/>
  <c r="BK350" i="6"/>
  <c r="BK349" i="6"/>
  <c r="BK348" i="6"/>
  <c r="BK347" i="6"/>
  <c r="BK346" i="6"/>
  <c r="BK345" i="6"/>
  <c r="BK344" i="6"/>
  <c r="BK343" i="6"/>
  <c r="BK342" i="6"/>
  <c r="BK341" i="6"/>
  <c r="BK340" i="6"/>
  <c r="BK339" i="6"/>
  <c r="BK338" i="6"/>
  <c r="BK337" i="6"/>
  <c r="BK336" i="6"/>
  <c r="BK335" i="6"/>
  <c r="BK334" i="6"/>
  <c r="BK333" i="6"/>
  <c r="BK332" i="6"/>
  <c r="BK331" i="6"/>
  <c r="BK330" i="6"/>
  <c r="BK329" i="6"/>
  <c r="BK328" i="6"/>
  <c r="BK327" i="6"/>
  <c r="BK326" i="6"/>
  <c r="BK325" i="6"/>
  <c r="BK324" i="6"/>
  <c r="BK323" i="6"/>
  <c r="BK322" i="6"/>
  <c r="BK321" i="6"/>
  <c r="BK320" i="6"/>
  <c r="BK319" i="6"/>
  <c r="BK318" i="6"/>
  <c r="BK317" i="6"/>
  <c r="BK316" i="6"/>
  <c r="BK315" i="6"/>
  <c r="BK314" i="6"/>
  <c r="BK313" i="6"/>
  <c r="BK312" i="6"/>
  <c r="BK311" i="6"/>
  <c r="BK310" i="6"/>
  <c r="BK309" i="6"/>
  <c r="BK308" i="6"/>
  <c r="BK307" i="6"/>
  <c r="BK306" i="6"/>
  <c r="BK305" i="6"/>
  <c r="BK304" i="6"/>
  <c r="BK303" i="6"/>
  <c r="BK302" i="6"/>
  <c r="BK301" i="6"/>
  <c r="BK300" i="6"/>
  <c r="BK299" i="6"/>
  <c r="BK298" i="6"/>
  <c r="BK297" i="6"/>
  <c r="BK296" i="6"/>
  <c r="BK295" i="6"/>
  <c r="BK294" i="6"/>
  <c r="BK293" i="6"/>
  <c r="BK292" i="6"/>
  <c r="BK291" i="6"/>
  <c r="BK290" i="6"/>
  <c r="BK289" i="6"/>
  <c r="BK288" i="6"/>
  <c r="BK287" i="6"/>
  <c r="BK286" i="6"/>
  <c r="BK285" i="6"/>
  <c r="BK284" i="6"/>
  <c r="BK283" i="6"/>
  <c r="BK282" i="6"/>
  <c r="BK281" i="6"/>
  <c r="BK280" i="6"/>
  <c r="BK279" i="6"/>
  <c r="BK278" i="6"/>
  <c r="BK277" i="6"/>
  <c r="BK276" i="6"/>
  <c r="BK275" i="6"/>
  <c r="BK274" i="6"/>
  <c r="BK273" i="6"/>
  <c r="BK272" i="6"/>
  <c r="BK271" i="6"/>
  <c r="BK270" i="6"/>
  <c r="BK269" i="6"/>
  <c r="BK268" i="6"/>
  <c r="BK267" i="6"/>
  <c r="BK266" i="6"/>
  <c r="BK265" i="6"/>
  <c r="BK264" i="6"/>
  <c r="BK263" i="6"/>
  <c r="BK262" i="6"/>
  <c r="BK261" i="6"/>
  <c r="BK260" i="6"/>
  <c r="BK259" i="6"/>
  <c r="BK258" i="6"/>
  <c r="BK257" i="6"/>
  <c r="BK256" i="6"/>
  <c r="BK255" i="6"/>
  <c r="BK254" i="6"/>
  <c r="BK253" i="6"/>
  <c r="BK252" i="6"/>
  <c r="BK251" i="6"/>
  <c r="BK250" i="6"/>
  <c r="BK249" i="6"/>
  <c r="BK248" i="6"/>
  <c r="BK247" i="6"/>
  <c r="BK246" i="6"/>
  <c r="BK245" i="6"/>
  <c r="BK244" i="6"/>
  <c r="BK243" i="6"/>
  <c r="BK242" i="6"/>
  <c r="BK241" i="6"/>
  <c r="BK240" i="6"/>
  <c r="BK239" i="6"/>
  <c r="BK238" i="6"/>
  <c r="BK237" i="6"/>
  <c r="BK236" i="6"/>
  <c r="BK235" i="6"/>
  <c r="BK234" i="6"/>
  <c r="BK233" i="6"/>
  <c r="BK232" i="6"/>
  <c r="BK231" i="6"/>
  <c r="BK230" i="6"/>
  <c r="BK229" i="6"/>
  <c r="BK228" i="6"/>
  <c r="BK227" i="6"/>
  <c r="BK226" i="6"/>
  <c r="BK225" i="6"/>
  <c r="BK224" i="6"/>
  <c r="BK223" i="6"/>
  <c r="BK222" i="6"/>
  <c r="BK221" i="6"/>
  <c r="BK220" i="6"/>
  <c r="BK219" i="6"/>
  <c r="BK218" i="6"/>
  <c r="BK217" i="6"/>
  <c r="BK216" i="6"/>
  <c r="BK215" i="6"/>
  <c r="BK214" i="6"/>
  <c r="BK213" i="6"/>
  <c r="BK212" i="6"/>
  <c r="BK211" i="6"/>
  <c r="BK210" i="6"/>
  <c r="BK209" i="6"/>
  <c r="BK208" i="6"/>
  <c r="BK207" i="6"/>
  <c r="BK206" i="6"/>
  <c r="BK205" i="6"/>
  <c r="BK204" i="6"/>
  <c r="BK203" i="6"/>
  <c r="BK202" i="6"/>
  <c r="BK201" i="6"/>
  <c r="BK200" i="6"/>
  <c r="BK199" i="6"/>
  <c r="BK198" i="6"/>
  <c r="BK197" i="6"/>
  <c r="BK196" i="6"/>
  <c r="BK195" i="6"/>
  <c r="BK194" i="6"/>
  <c r="BK193" i="6"/>
  <c r="BK192" i="6"/>
  <c r="BK191" i="6"/>
  <c r="BK190" i="6"/>
  <c r="BK189" i="6"/>
  <c r="BK188" i="6"/>
  <c r="BK187" i="6"/>
  <c r="BK186" i="6"/>
  <c r="BK185" i="6"/>
  <c r="BK184" i="6"/>
  <c r="BK183" i="6"/>
  <c r="BK182" i="6"/>
  <c r="BK181" i="6"/>
  <c r="BK180" i="6"/>
  <c r="BK179" i="6"/>
  <c r="BK178" i="6"/>
  <c r="BK177" i="6"/>
  <c r="BK176" i="6"/>
  <c r="BK175" i="6"/>
  <c r="BK174" i="6"/>
  <c r="BK173" i="6"/>
  <c r="BK172" i="6"/>
  <c r="BK171" i="6"/>
  <c r="BK170" i="6"/>
  <c r="BK169" i="6"/>
  <c r="BK168" i="6"/>
  <c r="BK167" i="6"/>
  <c r="BK166" i="6"/>
  <c r="BK165" i="6"/>
  <c r="BK164" i="6"/>
  <c r="BK163" i="6"/>
  <c r="BK162" i="6"/>
  <c r="BK161" i="6"/>
  <c r="BK160" i="6"/>
  <c r="BK159" i="6"/>
  <c r="BK158" i="6"/>
  <c r="BK157" i="6"/>
  <c r="BK156" i="6"/>
  <c r="BK155" i="6"/>
  <c r="BK154" i="6"/>
  <c r="BK153" i="6"/>
  <c r="BK152" i="6"/>
  <c r="BK151" i="6"/>
  <c r="BK150" i="6"/>
  <c r="BK149" i="6"/>
  <c r="BK148" i="6"/>
  <c r="BK147" i="6"/>
  <c r="BK146" i="6"/>
  <c r="BK145" i="6"/>
  <c r="BK144" i="6"/>
  <c r="BK143" i="6"/>
  <c r="BK142" i="6"/>
  <c r="BK141" i="6"/>
  <c r="BK140" i="6"/>
  <c r="BK139" i="6"/>
  <c r="BK138" i="6"/>
  <c r="BK137" i="6"/>
  <c r="BK136" i="6"/>
  <c r="BK135" i="6"/>
  <c r="BK134" i="6"/>
  <c r="BK133" i="6"/>
  <c r="BK132" i="6"/>
  <c r="BK131" i="6"/>
  <c r="BK130" i="6"/>
  <c r="BK129" i="6"/>
  <c r="BK128" i="6"/>
  <c r="BK127" i="6"/>
  <c r="BK126" i="6"/>
  <c r="BK125" i="6"/>
  <c r="BK124" i="6"/>
  <c r="BK123" i="6"/>
  <c r="BK122" i="6"/>
  <c r="BK121" i="6"/>
  <c r="BK120" i="6"/>
  <c r="BK119" i="6"/>
  <c r="BK118" i="6"/>
  <c r="BK117" i="6"/>
  <c r="BK116" i="6"/>
  <c r="BK115" i="6"/>
  <c r="BK114" i="6"/>
  <c r="BK113" i="6"/>
  <c r="BK112" i="6"/>
  <c r="BK111" i="6"/>
  <c r="BK110" i="6"/>
  <c r="BK109" i="6"/>
  <c r="BK108" i="6"/>
  <c r="BK107" i="6"/>
  <c r="BK106" i="6"/>
  <c r="BK105" i="6"/>
  <c r="BK104" i="6"/>
  <c r="BK103" i="6"/>
  <c r="BK102" i="6"/>
  <c r="BK101" i="6"/>
  <c r="BK100" i="6"/>
  <c r="BK99" i="6"/>
  <c r="BK98" i="6"/>
  <c r="BK97" i="6"/>
  <c r="BK96" i="6"/>
  <c r="BK95" i="6"/>
  <c r="BK94" i="6"/>
  <c r="BK93" i="6"/>
  <c r="BK92" i="6"/>
  <c r="BK91" i="6"/>
  <c r="BK90" i="6"/>
  <c r="BK89" i="6"/>
  <c r="BK88" i="6"/>
  <c r="BK87" i="6"/>
  <c r="BK86" i="6"/>
  <c r="BK85" i="6"/>
  <c r="BK84" i="6"/>
  <c r="BK83" i="6"/>
  <c r="BK82" i="6"/>
  <c r="BK81" i="6"/>
  <c r="BK80" i="6"/>
  <c r="BK79" i="6"/>
  <c r="BK78" i="6"/>
  <c r="BK77" i="6"/>
  <c r="BK76" i="6"/>
  <c r="BK75" i="6"/>
  <c r="BK74" i="6"/>
  <c r="BK73" i="6"/>
  <c r="BK72" i="6"/>
  <c r="BK71" i="6"/>
  <c r="BK70" i="6"/>
  <c r="BK69" i="6"/>
  <c r="BK68" i="6"/>
  <c r="BK67" i="6"/>
  <c r="BK66" i="6"/>
  <c r="BK65" i="6"/>
  <c r="BK64" i="6"/>
  <c r="BK63" i="6"/>
  <c r="BK62" i="6"/>
  <c r="BK61" i="6"/>
  <c r="BK60" i="6"/>
  <c r="BK59" i="6"/>
  <c r="BK58" i="6"/>
  <c r="BK57" i="6"/>
  <c r="BK56" i="6"/>
  <c r="BK55" i="6"/>
  <c r="BK54" i="6"/>
  <c r="BK53" i="6"/>
  <c r="BK52" i="6"/>
  <c r="BK51" i="6"/>
  <c r="BK50" i="6"/>
  <c r="BK49" i="6"/>
  <c r="BK48" i="6"/>
  <c r="BK47" i="6"/>
  <c r="BK46" i="6"/>
  <c r="BK45" i="6"/>
  <c r="BK44" i="6"/>
  <c r="BK43" i="6"/>
  <c r="BK42" i="6"/>
  <c r="BK41" i="6"/>
  <c r="BK40" i="6"/>
  <c r="BK39" i="6"/>
  <c r="BK38" i="6"/>
  <c r="BK37" i="6"/>
  <c r="BK36" i="6"/>
  <c r="BK35" i="6"/>
  <c r="BK34" i="6"/>
  <c r="BK33" i="6"/>
  <c r="BK32" i="6"/>
  <c r="BK31" i="6"/>
  <c r="BK30" i="6"/>
  <c r="BK29" i="6"/>
  <c r="BK28" i="6"/>
  <c r="BK27" i="6"/>
  <c r="BK26" i="6"/>
  <c r="BK25" i="6"/>
  <c r="BK24" i="6"/>
  <c r="BK23" i="6"/>
  <c r="BK22" i="6"/>
  <c r="BK21" i="6"/>
  <c r="BK20" i="6"/>
  <c r="BK19" i="6"/>
  <c r="BK18" i="6"/>
  <c r="BK17" i="6"/>
  <c r="BK16" i="6"/>
  <c r="BK15" i="6"/>
  <c r="BK14" i="6"/>
  <c r="BK13" i="6"/>
  <c r="BK12" i="6"/>
  <c r="BK11" i="6"/>
  <c r="BK10" i="6"/>
  <c r="BK9" i="6"/>
  <c r="BK8" i="6"/>
  <c r="BK7" i="6"/>
  <c r="BK6" i="6"/>
  <c r="BK5" i="6"/>
  <c r="BV7" i="6" l="1"/>
  <c r="BW7" i="6" s="1"/>
  <c r="BX7" i="6" s="1"/>
  <c r="BY7" i="6" s="1"/>
  <c r="BZ7" i="6" s="1"/>
  <c r="BV8" i="6"/>
  <c r="BW8" i="6" s="1"/>
  <c r="BX8" i="6" s="1"/>
  <c r="BY8" i="6" s="1"/>
  <c r="BZ8" i="6" s="1"/>
  <c r="BV10" i="6"/>
  <c r="BW10" i="6" s="1"/>
  <c r="BX10" i="6" s="1"/>
  <c r="BY10" i="6" s="1"/>
  <c r="BZ10" i="6" s="1"/>
  <c r="BV11" i="6"/>
  <c r="BW11" i="6" s="1"/>
  <c r="BX11" i="6" s="1"/>
  <c r="BY11" i="6" s="1"/>
  <c r="BZ11" i="6" s="1"/>
  <c r="BV12" i="6"/>
  <c r="BW12" i="6" s="1"/>
  <c r="BX12" i="6" s="1"/>
  <c r="BY12" i="6" s="1"/>
  <c r="BZ12" i="6" s="1"/>
  <c r="BV14" i="6"/>
  <c r="BW14" i="6" s="1"/>
  <c r="BX14" i="6" s="1"/>
  <c r="BY14" i="6" s="1"/>
  <c r="BZ14" i="6" s="1"/>
  <c r="BV15" i="6"/>
  <c r="BW15" i="6" s="1"/>
  <c r="BX15" i="6" s="1"/>
  <c r="BY15" i="6" s="1"/>
  <c r="BZ15" i="6" s="1"/>
  <c r="BV16" i="6"/>
  <c r="BW16" i="6" s="1"/>
  <c r="BX16" i="6" s="1"/>
  <c r="BY16" i="6" s="1"/>
  <c r="BZ16" i="6" s="1"/>
  <c r="BV18" i="6"/>
  <c r="BW18" i="6" s="1"/>
  <c r="BX18" i="6" s="1"/>
  <c r="BY18" i="6" s="1"/>
  <c r="BZ18" i="6" s="1"/>
  <c r="BV19" i="6"/>
  <c r="BW19" i="6" s="1"/>
  <c r="BX19" i="6" s="1"/>
  <c r="BY19" i="6" s="1"/>
  <c r="BZ19" i="6" s="1"/>
  <c r="BV20" i="6"/>
  <c r="BW20" i="6" s="1"/>
  <c r="BX20" i="6" s="1"/>
  <c r="BY20" i="6" s="1"/>
  <c r="BZ20" i="6" s="1"/>
  <c r="BV22" i="6"/>
  <c r="BW22" i="6" s="1"/>
  <c r="BX22" i="6" s="1"/>
  <c r="BY22" i="6" s="1"/>
  <c r="BZ22" i="6" s="1"/>
  <c r="BV23" i="6"/>
  <c r="BW23" i="6" s="1"/>
  <c r="BX23" i="6" s="1"/>
  <c r="BY23" i="6" s="1"/>
  <c r="BZ23" i="6" s="1"/>
  <c r="BV24" i="6"/>
  <c r="BW24" i="6" s="1"/>
  <c r="BX24" i="6" s="1"/>
  <c r="BY24" i="6" s="1"/>
  <c r="BZ24" i="6" s="1"/>
  <c r="BV26" i="6"/>
  <c r="BW26" i="6" s="1"/>
  <c r="BX26" i="6" s="1"/>
  <c r="BY26" i="6" s="1"/>
  <c r="BZ26" i="6" s="1"/>
  <c r="BV27" i="6"/>
  <c r="BW27" i="6" s="1"/>
  <c r="BX27" i="6" s="1"/>
  <c r="BY27" i="6" s="1"/>
  <c r="BZ27" i="6" s="1"/>
  <c r="BV28" i="6"/>
  <c r="BW28" i="6" s="1"/>
  <c r="BX28" i="6" s="1"/>
  <c r="BY28" i="6" s="1"/>
  <c r="BZ28" i="6" s="1"/>
  <c r="BV30" i="6"/>
  <c r="BW30" i="6" s="1"/>
  <c r="BX30" i="6" s="1"/>
  <c r="BY30" i="6" s="1"/>
  <c r="BZ30" i="6" s="1"/>
  <c r="BV32" i="6"/>
  <c r="BW32" i="6" s="1"/>
  <c r="BX32" i="6" s="1"/>
  <c r="BY32" i="6" s="1"/>
  <c r="BZ32" i="6" s="1"/>
  <c r="BV34" i="6"/>
  <c r="BW34" i="6" s="1"/>
  <c r="BX34" i="6" s="1"/>
  <c r="BY34" i="6" s="1"/>
  <c r="BZ34" i="6" s="1"/>
  <c r="BV35" i="6"/>
  <c r="BW35" i="6" s="1"/>
  <c r="BX35" i="6" s="1"/>
  <c r="BY35" i="6" s="1"/>
  <c r="BZ35" i="6" s="1"/>
  <c r="BV36" i="6"/>
  <c r="BW36" i="6" s="1"/>
  <c r="BX36" i="6" s="1"/>
  <c r="BY36" i="6" s="1"/>
  <c r="BZ36" i="6" s="1"/>
  <c r="BV38" i="6"/>
  <c r="BW38" i="6" s="1"/>
  <c r="BX38" i="6" s="1"/>
  <c r="BY38" i="6" s="1"/>
  <c r="BZ38" i="6" s="1"/>
  <c r="BV39" i="6"/>
  <c r="BW39" i="6" s="1"/>
  <c r="BX39" i="6" s="1"/>
  <c r="BY39" i="6" s="1"/>
  <c r="BZ39" i="6" s="1"/>
  <c r="BV40" i="6"/>
  <c r="BW40" i="6" s="1"/>
  <c r="BX40" i="6" s="1"/>
  <c r="BY40" i="6" s="1"/>
  <c r="BZ40" i="6" s="1"/>
  <c r="BV42" i="6"/>
  <c r="BW42" i="6" s="1"/>
  <c r="BX42" i="6" s="1"/>
  <c r="BY42" i="6" s="1"/>
  <c r="BZ42" i="6" s="1"/>
  <c r="BV43" i="6"/>
  <c r="BW43" i="6" s="1"/>
  <c r="BX43" i="6" s="1"/>
  <c r="BY43" i="6" s="1"/>
  <c r="BZ43" i="6" s="1"/>
  <c r="BV44" i="6"/>
  <c r="BW44" i="6" s="1"/>
  <c r="BX44" i="6" s="1"/>
  <c r="BY44" i="6" s="1"/>
  <c r="BZ44" i="6" s="1"/>
  <c r="BV46" i="6"/>
  <c r="BW46" i="6" s="1"/>
  <c r="BX46" i="6" s="1"/>
  <c r="BY46" i="6" s="1"/>
  <c r="BZ46" i="6" s="1"/>
  <c r="BV47" i="6"/>
  <c r="BW47" i="6" s="1"/>
  <c r="BX47" i="6" s="1"/>
  <c r="BY47" i="6" s="1"/>
  <c r="BZ47" i="6" s="1"/>
  <c r="BV48" i="6"/>
  <c r="BW48" i="6" s="1"/>
  <c r="BX48" i="6" s="1"/>
  <c r="BY48" i="6" s="1"/>
  <c r="BZ48" i="6" s="1"/>
  <c r="BV51" i="6"/>
  <c r="BW51" i="6" s="1"/>
  <c r="BX51" i="6" s="1"/>
  <c r="BY51" i="6" s="1"/>
  <c r="BZ51" i="6" s="1"/>
  <c r="BV52" i="6"/>
  <c r="BW52" i="6" s="1"/>
  <c r="BX52" i="6" s="1"/>
  <c r="BY52" i="6" s="1"/>
  <c r="BZ52" i="6" s="1"/>
  <c r="BV54" i="6"/>
  <c r="BW54" i="6" s="1"/>
  <c r="BX54" i="6" s="1"/>
  <c r="BY54" i="6" s="1"/>
  <c r="BZ54" i="6" s="1"/>
  <c r="BV55" i="6"/>
  <c r="BW55" i="6" s="1"/>
  <c r="BX55" i="6" s="1"/>
  <c r="BY55" i="6" s="1"/>
  <c r="BZ55" i="6" s="1"/>
  <c r="BV56" i="6"/>
  <c r="BW56" i="6" s="1"/>
  <c r="BX56" i="6" s="1"/>
  <c r="BY56" i="6" s="1"/>
  <c r="BZ56" i="6" s="1"/>
  <c r="BV58" i="6"/>
  <c r="BW58" i="6" s="1"/>
  <c r="BX58" i="6" s="1"/>
  <c r="BY58" i="6" s="1"/>
  <c r="BZ58" i="6" s="1"/>
  <c r="BV59" i="6"/>
  <c r="BW59" i="6" s="1"/>
  <c r="BX59" i="6" s="1"/>
  <c r="BY59" i="6" s="1"/>
  <c r="BZ59" i="6" s="1"/>
  <c r="BV60" i="6"/>
  <c r="BW60" i="6" s="1"/>
  <c r="BX60" i="6" s="1"/>
  <c r="BY60" i="6" s="1"/>
  <c r="BZ60" i="6" s="1"/>
  <c r="BV62" i="6"/>
  <c r="BW62" i="6" s="1"/>
  <c r="BX62" i="6" s="1"/>
  <c r="BY62" i="6" s="1"/>
  <c r="BZ62" i="6" s="1"/>
  <c r="BV63" i="6"/>
  <c r="BW63" i="6" s="1"/>
  <c r="BX63" i="6" s="1"/>
  <c r="BY63" i="6" s="1"/>
  <c r="BZ63" i="6" s="1"/>
  <c r="BV64" i="6"/>
  <c r="BW64" i="6" s="1"/>
  <c r="BX64" i="6" s="1"/>
  <c r="BY64" i="6" s="1"/>
  <c r="BZ64" i="6" s="1"/>
  <c r="BV66" i="6"/>
  <c r="BW66" i="6" s="1"/>
  <c r="BX66" i="6" s="1"/>
  <c r="BY66" i="6" s="1"/>
  <c r="BZ66" i="6" s="1"/>
  <c r="BV67" i="6"/>
  <c r="BW67" i="6" s="1"/>
  <c r="BX67" i="6" s="1"/>
  <c r="BY67" i="6" s="1"/>
  <c r="BZ67" i="6" s="1"/>
  <c r="BV68" i="6"/>
  <c r="BW68" i="6" s="1"/>
  <c r="BX68" i="6" s="1"/>
  <c r="BY68" i="6" s="1"/>
  <c r="BZ68" i="6" s="1"/>
  <c r="BV70" i="6"/>
  <c r="BW70" i="6" s="1"/>
  <c r="BX70" i="6" s="1"/>
  <c r="BY70" i="6" s="1"/>
  <c r="BZ70" i="6" s="1"/>
  <c r="BV72" i="6"/>
  <c r="BW72" i="6" s="1"/>
  <c r="BX72" i="6" s="1"/>
  <c r="BY72" i="6" s="1"/>
  <c r="BZ72" i="6" s="1"/>
  <c r="BV74" i="6"/>
  <c r="BW74" i="6" s="1"/>
  <c r="BX74" i="6" s="1"/>
  <c r="BY74" i="6" s="1"/>
  <c r="BZ74" i="6" s="1"/>
  <c r="BV75" i="6"/>
  <c r="BW75" i="6" s="1"/>
  <c r="BX75" i="6" s="1"/>
  <c r="BY75" i="6" s="1"/>
  <c r="BZ75" i="6" s="1"/>
  <c r="BV76" i="6"/>
  <c r="BW76" i="6" s="1"/>
  <c r="BX76" i="6" s="1"/>
  <c r="BY76" i="6" s="1"/>
  <c r="BZ76" i="6" s="1"/>
  <c r="BV78" i="6"/>
  <c r="BW78" i="6" s="1"/>
  <c r="BX78" i="6" s="1"/>
  <c r="BY78" i="6" s="1"/>
  <c r="BZ78" i="6" s="1"/>
  <c r="BV79" i="6"/>
  <c r="BW79" i="6" s="1"/>
  <c r="BX79" i="6" s="1"/>
  <c r="BY79" i="6" s="1"/>
  <c r="BZ79" i="6" s="1"/>
  <c r="BV82" i="6"/>
  <c r="BW82" i="6" s="1"/>
  <c r="BX82" i="6" s="1"/>
  <c r="BY82" i="6" s="1"/>
  <c r="BZ82" i="6" s="1"/>
  <c r="BV83" i="6"/>
  <c r="BW83" i="6" s="1"/>
  <c r="BX83" i="6" s="1"/>
  <c r="BY83" i="6" s="1"/>
  <c r="BZ83" i="6" s="1"/>
  <c r="BV84" i="6"/>
  <c r="BW84" i="6" s="1"/>
  <c r="BX84" i="6" s="1"/>
  <c r="BY84" i="6" s="1"/>
  <c r="BZ84" i="6" s="1"/>
  <c r="BV86" i="6"/>
  <c r="BW86" i="6" s="1"/>
  <c r="BX86" i="6" s="1"/>
  <c r="BY86" i="6" s="1"/>
  <c r="BZ86" i="6" s="1"/>
  <c r="BV87" i="6"/>
  <c r="BW87" i="6" s="1"/>
  <c r="BX87" i="6" s="1"/>
  <c r="BY87" i="6" s="1"/>
  <c r="BZ87" i="6" s="1"/>
  <c r="BV88" i="6"/>
  <c r="BW88" i="6" s="1"/>
  <c r="BX88" i="6" s="1"/>
  <c r="BY88" i="6" s="1"/>
  <c r="BZ88" i="6" s="1"/>
  <c r="BV90" i="6"/>
  <c r="BW90" i="6" s="1"/>
  <c r="BX90" i="6" s="1"/>
  <c r="BY90" i="6" s="1"/>
  <c r="BZ90" i="6" s="1"/>
  <c r="BV91" i="6"/>
  <c r="BW91" i="6" s="1"/>
  <c r="BX91" i="6" s="1"/>
  <c r="BY91" i="6" s="1"/>
  <c r="BZ91" i="6" s="1"/>
  <c r="BV92" i="6"/>
  <c r="BW92" i="6" s="1"/>
  <c r="BX92" i="6" s="1"/>
  <c r="BY92" i="6" s="1"/>
  <c r="BZ92" i="6" s="1"/>
  <c r="BV94" i="6"/>
  <c r="BW94" i="6" s="1"/>
  <c r="BX94" i="6" s="1"/>
  <c r="BY94" i="6" s="1"/>
  <c r="BZ94" i="6" s="1"/>
  <c r="BV95" i="6"/>
  <c r="BW95" i="6" s="1"/>
  <c r="BX95" i="6" s="1"/>
  <c r="BY95" i="6" s="1"/>
  <c r="BZ95" i="6" s="1"/>
  <c r="BV96" i="6"/>
  <c r="BW96" i="6" s="1"/>
  <c r="BX96" i="6" s="1"/>
  <c r="BY96" i="6" s="1"/>
  <c r="BZ96" i="6" s="1"/>
  <c r="BV98" i="6"/>
  <c r="BW98" i="6" s="1"/>
  <c r="BX98" i="6" s="1"/>
  <c r="BY98" i="6" s="1"/>
  <c r="BZ98" i="6" s="1"/>
  <c r="BV99" i="6"/>
  <c r="BW99" i="6" s="1"/>
  <c r="BX99" i="6" s="1"/>
  <c r="BY99" i="6" s="1"/>
  <c r="BZ99" i="6" s="1"/>
  <c r="BV100" i="6"/>
  <c r="BW100" i="6" s="1"/>
  <c r="BX100" i="6" s="1"/>
  <c r="BY100" i="6" s="1"/>
  <c r="BZ100" i="6" s="1"/>
  <c r="BV102" i="6"/>
  <c r="BW102" i="6" s="1"/>
  <c r="BX102" i="6" s="1"/>
  <c r="BY102" i="6" s="1"/>
  <c r="BZ102" i="6" s="1"/>
  <c r="BV106" i="6"/>
  <c r="BW106" i="6" s="1"/>
  <c r="BX106" i="6" s="1"/>
  <c r="BY106" i="6" s="1"/>
  <c r="BZ106" i="6" s="1"/>
  <c r="BV107" i="6"/>
  <c r="BW107" i="6" s="1"/>
  <c r="BX107" i="6" s="1"/>
  <c r="BY107" i="6" s="1"/>
  <c r="BZ107" i="6" s="1"/>
  <c r="BV108" i="6"/>
  <c r="BW108" i="6" s="1"/>
  <c r="BX108" i="6" s="1"/>
  <c r="BY108" i="6" s="1"/>
  <c r="BZ108" i="6" s="1"/>
  <c r="BV110" i="6"/>
  <c r="BW110" i="6" s="1"/>
  <c r="BX110" i="6" s="1"/>
  <c r="BY110" i="6" s="1"/>
  <c r="BZ110" i="6" s="1"/>
  <c r="BV111" i="6"/>
  <c r="BW111" i="6" s="1"/>
  <c r="BX111" i="6" s="1"/>
  <c r="BY111" i="6" s="1"/>
  <c r="BZ111" i="6" s="1"/>
  <c r="BV112" i="6"/>
  <c r="BW112" i="6" s="1"/>
  <c r="BX112" i="6" s="1"/>
  <c r="BY112" i="6" s="1"/>
  <c r="BZ112" i="6" s="1"/>
  <c r="BV114" i="6"/>
  <c r="BW114" i="6" s="1"/>
  <c r="BX114" i="6" s="1"/>
  <c r="BY114" i="6" s="1"/>
  <c r="BZ114" i="6" s="1"/>
  <c r="BV115" i="6"/>
  <c r="BW115" i="6" s="1"/>
  <c r="BX115" i="6" s="1"/>
  <c r="BY115" i="6" s="1"/>
  <c r="BZ115" i="6" s="1"/>
  <c r="BV116" i="6"/>
  <c r="BW116" i="6" s="1"/>
  <c r="BX116" i="6" s="1"/>
  <c r="BY116" i="6" s="1"/>
  <c r="BZ116" i="6" s="1"/>
  <c r="BV118" i="6"/>
  <c r="BW118" i="6" s="1"/>
  <c r="BX118" i="6" s="1"/>
  <c r="BY118" i="6" s="1"/>
  <c r="BZ118" i="6" s="1"/>
  <c r="BV119" i="6"/>
  <c r="BW119" i="6" s="1"/>
  <c r="BX119" i="6" s="1"/>
  <c r="BY119" i="6" s="1"/>
  <c r="BZ119" i="6" s="1"/>
  <c r="BV120" i="6"/>
  <c r="BW120" i="6" s="1"/>
  <c r="BX120" i="6" s="1"/>
  <c r="BY120" i="6" s="1"/>
  <c r="BZ120" i="6" s="1"/>
  <c r="BV122" i="6"/>
  <c r="BW122" i="6" s="1"/>
  <c r="BX122" i="6" s="1"/>
  <c r="BY122" i="6" s="1"/>
  <c r="BZ122" i="6" s="1"/>
  <c r="BV123" i="6"/>
  <c r="BW123" i="6" s="1"/>
  <c r="BX123" i="6" s="1"/>
  <c r="BY123" i="6" s="1"/>
  <c r="BZ123" i="6" s="1"/>
  <c r="BV124" i="6"/>
  <c r="BW124" i="6" s="1"/>
  <c r="BX124" i="6" s="1"/>
  <c r="BY124" i="6" s="1"/>
  <c r="BZ124" i="6" s="1"/>
  <c r="BV126" i="6"/>
  <c r="BW126" i="6" s="1"/>
  <c r="BX126" i="6" s="1"/>
  <c r="BY126" i="6" s="1"/>
  <c r="BZ126" i="6" s="1"/>
  <c r="BV127" i="6"/>
  <c r="BW127" i="6" s="1"/>
  <c r="BX127" i="6" s="1"/>
  <c r="BY127" i="6" s="1"/>
  <c r="BZ127" i="6" s="1"/>
  <c r="BV128" i="6"/>
  <c r="BW128" i="6" s="1"/>
  <c r="BX128" i="6" s="1"/>
  <c r="BY128" i="6" s="1"/>
  <c r="BZ128" i="6" s="1"/>
  <c r="BV130" i="6"/>
  <c r="BW130" i="6" s="1"/>
  <c r="BX130" i="6" s="1"/>
  <c r="BY130" i="6" s="1"/>
  <c r="BZ130" i="6" s="1"/>
  <c r="BV132" i="6"/>
  <c r="BW132" i="6" s="1"/>
  <c r="BX132" i="6" s="1"/>
  <c r="BY132" i="6" s="1"/>
  <c r="BZ132" i="6" s="1"/>
  <c r="BV136" i="6"/>
  <c r="BW136" i="6" s="1"/>
  <c r="BX136" i="6" s="1"/>
  <c r="BY136" i="6" s="1"/>
  <c r="BZ136" i="6" s="1"/>
  <c r="BV139" i="6"/>
  <c r="BW139" i="6" s="1"/>
  <c r="BX139" i="6" s="1"/>
  <c r="BY139" i="6" s="1"/>
  <c r="BZ139" i="6" s="1"/>
  <c r="BV140" i="6"/>
  <c r="BW140" i="6" s="1"/>
  <c r="BX140" i="6" s="1"/>
  <c r="BY140" i="6" s="1"/>
  <c r="BZ140" i="6" s="1"/>
  <c r="BV142" i="6"/>
  <c r="BW142" i="6" s="1"/>
  <c r="BX142" i="6" s="1"/>
  <c r="BY142" i="6" s="1"/>
  <c r="BZ142" i="6" s="1"/>
  <c r="BV143" i="6"/>
  <c r="BW143" i="6" s="1"/>
  <c r="BX143" i="6" s="1"/>
  <c r="BY143" i="6" s="1"/>
  <c r="BZ143" i="6" s="1"/>
  <c r="BV144" i="6"/>
  <c r="BW144" i="6" s="1"/>
  <c r="BX144" i="6" s="1"/>
  <c r="BY144" i="6" s="1"/>
  <c r="BZ144" i="6" s="1"/>
  <c r="BV146" i="6"/>
  <c r="BW146" i="6" s="1"/>
  <c r="BX146" i="6" s="1"/>
  <c r="BY146" i="6" s="1"/>
  <c r="BZ146" i="6" s="1"/>
  <c r="BV147" i="6"/>
  <c r="BW147" i="6" s="1"/>
  <c r="BX147" i="6" s="1"/>
  <c r="BY147" i="6" s="1"/>
  <c r="BZ147" i="6" s="1"/>
  <c r="BV148" i="6"/>
  <c r="BW148" i="6" s="1"/>
  <c r="BX148" i="6" s="1"/>
  <c r="BY148" i="6" s="1"/>
  <c r="BZ148" i="6" s="1"/>
  <c r="BV150" i="6"/>
  <c r="BW150" i="6" s="1"/>
  <c r="BX150" i="6" s="1"/>
  <c r="BY150" i="6" s="1"/>
  <c r="BZ150" i="6" s="1"/>
  <c r="BV151" i="6"/>
  <c r="BW151" i="6" s="1"/>
  <c r="BX151" i="6" s="1"/>
  <c r="BY151" i="6" s="1"/>
  <c r="BZ151" i="6" s="1"/>
  <c r="BV152" i="6"/>
  <c r="BW152" i="6" s="1"/>
  <c r="BX152" i="6" s="1"/>
  <c r="BY152" i="6" s="1"/>
  <c r="BZ152" i="6" s="1"/>
  <c r="BV154" i="6"/>
  <c r="BW154" i="6" s="1"/>
  <c r="BX154" i="6" s="1"/>
  <c r="BY154" i="6" s="1"/>
  <c r="BZ154" i="6" s="1"/>
  <c r="BV155" i="6"/>
  <c r="BW155" i="6" s="1"/>
  <c r="BX155" i="6" s="1"/>
  <c r="BY155" i="6" s="1"/>
  <c r="BZ155" i="6" s="1"/>
  <c r="BV156" i="6"/>
  <c r="BW156" i="6" s="1"/>
  <c r="BX156" i="6" s="1"/>
  <c r="BY156" i="6" s="1"/>
  <c r="BZ156" i="6" s="1"/>
  <c r="BV158" i="6"/>
  <c r="BW158" i="6" s="1"/>
  <c r="BX158" i="6" s="1"/>
  <c r="BY158" i="6" s="1"/>
  <c r="BZ158" i="6" s="1"/>
  <c r="BV159" i="6"/>
  <c r="BW159" i="6" s="1"/>
  <c r="BX159" i="6" s="1"/>
  <c r="BY159" i="6" s="1"/>
  <c r="BZ159" i="6" s="1"/>
  <c r="BV160" i="6"/>
  <c r="BW160" i="6" s="1"/>
  <c r="BX160" i="6" s="1"/>
  <c r="BY160" i="6" s="1"/>
  <c r="BZ160" i="6" s="1"/>
  <c r="BV162" i="6"/>
  <c r="BW162" i="6" s="1"/>
  <c r="BX162" i="6" s="1"/>
  <c r="BY162" i="6" s="1"/>
  <c r="BZ162" i="6" s="1"/>
  <c r="BV163" i="6"/>
  <c r="BW163" i="6" s="1"/>
  <c r="BX163" i="6" s="1"/>
  <c r="BY163" i="6" s="1"/>
  <c r="BZ163" i="6" s="1"/>
  <c r="BV164" i="6"/>
  <c r="BW164" i="6" s="1"/>
  <c r="BX164" i="6" s="1"/>
  <c r="BY164" i="6" s="1"/>
  <c r="BZ164" i="6" s="1"/>
  <c r="BV166" i="6"/>
  <c r="BW166" i="6" s="1"/>
  <c r="BX166" i="6" s="1"/>
  <c r="BY166" i="6" s="1"/>
  <c r="BZ166" i="6" s="1"/>
  <c r="BV167" i="6"/>
  <c r="BW167" i="6" s="1"/>
  <c r="BX167" i="6" s="1"/>
  <c r="BY167" i="6" s="1"/>
  <c r="BZ167" i="6" s="1"/>
  <c r="BV168" i="6"/>
  <c r="BW168" i="6" s="1"/>
  <c r="BX168" i="6" s="1"/>
  <c r="BY168" i="6" s="1"/>
  <c r="BZ168" i="6" s="1"/>
  <c r="BV170" i="6"/>
  <c r="BW170" i="6" s="1"/>
  <c r="BX170" i="6" s="1"/>
  <c r="BY170" i="6" s="1"/>
  <c r="BZ170" i="6" s="1"/>
  <c r="BV171" i="6"/>
  <c r="BW171" i="6" s="1"/>
  <c r="BX171" i="6" s="1"/>
  <c r="BY171" i="6" s="1"/>
  <c r="BZ171" i="6" s="1"/>
  <c r="BV172" i="6"/>
  <c r="BW172" i="6" s="1"/>
  <c r="BX172" i="6" s="1"/>
  <c r="BY172" i="6" s="1"/>
  <c r="BZ172" i="6" s="1"/>
  <c r="BV174" i="6"/>
  <c r="BW174" i="6" s="1"/>
  <c r="BX174" i="6" s="1"/>
  <c r="BY174" i="6" s="1"/>
  <c r="BZ174" i="6" s="1"/>
  <c r="BV175" i="6"/>
  <c r="BW175" i="6" s="1"/>
  <c r="BX175" i="6" s="1"/>
  <c r="BY175" i="6" s="1"/>
  <c r="BZ175" i="6" s="1"/>
  <c r="BV176" i="6"/>
  <c r="BW176" i="6" s="1"/>
  <c r="BX176" i="6" s="1"/>
  <c r="BY176" i="6" s="1"/>
  <c r="BZ176" i="6" s="1"/>
  <c r="BV178" i="6"/>
  <c r="BW178" i="6" s="1"/>
  <c r="BX178" i="6" s="1"/>
  <c r="BY178" i="6" s="1"/>
  <c r="BZ178" i="6" s="1"/>
  <c r="BV179" i="6"/>
  <c r="BW179" i="6" s="1"/>
  <c r="BX179" i="6" s="1"/>
  <c r="BY179" i="6" s="1"/>
  <c r="BZ179" i="6" s="1"/>
  <c r="BV180" i="6"/>
  <c r="BW180" i="6" s="1"/>
  <c r="BX180" i="6" s="1"/>
  <c r="BY180" i="6" s="1"/>
  <c r="BZ180" i="6" s="1"/>
  <c r="BV182" i="6"/>
  <c r="BW182" i="6" s="1"/>
  <c r="BX182" i="6" s="1"/>
  <c r="BY182" i="6" s="1"/>
  <c r="BZ182" i="6" s="1"/>
  <c r="BV183" i="6"/>
  <c r="BW183" i="6" s="1"/>
  <c r="BX183" i="6" s="1"/>
  <c r="BY183" i="6" s="1"/>
  <c r="BZ183" i="6" s="1"/>
  <c r="BV184" i="6"/>
  <c r="BW184" i="6" s="1"/>
  <c r="BX184" i="6" s="1"/>
  <c r="BY184" i="6" s="1"/>
  <c r="BZ184" i="6" s="1"/>
  <c r="BV186" i="6"/>
  <c r="BW186" i="6" s="1"/>
  <c r="BX186" i="6" s="1"/>
  <c r="BY186" i="6" s="1"/>
  <c r="BZ186" i="6" s="1"/>
  <c r="BV187" i="6"/>
  <c r="BW187" i="6" s="1"/>
  <c r="BX187" i="6" s="1"/>
  <c r="BY187" i="6" s="1"/>
  <c r="BZ187" i="6" s="1"/>
  <c r="BV188" i="6"/>
  <c r="BW188" i="6" s="1"/>
  <c r="BX188" i="6" s="1"/>
  <c r="BY188" i="6" s="1"/>
  <c r="BZ188" i="6" s="1"/>
  <c r="BV190" i="6"/>
  <c r="BW190" i="6" s="1"/>
  <c r="BX190" i="6" s="1"/>
  <c r="BY190" i="6" s="1"/>
  <c r="BZ190" i="6" s="1"/>
  <c r="BV192" i="6"/>
  <c r="BW192" i="6" s="1"/>
  <c r="BX192" i="6" s="1"/>
  <c r="BY192" i="6" s="1"/>
  <c r="BZ192" i="6" s="1"/>
  <c r="BV194" i="6"/>
  <c r="BW194" i="6" s="1"/>
  <c r="BX194" i="6" s="1"/>
  <c r="BY194" i="6" s="1"/>
  <c r="BZ194" i="6" s="1"/>
  <c r="BV195" i="6"/>
  <c r="BW195" i="6" s="1"/>
  <c r="BX195" i="6" s="1"/>
  <c r="BY195" i="6" s="1"/>
  <c r="BZ195" i="6" s="1"/>
  <c r="BV196" i="6"/>
  <c r="BW196" i="6" s="1"/>
  <c r="BX196" i="6" s="1"/>
  <c r="BY196" i="6" s="1"/>
  <c r="BZ196" i="6" s="1"/>
  <c r="BV198" i="6"/>
  <c r="BW198" i="6" s="1"/>
  <c r="BX198" i="6" s="1"/>
  <c r="BY198" i="6" s="1"/>
  <c r="BZ198" i="6" s="1"/>
  <c r="BV199" i="6"/>
  <c r="BW199" i="6" s="1"/>
  <c r="BX199" i="6" s="1"/>
  <c r="BY199" i="6" s="1"/>
  <c r="BZ199" i="6" s="1"/>
  <c r="BV200" i="6"/>
  <c r="BW200" i="6" s="1"/>
  <c r="BX200" i="6" s="1"/>
  <c r="BY200" i="6" s="1"/>
  <c r="BZ200" i="6" s="1"/>
  <c r="BV202" i="6"/>
  <c r="BW202" i="6" s="1"/>
  <c r="BX202" i="6" s="1"/>
  <c r="BY202" i="6" s="1"/>
  <c r="BZ202" i="6" s="1"/>
  <c r="BV203" i="6"/>
  <c r="BW203" i="6" s="1"/>
  <c r="BX203" i="6" s="1"/>
  <c r="BY203" i="6" s="1"/>
  <c r="BZ203" i="6" s="1"/>
  <c r="BV204" i="6"/>
  <c r="BW204" i="6" s="1"/>
  <c r="BX204" i="6" s="1"/>
  <c r="BY204" i="6" s="1"/>
  <c r="BZ204" i="6" s="1"/>
  <c r="BV206" i="6"/>
  <c r="BW206" i="6" s="1"/>
  <c r="BX206" i="6" s="1"/>
  <c r="BY206" i="6" s="1"/>
  <c r="BZ206" i="6" s="1"/>
  <c r="BV207" i="6"/>
  <c r="BW207" i="6" s="1"/>
  <c r="BX207" i="6" s="1"/>
  <c r="BY207" i="6" s="1"/>
  <c r="BZ207" i="6" s="1"/>
  <c r="BV208" i="6"/>
  <c r="BW208" i="6" s="1"/>
  <c r="BX208" i="6" s="1"/>
  <c r="BY208" i="6" s="1"/>
  <c r="BZ208" i="6" s="1"/>
  <c r="BV210" i="6"/>
  <c r="BW210" i="6" s="1"/>
  <c r="BX210" i="6" s="1"/>
  <c r="BY210" i="6" s="1"/>
  <c r="BZ210" i="6" s="1"/>
  <c r="BV211" i="6"/>
  <c r="BW211" i="6" s="1"/>
  <c r="BX211" i="6" s="1"/>
  <c r="BY211" i="6" s="1"/>
  <c r="BZ211" i="6" s="1"/>
  <c r="BV212" i="6"/>
  <c r="BW212" i="6" s="1"/>
  <c r="BX212" i="6" s="1"/>
  <c r="BY212" i="6" s="1"/>
  <c r="BZ212" i="6" s="1"/>
  <c r="BV214" i="6"/>
  <c r="BW214" i="6" s="1"/>
  <c r="BX214" i="6" s="1"/>
  <c r="BY214" i="6" s="1"/>
  <c r="BZ214" i="6" s="1"/>
  <c r="BV215" i="6"/>
  <c r="BW215" i="6" s="1"/>
  <c r="BX215" i="6" s="1"/>
  <c r="BY215" i="6" s="1"/>
  <c r="BZ215" i="6" s="1"/>
  <c r="BV216" i="6"/>
  <c r="BW216" i="6" s="1"/>
  <c r="BX216" i="6" s="1"/>
  <c r="BY216" i="6" s="1"/>
  <c r="BZ216" i="6" s="1"/>
  <c r="BV218" i="6"/>
  <c r="BW218" i="6" s="1"/>
  <c r="BX218" i="6" s="1"/>
  <c r="BY218" i="6" s="1"/>
  <c r="BZ218" i="6" s="1"/>
  <c r="BV219" i="6"/>
  <c r="BW219" i="6" s="1"/>
  <c r="BX219" i="6" s="1"/>
  <c r="BY219" i="6" s="1"/>
  <c r="BZ219" i="6" s="1"/>
  <c r="BV220" i="6"/>
  <c r="BW220" i="6" s="1"/>
  <c r="BX220" i="6" s="1"/>
  <c r="BY220" i="6" s="1"/>
  <c r="BZ220" i="6" s="1"/>
  <c r="BV222" i="6"/>
  <c r="BW222" i="6" s="1"/>
  <c r="BX222" i="6" s="1"/>
  <c r="BY222" i="6" s="1"/>
  <c r="BZ222" i="6" s="1"/>
  <c r="BV224" i="6"/>
  <c r="BW224" i="6" s="1"/>
  <c r="BX224" i="6" s="1"/>
  <c r="BY224" i="6" s="1"/>
  <c r="BZ224" i="6" s="1"/>
  <c r="BV226" i="6"/>
  <c r="BW226" i="6" s="1"/>
  <c r="BX226" i="6" s="1"/>
  <c r="BY226" i="6" s="1"/>
  <c r="BZ226" i="6" s="1"/>
  <c r="BV227" i="6"/>
  <c r="BW227" i="6" s="1"/>
  <c r="BX227" i="6" s="1"/>
  <c r="BY227" i="6" s="1"/>
  <c r="BZ227" i="6" s="1"/>
  <c r="BV228" i="6"/>
  <c r="BW228" i="6" s="1"/>
  <c r="BX228" i="6" s="1"/>
  <c r="BY228" i="6" s="1"/>
  <c r="BZ228" i="6" s="1"/>
  <c r="BV230" i="6"/>
  <c r="BW230" i="6" s="1"/>
  <c r="BX230" i="6" s="1"/>
  <c r="BY230" i="6" s="1"/>
  <c r="BZ230" i="6" s="1"/>
  <c r="BV231" i="6"/>
  <c r="BW231" i="6" s="1"/>
  <c r="BX231" i="6" s="1"/>
  <c r="BY231" i="6" s="1"/>
  <c r="BZ231" i="6" s="1"/>
  <c r="BV232" i="6"/>
  <c r="BW232" i="6" s="1"/>
  <c r="BX232" i="6" s="1"/>
  <c r="BY232" i="6" s="1"/>
  <c r="BZ232" i="6" s="1"/>
  <c r="BV234" i="6"/>
  <c r="BW234" i="6" s="1"/>
  <c r="BX234" i="6" s="1"/>
  <c r="BY234" i="6" s="1"/>
  <c r="BZ234" i="6" s="1"/>
  <c r="BV235" i="6"/>
  <c r="BW235" i="6" s="1"/>
  <c r="BX235" i="6" s="1"/>
  <c r="BY235" i="6" s="1"/>
  <c r="BZ235" i="6" s="1"/>
  <c r="BV236" i="6"/>
  <c r="BW236" i="6" s="1"/>
  <c r="BX236" i="6" s="1"/>
  <c r="BY236" i="6" s="1"/>
  <c r="BZ236" i="6" s="1"/>
  <c r="BV238" i="6"/>
  <c r="BW238" i="6" s="1"/>
  <c r="BX238" i="6" s="1"/>
  <c r="BY238" i="6" s="1"/>
  <c r="BZ238" i="6" s="1"/>
  <c r="BV239" i="6"/>
  <c r="BW239" i="6" s="1"/>
  <c r="BX239" i="6" s="1"/>
  <c r="BY239" i="6" s="1"/>
  <c r="BZ239" i="6" s="1"/>
  <c r="BV240" i="6"/>
  <c r="BW240" i="6" s="1"/>
  <c r="BX240" i="6" s="1"/>
  <c r="BY240" i="6" s="1"/>
  <c r="BZ240" i="6" s="1"/>
  <c r="BV242" i="6"/>
  <c r="BW242" i="6" s="1"/>
  <c r="BX242" i="6" s="1"/>
  <c r="BY242" i="6" s="1"/>
  <c r="BZ242" i="6" s="1"/>
  <c r="BV243" i="6"/>
  <c r="BW243" i="6" s="1"/>
  <c r="BX243" i="6" s="1"/>
  <c r="BY243" i="6" s="1"/>
  <c r="BZ243" i="6" s="1"/>
  <c r="BV244" i="6"/>
  <c r="BW244" i="6" s="1"/>
  <c r="BX244" i="6" s="1"/>
  <c r="BY244" i="6" s="1"/>
  <c r="BZ244" i="6" s="1"/>
  <c r="BV246" i="6"/>
  <c r="BW246" i="6" s="1"/>
  <c r="BX246" i="6" s="1"/>
  <c r="BY246" i="6" s="1"/>
  <c r="BZ246" i="6" s="1"/>
  <c r="BV247" i="6"/>
  <c r="BW247" i="6" s="1"/>
  <c r="BX247" i="6" s="1"/>
  <c r="BY247" i="6" s="1"/>
  <c r="BZ247" i="6" s="1"/>
  <c r="BV248" i="6"/>
  <c r="BW248" i="6" s="1"/>
  <c r="BX248" i="6" s="1"/>
  <c r="BY248" i="6" s="1"/>
  <c r="BZ248" i="6" s="1"/>
  <c r="BV250" i="6"/>
  <c r="BW250" i="6" s="1"/>
  <c r="BX250" i="6" s="1"/>
  <c r="BY250" i="6" s="1"/>
  <c r="BZ250" i="6" s="1"/>
  <c r="BV251" i="6"/>
  <c r="BW251" i="6" s="1"/>
  <c r="BX251" i="6" s="1"/>
  <c r="BY251" i="6" s="1"/>
  <c r="BZ251" i="6" s="1"/>
  <c r="BV252" i="6"/>
  <c r="BW252" i="6" s="1"/>
  <c r="BX252" i="6" s="1"/>
  <c r="BY252" i="6" s="1"/>
  <c r="BZ252" i="6" s="1"/>
  <c r="BV254" i="6"/>
  <c r="BW254" i="6" s="1"/>
  <c r="BX254" i="6" s="1"/>
  <c r="BY254" i="6" s="1"/>
  <c r="BZ254" i="6" s="1"/>
  <c r="BV255" i="6"/>
  <c r="BW255" i="6" s="1"/>
  <c r="BX255" i="6" s="1"/>
  <c r="BY255" i="6" s="1"/>
  <c r="BZ255" i="6" s="1"/>
  <c r="BV256" i="6"/>
  <c r="BW256" i="6" s="1"/>
  <c r="BX256" i="6" s="1"/>
  <c r="BY256" i="6" s="1"/>
  <c r="BZ256" i="6" s="1"/>
  <c r="BV258" i="6"/>
  <c r="BW258" i="6" s="1"/>
  <c r="BX258" i="6" s="1"/>
  <c r="BY258" i="6" s="1"/>
  <c r="BZ258" i="6" s="1"/>
  <c r="BV259" i="6"/>
  <c r="BW259" i="6" s="1"/>
  <c r="BX259" i="6" s="1"/>
  <c r="BY259" i="6" s="1"/>
  <c r="BZ259" i="6" s="1"/>
  <c r="BV260" i="6"/>
  <c r="BW260" i="6" s="1"/>
  <c r="BX260" i="6" s="1"/>
  <c r="BY260" i="6" s="1"/>
  <c r="BZ260" i="6" s="1"/>
  <c r="BV262" i="6"/>
  <c r="BW262" i="6" s="1"/>
  <c r="BX262" i="6" s="1"/>
  <c r="BY262" i="6" s="1"/>
  <c r="BZ262" i="6" s="1"/>
  <c r="BV263" i="6"/>
  <c r="BW263" i="6" s="1"/>
  <c r="BX263" i="6" s="1"/>
  <c r="BY263" i="6" s="1"/>
  <c r="BZ263" i="6" s="1"/>
  <c r="BV264" i="6"/>
  <c r="BW264" i="6" s="1"/>
  <c r="BX264" i="6" s="1"/>
  <c r="BY264" i="6" s="1"/>
  <c r="BZ264" i="6" s="1"/>
  <c r="BV266" i="6"/>
  <c r="BW266" i="6" s="1"/>
  <c r="BX266" i="6" s="1"/>
  <c r="BY266" i="6" s="1"/>
  <c r="BZ266" i="6" s="1"/>
  <c r="BV267" i="6"/>
  <c r="BW267" i="6" s="1"/>
  <c r="BX267" i="6" s="1"/>
  <c r="BY267" i="6" s="1"/>
  <c r="BZ267" i="6" s="1"/>
  <c r="BV268" i="6"/>
  <c r="BW268" i="6" s="1"/>
  <c r="BX268" i="6" s="1"/>
  <c r="BY268" i="6" s="1"/>
  <c r="BZ268" i="6" s="1"/>
  <c r="BV270" i="6"/>
  <c r="BW270" i="6" s="1"/>
  <c r="BX270" i="6" s="1"/>
  <c r="BY270" i="6" s="1"/>
  <c r="BZ270" i="6" s="1"/>
  <c r="BV271" i="6"/>
  <c r="BW271" i="6" s="1"/>
  <c r="BX271" i="6" s="1"/>
  <c r="BY271" i="6" s="1"/>
  <c r="BZ271" i="6" s="1"/>
  <c r="BV272" i="6"/>
  <c r="BW272" i="6" s="1"/>
  <c r="BX272" i="6" s="1"/>
  <c r="BY272" i="6" s="1"/>
  <c r="BZ272" i="6" s="1"/>
  <c r="BV274" i="6"/>
  <c r="BW274" i="6" s="1"/>
  <c r="BX274" i="6" s="1"/>
  <c r="BY274" i="6" s="1"/>
  <c r="BZ274" i="6" s="1"/>
  <c r="BV275" i="6"/>
  <c r="BW275" i="6" s="1"/>
  <c r="BX275" i="6" s="1"/>
  <c r="BY275" i="6" s="1"/>
  <c r="BZ275" i="6" s="1"/>
  <c r="BV278" i="6"/>
  <c r="BW278" i="6" s="1"/>
  <c r="BX278" i="6" s="1"/>
  <c r="BY278" i="6" s="1"/>
  <c r="BZ278" i="6" s="1"/>
  <c r="BV279" i="6"/>
  <c r="BW279" i="6" s="1"/>
  <c r="BX279" i="6" s="1"/>
  <c r="BY279" i="6" s="1"/>
  <c r="BZ279" i="6" s="1"/>
  <c r="BV280" i="6"/>
  <c r="BW280" i="6" s="1"/>
  <c r="BX280" i="6" s="1"/>
  <c r="BY280" i="6" s="1"/>
  <c r="BZ280" i="6" s="1"/>
  <c r="BV282" i="6"/>
  <c r="BW282" i="6" s="1"/>
  <c r="BX282" i="6" s="1"/>
  <c r="BY282" i="6" s="1"/>
  <c r="BZ282" i="6" s="1"/>
  <c r="BV283" i="6"/>
  <c r="BW283" i="6" s="1"/>
  <c r="BX283" i="6" s="1"/>
  <c r="BY283" i="6" s="1"/>
  <c r="BZ283" i="6" s="1"/>
  <c r="BV284" i="6"/>
  <c r="BW284" i="6" s="1"/>
  <c r="BX284" i="6" s="1"/>
  <c r="BY284" i="6" s="1"/>
  <c r="BZ284" i="6" s="1"/>
  <c r="BV286" i="6"/>
  <c r="BW286" i="6" s="1"/>
  <c r="BX286" i="6" s="1"/>
  <c r="BY286" i="6" s="1"/>
  <c r="BZ286" i="6" s="1"/>
  <c r="BV287" i="6"/>
  <c r="BW287" i="6" s="1"/>
  <c r="BX287" i="6" s="1"/>
  <c r="BY287" i="6" s="1"/>
  <c r="BZ287" i="6" s="1"/>
  <c r="BV288" i="6"/>
  <c r="BW288" i="6" s="1"/>
  <c r="BX288" i="6" s="1"/>
  <c r="BY288" i="6" s="1"/>
  <c r="BZ288" i="6" s="1"/>
  <c r="BV290" i="6"/>
  <c r="BW290" i="6" s="1"/>
  <c r="BX290" i="6" s="1"/>
  <c r="BY290" i="6" s="1"/>
  <c r="BZ290" i="6" s="1"/>
  <c r="BV291" i="6"/>
  <c r="BW291" i="6" s="1"/>
  <c r="BX291" i="6" s="1"/>
  <c r="BY291" i="6" s="1"/>
  <c r="BZ291" i="6" s="1"/>
  <c r="BV292" i="6"/>
  <c r="BW292" i="6" s="1"/>
  <c r="BX292" i="6" s="1"/>
  <c r="BY292" i="6" s="1"/>
  <c r="BZ292" i="6" s="1"/>
  <c r="BV294" i="6"/>
  <c r="BW294" i="6" s="1"/>
  <c r="BX294" i="6" s="1"/>
  <c r="BY294" i="6" s="1"/>
  <c r="BZ294" i="6" s="1"/>
  <c r="BV295" i="6"/>
  <c r="BW295" i="6" s="1"/>
  <c r="BX295" i="6" s="1"/>
  <c r="BY295" i="6" s="1"/>
  <c r="BZ295" i="6" s="1"/>
  <c r="BV296" i="6"/>
  <c r="BW296" i="6" s="1"/>
  <c r="BX296" i="6" s="1"/>
  <c r="BY296" i="6" s="1"/>
  <c r="BZ296" i="6" s="1"/>
  <c r="BV298" i="6"/>
  <c r="BW298" i="6" s="1"/>
  <c r="BX298" i="6" s="1"/>
  <c r="BY298" i="6" s="1"/>
  <c r="BZ298" i="6" s="1"/>
  <c r="BV299" i="6"/>
  <c r="BW299" i="6" s="1"/>
  <c r="BX299" i="6" s="1"/>
  <c r="BY299" i="6" s="1"/>
  <c r="BZ299" i="6" s="1"/>
  <c r="BV300" i="6"/>
  <c r="BW300" i="6" s="1"/>
  <c r="BX300" i="6" s="1"/>
  <c r="BY300" i="6" s="1"/>
  <c r="BZ300" i="6" s="1"/>
  <c r="BV303" i="6"/>
  <c r="BW303" i="6" s="1"/>
  <c r="BX303" i="6" s="1"/>
  <c r="BY303" i="6" s="1"/>
  <c r="BZ303" i="6" s="1"/>
  <c r="BV304" i="6"/>
  <c r="BW304" i="6" s="1"/>
  <c r="BX304" i="6" s="1"/>
  <c r="BY304" i="6" s="1"/>
  <c r="BZ304" i="6" s="1"/>
  <c r="BV306" i="6"/>
  <c r="BW306" i="6" s="1"/>
  <c r="BX306" i="6" s="1"/>
  <c r="BY306" i="6" s="1"/>
  <c r="BZ306" i="6" s="1"/>
  <c r="BV307" i="6"/>
  <c r="BW307" i="6" s="1"/>
  <c r="BX307" i="6" s="1"/>
  <c r="BY307" i="6" s="1"/>
  <c r="BZ307" i="6" s="1"/>
  <c r="BV308" i="6"/>
  <c r="BW308" i="6" s="1"/>
  <c r="BX308" i="6" s="1"/>
  <c r="BY308" i="6" s="1"/>
  <c r="BZ308" i="6" s="1"/>
  <c r="BV310" i="6"/>
  <c r="BW310" i="6" s="1"/>
  <c r="BX310" i="6" s="1"/>
  <c r="BY310" i="6" s="1"/>
  <c r="BZ310" i="6" s="1"/>
  <c r="BV311" i="6"/>
  <c r="BW311" i="6" s="1"/>
  <c r="BX311" i="6" s="1"/>
  <c r="BY311" i="6" s="1"/>
  <c r="BZ311" i="6" s="1"/>
  <c r="BV312" i="6"/>
  <c r="BW312" i="6" s="1"/>
  <c r="BX312" i="6" s="1"/>
  <c r="BY312" i="6" s="1"/>
  <c r="BZ312" i="6" s="1"/>
  <c r="BV315" i="6"/>
  <c r="BW315" i="6" s="1"/>
  <c r="BX315" i="6" s="1"/>
  <c r="BY315" i="6" s="1"/>
  <c r="BZ315" i="6" s="1"/>
  <c r="BV316" i="6"/>
  <c r="BW316" i="6" s="1"/>
  <c r="BX316" i="6" s="1"/>
  <c r="BY316" i="6" s="1"/>
  <c r="BZ316" i="6" s="1"/>
  <c r="BV319" i="6"/>
  <c r="BW319" i="6" s="1"/>
  <c r="BX319" i="6" s="1"/>
  <c r="BY319" i="6" s="1"/>
  <c r="BZ319" i="6" s="1"/>
  <c r="BV320" i="6"/>
  <c r="BW320" i="6" s="1"/>
  <c r="BX320" i="6" s="1"/>
  <c r="BY320" i="6" s="1"/>
  <c r="BZ320" i="6" s="1"/>
  <c r="BV323" i="6"/>
  <c r="BW323" i="6" s="1"/>
  <c r="BX323" i="6" s="1"/>
  <c r="BY323" i="6" s="1"/>
  <c r="BZ323" i="6" s="1"/>
  <c r="BV324" i="6"/>
  <c r="BW324" i="6" s="1"/>
  <c r="BX324" i="6" s="1"/>
  <c r="BY324" i="6" s="1"/>
  <c r="BZ324" i="6" s="1"/>
  <c r="BV327" i="6"/>
  <c r="BW327" i="6" s="1"/>
  <c r="BX327" i="6" s="1"/>
  <c r="BY327" i="6" s="1"/>
  <c r="BZ327" i="6" s="1"/>
  <c r="BV328" i="6"/>
  <c r="BW328" i="6" s="1"/>
  <c r="BX328" i="6" s="1"/>
  <c r="BY328" i="6" s="1"/>
  <c r="BZ328" i="6" s="1"/>
  <c r="BV331" i="6"/>
  <c r="BW331" i="6" s="1"/>
  <c r="BX331" i="6" s="1"/>
  <c r="BY331" i="6" s="1"/>
  <c r="BZ331" i="6" s="1"/>
  <c r="BV332" i="6"/>
  <c r="BW332" i="6" s="1"/>
  <c r="BX332" i="6" s="1"/>
  <c r="BY332" i="6" s="1"/>
  <c r="BZ332" i="6" s="1"/>
  <c r="BV335" i="6"/>
  <c r="BW335" i="6" s="1"/>
  <c r="BX335" i="6" s="1"/>
  <c r="BY335" i="6" s="1"/>
  <c r="BZ335" i="6" s="1"/>
  <c r="BV336" i="6"/>
  <c r="BW336" i="6" s="1"/>
  <c r="BX336" i="6" s="1"/>
  <c r="BY336" i="6" s="1"/>
  <c r="BZ336" i="6" s="1"/>
  <c r="BV339" i="6"/>
  <c r="BW339" i="6" s="1"/>
  <c r="BX339" i="6" s="1"/>
  <c r="BY339" i="6" s="1"/>
  <c r="BZ339" i="6" s="1"/>
  <c r="BV340" i="6"/>
  <c r="BW340" i="6" s="1"/>
  <c r="BX340" i="6" s="1"/>
  <c r="BY340" i="6" s="1"/>
  <c r="BZ340" i="6" s="1"/>
  <c r="BV344" i="6"/>
  <c r="BW344" i="6" s="1"/>
  <c r="BX344" i="6" s="1"/>
  <c r="BY344" i="6" s="1"/>
  <c r="BZ344" i="6" s="1"/>
  <c r="BV348" i="6"/>
  <c r="BW348" i="6" s="1"/>
  <c r="BX348" i="6" s="1"/>
  <c r="BY348" i="6" s="1"/>
  <c r="BZ348" i="6" s="1"/>
  <c r="BV352" i="6"/>
  <c r="BW352" i="6" s="1"/>
  <c r="BX352" i="6" s="1"/>
  <c r="BY352" i="6" s="1"/>
  <c r="BZ352" i="6" s="1"/>
  <c r="BV356" i="6"/>
  <c r="BW356" i="6" s="1"/>
  <c r="BX356" i="6" s="1"/>
  <c r="BY356" i="6" s="1"/>
  <c r="BZ356" i="6" s="1"/>
  <c r="BV360" i="6"/>
  <c r="BW360" i="6" s="1"/>
  <c r="BX360" i="6" s="1"/>
  <c r="BY360" i="6" s="1"/>
  <c r="BZ360" i="6" s="1"/>
  <c r="BV364" i="6"/>
  <c r="BW364" i="6" s="1"/>
  <c r="BX364" i="6" s="1"/>
  <c r="BY364" i="6" s="1"/>
  <c r="BZ364" i="6" s="1"/>
  <c r="BV368" i="6"/>
  <c r="BW368" i="6" s="1"/>
  <c r="BX368" i="6" s="1"/>
  <c r="BY368" i="6" s="1"/>
  <c r="BZ368" i="6" s="1"/>
  <c r="BV372" i="6"/>
  <c r="BW372" i="6" s="1"/>
  <c r="BX372" i="6" s="1"/>
  <c r="BY372" i="6" s="1"/>
  <c r="BZ372" i="6" s="1"/>
  <c r="BV376" i="6"/>
  <c r="BW376" i="6" s="1"/>
  <c r="BX376" i="6" s="1"/>
  <c r="BY376" i="6" s="1"/>
  <c r="BZ376" i="6" s="1"/>
  <c r="BV380" i="6"/>
  <c r="BW380" i="6" s="1"/>
  <c r="BX380" i="6" s="1"/>
  <c r="BY380" i="6" s="1"/>
  <c r="BZ380" i="6" s="1"/>
  <c r="BV384" i="6"/>
  <c r="BW384" i="6" s="1"/>
  <c r="BX384" i="6" s="1"/>
  <c r="BY384" i="6" s="1"/>
  <c r="BZ384" i="6" s="1"/>
  <c r="BV388" i="6"/>
  <c r="BW388" i="6" s="1"/>
  <c r="BX388" i="6" s="1"/>
  <c r="BY388" i="6" s="1"/>
  <c r="BZ388" i="6" s="1"/>
  <c r="BV392" i="6"/>
  <c r="BW392" i="6" s="1"/>
  <c r="BX392" i="6" s="1"/>
  <c r="BY392" i="6" s="1"/>
  <c r="BZ392" i="6" s="1"/>
  <c r="BV396" i="6"/>
  <c r="BW396" i="6" s="1"/>
  <c r="BX396" i="6" s="1"/>
  <c r="BY396" i="6" s="1"/>
  <c r="BZ396" i="6" s="1"/>
  <c r="BV400" i="6"/>
  <c r="BW400" i="6" s="1"/>
  <c r="BX400" i="6" s="1"/>
  <c r="BY400" i="6" s="1"/>
  <c r="BZ400" i="6" s="1"/>
  <c r="BV404" i="6"/>
  <c r="BW404" i="6" s="1"/>
  <c r="BX404" i="6" s="1"/>
  <c r="BY404" i="6" s="1"/>
  <c r="BZ404" i="6" s="1"/>
  <c r="BV408" i="6"/>
  <c r="BW408" i="6" s="1"/>
  <c r="BX408" i="6" s="1"/>
  <c r="BY408" i="6" s="1"/>
  <c r="BZ408" i="6" s="1"/>
  <c r="BV412" i="6"/>
  <c r="BW412" i="6" s="1"/>
  <c r="BX412" i="6" s="1"/>
  <c r="BY412" i="6" s="1"/>
  <c r="BZ412" i="6" s="1"/>
  <c r="BV416" i="6"/>
  <c r="BW416" i="6" s="1"/>
  <c r="BX416" i="6" s="1"/>
  <c r="BY416" i="6" s="1"/>
  <c r="BZ416" i="6" s="1"/>
  <c r="BV420" i="6"/>
  <c r="BW420" i="6" s="1"/>
  <c r="BX420" i="6" s="1"/>
  <c r="BY420" i="6" s="1"/>
  <c r="BZ420" i="6" s="1"/>
  <c r="BV424" i="6"/>
  <c r="BW424" i="6" s="1"/>
  <c r="BX424" i="6" s="1"/>
  <c r="BY424" i="6" s="1"/>
  <c r="BZ424" i="6" s="1"/>
  <c r="BV428" i="6"/>
  <c r="BW428" i="6" s="1"/>
  <c r="BX428" i="6" s="1"/>
  <c r="BY428" i="6" s="1"/>
  <c r="BZ428" i="6" s="1"/>
  <c r="BV432" i="6"/>
  <c r="BW432" i="6" s="1"/>
  <c r="BX432" i="6" s="1"/>
  <c r="BY432" i="6" s="1"/>
  <c r="BZ432" i="6" s="1"/>
  <c r="BV436" i="6"/>
  <c r="BW436" i="6" s="1"/>
  <c r="BX436" i="6" s="1"/>
  <c r="BY436" i="6" s="1"/>
  <c r="BZ436" i="6" s="1"/>
  <c r="BV440" i="6"/>
  <c r="BW440" i="6" s="1"/>
  <c r="BX440" i="6" s="1"/>
  <c r="BY440" i="6" s="1"/>
  <c r="BZ440" i="6" s="1"/>
  <c r="BV444" i="6"/>
  <c r="BW444" i="6" s="1"/>
  <c r="BX444" i="6" s="1"/>
  <c r="BY444" i="6" s="1"/>
  <c r="BZ444" i="6" s="1"/>
  <c r="BV448" i="6"/>
  <c r="BW448" i="6" s="1"/>
  <c r="BX448" i="6" s="1"/>
  <c r="BY448" i="6" s="1"/>
  <c r="BZ448" i="6" s="1"/>
  <c r="BV452" i="6"/>
  <c r="BW452" i="6" s="1"/>
  <c r="BX452" i="6" s="1"/>
  <c r="BY452" i="6" s="1"/>
  <c r="BZ452" i="6" s="1"/>
  <c r="BV456" i="6"/>
  <c r="BW456" i="6" s="1"/>
  <c r="BX456" i="6" s="1"/>
  <c r="BY456" i="6" s="1"/>
  <c r="BZ456" i="6" s="1"/>
  <c r="BV460" i="6"/>
  <c r="BW460" i="6" s="1"/>
  <c r="BX460" i="6" s="1"/>
  <c r="BY460" i="6" s="1"/>
  <c r="BZ460" i="6" s="1"/>
  <c r="BV464" i="6"/>
  <c r="BW464" i="6" s="1"/>
  <c r="BX464" i="6" s="1"/>
  <c r="BY464" i="6" s="1"/>
  <c r="BZ464" i="6" s="1"/>
  <c r="BV468" i="6"/>
  <c r="BW468" i="6" s="1"/>
  <c r="BX468" i="6" s="1"/>
  <c r="BY468" i="6" s="1"/>
  <c r="BZ468" i="6" s="1"/>
  <c r="BV472" i="6"/>
  <c r="BW472" i="6" s="1"/>
  <c r="BX472" i="6" s="1"/>
  <c r="BY472" i="6" s="1"/>
  <c r="BZ472" i="6" s="1"/>
  <c r="BV476" i="6"/>
  <c r="BW476" i="6" s="1"/>
  <c r="BX476" i="6" s="1"/>
  <c r="BY476" i="6" s="1"/>
  <c r="BZ476" i="6" s="1"/>
  <c r="BV480" i="6"/>
  <c r="BW480" i="6" s="1"/>
  <c r="BX480" i="6" s="1"/>
  <c r="BY480" i="6" s="1"/>
  <c r="BZ480" i="6" s="1"/>
  <c r="BV484" i="6"/>
  <c r="BW484" i="6" s="1"/>
  <c r="BX484" i="6" s="1"/>
  <c r="BY484" i="6" s="1"/>
  <c r="BZ484" i="6" s="1"/>
  <c r="BV488" i="6"/>
  <c r="BW488" i="6" s="1"/>
  <c r="BX488" i="6" s="1"/>
  <c r="BY488" i="6" s="1"/>
  <c r="BZ488" i="6" s="1"/>
  <c r="BV492" i="6"/>
  <c r="BW492" i="6" s="1"/>
  <c r="BX492" i="6" s="1"/>
  <c r="BY492" i="6" s="1"/>
  <c r="BZ492" i="6" s="1"/>
  <c r="BV496" i="6"/>
  <c r="BW496" i="6" s="1"/>
  <c r="BX496" i="6" s="1"/>
  <c r="BY496" i="6" s="1"/>
  <c r="BZ496" i="6" s="1"/>
  <c r="BV500" i="6"/>
  <c r="BW500" i="6" s="1"/>
  <c r="BX500" i="6" s="1"/>
  <c r="BY500" i="6" s="1"/>
  <c r="BZ500" i="6" s="1"/>
  <c r="BV504" i="6"/>
  <c r="BW504" i="6" s="1"/>
  <c r="BX504" i="6" s="1"/>
  <c r="BY504" i="6" s="1"/>
  <c r="BZ504" i="6" s="1"/>
  <c r="BV508" i="6"/>
  <c r="BW508" i="6" s="1"/>
  <c r="BX508" i="6" s="1"/>
  <c r="BY508" i="6" s="1"/>
  <c r="BZ508" i="6" s="1"/>
  <c r="BV512" i="6"/>
  <c r="BW512" i="6" s="1"/>
  <c r="BX512" i="6" s="1"/>
  <c r="BY512" i="6" s="1"/>
  <c r="BZ512" i="6" s="1"/>
  <c r="BV516" i="6"/>
  <c r="BW516" i="6" s="1"/>
  <c r="BX516" i="6" s="1"/>
  <c r="BY516" i="6" s="1"/>
  <c r="BZ516" i="6" s="1"/>
  <c r="BV520" i="6"/>
  <c r="BW520" i="6" s="1"/>
  <c r="BX520" i="6" s="1"/>
  <c r="BY520" i="6" s="1"/>
  <c r="BZ520" i="6" s="1"/>
  <c r="BV524" i="6"/>
  <c r="BW524" i="6" s="1"/>
  <c r="BX524" i="6" s="1"/>
  <c r="BY524" i="6" s="1"/>
  <c r="BZ524" i="6" s="1"/>
  <c r="BV528" i="6"/>
  <c r="BW528" i="6" s="1"/>
  <c r="BX528" i="6" s="1"/>
  <c r="BY528" i="6" s="1"/>
  <c r="BZ528" i="6" s="1"/>
  <c r="BV532" i="6"/>
  <c r="BW532" i="6" s="1"/>
  <c r="BX532" i="6" s="1"/>
  <c r="BY532" i="6" s="1"/>
  <c r="BZ532" i="6" s="1"/>
  <c r="BV536" i="6"/>
  <c r="BW536" i="6" s="1"/>
  <c r="BX536" i="6" s="1"/>
  <c r="BY536" i="6" s="1"/>
  <c r="BZ536" i="6" s="1"/>
  <c r="BV540" i="6"/>
  <c r="BW540" i="6" s="1"/>
  <c r="BX540" i="6" s="1"/>
  <c r="BY540" i="6" s="1"/>
  <c r="BZ540" i="6" s="1"/>
  <c r="BV544" i="6"/>
  <c r="BW544" i="6" s="1"/>
  <c r="BX544" i="6" s="1"/>
  <c r="BY544" i="6" s="1"/>
  <c r="BZ544" i="6" s="1"/>
  <c r="BV25" i="6"/>
  <c r="BW25" i="6" s="1"/>
  <c r="BX25" i="6" s="1"/>
  <c r="BY25" i="6" s="1"/>
  <c r="BZ25" i="6" s="1"/>
  <c r="BV49" i="6"/>
  <c r="BW49" i="6" s="1"/>
  <c r="BX49" i="6" s="1"/>
  <c r="BY49" i="6" s="1"/>
  <c r="BZ49" i="6" s="1"/>
  <c r="BV50" i="6"/>
  <c r="BW50" i="6" s="1"/>
  <c r="BX50" i="6" s="1"/>
  <c r="BY50" i="6" s="1"/>
  <c r="BZ50" i="6" s="1"/>
  <c r="BV53" i="6"/>
  <c r="BW53" i="6" s="1"/>
  <c r="BX53" i="6" s="1"/>
  <c r="BY53" i="6" s="1"/>
  <c r="BZ53" i="6" s="1"/>
  <c r="BV65" i="6"/>
  <c r="BW65" i="6" s="1"/>
  <c r="BX65" i="6" s="1"/>
  <c r="BY65" i="6" s="1"/>
  <c r="BZ65" i="6" s="1"/>
  <c r="BV71" i="6"/>
  <c r="BW71" i="6" s="1"/>
  <c r="BX71" i="6" s="1"/>
  <c r="BY71" i="6" s="1"/>
  <c r="BZ71" i="6" s="1"/>
  <c r="BV73" i="6"/>
  <c r="BW73" i="6" s="1"/>
  <c r="BX73" i="6" s="1"/>
  <c r="BY73" i="6" s="1"/>
  <c r="BZ73" i="6" s="1"/>
  <c r="BV109" i="6"/>
  <c r="BW109" i="6" s="1"/>
  <c r="BX109" i="6" s="1"/>
  <c r="BY109" i="6" s="1"/>
  <c r="BZ109" i="6" s="1"/>
  <c r="BV113" i="6"/>
  <c r="BW113" i="6" s="1"/>
  <c r="BX113" i="6" s="1"/>
  <c r="BY113" i="6" s="1"/>
  <c r="BZ113" i="6" s="1"/>
  <c r="BV125" i="6"/>
  <c r="BW125" i="6" s="1"/>
  <c r="BX125" i="6" s="1"/>
  <c r="BY125" i="6" s="1"/>
  <c r="BZ125" i="6" s="1"/>
  <c r="BV134" i="6"/>
  <c r="BW134" i="6" s="1"/>
  <c r="BX134" i="6" s="1"/>
  <c r="BY134" i="6" s="1"/>
  <c r="BZ134" i="6" s="1"/>
  <c r="BV135" i="6"/>
  <c r="BW135" i="6" s="1"/>
  <c r="BX135" i="6" s="1"/>
  <c r="BY135" i="6" s="1"/>
  <c r="BZ135" i="6" s="1"/>
  <c r="BV137" i="6"/>
  <c r="BW137" i="6" s="1"/>
  <c r="BX137" i="6" s="1"/>
  <c r="BY137" i="6" s="1"/>
  <c r="BZ137" i="6" s="1"/>
  <c r="BV153" i="6"/>
  <c r="BW153" i="6" s="1"/>
  <c r="BX153" i="6" s="1"/>
  <c r="BY153" i="6" s="1"/>
  <c r="BZ153" i="6" s="1"/>
  <c r="BV173" i="6"/>
  <c r="BW173" i="6" s="1"/>
  <c r="BX173" i="6" s="1"/>
  <c r="BY173" i="6" s="1"/>
  <c r="BZ173" i="6" s="1"/>
  <c r="BV185" i="6"/>
  <c r="BW185" i="6" s="1"/>
  <c r="BX185" i="6" s="1"/>
  <c r="BY185" i="6" s="1"/>
  <c r="BZ185" i="6" s="1"/>
  <c r="BV191" i="6"/>
  <c r="BW191" i="6" s="1"/>
  <c r="BX191" i="6" s="1"/>
  <c r="BY191" i="6" s="1"/>
  <c r="BZ191" i="6" s="1"/>
  <c r="BV193" i="6"/>
  <c r="BW193" i="6" s="1"/>
  <c r="BX193" i="6" s="1"/>
  <c r="BY193" i="6" s="1"/>
  <c r="BZ193" i="6" s="1"/>
  <c r="BV233" i="6"/>
  <c r="BW233" i="6" s="1"/>
  <c r="BX233" i="6" s="1"/>
  <c r="BY233" i="6" s="1"/>
  <c r="BZ233" i="6" s="1"/>
  <c r="BV253" i="6"/>
  <c r="BW253" i="6" s="1"/>
  <c r="BX253" i="6" s="1"/>
  <c r="BY253" i="6" s="1"/>
  <c r="BZ253" i="6" s="1"/>
  <c r="BV269" i="6"/>
  <c r="BW269" i="6" s="1"/>
  <c r="BX269" i="6" s="1"/>
  <c r="BY269" i="6" s="1"/>
  <c r="BZ269" i="6" s="1"/>
  <c r="BV276" i="6"/>
  <c r="BW276" i="6" s="1"/>
  <c r="BX276" i="6" s="1"/>
  <c r="BY276" i="6" s="1"/>
  <c r="BZ276" i="6" s="1"/>
  <c r="BV281" i="6"/>
  <c r="BW281" i="6" s="1"/>
  <c r="BX281" i="6" s="1"/>
  <c r="BY281" i="6" s="1"/>
  <c r="BZ281" i="6" s="1"/>
  <c r="BV285" i="6"/>
  <c r="BW285" i="6" s="1"/>
  <c r="BX285" i="6" s="1"/>
  <c r="BY285" i="6" s="1"/>
  <c r="BZ285" i="6" s="1"/>
  <c r="BV289" i="6"/>
  <c r="BW289" i="6" s="1"/>
  <c r="BX289" i="6" s="1"/>
  <c r="BY289" i="6" s="1"/>
  <c r="BZ289" i="6" s="1"/>
  <c r="BV293" i="6"/>
  <c r="BW293" i="6" s="1"/>
  <c r="BX293" i="6" s="1"/>
  <c r="BY293" i="6" s="1"/>
  <c r="BZ293" i="6" s="1"/>
  <c r="BV297" i="6"/>
  <c r="BW297" i="6" s="1"/>
  <c r="BX297" i="6" s="1"/>
  <c r="BY297" i="6" s="1"/>
  <c r="BZ297" i="6" s="1"/>
  <c r="BV302" i="6"/>
  <c r="BW302" i="6" s="1"/>
  <c r="BX302" i="6" s="1"/>
  <c r="BY302" i="6" s="1"/>
  <c r="BZ302" i="6" s="1"/>
  <c r="BV305" i="6"/>
  <c r="BW305" i="6" s="1"/>
  <c r="BX305" i="6" s="1"/>
  <c r="BY305" i="6" s="1"/>
  <c r="BZ305" i="6" s="1"/>
  <c r="BV309" i="6"/>
  <c r="BW309" i="6" s="1"/>
  <c r="BX309" i="6" s="1"/>
  <c r="BY309" i="6" s="1"/>
  <c r="BZ309" i="6" s="1"/>
  <c r="BV313" i="6"/>
  <c r="BW313" i="6" s="1"/>
  <c r="BX313" i="6" s="1"/>
  <c r="BY313" i="6" s="1"/>
  <c r="BZ313" i="6" s="1"/>
  <c r="BV314" i="6"/>
  <c r="BW314" i="6" s="1"/>
  <c r="BX314" i="6" s="1"/>
  <c r="BY314" i="6" s="1"/>
  <c r="BZ314" i="6" s="1"/>
  <c r="BV317" i="6"/>
  <c r="BW317" i="6" s="1"/>
  <c r="BX317" i="6" s="1"/>
  <c r="BY317" i="6" s="1"/>
  <c r="BZ317" i="6" s="1"/>
  <c r="BV318" i="6"/>
  <c r="BW318" i="6" s="1"/>
  <c r="BX318" i="6" s="1"/>
  <c r="BY318" i="6" s="1"/>
  <c r="BZ318" i="6" s="1"/>
  <c r="BV321" i="6"/>
  <c r="BW321" i="6" s="1"/>
  <c r="BX321" i="6" s="1"/>
  <c r="BY321" i="6" s="1"/>
  <c r="BZ321" i="6" s="1"/>
  <c r="BV322" i="6"/>
  <c r="BW322" i="6" s="1"/>
  <c r="BX322" i="6" s="1"/>
  <c r="BY322" i="6" s="1"/>
  <c r="BZ322" i="6" s="1"/>
  <c r="BV325" i="6"/>
  <c r="BW325" i="6" s="1"/>
  <c r="BX325" i="6" s="1"/>
  <c r="BY325" i="6" s="1"/>
  <c r="BZ325" i="6" s="1"/>
  <c r="BV326" i="6"/>
  <c r="BW326" i="6" s="1"/>
  <c r="BX326" i="6" s="1"/>
  <c r="BY326" i="6" s="1"/>
  <c r="BZ326" i="6" s="1"/>
  <c r="BV329" i="6"/>
  <c r="BW329" i="6" s="1"/>
  <c r="BX329" i="6" s="1"/>
  <c r="BY329" i="6" s="1"/>
  <c r="BZ329" i="6" s="1"/>
  <c r="BV330" i="6"/>
  <c r="BW330" i="6" s="1"/>
  <c r="BX330" i="6" s="1"/>
  <c r="BY330" i="6" s="1"/>
  <c r="BZ330" i="6" s="1"/>
  <c r="BV333" i="6"/>
  <c r="BW333" i="6" s="1"/>
  <c r="BX333" i="6" s="1"/>
  <c r="BY333" i="6" s="1"/>
  <c r="BZ333" i="6" s="1"/>
  <c r="BV334" i="6"/>
  <c r="BW334" i="6" s="1"/>
  <c r="BX334" i="6" s="1"/>
  <c r="BY334" i="6" s="1"/>
  <c r="BZ334" i="6" s="1"/>
  <c r="BV337" i="6"/>
  <c r="BW337" i="6" s="1"/>
  <c r="BX337" i="6" s="1"/>
  <c r="BY337" i="6" s="1"/>
  <c r="BZ337" i="6" s="1"/>
  <c r="BV338" i="6"/>
  <c r="BW338" i="6" s="1"/>
  <c r="BX338" i="6" s="1"/>
  <c r="BY338" i="6" s="1"/>
  <c r="BZ338" i="6" s="1"/>
  <c r="BV341" i="6"/>
  <c r="BW341" i="6" s="1"/>
  <c r="BX341" i="6" s="1"/>
  <c r="BY341" i="6" s="1"/>
  <c r="BZ341" i="6" s="1"/>
  <c r="BV342" i="6"/>
  <c r="BW342" i="6" s="1"/>
  <c r="BX342" i="6" s="1"/>
  <c r="BY342" i="6" s="1"/>
  <c r="BZ342" i="6" s="1"/>
  <c r="BV343" i="6"/>
  <c r="BW343" i="6" s="1"/>
  <c r="BX343" i="6" s="1"/>
  <c r="BY343" i="6" s="1"/>
  <c r="BZ343" i="6" s="1"/>
  <c r="BV345" i="6"/>
  <c r="BW345" i="6" s="1"/>
  <c r="BX345" i="6" s="1"/>
  <c r="BY345" i="6" s="1"/>
  <c r="BZ345" i="6" s="1"/>
  <c r="BV346" i="6"/>
  <c r="BW346" i="6" s="1"/>
  <c r="BX346" i="6" s="1"/>
  <c r="BY346" i="6" s="1"/>
  <c r="BZ346" i="6" s="1"/>
  <c r="BV347" i="6"/>
  <c r="BW347" i="6" s="1"/>
  <c r="BX347" i="6" s="1"/>
  <c r="BY347" i="6" s="1"/>
  <c r="BZ347" i="6" s="1"/>
  <c r="BV349" i="6"/>
  <c r="BW349" i="6" s="1"/>
  <c r="BX349" i="6" s="1"/>
  <c r="BY349" i="6" s="1"/>
  <c r="BZ349" i="6" s="1"/>
  <c r="BV350" i="6"/>
  <c r="BW350" i="6" s="1"/>
  <c r="BX350" i="6" s="1"/>
  <c r="BY350" i="6" s="1"/>
  <c r="BZ350" i="6" s="1"/>
  <c r="BV351" i="6"/>
  <c r="BW351" i="6" s="1"/>
  <c r="BX351" i="6" s="1"/>
  <c r="BY351" i="6" s="1"/>
  <c r="BZ351" i="6" s="1"/>
  <c r="BV353" i="6"/>
  <c r="BW353" i="6" s="1"/>
  <c r="BX353" i="6" s="1"/>
  <c r="BY353" i="6" s="1"/>
  <c r="BZ353" i="6" s="1"/>
  <c r="BV354" i="6"/>
  <c r="BW354" i="6" s="1"/>
  <c r="BX354" i="6" s="1"/>
  <c r="BY354" i="6" s="1"/>
  <c r="BZ354" i="6" s="1"/>
  <c r="BV355" i="6"/>
  <c r="BW355" i="6" s="1"/>
  <c r="BX355" i="6" s="1"/>
  <c r="BY355" i="6" s="1"/>
  <c r="BZ355" i="6" s="1"/>
  <c r="BV357" i="6"/>
  <c r="BW357" i="6" s="1"/>
  <c r="BX357" i="6" s="1"/>
  <c r="BY357" i="6" s="1"/>
  <c r="BZ357" i="6" s="1"/>
  <c r="BV358" i="6"/>
  <c r="BW358" i="6" s="1"/>
  <c r="BX358" i="6" s="1"/>
  <c r="BY358" i="6" s="1"/>
  <c r="BZ358" i="6" s="1"/>
  <c r="BV359" i="6"/>
  <c r="BW359" i="6" s="1"/>
  <c r="BX359" i="6" s="1"/>
  <c r="BY359" i="6" s="1"/>
  <c r="BZ359" i="6" s="1"/>
  <c r="BV361" i="6"/>
  <c r="BW361" i="6" s="1"/>
  <c r="BX361" i="6" s="1"/>
  <c r="BY361" i="6" s="1"/>
  <c r="BZ361" i="6" s="1"/>
  <c r="BV362" i="6"/>
  <c r="BW362" i="6" s="1"/>
  <c r="BX362" i="6" s="1"/>
  <c r="BY362" i="6" s="1"/>
  <c r="BZ362" i="6" s="1"/>
  <c r="BV363" i="6"/>
  <c r="BW363" i="6" s="1"/>
  <c r="BX363" i="6" s="1"/>
  <c r="BY363" i="6" s="1"/>
  <c r="BZ363" i="6" s="1"/>
  <c r="BV365" i="6"/>
  <c r="BW365" i="6" s="1"/>
  <c r="BX365" i="6" s="1"/>
  <c r="BY365" i="6" s="1"/>
  <c r="BZ365" i="6" s="1"/>
  <c r="BV366" i="6"/>
  <c r="BW366" i="6" s="1"/>
  <c r="BX366" i="6" s="1"/>
  <c r="BY366" i="6" s="1"/>
  <c r="BZ366" i="6" s="1"/>
  <c r="BV367" i="6"/>
  <c r="BW367" i="6" s="1"/>
  <c r="BX367" i="6" s="1"/>
  <c r="BY367" i="6" s="1"/>
  <c r="BZ367" i="6" s="1"/>
  <c r="BV369" i="6"/>
  <c r="BW369" i="6" s="1"/>
  <c r="BX369" i="6" s="1"/>
  <c r="BY369" i="6" s="1"/>
  <c r="BZ369" i="6" s="1"/>
  <c r="BV370" i="6"/>
  <c r="BW370" i="6" s="1"/>
  <c r="BX370" i="6" s="1"/>
  <c r="BY370" i="6" s="1"/>
  <c r="BZ370" i="6" s="1"/>
  <c r="BV371" i="6"/>
  <c r="BW371" i="6" s="1"/>
  <c r="BX371" i="6" s="1"/>
  <c r="BY371" i="6" s="1"/>
  <c r="BZ371" i="6" s="1"/>
  <c r="BV373" i="6"/>
  <c r="BW373" i="6" s="1"/>
  <c r="BX373" i="6" s="1"/>
  <c r="BY373" i="6" s="1"/>
  <c r="BZ373" i="6" s="1"/>
  <c r="BV374" i="6"/>
  <c r="BW374" i="6" s="1"/>
  <c r="BX374" i="6" s="1"/>
  <c r="BY374" i="6" s="1"/>
  <c r="BZ374" i="6" s="1"/>
  <c r="BV375" i="6"/>
  <c r="BW375" i="6" s="1"/>
  <c r="BX375" i="6" s="1"/>
  <c r="BY375" i="6" s="1"/>
  <c r="BZ375" i="6" s="1"/>
  <c r="BV377" i="6"/>
  <c r="BW377" i="6" s="1"/>
  <c r="BX377" i="6" s="1"/>
  <c r="BY377" i="6" s="1"/>
  <c r="BZ377" i="6" s="1"/>
  <c r="BV378" i="6"/>
  <c r="BW378" i="6" s="1"/>
  <c r="BX378" i="6" s="1"/>
  <c r="BY378" i="6" s="1"/>
  <c r="BZ378" i="6" s="1"/>
  <c r="BV379" i="6"/>
  <c r="BW379" i="6" s="1"/>
  <c r="BX379" i="6" s="1"/>
  <c r="BY379" i="6" s="1"/>
  <c r="BZ379" i="6" s="1"/>
  <c r="BV381" i="6"/>
  <c r="BW381" i="6" s="1"/>
  <c r="BX381" i="6" s="1"/>
  <c r="BY381" i="6" s="1"/>
  <c r="BZ381" i="6" s="1"/>
  <c r="BV382" i="6"/>
  <c r="BW382" i="6" s="1"/>
  <c r="BX382" i="6" s="1"/>
  <c r="BY382" i="6" s="1"/>
  <c r="BZ382" i="6" s="1"/>
  <c r="BV383" i="6"/>
  <c r="BW383" i="6" s="1"/>
  <c r="BX383" i="6" s="1"/>
  <c r="BY383" i="6" s="1"/>
  <c r="BZ383" i="6" s="1"/>
  <c r="BV385" i="6"/>
  <c r="BW385" i="6" s="1"/>
  <c r="BX385" i="6" s="1"/>
  <c r="BY385" i="6" s="1"/>
  <c r="BZ385" i="6" s="1"/>
  <c r="BV386" i="6"/>
  <c r="BW386" i="6" s="1"/>
  <c r="BX386" i="6" s="1"/>
  <c r="BY386" i="6" s="1"/>
  <c r="BZ386" i="6" s="1"/>
  <c r="BV387" i="6"/>
  <c r="BW387" i="6" s="1"/>
  <c r="BX387" i="6" s="1"/>
  <c r="BY387" i="6" s="1"/>
  <c r="BZ387" i="6" s="1"/>
  <c r="BV389" i="6"/>
  <c r="BW389" i="6" s="1"/>
  <c r="BX389" i="6" s="1"/>
  <c r="BY389" i="6" s="1"/>
  <c r="BZ389" i="6" s="1"/>
  <c r="BV390" i="6"/>
  <c r="BW390" i="6" s="1"/>
  <c r="BX390" i="6" s="1"/>
  <c r="BY390" i="6" s="1"/>
  <c r="BZ390" i="6" s="1"/>
  <c r="BV391" i="6"/>
  <c r="BW391" i="6" s="1"/>
  <c r="BX391" i="6" s="1"/>
  <c r="BY391" i="6" s="1"/>
  <c r="BZ391" i="6" s="1"/>
  <c r="BV393" i="6"/>
  <c r="BW393" i="6" s="1"/>
  <c r="BX393" i="6" s="1"/>
  <c r="BY393" i="6" s="1"/>
  <c r="BZ393" i="6" s="1"/>
  <c r="BV394" i="6"/>
  <c r="BW394" i="6" s="1"/>
  <c r="BX394" i="6" s="1"/>
  <c r="BY394" i="6" s="1"/>
  <c r="BZ394" i="6" s="1"/>
  <c r="BV395" i="6"/>
  <c r="BW395" i="6" s="1"/>
  <c r="BX395" i="6" s="1"/>
  <c r="BY395" i="6" s="1"/>
  <c r="BZ395" i="6" s="1"/>
  <c r="BV397" i="6"/>
  <c r="BW397" i="6" s="1"/>
  <c r="BX397" i="6" s="1"/>
  <c r="BY397" i="6" s="1"/>
  <c r="BZ397" i="6" s="1"/>
  <c r="BV398" i="6"/>
  <c r="BW398" i="6" s="1"/>
  <c r="BX398" i="6" s="1"/>
  <c r="BY398" i="6" s="1"/>
  <c r="BZ398" i="6" s="1"/>
  <c r="BV399" i="6"/>
  <c r="BW399" i="6" s="1"/>
  <c r="BX399" i="6" s="1"/>
  <c r="BY399" i="6" s="1"/>
  <c r="BZ399" i="6" s="1"/>
  <c r="BV401" i="6"/>
  <c r="BW401" i="6" s="1"/>
  <c r="BX401" i="6" s="1"/>
  <c r="BY401" i="6" s="1"/>
  <c r="BZ401" i="6" s="1"/>
  <c r="BV402" i="6"/>
  <c r="BW402" i="6" s="1"/>
  <c r="BX402" i="6" s="1"/>
  <c r="BY402" i="6" s="1"/>
  <c r="BZ402" i="6" s="1"/>
  <c r="BV403" i="6"/>
  <c r="BW403" i="6" s="1"/>
  <c r="BX403" i="6" s="1"/>
  <c r="BY403" i="6" s="1"/>
  <c r="BZ403" i="6" s="1"/>
  <c r="BV405" i="6"/>
  <c r="BW405" i="6" s="1"/>
  <c r="BX405" i="6" s="1"/>
  <c r="BY405" i="6" s="1"/>
  <c r="BZ405" i="6" s="1"/>
  <c r="BV406" i="6"/>
  <c r="BW406" i="6" s="1"/>
  <c r="BX406" i="6" s="1"/>
  <c r="BY406" i="6" s="1"/>
  <c r="BZ406" i="6" s="1"/>
  <c r="BV407" i="6"/>
  <c r="BW407" i="6" s="1"/>
  <c r="BX407" i="6" s="1"/>
  <c r="BY407" i="6" s="1"/>
  <c r="BZ407" i="6" s="1"/>
  <c r="BV409" i="6"/>
  <c r="BW409" i="6" s="1"/>
  <c r="BX409" i="6" s="1"/>
  <c r="BY409" i="6" s="1"/>
  <c r="BZ409" i="6" s="1"/>
  <c r="BV410" i="6"/>
  <c r="BW410" i="6" s="1"/>
  <c r="BX410" i="6" s="1"/>
  <c r="BY410" i="6" s="1"/>
  <c r="BZ410" i="6" s="1"/>
  <c r="BV411" i="6"/>
  <c r="BW411" i="6" s="1"/>
  <c r="BX411" i="6" s="1"/>
  <c r="BY411" i="6" s="1"/>
  <c r="BZ411" i="6" s="1"/>
  <c r="BV413" i="6"/>
  <c r="BW413" i="6" s="1"/>
  <c r="BX413" i="6" s="1"/>
  <c r="BY413" i="6" s="1"/>
  <c r="BZ413" i="6" s="1"/>
  <c r="BV414" i="6"/>
  <c r="BW414" i="6" s="1"/>
  <c r="BX414" i="6" s="1"/>
  <c r="BY414" i="6" s="1"/>
  <c r="BZ414" i="6" s="1"/>
  <c r="BV415" i="6"/>
  <c r="BW415" i="6" s="1"/>
  <c r="BX415" i="6" s="1"/>
  <c r="BY415" i="6" s="1"/>
  <c r="BZ415" i="6" s="1"/>
  <c r="BV417" i="6"/>
  <c r="BW417" i="6" s="1"/>
  <c r="BX417" i="6" s="1"/>
  <c r="BY417" i="6" s="1"/>
  <c r="BZ417" i="6" s="1"/>
  <c r="BV418" i="6"/>
  <c r="BW418" i="6" s="1"/>
  <c r="BX418" i="6" s="1"/>
  <c r="BY418" i="6" s="1"/>
  <c r="BZ418" i="6" s="1"/>
  <c r="BV419" i="6"/>
  <c r="BW419" i="6" s="1"/>
  <c r="BX419" i="6" s="1"/>
  <c r="BY419" i="6" s="1"/>
  <c r="BZ419" i="6" s="1"/>
  <c r="BV421" i="6"/>
  <c r="BW421" i="6" s="1"/>
  <c r="BX421" i="6" s="1"/>
  <c r="BY421" i="6" s="1"/>
  <c r="BZ421" i="6" s="1"/>
  <c r="BV422" i="6"/>
  <c r="BW422" i="6" s="1"/>
  <c r="BX422" i="6" s="1"/>
  <c r="BY422" i="6" s="1"/>
  <c r="BZ422" i="6" s="1"/>
  <c r="BV423" i="6"/>
  <c r="BW423" i="6" s="1"/>
  <c r="BX423" i="6" s="1"/>
  <c r="BY423" i="6" s="1"/>
  <c r="BZ423" i="6" s="1"/>
  <c r="BV425" i="6"/>
  <c r="BW425" i="6" s="1"/>
  <c r="BX425" i="6" s="1"/>
  <c r="BY425" i="6" s="1"/>
  <c r="BZ425" i="6" s="1"/>
  <c r="BV426" i="6"/>
  <c r="BW426" i="6" s="1"/>
  <c r="BX426" i="6" s="1"/>
  <c r="BY426" i="6" s="1"/>
  <c r="BZ426" i="6" s="1"/>
  <c r="BV427" i="6"/>
  <c r="BW427" i="6" s="1"/>
  <c r="BX427" i="6" s="1"/>
  <c r="BY427" i="6" s="1"/>
  <c r="BZ427" i="6" s="1"/>
  <c r="BV429" i="6"/>
  <c r="BW429" i="6" s="1"/>
  <c r="BX429" i="6" s="1"/>
  <c r="BY429" i="6" s="1"/>
  <c r="BZ429" i="6" s="1"/>
  <c r="BV430" i="6"/>
  <c r="BW430" i="6" s="1"/>
  <c r="BX430" i="6" s="1"/>
  <c r="BY430" i="6" s="1"/>
  <c r="BZ430" i="6" s="1"/>
  <c r="BV431" i="6"/>
  <c r="BW431" i="6" s="1"/>
  <c r="BX431" i="6" s="1"/>
  <c r="BY431" i="6" s="1"/>
  <c r="BZ431" i="6" s="1"/>
  <c r="BV433" i="6"/>
  <c r="BW433" i="6" s="1"/>
  <c r="BX433" i="6" s="1"/>
  <c r="BY433" i="6" s="1"/>
  <c r="BZ433" i="6" s="1"/>
  <c r="BV434" i="6"/>
  <c r="BW434" i="6" s="1"/>
  <c r="BX434" i="6" s="1"/>
  <c r="BY434" i="6" s="1"/>
  <c r="BZ434" i="6" s="1"/>
  <c r="BV435" i="6"/>
  <c r="BW435" i="6" s="1"/>
  <c r="BX435" i="6" s="1"/>
  <c r="BY435" i="6" s="1"/>
  <c r="BZ435" i="6" s="1"/>
  <c r="BV437" i="6"/>
  <c r="BW437" i="6" s="1"/>
  <c r="BX437" i="6" s="1"/>
  <c r="BY437" i="6" s="1"/>
  <c r="BZ437" i="6" s="1"/>
  <c r="BV438" i="6"/>
  <c r="BW438" i="6" s="1"/>
  <c r="BX438" i="6" s="1"/>
  <c r="BY438" i="6" s="1"/>
  <c r="BZ438" i="6" s="1"/>
  <c r="BV439" i="6"/>
  <c r="BW439" i="6" s="1"/>
  <c r="BX439" i="6" s="1"/>
  <c r="BY439" i="6" s="1"/>
  <c r="BZ439" i="6" s="1"/>
  <c r="BV441" i="6"/>
  <c r="BW441" i="6" s="1"/>
  <c r="BX441" i="6" s="1"/>
  <c r="BY441" i="6" s="1"/>
  <c r="BZ441" i="6" s="1"/>
  <c r="BV442" i="6"/>
  <c r="BW442" i="6" s="1"/>
  <c r="BX442" i="6" s="1"/>
  <c r="BY442" i="6" s="1"/>
  <c r="BZ442" i="6" s="1"/>
  <c r="BV443" i="6"/>
  <c r="BW443" i="6" s="1"/>
  <c r="BX443" i="6" s="1"/>
  <c r="BY443" i="6" s="1"/>
  <c r="BZ443" i="6" s="1"/>
  <c r="BV445" i="6"/>
  <c r="BW445" i="6" s="1"/>
  <c r="BX445" i="6" s="1"/>
  <c r="BY445" i="6" s="1"/>
  <c r="BZ445" i="6" s="1"/>
  <c r="BV446" i="6"/>
  <c r="BW446" i="6" s="1"/>
  <c r="BX446" i="6" s="1"/>
  <c r="BY446" i="6" s="1"/>
  <c r="BZ446" i="6" s="1"/>
  <c r="BV447" i="6"/>
  <c r="BW447" i="6" s="1"/>
  <c r="BX447" i="6" s="1"/>
  <c r="BY447" i="6" s="1"/>
  <c r="BZ447" i="6" s="1"/>
  <c r="BV449" i="6"/>
  <c r="BW449" i="6" s="1"/>
  <c r="BX449" i="6" s="1"/>
  <c r="BY449" i="6" s="1"/>
  <c r="BZ449" i="6" s="1"/>
  <c r="BV451" i="6"/>
  <c r="BW451" i="6" s="1"/>
  <c r="BX451" i="6" s="1"/>
  <c r="BY451" i="6" s="1"/>
  <c r="BZ451" i="6" s="1"/>
  <c r="BV453" i="6"/>
  <c r="BW453" i="6" s="1"/>
  <c r="BX453" i="6" s="1"/>
  <c r="BY453" i="6" s="1"/>
  <c r="BZ453" i="6" s="1"/>
  <c r="BV454" i="6"/>
  <c r="BW454" i="6" s="1"/>
  <c r="BX454" i="6" s="1"/>
  <c r="BY454" i="6" s="1"/>
  <c r="BZ454" i="6" s="1"/>
  <c r="BV455" i="6"/>
  <c r="BW455" i="6" s="1"/>
  <c r="BX455" i="6" s="1"/>
  <c r="BY455" i="6" s="1"/>
  <c r="BZ455" i="6" s="1"/>
  <c r="BV457" i="6"/>
  <c r="BW457" i="6" s="1"/>
  <c r="BX457" i="6" s="1"/>
  <c r="BY457" i="6" s="1"/>
  <c r="BZ457" i="6" s="1"/>
  <c r="BV458" i="6"/>
  <c r="BW458" i="6" s="1"/>
  <c r="BX458" i="6" s="1"/>
  <c r="BY458" i="6" s="1"/>
  <c r="BZ458" i="6" s="1"/>
  <c r="BV459" i="6"/>
  <c r="BW459" i="6" s="1"/>
  <c r="BX459" i="6" s="1"/>
  <c r="BY459" i="6" s="1"/>
  <c r="BZ459" i="6" s="1"/>
  <c r="BV461" i="6"/>
  <c r="BW461" i="6" s="1"/>
  <c r="BX461" i="6" s="1"/>
  <c r="BY461" i="6" s="1"/>
  <c r="BZ461" i="6" s="1"/>
  <c r="BV462" i="6"/>
  <c r="BW462" i="6" s="1"/>
  <c r="BX462" i="6" s="1"/>
  <c r="BY462" i="6" s="1"/>
  <c r="BZ462" i="6" s="1"/>
  <c r="BV463" i="6"/>
  <c r="BW463" i="6" s="1"/>
  <c r="BX463" i="6" s="1"/>
  <c r="BY463" i="6" s="1"/>
  <c r="BZ463" i="6" s="1"/>
  <c r="BV465" i="6"/>
  <c r="BW465" i="6" s="1"/>
  <c r="BX465" i="6" s="1"/>
  <c r="BY465" i="6" s="1"/>
  <c r="BZ465" i="6" s="1"/>
  <c r="BV466" i="6"/>
  <c r="BW466" i="6" s="1"/>
  <c r="BX466" i="6" s="1"/>
  <c r="BY466" i="6" s="1"/>
  <c r="BZ466" i="6" s="1"/>
  <c r="BV467" i="6"/>
  <c r="BW467" i="6" s="1"/>
  <c r="BX467" i="6" s="1"/>
  <c r="BY467" i="6" s="1"/>
  <c r="BZ467" i="6" s="1"/>
  <c r="BV469" i="6"/>
  <c r="BW469" i="6" s="1"/>
  <c r="BX469" i="6" s="1"/>
  <c r="BY469" i="6" s="1"/>
  <c r="BZ469" i="6" s="1"/>
  <c r="BV470" i="6"/>
  <c r="BW470" i="6" s="1"/>
  <c r="BX470" i="6" s="1"/>
  <c r="BY470" i="6" s="1"/>
  <c r="BZ470" i="6" s="1"/>
  <c r="BV471" i="6"/>
  <c r="BW471" i="6" s="1"/>
  <c r="BX471" i="6" s="1"/>
  <c r="BY471" i="6" s="1"/>
  <c r="BZ471" i="6" s="1"/>
  <c r="BV473" i="6"/>
  <c r="BW473" i="6" s="1"/>
  <c r="BX473" i="6" s="1"/>
  <c r="BY473" i="6" s="1"/>
  <c r="BZ473" i="6" s="1"/>
  <c r="BV474" i="6"/>
  <c r="BW474" i="6" s="1"/>
  <c r="BX474" i="6" s="1"/>
  <c r="BY474" i="6" s="1"/>
  <c r="BZ474" i="6" s="1"/>
  <c r="BV475" i="6"/>
  <c r="BW475" i="6" s="1"/>
  <c r="BX475" i="6" s="1"/>
  <c r="BY475" i="6" s="1"/>
  <c r="BZ475" i="6" s="1"/>
  <c r="BV477" i="6"/>
  <c r="BW477" i="6" s="1"/>
  <c r="BX477" i="6" s="1"/>
  <c r="BY477" i="6" s="1"/>
  <c r="BZ477" i="6" s="1"/>
  <c r="BV478" i="6"/>
  <c r="BW478" i="6" s="1"/>
  <c r="BX478" i="6" s="1"/>
  <c r="BY478" i="6" s="1"/>
  <c r="BZ478" i="6" s="1"/>
  <c r="BV479" i="6"/>
  <c r="BW479" i="6" s="1"/>
  <c r="BX479" i="6" s="1"/>
  <c r="BY479" i="6" s="1"/>
  <c r="BZ479" i="6" s="1"/>
  <c r="BV481" i="6"/>
  <c r="BW481" i="6" s="1"/>
  <c r="BX481" i="6" s="1"/>
  <c r="BY481" i="6" s="1"/>
  <c r="BZ481" i="6" s="1"/>
  <c r="BV482" i="6"/>
  <c r="BW482" i="6" s="1"/>
  <c r="BX482" i="6" s="1"/>
  <c r="BY482" i="6" s="1"/>
  <c r="BZ482" i="6" s="1"/>
  <c r="BV483" i="6"/>
  <c r="BW483" i="6" s="1"/>
  <c r="BX483" i="6" s="1"/>
  <c r="BY483" i="6" s="1"/>
  <c r="BZ483" i="6" s="1"/>
  <c r="BV485" i="6"/>
  <c r="BW485" i="6" s="1"/>
  <c r="BX485" i="6" s="1"/>
  <c r="BY485" i="6" s="1"/>
  <c r="BZ485" i="6" s="1"/>
  <c r="BV486" i="6"/>
  <c r="BW486" i="6" s="1"/>
  <c r="BX486" i="6" s="1"/>
  <c r="BY486" i="6" s="1"/>
  <c r="BZ486" i="6" s="1"/>
  <c r="BV487" i="6"/>
  <c r="BW487" i="6" s="1"/>
  <c r="BX487" i="6" s="1"/>
  <c r="BY487" i="6" s="1"/>
  <c r="BZ487" i="6" s="1"/>
  <c r="BV489" i="6"/>
  <c r="BW489" i="6" s="1"/>
  <c r="BX489" i="6" s="1"/>
  <c r="BY489" i="6" s="1"/>
  <c r="BZ489" i="6" s="1"/>
  <c r="BV490" i="6"/>
  <c r="BW490" i="6" s="1"/>
  <c r="BX490" i="6" s="1"/>
  <c r="BY490" i="6" s="1"/>
  <c r="BZ490" i="6" s="1"/>
  <c r="BV491" i="6"/>
  <c r="BW491" i="6" s="1"/>
  <c r="BX491" i="6" s="1"/>
  <c r="BY491" i="6" s="1"/>
  <c r="BZ491" i="6" s="1"/>
  <c r="BV493" i="6"/>
  <c r="BW493" i="6" s="1"/>
  <c r="BX493" i="6" s="1"/>
  <c r="BY493" i="6" s="1"/>
  <c r="BZ493" i="6" s="1"/>
  <c r="BV494" i="6"/>
  <c r="BW494" i="6" s="1"/>
  <c r="BX494" i="6" s="1"/>
  <c r="BY494" i="6" s="1"/>
  <c r="BZ494" i="6" s="1"/>
  <c r="BV495" i="6"/>
  <c r="BW495" i="6" s="1"/>
  <c r="BX495" i="6" s="1"/>
  <c r="BY495" i="6" s="1"/>
  <c r="BZ495" i="6" s="1"/>
  <c r="BV497" i="6"/>
  <c r="BW497" i="6" s="1"/>
  <c r="BX497" i="6" s="1"/>
  <c r="BY497" i="6" s="1"/>
  <c r="BZ497" i="6" s="1"/>
  <c r="BV498" i="6"/>
  <c r="BW498" i="6" s="1"/>
  <c r="BX498" i="6" s="1"/>
  <c r="BY498" i="6" s="1"/>
  <c r="BZ498" i="6" s="1"/>
  <c r="BV499" i="6"/>
  <c r="BW499" i="6" s="1"/>
  <c r="BX499" i="6" s="1"/>
  <c r="BY499" i="6" s="1"/>
  <c r="BZ499" i="6" s="1"/>
  <c r="BV501" i="6"/>
  <c r="BW501" i="6" s="1"/>
  <c r="BX501" i="6" s="1"/>
  <c r="BY501" i="6" s="1"/>
  <c r="BZ501" i="6" s="1"/>
  <c r="BV502" i="6"/>
  <c r="BW502" i="6" s="1"/>
  <c r="BX502" i="6" s="1"/>
  <c r="BY502" i="6" s="1"/>
  <c r="BZ502" i="6" s="1"/>
  <c r="BV503" i="6"/>
  <c r="BW503" i="6" s="1"/>
  <c r="BX503" i="6" s="1"/>
  <c r="BY503" i="6" s="1"/>
  <c r="BZ503" i="6" s="1"/>
  <c r="BV505" i="6"/>
  <c r="BW505" i="6" s="1"/>
  <c r="BX505" i="6" s="1"/>
  <c r="BY505" i="6" s="1"/>
  <c r="BZ505" i="6" s="1"/>
  <c r="BV506" i="6"/>
  <c r="BW506" i="6" s="1"/>
  <c r="BX506" i="6" s="1"/>
  <c r="BY506" i="6" s="1"/>
  <c r="BZ506" i="6" s="1"/>
  <c r="BV507" i="6"/>
  <c r="BW507" i="6" s="1"/>
  <c r="BX507" i="6" s="1"/>
  <c r="BY507" i="6" s="1"/>
  <c r="BZ507" i="6" s="1"/>
  <c r="BV509" i="6"/>
  <c r="BW509" i="6" s="1"/>
  <c r="BX509" i="6" s="1"/>
  <c r="BY509" i="6" s="1"/>
  <c r="BZ509" i="6" s="1"/>
  <c r="BV510" i="6"/>
  <c r="BW510" i="6" s="1"/>
  <c r="BX510" i="6" s="1"/>
  <c r="BY510" i="6" s="1"/>
  <c r="BZ510" i="6" s="1"/>
  <c r="BV511" i="6"/>
  <c r="BW511" i="6" s="1"/>
  <c r="BX511" i="6" s="1"/>
  <c r="BY511" i="6" s="1"/>
  <c r="BZ511" i="6" s="1"/>
  <c r="BV513" i="6"/>
  <c r="BW513" i="6" s="1"/>
  <c r="BX513" i="6" s="1"/>
  <c r="BY513" i="6" s="1"/>
  <c r="BZ513" i="6" s="1"/>
  <c r="BV514" i="6"/>
  <c r="BW514" i="6" s="1"/>
  <c r="BX514" i="6" s="1"/>
  <c r="BY514" i="6" s="1"/>
  <c r="BZ514" i="6" s="1"/>
  <c r="BV61" i="6"/>
  <c r="BW61" i="6" s="1"/>
  <c r="BX61" i="6" s="1"/>
  <c r="BY61" i="6" s="1"/>
  <c r="BZ61" i="6" s="1"/>
  <c r="BV89" i="6"/>
  <c r="BW89" i="6" s="1"/>
  <c r="BX89" i="6" s="1"/>
  <c r="BY89" i="6" s="1"/>
  <c r="BZ89" i="6" s="1"/>
  <c r="BV93" i="6"/>
  <c r="BW93" i="6" s="1"/>
  <c r="BX93" i="6" s="1"/>
  <c r="BY93" i="6" s="1"/>
  <c r="BZ93" i="6" s="1"/>
  <c r="BV103" i="6"/>
  <c r="BW103" i="6" s="1"/>
  <c r="BX103" i="6" s="1"/>
  <c r="BY103" i="6" s="1"/>
  <c r="BZ103" i="6" s="1"/>
  <c r="BV104" i="6"/>
  <c r="BW104" i="6" s="1"/>
  <c r="BX104" i="6" s="1"/>
  <c r="BY104" i="6" s="1"/>
  <c r="BZ104" i="6" s="1"/>
  <c r="BV105" i="6"/>
  <c r="BW105" i="6" s="1"/>
  <c r="BX105" i="6" s="1"/>
  <c r="BY105" i="6" s="1"/>
  <c r="BZ105" i="6" s="1"/>
  <c r="BV121" i="6"/>
  <c r="BW121" i="6" s="1"/>
  <c r="BX121" i="6" s="1"/>
  <c r="BY121" i="6" s="1"/>
  <c r="BZ121" i="6" s="1"/>
  <c r="BV129" i="6"/>
  <c r="BW129" i="6" s="1"/>
  <c r="BX129" i="6" s="1"/>
  <c r="BY129" i="6" s="1"/>
  <c r="BZ129" i="6" s="1"/>
  <c r="BV138" i="6"/>
  <c r="BW138" i="6" s="1"/>
  <c r="BX138" i="6" s="1"/>
  <c r="BY138" i="6" s="1"/>
  <c r="BZ138" i="6" s="1"/>
  <c r="BV141" i="6"/>
  <c r="BW141" i="6" s="1"/>
  <c r="BX141" i="6" s="1"/>
  <c r="BY141" i="6" s="1"/>
  <c r="BZ141" i="6" s="1"/>
  <c r="BV149" i="6"/>
  <c r="BW149" i="6" s="1"/>
  <c r="BX149" i="6" s="1"/>
  <c r="BY149" i="6" s="1"/>
  <c r="BZ149" i="6" s="1"/>
  <c r="BV169" i="6"/>
  <c r="BW169" i="6" s="1"/>
  <c r="BX169" i="6" s="1"/>
  <c r="BY169" i="6" s="1"/>
  <c r="BZ169" i="6" s="1"/>
  <c r="BV177" i="6"/>
  <c r="BW177" i="6" s="1"/>
  <c r="BX177" i="6" s="1"/>
  <c r="BY177" i="6" s="1"/>
  <c r="BZ177" i="6" s="1"/>
  <c r="BV201" i="6"/>
  <c r="BW201" i="6" s="1"/>
  <c r="BX201" i="6" s="1"/>
  <c r="BY201" i="6" s="1"/>
  <c r="BZ201" i="6" s="1"/>
  <c r="BV209" i="6"/>
  <c r="BW209" i="6" s="1"/>
  <c r="BX209" i="6" s="1"/>
  <c r="BY209" i="6" s="1"/>
  <c r="BZ209" i="6" s="1"/>
  <c r="BV237" i="6"/>
  <c r="BW237" i="6" s="1"/>
  <c r="BX237" i="6" s="1"/>
  <c r="BY237" i="6" s="1"/>
  <c r="BZ237" i="6" s="1"/>
  <c r="BV245" i="6"/>
  <c r="BW245" i="6" s="1"/>
  <c r="BX245" i="6" s="1"/>
  <c r="BY245" i="6" s="1"/>
  <c r="BZ245" i="6" s="1"/>
  <c r="BV301" i="6"/>
  <c r="BW301" i="6" s="1"/>
  <c r="BX301" i="6" s="1"/>
  <c r="BY301" i="6" s="1"/>
  <c r="BZ301" i="6" s="1"/>
  <c r="BV9" i="6"/>
  <c r="BW9" i="6" s="1"/>
  <c r="BX9" i="6" s="1"/>
  <c r="BY9" i="6" s="1"/>
  <c r="BZ9" i="6" s="1"/>
  <c r="BV21" i="6"/>
  <c r="BW21" i="6" s="1"/>
  <c r="BX21" i="6" s="1"/>
  <c r="BY21" i="6" s="1"/>
  <c r="BZ21" i="6" s="1"/>
  <c r="BV31" i="6"/>
  <c r="BW31" i="6" s="1"/>
  <c r="BX31" i="6" s="1"/>
  <c r="BY31" i="6" s="1"/>
  <c r="BZ31" i="6" s="1"/>
  <c r="BV37" i="6"/>
  <c r="BW37" i="6" s="1"/>
  <c r="BX37" i="6" s="1"/>
  <c r="BY37" i="6" s="1"/>
  <c r="BZ37" i="6" s="1"/>
  <c r="BV45" i="6"/>
  <c r="BW45" i="6" s="1"/>
  <c r="BX45" i="6" s="1"/>
  <c r="BY45" i="6" s="1"/>
  <c r="BZ45" i="6" s="1"/>
  <c r="BV57" i="6"/>
  <c r="BW57" i="6" s="1"/>
  <c r="BX57" i="6" s="1"/>
  <c r="BY57" i="6" s="1"/>
  <c r="BZ57" i="6" s="1"/>
  <c r="BV69" i="6"/>
  <c r="BW69" i="6" s="1"/>
  <c r="BX69" i="6" s="1"/>
  <c r="BY69" i="6" s="1"/>
  <c r="BZ69" i="6" s="1"/>
  <c r="BV80" i="6"/>
  <c r="BW80" i="6" s="1"/>
  <c r="BX80" i="6" s="1"/>
  <c r="BY80" i="6" s="1"/>
  <c r="BZ80" i="6" s="1"/>
  <c r="BV81" i="6"/>
  <c r="BW81" i="6" s="1"/>
  <c r="BX81" i="6" s="1"/>
  <c r="BY81" i="6" s="1"/>
  <c r="BZ81" i="6" s="1"/>
  <c r="BV97" i="6"/>
  <c r="BW97" i="6" s="1"/>
  <c r="BX97" i="6" s="1"/>
  <c r="BY97" i="6" s="1"/>
  <c r="BZ97" i="6" s="1"/>
  <c r="BV101" i="6"/>
  <c r="BW101" i="6" s="1"/>
  <c r="BX101" i="6" s="1"/>
  <c r="BY101" i="6" s="1"/>
  <c r="BZ101" i="6" s="1"/>
  <c r="BV161" i="6"/>
  <c r="BW161" i="6" s="1"/>
  <c r="BX161" i="6" s="1"/>
  <c r="BY161" i="6" s="1"/>
  <c r="BZ161" i="6" s="1"/>
  <c r="BV165" i="6"/>
  <c r="BW165" i="6" s="1"/>
  <c r="BX165" i="6" s="1"/>
  <c r="BY165" i="6" s="1"/>
  <c r="BZ165" i="6" s="1"/>
  <c r="BV181" i="6"/>
  <c r="BW181" i="6" s="1"/>
  <c r="BX181" i="6" s="1"/>
  <c r="BY181" i="6" s="1"/>
  <c r="BZ181" i="6" s="1"/>
  <c r="BV213" i="6"/>
  <c r="BW213" i="6" s="1"/>
  <c r="BX213" i="6" s="1"/>
  <c r="BY213" i="6" s="1"/>
  <c r="BZ213" i="6" s="1"/>
  <c r="BV221" i="6"/>
  <c r="BW221" i="6" s="1"/>
  <c r="BX221" i="6" s="1"/>
  <c r="BY221" i="6" s="1"/>
  <c r="BZ221" i="6" s="1"/>
  <c r="BV225" i="6"/>
  <c r="BW225" i="6" s="1"/>
  <c r="BX225" i="6" s="1"/>
  <c r="BY225" i="6" s="1"/>
  <c r="BZ225" i="6" s="1"/>
  <c r="BV229" i="6"/>
  <c r="BW229" i="6" s="1"/>
  <c r="BX229" i="6" s="1"/>
  <c r="BY229" i="6" s="1"/>
  <c r="BZ229" i="6" s="1"/>
  <c r="BV241" i="6"/>
  <c r="BW241" i="6" s="1"/>
  <c r="BX241" i="6" s="1"/>
  <c r="BY241" i="6" s="1"/>
  <c r="BZ241" i="6" s="1"/>
  <c r="BV249" i="6"/>
  <c r="BW249" i="6" s="1"/>
  <c r="BX249" i="6" s="1"/>
  <c r="BY249" i="6" s="1"/>
  <c r="BZ249" i="6" s="1"/>
  <c r="BV5" i="6"/>
  <c r="BW5" i="6" s="1"/>
  <c r="BX5" i="6" s="1"/>
  <c r="BY5" i="6" s="1"/>
  <c r="BZ5" i="6" s="1"/>
  <c r="BV6" i="6"/>
  <c r="BW6" i="6" s="1"/>
  <c r="BX6" i="6" s="1"/>
  <c r="BY6" i="6" s="1"/>
  <c r="BZ6" i="6" s="1"/>
  <c r="BV13" i="6"/>
  <c r="BW13" i="6" s="1"/>
  <c r="BX13" i="6" s="1"/>
  <c r="BY13" i="6" s="1"/>
  <c r="BZ13" i="6" s="1"/>
  <c r="BV17" i="6"/>
  <c r="BW17" i="6" s="1"/>
  <c r="BX17" i="6" s="1"/>
  <c r="BY17" i="6" s="1"/>
  <c r="BZ17" i="6" s="1"/>
  <c r="BV29" i="6"/>
  <c r="BW29" i="6" s="1"/>
  <c r="BX29" i="6" s="1"/>
  <c r="BY29" i="6" s="1"/>
  <c r="BZ29" i="6" s="1"/>
  <c r="BV33" i="6"/>
  <c r="BW33" i="6" s="1"/>
  <c r="BX33" i="6" s="1"/>
  <c r="BY33" i="6" s="1"/>
  <c r="BZ33" i="6" s="1"/>
  <c r="BV41" i="6"/>
  <c r="BW41" i="6" s="1"/>
  <c r="BX41" i="6" s="1"/>
  <c r="BY41" i="6" s="1"/>
  <c r="BZ41" i="6" s="1"/>
  <c r="BV85" i="6"/>
  <c r="BW85" i="6" s="1"/>
  <c r="BX85" i="6" s="1"/>
  <c r="BY85" i="6" s="1"/>
  <c r="BZ85" i="6" s="1"/>
  <c r="BV117" i="6"/>
  <c r="BW117" i="6" s="1"/>
  <c r="BX117" i="6" s="1"/>
  <c r="BY117" i="6" s="1"/>
  <c r="BZ117" i="6" s="1"/>
  <c r="BV131" i="6"/>
  <c r="BW131" i="6" s="1"/>
  <c r="BX131" i="6" s="1"/>
  <c r="BY131" i="6" s="1"/>
  <c r="BZ131" i="6" s="1"/>
  <c r="BV133" i="6"/>
  <c r="BW133" i="6" s="1"/>
  <c r="BX133" i="6" s="1"/>
  <c r="BY133" i="6" s="1"/>
  <c r="BZ133" i="6" s="1"/>
  <c r="BV145" i="6"/>
  <c r="BW145" i="6" s="1"/>
  <c r="BX145" i="6" s="1"/>
  <c r="BY145" i="6" s="1"/>
  <c r="BZ145" i="6" s="1"/>
  <c r="BV157" i="6"/>
  <c r="BW157" i="6" s="1"/>
  <c r="BX157" i="6" s="1"/>
  <c r="BY157" i="6" s="1"/>
  <c r="BZ157" i="6" s="1"/>
  <c r="BV189" i="6"/>
  <c r="BW189" i="6" s="1"/>
  <c r="BX189" i="6" s="1"/>
  <c r="BY189" i="6" s="1"/>
  <c r="BZ189" i="6" s="1"/>
  <c r="BV197" i="6"/>
  <c r="BW197" i="6" s="1"/>
  <c r="BX197" i="6" s="1"/>
  <c r="BY197" i="6" s="1"/>
  <c r="BZ197" i="6" s="1"/>
  <c r="BV205" i="6"/>
  <c r="BW205" i="6" s="1"/>
  <c r="BX205" i="6" s="1"/>
  <c r="BY205" i="6" s="1"/>
  <c r="BZ205" i="6" s="1"/>
  <c r="BV217" i="6"/>
  <c r="BW217" i="6" s="1"/>
  <c r="BX217" i="6" s="1"/>
  <c r="BY217" i="6" s="1"/>
  <c r="BZ217" i="6" s="1"/>
  <c r="BV223" i="6"/>
  <c r="BW223" i="6" s="1"/>
  <c r="BX223" i="6" s="1"/>
  <c r="BY223" i="6" s="1"/>
  <c r="BZ223" i="6" s="1"/>
  <c r="BV257" i="6"/>
  <c r="BW257" i="6" s="1"/>
  <c r="BX257" i="6" s="1"/>
  <c r="BY257" i="6" s="1"/>
  <c r="BZ257" i="6" s="1"/>
  <c r="BV261" i="6"/>
  <c r="BW261" i="6" s="1"/>
  <c r="BX261" i="6" s="1"/>
  <c r="BY261" i="6" s="1"/>
  <c r="BZ261" i="6" s="1"/>
  <c r="BV265" i="6"/>
  <c r="BW265" i="6" s="1"/>
  <c r="BX265" i="6" s="1"/>
  <c r="BY265" i="6" s="1"/>
  <c r="BZ265" i="6" s="1"/>
  <c r="BV273" i="6"/>
  <c r="BW273" i="6" s="1"/>
  <c r="BX273" i="6" s="1"/>
  <c r="BY273" i="6" s="1"/>
  <c r="BZ273" i="6" s="1"/>
  <c r="BV277" i="6"/>
  <c r="BW277" i="6" s="1"/>
  <c r="BX277" i="6" s="1"/>
  <c r="BY277" i="6" s="1"/>
  <c r="BZ277" i="6" s="1"/>
  <c r="BV515" i="6"/>
  <c r="BW515" i="6" s="1"/>
  <c r="BX515" i="6" s="1"/>
  <c r="BY515" i="6" s="1"/>
  <c r="BZ515" i="6" s="1"/>
  <c r="BV517" i="6"/>
  <c r="BW517" i="6" s="1"/>
  <c r="BX517" i="6" s="1"/>
  <c r="BY517" i="6" s="1"/>
  <c r="BZ517" i="6" s="1"/>
  <c r="BV518" i="6"/>
  <c r="BW518" i="6" s="1"/>
  <c r="BX518" i="6" s="1"/>
  <c r="BY518" i="6" s="1"/>
  <c r="BZ518" i="6" s="1"/>
  <c r="BV519" i="6"/>
  <c r="BW519" i="6" s="1"/>
  <c r="BX519" i="6" s="1"/>
  <c r="BY519" i="6" s="1"/>
  <c r="BZ519" i="6" s="1"/>
  <c r="BV521" i="6"/>
  <c r="BW521" i="6" s="1"/>
  <c r="BX521" i="6" s="1"/>
  <c r="BY521" i="6" s="1"/>
  <c r="BZ521" i="6" s="1"/>
  <c r="BV522" i="6"/>
  <c r="BW522" i="6" s="1"/>
  <c r="BX522" i="6" s="1"/>
  <c r="BY522" i="6" s="1"/>
  <c r="BZ522" i="6" s="1"/>
  <c r="BV523" i="6"/>
  <c r="BW523" i="6" s="1"/>
  <c r="BX523" i="6" s="1"/>
  <c r="BY523" i="6" s="1"/>
  <c r="BZ523" i="6" s="1"/>
  <c r="BV525" i="6"/>
  <c r="BW525" i="6" s="1"/>
  <c r="BX525" i="6" s="1"/>
  <c r="BY525" i="6" s="1"/>
  <c r="BZ525" i="6" s="1"/>
  <c r="BV526" i="6"/>
  <c r="BW526" i="6" s="1"/>
  <c r="BX526" i="6" s="1"/>
  <c r="BY526" i="6" s="1"/>
  <c r="BZ526" i="6" s="1"/>
  <c r="BV527" i="6"/>
  <c r="BW527" i="6" s="1"/>
  <c r="BX527" i="6" s="1"/>
  <c r="BY527" i="6" s="1"/>
  <c r="BZ527" i="6" s="1"/>
  <c r="BV529" i="6"/>
  <c r="BW529" i="6" s="1"/>
  <c r="BX529" i="6" s="1"/>
  <c r="BY529" i="6" s="1"/>
  <c r="BZ529" i="6" s="1"/>
  <c r="BV530" i="6"/>
  <c r="BW530" i="6" s="1"/>
  <c r="BX530" i="6" s="1"/>
  <c r="BY530" i="6" s="1"/>
  <c r="BZ530" i="6" s="1"/>
  <c r="BV531" i="6"/>
  <c r="BW531" i="6" s="1"/>
  <c r="BX531" i="6" s="1"/>
  <c r="BY531" i="6" s="1"/>
  <c r="BZ531" i="6" s="1"/>
  <c r="BV533" i="6"/>
  <c r="BW533" i="6" s="1"/>
  <c r="BX533" i="6" s="1"/>
  <c r="BY533" i="6" s="1"/>
  <c r="BZ533" i="6" s="1"/>
  <c r="BV534" i="6"/>
  <c r="BW534" i="6" s="1"/>
  <c r="BX534" i="6" s="1"/>
  <c r="BY534" i="6" s="1"/>
  <c r="BZ534" i="6" s="1"/>
  <c r="BV535" i="6"/>
  <c r="BW535" i="6" s="1"/>
  <c r="BX535" i="6" s="1"/>
  <c r="BY535" i="6" s="1"/>
  <c r="BZ535" i="6" s="1"/>
  <c r="BV537" i="6"/>
  <c r="BW537" i="6" s="1"/>
  <c r="BX537" i="6" s="1"/>
  <c r="BY537" i="6" s="1"/>
  <c r="BZ537" i="6" s="1"/>
  <c r="BV538" i="6"/>
  <c r="BW538" i="6" s="1"/>
  <c r="BX538" i="6" s="1"/>
  <c r="BY538" i="6" s="1"/>
  <c r="BZ538" i="6" s="1"/>
  <c r="BV539" i="6"/>
  <c r="BW539" i="6" s="1"/>
  <c r="BX539" i="6" s="1"/>
  <c r="BY539" i="6" s="1"/>
  <c r="BZ539" i="6" s="1"/>
  <c r="BV541" i="6"/>
  <c r="BW541" i="6" s="1"/>
  <c r="BX541" i="6" s="1"/>
  <c r="BY541" i="6" s="1"/>
  <c r="BZ541" i="6" s="1"/>
  <c r="BV542" i="6"/>
  <c r="BW542" i="6" s="1"/>
  <c r="BX542" i="6" s="1"/>
  <c r="BY542" i="6" s="1"/>
  <c r="BZ542" i="6" s="1"/>
  <c r="BV543" i="6"/>
  <c r="BW543" i="6" s="1"/>
  <c r="BX543" i="6" s="1"/>
  <c r="BY543" i="6" s="1"/>
  <c r="BZ543" i="6" s="1"/>
  <c r="BV545" i="6"/>
  <c r="BW545" i="6" s="1"/>
  <c r="BX545" i="6" s="1"/>
  <c r="BY545" i="6" s="1"/>
  <c r="BZ545" i="6" s="1"/>
  <c r="BV546" i="6"/>
  <c r="BW546" i="6" s="1"/>
  <c r="BX546" i="6" s="1"/>
  <c r="BY546" i="6" s="1"/>
  <c r="BZ546" i="6" s="1"/>
  <c r="BV547" i="6"/>
  <c r="BW547" i="6" s="1"/>
  <c r="BX547" i="6" s="1"/>
  <c r="BY547" i="6" s="1"/>
  <c r="BZ547" i="6" s="1"/>
  <c r="BV548" i="6"/>
  <c r="BW548" i="6" s="1"/>
  <c r="BX548" i="6" s="1"/>
  <c r="BY548" i="6" s="1"/>
  <c r="BZ548" i="6" s="1"/>
  <c r="BV549" i="6"/>
  <c r="BW549" i="6" s="1"/>
  <c r="BX549" i="6" s="1"/>
  <c r="BY549" i="6" s="1"/>
  <c r="BZ549" i="6" s="1"/>
  <c r="BV550" i="6"/>
  <c r="BW550" i="6" s="1"/>
  <c r="BX550" i="6" s="1"/>
  <c r="BY550" i="6" s="1"/>
  <c r="BZ550" i="6" s="1"/>
  <c r="BV551" i="6"/>
  <c r="BW551" i="6" s="1"/>
  <c r="BX551" i="6" s="1"/>
  <c r="BY551" i="6" s="1"/>
  <c r="BZ551" i="6" s="1"/>
  <c r="BV552" i="6"/>
  <c r="BW552" i="6" s="1"/>
  <c r="BX552" i="6" s="1"/>
  <c r="BY552" i="6" s="1"/>
  <c r="BZ552" i="6" s="1"/>
  <c r="BV553" i="6"/>
  <c r="BW553" i="6" s="1"/>
  <c r="BX553" i="6" s="1"/>
  <c r="BY553" i="6" s="1"/>
  <c r="BZ553" i="6" s="1"/>
  <c r="BV554" i="6"/>
  <c r="BW554" i="6" s="1"/>
  <c r="BX554" i="6" s="1"/>
  <c r="BY554" i="6" s="1"/>
  <c r="BZ554" i="6" s="1"/>
  <c r="BV555" i="6"/>
  <c r="BW555" i="6" s="1"/>
  <c r="BX555" i="6" s="1"/>
  <c r="BY555" i="6" s="1"/>
  <c r="BZ555" i="6" s="1"/>
  <c r="BV556" i="6"/>
  <c r="BW556" i="6" s="1"/>
  <c r="BX556" i="6" s="1"/>
  <c r="BY556" i="6" s="1"/>
  <c r="BZ556" i="6" s="1"/>
  <c r="BV557" i="6"/>
  <c r="BW557" i="6" s="1"/>
  <c r="BX557" i="6" s="1"/>
  <c r="BY557" i="6" s="1"/>
  <c r="BZ557" i="6" s="1"/>
  <c r="BV558" i="6"/>
  <c r="BW558" i="6" s="1"/>
  <c r="BX558" i="6" s="1"/>
  <c r="BY558" i="6" s="1"/>
  <c r="BZ558" i="6" s="1"/>
  <c r="BV559" i="6"/>
  <c r="BW559" i="6" s="1"/>
  <c r="BX559" i="6" s="1"/>
  <c r="BY559" i="6" s="1"/>
  <c r="BZ559" i="6" s="1"/>
  <c r="BV560" i="6"/>
  <c r="BW560" i="6" s="1"/>
  <c r="BX560" i="6" s="1"/>
  <c r="BY560" i="6" s="1"/>
  <c r="BZ560" i="6" s="1"/>
  <c r="BV561" i="6"/>
  <c r="BW561" i="6" s="1"/>
  <c r="BX561" i="6" s="1"/>
  <c r="BY561" i="6" s="1"/>
  <c r="BZ561" i="6" s="1"/>
  <c r="BV562" i="6"/>
  <c r="BW562" i="6" s="1"/>
  <c r="BX562" i="6" s="1"/>
  <c r="BY562" i="6" s="1"/>
  <c r="BZ562" i="6" s="1"/>
  <c r="BV563" i="6"/>
  <c r="BW563" i="6" s="1"/>
  <c r="BX563" i="6" s="1"/>
  <c r="BY563" i="6" s="1"/>
  <c r="BZ563" i="6" s="1"/>
  <c r="BV564" i="6"/>
  <c r="BW564" i="6" s="1"/>
  <c r="BX564" i="6" s="1"/>
  <c r="BY564" i="6" s="1"/>
  <c r="BZ564" i="6" s="1"/>
  <c r="BV565" i="6"/>
  <c r="BW565" i="6" s="1"/>
  <c r="BX565" i="6" s="1"/>
  <c r="BY565" i="6" s="1"/>
  <c r="BZ565" i="6" s="1"/>
  <c r="BV566" i="6"/>
  <c r="BW566" i="6" s="1"/>
  <c r="BX566" i="6" s="1"/>
  <c r="BY566" i="6" s="1"/>
  <c r="BZ566" i="6" s="1"/>
  <c r="BV567" i="6"/>
  <c r="BW567" i="6" s="1"/>
  <c r="BX567" i="6" s="1"/>
  <c r="BY567" i="6" s="1"/>
  <c r="BZ567" i="6" s="1"/>
  <c r="BV568" i="6"/>
  <c r="BW568" i="6" s="1"/>
  <c r="BX568" i="6" s="1"/>
  <c r="BY568" i="6" s="1"/>
  <c r="BZ568" i="6" s="1"/>
  <c r="BV569" i="6"/>
  <c r="BW569" i="6" s="1"/>
  <c r="BX569" i="6" s="1"/>
  <c r="BY569" i="6" s="1"/>
  <c r="BZ569" i="6" s="1"/>
  <c r="BV570" i="6"/>
  <c r="BW570" i="6" s="1"/>
  <c r="BX570" i="6" s="1"/>
  <c r="BY570" i="6" s="1"/>
  <c r="BZ570" i="6" s="1"/>
  <c r="BV571" i="6"/>
  <c r="BW571" i="6" s="1"/>
  <c r="BX571" i="6" s="1"/>
  <c r="BY571" i="6" s="1"/>
  <c r="BZ571" i="6" s="1"/>
  <c r="BV572" i="6"/>
  <c r="BW572" i="6" s="1"/>
  <c r="BX572" i="6" s="1"/>
  <c r="BY572" i="6" s="1"/>
  <c r="BZ572" i="6" s="1"/>
  <c r="BV573" i="6"/>
  <c r="BW573" i="6" s="1"/>
  <c r="BX573" i="6" s="1"/>
  <c r="BY573" i="6" s="1"/>
  <c r="BZ573" i="6" s="1"/>
  <c r="BV574" i="6"/>
  <c r="BW574" i="6" s="1"/>
  <c r="BX574" i="6" s="1"/>
  <c r="BY574" i="6" s="1"/>
  <c r="BZ574" i="6" s="1"/>
  <c r="BV575" i="6"/>
  <c r="BW575" i="6" s="1"/>
  <c r="BX575" i="6" s="1"/>
  <c r="BY575" i="6" s="1"/>
  <c r="BZ575" i="6" s="1"/>
  <c r="BV576" i="6"/>
  <c r="BW576" i="6" s="1"/>
  <c r="BX576" i="6" s="1"/>
  <c r="BY576" i="6" s="1"/>
  <c r="BZ576" i="6" s="1"/>
  <c r="BV577" i="6"/>
  <c r="BW577" i="6" s="1"/>
  <c r="BX577" i="6" s="1"/>
  <c r="BY577" i="6" s="1"/>
  <c r="BZ577" i="6" s="1"/>
  <c r="BV578" i="6"/>
  <c r="BW578" i="6" s="1"/>
  <c r="BX578" i="6" s="1"/>
  <c r="BY578" i="6" s="1"/>
  <c r="BZ578" i="6" s="1"/>
  <c r="BV579" i="6"/>
  <c r="BW579" i="6" s="1"/>
  <c r="BX579" i="6" s="1"/>
  <c r="BY579" i="6" s="1"/>
  <c r="BZ579" i="6" s="1"/>
  <c r="BV580" i="6"/>
  <c r="BW580" i="6" s="1"/>
  <c r="BX580" i="6" s="1"/>
  <c r="BY580" i="6" s="1"/>
  <c r="BZ580" i="6" s="1"/>
  <c r="BV581" i="6"/>
  <c r="BW581" i="6" s="1"/>
  <c r="BX581" i="6" s="1"/>
  <c r="BY581" i="6" s="1"/>
  <c r="BZ581" i="6" s="1"/>
  <c r="BV582" i="6"/>
  <c r="BW582" i="6" s="1"/>
  <c r="BX582" i="6" s="1"/>
  <c r="BY582" i="6" s="1"/>
  <c r="BZ582" i="6" s="1"/>
  <c r="BV583" i="6"/>
  <c r="BW583" i="6" s="1"/>
  <c r="BX583" i="6" s="1"/>
  <c r="BY583" i="6" s="1"/>
  <c r="BZ583" i="6" s="1"/>
  <c r="BV584" i="6"/>
  <c r="BW584" i="6" s="1"/>
  <c r="BX584" i="6" s="1"/>
  <c r="BY584" i="6" s="1"/>
  <c r="BZ584" i="6" s="1"/>
  <c r="BV585" i="6"/>
  <c r="BW585" i="6" s="1"/>
  <c r="BX585" i="6" s="1"/>
  <c r="BY585" i="6" s="1"/>
  <c r="BZ585" i="6" s="1"/>
  <c r="BV586" i="6"/>
  <c r="BW586" i="6" s="1"/>
  <c r="BX586" i="6" s="1"/>
  <c r="BY586" i="6" s="1"/>
  <c r="BZ586" i="6" s="1"/>
  <c r="BV587" i="6"/>
  <c r="BW587" i="6" s="1"/>
  <c r="BX587" i="6" s="1"/>
  <c r="BY587" i="6" s="1"/>
  <c r="BZ587" i="6" s="1"/>
  <c r="BV588" i="6"/>
  <c r="BW588" i="6" s="1"/>
  <c r="BX588" i="6" s="1"/>
  <c r="BY588" i="6" s="1"/>
  <c r="BZ588" i="6" s="1"/>
  <c r="BV589" i="6"/>
  <c r="BW589" i="6" s="1"/>
  <c r="BX589" i="6" s="1"/>
  <c r="BY589" i="6" s="1"/>
  <c r="BZ589" i="6" s="1"/>
  <c r="BV590" i="6"/>
  <c r="BW590" i="6" s="1"/>
  <c r="BX590" i="6" s="1"/>
  <c r="BY590" i="6" s="1"/>
  <c r="BZ590" i="6" s="1"/>
  <c r="BV591" i="6"/>
  <c r="BW591" i="6" s="1"/>
  <c r="BX591" i="6" s="1"/>
  <c r="BY591" i="6" s="1"/>
  <c r="BZ591" i="6" s="1"/>
  <c r="BV592" i="6"/>
  <c r="BW592" i="6" s="1"/>
  <c r="BX592" i="6" s="1"/>
  <c r="BY592" i="6" s="1"/>
  <c r="BZ592" i="6" s="1"/>
  <c r="BV593" i="6"/>
  <c r="BW593" i="6" s="1"/>
  <c r="BX593" i="6" s="1"/>
  <c r="BY593" i="6" s="1"/>
  <c r="BZ593" i="6" s="1"/>
  <c r="BV594" i="6"/>
  <c r="BW594" i="6" s="1"/>
  <c r="BX594" i="6" s="1"/>
  <c r="BY594" i="6" s="1"/>
  <c r="BZ594" i="6" s="1"/>
  <c r="BV595" i="6"/>
  <c r="BW595" i="6" s="1"/>
  <c r="BX595" i="6" s="1"/>
  <c r="BY595" i="6" s="1"/>
  <c r="BZ595" i="6" s="1"/>
  <c r="BV596" i="6"/>
  <c r="BW596" i="6" s="1"/>
  <c r="BX596" i="6" s="1"/>
  <c r="BY596" i="6" s="1"/>
  <c r="BZ596" i="6" s="1"/>
  <c r="BV597" i="6"/>
  <c r="BW597" i="6" s="1"/>
  <c r="BX597" i="6" s="1"/>
  <c r="BY597" i="6" s="1"/>
  <c r="BZ597" i="6" s="1"/>
  <c r="BV598" i="6"/>
  <c r="BW598" i="6" s="1"/>
  <c r="BX598" i="6" s="1"/>
  <c r="BY598" i="6" s="1"/>
  <c r="BZ598" i="6" s="1"/>
  <c r="BV599" i="6"/>
  <c r="BW599" i="6" s="1"/>
  <c r="BX599" i="6" s="1"/>
  <c r="BY599" i="6" s="1"/>
  <c r="BZ599" i="6" s="1"/>
  <c r="BV600" i="6"/>
  <c r="BW600" i="6" s="1"/>
  <c r="BX600" i="6" s="1"/>
  <c r="BY600" i="6" s="1"/>
  <c r="BZ600" i="6" s="1"/>
  <c r="BV601" i="6"/>
  <c r="BW601" i="6" s="1"/>
  <c r="BX601" i="6" s="1"/>
  <c r="BY601" i="6" s="1"/>
  <c r="BZ601" i="6" s="1"/>
  <c r="BV602" i="6"/>
  <c r="BW602" i="6" s="1"/>
  <c r="BX602" i="6" s="1"/>
  <c r="BY602" i="6" s="1"/>
  <c r="BZ602" i="6" s="1"/>
  <c r="BV603" i="6"/>
  <c r="BW603" i="6" s="1"/>
  <c r="BX603" i="6" s="1"/>
  <c r="BY603" i="6" s="1"/>
  <c r="BZ603" i="6" s="1"/>
  <c r="BV604" i="6"/>
  <c r="BW604" i="6" s="1"/>
  <c r="BX604" i="6" s="1"/>
  <c r="BY604" i="6" s="1"/>
  <c r="BZ604" i="6" s="1"/>
  <c r="BV605" i="6"/>
  <c r="BW605" i="6" s="1"/>
  <c r="BX605" i="6" s="1"/>
  <c r="BY605" i="6" s="1"/>
  <c r="BZ605" i="6" s="1"/>
  <c r="BV606" i="6"/>
  <c r="BW606" i="6" s="1"/>
  <c r="BX606" i="6" s="1"/>
  <c r="BY606" i="6" s="1"/>
  <c r="BZ606" i="6" s="1"/>
  <c r="BV607" i="6"/>
  <c r="BW607" i="6" s="1"/>
  <c r="BX607" i="6" s="1"/>
  <c r="BY607" i="6" s="1"/>
  <c r="BZ607" i="6" s="1"/>
  <c r="BV608" i="6"/>
  <c r="BW608" i="6" s="1"/>
  <c r="BX608" i="6" s="1"/>
  <c r="BY608" i="6" s="1"/>
  <c r="BZ608" i="6" s="1"/>
  <c r="BV609" i="6"/>
  <c r="BW609" i="6" s="1"/>
  <c r="BX609" i="6" s="1"/>
  <c r="BY609" i="6" s="1"/>
  <c r="BZ609" i="6" s="1"/>
  <c r="BV610" i="6"/>
  <c r="BW610" i="6" s="1"/>
  <c r="BX610" i="6" s="1"/>
  <c r="BY610" i="6" s="1"/>
  <c r="BZ610" i="6" s="1"/>
  <c r="BV611" i="6"/>
  <c r="BW611" i="6" s="1"/>
  <c r="BX611" i="6" s="1"/>
  <c r="BY611" i="6" s="1"/>
  <c r="BZ611" i="6" s="1"/>
  <c r="BV612" i="6"/>
  <c r="BW612" i="6" s="1"/>
  <c r="BX612" i="6" s="1"/>
  <c r="BY612" i="6" s="1"/>
  <c r="BZ612" i="6" s="1"/>
  <c r="BV613" i="6"/>
  <c r="BW613" i="6" s="1"/>
  <c r="BX613" i="6" s="1"/>
  <c r="BY613" i="6" s="1"/>
  <c r="BZ613" i="6" s="1"/>
  <c r="BV614" i="6"/>
  <c r="BW614" i="6" s="1"/>
  <c r="BX614" i="6" s="1"/>
  <c r="BY614" i="6" s="1"/>
  <c r="BZ614" i="6" s="1"/>
  <c r="BV615" i="6"/>
  <c r="BW615" i="6" s="1"/>
  <c r="BX615" i="6" s="1"/>
  <c r="BY615" i="6" s="1"/>
  <c r="BZ615" i="6" s="1"/>
  <c r="BV616" i="6"/>
  <c r="BW616" i="6" s="1"/>
  <c r="BX616" i="6" s="1"/>
  <c r="BY616" i="6" s="1"/>
  <c r="BZ616" i="6" s="1"/>
  <c r="BV617" i="6"/>
  <c r="BW617" i="6" s="1"/>
  <c r="BX617" i="6" s="1"/>
  <c r="BY617" i="6" s="1"/>
  <c r="BZ617" i="6" s="1"/>
  <c r="BV618" i="6"/>
  <c r="BW618" i="6" s="1"/>
  <c r="BX618" i="6" s="1"/>
  <c r="BY618" i="6" s="1"/>
  <c r="BZ618" i="6" s="1"/>
  <c r="BV619" i="6"/>
  <c r="BW619" i="6" s="1"/>
  <c r="BX619" i="6" s="1"/>
  <c r="BY619" i="6" s="1"/>
  <c r="BZ619" i="6" s="1"/>
  <c r="BV620" i="6"/>
  <c r="BW620" i="6" s="1"/>
  <c r="BX620" i="6" s="1"/>
  <c r="BY620" i="6" s="1"/>
  <c r="BZ620" i="6" s="1"/>
  <c r="BV621" i="6"/>
  <c r="BW621" i="6" s="1"/>
  <c r="BX621" i="6" s="1"/>
  <c r="BY621" i="6" s="1"/>
  <c r="BZ621" i="6" s="1"/>
  <c r="BV622" i="6"/>
  <c r="BW622" i="6" s="1"/>
  <c r="BX622" i="6" s="1"/>
  <c r="BY622" i="6" s="1"/>
  <c r="BZ622" i="6" s="1"/>
  <c r="BV623" i="6"/>
  <c r="BW623" i="6" s="1"/>
  <c r="BX623" i="6" s="1"/>
  <c r="BY623" i="6" s="1"/>
  <c r="BZ623" i="6" s="1"/>
  <c r="BV624" i="6"/>
  <c r="BW624" i="6" s="1"/>
  <c r="BX624" i="6" s="1"/>
  <c r="BY624" i="6" s="1"/>
  <c r="BZ624" i="6" s="1"/>
  <c r="BV625" i="6"/>
  <c r="BW625" i="6" s="1"/>
  <c r="BX625" i="6" s="1"/>
  <c r="BY625" i="6" s="1"/>
  <c r="BZ625" i="6" s="1"/>
  <c r="BV626" i="6"/>
  <c r="BW626" i="6" s="1"/>
  <c r="BX626" i="6" s="1"/>
  <c r="BY626" i="6" s="1"/>
  <c r="BZ626" i="6" s="1"/>
  <c r="BV627" i="6"/>
  <c r="BW627" i="6" s="1"/>
  <c r="BX627" i="6" s="1"/>
  <c r="BY627" i="6" s="1"/>
  <c r="BZ627" i="6" s="1"/>
  <c r="BV628" i="6"/>
  <c r="BW628" i="6" s="1"/>
  <c r="BX628" i="6" s="1"/>
  <c r="BY628" i="6" s="1"/>
  <c r="BZ628" i="6" s="1"/>
  <c r="BV629" i="6"/>
  <c r="BW629" i="6" s="1"/>
  <c r="BX629" i="6" s="1"/>
  <c r="BY629" i="6" s="1"/>
  <c r="BZ629" i="6" s="1"/>
  <c r="BV630" i="6"/>
  <c r="BW630" i="6" s="1"/>
  <c r="BX630" i="6" s="1"/>
  <c r="BY630" i="6" s="1"/>
  <c r="BZ630" i="6" s="1"/>
  <c r="BV631" i="6"/>
  <c r="BW631" i="6" s="1"/>
  <c r="BX631" i="6" s="1"/>
  <c r="BY631" i="6" s="1"/>
  <c r="BZ631" i="6" s="1"/>
  <c r="BV632" i="6"/>
  <c r="BW632" i="6" s="1"/>
  <c r="BX632" i="6" s="1"/>
  <c r="BY632" i="6" s="1"/>
  <c r="BZ632" i="6" s="1"/>
  <c r="BV633" i="6"/>
  <c r="BW633" i="6" s="1"/>
  <c r="BX633" i="6" s="1"/>
  <c r="BY633" i="6" s="1"/>
  <c r="BZ633" i="6" s="1"/>
  <c r="BV634" i="6"/>
  <c r="BW634" i="6" s="1"/>
  <c r="BX634" i="6" s="1"/>
  <c r="BY634" i="6" s="1"/>
  <c r="BZ634" i="6" s="1"/>
  <c r="BV635" i="6"/>
  <c r="BW635" i="6" s="1"/>
  <c r="BX635" i="6" s="1"/>
  <c r="BY635" i="6" s="1"/>
  <c r="BZ635" i="6" s="1"/>
  <c r="BV636" i="6"/>
  <c r="BW636" i="6" s="1"/>
  <c r="BX636" i="6" s="1"/>
  <c r="BY636" i="6" s="1"/>
  <c r="BZ636" i="6" s="1"/>
  <c r="BV637" i="6"/>
  <c r="BW637" i="6" s="1"/>
  <c r="BX637" i="6" s="1"/>
  <c r="BY637" i="6" s="1"/>
  <c r="BZ637" i="6" s="1"/>
  <c r="BV638" i="6"/>
  <c r="BW638" i="6" s="1"/>
  <c r="BX638" i="6" s="1"/>
  <c r="BY638" i="6" s="1"/>
  <c r="BZ638" i="6" s="1"/>
  <c r="BV639" i="6"/>
  <c r="BW639" i="6" s="1"/>
  <c r="BX639" i="6" s="1"/>
  <c r="BY639" i="6" s="1"/>
  <c r="BZ639" i="6" s="1"/>
  <c r="BV640" i="6"/>
  <c r="BW640" i="6" s="1"/>
  <c r="BX640" i="6" s="1"/>
  <c r="BY640" i="6" s="1"/>
  <c r="BZ640" i="6" s="1"/>
  <c r="BV641" i="6"/>
  <c r="BW641" i="6" s="1"/>
  <c r="BX641" i="6" s="1"/>
  <c r="BY641" i="6" s="1"/>
  <c r="BZ641" i="6" s="1"/>
  <c r="BV642" i="6"/>
  <c r="BW642" i="6" s="1"/>
  <c r="BX642" i="6" s="1"/>
  <c r="BY642" i="6" s="1"/>
  <c r="BZ642" i="6" s="1"/>
  <c r="BV643" i="6"/>
  <c r="BW643" i="6" s="1"/>
  <c r="BX643" i="6" s="1"/>
  <c r="BY643" i="6" s="1"/>
  <c r="BZ643" i="6" s="1"/>
  <c r="BV644" i="6"/>
  <c r="BW644" i="6" s="1"/>
  <c r="BX644" i="6" s="1"/>
  <c r="BY644" i="6" s="1"/>
  <c r="BZ644" i="6" s="1"/>
  <c r="BV645" i="6"/>
  <c r="BW645" i="6" s="1"/>
  <c r="BX645" i="6" s="1"/>
  <c r="BY645" i="6" s="1"/>
  <c r="BZ645" i="6" s="1"/>
  <c r="BV646" i="6"/>
  <c r="BW646" i="6" s="1"/>
  <c r="BX646" i="6" s="1"/>
  <c r="BY646" i="6" s="1"/>
  <c r="BZ646" i="6" s="1"/>
  <c r="BV647" i="6"/>
  <c r="BW647" i="6" s="1"/>
  <c r="BX647" i="6" s="1"/>
  <c r="BY647" i="6" s="1"/>
  <c r="BZ647" i="6" s="1"/>
  <c r="BV648" i="6"/>
  <c r="BW648" i="6" s="1"/>
  <c r="BX648" i="6" s="1"/>
  <c r="BY648" i="6" s="1"/>
  <c r="BZ648" i="6" s="1"/>
  <c r="BV649" i="6"/>
  <c r="BW649" i="6" s="1"/>
  <c r="BX649" i="6" s="1"/>
  <c r="BY649" i="6" s="1"/>
  <c r="BZ649" i="6" s="1"/>
  <c r="BV650" i="6"/>
  <c r="BW650" i="6" s="1"/>
  <c r="BX650" i="6" s="1"/>
  <c r="BY650" i="6" s="1"/>
  <c r="BZ650" i="6" s="1"/>
  <c r="BV651" i="6"/>
  <c r="BW651" i="6" s="1"/>
  <c r="BX651" i="6" s="1"/>
  <c r="BY651" i="6" s="1"/>
  <c r="BZ651" i="6" s="1"/>
  <c r="BV652" i="6"/>
  <c r="BW652" i="6" s="1"/>
  <c r="BX652" i="6" s="1"/>
  <c r="BY652" i="6" s="1"/>
  <c r="BZ652" i="6" s="1"/>
  <c r="BV653" i="6"/>
  <c r="BW653" i="6" s="1"/>
  <c r="BX653" i="6" s="1"/>
  <c r="BY653" i="6" s="1"/>
  <c r="BZ653" i="6" s="1"/>
  <c r="BV654" i="6"/>
  <c r="BW654" i="6" s="1"/>
  <c r="BX654" i="6" s="1"/>
  <c r="BY654" i="6" s="1"/>
  <c r="BZ654" i="6" s="1"/>
  <c r="BV655" i="6"/>
  <c r="BW655" i="6" s="1"/>
  <c r="BX655" i="6" s="1"/>
  <c r="BY655" i="6" s="1"/>
  <c r="BZ655" i="6" s="1"/>
  <c r="BV656" i="6"/>
  <c r="BW656" i="6" s="1"/>
  <c r="BX656" i="6" s="1"/>
  <c r="BY656" i="6" s="1"/>
  <c r="BZ656" i="6" s="1"/>
  <c r="BV657" i="6"/>
  <c r="BW657" i="6" s="1"/>
  <c r="BX657" i="6" s="1"/>
  <c r="BY657" i="6" s="1"/>
  <c r="BZ657" i="6" s="1"/>
  <c r="BV658" i="6"/>
  <c r="BW658" i="6" s="1"/>
  <c r="BX658" i="6" s="1"/>
  <c r="BY658" i="6" s="1"/>
  <c r="BZ658" i="6" s="1"/>
  <c r="BV659" i="6"/>
  <c r="BW659" i="6" s="1"/>
  <c r="BX659" i="6" s="1"/>
  <c r="BY659" i="6" s="1"/>
  <c r="BZ659" i="6" s="1"/>
  <c r="BV660" i="6"/>
  <c r="BW660" i="6" s="1"/>
  <c r="BX660" i="6" s="1"/>
  <c r="BY660" i="6" s="1"/>
  <c r="BZ660" i="6" s="1"/>
  <c r="BV661" i="6"/>
  <c r="BW661" i="6" s="1"/>
  <c r="BX661" i="6" s="1"/>
  <c r="BY661" i="6" s="1"/>
  <c r="BZ661" i="6" s="1"/>
  <c r="BV662" i="6"/>
  <c r="BW662" i="6" s="1"/>
  <c r="BX662" i="6" s="1"/>
  <c r="BY662" i="6" s="1"/>
  <c r="BZ662" i="6" s="1"/>
  <c r="BV663" i="6"/>
  <c r="BW663" i="6" s="1"/>
  <c r="BX663" i="6" s="1"/>
  <c r="BY663" i="6" s="1"/>
  <c r="BZ663" i="6" s="1"/>
  <c r="BV664" i="6"/>
  <c r="BW664" i="6" s="1"/>
  <c r="BX664" i="6" s="1"/>
  <c r="BY664" i="6" s="1"/>
  <c r="BZ664" i="6" s="1"/>
  <c r="BV665" i="6"/>
  <c r="BW665" i="6" s="1"/>
  <c r="BX665" i="6" s="1"/>
  <c r="BY665" i="6" s="1"/>
  <c r="BZ665" i="6" s="1"/>
  <c r="BV666" i="6"/>
  <c r="BW666" i="6" s="1"/>
  <c r="BX666" i="6" s="1"/>
  <c r="BY666" i="6" s="1"/>
  <c r="BZ666" i="6" s="1"/>
  <c r="BV667" i="6"/>
  <c r="BW667" i="6" s="1"/>
  <c r="BX667" i="6" s="1"/>
  <c r="BY667" i="6" s="1"/>
  <c r="BZ667" i="6" s="1"/>
  <c r="BV668" i="6"/>
  <c r="BW668" i="6" s="1"/>
  <c r="BX668" i="6" s="1"/>
  <c r="BY668" i="6" s="1"/>
  <c r="BZ668" i="6" s="1"/>
  <c r="BV669" i="6"/>
  <c r="BW669" i="6" s="1"/>
  <c r="BX669" i="6" s="1"/>
  <c r="BY669" i="6" s="1"/>
  <c r="BZ669" i="6" s="1"/>
  <c r="BV670" i="6"/>
  <c r="BW670" i="6" s="1"/>
  <c r="BX670" i="6" s="1"/>
  <c r="BY670" i="6" s="1"/>
  <c r="BZ670" i="6" s="1"/>
  <c r="BV671" i="6"/>
  <c r="BW671" i="6" s="1"/>
  <c r="BX671" i="6" s="1"/>
  <c r="BY671" i="6" s="1"/>
  <c r="BZ671" i="6" s="1"/>
  <c r="BV672" i="6"/>
  <c r="BW672" i="6" s="1"/>
  <c r="BX672" i="6" s="1"/>
  <c r="BY672" i="6" s="1"/>
  <c r="BZ672" i="6" s="1"/>
  <c r="BV673" i="6"/>
  <c r="BW673" i="6" s="1"/>
  <c r="BX673" i="6" s="1"/>
  <c r="BY673" i="6" s="1"/>
  <c r="BZ673" i="6" s="1"/>
  <c r="BV674" i="6"/>
  <c r="BW674" i="6" s="1"/>
  <c r="BX674" i="6" s="1"/>
  <c r="BY674" i="6" s="1"/>
  <c r="BZ674" i="6" s="1"/>
  <c r="BV675" i="6"/>
  <c r="BW675" i="6" s="1"/>
  <c r="BX675" i="6" s="1"/>
  <c r="BY675" i="6" s="1"/>
  <c r="BZ675" i="6" s="1"/>
  <c r="BV676" i="6"/>
  <c r="BW676" i="6" s="1"/>
  <c r="BX676" i="6" s="1"/>
  <c r="BY676" i="6" s="1"/>
  <c r="BZ676" i="6" s="1"/>
  <c r="BV678" i="6"/>
  <c r="BW678" i="6" s="1"/>
  <c r="BX678" i="6" s="1"/>
  <c r="BY678" i="6" s="1"/>
  <c r="BZ678" i="6" s="1"/>
  <c r="BV679" i="6"/>
  <c r="BW679" i="6" s="1"/>
  <c r="BX679" i="6" s="1"/>
  <c r="BY679" i="6" s="1"/>
  <c r="BZ679" i="6" s="1"/>
  <c r="BV680" i="6"/>
  <c r="BW680" i="6" s="1"/>
  <c r="BX680" i="6" s="1"/>
  <c r="BY680" i="6" s="1"/>
  <c r="BZ680" i="6" s="1"/>
  <c r="BV681" i="6"/>
  <c r="BW681" i="6" s="1"/>
  <c r="BX681" i="6" s="1"/>
  <c r="BY681" i="6" s="1"/>
  <c r="BZ681" i="6" s="1"/>
  <c r="BV682" i="6"/>
  <c r="BW682" i="6" s="1"/>
  <c r="BX682" i="6" s="1"/>
  <c r="BY682" i="6" s="1"/>
  <c r="BZ682" i="6" s="1"/>
  <c r="BV683" i="6"/>
  <c r="BW683" i="6" s="1"/>
  <c r="BX683" i="6" s="1"/>
  <c r="BY683" i="6" s="1"/>
  <c r="BZ683" i="6" s="1"/>
  <c r="BV684" i="6"/>
  <c r="BW684" i="6" s="1"/>
  <c r="BX684" i="6" s="1"/>
  <c r="BY684" i="6" s="1"/>
  <c r="BZ684" i="6" s="1"/>
  <c r="BV685" i="6"/>
  <c r="BW685" i="6" s="1"/>
  <c r="BX685" i="6" s="1"/>
  <c r="BY685" i="6" s="1"/>
  <c r="BZ685" i="6" s="1"/>
  <c r="BV686" i="6"/>
  <c r="BW686" i="6" s="1"/>
  <c r="BX686" i="6" s="1"/>
  <c r="BY686" i="6" s="1"/>
  <c r="BZ686" i="6" s="1"/>
  <c r="BV687" i="6"/>
  <c r="BW687" i="6" s="1"/>
  <c r="BX687" i="6" s="1"/>
  <c r="BY687" i="6" s="1"/>
  <c r="BZ687" i="6" s="1"/>
  <c r="BV688" i="6"/>
  <c r="BW688" i="6" s="1"/>
  <c r="BX688" i="6" s="1"/>
  <c r="BY688" i="6" s="1"/>
  <c r="BZ688" i="6" s="1"/>
  <c r="BV689" i="6"/>
  <c r="BW689" i="6" s="1"/>
  <c r="BX689" i="6" s="1"/>
  <c r="BY689" i="6" s="1"/>
  <c r="BZ689" i="6" s="1"/>
  <c r="BV690" i="6"/>
  <c r="BW690" i="6" s="1"/>
  <c r="BX690" i="6" s="1"/>
  <c r="BY690" i="6" s="1"/>
  <c r="BZ690" i="6" s="1"/>
  <c r="BV691" i="6"/>
  <c r="BW691" i="6" s="1"/>
  <c r="BX691" i="6" s="1"/>
  <c r="BY691" i="6" s="1"/>
  <c r="BZ691" i="6" s="1"/>
  <c r="BV692" i="6"/>
  <c r="BW692" i="6" s="1"/>
  <c r="BX692" i="6" s="1"/>
  <c r="BY692" i="6" s="1"/>
  <c r="BZ692" i="6" s="1"/>
  <c r="BV693" i="6"/>
  <c r="BW693" i="6" s="1"/>
  <c r="BX693" i="6" s="1"/>
  <c r="BY693" i="6" s="1"/>
  <c r="BZ693" i="6" s="1"/>
  <c r="BV694" i="6"/>
  <c r="BW694" i="6" s="1"/>
  <c r="BX694" i="6" s="1"/>
  <c r="BY694" i="6" s="1"/>
  <c r="BZ694" i="6" s="1"/>
  <c r="BV695" i="6"/>
  <c r="BW695" i="6" s="1"/>
  <c r="BX695" i="6" s="1"/>
  <c r="BY695" i="6" s="1"/>
  <c r="BZ695" i="6" s="1"/>
  <c r="BV696" i="6"/>
  <c r="BW696" i="6" s="1"/>
  <c r="BX696" i="6" s="1"/>
  <c r="BY696" i="6" s="1"/>
  <c r="BZ696" i="6" s="1"/>
  <c r="BV697" i="6"/>
  <c r="BW697" i="6" s="1"/>
  <c r="BX697" i="6" s="1"/>
  <c r="BY697" i="6" s="1"/>
  <c r="BZ697" i="6" s="1"/>
  <c r="BV698" i="6"/>
  <c r="BW698" i="6" s="1"/>
  <c r="BX698" i="6" s="1"/>
  <c r="BY698" i="6" s="1"/>
  <c r="BZ698" i="6" s="1"/>
  <c r="BV699" i="6"/>
  <c r="BW699" i="6" s="1"/>
  <c r="BX699" i="6" s="1"/>
  <c r="BY699" i="6" s="1"/>
  <c r="BZ699" i="6" s="1"/>
  <c r="BV700" i="6"/>
  <c r="BW700" i="6" s="1"/>
  <c r="BX700" i="6" s="1"/>
  <c r="BY700" i="6" s="1"/>
  <c r="BZ700" i="6" s="1"/>
  <c r="BV701" i="6"/>
  <c r="BW701" i="6" s="1"/>
  <c r="BX701" i="6" s="1"/>
  <c r="BY701" i="6" s="1"/>
  <c r="BZ701" i="6" s="1"/>
  <c r="BV702" i="6"/>
  <c r="BW702" i="6" s="1"/>
  <c r="BX702" i="6" s="1"/>
  <c r="BY702" i="6" s="1"/>
  <c r="BZ702" i="6" s="1"/>
  <c r="BV703" i="6"/>
  <c r="BW703" i="6" s="1"/>
  <c r="BX703" i="6" s="1"/>
  <c r="BY703" i="6" s="1"/>
  <c r="BZ703" i="6" s="1"/>
  <c r="BV704" i="6"/>
  <c r="BW704" i="6" s="1"/>
  <c r="BX704" i="6" s="1"/>
  <c r="BY704" i="6" s="1"/>
  <c r="BZ704" i="6" s="1"/>
  <c r="BV705" i="6"/>
  <c r="BW705" i="6" s="1"/>
  <c r="BX705" i="6" s="1"/>
  <c r="BY705" i="6" s="1"/>
  <c r="BZ705" i="6" s="1"/>
  <c r="BV706" i="6"/>
  <c r="BW706" i="6" s="1"/>
  <c r="BX706" i="6" s="1"/>
  <c r="BY706" i="6" s="1"/>
  <c r="BZ706" i="6" s="1"/>
  <c r="BV707" i="6"/>
  <c r="BW707" i="6" s="1"/>
  <c r="BX707" i="6" s="1"/>
  <c r="BY707" i="6" s="1"/>
  <c r="BZ707" i="6" s="1"/>
  <c r="BV708" i="6"/>
  <c r="BW708" i="6" s="1"/>
  <c r="BX708" i="6" s="1"/>
  <c r="BY708" i="6" s="1"/>
  <c r="BZ708" i="6" s="1"/>
  <c r="BV709" i="6"/>
  <c r="BW709" i="6" s="1"/>
  <c r="BX709" i="6" s="1"/>
  <c r="BY709" i="6" s="1"/>
  <c r="BZ709" i="6" s="1"/>
  <c r="BV710" i="6"/>
  <c r="BW710" i="6" s="1"/>
  <c r="BX710" i="6" s="1"/>
  <c r="BY710" i="6" s="1"/>
  <c r="BZ710" i="6" s="1"/>
  <c r="BV711" i="6"/>
  <c r="BW711" i="6" s="1"/>
  <c r="BX711" i="6" s="1"/>
  <c r="BY711" i="6" s="1"/>
  <c r="BZ711" i="6" s="1"/>
  <c r="BV712" i="6"/>
  <c r="BW712" i="6" s="1"/>
  <c r="BX712" i="6" s="1"/>
  <c r="BY712" i="6" s="1"/>
  <c r="BZ712" i="6" s="1"/>
  <c r="BV713" i="6"/>
  <c r="BW713" i="6" s="1"/>
  <c r="BX713" i="6" s="1"/>
  <c r="BY713" i="6" s="1"/>
  <c r="BZ713" i="6" s="1"/>
  <c r="BV714" i="6"/>
  <c r="BW714" i="6" s="1"/>
  <c r="BX714" i="6" s="1"/>
  <c r="BY714" i="6" s="1"/>
  <c r="BZ714" i="6" s="1"/>
  <c r="BV715" i="6"/>
  <c r="BW715" i="6" s="1"/>
  <c r="BX715" i="6" s="1"/>
  <c r="BY715" i="6" s="1"/>
  <c r="BZ715" i="6" s="1"/>
  <c r="BV716" i="6"/>
  <c r="BW716" i="6" s="1"/>
  <c r="BX716" i="6" s="1"/>
  <c r="BY716" i="6" s="1"/>
  <c r="BZ716" i="6" s="1"/>
  <c r="BV717" i="6"/>
  <c r="BW717" i="6" s="1"/>
  <c r="BX717" i="6" s="1"/>
  <c r="BY717" i="6" s="1"/>
  <c r="BZ717" i="6" s="1"/>
  <c r="BV718" i="6"/>
  <c r="BW718" i="6" s="1"/>
  <c r="BX718" i="6" s="1"/>
  <c r="BY718" i="6" s="1"/>
  <c r="BZ718" i="6" s="1"/>
  <c r="BV719" i="6"/>
  <c r="BW719" i="6" s="1"/>
  <c r="BX719" i="6" s="1"/>
  <c r="BY719" i="6" s="1"/>
  <c r="BZ719" i="6" s="1"/>
  <c r="BV720" i="6"/>
  <c r="BW720" i="6" s="1"/>
  <c r="BX720" i="6" s="1"/>
  <c r="BY720" i="6" s="1"/>
  <c r="BZ720" i="6" s="1"/>
  <c r="BV721" i="6"/>
  <c r="BW721" i="6" s="1"/>
  <c r="BX721" i="6" s="1"/>
  <c r="BY721" i="6" s="1"/>
  <c r="BZ721" i="6" s="1"/>
  <c r="BV722" i="6"/>
  <c r="BW722" i="6" s="1"/>
  <c r="BX722" i="6" s="1"/>
  <c r="BY722" i="6" s="1"/>
  <c r="BZ722" i="6" s="1"/>
  <c r="BV723" i="6"/>
  <c r="BW723" i="6" s="1"/>
  <c r="BX723" i="6" s="1"/>
  <c r="BY723" i="6" s="1"/>
  <c r="BZ723" i="6" s="1"/>
  <c r="BV724" i="6"/>
  <c r="BW724" i="6" s="1"/>
  <c r="BX724" i="6" s="1"/>
  <c r="BY724" i="6" s="1"/>
  <c r="BZ724" i="6" s="1"/>
  <c r="BV725" i="6"/>
  <c r="BW725" i="6" s="1"/>
  <c r="BX725" i="6" s="1"/>
  <c r="BY725" i="6" s="1"/>
  <c r="BZ725" i="6" s="1"/>
  <c r="BV726" i="6"/>
  <c r="BW726" i="6" s="1"/>
  <c r="BX726" i="6" s="1"/>
  <c r="BY726" i="6" s="1"/>
  <c r="BZ726" i="6" s="1"/>
  <c r="BV727" i="6"/>
  <c r="BW727" i="6" s="1"/>
  <c r="BX727" i="6" s="1"/>
  <c r="BY727" i="6" s="1"/>
  <c r="BZ727" i="6" s="1"/>
  <c r="BV728" i="6"/>
  <c r="BW728" i="6" s="1"/>
  <c r="BX728" i="6" s="1"/>
  <c r="BY728" i="6" s="1"/>
  <c r="BZ728" i="6" s="1"/>
  <c r="BV729" i="6"/>
  <c r="BW729" i="6" s="1"/>
  <c r="BX729" i="6" s="1"/>
  <c r="BY729" i="6" s="1"/>
  <c r="BZ729" i="6" s="1"/>
  <c r="BV730" i="6"/>
  <c r="BW730" i="6" s="1"/>
  <c r="BX730" i="6" s="1"/>
  <c r="BY730" i="6" s="1"/>
  <c r="BZ730" i="6" s="1"/>
  <c r="BV731" i="6"/>
  <c r="BW731" i="6" s="1"/>
  <c r="BX731" i="6" s="1"/>
  <c r="BY731" i="6" s="1"/>
  <c r="BZ731" i="6" s="1"/>
  <c r="BV732" i="6"/>
  <c r="BW732" i="6" s="1"/>
  <c r="BX732" i="6" s="1"/>
  <c r="BY732" i="6" s="1"/>
  <c r="BZ732" i="6" s="1"/>
  <c r="BV733" i="6"/>
  <c r="BW733" i="6" s="1"/>
  <c r="BX733" i="6" s="1"/>
  <c r="BY733" i="6" s="1"/>
  <c r="BZ733" i="6" s="1"/>
  <c r="BV734" i="6"/>
  <c r="BW734" i="6" s="1"/>
  <c r="BX734" i="6" s="1"/>
  <c r="BY734" i="6" s="1"/>
  <c r="BZ734" i="6" s="1"/>
  <c r="BV735" i="6"/>
  <c r="BW735" i="6" s="1"/>
  <c r="BX735" i="6" s="1"/>
  <c r="BY735" i="6" s="1"/>
  <c r="BZ735" i="6" s="1"/>
  <c r="BV736" i="6"/>
  <c r="BW736" i="6" s="1"/>
  <c r="BX736" i="6" s="1"/>
  <c r="BY736" i="6" s="1"/>
  <c r="BZ736" i="6" s="1"/>
  <c r="BV737" i="6"/>
  <c r="BW737" i="6" s="1"/>
  <c r="BX737" i="6" s="1"/>
  <c r="BY737" i="6" s="1"/>
  <c r="BZ737" i="6" s="1"/>
  <c r="BV738" i="6"/>
  <c r="BW738" i="6" s="1"/>
  <c r="BX738" i="6" s="1"/>
  <c r="BY738" i="6" s="1"/>
  <c r="BZ738" i="6" s="1"/>
  <c r="BV739" i="6"/>
  <c r="BW739" i="6" s="1"/>
  <c r="BX739" i="6" s="1"/>
  <c r="BY739" i="6" s="1"/>
  <c r="BZ739" i="6" s="1"/>
  <c r="BV740" i="6"/>
  <c r="BW740" i="6" s="1"/>
  <c r="BX740" i="6" s="1"/>
  <c r="BY740" i="6" s="1"/>
  <c r="BZ740" i="6" s="1"/>
  <c r="BV741" i="6"/>
  <c r="BW741" i="6" s="1"/>
  <c r="BX741" i="6" s="1"/>
  <c r="BY741" i="6" s="1"/>
  <c r="BZ741" i="6" s="1"/>
  <c r="BV742" i="6"/>
  <c r="BW742" i="6" s="1"/>
  <c r="BX742" i="6" s="1"/>
  <c r="BY742" i="6" s="1"/>
  <c r="BZ742" i="6" s="1"/>
  <c r="BV743" i="6"/>
  <c r="BW743" i="6" s="1"/>
  <c r="BX743" i="6" s="1"/>
  <c r="BY743" i="6" s="1"/>
  <c r="BZ743" i="6" s="1"/>
  <c r="BV744" i="6"/>
  <c r="BW744" i="6" s="1"/>
  <c r="BX744" i="6" s="1"/>
  <c r="BY744" i="6" s="1"/>
  <c r="BZ744" i="6" s="1"/>
  <c r="BV745" i="6"/>
  <c r="BW745" i="6" s="1"/>
  <c r="BX745" i="6" s="1"/>
  <c r="BY745" i="6" s="1"/>
  <c r="BZ745" i="6" s="1"/>
  <c r="BV746" i="6"/>
  <c r="BW746" i="6" s="1"/>
  <c r="BX746" i="6" s="1"/>
  <c r="BY746" i="6" s="1"/>
  <c r="BZ746" i="6" s="1"/>
  <c r="BV747" i="6"/>
  <c r="BW747" i="6" s="1"/>
  <c r="BX747" i="6" s="1"/>
  <c r="BY747" i="6" s="1"/>
  <c r="BZ747" i="6" s="1"/>
  <c r="BV748" i="6"/>
  <c r="BW748" i="6" s="1"/>
  <c r="BX748" i="6" s="1"/>
  <c r="BY748" i="6" s="1"/>
  <c r="BZ748" i="6" s="1"/>
  <c r="BV749" i="6"/>
  <c r="BW749" i="6" s="1"/>
  <c r="BX749" i="6" s="1"/>
  <c r="BY749" i="6" s="1"/>
  <c r="BZ749" i="6" s="1"/>
  <c r="BV750" i="6"/>
  <c r="BW750" i="6" s="1"/>
  <c r="BX750" i="6" s="1"/>
  <c r="BY750" i="6" s="1"/>
  <c r="BZ750" i="6" s="1"/>
  <c r="BV751" i="6"/>
  <c r="BW751" i="6" s="1"/>
  <c r="BX751" i="6" s="1"/>
  <c r="BY751" i="6" s="1"/>
  <c r="BZ751" i="6" s="1"/>
  <c r="BV752" i="6"/>
  <c r="BW752" i="6" s="1"/>
  <c r="BX752" i="6" s="1"/>
  <c r="BY752" i="6" s="1"/>
  <c r="BZ752" i="6" s="1"/>
  <c r="BV753" i="6"/>
  <c r="BW753" i="6" s="1"/>
  <c r="BX753" i="6" s="1"/>
  <c r="BY753" i="6" s="1"/>
  <c r="BZ753" i="6" s="1"/>
  <c r="BV754" i="6"/>
  <c r="BW754" i="6" s="1"/>
  <c r="BX754" i="6" s="1"/>
  <c r="BY754" i="6" s="1"/>
  <c r="BZ754" i="6" s="1"/>
  <c r="BV755" i="6"/>
  <c r="BW755" i="6" s="1"/>
  <c r="BX755" i="6" s="1"/>
  <c r="BY755" i="6" s="1"/>
  <c r="BZ755" i="6" s="1"/>
  <c r="BV756" i="6"/>
  <c r="BW756" i="6" s="1"/>
  <c r="BX756" i="6" s="1"/>
  <c r="BY756" i="6" s="1"/>
  <c r="BZ756" i="6" s="1"/>
  <c r="BV757" i="6"/>
  <c r="BW757" i="6" s="1"/>
  <c r="BX757" i="6" s="1"/>
  <c r="BY757" i="6" s="1"/>
  <c r="BZ757" i="6" s="1"/>
  <c r="BV758" i="6"/>
  <c r="BW758" i="6" s="1"/>
  <c r="BX758" i="6" s="1"/>
  <c r="BY758" i="6" s="1"/>
  <c r="BZ758" i="6" s="1"/>
  <c r="BV759" i="6"/>
  <c r="BW759" i="6" s="1"/>
  <c r="BX759" i="6" s="1"/>
  <c r="BY759" i="6" s="1"/>
  <c r="BZ759" i="6" s="1"/>
  <c r="BV760" i="6"/>
  <c r="BW760" i="6" s="1"/>
  <c r="BX760" i="6" s="1"/>
  <c r="BY760" i="6" s="1"/>
  <c r="BZ760" i="6" s="1"/>
  <c r="BV761" i="6"/>
  <c r="BW761" i="6" s="1"/>
  <c r="BX761" i="6" s="1"/>
  <c r="BY761" i="6" s="1"/>
  <c r="BZ761" i="6" s="1"/>
  <c r="BV762" i="6"/>
  <c r="BW762" i="6" s="1"/>
  <c r="BX762" i="6" s="1"/>
  <c r="BY762" i="6" s="1"/>
  <c r="BZ762" i="6" s="1"/>
  <c r="BV763" i="6"/>
  <c r="BW763" i="6" s="1"/>
  <c r="BX763" i="6" s="1"/>
  <c r="BY763" i="6" s="1"/>
  <c r="BZ763" i="6" s="1"/>
  <c r="BV764" i="6"/>
  <c r="BW764" i="6" s="1"/>
  <c r="BX764" i="6" s="1"/>
  <c r="BY764" i="6" s="1"/>
  <c r="BZ764" i="6" s="1"/>
  <c r="BV765" i="6"/>
  <c r="BW765" i="6" s="1"/>
  <c r="BX765" i="6" s="1"/>
  <c r="BY765" i="6" s="1"/>
  <c r="BZ765" i="6" s="1"/>
  <c r="BV766" i="6"/>
  <c r="BW766" i="6" s="1"/>
  <c r="BX766" i="6" s="1"/>
  <c r="BY766" i="6" s="1"/>
  <c r="BZ766" i="6" s="1"/>
  <c r="BV767" i="6"/>
  <c r="BW767" i="6" s="1"/>
  <c r="BX767" i="6" s="1"/>
  <c r="BY767" i="6" s="1"/>
  <c r="BZ767" i="6" s="1"/>
  <c r="BV768" i="6"/>
  <c r="BW768" i="6" s="1"/>
  <c r="BX768" i="6" s="1"/>
  <c r="BY768" i="6" s="1"/>
  <c r="BZ768" i="6" s="1"/>
  <c r="BV769" i="6"/>
  <c r="BW769" i="6" s="1"/>
  <c r="BX769" i="6" s="1"/>
  <c r="BY769" i="6" s="1"/>
  <c r="BZ769" i="6" s="1"/>
  <c r="BV770" i="6"/>
  <c r="BW770" i="6" s="1"/>
  <c r="BX770" i="6" s="1"/>
  <c r="BY770" i="6" s="1"/>
  <c r="BZ770" i="6" s="1"/>
  <c r="BV771" i="6"/>
  <c r="BW771" i="6" s="1"/>
  <c r="BX771" i="6" s="1"/>
  <c r="BY771" i="6" s="1"/>
  <c r="BZ771" i="6" s="1"/>
  <c r="BV772" i="6"/>
  <c r="BW772" i="6" s="1"/>
  <c r="BX772" i="6" s="1"/>
  <c r="BY772" i="6" s="1"/>
  <c r="BZ772" i="6" s="1"/>
  <c r="BV773" i="6"/>
  <c r="BW773" i="6" s="1"/>
  <c r="BX773" i="6" s="1"/>
  <c r="BY773" i="6" s="1"/>
  <c r="BZ773" i="6" s="1"/>
  <c r="BV774" i="6"/>
  <c r="BW774" i="6" s="1"/>
  <c r="BX774" i="6" s="1"/>
  <c r="BY774" i="6" s="1"/>
  <c r="BZ774" i="6" s="1"/>
  <c r="BV775" i="6"/>
  <c r="BW775" i="6" s="1"/>
  <c r="BX775" i="6" s="1"/>
  <c r="BY775" i="6" s="1"/>
  <c r="BZ775" i="6" s="1"/>
  <c r="BV776" i="6"/>
  <c r="BW776" i="6" s="1"/>
  <c r="BX776" i="6" s="1"/>
  <c r="BY776" i="6" s="1"/>
  <c r="BZ776" i="6" s="1"/>
  <c r="BV777" i="6"/>
  <c r="BW777" i="6" s="1"/>
  <c r="BX777" i="6" s="1"/>
  <c r="BY777" i="6" s="1"/>
  <c r="BZ777" i="6" s="1"/>
  <c r="BV778" i="6"/>
  <c r="BW778" i="6" s="1"/>
  <c r="BX778" i="6" s="1"/>
  <c r="BY778" i="6" s="1"/>
  <c r="BZ778" i="6" s="1"/>
  <c r="BV450" i="6"/>
  <c r="BW450" i="6" s="1"/>
  <c r="BX450" i="6" s="1"/>
  <c r="BY450" i="6" s="1"/>
  <c r="BZ450" i="6" s="1"/>
  <c r="BV677" i="6"/>
  <c r="BW677" i="6" s="1"/>
  <c r="BX677" i="6" s="1"/>
  <c r="BY677" i="6" s="1"/>
  <c r="BZ677" i="6" s="1"/>
  <c r="BV77" i="6"/>
  <c r="BW77" i="6" s="1"/>
  <c r="BX77" i="6" s="1"/>
  <c r="BY77" i="6" s="1"/>
  <c r="BZ77" i="6" s="1"/>
  <c r="BZ3" i="6" l="1"/>
  <c r="H49" i="8" l="1"/>
  <c r="H48" i="8"/>
  <c r="H47" i="8"/>
  <c r="H32" i="8"/>
  <c r="H31" i="8"/>
  <c r="H30" i="8"/>
  <c r="H15" i="8"/>
  <c r="H14" i="8"/>
  <c r="H13" i="8"/>
  <c r="V45" i="8"/>
  <c r="V44" i="8"/>
  <c r="V43" i="8"/>
  <c r="V42" i="8"/>
  <c r="V41" i="8"/>
  <c r="V40" i="8"/>
  <c r="V39" i="8"/>
  <c r="V38" i="8"/>
  <c r="V37" i="8"/>
  <c r="V36" i="8"/>
  <c r="V28" i="8"/>
  <c r="V27" i="8"/>
  <c r="V26" i="8"/>
  <c r="V25" i="8"/>
  <c r="V24" i="8"/>
  <c r="V23" i="8"/>
  <c r="V22" i="8"/>
  <c r="V21" i="8"/>
  <c r="V20" i="8"/>
  <c r="V19" i="8"/>
  <c r="V11" i="8"/>
  <c r="V10" i="8"/>
  <c r="V9" i="8"/>
  <c r="V8" i="8"/>
  <c r="V7" i="8"/>
  <c r="V6" i="8"/>
  <c r="V5" i="8"/>
  <c r="V4" i="8"/>
  <c r="V3" i="8"/>
  <c r="V2" i="8"/>
  <c r="O118" i="9" l="1"/>
  <c r="M118" i="9"/>
  <c r="L118" i="9"/>
  <c r="O116" i="9"/>
  <c r="M116" i="9"/>
  <c r="L116" i="9"/>
  <c r="O114" i="9"/>
  <c r="M114" i="9"/>
  <c r="L114" i="9"/>
  <c r="O112" i="9"/>
  <c r="M112" i="9"/>
  <c r="L112" i="9"/>
  <c r="O110" i="9"/>
  <c r="M110" i="9"/>
  <c r="L110" i="9"/>
  <c r="X49" i="9"/>
  <c r="X48" i="9"/>
  <c r="W49" i="9"/>
  <c r="T46" i="9"/>
  <c r="T45" i="9"/>
  <c r="R45" i="9"/>
  <c r="R43" i="9"/>
  <c r="R42" i="9"/>
  <c r="J95" i="9"/>
  <c r="J94" i="9"/>
  <c r="J93" i="9"/>
  <c r="J92" i="9"/>
  <c r="J91" i="9"/>
  <c r="J90" i="9"/>
  <c r="J89" i="9"/>
  <c r="J88" i="9"/>
  <c r="J87" i="9"/>
  <c r="I96" i="9"/>
  <c r="S117" i="9" s="1"/>
  <c r="H96" i="9"/>
  <c r="G96" i="9"/>
  <c r="F96" i="9"/>
  <c r="P117" i="9" s="1"/>
  <c r="E96" i="9"/>
  <c r="O117" i="9" s="1"/>
  <c r="D96" i="9"/>
  <c r="N117" i="9" s="1"/>
  <c r="C96" i="9"/>
  <c r="M117" i="9" s="1"/>
  <c r="B96" i="9"/>
  <c r="L117" i="9" s="1"/>
  <c r="J63" i="9"/>
  <c r="J62" i="9"/>
  <c r="J61" i="9"/>
  <c r="J60" i="9"/>
  <c r="J59" i="9"/>
  <c r="J58" i="9"/>
  <c r="J57" i="9"/>
  <c r="J56" i="9"/>
  <c r="J55" i="9"/>
  <c r="G82" i="9"/>
  <c r="G81" i="9"/>
  <c r="D81" i="9"/>
  <c r="B81" i="9"/>
  <c r="C65" i="9"/>
  <c r="D65" i="9" s="1"/>
  <c r="E65" i="9" s="1"/>
  <c r="F65" i="9" s="1"/>
  <c r="G65" i="9" s="1"/>
  <c r="H65" i="9" s="1"/>
  <c r="I65" i="9" s="1"/>
  <c r="J65" i="9" s="1"/>
  <c r="B65" i="9"/>
  <c r="I77" i="9"/>
  <c r="H77" i="9"/>
  <c r="G77" i="9"/>
  <c r="F77" i="9"/>
  <c r="E77" i="9"/>
  <c r="D77" i="9"/>
  <c r="C77" i="9"/>
  <c r="B77" i="9"/>
  <c r="I76" i="9"/>
  <c r="H76" i="9"/>
  <c r="G76" i="9"/>
  <c r="F76" i="9"/>
  <c r="E76" i="9"/>
  <c r="D76" i="9"/>
  <c r="C76" i="9"/>
  <c r="B76" i="9"/>
  <c r="I75" i="9"/>
  <c r="H75" i="9"/>
  <c r="G75" i="9"/>
  <c r="F75" i="9"/>
  <c r="E75" i="9"/>
  <c r="D75" i="9"/>
  <c r="C75" i="9"/>
  <c r="B75" i="9"/>
  <c r="I74" i="9"/>
  <c r="H74" i="9"/>
  <c r="G74" i="9"/>
  <c r="F74" i="9"/>
  <c r="E74" i="9"/>
  <c r="D74" i="9"/>
  <c r="C74" i="9"/>
  <c r="B74" i="9"/>
  <c r="I73" i="9"/>
  <c r="H73" i="9"/>
  <c r="G73" i="9"/>
  <c r="F73" i="9"/>
  <c r="E73" i="9"/>
  <c r="D73" i="9"/>
  <c r="C73" i="9"/>
  <c r="B73" i="9"/>
  <c r="I72" i="9"/>
  <c r="H72" i="9"/>
  <c r="G72" i="9"/>
  <c r="F72" i="9"/>
  <c r="E72" i="9"/>
  <c r="D72" i="9"/>
  <c r="C72" i="9"/>
  <c r="B72" i="9"/>
  <c r="I71" i="9"/>
  <c r="H71" i="9"/>
  <c r="G71" i="9"/>
  <c r="F71" i="9"/>
  <c r="E71" i="9"/>
  <c r="D71" i="9"/>
  <c r="C71" i="9"/>
  <c r="B71" i="9"/>
  <c r="I70" i="9"/>
  <c r="H70" i="9"/>
  <c r="G70" i="9"/>
  <c r="F70" i="9"/>
  <c r="E70" i="9"/>
  <c r="D70" i="9"/>
  <c r="C70" i="9"/>
  <c r="B70" i="9"/>
  <c r="I69" i="9"/>
  <c r="H69" i="9"/>
  <c r="G69" i="9"/>
  <c r="F69" i="9"/>
  <c r="E69" i="9"/>
  <c r="D69" i="9"/>
  <c r="C69" i="9"/>
  <c r="B69" i="9"/>
  <c r="BT10" i="8"/>
  <c r="BT8" i="8"/>
  <c r="BT6" i="8"/>
  <c r="BZ5" i="8"/>
  <c r="BT4" i="8"/>
  <c r="BS3" i="8"/>
  <c r="BR5" i="8"/>
  <c r="BR3" i="8"/>
  <c r="BO11" i="8"/>
  <c r="BP11" i="8" s="1"/>
  <c r="BN11" i="8"/>
  <c r="BL11" i="8"/>
  <c r="BM11" i="8" s="1"/>
  <c r="BK11" i="8"/>
  <c r="BI11" i="8"/>
  <c r="BH11" i="8"/>
  <c r="BJ11" i="8" s="1"/>
  <c r="BP10" i="8"/>
  <c r="BO10" i="8"/>
  <c r="BN10" i="8"/>
  <c r="BL10" i="8"/>
  <c r="BM10" i="8" s="1"/>
  <c r="BK10" i="8"/>
  <c r="BI10" i="8"/>
  <c r="BJ10" i="8" s="1"/>
  <c r="BH10" i="8"/>
  <c r="BO9" i="8"/>
  <c r="BN9" i="8"/>
  <c r="BL9" i="8"/>
  <c r="BM9" i="8" s="1"/>
  <c r="BK9" i="8"/>
  <c r="BI9" i="8"/>
  <c r="BJ9" i="8" s="1"/>
  <c r="BH9" i="8"/>
  <c r="BO8" i="8"/>
  <c r="BN8" i="8"/>
  <c r="BL8" i="8"/>
  <c r="BK8" i="8"/>
  <c r="BI8" i="8"/>
  <c r="BJ8" i="8" s="1"/>
  <c r="BH8" i="8"/>
  <c r="BO7" i="8"/>
  <c r="BP7" i="8" s="1"/>
  <c r="BN7" i="8"/>
  <c r="BL7" i="8"/>
  <c r="BM7" i="8" s="1"/>
  <c r="BK7" i="8"/>
  <c r="BI7" i="8"/>
  <c r="BH7" i="8"/>
  <c r="BJ7" i="8" s="1"/>
  <c r="BO6" i="8"/>
  <c r="BP6" i="8" s="1"/>
  <c r="BN6" i="8"/>
  <c r="BL6" i="8"/>
  <c r="BK6" i="8"/>
  <c r="BI6" i="8"/>
  <c r="BJ6" i="8" s="1"/>
  <c r="BH6" i="8"/>
  <c r="BO5" i="8"/>
  <c r="BN5" i="8"/>
  <c r="BP5" i="8" s="1"/>
  <c r="BL5" i="8"/>
  <c r="BM5" i="8" s="1"/>
  <c r="BK5" i="8"/>
  <c r="BI5" i="8"/>
  <c r="BJ5" i="8" s="1"/>
  <c r="BH5" i="8"/>
  <c r="BO4" i="8"/>
  <c r="BN4" i="8"/>
  <c r="BL4" i="8"/>
  <c r="BK4" i="8"/>
  <c r="BM4" i="8" s="1"/>
  <c r="BI4" i="8"/>
  <c r="BJ4" i="8" s="1"/>
  <c r="BH4" i="8"/>
  <c r="BO3" i="8"/>
  <c r="BP3" i="8" s="1"/>
  <c r="BJ3" i="8"/>
  <c r="BL3" i="8"/>
  <c r="BI3" i="8"/>
  <c r="BN3" i="8"/>
  <c r="BK3" i="8"/>
  <c r="BH3" i="8"/>
  <c r="AZ20" i="3"/>
  <c r="AZ19" i="3"/>
  <c r="AZ18" i="3"/>
  <c r="AZ17" i="3"/>
  <c r="AZ16" i="3"/>
  <c r="AZ15" i="3"/>
  <c r="AZ14" i="3"/>
  <c r="AZ13" i="3"/>
  <c r="AZ12" i="3"/>
  <c r="AZ11" i="3"/>
  <c r="AP59" i="3"/>
  <c r="AO59" i="3"/>
  <c r="AN59" i="3"/>
  <c r="AM59" i="3"/>
  <c r="AP58" i="3"/>
  <c r="AO58" i="3"/>
  <c r="AN58" i="3"/>
  <c r="AM58" i="3"/>
  <c r="AP57" i="3"/>
  <c r="AO57" i="3"/>
  <c r="AN57" i="3"/>
  <c r="AM57" i="3"/>
  <c r="AP56" i="3"/>
  <c r="AO56" i="3"/>
  <c r="AQ56" i="3" s="1"/>
  <c r="AN56" i="3"/>
  <c r="AM56" i="3"/>
  <c r="AP55" i="3"/>
  <c r="AO55" i="3"/>
  <c r="AQ55" i="3" s="1"/>
  <c r="AN55" i="3"/>
  <c r="AM55" i="3"/>
  <c r="AP54" i="3"/>
  <c r="AO54" i="3"/>
  <c r="AN54" i="3"/>
  <c r="AM54" i="3"/>
  <c r="AP53" i="3"/>
  <c r="AO53" i="3"/>
  <c r="AQ53" i="3" s="1"/>
  <c r="AN53" i="3"/>
  <c r="AM53" i="3"/>
  <c r="AP52" i="3"/>
  <c r="AO52" i="3"/>
  <c r="AN52" i="3"/>
  <c r="AM52" i="3"/>
  <c r="AP51" i="3"/>
  <c r="AO51" i="3"/>
  <c r="AN51" i="3"/>
  <c r="AM51" i="3"/>
  <c r="AP50" i="3"/>
  <c r="AO50" i="3"/>
  <c r="AQ50" i="3" s="1"/>
  <c r="AN50" i="3"/>
  <c r="AM50" i="3"/>
  <c r="AP49" i="3"/>
  <c r="AO49" i="3"/>
  <c r="AQ49" i="3" s="1"/>
  <c r="AN49" i="3"/>
  <c r="AM49" i="3"/>
  <c r="AP48" i="3"/>
  <c r="AO48" i="3"/>
  <c r="AN48" i="3"/>
  <c r="AM48" i="3"/>
  <c r="AP47" i="3"/>
  <c r="AO47" i="3"/>
  <c r="AN47" i="3"/>
  <c r="AM47" i="3"/>
  <c r="AP46" i="3"/>
  <c r="AO46" i="3"/>
  <c r="AN46" i="3"/>
  <c r="AM46" i="3"/>
  <c r="AP45" i="3"/>
  <c r="AO45" i="3"/>
  <c r="AQ45" i="3" s="1"/>
  <c r="AN45" i="3"/>
  <c r="AM45" i="3"/>
  <c r="AP44" i="3"/>
  <c r="AO44" i="3"/>
  <c r="AQ44" i="3" s="1"/>
  <c r="AN44" i="3"/>
  <c r="AM44" i="3"/>
  <c r="AP43" i="3"/>
  <c r="AO43" i="3"/>
  <c r="AQ43" i="3" s="1"/>
  <c r="AN43" i="3"/>
  <c r="AM43" i="3"/>
  <c r="AQ42" i="3"/>
  <c r="AQ39" i="3"/>
  <c r="AQ38" i="3"/>
  <c r="AQ37" i="3"/>
  <c r="AQ36" i="3"/>
  <c r="AQ35" i="3"/>
  <c r="AP42" i="3"/>
  <c r="AO42" i="3"/>
  <c r="AN42" i="3"/>
  <c r="AM42" i="3"/>
  <c r="AP41" i="3"/>
  <c r="AO41" i="3"/>
  <c r="AQ41" i="3" s="1"/>
  <c r="AN41" i="3"/>
  <c r="AM41" i="3"/>
  <c r="AP40" i="3"/>
  <c r="AO40" i="3"/>
  <c r="AQ40" i="3" s="1"/>
  <c r="AN40" i="3"/>
  <c r="AM40" i="3"/>
  <c r="AP39" i="3"/>
  <c r="AO39" i="3"/>
  <c r="AN39" i="3"/>
  <c r="AM39" i="3"/>
  <c r="AP38" i="3"/>
  <c r="AO38" i="3"/>
  <c r="AN38" i="3"/>
  <c r="AM38" i="3"/>
  <c r="AP37" i="3"/>
  <c r="AO37" i="3"/>
  <c r="AN37" i="3"/>
  <c r="AM37" i="3"/>
  <c r="AP36" i="3"/>
  <c r="AO36" i="3"/>
  <c r="AN36" i="3"/>
  <c r="AM36" i="3"/>
  <c r="AP35" i="3"/>
  <c r="AO35" i="3"/>
  <c r="AN35" i="3"/>
  <c r="AM35" i="3"/>
  <c r="AP34" i="3"/>
  <c r="AO34" i="3"/>
  <c r="AQ34" i="3" s="1"/>
  <c r="AN34" i="3"/>
  <c r="AM34" i="3"/>
  <c r="AP33" i="3"/>
  <c r="AO33" i="3"/>
  <c r="AQ33" i="3" s="1"/>
  <c r="AN33" i="3"/>
  <c r="AM33" i="3"/>
  <c r="AP32" i="3"/>
  <c r="AO32" i="3"/>
  <c r="AQ32" i="3" s="1"/>
  <c r="AN32" i="3"/>
  <c r="AM32" i="3"/>
  <c r="AP31" i="3"/>
  <c r="AO31" i="3"/>
  <c r="AQ31" i="3" s="1"/>
  <c r="AN31" i="3"/>
  <c r="AM31" i="3"/>
  <c r="AQ30" i="3"/>
  <c r="AQ27" i="3"/>
  <c r="AP30" i="3"/>
  <c r="AO30" i="3"/>
  <c r="AN30" i="3"/>
  <c r="AM30" i="3"/>
  <c r="AP29" i="3"/>
  <c r="AO29" i="3"/>
  <c r="AQ29" i="3" s="1"/>
  <c r="AN29" i="3"/>
  <c r="AM29" i="3"/>
  <c r="AP28" i="3"/>
  <c r="AO28" i="3"/>
  <c r="AQ28" i="3" s="1"/>
  <c r="AN28" i="3"/>
  <c r="AM28" i="3"/>
  <c r="AP27" i="3"/>
  <c r="AO27" i="3"/>
  <c r="AN27" i="3"/>
  <c r="AM27" i="3"/>
  <c r="AP26" i="3"/>
  <c r="AO26" i="3"/>
  <c r="AQ26" i="3" s="1"/>
  <c r="AN26" i="3"/>
  <c r="AM26" i="3"/>
  <c r="AP25" i="3"/>
  <c r="AO25" i="3"/>
  <c r="AQ25" i="3" s="1"/>
  <c r="AN25" i="3"/>
  <c r="AM25" i="3"/>
  <c r="AP24" i="3"/>
  <c r="AO24" i="3"/>
  <c r="AQ24" i="3" s="1"/>
  <c r="AN24" i="3"/>
  <c r="AM24" i="3"/>
  <c r="AP23" i="3"/>
  <c r="AO23" i="3"/>
  <c r="AN23" i="3"/>
  <c r="AM23" i="3"/>
  <c r="AP22" i="3"/>
  <c r="AO22" i="3"/>
  <c r="AQ22" i="3" s="1"/>
  <c r="AN22" i="3"/>
  <c r="AM22" i="3"/>
  <c r="AP21" i="3"/>
  <c r="AO21" i="3"/>
  <c r="AN21" i="3"/>
  <c r="AM21" i="3"/>
  <c r="AQ20" i="3"/>
  <c r="AP20" i="3"/>
  <c r="AO20" i="3"/>
  <c r="AN20" i="3"/>
  <c r="AM20" i="3"/>
  <c r="AP19" i="3"/>
  <c r="AO19" i="3"/>
  <c r="AQ19" i="3" s="1"/>
  <c r="AN19" i="3"/>
  <c r="AM19" i="3"/>
  <c r="AP18" i="3"/>
  <c r="AQ18" i="3" s="1"/>
  <c r="AO18" i="3"/>
  <c r="AN18" i="3"/>
  <c r="AM18" i="3"/>
  <c r="AQ17" i="3"/>
  <c r="AP17" i="3"/>
  <c r="AO17" i="3"/>
  <c r="AN17" i="3"/>
  <c r="AM17" i="3"/>
  <c r="AP16" i="3"/>
  <c r="AO16" i="3"/>
  <c r="AQ16" i="3" s="1"/>
  <c r="AN16" i="3"/>
  <c r="AM16" i="3"/>
  <c r="AP15" i="3"/>
  <c r="AO15" i="3"/>
  <c r="AQ15" i="3" s="1"/>
  <c r="AN15" i="3"/>
  <c r="AM15" i="3"/>
  <c r="AQ14" i="3"/>
  <c r="AP14" i="3"/>
  <c r="AO14" i="3"/>
  <c r="AN14" i="3"/>
  <c r="AM14" i="3"/>
  <c r="AP13" i="3"/>
  <c r="AO13" i="3"/>
  <c r="AN13" i="3"/>
  <c r="AM13" i="3"/>
  <c r="AP12" i="3"/>
  <c r="AO12" i="3"/>
  <c r="AQ12" i="3" s="1"/>
  <c r="AN12" i="3"/>
  <c r="AM12" i="3"/>
  <c r="AP11" i="3"/>
  <c r="AO11" i="3"/>
  <c r="AQ11" i="3" s="1"/>
  <c r="AN11" i="3"/>
  <c r="AM11" i="3"/>
  <c r="L81" i="3"/>
  <c r="L80" i="3"/>
  <c r="L79" i="3"/>
  <c r="L75" i="3"/>
  <c r="L74" i="3"/>
  <c r="L73" i="3"/>
  <c r="L69" i="3"/>
  <c r="L68" i="3"/>
  <c r="L67" i="3"/>
  <c r="L66" i="3"/>
  <c r="L62" i="3"/>
  <c r="L61" i="3"/>
  <c r="L60" i="3"/>
  <c r="L59" i="3"/>
  <c r="L58" i="3"/>
  <c r="L54" i="3"/>
  <c r="L53" i="3"/>
  <c r="L49" i="3"/>
  <c r="L48" i="3"/>
  <c r="L47" i="3"/>
  <c r="L46" i="3"/>
  <c r="L45" i="3"/>
  <c r="L44" i="3"/>
  <c r="L43" i="3"/>
  <c r="L42" i="3"/>
  <c r="L41" i="3"/>
  <c r="L40" i="3"/>
  <c r="L39" i="3"/>
  <c r="L38" i="3"/>
  <c r="L33" i="3"/>
  <c r="L32" i="3"/>
  <c r="L31" i="3"/>
  <c r="L30" i="3"/>
  <c r="L29" i="3"/>
  <c r="L28" i="3"/>
  <c r="L27" i="3"/>
  <c r="L23" i="3"/>
  <c r="L22" i="3"/>
  <c r="L21" i="3"/>
  <c r="L20" i="3"/>
  <c r="L19" i="3"/>
  <c r="L18" i="3"/>
  <c r="L17" i="3"/>
  <c r="L12" i="3"/>
  <c r="L11" i="3"/>
  <c r="L10" i="3"/>
  <c r="L9" i="3"/>
  <c r="L8" i="3"/>
  <c r="L13" i="3"/>
  <c r="T45" i="8"/>
  <c r="T44" i="8"/>
  <c r="U43" i="8"/>
  <c r="U40" i="8"/>
  <c r="U38" i="8"/>
  <c r="U37" i="8"/>
  <c r="S44" i="8"/>
  <c r="S41" i="8"/>
  <c r="S39" i="8"/>
  <c r="R40" i="8"/>
  <c r="R39" i="8"/>
  <c r="Q44" i="8"/>
  <c r="Q43" i="8"/>
  <c r="T43" i="8" s="1"/>
  <c r="Q42" i="8"/>
  <c r="T42" i="8" s="1"/>
  <c r="Q41" i="8"/>
  <c r="T41" i="8" s="1"/>
  <c r="Q40" i="8"/>
  <c r="T40" i="8" s="1"/>
  <c r="Q39" i="8"/>
  <c r="Q38" i="8"/>
  <c r="R38" i="8" s="1"/>
  <c r="Q37" i="8"/>
  <c r="R37" i="8" s="1"/>
  <c r="Q45" i="8"/>
  <c r="S45" i="8" s="1"/>
  <c r="P45" i="8"/>
  <c r="U45" i="8" s="1"/>
  <c r="P44" i="8"/>
  <c r="P43" i="8"/>
  <c r="P42" i="8"/>
  <c r="U42" i="8" s="1"/>
  <c r="P41" i="8"/>
  <c r="P40" i="8"/>
  <c r="P39" i="8"/>
  <c r="U39" i="8" s="1"/>
  <c r="P38" i="8"/>
  <c r="P37" i="8"/>
  <c r="O45" i="8"/>
  <c r="O44" i="8"/>
  <c r="O43" i="8"/>
  <c r="O42" i="8"/>
  <c r="O41" i="8"/>
  <c r="O40" i="8"/>
  <c r="O39" i="8"/>
  <c r="T39" i="8" s="1"/>
  <c r="O38" i="8"/>
  <c r="O37" i="8"/>
  <c r="N45" i="8"/>
  <c r="N44" i="8"/>
  <c r="N43" i="8"/>
  <c r="N42" i="8"/>
  <c r="N41" i="8"/>
  <c r="N40" i="8"/>
  <c r="N39" i="8"/>
  <c r="N38" i="8"/>
  <c r="M45" i="8"/>
  <c r="M44" i="8"/>
  <c r="M43" i="8"/>
  <c r="M42" i="8"/>
  <c r="M41" i="8"/>
  <c r="M40" i="8"/>
  <c r="M39" i="8"/>
  <c r="M38" i="8"/>
  <c r="M37" i="8"/>
  <c r="T28" i="8"/>
  <c r="BY11" i="8" s="1"/>
  <c r="T27" i="8"/>
  <c r="BY10" i="8" s="1"/>
  <c r="U23" i="8"/>
  <c r="BZ6" i="8" s="1"/>
  <c r="U22" i="8"/>
  <c r="U21" i="8"/>
  <c r="BZ4" i="8" s="1"/>
  <c r="U20" i="8"/>
  <c r="BZ3" i="8" s="1"/>
  <c r="S27" i="8"/>
  <c r="BX10" i="8" s="1"/>
  <c r="S20" i="8"/>
  <c r="BX3" i="8" s="1"/>
  <c r="R26" i="8"/>
  <c r="BW9" i="8" s="1"/>
  <c r="R22" i="8"/>
  <c r="BW5" i="8" s="1"/>
  <c r="R21" i="8"/>
  <c r="BW4" i="8" s="1"/>
  <c r="Q27" i="8"/>
  <c r="BV10" i="8" s="1"/>
  <c r="Q26" i="8"/>
  <c r="BV9" i="8" s="1"/>
  <c r="Q25" i="8"/>
  <c r="T25" i="8" s="1"/>
  <c r="BY8" i="8" s="1"/>
  <c r="Q24" i="8"/>
  <c r="BV7" i="8" s="1"/>
  <c r="Q23" i="8"/>
  <c r="T23" i="8" s="1"/>
  <c r="BY6" i="8" s="1"/>
  <c r="Q22" i="8"/>
  <c r="BV5" i="8" s="1"/>
  <c r="Q21" i="8"/>
  <c r="T21" i="8" s="1"/>
  <c r="BY4" i="8" s="1"/>
  <c r="Q20" i="8"/>
  <c r="R20" i="8" s="1"/>
  <c r="BW3" i="8" s="1"/>
  <c r="Q28" i="8"/>
  <c r="S28" i="8" s="1"/>
  <c r="BX11" i="8" s="1"/>
  <c r="P28" i="8"/>
  <c r="R28" i="8" s="1"/>
  <c r="BW11" i="8" s="1"/>
  <c r="P27" i="8"/>
  <c r="P26" i="8"/>
  <c r="BU9" i="8" s="1"/>
  <c r="P25" i="8"/>
  <c r="P24" i="8"/>
  <c r="P23" i="8"/>
  <c r="BU6" i="8" s="1"/>
  <c r="P22" i="8"/>
  <c r="BU5" i="8" s="1"/>
  <c r="P21" i="8"/>
  <c r="BU4" i="8" s="1"/>
  <c r="P20" i="8"/>
  <c r="BU3" i="8" s="1"/>
  <c r="O27" i="8"/>
  <c r="O26" i="8"/>
  <c r="T26" i="8" s="1"/>
  <c r="BY9" i="8" s="1"/>
  <c r="O25" i="8"/>
  <c r="O24" i="8"/>
  <c r="BT7" i="8" s="1"/>
  <c r="O23" i="8"/>
  <c r="O22" i="8"/>
  <c r="BT5" i="8" s="1"/>
  <c r="O21" i="8"/>
  <c r="O20" i="8"/>
  <c r="BT3" i="8" s="1"/>
  <c r="O28" i="8"/>
  <c r="BT11" i="8" s="1"/>
  <c r="N28" i="8"/>
  <c r="BS11" i="8" s="1"/>
  <c r="N27" i="8"/>
  <c r="BS10" i="8" s="1"/>
  <c r="N26" i="8"/>
  <c r="BS9" i="8" s="1"/>
  <c r="N25" i="8"/>
  <c r="BS8" i="8" s="1"/>
  <c r="N24" i="8"/>
  <c r="BS7" i="8" s="1"/>
  <c r="N23" i="8"/>
  <c r="BS6" i="8" s="1"/>
  <c r="N22" i="8"/>
  <c r="BS5" i="8" s="1"/>
  <c r="N21" i="8"/>
  <c r="BS4" i="8" s="1"/>
  <c r="M28" i="8"/>
  <c r="M27" i="8"/>
  <c r="M26" i="8"/>
  <c r="M25" i="8"/>
  <c r="M24" i="8"/>
  <c r="M23" i="8"/>
  <c r="M22" i="8"/>
  <c r="M21" i="8"/>
  <c r="M20" i="8"/>
  <c r="U11" i="8"/>
  <c r="U10" i="8"/>
  <c r="U9" i="8"/>
  <c r="U4" i="8"/>
  <c r="T8" i="8"/>
  <c r="T4" i="8"/>
  <c r="T3" i="8"/>
  <c r="S11" i="8"/>
  <c r="S5" i="8"/>
  <c r="S4" i="8"/>
  <c r="S3" i="8"/>
  <c r="R5" i="8"/>
  <c r="R4" i="8"/>
  <c r="R11" i="8"/>
  <c r="P11" i="8"/>
  <c r="P10" i="8"/>
  <c r="P9" i="8"/>
  <c r="P8" i="8"/>
  <c r="U8" i="8" s="1"/>
  <c r="P7" i="8"/>
  <c r="U7" i="8" s="1"/>
  <c r="P6" i="8"/>
  <c r="U6" i="8" s="1"/>
  <c r="P5" i="8"/>
  <c r="U5" i="8" s="1"/>
  <c r="P4" i="8"/>
  <c r="P3" i="8"/>
  <c r="R3" i="8" s="1"/>
  <c r="Q10" i="8"/>
  <c r="S10" i="8" s="1"/>
  <c r="Q9" i="8"/>
  <c r="Q8" i="8"/>
  <c r="S8" i="8" s="1"/>
  <c r="Q7" i="8"/>
  <c r="Q6" i="8"/>
  <c r="S6" i="8" s="1"/>
  <c r="Q5" i="8"/>
  <c r="Q4" i="8"/>
  <c r="Q3" i="8"/>
  <c r="Q11" i="8"/>
  <c r="O10" i="8"/>
  <c r="O9" i="8"/>
  <c r="O8" i="8"/>
  <c r="O7" i="8"/>
  <c r="O6" i="8"/>
  <c r="O5" i="8"/>
  <c r="T5" i="8" s="1"/>
  <c r="O4" i="8"/>
  <c r="O3" i="8"/>
  <c r="O11" i="8"/>
  <c r="T11" i="8" s="1"/>
  <c r="N11" i="8"/>
  <c r="N10" i="8"/>
  <c r="N9" i="8"/>
  <c r="N8" i="8"/>
  <c r="N7" i="8"/>
  <c r="N6" i="8"/>
  <c r="N5" i="8"/>
  <c r="N4" i="8"/>
  <c r="M11" i="8"/>
  <c r="BR11" i="8" s="1"/>
  <c r="M10" i="8"/>
  <c r="BR10" i="8" s="1"/>
  <c r="M9" i="8"/>
  <c r="BR9" i="8" s="1"/>
  <c r="M8" i="8"/>
  <c r="BR8" i="8" s="1"/>
  <c r="M7" i="8"/>
  <c r="BR7" i="8" s="1"/>
  <c r="M6" i="8"/>
  <c r="BR6" i="8" s="1"/>
  <c r="M5" i="8"/>
  <c r="M4" i="8"/>
  <c r="BR4" i="8" s="1"/>
  <c r="M3" i="8"/>
  <c r="L41" i="9"/>
  <c r="X41" i="9" s="1"/>
  <c r="I49" i="9"/>
  <c r="T49" i="9" s="1"/>
  <c r="V49" i="9" s="1"/>
  <c r="H49" i="9"/>
  <c r="S49" i="9" s="1"/>
  <c r="U49" i="9" s="1"/>
  <c r="G49" i="9"/>
  <c r="R49" i="9" s="1"/>
  <c r="I48" i="9"/>
  <c r="T48" i="9" s="1"/>
  <c r="H48" i="9"/>
  <c r="S48" i="9" s="1"/>
  <c r="G48" i="9"/>
  <c r="R48" i="9" s="1"/>
  <c r="I47" i="9"/>
  <c r="L47" i="9" s="1"/>
  <c r="X47" i="9" s="1"/>
  <c r="H47" i="9"/>
  <c r="S47" i="9" s="1"/>
  <c r="U47" i="9" s="1"/>
  <c r="G47" i="9"/>
  <c r="R47" i="9" s="1"/>
  <c r="I46" i="9"/>
  <c r="H46" i="9"/>
  <c r="S46" i="9" s="1"/>
  <c r="U46" i="9" s="1"/>
  <c r="G46" i="9"/>
  <c r="R46" i="9" s="1"/>
  <c r="I45" i="9"/>
  <c r="H45" i="9"/>
  <c r="K45" i="9" s="1"/>
  <c r="W45" i="9" s="1"/>
  <c r="G45" i="9"/>
  <c r="I44" i="9"/>
  <c r="H44" i="9"/>
  <c r="G44" i="9"/>
  <c r="R44" i="9" s="1"/>
  <c r="I43" i="9"/>
  <c r="L43" i="9" s="1"/>
  <c r="X43" i="9" s="1"/>
  <c r="H43" i="9"/>
  <c r="S43" i="9" s="1"/>
  <c r="U43" i="9" s="1"/>
  <c r="G43" i="9"/>
  <c r="I42" i="9"/>
  <c r="H42" i="9"/>
  <c r="K42" i="9" s="1"/>
  <c r="W42" i="9" s="1"/>
  <c r="G42" i="9"/>
  <c r="I41" i="9"/>
  <c r="T41" i="9" s="1"/>
  <c r="H41" i="9"/>
  <c r="K41" i="9" s="1"/>
  <c r="W41" i="9" s="1"/>
  <c r="G41" i="9"/>
  <c r="R41" i="9" s="1"/>
  <c r="P37" i="9"/>
  <c r="Q37" i="9" s="1"/>
  <c r="S33" i="9"/>
  <c r="S29" i="9"/>
  <c r="P36" i="9"/>
  <c r="Q36" i="9" s="1"/>
  <c r="P35" i="9"/>
  <c r="Q35" i="9" s="1"/>
  <c r="P34" i="9"/>
  <c r="Q34" i="9" s="1"/>
  <c r="P33" i="9"/>
  <c r="Q33" i="9" s="1"/>
  <c r="P32" i="9"/>
  <c r="Q32" i="9" s="1"/>
  <c r="P31" i="9"/>
  <c r="Q31" i="9" s="1"/>
  <c r="P30" i="9"/>
  <c r="Q30" i="9" s="1"/>
  <c r="P29" i="9"/>
  <c r="Q29" i="9" s="1"/>
  <c r="P28" i="9"/>
  <c r="Q28" i="9" s="1"/>
  <c r="I23" i="9"/>
  <c r="L23" i="9" s="1"/>
  <c r="H23" i="9"/>
  <c r="G23" i="9"/>
  <c r="I22" i="9"/>
  <c r="L22" i="9" s="1"/>
  <c r="H22" i="9"/>
  <c r="G22" i="9"/>
  <c r="I21" i="9"/>
  <c r="H21" i="9"/>
  <c r="G21" i="9"/>
  <c r="I20" i="9"/>
  <c r="L20" i="9" s="1"/>
  <c r="H20" i="9"/>
  <c r="G20" i="9"/>
  <c r="I19" i="9"/>
  <c r="H19" i="9"/>
  <c r="G19" i="9"/>
  <c r="I18" i="9"/>
  <c r="H18" i="9"/>
  <c r="G18" i="9"/>
  <c r="I17" i="9"/>
  <c r="L17" i="9" s="1"/>
  <c r="H17" i="9"/>
  <c r="K17" i="9" s="1"/>
  <c r="G17" i="9"/>
  <c r="I16" i="9"/>
  <c r="H16" i="9"/>
  <c r="G16" i="9"/>
  <c r="I15" i="9"/>
  <c r="H15" i="9"/>
  <c r="K15" i="9" s="1"/>
  <c r="G15" i="9"/>
  <c r="G10" i="9"/>
  <c r="F10" i="9"/>
  <c r="G9" i="9"/>
  <c r="F9" i="9"/>
  <c r="G8" i="9"/>
  <c r="I8" i="9" s="1"/>
  <c r="F8" i="9"/>
  <c r="G7" i="9"/>
  <c r="I7" i="9" s="1"/>
  <c r="F7" i="9"/>
  <c r="G6" i="9"/>
  <c r="I6" i="9" s="1"/>
  <c r="F6" i="9"/>
  <c r="G5" i="9"/>
  <c r="I5" i="9" s="1"/>
  <c r="F5" i="9"/>
  <c r="G4" i="9"/>
  <c r="I4" i="9" s="1"/>
  <c r="F4" i="9"/>
  <c r="G3" i="9"/>
  <c r="F3" i="9"/>
  <c r="G2" i="9"/>
  <c r="F2" i="9"/>
  <c r="BI1313" i="6"/>
  <c r="BH1313" i="6"/>
  <c r="BG1313" i="6"/>
  <c r="BF1313" i="6"/>
  <c r="BE1313" i="6"/>
  <c r="BD1313" i="6"/>
  <c r="BC1313" i="6"/>
  <c r="BB1313" i="6"/>
  <c r="BA1313" i="6"/>
  <c r="BI1312" i="6"/>
  <c r="BH1312" i="6"/>
  <c r="BG1312" i="6"/>
  <c r="BF1312" i="6"/>
  <c r="BE1312" i="6"/>
  <c r="BD1312" i="6"/>
  <c r="BC1312" i="6"/>
  <c r="BB1312" i="6"/>
  <c r="BA1312" i="6"/>
  <c r="BI1311" i="6"/>
  <c r="BH1311" i="6"/>
  <c r="BG1311" i="6"/>
  <c r="BF1311" i="6"/>
  <c r="BE1311" i="6"/>
  <c r="BD1311" i="6"/>
  <c r="BC1311" i="6"/>
  <c r="BB1311" i="6"/>
  <c r="BA1311" i="6"/>
  <c r="BI1310" i="6"/>
  <c r="BH1310" i="6"/>
  <c r="BG1310" i="6"/>
  <c r="BF1310" i="6"/>
  <c r="BE1310" i="6"/>
  <c r="BD1310" i="6"/>
  <c r="BC1310" i="6"/>
  <c r="BB1310" i="6"/>
  <c r="BA1310" i="6"/>
  <c r="BI1309" i="6"/>
  <c r="BH1309" i="6"/>
  <c r="BG1309" i="6"/>
  <c r="BF1309" i="6"/>
  <c r="BE1309" i="6"/>
  <c r="BD1309" i="6"/>
  <c r="BC1309" i="6"/>
  <c r="BB1309" i="6"/>
  <c r="BA1309" i="6"/>
  <c r="BI1308" i="6"/>
  <c r="BH1308" i="6"/>
  <c r="BG1308" i="6"/>
  <c r="BF1308" i="6"/>
  <c r="BE1308" i="6"/>
  <c r="BD1308" i="6"/>
  <c r="BC1308" i="6"/>
  <c r="BB1308" i="6"/>
  <c r="BA1308" i="6"/>
  <c r="BI1307" i="6"/>
  <c r="BH1307" i="6"/>
  <c r="BG1307" i="6"/>
  <c r="BF1307" i="6"/>
  <c r="BE1307" i="6"/>
  <c r="BD1307" i="6"/>
  <c r="BC1307" i="6"/>
  <c r="BB1307" i="6"/>
  <c r="BA1307" i="6"/>
  <c r="BI1306" i="6"/>
  <c r="BH1306" i="6"/>
  <c r="BG1306" i="6"/>
  <c r="BF1306" i="6"/>
  <c r="BE1306" i="6"/>
  <c r="BD1306" i="6"/>
  <c r="BC1306" i="6"/>
  <c r="BB1306" i="6"/>
  <c r="BA1306" i="6"/>
  <c r="BI1305" i="6"/>
  <c r="BH1305" i="6"/>
  <c r="BG1305" i="6"/>
  <c r="BF1305" i="6"/>
  <c r="BE1305" i="6"/>
  <c r="BD1305" i="6"/>
  <c r="BC1305" i="6"/>
  <c r="BB1305" i="6"/>
  <c r="BA1305" i="6"/>
  <c r="BI1304" i="6"/>
  <c r="BH1304" i="6"/>
  <c r="BG1304" i="6"/>
  <c r="BF1304" i="6"/>
  <c r="BE1304" i="6"/>
  <c r="BD1304" i="6"/>
  <c r="BC1304" i="6"/>
  <c r="BB1304" i="6"/>
  <c r="BA1304" i="6"/>
  <c r="BI1303" i="6"/>
  <c r="BH1303" i="6"/>
  <c r="BG1303" i="6"/>
  <c r="BF1303" i="6"/>
  <c r="BE1303" i="6"/>
  <c r="BD1303" i="6"/>
  <c r="BC1303" i="6"/>
  <c r="BB1303" i="6"/>
  <c r="BA1303" i="6"/>
  <c r="BI1302" i="6"/>
  <c r="BH1302" i="6"/>
  <c r="BG1302" i="6"/>
  <c r="BF1302" i="6"/>
  <c r="BE1302" i="6"/>
  <c r="BD1302" i="6"/>
  <c r="BC1302" i="6"/>
  <c r="BB1302" i="6"/>
  <c r="BA1302" i="6"/>
  <c r="BI1301" i="6"/>
  <c r="BH1301" i="6"/>
  <c r="BG1301" i="6"/>
  <c r="BF1301" i="6"/>
  <c r="BE1301" i="6"/>
  <c r="BD1301" i="6"/>
  <c r="BC1301" i="6"/>
  <c r="BB1301" i="6"/>
  <c r="BA1301" i="6"/>
  <c r="BI1300" i="6"/>
  <c r="BH1300" i="6"/>
  <c r="BG1300" i="6"/>
  <c r="BF1300" i="6"/>
  <c r="BE1300" i="6"/>
  <c r="BD1300" i="6"/>
  <c r="BC1300" i="6"/>
  <c r="BB1300" i="6"/>
  <c r="BA1300" i="6"/>
  <c r="BI1299" i="6"/>
  <c r="BH1299" i="6"/>
  <c r="BG1299" i="6"/>
  <c r="BF1299" i="6"/>
  <c r="BE1299" i="6"/>
  <c r="BD1299" i="6"/>
  <c r="BC1299" i="6"/>
  <c r="BB1299" i="6"/>
  <c r="BA1299" i="6"/>
  <c r="BI1298" i="6"/>
  <c r="BH1298" i="6"/>
  <c r="BG1298" i="6"/>
  <c r="BF1298" i="6"/>
  <c r="BE1298" i="6"/>
  <c r="BD1298" i="6"/>
  <c r="BC1298" i="6"/>
  <c r="BB1298" i="6"/>
  <c r="BA1298" i="6"/>
  <c r="BI1297" i="6"/>
  <c r="BH1297" i="6"/>
  <c r="BG1297" i="6"/>
  <c r="BF1297" i="6"/>
  <c r="BE1297" i="6"/>
  <c r="BD1297" i="6"/>
  <c r="BC1297" i="6"/>
  <c r="BB1297" i="6"/>
  <c r="BA1297" i="6"/>
  <c r="BI1296" i="6"/>
  <c r="BH1296" i="6"/>
  <c r="BG1296" i="6"/>
  <c r="BF1296" i="6"/>
  <c r="BE1296" i="6"/>
  <c r="BD1296" i="6"/>
  <c r="BC1296" i="6"/>
  <c r="BB1296" i="6"/>
  <c r="BA1296" i="6"/>
  <c r="BI1295" i="6"/>
  <c r="BH1295" i="6"/>
  <c r="BG1295" i="6"/>
  <c r="BF1295" i="6"/>
  <c r="BE1295" i="6"/>
  <c r="BD1295" i="6"/>
  <c r="BC1295" i="6"/>
  <c r="BB1295" i="6"/>
  <c r="BA1295" i="6"/>
  <c r="BI1294" i="6"/>
  <c r="BH1294" i="6"/>
  <c r="BG1294" i="6"/>
  <c r="BF1294" i="6"/>
  <c r="BE1294" i="6"/>
  <c r="BD1294" i="6"/>
  <c r="BC1294" i="6"/>
  <c r="BB1294" i="6"/>
  <c r="BA1294" i="6"/>
  <c r="BI1293" i="6"/>
  <c r="BH1293" i="6"/>
  <c r="BG1293" i="6"/>
  <c r="BF1293" i="6"/>
  <c r="BE1293" i="6"/>
  <c r="BD1293" i="6"/>
  <c r="BC1293" i="6"/>
  <c r="BB1293" i="6"/>
  <c r="BA1293" i="6"/>
  <c r="BI1292" i="6"/>
  <c r="BH1292" i="6"/>
  <c r="BG1292" i="6"/>
  <c r="BF1292" i="6"/>
  <c r="BE1292" i="6"/>
  <c r="BD1292" i="6"/>
  <c r="BC1292" i="6"/>
  <c r="BB1292" i="6"/>
  <c r="BA1292" i="6"/>
  <c r="BI1291" i="6"/>
  <c r="BH1291" i="6"/>
  <c r="BG1291" i="6"/>
  <c r="BF1291" i="6"/>
  <c r="BE1291" i="6"/>
  <c r="BD1291" i="6"/>
  <c r="BC1291" i="6"/>
  <c r="BB1291" i="6"/>
  <c r="BA1291" i="6"/>
  <c r="BI1290" i="6"/>
  <c r="BH1290" i="6"/>
  <c r="BG1290" i="6"/>
  <c r="BF1290" i="6"/>
  <c r="BE1290" i="6"/>
  <c r="BD1290" i="6"/>
  <c r="BC1290" i="6"/>
  <c r="BB1290" i="6"/>
  <c r="BA1290" i="6"/>
  <c r="BI1289" i="6"/>
  <c r="BH1289" i="6"/>
  <c r="BG1289" i="6"/>
  <c r="BF1289" i="6"/>
  <c r="BE1289" i="6"/>
  <c r="BD1289" i="6"/>
  <c r="BC1289" i="6"/>
  <c r="BB1289" i="6"/>
  <c r="BA1289" i="6"/>
  <c r="BI1288" i="6"/>
  <c r="BH1288" i="6"/>
  <c r="BG1288" i="6"/>
  <c r="BF1288" i="6"/>
  <c r="BE1288" i="6"/>
  <c r="BD1288" i="6"/>
  <c r="BC1288" i="6"/>
  <c r="BB1288" i="6"/>
  <c r="BA1288" i="6"/>
  <c r="BI1287" i="6"/>
  <c r="BH1287" i="6"/>
  <c r="BG1287" i="6"/>
  <c r="BF1287" i="6"/>
  <c r="BE1287" i="6"/>
  <c r="BD1287" i="6"/>
  <c r="BC1287" i="6"/>
  <c r="BB1287" i="6"/>
  <c r="BA1287" i="6"/>
  <c r="BI1286" i="6"/>
  <c r="BH1286" i="6"/>
  <c r="BG1286" i="6"/>
  <c r="BF1286" i="6"/>
  <c r="BE1286" i="6"/>
  <c r="BD1286" i="6"/>
  <c r="BC1286" i="6"/>
  <c r="BB1286" i="6"/>
  <c r="BA1286" i="6"/>
  <c r="BI1285" i="6"/>
  <c r="BH1285" i="6"/>
  <c r="BG1285" i="6"/>
  <c r="BF1285" i="6"/>
  <c r="BE1285" i="6"/>
  <c r="BD1285" i="6"/>
  <c r="BC1285" i="6"/>
  <c r="BB1285" i="6"/>
  <c r="BA1285" i="6"/>
  <c r="BI1284" i="6"/>
  <c r="BH1284" i="6"/>
  <c r="BG1284" i="6"/>
  <c r="BF1284" i="6"/>
  <c r="BE1284" i="6"/>
  <c r="BD1284" i="6"/>
  <c r="BC1284" i="6"/>
  <c r="BB1284" i="6"/>
  <c r="BA1284" i="6"/>
  <c r="BI1283" i="6"/>
  <c r="BH1283" i="6"/>
  <c r="BG1283" i="6"/>
  <c r="BF1283" i="6"/>
  <c r="BE1283" i="6"/>
  <c r="BD1283" i="6"/>
  <c r="BC1283" i="6"/>
  <c r="BB1283" i="6"/>
  <c r="BA1283" i="6"/>
  <c r="BI1282" i="6"/>
  <c r="BH1282" i="6"/>
  <c r="BG1282" i="6"/>
  <c r="BF1282" i="6"/>
  <c r="BE1282" i="6"/>
  <c r="BD1282" i="6"/>
  <c r="BC1282" i="6"/>
  <c r="BB1282" i="6"/>
  <c r="BA1282" i="6"/>
  <c r="BI1281" i="6"/>
  <c r="BH1281" i="6"/>
  <c r="BG1281" i="6"/>
  <c r="BF1281" i="6"/>
  <c r="BE1281" i="6"/>
  <c r="BD1281" i="6"/>
  <c r="BC1281" i="6"/>
  <c r="BB1281" i="6"/>
  <c r="BA1281" i="6"/>
  <c r="BI1280" i="6"/>
  <c r="BH1280" i="6"/>
  <c r="BG1280" i="6"/>
  <c r="BF1280" i="6"/>
  <c r="BE1280" i="6"/>
  <c r="BD1280" i="6"/>
  <c r="BC1280" i="6"/>
  <c r="BB1280" i="6"/>
  <c r="BA1280" i="6"/>
  <c r="BI1279" i="6"/>
  <c r="BH1279" i="6"/>
  <c r="BG1279" i="6"/>
  <c r="BF1279" i="6"/>
  <c r="BE1279" i="6"/>
  <c r="BD1279" i="6"/>
  <c r="BC1279" i="6"/>
  <c r="BB1279" i="6"/>
  <c r="BA1279" i="6"/>
  <c r="BI1278" i="6"/>
  <c r="BH1278" i="6"/>
  <c r="BG1278" i="6"/>
  <c r="BF1278" i="6"/>
  <c r="BE1278" i="6"/>
  <c r="BD1278" i="6"/>
  <c r="BC1278" i="6"/>
  <c r="BB1278" i="6"/>
  <c r="BA1278" i="6"/>
  <c r="BI1277" i="6"/>
  <c r="BH1277" i="6"/>
  <c r="BG1277" i="6"/>
  <c r="BF1277" i="6"/>
  <c r="BE1277" i="6"/>
  <c r="BD1277" i="6"/>
  <c r="BC1277" i="6"/>
  <c r="BB1277" i="6"/>
  <c r="BA1277" i="6"/>
  <c r="BI1276" i="6"/>
  <c r="BH1276" i="6"/>
  <c r="BG1276" i="6"/>
  <c r="BF1276" i="6"/>
  <c r="BE1276" i="6"/>
  <c r="BD1276" i="6"/>
  <c r="BC1276" i="6"/>
  <c r="BB1276" i="6"/>
  <c r="BA1276" i="6"/>
  <c r="BI1275" i="6"/>
  <c r="BH1275" i="6"/>
  <c r="BG1275" i="6"/>
  <c r="BF1275" i="6"/>
  <c r="BE1275" i="6"/>
  <c r="BD1275" i="6"/>
  <c r="BC1275" i="6"/>
  <c r="BB1275" i="6"/>
  <c r="BA1275" i="6"/>
  <c r="BI1274" i="6"/>
  <c r="BH1274" i="6"/>
  <c r="BG1274" i="6"/>
  <c r="BF1274" i="6"/>
  <c r="BE1274" i="6"/>
  <c r="BD1274" i="6"/>
  <c r="BC1274" i="6"/>
  <c r="BB1274" i="6"/>
  <c r="BA1274" i="6"/>
  <c r="BI1273" i="6"/>
  <c r="BH1273" i="6"/>
  <c r="BG1273" i="6"/>
  <c r="BF1273" i="6"/>
  <c r="BE1273" i="6"/>
  <c r="BD1273" i="6"/>
  <c r="BC1273" i="6"/>
  <c r="BB1273" i="6"/>
  <c r="BA1273" i="6"/>
  <c r="BI1272" i="6"/>
  <c r="BH1272" i="6"/>
  <c r="BG1272" i="6"/>
  <c r="BF1272" i="6"/>
  <c r="BE1272" i="6"/>
  <c r="BD1272" i="6"/>
  <c r="BC1272" i="6"/>
  <c r="BB1272" i="6"/>
  <c r="BA1272" i="6"/>
  <c r="BI1271" i="6"/>
  <c r="BH1271" i="6"/>
  <c r="BG1271" i="6"/>
  <c r="BF1271" i="6"/>
  <c r="BE1271" i="6"/>
  <c r="BD1271" i="6"/>
  <c r="BC1271" i="6"/>
  <c r="BB1271" i="6"/>
  <c r="BA1271" i="6"/>
  <c r="BI1270" i="6"/>
  <c r="BH1270" i="6"/>
  <c r="BG1270" i="6"/>
  <c r="BF1270" i="6"/>
  <c r="BE1270" i="6"/>
  <c r="BD1270" i="6"/>
  <c r="BC1270" i="6"/>
  <c r="BB1270" i="6"/>
  <c r="BA1270" i="6"/>
  <c r="BI1269" i="6"/>
  <c r="BH1269" i="6"/>
  <c r="BG1269" i="6"/>
  <c r="BF1269" i="6"/>
  <c r="BE1269" i="6"/>
  <c r="BD1269" i="6"/>
  <c r="BC1269" i="6"/>
  <c r="BB1269" i="6"/>
  <c r="BA1269" i="6"/>
  <c r="BI1268" i="6"/>
  <c r="BH1268" i="6"/>
  <c r="BG1268" i="6"/>
  <c r="BF1268" i="6"/>
  <c r="BE1268" i="6"/>
  <c r="BD1268" i="6"/>
  <c r="BC1268" i="6"/>
  <c r="BB1268" i="6"/>
  <c r="BA1268" i="6"/>
  <c r="BI1267" i="6"/>
  <c r="BH1267" i="6"/>
  <c r="BG1267" i="6"/>
  <c r="BF1267" i="6"/>
  <c r="BE1267" i="6"/>
  <c r="BD1267" i="6"/>
  <c r="BC1267" i="6"/>
  <c r="BB1267" i="6"/>
  <c r="BA1267" i="6"/>
  <c r="BI1266" i="6"/>
  <c r="BH1266" i="6"/>
  <c r="BG1266" i="6"/>
  <c r="BF1266" i="6"/>
  <c r="BE1266" i="6"/>
  <c r="BD1266" i="6"/>
  <c r="BC1266" i="6"/>
  <c r="BB1266" i="6"/>
  <c r="BA1266" i="6"/>
  <c r="BI1265" i="6"/>
  <c r="BH1265" i="6"/>
  <c r="BG1265" i="6"/>
  <c r="BF1265" i="6"/>
  <c r="BE1265" i="6"/>
  <c r="BD1265" i="6"/>
  <c r="BC1265" i="6"/>
  <c r="BB1265" i="6"/>
  <c r="BA1265" i="6"/>
  <c r="BI1264" i="6"/>
  <c r="BH1264" i="6"/>
  <c r="BG1264" i="6"/>
  <c r="BF1264" i="6"/>
  <c r="BE1264" i="6"/>
  <c r="BD1264" i="6"/>
  <c r="BC1264" i="6"/>
  <c r="BB1264" i="6"/>
  <c r="BA1264" i="6"/>
  <c r="BI1263" i="6"/>
  <c r="BH1263" i="6"/>
  <c r="BG1263" i="6"/>
  <c r="BF1263" i="6"/>
  <c r="BE1263" i="6"/>
  <c r="BD1263" i="6"/>
  <c r="BC1263" i="6"/>
  <c r="BB1263" i="6"/>
  <c r="BA1263" i="6"/>
  <c r="BI1262" i="6"/>
  <c r="BH1262" i="6"/>
  <c r="BG1262" i="6"/>
  <c r="BF1262" i="6"/>
  <c r="BE1262" i="6"/>
  <c r="BD1262" i="6"/>
  <c r="BC1262" i="6"/>
  <c r="BB1262" i="6"/>
  <c r="BA1262" i="6"/>
  <c r="BI1261" i="6"/>
  <c r="BH1261" i="6"/>
  <c r="BG1261" i="6"/>
  <c r="BF1261" i="6"/>
  <c r="BE1261" i="6"/>
  <c r="BD1261" i="6"/>
  <c r="BC1261" i="6"/>
  <c r="BB1261" i="6"/>
  <c r="BA1261" i="6"/>
  <c r="BI1260" i="6"/>
  <c r="BH1260" i="6"/>
  <c r="BG1260" i="6"/>
  <c r="BF1260" i="6"/>
  <c r="BE1260" i="6"/>
  <c r="BD1260" i="6"/>
  <c r="BC1260" i="6"/>
  <c r="BB1260" i="6"/>
  <c r="BA1260" i="6"/>
  <c r="BI1259" i="6"/>
  <c r="BH1259" i="6"/>
  <c r="BG1259" i="6"/>
  <c r="BF1259" i="6"/>
  <c r="BE1259" i="6"/>
  <c r="BD1259" i="6"/>
  <c r="BC1259" i="6"/>
  <c r="BB1259" i="6"/>
  <c r="BA1259" i="6"/>
  <c r="BI1258" i="6"/>
  <c r="BH1258" i="6"/>
  <c r="BG1258" i="6"/>
  <c r="BF1258" i="6"/>
  <c r="BE1258" i="6"/>
  <c r="BD1258" i="6"/>
  <c r="BC1258" i="6"/>
  <c r="BB1258" i="6"/>
  <c r="BA1258" i="6"/>
  <c r="BI1257" i="6"/>
  <c r="BH1257" i="6"/>
  <c r="BG1257" i="6"/>
  <c r="BF1257" i="6"/>
  <c r="BE1257" i="6"/>
  <c r="BD1257" i="6"/>
  <c r="BC1257" i="6"/>
  <c r="BB1257" i="6"/>
  <c r="BA1257" i="6"/>
  <c r="BI1256" i="6"/>
  <c r="BH1256" i="6"/>
  <c r="BG1256" i="6"/>
  <c r="BF1256" i="6"/>
  <c r="BE1256" i="6"/>
  <c r="BD1256" i="6"/>
  <c r="BC1256" i="6"/>
  <c r="BB1256" i="6"/>
  <c r="BA1256" i="6"/>
  <c r="BI1255" i="6"/>
  <c r="BH1255" i="6"/>
  <c r="BG1255" i="6"/>
  <c r="BF1255" i="6"/>
  <c r="BE1255" i="6"/>
  <c r="BD1255" i="6"/>
  <c r="BC1255" i="6"/>
  <c r="BB1255" i="6"/>
  <c r="BA1255" i="6"/>
  <c r="BI1254" i="6"/>
  <c r="BH1254" i="6"/>
  <c r="BG1254" i="6"/>
  <c r="BF1254" i="6"/>
  <c r="BE1254" i="6"/>
  <c r="BD1254" i="6"/>
  <c r="BC1254" i="6"/>
  <c r="BB1254" i="6"/>
  <c r="BA1254" i="6"/>
  <c r="BI1253" i="6"/>
  <c r="BH1253" i="6"/>
  <c r="BG1253" i="6"/>
  <c r="BF1253" i="6"/>
  <c r="BE1253" i="6"/>
  <c r="BD1253" i="6"/>
  <c r="BC1253" i="6"/>
  <c r="BB1253" i="6"/>
  <c r="BA1253" i="6"/>
  <c r="BI1252" i="6"/>
  <c r="BH1252" i="6"/>
  <c r="BG1252" i="6"/>
  <c r="BF1252" i="6"/>
  <c r="BE1252" i="6"/>
  <c r="BD1252" i="6"/>
  <c r="BC1252" i="6"/>
  <c r="BB1252" i="6"/>
  <c r="BA1252" i="6"/>
  <c r="BI1251" i="6"/>
  <c r="BH1251" i="6"/>
  <c r="BG1251" i="6"/>
  <c r="BF1251" i="6"/>
  <c r="BE1251" i="6"/>
  <c r="BD1251" i="6"/>
  <c r="BC1251" i="6"/>
  <c r="BB1251" i="6"/>
  <c r="BA1251" i="6"/>
  <c r="BI1250" i="6"/>
  <c r="BH1250" i="6"/>
  <c r="BG1250" i="6"/>
  <c r="BF1250" i="6"/>
  <c r="BE1250" i="6"/>
  <c r="BD1250" i="6"/>
  <c r="BC1250" i="6"/>
  <c r="BB1250" i="6"/>
  <c r="BA1250" i="6"/>
  <c r="BI1249" i="6"/>
  <c r="BH1249" i="6"/>
  <c r="BG1249" i="6"/>
  <c r="BF1249" i="6"/>
  <c r="BE1249" i="6"/>
  <c r="BD1249" i="6"/>
  <c r="BC1249" i="6"/>
  <c r="BB1249" i="6"/>
  <c r="BA1249" i="6"/>
  <c r="BI1248" i="6"/>
  <c r="BH1248" i="6"/>
  <c r="BG1248" i="6"/>
  <c r="BF1248" i="6"/>
  <c r="BE1248" i="6"/>
  <c r="BD1248" i="6"/>
  <c r="BC1248" i="6"/>
  <c r="BB1248" i="6"/>
  <c r="BA1248" i="6"/>
  <c r="BI1247" i="6"/>
  <c r="BH1247" i="6"/>
  <c r="BG1247" i="6"/>
  <c r="BF1247" i="6"/>
  <c r="BE1247" i="6"/>
  <c r="BD1247" i="6"/>
  <c r="BC1247" i="6"/>
  <c r="BB1247" i="6"/>
  <c r="BA1247" i="6"/>
  <c r="BI1246" i="6"/>
  <c r="BH1246" i="6"/>
  <c r="BG1246" i="6"/>
  <c r="BF1246" i="6"/>
  <c r="BE1246" i="6"/>
  <c r="BD1246" i="6"/>
  <c r="BC1246" i="6"/>
  <c r="BB1246" i="6"/>
  <c r="BA1246" i="6"/>
  <c r="BI1245" i="6"/>
  <c r="BH1245" i="6"/>
  <c r="BG1245" i="6"/>
  <c r="BF1245" i="6"/>
  <c r="BE1245" i="6"/>
  <c r="BD1245" i="6"/>
  <c r="BC1245" i="6"/>
  <c r="BB1245" i="6"/>
  <c r="BA1245" i="6"/>
  <c r="BI1244" i="6"/>
  <c r="BH1244" i="6"/>
  <c r="BG1244" i="6"/>
  <c r="BF1244" i="6"/>
  <c r="BE1244" i="6"/>
  <c r="BD1244" i="6"/>
  <c r="BC1244" i="6"/>
  <c r="BB1244" i="6"/>
  <c r="BA1244" i="6"/>
  <c r="BI1243" i="6"/>
  <c r="BH1243" i="6"/>
  <c r="BG1243" i="6"/>
  <c r="BF1243" i="6"/>
  <c r="BE1243" i="6"/>
  <c r="BD1243" i="6"/>
  <c r="BC1243" i="6"/>
  <c r="BB1243" i="6"/>
  <c r="BA1243" i="6"/>
  <c r="BI1242" i="6"/>
  <c r="BH1242" i="6"/>
  <c r="BG1242" i="6"/>
  <c r="BF1242" i="6"/>
  <c r="BE1242" i="6"/>
  <c r="BD1242" i="6"/>
  <c r="BC1242" i="6"/>
  <c r="BB1242" i="6"/>
  <c r="BA1242" i="6"/>
  <c r="BI1241" i="6"/>
  <c r="BH1241" i="6"/>
  <c r="BG1241" i="6"/>
  <c r="BF1241" i="6"/>
  <c r="BE1241" i="6"/>
  <c r="BD1241" i="6"/>
  <c r="BC1241" i="6"/>
  <c r="BB1241" i="6"/>
  <c r="BA1241" i="6"/>
  <c r="BI1240" i="6"/>
  <c r="BH1240" i="6"/>
  <c r="BG1240" i="6"/>
  <c r="BF1240" i="6"/>
  <c r="BE1240" i="6"/>
  <c r="BD1240" i="6"/>
  <c r="BC1240" i="6"/>
  <c r="BB1240" i="6"/>
  <c r="BA1240" i="6"/>
  <c r="BI1239" i="6"/>
  <c r="BH1239" i="6"/>
  <c r="BG1239" i="6"/>
  <c r="BF1239" i="6"/>
  <c r="BE1239" i="6"/>
  <c r="BD1239" i="6"/>
  <c r="BC1239" i="6"/>
  <c r="BB1239" i="6"/>
  <c r="BA1239" i="6"/>
  <c r="BI1238" i="6"/>
  <c r="BH1238" i="6"/>
  <c r="BG1238" i="6"/>
  <c r="BF1238" i="6"/>
  <c r="BE1238" i="6"/>
  <c r="BD1238" i="6"/>
  <c r="BC1238" i="6"/>
  <c r="BB1238" i="6"/>
  <c r="BA1238" i="6"/>
  <c r="BI1237" i="6"/>
  <c r="BH1237" i="6"/>
  <c r="BG1237" i="6"/>
  <c r="BF1237" i="6"/>
  <c r="BE1237" i="6"/>
  <c r="BD1237" i="6"/>
  <c r="BC1237" i="6"/>
  <c r="BB1237" i="6"/>
  <c r="BA1237" i="6"/>
  <c r="BI1236" i="6"/>
  <c r="BH1236" i="6"/>
  <c r="BG1236" i="6"/>
  <c r="BF1236" i="6"/>
  <c r="BE1236" i="6"/>
  <c r="BD1236" i="6"/>
  <c r="BC1236" i="6"/>
  <c r="BB1236" i="6"/>
  <c r="BA1236" i="6"/>
  <c r="BI1235" i="6"/>
  <c r="BH1235" i="6"/>
  <c r="BG1235" i="6"/>
  <c r="BF1235" i="6"/>
  <c r="BE1235" i="6"/>
  <c r="BD1235" i="6"/>
  <c r="BC1235" i="6"/>
  <c r="BB1235" i="6"/>
  <c r="BA1235" i="6"/>
  <c r="BI1234" i="6"/>
  <c r="BH1234" i="6"/>
  <c r="BG1234" i="6"/>
  <c r="BF1234" i="6"/>
  <c r="BE1234" i="6"/>
  <c r="BD1234" i="6"/>
  <c r="BC1234" i="6"/>
  <c r="BB1234" i="6"/>
  <c r="BA1234" i="6"/>
  <c r="BI1233" i="6"/>
  <c r="BH1233" i="6"/>
  <c r="BG1233" i="6"/>
  <c r="BF1233" i="6"/>
  <c r="BE1233" i="6"/>
  <c r="BD1233" i="6"/>
  <c r="BC1233" i="6"/>
  <c r="BB1233" i="6"/>
  <c r="BA1233" i="6"/>
  <c r="BI1232" i="6"/>
  <c r="BH1232" i="6"/>
  <c r="BG1232" i="6"/>
  <c r="BF1232" i="6"/>
  <c r="BE1232" i="6"/>
  <c r="BD1232" i="6"/>
  <c r="BC1232" i="6"/>
  <c r="BB1232" i="6"/>
  <c r="BA1232" i="6"/>
  <c r="BI1231" i="6"/>
  <c r="BH1231" i="6"/>
  <c r="BG1231" i="6"/>
  <c r="BF1231" i="6"/>
  <c r="BE1231" i="6"/>
  <c r="BD1231" i="6"/>
  <c r="BC1231" i="6"/>
  <c r="BB1231" i="6"/>
  <c r="BA1231" i="6"/>
  <c r="BI1230" i="6"/>
  <c r="BH1230" i="6"/>
  <c r="BG1230" i="6"/>
  <c r="BF1230" i="6"/>
  <c r="BE1230" i="6"/>
  <c r="BD1230" i="6"/>
  <c r="BC1230" i="6"/>
  <c r="BB1230" i="6"/>
  <c r="BA1230" i="6"/>
  <c r="BI1229" i="6"/>
  <c r="BH1229" i="6"/>
  <c r="BG1229" i="6"/>
  <c r="BF1229" i="6"/>
  <c r="BE1229" i="6"/>
  <c r="BD1229" i="6"/>
  <c r="BC1229" i="6"/>
  <c r="BB1229" i="6"/>
  <c r="BA1229" i="6"/>
  <c r="BI1228" i="6"/>
  <c r="BH1228" i="6"/>
  <c r="BG1228" i="6"/>
  <c r="BF1228" i="6"/>
  <c r="BE1228" i="6"/>
  <c r="BD1228" i="6"/>
  <c r="BC1228" i="6"/>
  <c r="BB1228" i="6"/>
  <c r="BA1228" i="6"/>
  <c r="BI1227" i="6"/>
  <c r="BH1227" i="6"/>
  <c r="BG1227" i="6"/>
  <c r="BF1227" i="6"/>
  <c r="BE1227" i="6"/>
  <c r="BD1227" i="6"/>
  <c r="BC1227" i="6"/>
  <c r="BB1227" i="6"/>
  <c r="BA1227" i="6"/>
  <c r="BI1226" i="6"/>
  <c r="BH1226" i="6"/>
  <c r="BG1226" i="6"/>
  <c r="BF1226" i="6"/>
  <c r="BE1226" i="6"/>
  <c r="BD1226" i="6"/>
  <c r="BC1226" i="6"/>
  <c r="BB1226" i="6"/>
  <c r="BA1226" i="6"/>
  <c r="BI1225" i="6"/>
  <c r="BH1225" i="6"/>
  <c r="BG1225" i="6"/>
  <c r="BF1225" i="6"/>
  <c r="BE1225" i="6"/>
  <c r="BD1225" i="6"/>
  <c r="BC1225" i="6"/>
  <c r="BB1225" i="6"/>
  <c r="BA1225" i="6"/>
  <c r="BI1224" i="6"/>
  <c r="BH1224" i="6"/>
  <c r="BG1224" i="6"/>
  <c r="BF1224" i="6"/>
  <c r="BE1224" i="6"/>
  <c r="BD1224" i="6"/>
  <c r="BC1224" i="6"/>
  <c r="BB1224" i="6"/>
  <c r="BA1224" i="6"/>
  <c r="BI1223" i="6"/>
  <c r="BH1223" i="6"/>
  <c r="BG1223" i="6"/>
  <c r="BF1223" i="6"/>
  <c r="BE1223" i="6"/>
  <c r="BD1223" i="6"/>
  <c r="BC1223" i="6"/>
  <c r="BB1223" i="6"/>
  <c r="BA1223" i="6"/>
  <c r="BI1222" i="6"/>
  <c r="BH1222" i="6"/>
  <c r="BG1222" i="6"/>
  <c r="BF1222" i="6"/>
  <c r="BE1222" i="6"/>
  <c r="BD1222" i="6"/>
  <c r="BC1222" i="6"/>
  <c r="BB1222" i="6"/>
  <c r="BA1222" i="6"/>
  <c r="BI1221" i="6"/>
  <c r="BH1221" i="6"/>
  <c r="BG1221" i="6"/>
  <c r="BF1221" i="6"/>
  <c r="BE1221" i="6"/>
  <c r="BD1221" i="6"/>
  <c r="BC1221" i="6"/>
  <c r="BB1221" i="6"/>
  <c r="BA1221" i="6"/>
  <c r="BI1220" i="6"/>
  <c r="BH1220" i="6"/>
  <c r="BG1220" i="6"/>
  <c r="BF1220" i="6"/>
  <c r="BE1220" i="6"/>
  <c r="BD1220" i="6"/>
  <c r="BC1220" i="6"/>
  <c r="BB1220" i="6"/>
  <c r="BA1220" i="6"/>
  <c r="BI1219" i="6"/>
  <c r="BH1219" i="6"/>
  <c r="BG1219" i="6"/>
  <c r="BF1219" i="6"/>
  <c r="BE1219" i="6"/>
  <c r="BD1219" i="6"/>
  <c r="BC1219" i="6"/>
  <c r="BB1219" i="6"/>
  <c r="BA1219" i="6"/>
  <c r="BI1218" i="6"/>
  <c r="BH1218" i="6"/>
  <c r="BG1218" i="6"/>
  <c r="BF1218" i="6"/>
  <c r="BE1218" i="6"/>
  <c r="BD1218" i="6"/>
  <c r="BC1218" i="6"/>
  <c r="BB1218" i="6"/>
  <c r="BA1218" i="6"/>
  <c r="BI1217" i="6"/>
  <c r="BH1217" i="6"/>
  <c r="BG1217" i="6"/>
  <c r="BF1217" i="6"/>
  <c r="BE1217" i="6"/>
  <c r="BD1217" i="6"/>
  <c r="BC1217" i="6"/>
  <c r="BB1217" i="6"/>
  <c r="BA1217" i="6"/>
  <c r="BI1216" i="6"/>
  <c r="BH1216" i="6"/>
  <c r="BG1216" i="6"/>
  <c r="BF1216" i="6"/>
  <c r="BE1216" i="6"/>
  <c r="BD1216" i="6"/>
  <c r="BC1216" i="6"/>
  <c r="BB1216" i="6"/>
  <c r="BA1216" i="6"/>
  <c r="BI1215" i="6"/>
  <c r="BH1215" i="6"/>
  <c r="BG1215" i="6"/>
  <c r="BF1215" i="6"/>
  <c r="BE1215" i="6"/>
  <c r="BD1215" i="6"/>
  <c r="BC1215" i="6"/>
  <c r="BB1215" i="6"/>
  <c r="BA1215" i="6"/>
  <c r="BI1214" i="6"/>
  <c r="BH1214" i="6"/>
  <c r="BG1214" i="6"/>
  <c r="BF1214" i="6"/>
  <c r="BE1214" i="6"/>
  <c r="BD1214" i="6"/>
  <c r="BC1214" i="6"/>
  <c r="BB1214" i="6"/>
  <c r="BA1214" i="6"/>
  <c r="BI1213" i="6"/>
  <c r="BH1213" i="6"/>
  <c r="BG1213" i="6"/>
  <c r="BF1213" i="6"/>
  <c r="BE1213" i="6"/>
  <c r="BD1213" i="6"/>
  <c r="BC1213" i="6"/>
  <c r="BB1213" i="6"/>
  <c r="BA1213" i="6"/>
  <c r="BI1212" i="6"/>
  <c r="BH1212" i="6"/>
  <c r="BG1212" i="6"/>
  <c r="BF1212" i="6"/>
  <c r="BE1212" i="6"/>
  <c r="BD1212" i="6"/>
  <c r="BC1212" i="6"/>
  <c r="BB1212" i="6"/>
  <c r="BA1212" i="6"/>
  <c r="BI1211" i="6"/>
  <c r="BH1211" i="6"/>
  <c r="BG1211" i="6"/>
  <c r="BF1211" i="6"/>
  <c r="BE1211" i="6"/>
  <c r="BD1211" i="6"/>
  <c r="BC1211" i="6"/>
  <c r="BB1211" i="6"/>
  <c r="BA1211" i="6"/>
  <c r="BI1210" i="6"/>
  <c r="BH1210" i="6"/>
  <c r="BG1210" i="6"/>
  <c r="BF1210" i="6"/>
  <c r="BE1210" i="6"/>
  <c r="BD1210" i="6"/>
  <c r="BC1210" i="6"/>
  <c r="BB1210" i="6"/>
  <c r="BA1210" i="6"/>
  <c r="BI1209" i="6"/>
  <c r="BH1209" i="6"/>
  <c r="BG1209" i="6"/>
  <c r="BF1209" i="6"/>
  <c r="BE1209" i="6"/>
  <c r="BD1209" i="6"/>
  <c r="BC1209" i="6"/>
  <c r="BB1209" i="6"/>
  <c r="BA1209" i="6"/>
  <c r="BI1208" i="6"/>
  <c r="BH1208" i="6"/>
  <c r="BG1208" i="6"/>
  <c r="BF1208" i="6"/>
  <c r="BE1208" i="6"/>
  <c r="BD1208" i="6"/>
  <c r="BC1208" i="6"/>
  <c r="BB1208" i="6"/>
  <c r="BA1208" i="6"/>
  <c r="BI1207" i="6"/>
  <c r="BH1207" i="6"/>
  <c r="BG1207" i="6"/>
  <c r="BF1207" i="6"/>
  <c r="BE1207" i="6"/>
  <c r="BD1207" i="6"/>
  <c r="BC1207" i="6"/>
  <c r="BB1207" i="6"/>
  <c r="BA1207" i="6"/>
  <c r="BI1206" i="6"/>
  <c r="BH1206" i="6"/>
  <c r="BG1206" i="6"/>
  <c r="BF1206" i="6"/>
  <c r="BE1206" i="6"/>
  <c r="BD1206" i="6"/>
  <c r="BC1206" i="6"/>
  <c r="BB1206" i="6"/>
  <c r="BA1206" i="6"/>
  <c r="BI1205" i="6"/>
  <c r="BH1205" i="6"/>
  <c r="BG1205" i="6"/>
  <c r="BF1205" i="6"/>
  <c r="BE1205" i="6"/>
  <c r="BD1205" i="6"/>
  <c r="BC1205" i="6"/>
  <c r="BB1205" i="6"/>
  <c r="BA1205" i="6"/>
  <c r="BI1204" i="6"/>
  <c r="BH1204" i="6"/>
  <c r="BG1204" i="6"/>
  <c r="BF1204" i="6"/>
  <c r="BE1204" i="6"/>
  <c r="BD1204" i="6"/>
  <c r="BC1204" i="6"/>
  <c r="BB1204" i="6"/>
  <c r="BA1204" i="6"/>
  <c r="BI1203" i="6"/>
  <c r="BH1203" i="6"/>
  <c r="BG1203" i="6"/>
  <c r="BF1203" i="6"/>
  <c r="BE1203" i="6"/>
  <c r="BD1203" i="6"/>
  <c r="BC1203" i="6"/>
  <c r="BB1203" i="6"/>
  <c r="BA1203" i="6"/>
  <c r="BI1202" i="6"/>
  <c r="BH1202" i="6"/>
  <c r="BG1202" i="6"/>
  <c r="BF1202" i="6"/>
  <c r="BE1202" i="6"/>
  <c r="BD1202" i="6"/>
  <c r="BC1202" i="6"/>
  <c r="BB1202" i="6"/>
  <c r="BA1202" i="6"/>
  <c r="BI1201" i="6"/>
  <c r="BH1201" i="6"/>
  <c r="BG1201" i="6"/>
  <c r="BF1201" i="6"/>
  <c r="BE1201" i="6"/>
  <c r="BD1201" i="6"/>
  <c r="BC1201" i="6"/>
  <c r="BB1201" i="6"/>
  <c r="BA1201" i="6"/>
  <c r="BI1200" i="6"/>
  <c r="BH1200" i="6"/>
  <c r="BG1200" i="6"/>
  <c r="BF1200" i="6"/>
  <c r="BE1200" i="6"/>
  <c r="BD1200" i="6"/>
  <c r="BC1200" i="6"/>
  <c r="BB1200" i="6"/>
  <c r="BA1200" i="6"/>
  <c r="BI1199" i="6"/>
  <c r="BH1199" i="6"/>
  <c r="BG1199" i="6"/>
  <c r="BF1199" i="6"/>
  <c r="BE1199" i="6"/>
  <c r="BD1199" i="6"/>
  <c r="BC1199" i="6"/>
  <c r="BB1199" i="6"/>
  <c r="BA1199" i="6"/>
  <c r="BI1198" i="6"/>
  <c r="BH1198" i="6"/>
  <c r="BG1198" i="6"/>
  <c r="BF1198" i="6"/>
  <c r="BE1198" i="6"/>
  <c r="BD1198" i="6"/>
  <c r="BC1198" i="6"/>
  <c r="BB1198" i="6"/>
  <c r="BA1198" i="6"/>
  <c r="BI1197" i="6"/>
  <c r="BH1197" i="6"/>
  <c r="BG1197" i="6"/>
  <c r="BF1197" i="6"/>
  <c r="BE1197" i="6"/>
  <c r="BD1197" i="6"/>
  <c r="BC1197" i="6"/>
  <c r="BB1197" i="6"/>
  <c r="BA1197" i="6"/>
  <c r="BI1196" i="6"/>
  <c r="BH1196" i="6"/>
  <c r="BG1196" i="6"/>
  <c r="BF1196" i="6"/>
  <c r="BE1196" i="6"/>
  <c r="BD1196" i="6"/>
  <c r="BC1196" i="6"/>
  <c r="BB1196" i="6"/>
  <c r="BA1196" i="6"/>
  <c r="BI1195" i="6"/>
  <c r="BH1195" i="6"/>
  <c r="BG1195" i="6"/>
  <c r="BF1195" i="6"/>
  <c r="BE1195" i="6"/>
  <c r="BD1195" i="6"/>
  <c r="BC1195" i="6"/>
  <c r="BB1195" i="6"/>
  <c r="BA1195" i="6"/>
  <c r="BI1194" i="6"/>
  <c r="BH1194" i="6"/>
  <c r="BG1194" i="6"/>
  <c r="BF1194" i="6"/>
  <c r="BE1194" i="6"/>
  <c r="BD1194" i="6"/>
  <c r="BC1194" i="6"/>
  <c r="BB1194" i="6"/>
  <c r="BA1194" i="6"/>
  <c r="BI1193" i="6"/>
  <c r="BH1193" i="6"/>
  <c r="BG1193" i="6"/>
  <c r="BF1193" i="6"/>
  <c r="BE1193" i="6"/>
  <c r="BD1193" i="6"/>
  <c r="BC1193" i="6"/>
  <c r="BB1193" i="6"/>
  <c r="BA1193" i="6"/>
  <c r="BI1192" i="6"/>
  <c r="BH1192" i="6"/>
  <c r="BG1192" i="6"/>
  <c r="BF1192" i="6"/>
  <c r="BE1192" i="6"/>
  <c r="BD1192" i="6"/>
  <c r="BC1192" i="6"/>
  <c r="BB1192" i="6"/>
  <c r="BA1192" i="6"/>
  <c r="BI1191" i="6"/>
  <c r="BH1191" i="6"/>
  <c r="BG1191" i="6"/>
  <c r="BF1191" i="6"/>
  <c r="BE1191" i="6"/>
  <c r="BD1191" i="6"/>
  <c r="BC1191" i="6"/>
  <c r="BB1191" i="6"/>
  <c r="BA1191" i="6"/>
  <c r="BI1190" i="6"/>
  <c r="BH1190" i="6"/>
  <c r="BG1190" i="6"/>
  <c r="BF1190" i="6"/>
  <c r="BE1190" i="6"/>
  <c r="BD1190" i="6"/>
  <c r="BC1190" i="6"/>
  <c r="BB1190" i="6"/>
  <c r="BA1190" i="6"/>
  <c r="BI1189" i="6"/>
  <c r="BH1189" i="6"/>
  <c r="BG1189" i="6"/>
  <c r="BF1189" i="6"/>
  <c r="BE1189" i="6"/>
  <c r="BD1189" i="6"/>
  <c r="BC1189" i="6"/>
  <c r="BB1189" i="6"/>
  <c r="BA1189" i="6"/>
  <c r="BI1188" i="6"/>
  <c r="BH1188" i="6"/>
  <c r="BG1188" i="6"/>
  <c r="BF1188" i="6"/>
  <c r="BE1188" i="6"/>
  <c r="BD1188" i="6"/>
  <c r="BC1188" i="6"/>
  <c r="BB1188" i="6"/>
  <c r="BA1188" i="6"/>
  <c r="BI1187" i="6"/>
  <c r="BH1187" i="6"/>
  <c r="BG1187" i="6"/>
  <c r="BF1187" i="6"/>
  <c r="BE1187" i="6"/>
  <c r="BD1187" i="6"/>
  <c r="BC1187" i="6"/>
  <c r="BB1187" i="6"/>
  <c r="BA1187" i="6"/>
  <c r="BI1186" i="6"/>
  <c r="BH1186" i="6"/>
  <c r="BG1186" i="6"/>
  <c r="BF1186" i="6"/>
  <c r="BE1186" i="6"/>
  <c r="BD1186" i="6"/>
  <c r="BC1186" i="6"/>
  <c r="BB1186" i="6"/>
  <c r="BA1186" i="6"/>
  <c r="BI1185" i="6"/>
  <c r="BH1185" i="6"/>
  <c r="BG1185" i="6"/>
  <c r="BF1185" i="6"/>
  <c r="BE1185" i="6"/>
  <c r="BD1185" i="6"/>
  <c r="BC1185" i="6"/>
  <c r="BB1185" i="6"/>
  <c r="BA1185" i="6"/>
  <c r="BI1184" i="6"/>
  <c r="BH1184" i="6"/>
  <c r="BG1184" i="6"/>
  <c r="BF1184" i="6"/>
  <c r="BE1184" i="6"/>
  <c r="BD1184" i="6"/>
  <c r="BC1184" i="6"/>
  <c r="BB1184" i="6"/>
  <c r="BA1184" i="6"/>
  <c r="BI1183" i="6"/>
  <c r="BH1183" i="6"/>
  <c r="BG1183" i="6"/>
  <c r="BF1183" i="6"/>
  <c r="BE1183" i="6"/>
  <c r="BD1183" i="6"/>
  <c r="BC1183" i="6"/>
  <c r="BB1183" i="6"/>
  <c r="BA1183" i="6"/>
  <c r="BI1182" i="6"/>
  <c r="BH1182" i="6"/>
  <c r="BG1182" i="6"/>
  <c r="BF1182" i="6"/>
  <c r="BE1182" i="6"/>
  <c r="BD1182" i="6"/>
  <c r="BC1182" i="6"/>
  <c r="BB1182" i="6"/>
  <c r="BA1182" i="6"/>
  <c r="BI1181" i="6"/>
  <c r="BH1181" i="6"/>
  <c r="BG1181" i="6"/>
  <c r="BF1181" i="6"/>
  <c r="BE1181" i="6"/>
  <c r="BD1181" i="6"/>
  <c r="BC1181" i="6"/>
  <c r="BB1181" i="6"/>
  <c r="BA1181" i="6"/>
  <c r="BI1180" i="6"/>
  <c r="BH1180" i="6"/>
  <c r="BG1180" i="6"/>
  <c r="BF1180" i="6"/>
  <c r="BE1180" i="6"/>
  <c r="BD1180" i="6"/>
  <c r="BC1180" i="6"/>
  <c r="BB1180" i="6"/>
  <c r="BA1180" i="6"/>
  <c r="BI1179" i="6"/>
  <c r="BH1179" i="6"/>
  <c r="BG1179" i="6"/>
  <c r="BF1179" i="6"/>
  <c r="BE1179" i="6"/>
  <c r="BD1179" i="6"/>
  <c r="BC1179" i="6"/>
  <c r="BB1179" i="6"/>
  <c r="BA1179" i="6"/>
  <c r="BI1178" i="6"/>
  <c r="BH1178" i="6"/>
  <c r="BG1178" i="6"/>
  <c r="BF1178" i="6"/>
  <c r="BE1178" i="6"/>
  <c r="BD1178" i="6"/>
  <c r="BC1178" i="6"/>
  <c r="BB1178" i="6"/>
  <c r="BA1178" i="6"/>
  <c r="BI1177" i="6"/>
  <c r="BH1177" i="6"/>
  <c r="BG1177" i="6"/>
  <c r="BF1177" i="6"/>
  <c r="BE1177" i="6"/>
  <c r="BD1177" i="6"/>
  <c r="BC1177" i="6"/>
  <c r="BB1177" i="6"/>
  <c r="BA1177" i="6"/>
  <c r="BI1176" i="6"/>
  <c r="BH1176" i="6"/>
  <c r="BG1176" i="6"/>
  <c r="BF1176" i="6"/>
  <c r="BE1176" i="6"/>
  <c r="BD1176" i="6"/>
  <c r="BC1176" i="6"/>
  <c r="BB1176" i="6"/>
  <c r="BA1176" i="6"/>
  <c r="BI1175" i="6"/>
  <c r="BH1175" i="6"/>
  <c r="BG1175" i="6"/>
  <c r="BF1175" i="6"/>
  <c r="BE1175" i="6"/>
  <c r="BD1175" i="6"/>
  <c r="BC1175" i="6"/>
  <c r="BB1175" i="6"/>
  <c r="BA1175" i="6"/>
  <c r="BI1174" i="6"/>
  <c r="BH1174" i="6"/>
  <c r="BG1174" i="6"/>
  <c r="BF1174" i="6"/>
  <c r="BE1174" i="6"/>
  <c r="BD1174" i="6"/>
  <c r="BC1174" i="6"/>
  <c r="BB1174" i="6"/>
  <c r="BA1174" i="6"/>
  <c r="BI1173" i="6"/>
  <c r="BH1173" i="6"/>
  <c r="BG1173" i="6"/>
  <c r="BF1173" i="6"/>
  <c r="BE1173" i="6"/>
  <c r="BD1173" i="6"/>
  <c r="BC1173" i="6"/>
  <c r="BB1173" i="6"/>
  <c r="BA1173" i="6"/>
  <c r="BI1172" i="6"/>
  <c r="BH1172" i="6"/>
  <c r="BG1172" i="6"/>
  <c r="BF1172" i="6"/>
  <c r="BE1172" i="6"/>
  <c r="BD1172" i="6"/>
  <c r="BC1172" i="6"/>
  <c r="BB1172" i="6"/>
  <c r="BA1172" i="6"/>
  <c r="BI1171" i="6"/>
  <c r="BH1171" i="6"/>
  <c r="BG1171" i="6"/>
  <c r="BF1171" i="6"/>
  <c r="BE1171" i="6"/>
  <c r="BD1171" i="6"/>
  <c r="BC1171" i="6"/>
  <c r="BB1171" i="6"/>
  <c r="BA1171" i="6"/>
  <c r="BI1170" i="6"/>
  <c r="BH1170" i="6"/>
  <c r="BG1170" i="6"/>
  <c r="BF1170" i="6"/>
  <c r="BE1170" i="6"/>
  <c r="BD1170" i="6"/>
  <c r="BC1170" i="6"/>
  <c r="BB1170" i="6"/>
  <c r="BA1170" i="6"/>
  <c r="BI1169" i="6"/>
  <c r="BH1169" i="6"/>
  <c r="BG1169" i="6"/>
  <c r="BF1169" i="6"/>
  <c r="BE1169" i="6"/>
  <c r="BD1169" i="6"/>
  <c r="BC1169" i="6"/>
  <c r="BB1169" i="6"/>
  <c r="BA1169" i="6"/>
  <c r="BI1168" i="6"/>
  <c r="BH1168" i="6"/>
  <c r="BG1168" i="6"/>
  <c r="BF1168" i="6"/>
  <c r="BE1168" i="6"/>
  <c r="BD1168" i="6"/>
  <c r="BC1168" i="6"/>
  <c r="BB1168" i="6"/>
  <c r="BA1168" i="6"/>
  <c r="BI1167" i="6"/>
  <c r="BH1167" i="6"/>
  <c r="BG1167" i="6"/>
  <c r="BF1167" i="6"/>
  <c r="BE1167" i="6"/>
  <c r="BD1167" i="6"/>
  <c r="BC1167" i="6"/>
  <c r="BB1167" i="6"/>
  <c r="BA1167" i="6"/>
  <c r="BI1166" i="6"/>
  <c r="BH1166" i="6"/>
  <c r="BG1166" i="6"/>
  <c r="BF1166" i="6"/>
  <c r="BE1166" i="6"/>
  <c r="BD1166" i="6"/>
  <c r="BC1166" i="6"/>
  <c r="BB1166" i="6"/>
  <c r="BA1166" i="6"/>
  <c r="BI1165" i="6"/>
  <c r="BH1165" i="6"/>
  <c r="BG1165" i="6"/>
  <c r="BF1165" i="6"/>
  <c r="BE1165" i="6"/>
  <c r="BD1165" i="6"/>
  <c r="BC1165" i="6"/>
  <c r="BB1165" i="6"/>
  <c r="BA1165" i="6"/>
  <c r="BI1164" i="6"/>
  <c r="BH1164" i="6"/>
  <c r="BG1164" i="6"/>
  <c r="BF1164" i="6"/>
  <c r="BE1164" i="6"/>
  <c r="BD1164" i="6"/>
  <c r="BC1164" i="6"/>
  <c r="BB1164" i="6"/>
  <c r="BA1164" i="6"/>
  <c r="BI1163" i="6"/>
  <c r="BH1163" i="6"/>
  <c r="BG1163" i="6"/>
  <c r="BF1163" i="6"/>
  <c r="BE1163" i="6"/>
  <c r="BD1163" i="6"/>
  <c r="BC1163" i="6"/>
  <c r="BB1163" i="6"/>
  <c r="BA1163" i="6"/>
  <c r="BI1162" i="6"/>
  <c r="BH1162" i="6"/>
  <c r="BG1162" i="6"/>
  <c r="BF1162" i="6"/>
  <c r="BE1162" i="6"/>
  <c r="BD1162" i="6"/>
  <c r="BC1162" i="6"/>
  <c r="BB1162" i="6"/>
  <c r="BA1162" i="6"/>
  <c r="BI1161" i="6"/>
  <c r="BH1161" i="6"/>
  <c r="BG1161" i="6"/>
  <c r="BF1161" i="6"/>
  <c r="BE1161" i="6"/>
  <c r="BD1161" i="6"/>
  <c r="BC1161" i="6"/>
  <c r="BB1161" i="6"/>
  <c r="BA1161" i="6"/>
  <c r="BI1160" i="6"/>
  <c r="BH1160" i="6"/>
  <c r="BG1160" i="6"/>
  <c r="BF1160" i="6"/>
  <c r="BE1160" i="6"/>
  <c r="BD1160" i="6"/>
  <c r="BC1160" i="6"/>
  <c r="BB1160" i="6"/>
  <c r="BA1160" i="6"/>
  <c r="BI1159" i="6"/>
  <c r="BH1159" i="6"/>
  <c r="BG1159" i="6"/>
  <c r="BF1159" i="6"/>
  <c r="BE1159" i="6"/>
  <c r="BD1159" i="6"/>
  <c r="BC1159" i="6"/>
  <c r="BB1159" i="6"/>
  <c r="BA1159" i="6"/>
  <c r="BI1158" i="6"/>
  <c r="BH1158" i="6"/>
  <c r="BG1158" i="6"/>
  <c r="BF1158" i="6"/>
  <c r="BE1158" i="6"/>
  <c r="BD1158" i="6"/>
  <c r="BC1158" i="6"/>
  <c r="BB1158" i="6"/>
  <c r="BA1158" i="6"/>
  <c r="BI1157" i="6"/>
  <c r="BH1157" i="6"/>
  <c r="BG1157" i="6"/>
  <c r="BF1157" i="6"/>
  <c r="BE1157" i="6"/>
  <c r="BD1157" i="6"/>
  <c r="BC1157" i="6"/>
  <c r="BB1157" i="6"/>
  <c r="BA1157" i="6"/>
  <c r="BI1156" i="6"/>
  <c r="BH1156" i="6"/>
  <c r="BG1156" i="6"/>
  <c r="BF1156" i="6"/>
  <c r="BE1156" i="6"/>
  <c r="BD1156" i="6"/>
  <c r="BC1156" i="6"/>
  <c r="BB1156" i="6"/>
  <c r="BA1156" i="6"/>
  <c r="BI1155" i="6"/>
  <c r="BH1155" i="6"/>
  <c r="BG1155" i="6"/>
  <c r="BF1155" i="6"/>
  <c r="BE1155" i="6"/>
  <c r="BD1155" i="6"/>
  <c r="BC1155" i="6"/>
  <c r="BB1155" i="6"/>
  <c r="BA1155" i="6"/>
  <c r="BI1154" i="6"/>
  <c r="BH1154" i="6"/>
  <c r="BG1154" i="6"/>
  <c r="BF1154" i="6"/>
  <c r="BE1154" i="6"/>
  <c r="BD1154" i="6"/>
  <c r="BC1154" i="6"/>
  <c r="BB1154" i="6"/>
  <c r="BA1154" i="6"/>
  <c r="BI1153" i="6"/>
  <c r="BH1153" i="6"/>
  <c r="BG1153" i="6"/>
  <c r="BF1153" i="6"/>
  <c r="BE1153" i="6"/>
  <c r="BD1153" i="6"/>
  <c r="BC1153" i="6"/>
  <c r="BB1153" i="6"/>
  <c r="BA1153" i="6"/>
  <c r="BI1152" i="6"/>
  <c r="BH1152" i="6"/>
  <c r="BG1152" i="6"/>
  <c r="BF1152" i="6"/>
  <c r="BE1152" i="6"/>
  <c r="BD1152" i="6"/>
  <c r="BC1152" i="6"/>
  <c r="BB1152" i="6"/>
  <c r="BA1152" i="6"/>
  <c r="BI1151" i="6"/>
  <c r="BH1151" i="6"/>
  <c r="BG1151" i="6"/>
  <c r="BF1151" i="6"/>
  <c r="BE1151" i="6"/>
  <c r="BD1151" i="6"/>
  <c r="BC1151" i="6"/>
  <c r="BB1151" i="6"/>
  <c r="BA1151" i="6"/>
  <c r="BI1150" i="6"/>
  <c r="BH1150" i="6"/>
  <c r="BG1150" i="6"/>
  <c r="BF1150" i="6"/>
  <c r="BE1150" i="6"/>
  <c r="BD1150" i="6"/>
  <c r="BC1150" i="6"/>
  <c r="BB1150" i="6"/>
  <c r="BA1150" i="6"/>
  <c r="BI1149" i="6"/>
  <c r="BH1149" i="6"/>
  <c r="BG1149" i="6"/>
  <c r="BF1149" i="6"/>
  <c r="BE1149" i="6"/>
  <c r="BD1149" i="6"/>
  <c r="BC1149" i="6"/>
  <c r="BB1149" i="6"/>
  <c r="BA1149" i="6"/>
  <c r="BI1148" i="6"/>
  <c r="BH1148" i="6"/>
  <c r="BG1148" i="6"/>
  <c r="BF1148" i="6"/>
  <c r="BE1148" i="6"/>
  <c r="BD1148" i="6"/>
  <c r="BC1148" i="6"/>
  <c r="BB1148" i="6"/>
  <c r="BA1148" i="6"/>
  <c r="BI1147" i="6"/>
  <c r="BH1147" i="6"/>
  <c r="BG1147" i="6"/>
  <c r="BF1147" i="6"/>
  <c r="BE1147" i="6"/>
  <c r="BD1147" i="6"/>
  <c r="BC1147" i="6"/>
  <c r="BB1147" i="6"/>
  <c r="BA1147" i="6"/>
  <c r="BI1146" i="6"/>
  <c r="BH1146" i="6"/>
  <c r="BG1146" i="6"/>
  <c r="BF1146" i="6"/>
  <c r="BE1146" i="6"/>
  <c r="BD1146" i="6"/>
  <c r="BC1146" i="6"/>
  <c r="BB1146" i="6"/>
  <c r="BA1146" i="6"/>
  <c r="BI1145" i="6"/>
  <c r="BH1145" i="6"/>
  <c r="BG1145" i="6"/>
  <c r="BF1145" i="6"/>
  <c r="BE1145" i="6"/>
  <c r="BD1145" i="6"/>
  <c r="BC1145" i="6"/>
  <c r="BB1145" i="6"/>
  <c r="BA1145" i="6"/>
  <c r="BI1144" i="6"/>
  <c r="BH1144" i="6"/>
  <c r="BG1144" i="6"/>
  <c r="BF1144" i="6"/>
  <c r="BE1144" i="6"/>
  <c r="BD1144" i="6"/>
  <c r="BC1144" i="6"/>
  <c r="BB1144" i="6"/>
  <c r="BA1144" i="6"/>
  <c r="BI1143" i="6"/>
  <c r="BH1143" i="6"/>
  <c r="BG1143" i="6"/>
  <c r="BF1143" i="6"/>
  <c r="BE1143" i="6"/>
  <c r="BD1143" i="6"/>
  <c r="BC1143" i="6"/>
  <c r="BB1143" i="6"/>
  <c r="BA1143" i="6"/>
  <c r="BI1142" i="6"/>
  <c r="BH1142" i="6"/>
  <c r="BG1142" i="6"/>
  <c r="BF1142" i="6"/>
  <c r="BE1142" i="6"/>
  <c r="BD1142" i="6"/>
  <c r="BC1142" i="6"/>
  <c r="BB1142" i="6"/>
  <c r="BA1142" i="6"/>
  <c r="BI1141" i="6"/>
  <c r="BH1141" i="6"/>
  <c r="BG1141" i="6"/>
  <c r="BF1141" i="6"/>
  <c r="BE1141" i="6"/>
  <c r="BD1141" i="6"/>
  <c r="BC1141" i="6"/>
  <c r="BB1141" i="6"/>
  <c r="BA1141" i="6"/>
  <c r="BI1140" i="6"/>
  <c r="BH1140" i="6"/>
  <c r="BG1140" i="6"/>
  <c r="BF1140" i="6"/>
  <c r="BE1140" i="6"/>
  <c r="BD1140" i="6"/>
  <c r="BC1140" i="6"/>
  <c r="BB1140" i="6"/>
  <c r="BA1140" i="6"/>
  <c r="BI1139" i="6"/>
  <c r="BH1139" i="6"/>
  <c r="BG1139" i="6"/>
  <c r="BF1139" i="6"/>
  <c r="BE1139" i="6"/>
  <c r="BD1139" i="6"/>
  <c r="BC1139" i="6"/>
  <c r="BB1139" i="6"/>
  <c r="BA1139" i="6"/>
  <c r="BI1138" i="6"/>
  <c r="BH1138" i="6"/>
  <c r="BG1138" i="6"/>
  <c r="BF1138" i="6"/>
  <c r="BE1138" i="6"/>
  <c r="BD1138" i="6"/>
  <c r="BC1138" i="6"/>
  <c r="BB1138" i="6"/>
  <c r="BA1138" i="6"/>
  <c r="BI1137" i="6"/>
  <c r="BH1137" i="6"/>
  <c r="BG1137" i="6"/>
  <c r="BF1137" i="6"/>
  <c r="BE1137" i="6"/>
  <c r="BD1137" i="6"/>
  <c r="BC1137" i="6"/>
  <c r="BB1137" i="6"/>
  <c r="BA1137" i="6"/>
  <c r="BI1136" i="6"/>
  <c r="BH1136" i="6"/>
  <c r="BG1136" i="6"/>
  <c r="BF1136" i="6"/>
  <c r="BE1136" i="6"/>
  <c r="BD1136" i="6"/>
  <c r="BC1136" i="6"/>
  <c r="BB1136" i="6"/>
  <c r="BA1136" i="6"/>
  <c r="BI1135" i="6"/>
  <c r="BH1135" i="6"/>
  <c r="BG1135" i="6"/>
  <c r="BF1135" i="6"/>
  <c r="BE1135" i="6"/>
  <c r="BD1135" i="6"/>
  <c r="BC1135" i="6"/>
  <c r="BB1135" i="6"/>
  <c r="BA1135" i="6"/>
  <c r="BI1134" i="6"/>
  <c r="BH1134" i="6"/>
  <c r="BG1134" i="6"/>
  <c r="BF1134" i="6"/>
  <c r="BE1134" i="6"/>
  <c r="BD1134" i="6"/>
  <c r="BC1134" i="6"/>
  <c r="BB1134" i="6"/>
  <c r="BA1134" i="6"/>
  <c r="BI1133" i="6"/>
  <c r="BH1133" i="6"/>
  <c r="BG1133" i="6"/>
  <c r="BF1133" i="6"/>
  <c r="BE1133" i="6"/>
  <c r="BD1133" i="6"/>
  <c r="BC1133" i="6"/>
  <c r="BB1133" i="6"/>
  <c r="BA1133" i="6"/>
  <c r="BI1132" i="6"/>
  <c r="BH1132" i="6"/>
  <c r="BG1132" i="6"/>
  <c r="BF1132" i="6"/>
  <c r="BE1132" i="6"/>
  <c r="BD1132" i="6"/>
  <c r="BC1132" i="6"/>
  <c r="BB1132" i="6"/>
  <c r="BA1132" i="6"/>
  <c r="BI1131" i="6"/>
  <c r="BH1131" i="6"/>
  <c r="BG1131" i="6"/>
  <c r="BF1131" i="6"/>
  <c r="BE1131" i="6"/>
  <c r="BD1131" i="6"/>
  <c r="BC1131" i="6"/>
  <c r="BB1131" i="6"/>
  <c r="BA1131" i="6"/>
  <c r="BI1130" i="6"/>
  <c r="BH1130" i="6"/>
  <c r="BG1130" i="6"/>
  <c r="BF1130" i="6"/>
  <c r="BE1130" i="6"/>
  <c r="BD1130" i="6"/>
  <c r="BC1130" i="6"/>
  <c r="BB1130" i="6"/>
  <c r="BA1130" i="6"/>
  <c r="BI1129" i="6"/>
  <c r="BH1129" i="6"/>
  <c r="BG1129" i="6"/>
  <c r="BF1129" i="6"/>
  <c r="BE1129" i="6"/>
  <c r="BD1129" i="6"/>
  <c r="BC1129" i="6"/>
  <c r="BB1129" i="6"/>
  <c r="BA1129" i="6"/>
  <c r="BI1128" i="6"/>
  <c r="BH1128" i="6"/>
  <c r="BG1128" i="6"/>
  <c r="BF1128" i="6"/>
  <c r="BE1128" i="6"/>
  <c r="BD1128" i="6"/>
  <c r="BC1128" i="6"/>
  <c r="BB1128" i="6"/>
  <c r="BA1128" i="6"/>
  <c r="BI1127" i="6"/>
  <c r="BH1127" i="6"/>
  <c r="BG1127" i="6"/>
  <c r="BF1127" i="6"/>
  <c r="BE1127" i="6"/>
  <c r="BD1127" i="6"/>
  <c r="BC1127" i="6"/>
  <c r="BB1127" i="6"/>
  <c r="BA1127" i="6"/>
  <c r="BI1126" i="6"/>
  <c r="BH1126" i="6"/>
  <c r="BG1126" i="6"/>
  <c r="BF1126" i="6"/>
  <c r="BE1126" i="6"/>
  <c r="BD1126" i="6"/>
  <c r="BC1126" i="6"/>
  <c r="BB1126" i="6"/>
  <c r="BA1126" i="6"/>
  <c r="BI1125" i="6"/>
  <c r="BH1125" i="6"/>
  <c r="BG1125" i="6"/>
  <c r="BF1125" i="6"/>
  <c r="BE1125" i="6"/>
  <c r="BD1125" i="6"/>
  <c r="BC1125" i="6"/>
  <c r="BB1125" i="6"/>
  <c r="BA1125" i="6"/>
  <c r="BI1124" i="6"/>
  <c r="BH1124" i="6"/>
  <c r="BG1124" i="6"/>
  <c r="BF1124" i="6"/>
  <c r="BE1124" i="6"/>
  <c r="BD1124" i="6"/>
  <c r="BC1124" i="6"/>
  <c r="BB1124" i="6"/>
  <c r="BA1124" i="6"/>
  <c r="BI1123" i="6"/>
  <c r="BH1123" i="6"/>
  <c r="BG1123" i="6"/>
  <c r="BF1123" i="6"/>
  <c r="BE1123" i="6"/>
  <c r="BD1123" i="6"/>
  <c r="BC1123" i="6"/>
  <c r="BB1123" i="6"/>
  <c r="BA1123" i="6"/>
  <c r="BI1122" i="6"/>
  <c r="BH1122" i="6"/>
  <c r="BG1122" i="6"/>
  <c r="BF1122" i="6"/>
  <c r="BE1122" i="6"/>
  <c r="BD1122" i="6"/>
  <c r="BC1122" i="6"/>
  <c r="BB1122" i="6"/>
  <c r="BA1122" i="6"/>
  <c r="BI1121" i="6"/>
  <c r="BH1121" i="6"/>
  <c r="BG1121" i="6"/>
  <c r="BF1121" i="6"/>
  <c r="BE1121" i="6"/>
  <c r="BD1121" i="6"/>
  <c r="BC1121" i="6"/>
  <c r="BB1121" i="6"/>
  <c r="BA1121" i="6"/>
  <c r="BI1120" i="6"/>
  <c r="BH1120" i="6"/>
  <c r="BG1120" i="6"/>
  <c r="BF1120" i="6"/>
  <c r="BE1120" i="6"/>
  <c r="BD1120" i="6"/>
  <c r="BC1120" i="6"/>
  <c r="BB1120" i="6"/>
  <c r="BA1120" i="6"/>
  <c r="BI1119" i="6"/>
  <c r="BH1119" i="6"/>
  <c r="BG1119" i="6"/>
  <c r="BF1119" i="6"/>
  <c r="BE1119" i="6"/>
  <c r="BD1119" i="6"/>
  <c r="BC1119" i="6"/>
  <c r="BB1119" i="6"/>
  <c r="BA1119" i="6"/>
  <c r="BI1118" i="6"/>
  <c r="BH1118" i="6"/>
  <c r="BG1118" i="6"/>
  <c r="BF1118" i="6"/>
  <c r="BE1118" i="6"/>
  <c r="BD1118" i="6"/>
  <c r="BC1118" i="6"/>
  <c r="BB1118" i="6"/>
  <c r="BA1118" i="6"/>
  <c r="BI1117" i="6"/>
  <c r="BH1117" i="6"/>
  <c r="BG1117" i="6"/>
  <c r="BF1117" i="6"/>
  <c r="BE1117" i="6"/>
  <c r="BD1117" i="6"/>
  <c r="BC1117" i="6"/>
  <c r="BB1117" i="6"/>
  <c r="BA1117" i="6"/>
  <c r="BI1116" i="6"/>
  <c r="BH1116" i="6"/>
  <c r="BG1116" i="6"/>
  <c r="BF1116" i="6"/>
  <c r="BE1116" i="6"/>
  <c r="BD1116" i="6"/>
  <c r="BC1116" i="6"/>
  <c r="BB1116" i="6"/>
  <c r="BA1116" i="6"/>
  <c r="BI1115" i="6"/>
  <c r="BH1115" i="6"/>
  <c r="BG1115" i="6"/>
  <c r="BF1115" i="6"/>
  <c r="BE1115" i="6"/>
  <c r="BD1115" i="6"/>
  <c r="BC1115" i="6"/>
  <c r="BB1115" i="6"/>
  <c r="BA1115" i="6"/>
  <c r="BI1114" i="6"/>
  <c r="BH1114" i="6"/>
  <c r="BG1114" i="6"/>
  <c r="BF1114" i="6"/>
  <c r="BE1114" i="6"/>
  <c r="BD1114" i="6"/>
  <c r="BC1114" i="6"/>
  <c r="BB1114" i="6"/>
  <c r="BA1114" i="6"/>
  <c r="BI1113" i="6"/>
  <c r="BH1113" i="6"/>
  <c r="BG1113" i="6"/>
  <c r="BF1113" i="6"/>
  <c r="BE1113" i="6"/>
  <c r="BD1113" i="6"/>
  <c r="BC1113" i="6"/>
  <c r="BB1113" i="6"/>
  <c r="BA1113" i="6"/>
  <c r="BI1112" i="6"/>
  <c r="BH1112" i="6"/>
  <c r="BG1112" i="6"/>
  <c r="BF1112" i="6"/>
  <c r="BE1112" i="6"/>
  <c r="BD1112" i="6"/>
  <c r="BC1112" i="6"/>
  <c r="BB1112" i="6"/>
  <c r="BA1112" i="6"/>
  <c r="BI1111" i="6"/>
  <c r="BH1111" i="6"/>
  <c r="BG1111" i="6"/>
  <c r="BF1111" i="6"/>
  <c r="BE1111" i="6"/>
  <c r="BD1111" i="6"/>
  <c r="BC1111" i="6"/>
  <c r="BB1111" i="6"/>
  <c r="BA1111" i="6"/>
  <c r="BI1110" i="6"/>
  <c r="BH1110" i="6"/>
  <c r="BG1110" i="6"/>
  <c r="BF1110" i="6"/>
  <c r="BE1110" i="6"/>
  <c r="BD1110" i="6"/>
  <c r="BC1110" i="6"/>
  <c r="BB1110" i="6"/>
  <c r="BA1110" i="6"/>
  <c r="BI1109" i="6"/>
  <c r="BH1109" i="6"/>
  <c r="BG1109" i="6"/>
  <c r="BF1109" i="6"/>
  <c r="BE1109" i="6"/>
  <c r="BD1109" i="6"/>
  <c r="BC1109" i="6"/>
  <c r="BB1109" i="6"/>
  <c r="BA1109" i="6"/>
  <c r="BI1108" i="6"/>
  <c r="BH1108" i="6"/>
  <c r="BG1108" i="6"/>
  <c r="BF1108" i="6"/>
  <c r="BE1108" i="6"/>
  <c r="BD1108" i="6"/>
  <c r="BC1108" i="6"/>
  <c r="BB1108" i="6"/>
  <c r="BA1108" i="6"/>
  <c r="BI1107" i="6"/>
  <c r="BH1107" i="6"/>
  <c r="BG1107" i="6"/>
  <c r="BF1107" i="6"/>
  <c r="BE1107" i="6"/>
  <c r="BD1107" i="6"/>
  <c r="BC1107" i="6"/>
  <c r="BB1107" i="6"/>
  <c r="BA1107" i="6"/>
  <c r="BI1106" i="6"/>
  <c r="BH1106" i="6"/>
  <c r="BG1106" i="6"/>
  <c r="BF1106" i="6"/>
  <c r="BE1106" i="6"/>
  <c r="BD1106" i="6"/>
  <c r="BC1106" i="6"/>
  <c r="BB1106" i="6"/>
  <c r="BA1106" i="6"/>
  <c r="BI1105" i="6"/>
  <c r="BH1105" i="6"/>
  <c r="BG1105" i="6"/>
  <c r="BF1105" i="6"/>
  <c r="BE1105" i="6"/>
  <c r="BD1105" i="6"/>
  <c r="BC1105" i="6"/>
  <c r="BB1105" i="6"/>
  <c r="BA1105" i="6"/>
  <c r="BI1104" i="6"/>
  <c r="BH1104" i="6"/>
  <c r="BG1104" i="6"/>
  <c r="BF1104" i="6"/>
  <c r="BE1104" i="6"/>
  <c r="BD1104" i="6"/>
  <c r="BC1104" i="6"/>
  <c r="BB1104" i="6"/>
  <c r="BA1104" i="6"/>
  <c r="BI1103" i="6"/>
  <c r="BH1103" i="6"/>
  <c r="BG1103" i="6"/>
  <c r="BF1103" i="6"/>
  <c r="BE1103" i="6"/>
  <c r="BD1103" i="6"/>
  <c r="BC1103" i="6"/>
  <c r="BB1103" i="6"/>
  <c r="BA1103" i="6"/>
  <c r="BI1102" i="6"/>
  <c r="BH1102" i="6"/>
  <c r="BG1102" i="6"/>
  <c r="BF1102" i="6"/>
  <c r="BE1102" i="6"/>
  <c r="BD1102" i="6"/>
  <c r="BC1102" i="6"/>
  <c r="BB1102" i="6"/>
  <c r="BA1102" i="6"/>
  <c r="BI1101" i="6"/>
  <c r="BH1101" i="6"/>
  <c r="BG1101" i="6"/>
  <c r="BF1101" i="6"/>
  <c r="BE1101" i="6"/>
  <c r="BD1101" i="6"/>
  <c r="BC1101" i="6"/>
  <c r="BB1101" i="6"/>
  <c r="BA1101" i="6"/>
  <c r="BI1100" i="6"/>
  <c r="BH1100" i="6"/>
  <c r="BG1100" i="6"/>
  <c r="BF1100" i="6"/>
  <c r="BE1100" i="6"/>
  <c r="BD1100" i="6"/>
  <c r="BC1100" i="6"/>
  <c r="BB1100" i="6"/>
  <c r="BA1100" i="6"/>
  <c r="BI1099" i="6"/>
  <c r="BH1099" i="6"/>
  <c r="BG1099" i="6"/>
  <c r="BF1099" i="6"/>
  <c r="BE1099" i="6"/>
  <c r="BD1099" i="6"/>
  <c r="BC1099" i="6"/>
  <c r="BB1099" i="6"/>
  <c r="BA1099" i="6"/>
  <c r="BI1098" i="6"/>
  <c r="BH1098" i="6"/>
  <c r="BG1098" i="6"/>
  <c r="BF1098" i="6"/>
  <c r="BE1098" i="6"/>
  <c r="BD1098" i="6"/>
  <c r="BC1098" i="6"/>
  <c r="BB1098" i="6"/>
  <c r="BA1098" i="6"/>
  <c r="BI1097" i="6"/>
  <c r="BH1097" i="6"/>
  <c r="BG1097" i="6"/>
  <c r="BF1097" i="6"/>
  <c r="BE1097" i="6"/>
  <c r="BD1097" i="6"/>
  <c r="BC1097" i="6"/>
  <c r="BB1097" i="6"/>
  <c r="BA1097" i="6"/>
  <c r="BI1096" i="6"/>
  <c r="BH1096" i="6"/>
  <c r="BG1096" i="6"/>
  <c r="BF1096" i="6"/>
  <c r="BE1096" i="6"/>
  <c r="BD1096" i="6"/>
  <c r="BC1096" i="6"/>
  <c r="BB1096" i="6"/>
  <c r="BA1096" i="6"/>
  <c r="BI1095" i="6"/>
  <c r="BH1095" i="6"/>
  <c r="BG1095" i="6"/>
  <c r="BF1095" i="6"/>
  <c r="BE1095" i="6"/>
  <c r="BD1095" i="6"/>
  <c r="BC1095" i="6"/>
  <c r="BB1095" i="6"/>
  <c r="BA1095" i="6"/>
  <c r="BI1094" i="6"/>
  <c r="BH1094" i="6"/>
  <c r="BG1094" i="6"/>
  <c r="BF1094" i="6"/>
  <c r="BE1094" i="6"/>
  <c r="BD1094" i="6"/>
  <c r="BC1094" i="6"/>
  <c r="BB1094" i="6"/>
  <c r="BA1094" i="6"/>
  <c r="BI1093" i="6"/>
  <c r="BH1093" i="6"/>
  <c r="BG1093" i="6"/>
  <c r="BF1093" i="6"/>
  <c r="BE1093" i="6"/>
  <c r="BD1093" i="6"/>
  <c r="BC1093" i="6"/>
  <c r="BB1093" i="6"/>
  <c r="BA1093" i="6"/>
  <c r="BI1092" i="6"/>
  <c r="BH1092" i="6"/>
  <c r="BG1092" i="6"/>
  <c r="BF1092" i="6"/>
  <c r="BE1092" i="6"/>
  <c r="BD1092" i="6"/>
  <c r="BC1092" i="6"/>
  <c r="BB1092" i="6"/>
  <c r="BA1092" i="6"/>
  <c r="BI1091" i="6"/>
  <c r="BH1091" i="6"/>
  <c r="BG1091" i="6"/>
  <c r="BF1091" i="6"/>
  <c r="BE1091" i="6"/>
  <c r="BD1091" i="6"/>
  <c r="BC1091" i="6"/>
  <c r="BB1091" i="6"/>
  <c r="BA1091" i="6"/>
  <c r="BI1090" i="6"/>
  <c r="BH1090" i="6"/>
  <c r="BG1090" i="6"/>
  <c r="BF1090" i="6"/>
  <c r="BE1090" i="6"/>
  <c r="BD1090" i="6"/>
  <c r="BC1090" i="6"/>
  <c r="BB1090" i="6"/>
  <c r="BA1090" i="6"/>
  <c r="BI1089" i="6"/>
  <c r="BH1089" i="6"/>
  <c r="BG1089" i="6"/>
  <c r="BF1089" i="6"/>
  <c r="BE1089" i="6"/>
  <c r="BD1089" i="6"/>
  <c r="BC1089" i="6"/>
  <c r="BB1089" i="6"/>
  <c r="BA1089" i="6"/>
  <c r="BI1088" i="6"/>
  <c r="BH1088" i="6"/>
  <c r="BG1088" i="6"/>
  <c r="BF1088" i="6"/>
  <c r="BE1088" i="6"/>
  <c r="BD1088" i="6"/>
  <c r="BC1088" i="6"/>
  <c r="BB1088" i="6"/>
  <c r="BA1088" i="6"/>
  <c r="BI1087" i="6"/>
  <c r="BH1087" i="6"/>
  <c r="BG1087" i="6"/>
  <c r="BF1087" i="6"/>
  <c r="BE1087" i="6"/>
  <c r="BD1087" i="6"/>
  <c r="BC1087" i="6"/>
  <c r="BB1087" i="6"/>
  <c r="BA1087" i="6"/>
  <c r="BI1086" i="6"/>
  <c r="BH1086" i="6"/>
  <c r="BG1086" i="6"/>
  <c r="BF1086" i="6"/>
  <c r="BE1086" i="6"/>
  <c r="BD1086" i="6"/>
  <c r="BC1086" i="6"/>
  <c r="BB1086" i="6"/>
  <c r="BA1086" i="6"/>
  <c r="BI1085" i="6"/>
  <c r="BH1085" i="6"/>
  <c r="BG1085" i="6"/>
  <c r="BF1085" i="6"/>
  <c r="BE1085" i="6"/>
  <c r="BD1085" i="6"/>
  <c r="BC1085" i="6"/>
  <c r="BB1085" i="6"/>
  <c r="BA1085" i="6"/>
  <c r="BI1084" i="6"/>
  <c r="BH1084" i="6"/>
  <c r="BG1084" i="6"/>
  <c r="BF1084" i="6"/>
  <c r="BE1084" i="6"/>
  <c r="BD1084" i="6"/>
  <c r="BC1084" i="6"/>
  <c r="BB1084" i="6"/>
  <c r="BA1084" i="6"/>
  <c r="BI1083" i="6"/>
  <c r="BH1083" i="6"/>
  <c r="BG1083" i="6"/>
  <c r="BF1083" i="6"/>
  <c r="BE1083" i="6"/>
  <c r="BD1083" i="6"/>
  <c r="BC1083" i="6"/>
  <c r="BB1083" i="6"/>
  <c r="BA1083" i="6"/>
  <c r="BI1082" i="6"/>
  <c r="BH1082" i="6"/>
  <c r="BG1082" i="6"/>
  <c r="BF1082" i="6"/>
  <c r="BE1082" i="6"/>
  <c r="BD1082" i="6"/>
  <c r="BC1082" i="6"/>
  <c r="BB1082" i="6"/>
  <c r="BA1082" i="6"/>
  <c r="BI1081" i="6"/>
  <c r="BH1081" i="6"/>
  <c r="BG1081" i="6"/>
  <c r="BF1081" i="6"/>
  <c r="BE1081" i="6"/>
  <c r="BD1081" i="6"/>
  <c r="BC1081" i="6"/>
  <c r="BB1081" i="6"/>
  <c r="BA1081" i="6"/>
  <c r="BI1080" i="6"/>
  <c r="BH1080" i="6"/>
  <c r="BG1080" i="6"/>
  <c r="BF1080" i="6"/>
  <c r="BE1080" i="6"/>
  <c r="BD1080" i="6"/>
  <c r="BC1080" i="6"/>
  <c r="BB1080" i="6"/>
  <c r="BA1080" i="6"/>
  <c r="BI1079" i="6"/>
  <c r="BH1079" i="6"/>
  <c r="BG1079" i="6"/>
  <c r="BF1079" i="6"/>
  <c r="BE1079" i="6"/>
  <c r="BD1079" i="6"/>
  <c r="BC1079" i="6"/>
  <c r="BB1079" i="6"/>
  <c r="BA1079" i="6"/>
  <c r="BI1078" i="6"/>
  <c r="BH1078" i="6"/>
  <c r="BG1078" i="6"/>
  <c r="BF1078" i="6"/>
  <c r="BE1078" i="6"/>
  <c r="BD1078" i="6"/>
  <c r="BC1078" i="6"/>
  <c r="BB1078" i="6"/>
  <c r="BA1078" i="6"/>
  <c r="BI1077" i="6"/>
  <c r="BH1077" i="6"/>
  <c r="BG1077" i="6"/>
  <c r="BF1077" i="6"/>
  <c r="BE1077" i="6"/>
  <c r="BD1077" i="6"/>
  <c r="BC1077" i="6"/>
  <c r="BB1077" i="6"/>
  <c r="BA1077" i="6"/>
  <c r="BI1076" i="6"/>
  <c r="BH1076" i="6"/>
  <c r="BG1076" i="6"/>
  <c r="BF1076" i="6"/>
  <c r="BE1076" i="6"/>
  <c r="BD1076" i="6"/>
  <c r="BC1076" i="6"/>
  <c r="BB1076" i="6"/>
  <c r="BA1076" i="6"/>
  <c r="BI1075" i="6"/>
  <c r="BH1075" i="6"/>
  <c r="BG1075" i="6"/>
  <c r="BF1075" i="6"/>
  <c r="BE1075" i="6"/>
  <c r="BD1075" i="6"/>
  <c r="BC1075" i="6"/>
  <c r="BB1075" i="6"/>
  <c r="BA1075" i="6"/>
  <c r="BI1074" i="6"/>
  <c r="BH1074" i="6"/>
  <c r="BG1074" i="6"/>
  <c r="BF1074" i="6"/>
  <c r="BE1074" i="6"/>
  <c r="BD1074" i="6"/>
  <c r="BC1074" i="6"/>
  <c r="BB1074" i="6"/>
  <c r="BA1074" i="6"/>
  <c r="BI1073" i="6"/>
  <c r="BH1073" i="6"/>
  <c r="BG1073" i="6"/>
  <c r="BF1073" i="6"/>
  <c r="BE1073" i="6"/>
  <c r="BD1073" i="6"/>
  <c r="BC1073" i="6"/>
  <c r="BB1073" i="6"/>
  <c r="BA1073" i="6"/>
  <c r="BI1072" i="6"/>
  <c r="BH1072" i="6"/>
  <c r="BG1072" i="6"/>
  <c r="BF1072" i="6"/>
  <c r="BE1072" i="6"/>
  <c r="BD1072" i="6"/>
  <c r="BC1072" i="6"/>
  <c r="BB1072" i="6"/>
  <c r="BA1072" i="6"/>
  <c r="BI1071" i="6"/>
  <c r="BH1071" i="6"/>
  <c r="BG1071" i="6"/>
  <c r="BF1071" i="6"/>
  <c r="BE1071" i="6"/>
  <c r="BD1071" i="6"/>
  <c r="BC1071" i="6"/>
  <c r="BB1071" i="6"/>
  <c r="BA1071" i="6"/>
  <c r="BI1070" i="6"/>
  <c r="BH1070" i="6"/>
  <c r="BG1070" i="6"/>
  <c r="BF1070" i="6"/>
  <c r="BE1070" i="6"/>
  <c r="BD1070" i="6"/>
  <c r="BC1070" i="6"/>
  <c r="BB1070" i="6"/>
  <c r="BA1070" i="6"/>
  <c r="BI1069" i="6"/>
  <c r="BH1069" i="6"/>
  <c r="BG1069" i="6"/>
  <c r="BF1069" i="6"/>
  <c r="BE1069" i="6"/>
  <c r="BD1069" i="6"/>
  <c r="BC1069" i="6"/>
  <c r="BB1069" i="6"/>
  <c r="BA1069" i="6"/>
  <c r="BI1068" i="6"/>
  <c r="BH1068" i="6"/>
  <c r="BG1068" i="6"/>
  <c r="BF1068" i="6"/>
  <c r="BE1068" i="6"/>
  <c r="BD1068" i="6"/>
  <c r="BC1068" i="6"/>
  <c r="BB1068" i="6"/>
  <c r="BA1068" i="6"/>
  <c r="BI1067" i="6"/>
  <c r="BH1067" i="6"/>
  <c r="BG1067" i="6"/>
  <c r="BF1067" i="6"/>
  <c r="BE1067" i="6"/>
  <c r="BD1067" i="6"/>
  <c r="BC1067" i="6"/>
  <c r="BB1067" i="6"/>
  <c r="BA1067" i="6"/>
  <c r="BI1066" i="6"/>
  <c r="BH1066" i="6"/>
  <c r="BG1066" i="6"/>
  <c r="BF1066" i="6"/>
  <c r="BE1066" i="6"/>
  <c r="BD1066" i="6"/>
  <c r="BC1066" i="6"/>
  <c r="BB1066" i="6"/>
  <c r="BA1066" i="6"/>
  <c r="BI1065" i="6"/>
  <c r="BH1065" i="6"/>
  <c r="BG1065" i="6"/>
  <c r="BF1065" i="6"/>
  <c r="BE1065" i="6"/>
  <c r="BD1065" i="6"/>
  <c r="BC1065" i="6"/>
  <c r="BB1065" i="6"/>
  <c r="BA1065" i="6"/>
  <c r="BI1064" i="6"/>
  <c r="BH1064" i="6"/>
  <c r="BG1064" i="6"/>
  <c r="BF1064" i="6"/>
  <c r="BE1064" i="6"/>
  <c r="BD1064" i="6"/>
  <c r="BC1064" i="6"/>
  <c r="BB1064" i="6"/>
  <c r="BA1064" i="6"/>
  <c r="BI1063" i="6"/>
  <c r="BH1063" i="6"/>
  <c r="BG1063" i="6"/>
  <c r="BF1063" i="6"/>
  <c r="BE1063" i="6"/>
  <c r="BD1063" i="6"/>
  <c r="BC1063" i="6"/>
  <c r="BB1063" i="6"/>
  <c r="BA1063" i="6"/>
  <c r="BI1062" i="6"/>
  <c r="BH1062" i="6"/>
  <c r="BG1062" i="6"/>
  <c r="BF1062" i="6"/>
  <c r="BE1062" i="6"/>
  <c r="BD1062" i="6"/>
  <c r="BC1062" i="6"/>
  <c r="BB1062" i="6"/>
  <c r="BA1062" i="6"/>
  <c r="BI1061" i="6"/>
  <c r="BH1061" i="6"/>
  <c r="BG1061" i="6"/>
  <c r="BF1061" i="6"/>
  <c r="BE1061" i="6"/>
  <c r="BD1061" i="6"/>
  <c r="BC1061" i="6"/>
  <c r="BB1061" i="6"/>
  <c r="BA1061" i="6"/>
  <c r="BI1060" i="6"/>
  <c r="BH1060" i="6"/>
  <c r="BG1060" i="6"/>
  <c r="BF1060" i="6"/>
  <c r="BE1060" i="6"/>
  <c r="BD1060" i="6"/>
  <c r="BC1060" i="6"/>
  <c r="BB1060" i="6"/>
  <c r="BA1060" i="6"/>
  <c r="BI1059" i="6"/>
  <c r="BH1059" i="6"/>
  <c r="BG1059" i="6"/>
  <c r="BF1059" i="6"/>
  <c r="BE1059" i="6"/>
  <c r="BD1059" i="6"/>
  <c r="BC1059" i="6"/>
  <c r="BB1059" i="6"/>
  <c r="BA1059" i="6"/>
  <c r="BI1058" i="6"/>
  <c r="BH1058" i="6"/>
  <c r="BG1058" i="6"/>
  <c r="BF1058" i="6"/>
  <c r="BE1058" i="6"/>
  <c r="BD1058" i="6"/>
  <c r="BC1058" i="6"/>
  <c r="BB1058" i="6"/>
  <c r="BA1058" i="6"/>
  <c r="BI1057" i="6"/>
  <c r="BH1057" i="6"/>
  <c r="BG1057" i="6"/>
  <c r="BF1057" i="6"/>
  <c r="BE1057" i="6"/>
  <c r="BD1057" i="6"/>
  <c r="BC1057" i="6"/>
  <c r="BB1057" i="6"/>
  <c r="BA1057" i="6"/>
  <c r="BI1056" i="6"/>
  <c r="BH1056" i="6"/>
  <c r="BG1056" i="6"/>
  <c r="BF1056" i="6"/>
  <c r="BE1056" i="6"/>
  <c r="BD1056" i="6"/>
  <c r="BC1056" i="6"/>
  <c r="BB1056" i="6"/>
  <c r="BA1056" i="6"/>
  <c r="BI1055" i="6"/>
  <c r="BH1055" i="6"/>
  <c r="BG1055" i="6"/>
  <c r="BF1055" i="6"/>
  <c r="BE1055" i="6"/>
  <c r="BD1055" i="6"/>
  <c r="BC1055" i="6"/>
  <c r="BB1055" i="6"/>
  <c r="BA1055" i="6"/>
  <c r="BI1054" i="6"/>
  <c r="BH1054" i="6"/>
  <c r="BG1054" i="6"/>
  <c r="BF1054" i="6"/>
  <c r="BE1054" i="6"/>
  <c r="BD1054" i="6"/>
  <c r="BC1054" i="6"/>
  <c r="BB1054" i="6"/>
  <c r="BA1054" i="6"/>
  <c r="BI1053" i="6"/>
  <c r="BH1053" i="6"/>
  <c r="BG1053" i="6"/>
  <c r="BF1053" i="6"/>
  <c r="BE1053" i="6"/>
  <c r="BD1053" i="6"/>
  <c r="BC1053" i="6"/>
  <c r="BB1053" i="6"/>
  <c r="BA1053" i="6"/>
  <c r="BI1052" i="6"/>
  <c r="BH1052" i="6"/>
  <c r="BG1052" i="6"/>
  <c r="BF1052" i="6"/>
  <c r="BE1052" i="6"/>
  <c r="BD1052" i="6"/>
  <c r="BC1052" i="6"/>
  <c r="BB1052" i="6"/>
  <c r="BA1052" i="6"/>
  <c r="BI1051" i="6"/>
  <c r="BH1051" i="6"/>
  <c r="BG1051" i="6"/>
  <c r="BF1051" i="6"/>
  <c r="BE1051" i="6"/>
  <c r="BD1051" i="6"/>
  <c r="BC1051" i="6"/>
  <c r="BB1051" i="6"/>
  <c r="BA1051" i="6"/>
  <c r="BI1050" i="6"/>
  <c r="BH1050" i="6"/>
  <c r="BG1050" i="6"/>
  <c r="BF1050" i="6"/>
  <c r="BE1050" i="6"/>
  <c r="BD1050" i="6"/>
  <c r="BC1050" i="6"/>
  <c r="BB1050" i="6"/>
  <c r="BA1050" i="6"/>
  <c r="BI1049" i="6"/>
  <c r="BH1049" i="6"/>
  <c r="BG1049" i="6"/>
  <c r="BF1049" i="6"/>
  <c r="BE1049" i="6"/>
  <c r="BD1049" i="6"/>
  <c r="BC1049" i="6"/>
  <c r="BB1049" i="6"/>
  <c r="BA1049" i="6"/>
  <c r="BI1048" i="6"/>
  <c r="BH1048" i="6"/>
  <c r="BG1048" i="6"/>
  <c r="BF1048" i="6"/>
  <c r="BE1048" i="6"/>
  <c r="BD1048" i="6"/>
  <c r="BC1048" i="6"/>
  <c r="BB1048" i="6"/>
  <c r="BA1048" i="6"/>
  <c r="BI1047" i="6"/>
  <c r="BH1047" i="6"/>
  <c r="BG1047" i="6"/>
  <c r="BF1047" i="6"/>
  <c r="BE1047" i="6"/>
  <c r="BD1047" i="6"/>
  <c r="BC1047" i="6"/>
  <c r="BB1047" i="6"/>
  <c r="BA1047" i="6"/>
  <c r="BI1046" i="6"/>
  <c r="BH1046" i="6"/>
  <c r="BG1046" i="6"/>
  <c r="BF1046" i="6"/>
  <c r="BE1046" i="6"/>
  <c r="BD1046" i="6"/>
  <c r="BC1046" i="6"/>
  <c r="BB1046" i="6"/>
  <c r="BA1046" i="6"/>
  <c r="BI1045" i="6"/>
  <c r="BH1045" i="6"/>
  <c r="BG1045" i="6"/>
  <c r="BF1045" i="6"/>
  <c r="BE1045" i="6"/>
  <c r="BD1045" i="6"/>
  <c r="BC1045" i="6"/>
  <c r="BB1045" i="6"/>
  <c r="BA1045" i="6"/>
  <c r="BI1044" i="6"/>
  <c r="BH1044" i="6"/>
  <c r="BG1044" i="6"/>
  <c r="BF1044" i="6"/>
  <c r="BE1044" i="6"/>
  <c r="BD1044" i="6"/>
  <c r="BC1044" i="6"/>
  <c r="BB1044" i="6"/>
  <c r="BA1044" i="6"/>
  <c r="BI1043" i="6"/>
  <c r="BH1043" i="6"/>
  <c r="BG1043" i="6"/>
  <c r="BF1043" i="6"/>
  <c r="BE1043" i="6"/>
  <c r="BD1043" i="6"/>
  <c r="BC1043" i="6"/>
  <c r="BB1043" i="6"/>
  <c r="BA1043" i="6"/>
  <c r="BI1042" i="6"/>
  <c r="BH1042" i="6"/>
  <c r="BG1042" i="6"/>
  <c r="BF1042" i="6"/>
  <c r="BE1042" i="6"/>
  <c r="BD1042" i="6"/>
  <c r="BC1042" i="6"/>
  <c r="BB1042" i="6"/>
  <c r="BA1042" i="6"/>
  <c r="BI1041" i="6"/>
  <c r="BH1041" i="6"/>
  <c r="BG1041" i="6"/>
  <c r="BF1041" i="6"/>
  <c r="BE1041" i="6"/>
  <c r="BD1041" i="6"/>
  <c r="BC1041" i="6"/>
  <c r="BB1041" i="6"/>
  <c r="BA1041" i="6"/>
  <c r="BI1040" i="6"/>
  <c r="BH1040" i="6"/>
  <c r="BG1040" i="6"/>
  <c r="BF1040" i="6"/>
  <c r="BE1040" i="6"/>
  <c r="BD1040" i="6"/>
  <c r="BC1040" i="6"/>
  <c r="BB1040" i="6"/>
  <c r="BA1040" i="6"/>
  <c r="BI1039" i="6"/>
  <c r="BH1039" i="6"/>
  <c r="BG1039" i="6"/>
  <c r="BF1039" i="6"/>
  <c r="BE1039" i="6"/>
  <c r="BD1039" i="6"/>
  <c r="BC1039" i="6"/>
  <c r="BB1039" i="6"/>
  <c r="BA1039" i="6"/>
  <c r="BI1038" i="6"/>
  <c r="BH1038" i="6"/>
  <c r="BG1038" i="6"/>
  <c r="BF1038" i="6"/>
  <c r="BE1038" i="6"/>
  <c r="BD1038" i="6"/>
  <c r="BC1038" i="6"/>
  <c r="BB1038" i="6"/>
  <c r="BA1038" i="6"/>
  <c r="BI1037" i="6"/>
  <c r="BH1037" i="6"/>
  <c r="BG1037" i="6"/>
  <c r="BF1037" i="6"/>
  <c r="BE1037" i="6"/>
  <c r="BD1037" i="6"/>
  <c r="BC1037" i="6"/>
  <c r="BB1037" i="6"/>
  <c r="BA1037" i="6"/>
  <c r="BI1036" i="6"/>
  <c r="BH1036" i="6"/>
  <c r="BG1036" i="6"/>
  <c r="BF1036" i="6"/>
  <c r="BE1036" i="6"/>
  <c r="BD1036" i="6"/>
  <c r="BC1036" i="6"/>
  <c r="BB1036" i="6"/>
  <c r="BA1036" i="6"/>
  <c r="BI1035" i="6"/>
  <c r="BH1035" i="6"/>
  <c r="BG1035" i="6"/>
  <c r="BF1035" i="6"/>
  <c r="BE1035" i="6"/>
  <c r="BD1035" i="6"/>
  <c r="BC1035" i="6"/>
  <c r="BB1035" i="6"/>
  <c r="BA1035" i="6"/>
  <c r="BI1034" i="6"/>
  <c r="BH1034" i="6"/>
  <c r="BG1034" i="6"/>
  <c r="BF1034" i="6"/>
  <c r="BE1034" i="6"/>
  <c r="BD1034" i="6"/>
  <c r="BC1034" i="6"/>
  <c r="BB1034" i="6"/>
  <c r="BA1034" i="6"/>
  <c r="BI1033" i="6"/>
  <c r="BH1033" i="6"/>
  <c r="BG1033" i="6"/>
  <c r="BF1033" i="6"/>
  <c r="BE1033" i="6"/>
  <c r="BD1033" i="6"/>
  <c r="BC1033" i="6"/>
  <c r="BB1033" i="6"/>
  <c r="BA1033" i="6"/>
  <c r="BI1032" i="6"/>
  <c r="BH1032" i="6"/>
  <c r="BG1032" i="6"/>
  <c r="BF1032" i="6"/>
  <c r="BE1032" i="6"/>
  <c r="BD1032" i="6"/>
  <c r="BC1032" i="6"/>
  <c r="BB1032" i="6"/>
  <c r="BA1032" i="6"/>
  <c r="BI1031" i="6"/>
  <c r="BH1031" i="6"/>
  <c r="BG1031" i="6"/>
  <c r="BF1031" i="6"/>
  <c r="BE1031" i="6"/>
  <c r="BD1031" i="6"/>
  <c r="BC1031" i="6"/>
  <c r="BB1031" i="6"/>
  <c r="BA1031" i="6"/>
  <c r="BI1030" i="6"/>
  <c r="BH1030" i="6"/>
  <c r="BG1030" i="6"/>
  <c r="BF1030" i="6"/>
  <c r="BE1030" i="6"/>
  <c r="BD1030" i="6"/>
  <c r="BC1030" i="6"/>
  <c r="BB1030" i="6"/>
  <c r="BA1030" i="6"/>
  <c r="BI1029" i="6"/>
  <c r="BH1029" i="6"/>
  <c r="BG1029" i="6"/>
  <c r="BF1029" i="6"/>
  <c r="BE1029" i="6"/>
  <c r="BD1029" i="6"/>
  <c r="BC1029" i="6"/>
  <c r="BB1029" i="6"/>
  <c r="BA1029" i="6"/>
  <c r="BI1028" i="6"/>
  <c r="BH1028" i="6"/>
  <c r="BG1028" i="6"/>
  <c r="BF1028" i="6"/>
  <c r="BE1028" i="6"/>
  <c r="BD1028" i="6"/>
  <c r="BC1028" i="6"/>
  <c r="BB1028" i="6"/>
  <c r="BA1028" i="6"/>
  <c r="BI1027" i="6"/>
  <c r="BH1027" i="6"/>
  <c r="BG1027" i="6"/>
  <c r="BF1027" i="6"/>
  <c r="BE1027" i="6"/>
  <c r="BD1027" i="6"/>
  <c r="BC1027" i="6"/>
  <c r="BB1027" i="6"/>
  <c r="BA1027" i="6"/>
  <c r="BI1026" i="6"/>
  <c r="BH1026" i="6"/>
  <c r="BG1026" i="6"/>
  <c r="BF1026" i="6"/>
  <c r="BE1026" i="6"/>
  <c r="BD1026" i="6"/>
  <c r="BC1026" i="6"/>
  <c r="BB1026" i="6"/>
  <c r="BA1026" i="6"/>
  <c r="BI1025" i="6"/>
  <c r="BH1025" i="6"/>
  <c r="BG1025" i="6"/>
  <c r="BF1025" i="6"/>
  <c r="BE1025" i="6"/>
  <c r="BD1025" i="6"/>
  <c r="BC1025" i="6"/>
  <c r="BB1025" i="6"/>
  <c r="BA1025" i="6"/>
  <c r="BI1024" i="6"/>
  <c r="BH1024" i="6"/>
  <c r="BG1024" i="6"/>
  <c r="BF1024" i="6"/>
  <c r="BE1024" i="6"/>
  <c r="BD1024" i="6"/>
  <c r="BC1024" i="6"/>
  <c r="BB1024" i="6"/>
  <c r="BA1024" i="6"/>
  <c r="BI1023" i="6"/>
  <c r="BH1023" i="6"/>
  <c r="BG1023" i="6"/>
  <c r="BF1023" i="6"/>
  <c r="BE1023" i="6"/>
  <c r="BD1023" i="6"/>
  <c r="BC1023" i="6"/>
  <c r="BB1023" i="6"/>
  <c r="BA1023" i="6"/>
  <c r="BI1022" i="6"/>
  <c r="BH1022" i="6"/>
  <c r="BG1022" i="6"/>
  <c r="BF1022" i="6"/>
  <c r="BE1022" i="6"/>
  <c r="BD1022" i="6"/>
  <c r="BC1022" i="6"/>
  <c r="BB1022" i="6"/>
  <c r="BA1022" i="6"/>
  <c r="BI1021" i="6"/>
  <c r="BH1021" i="6"/>
  <c r="BG1021" i="6"/>
  <c r="BF1021" i="6"/>
  <c r="BE1021" i="6"/>
  <c r="BD1021" i="6"/>
  <c r="BC1021" i="6"/>
  <c r="BB1021" i="6"/>
  <c r="BA1021" i="6"/>
  <c r="BI1020" i="6"/>
  <c r="BH1020" i="6"/>
  <c r="BG1020" i="6"/>
  <c r="BF1020" i="6"/>
  <c r="BE1020" i="6"/>
  <c r="BD1020" i="6"/>
  <c r="BC1020" i="6"/>
  <c r="BB1020" i="6"/>
  <c r="BA1020" i="6"/>
  <c r="BI1019" i="6"/>
  <c r="BH1019" i="6"/>
  <c r="BG1019" i="6"/>
  <c r="BF1019" i="6"/>
  <c r="BE1019" i="6"/>
  <c r="BD1019" i="6"/>
  <c r="BC1019" i="6"/>
  <c r="BB1019" i="6"/>
  <c r="BA1019" i="6"/>
  <c r="BI1018" i="6"/>
  <c r="BH1018" i="6"/>
  <c r="BG1018" i="6"/>
  <c r="BF1018" i="6"/>
  <c r="BE1018" i="6"/>
  <c r="BD1018" i="6"/>
  <c r="BC1018" i="6"/>
  <c r="BB1018" i="6"/>
  <c r="BA1018" i="6"/>
  <c r="BI1017" i="6"/>
  <c r="BH1017" i="6"/>
  <c r="BG1017" i="6"/>
  <c r="BF1017" i="6"/>
  <c r="BE1017" i="6"/>
  <c r="BD1017" i="6"/>
  <c r="BC1017" i="6"/>
  <c r="BB1017" i="6"/>
  <c r="BA1017" i="6"/>
  <c r="BI1016" i="6"/>
  <c r="BH1016" i="6"/>
  <c r="BG1016" i="6"/>
  <c r="BF1016" i="6"/>
  <c r="BE1016" i="6"/>
  <c r="BD1016" i="6"/>
  <c r="BC1016" i="6"/>
  <c r="BB1016" i="6"/>
  <c r="BA1016" i="6"/>
  <c r="BI1015" i="6"/>
  <c r="BH1015" i="6"/>
  <c r="BG1015" i="6"/>
  <c r="BF1015" i="6"/>
  <c r="BE1015" i="6"/>
  <c r="BD1015" i="6"/>
  <c r="BC1015" i="6"/>
  <c r="BB1015" i="6"/>
  <c r="BA1015" i="6"/>
  <c r="BI1014" i="6"/>
  <c r="BH1014" i="6"/>
  <c r="BG1014" i="6"/>
  <c r="BF1014" i="6"/>
  <c r="BE1014" i="6"/>
  <c r="BD1014" i="6"/>
  <c r="BC1014" i="6"/>
  <c r="BB1014" i="6"/>
  <c r="BA1014" i="6"/>
  <c r="BI1013" i="6"/>
  <c r="BH1013" i="6"/>
  <c r="BG1013" i="6"/>
  <c r="BF1013" i="6"/>
  <c r="BE1013" i="6"/>
  <c r="BD1013" i="6"/>
  <c r="BC1013" i="6"/>
  <c r="BB1013" i="6"/>
  <c r="BA1013" i="6"/>
  <c r="BI1012" i="6"/>
  <c r="BH1012" i="6"/>
  <c r="BG1012" i="6"/>
  <c r="BF1012" i="6"/>
  <c r="BE1012" i="6"/>
  <c r="BD1012" i="6"/>
  <c r="BC1012" i="6"/>
  <c r="BB1012" i="6"/>
  <c r="BA1012" i="6"/>
  <c r="BI1011" i="6"/>
  <c r="BH1011" i="6"/>
  <c r="BG1011" i="6"/>
  <c r="BF1011" i="6"/>
  <c r="BE1011" i="6"/>
  <c r="BD1011" i="6"/>
  <c r="BC1011" i="6"/>
  <c r="BB1011" i="6"/>
  <c r="BA1011" i="6"/>
  <c r="BI1010" i="6"/>
  <c r="BH1010" i="6"/>
  <c r="BG1010" i="6"/>
  <c r="BF1010" i="6"/>
  <c r="BE1010" i="6"/>
  <c r="BD1010" i="6"/>
  <c r="BC1010" i="6"/>
  <c r="BB1010" i="6"/>
  <c r="BA1010" i="6"/>
  <c r="BI1009" i="6"/>
  <c r="BH1009" i="6"/>
  <c r="BG1009" i="6"/>
  <c r="BF1009" i="6"/>
  <c r="BE1009" i="6"/>
  <c r="BD1009" i="6"/>
  <c r="BC1009" i="6"/>
  <c r="BB1009" i="6"/>
  <c r="BA1009" i="6"/>
  <c r="BI1008" i="6"/>
  <c r="BH1008" i="6"/>
  <c r="BG1008" i="6"/>
  <c r="BF1008" i="6"/>
  <c r="BE1008" i="6"/>
  <c r="BD1008" i="6"/>
  <c r="BC1008" i="6"/>
  <c r="BB1008" i="6"/>
  <c r="BA1008" i="6"/>
  <c r="BI1007" i="6"/>
  <c r="BH1007" i="6"/>
  <c r="BG1007" i="6"/>
  <c r="BF1007" i="6"/>
  <c r="BE1007" i="6"/>
  <c r="BD1007" i="6"/>
  <c r="BC1007" i="6"/>
  <c r="BB1007" i="6"/>
  <c r="BA1007" i="6"/>
  <c r="BI1006" i="6"/>
  <c r="BH1006" i="6"/>
  <c r="BG1006" i="6"/>
  <c r="BF1006" i="6"/>
  <c r="BE1006" i="6"/>
  <c r="BD1006" i="6"/>
  <c r="BC1006" i="6"/>
  <c r="BB1006" i="6"/>
  <c r="BA1006" i="6"/>
  <c r="BI1005" i="6"/>
  <c r="BH1005" i="6"/>
  <c r="BG1005" i="6"/>
  <c r="BF1005" i="6"/>
  <c r="BE1005" i="6"/>
  <c r="BD1005" i="6"/>
  <c r="BC1005" i="6"/>
  <c r="BB1005" i="6"/>
  <c r="BA1005" i="6"/>
  <c r="BI1004" i="6"/>
  <c r="BH1004" i="6"/>
  <c r="BG1004" i="6"/>
  <c r="BF1004" i="6"/>
  <c r="BE1004" i="6"/>
  <c r="BD1004" i="6"/>
  <c r="BC1004" i="6"/>
  <c r="BB1004" i="6"/>
  <c r="BA1004" i="6"/>
  <c r="BI1003" i="6"/>
  <c r="BH1003" i="6"/>
  <c r="BG1003" i="6"/>
  <c r="BF1003" i="6"/>
  <c r="BE1003" i="6"/>
  <c r="BD1003" i="6"/>
  <c r="BC1003" i="6"/>
  <c r="BB1003" i="6"/>
  <c r="BA1003" i="6"/>
  <c r="BI1002" i="6"/>
  <c r="BH1002" i="6"/>
  <c r="BG1002" i="6"/>
  <c r="BF1002" i="6"/>
  <c r="BE1002" i="6"/>
  <c r="BD1002" i="6"/>
  <c r="BC1002" i="6"/>
  <c r="BB1002" i="6"/>
  <c r="BA1002" i="6"/>
  <c r="BI1001" i="6"/>
  <c r="BH1001" i="6"/>
  <c r="BG1001" i="6"/>
  <c r="BF1001" i="6"/>
  <c r="BE1001" i="6"/>
  <c r="BD1001" i="6"/>
  <c r="BC1001" i="6"/>
  <c r="BB1001" i="6"/>
  <c r="BA1001" i="6"/>
  <c r="BI1000" i="6"/>
  <c r="BH1000" i="6"/>
  <c r="BG1000" i="6"/>
  <c r="BF1000" i="6"/>
  <c r="BE1000" i="6"/>
  <c r="BD1000" i="6"/>
  <c r="BC1000" i="6"/>
  <c r="BB1000" i="6"/>
  <c r="BA1000" i="6"/>
  <c r="BI999" i="6"/>
  <c r="BH999" i="6"/>
  <c r="BG999" i="6"/>
  <c r="BF999" i="6"/>
  <c r="BE999" i="6"/>
  <c r="BD999" i="6"/>
  <c r="BC999" i="6"/>
  <c r="BB999" i="6"/>
  <c r="BA999" i="6"/>
  <c r="BI998" i="6"/>
  <c r="BH998" i="6"/>
  <c r="BG998" i="6"/>
  <c r="BF998" i="6"/>
  <c r="BE998" i="6"/>
  <c r="BD998" i="6"/>
  <c r="BC998" i="6"/>
  <c r="BB998" i="6"/>
  <c r="BA998" i="6"/>
  <c r="BI997" i="6"/>
  <c r="BH997" i="6"/>
  <c r="BG997" i="6"/>
  <c r="BF997" i="6"/>
  <c r="BE997" i="6"/>
  <c r="BD997" i="6"/>
  <c r="BC997" i="6"/>
  <c r="BB997" i="6"/>
  <c r="BA997" i="6"/>
  <c r="BI996" i="6"/>
  <c r="BH996" i="6"/>
  <c r="BG996" i="6"/>
  <c r="BF996" i="6"/>
  <c r="BE996" i="6"/>
  <c r="BD996" i="6"/>
  <c r="BC996" i="6"/>
  <c r="BB996" i="6"/>
  <c r="BA996" i="6"/>
  <c r="BI995" i="6"/>
  <c r="BH995" i="6"/>
  <c r="BG995" i="6"/>
  <c r="BF995" i="6"/>
  <c r="BE995" i="6"/>
  <c r="BD995" i="6"/>
  <c r="BC995" i="6"/>
  <c r="BB995" i="6"/>
  <c r="BA995" i="6"/>
  <c r="BI994" i="6"/>
  <c r="BH994" i="6"/>
  <c r="BG994" i="6"/>
  <c r="BF994" i="6"/>
  <c r="BE994" i="6"/>
  <c r="BD994" i="6"/>
  <c r="BC994" i="6"/>
  <c r="BB994" i="6"/>
  <c r="BA994" i="6"/>
  <c r="BI993" i="6"/>
  <c r="BH993" i="6"/>
  <c r="BG993" i="6"/>
  <c r="BF993" i="6"/>
  <c r="BE993" i="6"/>
  <c r="BD993" i="6"/>
  <c r="BC993" i="6"/>
  <c r="BB993" i="6"/>
  <c r="BA993" i="6"/>
  <c r="BI992" i="6"/>
  <c r="BH992" i="6"/>
  <c r="BG992" i="6"/>
  <c r="BF992" i="6"/>
  <c r="BE992" i="6"/>
  <c r="BD992" i="6"/>
  <c r="BC992" i="6"/>
  <c r="BB992" i="6"/>
  <c r="BA992" i="6"/>
  <c r="BI991" i="6"/>
  <c r="BH991" i="6"/>
  <c r="BG991" i="6"/>
  <c r="BF991" i="6"/>
  <c r="BE991" i="6"/>
  <c r="BD991" i="6"/>
  <c r="BC991" i="6"/>
  <c r="BB991" i="6"/>
  <c r="BA991" i="6"/>
  <c r="BI990" i="6"/>
  <c r="BH990" i="6"/>
  <c r="BG990" i="6"/>
  <c r="BF990" i="6"/>
  <c r="BE990" i="6"/>
  <c r="BD990" i="6"/>
  <c r="BC990" i="6"/>
  <c r="BB990" i="6"/>
  <c r="BA990" i="6"/>
  <c r="BI989" i="6"/>
  <c r="BH989" i="6"/>
  <c r="BG989" i="6"/>
  <c r="BF989" i="6"/>
  <c r="BE989" i="6"/>
  <c r="BD989" i="6"/>
  <c r="BC989" i="6"/>
  <c r="BB989" i="6"/>
  <c r="BA989" i="6"/>
  <c r="BI988" i="6"/>
  <c r="BH988" i="6"/>
  <c r="BG988" i="6"/>
  <c r="BF988" i="6"/>
  <c r="BE988" i="6"/>
  <c r="BD988" i="6"/>
  <c r="BC988" i="6"/>
  <c r="BB988" i="6"/>
  <c r="BA988" i="6"/>
  <c r="BI987" i="6"/>
  <c r="BH987" i="6"/>
  <c r="BG987" i="6"/>
  <c r="BF987" i="6"/>
  <c r="BE987" i="6"/>
  <c r="BD987" i="6"/>
  <c r="BC987" i="6"/>
  <c r="BB987" i="6"/>
  <c r="BA987" i="6"/>
  <c r="BI986" i="6"/>
  <c r="BH986" i="6"/>
  <c r="BG986" i="6"/>
  <c r="BF986" i="6"/>
  <c r="BE986" i="6"/>
  <c r="BD986" i="6"/>
  <c r="BC986" i="6"/>
  <c r="BB986" i="6"/>
  <c r="BA986" i="6"/>
  <c r="BI985" i="6"/>
  <c r="BH985" i="6"/>
  <c r="BG985" i="6"/>
  <c r="BF985" i="6"/>
  <c r="BE985" i="6"/>
  <c r="BD985" i="6"/>
  <c r="BC985" i="6"/>
  <c r="BB985" i="6"/>
  <c r="BA985" i="6"/>
  <c r="BI984" i="6"/>
  <c r="BH984" i="6"/>
  <c r="BG984" i="6"/>
  <c r="BF984" i="6"/>
  <c r="BE984" i="6"/>
  <c r="BD984" i="6"/>
  <c r="BC984" i="6"/>
  <c r="BB984" i="6"/>
  <c r="BA984" i="6"/>
  <c r="BI983" i="6"/>
  <c r="BH983" i="6"/>
  <c r="BG983" i="6"/>
  <c r="BF983" i="6"/>
  <c r="BE983" i="6"/>
  <c r="BD983" i="6"/>
  <c r="BC983" i="6"/>
  <c r="BB983" i="6"/>
  <c r="BA983" i="6"/>
  <c r="BI982" i="6"/>
  <c r="BH982" i="6"/>
  <c r="BG982" i="6"/>
  <c r="BF982" i="6"/>
  <c r="BE982" i="6"/>
  <c r="BD982" i="6"/>
  <c r="BC982" i="6"/>
  <c r="BB982" i="6"/>
  <c r="BA982" i="6"/>
  <c r="BI981" i="6"/>
  <c r="BH981" i="6"/>
  <c r="BG981" i="6"/>
  <c r="BF981" i="6"/>
  <c r="BE981" i="6"/>
  <c r="BD981" i="6"/>
  <c r="BC981" i="6"/>
  <c r="BB981" i="6"/>
  <c r="BA981" i="6"/>
  <c r="BI980" i="6"/>
  <c r="BH980" i="6"/>
  <c r="BG980" i="6"/>
  <c r="BF980" i="6"/>
  <c r="BE980" i="6"/>
  <c r="BD980" i="6"/>
  <c r="BC980" i="6"/>
  <c r="BB980" i="6"/>
  <c r="BA980" i="6"/>
  <c r="BI979" i="6"/>
  <c r="BH979" i="6"/>
  <c r="BG979" i="6"/>
  <c r="BF979" i="6"/>
  <c r="BE979" i="6"/>
  <c r="BD979" i="6"/>
  <c r="BC979" i="6"/>
  <c r="BB979" i="6"/>
  <c r="BA979" i="6"/>
  <c r="BI978" i="6"/>
  <c r="BH978" i="6"/>
  <c r="BG978" i="6"/>
  <c r="BF978" i="6"/>
  <c r="BE978" i="6"/>
  <c r="BD978" i="6"/>
  <c r="BC978" i="6"/>
  <c r="BB978" i="6"/>
  <c r="BA978" i="6"/>
  <c r="BI977" i="6"/>
  <c r="BH977" i="6"/>
  <c r="BG977" i="6"/>
  <c r="BF977" i="6"/>
  <c r="BE977" i="6"/>
  <c r="BD977" i="6"/>
  <c r="BC977" i="6"/>
  <c r="BB977" i="6"/>
  <c r="BA977" i="6"/>
  <c r="BI976" i="6"/>
  <c r="BH976" i="6"/>
  <c r="BG976" i="6"/>
  <c r="BF976" i="6"/>
  <c r="BE976" i="6"/>
  <c r="BD976" i="6"/>
  <c r="BC976" i="6"/>
  <c r="BB976" i="6"/>
  <c r="BA976" i="6"/>
  <c r="BI975" i="6"/>
  <c r="BH975" i="6"/>
  <c r="BG975" i="6"/>
  <c r="BF975" i="6"/>
  <c r="BE975" i="6"/>
  <c r="BD975" i="6"/>
  <c r="BC975" i="6"/>
  <c r="BB975" i="6"/>
  <c r="BA975" i="6"/>
  <c r="BI974" i="6"/>
  <c r="BH974" i="6"/>
  <c r="BG974" i="6"/>
  <c r="BF974" i="6"/>
  <c r="BE974" i="6"/>
  <c r="BD974" i="6"/>
  <c r="BC974" i="6"/>
  <c r="BB974" i="6"/>
  <c r="BA974" i="6"/>
  <c r="BI973" i="6"/>
  <c r="BH973" i="6"/>
  <c r="BG973" i="6"/>
  <c r="BF973" i="6"/>
  <c r="BE973" i="6"/>
  <c r="BD973" i="6"/>
  <c r="BC973" i="6"/>
  <c r="BB973" i="6"/>
  <c r="BA973" i="6"/>
  <c r="BI972" i="6"/>
  <c r="BH972" i="6"/>
  <c r="BG972" i="6"/>
  <c r="BF972" i="6"/>
  <c r="BE972" i="6"/>
  <c r="BD972" i="6"/>
  <c r="BC972" i="6"/>
  <c r="BB972" i="6"/>
  <c r="BA972" i="6"/>
  <c r="BI971" i="6"/>
  <c r="BH971" i="6"/>
  <c r="BG971" i="6"/>
  <c r="BF971" i="6"/>
  <c r="BE971" i="6"/>
  <c r="BD971" i="6"/>
  <c r="BC971" i="6"/>
  <c r="BB971" i="6"/>
  <c r="BA971" i="6"/>
  <c r="BI970" i="6"/>
  <c r="BH970" i="6"/>
  <c r="BG970" i="6"/>
  <c r="BF970" i="6"/>
  <c r="BE970" i="6"/>
  <c r="BD970" i="6"/>
  <c r="BC970" i="6"/>
  <c r="BB970" i="6"/>
  <c r="BA970" i="6"/>
  <c r="BI969" i="6"/>
  <c r="BH969" i="6"/>
  <c r="BG969" i="6"/>
  <c r="BF969" i="6"/>
  <c r="BE969" i="6"/>
  <c r="BD969" i="6"/>
  <c r="BC969" i="6"/>
  <c r="BB969" i="6"/>
  <c r="BA969" i="6"/>
  <c r="BI968" i="6"/>
  <c r="BH968" i="6"/>
  <c r="BG968" i="6"/>
  <c r="BF968" i="6"/>
  <c r="BE968" i="6"/>
  <c r="BD968" i="6"/>
  <c r="BC968" i="6"/>
  <c r="BB968" i="6"/>
  <c r="BA968" i="6"/>
  <c r="BI967" i="6"/>
  <c r="BH967" i="6"/>
  <c r="BG967" i="6"/>
  <c r="BF967" i="6"/>
  <c r="BE967" i="6"/>
  <c r="BD967" i="6"/>
  <c r="BC967" i="6"/>
  <c r="BB967" i="6"/>
  <c r="BA967" i="6"/>
  <c r="BI966" i="6"/>
  <c r="BH966" i="6"/>
  <c r="BG966" i="6"/>
  <c r="BF966" i="6"/>
  <c r="BE966" i="6"/>
  <c r="BD966" i="6"/>
  <c r="BC966" i="6"/>
  <c r="BB966" i="6"/>
  <c r="BA966" i="6"/>
  <c r="BI965" i="6"/>
  <c r="BH965" i="6"/>
  <c r="BG965" i="6"/>
  <c r="BF965" i="6"/>
  <c r="BE965" i="6"/>
  <c r="BD965" i="6"/>
  <c r="BC965" i="6"/>
  <c r="BB965" i="6"/>
  <c r="BA965" i="6"/>
  <c r="BI964" i="6"/>
  <c r="BH964" i="6"/>
  <c r="BG964" i="6"/>
  <c r="BF964" i="6"/>
  <c r="BE964" i="6"/>
  <c r="BD964" i="6"/>
  <c r="BC964" i="6"/>
  <c r="BB964" i="6"/>
  <c r="BA964" i="6"/>
  <c r="BI963" i="6"/>
  <c r="BH963" i="6"/>
  <c r="BG963" i="6"/>
  <c r="BF963" i="6"/>
  <c r="BE963" i="6"/>
  <c r="BD963" i="6"/>
  <c r="BC963" i="6"/>
  <c r="BB963" i="6"/>
  <c r="BA963" i="6"/>
  <c r="BI962" i="6"/>
  <c r="BH962" i="6"/>
  <c r="BG962" i="6"/>
  <c r="BF962" i="6"/>
  <c r="BE962" i="6"/>
  <c r="BD962" i="6"/>
  <c r="BC962" i="6"/>
  <c r="BB962" i="6"/>
  <c r="BA962" i="6"/>
  <c r="BI961" i="6"/>
  <c r="BH961" i="6"/>
  <c r="BG961" i="6"/>
  <c r="BF961" i="6"/>
  <c r="BE961" i="6"/>
  <c r="BD961" i="6"/>
  <c r="BC961" i="6"/>
  <c r="BB961" i="6"/>
  <c r="BA961" i="6"/>
  <c r="BI960" i="6"/>
  <c r="BH960" i="6"/>
  <c r="BG960" i="6"/>
  <c r="BF960" i="6"/>
  <c r="BE960" i="6"/>
  <c r="BD960" i="6"/>
  <c r="BC960" i="6"/>
  <c r="BB960" i="6"/>
  <c r="BA960" i="6"/>
  <c r="BI959" i="6"/>
  <c r="BH959" i="6"/>
  <c r="BG959" i="6"/>
  <c r="BF959" i="6"/>
  <c r="BE959" i="6"/>
  <c r="BD959" i="6"/>
  <c r="BC959" i="6"/>
  <c r="BB959" i="6"/>
  <c r="BA959" i="6"/>
  <c r="BI958" i="6"/>
  <c r="BH958" i="6"/>
  <c r="BG958" i="6"/>
  <c r="BF958" i="6"/>
  <c r="BE958" i="6"/>
  <c r="BD958" i="6"/>
  <c r="BC958" i="6"/>
  <c r="BB958" i="6"/>
  <c r="BA958" i="6"/>
  <c r="BI957" i="6"/>
  <c r="BH957" i="6"/>
  <c r="BG957" i="6"/>
  <c r="BF957" i="6"/>
  <c r="BE957" i="6"/>
  <c r="BD957" i="6"/>
  <c r="BC957" i="6"/>
  <c r="BB957" i="6"/>
  <c r="BA957" i="6"/>
  <c r="BI956" i="6"/>
  <c r="BH956" i="6"/>
  <c r="BG956" i="6"/>
  <c r="BF956" i="6"/>
  <c r="BE956" i="6"/>
  <c r="BD956" i="6"/>
  <c r="BC956" i="6"/>
  <c r="BB956" i="6"/>
  <c r="BA956" i="6"/>
  <c r="BI955" i="6"/>
  <c r="BH955" i="6"/>
  <c r="BG955" i="6"/>
  <c r="BF955" i="6"/>
  <c r="BE955" i="6"/>
  <c r="BD955" i="6"/>
  <c r="BC955" i="6"/>
  <c r="BB955" i="6"/>
  <c r="BA955" i="6"/>
  <c r="BI954" i="6"/>
  <c r="BH954" i="6"/>
  <c r="BG954" i="6"/>
  <c r="BF954" i="6"/>
  <c r="BE954" i="6"/>
  <c r="BD954" i="6"/>
  <c r="BC954" i="6"/>
  <c r="BB954" i="6"/>
  <c r="BA954" i="6"/>
  <c r="BI953" i="6"/>
  <c r="BH953" i="6"/>
  <c r="BG953" i="6"/>
  <c r="BF953" i="6"/>
  <c r="BE953" i="6"/>
  <c r="BD953" i="6"/>
  <c r="BC953" i="6"/>
  <c r="BB953" i="6"/>
  <c r="BA953" i="6"/>
  <c r="BI952" i="6"/>
  <c r="BH952" i="6"/>
  <c r="BG952" i="6"/>
  <c r="BF952" i="6"/>
  <c r="BE952" i="6"/>
  <c r="BD952" i="6"/>
  <c r="BC952" i="6"/>
  <c r="BB952" i="6"/>
  <c r="BA952" i="6"/>
  <c r="BI951" i="6"/>
  <c r="BH951" i="6"/>
  <c r="BG951" i="6"/>
  <c r="BF951" i="6"/>
  <c r="BE951" i="6"/>
  <c r="BD951" i="6"/>
  <c r="BC951" i="6"/>
  <c r="BB951" i="6"/>
  <c r="BA951" i="6"/>
  <c r="BI950" i="6"/>
  <c r="BH950" i="6"/>
  <c r="BG950" i="6"/>
  <c r="BF950" i="6"/>
  <c r="BE950" i="6"/>
  <c r="BD950" i="6"/>
  <c r="BC950" i="6"/>
  <c r="BB950" i="6"/>
  <c r="BA950" i="6"/>
  <c r="BI949" i="6"/>
  <c r="BH949" i="6"/>
  <c r="BG949" i="6"/>
  <c r="BF949" i="6"/>
  <c r="BE949" i="6"/>
  <c r="BD949" i="6"/>
  <c r="BC949" i="6"/>
  <c r="BB949" i="6"/>
  <c r="BA949" i="6"/>
  <c r="BI948" i="6"/>
  <c r="BH948" i="6"/>
  <c r="BG948" i="6"/>
  <c r="BF948" i="6"/>
  <c r="BE948" i="6"/>
  <c r="BD948" i="6"/>
  <c r="BC948" i="6"/>
  <c r="BB948" i="6"/>
  <c r="BA948" i="6"/>
  <c r="BI947" i="6"/>
  <c r="BH947" i="6"/>
  <c r="BG947" i="6"/>
  <c r="BF947" i="6"/>
  <c r="BE947" i="6"/>
  <c r="BD947" i="6"/>
  <c r="BC947" i="6"/>
  <c r="BB947" i="6"/>
  <c r="BA947" i="6"/>
  <c r="BI946" i="6"/>
  <c r="BH946" i="6"/>
  <c r="BG946" i="6"/>
  <c r="BF946" i="6"/>
  <c r="BE946" i="6"/>
  <c r="BD946" i="6"/>
  <c r="BC946" i="6"/>
  <c r="BB946" i="6"/>
  <c r="BA946" i="6"/>
  <c r="BI945" i="6"/>
  <c r="BH945" i="6"/>
  <c r="BG945" i="6"/>
  <c r="BF945" i="6"/>
  <c r="BE945" i="6"/>
  <c r="BD945" i="6"/>
  <c r="BC945" i="6"/>
  <c r="BB945" i="6"/>
  <c r="BA945" i="6"/>
  <c r="BI944" i="6"/>
  <c r="BH944" i="6"/>
  <c r="BG944" i="6"/>
  <c r="BF944" i="6"/>
  <c r="BE944" i="6"/>
  <c r="BD944" i="6"/>
  <c r="BC944" i="6"/>
  <c r="BB944" i="6"/>
  <c r="BA944" i="6"/>
  <c r="BI943" i="6"/>
  <c r="BH943" i="6"/>
  <c r="BG943" i="6"/>
  <c r="BF943" i="6"/>
  <c r="BE943" i="6"/>
  <c r="BD943" i="6"/>
  <c r="BC943" i="6"/>
  <c r="BB943" i="6"/>
  <c r="BA943" i="6"/>
  <c r="BI942" i="6"/>
  <c r="BH942" i="6"/>
  <c r="BG942" i="6"/>
  <c r="BF942" i="6"/>
  <c r="BE942" i="6"/>
  <c r="BD942" i="6"/>
  <c r="BC942" i="6"/>
  <c r="BB942" i="6"/>
  <c r="BA942" i="6"/>
  <c r="BI941" i="6"/>
  <c r="BH941" i="6"/>
  <c r="BG941" i="6"/>
  <c r="BF941" i="6"/>
  <c r="BE941" i="6"/>
  <c r="BD941" i="6"/>
  <c r="BC941" i="6"/>
  <c r="BB941" i="6"/>
  <c r="BA941" i="6"/>
  <c r="BI940" i="6"/>
  <c r="BH940" i="6"/>
  <c r="BG940" i="6"/>
  <c r="BF940" i="6"/>
  <c r="BE940" i="6"/>
  <c r="BD940" i="6"/>
  <c r="BC940" i="6"/>
  <c r="BB940" i="6"/>
  <c r="BA940" i="6"/>
  <c r="BI939" i="6"/>
  <c r="BH939" i="6"/>
  <c r="BG939" i="6"/>
  <c r="BF939" i="6"/>
  <c r="BE939" i="6"/>
  <c r="BD939" i="6"/>
  <c r="BC939" i="6"/>
  <c r="BB939" i="6"/>
  <c r="BA939" i="6"/>
  <c r="BI938" i="6"/>
  <c r="BH938" i="6"/>
  <c r="BG938" i="6"/>
  <c r="BF938" i="6"/>
  <c r="BE938" i="6"/>
  <c r="BD938" i="6"/>
  <c r="BC938" i="6"/>
  <c r="BB938" i="6"/>
  <c r="BA938" i="6"/>
  <c r="BI937" i="6"/>
  <c r="BH937" i="6"/>
  <c r="BG937" i="6"/>
  <c r="BF937" i="6"/>
  <c r="BE937" i="6"/>
  <c r="BD937" i="6"/>
  <c r="BC937" i="6"/>
  <c r="BB937" i="6"/>
  <c r="BA937" i="6"/>
  <c r="BI936" i="6"/>
  <c r="BH936" i="6"/>
  <c r="BG936" i="6"/>
  <c r="BF936" i="6"/>
  <c r="BE936" i="6"/>
  <c r="BD936" i="6"/>
  <c r="BC936" i="6"/>
  <c r="BB936" i="6"/>
  <c r="BA936" i="6"/>
  <c r="BI935" i="6"/>
  <c r="BH935" i="6"/>
  <c r="BG935" i="6"/>
  <c r="BF935" i="6"/>
  <c r="BE935" i="6"/>
  <c r="BD935" i="6"/>
  <c r="BC935" i="6"/>
  <c r="BB935" i="6"/>
  <c r="BA935" i="6"/>
  <c r="BI934" i="6"/>
  <c r="BH934" i="6"/>
  <c r="BG934" i="6"/>
  <c r="BF934" i="6"/>
  <c r="BE934" i="6"/>
  <c r="BD934" i="6"/>
  <c r="BC934" i="6"/>
  <c r="BB934" i="6"/>
  <c r="BA934" i="6"/>
  <c r="BI933" i="6"/>
  <c r="BH933" i="6"/>
  <c r="BG933" i="6"/>
  <c r="BF933" i="6"/>
  <c r="BE933" i="6"/>
  <c r="BD933" i="6"/>
  <c r="BC933" i="6"/>
  <c r="BB933" i="6"/>
  <c r="BA933" i="6"/>
  <c r="BI932" i="6"/>
  <c r="BH932" i="6"/>
  <c r="BG932" i="6"/>
  <c r="BF932" i="6"/>
  <c r="BE932" i="6"/>
  <c r="BD932" i="6"/>
  <c r="BC932" i="6"/>
  <c r="BB932" i="6"/>
  <c r="BA932" i="6"/>
  <c r="BI931" i="6"/>
  <c r="BH931" i="6"/>
  <c r="BG931" i="6"/>
  <c r="BF931" i="6"/>
  <c r="BE931" i="6"/>
  <c r="BD931" i="6"/>
  <c r="BC931" i="6"/>
  <c r="BB931" i="6"/>
  <c r="BA931" i="6"/>
  <c r="BI930" i="6"/>
  <c r="BH930" i="6"/>
  <c r="BG930" i="6"/>
  <c r="BF930" i="6"/>
  <c r="BE930" i="6"/>
  <c r="BD930" i="6"/>
  <c r="BC930" i="6"/>
  <c r="BB930" i="6"/>
  <c r="BA930" i="6"/>
  <c r="BI929" i="6"/>
  <c r="BH929" i="6"/>
  <c r="BG929" i="6"/>
  <c r="BF929" i="6"/>
  <c r="BE929" i="6"/>
  <c r="BD929" i="6"/>
  <c r="BC929" i="6"/>
  <c r="BB929" i="6"/>
  <c r="BA929" i="6"/>
  <c r="BI928" i="6"/>
  <c r="BH928" i="6"/>
  <c r="BG928" i="6"/>
  <c r="BF928" i="6"/>
  <c r="BE928" i="6"/>
  <c r="BD928" i="6"/>
  <c r="BC928" i="6"/>
  <c r="BB928" i="6"/>
  <c r="BA928" i="6"/>
  <c r="BI927" i="6"/>
  <c r="BH927" i="6"/>
  <c r="BG927" i="6"/>
  <c r="BF927" i="6"/>
  <c r="BE927" i="6"/>
  <c r="BD927" i="6"/>
  <c r="BC927" i="6"/>
  <c r="BB927" i="6"/>
  <c r="BA927" i="6"/>
  <c r="BI926" i="6"/>
  <c r="BH926" i="6"/>
  <c r="BG926" i="6"/>
  <c r="BF926" i="6"/>
  <c r="BE926" i="6"/>
  <c r="BD926" i="6"/>
  <c r="BC926" i="6"/>
  <c r="BB926" i="6"/>
  <c r="BA926" i="6"/>
  <c r="BI925" i="6"/>
  <c r="BH925" i="6"/>
  <c r="BG925" i="6"/>
  <c r="BF925" i="6"/>
  <c r="BE925" i="6"/>
  <c r="BD925" i="6"/>
  <c r="BC925" i="6"/>
  <c r="BB925" i="6"/>
  <c r="BA925" i="6"/>
  <c r="BI924" i="6"/>
  <c r="BH924" i="6"/>
  <c r="BG924" i="6"/>
  <c r="BF924" i="6"/>
  <c r="BE924" i="6"/>
  <c r="BD924" i="6"/>
  <c r="BC924" i="6"/>
  <c r="BB924" i="6"/>
  <c r="BA924" i="6"/>
  <c r="BI923" i="6"/>
  <c r="BH923" i="6"/>
  <c r="BG923" i="6"/>
  <c r="BF923" i="6"/>
  <c r="BE923" i="6"/>
  <c r="BD923" i="6"/>
  <c r="BC923" i="6"/>
  <c r="BB923" i="6"/>
  <c r="BA923" i="6"/>
  <c r="BI922" i="6"/>
  <c r="BH922" i="6"/>
  <c r="BG922" i="6"/>
  <c r="BF922" i="6"/>
  <c r="BE922" i="6"/>
  <c r="BD922" i="6"/>
  <c r="BC922" i="6"/>
  <c r="BB922" i="6"/>
  <c r="BA922" i="6"/>
  <c r="BI921" i="6"/>
  <c r="BH921" i="6"/>
  <c r="BG921" i="6"/>
  <c r="BF921" i="6"/>
  <c r="BE921" i="6"/>
  <c r="BD921" i="6"/>
  <c r="BC921" i="6"/>
  <c r="BB921" i="6"/>
  <c r="BA921" i="6"/>
  <c r="BI920" i="6"/>
  <c r="BH920" i="6"/>
  <c r="BG920" i="6"/>
  <c r="BF920" i="6"/>
  <c r="BE920" i="6"/>
  <c r="BD920" i="6"/>
  <c r="BC920" i="6"/>
  <c r="BB920" i="6"/>
  <c r="BA920" i="6"/>
  <c r="BI919" i="6"/>
  <c r="BH919" i="6"/>
  <c r="BG919" i="6"/>
  <c r="BF919" i="6"/>
  <c r="BE919" i="6"/>
  <c r="BD919" i="6"/>
  <c r="BC919" i="6"/>
  <c r="BB919" i="6"/>
  <c r="BA919" i="6"/>
  <c r="BI918" i="6"/>
  <c r="BH918" i="6"/>
  <c r="BG918" i="6"/>
  <c r="BF918" i="6"/>
  <c r="BE918" i="6"/>
  <c r="BD918" i="6"/>
  <c r="BC918" i="6"/>
  <c r="BB918" i="6"/>
  <c r="BA918" i="6"/>
  <c r="BI917" i="6"/>
  <c r="BH917" i="6"/>
  <c r="BG917" i="6"/>
  <c r="BF917" i="6"/>
  <c r="BE917" i="6"/>
  <c r="BD917" i="6"/>
  <c r="BC917" i="6"/>
  <c r="BB917" i="6"/>
  <c r="BA917" i="6"/>
  <c r="BI916" i="6"/>
  <c r="BH916" i="6"/>
  <c r="BG916" i="6"/>
  <c r="BF916" i="6"/>
  <c r="BE916" i="6"/>
  <c r="BD916" i="6"/>
  <c r="BC916" i="6"/>
  <c r="BB916" i="6"/>
  <c r="BA916" i="6"/>
  <c r="BI915" i="6"/>
  <c r="BH915" i="6"/>
  <c r="BG915" i="6"/>
  <c r="BF915" i="6"/>
  <c r="BE915" i="6"/>
  <c r="BD915" i="6"/>
  <c r="BC915" i="6"/>
  <c r="BB915" i="6"/>
  <c r="BA915" i="6"/>
  <c r="BI914" i="6"/>
  <c r="BH914" i="6"/>
  <c r="BG914" i="6"/>
  <c r="BF914" i="6"/>
  <c r="BE914" i="6"/>
  <c r="BD914" i="6"/>
  <c r="BC914" i="6"/>
  <c r="BB914" i="6"/>
  <c r="BA914" i="6"/>
  <c r="BI913" i="6"/>
  <c r="BH913" i="6"/>
  <c r="BG913" i="6"/>
  <c r="BF913" i="6"/>
  <c r="BE913" i="6"/>
  <c r="BD913" i="6"/>
  <c r="BC913" i="6"/>
  <c r="BB913" i="6"/>
  <c r="BA913" i="6"/>
  <c r="BI912" i="6"/>
  <c r="BH912" i="6"/>
  <c r="BG912" i="6"/>
  <c r="BF912" i="6"/>
  <c r="BE912" i="6"/>
  <c r="BD912" i="6"/>
  <c r="BC912" i="6"/>
  <c r="BB912" i="6"/>
  <c r="BA912" i="6"/>
  <c r="BI911" i="6"/>
  <c r="BH911" i="6"/>
  <c r="BG911" i="6"/>
  <c r="BF911" i="6"/>
  <c r="BE911" i="6"/>
  <c r="BD911" i="6"/>
  <c r="BC911" i="6"/>
  <c r="BB911" i="6"/>
  <c r="BA911" i="6"/>
  <c r="BI910" i="6"/>
  <c r="BH910" i="6"/>
  <c r="BG910" i="6"/>
  <c r="BF910" i="6"/>
  <c r="BE910" i="6"/>
  <c r="BD910" i="6"/>
  <c r="BC910" i="6"/>
  <c r="BB910" i="6"/>
  <c r="BA910" i="6"/>
  <c r="BI909" i="6"/>
  <c r="BH909" i="6"/>
  <c r="BG909" i="6"/>
  <c r="BF909" i="6"/>
  <c r="BE909" i="6"/>
  <c r="BD909" i="6"/>
  <c r="BC909" i="6"/>
  <c r="BB909" i="6"/>
  <c r="BA909" i="6"/>
  <c r="BI908" i="6"/>
  <c r="BH908" i="6"/>
  <c r="BG908" i="6"/>
  <c r="BF908" i="6"/>
  <c r="BE908" i="6"/>
  <c r="BD908" i="6"/>
  <c r="BC908" i="6"/>
  <c r="BB908" i="6"/>
  <c r="BA908" i="6"/>
  <c r="BI907" i="6"/>
  <c r="BH907" i="6"/>
  <c r="BG907" i="6"/>
  <c r="BF907" i="6"/>
  <c r="BE907" i="6"/>
  <c r="BD907" i="6"/>
  <c r="BC907" i="6"/>
  <c r="BB907" i="6"/>
  <c r="BA907" i="6"/>
  <c r="BI906" i="6"/>
  <c r="BH906" i="6"/>
  <c r="BG906" i="6"/>
  <c r="BF906" i="6"/>
  <c r="BE906" i="6"/>
  <c r="BD906" i="6"/>
  <c r="BC906" i="6"/>
  <c r="BB906" i="6"/>
  <c r="BA906" i="6"/>
  <c r="BI905" i="6"/>
  <c r="BH905" i="6"/>
  <c r="BG905" i="6"/>
  <c r="BF905" i="6"/>
  <c r="BE905" i="6"/>
  <c r="BD905" i="6"/>
  <c r="BC905" i="6"/>
  <c r="BB905" i="6"/>
  <c r="BA905" i="6"/>
  <c r="BI904" i="6"/>
  <c r="BH904" i="6"/>
  <c r="BG904" i="6"/>
  <c r="BF904" i="6"/>
  <c r="BE904" i="6"/>
  <c r="BD904" i="6"/>
  <c r="BC904" i="6"/>
  <c r="BB904" i="6"/>
  <c r="BA904" i="6"/>
  <c r="BI903" i="6"/>
  <c r="BH903" i="6"/>
  <c r="BG903" i="6"/>
  <c r="BF903" i="6"/>
  <c r="BE903" i="6"/>
  <c r="BD903" i="6"/>
  <c r="BC903" i="6"/>
  <c r="BB903" i="6"/>
  <c r="BA903" i="6"/>
  <c r="BI902" i="6"/>
  <c r="BH902" i="6"/>
  <c r="BG902" i="6"/>
  <c r="BF902" i="6"/>
  <c r="BE902" i="6"/>
  <c r="BD902" i="6"/>
  <c r="BC902" i="6"/>
  <c r="BB902" i="6"/>
  <c r="BA902" i="6"/>
  <c r="BI901" i="6"/>
  <c r="BH901" i="6"/>
  <c r="BG901" i="6"/>
  <c r="BF901" i="6"/>
  <c r="BE901" i="6"/>
  <c r="BD901" i="6"/>
  <c r="BC901" i="6"/>
  <c r="BB901" i="6"/>
  <c r="BA901" i="6"/>
  <c r="BI900" i="6"/>
  <c r="BH900" i="6"/>
  <c r="BG900" i="6"/>
  <c r="BF900" i="6"/>
  <c r="BE900" i="6"/>
  <c r="BD900" i="6"/>
  <c r="BC900" i="6"/>
  <c r="BB900" i="6"/>
  <c r="BA900" i="6"/>
  <c r="BI899" i="6"/>
  <c r="BH899" i="6"/>
  <c r="BG899" i="6"/>
  <c r="BF899" i="6"/>
  <c r="BE899" i="6"/>
  <c r="BD899" i="6"/>
  <c r="BC899" i="6"/>
  <c r="BB899" i="6"/>
  <c r="BA899" i="6"/>
  <c r="BI898" i="6"/>
  <c r="BH898" i="6"/>
  <c r="BG898" i="6"/>
  <c r="BF898" i="6"/>
  <c r="BE898" i="6"/>
  <c r="BD898" i="6"/>
  <c r="BC898" i="6"/>
  <c r="BB898" i="6"/>
  <c r="BA898" i="6"/>
  <c r="BI897" i="6"/>
  <c r="BH897" i="6"/>
  <c r="BG897" i="6"/>
  <c r="BF897" i="6"/>
  <c r="BE897" i="6"/>
  <c r="BD897" i="6"/>
  <c r="BC897" i="6"/>
  <c r="BB897" i="6"/>
  <c r="BA897" i="6"/>
  <c r="BI896" i="6"/>
  <c r="BH896" i="6"/>
  <c r="BG896" i="6"/>
  <c r="BF896" i="6"/>
  <c r="BE896" i="6"/>
  <c r="BD896" i="6"/>
  <c r="BC896" i="6"/>
  <c r="BB896" i="6"/>
  <c r="BA896" i="6"/>
  <c r="BI895" i="6"/>
  <c r="BH895" i="6"/>
  <c r="BG895" i="6"/>
  <c r="BF895" i="6"/>
  <c r="BE895" i="6"/>
  <c r="BD895" i="6"/>
  <c r="BC895" i="6"/>
  <c r="BB895" i="6"/>
  <c r="BA895" i="6"/>
  <c r="BI894" i="6"/>
  <c r="BH894" i="6"/>
  <c r="BG894" i="6"/>
  <c r="BF894" i="6"/>
  <c r="BE894" i="6"/>
  <c r="BD894" i="6"/>
  <c r="BC894" i="6"/>
  <c r="BB894" i="6"/>
  <c r="BA894" i="6"/>
  <c r="BI893" i="6"/>
  <c r="BH893" i="6"/>
  <c r="BG893" i="6"/>
  <c r="BF893" i="6"/>
  <c r="BE893" i="6"/>
  <c r="BD893" i="6"/>
  <c r="BC893" i="6"/>
  <c r="BB893" i="6"/>
  <c r="BA893" i="6"/>
  <c r="BI892" i="6"/>
  <c r="BH892" i="6"/>
  <c r="BG892" i="6"/>
  <c r="BF892" i="6"/>
  <c r="BE892" i="6"/>
  <c r="BD892" i="6"/>
  <c r="BC892" i="6"/>
  <c r="BB892" i="6"/>
  <c r="BA892" i="6"/>
  <c r="BI891" i="6"/>
  <c r="BH891" i="6"/>
  <c r="BG891" i="6"/>
  <c r="BF891" i="6"/>
  <c r="BE891" i="6"/>
  <c r="BD891" i="6"/>
  <c r="BC891" i="6"/>
  <c r="BB891" i="6"/>
  <c r="BA891" i="6"/>
  <c r="BI890" i="6"/>
  <c r="BH890" i="6"/>
  <c r="BG890" i="6"/>
  <c r="BF890" i="6"/>
  <c r="BE890" i="6"/>
  <c r="BD890" i="6"/>
  <c r="BC890" i="6"/>
  <c r="BB890" i="6"/>
  <c r="BA890" i="6"/>
  <c r="BI889" i="6"/>
  <c r="BH889" i="6"/>
  <c r="BG889" i="6"/>
  <c r="BF889" i="6"/>
  <c r="BE889" i="6"/>
  <c r="BD889" i="6"/>
  <c r="BC889" i="6"/>
  <c r="BB889" i="6"/>
  <c r="BA889" i="6"/>
  <c r="BI888" i="6"/>
  <c r="BH888" i="6"/>
  <c r="BG888" i="6"/>
  <c r="BF888" i="6"/>
  <c r="BE888" i="6"/>
  <c r="BD888" i="6"/>
  <c r="BC888" i="6"/>
  <c r="BB888" i="6"/>
  <c r="BA888" i="6"/>
  <c r="BI887" i="6"/>
  <c r="BH887" i="6"/>
  <c r="BG887" i="6"/>
  <c r="BF887" i="6"/>
  <c r="BE887" i="6"/>
  <c r="BD887" i="6"/>
  <c r="BC887" i="6"/>
  <c r="BB887" i="6"/>
  <c r="BA887" i="6"/>
  <c r="BI886" i="6"/>
  <c r="BH886" i="6"/>
  <c r="BG886" i="6"/>
  <c r="BF886" i="6"/>
  <c r="BE886" i="6"/>
  <c r="BD886" i="6"/>
  <c r="BC886" i="6"/>
  <c r="BB886" i="6"/>
  <c r="BA886" i="6"/>
  <c r="BI885" i="6"/>
  <c r="BH885" i="6"/>
  <c r="BG885" i="6"/>
  <c r="BF885" i="6"/>
  <c r="BE885" i="6"/>
  <c r="BD885" i="6"/>
  <c r="BC885" i="6"/>
  <c r="BB885" i="6"/>
  <c r="BA885" i="6"/>
  <c r="BI884" i="6"/>
  <c r="BH884" i="6"/>
  <c r="BG884" i="6"/>
  <c r="BF884" i="6"/>
  <c r="BE884" i="6"/>
  <c r="BD884" i="6"/>
  <c r="BC884" i="6"/>
  <c r="BB884" i="6"/>
  <c r="BA884" i="6"/>
  <c r="BI883" i="6"/>
  <c r="BH883" i="6"/>
  <c r="BG883" i="6"/>
  <c r="BF883" i="6"/>
  <c r="BE883" i="6"/>
  <c r="BD883" i="6"/>
  <c r="BC883" i="6"/>
  <c r="BB883" i="6"/>
  <c r="BA883" i="6"/>
  <c r="BI882" i="6"/>
  <c r="BH882" i="6"/>
  <c r="BG882" i="6"/>
  <c r="BF882" i="6"/>
  <c r="BE882" i="6"/>
  <c r="BD882" i="6"/>
  <c r="BC882" i="6"/>
  <c r="BB882" i="6"/>
  <c r="BA882" i="6"/>
  <c r="BI881" i="6"/>
  <c r="BH881" i="6"/>
  <c r="BG881" i="6"/>
  <c r="BF881" i="6"/>
  <c r="BE881" i="6"/>
  <c r="BD881" i="6"/>
  <c r="BC881" i="6"/>
  <c r="BB881" i="6"/>
  <c r="BA881" i="6"/>
  <c r="BI880" i="6"/>
  <c r="BH880" i="6"/>
  <c r="BG880" i="6"/>
  <c r="BF880" i="6"/>
  <c r="BE880" i="6"/>
  <c r="BD880" i="6"/>
  <c r="BC880" i="6"/>
  <c r="BB880" i="6"/>
  <c r="BA880" i="6"/>
  <c r="BI879" i="6"/>
  <c r="BH879" i="6"/>
  <c r="BG879" i="6"/>
  <c r="BF879" i="6"/>
  <c r="BE879" i="6"/>
  <c r="BD879" i="6"/>
  <c r="BC879" i="6"/>
  <c r="BB879" i="6"/>
  <c r="BA879" i="6"/>
  <c r="BI878" i="6"/>
  <c r="BH878" i="6"/>
  <c r="BG878" i="6"/>
  <c r="BF878" i="6"/>
  <c r="BE878" i="6"/>
  <c r="BD878" i="6"/>
  <c r="BC878" i="6"/>
  <c r="BB878" i="6"/>
  <c r="BA878" i="6"/>
  <c r="BI877" i="6"/>
  <c r="BH877" i="6"/>
  <c r="BG877" i="6"/>
  <c r="BF877" i="6"/>
  <c r="BE877" i="6"/>
  <c r="BD877" i="6"/>
  <c r="BC877" i="6"/>
  <c r="BB877" i="6"/>
  <c r="BA877" i="6"/>
  <c r="BI876" i="6"/>
  <c r="BH876" i="6"/>
  <c r="BG876" i="6"/>
  <c r="BF876" i="6"/>
  <c r="BE876" i="6"/>
  <c r="BD876" i="6"/>
  <c r="BC876" i="6"/>
  <c r="BB876" i="6"/>
  <c r="BA876" i="6"/>
  <c r="BI875" i="6"/>
  <c r="BH875" i="6"/>
  <c r="BG875" i="6"/>
  <c r="BF875" i="6"/>
  <c r="BE875" i="6"/>
  <c r="BD875" i="6"/>
  <c r="BC875" i="6"/>
  <c r="BB875" i="6"/>
  <c r="BA875" i="6"/>
  <c r="BI874" i="6"/>
  <c r="BH874" i="6"/>
  <c r="BG874" i="6"/>
  <c r="BF874" i="6"/>
  <c r="BE874" i="6"/>
  <c r="BD874" i="6"/>
  <c r="BC874" i="6"/>
  <c r="BB874" i="6"/>
  <c r="BA874" i="6"/>
  <c r="BI873" i="6"/>
  <c r="BH873" i="6"/>
  <c r="BG873" i="6"/>
  <c r="BF873" i="6"/>
  <c r="BE873" i="6"/>
  <c r="BD873" i="6"/>
  <c r="BC873" i="6"/>
  <c r="BB873" i="6"/>
  <c r="BA873" i="6"/>
  <c r="BI872" i="6"/>
  <c r="BH872" i="6"/>
  <c r="BG872" i="6"/>
  <c r="BF872" i="6"/>
  <c r="BE872" i="6"/>
  <c r="BD872" i="6"/>
  <c r="BC872" i="6"/>
  <c r="BB872" i="6"/>
  <c r="BA872" i="6"/>
  <c r="BI871" i="6"/>
  <c r="BH871" i="6"/>
  <c r="BG871" i="6"/>
  <c r="BF871" i="6"/>
  <c r="BE871" i="6"/>
  <c r="BD871" i="6"/>
  <c r="BC871" i="6"/>
  <c r="BB871" i="6"/>
  <c r="BA871" i="6"/>
  <c r="BI870" i="6"/>
  <c r="BH870" i="6"/>
  <c r="BG870" i="6"/>
  <c r="BF870" i="6"/>
  <c r="BE870" i="6"/>
  <c r="BD870" i="6"/>
  <c r="BC870" i="6"/>
  <c r="BB870" i="6"/>
  <c r="BA870" i="6"/>
  <c r="BI869" i="6"/>
  <c r="BH869" i="6"/>
  <c r="BG869" i="6"/>
  <c r="BF869" i="6"/>
  <c r="BE869" i="6"/>
  <c r="BD869" i="6"/>
  <c r="BC869" i="6"/>
  <c r="BB869" i="6"/>
  <c r="BA869" i="6"/>
  <c r="BI868" i="6"/>
  <c r="BH868" i="6"/>
  <c r="BG868" i="6"/>
  <c r="BF868" i="6"/>
  <c r="BE868" i="6"/>
  <c r="BD868" i="6"/>
  <c r="BC868" i="6"/>
  <c r="BB868" i="6"/>
  <c r="BA868" i="6"/>
  <c r="BI867" i="6"/>
  <c r="BH867" i="6"/>
  <c r="BG867" i="6"/>
  <c r="BF867" i="6"/>
  <c r="BE867" i="6"/>
  <c r="BD867" i="6"/>
  <c r="BC867" i="6"/>
  <c r="BB867" i="6"/>
  <c r="BA867" i="6"/>
  <c r="BI866" i="6"/>
  <c r="BH866" i="6"/>
  <c r="BG866" i="6"/>
  <c r="BF866" i="6"/>
  <c r="BE866" i="6"/>
  <c r="BD866" i="6"/>
  <c r="BC866" i="6"/>
  <c r="BB866" i="6"/>
  <c r="BA866" i="6"/>
  <c r="BI865" i="6"/>
  <c r="BH865" i="6"/>
  <c r="BG865" i="6"/>
  <c r="BF865" i="6"/>
  <c r="BE865" i="6"/>
  <c r="BD865" i="6"/>
  <c r="BC865" i="6"/>
  <c r="BB865" i="6"/>
  <c r="BA865" i="6"/>
  <c r="BI864" i="6"/>
  <c r="BH864" i="6"/>
  <c r="BG864" i="6"/>
  <c r="BF864" i="6"/>
  <c r="BE864" i="6"/>
  <c r="BD864" i="6"/>
  <c r="BC864" i="6"/>
  <c r="BB864" i="6"/>
  <c r="BA864" i="6"/>
  <c r="BI863" i="6"/>
  <c r="BH863" i="6"/>
  <c r="BG863" i="6"/>
  <c r="BF863" i="6"/>
  <c r="BE863" i="6"/>
  <c r="BD863" i="6"/>
  <c r="BC863" i="6"/>
  <c r="BB863" i="6"/>
  <c r="BA863" i="6"/>
  <c r="BI862" i="6"/>
  <c r="BH862" i="6"/>
  <c r="BG862" i="6"/>
  <c r="BF862" i="6"/>
  <c r="BE862" i="6"/>
  <c r="BD862" i="6"/>
  <c r="BC862" i="6"/>
  <c r="BB862" i="6"/>
  <c r="BA862" i="6"/>
  <c r="BI861" i="6"/>
  <c r="BH861" i="6"/>
  <c r="BG861" i="6"/>
  <c r="BF861" i="6"/>
  <c r="BE861" i="6"/>
  <c r="BD861" i="6"/>
  <c r="BC861" i="6"/>
  <c r="BB861" i="6"/>
  <c r="BA861" i="6"/>
  <c r="BI860" i="6"/>
  <c r="BH860" i="6"/>
  <c r="BG860" i="6"/>
  <c r="BF860" i="6"/>
  <c r="BE860" i="6"/>
  <c r="BD860" i="6"/>
  <c r="BC860" i="6"/>
  <c r="BB860" i="6"/>
  <c r="BA860" i="6"/>
  <c r="BI859" i="6"/>
  <c r="BH859" i="6"/>
  <c r="BG859" i="6"/>
  <c r="BF859" i="6"/>
  <c r="BE859" i="6"/>
  <c r="BD859" i="6"/>
  <c r="BC859" i="6"/>
  <c r="BB859" i="6"/>
  <c r="BA859" i="6"/>
  <c r="BI858" i="6"/>
  <c r="BH858" i="6"/>
  <c r="BG858" i="6"/>
  <c r="BF858" i="6"/>
  <c r="BE858" i="6"/>
  <c r="BD858" i="6"/>
  <c r="BC858" i="6"/>
  <c r="BB858" i="6"/>
  <c r="BA858" i="6"/>
  <c r="BI857" i="6"/>
  <c r="BH857" i="6"/>
  <c r="BG857" i="6"/>
  <c r="BF857" i="6"/>
  <c r="BE857" i="6"/>
  <c r="BD857" i="6"/>
  <c r="BC857" i="6"/>
  <c r="BB857" i="6"/>
  <c r="BA857" i="6"/>
  <c r="BI856" i="6"/>
  <c r="BH856" i="6"/>
  <c r="BG856" i="6"/>
  <c r="BF856" i="6"/>
  <c r="BE856" i="6"/>
  <c r="BD856" i="6"/>
  <c r="BC856" i="6"/>
  <c r="BB856" i="6"/>
  <c r="BA856" i="6"/>
  <c r="BI855" i="6"/>
  <c r="BH855" i="6"/>
  <c r="BG855" i="6"/>
  <c r="BF855" i="6"/>
  <c r="BE855" i="6"/>
  <c r="BD855" i="6"/>
  <c r="BC855" i="6"/>
  <c r="BB855" i="6"/>
  <c r="BA855" i="6"/>
  <c r="BI854" i="6"/>
  <c r="BH854" i="6"/>
  <c r="BG854" i="6"/>
  <c r="BF854" i="6"/>
  <c r="BE854" i="6"/>
  <c r="BD854" i="6"/>
  <c r="BC854" i="6"/>
  <c r="BB854" i="6"/>
  <c r="BA854" i="6"/>
  <c r="BI853" i="6"/>
  <c r="BH853" i="6"/>
  <c r="BG853" i="6"/>
  <c r="BF853" i="6"/>
  <c r="BE853" i="6"/>
  <c r="BD853" i="6"/>
  <c r="BC853" i="6"/>
  <c r="BB853" i="6"/>
  <c r="BA853" i="6"/>
  <c r="BI852" i="6"/>
  <c r="BH852" i="6"/>
  <c r="BG852" i="6"/>
  <c r="BF852" i="6"/>
  <c r="BE852" i="6"/>
  <c r="BD852" i="6"/>
  <c r="BC852" i="6"/>
  <c r="BB852" i="6"/>
  <c r="BA852" i="6"/>
  <c r="BI851" i="6"/>
  <c r="BH851" i="6"/>
  <c r="BG851" i="6"/>
  <c r="BF851" i="6"/>
  <c r="BE851" i="6"/>
  <c r="BD851" i="6"/>
  <c r="BC851" i="6"/>
  <c r="BB851" i="6"/>
  <c r="BA851" i="6"/>
  <c r="BI850" i="6"/>
  <c r="BH850" i="6"/>
  <c r="BG850" i="6"/>
  <c r="BF850" i="6"/>
  <c r="BE850" i="6"/>
  <c r="BD850" i="6"/>
  <c r="BC850" i="6"/>
  <c r="BB850" i="6"/>
  <c r="BA850" i="6"/>
  <c r="BI849" i="6"/>
  <c r="BH849" i="6"/>
  <c r="BG849" i="6"/>
  <c r="BF849" i="6"/>
  <c r="BE849" i="6"/>
  <c r="BD849" i="6"/>
  <c r="BC849" i="6"/>
  <c r="BB849" i="6"/>
  <c r="BA849" i="6"/>
  <c r="BI848" i="6"/>
  <c r="BH848" i="6"/>
  <c r="BG848" i="6"/>
  <c r="BF848" i="6"/>
  <c r="BE848" i="6"/>
  <c r="BD848" i="6"/>
  <c r="BC848" i="6"/>
  <c r="BB848" i="6"/>
  <c r="BA848" i="6"/>
  <c r="BI847" i="6"/>
  <c r="BH847" i="6"/>
  <c r="BG847" i="6"/>
  <c r="BF847" i="6"/>
  <c r="BE847" i="6"/>
  <c r="BD847" i="6"/>
  <c r="BC847" i="6"/>
  <c r="BB847" i="6"/>
  <c r="BA847" i="6"/>
  <c r="BI846" i="6"/>
  <c r="BH846" i="6"/>
  <c r="BG846" i="6"/>
  <c r="BF846" i="6"/>
  <c r="BE846" i="6"/>
  <c r="BD846" i="6"/>
  <c r="BC846" i="6"/>
  <c r="BB846" i="6"/>
  <c r="BA846" i="6"/>
  <c r="BI845" i="6"/>
  <c r="BH845" i="6"/>
  <c r="BG845" i="6"/>
  <c r="BF845" i="6"/>
  <c r="BE845" i="6"/>
  <c r="BD845" i="6"/>
  <c r="BC845" i="6"/>
  <c r="BB845" i="6"/>
  <c r="BA845" i="6"/>
  <c r="BI844" i="6"/>
  <c r="BH844" i="6"/>
  <c r="BG844" i="6"/>
  <c r="BF844" i="6"/>
  <c r="BE844" i="6"/>
  <c r="BD844" i="6"/>
  <c r="BC844" i="6"/>
  <c r="BB844" i="6"/>
  <c r="BA844" i="6"/>
  <c r="BI843" i="6"/>
  <c r="BH843" i="6"/>
  <c r="BG843" i="6"/>
  <c r="BF843" i="6"/>
  <c r="BE843" i="6"/>
  <c r="BD843" i="6"/>
  <c r="BC843" i="6"/>
  <c r="BB843" i="6"/>
  <c r="BA843" i="6"/>
  <c r="BI842" i="6"/>
  <c r="BH842" i="6"/>
  <c r="BG842" i="6"/>
  <c r="BF842" i="6"/>
  <c r="BE842" i="6"/>
  <c r="BD842" i="6"/>
  <c r="BC842" i="6"/>
  <c r="BB842" i="6"/>
  <c r="BA842" i="6"/>
  <c r="BI841" i="6"/>
  <c r="BH841" i="6"/>
  <c r="BG841" i="6"/>
  <c r="BF841" i="6"/>
  <c r="BE841" i="6"/>
  <c r="BD841" i="6"/>
  <c r="BC841" i="6"/>
  <c r="BB841" i="6"/>
  <c r="BA841" i="6"/>
  <c r="BI840" i="6"/>
  <c r="BH840" i="6"/>
  <c r="BG840" i="6"/>
  <c r="BF840" i="6"/>
  <c r="BE840" i="6"/>
  <c r="BD840" i="6"/>
  <c r="BC840" i="6"/>
  <c r="BB840" i="6"/>
  <c r="BA840" i="6"/>
  <c r="BI839" i="6"/>
  <c r="BH839" i="6"/>
  <c r="BG839" i="6"/>
  <c r="BF839" i="6"/>
  <c r="BE839" i="6"/>
  <c r="BD839" i="6"/>
  <c r="BC839" i="6"/>
  <c r="BB839" i="6"/>
  <c r="BA839" i="6"/>
  <c r="BI838" i="6"/>
  <c r="BH838" i="6"/>
  <c r="BG838" i="6"/>
  <c r="BF838" i="6"/>
  <c r="BE838" i="6"/>
  <c r="BD838" i="6"/>
  <c r="BC838" i="6"/>
  <c r="BB838" i="6"/>
  <c r="BA838" i="6"/>
  <c r="BI837" i="6"/>
  <c r="BH837" i="6"/>
  <c r="BG837" i="6"/>
  <c r="BF837" i="6"/>
  <c r="BE837" i="6"/>
  <c r="BD837" i="6"/>
  <c r="BC837" i="6"/>
  <c r="BB837" i="6"/>
  <c r="BA837" i="6"/>
  <c r="BI836" i="6"/>
  <c r="BH836" i="6"/>
  <c r="BG836" i="6"/>
  <c r="BF836" i="6"/>
  <c r="BE836" i="6"/>
  <c r="BD836" i="6"/>
  <c r="BC836" i="6"/>
  <c r="BB836" i="6"/>
  <c r="BA836" i="6"/>
  <c r="BI835" i="6"/>
  <c r="BH835" i="6"/>
  <c r="BG835" i="6"/>
  <c r="BF835" i="6"/>
  <c r="BE835" i="6"/>
  <c r="BD835" i="6"/>
  <c r="BC835" i="6"/>
  <c r="BB835" i="6"/>
  <c r="BA835" i="6"/>
  <c r="BI834" i="6"/>
  <c r="BH834" i="6"/>
  <c r="BG834" i="6"/>
  <c r="BF834" i="6"/>
  <c r="BE834" i="6"/>
  <c r="BD834" i="6"/>
  <c r="BC834" i="6"/>
  <c r="BB834" i="6"/>
  <c r="BA834" i="6"/>
  <c r="BI833" i="6"/>
  <c r="BH833" i="6"/>
  <c r="BG833" i="6"/>
  <c r="BF833" i="6"/>
  <c r="BE833" i="6"/>
  <c r="BD833" i="6"/>
  <c r="BC833" i="6"/>
  <c r="BB833" i="6"/>
  <c r="BA833" i="6"/>
  <c r="BI832" i="6"/>
  <c r="BH832" i="6"/>
  <c r="BG832" i="6"/>
  <c r="BF832" i="6"/>
  <c r="BE832" i="6"/>
  <c r="BD832" i="6"/>
  <c r="BC832" i="6"/>
  <c r="BB832" i="6"/>
  <c r="BA832" i="6"/>
  <c r="BI831" i="6"/>
  <c r="BH831" i="6"/>
  <c r="BG831" i="6"/>
  <c r="BF831" i="6"/>
  <c r="BE831" i="6"/>
  <c r="BD831" i="6"/>
  <c r="BC831" i="6"/>
  <c r="BB831" i="6"/>
  <c r="BA831" i="6"/>
  <c r="BI830" i="6"/>
  <c r="BH830" i="6"/>
  <c r="BG830" i="6"/>
  <c r="BF830" i="6"/>
  <c r="BE830" i="6"/>
  <c r="BD830" i="6"/>
  <c r="BC830" i="6"/>
  <c r="BB830" i="6"/>
  <c r="BA830" i="6"/>
  <c r="BI829" i="6"/>
  <c r="BH829" i="6"/>
  <c r="BG829" i="6"/>
  <c r="BF829" i="6"/>
  <c r="BE829" i="6"/>
  <c r="BD829" i="6"/>
  <c r="BC829" i="6"/>
  <c r="BB829" i="6"/>
  <c r="BA829" i="6"/>
  <c r="BI828" i="6"/>
  <c r="BH828" i="6"/>
  <c r="BG828" i="6"/>
  <c r="BF828" i="6"/>
  <c r="BE828" i="6"/>
  <c r="BD828" i="6"/>
  <c r="BC828" i="6"/>
  <c r="BB828" i="6"/>
  <c r="BA828" i="6"/>
  <c r="BI827" i="6"/>
  <c r="BH827" i="6"/>
  <c r="BG827" i="6"/>
  <c r="BF827" i="6"/>
  <c r="BE827" i="6"/>
  <c r="BD827" i="6"/>
  <c r="BC827" i="6"/>
  <c r="BB827" i="6"/>
  <c r="BA827" i="6"/>
  <c r="BI826" i="6"/>
  <c r="BH826" i="6"/>
  <c r="BG826" i="6"/>
  <c r="BF826" i="6"/>
  <c r="BE826" i="6"/>
  <c r="BD826" i="6"/>
  <c r="BC826" i="6"/>
  <c r="BB826" i="6"/>
  <c r="BA826" i="6"/>
  <c r="BI825" i="6"/>
  <c r="BH825" i="6"/>
  <c r="BG825" i="6"/>
  <c r="BF825" i="6"/>
  <c r="BE825" i="6"/>
  <c r="BD825" i="6"/>
  <c r="BC825" i="6"/>
  <c r="BB825" i="6"/>
  <c r="BA825" i="6"/>
  <c r="BI824" i="6"/>
  <c r="BH824" i="6"/>
  <c r="BG824" i="6"/>
  <c r="BF824" i="6"/>
  <c r="BE824" i="6"/>
  <c r="BD824" i="6"/>
  <c r="BC824" i="6"/>
  <c r="BB824" i="6"/>
  <c r="BA824" i="6"/>
  <c r="BI823" i="6"/>
  <c r="BH823" i="6"/>
  <c r="BG823" i="6"/>
  <c r="BF823" i="6"/>
  <c r="BE823" i="6"/>
  <c r="BD823" i="6"/>
  <c r="BC823" i="6"/>
  <c r="BB823" i="6"/>
  <c r="BA823" i="6"/>
  <c r="BI822" i="6"/>
  <c r="BH822" i="6"/>
  <c r="BG822" i="6"/>
  <c r="BF822" i="6"/>
  <c r="BE822" i="6"/>
  <c r="BD822" i="6"/>
  <c r="BC822" i="6"/>
  <c r="BB822" i="6"/>
  <c r="BA822" i="6"/>
  <c r="BI821" i="6"/>
  <c r="BH821" i="6"/>
  <c r="BG821" i="6"/>
  <c r="BF821" i="6"/>
  <c r="BE821" i="6"/>
  <c r="BD821" i="6"/>
  <c r="BC821" i="6"/>
  <c r="BB821" i="6"/>
  <c r="BA821" i="6"/>
  <c r="BI820" i="6"/>
  <c r="BH820" i="6"/>
  <c r="BG820" i="6"/>
  <c r="BF820" i="6"/>
  <c r="BE820" i="6"/>
  <c r="BD820" i="6"/>
  <c r="BC820" i="6"/>
  <c r="BB820" i="6"/>
  <c r="BA820" i="6"/>
  <c r="BI819" i="6"/>
  <c r="BH819" i="6"/>
  <c r="BG819" i="6"/>
  <c r="BF819" i="6"/>
  <c r="BE819" i="6"/>
  <c r="BD819" i="6"/>
  <c r="BC819" i="6"/>
  <c r="BB819" i="6"/>
  <c r="BA819" i="6"/>
  <c r="BI818" i="6"/>
  <c r="BH818" i="6"/>
  <c r="BG818" i="6"/>
  <c r="BF818" i="6"/>
  <c r="BE818" i="6"/>
  <c r="BD818" i="6"/>
  <c r="BC818" i="6"/>
  <c r="BB818" i="6"/>
  <c r="BA818" i="6"/>
  <c r="BI817" i="6"/>
  <c r="BH817" i="6"/>
  <c r="BG817" i="6"/>
  <c r="BF817" i="6"/>
  <c r="BE817" i="6"/>
  <c r="BD817" i="6"/>
  <c r="BC817" i="6"/>
  <c r="BB817" i="6"/>
  <c r="BA817" i="6"/>
  <c r="BI816" i="6"/>
  <c r="BH816" i="6"/>
  <c r="BG816" i="6"/>
  <c r="BF816" i="6"/>
  <c r="BE816" i="6"/>
  <c r="BD816" i="6"/>
  <c r="BC816" i="6"/>
  <c r="BB816" i="6"/>
  <c r="BA816" i="6"/>
  <c r="BI815" i="6"/>
  <c r="BH815" i="6"/>
  <c r="BG815" i="6"/>
  <c r="BF815" i="6"/>
  <c r="BE815" i="6"/>
  <c r="BD815" i="6"/>
  <c r="BC815" i="6"/>
  <c r="BB815" i="6"/>
  <c r="BA815" i="6"/>
  <c r="BI814" i="6"/>
  <c r="BH814" i="6"/>
  <c r="BG814" i="6"/>
  <c r="BF814" i="6"/>
  <c r="BE814" i="6"/>
  <c r="BD814" i="6"/>
  <c r="BC814" i="6"/>
  <c r="BB814" i="6"/>
  <c r="BA814" i="6"/>
  <c r="BI813" i="6"/>
  <c r="BH813" i="6"/>
  <c r="BG813" i="6"/>
  <c r="BF813" i="6"/>
  <c r="BE813" i="6"/>
  <c r="BD813" i="6"/>
  <c r="BC813" i="6"/>
  <c r="BB813" i="6"/>
  <c r="BA813" i="6"/>
  <c r="BI812" i="6"/>
  <c r="BH812" i="6"/>
  <c r="BG812" i="6"/>
  <c r="BF812" i="6"/>
  <c r="BE812" i="6"/>
  <c r="BD812" i="6"/>
  <c r="BC812" i="6"/>
  <c r="BB812" i="6"/>
  <c r="BA812" i="6"/>
  <c r="BI811" i="6"/>
  <c r="BH811" i="6"/>
  <c r="BG811" i="6"/>
  <c r="BF811" i="6"/>
  <c r="BE811" i="6"/>
  <c r="BD811" i="6"/>
  <c r="BC811" i="6"/>
  <c r="BB811" i="6"/>
  <c r="BA811" i="6"/>
  <c r="BI810" i="6"/>
  <c r="BH810" i="6"/>
  <c r="BG810" i="6"/>
  <c r="BF810" i="6"/>
  <c r="BE810" i="6"/>
  <c r="BD810" i="6"/>
  <c r="BC810" i="6"/>
  <c r="BB810" i="6"/>
  <c r="BA810" i="6"/>
  <c r="BI809" i="6"/>
  <c r="BH809" i="6"/>
  <c r="BG809" i="6"/>
  <c r="BF809" i="6"/>
  <c r="BE809" i="6"/>
  <c r="BD809" i="6"/>
  <c r="BC809" i="6"/>
  <c r="BB809" i="6"/>
  <c r="BA809" i="6"/>
  <c r="BI808" i="6"/>
  <c r="BH808" i="6"/>
  <c r="BG808" i="6"/>
  <c r="BF808" i="6"/>
  <c r="BE808" i="6"/>
  <c r="BD808" i="6"/>
  <c r="BC808" i="6"/>
  <c r="BB808" i="6"/>
  <c r="BA808" i="6"/>
  <c r="BI807" i="6"/>
  <c r="BH807" i="6"/>
  <c r="BG807" i="6"/>
  <c r="BF807" i="6"/>
  <c r="BE807" i="6"/>
  <c r="BD807" i="6"/>
  <c r="BC807" i="6"/>
  <c r="BB807" i="6"/>
  <c r="BA807" i="6"/>
  <c r="BI806" i="6"/>
  <c r="BH806" i="6"/>
  <c r="BG806" i="6"/>
  <c r="BF806" i="6"/>
  <c r="BE806" i="6"/>
  <c r="BD806" i="6"/>
  <c r="BC806" i="6"/>
  <c r="BB806" i="6"/>
  <c r="BA806" i="6"/>
  <c r="BI805" i="6"/>
  <c r="BH805" i="6"/>
  <c r="BG805" i="6"/>
  <c r="BF805" i="6"/>
  <c r="BE805" i="6"/>
  <c r="BD805" i="6"/>
  <c r="BC805" i="6"/>
  <c r="BB805" i="6"/>
  <c r="BA805" i="6"/>
  <c r="BI804" i="6"/>
  <c r="BH804" i="6"/>
  <c r="BG804" i="6"/>
  <c r="BF804" i="6"/>
  <c r="BE804" i="6"/>
  <c r="BD804" i="6"/>
  <c r="BC804" i="6"/>
  <c r="BB804" i="6"/>
  <c r="BA804" i="6"/>
  <c r="BI803" i="6"/>
  <c r="BH803" i="6"/>
  <c r="BG803" i="6"/>
  <c r="BF803" i="6"/>
  <c r="BE803" i="6"/>
  <c r="BD803" i="6"/>
  <c r="BC803" i="6"/>
  <c r="BB803" i="6"/>
  <c r="BA803" i="6"/>
  <c r="BI802" i="6"/>
  <c r="BH802" i="6"/>
  <c r="BG802" i="6"/>
  <c r="BF802" i="6"/>
  <c r="BE802" i="6"/>
  <c r="BD802" i="6"/>
  <c r="BC802" i="6"/>
  <c r="BB802" i="6"/>
  <c r="BA802" i="6"/>
  <c r="BI801" i="6"/>
  <c r="BH801" i="6"/>
  <c r="BG801" i="6"/>
  <c r="BF801" i="6"/>
  <c r="BE801" i="6"/>
  <c r="BD801" i="6"/>
  <c r="BC801" i="6"/>
  <c r="BB801" i="6"/>
  <c r="BA801" i="6"/>
  <c r="BI800" i="6"/>
  <c r="BH800" i="6"/>
  <c r="BG800" i="6"/>
  <c r="BF800" i="6"/>
  <c r="BE800" i="6"/>
  <c r="BD800" i="6"/>
  <c r="BC800" i="6"/>
  <c r="BB800" i="6"/>
  <c r="BA800" i="6"/>
  <c r="BI799" i="6"/>
  <c r="BH799" i="6"/>
  <c r="BG799" i="6"/>
  <c r="BF799" i="6"/>
  <c r="BE799" i="6"/>
  <c r="BD799" i="6"/>
  <c r="BC799" i="6"/>
  <c r="BB799" i="6"/>
  <c r="BA799" i="6"/>
  <c r="BI798" i="6"/>
  <c r="BH798" i="6"/>
  <c r="BG798" i="6"/>
  <c r="BF798" i="6"/>
  <c r="BE798" i="6"/>
  <c r="BD798" i="6"/>
  <c r="BC798" i="6"/>
  <c r="BB798" i="6"/>
  <c r="BA798" i="6"/>
  <c r="BI797" i="6"/>
  <c r="BH797" i="6"/>
  <c r="BG797" i="6"/>
  <c r="BF797" i="6"/>
  <c r="BE797" i="6"/>
  <c r="BD797" i="6"/>
  <c r="BC797" i="6"/>
  <c r="BB797" i="6"/>
  <c r="BA797" i="6"/>
  <c r="BI796" i="6"/>
  <c r="BH796" i="6"/>
  <c r="BG796" i="6"/>
  <c r="BF796" i="6"/>
  <c r="BE796" i="6"/>
  <c r="BD796" i="6"/>
  <c r="BC796" i="6"/>
  <c r="BB796" i="6"/>
  <c r="BA796" i="6"/>
  <c r="BI795" i="6"/>
  <c r="BH795" i="6"/>
  <c r="BG795" i="6"/>
  <c r="BF795" i="6"/>
  <c r="BE795" i="6"/>
  <c r="BD795" i="6"/>
  <c r="BC795" i="6"/>
  <c r="BB795" i="6"/>
  <c r="BA795" i="6"/>
  <c r="BI794" i="6"/>
  <c r="BH794" i="6"/>
  <c r="BG794" i="6"/>
  <c r="BF794" i="6"/>
  <c r="BE794" i="6"/>
  <c r="BD794" i="6"/>
  <c r="BC794" i="6"/>
  <c r="BB794" i="6"/>
  <c r="BA794" i="6"/>
  <c r="BI793" i="6"/>
  <c r="BH793" i="6"/>
  <c r="BG793" i="6"/>
  <c r="BF793" i="6"/>
  <c r="BE793" i="6"/>
  <c r="BD793" i="6"/>
  <c r="BC793" i="6"/>
  <c r="BB793" i="6"/>
  <c r="BA793" i="6"/>
  <c r="BI792" i="6"/>
  <c r="BH792" i="6"/>
  <c r="BG792" i="6"/>
  <c r="BF792" i="6"/>
  <c r="BE792" i="6"/>
  <c r="BD792" i="6"/>
  <c r="BC792" i="6"/>
  <c r="BB792" i="6"/>
  <c r="BA792" i="6"/>
  <c r="BI791" i="6"/>
  <c r="BH791" i="6"/>
  <c r="BG791" i="6"/>
  <c r="BF791" i="6"/>
  <c r="BE791" i="6"/>
  <c r="BD791" i="6"/>
  <c r="BC791" i="6"/>
  <c r="BB791" i="6"/>
  <c r="BA791" i="6"/>
  <c r="BI790" i="6"/>
  <c r="BH790" i="6"/>
  <c r="BG790" i="6"/>
  <c r="BF790" i="6"/>
  <c r="BE790" i="6"/>
  <c r="BD790" i="6"/>
  <c r="BC790" i="6"/>
  <c r="BB790" i="6"/>
  <c r="BA790" i="6"/>
  <c r="BI789" i="6"/>
  <c r="BH789" i="6"/>
  <c r="BG789" i="6"/>
  <c r="BF789" i="6"/>
  <c r="BE789" i="6"/>
  <c r="BD789" i="6"/>
  <c r="BC789" i="6"/>
  <c r="BB789" i="6"/>
  <c r="BA789" i="6"/>
  <c r="BI788" i="6"/>
  <c r="BH788" i="6"/>
  <c r="BG788" i="6"/>
  <c r="BF788" i="6"/>
  <c r="BE788" i="6"/>
  <c r="BD788" i="6"/>
  <c r="BC788" i="6"/>
  <c r="BB788" i="6"/>
  <c r="BA788" i="6"/>
  <c r="BI787" i="6"/>
  <c r="BH787" i="6"/>
  <c r="BG787" i="6"/>
  <c r="BF787" i="6"/>
  <c r="BE787" i="6"/>
  <c r="BD787" i="6"/>
  <c r="BC787" i="6"/>
  <c r="BB787" i="6"/>
  <c r="BA787" i="6"/>
  <c r="BI786" i="6"/>
  <c r="BH786" i="6"/>
  <c r="BG786" i="6"/>
  <c r="BF786" i="6"/>
  <c r="BE786" i="6"/>
  <c r="BD786" i="6"/>
  <c r="BC786" i="6"/>
  <c r="BB786" i="6"/>
  <c r="BA786" i="6"/>
  <c r="BI785" i="6"/>
  <c r="BH785" i="6"/>
  <c r="BG785" i="6"/>
  <c r="BF785" i="6"/>
  <c r="BE785" i="6"/>
  <c r="BD785" i="6"/>
  <c r="BC785" i="6"/>
  <c r="BB785" i="6"/>
  <c r="BA785" i="6"/>
  <c r="BI784" i="6"/>
  <c r="BH784" i="6"/>
  <c r="BG784" i="6"/>
  <c r="BF784" i="6"/>
  <c r="BE784" i="6"/>
  <c r="BD784" i="6"/>
  <c r="BC784" i="6"/>
  <c r="BB784" i="6"/>
  <c r="BA784" i="6"/>
  <c r="BI783" i="6"/>
  <c r="BH783" i="6"/>
  <c r="BG783" i="6"/>
  <c r="BF783" i="6"/>
  <c r="BE783" i="6"/>
  <c r="BD783" i="6"/>
  <c r="BC783" i="6"/>
  <c r="BB783" i="6"/>
  <c r="BA783" i="6"/>
  <c r="BI782" i="6"/>
  <c r="BH782" i="6"/>
  <c r="BG782" i="6"/>
  <c r="BF782" i="6"/>
  <c r="BE782" i="6"/>
  <c r="BD782" i="6"/>
  <c r="BC782" i="6"/>
  <c r="BB782" i="6"/>
  <c r="BA782" i="6"/>
  <c r="BI781" i="6"/>
  <c r="BH781" i="6"/>
  <c r="BG781" i="6"/>
  <c r="BF781" i="6"/>
  <c r="BE781" i="6"/>
  <c r="BD781" i="6"/>
  <c r="BC781" i="6"/>
  <c r="BB781" i="6"/>
  <c r="BA781" i="6"/>
  <c r="BI780" i="6"/>
  <c r="BH780" i="6"/>
  <c r="BG780" i="6"/>
  <c r="BF780" i="6"/>
  <c r="BE780" i="6"/>
  <c r="BD780" i="6"/>
  <c r="BC780" i="6"/>
  <c r="BB780" i="6"/>
  <c r="BA780" i="6"/>
  <c r="BI779" i="6"/>
  <c r="BH779" i="6"/>
  <c r="BG779" i="6"/>
  <c r="BF779" i="6"/>
  <c r="BE779" i="6"/>
  <c r="BD779" i="6"/>
  <c r="BC779" i="6"/>
  <c r="BB779" i="6"/>
  <c r="BA779" i="6"/>
  <c r="BI778" i="6"/>
  <c r="BH778" i="6"/>
  <c r="BG778" i="6"/>
  <c r="BF778" i="6"/>
  <c r="BE778" i="6"/>
  <c r="BD778" i="6"/>
  <c r="BC778" i="6"/>
  <c r="BB778" i="6"/>
  <c r="BA778" i="6"/>
  <c r="BI777" i="6"/>
  <c r="BH777" i="6"/>
  <c r="BG777" i="6"/>
  <c r="BF777" i="6"/>
  <c r="BE777" i="6"/>
  <c r="BD777" i="6"/>
  <c r="BC777" i="6"/>
  <c r="BB777" i="6"/>
  <c r="BA777" i="6"/>
  <c r="BI776" i="6"/>
  <c r="BH776" i="6"/>
  <c r="BG776" i="6"/>
  <c r="BF776" i="6"/>
  <c r="BE776" i="6"/>
  <c r="BD776" i="6"/>
  <c r="BC776" i="6"/>
  <c r="BB776" i="6"/>
  <c r="BA776" i="6"/>
  <c r="BI775" i="6"/>
  <c r="BH775" i="6"/>
  <c r="BG775" i="6"/>
  <c r="BF775" i="6"/>
  <c r="BE775" i="6"/>
  <c r="BD775" i="6"/>
  <c r="BC775" i="6"/>
  <c r="BB775" i="6"/>
  <c r="BA775" i="6"/>
  <c r="BI774" i="6"/>
  <c r="BH774" i="6"/>
  <c r="BG774" i="6"/>
  <c r="BF774" i="6"/>
  <c r="BE774" i="6"/>
  <c r="BD774" i="6"/>
  <c r="BC774" i="6"/>
  <c r="BB774" i="6"/>
  <c r="BA774" i="6"/>
  <c r="BI773" i="6"/>
  <c r="BH773" i="6"/>
  <c r="BG773" i="6"/>
  <c r="BF773" i="6"/>
  <c r="BE773" i="6"/>
  <c r="BD773" i="6"/>
  <c r="BC773" i="6"/>
  <c r="BB773" i="6"/>
  <c r="BA773" i="6"/>
  <c r="BI772" i="6"/>
  <c r="BH772" i="6"/>
  <c r="BG772" i="6"/>
  <c r="BF772" i="6"/>
  <c r="BE772" i="6"/>
  <c r="BD772" i="6"/>
  <c r="BC772" i="6"/>
  <c r="BB772" i="6"/>
  <c r="BA772" i="6"/>
  <c r="BI771" i="6"/>
  <c r="BH771" i="6"/>
  <c r="BG771" i="6"/>
  <c r="BF771" i="6"/>
  <c r="BE771" i="6"/>
  <c r="BD771" i="6"/>
  <c r="BC771" i="6"/>
  <c r="BB771" i="6"/>
  <c r="BA771" i="6"/>
  <c r="BI770" i="6"/>
  <c r="BH770" i="6"/>
  <c r="BG770" i="6"/>
  <c r="BF770" i="6"/>
  <c r="BE770" i="6"/>
  <c r="BD770" i="6"/>
  <c r="BC770" i="6"/>
  <c r="BB770" i="6"/>
  <c r="BA770" i="6"/>
  <c r="BI769" i="6"/>
  <c r="BH769" i="6"/>
  <c r="BG769" i="6"/>
  <c r="BF769" i="6"/>
  <c r="BE769" i="6"/>
  <c r="BD769" i="6"/>
  <c r="BC769" i="6"/>
  <c r="BB769" i="6"/>
  <c r="BA769" i="6"/>
  <c r="BI768" i="6"/>
  <c r="BH768" i="6"/>
  <c r="BG768" i="6"/>
  <c r="BF768" i="6"/>
  <c r="BE768" i="6"/>
  <c r="BD768" i="6"/>
  <c r="BC768" i="6"/>
  <c r="BB768" i="6"/>
  <c r="BA768" i="6"/>
  <c r="BI767" i="6"/>
  <c r="BH767" i="6"/>
  <c r="BG767" i="6"/>
  <c r="BF767" i="6"/>
  <c r="BE767" i="6"/>
  <c r="BD767" i="6"/>
  <c r="BC767" i="6"/>
  <c r="BB767" i="6"/>
  <c r="BA767" i="6"/>
  <c r="BI766" i="6"/>
  <c r="BH766" i="6"/>
  <c r="BG766" i="6"/>
  <c r="BF766" i="6"/>
  <c r="BE766" i="6"/>
  <c r="BD766" i="6"/>
  <c r="BC766" i="6"/>
  <c r="BB766" i="6"/>
  <c r="BA766" i="6"/>
  <c r="BI765" i="6"/>
  <c r="BH765" i="6"/>
  <c r="BG765" i="6"/>
  <c r="BF765" i="6"/>
  <c r="BE765" i="6"/>
  <c r="BD765" i="6"/>
  <c r="BC765" i="6"/>
  <c r="BB765" i="6"/>
  <c r="BA765" i="6"/>
  <c r="BI764" i="6"/>
  <c r="BH764" i="6"/>
  <c r="BG764" i="6"/>
  <c r="BF764" i="6"/>
  <c r="BE764" i="6"/>
  <c r="BD764" i="6"/>
  <c r="BC764" i="6"/>
  <c r="BB764" i="6"/>
  <c r="BA764" i="6"/>
  <c r="BI763" i="6"/>
  <c r="BH763" i="6"/>
  <c r="BG763" i="6"/>
  <c r="BF763" i="6"/>
  <c r="BE763" i="6"/>
  <c r="BD763" i="6"/>
  <c r="BC763" i="6"/>
  <c r="BB763" i="6"/>
  <c r="BA763" i="6"/>
  <c r="BI762" i="6"/>
  <c r="BH762" i="6"/>
  <c r="BG762" i="6"/>
  <c r="BF762" i="6"/>
  <c r="BE762" i="6"/>
  <c r="BD762" i="6"/>
  <c r="BC762" i="6"/>
  <c r="BB762" i="6"/>
  <c r="BA762" i="6"/>
  <c r="BI761" i="6"/>
  <c r="BH761" i="6"/>
  <c r="BG761" i="6"/>
  <c r="BF761" i="6"/>
  <c r="BE761" i="6"/>
  <c r="BD761" i="6"/>
  <c r="BC761" i="6"/>
  <c r="BB761" i="6"/>
  <c r="BA761" i="6"/>
  <c r="BI760" i="6"/>
  <c r="BH760" i="6"/>
  <c r="BG760" i="6"/>
  <c r="BF760" i="6"/>
  <c r="BE760" i="6"/>
  <c r="BD760" i="6"/>
  <c r="BC760" i="6"/>
  <c r="BB760" i="6"/>
  <c r="BA760" i="6"/>
  <c r="BI759" i="6"/>
  <c r="BH759" i="6"/>
  <c r="BG759" i="6"/>
  <c r="BF759" i="6"/>
  <c r="BE759" i="6"/>
  <c r="BD759" i="6"/>
  <c r="BC759" i="6"/>
  <c r="BB759" i="6"/>
  <c r="BA759" i="6"/>
  <c r="BI758" i="6"/>
  <c r="BH758" i="6"/>
  <c r="BG758" i="6"/>
  <c r="BF758" i="6"/>
  <c r="BE758" i="6"/>
  <c r="BD758" i="6"/>
  <c r="BC758" i="6"/>
  <c r="BB758" i="6"/>
  <c r="BA758" i="6"/>
  <c r="BI757" i="6"/>
  <c r="BH757" i="6"/>
  <c r="BG757" i="6"/>
  <c r="BF757" i="6"/>
  <c r="BE757" i="6"/>
  <c r="BD757" i="6"/>
  <c r="BC757" i="6"/>
  <c r="BB757" i="6"/>
  <c r="BA757" i="6"/>
  <c r="BI756" i="6"/>
  <c r="BH756" i="6"/>
  <c r="BG756" i="6"/>
  <c r="BF756" i="6"/>
  <c r="BE756" i="6"/>
  <c r="BD756" i="6"/>
  <c r="BC756" i="6"/>
  <c r="BB756" i="6"/>
  <c r="BA756" i="6"/>
  <c r="BI755" i="6"/>
  <c r="BH755" i="6"/>
  <c r="BG755" i="6"/>
  <c r="BF755" i="6"/>
  <c r="BE755" i="6"/>
  <c r="BD755" i="6"/>
  <c r="BC755" i="6"/>
  <c r="BB755" i="6"/>
  <c r="BA755" i="6"/>
  <c r="BI754" i="6"/>
  <c r="BH754" i="6"/>
  <c r="BG754" i="6"/>
  <c r="BF754" i="6"/>
  <c r="BE754" i="6"/>
  <c r="BD754" i="6"/>
  <c r="BC754" i="6"/>
  <c r="BB754" i="6"/>
  <c r="BA754" i="6"/>
  <c r="BI753" i="6"/>
  <c r="BH753" i="6"/>
  <c r="BG753" i="6"/>
  <c r="BF753" i="6"/>
  <c r="BE753" i="6"/>
  <c r="BD753" i="6"/>
  <c r="BC753" i="6"/>
  <c r="BB753" i="6"/>
  <c r="BA753" i="6"/>
  <c r="BI752" i="6"/>
  <c r="BH752" i="6"/>
  <c r="BG752" i="6"/>
  <c r="BF752" i="6"/>
  <c r="BE752" i="6"/>
  <c r="BD752" i="6"/>
  <c r="BC752" i="6"/>
  <c r="BB752" i="6"/>
  <c r="BA752" i="6"/>
  <c r="BI751" i="6"/>
  <c r="BH751" i="6"/>
  <c r="BG751" i="6"/>
  <c r="BF751" i="6"/>
  <c r="BE751" i="6"/>
  <c r="BD751" i="6"/>
  <c r="BC751" i="6"/>
  <c r="BB751" i="6"/>
  <c r="BA751" i="6"/>
  <c r="BI750" i="6"/>
  <c r="BH750" i="6"/>
  <c r="BG750" i="6"/>
  <c r="BF750" i="6"/>
  <c r="BE750" i="6"/>
  <c r="BD750" i="6"/>
  <c r="BC750" i="6"/>
  <c r="BB750" i="6"/>
  <c r="BA750" i="6"/>
  <c r="BI749" i="6"/>
  <c r="BH749" i="6"/>
  <c r="BG749" i="6"/>
  <c r="BF749" i="6"/>
  <c r="BE749" i="6"/>
  <c r="BD749" i="6"/>
  <c r="BC749" i="6"/>
  <c r="BB749" i="6"/>
  <c r="BA749" i="6"/>
  <c r="BI748" i="6"/>
  <c r="BH748" i="6"/>
  <c r="BG748" i="6"/>
  <c r="BF748" i="6"/>
  <c r="BE748" i="6"/>
  <c r="BD748" i="6"/>
  <c r="BC748" i="6"/>
  <c r="BB748" i="6"/>
  <c r="BA748" i="6"/>
  <c r="BI747" i="6"/>
  <c r="BH747" i="6"/>
  <c r="BG747" i="6"/>
  <c r="BF747" i="6"/>
  <c r="BE747" i="6"/>
  <c r="BD747" i="6"/>
  <c r="BC747" i="6"/>
  <c r="BB747" i="6"/>
  <c r="BA747" i="6"/>
  <c r="BI746" i="6"/>
  <c r="BH746" i="6"/>
  <c r="BG746" i="6"/>
  <c r="BF746" i="6"/>
  <c r="BE746" i="6"/>
  <c r="BD746" i="6"/>
  <c r="BC746" i="6"/>
  <c r="BB746" i="6"/>
  <c r="BA746" i="6"/>
  <c r="BI745" i="6"/>
  <c r="BH745" i="6"/>
  <c r="BG745" i="6"/>
  <c r="BF745" i="6"/>
  <c r="BE745" i="6"/>
  <c r="BD745" i="6"/>
  <c r="BC745" i="6"/>
  <c r="BB745" i="6"/>
  <c r="BA745" i="6"/>
  <c r="BI744" i="6"/>
  <c r="BH744" i="6"/>
  <c r="BG744" i="6"/>
  <c r="BF744" i="6"/>
  <c r="BE744" i="6"/>
  <c r="BD744" i="6"/>
  <c r="BC744" i="6"/>
  <c r="BB744" i="6"/>
  <c r="BA744" i="6"/>
  <c r="BI743" i="6"/>
  <c r="BH743" i="6"/>
  <c r="BG743" i="6"/>
  <c r="BF743" i="6"/>
  <c r="BE743" i="6"/>
  <c r="BD743" i="6"/>
  <c r="BC743" i="6"/>
  <c r="BB743" i="6"/>
  <c r="BA743" i="6"/>
  <c r="BI742" i="6"/>
  <c r="BH742" i="6"/>
  <c r="BG742" i="6"/>
  <c r="BF742" i="6"/>
  <c r="BE742" i="6"/>
  <c r="BD742" i="6"/>
  <c r="BC742" i="6"/>
  <c r="BB742" i="6"/>
  <c r="BA742" i="6"/>
  <c r="BI741" i="6"/>
  <c r="BH741" i="6"/>
  <c r="BG741" i="6"/>
  <c r="BF741" i="6"/>
  <c r="BE741" i="6"/>
  <c r="BD741" i="6"/>
  <c r="BC741" i="6"/>
  <c r="BB741" i="6"/>
  <c r="BA741" i="6"/>
  <c r="BI740" i="6"/>
  <c r="BH740" i="6"/>
  <c r="BG740" i="6"/>
  <c r="BF740" i="6"/>
  <c r="BE740" i="6"/>
  <c r="BD740" i="6"/>
  <c r="BC740" i="6"/>
  <c r="BB740" i="6"/>
  <c r="BA740" i="6"/>
  <c r="BI739" i="6"/>
  <c r="BH739" i="6"/>
  <c r="BG739" i="6"/>
  <c r="BF739" i="6"/>
  <c r="BE739" i="6"/>
  <c r="BD739" i="6"/>
  <c r="BC739" i="6"/>
  <c r="BB739" i="6"/>
  <c r="BA739" i="6"/>
  <c r="BI738" i="6"/>
  <c r="BH738" i="6"/>
  <c r="BG738" i="6"/>
  <c r="BF738" i="6"/>
  <c r="BE738" i="6"/>
  <c r="BD738" i="6"/>
  <c r="BC738" i="6"/>
  <c r="BB738" i="6"/>
  <c r="BA738" i="6"/>
  <c r="BI737" i="6"/>
  <c r="BH737" i="6"/>
  <c r="BG737" i="6"/>
  <c r="BF737" i="6"/>
  <c r="BE737" i="6"/>
  <c r="BD737" i="6"/>
  <c r="BC737" i="6"/>
  <c r="BB737" i="6"/>
  <c r="BA737" i="6"/>
  <c r="BI736" i="6"/>
  <c r="BH736" i="6"/>
  <c r="BG736" i="6"/>
  <c r="BF736" i="6"/>
  <c r="BE736" i="6"/>
  <c r="BD736" i="6"/>
  <c r="BC736" i="6"/>
  <c r="BB736" i="6"/>
  <c r="BA736" i="6"/>
  <c r="BI735" i="6"/>
  <c r="BH735" i="6"/>
  <c r="BG735" i="6"/>
  <c r="BF735" i="6"/>
  <c r="BE735" i="6"/>
  <c r="BD735" i="6"/>
  <c r="BC735" i="6"/>
  <c r="BB735" i="6"/>
  <c r="BA735" i="6"/>
  <c r="BI734" i="6"/>
  <c r="BH734" i="6"/>
  <c r="BG734" i="6"/>
  <c r="BF734" i="6"/>
  <c r="BE734" i="6"/>
  <c r="BD734" i="6"/>
  <c r="BC734" i="6"/>
  <c r="BB734" i="6"/>
  <c r="BA734" i="6"/>
  <c r="BI733" i="6"/>
  <c r="BH733" i="6"/>
  <c r="BG733" i="6"/>
  <c r="BF733" i="6"/>
  <c r="BE733" i="6"/>
  <c r="BD733" i="6"/>
  <c r="BC733" i="6"/>
  <c r="BB733" i="6"/>
  <c r="BA733" i="6"/>
  <c r="BI732" i="6"/>
  <c r="BH732" i="6"/>
  <c r="BG732" i="6"/>
  <c r="BF732" i="6"/>
  <c r="BE732" i="6"/>
  <c r="BD732" i="6"/>
  <c r="BC732" i="6"/>
  <c r="BB732" i="6"/>
  <c r="BA732" i="6"/>
  <c r="BI731" i="6"/>
  <c r="BH731" i="6"/>
  <c r="BG731" i="6"/>
  <c r="BF731" i="6"/>
  <c r="BE731" i="6"/>
  <c r="BD731" i="6"/>
  <c r="BC731" i="6"/>
  <c r="BB731" i="6"/>
  <c r="BA731" i="6"/>
  <c r="BI730" i="6"/>
  <c r="BH730" i="6"/>
  <c r="BG730" i="6"/>
  <c r="BF730" i="6"/>
  <c r="BE730" i="6"/>
  <c r="BD730" i="6"/>
  <c r="BC730" i="6"/>
  <c r="BB730" i="6"/>
  <c r="BA730" i="6"/>
  <c r="BI729" i="6"/>
  <c r="BH729" i="6"/>
  <c r="BG729" i="6"/>
  <c r="BF729" i="6"/>
  <c r="BE729" i="6"/>
  <c r="BD729" i="6"/>
  <c r="BC729" i="6"/>
  <c r="BB729" i="6"/>
  <c r="BA729" i="6"/>
  <c r="BI728" i="6"/>
  <c r="BH728" i="6"/>
  <c r="BG728" i="6"/>
  <c r="BF728" i="6"/>
  <c r="BE728" i="6"/>
  <c r="BD728" i="6"/>
  <c r="BC728" i="6"/>
  <c r="BB728" i="6"/>
  <c r="BA728" i="6"/>
  <c r="BI727" i="6"/>
  <c r="BH727" i="6"/>
  <c r="BG727" i="6"/>
  <c r="BF727" i="6"/>
  <c r="BE727" i="6"/>
  <c r="BD727" i="6"/>
  <c r="BC727" i="6"/>
  <c r="BB727" i="6"/>
  <c r="BA727" i="6"/>
  <c r="BI726" i="6"/>
  <c r="BH726" i="6"/>
  <c r="BG726" i="6"/>
  <c r="BF726" i="6"/>
  <c r="BE726" i="6"/>
  <c r="BD726" i="6"/>
  <c r="BC726" i="6"/>
  <c r="BB726" i="6"/>
  <c r="BA726" i="6"/>
  <c r="BI725" i="6"/>
  <c r="BH725" i="6"/>
  <c r="BG725" i="6"/>
  <c r="BF725" i="6"/>
  <c r="BE725" i="6"/>
  <c r="BD725" i="6"/>
  <c r="BC725" i="6"/>
  <c r="BB725" i="6"/>
  <c r="BA725" i="6"/>
  <c r="BI724" i="6"/>
  <c r="BH724" i="6"/>
  <c r="BG724" i="6"/>
  <c r="BF724" i="6"/>
  <c r="BE724" i="6"/>
  <c r="BD724" i="6"/>
  <c r="BC724" i="6"/>
  <c r="BB724" i="6"/>
  <c r="BA724" i="6"/>
  <c r="BI723" i="6"/>
  <c r="BH723" i="6"/>
  <c r="BG723" i="6"/>
  <c r="BF723" i="6"/>
  <c r="BE723" i="6"/>
  <c r="BD723" i="6"/>
  <c r="BC723" i="6"/>
  <c r="BB723" i="6"/>
  <c r="BA723" i="6"/>
  <c r="BI722" i="6"/>
  <c r="BH722" i="6"/>
  <c r="BG722" i="6"/>
  <c r="BF722" i="6"/>
  <c r="BE722" i="6"/>
  <c r="BD722" i="6"/>
  <c r="BC722" i="6"/>
  <c r="BB722" i="6"/>
  <c r="BA722" i="6"/>
  <c r="BI721" i="6"/>
  <c r="BH721" i="6"/>
  <c r="BG721" i="6"/>
  <c r="BF721" i="6"/>
  <c r="BE721" i="6"/>
  <c r="BD721" i="6"/>
  <c r="BC721" i="6"/>
  <c r="BB721" i="6"/>
  <c r="BA721" i="6"/>
  <c r="BI720" i="6"/>
  <c r="BH720" i="6"/>
  <c r="BG720" i="6"/>
  <c r="BF720" i="6"/>
  <c r="BE720" i="6"/>
  <c r="BD720" i="6"/>
  <c r="BC720" i="6"/>
  <c r="BB720" i="6"/>
  <c r="BA720" i="6"/>
  <c r="BI719" i="6"/>
  <c r="BH719" i="6"/>
  <c r="BG719" i="6"/>
  <c r="BF719" i="6"/>
  <c r="BE719" i="6"/>
  <c r="BD719" i="6"/>
  <c r="BC719" i="6"/>
  <c r="BB719" i="6"/>
  <c r="BA719" i="6"/>
  <c r="BI718" i="6"/>
  <c r="BH718" i="6"/>
  <c r="BG718" i="6"/>
  <c r="BF718" i="6"/>
  <c r="BE718" i="6"/>
  <c r="BD718" i="6"/>
  <c r="BC718" i="6"/>
  <c r="BB718" i="6"/>
  <c r="BA718" i="6"/>
  <c r="BI717" i="6"/>
  <c r="BH717" i="6"/>
  <c r="BG717" i="6"/>
  <c r="BF717" i="6"/>
  <c r="BE717" i="6"/>
  <c r="BD717" i="6"/>
  <c r="BC717" i="6"/>
  <c r="BB717" i="6"/>
  <c r="BA717" i="6"/>
  <c r="BI716" i="6"/>
  <c r="BH716" i="6"/>
  <c r="BG716" i="6"/>
  <c r="BF716" i="6"/>
  <c r="BE716" i="6"/>
  <c r="BD716" i="6"/>
  <c r="BC716" i="6"/>
  <c r="BB716" i="6"/>
  <c r="BA716" i="6"/>
  <c r="BI715" i="6"/>
  <c r="BH715" i="6"/>
  <c r="BG715" i="6"/>
  <c r="BF715" i="6"/>
  <c r="BE715" i="6"/>
  <c r="BD715" i="6"/>
  <c r="BC715" i="6"/>
  <c r="BB715" i="6"/>
  <c r="BA715" i="6"/>
  <c r="BI714" i="6"/>
  <c r="BH714" i="6"/>
  <c r="BG714" i="6"/>
  <c r="BF714" i="6"/>
  <c r="BE714" i="6"/>
  <c r="BD714" i="6"/>
  <c r="BC714" i="6"/>
  <c r="BB714" i="6"/>
  <c r="BA714" i="6"/>
  <c r="BI713" i="6"/>
  <c r="BH713" i="6"/>
  <c r="BG713" i="6"/>
  <c r="BF713" i="6"/>
  <c r="BE713" i="6"/>
  <c r="BD713" i="6"/>
  <c r="BC713" i="6"/>
  <c r="BB713" i="6"/>
  <c r="BA713" i="6"/>
  <c r="BI712" i="6"/>
  <c r="BH712" i="6"/>
  <c r="BG712" i="6"/>
  <c r="BF712" i="6"/>
  <c r="BE712" i="6"/>
  <c r="BD712" i="6"/>
  <c r="BC712" i="6"/>
  <c r="BB712" i="6"/>
  <c r="BA712" i="6"/>
  <c r="BI711" i="6"/>
  <c r="BH711" i="6"/>
  <c r="BG711" i="6"/>
  <c r="BF711" i="6"/>
  <c r="BE711" i="6"/>
  <c r="BD711" i="6"/>
  <c r="BC711" i="6"/>
  <c r="BB711" i="6"/>
  <c r="BA711" i="6"/>
  <c r="BI710" i="6"/>
  <c r="BH710" i="6"/>
  <c r="BG710" i="6"/>
  <c r="BF710" i="6"/>
  <c r="BE710" i="6"/>
  <c r="BD710" i="6"/>
  <c r="BC710" i="6"/>
  <c r="BB710" i="6"/>
  <c r="BA710" i="6"/>
  <c r="BI709" i="6"/>
  <c r="BH709" i="6"/>
  <c r="BG709" i="6"/>
  <c r="BF709" i="6"/>
  <c r="BE709" i="6"/>
  <c r="BD709" i="6"/>
  <c r="BC709" i="6"/>
  <c r="BB709" i="6"/>
  <c r="BA709" i="6"/>
  <c r="BI708" i="6"/>
  <c r="BH708" i="6"/>
  <c r="BG708" i="6"/>
  <c r="BF708" i="6"/>
  <c r="BE708" i="6"/>
  <c r="BD708" i="6"/>
  <c r="BC708" i="6"/>
  <c r="BB708" i="6"/>
  <c r="BA708" i="6"/>
  <c r="BI707" i="6"/>
  <c r="BH707" i="6"/>
  <c r="BG707" i="6"/>
  <c r="BF707" i="6"/>
  <c r="BE707" i="6"/>
  <c r="BD707" i="6"/>
  <c r="BC707" i="6"/>
  <c r="BB707" i="6"/>
  <c r="BA707" i="6"/>
  <c r="BI706" i="6"/>
  <c r="BH706" i="6"/>
  <c r="BG706" i="6"/>
  <c r="BF706" i="6"/>
  <c r="BE706" i="6"/>
  <c r="BD706" i="6"/>
  <c r="BC706" i="6"/>
  <c r="BB706" i="6"/>
  <c r="BA706" i="6"/>
  <c r="BI705" i="6"/>
  <c r="BH705" i="6"/>
  <c r="BG705" i="6"/>
  <c r="BF705" i="6"/>
  <c r="BE705" i="6"/>
  <c r="BD705" i="6"/>
  <c r="BC705" i="6"/>
  <c r="BB705" i="6"/>
  <c r="BA705" i="6"/>
  <c r="BI704" i="6"/>
  <c r="BH704" i="6"/>
  <c r="BG704" i="6"/>
  <c r="BF704" i="6"/>
  <c r="BE704" i="6"/>
  <c r="BD704" i="6"/>
  <c r="BC704" i="6"/>
  <c r="BB704" i="6"/>
  <c r="BA704" i="6"/>
  <c r="BI703" i="6"/>
  <c r="BH703" i="6"/>
  <c r="BG703" i="6"/>
  <c r="BF703" i="6"/>
  <c r="BE703" i="6"/>
  <c r="BD703" i="6"/>
  <c r="BC703" i="6"/>
  <c r="BB703" i="6"/>
  <c r="BA703" i="6"/>
  <c r="BI702" i="6"/>
  <c r="BH702" i="6"/>
  <c r="BG702" i="6"/>
  <c r="BF702" i="6"/>
  <c r="BE702" i="6"/>
  <c r="BD702" i="6"/>
  <c r="BC702" i="6"/>
  <c r="BB702" i="6"/>
  <c r="BA702" i="6"/>
  <c r="BI701" i="6"/>
  <c r="BH701" i="6"/>
  <c r="BG701" i="6"/>
  <c r="BF701" i="6"/>
  <c r="BE701" i="6"/>
  <c r="BD701" i="6"/>
  <c r="BC701" i="6"/>
  <c r="BB701" i="6"/>
  <c r="BA701" i="6"/>
  <c r="BI700" i="6"/>
  <c r="BH700" i="6"/>
  <c r="BG700" i="6"/>
  <c r="BF700" i="6"/>
  <c r="BE700" i="6"/>
  <c r="BD700" i="6"/>
  <c r="BC700" i="6"/>
  <c r="BB700" i="6"/>
  <c r="BA700" i="6"/>
  <c r="BI699" i="6"/>
  <c r="BH699" i="6"/>
  <c r="BG699" i="6"/>
  <c r="BF699" i="6"/>
  <c r="BE699" i="6"/>
  <c r="BD699" i="6"/>
  <c r="BC699" i="6"/>
  <c r="BB699" i="6"/>
  <c r="BA699" i="6"/>
  <c r="BI698" i="6"/>
  <c r="BH698" i="6"/>
  <c r="BG698" i="6"/>
  <c r="BF698" i="6"/>
  <c r="BE698" i="6"/>
  <c r="BD698" i="6"/>
  <c r="BC698" i="6"/>
  <c r="BB698" i="6"/>
  <c r="BA698" i="6"/>
  <c r="BI697" i="6"/>
  <c r="BH697" i="6"/>
  <c r="BG697" i="6"/>
  <c r="BF697" i="6"/>
  <c r="BE697" i="6"/>
  <c r="BD697" i="6"/>
  <c r="BC697" i="6"/>
  <c r="BB697" i="6"/>
  <c r="BA697" i="6"/>
  <c r="BI696" i="6"/>
  <c r="BH696" i="6"/>
  <c r="BG696" i="6"/>
  <c r="BF696" i="6"/>
  <c r="BE696" i="6"/>
  <c r="BD696" i="6"/>
  <c r="BC696" i="6"/>
  <c r="BB696" i="6"/>
  <c r="BA696" i="6"/>
  <c r="BI695" i="6"/>
  <c r="BH695" i="6"/>
  <c r="BG695" i="6"/>
  <c r="BF695" i="6"/>
  <c r="BE695" i="6"/>
  <c r="BD695" i="6"/>
  <c r="BC695" i="6"/>
  <c r="BB695" i="6"/>
  <c r="BA695" i="6"/>
  <c r="BI694" i="6"/>
  <c r="BH694" i="6"/>
  <c r="BG694" i="6"/>
  <c r="BF694" i="6"/>
  <c r="BE694" i="6"/>
  <c r="BD694" i="6"/>
  <c r="BC694" i="6"/>
  <c r="BB694" i="6"/>
  <c r="BA694" i="6"/>
  <c r="BI693" i="6"/>
  <c r="BH693" i="6"/>
  <c r="BG693" i="6"/>
  <c r="BF693" i="6"/>
  <c r="BE693" i="6"/>
  <c r="BD693" i="6"/>
  <c r="BC693" i="6"/>
  <c r="BB693" i="6"/>
  <c r="BA693" i="6"/>
  <c r="BI692" i="6"/>
  <c r="BH692" i="6"/>
  <c r="BG692" i="6"/>
  <c r="BF692" i="6"/>
  <c r="BE692" i="6"/>
  <c r="BD692" i="6"/>
  <c r="BC692" i="6"/>
  <c r="BB692" i="6"/>
  <c r="BA692" i="6"/>
  <c r="BI691" i="6"/>
  <c r="BH691" i="6"/>
  <c r="BG691" i="6"/>
  <c r="BF691" i="6"/>
  <c r="BE691" i="6"/>
  <c r="BD691" i="6"/>
  <c r="BC691" i="6"/>
  <c r="BB691" i="6"/>
  <c r="BA691" i="6"/>
  <c r="BI690" i="6"/>
  <c r="BH690" i="6"/>
  <c r="BG690" i="6"/>
  <c r="BF690" i="6"/>
  <c r="BE690" i="6"/>
  <c r="BD690" i="6"/>
  <c r="BC690" i="6"/>
  <c r="BB690" i="6"/>
  <c r="BA690" i="6"/>
  <c r="BI689" i="6"/>
  <c r="BH689" i="6"/>
  <c r="BG689" i="6"/>
  <c r="BF689" i="6"/>
  <c r="BE689" i="6"/>
  <c r="BD689" i="6"/>
  <c r="BC689" i="6"/>
  <c r="BB689" i="6"/>
  <c r="BA689" i="6"/>
  <c r="BI688" i="6"/>
  <c r="BH688" i="6"/>
  <c r="BG688" i="6"/>
  <c r="BF688" i="6"/>
  <c r="BE688" i="6"/>
  <c r="BD688" i="6"/>
  <c r="BC688" i="6"/>
  <c r="BB688" i="6"/>
  <c r="BA688" i="6"/>
  <c r="BI687" i="6"/>
  <c r="BH687" i="6"/>
  <c r="BG687" i="6"/>
  <c r="BF687" i="6"/>
  <c r="BE687" i="6"/>
  <c r="BD687" i="6"/>
  <c r="BC687" i="6"/>
  <c r="BB687" i="6"/>
  <c r="BA687" i="6"/>
  <c r="BI686" i="6"/>
  <c r="BH686" i="6"/>
  <c r="BG686" i="6"/>
  <c r="BF686" i="6"/>
  <c r="BE686" i="6"/>
  <c r="BD686" i="6"/>
  <c r="BC686" i="6"/>
  <c r="BB686" i="6"/>
  <c r="BA686" i="6"/>
  <c r="BI685" i="6"/>
  <c r="BH685" i="6"/>
  <c r="BG685" i="6"/>
  <c r="BF685" i="6"/>
  <c r="BE685" i="6"/>
  <c r="BD685" i="6"/>
  <c r="BC685" i="6"/>
  <c r="BB685" i="6"/>
  <c r="BA685" i="6"/>
  <c r="BI684" i="6"/>
  <c r="BH684" i="6"/>
  <c r="BG684" i="6"/>
  <c r="BF684" i="6"/>
  <c r="BE684" i="6"/>
  <c r="BD684" i="6"/>
  <c r="BC684" i="6"/>
  <c r="BB684" i="6"/>
  <c r="BA684" i="6"/>
  <c r="BI683" i="6"/>
  <c r="BH683" i="6"/>
  <c r="BG683" i="6"/>
  <c r="BF683" i="6"/>
  <c r="BE683" i="6"/>
  <c r="BD683" i="6"/>
  <c r="BC683" i="6"/>
  <c r="BB683" i="6"/>
  <c r="BA683" i="6"/>
  <c r="BI682" i="6"/>
  <c r="BH682" i="6"/>
  <c r="BG682" i="6"/>
  <c r="BF682" i="6"/>
  <c r="BE682" i="6"/>
  <c r="BD682" i="6"/>
  <c r="BC682" i="6"/>
  <c r="BB682" i="6"/>
  <c r="BA682" i="6"/>
  <c r="BI681" i="6"/>
  <c r="BH681" i="6"/>
  <c r="BG681" i="6"/>
  <c r="BF681" i="6"/>
  <c r="BE681" i="6"/>
  <c r="BD681" i="6"/>
  <c r="BC681" i="6"/>
  <c r="BB681" i="6"/>
  <c r="BA681" i="6"/>
  <c r="BI680" i="6"/>
  <c r="BH680" i="6"/>
  <c r="BG680" i="6"/>
  <c r="BF680" i="6"/>
  <c r="BE680" i="6"/>
  <c r="BD680" i="6"/>
  <c r="BC680" i="6"/>
  <c r="BB680" i="6"/>
  <c r="BA680" i="6"/>
  <c r="BI679" i="6"/>
  <c r="BH679" i="6"/>
  <c r="BG679" i="6"/>
  <c r="BF679" i="6"/>
  <c r="BE679" i="6"/>
  <c r="BD679" i="6"/>
  <c r="BC679" i="6"/>
  <c r="BB679" i="6"/>
  <c r="BA679" i="6"/>
  <c r="BI678" i="6"/>
  <c r="BH678" i="6"/>
  <c r="BG678" i="6"/>
  <c r="BF678" i="6"/>
  <c r="BE678" i="6"/>
  <c r="BD678" i="6"/>
  <c r="BC678" i="6"/>
  <c r="BB678" i="6"/>
  <c r="BA678" i="6"/>
  <c r="BI677" i="6"/>
  <c r="BH677" i="6"/>
  <c r="BG677" i="6"/>
  <c r="BF677" i="6"/>
  <c r="BE677" i="6"/>
  <c r="BD677" i="6"/>
  <c r="BC677" i="6"/>
  <c r="BB677" i="6"/>
  <c r="BA677" i="6"/>
  <c r="BI676" i="6"/>
  <c r="BH676" i="6"/>
  <c r="BG676" i="6"/>
  <c r="BF676" i="6"/>
  <c r="BE676" i="6"/>
  <c r="BD676" i="6"/>
  <c r="BC676" i="6"/>
  <c r="BB676" i="6"/>
  <c r="BA676" i="6"/>
  <c r="BI675" i="6"/>
  <c r="BH675" i="6"/>
  <c r="BG675" i="6"/>
  <c r="BF675" i="6"/>
  <c r="BE675" i="6"/>
  <c r="BD675" i="6"/>
  <c r="BC675" i="6"/>
  <c r="BB675" i="6"/>
  <c r="BA675" i="6"/>
  <c r="BI674" i="6"/>
  <c r="BH674" i="6"/>
  <c r="BG674" i="6"/>
  <c r="BF674" i="6"/>
  <c r="BE674" i="6"/>
  <c r="BD674" i="6"/>
  <c r="BC674" i="6"/>
  <c r="BB674" i="6"/>
  <c r="BA674" i="6"/>
  <c r="BI673" i="6"/>
  <c r="BH673" i="6"/>
  <c r="BG673" i="6"/>
  <c r="BF673" i="6"/>
  <c r="BE673" i="6"/>
  <c r="BD673" i="6"/>
  <c r="BC673" i="6"/>
  <c r="BB673" i="6"/>
  <c r="BA673" i="6"/>
  <c r="BI672" i="6"/>
  <c r="BH672" i="6"/>
  <c r="BG672" i="6"/>
  <c r="BF672" i="6"/>
  <c r="BE672" i="6"/>
  <c r="BD672" i="6"/>
  <c r="BC672" i="6"/>
  <c r="BB672" i="6"/>
  <c r="BA672" i="6"/>
  <c r="BI671" i="6"/>
  <c r="BH671" i="6"/>
  <c r="BG671" i="6"/>
  <c r="BF671" i="6"/>
  <c r="BE671" i="6"/>
  <c r="BD671" i="6"/>
  <c r="BC671" i="6"/>
  <c r="BB671" i="6"/>
  <c r="BA671" i="6"/>
  <c r="BI670" i="6"/>
  <c r="BH670" i="6"/>
  <c r="BG670" i="6"/>
  <c r="BF670" i="6"/>
  <c r="BE670" i="6"/>
  <c r="BD670" i="6"/>
  <c r="BC670" i="6"/>
  <c r="BB670" i="6"/>
  <c r="BA670" i="6"/>
  <c r="BI669" i="6"/>
  <c r="BH669" i="6"/>
  <c r="BG669" i="6"/>
  <c r="BF669" i="6"/>
  <c r="BE669" i="6"/>
  <c r="BD669" i="6"/>
  <c r="BC669" i="6"/>
  <c r="BB669" i="6"/>
  <c r="BA669" i="6"/>
  <c r="BI668" i="6"/>
  <c r="BH668" i="6"/>
  <c r="BG668" i="6"/>
  <c r="BF668" i="6"/>
  <c r="BE668" i="6"/>
  <c r="BD668" i="6"/>
  <c r="BC668" i="6"/>
  <c r="BB668" i="6"/>
  <c r="BA668" i="6"/>
  <c r="BI667" i="6"/>
  <c r="BH667" i="6"/>
  <c r="BG667" i="6"/>
  <c r="BF667" i="6"/>
  <c r="BE667" i="6"/>
  <c r="BD667" i="6"/>
  <c r="BC667" i="6"/>
  <c r="BB667" i="6"/>
  <c r="BA667" i="6"/>
  <c r="BI666" i="6"/>
  <c r="BH666" i="6"/>
  <c r="BG666" i="6"/>
  <c r="BF666" i="6"/>
  <c r="BE666" i="6"/>
  <c r="BD666" i="6"/>
  <c r="BC666" i="6"/>
  <c r="BB666" i="6"/>
  <c r="BA666" i="6"/>
  <c r="BI665" i="6"/>
  <c r="BH665" i="6"/>
  <c r="BG665" i="6"/>
  <c r="BF665" i="6"/>
  <c r="BE665" i="6"/>
  <c r="BD665" i="6"/>
  <c r="BC665" i="6"/>
  <c r="BB665" i="6"/>
  <c r="BA665" i="6"/>
  <c r="BI664" i="6"/>
  <c r="BH664" i="6"/>
  <c r="BG664" i="6"/>
  <c r="BF664" i="6"/>
  <c r="BE664" i="6"/>
  <c r="BD664" i="6"/>
  <c r="BC664" i="6"/>
  <c r="BB664" i="6"/>
  <c r="BA664" i="6"/>
  <c r="BI663" i="6"/>
  <c r="BH663" i="6"/>
  <c r="BG663" i="6"/>
  <c r="BF663" i="6"/>
  <c r="BE663" i="6"/>
  <c r="BD663" i="6"/>
  <c r="BC663" i="6"/>
  <c r="BB663" i="6"/>
  <c r="BA663" i="6"/>
  <c r="BI662" i="6"/>
  <c r="BH662" i="6"/>
  <c r="BG662" i="6"/>
  <c r="BF662" i="6"/>
  <c r="BE662" i="6"/>
  <c r="BD662" i="6"/>
  <c r="BC662" i="6"/>
  <c r="BB662" i="6"/>
  <c r="BA662" i="6"/>
  <c r="BI661" i="6"/>
  <c r="BH661" i="6"/>
  <c r="BG661" i="6"/>
  <c r="BF661" i="6"/>
  <c r="BE661" i="6"/>
  <c r="BD661" i="6"/>
  <c r="BC661" i="6"/>
  <c r="BB661" i="6"/>
  <c r="BA661" i="6"/>
  <c r="BI660" i="6"/>
  <c r="BH660" i="6"/>
  <c r="BG660" i="6"/>
  <c r="BF660" i="6"/>
  <c r="BE660" i="6"/>
  <c r="BD660" i="6"/>
  <c r="BC660" i="6"/>
  <c r="BB660" i="6"/>
  <c r="BA660" i="6"/>
  <c r="BI659" i="6"/>
  <c r="BH659" i="6"/>
  <c r="BG659" i="6"/>
  <c r="BF659" i="6"/>
  <c r="BE659" i="6"/>
  <c r="BD659" i="6"/>
  <c r="BC659" i="6"/>
  <c r="BB659" i="6"/>
  <c r="BA659" i="6"/>
  <c r="BI658" i="6"/>
  <c r="BH658" i="6"/>
  <c r="BG658" i="6"/>
  <c r="BF658" i="6"/>
  <c r="BE658" i="6"/>
  <c r="BD658" i="6"/>
  <c r="BC658" i="6"/>
  <c r="BB658" i="6"/>
  <c r="BA658" i="6"/>
  <c r="BI657" i="6"/>
  <c r="BH657" i="6"/>
  <c r="BG657" i="6"/>
  <c r="BF657" i="6"/>
  <c r="BE657" i="6"/>
  <c r="BD657" i="6"/>
  <c r="BC657" i="6"/>
  <c r="BB657" i="6"/>
  <c r="BA657" i="6"/>
  <c r="BI656" i="6"/>
  <c r="BH656" i="6"/>
  <c r="BG656" i="6"/>
  <c r="BF656" i="6"/>
  <c r="BE656" i="6"/>
  <c r="BD656" i="6"/>
  <c r="BC656" i="6"/>
  <c r="BB656" i="6"/>
  <c r="BA656" i="6"/>
  <c r="BI655" i="6"/>
  <c r="BH655" i="6"/>
  <c r="BG655" i="6"/>
  <c r="BF655" i="6"/>
  <c r="BE655" i="6"/>
  <c r="BD655" i="6"/>
  <c r="BC655" i="6"/>
  <c r="BB655" i="6"/>
  <c r="BA655" i="6"/>
  <c r="BI654" i="6"/>
  <c r="BH654" i="6"/>
  <c r="BG654" i="6"/>
  <c r="BF654" i="6"/>
  <c r="BE654" i="6"/>
  <c r="BD654" i="6"/>
  <c r="BC654" i="6"/>
  <c r="BB654" i="6"/>
  <c r="BA654" i="6"/>
  <c r="BI653" i="6"/>
  <c r="BH653" i="6"/>
  <c r="BG653" i="6"/>
  <c r="BF653" i="6"/>
  <c r="BE653" i="6"/>
  <c r="BD653" i="6"/>
  <c r="BC653" i="6"/>
  <c r="BB653" i="6"/>
  <c r="BA653" i="6"/>
  <c r="BI652" i="6"/>
  <c r="BH652" i="6"/>
  <c r="BG652" i="6"/>
  <c r="BF652" i="6"/>
  <c r="BE652" i="6"/>
  <c r="BD652" i="6"/>
  <c r="BC652" i="6"/>
  <c r="BB652" i="6"/>
  <c r="BA652" i="6"/>
  <c r="BI651" i="6"/>
  <c r="BH651" i="6"/>
  <c r="BG651" i="6"/>
  <c r="BF651" i="6"/>
  <c r="BE651" i="6"/>
  <c r="BD651" i="6"/>
  <c r="BC651" i="6"/>
  <c r="BB651" i="6"/>
  <c r="BA651" i="6"/>
  <c r="BI650" i="6"/>
  <c r="BH650" i="6"/>
  <c r="BG650" i="6"/>
  <c r="BF650" i="6"/>
  <c r="BE650" i="6"/>
  <c r="BD650" i="6"/>
  <c r="BC650" i="6"/>
  <c r="BB650" i="6"/>
  <c r="BA650" i="6"/>
  <c r="BI649" i="6"/>
  <c r="BH649" i="6"/>
  <c r="BG649" i="6"/>
  <c r="BF649" i="6"/>
  <c r="BE649" i="6"/>
  <c r="BD649" i="6"/>
  <c r="BC649" i="6"/>
  <c r="BB649" i="6"/>
  <c r="BA649" i="6"/>
  <c r="BI648" i="6"/>
  <c r="BH648" i="6"/>
  <c r="BG648" i="6"/>
  <c r="BF648" i="6"/>
  <c r="BE648" i="6"/>
  <c r="BD648" i="6"/>
  <c r="BC648" i="6"/>
  <c r="BB648" i="6"/>
  <c r="BA648" i="6"/>
  <c r="BI647" i="6"/>
  <c r="BH647" i="6"/>
  <c r="BG647" i="6"/>
  <c r="BF647" i="6"/>
  <c r="BE647" i="6"/>
  <c r="BD647" i="6"/>
  <c r="BC647" i="6"/>
  <c r="BB647" i="6"/>
  <c r="BA647" i="6"/>
  <c r="BI646" i="6"/>
  <c r="BH646" i="6"/>
  <c r="BG646" i="6"/>
  <c r="BF646" i="6"/>
  <c r="BE646" i="6"/>
  <c r="BD646" i="6"/>
  <c r="BC646" i="6"/>
  <c r="BB646" i="6"/>
  <c r="BA646" i="6"/>
  <c r="BI645" i="6"/>
  <c r="BH645" i="6"/>
  <c r="BG645" i="6"/>
  <c r="BF645" i="6"/>
  <c r="BE645" i="6"/>
  <c r="BD645" i="6"/>
  <c r="BC645" i="6"/>
  <c r="BB645" i="6"/>
  <c r="BA645" i="6"/>
  <c r="BI644" i="6"/>
  <c r="BH644" i="6"/>
  <c r="BG644" i="6"/>
  <c r="BF644" i="6"/>
  <c r="BE644" i="6"/>
  <c r="BD644" i="6"/>
  <c r="BC644" i="6"/>
  <c r="BB644" i="6"/>
  <c r="BA644" i="6"/>
  <c r="BI643" i="6"/>
  <c r="BH643" i="6"/>
  <c r="BG643" i="6"/>
  <c r="BF643" i="6"/>
  <c r="BE643" i="6"/>
  <c r="BD643" i="6"/>
  <c r="BC643" i="6"/>
  <c r="BB643" i="6"/>
  <c r="BA643" i="6"/>
  <c r="BI642" i="6"/>
  <c r="BH642" i="6"/>
  <c r="BG642" i="6"/>
  <c r="BF642" i="6"/>
  <c r="BE642" i="6"/>
  <c r="BD642" i="6"/>
  <c r="BC642" i="6"/>
  <c r="BB642" i="6"/>
  <c r="BA642" i="6"/>
  <c r="BI641" i="6"/>
  <c r="BH641" i="6"/>
  <c r="BG641" i="6"/>
  <c r="BF641" i="6"/>
  <c r="BE641" i="6"/>
  <c r="BD641" i="6"/>
  <c r="BC641" i="6"/>
  <c r="BB641" i="6"/>
  <c r="BA641" i="6"/>
  <c r="BI640" i="6"/>
  <c r="BH640" i="6"/>
  <c r="BG640" i="6"/>
  <c r="BF640" i="6"/>
  <c r="BE640" i="6"/>
  <c r="BD640" i="6"/>
  <c r="BC640" i="6"/>
  <c r="BB640" i="6"/>
  <c r="BA640" i="6"/>
  <c r="BI639" i="6"/>
  <c r="BH639" i="6"/>
  <c r="BG639" i="6"/>
  <c r="BF639" i="6"/>
  <c r="BE639" i="6"/>
  <c r="BD639" i="6"/>
  <c r="BC639" i="6"/>
  <c r="BB639" i="6"/>
  <c r="BA639" i="6"/>
  <c r="BI638" i="6"/>
  <c r="BH638" i="6"/>
  <c r="BG638" i="6"/>
  <c r="BF638" i="6"/>
  <c r="BE638" i="6"/>
  <c r="BD638" i="6"/>
  <c r="BC638" i="6"/>
  <c r="BB638" i="6"/>
  <c r="BA638" i="6"/>
  <c r="BI637" i="6"/>
  <c r="BH637" i="6"/>
  <c r="BG637" i="6"/>
  <c r="BF637" i="6"/>
  <c r="BE637" i="6"/>
  <c r="BD637" i="6"/>
  <c r="BC637" i="6"/>
  <c r="BB637" i="6"/>
  <c r="BA637" i="6"/>
  <c r="BI636" i="6"/>
  <c r="BH636" i="6"/>
  <c r="BG636" i="6"/>
  <c r="BF636" i="6"/>
  <c r="BE636" i="6"/>
  <c r="BD636" i="6"/>
  <c r="BC636" i="6"/>
  <c r="BB636" i="6"/>
  <c r="BA636" i="6"/>
  <c r="BI635" i="6"/>
  <c r="BH635" i="6"/>
  <c r="BG635" i="6"/>
  <c r="BF635" i="6"/>
  <c r="BE635" i="6"/>
  <c r="BD635" i="6"/>
  <c r="BC635" i="6"/>
  <c r="BB635" i="6"/>
  <c r="BA635" i="6"/>
  <c r="BI634" i="6"/>
  <c r="BH634" i="6"/>
  <c r="BG634" i="6"/>
  <c r="BF634" i="6"/>
  <c r="BE634" i="6"/>
  <c r="BD634" i="6"/>
  <c r="BC634" i="6"/>
  <c r="BB634" i="6"/>
  <c r="BA634" i="6"/>
  <c r="BI633" i="6"/>
  <c r="BH633" i="6"/>
  <c r="BG633" i="6"/>
  <c r="BF633" i="6"/>
  <c r="BE633" i="6"/>
  <c r="BD633" i="6"/>
  <c r="BC633" i="6"/>
  <c r="BB633" i="6"/>
  <c r="BA633" i="6"/>
  <c r="BI632" i="6"/>
  <c r="BH632" i="6"/>
  <c r="BG632" i="6"/>
  <c r="BF632" i="6"/>
  <c r="BE632" i="6"/>
  <c r="BD632" i="6"/>
  <c r="BC632" i="6"/>
  <c r="BB632" i="6"/>
  <c r="BA632" i="6"/>
  <c r="BI631" i="6"/>
  <c r="BH631" i="6"/>
  <c r="BG631" i="6"/>
  <c r="BF631" i="6"/>
  <c r="BE631" i="6"/>
  <c r="BD631" i="6"/>
  <c r="BC631" i="6"/>
  <c r="BB631" i="6"/>
  <c r="BA631" i="6"/>
  <c r="BI630" i="6"/>
  <c r="BH630" i="6"/>
  <c r="BG630" i="6"/>
  <c r="BF630" i="6"/>
  <c r="BE630" i="6"/>
  <c r="BD630" i="6"/>
  <c r="BC630" i="6"/>
  <c r="BB630" i="6"/>
  <c r="BA630" i="6"/>
  <c r="BI629" i="6"/>
  <c r="BH629" i="6"/>
  <c r="BG629" i="6"/>
  <c r="BF629" i="6"/>
  <c r="BE629" i="6"/>
  <c r="BD629" i="6"/>
  <c r="BC629" i="6"/>
  <c r="BB629" i="6"/>
  <c r="BA629" i="6"/>
  <c r="BI628" i="6"/>
  <c r="BH628" i="6"/>
  <c r="BG628" i="6"/>
  <c r="BF628" i="6"/>
  <c r="BE628" i="6"/>
  <c r="BD628" i="6"/>
  <c r="BC628" i="6"/>
  <c r="BB628" i="6"/>
  <c r="BA628" i="6"/>
  <c r="BI627" i="6"/>
  <c r="BH627" i="6"/>
  <c r="BG627" i="6"/>
  <c r="BF627" i="6"/>
  <c r="BE627" i="6"/>
  <c r="BD627" i="6"/>
  <c r="BC627" i="6"/>
  <c r="BB627" i="6"/>
  <c r="BA627" i="6"/>
  <c r="BI626" i="6"/>
  <c r="BH626" i="6"/>
  <c r="BG626" i="6"/>
  <c r="BF626" i="6"/>
  <c r="BE626" i="6"/>
  <c r="BD626" i="6"/>
  <c r="BC626" i="6"/>
  <c r="BB626" i="6"/>
  <c r="BA626" i="6"/>
  <c r="BI625" i="6"/>
  <c r="BH625" i="6"/>
  <c r="BG625" i="6"/>
  <c r="BF625" i="6"/>
  <c r="BE625" i="6"/>
  <c r="BD625" i="6"/>
  <c r="BC625" i="6"/>
  <c r="BB625" i="6"/>
  <c r="BA625" i="6"/>
  <c r="BI624" i="6"/>
  <c r="BH624" i="6"/>
  <c r="BG624" i="6"/>
  <c r="BF624" i="6"/>
  <c r="BE624" i="6"/>
  <c r="BD624" i="6"/>
  <c r="BC624" i="6"/>
  <c r="BB624" i="6"/>
  <c r="BA624" i="6"/>
  <c r="BI623" i="6"/>
  <c r="BH623" i="6"/>
  <c r="BG623" i="6"/>
  <c r="BF623" i="6"/>
  <c r="BE623" i="6"/>
  <c r="BD623" i="6"/>
  <c r="BC623" i="6"/>
  <c r="BB623" i="6"/>
  <c r="BA623" i="6"/>
  <c r="BI622" i="6"/>
  <c r="BH622" i="6"/>
  <c r="BG622" i="6"/>
  <c r="BF622" i="6"/>
  <c r="BE622" i="6"/>
  <c r="BD622" i="6"/>
  <c r="BC622" i="6"/>
  <c r="BB622" i="6"/>
  <c r="BA622" i="6"/>
  <c r="BI621" i="6"/>
  <c r="BH621" i="6"/>
  <c r="BG621" i="6"/>
  <c r="BF621" i="6"/>
  <c r="BE621" i="6"/>
  <c r="BD621" i="6"/>
  <c r="BC621" i="6"/>
  <c r="BB621" i="6"/>
  <c r="BA621" i="6"/>
  <c r="BI620" i="6"/>
  <c r="BH620" i="6"/>
  <c r="BG620" i="6"/>
  <c r="BF620" i="6"/>
  <c r="BE620" i="6"/>
  <c r="BD620" i="6"/>
  <c r="BC620" i="6"/>
  <c r="BB620" i="6"/>
  <c r="BA620" i="6"/>
  <c r="BI619" i="6"/>
  <c r="BH619" i="6"/>
  <c r="BG619" i="6"/>
  <c r="BF619" i="6"/>
  <c r="BE619" i="6"/>
  <c r="BD619" i="6"/>
  <c r="BC619" i="6"/>
  <c r="BB619" i="6"/>
  <c r="BA619" i="6"/>
  <c r="BI618" i="6"/>
  <c r="BH618" i="6"/>
  <c r="BG618" i="6"/>
  <c r="BF618" i="6"/>
  <c r="BE618" i="6"/>
  <c r="BD618" i="6"/>
  <c r="BC618" i="6"/>
  <c r="BB618" i="6"/>
  <c r="BA618" i="6"/>
  <c r="BI617" i="6"/>
  <c r="BH617" i="6"/>
  <c r="BG617" i="6"/>
  <c r="BF617" i="6"/>
  <c r="BE617" i="6"/>
  <c r="BD617" i="6"/>
  <c r="BC617" i="6"/>
  <c r="BB617" i="6"/>
  <c r="BA617" i="6"/>
  <c r="BI616" i="6"/>
  <c r="BH616" i="6"/>
  <c r="BG616" i="6"/>
  <c r="BF616" i="6"/>
  <c r="BE616" i="6"/>
  <c r="BD616" i="6"/>
  <c r="BC616" i="6"/>
  <c r="BB616" i="6"/>
  <c r="BA616" i="6"/>
  <c r="BI615" i="6"/>
  <c r="BH615" i="6"/>
  <c r="BG615" i="6"/>
  <c r="BF615" i="6"/>
  <c r="BE615" i="6"/>
  <c r="BD615" i="6"/>
  <c r="BC615" i="6"/>
  <c r="BB615" i="6"/>
  <c r="BA615" i="6"/>
  <c r="BI614" i="6"/>
  <c r="BH614" i="6"/>
  <c r="BG614" i="6"/>
  <c r="BF614" i="6"/>
  <c r="BE614" i="6"/>
  <c r="BD614" i="6"/>
  <c r="BC614" i="6"/>
  <c r="BB614" i="6"/>
  <c r="BA614" i="6"/>
  <c r="BI613" i="6"/>
  <c r="BH613" i="6"/>
  <c r="BG613" i="6"/>
  <c r="BF613" i="6"/>
  <c r="BE613" i="6"/>
  <c r="BD613" i="6"/>
  <c r="BC613" i="6"/>
  <c r="BB613" i="6"/>
  <c r="BA613" i="6"/>
  <c r="BI612" i="6"/>
  <c r="BH612" i="6"/>
  <c r="BG612" i="6"/>
  <c r="BF612" i="6"/>
  <c r="BE612" i="6"/>
  <c r="BD612" i="6"/>
  <c r="BC612" i="6"/>
  <c r="BB612" i="6"/>
  <c r="BA612" i="6"/>
  <c r="BI611" i="6"/>
  <c r="BH611" i="6"/>
  <c r="BG611" i="6"/>
  <c r="BF611" i="6"/>
  <c r="BE611" i="6"/>
  <c r="BD611" i="6"/>
  <c r="BC611" i="6"/>
  <c r="BB611" i="6"/>
  <c r="BA611" i="6"/>
  <c r="BI610" i="6"/>
  <c r="BH610" i="6"/>
  <c r="BG610" i="6"/>
  <c r="BF610" i="6"/>
  <c r="BE610" i="6"/>
  <c r="BD610" i="6"/>
  <c r="BC610" i="6"/>
  <c r="BB610" i="6"/>
  <c r="BA610" i="6"/>
  <c r="BI609" i="6"/>
  <c r="BH609" i="6"/>
  <c r="BG609" i="6"/>
  <c r="BF609" i="6"/>
  <c r="BE609" i="6"/>
  <c r="BD609" i="6"/>
  <c r="BC609" i="6"/>
  <c r="BB609" i="6"/>
  <c r="BA609" i="6"/>
  <c r="BI608" i="6"/>
  <c r="BH608" i="6"/>
  <c r="BG608" i="6"/>
  <c r="BF608" i="6"/>
  <c r="BE608" i="6"/>
  <c r="BD608" i="6"/>
  <c r="BC608" i="6"/>
  <c r="BB608" i="6"/>
  <c r="BA608" i="6"/>
  <c r="BI607" i="6"/>
  <c r="BH607" i="6"/>
  <c r="BG607" i="6"/>
  <c r="BF607" i="6"/>
  <c r="BE607" i="6"/>
  <c r="BD607" i="6"/>
  <c r="BC607" i="6"/>
  <c r="BB607" i="6"/>
  <c r="BA607" i="6"/>
  <c r="BI606" i="6"/>
  <c r="BH606" i="6"/>
  <c r="BG606" i="6"/>
  <c r="BF606" i="6"/>
  <c r="BE606" i="6"/>
  <c r="BD606" i="6"/>
  <c r="BC606" i="6"/>
  <c r="BB606" i="6"/>
  <c r="BA606" i="6"/>
  <c r="BI605" i="6"/>
  <c r="BH605" i="6"/>
  <c r="BG605" i="6"/>
  <c r="BF605" i="6"/>
  <c r="BE605" i="6"/>
  <c r="BD605" i="6"/>
  <c r="BC605" i="6"/>
  <c r="BB605" i="6"/>
  <c r="BA605" i="6"/>
  <c r="BI604" i="6"/>
  <c r="BH604" i="6"/>
  <c r="BG604" i="6"/>
  <c r="BF604" i="6"/>
  <c r="BE604" i="6"/>
  <c r="BD604" i="6"/>
  <c r="BC604" i="6"/>
  <c r="BB604" i="6"/>
  <c r="BA604" i="6"/>
  <c r="BI603" i="6"/>
  <c r="BH603" i="6"/>
  <c r="BG603" i="6"/>
  <c r="BF603" i="6"/>
  <c r="BE603" i="6"/>
  <c r="BD603" i="6"/>
  <c r="BC603" i="6"/>
  <c r="BB603" i="6"/>
  <c r="BA603" i="6"/>
  <c r="BI602" i="6"/>
  <c r="BH602" i="6"/>
  <c r="BG602" i="6"/>
  <c r="BF602" i="6"/>
  <c r="BE602" i="6"/>
  <c r="BD602" i="6"/>
  <c r="BC602" i="6"/>
  <c r="BB602" i="6"/>
  <c r="BA602" i="6"/>
  <c r="BI601" i="6"/>
  <c r="BH601" i="6"/>
  <c r="BG601" i="6"/>
  <c r="BF601" i="6"/>
  <c r="BE601" i="6"/>
  <c r="BD601" i="6"/>
  <c r="BC601" i="6"/>
  <c r="BB601" i="6"/>
  <c r="BA601" i="6"/>
  <c r="BI600" i="6"/>
  <c r="BH600" i="6"/>
  <c r="BG600" i="6"/>
  <c r="BF600" i="6"/>
  <c r="BE600" i="6"/>
  <c r="BD600" i="6"/>
  <c r="BC600" i="6"/>
  <c r="BB600" i="6"/>
  <c r="BA600" i="6"/>
  <c r="BI599" i="6"/>
  <c r="BH599" i="6"/>
  <c r="BG599" i="6"/>
  <c r="BF599" i="6"/>
  <c r="BE599" i="6"/>
  <c r="BD599" i="6"/>
  <c r="BC599" i="6"/>
  <c r="BB599" i="6"/>
  <c r="BA599" i="6"/>
  <c r="BI598" i="6"/>
  <c r="BH598" i="6"/>
  <c r="BG598" i="6"/>
  <c r="BF598" i="6"/>
  <c r="BE598" i="6"/>
  <c r="BD598" i="6"/>
  <c r="BC598" i="6"/>
  <c r="BB598" i="6"/>
  <c r="BA598" i="6"/>
  <c r="BI597" i="6"/>
  <c r="BH597" i="6"/>
  <c r="BG597" i="6"/>
  <c r="BF597" i="6"/>
  <c r="BE597" i="6"/>
  <c r="BD597" i="6"/>
  <c r="BC597" i="6"/>
  <c r="BB597" i="6"/>
  <c r="BA597" i="6"/>
  <c r="BI596" i="6"/>
  <c r="BH596" i="6"/>
  <c r="BG596" i="6"/>
  <c r="BF596" i="6"/>
  <c r="BE596" i="6"/>
  <c r="BD596" i="6"/>
  <c r="BC596" i="6"/>
  <c r="BB596" i="6"/>
  <c r="BA596" i="6"/>
  <c r="BI595" i="6"/>
  <c r="BH595" i="6"/>
  <c r="BG595" i="6"/>
  <c r="BF595" i="6"/>
  <c r="BE595" i="6"/>
  <c r="BD595" i="6"/>
  <c r="BC595" i="6"/>
  <c r="BB595" i="6"/>
  <c r="BA595" i="6"/>
  <c r="BI594" i="6"/>
  <c r="BH594" i="6"/>
  <c r="BG594" i="6"/>
  <c r="BF594" i="6"/>
  <c r="BE594" i="6"/>
  <c r="BD594" i="6"/>
  <c r="BC594" i="6"/>
  <c r="BB594" i="6"/>
  <c r="BA594" i="6"/>
  <c r="BI593" i="6"/>
  <c r="BH593" i="6"/>
  <c r="BG593" i="6"/>
  <c r="BF593" i="6"/>
  <c r="BE593" i="6"/>
  <c r="BD593" i="6"/>
  <c r="BC593" i="6"/>
  <c r="BB593" i="6"/>
  <c r="BA593" i="6"/>
  <c r="BI592" i="6"/>
  <c r="BH592" i="6"/>
  <c r="BG592" i="6"/>
  <c r="BF592" i="6"/>
  <c r="BE592" i="6"/>
  <c r="BD592" i="6"/>
  <c r="BC592" i="6"/>
  <c r="BB592" i="6"/>
  <c r="BA592" i="6"/>
  <c r="BI591" i="6"/>
  <c r="BH591" i="6"/>
  <c r="BG591" i="6"/>
  <c r="BF591" i="6"/>
  <c r="BE591" i="6"/>
  <c r="BD591" i="6"/>
  <c r="BC591" i="6"/>
  <c r="BB591" i="6"/>
  <c r="BA591" i="6"/>
  <c r="BI590" i="6"/>
  <c r="BH590" i="6"/>
  <c r="BG590" i="6"/>
  <c r="BF590" i="6"/>
  <c r="BE590" i="6"/>
  <c r="BD590" i="6"/>
  <c r="BC590" i="6"/>
  <c r="BB590" i="6"/>
  <c r="BA590" i="6"/>
  <c r="BI589" i="6"/>
  <c r="BH589" i="6"/>
  <c r="BG589" i="6"/>
  <c r="BF589" i="6"/>
  <c r="BE589" i="6"/>
  <c r="BD589" i="6"/>
  <c r="BC589" i="6"/>
  <c r="BB589" i="6"/>
  <c r="BA589" i="6"/>
  <c r="BI588" i="6"/>
  <c r="BH588" i="6"/>
  <c r="BG588" i="6"/>
  <c r="BF588" i="6"/>
  <c r="BE588" i="6"/>
  <c r="BD588" i="6"/>
  <c r="BC588" i="6"/>
  <c r="BB588" i="6"/>
  <c r="BA588" i="6"/>
  <c r="BI587" i="6"/>
  <c r="BH587" i="6"/>
  <c r="BG587" i="6"/>
  <c r="BF587" i="6"/>
  <c r="BE587" i="6"/>
  <c r="BD587" i="6"/>
  <c r="BC587" i="6"/>
  <c r="BB587" i="6"/>
  <c r="BA587" i="6"/>
  <c r="BI586" i="6"/>
  <c r="BH586" i="6"/>
  <c r="BG586" i="6"/>
  <c r="BF586" i="6"/>
  <c r="BE586" i="6"/>
  <c r="BD586" i="6"/>
  <c r="BC586" i="6"/>
  <c r="BB586" i="6"/>
  <c r="BA586" i="6"/>
  <c r="BI585" i="6"/>
  <c r="BH585" i="6"/>
  <c r="BG585" i="6"/>
  <c r="BF585" i="6"/>
  <c r="BE585" i="6"/>
  <c r="BD585" i="6"/>
  <c r="BC585" i="6"/>
  <c r="BB585" i="6"/>
  <c r="BA585" i="6"/>
  <c r="BI584" i="6"/>
  <c r="BH584" i="6"/>
  <c r="BG584" i="6"/>
  <c r="BF584" i="6"/>
  <c r="BE584" i="6"/>
  <c r="BD584" i="6"/>
  <c r="BC584" i="6"/>
  <c r="BB584" i="6"/>
  <c r="BA584" i="6"/>
  <c r="BI583" i="6"/>
  <c r="BH583" i="6"/>
  <c r="BG583" i="6"/>
  <c r="BF583" i="6"/>
  <c r="BE583" i="6"/>
  <c r="BD583" i="6"/>
  <c r="BC583" i="6"/>
  <c r="BB583" i="6"/>
  <c r="BA583" i="6"/>
  <c r="BI582" i="6"/>
  <c r="BH582" i="6"/>
  <c r="BG582" i="6"/>
  <c r="BF582" i="6"/>
  <c r="BE582" i="6"/>
  <c r="BD582" i="6"/>
  <c r="BC582" i="6"/>
  <c r="BB582" i="6"/>
  <c r="BA582" i="6"/>
  <c r="BI581" i="6"/>
  <c r="BH581" i="6"/>
  <c r="BG581" i="6"/>
  <c r="BF581" i="6"/>
  <c r="BE581" i="6"/>
  <c r="BD581" i="6"/>
  <c r="BC581" i="6"/>
  <c r="BB581" i="6"/>
  <c r="BA581" i="6"/>
  <c r="BI580" i="6"/>
  <c r="BH580" i="6"/>
  <c r="BG580" i="6"/>
  <c r="BF580" i="6"/>
  <c r="BE580" i="6"/>
  <c r="BD580" i="6"/>
  <c r="BC580" i="6"/>
  <c r="BB580" i="6"/>
  <c r="BA580" i="6"/>
  <c r="BI579" i="6"/>
  <c r="BH579" i="6"/>
  <c r="BG579" i="6"/>
  <c r="BF579" i="6"/>
  <c r="BE579" i="6"/>
  <c r="BD579" i="6"/>
  <c r="BC579" i="6"/>
  <c r="BB579" i="6"/>
  <c r="BA579" i="6"/>
  <c r="BI578" i="6"/>
  <c r="BH578" i="6"/>
  <c r="BG578" i="6"/>
  <c r="BF578" i="6"/>
  <c r="BE578" i="6"/>
  <c r="BD578" i="6"/>
  <c r="BC578" i="6"/>
  <c r="BB578" i="6"/>
  <c r="BA578" i="6"/>
  <c r="BI577" i="6"/>
  <c r="BH577" i="6"/>
  <c r="BG577" i="6"/>
  <c r="BF577" i="6"/>
  <c r="BE577" i="6"/>
  <c r="BD577" i="6"/>
  <c r="BC577" i="6"/>
  <c r="BB577" i="6"/>
  <c r="BA577" i="6"/>
  <c r="BI576" i="6"/>
  <c r="BH576" i="6"/>
  <c r="BG576" i="6"/>
  <c r="BF576" i="6"/>
  <c r="BE576" i="6"/>
  <c r="BD576" i="6"/>
  <c r="BC576" i="6"/>
  <c r="BB576" i="6"/>
  <c r="BA576" i="6"/>
  <c r="BI575" i="6"/>
  <c r="BH575" i="6"/>
  <c r="BG575" i="6"/>
  <c r="BF575" i="6"/>
  <c r="BE575" i="6"/>
  <c r="BD575" i="6"/>
  <c r="BC575" i="6"/>
  <c r="BB575" i="6"/>
  <c r="BA575" i="6"/>
  <c r="BI574" i="6"/>
  <c r="BH574" i="6"/>
  <c r="BG574" i="6"/>
  <c r="BF574" i="6"/>
  <c r="BE574" i="6"/>
  <c r="BD574" i="6"/>
  <c r="BC574" i="6"/>
  <c r="BB574" i="6"/>
  <c r="BA574" i="6"/>
  <c r="BI573" i="6"/>
  <c r="BH573" i="6"/>
  <c r="BG573" i="6"/>
  <c r="BF573" i="6"/>
  <c r="BE573" i="6"/>
  <c r="BD573" i="6"/>
  <c r="BC573" i="6"/>
  <c r="BB573" i="6"/>
  <c r="BA573" i="6"/>
  <c r="BI572" i="6"/>
  <c r="BH572" i="6"/>
  <c r="BG572" i="6"/>
  <c r="BF572" i="6"/>
  <c r="BE572" i="6"/>
  <c r="BD572" i="6"/>
  <c r="BC572" i="6"/>
  <c r="BB572" i="6"/>
  <c r="BA572" i="6"/>
  <c r="BI571" i="6"/>
  <c r="BH571" i="6"/>
  <c r="BG571" i="6"/>
  <c r="BF571" i="6"/>
  <c r="BE571" i="6"/>
  <c r="BD571" i="6"/>
  <c r="BC571" i="6"/>
  <c r="BB571" i="6"/>
  <c r="BA571" i="6"/>
  <c r="BI570" i="6"/>
  <c r="BH570" i="6"/>
  <c r="BG570" i="6"/>
  <c r="BF570" i="6"/>
  <c r="BE570" i="6"/>
  <c r="BD570" i="6"/>
  <c r="BC570" i="6"/>
  <c r="BB570" i="6"/>
  <c r="BA570" i="6"/>
  <c r="BI569" i="6"/>
  <c r="BH569" i="6"/>
  <c r="BG569" i="6"/>
  <c r="BF569" i="6"/>
  <c r="BE569" i="6"/>
  <c r="BD569" i="6"/>
  <c r="BC569" i="6"/>
  <c r="BB569" i="6"/>
  <c r="BA569" i="6"/>
  <c r="BI568" i="6"/>
  <c r="BH568" i="6"/>
  <c r="BG568" i="6"/>
  <c r="BF568" i="6"/>
  <c r="BE568" i="6"/>
  <c r="BD568" i="6"/>
  <c r="BC568" i="6"/>
  <c r="BB568" i="6"/>
  <c r="BA568" i="6"/>
  <c r="BI567" i="6"/>
  <c r="BH567" i="6"/>
  <c r="BG567" i="6"/>
  <c r="BF567" i="6"/>
  <c r="BE567" i="6"/>
  <c r="BD567" i="6"/>
  <c r="BC567" i="6"/>
  <c r="BB567" i="6"/>
  <c r="BA567" i="6"/>
  <c r="BI566" i="6"/>
  <c r="BH566" i="6"/>
  <c r="BG566" i="6"/>
  <c r="BF566" i="6"/>
  <c r="BE566" i="6"/>
  <c r="BD566" i="6"/>
  <c r="BC566" i="6"/>
  <c r="BB566" i="6"/>
  <c r="BA566" i="6"/>
  <c r="BI565" i="6"/>
  <c r="BH565" i="6"/>
  <c r="BG565" i="6"/>
  <c r="BF565" i="6"/>
  <c r="BE565" i="6"/>
  <c r="BD565" i="6"/>
  <c r="BC565" i="6"/>
  <c r="BB565" i="6"/>
  <c r="BA565" i="6"/>
  <c r="BI564" i="6"/>
  <c r="BH564" i="6"/>
  <c r="BG564" i="6"/>
  <c r="BF564" i="6"/>
  <c r="BE564" i="6"/>
  <c r="BD564" i="6"/>
  <c r="BC564" i="6"/>
  <c r="BB564" i="6"/>
  <c r="BA564" i="6"/>
  <c r="BI563" i="6"/>
  <c r="BH563" i="6"/>
  <c r="BG563" i="6"/>
  <c r="BF563" i="6"/>
  <c r="BE563" i="6"/>
  <c r="BD563" i="6"/>
  <c r="BC563" i="6"/>
  <c r="BB563" i="6"/>
  <c r="BA563" i="6"/>
  <c r="BI562" i="6"/>
  <c r="BH562" i="6"/>
  <c r="BG562" i="6"/>
  <c r="BF562" i="6"/>
  <c r="BE562" i="6"/>
  <c r="BD562" i="6"/>
  <c r="BC562" i="6"/>
  <c r="BB562" i="6"/>
  <c r="BA562" i="6"/>
  <c r="BI561" i="6"/>
  <c r="BH561" i="6"/>
  <c r="BG561" i="6"/>
  <c r="BF561" i="6"/>
  <c r="BE561" i="6"/>
  <c r="BD561" i="6"/>
  <c r="BC561" i="6"/>
  <c r="BB561" i="6"/>
  <c r="BA561" i="6"/>
  <c r="BI560" i="6"/>
  <c r="BH560" i="6"/>
  <c r="BG560" i="6"/>
  <c r="BF560" i="6"/>
  <c r="BE560" i="6"/>
  <c r="BD560" i="6"/>
  <c r="BC560" i="6"/>
  <c r="BB560" i="6"/>
  <c r="BA560" i="6"/>
  <c r="BI559" i="6"/>
  <c r="BH559" i="6"/>
  <c r="BG559" i="6"/>
  <c r="BF559" i="6"/>
  <c r="BE559" i="6"/>
  <c r="BD559" i="6"/>
  <c r="BC559" i="6"/>
  <c r="BB559" i="6"/>
  <c r="BA559" i="6"/>
  <c r="BI558" i="6"/>
  <c r="BH558" i="6"/>
  <c r="BG558" i="6"/>
  <c r="BF558" i="6"/>
  <c r="BE558" i="6"/>
  <c r="BD558" i="6"/>
  <c r="BC558" i="6"/>
  <c r="BB558" i="6"/>
  <c r="BA558" i="6"/>
  <c r="BI557" i="6"/>
  <c r="BH557" i="6"/>
  <c r="BG557" i="6"/>
  <c r="BF557" i="6"/>
  <c r="BE557" i="6"/>
  <c r="BD557" i="6"/>
  <c r="BC557" i="6"/>
  <c r="BB557" i="6"/>
  <c r="BA557" i="6"/>
  <c r="BI556" i="6"/>
  <c r="BH556" i="6"/>
  <c r="BG556" i="6"/>
  <c r="BF556" i="6"/>
  <c r="BE556" i="6"/>
  <c r="BD556" i="6"/>
  <c r="BC556" i="6"/>
  <c r="BB556" i="6"/>
  <c r="BA556" i="6"/>
  <c r="BI555" i="6"/>
  <c r="BH555" i="6"/>
  <c r="BG555" i="6"/>
  <c r="BF555" i="6"/>
  <c r="BE555" i="6"/>
  <c r="BD555" i="6"/>
  <c r="BC555" i="6"/>
  <c r="BB555" i="6"/>
  <c r="BA555" i="6"/>
  <c r="BI554" i="6"/>
  <c r="BH554" i="6"/>
  <c r="BG554" i="6"/>
  <c r="BF554" i="6"/>
  <c r="BE554" i="6"/>
  <c r="BD554" i="6"/>
  <c r="BC554" i="6"/>
  <c r="BB554" i="6"/>
  <c r="BA554" i="6"/>
  <c r="BI553" i="6"/>
  <c r="BH553" i="6"/>
  <c r="BG553" i="6"/>
  <c r="BF553" i="6"/>
  <c r="BE553" i="6"/>
  <c r="BD553" i="6"/>
  <c r="BC553" i="6"/>
  <c r="BB553" i="6"/>
  <c r="BA553" i="6"/>
  <c r="BI552" i="6"/>
  <c r="BH552" i="6"/>
  <c r="BG552" i="6"/>
  <c r="BF552" i="6"/>
  <c r="BE552" i="6"/>
  <c r="BD552" i="6"/>
  <c r="BC552" i="6"/>
  <c r="BB552" i="6"/>
  <c r="BA552" i="6"/>
  <c r="BI551" i="6"/>
  <c r="BH551" i="6"/>
  <c r="BG551" i="6"/>
  <c r="BF551" i="6"/>
  <c r="BE551" i="6"/>
  <c r="BD551" i="6"/>
  <c r="BC551" i="6"/>
  <c r="BB551" i="6"/>
  <c r="BA551" i="6"/>
  <c r="BI550" i="6"/>
  <c r="BH550" i="6"/>
  <c r="BG550" i="6"/>
  <c r="BF550" i="6"/>
  <c r="BE550" i="6"/>
  <c r="BD550" i="6"/>
  <c r="BC550" i="6"/>
  <c r="BB550" i="6"/>
  <c r="BA550" i="6"/>
  <c r="BI549" i="6"/>
  <c r="BH549" i="6"/>
  <c r="BG549" i="6"/>
  <c r="BF549" i="6"/>
  <c r="BE549" i="6"/>
  <c r="BD549" i="6"/>
  <c r="BC549" i="6"/>
  <c r="BB549" i="6"/>
  <c r="BA549" i="6"/>
  <c r="BI548" i="6"/>
  <c r="BH548" i="6"/>
  <c r="BG548" i="6"/>
  <c r="BF548" i="6"/>
  <c r="BE548" i="6"/>
  <c r="BD548" i="6"/>
  <c r="BC548" i="6"/>
  <c r="BB548" i="6"/>
  <c r="BA548" i="6"/>
  <c r="BI547" i="6"/>
  <c r="BH547" i="6"/>
  <c r="BG547" i="6"/>
  <c r="BF547" i="6"/>
  <c r="BE547" i="6"/>
  <c r="BD547" i="6"/>
  <c r="BC547" i="6"/>
  <c r="BB547" i="6"/>
  <c r="BA547" i="6"/>
  <c r="BI546" i="6"/>
  <c r="BH546" i="6"/>
  <c r="BG546" i="6"/>
  <c r="BF546" i="6"/>
  <c r="BE546" i="6"/>
  <c r="BD546" i="6"/>
  <c r="BC546" i="6"/>
  <c r="BB546" i="6"/>
  <c r="BA546" i="6"/>
  <c r="BI545" i="6"/>
  <c r="BH545" i="6"/>
  <c r="BG545" i="6"/>
  <c r="BF545" i="6"/>
  <c r="BE545" i="6"/>
  <c r="BD545" i="6"/>
  <c r="BC545" i="6"/>
  <c r="BB545" i="6"/>
  <c r="BA545" i="6"/>
  <c r="BI544" i="6"/>
  <c r="BH544" i="6"/>
  <c r="BG544" i="6"/>
  <c r="BF544" i="6"/>
  <c r="BE544" i="6"/>
  <c r="BD544" i="6"/>
  <c r="BC544" i="6"/>
  <c r="BB544" i="6"/>
  <c r="BA544" i="6"/>
  <c r="BI543" i="6"/>
  <c r="BH543" i="6"/>
  <c r="BG543" i="6"/>
  <c r="BF543" i="6"/>
  <c r="BE543" i="6"/>
  <c r="BD543" i="6"/>
  <c r="BC543" i="6"/>
  <c r="BB543" i="6"/>
  <c r="BA543" i="6"/>
  <c r="BI542" i="6"/>
  <c r="BH542" i="6"/>
  <c r="BG542" i="6"/>
  <c r="BF542" i="6"/>
  <c r="BE542" i="6"/>
  <c r="BD542" i="6"/>
  <c r="BC542" i="6"/>
  <c r="BB542" i="6"/>
  <c r="BA542" i="6"/>
  <c r="BI541" i="6"/>
  <c r="BH541" i="6"/>
  <c r="BG541" i="6"/>
  <c r="BF541" i="6"/>
  <c r="BE541" i="6"/>
  <c r="BD541" i="6"/>
  <c r="BC541" i="6"/>
  <c r="BB541" i="6"/>
  <c r="BA541" i="6"/>
  <c r="BI540" i="6"/>
  <c r="BH540" i="6"/>
  <c r="BG540" i="6"/>
  <c r="BF540" i="6"/>
  <c r="BE540" i="6"/>
  <c r="BD540" i="6"/>
  <c r="BC540" i="6"/>
  <c r="BB540" i="6"/>
  <c r="BA540" i="6"/>
  <c r="BI539" i="6"/>
  <c r="BH539" i="6"/>
  <c r="BG539" i="6"/>
  <c r="BF539" i="6"/>
  <c r="BE539" i="6"/>
  <c r="BD539" i="6"/>
  <c r="BC539" i="6"/>
  <c r="BB539" i="6"/>
  <c r="BA539" i="6"/>
  <c r="BI538" i="6"/>
  <c r="BH538" i="6"/>
  <c r="BG538" i="6"/>
  <c r="BF538" i="6"/>
  <c r="BE538" i="6"/>
  <c r="BD538" i="6"/>
  <c r="BC538" i="6"/>
  <c r="BB538" i="6"/>
  <c r="BA538" i="6"/>
  <c r="BI537" i="6"/>
  <c r="BH537" i="6"/>
  <c r="BG537" i="6"/>
  <c r="BF537" i="6"/>
  <c r="BE537" i="6"/>
  <c r="BD537" i="6"/>
  <c r="BC537" i="6"/>
  <c r="BB537" i="6"/>
  <c r="BA537" i="6"/>
  <c r="BI536" i="6"/>
  <c r="BH536" i="6"/>
  <c r="BG536" i="6"/>
  <c r="BF536" i="6"/>
  <c r="BE536" i="6"/>
  <c r="BD536" i="6"/>
  <c r="BC536" i="6"/>
  <c r="BB536" i="6"/>
  <c r="BA536" i="6"/>
  <c r="BI535" i="6"/>
  <c r="BH535" i="6"/>
  <c r="BG535" i="6"/>
  <c r="BF535" i="6"/>
  <c r="BE535" i="6"/>
  <c r="BD535" i="6"/>
  <c r="BC535" i="6"/>
  <c r="BB535" i="6"/>
  <c r="BA535" i="6"/>
  <c r="BI534" i="6"/>
  <c r="BH534" i="6"/>
  <c r="BG534" i="6"/>
  <c r="BF534" i="6"/>
  <c r="BE534" i="6"/>
  <c r="BD534" i="6"/>
  <c r="BC534" i="6"/>
  <c r="BB534" i="6"/>
  <c r="BA534" i="6"/>
  <c r="BI533" i="6"/>
  <c r="BH533" i="6"/>
  <c r="BG533" i="6"/>
  <c r="BF533" i="6"/>
  <c r="BE533" i="6"/>
  <c r="BD533" i="6"/>
  <c r="BC533" i="6"/>
  <c r="BB533" i="6"/>
  <c r="BA533" i="6"/>
  <c r="BI532" i="6"/>
  <c r="BH532" i="6"/>
  <c r="BG532" i="6"/>
  <c r="BF532" i="6"/>
  <c r="BE532" i="6"/>
  <c r="BD532" i="6"/>
  <c r="BC532" i="6"/>
  <c r="BB532" i="6"/>
  <c r="BA532" i="6"/>
  <c r="BI531" i="6"/>
  <c r="BH531" i="6"/>
  <c r="BG531" i="6"/>
  <c r="BF531" i="6"/>
  <c r="BE531" i="6"/>
  <c r="BD531" i="6"/>
  <c r="BC531" i="6"/>
  <c r="BB531" i="6"/>
  <c r="BA531" i="6"/>
  <c r="BI530" i="6"/>
  <c r="BH530" i="6"/>
  <c r="BG530" i="6"/>
  <c r="BF530" i="6"/>
  <c r="BE530" i="6"/>
  <c r="BD530" i="6"/>
  <c r="BC530" i="6"/>
  <c r="BB530" i="6"/>
  <c r="BA530" i="6"/>
  <c r="BI529" i="6"/>
  <c r="BH529" i="6"/>
  <c r="BG529" i="6"/>
  <c r="BF529" i="6"/>
  <c r="BE529" i="6"/>
  <c r="BD529" i="6"/>
  <c r="BC529" i="6"/>
  <c r="BB529" i="6"/>
  <c r="BA529" i="6"/>
  <c r="BI528" i="6"/>
  <c r="BH528" i="6"/>
  <c r="BG528" i="6"/>
  <c r="BF528" i="6"/>
  <c r="BE528" i="6"/>
  <c r="BD528" i="6"/>
  <c r="BC528" i="6"/>
  <c r="BB528" i="6"/>
  <c r="BA528" i="6"/>
  <c r="BI527" i="6"/>
  <c r="BH527" i="6"/>
  <c r="BG527" i="6"/>
  <c r="BF527" i="6"/>
  <c r="BE527" i="6"/>
  <c r="BD527" i="6"/>
  <c r="BC527" i="6"/>
  <c r="BB527" i="6"/>
  <c r="BA527" i="6"/>
  <c r="BI526" i="6"/>
  <c r="BH526" i="6"/>
  <c r="BG526" i="6"/>
  <c r="BF526" i="6"/>
  <c r="BE526" i="6"/>
  <c r="BD526" i="6"/>
  <c r="BC526" i="6"/>
  <c r="BB526" i="6"/>
  <c r="BA526" i="6"/>
  <c r="BI525" i="6"/>
  <c r="BH525" i="6"/>
  <c r="BG525" i="6"/>
  <c r="BF525" i="6"/>
  <c r="BE525" i="6"/>
  <c r="BD525" i="6"/>
  <c r="BC525" i="6"/>
  <c r="BB525" i="6"/>
  <c r="BA525" i="6"/>
  <c r="BI524" i="6"/>
  <c r="BH524" i="6"/>
  <c r="BG524" i="6"/>
  <c r="BF524" i="6"/>
  <c r="BE524" i="6"/>
  <c r="BD524" i="6"/>
  <c r="BC524" i="6"/>
  <c r="BB524" i="6"/>
  <c r="BA524" i="6"/>
  <c r="BI523" i="6"/>
  <c r="BH523" i="6"/>
  <c r="BG523" i="6"/>
  <c r="BF523" i="6"/>
  <c r="BE523" i="6"/>
  <c r="BD523" i="6"/>
  <c r="BC523" i="6"/>
  <c r="BB523" i="6"/>
  <c r="BA523" i="6"/>
  <c r="BI522" i="6"/>
  <c r="BH522" i="6"/>
  <c r="BG522" i="6"/>
  <c r="BF522" i="6"/>
  <c r="BE522" i="6"/>
  <c r="BD522" i="6"/>
  <c r="BC522" i="6"/>
  <c r="BB522" i="6"/>
  <c r="BA522" i="6"/>
  <c r="BI521" i="6"/>
  <c r="BH521" i="6"/>
  <c r="BG521" i="6"/>
  <c r="BF521" i="6"/>
  <c r="BE521" i="6"/>
  <c r="BD521" i="6"/>
  <c r="BC521" i="6"/>
  <c r="BB521" i="6"/>
  <c r="BA521" i="6"/>
  <c r="BI520" i="6"/>
  <c r="BH520" i="6"/>
  <c r="BG520" i="6"/>
  <c r="BF520" i="6"/>
  <c r="BE520" i="6"/>
  <c r="BD520" i="6"/>
  <c r="BC520" i="6"/>
  <c r="BB520" i="6"/>
  <c r="BA520" i="6"/>
  <c r="BI519" i="6"/>
  <c r="BH519" i="6"/>
  <c r="BG519" i="6"/>
  <c r="BF519" i="6"/>
  <c r="BE519" i="6"/>
  <c r="BD519" i="6"/>
  <c r="BC519" i="6"/>
  <c r="BB519" i="6"/>
  <c r="BA519" i="6"/>
  <c r="BI518" i="6"/>
  <c r="BH518" i="6"/>
  <c r="BG518" i="6"/>
  <c r="BF518" i="6"/>
  <c r="BE518" i="6"/>
  <c r="BD518" i="6"/>
  <c r="BC518" i="6"/>
  <c r="BB518" i="6"/>
  <c r="BA518" i="6"/>
  <c r="BI517" i="6"/>
  <c r="BH517" i="6"/>
  <c r="BG517" i="6"/>
  <c r="BF517" i="6"/>
  <c r="BE517" i="6"/>
  <c r="BD517" i="6"/>
  <c r="BC517" i="6"/>
  <c r="BB517" i="6"/>
  <c r="BA517" i="6"/>
  <c r="BI516" i="6"/>
  <c r="BH516" i="6"/>
  <c r="BG516" i="6"/>
  <c r="BF516" i="6"/>
  <c r="BE516" i="6"/>
  <c r="BD516" i="6"/>
  <c r="BC516" i="6"/>
  <c r="BB516" i="6"/>
  <c r="BA516" i="6"/>
  <c r="BI515" i="6"/>
  <c r="BH515" i="6"/>
  <c r="BG515" i="6"/>
  <c r="BF515" i="6"/>
  <c r="BE515" i="6"/>
  <c r="BD515" i="6"/>
  <c r="BC515" i="6"/>
  <c r="BB515" i="6"/>
  <c r="BA515" i="6"/>
  <c r="BI514" i="6"/>
  <c r="BH514" i="6"/>
  <c r="BG514" i="6"/>
  <c r="BF514" i="6"/>
  <c r="BE514" i="6"/>
  <c r="BD514" i="6"/>
  <c r="BC514" i="6"/>
  <c r="BB514" i="6"/>
  <c r="BA514" i="6"/>
  <c r="BI513" i="6"/>
  <c r="BH513" i="6"/>
  <c r="BG513" i="6"/>
  <c r="BF513" i="6"/>
  <c r="BE513" i="6"/>
  <c r="BD513" i="6"/>
  <c r="BC513" i="6"/>
  <c r="BB513" i="6"/>
  <c r="BA513" i="6"/>
  <c r="BI512" i="6"/>
  <c r="BH512" i="6"/>
  <c r="BG512" i="6"/>
  <c r="BF512" i="6"/>
  <c r="BE512" i="6"/>
  <c r="BD512" i="6"/>
  <c r="BC512" i="6"/>
  <c r="BB512" i="6"/>
  <c r="BA512" i="6"/>
  <c r="BI511" i="6"/>
  <c r="BH511" i="6"/>
  <c r="BG511" i="6"/>
  <c r="BF511" i="6"/>
  <c r="BE511" i="6"/>
  <c r="BD511" i="6"/>
  <c r="BC511" i="6"/>
  <c r="BB511" i="6"/>
  <c r="BA511" i="6"/>
  <c r="BI510" i="6"/>
  <c r="BH510" i="6"/>
  <c r="BG510" i="6"/>
  <c r="BF510" i="6"/>
  <c r="BE510" i="6"/>
  <c r="BD510" i="6"/>
  <c r="BC510" i="6"/>
  <c r="BB510" i="6"/>
  <c r="BA510" i="6"/>
  <c r="BI509" i="6"/>
  <c r="BH509" i="6"/>
  <c r="BG509" i="6"/>
  <c r="BF509" i="6"/>
  <c r="BE509" i="6"/>
  <c r="BD509" i="6"/>
  <c r="BC509" i="6"/>
  <c r="BB509" i="6"/>
  <c r="BA509" i="6"/>
  <c r="BI508" i="6"/>
  <c r="BH508" i="6"/>
  <c r="BG508" i="6"/>
  <c r="BF508" i="6"/>
  <c r="BE508" i="6"/>
  <c r="BD508" i="6"/>
  <c r="BC508" i="6"/>
  <c r="BB508" i="6"/>
  <c r="BA508" i="6"/>
  <c r="BI507" i="6"/>
  <c r="BH507" i="6"/>
  <c r="BG507" i="6"/>
  <c r="BF507" i="6"/>
  <c r="BE507" i="6"/>
  <c r="BD507" i="6"/>
  <c r="BC507" i="6"/>
  <c r="BB507" i="6"/>
  <c r="BA507" i="6"/>
  <c r="BI506" i="6"/>
  <c r="BH506" i="6"/>
  <c r="BG506" i="6"/>
  <c r="BF506" i="6"/>
  <c r="BE506" i="6"/>
  <c r="BD506" i="6"/>
  <c r="BC506" i="6"/>
  <c r="BB506" i="6"/>
  <c r="BA506" i="6"/>
  <c r="BI505" i="6"/>
  <c r="BH505" i="6"/>
  <c r="BG505" i="6"/>
  <c r="BF505" i="6"/>
  <c r="BE505" i="6"/>
  <c r="BD505" i="6"/>
  <c r="BC505" i="6"/>
  <c r="BB505" i="6"/>
  <c r="BA505" i="6"/>
  <c r="BI504" i="6"/>
  <c r="BH504" i="6"/>
  <c r="BG504" i="6"/>
  <c r="BF504" i="6"/>
  <c r="BE504" i="6"/>
  <c r="BD504" i="6"/>
  <c r="BC504" i="6"/>
  <c r="BB504" i="6"/>
  <c r="BA504" i="6"/>
  <c r="BI503" i="6"/>
  <c r="BH503" i="6"/>
  <c r="BG503" i="6"/>
  <c r="BF503" i="6"/>
  <c r="BE503" i="6"/>
  <c r="BD503" i="6"/>
  <c r="BC503" i="6"/>
  <c r="BB503" i="6"/>
  <c r="BA503" i="6"/>
  <c r="BI502" i="6"/>
  <c r="BH502" i="6"/>
  <c r="BG502" i="6"/>
  <c r="BF502" i="6"/>
  <c r="BE502" i="6"/>
  <c r="BD502" i="6"/>
  <c r="BC502" i="6"/>
  <c r="BB502" i="6"/>
  <c r="BA502" i="6"/>
  <c r="BI501" i="6"/>
  <c r="BH501" i="6"/>
  <c r="BG501" i="6"/>
  <c r="BF501" i="6"/>
  <c r="BE501" i="6"/>
  <c r="BD501" i="6"/>
  <c r="BC501" i="6"/>
  <c r="BB501" i="6"/>
  <c r="BA501" i="6"/>
  <c r="BI500" i="6"/>
  <c r="BH500" i="6"/>
  <c r="BG500" i="6"/>
  <c r="BF500" i="6"/>
  <c r="BE500" i="6"/>
  <c r="BD500" i="6"/>
  <c r="BC500" i="6"/>
  <c r="BB500" i="6"/>
  <c r="BA500" i="6"/>
  <c r="BI499" i="6"/>
  <c r="BH499" i="6"/>
  <c r="BG499" i="6"/>
  <c r="BF499" i="6"/>
  <c r="BE499" i="6"/>
  <c r="BD499" i="6"/>
  <c r="BC499" i="6"/>
  <c r="BB499" i="6"/>
  <c r="BA499" i="6"/>
  <c r="BI498" i="6"/>
  <c r="BH498" i="6"/>
  <c r="BG498" i="6"/>
  <c r="BF498" i="6"/>
  <c r="BE498" i="6"/>
  <c r="BD498" i="6"/>
  <c r="BC498" i="6"/>
  <c r="BB498" i="6"/>
  <c r="BA498" i="6"/>
  <c r="BI497" i="6"/>
  <c r="BH497" i="6"/>
  <c r="BG497" i="6"/>
  <c r="BF497" i="6"/>
  <c r="BE497" i="6"/>
  <c r="BD497" i="6"/>
  <c r="BC497" i="6"/>
  <c r="BB497" i="6"/>
  <c r="BA497" i="6"/>
  <c r="BI496" i="6"/>
  <c r="BH496" i="6"/>
  <c r="BG496" i="6"/>
  <c r="BF496" i="6"/>
  <c r="BE496" i="6"/>
  <c r="BD496" i="6"/>
  <c r="BC496" i="6"/>
  <c r="BB496" i="6"/>
  <c r="BA496" i="6"/>
  <c r="BI495" i="6"/>
  <c r="BH495" i="6"/>
  <c r="BG495" i="6"/>
  <c r="BF495" i="6"/>
  <c r="BE495" i="6"/>
  <c r="BD495" i="6"/>
  <c r="BC495" i="6"/>
  <c r="BB495" i="6"/>
  <c r="BA495" i="6"/>
  <c r="BI494" i="6"/>
  <c r="BH494" i="6"/>
  <c r="BG494" i="6"/>
  <c r="BF494" i="6"/>
  <c r="BE494" i="6"/>
  <c r="BD494" i="6"/>
  <c r="BC494" i="6"/>
  <c r="BB494" i="6"/>
  <c r="BA494" i="6"/>
  <c r="BI493" i="6"/>
  <c r="BH493" i="6"/>
  <c r="BG493" i="6"/>
  <c r="BF493" i="6"/>
  <c r="BE493" i="6"/>
  <c r="BD493" i="6"/>
  <c r="BC493" i="6"/>
  <c r="BB493" i="6"/>
  <c r="BA493" i="6"/>
  <c r="BI492" i="6"/>
  <c r="BH492" i="6"/>
  <c r="BG492" i="6"/>
  <c r="BF492" i="6"/>
  <c r="BE492" i="6"/>
  <c r="BD492" i="6"/>
  <c r="BC492" i="6"/>
  <c r="BB492" i="6"/>
  <c r="BA492" i="6"/>
  <c r="BI491" i="6"/>
  <c r="BH491" i="6"/>
  <c r="BG491" i="6"/>
  <c r="BF491" i="6"/>
  <c r="BE491" i="6"/>
  <c r="BD491" i="6"/>
  <c r="BC491" i="6"/>
  <c r="BB491" i="6"/>
  <c r="BA491" i="6"/>
  <c r="BI490" i="6"/>
  <c r="BH490" i="6"/>
  <c r="BG490" i="6"/>
  <c r="BF490" i="6"/>
  <c r="BE490" i="6"/>
  <c r="BD490" i="6"/>
  <c r="BC490" i="6"/>
  <c r="BB490" i="6"/>
  <c r="BA490" i="6"/>
  <c r="BI489" i="6"/>
  <c r="BH489" i="6"/>
  <c r="BG489" i="6"/>
  <c r="BF489" i="6"/>
  <c r="BE489" i="6"/>
  <c r="BD489" i="6"/>
  <c r="BC489" i="6"/>
  <c r="BB489" i="6"/>
  <c r="BA489" i="6"/>
  <c r="BI488" i="6"/>
  <c r="BH488" i="6"/>
  <c r="BG488" i="6"/>
  <c r="BF488" i="6"/>
  <c r="BE488" i="6"/>
  <c r="BD488" i="6"/>
  <c r="BC488" i="6"/>
  <c r="BB488" i="6"/>
  <c r="BA488" i="6"/>
  <c r="BI487" i="6"/>
  <c r="BH487" i="6"/>
  <c r="BG487" i="6"/>
  <c r="BF487" i="6"/>
  <c r="BE487" i="6"/>
  <c r="BD487" i="6"/>
  <c r="BC487" i="6"/>
  <c r="BB487" i="6"/>
  <c r="BA487" i="6"/>
  <c r="BI486" i="6"/>
  <c r="BH486" i="6"/>
  <c r="BG486" i="6"/>
  <c r="BF486" i="6"/>
  <c r="BE486" i="6"/>
  <c r="BD486" i="6"/>
  <c r="BC486" i="6"/>
  <c r="BB486" i="6"/>
  <c r="BA486" i="6"/>
  <c r="BI485" i="6"/>
  <c r="BH485" i="6"/>
  <c r="BG485" i="6"/>
  <c r="BF485" i="6"/>
  <c r="BE485" i="6"/>
  <c r="BD485" i="6"/>
  <c r="BC485" i="6"/>
  <c r="BB485" i="6"/>
  <c r="BA485" i="6"/>
  <c r="BI484" i="6"/>
  <c r="BH484" i="6"/>
  <c r="BG484" i="6"/>
  <c r="BF484" i="6"/>
  <c r="BE484" i="6"/>
  <c r="BD484" i="6"/>
  <c r="BC484" i="6"/>
  <c r="BB484" i="6"/>
  <c r="BA484" i="6"/>
  <c r="BI483" i="6"/>
  <c r="BH483" i="6"/>
  <c r="BG483" i="6"/>
  <c r="BF483" i="6"/>
  <c r="BE483" i="6"/>
  <c r="BD483" i="6"/>
  <c r="BC483" i="6"/>
  <c r="BB483" i="6"/>
  <c r="BA483" i="6"/>
  <c r="BI482" i="6"/>
  <c r="BH482" i="6"/>
  <c r="BG482" i="6"/>
  <c r="BF482" i="6"/>
  <c r="BE482" i="6"/>
  <c r="BD482" i="6"/>
  <c r="BC482" i="6"/>
  <c r="BB482" i="6"/>
  <c r="BA482" i="6"/>
  <c r="BI481" i="6"/>
  <c r="BH481" i="6"/>
  <c r="BG481" i="6"/>
  <c r="BF481" i="6"/>
  <c r="BE481" i="6"/>
  <c r="BD481" i="6"/>
  <c r="BC481" i="6"/>
  <c r="BB481" i="6"/>
  <c r="BA481" i="6"/>
  <c r="BI480" i="6"/>
  <c r="BH480" i="6"/>
  <c r="BG480" i="6"/>
  <c r="BF480" i="6"/>
  <c r="BE480" i="6"/>
  <c r="BD480" i="6"/>
  <c r="BC480" i="6"/>
  <c r="BB480" i="6"/>
  <c r="BA480" i="6"/>
  <c r="BI479" i="6"/>
  <c r="BH479" i="6"/>
  <c r="BG479" i="6"/>
  <c r="BF479" i="6"/>
  <c r="BE479" i="6"/>
  <c r="BD479" i="6"/>
  <c r="BC479" i="6"/>
  <c r="BB479" i="6"/>
  <c r="BA479" i="6"/>
  <c r="BI478" i="6"/>
  <c r="BH478" i="6"/>
  <c r="BG478" i="6"/>
  <c r="BF478" i="6"/>
  <c r="BE478" i="6"/>
  <c r="BD478" i="6"/>
  <c r="BC478" i="6"/>
  <c r="BB478" i="6"/>
  <c r="BA478" i="6"/>
  <c r="BI477" i="6"/>
  <c r="BH477" i="6"/>
  <c r="BG477" i="6"/>
  <c r="BF477" i="6"/>
  <c r="BE477" i="6"/>
  <c r="BD477" i="6"/>
  <c r="BC477" i="6"/>
  <c r="BB477" i="6"/>
  <c r="BA477" i="6"/>
  <c r="BI476" i="6"/>
  <c r="BH476" i="6"/>
  <c r="BG476" i="6"/>
  <c r="BF476" i="6"/>
  <c r="BE476" i="6"/>
  <c r="BD476" i="6"/>
  <c r="BC476" i="6"/>
  <c r="BB476" i="6"/>
  <c r="BA476" i="6"/>
  <c r="BI475" i="6"/>
  <c r="BH475" i="6"/>
  <c r="BG475" i="6"/>
  <c r="BF475" i="6"/>
  <c r="BE475" i="6"/>
  <c r="BD475" i="6"/>
  <c r="BC475" i="6"/>
  <c r="BB475" i="6"/>
  <c r="BA475" i="6"/>
  <c r="BI474" i="6"/>
  <c r="BH474" i="6"/>
  <c r="BG474" i="6"/>
  <c r="BF474" i="6"/>
  <c r="BE474" i="6"/>
  <c r="BD474" i="6"/>
  <c r="BC474" i="6"/>
  <c r="BB474" i="6"/>
  <c r="BA474" i="6"/>
  <c r="BI473" i="6"/>
  <c r="BH473" i="6"/>
  <c r="BG473" i="6"/>
  <c r="BF473" i="6"/>
  <c r="BE473" i="6"/>
  <c r="BD473" i="6"/>
  <c r="BC473" i="6"/>
  <c r="BB473" i="6"/>
  <c r="BA473" i="6"/>
  <c r="BI472" i="6"/>
  <c r="BH472" i="6"/>
  <c r="BG472" i="6"/>
  <c r="BF472" i="6"/>
  <c r="BE472" i="6"/>
  <c r="BD472" i="6"/>
  <c r="BC472" i="6"/>
  <c r="BB472" i="6"/>
  <c r="BA472" i="6"/>
  <c r="BI471" i="6"/>
  <c r="BH471" i="6"/>
  <c r="BG471" i="6"/>
  <c r="BF471" i="6"/>
  <c r="BE471" i="6"/>
  <c r="BD471" i="6"/>
  <c r="BC471" i="6"/>
  <c r="BB471" i="6"/>
  <c r="BA471" i="6"/>
  <c r="BI470" i="6"/>
  <c r="BH470" i="6"/>
  <c r="BG470" i="6"/>
  <c r="BF470" i="6"/>
  <c r="BE470" i="6"/>
  <c r="BD470" i="6"/>
  <c r="BC470" i="6"/>
  <c r="BB470" i="6"/>
  <c r="BA470" i="6"/>
  <c r="BI469" i="6"/>
  <c r="BH469" i="6"/>
  <c r="BG469" i="6"/>
  <c r="BF469" i="6"/>
  <c r="BE469" i="6"/>
  <c r="BD469" i="6"/>
  <c r="BC469" i="6"/>
  <c r="BB469" i="6"/>
  <c r="BA469" i="6"/>
  <c r="BI468" i="6"/>
  <c r="BH468" i="6"/>
  <c r="BG468" i="6"/>
  <c r="BF468" i="6"/>
  <c r="BE468" i="6"/>
  <c r="BD468" i="6"/>
  <c r="BC468" i="6"/>
  <c r="BB468" i="6"/>
  <c r="BA468" i="6"/>
  <c r="BI467" i="6"/>
  <c r="BH467" i="6"/>
  <c r="BG467" i="6"/>
  <c r="BF467" i="6"/>
  <c r="BE467" i="6"/>
  <c r="BD467" i="6"/>
  <c r="BC467" i="6"/>
  <c r="BB467" i="6"/>
  <c r="BA467" i="6"/>
  <c r="BI466" i="6"/>
  <c r="BH466" i="6"/>
  <c r="BG466" i="6"/>
  <c r="BF466" i="6"/>
  <c r="BE466" i="6"/>
  <c r="BD466" i="6"/>
  <c r="BC466" i="6"/>
  <c r="BB466" i="6"/>
  <c r="BA466" i="6"/>
  <c r="BI465" i="6"/>
  <c r="BH465" i="6"/>
  <c r="BG465" i="6"/>
  <c r="BF465" i="6"/>
  <c r="BE465" i="6"/>
  <c r="BD465" i="6"/>
  <c r="BC465" i="6"/>
  <c r="BB465" i="6"/>
  <c r="BA465" i="6"/>
  <c r="BI464" i="6"/>
  <c r="BH464" i="6"/>
  <c r="BG464" i="6"/>
  <c r="BF464" i="6"/>
  <c r="BE464" i="6"/>
  <c r="BD464" i="6"/>
  <c r="BC464" i="6"/>
  <c r="BB464" i="6"/>
  <c r="BA464" i="6"/>
  <c r="BI463" i="6"/>
  <c r="BH463" i="6"/>
  <c r="BG463" i="6"/>
  <c r="BF463" i="6"/>
  <c r="BE463" i="6"/>
  <c r="BD463" i="6"/>
  <c r="BC463" i="6"/>
  <c r="BB463" i="6"/>
  <c r="BA463" i="6"/>
  <c r="BI462" i="6"/>
  <c r="BH462" i="6"/>
  <c r="BG462" i="6"/>
  <c r="BF462" i="6"/>
  <c r="BE462" i="6"/>
  <c r="BD462" i="6"/>
  <c r="BC462" i="6"/>
  <c r="BB462" i="6"/>
  <c r="BA462" i="6"/>
  <c r="BI461" i="6"/>
  <c r="BH461" i="6"/>
  <c r="BG461" i="6"/>
  <c r="BF461" i="6"/>
  <c r="BE461" i="6"/>
  <c r="BD461" i="6"/>
  <c r="BC461" i="6"/>
  <c r="BB461" i="6"/>
  <c r="BA461" i="6"/>
  <c r="BI460" i="6"/>
  <c r="BH460" i="6"/>
  <c r="BG460" i="6"/>
  <c r="BF460" i="6"/>
  <c r="BE460" i="6"/>
  <c r="BD460" i="6"/>
  <c r="BC460" i="6"/>
  <c r="BB460" i="6"/>
  <c r="BA460" i="6"/>
  <c r="BI459" i="6"/>
  <c r="BH459" i="6"/>
  <c r="BG459" i="6"/>
  <c r="BF459" i="6"/>
  <c r="BE459" i="6"/>
  <c r="BD459" i="6"/>
  <c r="BC459" i="6"/>
  <c r="BB459" i="6"/>
  <c r="BA459" i="6"/>
  <c r="BI458" i="6"/>
  <c r="BH458" i="6"/>
  <c r="BG458" i="6"/>
  <c r="BF458" i="6"/>
  <c r="BE458" i="6"/>
  <c r="BD458" i="6"/>
  <c r="BC458" i="6"/>
  <c r="BB458" i="6"/>
  <c r="BA458" i="6"/>
  <c r="BI457" i="6"/>
  <c r="BH457" i="6"/>
  <c r="BG457" i="6"/>
  <c r="BF457" i="6"/>
  <c r="BE457" i="6"/>
  <c r="BD457" i="6"/>
  <c r="BC457" i="6"/>
  <c r="BB457" i="6"/>
  <c r="BA457" i="6"/>
  <c r="BI456" i="6"/>
  <c r="BH456" i="6"/>
  <c r="BG456" i="6"/>
  <c r="BF456" i="6"/>
  <c r="BE456" i="6"/>
  <c r="BD456" i="6"/>
  <c r="BC456" i="6"/>
  <c r="BB456" i="6"/>
  <c r="BA456" i="6"/>
  <c r="BI455" i="6"/>
  <c r="BH455" i="6"/>
  <c r="BG455" i="6"/>
  <c r="BF455" i="6"/>
  <c r="BE455" i="6"/>
  <c r="BD455" i="6"/>
  <c r="BC455" i="6"/>
  <c r="BB455" i="6"/>
  <c r="BA455" i="6"/>
  <c r="BI454" i="6"/>
  <c r="BH454" i="6"/>
  <c r="BG454" i="6"/>
  <c r="BF454" i="6"/>
  <c r="BE454" i="6"/>
  <c r="BD454" i="6"/>
  <c r="BC454" i="6"/>
  <c r="BB454" i="6"/>
  <c r="BA454" i="6"/>
  <c r="BI453" i="6"/>
  <c r="BH453" i="6"/>
  <c r="BG453" i="6"/>
  <c r="BF453" i="6"/>
  <c r="BE453" i="6"/>
  <c r="BD453" i="6"/>
  <c r="BC453" i="6"/>
  <c r="BB453" i="6"/>
  <c r="BA453" i="6"/>
  <c r="BI452" i="6"/>
  <c r="BH452" i="6"/>
  <c r="BG452" i="6"/>
  <c r="BF452" i="6"/>
  <c r="BE452" i="6"/>
  <c r="BD452" i="6"/>
  <c r="BC452" i="6"/>
  <c r="BB452" i="6"/>
  <c r="BA452" i="6"/>
  <c r="BI451" i="6"/>
  <c r="BH451" i="6"/>
  <c r="BG451" i="6"/>
  <c r="BF451" i="6"/>
  <c r="BE451" i="6"/>
  <c r="BD451" i="6"/>
  <c r="BC451" i="6"/>
  <c r="BB451" i="6"/>
  <c r="BA451" i="6"/>
  <c r="BI450" i="6"/>
  <c r="BH450" i="6"/>
  <c r="BG450" i="6"/>
  <c r="BF450" i="6"/>
  <c r="BE450" i="6"/>
  <c r="BD450" i="6"/>
  <c r="BC450" i="6"/>
  <c r="BB450" i="6"/>
  <c r="BA450" i="6"/>
  <c r="BI449" i="6"/>
  <c r="BH449" i="6"/>
  <c r="BG449" i="6"/>
  <c r="BF449" i="6"/>
  <c r="BE449" i="6"/>
  <c r="BD449" i="6"/>
  <c r="BC449" i="6"/>
  <c r="BB449" i="6"/>
  <c r="BA449" i="6"/>
  <c r="BI448" i="6"/>
  <c r="BH448" i="6"/>
  <c r="BG448" i="6"/>
  <c r="BF448" i="6"/>
  <c r="BE448" i="6"/>
  <c r="BD448" i="6"/>
  <c r="BC448" i="6"/>
  <c r="BB448" i="6"/>
  <c r="BA448" i="6"/>
  <c r="BI447" i="6"/>
  <c r="BH447" i="6"/>
  <c r="BG447" i="6"/>
  <c r="BF447" i="6"/>
  <c r="BE447" i="6"/>
  <c r="BD447" i="6"/>
  <c r="BC447" i="6"/>
  <c r="BB447" i="6"/>
  <c r="BA447" i="6"/>
  <c r="BI446" i="6"/>
  <c r="BH446" i="6"/>
  <c r="BG446" i="6"/>
  <c r="BF446" i="6"/>
  <c r="BE446" i="6"/>
  <c r="BD446" i="6"/>
  <c r="BC446" i="6"/>
  <c r="BB446" i="6"/>
  <c r="BA446" i="6"/>
  <c r="BI445" i="6"/>
  <c r="BH445" i="6"/>
  <c r="BG445" i="6"/>
  <c r="BF445" i="6"/>
  <c r="BE445" i="6"/>
  <c r="BD445" i="6"/>
  <c r="BC445" i="6"/>
  <c r="BB445" i="6"/>
  <c r="BA445" i="6"/>
  <c r="BI444" i="6"/>
  <c r="BH444" i="6"/>
  <c r="BG444" i="6"/>
  <c r="BF444" i="6"/>
  <c r="BE444" i="6"/>
  <c r="BD444" i="6"/>
  <c r="BC444" i="6"/>
  <c r="BB444" i="6"/>
  <c r="BA444" i="6"/>
  <c r="BI443" i="6"/>
  <c r="BH443" i="6"/>
  <c r="BG443" i="6"/>
  <c r="BF443" i="6"/>
  <c r="BE443" i="6"/>
  <c r="BD443" i="6"/>
  <c r="BC443" i="6"/>
  <c r="BB443" i="6"/>
  <c r="BA443" i="6"/>
  <c r="BI442" i="6"/>
  <c r="BH442" i="6"/>
  <c r="BG442" i="6"/>
  <c r="BF442" i="6"/>
  <c r="BE442" i="6"/>
  <c r="BD442" i="6"/>
  <c r="BC442" i="6"/>
  <c r="BB442" i="6"/>
  <c r="BA442" i="6"/>
  <c r="BI441" i="6"/>
  <c r="BH441" i="6"/>
  <c r="BG441" i="6"/>
  <c r="BF441" i="6"/>
  <c r="BE441" i="6"/>
  <c r="BD441" i="6"/>
  <c r="BC441" i="6"/>
  <c r="BB441" i="6"/>
  <c r="BA441" i="6"/>
  <c r="BI440" i="6"/>
  <c r="BH440" i="6"/>
  <c r="BG440" i="6"/>
  <c r="BF440" i="6"/>
  <c r="BE440" i="6"/>
  <c r="BD440" i="6"/>
  <c r="BC440" i="6"/>
  <c r="BB440" i="6"/>
  <c r="BA440" i="6"/>
  <c r="BI439" i="6"/>
  <c r="BH439" i="6"/>
  <c r="BG439" i="6"/>
  <c r="BF439" i="6"/>
  <c r="BE439" i="6"/>
  <c r="BD439" i="6"/>
  <c r="BC439" i="6"/>
  <c r="BB439" i="6"/>
  <c r="BA439" i="6"/>
  <c r="BI438" i="6"/>
  <c r="BH438" i="6"/>
  <c r="BG438" i="6"/>
  <c r="BF438" i="6"/>
  <c r="BE438" i="6"/>
  <c r="BD438" i="6"/>
  <c r="BC438" i="6"/>
  <c r="BB438" i="6"/>
  <c r="BA438" i="6"/>
  <c r="BI437" i="6"/>
  <c r="BH437" i="6"/>
  <c r="BG437" i="6"/>
  <c r="BF437" i="6"/>
  <c r="BE437" i="6"/>
  <c r="BD437" i="6"/>
  <c r="BC437" i="6"/>
  <c r="BB437" i="6"/>
  <c r="BA437" i="6"/>
  <c r="BI436" i="6"/>
  <c r="BH436" i="6"/>
  <c r="BG436" i="6"/>
  <c r="BF436" i="6"/>
  <c r="BE436" i="6"/>
  <c r="BD436" i="6"/>
  <c r="BC436" i="6"/>
  <c r="BB436" i="6"/>
  <c r="BA436" i="6"/>
  <c r="BI435" i="6"/>
  <c r="BH435" i="6"/>
  <c r="BG435" i="6"/>
  <c r="BF435" i="6"/>
  <c r="BE435" i="6"/>
  <c r="BD435" i="6"/>
  <c r="BC435" i="6"/>
  <c r="BB435" i="6"/>
  <c r="BA435" i="6"/>
  <c r="BI434" i="6"/>
  <c r="BH434" i="6"/>
  <c r="BG434" i="6"/>
  <c r="BF434" i="6"/>
  <c r="BE434" i="6"/>
  <c r="BD434" i="6"/>
  <c r="BC434" i="6"/>
  <c r="BB434" i="6"/>
  <c r="BA434" i="6"/>
  <c r="BI433" i="6"/>
  <c r="BH433" i="6"/>
  <c r="BG433" i="6"/>
  <c r="BF433" i="6"/>
  <c r="BE433" i="6"/>
  <c r="BD433" i="6"/>
  <c r="BC433" i="6"/>
  <c r="BB433" i="6"/>
  <c r="BA433" i="6"/>
  <c r="BI432" i="6"/>
  <c r="BH432" i="6"/>
  <c r="BG432" i="6"/>
  <c r="BF432" i="6"/>
  <c r="BE432" i="6"/>
  <c r="BD432" i="6"/>
  <c r="BC432" i="6"/>
  <c r="BB432" i="6"/>
  <c r="BA432" i="6"/>
  <c r="BI431" i="6"/>
  <c r="BH431" i="6"/>
  <c r="BG431" i="6"/>
  <c r="BF431" i="6"/>
  <c r="BE431" i="6"/>
  <c r="BD431" i="6"/>
  <c r="BC431" i="6"/>
  <c r="BB431" i="6"/>
  <c r="BA431" i="6"/>
  <c r="BI430" i="6"/>
  <c r="BH430" i="6"/>
  <c r="BG430" i="6"/>
  <c r="BF430" i="6"/>
  <c r="BE430" i="6"/>
  <c r="BD430" i="6"/>
  <c r="BC430" i="6"/>
  <c r="BB430" i="6"/>
  <c r="BA430" i="6"/>
  <c r="BI429" i="6"/>
  <c r="BH429" i="6"/>
  <c r="BG429" i="6"/>
  <c r="BF429" i="6"/>
  <c r="BE429" i="6"/>
  <c r="BD429" i="6"/>
  <c r="BC429" i="6"/>
  <c r="BB429" i="6"/>
  <c r="BA429" i="6"/>
  <c r="BI428" i="6"/>
  <c r="BH428" i="6"/>
  <c r="BG428" i="6"/>
  <c r="BF428" i="6"/>
  <c r="BE428" i="6"/>
  <c r="BD428" i="6"/>
  <c r="BC428" i="6"/>
  <c r="BB428" i="6"/>
  <c r="BA428" i="6"/>
  <c r="BI427" i="6"/>
  <c r="BH427" i="6"/>
  <c r="BG427" i="6"/>
  <c r="BF427" i="6"/>
  <c r="BE427" i="6"/>
  <c r="BD427" i="6"/>
  <c r="BC427" i="6"/>
  <c r="BB427" i="6"/>
  <c r="BA427" i="6"/>
  <c r="BI426" i="6"/>
  <c r="BH426" i="6"/>
  <c r="BG426" i="6"/>
  <c r="BF426" i="6"/>
  <c r="BE426" i="6"/>
  <c r="BD426" i="6"/>
  <c r="BC426" i="6"/>
  <c r="BB426" i="6"/>
  <c r="BA426" i="6"/>
  <c r="BI425" i="6"/>
  <c r="BH425" i="6"/>
  <c r="BG425" i="6"/>
  <c r="BF425" i="6"/>
  <c r="BE425" i="6"/>
  <c r="BD425" i="6"/>
  <c r="BC425" i="6"/>
  <c r="BB425" i="6"/>
  <c r="BA425" i="6"/>
  <c r="BI424" i="6"/>
  <c r="BH424" i="6"/>
  <c r="BG424" i="6"/>
  <c r="BF424" i="6"/>
  <c r="BE424" i="6"/>
  <c r="BD424" i="6"/>
  <c r="BC424" i="6"/>
  <c r="BB424" i="6"/>
  <c r="BA424" i="6"/>
  <c r="BI423" i="6"/>
  <c r="BH423" i="6"/>
  <c r="BG423" i="6"/>
  <c r="BF423" i="6"/>
  <c r="BE423" i="6"/>
  <c r="BD423" i="6"/>
  <c r="BC423" i="6"/>
  <c r="BB423" i="6"/>
  <c r="BA423" i="6"/>
  <c r="BI422" i="6"/>
  <c r="BH422" i="6"/>
  <c r="BG422" i="6"/>
  <c r="BF422" i="6"/>
  <c r="BE422" i="6"/>
  <c r="BD422" i="6"/>
  <c r="BC422" i="6"/>
  <c r="BB422" i="6"/>
  <c r="BA422" i="6"/>
  <c r="BI421" i="6"/>
  <c r="BH421" i="6"/>
  <c r="BG421" i="6"/>
  <c r="BF421" i="6"/>
  <c r="BE421" i="6"/>
  <c r="BD421" i="6"/>
  <c r="BC421" i="6"/>
  <c r="BB421" i="6"/>
  <c r="BA421" i="6"/>
  <c r="BI420" i="6"/>
  <c r="BH420" i="6"/>
  <c r="BG420" i="6"/>
  <c r="BF420" i="6"/>
  <c r="BE420" i="6"/>
  <c r="BD420" i="6"/>
  <c r="BC420" i="6"/>
  <c r="BB420" i="6"/>
  <c r="BA420" i="6"/>
  <c r="BI419" i="6"/>
  <c r="BH419" i="6"/>
  <c r="BG419" i="6"/>
  <c r="BF419" i="6"/>
  <c r="BE419" i="6"/>
  <c r="BD419" i="6"/>
  <c r="BC419" i="6"/>
  <c r="BB419" i="6"/>
  <c r="BA419" i="6"/>
  <c r="BI418" i="6"/>
  <c r="BH418" i="6"/>
  <c r="BG418" i="6"/>
  <c r="BF418" i="6"/>
  <c r="BE418" i="6"/>
  <c r="BD418" i="6"/>
  <c r="BC418" i="6"/>
  <c r="BB418" i="6"/>
  <c r="BA418" i="6"/>
  <c r="BI417" i="6"/>
  <c r="BH417" i="6"/>
  <c r="BG417" i="6"/>
  <c r="BF417" i="6"/>
  <c r="BE417" i="6"/>
  <c r="BD417" i="6"/>
  <c r="BC417" i="6"/>
  <c r="BB417" i="6"/>
  <c r="BA417" i="6"/>
  <c r="BI416" i="6"/>
  <c r="BH416" i="6"/>
  <c r="BG416" i="6"/>
  <c r="BF416" i="6"/>
  <c r="BE416" i="6"/>
  <c r="BD416" i="6"/>
  <c r="BC416" i="6"/>
  <c r="BB416" i="6"/>
  <c r="BA416" i="6"/>
  <c r="BI415" i="6"/>
  <c r="BH415" i="6"/>
  <c r="BG415" i="6"/>
  <c r="BF415" i="6"/>
  <c r="BE415" i="6"/>
  <c r="BD415" i="6"/>
  <c r="BC415" i="6"/>
  <c r="BB415" i="6"/>
  <c r="BA415" i="6"/>
  <c r="BI414" i="6"/>
  <c r="BH414" i="6"/>
  <c r="BG414" i="6"/>
  <c r="BF414" i="6"/>
  <c r="BE414" i="6"/>
  <c r="BD414" i="6"/>
  <c r="BC414" i="6"/>
  <c r="BB414" i="6"/>
  <c r="BA414" i="6"/>
  <c r="BI413" i="6"/>
  <c r="BH413" i="6"/>
  <c r="BG413" i="6"/>
  <c r="BF413" i="6"/>
  <c r="BE413" i="6"/>
  <c r="BD413" i="6"/>
  <c r="BC413" i="6"/>
  <c r="BB413" i="6"/>
  <c r="BA413" i="6"/>
  <c r="BI412" i="6"/>
  <c r="BH412" i="6"/>
  <c r="BG412" i="6"/>
  <c r="BF412" i="6"/>
  <c r="BE412" i="6"/>
  <c r="BD412" i="6"/>
  <c r="BC412" i="6"/>
  <c r="BB412" i="6"/>
  <c r="BA412" i="6"/>
  <c r="BI411" i="6"/>
  <c r="BH411" i="6"/>
  <c r="BG411" i="6"/>
  <c r="BF411" i="6"/>
  <c r="BE411" i="6"/>
  <c r="BD411" i="6"/>
  <c r="BC411" i="6"/>
  <c r="BB411" i="6"/>
  <c r="BA411" i="6"/>
  <c r="BI410" i="6"/>
  <c r="BH410" i="6"/>
  <c r="BG410" i="6"/>
  <c r="BF410" i="6"/>
  <c r="BE410" i="6"/>
  <c r="BD410" i="6"/>
  <c r="BC410" i="6"/>
  <c r="BB410" i="6"/>
  <c r="BA410" i="6"/>
  <c r="BI409" i="6"/>
  <c r="BH409" i="6"/>
  <c r="BG409" i="6"/>
  <c r="BF409" i="6"/>
  <c r="BE409" i="6"/>
  <c r="BD409" i="6"/>
  <c r="BC409" i="6"/>
  <c r="BB409" i="6"/>
  <c r="BA409" i="6"/>
  <c r="BI408" i="6"/>
  <c r="BH408" i="6"/>
  <c r="BG408" i="6"/>
  <c r="BF408" i="6"/>
  <c r="BE408" i="6"/>
  <c r="BD408" i="6"/>
  <c r="BC408" i="6"/>
  <c r="BB408" i="6"/>
  <c r="BA408" i="6"/>
  <c r="BI407" i="6"/>
  <c r="BH407" i="6"/>
  <c r="BG407" i="6"/>
  <c r="BF407" i="6"/>
  <c r="BE407" i="6"/>
  <c r="BD407" i="6"/>
  <c r="BC407" i="6"/>
  <c r="BB407" i="6"/>
  <c r="BA407" i="6"/>
  <c r="BI406" i="6"/>
  <c r="BH406" i="6"/>
  <c r="BG406" i="6"/>
  <c r="BF406" i="6"/>
  <c r="BE406" i="6"/>
  <c r="BD406" i="6"/>
  <c r="BC406" i="6"/>
  <c r="BB406" i="6"/>
  <c r="BA406" i="6"/>
  <c r="BI405" i="6"/>
  <c r="BH405" i="6"/>
  <c r="BG405" i="6"/>
  <c r="BF405" i="6"/>
  <c r="BE405" i="6"/>
  <c r="BD405" i="6"/>
  <c r="BC405" i="6"/>
  <c r="BB405" i="6"/>
  <c r="BA405" i="6"/>
  <c r="BI404" i="6"/>
  <c r="BH404" i="6"/>
  <c r="BG404" i="6"/>
  <c r="BF404" i="6"/>
  <c r="BE404" i="6"/>
  <c r="BD404" i="6"/>
  <c r="BC404" i="6"/>
  <c r="BB404" i="6"/>
  <c r="BA404" i="6"/>
  <c r="BI403" i="6"/>
  <c r="BH403" i="6"/>
  <c r="BG403" i="6"/>
  <c r="BF403" i="6"/>
  <c r="BE403" i="6"/>
  <c r="BD403" i="6"/>
  <c r="BC403" i="6"/>
  <c r="BB403" i="6"/>
  <c r="BA403" i="6"/>
  <c r="BI402" i="6"/>
  <c r="BH402" i="6"/>
  <c r="BG402" i="6"/>
  <c r="BF402" i="6"/>
  <c r="BE402" i="6"/>
  <c r="BD402" i="6"/>
  <c r="BC402" i="6"/>
  <c r="BB402" i="6"/>
  <c r="BA402" i="6"/>
  <c r="BI401" i="6"/>
  <c r="BH401" i="6"/>
  <c r="BG401" i="6"/>
  <c r="BF401" i="6"/>
  <c r="BE401" i="6"/>
  <c r="BD401" i="6"/>
  <c r="BC401" i="6"/>
  <c r="BB401" i="6"/>
  <c r="BA401" i="6"/>
  <c r="BI400" i="6"/>
  <c r="BH400" i="6"/>
  <c r="BG400" i="6"/>
  <c r="BF400" i="6"/>
  <c r="BE400" i="6"/>
  <c r="BD400" i="6"/>
  <c r="BC400" i="6"/>
  <c r="BB400" i="6"/>
  <c r="BA400" i="6"/>
  <c r="BI399" i="6"/>
  <c r="BH399" i="6"/>
  <c r="BG399" i="6"/>
  <c r="BF399" i="6"/>
  <c r="BE399" i="6"/>
  <c r="BD399" i="6"/>
  <c r="BC399" i="6"/>
  <c r="BB399" i="6"/>
  <c r="BA399" i="6"/>
  <c r="BI398" i="6"/>
  <c r="BH398" i="6"/>
  <c r="BG398" i="6"/>
  <c r="BF398" i="6"/>
  <c r="BE398" i="6"/>
  <c r="BD398" i="6"/>
  <c r="BC398" i="6"/>
  <c r="BB398" i="6"/>
  <c r="BA398" i="6"/>
  <c r="BI397" i="6"/>
  <c r="BH397" i="6"/>
  <c r="BG397" i="6"/>
  <c r="BF397" i="6"/>
  <c r="BE397" i="6"/>
  <c r="BD397" i="6"/>
  <c r="BC397" i="6"/>
  <c r="BB397" i="6"/>
  <c r="BA397" i="6"/>
  <c r="BI396" i="6"/>
  <c r="BH396" i="6"/>
  <c r="BG396" i="6"/>
  <c r="BF396" i="6"/>
  <c r="BE396" i="6"/>
  <c r="BD396" i="6"/>
  <c r="BC396" i="6"/>
  <c r="BB396" i="6"/>
  <c r="BA396" i="6"/>
  <c r="BI395" i="6"/>
  <c r="BH395" i="6"/>
  <c r="BG395" i="6"/>
  <c r="BF395" i="6"/>
  <c r="BE395" i="6"/>
  <c r="BD395" i="6"/>
  <c r="BC395" i="6"/>
  <c r="BB395" i="6"/>
  <c r="BA395" i="6"/>
  <c r="BI394" i="6"/>
  <c r="BH394" i="6"/>
  <c r="BG394" i="6"/>
  <c r="BF394" i="6"/>
  <c r="BE394" i="6"/>
  <c r="BD394" i="6"/>
  <c r="BC394" i="6"/>
  <c r="BB394" i="6"/>
  <c r="BA394" i="6"/>
  <c r="BI393" i="6"/>
  <c r="BH393" i="6"/>
  <c r="BG393" i="6"/>
  <c r="BF393" i="6"/>
  <c r="BE393" i="6"/>
  <c r="BD393" i="6"/>
  <c r="BC393" i="6"/>
  <c r="BB393" i="6"/>
  <c r="BA393" i="6"/>
  <c r="BI392" i="6"/>
  <c r="BH392" i="6"/>
  <c r="BG392" i="6"/>
  <c r="BF392" i="6"/>
  <c r="BE392" i="6"/>
  <c r="BD392" i="6"/>
  <c r="BC392" i="6"/>
  <c r="BB392" i="6"/>
  <c r="BA392" i="6"/>
  <c r="BI391" i="6"/>
  <c r="BH391" i="6"/>
  <c r="BG391" i="6"/>
  <c r="BF391" i="6"/>
  <c r="BE391" i="6"/>
  <c r="BD391" i="6"/>
  <c r="BC391" i="6"/>
  <c r="BB391" i="6"/>
  <c r="BA391" i="6"/>
  <c r="BI390" i="6"/>
  <c r="BH390" i="6"/>
  <c r="BG390" i="6"/>
  <c r="BF390" i="6"/>
  <c r="BE390" i="6"/>
  <c r="BD390" i="6"/>
  <c r="BC390" i="6"/>
  <c r="BB390" i="6"/>
  <c r="BA390" i="6"/>
  <c r="BI389" i="6"/>
  <c r="BH389" i="6"/>
  <c r="BG389" i="6"/>
  <c r="BF389" i="6"/>
  <c r="BE389" i="6"/>
  <c r="BD389" i="6"/>
  <c r="BC389" i="6"/>
  <c r="BB389" i="6"/>
  <c r="BA389" i="6"/>
  <c r="BI388" i="6"/>
  <c r="BH388" i="6"/>
  <c r="BG388" i="6"/>
  <c r="BF388" i="6"/>
  <c r="BE388" i="6"/>
  <c r="BD388" i="6"/>
  <c r="BC388" i="6"/>
  <c r="BB388" i="6"/>
  <c r="BA388" i="6"/>
  <c r="BI387" i="6"/>
  <c r="BH387" i="6"/>
  <c r="BG387" i="6"/>
  <c r="BF387" i="6"/>
  <c r="BE387" i="6"/>
  <c r="BD387" i="6"/>
  <c r="BC387" i="6"/>
  <c r="BB387" i="6"/>
  <c r="BA387" i="6"/>
  <c r="BI386" i="6"/>
  <c r="BH386" i="6"/>
  <c r="BG386" i="6"/>
  <c r="BF386" i="6"/>
  <c r="BE386" i="6"/>
  <c r="BD386" i="6"/>
  <c r="BC386" i="6"/>
  <c r="BB386" i="6"/>
  <c r="BA386" i="6"/>
  <c r="BI385" i="6"/>
  <c r="BH385" i="6"/>
  <c r="BG385" i="6"/>
  <c r="BF385" i="6"/>
  <c r="BE385" i="6"/>
  <c r="BD385" i="6"/>
  <c r="BC385" i="6"/>
  <c r="BB385" i="6"/>
  <c r="BA385" i="6"/>
  <c r="BI384" i="6"/>
  <c r="BH384" i="6"/>
  <c r="BG384" i="6"/>
  <c r="BF384" i="6"/>
  <c r="BE384" i="6"/>
  <c r="BD384" i="6"/>
  <c r="BC384" i="6"/>
  <c r="BB384" i="6"/>
  <c r="BA384" i="6"/>
  <c r="BI383" i="6"/>
  <c r="BH383" i="6"/>
  <c r="BG383" i="6"/>
  <c r="BF383" i="6"/>
  <c r="BE383" i="6"/>
  <c r="BD383" i="6"/>
  <c r="BC383" i="6"/>
  <c r="BB383" i="6"/>
  <c r="BA383" i="6"/>
  <c r="BI382" i="6"/>
  <c r="BH382" i="6"/>
  <c r="BG382" i="6"/>
  <c r="BF382" i="6"/>
  <c r="BE382" i="6"/>
  <c r="BD382" i="6"/>
  <c r="BC382" i="6"/>
  <c r="BB382" i="6"/>
  <c r="BA382" i="6"/>
  <c r="BI381" i="6"/>
  <c r="BH381" i="6"/>
  <c r="BG381" i="6"/>
  <c r="BF381" i="6"/>
  <c r="BE381" i="6"/>
  <c r="BD381" i="6"/>
  <c r="BC381" i="6"/>
  <c r="BB381" i="6"/>
  <c r="BA381" i="6"/>
  <c r="BI380" i="6"/>
  <c r="BH380" i="6"/>
  <c r="BG380" i="6"/>
  <c r="BF380" i="6"/>
  <c r="BE380" i="6"/>
  <c r="BD380" i="6"/>
  <c r="BC380" i="6"/>
  <c r="BB380" i="6"/>
  <c r="BA380" i="6"/>
  <c r="BI379" i="6"/>
  <c r="BH379" i="6"/>
  <c r="BG379" i="6"/>
  <c r="BF379" i="6"/>
  <c r="BE379" i="6"/>
  <c r="BD379" i="6"/>
  <c r="BC379" i="6"/>
  <c r="BB379" i="6"/>
  <c r="BA379" i="6"/>
  <c r="BI378" i="6"/>
  <c r="BH378" i="6"/>
  <c r="BG378" i="6"/>
  <c r="BF378" i="6"/>
  <c r="BE378" i="6"/>
  <c r="BD378" i="6"/>
  <c r="BC378" i="6"/>
  <c r="BB378" i="6"/>
  <c r="BA378" i="6"/>
  <c r="BI377" i="6"/>
  <c r="BH377" i="6"/>
  <c r="BG377" i="6"/>
  <c r="BF377" i="6"/>
  <c r="BE377" i="6"/>
  <c r="BD377" i="6"/>
  <c r="BC377" i="6"/>
  <c r="BB377" i="6"/>
  <c r="BA377" i="6"/>
  <c r="BI376" i="6"/>
  <c r="BH376" i="6"/>
  <c r="BG376" i="6"/>
  <c r="BF376" i="6"/>
  <c r="BE376" i="6"/>
  <c r="BD376" i="6"/>
  <c r="BC376" i="6"/>
  <c r="BB376" i="6"/>
  <c r="BA376" i="6"/>
  <c r="BI375" i="6"/>
  <c r="BH375" i="6"/>
  <c r="BG375" i="6"/>
  <c r="BF375" i="6"/>
  <c r="BE375" i="6"/>
  <c r="BD375" i="6"/>
  <c r="BC375" i="6"/>
  <c r="BB375" i="6"/>
  <c r="BA375" i="6"/>
  <c r="BI374" i="6"/>
  <c r="BH374" i="6"/>
  <c r="BG374" i="6"/>
  <c r="BF374" i="6"/>
  <c r="BE374" i="6"/>
  <c r="BD374" i="6"/>
  <c r="BC374" i="6"/>
  <c r="BB374" i="6"/>
  <c r="BA374" i="6"/>
  <c r="BI373" i="6"/>
  <c r="BH373" i="6"/>
  <c r="BG373" i="6"/>
  <c r="BF373" i="6"/>
  <c r="BE373" i="6"/>
  <c r="BD373" i="6"/>
  <c r="BC373" i="6"/>
  <c r="BB373" i="6"/>
  <c r="BA373" i="6"/>
  <c r="BI372" i="6"/>
  <c r="BH372" i="6"/>
  <c r="BG372" i="6"/>
  <c r="BF372" i="6"/>
  <c r="BE372" i="6"/>
  <c r="BD372" i="6"/>
  <c r="BC372" i="6"/>
  <c r="BB372" i="6"/>
  <c r="BA372" i="6"/>
  <c r="BI371" i="6"/>
  <c r="BH371" i="6"/>
  <c r="BG371" i="6"/>
  <c r="BF371" i="6"/>
  <c r="BE371" i="6"/>
  <c r="BD371" i="6"/>
  <c r="BC371" i="6"/>
  <c r="BB371" i="6"/>
  <c r="BA371" i="6"/>
  <c r="BI370" i="6"/>
  <c r="BH370" i="6"/>
  <c r="BG370" i="6"/>
  <c r="BF370" i="6"/>
  <c r="BE370" i="6"/>
  <c r="BD370" i="6"/>
  <c r="BC370" i="6"/>
  <c r="BB370" i="6"/>
  <c r="BA370" i="6"/>
  <c r="BI369" i="6"/>
  <c r="BH369" i="6"/>
  <c r="BG369" i="6"/>
  <c r="BF369" i="6"/>
  <c r="BE369" i="6"/>
  <c r="BD369" i="6"/>
  <c r="BC369" i="6"/>
  <c r="BB369" i="6"/>
  <c r="BA369" i="6"/>
  <c r="BI368" i="6"/>
  <c r="BH368" i="6"/>
  <c r="BG368" i="6"/>
  <c r="BF368" i="6"/>
  <c r="BE368" i="6"/>
  <c r="BD368" i="6"/>
  <c r="BC368" i="6"/>
  <c r="BB368" i="6"/>
  <c r="BA368" i="6"/>
  <c r="BI367" i="6"/>
  <c r="BH367" i="6"/>
  <c r="BG367" i="6"/>
  <c r="BF367" i="6"/>
  <c r="BE367" i="6"/>
  <c r="BD367" i="6"/>
  <c r="BC367" i="6"/>
  <c r="BB367" i="6"/>
  <c r="BA367" i="6"/>
  <c r="BI366" i="6"/>
  <c r="BH366" i="6"/>
  <c r="BG366" i="6"/>
  <c r="BF366" i="6"/>
  <c r="BE366" i="6"/>
  <c r="BD366" i="6"/>
  <c r="BC366" i="6"/>
  <c r="BB366" i="6"/>
  <c r="BA366" i="6"/>
  <c r="BI365" i="6"/>
  <c r="BH365" i="6"/>
  <c r="BG365" i="6"/>
  <c r="BF365" i="6"/>
  <c r="BE365" i="6"/>
  <c r="BD365" i="6"/>
  <c r="BC365" i="6"/>
  <c r="BB365" i="6"/>
  <c r="BA365" i="6"/>
  <c r="BI364" i="6"/>
  <c r="BH364" i="6"/>
  <c r="BG364" i="6"/>
  <c r="BF364" i="6"/>
  <c r="BE364" i="6"/>
  <c r="BD364" i="6"/>
  <c r="BC364" i="6"/>
  <c r="BB364" i="6"/>
  <c r="BA364" i="6"/>
  <c r="BI363" i="6"/>
  <c r="BH363" i="6"/>
  <c r="BG363" i="6"/>
  <c r="BF363" i="6"/>
  <c r="BE363" i="6"/>
  <c r="BD363" i="6"/>
  <c r="BC363" i="6"/>
  <c r="BB363" i="6"/>
  <c r="BA363" i="6"/>
  <c r="BI362" i="6"/>
  <c r="BH362" i="6"/>
  <c r="BG362" i="6"/>
  <c r="BF362" i="6"/>
  <c r="BE362" i="6"/>
  <c r="BD362" i="6"/>
  <c r="BC362" i="6"/>
  <c r="BB362" i="6"/>
  <c r="BA362" i="6"/>
  <c r="BI361" i="6"/>
  <c r="BH361" i="6"/>
  <c r="BG361" i="6"/>
  <c r="BF361" i="6"/>
  <c r="BE361" i="6"/>
  <c r="BD361" i="6"/>
  <c r="BC361" i="6"/>
  <c r="BB361" i="6"/>
  <c r="BA361" i="6"/>
  <c r="BI360" i="6"/>
  <c r="BH360" i="6"/>
  <c r="BG360" i="6"/>
  <c r="BF360" i="6"/>
  <c r="BE360" i="6"/>
  <c r="BD360" i="6"/>
  <c r="BC360" i="6"/>
  <c r="BB360" i="6"/>
  <c r="BA360" i="6"/>
  <c r="BI359" i="6"/>
  <c r="BH359" i="6"/>
  <c r="BG359" i="6"/>
  <c r="BF359" i="6"/>
  <c r="BE359" i="6"/>
  <c r="BD359" i="6"/>
  <c r="BC359" i="6"/>
  <c r="BB359" i="6"/>
  <c r="BA359" i="6"/>
  <c r="BI358" i="6"/>
  <c r="BH358" i="6"/>
  <c r="BG358" i="6"/>
  <c r="BF358" i="6"/>
  <c r="BE358" i="6"/>
  <c r="BD358" i="6"/>
  <c r="BC358" i="6"/>
  <c r="BB358" i="6"/>
  <c r="BA358" i="6"/>
  <c r="BI357" i="6"/>
  <c r="BH357" i="6"/>
  <c r="BG357" i="6"/>
  <c r="BF357" i="6"/>
  <c r="BE357" i="6"/>
  <c r="BD357" i="6"/>
  <c r="BC357" i="6"/>
  <c r="BB357" i="6"/>
  <c r="BA357" i="6"/>
  <c r="BI356" i="6"/>
  <c r="BH356" i="6"/>
  <c r="BG356" i="6"/>
  <c r="BF356" i="6"/>
  <c r="BE356" i="6"/>
  <c r="BD356" i="6"/>
  <c r="BC356" i="6"/>
  <c r="BB356" i="6"/>
  <c r="BA356" i="6"/>
  <c r="BI355" i="6"/>
  <c r="BH355" i="6"/>
  <c r="BG355" i="6"/>
  <c r="BF355" i="6"/>
  <c r="BE355" i="6"/>
  <c r="BD355" i="6"/>
  <c r="BC355" i="6"/>
  <c r="BB355" i="6"/>
  <c r="BA355" i="6"/>
  <c r="BI354" i="6"/>
  <c r="BH354" i="6"/>
  <c r="BG354" i="6"/>
  <c r="BF354" i="6"/>
  <c r="BE354" i="6"/>
  <c r="BD354" i="6"/>
  <c r="BC354" i="6"/>
  <c r="BB354" i="6"/>
  <c r="BA354" i="6"/>
  <c r="BI353" i="6"/>
  <c r="BH353" i="6"/>
  <c r="BG353" i="6"/>
  <c r="BF353" i="6"/>
  <c r="BE353" i="6"/>
  <c r="BD353" i="6"/>
  <c r="BC353" i="6"/>
  <c r="BB353" i="6"/>
  <c r="BA353" i="6"/>
  <c r="BI352" i="6"/>
  <c r="BH352" i="6"/>
  <c r="BG352" i="6"/>
  <c r="BF352" i="6"/>
  <c r="BE352" i="6"/>
  <c r="BD352" i="6"/>
  <c r="BC352" i="6"/>
  <c r="BB352" i="6"/>
  <c r="BA352" i="6"/>
  <c r="BI351" i="6"/>
  <c r="BH351" i="6"/>
  <c r="BG351" i="6"/>
  <c r="BF351" i="6"/>
  <c r="BE351" i="6"/>
  <c r="BD351" i="6"/>
  <c r="BC351" i="6"/>
  <c r="BB351" i="6"/>
  <c r="BA351" i="6"/>
  <c r="BI350" i="6"/>
  <c r="BH350" i="6"/>
  <c r="BG350" i="6"/>
  <c r="BF350" i="6"/>
  <c r="BE350" i="6"/>
  <c r="BD350" i="6"/>
  <c r="BC350" i="6"/>
  <c r="BB350" i="6"/>
  <c r="BA350" i="6"/>
  <c r="BI349" i="6"/>
  <c r="BH349" i="6"/>
  <c r="BG349" i="6"/>
  <c r="BF349" i="6"/>
  <c r="BE349" i="6"/>
  <c r="BD349" i="6"/>
  <c r="BC349" i="6"/>
  <c r="BB349" i="6"/>
  <c r="BA349" i="6"/>
  <c r="BI348" i="6"/>
  <c r="BH348" i="6"/>
  <c r="BG348" i="6"/>
  <c r="BF348" i="6"/>
  <c r="BE348" i="6"/>
  <c r="BD348" i="6"/>
  <c r="BC348" i="6"/>
  <c r="BB348" i="6"/>
  <c r="BA348" i="6"/>
  <c r="BI347" i="6"/>
  <c r="BH347" i="6"/>
  <c r="BG347" i="6"/>
  <c r="BF347" i="6"/>
  <c r="BE347" i="6"/>
  <c r="BD347" i="6"/>
  <c r="BC347" i="6"/>
  <c r="BB347" i="6"/>
  <c r="BA347" i="6"/>
  <c r="BI346" i="6"/>
  <c r="BH346" i="6"/>
  <c r="BG346" i="6"/>
  <c r="BF346" i="6"/>
  <c r="BE346" i="6"/>
  <c r="BD346" i="6"/>
  <c r="BC346" i="6"/>
  <c r="BB346" i="6"/>
  <c r="BA346" i="6"/>
  <c r="BI345" i="6"/>
  <c r="BH345" i="6"/>
  <c r="BG345" i="6"/>
  <c r="BF345" i="6"/>
  <c r="BE345" i="6"/>
  <c r="BD345" i="6"/>
  <c r="BC345" i="6"/>
  <c r="BB345" i="6"/>
  <c r="BA345" i="6"/>
  <c r="BI344" i="6"/>
  <c r="BH344" i="6"/>
  <c r="BG344" i="6"/>
  <c r="BF344" i="6"/>
  <c r="BE344" i="6"/>
  <c r="BD344" i="6"/>
  <c r="BC344" i="6"/>
  <c r="BB344" i="6"/>
  <c r="BA344" i="6"/>
  <c r="BI343" i="6"/>
  <c r="BH343" i="6"/>
  <c r="BG343" i="6"/>
  <c r="BF343" i="6"/>
  <c r="BE343" i="6"/>
  <c r="BD343" i="6"/>
  <c r="BC343" i="6"/>
  <c r="BB343" i="6"/>
  <c r="BA343" i="6"/>
  <c r="BI342" i="6"/>
  <c r="BH342" i="6"/>
  <c r="BG342" i="6"/>
  <c r="BF342" i="6"/>
  <c r="BE342" i="6"/>
  <c r="BD342" i="6"/>
  <c r="BC342" i="6"/>
  <c r="BB342" i="6"/>
  <c r="BA342" i="6"/>
  <c r="BI341" i="6"/>
  <c r="BH341" i="6"/>
  <c r="BG341" i="6"/>
  <c r="BF341" i="6"/>
  <c r="BE341" i="6"/>
  <c r="BD341" i="6"/>
  <c r="BC341" i="6"/>
  <c r="BB341" i="6"/>
  <c r="BA341" i="6"/>
  <c r="BI340" i="6"/>
  <c r="BH340" i="6"/>
  <c r="BG340" i="6"/>
  <c r="BF340" i="6"/>
  <c r="BE340" i="6"/>
  <c r="BD340" i="6"/>
  <c r="BC340" i="6"/>
  <c r="BB340" i="6"/>
  <c r="BA340" i="6"/>
  <c r="BI339" i="6"/>
  <c r="BH339" i="6"/>
  <c r="BG339" i="6"/>
  <c r="BF339" i="6"/>
  <c r="BE339" i="6"/>
  <c r="BD339" i="6"/>
  <c r="BC339" i="6"/>
  <c r="BB339" i="6"/>
  <c r="BA339" i="6"/>
  <c r="BI338" i="6"/>
  <c r="BH338" i="6"/>
  <c r="BG338" i="6"/>
  <c r="BF338" i="6"/>
  <c r="BE338" i="6"/>
  <c r="BD338" i="6"/>
  <c r="BC338" i="6"/>
  <c r="BB338" i="6"/>
  <c r="BA338" i="6"/>
  <c r="BI337" i="6"/>
  <c r="BH337" i="6"/>
  <c r="BG337" i="6"/>
  <c r="BF337" i="6"/>
  <c r="BE337" i="6"/>
  <c r="BD337" i="6"/>
  <c r="BC337" i="6"/>
  <c r="BB337" i="6"/>
  <c r="BA337" i="6"/>
  <c r="BI336" i="6"/>
  <c r="BH336" i="6"/>
  <c r="BG336" i="6"/>
  <c r="BF336" i="6"/>
  <c r="BE336" i="6"/>
  <c r="BD336" i="6"/>
  <c r="BC336" i="6"/>
  <c r="BB336" i="6"/>
  <c r="BA336" i="6"/>
  <c r="BI335" i="6"/>
  <c r="BH335" i="6"/>
  <c r="BG335" i="6"/>
  <c r="BF335" i="6"/>
  <c r="BE335" i="6"/>
  <c r="BD335" i="6"/>
  <c r="BC335" i="6"/>
  <c r="BB335" i="6"/>
  <c r="BA335" i="6"/>
  <c r="BI334" i="6"/>
  <c r="BH334" i="6"/>
  <c r="BG334" i="6"/>
  <c r="BF334" i="6"/>
  <c r="BE334" i="6"/>
  <c r="BD334" i="6"/>
  <c r="BC334" i="6"/>
  <c r="BB334" i="6"/>
  <c r="BA334" i="6"/>
  <c r="BI333" i="6"/>
  <c r="BH333" i="6"/>
  <c r="BG333" i="6"/>
  <c r="BF333" i="6"/>
  <c r="BE333" i="6"/>
  <c r="BD333" i="6"/>
  <c r="BC333" i="6"/>
  <c r="BB333" i="6"/>
  <c r="BA333" i="6"/>
  <c r="BI332" i="6"/>
  <c r="BH332" i="6"/>
  <c r="BG332" i="6"/>
  <c r="BF332" i="6"/>
  <c r="BE332" i="6"/>
  <c r="BD332" i="6"/>
  <c r="BC332" i="6"/>
  <c r="BB332" i="6"/>
  <c r="BA332" i="6"/>
  <c r="BI331" i="6"/>
  <c r="BH331" i="6"/>
  <c r="BG331" i="6"/>
  <c r="BF331" i="6"/>
  <c r="BE331" i="6"/>
  <c r="BD331" i="6"/>
  <c r="BC331" i="6"/>
  <c r="BB331" i="6"/>
  <c r="BA331" i="6"/>
  <c r="BI330" i="6"/>
  <c r="BH330" i="6"/>
  <c r="BG330" i="6"/>
  <c r="BF330" i="6"/>
  <c r="BE330" i="6"/>
  <c r="BD330" i="6"/>
  <c r="BC330" i="6"/>
  <c r="BB330" i="6"/>
  <c r="BA330" i="6"/>
  <c r="BI329" i="6"/>
  <c r="BH329" i="6"/>
  <c r="BG329" i="6"/>
  <c r="BF329" i="6"/>
  <c r="BE329" i="6"/>
  <c r="BD329" i="6"/>
  <c r="BC329" i="6"/>
  <c r="BB329" i="6"/>
  <c r="BA329" i="6"/>
  <c r="BI328" i="6"/>
  <c r="BH328" i="6"/>
  <c r="BG328" i="6"/>
  <c r="BF328" i="6"/>
  <c r="BE328" i="6"/>
  <c r="BD328" i="6"/>
  <c r="BC328" i="6"/>
  <c r="BB328" i="6"/>
  <c r="BA328" i="6"/>
  <c r="BI327" i="6"/>
  <c r="BH327" i="6"/>
  <c r="BG327" i="6"/>
  <c r="BF327" i="6"/>
  <c r="BE327" i="6"/>
  <c r="BD327" i="6"/>
  <c r="BC327" i="6"/>
  <c r="BB327" i="6"/>
  <c r="BA327" i="6"/>
  <c r="BI326" i="6"/>
  <c r="BH326" i="6"/>
  <c r="BG326" i="6"/>
  <c r="BF326" i="6"/>
  <c r="BE326" i="6"/>
  <c r="BD326" i="6"/>
  <c r="BC326" i="6"/>
  <c r="BB326" i="6"/>
  <c r="BA326" i="6"/>
  <c r="BI325" i="6"/>
  <c r="BH325" i="6"/>
  <c r="BG325" i="6"/>
  <c r="BF325" i="6"/>
  <c r="BE325" i="6"/>
  <c r="BD325" i="6"/>
  <c r="BC325" i="6"/>
  <c r="BB325" i="6"/>
  <c r="BA325" i="6"/>
  <c r="BI324" i="6"/>
  <c r="BH324" i="6"/>
  <c r="BG324" i="6"/>
  <c r="BF324" i="6"/>
  <c r="BE324" i="6"/>
  <c r="BD324" i="6"/>
  <c r="BC324" i="6"/>
  <c r="BB324" i="6"/>
  <c r="BA324" i="6"/>
  <c r="BI323" i="6"/>
  <c r="BH323" i="6"/>
  <c r="BG323" i="6"/>
  <c r="BF323" i="6"/>
  <c r="BE323" i="6"/>
  <c r="BD323" i="6"/>
  <c r="BC323" i="6"/>
  <c r="BB323" i="6"/>
  <c r="BA323" i="6"/>
  <c r="BI322" i="6"/>
  <c r="BH322" i="6"/>
  <c r="BG322" i="6"/>
  <c r="BF322" i="6"/>
  <c r="BE322" i="6"/>
  <c r="BD322" i="6"/>
  <c r="BC322" i="6"/>
  <c r="BB322" i="6"/>
  <c r="BA322" i="6"/>
  <c r="BI321" i="6"/>
  <c r="BH321" i="6"/>
  <c r="BG321" i="6"/>
  <c r="BF321" i="6"/>
  <c r="BE321" i="6"/>
  <c r="BD321" i="6"/>
  <c r="BC321" i="6"/>
  <c r="BB321" i="6"/>
  <c r="BA321" i="6"/>
  <c r="BI320" i="6"/>
  <c r="BH320" i="6"/>
  <c r="BG320" i="6"/>
  <c r="BF320" i="6"/>
  <c r="BE320" i="6"/>
  <c r="BD320" i="6"/>
  <c r="BC320" i="6"/>
  <c r="BB320" i="6"/>
  <c r="BA320" i="6"/>
  <c r="BI319" i="6"/>
  <c r="BH319" i="6"/>
  <c r="BG319" i="6"/>
  <c r="BF319" i="6"/>
  <c r="BE319" i="6"/>
  <c r="BD319" i="6"/>
  <c r="BC319" i="6"/>
  <c r="BB319" i="6"/>
  <c r="BA319" i="6"/>
  <c r="BI318" i="6"/>
  <c r="BH318" i="6"/>
  <c r="BG318" i="6"/>
  <c r="BF318" i="6"/>
  <c r="BE318" i="6"/>
  <c r="BD318" i="6"/>
  <c r="BC318" i="6"/>
  <c r="BB318" i="6"/>
  <c r="BA318" i="6"/>
  <c r="BI317" i="6"/>
  <c r="BH317" i="6"/>
  <c r="BG317" i="6"/>
  <c r="BF317" i="6"/>
  <c r="BE317" i="6"/>
  <c r="BD317" i="6"/>
  <c r="BC317" i="6"/>
  <c r="BB317" i="6"/>
  <c r="BA317" i="6"/>
  <c r="BI316" i="6"/>
  <c r="BH316" i="6"/>
  <c r="BG316" i="6"/>
  <c r="BF316" i="6"/>
  <c r="BE316" i="6"/>
  <c r="BD316" i="6"/>
  <c r="BC316" i="6"/>
  <c r="BB316" i="6"/>
  <c r="BA316" i="6"/>
  <c r="BI315" i="6"/>
  <c r="BH315" i="6"/>
  <c r="BG315" i="6"/>
  <c r="BF315" i="6"/>
  <c r="BE315" i="6"/>
  <c r="BD315" i="6"/>
  <c r="BC315" i="6"/>
  <c r="BB315" i="6"/>
  <c r="BA315" i="6"/>
  <c r="BI314" i="6"/>
  <c r="BH314" i="6"/>
  <c r="BG314" i="6"/>
  <c r="BF314" i="6"/>
  <c r="BE314" i="6"/>
  <c r="BD314" i="6"/>
  <c r="BC314" i="6"/>
  <c r="BB314" i="6"/>
  <c r="BA314" i="6"/>
  <c r="BI313" i="6"/>
  <c r="BH313" i="6"/>
  <c r="BG313" i="6"/>
  <c r="BF313" i="6"/>
  <c r="BE313" i="6"/>
  <c r="BD313" i="6"/>
  <c r="BC313" i="6"/>
  <c r="BB313" i="6"/>
  <c r="BA313" i="6"/>
  <c r="BI312" i="6"/>
  <c r="BH312" i="6"/>
  <c r="BG312" i="6"/>
  <c r="BF312" i="6"/>
  <c r="BE312" i="6"/>
  <c r="BD312" i="6"/>
  <c r="BC312" i="6"/>
  <c r="BB312" i="6"/>
  <c r="BA312" i="6"/>
  <c r="BI311" i="6"/>
  <c r="BH311" i="6"/>
  <c r="BG311" i="6"/>
  <c r="BF311" i="6"/>
  <c r="BE311" i="6"/>
  <c r="BD311" i="6"/>
  <c r="BC311" i="6"/>
  <c r="BB311" i="6"/>
  <c r="BA311" i="6"/>
  <c r="BI310" i="6"/>
  <c r="BH310" i="6"/>
  <c r="BG310" i="6"/>
  <c r="BF310" i="6"/>
  <c r="BE310" i="6"/>
  <c r="BD310" i="6"/>
  <c r="BC310" i="6"/>
  <c r="BB310" i="6"/>
  <c r="BA310" i="6"/>
  <c r="BI309" i="6"/>
  <c r="BH309" i="6"/>
  <c r="BG309" i="6"/>
  <c r="BF309" i="6"/>
  <c r="BE309" i="6"/>
  <c r="BD309" i="6"/>
  <c r="BC309" i="6"/>
  <c r="BB309" i="6"/>
  <c r="BA309" i="6"/>
  <c r="BI308" i="6"/>
  <c r="BH308" i="6"/>
  <c r="BG308" i="6"/>
  <c r="BF308" i="6"/>
  <c r="BE308" i="6"/>
  <c r="BD308" i="6"/>
  <c r="BC308" i="6"/>
  <c r="BB308" i="6"/>
  <c r="BA308" i="6"/>
  <c r="BI307" i="6"/>
  <c r="BH307" i="6"/>
  <c r="BG307" i="6"/>
  <c r="BF307" i="6"/>
  <c r="BE307" i="6"/>
  <c r="BD307" i="6"/>
  <c r="BC307" i="6"/>
  <c r="BB307" i="6"/>
  <c r="BA307" i="6"/>
  <c r="BI306" i="6"/>
  <c r="BH306" i="6"/>
  <c r="BG306" i="6"/>
  <c r="BF306" i="6"/>
  <c r="BE306" i="6"/>
  <c r="BD306" i="6"/>
  <c r="BC306" i="6"/>
  <c r="BB306" i="6"/>
  <c r="BA306" i="6"/>
  <c r="BI305" i="6"/>
  <c r="BH305" i="6"/>
  <c r="BG305" i="6"/>
  <c r="BF305" i="6"/>
  <c r="BE305" i="6"/>
  <c r="BD305" i="6"/>
  <c r="BC305" i="6"/>
  <c r="BB305" i="6"/>
  <c r="BA305" i="6"/>
  <c r="BI304" i="6"/>
  <c r="BH304" i="6"/>
  <c r="BG304" i="6"/>
  <c r="BF304" i="6"/>
  <c r="BE304" i="6"/>
  <c r="BD304" i="6"/>
  <c r="BC304" i="6"/>
  <c r="BB304" i="6"/>
  <c r="BA304" i="6"/>
  <c r="BI303" i="6"/>
  <c r="BH303" i="6"/>
  <c r="BG303" i="6"/>
  <c r="BF303" i="6"/>
  <c r="BE303" i="6"/>
  <c r="BD303" i="6"/>
  <c r="BC303" i="6"/>
  <c r="BB303" i="6"/>
  <c r="BA303" i="6"/>
  <c r="BI302" i="6"/>
  <c r="BH302" i="6"/>
  <c r="BG302" i="6"/>
  <c r="BF302" i="6"/>
  <c r="BE302" i="6"/>
  <c r="BD302" i="6"/>
  <c r="BC302" i="6"/>
  <c r="BB302" i="6"/>
  <c r="BA302" i="6"/>
  <c r="BI301" i="6"/>
  <c r="BH301" i="6"/>
  <c r="BG301" i="6"/>
  <c r="BF301" i="6"/>
  <c r="BE301" i="6"/>
  <c r="BD301" i="6"/>
  <c r="BC301" i="6"/>
  <c r="BB301" i="6"/>
  <c r="BA301" i="6"/>
  <c r="BI300" i="6"/>
  <c r="BH300" i="6"/>
  <c r="BG300" i="6"/>
  <c r="BF300" i="6"/>
  <c r="BE300" i="6"/>
  <c r="BD300" i="6"/>
  <c r="BC300" i="6"/>
  <c r="BB300" i="6"/>
  <c r="BA300" i="6"/>
  <c r="BI299" i="6"/>
  <c r="BH299" i="6"/>
  <c r="BG299" i="6"/>
  <c r="BF299" i="6"/>
  <c r="BE299" i="6"/>
  <c r="BD299" i="6"/>
  <c r="BC299" i="6"/>
  <c r="BB299" i="6"/>
  <c r="BA299" i="6"/>
  <c r="BI298" i="6"/>
  <c r="BH298" i="6"/>
  <c r="BG298" i="6"/>
  <c r="BF298" i="6"/>
  <c r="BE298" i="6"/>
  <c r="BD298" i="6"/>
  <c r="BC298" i="6"/>
  <c r="BB298" i="6"/>
  <c r="BA298" i="6"/>
  <c r="BI297" i="6"/>
  <c r="BH297" i="6"/>
  <c r="BG297" i="6"/>
  <c r="BF297" i="6"/>
  <c r="BE297" i="6"/>
  <c r="BD297" i="6"/>
  <c r="BC297" i="6"/>
  <c r="BB297" i="6"/>
  <c r="BA297" i="6"/>
  <c r="BI296" i="6"/>
  <c r="BH296" i="6"/>
  <c r="BG296" i="6"/>
  <c r="BF296" i="6"/>
  <c r="BE296" i="6"/>
  <c r="BD296" i="6"/>
  <c r="BC296" i="6"/>
  <c r="BB296" i="6"/>
  <c r="BA296" i="6"/>
  <c r="BI295" i="6"/>
  <c r="BH295" i="6"/>
  <c r="BG295" i="6"/>
  <c r="BF295" i="6"/>
  <c r="BE295" i="6"/>
  <c r="BD295" i="6"/>
  <c r="BC295" i="6"/>
  <c r="BB295" i="6"/>
  <c r="BA295" i="6"/>
  <c r="BI294" i="6"/>
  <c r="BH294" i="6"/>
  <c r="BG294" i="6"/>
  <c r="BF294" i="6"/>
  <c r="BE294" i="6"/>
  <c r="BD294" i="6"/>
  <c r="BC294" i="6"/>
  <c r="BB294" i="6"/>
  <c r="BA294" i="6"/>
  <c r="BI293" i="6"/>
  <c r="BH293" i="6"/>
  <c r="BG293" i="6"/>
  <c r="BF293" i="6"/>
  <c r="BE293" i="6"/>
  <c r="BD293" i="6"/>
  <c r="BC293" i="6"/>
  <c r="BB293" i="6"/>
  <c r="BA293" i="6"/>
  <c r="BI292" i="6"/>
  <c r="BH292" i="6"/>
  <c r="BG292" i="6"/>
  <c r="BF292" i="6"/>
  <c r="BE292" i="6"/>
  <c r="BD292" i="6"/>
  <c r="BC292" i="6"/>
  <c r="BB292" i="6"/>
  <c r="BA292" i="6"/>
  <c r="BI291" i="6"/>
  <c r="BH291" i="6"/>
  <c r="BG291" i="6"/>
  <c r="BF291" i="6"/>
  <c r="BE291" i="6"/>
  <c r="BD291" i="6"/>
  <c r="BC291" i="6"/>
  <c r="BB291" i="6"/>
  <c r="BA291" i="6"/>
  <c r="BI290" i="6"/>
  <c r="BH290" i="6"/>
  <c r="BG290" i="6"/>
  <c r="BF290" i="6"/>
  <c r="BE290" i="6"/>
  <c r="BD290" i="6"/>
  <c r="BC290" i="6"/>
  <c r="BB290" i="6"/>
  <c r="BA290" i="6"/>
  <c r="BI289" i="6"/>
  <c r="BH289" i="6"/>
  <c r="BG289" i="6"/>
  <c r="BF289" i="6"/>
  <c r="BE289" i="6"/>
  <c r="BD289" i="6"/>
  <c r="BC289" i="6"/>
  <c r="BB289" i="6"/>
  <c r="BA289" i="6"/>
  <c r="BI288" i="6"/>
  <c r="BH288" i="6"/>
  <c r="BG288" i="6"/>
  <c r="BF288" i="6"/>
  <c r="BE288" i="6"/>
  <c r="BD288" i="6"/>
  <c r="BC288" i="6"/>
  <c r="BB288" i="6"/>
  <c r="BA288" i="6"/>
  <c r="BI287" i="6"/>
  <c r="BH287" i="6"/>
  <c r="BG287" i="6"/>
  <c r="BF287" i="6"/>
  <c r="BE287" i="6"/>
  <c r="BD287" i="6"/>
  <c r="BC287" i="6"/>
  <c r="BB287" i="6"/>
  <c r="BA287" i="6"/>
  <c r="BI286" i="6"/>
  <c r="BH286" i="6"/>
  <c r="BG286" i="6"/>
  <c r="BF286" i="6"/>
  <c r="BE286" i="6"/>
  <c r="BD286" i="6"/>
  <c r="BC286" i="6"/>
  <c r="BB286" i="6"/>
  <c r="BA286" i="6"/>
  <c r="BI285" i="6"/>
  <c r="BH285" i="6"/>
  <c r="BG285" i="6"/>
  <c r="BF285" i="6"/>
  <c r="BE285" i="6"/>
  <c r="BD285" i="6"/>
  <c r="BC285" i="6"/>
  <c r="BB285" i="6"/>
  <c r="BA285" i="6"/>
  <c r="BI284" i="6"/>
  <c r="BH284" i="6"/>
  <c r="BG284" i="6"/>
  <c r="BF284" i="6"/>
  <c r="BE284" i="6"/>
  <c r="BD284" i="6"/>
  <c r="BC284" i="6"/>
  <c r="BB284" i="6"/>
  <c r="BA284" i="6"/>
  <c r="BI283" i="6"/>
  <c r="BH283" i="6"/>
  <c r="BG283" i="6"/>
  <c r="BF283" i="6"/>
  <c r="BE283" i="6"/>
  <c r="BD283" i="6"/>
  <c r="BC283" i="6"/>
  <c r="BB283" i="6"/>
  <c r="BA283" i="6"/>
  <c r="BI282" i="6"/>
  <c r="BH282" i="6"/>
  <c r="BG282" i="6"/>
  <c r="BF282" i="6"/>
  <c r="BE282" i="6"/>
  <c r="BD282" i="6"/>
  <c r="BC282" i="6"/>
  <c r="BB282" i="6"/>
  <c r="BA282" i="6"/>
  <c r="BI281" i="6"/>
  <c r="BH281" i="6"/>
  <c r="BG281" i="6"/>
  <c r="BF281" i="6"/>
  <c r="BE281" i="6"/>
  <c r="BD281" i="6"/>
  <c r="BC281" i="6"/>
  <c r="BB281" i="6"/>
  <c r="BA281" i="6"/>
  <c r="BI280" i="6"/>
  <c r="BH280" i="6"/>
  <c r="BG280" i="6"/>
  <c r="BF280" i="6"/>
  <c r="BE280" i="6"/>
  <c r="BD280" i="6"/>
  <c r="BC280" i="6"/>
  <c r="BB280" i="6"/>
  <c r="BA280" i="6"/>
  <c r="BI279" i="6"/>
  <c r="BH279" i="6"/>
  <c r="BG279" i="6"/>
  <c r="BF279" i="6"/>
  <c r="BE279" i="6"/>
  <c r="BD279" i="6"/>
  <c r="BC279" i="6"/>
  <c r="BB279" i="6"/>
  <c r="BA279" i="6"/>
  <c r="BI278" i="6"/>
  <c r="BH278" i="6"/>
  <c r="BG278" i="6"/>
  <c r="BF278" i="6"/>
  <c r="BE278" i="6"/>
  <c r="BD278" i="6"/>
  <c r="BC278" i="6"/>
  <c r="BB278" i="6"/>
  <c r="BA278" i="6"/>
  <c r="BI277" i="6"/>
  <c r="BH277" i="6"/>
  <c r="BG277" i="6"/>
  <c r="BF277" i="6"/>
  <c r="BE277" i="6"/>
  <c r="BD277" i="6"/>
  <c r="BC277" i="6"/>
  <c r="BB277" i="6"/>
  <c r="BA277" i="6"/>
  <c r="BI276" i="6"/>
  <c r="BH276" i="6"/>
  <c r="BG276" i="6"/>
  <c r="BF276" i="6"/>
  <c r="BE276" i="6"/>
  <c r="BD276" i="6"/>
  <c r="BC276" i="6"/>
  <c r="BB276" i="6"/>
  <c r="BA276" i="6"/>
  <c r="BI275" i="6"/>
  <c r="BH275" i="6"/>
  <c r="BG275" i="6"/>
  <c r="BF275" i="6"/>
  <c r="BE275" i="6"/>
  <c r="BD275" i="6"/>
  <c r="BC275" i="6"/>
  <c r="BB275" i="6"/>
  <c r="BA275" i="6"/>
  <c r="BI274" i="6"/>
  <c r="BH274" i="6"/>
  <c r="BG274" i="6"/>
  <c r="BF274" i="6"/>
  <c r="BE274" i="6"/>
  <c r="BD274" i="6"/>
  <c r="BC274" i="6"/>
  <c r="BB274" i="6"/>
  <c r="BA274" i="6"/>
  <c r="BI273" i="6"/>
  <c r="BH273" i="6"/>
  <c r="BG273" i="6"/>
  <c r="BF273" i="6"/>
  <c r="BE273" i="6"/>
  <c r="BD273" i="6"/>
  <c r="BC273" i="6"/>
  <c r="BB273" i="6"/>
  <c r="BA273" i="6"/>
  <c r="BI272" i="6"/>
  <c r="BH272" i="6"/>
  <c r="BG272" i="6"/>
  <c r="BF272" i="6"/>
  <c r="BE272" i="6"/>
  <c r="BD272" i="6"/>
  <c r="BC272" i="6"/>
  <c r="BB272" i="6"/>
  <c r="BA272" i="6"/>
  <c r="BI271" i="6"/>
  <c r="BH271" i="6"/>
  <c r="BG271" i="6"/>
  <c r="BF271" i="6"/>
  <c r="BE271" i="6"/>
  <c r="BD271" i="6"/>
  <c r="BC271" i="6"/>
  <c r="BB271" i="6"/>
  <c r="BA271" i="6"/>
  <c r="BI270" i="6"/>
  <c r="BH270" i="6"/>
  <c r="BG270" i="6"/>
  <c r="BF270" i="6"/>
  <c r="BE270" i="6"/>
  <c r="BD270" i="6"/>
  <c r="BC270" i="6"/>
  <c r="BB270" i="6"/>
  <c r="BA270" i="6"/>
  <c r="BI269" i="6"/>
  <c r="BH269" i="6"/>
  <c r="BG269" i="6"/>
  <c r="BF269" i="6"/>
  <c r="BE269" i="6"/>
  <c r="BD269" i="6"/>
  <c r="BC269" i="6"/>
  <c r="BB269" i="6"/>
  <c r="BA269" i="6"/>
  <c r="BI268" i="6"/>
  <c r="BH268" i="6"/>
  <c r="BG268" i="6"/>
  <c r="BF268" i="6"/>
  <c r="BE268" i="6"/>
  <c r="BD268" i="6"/>
  <c r="BC268" i="6"/>
  <c r="BB268" i="6"/>
  <c r="BA268" i="6"/>
  <c r="BI267" i="6"/>
  <c r="BH267" i="6"/>
  <c r="BG267" i="6"/>
  <c r="BF267" i="6"/>
  <c r="BE267" i="6"/>
  <c r="BD267" i="6"/>
  <c r="BC267" i="6"/>
  <c r="BB267" i="6"/>
  <c r="BA267" i="6"/>
  <c r="BI266" i="6"/>
  <c r="BH266" i="6"/>
  <c r="BG266" i="6"/>
  <c r="BF266" i="6"/>
  <c r="BE266" i="6"/>
  <c r="BD266" i="6"/>
  <c r="BC266" i="6"/>
  <c r="BB266" i="6"/>
  <c r="BA266" i="6"/>
  <c r="BI265" i="6"/>
  <c r="BH265" i="6"/>
  <c r="BG265" i="6"/>
  <c r="BF265" i="6"/>
  <c r="BE265" i="6"/>
  <c r="BD265" i="6"/>
  <c r="BC265" i="6"/>
  <c r="BB265" i="6"/>
  <c r="BA265" i="6"/>
  <c r="BI264" i="6"/>
  <c r="BH264" i="6"/>
  <c r="BG264" i="6"/>
  <c r="BF264" i="6"/>
  <c r="BE264" i="6"/>
  <c r="BD264" i="6"/>
  <c r="BC264" i="6"/>
  <c r="BB264" i="6"/>
  <c r="BA264" i="6"/>
  <c r="BI263" i="6"/>
  <c r="BH263" i="6"/>
  <c r="BG263" i="6"/>
  <c r="BF263" i="6"/>
  <c r="BE263" i="6"/>
  <c r="BD263" i="6"/>
  <c r="BC263" i="6"/>
  <c r="BB263" i="6"/>
  <c r="BA263" i="6"/>
  <c r="BI262" i="6"/>
  <c r="BH262" i="6"/>
  <c r="BG262" i="6"/>
  <c r="BF262" i="6"/>
  <c r="BE262" i="6"/>
  <c r="BD262" i="6"/>
  <c r="BC262" i="6"/>
  <c r="BB262" i="6"/>
  <c r="BA262" i="6"/>
  <c r="BI261" i="6"/>
  <c r="BH261" i="6"/>
  <c r="BG261" i="6"/>
  <c r="BF261" i="6"/>
  <c r="BE261" i="6"/>
  <c r="BD261" i="6"/>
  <c r="BC261" i="6"/>
  <c r="BB261" i="6"/>
  <c r="BA261" i="6"/>
  <c r="BI260" i="6"/>
  <c r="BH260" i="6"/>
  <c r="BG260" i="6"/>
  <c r="BF260" i="6"/>
  <c r="BE260" i="6"/>
  <c r="BD260" i="6"/>
  <c r="BC260" i="6"/>
  <c r="BB260" i="6"/>
  <c r="BA260" i="6"/>
  <c r="BI259" i="6"/>
  <c r="BH259" i="6"/>
  <c r="BG259" i="6"/>
  <c r="BF259" i="6"/>
  <c r="BE259" i="6"/>
  <c r="BD259" i="6"/>
  <c r="BC259" i="6"/>
  <c r="BB259" i="6"/>
  <c r="BA259" i="6"/>
  <c r="BI258" i="6"/>
  <c r="BH258" i="6"/>
  <c r="BG258" i="6"/>
  <c r="BF258" i="6"/>
  <c r="BE258" i="6"/>
  <c r="BD258" i="6"/>
  <c r="BC258" i="6"/>
  <c r="BB258" i="6"/>
  <c r="BA258" i="6"/>
  <c r="BI257" i="6"/>
  <c r="BH257" i="6"/>
  <c r="BG257" i="6"/>
  <c r="BF257" i="6"/>
  <c r="BE257" i="6"/>
  <c r="BD257" i="6"/>
  <c r="BC257" i="6"/>
  <c r="BB257" i="6"/>
  <c r="BA257" i="6"/>
  <c r="BI256" i="6"/>
  <c r="BH256" i="6"/>
  <c r="BG256" i="6"/>
  <c r="BF256" i="6"/>
  <c r="BE256" i="6"/>
  <c r="BD256" i="6"/>
  <c r="BC256" i="6"/>
  <c r="BB256" i="6"/>
  <c r="BA256" i="6"/>
  <c r="BI255" i="6"/>
  <c r="BH255" i="6"/>
  <c r="BG255" i="6"/>
  <c r="BF255" i="6"/>
  <c r="BE255" i="6"/>
  <c r="BD255" i="6"/>
  <c r="BC255" i="6"/>
  <c r="BB255" i="6"/>
  <c r="BA255" i="6"/>
  <c r="BI254" i="6"/>
  <c r="BH254" i="6"/>
  <c r="BG254" i="6"/>
  <c r="BF254" i="6"/>
  <c r="BE254" i="6"/>
  <c r="BD254" i="6"/>
  <c r="BC254" i="6"/>
  <c r="BB254" i="6"/>
  <c r="BA254" i="6"/>
  <c r="BI253" i="6"/>
  <c r="BH253" i="6"/>
  <c r="BG253" i="6"/>
  <c r="BF253" i="6"/>
  <c r="BE253" i="6"/>
  <c r="BD253" i="6"/>
  <c r="BC253" i="6"/>
  <c r="BB253" i="6"/>
  <c r="BA253" i="6"/>
  <c r="BI252" i="6"/>
  <c r="BH252" i="6"/>
  <c r="BG252" i="6"/>
  <c r="BF252" i="6"/>
  <c r="BE252" i="6"/>
  <c r="BD252" i="6"/>
  <c r="BC252" i="6"/>
  <c r="BB252" i="6"/>
  <c r="BA252" i="6"/>
  <c r="BI251" i="6"/>
  <c r="BH251" i="6"/>
  <c r="BG251" i="6"/>
  <c r="BF251" i="6"/>
  <c r="BE251" i="6"/>
  <c r="BD251" i="6"/>
  <c r="BC251" i="6"/>
  <c r="BB251" i="6"/>
  <c r="BA251" i="6"/>
  <c r="BI250" i="6"/>
  <c r="BH250" i="6"/>
  <c r="BG250" i="6"/>
  <c r="BF250" i="6"/>
  <c r="BE250" i="6"/>
  <c r="BD250" i="6"/>
  <c r="BC250" i="6"/>
  <c r="BB250" i="6"/>
  <c r="BA250" i="6"/>
  <c r="BI249" i="6"/>
  <c r="BH249" i="6"/>
  <c r="BG249" i="6"/>
  <c r="BF249" i="6"/>
  <c r="BE249" i="6"/>
  <c r="BD249" i="6"/>
  <c r="BC249" i="6"/>
  <c r="BB249" i="6"/>
  <c r="BA249" i="6"/>
  <c r="BI248" i="6"/>
  <c r="BH248" i="6"/>
  <c r="BG248" i="6"/>
  <c r="BF248" i="6"/>
  <c r="BE248" i="6"/>
  <c r="BD248" i="6"/>
  <c r="BC248" i="6"/>
  <c r="BB248" i="6"/>
  <c r="BA248" i="6"/>
  <c r="BI247" i="6"/>
  <c r="BH247" i="6"/>
  <c r="BG247" i="6"/>
  <c r="BF247" i="6"/>
  <c r="BE247" i="6"/>
  <c r="BD247" i="6"/>
  <c r="BC247" i="6"/>
  <c r="BB247" i="6"/>
  <c r="BA247" i="6"/>
  <c r="BI246" i="6"/>
  <c r="BH246" i="6"/>
  <c r="BG246" i="6"/>
  <c r="BF246" i="6"/>
  <c r="BE246" i="6"/>
  <c r="BD246" i="6"/>
  <c r="BC246" i="6"/>
  <c r="BB246" i="6"/>
  <c r="BA246" i="6"/>
  <c r="BI245" i="6"/>
  <c r="BH245" i="6"/>
  <c r="BG245" i="6"/>
  <c r="BF245" i="6"/>
  <c r="BE245" i="6"/>
  <c r="BD245" i="6"/>
  <c r="BC245" i="6"/>
  <c r="BB245" i="6"/>
  <c r="BA245" i="6"/>
  <c r="BI244" i="6"/>
  <c r="BH244" i="6"/>
  <c r="BG244" i="6"/>
  <c r="BF244" i="6"/>
  <c r="BE244" i="6"/>
  <c r="BD244" i="6"/>
  <c r="BC244" i="6"/>
  <c r="BB244" i="6"/>
  <c r="BA244" i="6"/>
  <c r="BI243" i="6"/>
  <c r="BH243" i="6"/>
  <c r="BG243" i="6"/>
  <c r="BF243" i="6"/>
  <c r="BE243" i="6"/>
  <c r="BD243" i="6"/>
  <c r="BC243" i="6"/>
  <c r="BB243" i="6"/>
  <c r="BA243" i="6"/>
  <c r="BI242" i="6"/>
  <c r="BH242" i="6"/>
  <c r="BG242" i="6"/>
  <c r="BF242" i="6"/>
  <c r="BE242" i="6"/>
  <c r="BD242" i="6"/>
  <c r="BC242" i="6"/>
  <c r="BB242" i="6"/>
  <c r="BA242" i="6"/>
  <c r="BI241" i="6"/>
  <c r="BH241" i="6"/>
  <c r="BG241" i="6"/>
  <c r="BF241" i="6"/>
  <c r="BE241" i="6"/>
  <c r="BD241" i="6"/>
  <c r="BC241" i="6"/>
  <c r="BB241" i="6"/>
  <c r="BA241" i="6"/>
  <c r="BI240" i="6"/>
  <c r="BH240" i="6"/>
  <c r="BG240" i="6"/>
  <c r="BF240" i="6"/>
  <c r="BE240" i="6"/>
  <c r="BD240" i="6"/>
  <c r="BC240" i="6"/>
  <c r="BB240" i="6"/>
  <c r="BA240" i="6"/>
  <c r="BI239" i="6"/>
  <c r="BH239" i="6"/>
  <c r="BG239" i="6"/>
  <c r="BF239" i="6"/>
  <c r="BE239" i="6"/>
  <c r="BD239" i="6"/>
  <c r="BC239" i="6"/>
  <c r="BB239" i="6"/>
  <c r="BA239" i="6"/>
  <c r="BI238" i="6"/>
  <c r="BH238" i="6"/>
  <c r="BG238" i="6"/>
  <c r="BF238" i="6"/>
  <c r="BE238" i="6"/>
  <c r="BD238" i="6"/>
  <c r="BC238" i="6"/>
  <c r="BB238" i="6"/>
  <c r="BA238" i="6"/>
  <c r="BI237" i="6"/>
  <c r="BH237" i="6"/>
  <c r="BG237" i="6"/>
  <c r="BF237" i="6"/>
  <c r="BE237" i="6"/>
  <c r="BD237" i="6"/>
  <c r="BC237" i="6"/>
  <c r="BB237" i="6"/>
  <c r="BA237" i="6"/>
  <c r="BI236" i="6"/>
  <c r="BH236" i="6"/>
  <c r="BG236" i="6"/>
  <c r="BF236" i="6"/>
  <c r="BE236" i="6"/>
  <c r="BD236" i="6"/>
  <c r="BC236" i="6"/>
  <c r="BB236" i="6"/>
  <c r="BA236" i="6"/>
  <c r="BI235" i="6"/>
  <c r="BH235" i="6"/>
  <c r="BG235" i="6"/>
  <c r="BF235" i="6"/>
  <c r="BE235" i="6"/>
  <c r="BD235" i="6"/>
  <c r="BC235" i="6"/>
  <c r="BB235" i="6"/>
  <c r="BA235" i="6"/>
  <c r="BI234" i="6"/>
  <c r="BH234" i="6"/>
  <c r="BG234" i="6"/>
  <c r="BF234" i="6"/>
  <c r="BE234" i="6"/>
  <c r="BD234" i="6"/>
  <c r="BC234" i="6"/>
  <c r="BB234" i="6"/>
  <c r="BA234" i="6"/>
  <c r="BI233" i="6"/>
  <c r="BH233" i="6"/>
  <c r="BG233" i="6"/>
  <c r="BF233" i="6"/>
  <c r="BE233" i="6"/>
  <c r="BD233" i="6"/>
  <c r="BC233" i="6"/>
  <c r="BB233" i="6"/>
  <c r="BA233" i="6"/>
  <c r="BI232" i="6"/>
  <c r="BH232" i="6"/>
  <c r="BG232" i="6"/>
  <c r="BF232" i="6"/>
  <c r="BE232" i="6"/>
  <c r="BD232" i="6"/>
  <c r="BC232" i="6"/>
  <c r="BB232" i="6"/>
  <c r="BA232" i="6"/>
  <c r="BI231" i="6"/>
  <c r="BH231" i="6"/>
  <c r="BG231" i="6"/>
  <c r="BF231" i="6"/>
  <c r="BE231" i="6"/>
  <c r="BD231" i="6"/>
  <c r="BC231" i="6"/>
  <c r="BB231" i="6"/>
  <c r="BA231" i="6"/>
  <c r="BI230" i="6"/>
  <c r="BH230" i="6"/>
  <c r="BG230" i="6"/>
  <c r="BF230" i="6"/>
  <c r="BE230" i="6"/>
  <c r="BD230" i="6"/>
  <c r="BC230" i="6"/>
  <c r="BB230" i="6"/>
  <c r="BA230" i="6"/>
  <c r="BI229" i="6"/>
  <c r="BH229" i="6"/>
  <c r="BG229" i="6"/>
  <c r="BF229" i="6"/>
  <c r="BE229" i="6"/>
  <c r="BD229" i="6"/>
  <c r="BC229" i="6"/>
  <c r="BB229" i="6"/>
  <c r="BA229" i="6"/>
  <c r="BI228" i="6"/>
  <c r="BH228" i="6"/>
  <c r="BG228" i="6"/>
  <c r="BF228" i="6"/>
  <c r="BE228" i="6"/>
  <c r="BD228" i="6"/>
  <c r="BC228" i="6"/>
  <c r="BB228" i="6"/>
  <c r="BA228" i="6"/>
  <c r="BI227" i="6"/>
  <c r="BH227" i="6"/>
  <c r="BG227" i="6"/>
  <c r="BF227" i="6"/>
  <c r="BE227" i="6"/>
  <c r="BD227" i="6"/>
  <c r="BC227" i="6"/>
  <c r="BB227" i="6"/>
  <c r="BA227" i="6"/>
  <c r="BI226" i="6"/>
  <c r="BH226" i="6"/>
  <c r="BG226" i="6"/>
  <c r="BF226" i="6"/>
  <c r="BE226" i="6"/>
  <c r="BD226" i="6"/>
  <c r="BC226" i="6"/>
  <c r="BB226" i="6"/>
  <c r="BA226" i="6"/>
  <c r="BI225" i="6"/>
  <c r="BH225" i="6"/>
  <c r="BG225" i="6"/>
  <c r="BF225" i="6"/>
  <c r="BE225" i="6"/>
  <c r="BD225" i="6"/>
  <c r="BC225" i="6"/>
  <c r="BB225" i="6"/>
  <c r="BA225" i="6"/>
  <c r="BI224" i="6"/>
  <c r="BH224" i="6"/>
  <c r="BG224" i="6"/>
  <c r="BF224" i="6"/>
  <c r="BE224" i="6"/>
  <c r="BD224" i="6"/>
  <c r="BC224" i="6"/>
  <c r="BB224" i="6"/>
  <c r="BA224" i="6"/>
  <c r="BI223" i="6"/>
  <c r="BH223" i="6"/>
  <c r="BG223" i="6"/>
  <c r="BF223" i="6"/>
  <c r="BE223" i="6"/>
  <c r="BD223" i="6"/>
  <c r="BC223" i="6"/>
  <c r="BB223" i="6"/>
  <c r="BA223" i="6"/>
  <c r="BI222" i="6"/>
  <c r="BH222" i="6"/>
  <c r="BG222" i="6"/>
  <c r="BF222" i="6"/>
  <c r="BE222" i="6"/>
  <c r="BD222" i="6"/>
  <c r="BC222" i="6"/>
  <c r="BB222" i="6"/>
  <c r="BA222" i="6"/>
  <c r="BI221" i="6"/>
  <c r="BH221" i="6"/>
  <c r="BG221" i="6"/>
  <c r="BF221" i="6"/>
  <c r="BE221" i="6"/>
  <c r="BD221" i="6"/>
  <c r="BC221" i="6"/>
  <c r="BB221" i="6"/>
  <c r="BA221" i="6"/>
  <c r="BI220" i="6"/>
  <c r="BH220" i="6"/>
  <c r="BG220" i="6"/>
  <c r="BF220" i="6"/>
  <c r="BE220" i="6"/>
  <c r="BD220" i="6"/>
  <c r="BC220" i="6"/>
  <c r="BB220" i="6"/>
  <c r="BA220" i="6"/>
  <c r="BI219" i="6"/>
  <c r="BH219" i="6"/>
  <c r="BG219" i="6"/>
  <c r="BF219" i="6"/>
  <c r="BE219" i="6"/>
  <c r="BD219" i="6"/>
  <c r="BC219" i="6"/>
  <c r="BB219" i="6"/>
  <c r="BA219" i="6"/>
  <c r="BI218" i="6"/>
  <c r="BH218" i="6"/>
  <c r="BG218" i="6"/>
  <c r="BF218" i="6"/>
  <c r="BE218" i="6"/>
  <c r="BD218" i="6"/>
  <c r="BC218" i="6"/>
  <c r="BB218" i="6"/>
  <c r="BA218" i="6"/>
  <c r="BI217" i="6"/>
  <c r="BH217" i="6"/>
  <c r="BG217" i="6"/>
  <c r="BF217" i="6"/>
  <c r="BE217" i="6"/>
  <c r="BD217" i="6"/>
  <c r="BC217" i="6"/>
  <c r="BB217" i="6"/>
  <c r="BA217" i="6"/>
  <c r="BI216" i="6"/>
  <c r="BH216" i="6"/>
  <c r="BG216" i="6"/>
  <c r="BF216" i="6"/>
  <c r="BE216" i="6"/>
  <c r="BD216" i="6"/>
  <c r="BC216" i="6"/>
  <c r="BB216" i="6"/>
  <c r="BA216" i="6"/>
  <c r="BI215" i="6"/>
  <c r="BH215" i="6"/>
  <c r="BG215" i="6"/>
  <c r="BF215" i="6"/>
  <c r="BE215" i="6"/>
  <c r="BD215" i="6"/>
  <c r="BC215" i="6"/>
  <c r="BB215" i="6"/>
  <c r="BA215" i="6"/>
  <c r="BI214" i="6"/>
  <c r="BH214" i="6"/>
  <c r="BG214" i="6"/>
  <c r="BF214" i="6"/>
  <c r="BE214" i="6"/>
  <c r="BD214" i="6"/>
  <c r="BC214" i="6"/>
  <c r="BB214" i="6"/>
  <c r="BA214" i="6"/>
  <c r="BI213" i="6"/>
  <c r="BH213" i="6"/>
  <c r="BG213" i="6"/>
  <c r="BF213" i="6"/>
  <c r="BE213" i="6"/>
  <c r="BD213" i="6"/>
  <c r="BC213" i="6"/>
  <c r="BB213" i="6"/>
  <c r="BA213" i="6"/>
  <c r="BI212" i="6"/>
  <c r="BH212" i="6"/>
  <c r="BG212" i="6"/>
  <c r="BF212" i="6"/>
  <c r="BE212" i="6"/>
  <c r="BD212" i="6"/>
  <c r="BC212" i="6"/>
  <c r="BB212" i="6"/>
  <c r="BA212" i="6"/>
  <c r="BI211" i="6"/>
  <c r="BH211" i="6"/>
  <c r="BG211" i="6"/>
  <c r="BF211" i="6"/>
  <c r="BE211" i="6"/>
  <c r="BD211" i="6"/>
  <c r="BC211" i="6"/>
  <c r="BB211" i="6"/>
  <c r="BA211" i="6"/>
  <c r="BI210" i="6"/>
  <c r="BH210" i="6"/>
  <c r="BG210" i="6"/>
  <c r="BF210" i="6"/>
  <c r="BE210" i="6"/>
  <c r="BD210" i="6"/>
  <c r="BC210" i="6"/>
  <c r="BB210" i="6"/>
  <c r="BA210" i="6"/>
  <c r="BI209" i="6"/>
  <c r="BH209" i="6"/>
  <c r="BG209" i="6"/>
  <c r="BF209" i="6"/>
  <c r="BE209" i="6"/>
  <c r="BD209" i="6"/>
  <c r="BC209" i="6"/>
  <c r="BB209" i="6"/>
  <c r="BA209" i="6"/>
  <c r="BI208" i="6"/>
  <c r="BH208" i="6"/>
  <c r="BG208" i="6"/>
  <c r="BF208" i="6"/>
  <c r="BE208" i="6"/>
  <c r="BD208" i="6"/>
  <c r="BC208" i="6"/>
  <c r="BB208" i="6"/>
  <c r="BA208" i="6"/>
  <c r="BI207" i="6"/>
  <c r="BH207" i="6"/>
  <c r="BG207" i="6"/>
  <c r="BF207" i="6"/>
  <c r="BE207" i="6"/>
  <c r="BD207" i="6"/>
  <c r="BC207" i="6"/>
  <c r="BB207" i="6"/>
  <c r="BA207" i="6"/>
  <c r="BI206" i="6"/>
  <c r="BH206" i="6"/>
  <c r="BG206" i="6"/>
  <c r="BF206" i="6"/>
  <c r="BE206" i="6"/>
  <c r="BD206" i="6"/>
  <c r="BC206" i="6"/>
  <c r="BB206" i="6"/>
  <c r="BA206" i="6"/>
  <c r="BI205" i="6"/>
  <c r="BH205" i="6"/>
  <c r="BG205" i="6"/>
  <c r="BF205" i="6"/>
  <c r="BE205" i="6"/>
  <c r="BD205" i="6"/>
  <c r="BC205" i="6"/>
  <c r="BB205" i="6"/>
  <c r="BA205" i="6"/>
  <c r="BI204" i="6"/>
  <c r="BH204" i="6"/>
  <c r="BG204" i="6"/>
  <c r="BF204" i="6"/>
  <c r="BE204" i="6"/>
  <c r="BD204" i="6"/>
  <c r="BC204" i="6"/>
  <c r="BB204" i="6"/>
  <c r="BA204" i="6"/>
  <c r="BI203" i="6"/>
  <c r="BH203" i="6"/>
  <c r="BG203" i="6"/>
  <c r="BF203" i="6"/>
  <c r="BE203" i="6"/>
  <c r="BD203" i="6"/>
  <c r="BC203" i="6"/>
  <c r="BB203" i="6"/>
  <c r="BA203" i="6"/>
  <c r="BI202" i="6"/>
  <c r="BH202" i="6"/>
  <c r="BG202" i="6"/>
  <c r="BF202" i="6"/>
  <c r="BE202" i="6"/>
  <c r="BD202" i="6"/>
  <c r="BC202" i="6"/>
  <c r="BB202" i="6"/>
  <c r="BA202" i="6"/>
  <c r="BI201" i="6"/>
  <c r="BH201" i="6"/>
  <c r="BG201" i="6"/>
  <c r="BF201" i="6"/>
  <c r="BE201" i="6"/>
  <c r="BD201" i="6"/>
  <c r="BC201" i="6"/>
  <c r="BB201" i="6"/>
  <c r="BA201" i="6"/>
  <c r="BI200" i="6"/>
  <c r="BH200" i="6"/>
  <c r="BG200" i="6"/>
  <c r="BF200" i="6"/>
  <c r="BE200" i="6"/>
  <c r="BD200" i="6"/>
  <c r="BC200" i="6"/>
  <c r="BB200" i="6"/>
  <c r="BA200" i="6"/>
  <c r="BI199" i="6"/>
  <c r="BH199" i="6"/>
  <c r="BG199" i="6"/>
  <c r="BF199" i="6"/>
  <c r="BE199" i="6"/>
  <c r="BD199" i="6"/>
  <c r="BC199" i="6"/>
  <c r="BB199" i="6"/>
  <c r="BA199" i="6"/>
  <c r="BI198" i="6"/>
  <c r="BH198" i="6"/>
  <c r="BG198" i="6"/>
  <c r="BF198" i="6"/>
  <c r="BE198" i="6"/>
  <c r="BD198" i="6"/>
  <c r="BC198" i="6"/>
  <c r="BB198" i="6"/>
  <c r="BA198" i="6"/>
  <c r="BI197" i="6"/>
  <c r="BH197" i="6"/>
  <c r="BG197" i="6"/>
  <c r="BF197" i="6"/>
  <c r="BE197" i="6"/>
  <c r="BD197" i="6"/>
  <c r="BC197" i="6"/>
  <c r="BB197" i="6"/>
  <c r="BA197" i="6"/>
  <c r="BI196" i="6"/>
  <c r="BH196" i="6"/>
  <c r="BG196" i="6"/>
  <c r="BF196" i="6"/>
  <c r="BE196" i="6"/>
  <c r="BD196" i="6"/>
  <c r="BC196" i="6"/>
  <c r="BB196" i="6"/>
  <c r="BA196" i="6"/>
  <c r="BI195" i="6"/>
  <c r="BH195" i="6"/>
  <c r="BG195" i="6"/>
  <c r="BF195" i="6"/>
  <c r="BE195" i="6"/>
  <c r="BD195" i="6"/>
  <c r="BC195" i="6"/>
  <c r="BB195" i="6"/>
  <c r="BA195" i="6"/>
  <c r="BI194" i="6"/>
  <c r="BH194" i="6"/>
  <c r="BG194" i="6"/>
  <c r="BF194" i="6"/>
  <c r="BE194" i="6"/>
  <c r="BD194" i="6"/>
  <c r="BC194" i="6"/>
  <c r="BB194" i="6"/>
  <c r="BA194" i="6"/>
  <c r="BI193" i="6"/>
  <c r="BH193" i="6"/>
  <c r="BG193" i="6"/>
  <c r="BF193" i="6"/>
  <c r="BE193" i="6"/>
  <c r="BD193" i="6"/>
  <c r="BC193" i="6"/>
  <c r="BB193" i="6"/>
  <c r="BA193" i="6"/>
  <c r="BI192" i="6"/>
  <c r="BH192" i="6"/>
  <c r="BG192" i="6"/>
  <c r="BF192" i="6"/>
  <c r="BE192" i="6"/>
  <c r="BD192" i="6"/>
  <c r="BC192" i="6"/>
  <c r="BB192" i="6"/>
  <c r="BA192" i="6"/>
  <c r="BI191" i="6"/>
  <c r="BH191" i="6"/>
  <c r="BG191" i="6"/>
  <c r="BF191" i="6"/>
  <c r="BE191" i="6"/>
  <c r="BD191" i="6"/>
  <c r="BC191" i="6"/>
  <c r="BB191" i="6"/>
  <c r="BA191" i="6"/>
  <c r="BI190" i="6"/>
  <c r="BH190" i="6"/>
  <c r="BG190" i="6"/>
  <c r="BF190" i="6"/>
  <c r="BE190" i="6"/>
  <c r="BD190" i="6"/>
  <c r="BC190" i="6"/>
  <c r="BB190" i="6"/>
  <c r="BA190" i="6"/>
  <c r="BI189" i="6"/>
  <c r="BH189" i="6"/>
  <c r="BG189" i="6"/>
  <c r="BF189" i="6"/>
  <c r="BE189" i="6"/>
  <c r="BD189" i="6"/>
  <c r="BC189" i="6"/>
  <c r="BB189" i="6"/>
  <c r="BA189" i="6"/>
  <c r="BI188" i="6"/>
  <c r="BH188" i="6"/>
  <c r="BG188" i="6"/>
  <c r="BF188" i="6"/>
  <c r="BE188" i="6"/>
  <c r="BD188" i="6"/>
  <c r="BC188" i="6"/>
  <c r="BB188" i="6"/>
  <c r="BA188" i="6"/>
  <c r="BI187" i="6"/>
  <c r="BH187" i="6"/>
  <c r="BG187" i="6"/>
  <c r="BF187" i="6"/>
  <c r="BE187" i="6"/>
  <c r="BD187" i="6"/>
  <c r="BC187" i="6"/>
  <c r="BB187" i="6"/>
  <c r="BA187" i="6"/>
  <c r="BI186" i="6"/>
  <c r="BH186" i="6"/>
  <c r="BG186" i="6"/>
  <c r="BF186" i="6"/>
  <c r="BE186" i="6"/>
  <c r="BD186" i="6"/>
  <c r="BC186" i="6"/>
  <c r="BB186" i="6"/>
  <c r="BA186" i="6"/>
  <c r="BI185" i="6"/>
  <c r="BH185" i="6"/>
  <c r="BG185" i="6"/>
  <c r="BF185" i="6"/>
  <c r="BE185" i="6"/>
  <c r="BD185" i="6"/>
  <c r="BC185" i="6"/>
  <c r="BB185" i="6"/>
  <c r="BA185" i="6"/>
  <c r="BI184" i="6"/>
  <c r="BH184" i="6"/>
  <c r="BG184" i="6"/>
  <c r="BF184" i="6"/>
  <c r="BE184" i="6"/>
  <c r="BD184" i="6"/>
  <c r="BC184" i="6"/>
  <c r="BB184" i="6"/>
  <c r="BA184" i="6"/>
  <c r="BI183" i="6"/>
  <c r="BH183" i="6"/>
  <c r="BG183" i="6"/>
  <c r="BF183" i="6"/>
  <c r="BE183" i="6"/>
  <c r="BD183" i="6"/>
  <c r="BC183" i="6"/>
  <c r="BB183" i="6"/>
  <c r="BA183" i="6"/>
  <c r="BI182" i="6"/>
  <c r="BH182" i="6"/>
  <c r="BG182" i="6"/>
  <c r="BF182" i="6"/>
  <c r="BE182" i="6"/>
  <c r="BD182" i="6"/>
  <c r="BC182" i="6"/>
  <c r="BB182" i="6"/>
  <c r="BA182" i="6"/>
  <c r="BI181" i="6"/>
  <c r="BH181" i="6"/>
  <c r="BG181" i="6"/>
  <c r="BF181" i="6"/>
  <c r="BE181" i="6"/>
  <c r="BD181" i="6"/>
  <c r="BC181" i="6"/>
  <c r="BB181" i="6"/>
  <c r="BA181" i="6"/>
  <c r="BI180" i="6"/>
  <c r="BH180" i="6"/>
  <c r="BG180" i="6"/>
  <c r="BF180" i="6"/>
  <c r="BE180" i="6"/>
  <c r="BD180" i="6"/>
  <c r="BC180" i="6"/>
  <c r="BB180" i="6"/>
  <c r="BA180" i="6"/>
  <c r="BI179" i="6"/>
  <c r="BH179" i="6"/>
  <c r="BG179" i="6"/>
  <c r="BF179" i="6"/>
  <c r="BE179" i="6"/>
  <c r="BD179" i="6"/>
  <c r="BC179" i="6"/>
  <c r="BB179" i="6"/>
  <c r="BA179" i="6"/>
  <c r="BI178" i="6"/>
  <c r="BH178" i="6"/>
  <c r="BG178" i="6"/>
  <c r="BF178" i="6"/>
  <c r="BE178" i="6"/>
  <c r="BD178" i="6"/>
  <c r="BC178" i="6"/>
  <c r="BB178" i="6"/>
  <c r="BA178" i="6"/>
  <c r="BI177" i="6"/>
  <c r="BH177" i="6"/>
  <c r="BG177" i="6"/>
  <c r="BF177" i="6"/>
  <c r="BE177" i="6"/>
  <c r="BD177" i="6"/>
  <c r="BC177" i="6"/>
  <c r="BB177" i="6"/>
  <c r="BA177" i="6"/>
  <c r="BI176" i="6"/>
  <c r="BH176" i="6"/>
  <c r="BG176" i="6"/>
  <c r="BF176" i="6"/>
  <c r="BE176" i="6"/>
  <c r="BD176" i="6"/>
  <c r="BC176" i="6"/>
  <c r="BB176" i="6"/>
  <c r="BA176" i="6"/>
  <c r="BI175" i="6"/>
  <c r="BH175" i="6"/>
  <c r="BG175" i="6"/>
  <c r="BF175" i="6"/>
  <c r="BE175" i="6"/>
  <c r="BD175" i="6"/>
  <c r="BC175" i="6"/>
  <c r="BB175" i="6"/>
  <c r="BA175" i="6"/>
  <c r="BI174" i="6"/>
  <c r="BH174" i="6"/>
  <c r="BG174" i="6"/>
  <c r="BF174" i="6"/>
  <c r="BE174" i="6"/>
  <c r="BD174" i="6"/>
  <c r="BC174" i="6"/>
  <c r="BB174" i="6"/>
  <c r="BA174" i="6"/>
  <c r="BI173" i="6"/>
  <c r="BH173" i="6"/>
  <c r="BG173" i="6"/>
  <c r="BF173" i="6"/>
  <c r="BE173" i="6"/>
  <c r="BD173" i="6"/>
  <c r="BC173" i="6"/>
  <c r="BB173" i="6"/>
  <c r="BA173" i="6"/>
  <c r="BI172" i="6"/>
  <c r="BH172" i="6"/>
  <c r="BG172" i="6"/>
  <c r="BF172" i="6"/>
  <c r="BE172" i="6"/>
  <c r="BD172" i="6"/>
  <c r="BC172" i="6"/>
  <c r="BB172" i="6"/>
  <c r="BA172" i="6"/>
  <c r="BI171" i="6"/>
  <c r="BH171" i="6"/>
  <c r="BG171" i="6"/>
  <c r="BF171" i="6"/>
  <c r="BE171" i="6"/>
  <c r="BD171" i="6"/>
  <c r="BC171" i="6"/>
  <c r="BB171" i="6"/>
  <c r="BA171" i="6"/>
  <c r="BI170" i="6"/>
  <c r="BH170" i="6"/>
  <c r="BG170" i="6"/>
  <c r="BF170" i="6"/>
  <c r="BE170" i="6"/>
  <c r="BD170" i="6"/>
  <c r="BC170" i="6"/>
  <c r="BB170" i="6"/>
  <c r="BA170" i="6"/>
  <c r="BI169" i="6"/>
  <c r="BH169" i="6"/>
  <c r="BG169" i="6"/>
  <c r="BF169" i="6"/>
  <c r="BE169" i="6"/>
  <c r="BD169" i="6"/>
  <c r="BC169" i="6"/>
  <c r="BB169" i="6"/>
  <c r="BA169" i="6"/>
  <c r="BI168" i="6"/>
  <c r="BH168" i="6"/>
  <c r="BG168" i="6"/>
  <c r="BF168" i="6"/>
  <c r="BE168" i="6"/>
  <c r="BD168" i="6"/>
  <c r="BC168" i="6"/>
  <c r="BB168" i="6"/>
  <c r="BA168" i="6"/>
  <c r="BI167" i="6"/>
  <c r="BH167" i="6"/>
  <c r="BG167" i="6"/>
  <c r="BF167" i="6"/>
  <c r="BE167" i="6"/>
  <c r="BD167" i="6"/>
  <c r="BC167" i="6"/>
  <c r="BB167" i="6"/>
  <c r="BA167" i="6"/>
  <c r="BI166" i="6"/>
  <c r="BH166" i="6"/>
  <c r="BG166" i="6"/>
  <c r="BF166" i="6"/>
  <c r="BE166" i="6"/>
  <c r="BD166" i="6"/>
  <c r="BC166" i="6"/>
  <c r="BB166" i="6"/>
  <c r="BA166" i="6"/>
  <c r="BI165" i="6"/>
  <c r="BH165" i="6"/>
  <c r="BG165" i="6"/>
  <c r="BF165" i="6"/>
  <c r="BE165" i="6"/>
  <c r="BD165" i="6"/>
  <c r="BC165" i="6"/>
  <c r="BB165" i="6"/>
  <c r="BA165" i="6"/>
  <c r="BI164" i="6"/>
  <c r="BH164" i="6"/>
  <c r="BG164" i="6"/>
  <c r="BF164" i="6"/>
  <c r="BE164" i="6"/>
  <c r="BD164" i="6"/>
  <c r="BC164" i="6"/>
  <c r="BB164" i="6"/>
  <c r="BA164" i="6"/>
  <c r="BI163" i="6"/>
  <c r="BH163" i="6"/>
  <c r="BG163" i="6"/>
  <c r="BF163" i="6"/>
  <c r="BE163" i="6"/>
  <c r="BD163" i="6"/>
  <c r="BC163" i="6"/>
  <c r="BB163" i="6"/>
  <c r="BA163" i="6"/>
  <c r="BI162" i="6"/>
  <c r="BH162" i="6"/>
  <c r="BG162" i="6"/>
  <c r="BF162" i="6"/>
  <c r="BE162" i="6"/>
  <c r="BD162" i="6"/>
  <c r="BC162" i="6"/>
  <c r="BB162" i="6"/>
  <c r="BA162" i="6"/>
  <c r="BI161" i="6"/>
  <c r="BH161" i="6"/>
  <c r="BG161" i="6"/>
  <c r="BF161" i="6"/>
  <c r="BE161" i="6"/>
  <c r="BD161" i="6"/>
  <c r="BC161" i="6"/>
  <c r="BB161" i="6"/>
  <c r="BA161" i="6"/>
  <c r="BI160" i="6"/>
  <c r="BH160" i="6"/>
  <c r="BG160" i="6"/>
  <c r="BF160" i="6"/>
  <c r="BE160" i="6"/>
  <c r="BD160" i="6"/>
  <c r="BC160" i="6"/>
  <c r="BB160" i="6"/>
  <c r="BA160" i="6"/>
  <c r="BI159" i="6"/>
  <c r="BH159" i="6"/>
  <c r="BG159" i="6"/>
  <c r="BF159" i="6"/>
  <c r="BE159" i="6"/>
  <c r="BD159" i="6"/>
  <c r="BC159" i="6"/>
  <c r="BB159" i="6"/>
  <c r="BA159" i="6"/>
  <c r="BI158" i="6"/>
  <c r="BH158" i="6"/>
  <c r="BG158" i="6"/>
  <c r="BF158" i="6"/>
  <c r="BE158" i="6"/>
  <c r="BD158" i="6"/>
  <c r="BC158" i="6"/>
  <c r="BB158" i="6"/>
  <c r="BA158" i="6"/>
  <c r="BI157" i="6"/>
  <c r="BH157" i="6"/>
  <c r="BG157" i="6"/>
  <c r="BF157" i="6"/>
  <c r="BE157" i="6"/>
  <c r="BD157" i="6"/>
  <c r="BC157" i="6"/>
  <c r="BB157" i="6"/>
  <c r="BA157" i="6"/>
  <c r="BI156" i="6"/>
  <c r="BH156" i="6"/>
  <c r="BG156" i="6"/>
  <c r="BF156" i="6"/>
  <c r="BE156" i="6"/>
  <c r="BD156" i="6"/>
  <c r="BC156" i="6"/>
  <c r="BB156" i="6"/>
  <c r="BA156" i="6"/>
  <c r="BI155" i="6"/>
  <c r="BH155" i="6"/>
  <c r="BG155" i="6"/>
  <c r="BF155" i="6"/>
  <c r="BE155" i="6"/>
  <c r="BD155" i="6"/>
  <c r="BC155" i="6"/>
  <c r="BB155" i="6"/>
  <c r="BA155" i="6"/>
  <c r="BI154" i="6"/>
  <c r="BH154" i="6"/>
  <c r="BG154" i="6"/>
  <c r="BF154" i="6"/>
  <c r="BE154" i="6"/>
  <c r="BD154" i="6"/>
  <c r="BC154" i="6"/>
  <c r="BB154" i="6"/>
  <c r="BA154" i="6"/>
  <c r="BI153" i="6"/>
  <c r="BH153" i="6"/>
  <c r="BG153" i="6"/>
  <c r="BF153" i="6"/>
  <c r="BE153" i="6"/>
  <c r="BD153" i="6"/>
  <c r="BC153" i="6"/>
  <c r="BB153" i="6"/>
  <c r="BA153" i="6"/>
  <c r="BI152" i="6"/>
  <c r="BH152" i="6"/>
  <c r="BG152" i="6"/>
  <c r="BF152" i="6"/>
  <c r="BE152" i="6"/>
  <c r="BD152" i="6"/>
  <c r="BC152" i="6"/>
  <c r="BB152" i="6"/>
  <c r="BA152" i="6"/>
  <c r="BI151" i="6"/>
  <c r="BH151" i="6"/>
  <c r="BG151" i="6"/>
  <c r="BF151" i="6"/>
  <c r="BE151" i="6"/>
  <c r="BD151" i="6"/>
  <c r="BC151" i="6"/>
  <c r="BB151" i="6"/>
  <c r="BA151" i="6"/>
  <c r="BI150" i="6"/>
  <c r="BH150" i="6"/>
  <c r="BG150" i="6"/>
  <c r="BF150" i="6"/>
  <c r="BE150" i="6"/>
  <c r="BD150" i="6"/>
  <c r="BC150" i="6"/>
  <c r="BB150" i="6"/>
  <c r="BA150" i="6"/>
  <c r="BI149" i="6"/>
  <c r="BH149" i="6"/>
  <c r="BG149" i="6"/>
  <c r="BF149" i="6"/>
  <c r="BE149" i="6"/>
  <c r="BD149" i="6"/>
  <c r="BC149" i="6"/>
  <c r="BB149" i="6"/>
  <c r="BA149" i="6"/>
  <c r="BI148" i="6"/>
  <c r="BH148" i="6"/>
  <c r="BG148" i="6"/>
  <c r="BF148" i="6"/>
  <c r="BE148" i="6"/>
  <c r="BD148" i="6"/>
  <c r="BC148" i="6"/>
  <c r="BB148" i="6"/>
  <c r="BA148" i="6"/>
  <c r="BI147" i="6"/>
  <c r="BH147" i="6"/>
  <c r="BG147" i="6"/>
  <c r="BF147" i="6"/>
  <c r="BE147" i="6"/>
  <c r="BD147" i="6"/>
  <c r="BC147" i="6"/>
  <c r="BB147" i="6"/>
  <c r="BA147" i="6"/>
  <c r="BI146" i="6"/>
  <c r="BH146" i="6"/>
  <c r="BG146" i="6"/>
  <c r="BF146" i="6"/>
  <c r="BE146" i="6"/>
  <c r="BD146" i="6"/>
  <c r="BC146" i="6"/>
  <c r="BB146" i="6"/>
  <c r="BA146" i="6"/>
  <c r="BI145" i="6"/>
  <c r="BH145" i="6"/>
  <c r="BG145" i="6"/>
  <c r="BF145" i="6"/>
  <c r="BE145" i="6"/>
  <c r="BD145" i="6"/>
  <c r="BC145" i="6"/>
  <c r="BB145" i="6"/>
  <c r="BA145" i="6"/>
  <c r="BI144" i="6"/>
  <c r="BH144" i="6"/>
  <c r="BG144" i="6"/>
  <c r="BF144" i="6"/>
  <c r="BE144" i="6"/>
  <c r="BD144" i="6"/>
  <c r="BC144" i="6"/>
  <c r="BB144" i="6"/>
  <c r="BA144" i="6"/>
  <c r="BI143" i="6"/>
  <c r="BH143" i="6"/>
  <c r="BG143" i="6"/>
  <c r="BF143" i="6"/>
  <c r="BE143" i="6"/>
  <c r="BD143" i="6"/>
  <c r="BC143" i="6"/>
  <c r="BB143" i="6"/>
  <c r="BA143" i="6"/>
  <c r="BI142" i="6"/>
  <c r="BH142" i="6"/>
  <c r="BG142" i="6"/>
  <c r="BF142" i="6"/>
  <c r="BE142" i="6"/>
  <c r="BD142" i="6"/>
  <c r="BC142" i="6"/>
  <c r="BB142" i="6"/>
  <c r="BA142" i="6"/>
  <c r="BI141" i="6"/>
  <c r="BH141" i="6"/>
  <c r="BG141" i="6"/>
  <c r="BF141" i="6"/>
  <c r="BE141" i="6"/>
  <c r="BD141" i="6"/>
  <c r="BC141" i="6"/>
  <c r="BB141" i="6"/>
  <c r="BA141" i="6"/>
  <c r="BI140" i="6"/>
  <c r="BH140" i="6"/>
  <c r="BG140" i="6"/>
  <c r="BF140" i="6"/>
  <c r="BE140" i="6"/>
  <c r="BD140" i="6"/>
  <c r="BC140" i="6"/>
  <c r="BB140" i="6"/>
  <c r="BA140" i="6"/>
  <c r="BI139" i="6"/>
  <c r="BH139" i="6"/>
  <c r="BG139" i="6"/>
  <c r="BF139" i="6"/>
  <c r="BE139" i="6"/>
  <c r="BD139" i="6"/>
  <c r="BC139" i="6"/>
  <c r="BB139" i="6"/>
  <c r="BA139" i="6"/>
  <c r="BI138" i="6"/>
  <c r="BH138" i="6"/>
  <c r="BG138" i="6"/>
  <c r="BF138" i="6"/>
  <c r="BE138" i="6"/>
  <c r="BD138" i="6"/>
  <c r="BC138" i="6"/>
  <c r="BB138" i="6"/>
  <c r="BA138" i="6"/>
  <c r="BI137" i="6"/>
  <c r="BH137" i="6"/>
  <c r="BG137" i="6"/>
  <c r="BF137" i="6"/>
  <c r="BE137" i="6"/>
  <c r="BD137" i="6"/>
  <c r="BC137" i="6"/>
  <c r="BB137" i="6"/>
  <c r="BA137" i="6"/>
  <c r="BI136" i="6"/>
  <c r="BH136" i="6"/>
  <c r="BG136" i="6"/>
  <c r="BF136" i="6"/>
  <c r="BE136" i="6"/>
  <c r="BD136" i="6"/>
  <c r="BC136" i="6"/>
  <c r="BB136" i="6"/>
  <c r="BA136" i="6"/>
  <c r="BI135" i="6"/>
  <c r="BH135" i="6"/>
  <c r="BG135" i="6"/>
  <c r="BF135" i="6"/>
  <c r="BE135" i="6"/>
  <c r="BD135" i="6"/>
  <c r="BC135" i="6"/>
  <c r="BB135" i="6"/>
  <c r="BA135" i="6"/>
  <c r="BI134" i="6"/>
  <c r="BH134" i="6"/>
  <c r="BG134" i="6"/>
  <c r="BF134" i="6"/>
  <c r="BE134" i="6"/>
  <c r="BD134" i="6"/>
  <c r="BC134" i="6"/>
  <c r="BB134" i="6"/>
  <c r="BA134" i="6"/>
  <c r="BI133" i="6"/>
  <c r="BH133" i="6"/>
  <c r="BG133" i="6"/>
  <c r="BF133" i="6"/>
  <c r="BE133" i="6"/>
  <c r="BD133" i="6"/>
  <c r="BC133" i="6"/>
  <c r="BB133" i="6"/>
  <c r="BA133" i="6"/>
  <c r="BI132" i="6"/>
  <c r="BH132" i="6"/>
  <c r="BG132" i="6"/>
  <c r="BF132" i="6"/>
  <c r="BE132" i="6"/>
  <c r="BD132" i="6"/>
  <c r="BC132" i="6"/>
  <c r="BB132" i="6"/>
  <c r="BA132" i="6"/>
  <c r="BI131" i="6"/>
  <c r="BH131" i="6"/>
  <c r="BG131" i="6"/>
  <c r="BF131" i="6"/>
  <c r="BE131" i="6"/>
  <c r="BD131" i="6"/>
  <c r="BC131" i="6"/>
  <c r="BB131" i="6"/>
  <c r="BA131" i="6"/>
  <c r="BI130" i="6"/>
  <c r="BH130" i="6"/>
  <c r="BG130" i="6"/>
  <c r="BF130" i="6"/>
  <c r="BE130" i="6"/>
  <c r="BD130" i="6"/>
  <c r="BC130" i="6"/>
  <c r="BB130" i="6"/>
  <c r="BA130" i="6"/>
  <c r="BI129" i="6"/>
  <c r="BH129" i="6"/>
  <c r="BG129" i="6"/>
  <c r="BF129" i="6"/>
  <c r="BE129" i="6"/>
  <c r="BD129" i="6"/>
  <c r="BC129" i="6"/>
  <c r="BB129" i="6"/>
  <c r="BA129" i="6"/>
  <c r="BI128" i="6"/>
  <c r="BH128" i="6"/>
  <c r="BG128" i="6"/>
  <c r="BF128" i="6"/>
  <c r="BE128" i="6"/>
  <c r="BD128" i="6"/>
  <c r="BC128" i="6"/>
  <c r="BB128" i="6"/>
  <c r="BA128" i="6"/>
  <c r="BI127" i="6"/>
  <c r="BH127" i="6"/>
  <c r="BG127" i="6"/>
  <c r="BF127" i="6"/>
  <c r="BE127" i="6"/>
  <c r="BD127" i="6"/>
  <c r="BC127" i="6"/>
  <c r="BB127" i="6"/>
  <c r="BA127" i="6"/>
  <c r="BI126" i="6"/>
  <c r="BH126" i="6"/>
  <c r="BG126" i="6"/>
  <c r="BF126" i="6"/>
  <c r="BE126" i="6"/>
  <c r="BD126" i="6"/>
  <c r="BC126" i="6"/>
  <c r="BB126" i="6"/>
  <c r="BA126" i="6"/>
  <c r="BI125" i="6"/>
  <c r="BH125" i="6"/>
  <c r="BG125" i="6"/>
  <c r="BF125" i="6"/>
  <c r="BE125" i="6"/>
  <c r="BD125" i="6"/>
  <c r="BC125" i="6"/>
  <c r="BB125" i="6"/>
  <c r="BA125" i="6"/>
  <c r="BI124" i="6"/>
  <c r="BH124" i="6"/>
  <c r="BG124" i="6"/>
  <c r="BF124" i="6"/>
  <c r="BE124" i="6"/>
  <c r="BD124" i="6"/>
  <c r="BC124" i="6"/>
  <c r="BB124" i="6"/>
  <c r="BA124" i="6"/>
  <c r="BI123" i="6"/>
  <c r="BH123" i="6"/>
  <c r="BG123" i="6"/>
  <c r="BF123" i="6"/>
  <c r="BE123" i="6"/>
  <c r="BD123" i="6"/>
  <c r="BC123" i="6"/>
  <c r="BB123" i="6"/>
  <c r="BA123" i="6"/>
  <c r="BI122" i="6"/>
  <c r="BH122" i="6"/>
  <c r="BG122" i="6"/>
  <c r="BF122" i="6"/>
  <c r="BE122" i="6"/>
  <c r="BD122" i="6"/>
  <c r="BC122" i="6"/>
  <c r="BB122" i="6"/>
  <c r="BA122" i="6"/>
  <c r="BI121" i="6"/>
  <c r="BH121" i="6"/>
  <c r="BG121" i="6"/>
  <c r="BF121" i="6"/>
  <c r="BE121" i="6"/>
  <c r="BD121" i="6"/>
  <c r="BC121" i="6"/>
  <c r="BB121" i="6"/>
  <c r="BA121" i="6"/>
  <c r="BI120" i="6"/>
  <c r="BH120" i="6"/>
  <c r="BG120" i="6"/>
  <c r="BF120" i="6"/>
  <c r="BE120" i="6"/>
  <c r="BD120" i="6"/>
  <c r="BC120" i="6"/>
  <c r="BB120" i="6"/>
  <c r="BA120" i="6"/>
  <c r="BI119" i="6"/>
  <c r="BH119" i="6"/>
  <c r="BG119" i="6"/>
  <c r="BF119" i="6"/>
  <c r="BE119" i="6"/>
  <c r="BD119" i="6"/>
  <c r="BC119" i="6"/>
  <c r="BB119" i="6"/>
  <c r="BA119" i="6"/>
  <c r="BI118" i="6"/>
  <c r="BH118" i="6"/>
  <c r="BG118" i="6"/>
  <c r="BF118" i="6"/>
  <c r="BE118" i="6"/>
  <c r="BD118" i="6"/>
  <c r="BC118" i="6"/>
  <c r="BB118" i="6"/>
  <c r="BA118" i="6"/>
  <c r="BI117" i="6"/>
  <c r="BH117" i="6"/>
  <c r="BG117" i="6"/>
  <c r="BF117" i="6"/>
  <c r="BE117" i="6"/>
  <c r="BD117" i="6"/>
  <c r="BC117" i="6"/>
  <c r="BB117" i="6"/>
  <c r="BA117" i="6"/>
  <c r="BI116" i="6"/>
  <c r="BH116" i="6"/>
  <c r="BG116" i="6"/>
  <c r="BF116" i="6"/>
  <c r="BE116" i="6"/>
  <c r="BD116" i="6"/>
  <c r="BC116" i="6"/>
  <c r="BB116" i="6"/>
  <c r="BA116" i="6"/>
  <c r="BI115" i="6"/>
  <c r="BH115" i="6"/>
  <c r="BG115" i="6"/>
  <c r="BF115" i="6"/>
  <c r="BE115" i="6"/>
  <c r="BD115" i="6"/>
  <c r="BC115" i="6"/>
  <c r="BB115" i="6"/>
  <c r="BA115" i="6"/>
  <c r="BI114" i="6"/>
  <c r="BH114" i="6"/>
  <c r="BG114" i="6"/>
  <c r="BF114" i="6"/>
  <c r="BE114" i="6"/>
  <c r="BD114" i="6"/>
  <c r="BC114" i="6"/>
  <c r="BB114" i="6"/>
  <c r="BA114" i="6"/>
  <c r="BI113" i="6"/>
  <c r="BH113" i="6"/>
  <c r="BG113" i="6"/>
  <c r="BF113" i="6"/>
  <c r="BE113" i="6"/>
  <c r="BD113" i="6"/>
  <c r="BC113" i="6"/>
  <c r="BB113" i="6"/>
  <c r="BA113" i="6"/>
  <c r="BI112" i="6"/>
  <c r="BH112" i="6"/>
  <c r="BG112" i="6"/>
  <c r="BF112" i="6"/>
  <c r="BE112" i="6"/>
  <c r="BD112" i="6"/>
  <c r="BC112" i="6"/>
  <c r="BB112" i="6"/>
  <c r="BA112" i="6"/>
  <c r="BI111" i="6"/>
  <c r="BH111" i="6"/>
  <c r="BG111" i="6"/>
  <c r="BF111" i="6"/>
  <c r="BE111" i="6"/>
  <c r="BD111" i="6"/>
  <c r="BC111" i="6"/>
  <c r="BB111" i="6"/>
  <c r="BA111" i="6"/>
  <c r="BI110" i="6"/>
  <c r="BH110" i="6"/>
  <c r="BG110" i="6"/>
  <c r="BF110" i="6"/>
  <c r="BE110" i="6"/>
  <c r="BD110" i="6"/>
  <c r="BC110" i="6"/>
  <c r="BB110" i="6"/>
  <c r="BA110" i="6"/>
  <c r="BI109" i="6"/>
  <c r="BH109" i="6"/>
  <c r="BG109" i="6"/>
  <c r="BF109" i="6"/>
  <c r="BE109" i="6"/>
  <c r="BD109" i="6"/>
  <c r="BC109" i="6"/>
  <c r="BB109" i="6"/>
  <c r="BA109" i="6"/>
  <c r="BI108" i="6"/>
  <c r="BH108" i="6"/>
  <c r="BG108" i="6"/>
  <c r="BF108" i="6"/>
  <c r="BE108" i="6"/>
  <c r="BD108" i="6"/>
  <c r="BC108" i="6"/>
  <c r="BB108" i="6"/>
  <c r="BA108" i="6"/>
  <c r="BI107" i="6"/>
  <c r="BH107" i="6"/>
  <c r="BG107" i="6"/>
  <c r="BF107" i="6"/>
  <c r="BE107" i="6"/>
  <c r="BD107" i="6"/>
  <c r="BC107" i="6"/>
  <c r="BB107" i="6"/>
  <c r="BA107" i="6"/>
  <c r="BI106" i="6"/>
  <c r="BH106" i="6"/>
  <c r="BG106" i="6"/>
  <c r="BF106" i="6"/>
  <c r="BE106" i="6"/>
  <c r="BD106" i="6"/>
  <c r="BC106" i="6"/>
  <c r="BB106" i="6"/>
  <c r="BA106" i="6"/>
  <c r="BI105" i="6"/>
  <c r="BH105" i="6"/>
  <c r="BG105" i="6"/>
  <c r="BF105" i="6"/>
  <c r="BE105" i="6"/>
  <c r="BD105" i="6"/>
  <c r="BC105" i="6"/>
  <c r="BB105" i="6"/>
  <c r="BA105" i="6"/>
  <c r="BI104" i="6"/>
  <c r="BH104" i="6"/>
  <c r="BG104" i="6"/>
  <c r="BF104" i="6"/>
  <c r="BE104" i="6"/>
  <c r="BD104" i="6"/>
  <c r="BC104" i="6"/>
  <c r="BB104" i="6"/>
  <c r="BA104" i="6"/>
  <c r="BI103" i="6"/>
  <c r="BH103" i="6"/>
  <c r="BG103" i="6"/>
  <c r="BF103" i="6"/>
  <c r="BE103" i="6"/>
  <c r="BD103" i="6"/>
  <c r="BC103" i="6"/>
  <c r="BB103" i="6"/>
  <c r="BA103" i="6"/>
  <c r="BI102" i="6"/>
  <c r="BH102" i="6"/>
  <c r="BG102" i="6"/>
  <c r="BF102" i="6"/>
  <c r="BE102" i="6"/>
  <c r="BD102" i="6"/>
  <c r="BC102" i="6"/>
  <c r="BB102" i="6"/>
  <c r="BA102" i="6"/>
  <c r="BI101" i="6"/>
  <c r="BH101" i="6"/>
  <c r="BG101" i="6"/>
  <c r="BF101" i="6"/>
  <c r="BE101" i="6"/>
  <c r="BD101" i="6"/>
  <c r="BC101" i="6"/>
  <c r="BB101" i="6"/>
  <c r="BA101" i="6"/>
  <c r="BI100" i="6"/>
  <c r="BH100" i="6"/>
  <c r="BG100" i="6"/>
  <c r="BF100" i="6"/>
  <c r="BE100" i="6"/>
  <c r="BD100" i="6"/>
  <c r="BC100" i="6"/>
  <c r="BB100" i="6"/>
  <c r="BA100" i="6"/>
  <c r="BI99" i="6"/>
  <c r="BH99" i="6"/>
  <c r="BG99" i="6"/>
  <c r="BF99" i="6"/>
  <c r="BE99" i="6"/>
  <c r="BD99" i="6"/>
  <c r="BC99" i="6"/>
  <c r="BB99" i="6"/>
  <c r="BA99" i="6"/>
  <c r="BI98" i="6"/>
  <c r="BH98" i="6"/>
  <c r="BG98" i="6"/>
  <c r="BF98" i="6"/>
  <c r="BE98" i="6"/>
  <c r="BD98" i="6"/>
  <c r="BC98" i="6"/>
  <c r="BB98" i="6"/>
  <c r="BA98" i="6"/>
  <c r="BI97" i="6"/>
  <c r="BH97" i="6"/>
  <c r="BG97" i="6"/>
  <c r="BF97" i="6"/>
  <c r="BE97" i="6"/>
  <c r="BD97" i="6"/>
  <c r="BC97" i="6"/>
  <c r="BB97" i="6"/>
  <c r="BA97" i="6"/>
  <c r="BI96" i="6"/>
  <c r="BH96" i="6"/>
  <c r="BG96" i="6"/>
  <c r="BF96" i="6"/>
  <c r="BE96" i="6"/>
  <c r="BD96" i="6"/>
  <c r="BC96" i="6"/>
  <c r="BB96" i="6"/>
  <c r="BA96" i="6"/>
  <c r="BI95" i="6"/>
  <c r="BH95" i="6"/>
  <c r="BG95" i="6"/>
  <c r="BF95" i="6"/>
  <c r="BE95" i="6"/>
  <c r="BD95" i="6"/>
  <c r="BC95" i="6"/>
  <c r="BB95" i="6"/>
  <c r="BA95" i="6"/>
  <c r="BI94" i="6"/>
  <c r="BH94" i="6"/>
  <c r="BG94" i="6"/>
  <c r="BF94" i="6"/>
  <c r="BE94" i="6"/>
  <c r="BD94" i="6"/>
  <c r="BC94" i="6"/>
  <c r="BB94" i="6"/>
  <c r="BA94" i="6"/>
  <c r="BI93" i="6"/>
  <c r="BH93" i="6"/>
  <c r="BG93" i="6"/>
  <c r="BF93" i="6"/>
  <c r="BE93" i="6"/>
  <c r="BD93" i="6"/>
  <c r="BC93" i="6"/>
  <c r="BB93" i="6"/>
  <c r="BA93" i="6"/>
  <c r="BI92" i="6"/>
  <c r="BH92" i="6"/>
  <c r="BG92" i="6"/>
  <c r="BF92" i="6"/>
  <c r="BE92" i="6"/>
  <c r="BD92" i="6"/>
  <c r="BC92" i="6"/>
  <c r="BB92" i="6"/>
  <c r="BA92" i="6"/>
  <c r="BI91" i="6"/>
  <c r="BH91" i="6"/>
  <c r="BG91" i="6"/>
  <c r="BF91" i="6"/>
  <c r="BE91" i="6"/>
  <c r="BD91" i="6"/>
  <c r="BC91" i="6"/>
  <c r="BB91" i="6"/>
  <c r="BA91" i="6"/>
  <c r="BI90" i="6"/>
  <c r="BH90" i="6"/>
  <c r="BG90" i="6"/>
  <c r="BF90" i="6"/>
  <c r="BE90" i="6"/>
  <c r="BD90" i="6"/>
  <c r="BC90" i="6"/>
  <c r="BB90" i="6"/>
  <c r="BA90" i="6"/>
  <c r="BI89" i="6"/>
  <c r="BH89" i="6"/>
  <c r="BG89" i="6"/>
  <c r="BF89" i="6"/>
  <c r="BE89" i="6"/>
  <c r="BD89" i="6"/>
  <c r="BC89" i="6"/>
  <c r="BB89" i="6"/>
  <c r="BA89" i="6"/>
  <c r="BI88" i="6"/>
  <c r="BH88" i="6"/>
  <c r="BG88" i="6"/>
  <c r="BF88" i="6"/>
  <c r="BE88" i="6"/>
  <c r="BD88" i="6"/>
  <c r="BC88" i="6"/>
  <c r="BB88" i="6"/>
  <c r="BA88" i="6"/>
  <c r="BI87" i="6"/>
  <c r="BH87" i="6"/>
  <c r="BG87" i="6"/>
  <c r="BF87" i="6"/>
  <c r="BE87" i="6"/>
  <c r="BD87" i="6"/>
  <c r="BC87" i="6"/>
  <c r="BB87" i="6"/>
  <c r="BA87" i="6"/>
  <c r="BI86" i="6"/>
  <c r="BH86" i="6"/>
  <c r="BG86" i="6"/>
  <c r="BF86" i="6"/>
  <c r="BE86" i="6"/>
  <c r="BD86" i="6"/>
  <c r="BC86" i="6"/>
  <c r="BB86" i="6"/>
  <c r="BA86" i="6"/>
  <c r="BI85" i="6"/>
  <c r="BH85" i="6"/>
  <c r="BG85" i="6"/>
  <c r="BF85" i="6"/>
  <c r="BE85" i="6"/>
  <c r="BD85" i="6"/>
  <c r="BC85" i="6"/>
  <c r="BB85" i="6"/>
  <c r="BA85" i="6"/>
  <c r="BI84" i="6"/>
  <c r="BH84" i="6"/>
  <c r="BG84" i="6"/>
  <c r="BF84" i="6"/>
  <c r="BE84" i="6"/>
  <c r="BD84" i="6"/>
  <c r="BC84" i="6"/>
  <c r="BB84" i="6"/>
  <c r="BA84" i="6"/>
  <c r="BI83" i="6"/>
  <c r="BH83" i="6"/>
  <c r="BG83" i="6"/>
  <c r="BF83" i="6"/>
  <c r="BE83" i="6"/>
  <c r="BD83" i="6"/>
  <c r="BC83" i="6"/>
  <c r="BB83" i="6"/>
  <c r="BA83" i="6"/>
  <c r="BI82" i="6"/>
  <c r="BH82" i="6"/>
  <c r="BG82" i="6"/>
  <c r="BF82" i="6"/>
  <c r="BE82" i="6"/>
  <c r="BD82" i="6"/>
  <c r="BC82" i="6"/>
  <c r="BB82" i="6"/>
  <c r="BA82" i="6"/>
  <c r="BI81" i="6"/>
  <c r="BH81" i="6"/>
  <c r="BG81" i="6"/>
  <c r="BF81" i="6"/>
  <c r="BE81" i="6"/>
  <c r="BD81" i="6"/>
  <c r="BC81" i="6"/>
  <c r="BB81" i="6"/>
  <c r="BA81" i="6"/>
  <c r="BI80" i="6"/>
  <c r="BH80" i="6"/>
  <c r="BG80" i="6"/>
  <c r="BF80" i="6"/>
  <c r="BE80" i="6"/>
  <c r="BD80" i="6"/>
  <c r="BC80" i="6"/>
  <c r="BB80" i="6"/>
  <c r="BA80" i="6"/>
  <c r="BI79" i="6"/>
  <c r="BH79" i="6"/>
  <c r="BG79" i="6"/>
  <c r="BF79" i="6"/>
  <c r="BE79" i="6"/>
  <c r="BD79" i="6"/>
  <c r="BC79" i="6"/>
  <c r="BB79" i="6"/>
  <c r="BA79" i="6"/>
  <c r="BI78" i="6"/>
  <c r="BH78" i="6"/>
  <c r="BG78" i="6"/>
  <c r="BF78" i="6"/>
  <c r="BE78" i="6"/>
  <c r="BD78" i="6"/>
  <c r="BC78" i="6"/>
  <c r="BB78" i="6"/>
  <c r="BA78" i="6"/>
  <c r="BI77" i="6"/>
  <c r="BH77" i="6"/>
  <c r="BG77" i="6"/>
  <c r="BF77" i="6"/>
  <c r="BE77" i="6"/>
  <c r="BD77" i="6"/>
  <c r="BC77" i="6"/>
  <c r="BB77" i="6"/>
  <c r="BA77" i="6"/>
  <c r="BI76" i="6"/>
  <c r="BH76" i="6"/>
  <c r="BG76" i="6"/>
  <c r="BF76" i="6"/>
  <c r="BE76" i="6"/>
  <c r="BD76" i="6"/>
  <c r="BC76" i="6"/>
  <c r="BB76" i="6"/>
  <c r="BA76" i="6"/>
  <c r="BI75" i="6"/>
  <c r="BH75" i="6"/>
  <c r="BG75" i="6"/>
  <c r="BF75" i="6"/>
  <c r="BE75" i="6"/>
  <c r="BD75" i="6"/>
  <c r="BC75" i="6"/>
  <c r="BB75" i="6"/>
  <c r="BA75" i="6"/>
  <c r="BI74" i="6"/>
  <c r="BH74" i="6"/>
  <c r="BG74" i="6"/>
  <c r="BF74" i="6"/>
  <c r="BE74" i="6"/>
  <c r="BD74" i="6"/>
  <c r="BC74" i="6"/>
  <c r="BB74" i="6"/>
  <c r="BA74" i="6"/>
  <c r="BI73" i="6"/>
  <c r="BH73" i="6"/>
  <c r="BG73" i="6"/>
  <c r="BF73" i="6"/>
  <c r="BE73" i="6"/>
  <c r="BD73" i="6"/>
  <c r="BC73" i="6"/>
  <c r="BB73" i="6"/>
  <c r="BA73" i="6"/>
  <c r="BI72" i="6"/>
  <c r="BH72" i="6"/>
  <c r="BG72" i="6"/>
  <c r="BF72" i="6"/>
  <c r="BE72" i="6"/>
  <c r="BD72" i="6"/>
  <c r="BC72" i="6"/>
  <c r="BB72" i="6"/>
  <c r="BA72" i="6"/>
  <c r="BI71" i="6"/>
  <c r="BH71" i="6"/>
  <c r="BG71" i="6"/>
  <c r="BF71" i="6"/>
  <c r="BE71" i="6"/>
  <c r="BD71" i="6"/>
  <c r="BC71" i="6"/>
  <c r="BB71" i="6"/>
  <c r="BA71" i="6"/>
  <c r="BI70" i="6"/>
  <c r="BH70" i="6"/>
  <c r="BG70" i="6"/>
  <c r="BF70" i="6"/>
  <c r="BE70" i="6"/>
  <c r="BD70" i="6"/>
  <c r="BC70" i="6"/>
  <c r="BB70" i="6"/>
  <c r="BA70" i="6"/>
  <c r="BI69" i="6"/>
  <c r="BH69" i="6"/>
  <c r="BG69" i="6"/>
  <c r="BF69" i="6"/>
  <c r="BE69" i="6"/>
  <c r="BD69" i="6"/>
  <c r="BC69" i="6"/>
  <c r="BB69" i="6"/>
  <c r="BA69" i="6"/>
  <c r="BI68" i="6"/>
  <c r="BH68" i="6"/>
  <c r="BG68" i="6"/>
  <c r="BF68" i="6"/>
  <c r="BE68" i="6"/>
  <c r="BD68" i="6"/>
  <c r="BC68" i="6"/>
  <c r="BB68" i="6"/>
  <c r="BA68" i="6"/>
  <c r="BI67" i="6"/>
  <c r="BH67" i="6"/>
  <c r="BG67" i="6"/>
  <c r="BF67" i="6"/>
  <c r="BE67" i="6"/>
  <c r="BD67" i="6"/>
  <c r="BC67" i="6"/>
  <c r="BB67" i="6"/>
  <c r="BA67" i="6"/>
  <c r="BI66" i="6"/>
  <c r="BH66" i="6"/>
  <c r="BG66" i="6"/>
  <c r="BF66" i="6"/>
  <c r="BE66" i="6"/>
  <c r="BD66" i="6"/>
  <c r="BC66" i="6"/>
  <c r="BB66" i="6"/>
  <c r="BA66" i="6"/>
  <c r="BI65" i="6"/>
  <c r="BH65" i="6"/>
  <c r="BG65" i="6"/>
  <c r="BF65" i="6"/>
  <c r="BE65" i="6"/>
  <c r="BD65" i="6"/>
  <c r="BC65" i="6"/>
  <c r="BB65" i="6"/>
  <c r="BA65" i="6"/>
  <c r="BI64" i="6"/>
  <c r="BH64" i="6"/>
  <c r="BG64" i="6"/>
  <c r="BF64" i="6"/>
  <c r="BE64" i="6"/>
  <c r="BD64" i="6"/>
  <c r="BC64" i="6"/>
  <c r="BB64" i="6"/>
  <c r="BA64" i="6"/>
  <c r="BI63" i="6"/>
  <c r="BH63" i="6"/>
  <c r="BG63" i="6"/>
  <c r="BF63" i="6"/>
  <c r="BE63" i="6"/>
  <c r="BD63" i="6"/>
  <c r="BC63" i="6"/>
  <c r="BB63" i="6"/>
  <c r="BA63" i="6"/>
  <c r="BI62" i="6"/>
  <c r="BH62" i="6"/>
  <c r="BG62" i="6"/>
  <c r="BF62" i="6"/>
  <c r="BE62" i="6"/>
  <c r="BD62" i="6"/>
  <c r="BC62" i="6"/>
  <c r="BB62" i="6"/>
  <c r="BA62" i="6"/>
  <c r="BI61" i="6"/>
  <c r="BH61" i="6"/>
  <c r="BG61" i="6"/>
  <c r="BF61" i="6"/>
  <c r="BE61" i="6"/>
  <c r="BD61" i="6"/>
  <c r="BC61" i="6"/>
  <c r="BB61" i="6"/>
  <c r="BA61" i="6"/>
  <c r="BI60" i="6"/>
  <c r="BH60" i="6"/>
  <c r="BG60" i="6"/>
  <c r="BF60" i="6"/>
  <c r="BE60" i="6"/>
  <c r="BD60" i="6"/>
  <c r="BC60" i="6"/>
  <c r="BB60" i="6"/>
  <c r="BA60" i="6"/>
  <c r="BI59" i="6"/>
  <c r="BH59" i="6"/>
  <c r="BG59" i="6"/>
  <c r="BF59" i="6"/>
  <c r="BE59" i="6"/>
  <c r="BD59" i="6"/>
  <c r="BC59" i="6"/>
  <c r="BB59" i="6"/>
  <c r="BA59" i="6"/>
  <c r="BI58" i="6"/>
  <c r="BH58" i="6"/>
  <c r="BG58" i="6"/>
  <c r="BF58" i="6"/>
  <c r="BE58" i="6"/>
  <c r="BD58" i="6"/>
  <c r="BC58" i="6"/>
  <c r="BB58" i="6"/>
  <c r="BA58" i="6"/>
  <c r="BI57" i="6"/>
  <c r="BH57" i="6"/>
  <c r="BG57" i="6"/>
  <c r="BF57" i="6"/>
  <c r="BE57" i="6"/>
  <c r="BD57" i="6"/>
  <c r="BC57" i="6"/>
  <c r="BB57" i="6"/>
  <c r="BA57" i="6"/>
  <c r="BI56" i="6"/>
  <c r="BH56" i="6"/>
  <c r="BG56" i="6"/>
  <c r="BF56" i="6"/>
  <c r="BE56" i="6"/>
  <c r="BD56" i="6"/>
  <c r="BC56" i="6"/>
  <c r="BB56" i="6"/>
  <c r="BA56" i="6"/>
  <c r="BI55" i="6"/>
  <c r="BH55" i="6"/>
  <c r="BG55" i="6"/>
  <c r="BF55" i="6"/>
  <c r="BE55" i="6"/>
  <c r="BD55" i="6"/>
  <c r="BC55" i="6"/>
  <c r="BB55" i="6"/>
  <c r="BA55" i="6"/>
  <c r="BI54" i="6"/>
  <c r="BH54" i="6"/>
  <c r="BG54" i="6"/>
  <c r="BF54" i="6"/>
  <c r="BE54" i="6"/>
  <c r="BD54" i="6"/>
  <c r="BC54" i="6"/>
  <c r="BB54" i="6"/>
  <c r="BA54" i="6"/>
  <c r="BI53" i="6"/>
  <c r="BH53" i="6"/>
  <c r="BG53" i="6"/>
  <c r="BF53" i="6"/>
  <c r="BE53" i="6"/>
  <c r="BD53" i="6"/>
  <c r="BC53" i="6"/>
  <c r="BB53" i="6"/>
  <c r="BA53" i="6"/>
  <c r="BI52" i="6"/>
  <c r="BH52" i="6"/>
  <c r="BG52" i="6"/>
  <c r="BF52" i="6"/>
  <c r="BE52" i="6"/>
  <c r="BD52" i="6"/>
  <c r="BC52" i="6"/>
  <c r="BB52" i="6"/>
  <c r="BA52" i="6"/>
  <c r="BI51" i="6"/>
  <c r="BH51" i="6"/>
  <c r="BG51" i="6"/>
  <c r="BF51" i="6"/>
  <c r="BE51" i="6"/>
  <c r="BD51" i="6"/>
  <c r="BC51" i="6"/>
  <c r="BB51" i="6"/>
  <c r="BA51" i="6"/>
  <c r="BI50" i="6"/>
  <c r="BH50" i="6"/>
  <c r="BG50" i="6"/>
  <c r="BF50" i="6"/>
  <c r="BE50" i="6"/>
  <c r="BD50" i="6"/>
  <c r="BC50" i="6"/>
  <c r="BB50" i="6"/>
  <c r="BA50" i="6"/>
  <c r="BI49" i="6"/>
  <c r="BH49" i="6"/>
  <c r="BG49" i="6"/>
  <c r="BF49" i="6"/>
  <c r="BE49" i="6"/>
  <c r="BD49" i="6"/>
  <c r="BC49" i="6"/>
  <c r="BB49" i="6"/>
  <c r="BA49" i="6"/>
  <c r="BI48" i="6"/>
  <c r="BH48" i="6"/>
  <c r="BG48" i="6"/>
  <c r="BF48" i="6"/>
  <c r="BE48" i="6"/>
  <c r="BD48" i="6"/>
  <c r="BC48" i="6"/>
  <c r="BB48" i="6"/>
  <c r="BA48" i="6"/>
  <c r="BI47" i="6"/>
  <c r="BH47" i="6"/>
  <c r="BG47" i="6"/>
  <c r="BF47" i="6"/>
  <c r="BE47" i="6"/>
  <c r="BD47" i="6"/>
  <c r="BC47" i="6"/>
  <c r="BB47" i="6"/>
  <c r="BA47" i="6"/>
  <c r="BI46" i="6"/>
  <c r="BH46" i="6"/>
  <c r="BG46" i="6"/>
  <c r="BF46" i="6"/>
  <c r="BE46" i="6"/>
  <c r="BD46" i="6"/>
  <c r="BC46" i="6"/>
  <c r="BB46" i="6"/>
  <c r="BA46" i="6"/>
  <c r="BI45" i="6"/>
  <c r="BH45" i="6"/>
  <c r="BG45" i="6"/>
  <c r="BF45" i="6"/>
  <c r="BE45" i="6"/>
  <c r="BD45" i="6"/>
  <c r="BC45" i="6"/>
  <c r="BB45" i="6"/>
  <c r="BA45" i="6"/>
  <c r="BI44" i="6"/>
  <c r="BH44" i="6"/>
  <c r="BG44" i="6"/>
  <c r="BF44" i="6"/>
  <c r="BE44" i="6"/>
  <c r="BD44" i="6"/>
  <c r="BC44" i="6"/>
  <c r="BB44" i="6"/>
  <c r="BA44" i="6"/>
  <c r="BI43" i="6"/>
  <c r="BH43" i="6"/>
  <c r="BG43" i="6"/>
  <c r="BF43" i="6"/>
  <c r="BE43" i="6"/>
  <c r="BD43" i="6"/>
  <c r="BC43" i="6"/>
  <c r="BB43" i="6"/>
  <c r="BA43" i="6"/>
  <c r="BI42" i="6"/>
  <c r="BH42" i="6"/>
  <c r="BG42" i="6"/>
  <c r="BF42" i="6"/>
  <c r="BE42" i="6"/>
  <c r="BD42" i="6"/>
  <c r="BC42" i="6"/>
  <c r="BB42" i="6"/>
  <c r="BA42" i="6"/>
  <c r="BI41" i="6"/>
  <c r="BH41" i="6"/>
  <c r="BG41" i="6"/>
  <c r="BF41" i="6"/>
  <c r="BE41" i="6"/>
  <c r="BD41" i="6"/>
  <c r="BC41" i="6"/>
  <c r="BB41" i="6"/>
  <c r="BA41" i="6"/>
  <c r="BI40" i="6"/>
  <c r="BH40" i="6"/>
  <c r="BG40" i="6"/>
  <c r="BF40" i="6"/>
  <c r="BE40" i="6"/>
  <c r="BD40" i="6"/>
  <c r="BC40" i="6"/>
  <c r="BB40" i="6"/>
  <c r="BA40" i="6"/>
  <c r="BI39" i="6"/>
  <c r="BH39" i="6"/>
  <c r="BG39" i="6"/>
  <c r="BF39" i="6"/>
  <c r="BE39" i="6"/>
  <c r="BD39" i="6"/>
  <c r="BC39" i="6"/>
  <c r="BB39" i="6"/>
  <c r="BA39" i="6"/>
  <c r="BI38" i="6"/>
  <c r="BH38" i="6"/>
  <c r="BG38" i="6"/>
  <c r="BF38" i="6"/>
  <c r="BE38" i="6"/>
  <c r="BD38" i="6"/>
  <c r="BC38" i="6"/>
  <c r="BB38" i="6"/>
  <c r="BA38" i="6"/>
  <c r="BI37" i="6"/>
  <c r="BH37" i="6"/>
  <c r="BG37" i="6"/>
  <c r="BF37" i="6"/>
  <c r="BE37" i="6"/>
  <c r="BD37" i="6"/>
  <c r="BC37" i="6"/>
  <c r="BB37" i="6"/>
  <c r="BA37" i="6"/>
  <c r="BI36" i="6"/>
  <c r="BH36" i="6"/>
  <c r="BG36" i="6"/>
  <c r="BF36" i="6"/>
  <c r="BE36" i="6"/>
  <c r="BD36" i="6"/>
  <c r="BC36" i="6"/>
  <c r="BB36" i="6"/>
  <c r="BA36" i="6"/>
  <c r="BI35" i="6"/>
  <c r="BH35" i="6"/>
  <c r="BG35" i="6"/>
  <c r="BF35" i="6"/>
  <c r="BE35" i="6"/>
  <c r="BD35" i="6"/>
  <c r="BC35" i="6"/>
  <c r="BB35" i="6"/>
  <c r="BA35" i="6"/>
  <c r="BI34" i="6"/>
  <c r="BH34" i="6"/>
  <c r="BG34" i="6"/>
  <c r="BF34" i="6"/>
  <c r="BE34" i="6"/>
  <c r="BD34" i="6"/>
  <c r="BC34" i="6"/>
  <c r="BB34" i="6"/>
  <c r="BA34" i="6"/>
  <c r="BI33" i="6"/>
  <c r="BH33" i="6"/>
  <c r="BG33" i="6"/>
  <c r="BF33" i="6"/>
  <c r="BE33" i="6"/>
  <c r="BD33" i="6"/>
  <c r="BC33" i="6"/>
  <c r="BB33" i="6"/>
  <c r="BA33" i="6"/>
  <c r="BI32" i="6"/>
  <c r="BH32" i="6"/>
  <c r="BG32" i="6"/>
  <c r="BF32" i="6"/>
  <c r="BE32" i="6"/>
  <c r="BD32" i="6"/>
  <c r="BC32" i="6"/>
  <c r="BB32" i="6"/>
  <c r="BA32" i="6"/>
  <c r="BI31" i="6"/>
  <c r="BH31" i="6"/>
  <c r="BG31" i="6"/>
  <c r="BF31" i="6"/>
  <c r="BE31" i="6"/>
  <c r="BD31" i="6"/>
  <c r="BC31" i="6"/>
  <c r="BB31" i="6"/>
  <c r="BA31" i="6"/>
  <c r="BI30" i="6"/>
  <c r="BH30" i="6"/>
  <c r="BG30" i="6"/>
  <c r="BF30" i="6"/>
  <c r="BE30" i="6"/>
  <c r="BD30" i="6"/>
  <c r="BC30" i="6"/>
  <c r="BB30" i="6"/>
  <c r="BA30" i="6"/>
  <c r="BI29" i="6"/>
  <c r="BH29" i="6"/>
  <c r="BG29" i="6"/>
  <c r="BF29" i="6"/>
  <c r="BE29" i="6"/>
  <c r="BD29" i="6"/>
  <c r="BC29" i="6"/>
  <c r="BB29" i="6"/>
  <c r="BA29" i="6"/>
  <c r="BI28" i="6"/>
  <c r="BH28" i="6"/>
  <c r="BG28" i="6"/>
  <c r="BF28" i="6"/>
  <c r="BE28" i="6"/>
  <c r="BD28" i="6"/>
  <c r="BC28" i="6"/>
  <c r="BB28" i="6"/>
  <c r="BA28" i="6"/>
  <c r="BI27" i="6"/>
  <c r="BH27" i="6"/>
  <c r="BG27" i="6"/>
  <c r="BF27" i="6"/>
  <c r="BE27" i="6"/>
  <c r="BD27" i="6"/>
  <c r="BC27" i="6"/>
  <c r="BB27" i="6"/>
  <c r="BA27" i="6"/>
  <c r="BI26" i="6"/>
  <c r="BH26" i="6"/>
  <c r="BG26" i="6"/>
  <c r="BF26" i="6"/>
  <c r="BE26" i="6"/>
  <c r="BD26" i="6"/>
  <c r="BC26" i="6"/>
  <c r="BB26" i="6"/>
  <c r="BA26" i="6"/>
  <c r="BI25" i="6"/>
  <c r="BH25" i="6"/>
  <c r="BG25" i="6"/>
  <c r="BF25" i="6"/>
  <c r="BE25" i="6"/>
  <c r="BD25" i="6"/>
  <c r="BC25" i="6"/>
  <c r="BB25" i="6"/>
  <c r="BA25" i="6"/>
  <c r="BI24" i="6"/>
  <c r="BH24" i="6"/>
  <c r="BG24" i="6"/>
  <c r="BF24" i="6"/>
  <c r="BE24" i="6"/>
  <c r="BD24" i="6"/>
  <c r="BC24" i="6"/>
  <c r="BB24" i="6"/>
  <c r="BA24" i="6"/>
  <c r="BI23" i="6"/>
  <c r="BH23" i="6"/>
  <c r="BG23" i="6"/>
  <c r="BF23" i="6"/>
  <c r="BE23" i="6"/>
  <c r="BD23" i="6"/>
  <c r="BC23" i="6"/>
  <c r="BB23" i="6"/>
  <c r="BA23" i="6"/>
  <c r="BI22" i="6"/>
  <c r="BH22" i="6"/>
  <c r="BG22" i="6"/>
  <c r="BF22" i="6"/>
  <c r="BE22" i="6"/>
  <c r="BD22" i="6"/>
  <c r="BC22" i="6"/>
  <c r="BB22" i="6"/>
  <c r="BA22" i="6"/>
  <c r="BI21" i="6"/>
  <c r="BH21" i="6"/>
  <c r="BG21" i="6"/>
  <c r="BF21" i="6"/>
  <c r="BE21" i="6"/>
  <c r="BD21" i="6"/>
  <c r="BC21" i="6"/>
  <c r="BB21" i="6"/>
  <c r="BA21" i="6"/>
  <c r="BI20" i="6"/>
  <c r="BH20" i="6"/>
  <c r="BG20" i="6"/>
  <c r="BF20" i="6"/>
  <c r="BE20" i="6"/>
  <c r="BD20" i="6"/>
  <c r="BC20" i="6"/>
  <c r="BB20" i="6"/>
  <c r="BA20" i="6"/>
  <c r="BI19" i="6"/>
  <c r="BH19" i="6"/>
  <c r="BG19" i="6"/>
  <c r="BF19" i="6"/>
  <c r="BE19" i="6"/>
  <c r="BD19" i="6"/>
  <c r="BC19" i="6"/>
  <c r="BB19" i="6"/>
  <c r="BA19" i="6"/>
  <c r="BI18" i="6"/>
  <c r="BH18" i="6"/>
  <c r="BG18" i="6"/>
  <c r="BF18" i="6"/>
  <c r="BE18" i="6"/>
  <c r="BD18" i="6"/>
  <c r="BC18" i="6"/>
  <c r="BB18" i="6"/>
  <c r="BA18" i="6"/>
  <c r="BI17" i="6"/>
  <c r="BH17" i="6"/>
  <c r="BG17" i="6"/>
  <c r="BF17" i="6"/>
  <c r="BE17" i="6"/>
  <c r="BD17" i="6"/>
  <c r="BC17" i="6"/>
  <c r="BB17" i="6"/>
  <c r="BA17" i="6"/>
  <c r="BI16" i="6"/>
  <c r="BH16" i="6"/>
  <c r="BG16" i="6"/>
  <c r="BF16" i="6"/>
  <c r="BE16" i="6"/>
  <c r="BD16" i="6"/>
  <c r="BC16" i="6"/>
  <c r="BB16" i="6"/>
  <c r="BA16" i="6"/>
  <c r="BI15" i="6"/>
  <c r="BH15" i="6"/>
  <c r="BG15" i="6"/>
  <c r="BF15" i="6"/>
  <c r="BE15" i="6"/>
  <c r="BD15" i="6"/>
  <c r="BC15" i="6"/>
  <c r="BB15" i="6"/>
  <c r="BA15" i="6"/>
  <c r="BI14" i="6"/>
  <c r="BH14" i="6"/>
  <c r="BG14" i="6"/>
  <c r="BF14" i="6"/>
  <c r="BE14" i="6"/>
  <c r="BD14" i="6"/>
  <c r="BC14" i="6"/>
  <c r="BB14" i="6"/>
  <c r="BA14" i="6"/>
  <c r="BI13" i="6"/>
  <c r="BH13" i="6"/>
  <c r="BG13" i="6"/>
  <c r="BF13" i="6"/>
  <c r="BE13" i="6"/>
  <c r="BD13" i="6"/>
  <c r="BC13" i="6"/>
  <c r="BB13" i="6"/>
  <c r="BA13" i="6"/>
  <c r="BI12" i="6"/>
  <c r="BH12" i="6"/>
  <c r="BG12" i="6"/>
  <c r="BF12" i="6"/>
  <c r="BE12" i="6"/>
  <c r="BD12" i="6"/>
  <c r="BC12" i="6"/>
  <c r="BB12" i="6"/>
  <c r="BA12" i="6"/>
  <c r="BI11" i="6"/>
  <c r="BH11" i="6"/>
  <c r="BG11" i="6"/>
  <c r="BF11" i="6"/>
  <c r="BE11" i="6"/>
  <c r="BD11" i="6"/>
  <c r="BC11" i="6"/>
  <c r="BB11" i="6"/>
  <c r="BA11" i="6"/>
  <c r="BI10" i="6"/>
  <c r="BH10" i="6"/>
  <c r="BG10" i="6"/>
  <c r="BF10" i="6"/>
  <c r="BE10" i="6"/>
  <c r="BD10" i="6"/>
  <c r="BC10" i="6"/>
  <c r="BB10" i="6"/>
  <c r="BA10" i="6"/>
  <c r="BI9" i="6"/>
  <c r="BH9" i="6"/>
  <c r="BG9" i="6"/>
  <c r="BF9" i="6"/>
  <c r="BE9" i="6"/>
  <c r="BD9" i="6"/>
  <c r="BC9" i="6"/>
  <c r="BB9" i="6"/>
  <c r="BA9" i="6"/>
  <c r="BI8" i="6"/>
  <c r="BH8" i="6"/>
  <c r="BG8" i="6"/>
  <c r="BF8" i="6"/>
  <c r="BE8" i="6"/>
  <c r="BD8" i="6"/>
  <c r="BC8" i="6"/>
  <c r="BB8" i="6"/>
  <c r="BA8" i="6"/>
  <c r="BI7" i="6"/>
  <c r="BH7" i="6"/>
  <c r="BG7" i="6"/>
  <c r="BF7" i="6"/>
  <c r="BE7" i="6"/>
  <c r="BD7" i="6"/>
  <c r="BC7" i="6"/>
  <c r="BB7" i="6"/>
  <c r="BA7" i="6"/>
  <c r="BI6" i="6"/>
  <c r="BH6" i="6"/>
  <c r="BG6" i="6"/>
  <c r="BF6" i="6"/>
  <c r="BE6" i="6"/>
  <c r="BD6" i="6"/>
  <c r="BC6" i="6"/>
  <c r="BB6" i="6"/>
  <c r="BA6" i="6"/>
  <c r="BI5" i="6"/>
  <c r="BH5" i="6"/>
  <c r="BG5" i="6"/>
  <c r="BF5" i="6"/>
  <c r="BE5" i="6"/>
  <c r="BD5" i="6"/>
  <c r="BC5" i="6"/>
  <c r="BB5" i="6"/>
  <c r="BA5" i="6"/>
  <c r="L44" i="8"/>
  <c r="L25" i="8"/>
  <c r="J45" i="8"/>
  <c r="J44" i="8"/>
  <c r="J42" i="8"/>
  <c r="K40" i="8"/>
  <c r="W40" i="8" s="1"/>
  <c r="X40" i="8" s="1"/>
  <c r="K39" i="8"/>
  <c r="W39" i="8" s="1"/>
  <c r="X39" i="8" s="1"/>
  <c r="J39" i="8"/>
  <c r="K38" i="8"/>
  <c r="W38" i="8" s="1"/>
  <c r="X38" i="8" s="1"/>
  <c r="J38" i="8"/>
  <c r="J37" i="8"/>
  <c r="J36" i="8"/>
  <c r="L36" i="8" s="1"/>
  <c r="H39" i="8"/>
  <c r="H36" i="8"/>
  <c r="H44" i="8"/>
  <c r="G45" i="8"/>
  <c r="F45" i="8"/>
  <c r="G44" i="8"/>
  <c r="K44" i="8" s="1"/>
  <c r="W44" i="8" s="1"/>
  <c r="X44" i="8" s="1"/>
  <c r="F44" i="8"/>
  <c r="G43" i="8"/>
  <c r="K43" i="8" s="1"/>
  <c r="W43" i="8" s="1"/>
  <c r="X43" i="8" s="1"/>
  <c r="F43" i="8"/>
  <c r="J43" i="8" s="1"/>
  <c r="G42" i="8"/>
  <c r="K42" i="8" s="1"/>
  <c r="W42" i="8" s="1"/>
  <c r="X42" i="8" s="1"/>
  <c r="F42" i="8"/>
  <c r="G41" i="8"/>
  <c r="K41" i="8" s="1"/>
  <c r="W41" i="8" s="1"/>
  <c r="X41" i="8" s="1"/>
  <c r="F41" i="8"/>
  <c r="H41" i="8" s="1"/>
  <c r="G40" i="8"/>
  <c r="F40" i="8"/>
  <c r="H40" i="8" s="1"/>
  <c r="G39" i="8"/>
  <c r="F39" i="8"/>
  <c r="G38" i="8"/>
  <c r="F38" i="8"/>
  <c r="H38" i="8" s="1"/>
  <c r="G37" i="8"/>
  <c r="F37" i="8"/>
  <c r="G36" i="8"/>
  <c r="K36" i="8" s="1"/>
  <c r="W36" i="8" s="1"/>
  <c r="X36" i="8" s="1"/>
  <c r="F36" i="8"/>
  <c r="K28" i="8"/>
  <c r="W28" i="8" s="1"/>
  <c r="X28" i="8" s="1"/>
  <c r="K26" i="8"/>
  <c r="W26" i="8" s="1"/>
  <c r="X26" i="8" s="1"/>
  <c r="K25" i="8"/>
  <c r="W25" i="8" s="1"/>
  <c r="X25" i="8" s="1"/>
  <c r="J25" i="8"/>
  <c r="J24" i="8"/>
  <c r="K23" i="8"/>
  <c r="W23" i="8" s="1"/>
  <c r="X23" i="8" s="1"/>
  <c r="J23" i="8"/>
  <c r="L23" i="8" s="1"/>
  <c r="K21" i="8"/>
  <c r="W21" i="8" s="1"/>
  <c r="X21" i="8" s="1"/>
  <c r="K20" i="8"/>
  <c r="W20" i="8" s="1"/>
  <c r="X20" i="8" s="1"/>
  <c r="H27" i="8"/>
  <c r="H26" i="8"/>
  <c r="H23" i="8"/>
  <c r="H22" i="8"/>
  <c r="H21" i="8"/>
  <c r="G28" i="8"/>
  <c r="F28" i="8"/>
  <c r="J28" i="8" s="1"/>
  <c r="L28" i="8" s="1"/>
  <c r="G27" i="8"/>
  <c r="K27" i="8" s="1"/>
  <c r="W27" i="8" s="1"/>
  <c r="X27" i="8" s="1"/>
  <c r="F27" i="8"/>
  <c r="J27" i="8" s="1"/>
  <c r="L27" i="8" s="1"/>
  <c r="G26" i="8"/>
  <c r="F26" i="8"/>
  <c r="J26" i="8" s="1"/>
  <c r="L26" i="8" s="1"/>
  <c r="G25" i="8"/>
  <c r="F25" i="8"/>
  <c r="H25" i="8" s="1"/>
  <c r="G24" i="8"/>
  <c r="K24" i="8" s="1"/>
  <c r="W24" i="8" s="1"/>
  <c r="X24" i="8" s="1"/>
  <c r="F24" i="8"/>
  <c r="G23" i="8"/>
  <c r="F23" i="8"/>
  <c r="G22" i="8"/>
  <c r="K22" i="8" s="1"/>
  <c r="W22" i="8" s="1"/>
  <c r="X22" i="8" s="1"/>
  <c r="F22" i="8"/>
  <c r="J22" i="8" s="1"/>
  <c r="G21" i="8"/>
  <c r="F21" i="8"/>
  <c r="J21" i="8" s="1"/>
  <c r="L21" i="8" s="1"/>
  <c r="G20" i="8"/>
  <c r="F20" i="8"/>
  <c r="H20" i="8" s="1"/>
  <c r="G19" i="8"/>
  <c r="K19" i="8" s="1"/>
  <c r="W19" i="8" s="1"/>
  <c r="X19" i="8" s="1"/>
  <c r="F19" i="8"/>
  <c r="H19" i="8" s="1"/>
  <c r="J11" i="8"/>
  <c r="J10" i="8"/>
  <c r="L10" i="8" s="1"/>
  <c r="K9" i="8"/>
  <c r="W9" i="8" s="1"/>
  <c r="X9" i="8" s="1"/>
  <c r="K8" i="8"/>
  <c r="W8" i="8" s="1"/>
  <c r="X8" i="8" s="1"/>
  <c r="J8" i="8"/>
  <c r="K7" i="8"/>
  <c r="W7" i="8" s="1"/>
  <c r="X7" i="8" s="1"/>
  <c r="J7" i="8"/>
  <c r="L7" i="8" s="1"/>
  <c r="J6" i="8"/>
  <c r="J5" i="8"/>
  <c r="J3" i="8"/>
  <c r="J2" i="8"/>
  <c r="H10" i="8"/>
  <c r="H9" i="8"/>
  <c r="H8" i="8"/>
  <c r="H3" i="8"/>
  <c r="G11" i="8"/>
  <c r="K11" i="8" s="1"/>
  <c r="W11" i="8" s="1"/>
  <c r="X11" i="8" s="1"/>
  <c r="F11" i="8"/>
  <c r="G10" i="8"/>
  <c r="K10" i="8" s="1"/>
  <c r="W10" i="8" s="1"/>
  <c r="X10" i="8" s="1"/>
  <c r="F10" i="8"/>
  <c r="G9" i="8"/>
  <c r="F9" i="8"/>
  <c r="J9" i="8" s="1"/>
  <c r="L9" i="8" s="1"/>
  <c r="G8" i="8"/>
  <c r="F8" i="8"/>
  <c r="G7" i="8"/>
  <c r="F7" i="8"/>
  <c r="H7" i="8" s="1"/>
  <c r="G6" i="8"/>
  <c r="K6" i="8" s="1"/>
  <c r="W6" i="8" s="1"/>
  <c r="X6" i="8" s="1"/>
  <c r="F6" i="8"/>
  <c r="G5" i="8"/>
  <c r="H5" i="8" s="1"/>
  <c r="F5" i="8"/>
  <c r="G4" i="8"/>
  <c r="K4" i="8" s="1"/>
  <c r="W4" i="8" s="1"/>
  <c r="X4" i="8" s="1"/>
  <c r="F4" i="8"/>
  <c r="H4" i="8" s="1"/>
  <c r="G3" i="8"/>
  <c r="K3" i="8" s="1"/>
  <c r="W3" i="8" s="1"/>
  <c r="X3" i="8" s="1"/>
  <c r="F3" i="8"/>
  <c r="G2" i="8"/>
  <c r="H2" i="8" s="1"/>
  <c r="F2" i="8"/>
  <c r="E46" i="8"/>
  <c r="CJ16" i="8" s="1"/>
  <c r="E45" i="8"/>
  <c r="BE10" i="8" s="1"/>
  <c r="E44" i="8"/>
  <c r="BE9" i="8" s="1"/>
  <c r="E43" i="8"/>
  <c r="BE8" i="8" s="1"/>
  <c r="E42" i="8"/>
  <c r="BE7" i="8" s="1"/>
  <c r="E41" i="8"/>
  <c r="BE6" i="8" s="1"/>
  <c r="E40" i="8"/>
  <c r="BE5" i="8" s="1"/>
  <c r="E39" i="8"/>
  <c r="BE4" i="8" s="1"/>
  <c r="E38" i="8"/>
  <c r="BE3" i="8" s="1"/>
  <c r="E37" i="8"/>
  <c r="BE2" i="8" s="1"/>
  <c r="E29" i="8"/>
  <c r="CJ12" i="8" s="1"/>
  <c r="E28" i="8"/>
  <c r="BD10" i="8" s="1"/>
  <c r="E27" i="8"/>
  <c r="BD9" i="8" s="1"/>
  <c r="E26" i="8"/>
  <c r="BD8" i="8" s="1"/>
  <c r="E25" i="8"/>
  <c r="BD7" i="8" s="1"/>
  <c r="E24" i="8"/>
  <c r="BD6" i="8" s="1"/>
  <c r="E23" i="8"/>
  <c r="BD5" i="8" s="1"/>
  <c r="E22" i="8"/>
  <c r="BD4" i="8" s="1"/>
  <c r="E21" i="8"/>
  <c r="BD3" i="8" s="1"/>
  <c r="E20" i="8"/>
  <c r="BD2" i="8" s="1"/>
  <c r="E12" i="8"/>
  <c r="CJ8" i="8" s="1"/>
  <c r="E11" i="8"/>
  <c r="BC10" i="8" s="1"/>
  <c r="E10" i="8"/>
  <c r="BC9" i="8" s="1"/>
  <c r="E9" i="8"/>
  <c r="BC8" i="8" s="1"/>
  <c r="E8" i="8"/>
  <c r="BC7" i="8" s="1"/>
  <c r="E7" i="8"/>
  <c r="BC6" i="8" s="1"/>
  <c r="E6" i="8"/>
  <c r="BC5" i="8" s="1"/>
  <c r="E5" i="8"/>
  <c r="BC4" i="8" s="1"/>
  <c r="E4" i="8"/>
  <c r="BC3" i="8" s="1"/>
  <c r="E3" i="8"/>
  <c r="BC2" i="8" s="1"/>
  <c r="AZ1313" i="6"/>
  <c r="AY1313" i="6"/>
  <c r="AX1313" i="6"/>
  <c r="AZ1312" i="6"/>
  <c r="AY1312" i="6"/>
  <c r="AX1312" i="6"/>
  <c r="AZ1311" i="6"/>
  <c r="AY1311" i="6"/>
  <c r="AX1311" i="6"/>
  <c r="AZ1310" i="6"/>
  <c r="AY1310" i="6"/>
  <c r="AX1310" i="6"/>
  <c r="AZ1309" i="6"/>
  <c r="AY1309" i="6"/>
  <c r="AX1309" i="6"/>
  <c r="AZ1308" i="6"/>
  <c r="AY1308" i="6"/>
  <c r="AX1308" i="6"/>
  <c r="AZ1307" i="6"/>
  <c r="AY1307" i="6"/>
  <c r="AX1307" i="6"/>
  <c r="AZ1306" i="6"/>
  <c r="AY1306" i="6"/>
  <c r="AX1306" i="6"/>
  <c r="AZ1305" i="6"/>
  <c r="AY1305" i="6"/>
  <c r="AX1305" i="6"/>
  <c r="AZ1304" i="6"/>
  <c r="AY1304" i="6"/>
  <c r="AX1304" i="6"/>
  <c r="AZ1303" i="6"/>
  <c r="AY1303" i="6"/>
  <c r="AX1303" i="6"/>
  <c r="AZ1302" i="6"/>
  <c r="AY1302" i="6"/>
  <c r="AX1302" i="6"/>
  <c r="AZ1301" i="6"/>
  <c r="AY1301" i="6"/>
  <c r="AX1301" i="6"/>
  <c r="AZ1300" i="6"/>
  <c r="AY1300" i="6"/>
  <c r="AX1300" i="6"/>
  <c r="AZ1299" i="6"/>
  <c r="AY1299" i="6"/>
  <c r="AX1299" i="6"/>
  <c r="AZ1298" i="6"/>
  <c r="AY1298" i="6"/>
  <c r="AX1298" i="6"/>
  <c r="AZ1297" i="6"/>
  <c r="AY1297" i="6"/>
  <c r="AX1297" i="6"/>
  <c r="AZ1296" i="6"/>
  <c r="AY1296" i="6"/>
  <c r="AX1296" i="6"/>
  <c r="AZ1295" i="6"/>
  <c r="AY1295" i="6"/>
  <c r="AX1295" i="6"/>
  <c r="AZ1294" i="6"/>
  <c r="AY1294" i="6"/>
  <c r="AX1294" i="6"/>
  <c r="AZ1293" i="6"/>
  <c r="AY1293" i="6"/>
  <c r="AX1293" i="6"/>
  <c r="AZ1292" i="6"/>
  <c r="AY1292" i="6"/>
  <c r="AX1292" i="6"/>
  <c r="AZ1291" i="6"/>
  <c r="AY1291" i="6"/>
  <c r="AX1291" i="6"/>
  <c r="AZ1290" i="6"/>
  <c r="AY1290" i="6"/>
  <c r="AX1290" i="6"/>
  <c r="AZ1289" i="6"/>
  <c r="AY1289" i="6"/>
  <c r="AX1289" i="6"/>
  <c r="AZ1288" i="6"/>
  <c r="AY1288" i="6"/>
  <c r="AX1288" i="6"/>
  <c r="AZ1287" i="6"/>
  <c r="AY1287" i="6"/>
  <c r="AX1287" i="6"/>
  <c r="AZ1286" i="6"/>
  <c r="AY1286" i="6"/>
  <c r="AX1286" i="6"/>
  <c r="AZ1285" i="6"/>
  <c r="AY1285" i="6"/>
  <c r="AX1285" i="6"/>
  <c r="AZ1284" i="6"/>
  <c r="AY1284" i="6"/>
  <c r="AX1284" i="6"/>
  <c r="AZ1283" i="6"/>
  <c r="AY1283" i="6"/>
  <c r="AX1283" i="6"/>
  <c r="AZ1282" i="6"/>
  <c r="AY1282" i="6"/>
  <c r="AX1282" i="6"/>
  <c r="AZ1281" i="6"/>
  <c r="AY1281" i="6"/>
  <c r="AX1281" i="6"/>
  <c r="AZ1280" i="6"/>
  <c r="AY1280" i="6"/>
  <c r="AX1280" i="6"/>
  <c r="AZ1279" i="6"/>
  <c r="AY1279" i="6"/>
  <c r="AX1279" i="6"/>
  <c r="AZ1278" i="6"/>
  <c r="AY1278" i="6"/>
  <c r="AX1278" i="6"/>
  <c r="AZ1277" i="6"/>
  <c r="AY1277" i="6"/>
  <c r="AX1277" i="6"/>
  <c r="AZ1276" i="6"/>
  <c r="AY1276" i="6"/>
  <c r="AX1276" i="6"/>
  <c r="AZ1275" i="6"/>
  <c r="AY1275" i="6"/>
  <c r="AX1275" i="6"/>
  <c r="AZ1274" i="6"/>
  <c r="AY1274" i="6"/>
  <c r="AX1274" i="6"/>
  <c r="AZ1273" i="6"/>
  <c r="AY1273" i="6"/>
  <c r="AX1273" i="6"/>
  <c r="AZ1272" i="6"/>
  <c r="AY1272" i="6"/>
  <c r="AX1272" i="6"/>
  <c r="AZ1271" i="6"/>
  <c r="AY1271" i="6"/>
  <c r="AX1271" i="6"/>
  <c r="AZ1270" i="6"/>
  <c r="AY1270" i="6"/>
  <c r="AX1270" i="6"/>
  <c r="AZ1269" i="6"/>
  <c r="AY1269" i="6"/>
  <c r="AX1269" i="6"/>
  <c r="AZ1268" i="6"/>
  <c r="AY1268" i="6"/>
  <c r="AX1268" i="6"/>
  <c r="AZ1267" i="6"/>
  <c r="AY1267" i="6"/>
  <c r="AX1267" i="6"/>
  <c r="AZ1266" i="6"/>
  <c r="AY1266" i="6"/>
  <c r="AX1266" i="6"/>
  <c r="AZ1265" i="6"/>
  <c r="AY1265" i="6"/>
  <c r="AX1265" i="6"/>
  <c r="AZ1264" i="6"/>
  <c r="AY1264" i="6"/>
  <c r="AX1264" i="6"/>
  <c r="AZ1263" i="6"/>
  <c r="AY1263" i="6"/>
  <c r="AX1263" i="6"/>
  <c r="AZ1262" i="6"/>
  <c r="AY1262" i="6"/>
  <c r="AX1262" i="6"/>
  <c r="AZ1261" i="6"/>
  <c r="AY1261" i="6"/>
  <c r="AX1261" i="6"/>
  <c r="AZ1260" i="6"/>
  <c r="AY1260" i="6"/>
  <c r="AX1260" i="6"/>
  <c r="AZ1259" i="6"/>
  <c r="AY1259" i="6"/>
  <c r="AX1259" i="6"/>
  <c r="AZ1258" i="6"/>
  <c r="AY1258" i="6"/>
  <c r="AX1258" i="6"/>
  <c r="AZ1257" i="6"/>
  <c r="AY1257" i="6"/>
  <c r="AX1257" i="6"/>
  <c r="AZ1256" i="6"/>
  <c r="AY1256" i="6"/>
  <c r="AX1256" i="6"/>
  <c r="AZ1255" i="6"/>
  <c r="AY1255" i="6"/>
  <c r="AX1255" i="6"/>
  <c r="AZ1254" i="6"/>
  <c r="AY1254" i="6"/>
  <c r="AX1254" i="6"/>
  <c r="AZ1253" i="6"/>
  <c r="AY1253" i="6"/>
  <c r="AX1253" i="6"/>
  <c r="AZ1252" i="6"/>
  <c r="AY1252" i="6"/>
  <c r="AX1252" i="6"/>
  <c r="AZ1251" i="6"/>
  <c r="AY1251" i="6"/>
  <c r="AX1251" i="6"/>
  <c r="AZ1250" i="6"/>
  <c r="AY1250" i="6"/>
  <c r="AX1250" i="6"/>
  <c r="AZ1249" i="6"/>
  <c r="AY1249" i="6"/>
  <c r="AX1249" i="6"/>
  <c r="AZ1248" i="6"/>
  <c r="AY1248" i="6"/>
  <c r="AX1248" i="6"/>
  <c r="AZ1247" i="6"/>
  <c r="AY1247" i="6"/>
  <c r="AX1247" i="6"/>
  <c r="AZ1246" i="6"/>
  <c r="AY1246" i="6"/>
  <c r="AX1246" i="6"/>
  <c r="AZ1245" i="6"/>
  <c r="AY1245" i="6"/>
  <c r="AX1245" i="6"/>
  <c r="AZ1244" i="6"/>
  <c r="AY1244" i="6"/>
  <c r="AX1244" i="6"/>
  <c r="AZ1243" i="6"/>
  <c r="AY1243" i="6"/>
  <c r="AX1243" i="6"/>
  <c r="AZ1242" i="6"/>
  <c r="AY1242" i="6"/>
  <c r="AX1242" i="6"/>
  <c r="AZ1241" i="6"/>
  <c r="AY1241" i="6"/>
  <c r="AX1241" i="6"/>
  <c r="AZ1240" i="6"/>
  <c r="AY1240" i="6"/>
  <c r="AX1240" i="6"/>
  <c r="AZ1239" i="6"/>
  <c r="AY1239" i="6"/>
  <c r="AX1239" i="6"/>
  <c r="AZ1238" i="6"/>
  <c r="AY1238" i="6"/>
  <c r="AX1238" i="6"/>
  <c r="AZ1237" i="6"/>
  <c r="AY1237" i="6"/>
  <c r="AX1237" i="6"/>
  <c r="AZ1236" i="6"/>
  <c r="AY1236" i="6"/>
  <c r="AX1236" i="6"/>
  <c r="AZ1235" i="6"/>
  <c r="AY1235" i="6"/>
  <c r="AX1235" i="6"/>
  <c r="AZ1234" i="6"/>
  <c r="AY1234" i="6"/>
  <c r="AX1234" i="6"/>
  <c r="AZ1233" i="6"/>
  <c r="AY1233" i="6"/>
  <c r="AX1233" i="6"/>
  <c r="AZ1232" i="6"/>
  <c r="AY1232" i="6"/>
  <c r="AX1232" i="6"/>
  <c r="AZ1231" i="6"/>
  <c r="AY1231" i="6"/>
  <c r="AX1231" i="6"/>
  <c r="AZ1230" i="6"/>
  <c r="AY1230" i="6"/>
  <c r="AX1230" i="6"/>
  <c r="AZ1229" i="6"/>
  <c r="AY1229" i="6"/>
  <c r="AX1229" i="6"/>
  <c r="AZ1228" i="6"/>
  <c r="AY1228" i="6"/>
  <c r="AX1228" i="6"/>
  <c r="AZ1227" i="6"/>
  <c r="AY1227" i="6"/>
  <c r="AX1227" i="6"/>
  <c r="AZ1226" i="6"/>
  <c r="AY1226" i="6"/>
  <c r="AX1226" i="6"/>
  <c r="AZ1225" i="6"/>
  <c r="AY1225" i="6"/>
  <c r="AX1225" i="6"/>
  <c r="AZ1224" i="6"/>
  <c r="AY1224" i="6"/>
  <c r="AX1224" i="6"/>
  <c r="AZ1223" i="6"/>
  <c r="AY1223" i="6"/>
  <c r="AX1223" i="6"/>
  <c r="AZ1222" i="6"/>
  <c r="AY1222" i="6"/>
  <c r="AX1222" i="6"/>
  <c r="AZ1221" i="6"/>
  <c r="AY1221" i="6"/>
  <c r="AX1221" i="6"/>
  <c r="AZ1220" i="6"/>
  <c r="AY1220" i="6"/>
  <c r="AX1220" i="6"/>
  <c r="AZ1219" i="6"/>
  <c r="AY1219" i="6"/>
  <c r="AX1219" i="6"/>
  <c r="AZ1218" i="6"/>
  <c r="AY1218" i="6"/>
  <c r="AX1218" i="6"/>
  <c r="AZ1217" i="6"/>
  <c r="AY1217" i="6"/>
  <c r="AX1217" i="6"/>
  <c r="AZ1216" i="6"/>
  <c r="AY1216" i="6"/>
  <c r="AX1216" i="6"/>
  <c r="AZ1215" i="6"/>
  <c r="AY1215" i="6"/>
  <c r="AX1215" i="6"/>
  <c r="AZ1214" i="6"/>
  <c r="AY1214" i="6"/>
  <c r="AX1214" i="6"/>
  <c r="AZ1213" i="6"/>
  <c r="AY1213" i="6"/>
  <c r="AX1213" i="6"/>
  <c r="AZ1212" i="6"/>
  <c r="AY1212" i="6"/>
  <c r="AX1212" i="6"/>
  <c r="AZ1211" i="6"/>
  <c r="AY1211" i="6"/>
  <c r="AX1211" i="6"/>
  <c r="AZ1210" i="6"/>
  <c r="AY1210" i="6"/>
  <c r="AX1210" i="6"/>
  <c r="AZ1209" i="6"/>
  <c r="AY1209" i="6"/>
  <c r="AX1209" i="6"/>
  <c r="AZ1208" i="6"/>
  <c r="AY1208" i="6"/>
  <c r="AX1208" i="6"/>
  <c r="AZ1207" i="6"/>
  <c r="AY1207" i="6"/>
  <c r="AX1207" i="6"/>
  <c r="AZ1206" i="6"/>
  <c r="AY1206" i="6"/>
  <c r="AX1206" i="6"/>
  <c r="AZ1205" i="6"/>
  <c r="AY1205" i="6"/>
  <c r="AX1205" i="6"/>
  <c r="AZ1204" i="6"/>
  <c r="AY1204" i="6"/>
  <c r="AX1204" i="6"/>
  <c r="AZ1203" i="6"/>
  <c r="AY1203" i="6"/>
  <c r="AX1203" i="6"/>
  <c r="AZ1202" i="6"/>
  <c r="AY1202" i="6"/>
  <c r="AX1202" i="6"/>
  <c r="AZ1201" i="6"/>
  <c r="AY1201" i="6"/>
  <c r="AX1201" i="6"/>
  <c r="AZ1200" i="6"/>
  <c r="AY1200" i="6"/>
  <c r="AX1200" i="6"/>
  <c r="AZ1199" i="6"/>
  <c r="AY1199" i="6"/>
  <c r="AX1199" i="6"/>
  <c r="AZ1198" i="6"/>
  <c r="AY1198" i="6"/>
  <c r="AX1198" i="6"/>
  <c r="AZ1197" i="6"/>
  <c r="AY1197" i="6"/>
  <c r="AX1197" i="6"/>
  <c r="AZ1196" i="6"/>
  <c r="AY1196" i="6"/>
  <c r="AX1196" i="6"/>
  <c r="AZ1195" i="6"/>
  <c r="AY1195" i="6"/>
  <c r="AX1195" i="6"/>
  <c r="AZ1194" i="6"/>
  <c r="AY1194" i="6"/>
  <c r="AX1194" i="6"/>
  <c r="AZ1193" i="6"/>
  <c r="AY1193" i="6"/>
  <c r="AX1193" i="6"/>
  <c r="AZ1192" i="6"/>
  <c r="AY1192" i="6"/>
  <c r="AX1192" i="6"/>
  <c r="AZ1191" i="6"/>
  <c r="AY1191" i="6"/>
  <c r="AX1191" i="6"/>
  <c r="AZ1190" i="6"/>
  <c r="AY1190" i="6"/>
  <c r="AX1190" i="6"/>
  <c r="AZ1189" i="6"/>
  <c r="AY1189" i="6"/>
  <c r="AX1189" i="6"/>
  <c r="AZ1188" i="6"/>
  <c r="AY1188" i="6"/>
  <c r="AX1188" i="6"/>
  <c r="AZ1187" i="6"/>
  <c r="AY1187" i="6"/>
  <c r="AX1187" i="6"/>
  <c r="AZ1186" i="6"/>
  <c r="AY1186" i="6"/>
  <c r="AX1186" i="6"/>
  <c r="AZ1185" i="6"/>
  <c r="AY1185" i="6"/>
  <c r="AX1185" i="6"/>
  <c r="AZ1184" i="6"/>
  <c r="AY1184" i="6"/>
  <c r="AX1184" i="6"/>
  <c r="AZ1183" i="6"/>
  <c r="AY1183" i="6"/>
  <c r="AX1183" i="6"/>
  <c r="AZ1182" i="6"/>
  <c r="AY1182" i="6"/>
  <c r="AX1182" i="6"/>
  <c r="AZ1181" i="6"/>
  <c r="AY1181" i="6"/>
  <c r="AX1181" i="6"/>
  <c r="AZ1180" i="6"/>
  <c r="AY1180" i="6"/>
  <c r="AX1180" i="6"/>
  <c r="AZ1179" i="6"/>
  <c r="AY1179" i="6"/>
  <c r="AX1179" i="6"/>
  <c r="AZ1178" i="6"/>
  <c r="AY1178" i="6"/>
  <c r="AX1178" i="6"/>
  <c r="AZ1177" i="6"/>
  <c r="AY1177" i="6"/>
  <c r="AX1177" i="6"/>
  <c r="AZ1176" i="6"/>
  <c r="AY1176" i="6"/>
  <c r="AX1176" i="6"/>
  <c r="AZ1175" i="6"/>
  <c r="AY1175" i="6"/>
  <c r="AX1175" i="6"/>
  <c r="AZ1174" i="6"/>
  <c r="AY1174" i="6"/>
  <c r="AX1174" i="6"/>
  <c r="AZ1173" i="6"/>
  <c r="AY1173" i="6"/>
  <c r="AX1173" i="6"/>
  <c r="AZ1172" i="6"/>
  <c r="AY1172" i="6"/>
  <c r="AX1172" i="6"/>
  <c r="AZ1171" i="6"/>
  <c r="AY1171" i="6"/>
  <c r="AX1171" i="6"/>
  <c r="AZ1170" i="6"/>
  <c r="AY1170" i="6"/>
  <c r="AX1170" i="6"/>
  <c r="AZ1169" i="6"/>
  <c r="AY1169" i="6"/>
  <c r="AX1169" i="6"/>
  <c r="AZ1168" i="6"/>
  <c r="AY1168" i="6"/>
  <c r="AX1168" i="6"/>
  <c r="AZ1167" i="6"/>
  <c r="AY1167" i="6"/>
  <c r="AX1167" i="6"/>
  <c r="AZ1166" i="6"/>
  <c r="AY1166" i="6"/>
  <c r="AX1166" i="6"/>
  <c r="AZ1165" i="6"/>
  <c r="AY1165" i="6"/>
  <c r="AX1165" i="6"/>
  <c r="AZ1164" i="6"/>
  <c r="AY1164" i="6"/>
  <c r="AX1164" i="6"/>
  <c r="AZ1163" i="6"/>
  <c r="AY1163" i="6"/>
  <c r="AX1163" i="6"/>
  <c r="AZ1162" i="6"/>
  <c r="AY1162" i="6"/>
  <c r="AX1162" i="6"/>
  <c r="AZ1161" i="6"/>
  <c r="AY1161" i="6"/>
  <c r="AX1161" i="6"/>
  <c r="AZ1160" i="6"/>
  <c r="AY1160" i="6"/>
  <c r="AX1160" i="6"/>
  <c r="AZ1159" i="6"/>
  <c r="AY1159" i="6"/>
  <c r="AX1159" i="6"/>
  <c r="AZ1158" i="6"/>
  <c r="AY1158" i="6"/>
  <c r="AX1158" i="6"/>
  <c r="AZ1157" i="6"/>
  <c r="AY1157" i="6"/>
  <c r="AX1157" i="6"/>
  <c r="AZ1156" i="6"/>
  <c r="AY1156" i="6"/>
  <c r="AX1156" i="6"/>
  <c r="AZ1155" i="6"/>
  <c r="AY1155" i="6"/>
  <c r="AX1155" i="6"/>
  <c r="AZ1154" i="6"/>
  <c r="AY1154" i="6"/>
  <c r="AX1154" i="6"/>
  <c r="AZ1153" i="6"/>
  <c r="AY1153" i="6"/>
  <c r="AX1153" i="6"/>
  <c r="AZ1152" i="6"/>
  <c r="AY1152" i="6"/>
  <c r="AX1152" i="6"/>
  <c r="AZ1151" i="6"/>
  <c r="AY1151" i="6"/>
  <c r="AX1151" i="6"/>
  <c r="AZ1150" i="6"/>
  <c r="AY1150" i="6"/>
  <c r="AX1150" i="6"/>
  <c r="AZ1149" i="6"/>
  <c r="AY1149" i="6"/>
  <c r="AX1149" i="6"/>
  <c r="AZ1148" i="6"/>
  <c r="AY1148" i="6"/>
  <c r="AX1148" i="6"/>
  <c r="AZ1147" i="6"/>
  <c r="AY1147" i="6"/>
  <c r="AX1147" i="6"/>
  <c r="AZ1146" i="6"/>
  <c r="AY1146" i="6"/>
  <c r="AX1146" i="6"/>
  <c r="AZ1145" i="6"/>
  <c r="AY1145" i="6"/>
  <c r="AX1145" i="6"/>
  <c r="AZ1144" i="6"/>
  <c r="AY1144" i="6"/>
  <c r="AX1144" i="6"/>
  <c r="AZ1143" i="6"/>
  <c r="AY1143" i="6"/>
  <c r="AX1143" i="6"/>
  <c r="AZ1142" i="6"/>
  <c r="AY1142" i="6"/>
  <c r="AX1142" i="6"/>
  <c r="AZ1141" i="6"/>
  <c r="AY1141" i="6"/>
  <c r="AX1141" i="6"/>
  <c r="AZ1140" i="6"/>
  <c r="AY1140" i="6"/>
  <c r="AX1140" i="6"/>
  <c r="AZ1139" i="6"/>
  <c r="AY1139" i="6"/>
  <c r="AX1139" i="6"/>
  <c r="AZ1138" i="6"/>
  <c r="AY1138" i="6"/>
  <c r="AX1138" i="6"/>
  <c r="AZ1137" i="6"/>
  <c r="AY1137" i="6"/>
  <c r="AX1137" i="6"/>
  <c r="AZ1136" i="6"/>
  <c r="AY1136" i="6"/>
  <c r="AX1136" i="6"/>
  <c r="AZ1135" i="6"/>
  <c r="AY1135" i="6"/>
  <c r="AX1135" i="6"/>
  <c r="AZ1134" i="6"/>
  <c r="AY1134" i="6"/>
  <c r="AX1134" i="6"/>
  <c r="AZ1133" i="6"/>
  <c r="AY1133" i="6"/>
  <c r="AX1133" i="6"/>
  <c r="AZ1132" i="6"/>
  <c r="AY1132" i="6"/>
  <c r="AX1132" i="6"/>
  <c r="AZ1131" i="6"/>
  <c r="AY1131" i="6"/>
  <c r="AX1131" i="6"/>
  <c r="AZ1130" i="6"/>
  <c r="AY1130" i="6"/>
  <c r="AX1130" i="6"/>
  <c r="AZ1129" i="6"/>
  <c r="AY1129" i="6"/>
  <c r="AX1129" i="6"/>
  <c r="AZ1128" i="6"/>
  <c r="AY1128" i="6"/>
  <c r="AX1128" i="6"/>
  <c r="AZ1127" i="6"/>
  <c r="AY1127" i="6"/>
  <c r="AX1127" i="6"/>
  <c r="AZ1126" i="6"/>
  <c r="AY1126" i="6"/>
  <c r="AX1126" i="6"/>
  <c r="AZ1125" i="6"/>
  <c r="AY1125" i="6"/>
  <c r="AX1125" i="6"/>
  <c r="AZ1124" i="6"/>
  <c r="AY1124" i="6"/>
  <c r="AX1124" i="6"/>
  <c r="AZ1123" i="6"/>
  <c r="AY1123" i="6"/>
  <c r="AX1123" i="6"/>
  <c r="AZ1122" i="6"/>
  <c r="AY1122" i="6"/>
  <c r="AX1122" i="6"/>
  <c r="AZ1121" i="6"/>
  <c r="AY1121" i="6"/>
  <c r="AX1121" i="6"/>
  <c r="AZ1120" i="6"/>
  <c r="AY1120" i="6"/>
  <c r="AX1120" i="6"/>
  <c r="AZ1119" i="6"/>
  <c r="AY1119" i="6"/>
  <c r="AX1119" i="6"/>
  <c r="AZ1118" i="6"/>
  <c r="AY1118" i="6"/>
  <c r="AX1118" i="6"/>
  <c r="AZ1117" i="6"/>
  <c r="AY1117" i="6"/>
  <c r="AX1117" i="6"/>
  <c r="AZ1116" i="6"/>
  <c r="AY1116" i="6"/>
  <c r="AX1116" i="6"/>
  <c r="AZ1115" i="6"/>
  <c r="AY1115" i="6"/>
  <c r="AX1115" i="6"/>
  <c r="AZ1114" i="6"/>
  <c r="AY1114" i="6"/>
  <c r="AX1114" i="6"/>
  <c r="AZ1113" i="6"/>
  <c r="AY1113" i="6"/>
  <c r="AX1113" i="6"/>
  <c r="AZ1112" i="6"/>
  <c r="AY1112" i="6"/>
  <c r="AX1112" i="6"/>
  <c r="AZ1111" i="6"/>
  <c r="AY1111" i="6"/>
  <c r="AX1111" i="6"/>
  <c r="AZ1110" i="6"/>
  <c r="AY1110" i="6"/>
  <c r="AX1110" i="6"/>
  <c r="AZ1109" i="6"/>
  <c r="AY1109" i="6"/>
  <c r="AX1109" i="6"/>
  <c r="AZ1108" i="6"/>
  <c r="AY1108" i="6"/>
  <c r="AX1108" i="6"/>
  <c r="AZ1107" i="6"/>
  <c r="AY1107" i="6"/>
  <c r="AX1107" i="6"/>
  <c r="AZ1106" i="6"/>
  <c r="AY1106" i="6"/>
  <c r="AX1106" i="6"/>
  <c r="AZ1105" i="6"/>
  <c r="AY1105" i="6"/>
  <c r="AX1105" i="6"/>
  <c r="AZ1104" i="6"/>
  <c r="AY1104" i="6"/>
  <c r="AX1104" i="6"/>
  <c r="AZ1103" i="6"/>
  <c r="AY1103" i="6"/>
  <c r="AX1103" i="6"/>
  <c r="AZ1102" i="6"/>
  <c r="AY1102" i="6"/>
  <c r="AX1102" i="6"/>
  <c r="AZ1101" i="6"/>
  <c r="AY1101" i="6"/>
  <c r="AX1101" i="6"/>
  <c r="AZ1100" i="6"/>
  <c r="AY1100" i="6"/>
  <c r="AX1100" i="6"/>
  <c r="AZ1099" i="6"/>
  <c r="AY1099" i="6"/>
  <c r="AX1099" i="6"/>
  <c r="AZ1098" i="6"/>
  <c r="AY1098" i="6"/>
  <c r="AX1098" i="6"/>
  <c r="AZ1097" i="6"/>
  <c r="AY1097" i="6"/>
  <c r="AX1097" i="6"/>
  <c r="AZ1096" i="6"/>
  <c r="AY1096" i="6"/>
  <c r="AX1096" i="6"/>
  <c r="AZ1095" i="6"/>
  <c r="AY1095" i="6"/>
  <c r="AX1095" i="6"/>
  <c r="AZ1094" i="6"/>
  <c r="AY1094" i="6"/>
  <c r="AX1094" i="6"/>
  <c r="AZ1093" i="6"/>
  <c r="AY1093" i="6"/>
  <c r="AX1093" i="6"/>
  <c r="AZ1092" i="6"/>
  <c r="AY1092" i="6"/>
  <c r="AX1092" i="6"/>
  <c r="AZ1091" i="6"/>
  <c r="AY1091" i="6"/>
  <c r="AX1091" i="6"/>
  <c r="AZ1090" i="6"/>
  <c r="AY1090" i="6"/>
  <c r="AX1090" i="6"/>
  <c r="AZ1089" i="6"/>
  <c r="AY1089" i="6"/>
  <c r="AX1089" i="6"/>
  <c r="AZ1088" i="6"/>
  <c r="AY1088" i="6"/>
  <c r="AX1088" i="6"/>
  <c r="AZ1087" i="6"/>
  <c r="AY1087" i="6"/>
  <c r="AX1087" i="6"/>
  <c r="AZ1086" i="6"/>
  <c r="AY1086" i="6"/>
  <c r="AX1086" i="6"/>
  <c r="AZ1085" i="6"/>
  <c r="AY1085" i="6"/>
  <c r="AX1085" i="6"/>
  <c r="AZ1084" i="6"/>
  <c r="AY1084" i="6"/>
  <c r="AX1084" i="6"/>
  <c r="AZ1083" i="6"/>
  <c r="AY1083" i="6"/>
  <c r="AX1083" i="6"/>
  <c r="AZ1082" i="6"/>
  <c r="AY1082" i="6"/>
  <c r="AX1082" i="6"/>
  <c r="AZ1081" i="6"/>
  <c r="AY1081" i="6"/>
  <c r="AX1081" i="6"/>
  <c r="AZ1080" i="6"/>
  <c r="AY1080" i="6"/>
  <c r="AX1080" i="6"/>
  <c r="AZ1079" i="6"/>
  <c r="AY1079" i="6"/>
  <c r="AX1079" i="6"/>
  <c r="AZ1078" i="6"/>
  <c r="AY1078" i="6"/>
  <c r="AX1078" i="6"/>
  <c r="AZ1077" i="6"/>
  <c r="AY1077" i="6"/>
  <c r="AX1077" i="6"/>
  <c r="AZ1076" i="6"/>
  <c r="AY1076" i="6"/>
  <c r="AX1076" i="6"/>
  <c r="AZ1075" i="6"/>
  <c r="AY1075" i="6"/>
  <c r="AX1075" i="6"/>
  <c r="AZ1074" i="6"/>
  <c r="AY1074" i="6"/>
  <c r="AX1074" i="6"/>
  <c r="AZ1073" i="6"/>
  <c r="AY1073" i="6"/>
  <c r="AX1073" i="6"/>
  <c r="AZ1072" i="6"/>
  <c r="AY1072" i="6"/>
  <c r="AX1072" i="6"/>
  <c r="AZ1071" i="6"/>
  <c r="AY1071" i="6"/>
  <c r="AX1071" i="6"/>
  <c r="AZ1070" i="6"/>
  <c r="AY1070" i="6"/>
  <c r="AX1070" i="6"/>
  <c r="AZ1069" i="6"/>
  <c r="AY1069" i="6"/>
  <c r="AX1069" i="6"/>
  <c r="AZ1068" i="6"/>
  <c r="AY1068" i="6"/>
  <c r="AX1068" i="6"/>
  <c r="AZ1067" i="6"/>
  <c r="AY1067" i="6"/>
  <c r="AX1067" i="6"/>
  <c r="AZ1066" i="6"/>
  <c r="AY1066" i="6"/>
  <c r="AX1066" i="6"/>
  <c r="AZ1065" i="6"/>
  <c r="AY1065" i="6"/>
  <c r="AX1065" i="6"/>
  <c r="AZ1064" i="6"/>
  <c r="AY1064" i="6"/>
  <c r="AX1064" i="6"/>
  <c r="AZ1063" i="6"/>
  <c r="AY1063" i="6"/>
  <c r="AX1063" i="6"/>
  <c r="AZ1062" i="6"/>
  <c r="AY1062" i="6"/>
  <c r="AX1062" i="6"/>
  <c r="AZ1061" i="6"/>
  <c r="AY1061" i="6"/>
  <c r="AX1061" i="6"/>
  <c r="AZ1060" i="6"/>
  <c r="AY1060" i="6"/>
  <c r="AX1060" i="6"/>
  <c r="AZ1059" i="6"/>
  <c r="AY1059" i="6"/>
  <c r="AX1059" i="6"/>
  <c r="AZ1058" i="6"/>
  <c r="AY1058" i="6"/>
  <c r="AX1058" i="6"/>
  <c r="AZ1057" i="6"/>
  <c r="AY1057" i="6"/>
  <c r="AX1057" i="6"/>
  <c r="AZ1056" i="6"/>
  <c r="AY1056" i="6"/>
  <c r="AX1056" i="6"/>
  <c r="AZ1055" i="6"/>
  <c r="AY1055" i="6"/>
  <c r="AX1055" i="6"/>
  <c r="AZ1054" i="6"/>
  <c r="AY1054" i="6"/>
  <c r="AX1054" i="6"/>
  <c r="AZ1053" i="6"/>
  <c r="AY1053" i="6"/>
  <c r="AX1053" i="6"/>
  <c r="AZ1052" i="6"/>
  <c r="AY1052" i="6"/>
  <c r="AX1052" i="6"/>
  <c r="AZ1051" i="6"/>
  <c r="AY1051" i="6"/>
  <c r="AX1051" i="6"/>
  <c r="AZ1050" i="6"/>
  <c r="AY1050" i="6"/>
  <c r="AX1050" i="6"/>
  <c r="AZ1049" i="6"/>
  <c r="AY1049" i="6"/>
  <c r="AX1049" i="6"/>
  <c r="AZ1048" i="6"/>
  <c r="AY1048" i="6"/>
  <c r="AX1048" i="6"/>
  <c r="AZ1047" i="6"/>
  <c r="AY1047" i="6"/>
  <c r="AX1047" i="6"/>
  <c r="AZ1046" i="6"/>
  <c r="AY1046" i="6"/>
  <c r="AX1046" i="6"/>
  <c r="AZ1045" i="6"/>
  <c r="AY1045" i="6"/>
  <c r="AX1045" i="6"/>
  <c r="AZ1044" i="6"/>
  <c r="AY1044" i="6"/>
  <c r="AX1044" i="6"/>
  <c r="AZ1043" i="6"/>
  <c r="AY1043" i="6"/>
  <c r="AX1043" i="6"/>
  <c r="AZ1042" i="6"/>
  <c r="AY1042" i="6"/>
  <c r="AX1042" i="6"/>
  <c r="AZ1041" i="6"/>
  <c r="AY1041" i="6"/>
  <c r="AX1041" i="6"/>
  <c r="AZ1040" i="6"/>
  <c r="AY1040" i="6"/>
  <c r="AX1040" i="6"/>
  <c r="AZ1039" i="6"/>
  <c r="AY1039" i="6"/>
  <c r="AX1039" i="6"/>
  <c r="AZ1038" i="6"/>
  <c r="AY1038" i="6"/>
  <c r="AX1038" i="6"/>
  <c r="AZ1037" i="6"/>
  <c r="AY1037" i="6"/>
  <c r="AX1037" i="6"/>
  <c r="AZ1036" i="6"/>
  <c r="AY1036" i="6"/>
  <c r="AX1036" i="6"/>
  <c r="AZ1035" i="6"/>
  <c r="AY1035" i="6"/>
  <c r="AX1035" i="6"/>
  <c r="AZ1034" i="6"/>
  <c r="AY1034" i="6"/>
  <c r="AX1034" i="6"/>
  <c r="AZ1033" i="6"/>
  <c r="AY1033" i="6"/>
  <c r="AX1033" i="6"/>
  <c r="AZ1032" i="6"/>
  <c r="AY1032" i="6"/>
  <c r="AX1032" i="6"/>
  <c r="AZ1031" i="6"/>
  <c r="AY1031" i="6"/>
  <c r="AX1031" i="6"/>
  <c r="AZ1030" i="6"/>
  <c r="AY1030" i="6"/>
  <c r="AX1030" i="6"/>
  <c r="AZ1029" i="6"/>
  <c r="AY1029" i="6"/>
  <c r="AX1029" i="6"/>
  <c r="AZ1028" i="6"/>
  <c r="AY1028" i="6"/>
  <c r="AX1028" i="6"/>
  <c r="AZ1027" i="6"/>
  <c r="AY1027" i="6"/>
  <c r="AX1027" i="6"/>
  <c r="AZ1026" i="6"/>
  <c r="AY1026" i="6"/>
  <c r="AX1026" i="6"/>
  <c r="AZ1025" i="6"/>
  <c r="AY1025" i="6"/>
  <c r="AX1025" i="6"/>
  <c r="AZ1024" i="6"/>
  <c r="AY1024" i="6"/>
  <c r="AX1024" i="6"/>
  <c r="AZ1023" i="6"/>
  <c r="AY1023" i="6"/>
  <c r="AX1023" i="6"/>
  <c r="AZ1022" i="6"/>
  <c r="AY1022" i="6"/>
  <c r="AX1022" i="6"/>
  <c r="AZ1021" i="6"/>
  <c r="AY1021" i="6"/>
  <c r="AX1021" i="6"/>
  <c r="AZ1020" i="6"/>
  <c r="AY1020" i="6"/>
  <c r="AX1020" i="6"/>
  <c r="AZ1019" i="6"/>
  <c r="AY1019" i="6"/>
  <c r="AX1019" i="6"/>
  <c r="AZ1018" i="6"/>
  <c r="AY1018" i="6"/>
  <c r="AX1018" i="6"/>
  <c r="AZ1017" i="6"/>
  <c r="AY1017" i="6"/>
  <c r="AX1017" i="6"/>
  <c r="AZ1016" i="6"/>
  <c r="AY1016" i="6"/>
  <c r="AX1016" i="6"/>
  <c r="AZ1015" i="6"/>
  <c r="AY1015" i="6"/>
  <c r="AX1015" i="6"/>
  <c r="AZ1014" i="6"/>
  <c r="AY1014" i="6"/>
  <c r="AX1014" i="6"/>
  <c r="AZ1013" i="6"/>
  <c r="AY1013" i="6"/>
  <c r="AX1013" i="6"/>
  <c r="AZ1012" i="6"/>
  <c r="AY1012" i="6"/>
  <c r="AX1012" i="6"/>
  <c r="AZ1011" i="6"/>
  <c r="AY1011" i="6"/>
  <c r="AX1011" i="6"/>
  <c r="AZ1010" i="6"/>
  <c r="AY1010" i="6"/>
  <c r="AX1010" i="6"/>
  <c r="AZ1009" i="6"/>
  <c r="AY1009" i="6"/>
  <c r="AX1009" i="6"/>
  <c r="AZ1008" i="6"/>
  <c r="AY1008" i="6"/>
  <c r="AX1008" i="6"/>
  <c r="AZ1007" i="6"/>
  <c r="AY1007" i="6"/>
  <c r="AX1007" i="6"/>
  <c r="AZ1006" i="6"/>
  <c r="AY1006" i="6"/>
  <c r="AX1006" i="6"/>
  <c r="AZ1005" i="6"/>
  <c r="AY1005" i="6"/>
  <c r="AX1005" i="6"/>
  <c r="AZ1004" i="6"/>
  <c r="AY1004" i="6"/>
  <c r="AX1004" i="6"/>
  <c r="AZ1003" i="6"/>
  <c r="AY1003" i="6"/>
  <c r="AX1003" i="6"/>
  <c r="AZ1002" i="6"/>
  <c r="AY1002" i="6"/>
  <c r="AX1002" i="6"/>
  <c r="AZ1001" i="6"/>
  <c r="AY1001" i="6"/>
  <c r="AX1001" i="6"/>
  <c r="AZ1000" i="6"/>
  <c r="AY1000" i="6"/>
  <c r="AX1000" i="6"/>
  <c r="AZ999" i="6"/>
  <c r="AY999" i="6"/>
  <c r="AX999" i="6"/>
  <c r="AZ998" i="6"/>
  <c r="AY998" i="6"/>
  <c r="AX998" i="6"/>
  <c r="AZ997" i="6"/>
  <c r="AY997" i="6"/>
  <c r="AX997" i="6"/>
  <c r="AZ996" i="6"/>
  <c r="AY996" i="6"/>
  <c r="AX996" i="6"/>
  <c r="AZ995" i="6"/>
  <c r="AY995" i="6"/>
  <c r="AX995" i="6"/>
  <c r="AZ994" i="6"/>
  <c r="AY994" i="6"/>
  <c r="AX994" i="6"/>
  <c r="AZ993" i="6"/>
  <c r="AY993" i="6"/>
  <c r="AX993" i="6"/>
  <c r="AZ992" i="6"/>
  <c r="AY992" i="6"/>
  <c r="AX992" i="6"/>
  <c r="AZ991" i="6"/>
  <c r="AY991" i="6"/>
  <c r="AX991" i="6"/>
  <c r="AZ990" i="6"/>
  <c r="AY990" i="6"/>
  <c r="AX990" i="6"/>
  <c r="AZ989" i="6"/>
  <c r="AY989" i="6"/>
  <c r="AX989" i="6"/>
  <c r="AZ988" i="6"/>
  <c r="AY988" i="6"/>
  <c r="AX988" i="6"/>
  <c r="AZ987" i="6"/>
  <c r="AY987" i="6"/>
  <c r="AX987" i="6"/>
  <c r="AZ986" i="6"/>
  <c r="AY986" i="6"/>
  <c r="AX986" i="6"/>
  <c r="AZ985" i="6"/>
  <c r="AY985" i="6"/>
  <c r="AX985" i="6"/>
  <c r="AZ984" i="6"/>
  <c r="AY984" i="6"/>
  <c r="AX984" i="6"/>
  <c r="AZ983" i="6"/>
  <c r="AY983" i="6"/>
  <c r="AX983" i="6"/>
  <c r="AZ982" i="6"/>
  <c r="AY982" i="6"/>
  <c r="AX982" i="6"/>
  <c r="AZ981" i="6"/>
  <c r="AY981" i="6"/>
  <c r="AX981" i="6"/>
  <c r="AZ980" i="6"/>
  <c r="AY980" i="6"/>
  <c r="AX980" i="6"/>
  <c r="AZ979" i="6"/>
  <c r="AY979" i="6"/>
  <c r="AX979" i="6"/>
  <c r="AZ978" i="6"/>
  <c r="AY978" i="6"/>
  <c r="AX978" i="6"/>
  <c r="AZ977" i="6"/>
  <c r="AY977" i="6"/>
  <c r="AX977" i="6"/>
  <c r="AZ976" i="6"/>
  <c r="AY976" i="6"/>
  <c r="AX976" i="6"/>
  <c r="AZ975" i="6"/>
  <c r="AY975" i="6"/>
  <c r="AX975" i="6"/>
  <c r="AZ974" i="6"/>
  <c r="AY974" i="6"/>
  <c r="AX974" i="6"/>
  <c r="AZ973" i="6"/>
  <c r="AY973" i="6"/>
  <c r="AX973" i="6"/>
  <c r="AZ972" i="6"/>
  <c r="AY972" i="6"/>
  <c r="AX972" i="6"/>
  <c r="AZ971" i="6"/>
  <c r="AY971" i="6"/>
  <c r="AX971" i="6"/>
  <c r="AZ970" i="6"/>
  <c r="AY970" i="6"/>
  <c r="AX970" i="6"/>
  <c r="AZ969" i="6"/>
  <c r="AY969" i="6"/>
  <c r="AX969" i="6"/>
  <c r="AZ968" i="6"/>
  <c r="AY968" i="6"/>
  <c r="AX968" i="6"/>
  <c r="AZ967" i="6"/>
  <c r="AY967" i="6"/>
  <c r="AX967" i="6"/>
  <c r="AZ966" i="6"/>
  <c r="AY966" i="6"/>
  <c r="AX966" i="6"/>
  <c r="AZ965" i="6"/>
  <c r="AY965" i="6"/>
  <c r="AX965" i="6"/>
  <c r="AZ964" i="6"/>
  <c r="AY964" i="6"/>
  <c r="AX964" i="6"/>
  <c r="AZ963" i="6"/>
  <c r="AY963" i="6"/>
  <c r="AX963" i="6"/>
  <c r="AZ962" i="6"/>
  <c r="AY962" i="6"/>
  <c r="AX962" i="6"/>
  <c r="AZ961" i="6"/>
  <c r="AY961" i="6"/>
  <c r="AX961" i="6"/>
  <c r="AZ960" i="6"/>
  <c r="AY960" i="6"/>
  <c r="AX960" i="6"/>
  <c r="AZ959" i="6"/>
  <c r="AY959" i="6"/>
  <c r="AX959" i="6"/>
  <c r="AZ958" i="6"/>
  <c r="AY958" i="6"/>
  <c r="AX958" i="6"/>
  <c r="AZ957" i="6"/>
  <c r="AY957" i="6"/>
  <c r="AX957" i="6"/>
  <c r="AZ956" i="6"/>
  <c r="AY956" i="6"/>
  <c r="AX956" i="6"/>
  <c r="AZ955" i="6"/>
  <c r="AY955" i="6"/>
  <c r="AX955" i="6"/>
  <c r="AZ954" i="6"/>
  <c r="AY954" i="6"/>
  <c r="AX954" i="6"/>
  <c r="AZ953" i="6"/>
  <c r="AY953" i="6"/>
  <c r="AX953" i="6"/>
  <c r="AZ952" i="6"/>
  <c r="AY952" i="6"/>
  <c r="AX952" i="6"/>
  <c r="AZ951" i="6"/>
  <c r="AY951" i="6"/>
  <c r="AX951" i="6"/>
  <c r="AZ950" i="6"/>
  <c r="AY950" i="6"/>
  <c r="AX950" i="6"/>
  <c r="AZ949" i="6"/>
  <c r="AY949" i="6"/>
  <c r="AX949" i="6"/>
  <c r="AZ948" i="6"/>
  <c r="AY948" i="6"/>
  <c r="AX948" i="6"/>
  <c r="AZ947" i="6"/>
  <c r="AY947" i="6"/>
  <c r="AX947" i="6"/>
  <c r="AZ946" i="6"/>
  <c r="AY946" i="6"/>
  <c r="AX946" i="6"/>
  <c r="AZ945" i="6"/>
  <c r="AY945" i="6"/>
  <c r="AX945" i="6"/>
  <c r="AZ944" i="6"/>
  <c r="AY944" i="6"/>
  <c r="AX944" i="6"/>
  <c r="AZ943" i="6"/>
  <c r="AY943" i="6"/>
  <c r="AX943" i="6"/>
  <c r="AZ942" i="6"/>
  <c r="AY942" i="6"/>
  <c r="AX942" i="6"/>
  <c r="AZ941" i="6"/>
  <c r="AY941" i="6"/>
  <c r="AX941" i="6"/>
  <c r="AZ940" i="6"/>
  <c r="AY940" i="6"/>
  <c r="AX940" i="6"/>
  <c r="AZ939" i="6"/>
  <c r="AY939" i="6"/>
  <c r="AX939" i="6"/>
  <c r="AZ938" i="6"/>
  <c r="AY938" i="6"/>
  <c r="AX938" i="6"/>
  <c r="AZ937" i="6"/>
  <c r="AY937" i="6"/>
  <c r="AX937" i="6"/>
  <c r="AZ936" i="6"/>
  <c r="AY936" i="6"/>
  <c r="AX936" i="6"/>
  <c r="AZ935" i="6"/>
  <c r="AY935" i="6"/>
  <c r="AX935" i="6"/>
  <c r="AZ934" i="6"/>
  <c r="AY934" i="6"/>
  <c r="AX934" i="6"/>
  <c r="AZ933" i="6"/>
  <c r="AY933" i="6"/>
  <c r="AX933" i="6"/>
  <c r="AZ932" i="6"/>
  <c r="AY932" i="6"/>
  <c r="AX932" i="6"/>
  <c r="AZ931" i="6"/>
  <c r="AY931" i="6"/>
  <c r="AX931" i="6"/>
  <c r="AZ930" i="6"/>
  <c r="AY930" i="6"/>
  <c r="AX930" i="6"/>
  <c r="AZ929" i="6"/>
  <c r="AY929" i="6"/>
  <c r="AX929" i="6"/>
  <c r="AZ928" i="6"/>
  <c r="AY928" i="6"/>
  <c r="AX928" i="6"/>
  <c r="AZ927" i="6"/>
  <c r="AY927" i="6"/>
  <c r="AX927" i="6"/>
  <c r="AZ926" i="6"/>
  <c r="AY926" i="6"/>
  <c r="AX926" i="6"/>
  <c r="AZ925" i="6"/>
  <c r="AY925" i="6"/>
  <c r="AX925" i="6"/>
  <c r="AZ924" i="6"/>
  <c r="AY924" i="6"/>
  <c r="AX924" i="6"/>
  <c r="AZ923" i="6"/>
  <c r="AY923" i="6"/>
  <c r="AX923" i="6"/>
  <c r="AZ922" i="6"/>
  <c r="AY922" i="6"/>
  <c r="AX922" i="6"/>
  <c r="AZ921" i="6"/>
  <c r="AY921" i="6"/>
  <c r="AX921" i="6"/>
  <c r="AZ920" i="6"/>
  <c r="AY920" i="6"/>
  <c r="AX920" i="6"/>
  <c r="AZ919" i="6"/>
  <c r="AY919" i="6"/>
  <c r="AX919" i="6"/>
  <c r="AZ918" i="6"/>
  <c r="AY918" i="6"/>
  <c r="AX918" i="6"/>
  <c r="AZ917" i="6"/>
  <c r="AY917" i="6"/>
  <c r="AX917" i="6"/>
  <c r="AZ916" i="6"/>
  <c r="AY916" i="6"/>
  <c r="AX916" i="6"/>
  <c r="AZ915" i="6"/>
  <c r="AY915" i="6"/>
  <c r="AX915" i="6"/>
  <c r="AZ914" i="6"/>
  <c r="AY914" i="6"/>
  <c r="AX914" i="6"/>
  <c r="AZ913" i="6"/>
  <c r="AY913" i="6"/>
  <c r="AX913" i="6"/>
  <c r="AZ912" i="6"/>
  <c r="AY912" i="6"/>
  <c r="AX912" i="6"/>
  <c r="AZ911" i="6"/>
  <c r="AY911" i="6"/>
  <c r="AX911" i="6"/>
  <c r="AZ910" i="6"/>
  <c r="AY910" i="6"/>
  <c r="AX910" i="6"/>
  <c r="AZ909" i="6"/>
  <c r="AY909" i="6"/>
  <c r="AX909" i="6"/>
  <c r="AZ908" i="6"/>
  <c r="AY908" i="6"/>
  <c r="AX908" i="6"/>
  <c r="AZ907" i="6"/>
  <c r="AY907" i="6"/>
  <c r="AX907" i="6"/>
  <c r="AZ906" i="6"/>
  <c r="AY906" i="6"/>
  <c r="AX906" i="6"/>
  <c r="AZ905" i="6"/>
  <c r="AY905" i="6"/>
  <c r="AX905" i="6"/>
  <c r="AZ904" i="6"/>
  <c r="AY904" i="6"/>
  <c r="AX904" i="6"/>
  <c r="AZ903" i="6"/>
  <c r="AY903" i="6"/>
  <c r="AX903" i="6"/>
  <c r="AZ902" i="6"/>
  <c r="AY902" i="6"/>
  <c r="AX902" i="6"/>
  <c r="AZ901" i="6"/>
  <c r="AY901" i="6"/>
  <c r="AX901" i="6"/>
  <c r="AZ900" i="6"/>
  <c r="AY900" i="6"/>
  <c r="AX900" i="6"/>
  <c r="AZ899" i="6"/>
  <c r="AY899" i="6"/>
  <c r="AX899" i="6"/>
  <c r="AZ898" i="6"/>
  <c r="AY898" i="6"/>
  <c r="AX898" i="6"/>
  <c r="AZ897" i="6"/>
  <c r="AY897" i="6"/>
  <c r="AX897" i="6"/>
  <c r="AZ896" i="6"/>
  <c r="AY896" i="6"/>
  <c r="AX896" i="6"/>
  <c r="AZ895" i="6"/>
  <c r="AY895" i="6"/>
  <c r="AX895" i="6"/>
  <c r="AZ894" i="6"/>
  <c r="AY894" i="6"/>
  <c r="AX894" i="6"/>
  <c r="AZ893" i="6"/>
  <c r="AY893" i="6"/>
  <c r="AX893" i="6"/>
  <c r="AZ892" i="6"/>
  <c r="AY892" i="6"/>
  <c r="AX892" i="6"/>
  <c r="AZ891" i="6"/>
  <c r="AY891" i="6"/>
  <c r="AX891" i="6"/>
  <c r="AZ890" i="6"/>
  <c r="AY890" i="6"/>
  <c r="AX890" i="6"/>
  <c r="AZ889" i="6"/>
  <c r="AY889" i="6"/>
  <c r="AX889" i="6"/>
  <c r="AZ888" i="6"/>
  <c r="AY888" i="6"/>
  <c r="AX888" i="6"/>
  <c r="AZ887" i="6"/>
  <c r="AY887" i="6"/>
  <c r="AX887" i="6"/>
  <c r="AZ886" i="6"/>
  <c r="AY886" i="6"/>
  <c r="AX886" i="6"/>
  <c r="AZ885" i="6"/>
  <c r="AY885" i="6"/>
  <c r="AX885" i="6"/>
  <c r="AZ884" i="6"/>
  <c r="AY884" i="6"/>
  <c r="AX884" i="6"/>
  <c r="AZ883" i="6"/>
  <c r="AY883" i="6"/>
  <c r="AX883" i="6"/>
  <c r="AZ882" i="6"/>
  <c r="AY882" i="6"/>
  <c r="AX882" i="6"/>
  <c r="AZ881" i="6"/>
  <c r="AY881" i="6"/>
  <c r="AX881" i="6"/>
  <c r="AZ880" i="6"/>
  <c r="AY880" i="6"/>
  <c r="AX880" i="6"/>
  <c r="AZ879" i="6"/>
  <c r="AY879" i="6"/>
  <c r="AX879" i="6"/>
  <c r="AZ878" i="6"/>
  <c r="AY878" i="6"/>
  <c r="AX878" i="6"/>
  <c r="AZ877" i="6"/>
  <c r="AY877" i="6"/>
  <c r="AX877" i="6"/>
  <c r="AZ876" i="6"/>
  <c r="AY876" i="6"/>
  <c r="AX876" i="6"/>
  <c r="AZ875" i="6"/>
  <c r="AY875" i="6"/>
  <c r="AX875" i="6"/>
  <c r="AZ874" i="6"/>
  <c r="AY874" i="6"/>
  <c r="AX874" i="6"/>
  <c r="AZ873" i="6"/>
  <c r="AY873" i="6"/>
  <c r="AX873" i="6"/>
  <c r="AZ872" i="6"/>
  <c r="AY872" i="6"/>
  <c r="AX872" i="6"/>
  <c r="AZ871" i="6"/>
  <c r="AY871" i="6"/>
  <c r="AX871" i="6"/>
  <c r="AZ870" i="6"/>
  <c r="AY870" i="6"/>
  <c r="AX870" i="6"/>
  <c r="AZ869" i="6"/>
  <c r="AY869" i="6"/>
  <c r="AX869" i="6"/>
  <c r="AZ868" i="6"/>
  <c r="AY868" i="6"/>
  <c r="AX868" i="6"/>
  <c r="AZ867" i="6"/>
  <c r="AY867" i="6"/>
  <c r="AX867" i="6"/>
  <c r="AZ866" i="6"/>
  <c r="AY866" i="6"/>
  <c r="AX866" i="6"/>
  <c r="AZ865" i="6"/>
  <c r="AY865" i="6"/>
  <c r="AX865" i="6"/>
  <c r="AZ864" i="6"/>
  <c r="AY864" i="6"/>
  <c r="AX864" i="6"/>
  <c r="AZ863" i="6"/>
  <c r="AY863" i="6"/>
  <c r="AX863" i="6"/>
  <c r="AZ862" i="6"/>
  <c r="AY862" i="6"/>
  <c r="AX862" i="6"/>
  <c r="AZ861" i="6"/>
  <c r="AY861" i="6"/>
  <c r="AX861" i="6"/>
  <c r="AZ860" i="6"/>
  <c r="AY860" i="6"/>
  <c r="AX860" i="6"/>
  <c r="AZ859" i="6"/>
  <c r="AY859" i="6"/>
  <c r="AX859" i="6"/>
  <c r="AZ858" i="6"/>
  <c r="AY858" i="6"/>
  <c r="AX858" i="6"/>
  <c r="AZ857" i="6"/>
  <c r="AY857" i="6"/>
  <c r="AX857" i="6"/>
  <c r="AZ856" i="6"/>
  <c r="AY856" i="6"/>
  <c r="AX856" i="6"/>
  <c r="AZ855" i="6"/>
  <c r="AY855" i="6"/>
  <c r="AX855" i="6"/>
  <c r="AZ854" i="6"/>
  <c r="AY854" i="6"/>
  <c r="AX854" i="6"/>
  <c r="AZ853" i="6"/>
  <c r="AY853" i="6"/>
  <c r="AX853" i="6"/>
  <c r="AZ852" i="6"/>
  <c r="AY852" i="6"/>
  <c r="AX852" i="6"/>
  <c r="AZ851" i="6"/>
  <c r="AY851" i="6"/>
  <c r="AX851" i="6"/>
  <c r="AZ850" i="6"/>
  <c r="AY850" i="6"/>
  <c r="AX850" i="6"/>
  <c r="AZ849" i="6"/>
  <c r="AY849" i="6"/>
  <c r="AX849" i="6"/>
  <c r="AZ848" i="6"/>
  <c r="AY848" i="6"/>
  <c r="AX848" i="6"/>
  <c r="AZ847" i="6"/>
  <c r="AY847" i="6"/>
  <c r="AX847" i="6"/>
  <c r="AZ846" i="6"/>
  <c r="AY846" i="6"/>
  <c r="AX846" i="6"/>
  <c r="AZ845" i="6"/>
  <c r="AY845" i="6"/>
  <c r="AX845" i="6"/>
  <c r="AZ844" i="6"/>
  <c r="AY844" i="6"/>
  <c r="AX844" i="6"/>
  <c r="AZ843" i="6"/>
  <c r="AY843" i="6"/>
  <c r="AX843" i="6"/>
  <c r="AZ842" i="6"/>
  <c r="AY842" i="6"/>
  <c r="AX842" i="6"/>
  <c r="AZ841" i="6"/>
  <c r="AY841" i="6"/>
  <c r="AX841" i="6"/>
  <c r="AZ840" i="6"/>
  <c r="AY840" i="6"/>
  <c r="AX840" i="6"/>
  <c r="AZ839" i="6"/>
  <c r="AY839" i="6"/>
  <c r="AX839" i="6"/>
  <c r="AZ838" i="6"/>
  <c r="AY838" i="6"/>
  <c r="AX838" i="6"/>
  <c r="AZ837" i="6"/>
  <c r="AY837" i="6"/>
  <c r="AX837" i="6"/>
  <c r="AZ836" i="6"/>
  <c r="AY836" i="6"/>
  <c r="AX836" i="6"/>
  <c r="AZ835" i="6"/>
  <c r="AY835" i="6"/>
  <c r="AX835" i="6"/>
  <c r="AZ834" i="6"/>
  <c r="AY834" i="6"/>
  <c r="AX834" i="6"/>
  <c r="AZ833" i="6"/>
  <c r="AY833" i="6"/>
  <c r="AX833" i="6"/>
  <c r="AZ832" i="6"/>
  <c r="AY832" i="6"/>
  <c r="AX832" i="6"/>
  <c r="AZ831" i="6"/>
  <c r="AY831" i="6"/>
  <c r="AX831" i="6"/>
  <c r="AZ830" i="6"/>
  <c r="AY830" i="6"/>
  <c r="AX830" i="6"/>
  <c r="AZ829" i="6"/>
  <c r="AY829" i="6"/>
  <c r="AX829" i="6"/>
  <c r="AZ828" i="6"/>
  <c r="AY828" i="6"/>
  <c r="AX828" i="6"/>
  <c r="AZ827" i="6"/>
  <c r="AY827" i="6"/>
  <c r="AX827" i="6"/>
  <c r="AZ826" i="6"/>
  <c r="AY826" i="6"/>
  <c r="AX826" i="6"/>
  <c r="AZ825" i="6"/>
  <c r="AY825" i="6"/>
  <c r="AX825" i="6"/>
  <c r="AZ824" i="6"/>
  <c r="AY824" i="6"/>
  <c r="AX824" i="6"/>
  <c r="AZ823" i="6"/>
  <c r="AY823" i="6"/>
  <c r="AX823" i="6"/>
  <c r="AZ822" i="6"/>
  <c r="AY822" i="6"/>
  <c r="AX822" i="6"/>
  <c r="AZ821" i="6"/>
  <c r="AY821" i="6"/>
  <c r="AX821" i="6"/>
  <c r="AZ820" i="6"/>
  <c r="AY820" i="6"/>
  <c r="AX820" i="6"/>
  <c r="AZ819" i="6"/>
  <c r="AY819" i="6"/>
  <c r="AX819" i="6"/>
  <c r="AZ818" i="6"/>
  <c r="AY818" i="6"/>
  <c r="AX818" i="6"/>
  <c r="AZ817" i="6"/>
  <c r="AY817" i="6"/>
  <c r="AX817" i="6"/>
  <c r="AZ816" i="6"/>
  <c r="AY816" i="6"/>
  <c r="AX816" i="6"/>
  <c r="AZ815" i="6"/>
  <c r="AY815" i="6"/>
  <c r="AX815" i="6"/>
  <c r="AZ814" i="6"/>
  <c r="AY814" i="6"/>
  <c r="AX814" i="6"/>
  <c r="AZ813" i="6"/>
  <c r="AY813" i="6"/>
  <c r="AX813" i="6"/>
  <c r="AZ812" i="6"/>
  <c r="AY812" i="6"/>
  <c r="AX812" i="6"/>
  <c r="AZ811" i="6"/>
  <c r="AY811" i="6"/>
  <c r="AX811" i="6"/>
  <c r="AZ810" i="6"/>
  <c r="AY810" i="6"/>
  <c r="AX810" i="6"/>
  <c r="AZ809" i="6"/>
  <c r="AY809" i="6"/>
  <c r="AX809" i="6"/>
  <c r="AZ808" i="6"/>
  <c r="AY808" i="6"/>
  <c r="AX808" i="6"/>
  <c r="AZ807" i="6"/>
  <c r="AY807" i="6"/>
  <c r="AX807" i="6"/>
  <c r="AZ806" i="6"/>
  <c r="AY806" i="6"/>
  <c r="AX806" i="6"/>
  <c r="AZ805" i="6"/>
  <c r="AY805" i="6"/>
  <c r="AX805" i="6"/>
  <c r="AZ804" i="6"/>
  <c r="AY804" i="6"/>
  <c r="AX804" i="6"/>
  <c r="AZ803" i="6"/>
  <c r="AY803" i="6"/>
  <c r="AX803" i="6"/>
  <c r="AZ802" i="6"/>
  <c r="AY802" i="6"/>
  <c r="AX802" i="6"/>
  <c r="AZ801" i="6"/>
  <c r="AY801" i="6"/>
  <c r="AX801" i="6"/>
  <c r="AZ800" i="6"/>
  <c r="AY800" i="6"/>
  <c r="AX800" i="6"/>
  <c r="AZ799" i="6"/>
  <c r="AY799" i="6"/>
  <c r="AX799" i="6"/>
  <c r="AZ798" i="6"/>
  <c r="AY798" i="6"/>
  <c r="AX798" i="6"/>
  <c r="AZ797" i="6"/>
  <c r="AY797" i="6"/>
  <c r="AX797" i="6"/>
  <c r="AZ796" i="6"/>
  <c r="AY796" i="6"/>
  <c r="AX796" i="6"/>
  <c r="AZ795" i="6"/>
  <c r="AY795" i="6"/>
  <c r="AX795" i="6"/>
  <c r="AZ794" i="6"/>
  <c r="AY794" i="6"/>
  <c r="AX794" i="6"/>
  <c r="AZ793" i="6"/>
  <c r="AY793" i="6"/>
  <c r="AX793" i="6"/>
  <c r="AZ792" i="6"/>
  <c r="AY792" i="6"/>
  <c r="AX792" i="6"/>
  <c r="AZ791" i="6"/>
  <c r="AY791" i="6"/>
  <c r="AX791" i="6"/>
  <c r="AZ790" i="6"/>
  <c r="AY790" i="6"/>
  <c r="AX790" i="6"/>
  <c r="AZ789" i="6"/>
  <c r="AY789" i="6"/>
  <c r="AX789" i="6"/>
  <c r="AZ788" i="6"/>
  <c r="AY788" i="6"/>
  <c r="AX788" i="6"/>
  <c r="AZ787" i="6"/>
  <c r="AY787" i="6"/>
  <c r="AX787" i="6"/>
  <c r="AZ786" i="6"/>
  <c r="AY786" i="6"/>
  <c r="AX786" i="6"/>
  <c r="AZ785" i="6"/>
  <c r="AY785" i="6"/>
  <c r="AX785" i="6"/>
  <c r="AZ784" i="6"/>
  <c r="AY784" i="6"/>
  <c r="AX784" i="6"/>
  <c r="AZ783" i="6"/>
  <c r="AY783" i="6"/>
  <c r="AX783" i="6"/>
  <c r="AZ782" i="6"/>
  <c r="AY782" i="6"/>
  <c r="AX782" i="6"/>
  <c r="AZ781" i="6"/>
  <c r="AY781" i="6"/>
  <c r="AX781" i="6"/>
  <c r="AZ780" i="6"/>
  <c r="AY780" i="6"/>
  <c r="AX780" i="6"/>
  <c r="AZ779" i="6"/>
  <c r="AY779" i="6"/>
  <c r="AX779" i="6"/>
  <c r="AZ778" i="6"/>
  <c r="AY778" i="6"/>
  <c r="AX778" i="6"/>
  <c r="AZ777" i="6"/>
  <c r="AY777" i="6"/>
  <c r="AX777" i="6"/>
  <c r="AZ776" i="6"/>
  <c r="AY776" i="6"/>
  <c r="AX776" i="6"/>
  <c r="AZ775" i="6"/>
  <c r="AY775" i="6"/>
  <c r="AX775" i="6"/>
  <c r="AZ774" i="6"/>
  <c r="AY774" i="6"/>
  <c r="AX774" i="6"/>
  <c r="AZ773" i="6"/>
  <c r="AY773" i="6"/>
  <c r="AX773" i="6"/>
  <c r="AZ772" i="6"/>
  <c r="AY772" i="6"/>
  <c r="AX772" i="6"/>
  <c r="AZ771" i="6"/>
  <c r="AY771" i="6"/>
  <c r="AX771" i="6"/>
  <c r="AZ770" i="6"/>
  <c r="AY770" i="6"/>
  <c r="AX770" i="6"/>
  <c r="AZ769" i="6"/>
  <c r="AY769" i="6"/>
  <c r="AX769" i="6"/>
  <c r="AZ768" i="6"/>
  <c r="AY768" i="6"/>
  <c r="AX768" i="6"/>
  <c r="AZ767" i="6"/>
  <c r="AY767" i="6"/>
  <c r="AX767" i="6"/>
  <c r="AZ766" i="6"/>
  <c r="AY766" i="6"/>
  <c r="AX766" i="6"/>
  <c r="AZ765" i="6"/>
  <c r="AY765" i="6"/>
  <c r="AX765" i="6"/>
  <c r="AZ764" i="6"/>
  <c r="AY764" i="6"/>
  <c r="AX764" i="6"/>
  <c r="AZ763" i="6"/>
  <c r="AY763" i="6"/>
  <c r="AX763" i="6"/>
  <c r="AZ762" i="6"/>
  <c r="AY762" i="6"/>
  <c r="AX762" i="6"/>
  <c r="AZ761" i="6"/>
  <c r="AY761" i="6"/>
  <c r="AX761" i="6"/>
  <c r="AZ760" i="6"/>
  <c r="AY760" i="6"/>
  <c r="AX760" i="6"/>
  <c r="AZ759" i="6"/>
  <c r="AY759" i="6"/>
  <c r="AX759" i="6"/>
  <c r="AZ758" i="6"/>
  <c r="AY758" i="6"/>
  <c r="AX758" i="6"/>
  <c r="AZ757" i="6"/>
  <c r="AY757" i="6"/>
  <c r="AX757" i="6"/>
  <c r="AZ756" i="6"/>
  <c r="AY756" i="6"/>
  <c r="AX756" i="6"/>
  <c r="AZ755" i="6"/>
  <c r="AY755" i="6"/>
  <c r="AX755" i="6"/>
  <c r="AZ754" i="6"/>
  <c r="AY754" i="6"/>
  <c r="AX754" i="6"/>
  <c r="AZ753" i="6"/>
  <c r="AY753" i="6"/>
  <c r="AX753" i="6"/>
  <c r="AZ752" i="6"/>
  <c r="AY752" i="6"/>
  <c r="AX752" i="6"/>
  <c r="AZ751" i="6"/>
  <c r="AY751" i="6"/>
  <c r="AX751" i="6"/>
  <c r="AZ750" i="6"/>
  <c r="AY750" i="6"/>
  <c r="AX750" i="6"/>
  <c r="AZ749" i="6"/>
  <c r="AY749" i="6"/>
  <c r="AX749" i="6"/>
  <c r="AZ748" i="6"/>
  <c r="AY748" i="6"/>
  <c r="AX748" i="6"/>
  <c r="AZ747" i="6"/>
  <c r="AY747" i="6"/>
  <c r="AX747" i="6"/>
  <c r="AZ746" i="6"/>
  <c r="AY746" i="6"/>
  <c r="AX746" i="6"/>
  <c r="AZ745" i="6"/>
  <c r="AY745" i="6"/>
  <c r="AX745" i="6"/>
  <c r="AZ744" i="6"/>
  <c r="AY744" i="6"/>
  <c r="AX744" i="6"/>
  <c r="AZ743" i="6"/>
  <c r="AY743" i="6"/>
  <c r="AX743" i="6"/>
  <c r="AZ742" i="6"/>
  <c r="AY742" i="6"/>
  <c r="AX742" i="6"/>
  <c r="AZ741" i="6"/>
  <c r="AY741" i="6"/>
  <c r="AX741" i="6"/>
  <c r="AZ740" i="6"/>
  <c r="AY740" i="6"/>
  <c r="AX740" i="6"/>
  <c r="AZ739" i="6"/>
  <c r="AY739" i="6"/>
  <c r="AX739" i="6"/>
  <c r="AZ738" i="6"/>
  <c r="AY738" i="6"/>
  <c r="AX738" i="6"/>
  <c r="AZ737" i="6"/>
  <c r="AY737" i="6"/>
  <c r="AX737" i="6"/>
  <c r="AZ736" i="6"/>
  <c r="AY736" i="6"/>
  <c r="AX736" i="6"/>
  <c r="AZ735" i="6"/>
  <c r="AY735" i="6"/>
  <c r="AX735" i="6"/>
  <c r="AZ734" i="6"/>
  <c r="AY734" i="6"/>
  <c r="AX734" i="6"/>
  <c r="AZ733" i="6"/>
  <c r="AY733" i="6"/>
  <c r="AX733" i="6"/>
  <c r="AZ732" i="6"/>
  <c r="AY732" i="6"/>
  <c r="AX732" i="6"/>
  <c r="AZ731" i="6"/>
  <c r="AY731" i="6"/>
  <c r="AX731" i="6"/>
  <c r="AZ730" i="6"/>
  <c r="AY730" i="6"/>
  <c r="AX730" i="6"/>
  <c r="AZ729" i="6"/>
  <c r="AY729" i="6"/>
  <c r="AX729" i="6"/>
  <c r="AZ728" i="6"/>
  <c r="AY728" i="6"/>
  <c r="AX728" i="6"/>
  <c r="AZ727" i="6"/>
  <c r="AY727" i="6"/>
  <c r="AX727" i="6"/>
  <c r="AZ726" i="6"/>
  <c r="AY726" i="6"/>
  <c r="AX726" i="6"/>
  <c r="AZ725" i="6"/>
  <c r="AY725" i="6"/>
  <c r="AX725" i="6"/>
  <c r="AZ724" i="6"/>
  <c r="AY724" i="6"/>
  <c r="AX724" i="6"/>
  <c r="AZ723" i="6"/>
  <c r="AY723" i="6"/>
  <c r="AX723" i="6"/>
  <c r="AZ722" i="6"/>
  <c r="AY722" i="6"/>
  <c r="AX722" i="6"/>
  <c r="AZ721" i="6"/>
  <c r="AY721" i="6"/>
  <c r="AX721" i="6"/>
  <c r="AZ720" i="6"/>
  <c r="AY720" i="6"/>
  <c r="AX720" i="6"/>
  <c r="AZ719" i="6"/>
  <c r="AY719" i="6"/>
  <c r="AX719" i="6"/>
  <c r="AZ718" i="6"/>
  <c r="AY718" i="6"/>
  <c r="AX718" i="6"/>
  <c r="AZ717" i="6"/>
  <c r="AY717" i="6"/>
  <c r="AX717" i="6"/>
  <c r="AZ716" i="6"/>
  <c r="AY716" i="6"/>
  <c r="AX716" i="6"/>
  <c r="AZ715" i="6"/>
  <c r="AY715" i="6"/>
  <c r="AX715" i="6"/>
  <c r="AZ714" i="6"/>
  <c r="AY714" i="6"/>
  <c r="AX714" i="6"/>
  <c r="AZ713" i="6"/>
  <c r="AY713" i="6"/>
  <c r="AX713" i="6"/>
  <c r="AZ712" i="6"/>
  <c r="AY712" i="6"/>
  <c r="AX712" i="6"/>
  <c r="AZ711" i="6"/>
  <c r="AY711" i="6"/>
  <c r="AX711" i="6"/>
  <c r="AZ710" i="6"/>
  <c r="AY710" i="6"/>
  <c r="AX710" i="6"/>
  <c r="AZ709" i="6"/>
  <c r="AY709" i="6"/>
  <c r="AX709" i="6"/>
  <c r="AZ708" i="6"/>
  <c r="AY708" i="6"/>
  <c r="AX708" i="6"/>
  <c r="AZ707" i="6"/>
  <c r="AY707" i="6"/>
  <c r="AX707" i="6"/>
  <c r="AZ706" i="6"/>
  <c r="AY706" i="6"/>
  <c r="AX706" i="6"/>
  <c r="AZ705" i="6"/>
  <c r="AY705" i="6"/>
  <c r="AX705" i="6"/>
  <c r="AZ704" i="6"/>
  <c r="AY704" i="6"/>
  <c r="AX704" i="6"/>
  <c r="AZ703" i="6"/>
  <c r="AY703" i="6"/>
  <c r="AX703" i="6"/>
  <c r="AZ702" i="6"/>
  <c r="AY702" i="6"/>
  <c r="AX702" i="6"/>
  <c r="AZ701" i="6"/>
  <c r="AY701" i="6"/>
  <c r="AX701" i="6"/>
  <c r="AZ700" i="6"/>
  <c r="AY700" i="6"/>
  <c r="AX700" i="6"/>
  <c r="AZ699" i="6"/>
  <c r="AY699" i="6"/>
  <c r="AX699" i="6"/>
  <c r="AZ698" i="6"/>
  <c r="AY698" i="6"/>
  <c r="AX698" i="6"/>
  <c r="AZ697" i="6"/>
  <c r="AY697" i="6"/>
  <c r="AX697" i="6"/>
  <c r="AZ696" i="6"/>
  <c r="AY696" i="6"/>
  <c r="AX696" i="6"/>
  <c r="AZ695" i="6"/>
  <c r="AY695" i="6"/>
  <c r="AX695" i="6"/>
  <c r="AZ694" i="6"/>
  <c r="AY694" i="6"/>
  <c r="AX694" i="6"/>
  <c r="AZ693" i="6"/>
  <c r="AY693" i="6"/>
  <c r="AX693" i="6"/>
  <c r="AZ692" i="6"/>
  <c r="AY692" i="6"/>
  <c r="AX692" i="6"/>
  <c r="AZ691" i="6"/>
  <c r="AY691" i="6"/>
  <c r="AX691" i="6"/>
  <c r="AZ690" i="6"/>
  <c r="AY690" i="6"/>
  <c r="AX690" i="6"/>
  <c r="AZ689" i="6"/>
  <c r="AY689" i="6"/>
  <c r="AX689" i="6"/>
  <c r="AZ688" i="6"/>
  <c r="AY688" i="6"/>
  <c r="AX688" i="6"/>
  <c r="AZ687" i="6"/>
  <c r="AY687" i="6"/>
  <c r="AX687" i="6"/>
  <c r="AZ686" i="6"/>
  <c r="AY686" i="6"/>
  <c r="AX686" i="6"/>
  <c r="AZ685" i="6"/>
  <c r="AY685" i="6"/>
  <c r="AX685" i="6"/>
  <c r="AZ684" i="6"/>
  <c r="AY684" i="6"/>
  <c r="AX684" i="6"/>
  <c r="AZ683" i="6"/>
  <c r="AY683" i="6"/>
  <c r="AX683" i="6"/>
  <c r="AZ682" i="6"/>
  <c r="AY682" i="6"/>
  <c r="AX682" i="6"/>
  <c r="AZ681" i="6"/>
  <c r="AY681" i="6"/>
  <c r="AX681" i="6"/>
  <c r="AZ680" i="6"/>
  <c r="AY680" i="6"/>
  <c r="AX680" i="6"/>
  <c r="AZ679" i="6"/>
  <c r="AY679" i="6"/>
  <c r="AX679" i="6"/>
  <c r="AZ678" i="6"/>
  <c r="AY678" i="6"/>
  <c r="AX678" i="6"/>
  <c r="AZ677" i="6"/>
  <c r="AY677" i="6"/>
  <c r="AX677" i="6"/>
  <c r="AZ676" i="6"/>
  <c r="AY676" i="6"/>
  <c r="AX676" i="6"/>
  <c r="AZ675" i="6"/>
  <c r="AY675" i="6"/>
  <c r="AX675" i="6"/>
  <c r="AZ674" i="6"/>
  <c r="AY674" i="6"/>
  <c r="AX674" i="6"/>
  <c r="AZ673" i="6"/>
  <c r="AY673" i="6"/>
  <c r="AX673" i="6"/>
  <c r="AZ672" i="6"/>
  <c r="AY672" i="6"/>
  <c r="AX672" i="6"/>
  <c r="AZ671" i="6"/>
  <c r="AY671" i="6"/>
  <c r="AX671" i="6"/>
  <c r="AZ670" i="6"/>
  <c r="AY670" i="6"/>
  <c r="AX670" i="6"/>
  <c r="AZ669" i="6"/>
  <c r="AY669" i="6"/>
  <c r="AX669" i="6"/>
  <c r="AZ668" i="6"/>
  <c r="AY668" i="6"/>
  <c r="AX668" i="6"/>
  <c r="AZ667" i="6"/>
  <c r="AY667" i="6"/>
  <c r="AX667" i="6"/>
  <c r="AZ666" i="6"/>
  <c r="AY666" i="6"/>
  <c r="AX666" i="6"/>
  <c r="AZ665" i="6"/>
  <c r="AY665" i="6"/>
  <c r="AX665" i="6"/>
  <c r="AZ664" i="6"/>
  <c r="AY664" i="6"/>
  <c r="AX664" i="6"/>
  <c r="AZ663" i="6"/>
  <c r="AY663" i="6"/>
  <c r="AX663" i="6"/>
  <c r="AZ662" i="6"/>
  <c r="AY662" i="6"/>
  <c r="AX662" i="6"/>
  <c r="AZ661" i="6"/>
  <c r="AY661" i="6"/>
  <c r="AX661" i="6"/>
  <c r="AZ660" i="6"/>
  <c r="AY660" i="6"/>
  <c r="AX660" i="6"/>
  <c r="AZ659" i="6"/>
  <c r="AY659" i="6"/>
  <c r="AX659" i="6"/>
  <c r="AZ658" i="6"/>
  <c r="AY658" i="6"/>
  <c r="AX658" i="6"/>
  <c r="AZ657" i="6"/>
  <c r="AY657" i="6"/>
  <c r="AX657" i="6"/>
  <c r="AZ656" i="6"/>
  <c r="AY656" i="6"/>
  <c r="AX656" i="6"/>
  <c r="AZ655" i="6"/>
  <c r="AY655" i="6"/>
  <c r="AX655" i="6"/>
  <c r="AZ654" i="6"/>
  <c r="AY654" i="6"/>
  <c r="AX654" i="6"/>
  <c r="AZ653" i="6"/>
  <c r="AY653" i="6"/>
  <c r="AX653" i="6"/>
  <c r="AZ652" i="6"/>
  <c r="AY652" i="6"/>
  <c r="AX652" i="6"/>
  <c r="AZ651" i="6"/>
  <c r="AY651" i="6"/>
  <c r="AX651" i="6"/>
  <c r="AZ650" i="6"/>
  <c r="AY650" i="6"/>
  <c r="AX650" i="6"/>
  <c r="AZ649" i="6"/>
  <c r="AY649" i="6"/>
  <c r="AX649" i="6"/>
  <c r="AZ648" i="6"/>
  <c r="AY648" i="6"/>
  <c r="AX648" i="6"/>
  <c r="AZ647" i="6"/>
  <c r="AY647" i="6"/>
  <c r="AX647" i="6"/>
  <c r="AZ646" i="6"/>
  <c r="AY646" i="6"/>
  <c r="AX646" i="6"/>
  <c r="AZ645" i="6"/>
  <c r="AY645" i="6"/>
  <c r="AX645" i="6"/>
  <c r="AZ644" i="6"/>
  <c r="AY644" i="6"/>
  <c r="AX644" i="6"/>
  <c r="AZ643" i="6"/>
  <c r="AY643" i="6"/>
  <c r="AX643" i="6"/>
  <c r="AZ642" i="6"/>
  <c r="AY642" i="6"/>
  <c r="AX642" i="6"/>
  <c r="AZ641" i="6"/>
  <c r="AY641" i="6"/>
  <c r="AX641" i="6"/>
  <c r="AZ640" i="6"/>
  <c r="AY640" i="6"/>
  <c r="AX640" i="6"/>
  <c r="AZ639" i="6"/>
  <c r="AY639" i="6"/>
  <c r="AX639" i="6"/>
  <c r="AZ638" i="6"/>
  <c r="AY638" i="6"/>
  <c r="AX638" i="6"/>
  <c r="AZ637" i="6"/>
  <c r="AY637" i="6"/>
  <c r="AX637" i="6"/>
  <c r="AZ636" i="6"/>
  <c r="AY636" i="6"/>
  <c r="AX636" i="6"/>
  <c r="AZ635" i="6"/>
  <c r="AY635" i="6"/>
  <c r="AX635" i="6"/>
  <c r="AZ634" i="6"/>
  <c r="AY634" i="6"/>
  <c r="AX634" i="6"/>
  <c r="AZ633" i="6"/>
  <c r="AY633" i="6"/>
  <c r="AX633" i="6"/>
  <c r="AZ632" i="6"/>
  <c r="AY632" i="6"/>
  <c r="AX632" i="6"/>
  <c r="AZ631" i="6"/>
  <c r="AY631" i="6"/>
  <c r="AX631" i="6"/>
  <c r="AZ630" i="6"/>
  <c r="AY630" i="6"/>
  <c r="AX630" i="6"/>
  <c r="AZ629" i="6"/>
  <c r="AY629" i="6"/>
  <c r="AX629" i="6"/>
  <c r="AZ628" i="6"/>
  <c r="AY628" i="6"/>
  <c r="AX628" i="6"/>
  <c r="AZ627" i="6"/>
  <c r="AY627" i="6"/>
  <c r="AX627" i="6"/>
  <c r="AZ626" i="6"/>
  <c r="AY626" i="6"/>
  <c r="AX626" i="6"/>
  <c r="AZ625" i="6"/>
  <c r="AY625" i="6"/>
  <c r="AX625" i="6"/>
  <c r="AZ624" i="6"/>
  <c r="AY624" i="6"/>
  <c r="AX624" i="6"/>
  <c r="AZ623" i="6"/>
  <c r="AY623" i="6"/>
  <c r="AX623" i="6"/>
  <c r="AZ622" i="6"/>
  <c r="AY622" i="6"/>
  <c r="AX622" i="6"/>
  <c r="AZ621" i="6"/>
  <c r="AY621" i="6"/>
  <c r="AX621" i="6"/>
  <c r="AZ620" i="6"/>
  <c r="AY620" i="6"/>
  <c r="AX620" i="6"/>
  <c r="AZ619" i="6"/>
  <c r="AY619" i="6"/>
  <c r="AX619" i="6"/>
  <c r="AZ618" i="6"/>
  <c r="AY618" i="6"/>
  <c r="AX618" i="6"/>
  <c r="AZ617" i="6"/>
  <c r="AY617" i="6"/>
  <c r="AX617" i="6"/>
  <c r="AZ616" i="6"/>
  <c r="AY616" i="6"/>
  <c r="AX616" i="6"/>
  <c r="AZ615" i="6"/>
  <c r="AY615" i="6"/>
  <c r="AX615" i="6"/>
  <c r="AZ614" i="6"/>
  <c r="AY614" i="6"/>
  <c r="AX614" i="6"/>
  <c r="AZ613" i="6"/>
  <c r="AY613" i="6"/>
  <c r="AX613" i="6"/>
  <c r="AZ612" i="6"/>
  <c r="AY612" i="6"/>
  <c r="AX612" i="6"/>
  <c r="AZ611" i="6"/>
  <c r="AY611" i="6"/>
  <c r="AX611" i="6"/>
  <c r="AZ610" i="6"/>
  <c r="AY610" i="6"/>
  <c r="AX610" i="6"/>
  <c r="AZ609" i="6"/>
  <c r="AY609" i="6"/>
  <c r="AX609" i="6"/>
  <c r="AZ608" i="6"/>
  <c r="AY608" i="6"/>
  <c r="AX608" i="6"/>
  <c r="AZ607" i="6"/>
  <c r="AY607" i="6"/>
  <c r="AX607" i="6"/>
  <c r="AZ606" i="6"/>
  <c r="AY606" i="6"/>
  <c r="AX606" i="6"/>
  <c r="AZ605" i="6"/>
  <c r="AY605" i="6"/>
  <c r="AX605" i="6"/>
  <c r="AZ604" i="6"/>
  <c r="AY604" i="6"/>
  <c r="AX604" i="6"/>
  <c r="AZ603" i="6"/>
  <c r="AY603" i="6"/>
  <c r="AX603" i="6"/>
  <c r="AZ602" i="6"/>
  <c r="AY602" i="6"/>
  <c r="AX602" i="6"/>
  <c r="AZ601" i="6"/>
  <c r="AY601" i="6"/>
  <c r="AX601" i="6"/>
  <c r="AZ600" i="6"/>
  <c r="AY600" i="6"/>
  <c r="AX600" i="6"/>
  <c r="AZ599" i="6"/>
  <c r="AY599" i="6"/>
  <c r="AX599" i="6"/>
  <c r="AZ598" i="6"/>
  <c r="AY598" i="6"/>
  <c r="AX598" i="6"/>
  <c r="AZ597" i="6"/>
  <c r="AY597" i="6"/>
  <c r="AX597" i="6"/>
  <c r="AZ596" i="6"/>
  <c r="AY596" i="6"/>
  <c r="AX596" i="6"/>
  <c r="AZ595" i="6"/>
  <c r="AY595" i="6"/>
  <c r="AX595" i="6"/>
  <c r="AZ594" i="6"/>
  <c r="AY594" i="6"/>
  <c r="AX594" i="6"/>
  <c r="AZ593" i="6"/>
  <c r="AY593" i="6"/>
  <c r="AX593" i="6"/>
  <c r="AZ592" i="6"/>
  <c r="AY592" i="6"/>
  <c r="AX592" i="6"/>
  <c r="AZ591" i="6"/>
  <c r="AY591" i="6"/>
  <c r="AX591" i="6"/>
  <c r="AZ590" i="6"/>
  <c r="AY590" i="6"/>
  <c r="AX590" i="6"/>
  <c r="AZ589" i="6"/>
  <c r="AY589" i="6"/>
  <c r="AX589" i="6"/>
  <c r="AZ588" i="6"/>
  <c r="AY588" i="6"/>
  <c r="AX588" i="6"/>
  <c r="AZ587" i="6"/>
  <c r="AY587" i="6"/>
  <c r="AX587" i="6"/>
  <c r="AZ586" i="6"/>
  <c r="AY586" i="6"/>
  <c r="AX586" i="6"/>
  <c r="AZ585" i="6"/>
  <c r="AY585" i="6"/>
  <c r="AX585" i="6"/>
  <c r="AZ584" i="6"/>
  <c r="AY584" i="6"/>
  <c r="AX584" i="6"/>
  <c r="AZ583" i="6"/>
  <c r="AY583" i="6"/>
  <c r="AX583" i="6"/>
  <c r="AZ582" i="6"/>
  <c r="AY582" i="6"/>
  <c r="AX582" i="6"/>
  <c r="AZ581" i="6"/>
  <c r="AY581" i="6"/>
  <c r="AX581" i="6"/>
  <c r="AZ580" i="6"/>
  <c r="AY580" i="6"/>
  <c r="AX580" i="6"/>
  <c r="AZ579" i="6"/>
  <c r="AY579" i="6"/>
  <c r="AX579" i="6"/>
  <c r="AZ578" i="6"/>
  <c r="AY578" i="6"/>
  <c r="AX578" i="6"/>
  <c r="AZ577" i="6"/>
  <c r="AY577" i="6"/>
  <c r="AX577" i="6"/>
  <c r="AZ576" i="6"/>
  <c r="AY576" i="6"/>
  <c r="AX576" i="6"/>
  <c r="AZ575" i="6"/>
  <c r="AY575" i="6"/>
  <c r="AX575" i="6"/>
  <c r="AZ574" i="6"/>
  <c r="AY574" i="6"/>
  <c r="AX574" i="6"/>
  <c r="AZ573" i="6"/>
  <c r="AY573" i="6"/>
  <c r="AX573" i="6"/>
  <c r="AZ572" i="6"/>
  <c r="AY572" i="6"/>
  <c r="AX572" i="6"/>
  <c r="AZ571" i="6"/>
  <c r="AY571" i="6"/>
  <c r="AX571" i="6"/>
  <c r="AZ570" i="6"/>
  <c r="AY570" i="6"/>
  <c r="AX570" i="6"/>
  <c r="AZ569" i="6"/>
  <c r="AY569" i="6"/>
  <c r="AX569" i="6"/>
  <c r="AZ568" i="6"/>
  <c r="AY568" i="6"/>
  <c r="AX568" i="6"/>
  <c r="AZ567" i="6"/>
  <c r="AY567" i="6"/>
  <c r="AX567" i="6"/>
  <c r="AZ566" i="6"/>
  <c r="AY566" i="6"/>
  <c r="AX566" i="6"/>
  <c r="AZ565" i="6"/>
  <c r="AY565" i="6"/>
  <c r="AX565" i="6"/>
  <c r="AZ564" i="6"/>
  <c r="AY564" i="6"/>
  <c r="AX564" i="6"/>
  <c r="AZ563" i="6"/>
  <c r="AY563" i="6"/>
  <c r="AX563" i="6"/>
  <c r="AZ562" i="6"/>
  <c r="AY562" i="6"/>
  <c r="AX562" i="6"/>
  <c r="AZ561" i="6"/>
  <c r="AY561" i="6"/>
  <c r="AX561" i="6"/>
  <c r="AZ560" i="6"/>
  <c r="AY560" i="6"/>
  <c r="AX560" i="6"/>
  <c r="AZ559" i="6"/>
  <c r="AY559" i="6"/>
  <c r="AX559" i="6"/>
  <c r="AZ558" i="6"/>
  <c r="AY558" i="6"/>
  <c r="AX558" i="6"/>
  <c r="AZ557" i="6"/>
  <c r="AY557" i="6"/>
  <c r="AX557" i="6"/>
  <c r="AZ556" i="6"/>
  <c r="AY556" i="6"/>
  <c r="AX556" i="6"/>
  <c r="AZ555" i="6"/>
  <c r="AY555" i="6"/>
  <c r="AX555" i="6"/>
  <c r="AZ554" i="6"/>
  <c r="AY554" i="6"/>
  <c r="AX554" i="6"/>
  <c r="AZ553" i="6"/>
  <c r="AY553" i="6"/>
  <c r="AX553" i="6"/>
  <c r="AZ552" i="6"/>
  <c r="AY552" i="6"/>
  <c r="AX552" i="6"/>
  <c r="AZ551" i="6"/>
  <c r="AY551" i="6"/>
  <c r="AX551" i="6"/>
  <c r="AZ550" i="6"/>
  <c r="AY550" i="6"/>
  <c r="AX550" i="6"/>
  <c r="AZ549" i="6"/>
  <c r="AY549" i="6"/>
  <c r="AX549" i="6"/>
  <c r="AZ548" i="6"/>
  <c r="AY548" i="6"/>
  <c r="AX548" i="6"/>
  <c r="AZ547" i="6"/>
  <c r="AY547" i="6"/>
  <c r="AX547" i="6"/>
  <c r="AZ546" i="6"/>
  <c r="AY546" i="6"/>
  <c r="AX546" i="6"/>
  <c r="AZ545" i="6"/>
  <c r="AY545" i="6"/>
  <c r="AX545" i="6"/>
  <c r="AZ544" i="6"/>
  <c r="AY544" i="6"/>
  <c r="AX544" i="6"/>
  <c r="AZ543" i="6"/>
  <c r="AY543" i="6"/>
  <c r="AX543" i="6"/>
  <c r="AZ542" i="6"/>
  <c r="AY542" i="6"/>
  <c r="AX542" i="6"/>
  <c r="AZ541" i="6"/>
  <c r="AY541" i="6"/>
  <c r="AX541" i="6"/>
  <c r="AZ540" i="6"/>
  <c r="AY540" i="6"/>
  <c r="AX540" i="6"/>
  <c r="AZ539" i="6"/>
  <c r="AY539" i="6"/>
  <c r="AX539" i="6"/>
  <c r="AZ538" i="6"/>
  <c r="AY538" i="6"/>
  <c r="AX538" i="6"/>
  <c r="AZ537" i="6"/>
  <c r="AY537" i="6"/>
  <c r="AX537" i="6"/>
  <c r="AZ536" i="6"/>
  <c r="AY536" i="6"/>
  <c r="AX536" i="6"/>
  <c r="AZ535" i="6"/>
  <c r="AY535" i="6"/>
  <c r="AX535" i="6"/>
  <c r="AZ534" i="6"/>
  <c r="AY534" i="6"/>
  <c r="AX534" i="6"/>
  <c r="AZ533" i="6"/>
  <c r="AY533" i="6"/>
  <c r="AX533" i="6"/>
  <c r="AZ532" i="6"/>
  <c r="AY532" i="6"/>
  <c r="AX532" i="6"/>
  <c r="AZ531" i="6"/>
  <c r="AY531" i="6"/>
  <c r="AX531" i="6"/>
  <c r="AZ530" i="6"/>
  <c r="AY530" i="6"/>
  <c r="AX530" i="6"/>
  <c r="AZ529" i="6"/>
  <c r="AY529" i="6"/>
  <c r="AX529" i="6"/>
  <c r="AZ528" i="6"/>
  <c r="AY528" i="6"/>
  <c r="AX528" i="6"/>
  <c r="AZ527" i="6"/>
  <c r="AY527" i="6"/>
  <c r="AX527" i="6"/>
  <c r="AZ526" i="6"/>
  <c r="AY526" i="6"/>
  <c r="AX526" i="6"/>
  <c r="AZ525" i="6"/>
  <c r="AY525" i="6"/>
  <c r="AX525" i="6"/>
  <c r="AZ524" i="6"/>
  <c r="AY524" i="6"/>
  <c r="AX524" i="6"/>
  <c r="AZ523" i="6"/>
  <c r="AY523" i="6"/>
  <c r="AX523" i="6"/>
  <c r="AZ522" i="6"/>
  <c r="AY522" i="6"/>
  <c r="AX522" i="6"/>
  <c r="AZ521" i="6"/>
  <c r="AY521" i="6"/>
  <c r="AX521" i="6"/>
  <c r="AZ520" i="6"/>
  <c r="AY520" i="6"/>
  <c r="AX520" i="6"/>
  <c r="AZ519" i="6"/>
  <c r="AY519" i="6"/>
  <c r="AX519" i="6"/>
  <c r="AZ518" i="6"/>
  <c r="AY518" i="6"/>
  <c r="AX518" i="6"/>
  <c r="AZ517" i="6"/>
  <c r="AY517" i="6"/>
  <c r="AX517" i="6"/>
  <c r="AZ516" i="6"/>
  <c r="AY516" i="6"/>
  <c r="AX516" i="6"/>
  <c r="AZ515" i="6"/>
  <c r="AY515" i="6"/>
  <c r="AX515" i="6"/>
  <c r="AZ514" i="6"/>
  <c r="AY514" i="6"/>
  <c r="AX514" i="6"/>
  <c r="AZ513" i="6"/>
  <c r="AY513" i="6"/>
  <c r="AX513" i="6"/>
  <c r="AZ512" i="6"/>
  <c r="AY512" i="6"/>
  <c r="AX512" i="6"/>
  <c r="AZ511" i="6"/>
  <c r="AY511" i="6"/>
  <c r="AX511" i="6"/>
  <c r="AZ510" i="6"/>
  <c r="AY510" i="6"/>
  <c r="AX510" i="6"/>
  <c r="AZ509" i="6"/>
  <c r="AY509" i="6"/>
  <c r="AX509" i="6"/>
  <c r="AZ508" i="6"/>
  <c r="AY508" i="6"/>
  <c r="AX508" i="6"/>
  <c r="AZ507" i="6"/>
  <c r="AY507" i="6"/>
  <c r="AX507" i="6"/>
  <c r="AZ506" i="6"/>
  <c r="AY506" i="6"/>
  <c r="AX506" i="6"/>
  <c r="AZ505" i="6"/>
  <c r="AY505" i="6"/>
  <c r="AX505" i="6"/>
  <c r="AZ504" i="6"/>
  <c r="AY504" i="6"/>
  <c r="AX504" i="6"/>
  <c r="AZ503" i="6"/>
  <c r="AY503" i="6"/>
  <c r="AX503" i="6"/>
  <c r="AZ502" i="6"/>
  <c r="AY502" i="6"/>
  <c r="AX502" i="6"/>
  <c r="AZ501" i="6"/>
  <c r="AY501" i="6"/>
  <c r="AX501" i="6"/>
  <c r="AZ500" i="6"/>
  <c r="AY500" i="6"/>
  <c r="AX500" i="6"/>
  <c r="AZ499" i="6"/>
  <c r="AY499" i="6"/>
  <c r="AX499" i="6"/>
  <c r="AZ498" i="6"/>
  <c r="AY498" i="6"/>
  <c r="AX498" i="6"/>
  <c r="AZ497" i="6"/>
  <c r="AY497" i="6"/>
  <c r="AX497" i="6"/>
  <c r="AZ496" i="6"/>
  <c r="AY496" i="6"/>
  <c r="AX496" i="6"/>
  <c r="AZ495" i="6"/>
  <c r="AY495" i="6"/>
  <c r="AX495" i="6"/>
  <c r="AZ494" i="6"/>
  <c r="AY494" i="6"/>
  <c r="AX494" i="6"/>
  <c r="AZ493" i="6"/>
  <c r="AY493" i="6"/>
  <c r="AX493" i="6"/>
  <c r="AZ492" i="6"/>
  <c r="AY492" i="6"/>
  <c r="AX492" i="6"/>
  <c r="AZ491" i="6"/>
  <c r="AY491" i="6"/>
  <c r="AX491" i="6"/>
  <c r="AZ490" i="6"/>
  <c r="AY490" i="6"/>
  <c r="AX490" i="6"/>
  <c r="AZ489" i="6"/>
  <c r="AY489" i="6"/>
  <c r="AX489" i="6"/>
  <c r="AZ488" i="6"/>
  <c r="AY488" i="6"/>
  <c r="AX488" i="6"/>
  <c r="AZ487" i="6"/>
  <c r="AY487" i="6"/>
  <c r="AX487" i="6"/>
  <c r="AZ486" i="6"/>
  <c r="AY486" i="6"/>
  <c r="AX486" i="6"/>
  <c r="AZ485" i="6"/>
  <c r="AY485" i="6"/>
  <c r="AX485" i="6"/>
  <c r="AZ484" i="6"/>
  <c r="AY484" i="6"/>
  <c r="AX484" i="6"/>
  <c r="AZ483" i="6"/>
  <c r="AY483" i="6"/>
  <c r="AX483" i="6"/>
  <c r="AZ482" i="6"/>
  <c r="AY482" i="6"/>
  <c r="AX482" i="6"/>
  <c r="AZ481" i="6"/>
  <c r="AY481" i="6"/>
  <c r="AX481" i="6"/>
  <c r="AZ480" i="6"/>
  <c r="AY480" i="6"/>
  <c r="AX480" i="6"/>
  <c r="AZ479" i="6"/>
  <c r="AY479" i="6"/>
  <c r="AX479" i="6"/>
  <c r="AZ478" i="6"/>
  <c r="AY478" i="6"/>
  <c r="AX478" i="6"/>
  <c r="AZ477" i="6"/>
  <c r="AY477" i="6"/>
  <c r="AX477" i="6"/>
  <c r="AZ476" i="6"/>
  <c r="AY476" i="6"/>
  <c r="AX476" i="6"/>
  <c r="AZ475" i="6"/>
  <c r="AY475" i="6"/>
  <c r="AX475" i="6"/>
  <c r="AZ474" i="6"/>
  <c r="AY474" i="6"/>
  <c r="AX474" i="6"/>
  <c r="AZ473" i="6"/>
  <c r="AY473" i="6"/>
  <c r="AX473" i="6"/>
  <c r="AZ472" i="6"/>
  <c r="AY472" i="6"/>
  <c r="AX472" i="6"/>
  <c r="AZ471" i="6"/>
  <c r="AY471" i="6"/>
  <c r="AX471" i="6"/>
  <c r="AZ470" i="6"/>
  <c r="AY470" i="6"/>
  <c r="AX470" i="6"/>
  <c r="AZ469" i="6"/>
  <c r="AY469" i="6"/>
  <c r="AX469" i="6"/>
  <c r="AZ468" i="6"/>
  <c r="AY468" i="6"/>
  <c r="AX468" i="6"/>
  <c r="AZ467" i="6"/>
  <c r="AY467" i="6"/>
  <c r="AX467" i="6"/>
  <c r="AZ466" i="6"/>
  <c r="AY466" i="6"/>
  <c r="AX466" i="6"/>
  <c r="AZ465" i="6"/>
  <c r="AY465" i="6"/>
  <c r="AX465" i="6"/>
  <c r="AZ464" i="6"/>
  <c r="AY464" i="6"/>
  <c r="AX464" i="6"/>
  <c r="AZ463" i="6"/>
  <c r="AY463" i="6"/>
  <c r="AX463" i="6"/>
  <c r="AZ462" i="6"/>
  <c r="AY462" i="6"/>
  <c r="AX462" i="6"/>
  <c r="AZ461" i="6"/>
  <c r="AY461" i="6"/>
  <c r="AX461" i="6"/>
  <c r="AZ460" i="6"/>
  <c r="AY460" i="6"/>
  <c r="AX460" i="6"/>
  <c r="AZ459" i="6"/>
  <c r="AY459" i="6"/>
  <c r="AX459" i="6"/>
  <c r="AZ458" i="6"/>
  <c r="AY458" i="6"/>
  <c r="AX458" i="6"/>
  <c r="AZ457" i="6"/>
  <c r="AY457" i="6"/>
  <c r="AX457" i="6"/>
  <c r="AZ456" i="6"/>
  <c r="AY456" i="6"/>
  <c r="AX456" i="6"/>
  <c r="AZ455" i="6"/>
  <c r="AY455" i="6"/>
  <c r="AX455" i="6"/>
  <c r="AZ454" i="6"/>
  <c r="AY454" i="6"/>
  <c r="AX454" i="6"/>
  <c r="AZ453" i="6"/>
  <c r="AY453" i="6"/>
  <c r="AX453" i="6"/>
  <c r="AZ452" i="6"/>
  <c r="AY452" i="6"/>
  <c r="AX452" i="6"/>
  <c r="AZ451" i="6"/>
  <c r="AY451" i="6"/>
  <c r="AX451" i="6"/>
  <c r="AZ450" i="6"/>
  <c r="AY450" i="6"/>
  <c r="AX450" i="6"/>
  <c r="AZ449" i="6"/>
  <c r="AY449" i="6"/>
  <c r="AX449" i="6"/>
  <c r="AZ448" i="6"/>
  <c r="AY448" i="6"/>
  <c r="AX448" i="6"/>
  <c r="AZ447" i="6"/>
  <c r="AY447" i="6"/>
  <c r="AX447" i="6"/>
  <c r="AZ446" i="6"/>
  <c r="AY446" i="6"/>
  <c r="AX446" i="6"/>
  <c r="AZ445" i="6"/>
  <c r="AY445" i="6"/>
  <c r="AX445" i="6"/>
  <c r="AZ444" i="6"/>
  <c r="AY444" i="6"/>
  <c r="AX444" i="6"/>
  <c r="AZ443" i="6"/>
  <c r="AY443" i="6"/>
  <c r="AX443" i="6"/>
  <c r="AZ442" i="6"/>
  <c r="AY442" i="6"/>
  <c r="AX442" i="6"/>
  <c r="AZ441" i="6"/>
  <c r="AY441" i="6"/>
  <c r="AX441" i="6"/>
  <c r="AZ440" i="6"/>
  <c r="AY440" i="6"/>
  <c r="AX440" i="6"/>
  <c r="AZ439" i="6"/>
  <c r="AY439" i="6"/>
  <c r="AX439" i="6"/>
  <c r="AZ438" i="6"/>
  <c r="AY438" i="6"/>
  <c r="AX438" i="6"/>
  <c r="AZ437" i="6"/>
  <c r="AY437" i="6"/>
  <c r="AX437" i="6"/>
  <c r="AZ436" i="6"/>
  <c r="AY436" i="6"/>
  <c r="AX436" i="6"/>
  <c r="AZ435" i="6"/>
  <c r="AY435" i="6"/>
  <c r="AX435" i="6"/>
  <c r="AZ434" i="6"/>
  <c r="AY434" i="6"/>
  <c r="AX434" i="6"/>
  <c r="AZ433" i="6"/>
  <c r="AY433" i="6"/>
  <c r="AX433" i="6"/>
  <c r="AZ432" i="6"/>
  <c r="AY432" i="6"/>
  <c r="AX432" i="6"/>
  <c r="AZ431" i="6"/>
  <c r="AY431" i="6"/>
  <c r="AX431" i="6"/>
  <c r="AZ430" i="6"/>
  <c r="AY430" i="6"/>
  <c r="AX430" i="6"/>
  <c r="AZ429" i="6"/>
  <c r="AY429" i="6"/>
  <c r="AX429" i="6"/>
  <c r="AZ428" i="6"/>
  <c r="AY428" i="6"/>
  <c r="AX428" i="6"/>
  <c r="AZ427" i="6"/>
  <c r="AY427" i="6"/>
  <c r="AX427" i="6"/>
  <c r="AZ426" i="6"/>
  <c r="AY426" i="6"/>
  <c r="AX426" i="6"/>
  <c r="AZ425" i="6"/>
  <c r="AY425" i="6"/>
  <c r="AX425" i="6"/>
  <c r="AZ424" i="6"/>
  <c r="AY424" i="6"/>
  <c r="AX424" i="6"/>
  <c r="AZ423" i="6"/>
  <c r="AY423" i="6"/>
  <c r="AX423" i="6"/>
  <c r="AZ422" i="6"/>
  <c r="AY422" i="6"/>
  <c r="AX422" i="6"/>
  <c r="AZ421" i="6"/>
  <c r="AY421" i="6"/>
  <c r="AX421" i="6"/>
  <c r="AZ420" i="6"/>
  <c r="AY420" i="6"/>
  <c r="AX420" i="6"/>
  <c r="AZ419" i="6"/>
  <c r="AY419" i="6"/>
  <c r="AX419" i="6"/>
  <c r="AZ418" i="6"/>
  <c r="AY418" i="6"/>
  <c r="AX418" i="6"/>
  <c r="AZ417" i="6"/>
  <c r="AY417" i="6"/>
  <c r="AX417" i="6"/>
  <c r="AZ416" i="6"/>
  <c r="AY416" i="6"/>
  <c r="AX416" i="6"/>
  <c r="AZ415" i="6"/>
  <c r="AY415" i="6"/>
  <c r="AX415" i="6"/>
  <c r="AZ414" i="6"/>
  <c r="AY414" i="6"/>
  <c r="AX414" i="6"/>
  <c r="AZ413" i="6"/>
  <c r="AY413" i="6"/>
  <c r="AX413" i="6"/>
  <c r="AZ412" i="6"/>
  <c r="AY412" i="6"/>
  <c r="AX412" i="6"/>
  <c r="AZ411" i="6"/>
  <c r="AY411" i="6"/>
  <c r="AX411" i="6"/>
  <c r="AZ410" i="6"/>
  <c r="AY410" i="6"/>
  <c r="AX410" i="6"/>
  <c r="AZ409" i="6"/>
  <c r="AY409" i="6"/>
  <c r="AX409" i="6"/>
  <c r="AZ408" i="6"/>
  <c r="AY408" i="6"/>
  <c r="AX408" i="6"/>
  <c r="AZ407" i="6"/>
  <c r="AY407" i="6"/>
  <c r="AX407" i="6"/>
  <c r="AZ406" i="6"/>
  <c r="AY406" i="6"/>
  <c r="AX406" i="6"/>
  <c r="AZ405" i="6"/>
  <c r="AY405" i="6"/>
  <c r="AX405" i="6"/>
  <c r="AZ404" i="6"/>
  <c r="AY404" i="6"/>
  <c r="AX404" i="6"/>
  <c r="AZ403" i="6"/>
  <c r="AY403" i="6"/>
  <c r="AX403" i="6"/>
  <c r="AZ402" i="6"/>
  <c r="AY402" i="6"/>
  <c r="AX402" i="6"/>
  <c r="AZ401" i="6"/>
  <c r="AY401" i="6"/>
  <c r="AX401" i="6"/>
  <c r="AZ400" i="6"/>
  <c r="AY400" i="6"/>
  <c r="AX400" i="6"/>
  <c r="AZ399" i="6"/>
  <c r="AY399" i="6"/>
  <c r="AX399" i="6"/>
  <c r="AZ398" i="6"/>
  <c r="AY398" i="6"/>
  <c r="AX398" i="6"/>
  <c r="AZ397" i="6"/>
  <c r="AY397" i="6"/>
  <c r="AX397" i="6"/>
  <c r="AZ396" i="6"/>
  <c r="AY396" i="6"/>
  <c r="AX396" i="6"/>
  <c r="AZ395" i="6"/>
  <c r="AY395" i="6"/>
  <c r="AX395" i="6"/>
  <c r="AZ394" i="6"/>
  <c r="AY394" i="6"/>
  <c r="AX394" i="6"/>
  <c r="AZ393" i="6"/>
  <c r="AY393" i="6"/>
  <c r="AX393" i="6"/>
  <c r="AZ392" i="6"/>
  <c r="AY392" i="6"/>
  <c r="AX392" i="6"/>
  <c r="AZ391" i="6"/>
  <c r="AY391" i="6"/>
  <c r="AX391" i="6"/>
  <c r="AZ390" i="6"/>
  <c r="AY390" i="6"/>
  <c r="AX390" i="6"/>
  <c r="AZ389" i="6"/>
  <c r="AY389" i="6"/>
  <c r="AX389" i="6"/>
  <c r="AZ388" i="6"/>
  <c r="AY388" i="6"/>
  <c r="AX388" i="6"/>
  <c r="AZ387" i="6"/>
  <c r="AY387" i="6"/>
  <c r="AX387" i="6"/>
  <c r="AZ386" i="6"/>
  <c r="AY386" i="6"/>
  <c r="AX386" i="6"/>
  <c r="AZ385" i="6"/>
  <c r="AY385" i="6"/>
  <c r="AX385" i="6"/>
  <c r="AZ384" i="6"/>
  <c r="AY384" i="6"/>
  <c r="AX384" i="6"/>
  <c r="AZ383" i="6"/>
  <c r="AY383" i="6"/>
  <c r="AX383" i="6"/>
  <c r="AZ382" i="6"/>
  <c r="AY382" i="6"/>
  <c r="AX382" i="6"/>
  <c r="AZ381" i="6"/>
  <c r="AY381" i="6"/>
  <c r="AX381" i="6"/>
  <c r="AZ380" i="6"/>
  <c r="AY380" i="6"/>
  <c r="AX380" i="6"/>
  <c r="AZ379" i="6"/>
  <c r="AY379" i="6"/>
  <c r="AX379" i="6"/>
  <c r="AZ378" i="6"/>
  <c r="AY378" i="6"/>
  <c r="AX378" i="6"/>
  <c r="AZ377" i="6"/>
  <c r="AY377" i="6"/>
  <c r="AX377" i="6"/>
  <c r="AZ376" i="6"/>
  <c r="AY376" i="6"/>
  <c r="AX376" i="6"/>
  <c r="AZ375" i="6"/>
  <c r="AY375" i="6"/>
  <c r="AX375" i="6"/>
  <c r="AZ374" i="6"/>
  <c r="AY374" i="6"/>
  <c r="AX374" i="6"/>
  <c r="AZ373" i="6"/>
  <c r="AY373" i="6"/>
  <c r="AX373" i="6"/>
  <c r="AZ372" i="6"/>
  <c r="AY372" i="6"/>
  <c r="AX372" i="6"/>
  <c r="AZ371" i="6"/>
  <c r="AY371" i="6"/>
  <c r="AX371" i="6"/>
  <c r="AZ370" i="6"/>
  <c r="AY370" i="6"/>
  <c r="AX370" i="6"/>
  <c r="AZ369" i="6"/>
  <c r="AY369" i="6"/>
  <c r="AX369" i="6"/>
  <c r="AZ368" i="6"/>
  <c r="AY368" i="6"/>
  <c r="AX368" i="6"/>
  <c r="AZ367" i="6"/>
  <c r="AY367" i="6"/>
  <c r="AX367" i="6"/>
  <c r="AZ366" i="6"/>
  <c r="AY366" i="6"/>
  <c r="AX366" i="6"/>
  <c r="AZ365" i="6"/>
  <c r="AY365" i="6"/>
  <c r="AX365" i="6"/>
  <c r="AZ364" i="6"/>
  <c r="AY364" i="6"/>
  <c r="AX364" i="6"/>
  <c r="AZ363" i="6"/>
  <c r="AY363" i="6"/>
  <c r="AX363" i="6"/>
  <c r="AZ362" i="6"/>
  <c r="AY362" i="6"/>
  <c r="AX362" i="6"/>
  <c r="AZ361" i="6"/>
  <c r="AY361" i="6"/>
  <c r="AX361" i="6"/>
  <c r="AZ360" i="6"/>
  <c r="AY360" i="6"/>
  <c r="AX360" i="6"/>
  <c r="AZ359" i="6"/>
  <c r="AY359" i="6"/>
  <c r="AX359" i="6"/>
  <c r="AZ358" i="6"/>
  <c r="AY358" i="6"/>
  <c r="AX358" i="6"/>
  <c r="AZ357" i="6"/>
  <c r="AY357" i="6"/>
  <c r="AX357" i="6"/>
  <c r="AZ356" i="6"/>
  <c r="AY356" i="6"/>
  <c r="AX356" i="6"/>
  <c r="AZ355" i="6"/>
  <c r="AY355" i="6"/>
  <c r="AX355" i="6"/>
  <c r="AZ354" i="6"/>
  <c r="AY354" i="6"/>
  <c r="AX354" i="6"/>
  <c r="AZ353" i="6"/>
  <c r="AY353" i="6"/>
  <c r="AX353" i="6"/>
  <c r="AZ352" i="6"/>
  <c r="AY352" i="6"/>
  <c r="AX352" i="6"/>
  <c r="AZ351" i="6"/>
  <c r="AY351" i="6"/>
  <c r="AX351" i="6"/>
  <c r="AZ350" i="6"/>
  <c r="AY350" i="6"/>
  <c r="AX350" i="6"/>
  <c r="AZ349" i="6"/>
  <c r="AY349" i="6"/>
  <c r="AX349" i="6"/>
  <c r="AZ348" i="6"/>
  <c r="AY348" i="6"/>
  <c r="AX348" i="6"/>
  <c r="AZ347" i="6"/>
  <c r="AY347" i="6"/>
  <c r="AX347" i="6"/>
  <c r="AZ346" i="6"/>
  <c r="AY346" i="6"/>
  <c r="AX346" i="6"/>
  <c r="AZ345" i="6"/>
  <c r="AY345" i="6"/>
  <c r="AX345" i="6"/>
  <c r="AZ344" i="6"/>
  <c r="AY344" i="6"/>
  <c r="AX344" i="6"/>
  <c r="AZ343" i="6"/>
  <c r="AY343" i="6"/>
  <c r="AX343" i="6"/>
  <c r="AZ342" i="6"/>
  <c r="AY342" i="6"/>
  <c r="AX342" i="6"/>
  <c r="AZ341" i="6"/>
  <c r="AY341" i="6"/>
  <c r="AX341" i="6"/>
  <c r="AZ340" i="6"/>
  <c r="AY340" i="6"/>
  <c r="AX340" i="6"/>
  <c r="AZ339" i="6"/>
  <c r="AY339" i="6"/>
  <c r="AX339" i="6"/>
  <c r="AZ338" i="6"/>
  <c r="AY338" i="6"/>
  <c r="AX338" i="6"/>
  <c r="AZ337" i="6"/>
  <c r="AY337" i="6"/>
  <c r="AX337" i="6"/>
  <c r="AZ336" i="6"/>
  <c r="AY336" i="6"/>
  <c r="AX336" i="6"/>
  <c r="AZ335" i="6"/>
  <c r="AY335" i="6"/>
  <c r="AX335" i="6"/>
  <c r="AZ334" i="6"/>
  <c r="AY334" i="6"/>
  <c r="AX334" i="6"/>
  <c r="AZ333" i="6"/>
  <c r="AY333" i="6"/>
  <c r="AX333" i="6"/>
  <c r="AZ332" i="6"/>
  <c r="AY332" i="6"/>
  <c r="AX332" i="6"/>
  <c r="AZ331" i="6"/>
  <c r="AY331" i="6"/>
  <c r="AX331" i="6"/>
  <c r="AZ330" i="6"/>
  <c r="AY330" i="6"/>
  <c r="AX330" i="6"/>
  <c r="AZ329" i="6"/>
  <c r="AY329" i="6"/>
  <c r="AX329" i="6"/>
  <c r="AZ328" i="6"/>
  <c r="AY328" i="6"/>
  <c r="AX328" i="6"/>
  <c r="AZ327" i="6"/>
  <c r="AY327" i="6"/>
  <c r="AX327" i="6"/>
  <c r="AZ326" i="6"/>
  <c r="AY326" i="6"/>
  <c r="AX326" i="6"/>
  <c r="AZ325" i="6"/>
  <c r="AY325" i="6"/>
  <c r="AX325" i="6"/>
  <c r="AZ324" i="6"/>
  <c r="AY324" i="6"/>
  <c r="AX324" i="6"/>
  <c r="AZ323" i="6"/>
  <c r="AY323" i="6"/>
  <c r="AX323" i="6"/>
  <c r="AZ322" i="6"/>
  <c r="AY322" i="6"/>
  <c r="AX322" i="6"/>
  <c r="AZ321" i="6"/>
  <c r="AY321" i="6"/>
  <c r="AX321" i="6"/>
  <c r="AZ320" i="6"/>
  <c r="AY320" i="6"/>
  <c r="AX320" i="6"/>
  <c r="AZ319" i="6"/>
  <c r="AY319" i="6"/>
  <c r="AX319" i="6"/>
  <c r="AZ318" i="6"/>
  <c r="AY318" i="6"/>
  <c r="AX318" i="6"/>
  <c r="AZ317" i="6"/>
  <c r="AY317" i="6"/>
  <c r="AX317" i="6"/>
  <c r="AZ316" i="6"/>
  <c r="AY316" i="6"/>
  <c r="AX316" i="6"/>
  <c r="AZ315" i="6"/>
  <c r="AY315" i="6"/>
  <c r="AX315" i="6"/>
  <c r="AZ314" i="6"/>
  <c r="AY314" i="6"/>
  <c r="AX314" i="6"/>
  <c r="AZ313" i="6"/>
  <c r="AY313" i="6"/>
  <c r="AX313" i="6"/>
  <c r="AZ312" i="6"/>
  <c r="AY312" i="6"/>
  <c r="AX312" i="6"/>
  <c r="AZ311" i="6"/>
  <c r="AY311" i="6"/>
  <c r="AX311" i="6"/>
  <c r="AZ310" i="6"/>
  <c r="AY310" i="6"/>
  <c r="AX310" i="6"/>
  <c r="AZ309" i="6"/>
  <c r="AY309" i="6"/>
  <c r="AX309" i="6"/>
  <c r="AZ308" i="6"/>
  <c r="AY308" i="6"/>
  <c r="AX308" i="6"/>
  <c r="AZ307" i="6"/>
  <c r="AY307" i="6"/>
  <c r="AX307" i="6"/>
  <c r="AZ306" i="6"/>
  <c r="AY306" i="6"/>
  <c r="AX306" i="6"/>
  <c r="AZ305" i="6"/>
  <c r="AY305" i="6"/>
  <c r="AX305" i="6"/>
  <c r="AZ304" i="6"/>
  <c r="AY304" i="6"/>
  <c r="AX304" i="6"/>
  <c r="AZ303" i="6"/>
  <c r="AY303" i="6"/>
  <c r="AX303" i="6"/>
  <c r="AZ302" i="6"/>
  <c r="AY302" i="6"/>
  <c r="AX302" i="6"/>
  <c r="AZ301" i="6"/>
  <c r="AY301" i="6"/>
  <c r="AX301" i="6"/>
  <c r="AZ300" i="6"/>
  <c r="AY300" i="6"/>
  <c r="AX300" i="6"/>
  <c r="AZ299" i="6"/>
  <c r="AY299" i="6"/>
  <c r="AX299" i="6"/>
  <c r="AZ298" i="6"/>
  <c r="AY298" i="6"/>
  <c r="AX298" i="6"/>
  <c r="AZ297" i="6"/>
  <c r="AY297" i="6"/>
  <c r="AX297" i="6"/>
  <c r="AZ296" i="6"/>
  <c r="AY296" i="6"/>
  <c r="AX296" i="6"/>
  <c r="AZ295" i="6"/>
  <c r="AY295" i="6"/>
  <c r="AX295" i="6"/>
  <c r="AZ294" i="6"/>
  <c r="AY294" i="6"/>
  <c r="AX294" i="6"/>
  <c r="AZ293" i="6"/>
  <c r="AY293" i="6"/>
  <c r="AX293" i="6"/>
  <c r="AZ292" i="6"/>
  <c r="AY292" i="6"/>
  <c r="AX292" i="6"/>
  <c r="AZ291" i="6"/>
  <c r="AY291" i="6"/>
  <c r="AX291" i="6"/>
  <c r="AZ290" i="6"/>
  <c r="AY290" i="6"/>
  <c r="AX290" i="6"/>
  <c r="AZ289" i="6"/>
  <c r="AY289" i="6"/>
  <c r="AX289" i="6"/>
  <c r="AZ288" i="6"/>
  <c r="AY288" i="6"/>
  <c r="AX288" i="6"/>
  <c r="AZ287" i="6"/>
  <c r="AY287" i="6"/>
  <c r="AX287" i="6"/>
  <c r="AZ286" i="6"/>
  <c r="AY286" i="6"/>
  <c r="AX286" i="6"/>
  <c r="AZ285" i="6"/>
  <c r="AY285" i="6"/>
  <c r="AX285" i="6"/>
  <c r="AZ284" i="6"/>
  <c r="AY284" i="6"/>
  <c r="AX284" i="6"/>
  <c r="AZ283" i="6"/>
  <c r="AY283" i="6"/>
  <c r="AX283" i="6"/>
  <c r="AZ282" i="6"/>
  <c r="AY282" i="6"/>
  <c r="AX282" i="6"/>
  <c r="AZ281" i="6"/>
  <c r="AY281" i="6"/>
  <c r="AX281" i="6"/>
  <c r="AZ280" i="6"/>
  <c r="AY280" i="6"/>
  <c r="AX280" i="6"/>
  <c r="AZ279" i="6"/>
  <c r="AY279" i="6"/>
  <c r="AX279" i="6"/>
  <c r="AZ278" i="6"/>
  <c r="AY278" i="6"/>
  <c r="AX278" i="6"/>
  <c r="AZ277" i="6"/>
  <c r="AY277" i="6"/>
  <c r="AX277" i="6"/>
  <c r="AZ276" i="6"/>
  <c r="AY276" i="6"/>
  <c r="AX276" i="6"/>
  <c r="AZ275" i="6"/>
  <c r="AY275" i="6"/>
  <c r="AX275" i="6"/>
  <c r="AZ274" i="6"/>
  <c r="AY274" i="6"/>
  <c r="AX274" i="6"/>
  <c r="AZ273" i="6"/>
  <c r="AY273" i="6"/>
  <c r="AX273" i="6"/>
  <c r="AZ272" i="6"/>
  <c r="AY272" i="6"/>
  <c r="AX272" i="6"/>
  <c r="AZ271" i="6"/>
  <c r="AY271" i="6"/>
  <c r="AX271" i="6"/>
  <c r="AZ270" i="6"/>
  <c r="AY270" i="6"/>
  <c r="AX270" i="6"/>
  <c r="AZ269" i="6"/>
  <c r="AY269" i="6"/>
  <c r="AX269" i="6"/>
  <c r="AZ268" i="6"/>
  <c r="AY268" i="6"/>
  <c r="AX268" i="6"/>
  <c r="AZ267" i="6"/>
  <c r="AY267" i="6"/>
  <c r="AX267" i="6"/>
  <c r="AZ266" i="6"/>
  <c r="AY266" i="6"/>
  <c r="AX266" i="6"/>
  <c r="AZ265" i="6"/>
  <c r="AY265" i="6"/>
  <c r="AX265" i="6"/>
  <c r="AZ264" i="6"/>
  <c r="AY264" i="6"/>
  <c r="AX264" i="6"/>
  <c r="AZ263" i="6"/>
  <c r="AY263" i="6"/>
  <c r="AX263" i="6"/>
  <c r="AZ262" i="6"/>
  <c r="AY262" i="6"/>
  <c r="AX262" i="6"/>
  <c r="AZ261" i="6"/>
  <c r="AY261" i="6"/>
  <c r="AX261" i="6"/>
  <c r="AZ260" i="6"/>
  <c r="AY260" i="6"/>
  <c r="AX260" i="6"/>
  <c r="AZ259" i="6"/>
  <c r="AY259" i="6"/>
  <c r="AX259" i="6"/>
  <c r="AZ258" i="6"/>
  <c r="AY258" i="6"/>
  <c r="AX258" i="6"/>
  <c r="AZ257" i="6"/>
  <c r="AY257" i="6"/>
  <c r="AX257" i="6"/>
  <c r="AZ256" i="6"/>
  <c r="AY256" i="6"/>
  <c r="AX256" i="6"/>
  <c r="AZ255" i="6"/>
  <c r="AY255" i="6"/>
  <c r="AX255" i="6"/>
  <c r="AZ254" i="6"/>
  <c r="AY254" i="6"/>
  <c r="AX254" i="6"/>
  <c r="AZ253" i="6"/>
  <c r="AY253" i="6"/>
  <c r="AX253" i="6"/>
  <c r="AZ252" i="6"/>
  <c r="AY252" i="6"/>
  <c r="AX252" i="6"/>
  <c r="AZ251" i="6"/>
  <c r="AY251" i="6"/>
  <c r="AX251" i="6"/>
  <c r="AZ250" i="6"/>
  <c r="AY250" i="6"/>
  <c r="AX250" i="6"/>
  <c r="AZ249" i="6"/>
  <c r="AY249" i="6"/>
  <c r="AX249" i="6"/>
  <c r="AZ248" i="6"/>
  <c r="AY248" i="6"/>
  <c r="AX248" i="6"/>
  <c r="AZ247" i="6"/>
  <c r="AY247" i="6"/>
  <c r="AX247" i="6"/>
  <c r="AZ246" i="6"/>
  <c r="AY246" i="6"/>
  <c r="AX246" i="6"/>
  <c r="AZ245" i="6"/>
  <c r="AY245" i="6"/>
  <c r="AX245" i="6"/>
  <c r="AZ244" i="6"/>
  <c r="AY244" i="6"/>
  <c r="AX244" i="6"/>
  <c r="AZ243" i="6"/>
  <c r="AY243" i="6"/>
  <c r="AX243" i="6"/>
  <c r="AZ242" i="6"/>
  <c r="AY242" i="6"/>
  <c r="AX242" i="6"/>
  <c r="AZ241" i="6"/>
  <c r="AY241" i="6"/>
  <c r="AX241" i="6"/>
  <c r="AZ240" i="6"/>
  <c r="AY240" i="6"/>
  <c r="AX240" i="6"/>
  <c r="AZ239" i="6"/>
  <c r="AY239" i="6"/>
  <c r="AX239" i="6"/>
  <c r="AZ238" i="6"/>
  <c r="AY238" i="6"/>
  <c r="AX238" i="6"/>
  <c r="AZ237" i="6"/>
  <c r="AY237" i="6"/>
  <c r="AX237" i="6"/>
  <c r="AZ236" i="6"/>
  <c r="AY236" i="6"/>
  <c r="AX236" i="6"/>
  <c r="AZ235" i="6"/>
  <c r="AY235" i="6"/>
  <c r="AX235" i="6"/>
  <c r="AZ234" i="6"/>
  <c r="AY234" i="6"/>
  <c r="AX234" i="6"/>
  <c r="AZ233" i="6"/>
  <c r="AY233" i="6"/>
  <c r="AX233" i="6"/>
  <c r="AZ232" i="6"/>
  <c r="AY232" i="6"/>
  <c r="AX232" i="6"/>
  <c r="AZ231" i="6"/>
  <c r="AY231" i="6"/>
  <c r="AX231" i="6"/>
  <c r="AZ230" i="6"/>
  <c r="AY230" i="6"/>
  <c r="AX230" i="6"/>
  <c r="AZ229" i="6"/>
  <c r="AY229" i="6"/>
  <c r="AX229" i="6"/>
  <c r="AZ228" i="6"/>
  <c r="AY228" i="6"/>
  <c r="AX228" i="6"/>
  <c r="AZ227" i="6"/>
  <c r="AY227" i="6"/>
  <c r="AX227" i="6"/>
  <c r="AZ226" i="6"/>
  <c r="AY226" i="6"/>
  <c r="AX226" i="6"/>
  <c r="AZ225" i="6"/>
  <c r="AY225" i="6"/>
  <c r="AX225" i="6"/>
  <c r="AZ224" i="6"/>
  <c r="AY224" i="6"/>
  <c r="AX224" i="6"/>
  <c r="AZ223" i="6"/>
  <c r="AY223" i="6"/>
  <c r="AX223" i="6"/>
  <c r="AZ222" i="6"/>
  <c r="AY222" i="6"/>
  <c r="AX222" i="6"/>
  <c r="AZ221" i="6"/>
  <c r="AY221" i="6"/>
  <c r="AX221" i="6"/>
  <c r="AZ220" i="6"/>
  <c r="AY220" i="6"/>
  <c r="AX220" i="6"/>
  <c r="AZ219" i="6"/>
  <c r="AY219" i="6"/>
  <c r="AX219" i="6"/>
  <c r="AZ218" i="6"/>
  <c r="AY218" i="6"/>
  <c r="AX218" i="6"/>
  <c r="AZ217" i="6"/>
  <c r="AY217" i="6"/>
  <c r="AX217" i="6"/>
  <c r="AZ216" i="6"/>
  <c r="AY216" i="6"/>
  <c r="AX216" i="6"/>
  <c r="AZ215" i="6"/>
  <c r="AY215" i="6"/>
  <c r="AX215" i="6"/>
  <c r="AZ214" i="6"/>
  <c r="AY214" i="6"/>
  <c r="AX214" i="6"/>
  <c r="AZ213" i="6"/>
  <c r="AY213" i="6"/>
  <c r="AX213" i="6"/>
  <c r="AZ212" i="6"/>
  <c r="AY212" i="6"/>
  <c r="AX212" i="6"/>
  <c r="AZ211" i="6"/>
  <c r="AY211" i="6"/>
  <c r="AX211" i="6"/>
  <c r="AZ210" i="6"/>
  <c r="AY210" i="6"/>
  <c r="AX210" i="6"/>
  <c r="AZ209" i="6"/>
  <c r="AY209" i="6"/>
  <c r="AX209" i="6"/>
  <c r="AZ208" i="6"/>
  <c r="AY208" i="6"/>
  <c r="AX208" i="6"/>
  <c r="AZ207" i="6"/>
  <c r="AY207" i="6"/>
  <c r="AX207" i="6"/>
  <c r="AZ206" i="6"/>
  <c r="AY206" i="6"/>
  <c r="AX206" i="6"/>
  <c r="AZ205" i="6"/>
  <c r="AY205" i="6"/>
  <c r="AX205" i="6"/>
  <c r="AZ204" i="6"/>
  <c r="AY204" i="6"/>
  <c r="AX204" i="6"/>
  <c r="AZ203" i="6"/>
  <c r="AY203" i="6"/>
  <c r="AX203" i="6"/>
  <c r="AZ202" i="6"/>
  <c r="AY202" i="6"/>
  <c r="AX202" i="6"/>
  <c r="AZ201" i="6"/>
  <c r="AY201" i="6"/>
  <c r="AX201" i="6"/>
  <c r="AZ200" i="6"/>
  <c r="AY200" i="6"/>
  <c r="AX200" i="6"/>
  <c r="AZ199" i="6"/>
  <c r="AY199" i="6"/>
  <c r="AX199" i="6"/>
  <c r="AZ198" i="6"/>
  <c r="AY198" i="6"/>
  <c r="AX198" i="6"/>
  <c r="AZ197" i="6"/>
  <c r="AY197" i="6"/>
  <c r="AX197" i="6"/>
  <c r="AZ196" i="6"/>
  <c r="AY196" i="6"/>
  <c r="AX196" i="6"/>
  <c r="AZ195" i="6"/>
  <c r="AY195" i="6"/>
  <c r="AX195" i="6"/>
  <c r="AZ194" i="6"/>
  <c r="AY194" i="6"/>
  <c r="AX194" i="6"/>
  <c r="AZ193" i="6"/>
  <c r="AY193" i="6"/>
  <c r="AX193" i="6"/>
  <c r="AZ192" i="6"/>
  <c r="AY192" i="6"/>
  <c r="AX192" i="6"/>
  <c r="AZ191" i="6"/>
  <c r="AY191" i="6"/>
  <c r="AX191" i="6"/>
  <c r="AZ190" i="6"/>
  <c r="AY190" i="6"/>
  <c r="AX190" i="6"/>
  <c r="AZ189" i="6"/>
  <c r="AY189" i="6"/>
  <c r="AX189" i="6"/>
  <c r="AZ188" i="6"/>
  <c r="AY188" i="6"/>
  <c r="AX188" i="6"/>
  <c r="AZ187" i="6"/>
  <c r="AY187" i="6"/>
  <c r="AX187" i="6"/>
  <c r="AZ186" i="6"/>
  <c r="AY186" i="6"/>
  <c r="AX186" i="6"/>
  <c r="AZ185" i="6"/>
  <c r="AY185" i="6"/>
  <c r="AX185" i="6"/>
  <c r="AZ184" i="6"/>
  <c r="AY184" i="6"/>
  <c r="AX184" i="6"/>
  <c r="AZ183" i="6"/>
  <c r="AY183" i="6"/>
  <c r="AX183" i="6"/>
  <c r="AZ182" i="6"/>
  <c r="AY182" i="6"/>
  <c r="AX182" i="6"/>
  <c r="AZ181" i="6"/>
  <c r="AY181" i="6"/>
  <c r="AX181" i="6"/>
  <c r="AZ180" i="6"/>
  <c r="AY180" i="6"/>
  <c r="AX180" i="6"/>
  <c r="AZ179" i="6"/>
  <c r="AY179" i="6"/>
  <c r="AX179" i="6"/>
  <c r="AZ178" i="6"/>
  <c r="AY178" i="6"/>
  <c r="AX178" i="6"/>
  <c r="AZ177" i="6"/>
  <c r="AY177" i="6"/>
  <c r="AX177" i="6"/>
  <c r="AZ176" i="6"/>
  <c r="AY176" i="6"/>
  <c r="AX176" i="6"/>
  <c r="AZ175" i="6"/>
  <c r="AY175" i="6"/>
  <c r="AX175" i="6"/>
  <c r="AZ174" i="6"/>
  <c r="AY174" i="6"/>
  <c r="AX174" i="6"/>
  <c r="AZ173" i="6"/>
  <c r="AY173" i="6"/>
  <c r="AX173" i="6"/>
  <c r="AZ172" i="6"/>
  <c r="AY172" i="6"/>
  <c r="AX172" i="6"/>
  <c r="AZ171" i="6"/>
  <c r="AY171" i="6"/>
  <c r="AX171" i="6"/>
  <c r="AZ170" i="6"/>
  <c r="AY170" i="6"/>
  <c r="AX170" i="6"/>
  <c r="AZ169" i="6"/>
  <c r="AY169" i="6"/>
  <c r="AX169" i="6"/>
  <c r="AZ168" i="6"/>
  <c r="AY168" i="6"/>
  <c r="AX168" i="6"/>
  <c r="AZ167" i="6"/>
  <c r="AY167" i="6"/>
  <c r="AX167" i="6"/>
  <c r="AZ166" i="6"/>
  <c r="AY166" i="6"/>
  <c r="AX166" i="6"/>
  <c r="AZ165" i="6"/>
  <c r="AY165" i="6"/>
  <c r="AX165" i="6"/>
  <c r="AZ164" i="6"/>
  <c r="AY164" i="6"/>
  <c r="AX164" i="6"/>
  <c r="AZ163" i="6"/>
  <c r="AY163" i="6"/>
  <c r="AX163" i="6"/>
  <c r="AZ162" i="6"/>
  <c r="AY162" i="6"/>
  <c r="AX162" i="6"/>
  <c r="AZ161" i="6"/>
  <c r="AY161" i="6"/>
  <c r="AX161" i="6"/>
  <c r="AZ160" i="6"/>
  <c r="AY160" i="6"/>
  <c r="AX160" i="6"/>
  <c r="AZ159" i="6"/>
  <c r="AY159" i="6"/>
  <c r="AX159" i="6"/>
  <c r="AZ158" i="6"/>
  <c r="AY158" i="6"/>
  <c r="AX158" i="6"/>
  <c r="AZ157" i="6"/>
  <c r="AY157" i="6"/>
  <c r="AX157" i="6"/>
  <c r="AZ156" i="6"/>
  <c r="AY156" i="6"/>
  <c r="AX156" i="6"/>
  <c r="AZ155" i="6"/>
  <c r="AY155" i="6"/>
  <c r="AX155" i="6"/>
  <c r="AZ154" i="6"/>
  <c r="AY154" i="6"/>
  <c r="AX154" i="6"/>
  <c r="AZ153" i="6"/>
  <c r="AY153" i="6"/>
  <c r="AX153" i="6"/>
  <c r="AZ152" i="6"/>
  <c r="AY152" i="6"/>
  <c r="AX152" i="6"/>
  <c r="AZ151" i="6"/>
  <c r="AY151" i="6"/>
  <c r="AX151" i="6"/>
  <c r="AZ150" i="6"/>
  <c r="AY150" i="6"/>
  <c r="AX150" i="6"/>
  <c r="AZ149" i="6"/>
  <c r="AY149" i="6"/>
  <c r="AX149" i="6"/>
  <c r="AZ148" i="6"/>
  <c r="AY148" i="6"/>
  <c r="AX148" i="6"/>
  <c r="AZ147" i="6"/>
  <c r="AY147" i="6"/>
  <c r="AX147" i="6"/>
  <c r="AZ146" i="6"/>
  <c r="AY146" i="6"/>
  <c r="AX146" i="6"/>
  <c r="AZ145" i="6"/>
  <c r="AY145" i="6"/>
  <c r="AX145" i="6"/>
  <c r="AZ144" i="6"/>
  <c r="AY144" i="6"/>
  <c r="AX144" i="6"/>
  <c r="AZ143" i="6"/>
  <c r="AY143" i="6"/>
  <c r="AX143" i="6"/>
  <c r="AZ142" i="6"/>
  <c r="AY142" i="6"/>
  <c r="AX142" i="6"/>
  <c r="AZ141" i="6"/>
  <c r="AY141" i="6"/>
  <c r="AX141" i="6"/>
  <c r="AZ140" i="6"/>
  <c r="AY140" i="6"/>
  <c r="AX140" i="6"/>
  <c r="AZ139" i="6"/>
  <c r="AY139" i="6"/>
  <c r="AX139" i="6"/>
  <c r="AZ138" i="6"/>
  <c r="AY138" i="6"/>
  <c r="AX138" i="6"/>
  <c r="AZ137" i="6"/>
  <c r="AY137" i="6"/>
  <c r="AX137" i="6"/>
  <c r="AZ136" i="6"/>
  <c r="AY136" i="6"/>
  <c r="AX136" i="6"/>
  <c r="AZ135" i="6"/>
  <c r="AY135" i="6"/>
  <c r="AX135" i="6"/>
  <c r="AZ134" i="6"/>
  <c r="AY134" i="6"/>
  <c r="AX134" i="6"/>
  <c r="AZ133" i="6"/>
  <c r="AY133" i="6"/>
  <c r="AX133" i="6"/>
  <c r="AZ132" i="6"/>
  <c r="AY132" i="6"/>
  <c r="AX132" i="6"/>
  <c r="AZ131" i="6"/>
  <c r="AY131" i="6"/>
  <c r="AX131" i="6"/>
  <c r="AZ130" i="6"/>
  <c r="AY130" i="6"/>
  <c r="AX130" i="6"/>
  <c r="AZ129" i="6"/>
  <c r="AY129" i="6"/>
  <c r="AX129" i="6"/>
  <c r="AZ128" i="6"/>
  <c r="AY128" i="6"/>
  <c r="AX128" i="6"/>
  <c r="AZ127" i="6"/>
  <c r="AY127" i="6"/>
  <c r="AX127" i="6"/>
  <c r="AZ126" i="6"/>
  <c r="AY126" i="6"/>
  <c r="AX126" i="6"/>
  <c r="AZ125" i="6"/>
  <c r="AY125" i="6"/>
  <c r="AX125" i="6"/>
  <c r="AZ124" i="6"/>
  <c r="AY124" i="6"/>
  <c r="AX124" i="6"/>
  <c r="AZ123" i="6"/>
  <c r="AY123" i="6"/>
  <c r="AX123" i="6"/>
  <c r="AZ122" i="6"/>
  <c r="AY122" i="6"/>
  <c r="AX122" i="6"/>
  <c r="AZ121" i="6"/>
  <c r="AY121" i="6"/>
  <c r="AX121" i="6"/>
  <c r="AZ120" i="6"/>
  <c r="AY120" i="6"/>
  <c r="AX120" i="6"/>
  <c r="AZ119" i="6"/>
  <c r="AY119" i="6"/>
  <c r="AX119" i="6"/>
  <c r="AZ118" i="6"/>
  <c r="AY118" i="6"/>
  <c r="AX118" i="6"/>
  <c r="AZ117" i="6"/>
  <c r="AY117" i="6"/>
  <c r="AX117" i="6"/>
  <c r="AZ116" i="6"/>
  <c r="AY116" i="6"/>
  <c r="AX116" i="6"/>
  <c r="AZ115" i="6"/>
  <c r="AY115" i="6"/>
  <c r="AX115" i="6"/>
  <c r="AZ114" i="6"/>
  <c r="AY114" i="6"/>
  <c r="AX114" i="6"/>
  <c r="AZ113" i="6"/>
  <c r="AY113" i="6"/>
  <c r="AX113" i="6"/>
  <c r="AZ112" i="6"/>
  <c r="AY112" i="6"/>
  <c r="AX112" i="6"/>
  <c r="AZ111" i="6"/>
  <c r="AY111" i="6"/>
  <c r="AX111" i="6"/>
  <c r="AZ110" i="6"/>
  <c r="AY110" i="6"/>
  <c r="AX110" i="6"/>
  <c r="AZ109" i="6"/>
  <c r="AY109" i="6"/>
  <c r="AX109" i="6"/>
  <c r="AZ108" i="6"/>
  <c r="AY108" i="6"/>
  <c r="AX108" i="6"/>
  <c r="AZ107" i="6"/>
  <c r="AY107" i="6"/>
  <c r="AX107" i="6"/>
  <c r="AZ106" i="6"/>
  <c r="AY106" i="6"/>
  <c r="AX106" i="6"/>
  <c r="AZ105" i="6"/>
  <c r="AY105" i="6"/>
  <c r="AX105" i="6"/>
  <c r="AZ104" i="6"/>
  <c r="AY104" i="6"/>
  <c r="AX104" i="6"/>
  <c r="AZ103" i="6"/>
  <c r="AY103" i="6"/>
  <c r="AX103" i="6"/>
  <c r="AZ102" i="6"/>
  <c r="AY102" i="6"/>
  <c r="AX102" i="6"/>
  <c r="AZ101" i="6"/>
  <c r="AY101" i="6"/>
  <c r="AX101" i="6"/>
  <c r="AZ100" i="6"/>
  <c r="AY100" i="6"/>
  <c r="AX100" i="6"/>
  <c r="AZ99" i="6"/>
  <c r="AY99" i="6"/>
  <c r="AX99" i="6"/>
  <c r="AZ98" i="6"/>
  <c r="AY98" i="6"/>
  <c r="AX98" i="6"/>
  <c r="AZ97" i="6"/>
  <c r="AY97" i="6"/>
  <c r="AX97" i="6"/>
  <c r="AZ96" i="6"/>
  <c r="AY96" i="6"/>
  <c r="AX96" i="6"/>
  <c r="AZ95" i="6"/>
  <c r="AY95" i="6"/>
  <c r="AX95" i="6"/>
  <c r="AZ94" i="6"/>
  <c r="AY94" i="6"/>
  <c r="AX94" i="6"/>
  <c r="AZ93" i="6"/>
  <c r="AY93" i="6"/>
  <c r="AX93" i="6"/>
  <c r="AZ92" i="6"/>
  <c r="AY92" i="6"/>
  <c r="AX92" i="6"/>
  <c r="AZ91" i="6"/>
  <c r="AY91" i="6"/>
  <c r="AX91" i="6"/>
  <c r="AZ90" i="6"/>
  <c r="AY90" i="6"/>
  <c r="AX90" i="6"/>
  <c r="AZ89" i="6"/>
  <c r="AY89" i="6"/>
  <c r="AX89" i="6"/>
  <c r="AZ88" i="6"/>
  <c r="AY88" i="6"/>
  <c r="AX88" i="6"/>
  <c r="AZ87" i="6"/>
  <c r="AY87" i="6"/>
  <c r="AX87" i="6"/>
  <c r="AZ86" i="6"/>
  <c r="AY86" i="6"/>
  <c r="AX86" i="6"/>
  <c r="AZ85" i="6"/>
  <c r="AY85" i="6"/>
  <c r="AX85" i="6"/>
  <c r="AZ84" i="6"/>
  <c r="AY84" i="6"/>
  <c r="AX84" i="6"/>
  <c r="AZ83" i="6"/>
  <c r="AY83" i="6"/>
  <c r="AX83" i="6"/>
  <c r="AZ82" i="6"/>
  <c r="AY82" i="6"/>
  <c r="AX82" i="6"/>
  <c r="AZ81" i="6"/>
  <c r="AY81" i="6"/>
  <c r="AX81" i="6"/>
  <c r="AZ80" i="6"/>
  <c r="AY80" i="6"/>
  <c r="AX80" i="6"/>
  <c r="AZ79" i="6"/>
  <c r="AY79" i="6"/>
  <c r="AX79" i="6"/>
  <c r="AZ78" i="6"/>
  <c r="AY78" i="6"/>
  <c r="AX78" i="6"/>
  <c r="AZ77" i="6"/>
  <c r="AY77" i="6"/>
  <c r="AX77" i="6"/>
  <c r="AZ76" i="6"/>
  <c r="AY76" i="6"/>
  <c r="AX76" i="6"/>
  <c r="AZ75" i="6"/>
  <c r="AY75" i="6"/>
  <c r="AX75" i="6"/>
  <c r="AZ74" i="6"/>
  <c r="AY74" i="6"/>
  <c r="AX74" i="6"/>
  <c r="AZ73" i="6"/>
  <c r="AY73" i="6"/>
  <c r="AX73" i="6"/>
  <c r="AZ72" i="6"/>
  <c r="AY72" i="6"/>
  <c r="AX72" i="6"/>
  <c r="AZ71" i="6"/>
  <c r="AY71" i="6"/>
  <c r="AX71" i="6"/>
  <c r="AZ70" i="6"/>
  <c r="AY70" i="6"/>
  <c r="AX70" i="6"/>
  <c r="AZ69" i="6"/>
  <c r="AY69" i="6"/>
  <c r="AX69" i="6"/>
  <c r="AZ68" i="6"/>
  <c r="AY68" i="6"/>
  <c r="AX68" i="6"/>
  <c r="AZ67" i="6"/>
  <c r="AY67" i="6"/>
  <c r="AX67" i="6"/>
  <c r="AZ66" i="6"/>
  <c r="AY66" i="6"/>
  <c r="AX66" i="6"/>
  <c r="AZ65" i="6"/>
  <c r="AY65" i="6"/>
  <c r="AX65" i="6"/>
  <c r="AZ64" i="6"/>
  <c r="AY64" i="6"/>
  <c r="AX64" i="6"/>
  <c r="AZ63" i="6"/>
  <c r="AY63" i="6"/>
  <c r="AX63" i="6"/>
  <c r="AZ62" i="6"/>
  <c r="AY62" i="6"/>
  <c r="AX62" i="6"/>
  <c r="AZ61" i="6"/>
  <c r="AY61" i="6"/>
  <c r="AX61" i="6"/>
  <c r="AZ60" i="6"/>
  <c r="AY60" i="6"/>
  <c r="AX60" i="6"/>
  <c r="AZ59" i="6"/>
  <c r="AY59" i="6"/>
  <c r="AX59" i="6"/>
  <c r="AZ58" i="6"/>
  <c r="AY58" i="6"/>
  <c r="AX58" i="6"/>
  <c r="AZ57" i="6"/>
  <c r="AY57" i="6"/>
  <c r="AX57" i="6"/>
  <c r="AZ56" i="6"/>
  <c r="AY56" i="6"/>
  <c r="AX56" i="6"/>
  <c r="AZ55" i="6"/>
  <c r="AY55" i="6"/>
  <c r="AX55" i="6"/>
  <c r="AZ54" i="6"/>
  <c r="AY54" i="6"/>
  <c r="AX54" i="6"/>
  <c r="AZ53" i="6"/>
  <c r="AY53" i="6"/>
  <c r="AX53" i="6"/>
  <c r="AZ52" i="6"/>
  <c r="AY52" i="6"/>
  <c r="AX52" i="6"/>
  <c r="AZ51" i="6"/>
  <c r="AY51" i="6"/>
  <c r="AX51" i="6"/>
  <c r="AZ50" i="6"/>
  <c r="AY50" i="6"/>
  <c r="AX50" i="6"/>
  <c r="AZ49" i="6"/>
  <c r="AY49" i="6"/>
  <c r="AX49" i="6"/>
  <c r="AZ48" i="6"/>
  <c r="AY48" i="6"/>
  <c r="AX48" i="6"/>
  <c r="AZ47" i="6"/>
  <c r="AY47" i="6"/>
  <c r="AX47" i="6"/>
  <c r="AZ46" i="6"/>
  <c r="AY46" i="6"/>
  <c r="AX46" i="6"/>
  <c r="AZ45" i="6"/>
  <c r="AY45" i="6"/>
  <c r="AX45" i="6"/>
  <c r="AZ44" i="6"/>
  <c r="AY44" i="6"/>
  <c r="AX44" i="6"/>
  <c r="AZ43" i="6"/>
  <c r="AY43" i="6"/>
  <c r="AX43" i="6"/>
  <c r="AZ42" i="6"/>
  <c r="AY42" i="6"/>
  <c r="AX42" i="6"/>
  <c r="AZ41" i="6"/>
  <c r="AY41" i="6"/>
  <c r="AX41" i="6"/>
  <c r="AZ40" i="6"/>
  <c r="AY40" i="6"/>
  <c r="AX40" i="6"/>
  <c r="AZ39" i="6"/>
  <c r="AY39" i="6"/>
  <c r="AX39" i="6"/>
  <c r="AZ38" i="6"/>
  <c r="AY38" i="6"/>
  <c r="AX38" i="6"/>
  <c r="AZ37" i="6"/>
  <c r="AY37" i="6"/>
  <c r="AX37" i="6"/>
  <c r="AZ36" i="6"/>
  <c r="AY36" i="6"/>
  <c r="AX36" i="6"/>
  <c r="AZ35" i="6"/>
  <c r="AY35" i="6"/>
  <c r="AX35" i="6"/>
  <c r="AZ34" i="6"/>
  <c r="AY34" i="6"/>
  <c r="AX34" i="6"/>
  <c r="AZ33" i="6"/>
  <c r="AY33" i="6"/>
  <c r="AX33" i="6"/>
  <c r="AZ32" i="6"/>
  <c r="AY32" i="6"/>
  <c r="AX32" i="6"/>
  <c r="AZ31" i="6"/>
  <c r="AY31" i="6"/>
  <c r="AX31" i="6"/>
  <c r="AZ30" i="6"/>
  <c r="AY30" i="6"/>
  <c r="AX30" i="6"/>
  <c r="AZ29" i="6"/>
  <c r="AY29" i="6"/>
  <c r="AX29" i="6"/>
  <c r="AZ28" i="6"/>
  <c r="AY28" i="6"/>
  <c r="AX28" i="6"/>
  <c r="AZ27" i="6"/>
  <c r="AY27" i="6"/>
  <c r="AX27" i="6"/>
  <c r="AZ26" i="6"/>
  <c r="AY26" i="6"/>
  <c r="AX26" i="6"/>
  <c r="AZ25" i="6"/>
  <c r="AY25" i="6"/>
  <c r="AX25" i="6"/>
  <c r="AZ24" i="6"/>
  <c r="AY24" i="6"/>
  <c r="AX24" i="6"/>
  <c r="AZ23" i="6"/>
  <c r="AY23" i="6"/>
  <c r="AX23" i="6"/>
  <c r="AZ22" i="6"/>
  <c r="AY22" i="6"/>
  <c r="AX22" i="6"/>
  <c r="AZ21" i="6"/>
  <c r="AY21" i="6"/>
  <c r="AX21" i="6"/>
  <c r="AZ20" i="6"/>
  <c r="AY20" i="6"/>
  <c r="AX20" i="6"/>
  <c r="AZ19" i="6"/>
  <c r="AY19" i="6"/>
  <c r="AX19" i="6"/>
  <c r="AZ18" i="6"/>
  <c r="AY18" i="6"/>
  <c r="AX18" i="6"/>
  <c r="AZ17" i="6"/>
  <c r="AY17" i="6"/>
  <c r="AX17" i="6"/>
  <c r="AZ16" i="6"/>
  <c r="AY16" i="6"/>
  <c r="AX16" i="6"/>
  <c r="AZ15" i="6"/>
  <c r="AY15" i="6"/>
  <c r="AX15" i="6"/>
  <c r="AZ14" i="6"/>
  <c r="AY14" i="6"/>
  <c r="AX14" i="6"/>
  <c r="AZ13" i="6"/>
  <c r="AY13" i="6"/>
  <c r="AX13" i="6"/>
  <c r="AZ12" i="6"/>
  <c r="AY12" i="6"/>
  <c r="AX12" i="6"/>
  <c r="AZ11" i="6"/>
  <c r="AY11" i="6"/>
  <c r="AX11" i="6"/>
  <c r="AZ10" i="6"/>
  <c r="AY10" i="6"/>
  <c r="AX10" i="6"/>
  <c r="AZ9" i="6"/>
  <c r="AY9" i="6"/>
  <c r="AX9" i="6"/>
  <c r="AZ8" i="6"/>
  <c r="AY8" i="6"/>
  <c r="AX8" i="6"/>
  <c r="AZ7" i="6"/>
  <c r="AY7" i="6"/>
  <c r="AX7" i="6"/>
  <c r="AZ6" i="6"/>
  <c r="AY6" i="6"/>
  <c r="AX6" i="6"/>
  <c r="AZ5" i="6"/>
  <c r="AY5" i="6"/>
  <c r="AX5" i="6"/>
  <c r="AA79" i="3"/>
  <c r="AD16" i="3"/>
  <c r="AD17" i="3" s="1"/>
  <c r="AF778" i="6"/>
  <c r="AE778" i="6"/>
  <c r="AD778" i="6"/>
  <c r="AC778" i="6"/>
  <c r="AB778" i="6"/>
  <c r="AA778" i="6"/>
  <c r="Z778" i="6"/>
  <c r="Y778" i="6"/>
  <c r="X778" i="6"/>
  <c r="W778" i="6"/>
  <c r="AF777" i="6"/>
  <c r="AE777" i="6"/>
  <c r="AD777" i="6"/>
  <c r="AC777" i="6"/>
  <c r="AB777" i="6"/>
  <c r="AA777" i="6"/>
  <c r="Z777" i="6"/>
  <c r="Y777" i="6"/>
  <c r="X777" i="6"/>
  <c r="W777" i="6"/>
  <c r="AF776" i="6"/>
  <c r="AE776" i="6"/>
  <c r="AD776" i="6"/>
  <c r="AC776" i="6"/>
  <c r="AB776" i="6"/>
  <c r="AA776" i="6"/>
  <c r="Z776" i="6"/>
  <c r="Y776" i="6"/>
  <c r="X776" i="6"/>
  <c r="W776" i="6"/>
  <c r="AF775" i="6"/>
  <c r="AE775" i="6"/>
  <c r="AD775" i="6"/>
  <c r="AC775" i="6"/>
  <c r="AB775" i="6"/>
  <c r="AA775" i="6"/>
  <c r="Z775" i="6"/>
  <c r="Y775" i="6"/>
  <c r="X775" i="6"/>
  <c r="W775" i="6"/>
  <c r="AF774" i="6"/>
  <c r="AE774" i="6"/>
  <c r="AD774" i="6"/>
  <c r="AC774" i="6"/>
  <c r="AB774" i="6"/>
  <c r="AA774" i="6"/>
  <c r="Z774" i="6"/>
  <c r="Y774" i="6"/>
  <c r="X774" i="6"/>
  <c r="W774" i="6"/>
  <c r="AF773" i="6"/>
  <c r="AE773" i="6"/>
  <c r="AD773" i="6"/>
  <c r="AC773" i="6"/>
  <c r="AB773" i="6"/>
  <c r="AA773" i="6"/>
  <c r="Z773" i="6"/>
  <c r="Y773" i="6"/>
  <c r="X773" i="6"/>
  <c r="W773" i="6"/>
  <c r="AF772" i="6"/>
  <c r="AE772" i="6"/>
  <c r="AD772" i="6"/>
  <c r="AC772" i="6"/>
  <c r="AB772" i="6"/>
  <c r="AA772" i="6"/>
  <c r="Z772" i="6"/>
  <c r="Y772" i="6"/>
  <c r="X772" i="6"/>
  <c r="W772" i="6"/>
  <c r="AF771" i="6"/>
  <c r="AE771" i="6"/>
  <c r="AD771" i="6"/>
  <c r="AC771" i="6"/>
  <c r="AB771" i="6"/>
  <c r="AA771" i="6"/>
  <c r="Z771" i="6"/>
  <c r="Y771" i="6"/>
  <c r="X771" i="6"/>
  <c r="W771" i="6"/>
  <c r="AF770" i="6"/>
  <c r="AE770" i="6"/>
  <c r="AD770" i="6"/>
  <c r="AC770" i="6"/>
  <c r="AB770" i="6"/>
  <c r="AA770" i="6"/>
  <c r="Z770" i="6"/>
  <c r="Y770" i="6"/>
  <c r="X770" i="6"/>
  <c r="W770" i="6"/>
  <c r="AF769" i="6"/>
  <c r="AE769" i="6"/>
  <c r="AD769" i="6"/>
  <c r="AC769" i="6"/>
  <c r="AB769" i="6"/>
  <c r="AA769" i="6"/>
  <c r="Z769" i="6"/>
  <c r="Y769" i="6"/>
  <c r="X769" i="6"/>
  <c r="W769" i="6"/>
  <c r="AF768" i="6"/>
  <c r="AE768" i="6"/>
  <c r="AD768" i="6"/>
  <c r="AC768" i="6"/>
  <c r="AB768" i="6"/>
  <c r="AA768" i="6"/>
  <c r="Z768" i="6"/>
  <c r="Y768" i="6"/>
  <c r="X768" i="6"/>
  <c r="W768" i="6"/>
  <c r="AF767" i="6"/>
  <c r="AE767" i="6"/>
  <c r="AD767" i="6"/>
  <c r="AC767" i="6"/>
  <c r="AB767" i="6"/>
  <c r="AA767" i="6"/>
  <c r="Z767" i="6"/>
  <c r="Y767" i="6"/>
  <c r="X767" i="6"/>
  <c r="W767" i="6"/>
  <c r="AF766" i="6"/>
  <c r="AE766" i="6"/>
  <c r="AD766" i="6"/>
  <c r="AC766" i="6"/>
  <c r="AB766" i="6"/>
  <c r="AA766" i="6"/>
  <c r="Z766" i="6"/>
  <c r="Y766" i="6"/>
  <c r="X766" i="6"/>
  <c r="W766" i="6"/>
  <c r="AF765" i="6"/>
  <c r="AE765" i="6"/>
  <c r="AD765" i="6"/>
  <c r="AC765" i="6"/>
  <c r="AB765" i="6"/>
  <c r="AA765" i="6"/>
  <c r="Z765" i="6"/>
  <c r="Y765" i="6"/>
  <c r="X765" i="6"/>
  <c r="W765" i="6"/>
  <c r="AF764" i="6"/>
  <c r="AE764" i="6"/>
  <c r="AD764" i="6"/>
  <c r="AC764" i="6"/>
  <c r="AB764" i="6"/>
  <c r="AA764" i="6"/>
  <c r="Z764" i="6"/>
  <c r="Y764" i="6"/>
  <c r="X764" i="6"/>
  <c r="W764" i="6"/>
  <c r="AF763" i="6"/>
  <c r="AE763" i="6"/>
  <c r="AD763" i="6"/>
  <c r="AC763" i="6"/>
  <c r="AB763" i="6"/>
  <c r="AA763" i="6"/>
  <c r="Z763" i="6"/>
  <c r="Y763" i="6"/>
  <c r="X763" i="6"/>
  <c r="W763" i="6"/>
  <c r="AF762" i="6"/>
  <c r="AE762" i="6"/>
  <c r="AD762" i="6"/>
  <c r="AC762" i="6"/>
  <c r="AB762" i="6"/>
  <c r="AA762" i="6"/>
  <c r="Z762" i="6"/>
  <c r="Y762" i="6"/>
  <c r="X762" i="6"/>
  <c r="W762" i="6"/>
  <c r="AF761" i="6"/>
  <c r="AE761" i="6"/>
  <c r="AD761" i="6"/>
  <c r="AC761" i="6"/>
  <c r="AB761" i="6"/>
  <c r="AA761" i="6"/>
  <c r="Z761" i="6"/>
  <c r="Y761" i="6"/>
  <c r="X761" i="6"/>
  <c r="W761" i="6"/>
  <c r="AF760" i="6"/>
  <c r="AE760" i="6"/>
  <c r="AD760" i="6"/>
  <c r="AC760" i="6"/>
  <c r="AB760" i="6"/>
  <c r="AA760" i="6"/>
  <c r="Z760" i="6"/>
  <c r="Y760" i="6"/>
  <c r="X760" i="6"/>
  <c r="W760" i="6"/>
  <c r="AF759" i="6"/>
  <c r="AE759" i="6"/>
  <c r="AD759" i="6"/>
  <c r="AC759" i="6"/>
  <c r="AB759" i="6"/>
  <c r="AA759" i="6"/>
  <c r="Z759" i="6"/>
  <c r="Y759" i="6"/>
  <c r="X759" i="6"/>
  <c r="W759" i="6"/>
  <c r="AF758" i="6"/>
  <c r="AE758" i="6"/>
  <c r="AD758" i="6"/>
  <c r="AC758" i="6"/>
  <c r="AB758" i="6"/>
  <c r="AA758" i="6"/>
  <c r="Z758" i="6"/>
  <c r="Y758" i="6"/>
  <c r="X758" i="6"/>
  <c r="W758" i="6"/>
  <c r="AF757" i="6"/>
  <c r="AE757" i="6"/>
  <c r="AD757" i="6"/>
  <c r="AC757" i="6"/>
  <c r="AB757" i="6"/>
  <c r="AA757" i="6"/>
  <c r="Z757" i="6"/>
  <c r="Y757" i="6"/>
  <c r="X757" i="6"/>
  <c r="W757" i="6"/>
  <c r="AF756" i="6"/>
  <c r="AE756" i="6"/>
  <c r="AD756" i="6"/>
  <c r="AC756" i="6"/>
  <c r="AB756" i="6"/>
  <c r="AA756" i="6"/>
  <c r="Z756" i="6"/>
  <c r="Y756" i="6"/>
  <c r="X756" i="6"/>
  <c r="W756" i="6"/>
  <c r="AF755" i="6"/>
  <c r="AE755" i="6"/>
  <c r="AD755" i="6"/>
  <c r="AC755" i="6"/>
  <c r="AB755" i="6"/>
  <c r="AA755" i="6"/>
  <c r="Z755" i="6"/>
  <c r="Y755" i="6"/>
  <c r="X755" i="6"/>
  <c r="W755" i="6"/>
  <c r="AF754" i="6"/>
  <c r="AE754" i="6"/>
  <c r="AD754" i="6"/>
  <c r="AC754" i="6"/>
  <c r="AB754" i="6"/>
  <c r="AA754" i="6"/>
  <c r="Z754" i="6"/>
  <c r="Y754" i="6"/>
  <c r="X754" i="6"/>
  <c r="W754" i="6"/>
  <c r="AF753" i="6"/>
  <c r="AE753" i="6"/>
  <c r="AD753" i="6"/>
  <c r="AC753" i="6"/>
  <c r="AB753" i="6"/>
  <c r="AA753" i="6"/>
  <c r="Z753" i="6"/>
  <c r="Y753" i="6"/>
  <c r="X753" i="6"/>
  <c r="W753" i="6"/>
  <c r="AF752" i="6"/>
  <c r="AE752" i="6"/>
  <c r="AD752" i="6"/>
  <c r="AC752" i="6"/>
  <c r="AB752" i="6"/>
  <c r="AA752" i="6"/>
  <c r="Z752" i="6"/>
  <c r="Y752" i="6"/>
  <c r="X752" i="6"/>
  <c r="W752" i="6"/>
  <c r="AF751" i="6"/>
  <c r="AE751" i="6"/>
  <c r="AD751" i="6"/>
  <c r="AC751" i="6"/>
  <c r="AB751" i="6"/>
  <c r="AA751" i="6"/>
  <c r="Z751" i="6"/>
  <c r="Y751" i="6"/>
  <c r="X751" i="6"/>
  <c r="W751" i="6"/>
  <c r="AF750" i="6"/>
  <c r="AE750" i="6"/>
  <c r="AD750" i="6"/>
  <c r="AC750" i="6"/>
  <c r="AB750" i="6"/>
  <c r="AA750" i="6"/>
  <c r="Z750" i="6"/>
  <c r="Y750" i="6"/>
  <c r="X750" i="6"/>
  <c r="W750" i="6"/>
  <c r="AF749" i="6"/>
  <c r="AE749" i="6"/>
  <c r="AD749" i="6"/>
  <c r="AC749" i="6"/>
  <c r="AB749" i="6"/>
  <c r="AA749" i="6"/>
  <c r="Z749" i="6"/>
  <c r="Y749" i="6"/>
  <c r="X749" i="6"/>
  <c r="W749" i="6"/>
  <c r="AF748" i="6"/>
  <c r="AE748" i="6"/>
  <c r="AD748" i="6"/>
  <c r="AC748" i="6"/>
  <c r="AB748" i="6"/>
  <c r="AA748" i="6"/>
  <c r="Z748" i="6"/>
  <c r="Y748" i="6"/>
  <c r="X748" i="6"/>
  <c r="W748" i="6"/>
  <c r="AF747" i="6"/>
  <c r="AE747" i="6"/>
  <c r="AD747" i="6"/>
  <c r="AC747" i="6"/>
  <c r="AB747" i="6"/>
  <c r="AA747" i="6"/>
  <c r="Z747" i="6"/>
  <c r="Y747" i="6"/>
  <c r="X747" i="6"/>
  <c r="W747" i="6"/>
  <c r="AF746" i="6"/>
  <c r="AE746" i="6"/>
  <c r="AD746" i="6"/>
  <c r="AC746" i="6"/>
  <c r="AB746" i="6"/>
  <c r="AA746" i="6"/>
  <c r="Z746" i="6"/>
  <c r="Y746" i="6"/>
  <c r="X746" i="6"/>
  <c r="W746" i="6"/>
  <c r="AF745" i="6"/>
  <c r="AE745" i="6"/>
  <c r="AD745" i="6"/>
  <c r="AC745" i="6"/>
  <c r="AB745" i="6"/>
  <c r="AA745" i="6"/>
  <c r="Z745" i="6"/>
  <c r="Y745" i="6"/>
  <c r="X745" i="6"/>
  <c r="W745" i="6"/>
  <c r="AF744" i="6"/>
  <c r="AE744" i="6"/>
  <c r="AD744" i="6"/>
  <c r="AC744" i="6"/>
  <c r="AB744" i="6"/>
  <c r="AA744" i="6"/>
  <c r="Z744" i="6"/>
  <c r="Y744" i="6"/>
  <c r="X744" i="6"/>
  <c r="W744" i="6"/>
  <c r="AF743" i="6"/>
  <c r="AE743" i="6"/>
  <c r="AD743" i="6"/>
  <c r="AC743" i="6"/>
  <c r="AB743" i="6"/>
  <c r="AA743" i="6"/>
  <c r="Z743" i="6"/>
  <c r="Y743" i="6"/>
  <c r="X743" i="6"/>
  <c r="W743" i="6"/>
  <c r="AF742" i="6"/>
  <c r="AE742" i="6"/>
  <c r="AD742" i="6"/>
  <c r="AC742" i="6"/>
  <c r="AB742" i="6"/>
  <c r="AA742" i="6"/>
  <c r="Z742" i="6"/>
  <c r="Y742" i="6"/>
  <c r="X742" i="6"/>
  <c r="W742" i="6"/>
  <c r="AF741" i="6"/>
  <c r="AE741" i="6"/>
  <c r="AD741" i="6"/>
  <c r="AC741" i="6"/>
  <c r="AB741" i="6"/>
  <c r="AA741" i="6"/>
  <c r="Z741" i="6"/>
  <c r="Y741" i="6"/>
  <c r="X741" i="6"/>
  <c r="W741" i="6"/>
  <c r="AF740" i="6"/>
  <c r="AE740" i="6"/>
  <c r="AD740" i="6"/>
  <c r="AC740" i="6"/>
  <c r="AB740" i="6"/>
  <c r="AA740" i="6"/>
  <c r="Z740" i="6"/>
  <c r="Y740" i="6"/>
  <c r="X740" i="6"/>
  <c r="W740" i="6"/>
  <c r="AF739" i="6"/>
  <c r="AE739" i="6"/>
  <c r="AD739" i="6"/>
  <c r="AC739" i="6"/>
  <c r="AB739" i="6"/>
  <c r="AA739" i="6"/>
  <c r="Z739" i="6"/>
  <c r="Y739" i="6"/>
  <c r="X739" i="6"/>
  <c r="W739" i="6"/>
  <c r="AF738" i="6"/>
  <c r="AE738" i="6"/>
  <c r="AD738" i="6"/>
  <c r="AC738" i="6"/>
  <c r="AB738" i="6"/>
  <c r="AA738" i="6"/>
  <c r="Z738" i="6"/>
  <c r="Y738" i="6"/>
  <c r="X738" i="6"/>
  <c r="W738" i="6"/>
  <c r="AF737" i="6"/>
  <c r="AE737" i="6"/>
  <c r="AD737" i="6"/>
  <c r="AC737" i="6"/>
  <c r="AB737" i="6"/>
  <c r="AA737" i="6"/>
  <c r="Z737" i="6"/>
  <c r="Y737" i="6"/>
  <c r="X737" i="6"/>
  <c r="W737" i="6"/>
  <c r="AF736" i="6"/>
  <c r="AE736" i="6"/>
  <c r="AD736" i="6"/>
  <c r="AC736" i="6"/>
  <c r="AB736" i="6"/>
  <c r="AA736" i="6"/>
  <c r="Z736" i="6"/>
  <c r="Y736" i="6"/>
  <c r="X736" i="6"/>
  <c r="W736" i="6"/>
  <c r="AF735" i="6"/>
  <c r="AE735" i="6"/>
  <c r="AD735" i="6"/>
  <c r="AC735" i="6"/>
  <c r="AB735" i="6"/>
  <c r="AA735" i="6"/>
  <c r="Z735" i="6"/>
  <c r="Y735" i="6"/>
  <c r="X735" i="6"/>
  <c r="W735" i="6"/>
  <c r="AF734" i="6"/>
  <c r="AE734" i="6"/>
  <c r="AD734" i="6"/>
  <c r="AC734" i="6"/>
  <c r="AB734" i="6"/>
  <c r="AA734" i="6"/>
  <c r="Z734" i="6"/>
  <c r="Y734" i="6"/>
  <c r="X734" i="6"/>
  <c r="W734" i="6"/>
  <c r="AF733" i="6"/>
  <c r="AE733" i="6"/>
  <c r="AD733" i="6"/>
  <c r="AC733" i="6"/>
  <c r="AB733" i="6"/>
  <c r="AA733" i="6"/>
  <c r="Z733" i="6"/>
  <c r="Y733" i="6"/>
  <c r="X733" i="6"/>
  <c r="W733" i="6"/>
  <c r="AF732" i="6"/>
  <c r="AE732" i="6"/>
  <c r="AD732" i="6"/>
  <c r="AC732" i="6"/>
  <c r="AB732" i="6"/>
  <c r="AA732" i="6"/>
  <c r="Z732" i="6"/>
  <c r="Y732" i="6"/>
  <c r="X732" i="6"/>
  <c r="W732" i="6"/>
  <c r="AF731" i="6"/>
  <c r="AE731" i="6"/>
  <c r="AD731" i="6"/>
  <c r="AC731" i="6"/>
  <c r="AB731" i="6"/>
  <c r="AA731" i="6"/>
  <c r="Z731" i="6"/>
  <c r="Y731" i="6"/>
  <c r="X731" i="6"/>
  <c r="W731" i="6"/>
  <c r="AF730" i="6"/>
  <c r="AE730" i="6"/>
  <c r="AD730" i="6"/>
  <c r="AC730" i="6"/>
  <c r="AB730" i="6"/>
  <c r="AA730" i="6"/>
  <c r="Z730" i="6"/>
  <c r="Y730" i="6"/>
  <c r="X730" i="6"/>
  <c r="W730" i="6"/>
  <c r="AF729" i="6"/>
  <c r="AE729" i="6"/>
  <c r="AD729" i="6"/>
  <c r="AC729" i="6"/>
  <c r="AB729" i="6"/>
  <c r="AA729" i="6"/>
  <c r="Z729" i="6"/>
  <c r="Y729" i="6"/>
  <c r="X729" i="6"/>
  <c r="W729" i="6"/>
  <c r="AF728" i="6"/>
  <c r="AE728" i="6"/>
  <c r="AD728" i="6"/>
  <c r="AC728" i="6"/>
  <c r="AB728" i="6"/>
  <c r="AA728" i="6"/>
  <c r="Z728" i="6"/>
  <c r="Y728" i="6"/>
  <c r="X728" i="6"/>
  <c r="W728" i="6"/>
  <c r="AF727" i="6"/>
  <c r="AE727" i="6"/>
  <c r="AD727" i="6"/>
  <c r="AC727" i="6"/>
  <c r="AB727" i="6"/>
  <c r="AA727" i="6"/>
  <c r="Z727" i="6"/>
  <c r="Y727" i="6"/>
  <c r="X727" i="6"/>
  <c r="W727" i="6"/>
  <c r="AF726" i="6"/>
  <c r="AE726" i="6"/>
  <c r="AD726" i="6"/>
  <c r="AC726" i="6"/>
  <c r="AB726" i="6"/>
  <c r="AA726" i="6"/>
  <c r="Z726" i="6"/>
  <c r="Y726" i="6"/>
  <c r="X726" i="6"/>
  <c r="W726" i="6"/>
  <c r="AF725" i="6"/>
  <c r="AE725" i="6"/>
  <c r="AD725" i="6"/>
  <c r="AC725" i="6"/>
  <c r="AB725" i="6"/>
  <c r="AA725" i="6"/>
  <c r="Z725" i="6"/>
  <c r="Y725" i="6"/>
  <c r="X725" i="6"/>
  <c r="W725" i="6"/>
  <c r="AF724" i="6"/>
  <c r="AE724" i="6"/>
  <c r="AD724" i="6"/>
  <c r="AC724" i="6"/>
  <c r="AB724" i="6"/>
  <c r="AA724" i="6"/>
  <c r="Z724" i="6"/>
  <c r="Y724" i="6"/>
  <c r="X724" i="6"/>
  <c r="W724" i="6"/>
  <c r="AF723" i="6"/>
  <c r="AE723" i="6"/>
  <c r="AD723" i="6"/>
  <c r="AC723" i="6"/>
  <c r="AB723" i="6"/>
  <c r="AA723" i="6"/>
  <c r="Z723" i="6"/>
  <c r="Y723" i="6"/>
  <c r="X723" i="6"/>
  <c r="W723" i="6"/>
  <c r="AF722" i="6"/>
  <c r="AE722" i="6"/>
  <c r="AD722" i="6"/>
  <c r="AC722" i="6"/>
  <c r="AB722" i="6"/>
  <c r="AA722" i="6"/>
  <c r="Z722" i="6"/>
  <c r="Y722" i="6"/>
  <c r="X722" i="6"/>
  <c r="W722" i="6"/>
  <c r="AF721" i="6"/>
  <c r="AE721" i="6"/>
  <c r="AD721" i="6"/>
  <c r="AC721" i="6"/>
  <c r="AB721" i="6"/>
  <c r="AA721" i="6"/>
  <c r="Z721" i="6"/>
  <c r="Y721" i="6"/>
  <c r="X721" i="6"/>
  <c r="W721" i="6"/>
  <c r="AF720" i="6"/>
  <c r="AE720" i="6"/>
  <c r="AD720" i="6"/>
  <c r="AC720" i="6"/>
  <c r="AB720" i="6"/>
  <c r="AA720" i="6"/>
  <c r="Z720" i="6"/>
  <c r="Y720" i="6"/>
  <c r="X720" i="6"/>
  <c r="W720" i="6"/>
  <c r="AF719" i="6"/>
  <c r="AE719" i="6"/>
  <c r="AD719" i="6"/>
  <c r="AC719" i="6"/>
  <c r="AB719" i="6"/>
  <c r="AA719" i="6"/>
  <c r="Z719" i="6"/>
  <c r="Y719" i="6"/>
  <c r="X719" i="6"/>
  <c r="W719" i="6"/>
  <c r="AF718" i="6"/>
  <c r="AE718" i="6"/>
  <c r="AD718" i="6"/>
  <c r="AC718" i="6"/>
  <c r="AB718" i="6"/>
  <c r="AA718" i="6"/>
  <c r="Z718" i="6"/>
  <c r="Y718" i="6"/>
  <c r="X718" i="6"/>
  <c r="W718" i="6"/>
  <c r="AF717" i="6"/>
  <c r="AE717" i="6"/>
  <c r="AD717" i="6"/>
  <c r="AC717" i="6"/>
  <c r="AB717" i="6"/>
  <c r="AA717" i="6"/>
  <c r="Z717" i="6"/>
  <c r="Y717" i="6"/>
  <c r="X717" i="6"/>
  <c r="W717" i="6"/>
  <c r="AF716" i="6"/>
  <c r="AE716" i="6"/>
  <c r="AD716" i="6"/>
  <c r="AC716" i="6"/>
  <c r="AB716" i="6"/>
  <c r="AA716" i="6"/>
  <c r="Z716" i="6"/>
  <c r="Y716" i="6"/>
  <c r="X716" i="6"/>
  <c r="W716" i="6"/>
  <c r="AF715" i="6"/>
  <c r="AE715" i="6"/>
  <c r="AD715" i="6"/>
  <c r="AC715" i="6"/>
  <c r="AB715" i="6"/>
  <c r="AA715" i="6"/>
  <c r="Z715" i="6"/>
  <c r="Y715" i="6"/>
  <c r="X715" i="6"/>
  <c r="W715" i="6"/>
  <c r="AF714" i="6"/>
  <c r="AE714" i="6"/>
  <c r="AD714" i="6"/>
  <c r="AC714" i="6"/>
  <c r="AB714" i="6"/>
  <c r="AA714" i="6"/>
  <c r="Z714" i="6"/>
  <c r="Y714" i="6"/>
  <c r="X714" i="6"/>
  <c r="W714" i="6"/>
  <c r="AF713" i="6"/>
  <c r="AE713" i="6"/>
  <c r="AD713" i="6"/>
  <c r="AC713" i="6"/>
  <c r="AB713" i="6"/>
  <c r="AA713" i="6"/>
  <c r="Z713" i="6"/>
  <c r="Y713" i="6"/>
  <c r="X713" i="6"/>
  <c r="W713" i="6"/>
  <c r="AF712" i="6"/>
  <c r="AE712" i="6"/>
  <c r="AD712" i="6"/>
  <c r="AC712" i="6"/>
  <c r="AB712" i="6"/>
  <c r="AA712" i="6"/>
  <c r="Z712" i="6"/>
  <c r="Y712" i="6"/>
  <c r="X712" i="6"/>
  <c r="W712" i="6"/>
  <c r="AF711" i="6"/>
  <c r="AE711" i="6"/>
  <c r="AD711" i="6"/>
  <c r="AC711" i="6"/>
  <c r="AB711" i="6"/>
  <c r="AA711" i="6"/>
  <c r="Z711" i="6"/>
  <c r="Y711" i="6"/>
  <c r="X711" i="6"/>
  <c r="W711" i="6"/>
  <c r="AF710" i="6"/>
  <c r="AE710" i="6"/>
  <c r="AD710" i="6"/>
  <c r="AC710" i="6"/>
  <c r="AB710" i="6"/>
  <c r="AA710" i="6"/>
  <c r="Z710" i="6"/>
  <c r="Y710" i="6"/>
  <c r="X710" i="6"/>
  <c r="W710" i="6"/>
  <c r="AF709" i="6"/>
  <c r="AE709" i="6"/>
  <c r="AD709" i="6"/>
  <c r="AC709" i="6"/>
  <c r="AB709" i="6"/>
  <c r="AA709" i="6"/>
  <c r="Z709" i="6"/>
  <c r="Y709" i="6"/>
  <c r="X709" i="6"/>
  <c r="W709" i="6"/>
  <c r="AF708" i="6"/>
  <c r="AE708" i="6"/>
  <c r="AD708" i="6"/>
  <c r="AC708" i="6"/>
  <c r="AB708" i="6"/>
  <c r="AA708" i="6"/>
  <c r="Z708" i="6"/>
  <c r="Y708" i="6"/>
  <c r="X708" i="6"/>
  <c r="W708" i="6"/>
  <c r="AF707" i="6"/>
  <c r="AE707" i="6"/>
  <c r="AD707" i="6"/>
  <c r="AC707" i="6"/>
  <c r="AB707" i="6"/>
  <c r="AA707" i="6"/>
  <c r="Z707" i="6"/>
  <c r="Y707" i="6"/>
  <c r="X707" i="6"/>
  <c r="W707" i="6"/>
  <c r="AF706" i="6"/>
  <c r="AE706" i="6"/>
  <c r="AD706" i="6"/>
  <c r="AC706" i="6"/>
  <c r="AB706" i="6"/>
  <c r="AA706" i="6"/>
  <c r="Z706" i="6"/>
  <c r="Y706" i="6"/>
  <c r="X706" i="6"/>
  <c r="W706" i="6"/>
  <c r="AF705" i="6"/>
  <c r="AE705" i="6"/>
  <c r="AD705" i="6"/>
  <c r="AC705" i="6"/>
  <c r="AB705" i="6"/>
  <c r="AA705" i="6"/>
  <c r="Z705" i="6"/>
  <c r="Y705" i="6"/>
  <c r="X705" i="6"/>
  <c r="W705" i="6"/>
  <c r="AF704" i="6"/>
  <c r="AE704" i="6"/>
  <c r="AD704" i="6"/>
  <c r="AC704" i="6"/>
  <c r="AB704" i="6"/>
  <c r="AA704" i="6"/>
  <c r="Z704" i="6"/>
  <c r="Y704" i="6"/>
  <c r="X704" i="6"/>
  <c r="W704" i="6"/>
  <c r="AF703" i="6"/>
  <c r="AE703" i="6"/>
  <c r="AD703" i="6"/>
  <c r="AC703" i="6"/>
  <c r="AB703" i="6"/>
  <c r="AA703" i="6"/>
  <c r="Z703" i="6"/>
  <c r="Y703" i="6"/>
  <c r="X703" i="6"/>
  <c r="W703" i="6"/>
  <c r="AF702" i="6"/>
  <c r="AE702" i="6"/>
  <c r="AD702" i="6"/>
  <c r="AC702" i="6"/>
  <c r="AB702" i="6"/>
  <c r="AA702" i="6"/>
  <c r="Z702" i="6"/>
  <c r="Y702" i="6"/>
  <c r="X702" i="6"/>
  <c r="W702" i="6"/>
  <c r="AF701" i="6"/>
  <c r="AE701" i="6"/>
  <c r="AD701" i="6"/>
  <c r="AC701" i="6"/>
  <c r="AB701" i="6"/>
  <c r="AA701" i="6"/>
  <c r="Z701" i="6"/>
  <c r="Y701" i="6"/>
  <c r="X701" i="6"/>
  <c r="W701" i="6"/>
  <c r="AF700" i="6"/>
  <c r="AE700" i="6"/>
  <c r="AD700" i="6"/>
  <c r="AC700" i="6"/>
  <c r="AB700" i="6"/>
  <c r="AA700" i="6"/>
  <c r="Z700" i="6"/>
  <c r="Y700" i="6"/>
  <c r="X700" i="6"/>
  <c r="W700" i="6"/>
  <c r="AF699" i="6"/>
  <c r="AE699" i="6"/>
  <c r="AD699" i="6"/>
  <c r="AC699" i="6"/>
  <c r="AB699" i="6"/>
  <c r="AA699" i="6"/>
  <c r="Z699" i="6"/>
  <c r="Y699" i="6"/>
  <c r="X699" i="6"/>
  <c r="W699" i="6"/>
  <c r="AF698" i="6"/>
  <c r="AE698" i="6"/>
  <c r="AD698" i="6"/>
  <c r="AC698" i="6"/>
  <c r="AB698" i="6"/>
  <c r="AA698" i="6"/>
  <c r="Z698" i="6"/>
  <c r="Y698" i="6"/>
  <c r="X698" i="6"/>
  <c r="W698" i="6"/>
  <c r="AF697" i="6"/>
  <c r="AE697" i="6"/>
  <c r="AD697" i="6"/>
  <c r="AC697" i="6"/>
  <c r="AB697" i="6"/>
  <c r="AA697" i="6"/>
  <c r="Z697" i="6"/>
  <c r="Y697" i="6"/>
  <c r="X697" i="6"/>
  <c r="W697" i="6"/>
  <c r="AF696" i="6"/>
  <c r="AE696" i="6"/>
  <c r="AD696" i="6"/>
  <c r="AC696" i="6"/>
  <c r="AB696" i="6"/>
  <c r="AA696" i="6"/>
  <c r="Z696" i="6"/>
  <c r="Y696" i="6"/>
  <c r="X696" i="6"/>
  <c r="W696" i="6"/>
  <c r="AF695" i="6"/>
  <c r="AE695" i="6"/>
  <c r="AD695" i="6"/>
  <c r="AC695" i="6"/>
  <c r="AB695" i="6"/>
  <c r="AA695" i="6"/>
  <c r="Z695" i="6"/>
  <c r="Y695" i="6"/>
  <c r="X695" i="6"/>
  <c r="W695" i="6"/>
  <c r="AF694" i="6"/>
  <c r="AE694" i="6"/>
  <c r="AD694" i="6"/>
  <c r="AC694" i="6"/>
  <c r="AB694" i="6"/>
  <c r="AA694" i="6"/>
  <c r="Z694" i="6"/>
  <c r="Y694" i="6"/>
  <c r="X694" i="6"/>
  <c r="W694" i="6"/>
  <c r="AF693" i="6"/>
  <c r="AE693" i="6"/>
  <c r="AD693" i="6"/>
  <c r="AC693" i="6"/>
  <c r="AB693" i="6"/>
  <c r="AA693" i="6"/>
  <c r="Z693" i="6"/>
  <c r="Y693" i="6"/>
  <c r="X693" i="6"/>
  <c r="W693" i="6"/>
  <c r="AF692" i="6"/>
  <c r="AE692" i="6"/>
  <c r="AD692" i="6"/>
  <c r="AC692" i="6"/>
  <c r="AB692" i="6"/>
  <c r="AA692" i="6"/>
  <c r="Z692" i="6"/>
  <c r="Y692" i="6"/>
  <c r="X692" i="6"/>
  <c r="W692" i="6"/>
  <c r="AF691" i="6"/>
  <c r="AE691" i="6"/>
  <c r="AD691" i="6"/>
  <c r="AC691" i="6"/>
  <c r="AB691" i="6"/>
  <c r="AA691" i="6"/>
  <c r="Z691" i="6"/>
  <c r="Y691" i="6"/>
  <c r="X691" i="6"/>
  <c r="W691" i="6"/>
  <c r="AF690" i="6"/>
  <c r="AE690" i="6"/>
  <c r="AD690" i="6"/>
  <c r="AC690" i="6"/>
  <c r="AB690" i="6"/>
  <c r="AA690" i="6"/>
  <c r="Z690" i="6"/>
  <c r="Y690" i="6"/>
  <c r="X690" i="6"/>
  <c r="W690" i="6"/>
  <c r="AF689" i="6"/>
  <c r="AE689" i="6"/>
  <c r="AD689" i="6"/>
  <c r="AC689" i="6"/>
  <c r="AB689" i="6"/>
  <c r="AA689" i="6"/>
  <c r="Z689" i="6"/>
  <c r="Y689" i="6"/>
  <c r="X689" i="6"/>
  <c r="W689" i="6"/>
  <c r="AF688" i="6"/>
  <c r="AE688" i="6"/>
  <c r="AD688" i="6"/>
  <c r="AC688" i="6"/>
  <c r="AB688" i="6"/>
  <c r="AA688" i="6"/>
  <c r="Z688" i="6"/>
  <c r="Y688" i="6"/>
  <c r="X688" i="6"/>
  <c r="W688" i="6"/>
  <c r="AF687" i="6"/>
  <c r="AE687" i="6"/>
  <c r="AD687" i="6"/>
  <c r="AC687" i="6"/>
  <c r="AB687" i="6"/>
  <c r="AA687" i="6"/>
  <c r="Z687" i="6"/>
  <c r="Y687" i="6"/>
  <c r="X687" i="6"/>
  <c r="W687" i="6"/>
  <c r="AF686" i="6"/>
  <c r="AE686" i="6"/>
  <c r="AD686" i="6"/>
  <c r="AC686" i="6"/>
  <c r="AB686" i="6"/>
  <c r="AA686" i="6"/>
  <c r="Z686" i="6"/>
  <c r="Y686" i="6"/>
  <c r="X686" i="6"/>
  <c r="W686" i="6"/>
  <c r="AF685" i="6"/>
  <c r="AE685" i="6"/>
  <c r="AD685" i="6"/>
  <c r="AC685" i="6"/>
  <c r="AB685" i="6"/>
  <c r="AA685" i="6"/>
  <c r="Z685" i="6"/>
  <c r="Y685" i="6"/>
  <c r="X685" i="6"/>
  <c r="W685" i="6"/>
  <c r="AF684" i="6"/>
  <c r="AE684" i="6"/>
  <c r="AD684" i="6"/>
  <c r="AC684" i="6"/>
  <c r="AB684" i="6"/>
  <c r="AA684" i="6"/>
  <c r="Z684" i="6"/>
  <c r="Y684" i="6"/>
  <c r="X684" i="6"/>
  <c r="W684" i="6"/>
  <c r="AF683" i="6"/>
  <c r="AE683" i="6"/>
  <c r="AD683" i="6"/>
  <c r="AC683" i="6"/>
  <c r="AB683" i="6"/>
  <c r="AA683" i="6"/>
  <c r="Z683" i="6"/>
  <c r="Y683" i="6"/>
  <c r="X683" i="6"/>
  <c r="W683" i="6"/>
  <c r="AF682" i="6"/>
  <c r="AE682" i="6"/>
  <c r="AD682" i="6"/>
  <c r="AC682" i="6"/>
  <c r="AB682" i="6"/>
  <c r="AA682" i="6"/>
  <c r="Z682" i="6"/>
  <c r="Y682" i="6"/>
  <c r="X682" i="6"/>
  <c r="W682" i="6"/>
  <c r="AF681" i="6"/>
  <c r="AE681" i="6"/>
  <c r="AD681" i="6"/>
  <c r="AC681" i="6"/>
  <c r="AB681" i="6"/>
  <c r="AA681" i="6"/>
  <c r="Z681" i="6"/>
  <c r="Y681" i="6"/>
  <c r="X681" i="6"/>
  <c r="W681" i="6"/>
  <c r="AF680" i="6"/>
  <c r="AE680" i="6"/>
  <c r="AD680" i="6"/>
  <c r="AC680" i="6"/>
  <c r="AB680" i="6"/>
  <c r="AA680" i="6"/>
  <c r="Z680" i="6"/>
  <c r="Y680" i="6"/>
  <c r="X680" i="6"/>
  <c r="W680" i="6"/>
  <c r="AF679" i="6"/>
  <c r="AE679" i="6"/>
  <c r="AD679" i="6"/>
  <c r="AC679" i="6"/>
  <c r="AB679" i="6"/>
  <c r="AA679" i="6"/>
  <c r="Z679" i="6"/>
  <c r="Y679" i="6"/>
  <c r="X679" i="6"/>
  <c r="W679" i="6"/>
  <c r="AF678" i="6"/>
  <c r="AE678" i="6"/>
  <c r="AD678" i="6"/>
  <c r="AC678" i="6"/>
  <c r="AB678" i="6"/>
  <c r="AA678" i="6"/>
  <c r="Z678" i="6"/>
  <c r="Y678" i="6"/>
  <c r="X678" i="6"/>
  <c r="W678" i="6"/>
  <c r="AF677" i="6"/>
  <c r="AE677" i="6"/>
  <c r="AD677" i="6"/>
  <c r="AC677" i="6"/>
  <c r="AB677" i="6"/>
  <c r="AA677" i="6"/>
  <c r="Z677" i="6"/>
  <c r="Y677" i="6"/>
  <c r="X677" i="6"/>
  <c r="W677" i="6"/>
  <c r="AF676" i="6"/>
  <c r="AE676" i="6"/>
  <c r="AD676" i="6"/>
  <c r="AC676" i="6"/>
  <c r="AB676" i="6"/>
  <c r="AA676" i="6"/>
  <c r="Z676" i="6"/>
  <c r="Y676" i="6"/>
  <c r="X676" i="6"/>
  <c r="W676" i="6"/>
  <c r="AF675" i="6"/>
  <c r="AE675" i="6"/>
  <c r="AD675" i="6"/>
  <c r="AC675" i="6"/>
  <c r="AB675" i="6"/>
  <c r="AA675" i="6"/>
  <c r="Z675" i="6"/>
  <c r="Y675" i="6"/>
  <c r="X675" i="6"/>
  <c r="W675" i="6"/>
  <c r="AF674" i="6"/>
  <c r="AE674" i="6"/>
  <c r="AD674" i="6"/>
  <c r="AC674" i="6"/>
  <c r="AB674" i="6"/>
  <c r="AA674" i="6"/>
  <c r="Z674" i="6"/>
  <c r="Y674" i="6"/>
  <c r="X674" i="6"/>
  <c r="W674" i="6"/>
  <c r="AF673" i="6"/>
  <c r="AE673" i="6"/>
  <c r="AD673" i="6"/>
  <c r="AC673" i="6"/>
  <c r="AB673" i="6"/>
  <c r="AA673" i="6"/>
  <c r="Z673" i="6"/>
  <c r="Y673" i="6"/>
  <c r="X673" i="6"/>
  <c r="W673" i="6"/>
  <c r="AF672" i="6"/>
  <c r="AE672" i="6"/>
  <c r="AD672" i="6"/>
  <c r="AC672" i="6"/>
  <c r="AB672" i="6"/>
  <c r="AA672" i="6"/>
  <c r="Z672" i="6"/>
  <c r="Y672" i="6"/>
  <c r="X672" i="6"/>
  <c r="W672" i="6"/>
  <c r="AF671" i="6"/>
  <c r="AE671" i="6"/>
  <c r="AD671" i="6"/>
  <c r="AC671" i="6"/>
  <c r="AB671" i="6"/>
  <c r="AA671" i="6"/>
  <c r="Z671" i="6"/>
  <c r="Y671" i="6"/>
  <c r="X671" i="6"/>
  <c r="W671" i="6"/>
  <c r="AF670" i="6"/>
  <c r="AE670" i="6"/>
  <c r="AD670" i="6"/>
  <c r="AC670" i="6"/>
  <c r="AB670" i="6"/>
  <c r="AA670" i="6"/>
  <c r="Z670" i="6"/>
  <c r="Y670" i="6"/>
  <c r="X670" i="6"/>
  <c r="W670" i="6"/>
  <c r="AF669" i="6"/>
  <c r="AE669" i="6"/>
  <c r="AD669" i="6"/>
  <c r="AC669" i="6"/>
  <c r="AB669" i="6"/>
  <c r="AA669" i="6"/>
  <c r="Z669" i="6"/>
  <c r="Y669" i="6"/>
  <c r="X669" i="6"/>
  <c r="W669" i="6"/>
  <c r="AF668" i="6"/>
  <c r="AE668" i="6"/>
  <c r="AD668" i="6"/>
  <c r="AC668" i="6"/>
  <c r="AB668" i="6"/>
  <c r="AA668" i="6"/>
  <c r="Z668" i="6"/>
  <c r="Y668" i="6"/>
  <c r="X668" i="6"/>
  <c r="W668" i="6"/>
  <c r="AF667" i="6"/>
  <c r="AE667" i="6"/>
  <c r="AD667" i="6"/>
  <c r="AC667" i="6"/>
  <c r="AB667" i="6"/>
  <c r="AA667" i="6"/>
  <c r="Z667" i="6"/>
  <c r="Y667" i="6"/>
  <c r="X667" i="6"/>
  <c r="W667" i="6"/>
  <c r="AF666" i="6"/>
  <c r="AE666" i="6"/>
  <c r="AD666" i="6"/>
  <c r="AC666" i="6"/>
  <c r="AB666" i="6"/>
  <c r="AA666" i="6"/>
  <c r="Z666" i="6"/>
  <c r="Y666" i="6"/>
  <c r="X666" i="6"/>
  <c r="W666" i="6"/>
  <c r="AF665" i="6"/>
  <c r="AE665" i="6"/>
  <c r="AD665" i="6"/>
  <c r="AC665" i="6"/>
  <c r="AB665" i="6"/>
  <c r="AA665" i="6"/>
  <c r="Z665" i="6"/>
  <c r="Y665" i="6"/>
  <c r="X665" i="6"/>
  <c r="W665" i="6"/>
  <c r="AF664" i="6"/>
  <c r="AE664" i="6"/>
  <c r="AD664" i="6"/>
  <c r="AC664" i="6"/>
  <c r="AB664" i="6"/>
  <c r="AA664" i="6"/>
  <c r="Z664" i="6"/>
  <c r="Y664" i="6"/>
  <c r="X664" i="6"/>
  <c r="W664" i="6"/>
  <c r="AF663" i="6"/>
  <c r="AE663" i="6"/>
  <c r="AD663" i="6"/>
  <c r="AC663" i="6"/>
  <c r="AB663" i="6"/>
  <c r="AA663" i="6"/>
  <c r="Z663" i="6"/>
  <c r="Y663" i="6"/>
  <c r="X663" i="6"/>
  <c r="W663" i="6"/>
  <c r="AF662" i="6"/>
  <c r="AE662" i="6"/>
  <c r="AD662" i="6"/>
  <c r="AC662" i="6"/>
  <c r="AB662" i="6"/>
  <c r="AA662" i="6"/>
  <c r="Z662" i="6"/>
  <c r="Y662" i="6"/>
  <c r="X662" i="6"/>
  <c r="W662" i="6"/>
  <c r="AF661" i="6"/>
  <c r="AE661" i="6"/>
  <c r="AD661" i="6"/>
  <c r="AC661" i="6"/>
  <c r="AB661" i="6"/>
  <c r="AA661" i="6"/>
  <c r="Z661" i="6"/>
  <c r="Y661" i="6"/>
  <c r="X661" i="6"/>
  <c r="W661" i="6"/>
  <c r="AF660" i="6"/>
  <c r="AE660" i="6"/>
  <c r="AD660" i="6"/>
  <c r="AC660" i="6"/>
  <c r="AB660" i="6"/>
  <c r="AA660" i="6"/>
  <c r="Z660" i="6"/>
  <c r="Y660" i="6"/>
  <c r="X660" i="6"/>
  <c r="W660" i="6"/>
  <c r="AF659" i="6"/>
  <c r="AE659" i="6"/>
  <c r="AD659" i="6"/>
  <c r="AC659" i="6"/>
  <c r="AB659" i="6"/>
  <c r="AA659" i="6"/>
  <c r="Z659" i="6"/>
  <c r="Y659" i="6"/>
  <c r="X659" i="6"/>
  <c r="W659" i="6"/>
  <c r="AF658" i="6"/>
  <c r="AE658" i="6"/>
  <c r="AD658" i="6"/>
  <c r="AC658" i="6"/>
  <c r="AB658" i="6"/>
  <c r="AA658" i="6"/>
  <c r="Z658" i="6"/>
  <c r="Y658" i="6"/>
  <c r="X658" i="6"/>
  <c r="W658" i="6"/>
  <c r="AF657" i="6"/>
  <c r="AE657" i="6"/>
  <c r="AD657" i="6"/>
  <c r="AC657" i="6"/>
  <c r="AB657" i="6"/>
  <c r="AA657" i="6"/>
  <c r="Z657" i="6"/>
  <c r="Y657" i="6"/>
  <c r="X657" i="6"/>
  <c r="W657" i="6"/>
  <c r="AF656" i="6"/>
  <c r="AE656" i="6"/>
  <c r="AD656" i="6"/>
  <c r="AC656" i="6"/>
  <c r="AB656" i="6"/>
  <c r="AA656" i="6"/>
  <c r="Z656" i="6"/>
  <c r="Y656" i="6"/>
  <c r="X656" i="6"/>
  <c r="W656" i="6"/>
  <c r="AF655" i="6"/>
  <c r="AE655" i="6"/>
  <c r="AD655" i="6"/>
  <c r="AC655" i="6"/>
  <c r="AB655" i="6"/>
  <c r="AA655" i="6"/>
  <c r="Z655" i="6"/>
  <c r="Y655" i="6"/>
  <c r="X655" i="6"/>
  <c r="W655" i="6"/>
  <c r="AF654" i="6"/>
  <c r="AE654" i="6"/>
  <c r="AD654" i="6"/>
  <c r="AC654" i="6"/>
  <c r="AB654" i="6"/>
  <c r="AA654" i="6"/>
  <c r="Z654" i="6"/>
  <c r="Y654" i="6"/>
  <c r="X654" i="6"/>
  <c r="W654" i="6"/>
  <c r="AF653" i="6"/>
  <c r="AE653" i="6"/>
  <c r="AD653" i="6"/>
  <c r="AC653" i="6"/>
  <c r="AB653" i="6"/>
  <c r="AA653" i="6"/>
  <c r="Z653" i="6"/>
  <c r="Y653" i="6"/>
  <c r="X653" i="6"/>
  <c r="W653" i="6"/>
  <c r="AF652" i="6"/>
  <c r="AE652" i="6"/>
  <c r="AD652" i="6"/>
  <c r="AC652" i="6"/>
  <c r="AB652" i="6"/>
  <c r="AA652" i="6"/>
  <c r="Z652" i="6"/>
  <c r="Y652" i="6"/>
  <c r="X652" i="6"/>
  <c r="W652" i="6"/>
  <c r="AF651" i="6"/>
  <c r="AE651" i="6"/>
  <c r="AD651" i="6"/>
  <c r="AC651" i="6"/>
  <c r="AB651" i="6"/>
  <c r="AA651" i="6"/>
  <c r="Z651" i="6"/>
  <c r="Y651" i="6"/>
  <c r="X651" i="6"/>
  <c r="W651" i="6"/>
  <c r="AF650" i="6"/>
  <c r="AE650" i="6"/>
  <c r="AD650" i="6"/>
  <c r="AC650" i="6"/>
  <c r="AB650" i="6"/>
  <c r="AA650" i="6"/>
  <c r="Z650" i="6"/>
  <c r="Y650" i="6"/>
  <c r="X650" i="6"/>
  <c r="W650" i="6"/>
  <c r="AF649" i="6"/>
  <c r="AE649" i="6"/>
  <c r="AD649" i="6"/>
  <c r="AC649" i="6"/>
  <c r="AB649" i="6"/>
  <c r="AA649" i="6"/>
  <c r="Z649" i="6"/>
  <c r="Y649" i="6"/>
  <c r="X649" i="6"/>
  <c r="W649" i="6"/>
  <c r="AF648" i="6"/>
  <c r="AE648" i="6"/>
  <c r="AD648" i="6"/>
  <c r="AC648" i="6"/>
  <c r="AB648" i="6"/>
  <c r="AA648" i="6"/>
  <c r="Z648" i="6"/>
  <c r="Y648" i="6"/>
  <c r="X648" i="6"/>
  <c r="W648" i="6"/>
  <c r="AF647" i="6"/>
  <c r="AE647" i="6"/>
  <c r="AD647" i="6"/>
  <c r="AC647" i="6"/>
  <c r="AB647" i="6"/>
  <c r="AA647" i="6"/>
  <c r="Z647" i="6"/>
  <c r="Y647" i="6"/>
  <c r="X647" i="6"/>
  <c r="W647" i="6"/>
  <c r="AF646" i="6"/>
  <c r="AE646" i="6"/>
  <c r="AD646" i="6"/>
  <c r="AC646" i="6"/>
  <c r="AB646" i="6"/>
  <c r="AA646" i="6"/>
  <c r="Z646" i="6"/>
  <c r="Y646" i="6"/>
  <c r="X646" i="6"/>
  <c r="W646" i="6"/>
  <c r="AF645" i="6"/>
  <c r="AE645" i="6"/>
  <c r="AD645" i="6"/>
  <c r="AC645" i="6"/>
  <c r="AB645" i="6"/>
  <c r="AA645" i="6"/>
  <c r="Z645" i="6"/>
  <c r="Y645" i="6"/>
  <c r="X645" i="6"/>
  <c r="W645" i="6"/>
  <c r="AF644" i="6"/>
  <c r="AE644" i="6"/>
  <c r="AD644" i="6"/>
  <c r="AC644" i="6"/>
  <c r="AB644" i="6"/>
  <c r="AA644" i="6"/>
  <c r="Z644" i="6"/>
  <c r="Y644" i="6"/>
  <c r="X644" i="6"/>
  <c r="W644" i="6"/>
  <c r="AF643" i="6"/>
  <c r="AE643" i="6"/>
  <c r="AD643" i="6"/>
  <c r="AC643" i="6"/>
  <c r="AB643" i="6"/>
  <c r="AA643" i="6"/>
  <c r="Z643" i="6"/>
  <c r="Y643" i="6"/>
  <c r="X643" i="6"/>
  <c r="W643" i="6"/>
  <c r="AF642" i="6"/>
  <c r="AE642" i="6"/>
  <c r="AD642" i="6"/>
  <c r="AC642" i="6"/>
  <c r="AB642" i="6"/>
  <c r="AA642" i="6"/>
  <c r="Z642" i="6"/>
  <c r="Y642" i="6"/>
  <c r="X642" i="6"/>
  <c r="W642" i="6"/>
  <c r="AF641" i="6"/>
  <c r="AE641" i="6"/>
  <c r="AD641" i="6"/>
  <c r="AC641" i="6"/>
  <c r="AB641" i="6"/>
  <c r="AA641" i="6"/>
  <c r="Z641" i="6"/>
  <c r="Y641" i="6"/>
  <c r="X641" i="6"/>
  <c r="W641" i="6"/>
  <c r="AF640" i="6"/>
  <c r="AE640" i="6"/>
  <c r="AD640" i="6"/>
  <c r="AC640" i="6"/>
  <c r="AB640" i="6"/>
  <c r="AA640" i="6"/>
  <c r="Z640" i="6"/>
  <c r="Y640" i="6"/>
  <c r="X640" i="6"/>
  <c r="W640" i="6"/>
  <c r="AF639" i="6"/>
  <c r="AE639" i="6"/>
  <c r="AD639" i="6"/>
  <c r="AC639" i="6"/>
  <c r="AB639" i="6"/>
  <c r="AA639" i="6"/>
  <c r="Z639" i="6"/>
  <c r="Y639" i="6"/>
  <c r="X639" i="6"/>
  <c r="W639" i="6"/>
  <c r="AF638" i="6"/>
  <c r="AE638" i="6"/>
  <c r="AD638" i="6"/>
  <c r="AC638" i="6"/>
  <c r="AB638" i="6"/>
  <c r="AA638" i="6"/>
  <c r="Z638" i="6"/>
  <c r="Y638" i="6"/>
  <c r="X638" i="6"/>
  <c r="W638" i="6"/>
  <c r="AF637" i="6"/>
  <c r="AE637" i="6"/>
  <c r="AD637" i="6"/>
  <c r="AC637" i="6"/>
  <c r="AB637" i="6"/>
  <c r="AA637" i="6"/>
  <c r="Z637" i="6"/>
  <c r="Y637" i="6"/>
  <c r="X637" i="6"/>
  <c r="W637" i="6"/>
  <c r="AF636" i="6"/>
  <c r="AE636" i="6"/>
  <c r="AD636" i="6"/>
  <c r="AC636" i="6"/>
  <c r="AB636" i="6"/>
  <c r="AA636" i="6"/>
  <c r="Z636" i="6"/>
  <c r="Y636" i="6"/>
  <c r="X636" i="6"/>
  <c r="W636" i="6"/>
  <c r="AF635" i="6"/>
  <c r="AE635" i="6"/>
  <c r="AD635" i="6"/>
  <c r="AC635" i="6"/>
  <c r="AB635" i="6"/>
  <c r="AA635" i="6"/>
  <c r="Z635" i="6"/>
  <c r="Y635" i="6"/>
  <c r="X635" i="6"/>
  <c r="W635" i="6"/>
  <c r="AF634" i="6"/>
  <c r="AE634" i="6"/>
  <c r="AD634" i="6"/>
  <c r="AC634" i="6"/>
  <c r="AB634" i="6"/>
  <c r="AA634" i="6"/>
  <c r="Z634" i="6"/>
  <c r="Y634" i="6"/>
  <c r="X634" i="6"/>
  <c r="W634" i="6"/>
  <c r="AF633" i="6"/>
  <c r="AE633" i="6"/>
  <c r="AD633" i="6"/>
  <c r="AC633" i="6"/>
  <c r="AB633" i="6"/>
  <c r="AA633" i="6"/>
  <c r="Z633" i="6"/>
  <c r="Y633" i="6"/>
  <c r="X633" i="6"/>
  <c r="W633" i="6"/>
  <c r="AF632" i="6"/>
  <c r="AE632" i="6"/>
  <c r="AD632" i="6"/>
  <c r="AC632" i="6"/>
  <c r="AB632" i="6"/>
  <c r="AA632" i="6"/>
  <c r="Z632" i="6"/>
  <c r="Y632" i="6"/>
  <c r="X632" i="6"/>
  <c r="W632" i="6"/>
  <c r="AF631" i="6"/>
  <c r="AE631" i="6"/>
  <c r="AD631" i="6"/>
  <c r="AC631" i="6"/>
  <c r="AB631" i="6"/>
  <c r="AA631" i="6"/>
  <c r="Z631" i="6"/>
  <c r="Y631" i="6"/>
  <c r="X631" i="6"/>
  <c r="W631" i="6"/>
  <c r="AF630" i="6"/>
  <c r="AE630" i="6"/>
  <c r="AD630" i="6"/>
  <c r="AC630" i="6"/>
  <c r="AB630" i="6"/>
  <c r="AA630" i="6"/>
  <c r="Z630" i="6"/>
  <c r="Y630" i="6"/>
  <c r="X630" i="6"/>
  <c r="W630" i="6"/>
  <c r="AF629" i="6"/>
  <c r="AE629" i="6"/>
  <c r="AD629" i="6"/>
  <c r="AC629" i="6"/>
  <c r="AB629" i="6"/>
  <c r="AA629" i="6"/>
  <c r="Z629" i="6"/>
  <c r="Y629" i="6"/>
  <c r="X629" i="6"/>
  <c r="W629" i="6"/>
  <c r="AF628" i="6"/>
  <c r="AE628" i="6"/>
  <c r="AD628" i="6"/>
  <c r="AC628" i="6"/>
  <c r="AB628" i="6"/>
  <c r="AA628" i="6"/>
  <c r="Z628" i="6"/>
  <c r="Y628" i="6"/>
  <c r="X628" i="6"/>
  <c r="W628" i="6"/>
  <c r="AF627" i="6"/>
  <c r="AE627" i="6"/>
  <c r="AD627" i="6"/>
  <c r="AC627" i="6"/>
  <c r="AB627" i="6"/>
  <c r="AA627" i="6"/>
  <c r="Z627" i="6"/>
  <c r="Y627" i="6"/>
  <c r="X627" i="6"/>
  <c r="W627" i="6"/>
  <c r="AF626" i="6"/>
  <c r="AE626" i="6"/>
  <c r="AD626" i="6"/>
  <c r="AC626" i="6"/>
  <c r="AB626" i="6"/>
  <c r="AA626" i="6"/>
  <c r="Z626" i="6"/>
  <c r="Y626" i="6"/>
  <c r="X626" i="6"/>
  <c r="W626" i="6"/>
  <c r="AF625" i="6"/>
  <c r="AE625" i="6"/>
  <c r="AD625" i="6"/>
  <c r="AC625" i="6"/>
  <c r="AB625" i="6"/>
  <c r="AA625" i="6"/>
  <c r="Z625" i="6"/>
  <c r="Y625" i="6"/>
  <c r="X625" i="6"/>
  <c r="W625" i="6"/>
  <c r="AF624" i="6"/>
  <c r="AE624" i="6"/>
  <c r="AD624" i="6"/>
  <c r="AC624" i="6"/>
  <c r="AB624" i="6"/>
  <c r="AA624" i="6"/>
  <c r="Z624" i="6"/>
  <c r="Y624" i="6"/>
  <c r="X624" i="6"/>
  <c r="W624" i="6"/>
  <c r="AF623" i="6"/>
  <c r="AE623" i="6"/>
  <c r="AD623" i="6"/>
  <c r="AC623" i="6"/>
  <c r="AB623" i="6"/>
  <c r="AA623" i="6"/>
  <c r="Z623" i="6"/>
  <c r="Y623" i="6"/>
  <c r="X623" i="6"/>
  <c r="W623" i="6"/>
  <c r="AF622" i="6"/>
  <c r="AE622" i="6"/>
  <c r="AD622" i="6"/>
  <c r="AC622" i="6"/>
  <c r="AB622" i="6"/>
  <c r="AA622" i="6"/>
  <c r="Z622" i="6"/>
  <c r="Y622" i="6"/>
  <c r="X622" i="6"/>
  <c r="W622" i="6"/>
  <c r="AF621" i="6"/>
  <c r="AE621" i="6"/>
  <c r="AD621" i="6"/>
  <c r="AC621" i="6"/>
  <c r="AB621" i="6"/>
  <c r="AA621" i="6"/>
  <c r="Z621" i="6"/>
  <c r="Y621" i="6"/>
  <c r="X621" i="6"/>
  <c r="W621" i="6"/>
  <c r="AF620" i="6"/>
  <c r="AE620" i="6"/>
  <c r="AD620" i="6"/>
  <c r="AC620" i="6"/>
  <c r="AB620" i="6"/>
  <c r="AA620" i="6"/>
  <c r="Z620" i="6"/>
  <c r="Y620" i="6"/>
  <c r="X620" i="6"/>
  <c r="W620" i="6"/>
  <c r="AF619" i="6"/>
  <c r="AE619" i="6"/>
  <c r="AD619" i="6"/>
  <c r="AC619" i="6"/>
  <c r="AB619" i="6"/>
  <c r="AA619" i="6"/>
  <c r="Z619" i="6"/>
  <c r="Y619" i="6"/>
  <c r="X619" i="6"/>
  <c r="W619" i="6"/>
  <c r="AF618" i="6"/>
  <c r="AE618" i="6"/>
  <c r="AD618" i="6"/>
  <c r="AC618" i="6"/>
  <c r="AB618" i="6"/>
  <c r="AA618" i="6"/>
  <c r="Z618" i="6"/>
  <c r="Y618" i="6"/>
  <c r="X618" i="6"/>
  <c r="W618" i="6"/>
  <c r="AF617" i="6"/>
  <c r="AE617" i="6"/>
  <c r="AD617" i="6"/>
  <c r="AC617" i="6"/>
  <c r="AB617" i="6"/>
  <c r="AA617" i="6"/>
  <c r="Z617" i="6"/>
  <c r="Y617" i="6"/>
  <c r="X617" i="6"/>
  <c r="W617" i="6"/>
  <c r="AF616" i="6"/>
  <c r="AE616" i="6"/>
  <c r="AD616" i="6"/>
  <c r="AC616" i="6"/>
  <c r="AB616" i="6"/>
  <c r="AA616" i="6"/>
  <c r="Z616" i="6"/>
  <c r="Y616" i="6"/>
  <c r="X616" i="6"/>
  <c r="W616" i="6"/>
  <c r="AF615" i="6"/>
  <c r="AE615" i="6"/>
  <c r="AD615" i="6"/>
  <c r="AC615" i="6"/>
  <c r="AB615" i="6"/>
  <c r="AA615" i="6"/>
  <c r="Z615" i="6"/>
  <c r="Y615" i="6"/>
  <c r="X615" i="6"/>
  <c r="W615" i="6"/>
  <c r="AF614" i="6"/>
  <c r="AE614" i="6"/>
  <c r="AD614" i="6"/>
  <c r="AC614" i="6"/>
  <c r="AB614" i="6"/>
  <c r="AA614" i="6"/>
  <c r="Z614" i="6"/>
  <c r="Y614" i="6"/>
  <c r="X614" i="6"/>
  <c r="W614" i="6"/>
  <c r="AF613" i="6"/>
  <c r="AE613" i="6"/>
  <c r="AD613" i="6"/>
  <c r="AC613" i="6"/>
  <c r="AB613" i="6"/>
  <c r="AA613" i="6"/>
  <c r="Z613" i="6"/>
  <c r="Y613" i="6"/>
  <c r="X613" i="6"/>
  <c r="W613" i="6"/>
  <c r="AF612" i="6"/>
  <c r="AE612" i="6"/>
  <c r="AD612" i="6"/>
  <c r="AC612" i="6"/>
  <c r="AB612" i="6"/>
  <c r="AA612" i="6"/>
  <c r="Z612" i="6"/>
  <c r="Y612" i="6"/>
  <c r="X612" i="6"/>
  <c r="W612" i="6"/>
  <c r="AF611" i="6"/>
  <c r="AE611" i="6"/>
  <c r="AD611" i="6"/>
  <c r="AC611" i="6"/>
  <c r="AB611" i="6"/>
  <c r="AA611" i="6"/>
  <c r="Z611" i="6"/>
  <c r="Y611" i="6"/>
  <c r="X611" i="6"/>
  <c r="W611" i="6"/>
  <c r="AF610" i="6"/>
  <c r="AE610" i="6"/>
  <c r="AD610" i="6"/>
  <c r="AC610" i="6"/>
  <c r="AB610" i="6"/>
  <c r="AA610" i="6"/>
  <c r="Z610" i="6"/>
  <c r="Y610" i="6"/>
  <c r="X610" i="6"/>
  <c r="W610" i="6"/>
  <c r="AF609" i="6"/>
  <c r="AE609" i="6"/>
  <c r="AD609" i="6"/>
  <c r="AC609" i="6"/>
  <c r="AB609" i="6"/>
  <c r="AA609" i="6"/>
  <c r="Z609" i="6"/>
  <c r="Y609" i="6"/>
  <c r="X609" i="6"/>
  <c r="W609" i="6"/>
  <c r="AF608" i="6"/>
  <c r="AE608" i="6"/>
  <c r="AD608" i="6"/>
  <c r="AC608" i="6"/>
  <c r="AB608" i="6"/>
  <c r="AA608" i="6"/>
  <c r="Z608" i="6"/>
  <c r="Y608" i="6"/>
  <c r="X608" i="6"/>
  <c r="W608" i="6"/>
  <c r="AF607" i="6"/>
  <c r="AE607" i="6"/>
  <c r="AD607" i="6"/>
  <c r="AC607" i="6"/>
  <c r="AB607" i="6"/>
  <c r="AA607" i="6"/>
  <c r="Z607" i="6"/>
  <c r="Y607" i="6"/>
  <c r="X607" i="6"/>
  <c r="W607" i="6"/>
  <c r="AF606" i="6"/>
  <c r="AE606" i="6"/>
  <c r="AD606" i="6"/>
  <c r="AC606" i="6"/>
  <c r="AB606" i="6"/>
  <c r="AA606" i="6"/>
  <c r="Z606" i="6"/>
  <c r="Y606" i="6"/>
  <c r="X606" i="6"/>
  <c r="W606" i="6"/>
  <c r="AF605" i="6"/>
  <c r="AE605" i="6"/>
  <c r="AD605" i="6"/>
  <c r="AC605" i="6"/>
  <c r="AB605" i="6"/>
  <c r="AA605" i="6"/>
  <c r="Z605" i="6"/>
  <c r="Y605" i="6"/>
  <c r="X605" i="6"/>
  <c r="W605" i="6"/>
  <c r="AF604" i="6"/>
  <c r="AE604" i="6"/>
  <c r="AD604" i="6"/>
  <c r="AC604" i="6"/>
  <c r="AB604" i="6"/>
  <c r="AA604" i="6"/>
  <c r="Z604" i="6"/>
  <c r="Y604" i="6"/>
  <c r="X604" i="6"/>
  <c r="W604" i="6"/>
  <c r="AF603" i="6"/>
  <c r="AE603" i="6"/>
  <c r="AD603" i="6"/>
  <c r="AC603" i="6"/>
  <c r="AB603" i="6"/>
  <c r="AA603" i="6"/>
  <c r="Z603" i="6"/>
  <c r="Y603" i="6"/>
  <c r="X603" i="6"/>
  <c r="W603" i="6"/>
  <c r="AF602" i="6"/>
  <c r="AE602" i="6"/>
  <c r="AD602" i="6"/>
  <c r="AC602" i="6"/>
  <c r="AB602" i="6"/>
  <c r="AA602" i="6"/>
  <c r="Z602" i="6"/>
  <c r="Y602" i="6"/>
  <c r="X602" i="6"/>
  <c r="W602" i="6"/>
  <c r="AF601" i="6"/>
  <c r="AE601" i="6"/>
  <c r="AD601" i="6"/>
  <c r="AC601" i="6"/>
  <c r="AB601" i="6"/>
  <c r="AA601" i="6"/>
  <c r="Z601" i="6"/>
  <c r="Y601" i="6"/>
  <c r="X601" i="6"/>
  <c r="W601" i="6"/>
  <c r="AF600" i="6"/>
  <c r="AE600" i="6"/>
  <c r="AD600" i="6"/>
  <c r="AC600" i="6"/>
  <c r="AB600" i="6"/>
  <c r="AA600" i="6"/>
  <c r="Z600" i="6"/>
  <c r="Y600" i="6"/>
  <c r="X600" i="6"/>
  <c r="W600" i="6"/>
  <c r="AF599" i="6"/>
  <c r="AE599" i="6"/>
  <c r="AD599" i="6"/>
  <c r="AC599" i="6"/>
  <c r="AB599" i="6"/>
  <c r="AA599" i="6"/>
  <c r="Z599" i="6"/>
  <c r="Y599" i="6"/>
  <c r="X599" i="6"/>
  <c r="W599" i="6"/>
  <c r="AF598" i="6"/>
  <c r="AE598" i="6"/>
  <c r="AD598" i="6"/>
  <c r="AC598" i="6"/>
  <c r="AB598" i="6"/>
  <c r="AA598" i="6"/>
  <c r="Z598" i="6"/>
  <c r="Y598" i="6"/>
  <c r="X598" i="6"/>
  <c r="W598" i="6"/>
  <c r="AF597" i="6"/>
  <c r="AE597" i="6"/>
  <c r="AD597" i="6"/>
  <c r="AC597" i="6"/>
  <c r="AB597" i="6"/>
  <c r="AA597" i="6"/>
  <c r="Z597" i="6"/>
  <c r="Y597" i="6"/>
  <c r="X597" i="6"/>
  <c r="W597" i="6"/>
  <c r="AF596" i="6"/>
  <c r="AE596" i="6"/>
  <c r="AD596" i="6"/>
  <c r="AC596" i="6"/>
  <c r="AB596" i="6"/>
  <c r="AA596" i="6"/>
  <c r="Z596" i="6"/>
  <c r="Y596" i="6"/>
  <c r="X596" i="6"/>
  <c r="W596" i="6"/>
  <c r="AF595" i="6"/>
  <c r="AE595" i="6"/>
  <c r="AD595" i="6"/>
  <c r="AC595" i="6"/>
  <c r="AB595" i="6"/>
  <c r="AA595" i="6"/>
  <c r="Z595" i="6"/>
  <c r="Y595" i="6"/>
  <c r="X595" i="6"/>
  <c r="W595" i="6"/>
  <c r="AF594" i="6"/>
  <c r="AE594" i="6"/>
  <c r="AD594" i="6"/>
  <c r="AC594" i="6"/>
  <c r="AB594" i="6"/>
  <c r="AA594" i="6"/>
  <c r="Z594" i="6"/>
  <c r="Y594" i="6"/>
  <c r="X594" i="6"/>
  <c r="W594" i="6"/>
  <c r="AF593" i="6"/>
  <c r="AE593" i="6"/>
  <c r="AD593" i="6"/>
  <c r="AC593" i="6"/>
  <c r="AB593" i="6"/>
  <c r="AA593" i="6"/>
  <c r="Z593" i="6"/>
  <c r="Y593" i="6"/>
  <c r="X593" i="6"/>
  <c r="W593" i="6"/>
  <c r="AF592" i="6"/>
  <c r="AE592" i="6"/>
  <c r="AD592" i="6"/>
  <c r="AC592" i="6"/>
  <c r="AB592" i="6"/>
  <c r="AA592" i="6"/>
  <c r="Z592" i="6"/>
  <c r="Y592" i="6"/>
  <c r="X592" i="6"/>
  <c r="W592" i="6"/>
  <c r="AF591" i="6"/>
  <c r="AE591" i="6"/>
  <c r="AD591" i="6"/>
  <c r="AC591" i="6"/>
  <c r="AB591" i="6"/>
  <c r="AA591" i="6"/>
  <c r="Z591" i="6"/>
  <c r="Y591" i="6"/>
  <c r="X591" i="6"/>
  <c r="W591" i="6"/>
  <c r="AF590" i="6"/>
  <c r="AE590" i="6"/>
  <c r="AD590" i="6"/>
  <c r="AC590" i="6"/>
  <c r="AB590" i="6"/>
  <c r="AA590" i="6"/>
  <c r="Z590" i="6"/>
  <c r="Y590" i="6"/>
  <c r="X590" i="6"/>
  <c r="W590" i="6"/>
  <c r="AF589" i="6"/>
  <c r="AE589" i="6"/>
  <c r="AD589" i="6"/>
  <c r="AC589" i="6"/>
  <c r="AB589" i="6"/>
  <c r="AA589" i="6"/>
  <c r="Z589" i="6"/>
  <c r="Y589" i="6"/>
  <c r="X589" i="6"/>
  <c r="W589" i="6"/>
  <c r="AF588" i="6"/>
  <c r="AE588" i="6"/>
  <c r="AD588" i="6"/>
  <c r="AC588" i="6"/>
  <c r="AB588" i="6"/>
  <c r="AA588" i="6"/>
  <c r="Z588" i="6"/>
  <c r="Y588" i="6"/>
  <c r="X588" i="6"/>
  <c r="W588" i="6"/>
  <c r="AF587" i="6"/>
  <c r="AE587" i="6"/>
  <c r="AD587" i="6"/>
  <c r="AC587" i="6"/>
  <c r="AB587" i="6"/>
  <c r="AA587" i="6"/>
  <c r="Z587" i="6"/>
  <c r="Y587" i="6"/>
  <c r="X587" i="6"/>
  <c r="W587" i="6"/>
  <c r="AF586" i="6"/>
  <c r="AE586" i="6"/>
  <c r="AD586" i="6"/>
  <c r="AC586" i="6"/>
  <c r="AB586" i="6"/>
  <c r="AA586" i="6"/>
  <c r="Z586" i="6"/>
  <c r="Y586" i="6"/>
  <c r="X586" i="6"/>
  <c r="W586" i="6"/>
  <c r="AF585" i="6"/>
  <c r="AE585" i="6"/>
  <c r="AD585" i="6"/>
  <c r="AC585" i="6"/>
  <c r="AB585" i="6"/>
  <c r="AA585" i="6"/>
  <c r="Z585" i="6"/>
  <c r="Y585" i="6"/>
  <c r="X585" i="6"/>
  <c r="W585" i="6"/>
  <c r="AF584" i="6"/>
  <c r="AE584" i="6"/>
  <c r="AD584" i="6"/>
  <c r="AC584" i="6"/>
  <c r="AB584" i="6"/>
  <c r="AA584" i="6"/>
  <c r="Z584" i="6"/>
  <c r="Y584" i="6"/>
  <c r="X584" i="6"/>
  <c r="W584" i="6"/>
  <c r="AF583" i="6"/>
  <c r="AE583" i="6"/>
  <c r="AD583" i="6"/>
  <c r="AC583" i="6"/>
  <c r="AB583" i="6"/>
  <c r="AA583" i="6"/>
  <c r="Z583" i="6"/>
  <c r="Y583" i="6"/>
  <c r="X583" i="6"/>
  <c r="W583" i="6"/>
  <c r="AF582" i="6"/>
  <c r="AE582" i="6"/>
  <c r="AD582" i="6"/>
  <c r="AC582" i="6"/>
  <c r="AB582" i="6"/>
  <c r="AA582" i="6"/>
  <c r="Z582" i="6"/>
  <c r="Y582" i="6"/>
  <c r="X582" i="6"/>
  <c r="W582" i="6"/>
  <c r="AF581" i="6"/>
  <c r="AE581" i="6"/>
  <c r="AD581" i="6"/>
  <c r="AC581" i="6"/>
  <c r="AB581" i="6"/>
  <c r="AA581" i="6"/>
  <c r="Z581" i="6"/>
  <c r="Y581" i="6"/>
  <c r="X581" i="6"/>
  <c r="W581" i="6"/>
  <c r="AF580" i="6"/>
  <c r="AE580" i="6"/>
  <c r="AD580" i="6"/>
  <c r="AC580" i="6"/>
  <c r="AB580" i="6"/>
  <c r="AA580" i="6"/>
  <c r="Z580" i="6"/>
  <c r="Y580" i="6"/>
  <c r="X580" i="6"/>
  <c r="W580" i="6"/>
  <c r="AF579" i="6"/>
  <c r="AE579" i="6"/>
  <c r="AD579" i="6"/>
  <c r="AC579" i="6"/>
  <c r="AB579" i="6"/>
  <c r="AA579" i="6"/>
  <c r="Z579" i="6"/>
  <c r="Y579" i="6"/>
  <c r="X579" i="6"/>
  <c r="W579" i="6"/>
  <c r="AF578" i="6"/>
  <c r="AE578" i="6"/>
  <c r="AD578" i="6"/>
  <c r="AC578" i="6"/>
  <c r="AB578" i="6"/>
  <c r="AA578" i="6"/>
  <c r="Z578" i="6"/>
  <c r="Y578" i="6"/>
  <c r="X578" i="6"/>
  <c r="W578" i="6"/>
  <c r="AF577" i="6"/>
  <c r="AE577" i="6"/>
  <c r="AD577" i="6"/>
  <c r="AC577" i="6"/>
  <c r="AB577" i="6"/>
  <c r="AA577" i="6"/>
  <c r="Z577" i="6"/>
  <c r="Y577" i="6"/>
  <c r="X577" i="6"/>
  <c r="W577" i="6"/>
  <c r="AF576" i="6"/>
  <c r="AE576" i="6"/>
  <c r="AD576" i="6"/>
  <c r="AC576" i="6"/>
  <c r="AB576" i="6"/>
  <c r="AA576" i="6"/>
  <c r="Z576" i="6"/>
  <c r="Y576" i="6"/>
  <c r="X576" i="6"/>
  <c r="W576" i="6"/>
  <c r="AF575" i="6"/>
  <c r="AE575" i="6"/>
  <c r="AD575" i="6"/>
  <c r="AC575" i="6"/>
  <c r="AB575" i="6"/>
  <c r="AA575" i="6"/>
  <c r="Z575" i="6"/>
  <c r="Y575" i="6"/>
  <c r="X575" i="6"/>
  <c r="W575" i="6"/>
  <c r="AF574" i="6"/>
  <c r="AE574" i="6"/>
  <c r="AD574" i="6"/>
  <c r="AC574" i="6"/>
  <c r="AB574" i="6"/>
  <c r="AA574" i="6"/>
  <c r="Z574" i="6"/>
  <c r="Y574" i="6"/>
  <c r="X574" i="6"/>
  <c r="W574" i="6"/>
  <c r="AF573" i="6"/>
  <c r="AE573" i="6"/>
  <c r="AD573" i="6"/>
  <c r="AC573" i="6"/>
  <c r="AB573" i="6"/>
  <c r="AA573" i="6"/>
  <c r="Z573" i="6"/>
  <c r="Y573" i="6"/>
  <c r="X573" i="6"/>
  <c r="W573" i="6"/>
  <c r="AF572" i="6"/>
  <c r="AE572" i="6"/>
  <c r="AD572" i="6"/>
  <c r="AC572" i="6"/>
  <c r="AB572" i="6"/>
  <c r="AA572" i="6"/>
  <c r="Z572" i="6"/>
  <c r="Y572" i="6"/>
  <c r="X572" i="6"/>
  <c r="W572" i="6"/>
  <c r="AF571" i="6"/>
  <c r="AE571" i="6"/>
  <c r="AD571" i="6"/>
  <c r="AC571" i="6"/>
  <c r="AB571" i="6"/>
  <c r="AA571" i="6"/>
  <c r="Z571" i="6"/>
  <c r="Y571" i="6"/>
  <c r="X571" i="6"/>
  <c r="W571" i="6"/>
  <c r="AF570" i="6"/>
  <c r="AE570" i="6"/>
  <c r="AD570" i="6"/>
  <c r="AC570" i="6"/>
  <c r="AB570" i="6"/>
  <c r="AA570" i="6"/>
  <c r="Z570" i="6"/>
  <c r="Y570" i="6"/>
  <c r="X570" i="6"/>
  <c r="W570" i="6"/>
  <c r="AF569" i="6"/>
  <c r="AE569" i="6"/>
  <c r="AD569" i="6"/>
  <c r="AC569" i="6"/>
  <c r="AB569" i="6"/>
  <c r="AA569" i="6"/>
  <c r="Z569" i="6"/>
  <c r="Y569" i="6"/>
  <c r="X569" i="6"/>
  <c r="W569" i="6"/>
  <c r="AF568" i="6"/>
  <c r="AE568" i="6"/>
  <c r="AD568" i="6"/>
  <c r="AC568" i="6"/>
  <c r="AB568" i="6"/>
  <c r="AA568" i="6"/>
  <c r="Z568" i="6"/>
  <c r="Y568" i="6"/>
  <c r="X568" i="6"/>
  <c r="W568" i="6"/>
  <c r="AF567" i="6"/>
  <c r="AE567" i="6"/>
  <c r="AD567" i="6"/>
  <c r="AC567" i="6"/>
  <c r="AB567" i="6"/>
  <c r="AA567" i="6"/>
  <c r="Z567" i="6"/>
  <c r="Y567" i="6"/>
  <c r="X567" i="6"/>
  <c r="W567" i="6"/>
  <c r="AF566" i="6"/>
  <c r="AE566" i="6"/>
  <c r="AD566" i="6"/>
  <c r="AC566" i="6"/>
  <c r="AB566" i="6"/>
  <c r="AA566" i="6"/>
  <c r="Z566" i="6"/>
  <c r="Y566" i="6"/>
  <c r="X566" i="6"/>
  <c r="W566" i="6"/>
  <c r="AF565" i="6"/>
  <c r="AE565" i="6"/>
  <c r="AD565" i="6"/>
  <c r="AC565" i="6"/>
  <c r="AB565" i="6"/>
  <c r="AA565" i="6"/>
  <c r="Z565" i="6"/>
  <c r="Y565" i="6"/>
  <c r="X565" i="6"/>
  <c r="W565" i="6"/>
  <c r="AF564" i="6"/>
  <c r="AE564" i="6"/>
  <c r="AD564" i="6"/>
  <c r="AC564" i="6"/>
  <c r="AB564" i="6"/>
  <c r="AA564" i="6"/>
  <c r="Z564" i="6"/>
  <c r="Y564" i="6"/>
  <c r="X564" i="6"/>
  <c r="W564" i="6"/>
  <c r="AF563" i="6"/>
  <c r="AE563" i="6"/>
  <c r="AD563" i="6"/>
  <c r="AC563" i="6"/>
  <c r="AB563" i="6"/>
  <c r="AA563" i="6"/>
  <c r="Z563" i="6"/>
  <c r="Y563" i="6"/>
  <c r="X563" i="6"/>
  <c r="W563" i="6"/>
  <c r="AF562" i="6"/>
  <c r="AE562" i="6"/>
  <c r="AD562" i="6"/>
  <c r="AC562" i="6"/>
  <c r="AB562" i="6"/>
  <c r="AA562" i="6"/>
  <c r="Z562" i="6"/>
  <c r="Y562" i="6"/>
  <c r="X562" i="6"/>
  <c r="W562" i="6"/>
  <c r="AF561" i="6"/>
  <c r="AE561" i="6"/>
  <c r="AD561" i="6"/>
  <c r="AC561" i="6"/>
  <c r="AB561" i="6"/>
  <c r="AA561" i="6"/>
  <c r="Z561" i="6"/>
  <c r="Y561" i="6"/>
  <c r="X561" i="6"/>
  <c r="W561" i="6"/>
  <c r="AF560" i="6"/>
  <c r="AE560" i="6"/>
  <c r="AD560" i="6"/>
  <c r="AC560" i="6"/>
  <c r="AB560" i="6"/>
  <c r="AA560" i="6"/>
  <c r="Z560" i="6"/>
  <c r="Y560" i="6"/>
  <c r="X560" i="6"/>
  <c r="W560" i="6"/>
  <c r="AF559" i="6"/>
  <c r="AE559" i="6"/>
  <c r="AD559" i="6"/>
  <c r="AC559" i="6"/>
  <c r="AB559" i="6"/>
  <c r="AA559" i="6"/>
  <c r="Z559" i="6"/>
  <c r="Y559" i="6"/>
  <c r="X559" i="6"/>
  <c r="W559" i="6"/>
  <c r="AF558" i="6"/>
  <c r="AE558" i="6"/>
  <c r="AD558" i="6"/>
  <c r="AC558" i="6"/>
  <c r="AB558" i="6"/>
  <c r="AA558" i="6"/>
  <c r="Z558" i="6"/>
  <c r="Y558" i="6"/>
  <c r="X558" i="6"/>
  <c r="W558" i="6"/>
  <c r="AF557" i="6"/>
  <c r="AE557" i="6"/>
  <c r="AD557" i="6"/>
  <c r="AC557" i="6"/>
  <c r="AB557" i="6"/>
  <c r="AA557" i="6"/>
  <c r="Z557" i="6"/>
  <c r="Y557" i="6"/>
  <c r="X557" i="6"/>
  <c r="W557" i="6"/>
  <c r="AF556" i="6"/>
  <c r="AE556" i="6"/>
  <c r="AD556" i="6"/>
  <c r="AC556" i="6"/>
  <c r="AB556" i="6"/>
  <c r="AA556" i="6"/>
  <c r="Z556" i="6"/>
  <c r="Y556" i="6"/>
  <c r="X556" i="6"/>
  <c r="W556" i="6"/>
  <c r="AF555" i="6"/>
  <c r="AE555" i="6"/>
  <c r="AD555" i="6"/>
  <c r="AC555" i="6"/>
  <c r="AB555" i="6"/>
  <c r="AA555" i="6"/>
  <c r="Z555" i="6"/>
  <c r="Y555" i="6"/>
  <c r="X555" i="6"/>
  <c r="W555" i="6"/>
  <c r="AF554" i="6"/>
  <c r="AE554" i="6"/>
  <c r="AD554" i="6"/>
  <c r="AC554" i="6"/>
  <c r="AB554" i="6"/>
  <c r="AA554" i="6"/>
  <c r="Z554" i="6"/>
  <c r="Y554" i="6"/>
  <c r="X554" i="6"/>
  <c r="W554" i="6"/>
  <c r="AF553" i="6"/>
  <c r="AE553" i="6"/>
  <c r="AD553" i="6"/>
  <c r="AC553" i="6"/>
  <c r="AB553" i="6"/>
  <c r="AA553" i="6"/>
  <c r="Z553" i="6"/>
  <c r="Y553" i="6"/>
  <c r="X553" i="6"/>
  <c r="W553" i="6"/>
  <c r="AF552" i="6"/>
  <c r="AE552" i="6"/>
  <c r="AD552" i="6"/>
  <c r="AC552" i="6"/>
  <c r="AB552" i="6"/>
  <c r="AA552" i="6"/>
  <c r="Z552" i="6"/>
  <c r="Y552" i="6"/>
  <c r="X552" i="6"/>
  <c r="W552" i="6"/>
  <c r="AF551" i="6"/>
  <c r="AE551" i="6"/>
  <c r="AD551" i="6"/>
  <c r="AC551" i="6"/>
  <c r="AB551" i="6"/>
  <c r="AA551" i="6"/>
  <c r="Z551" i="6"/>
  <c r="Y551" i="6"/>
  <c r="X551" i="6"/>
  <c r="W551" i="6"/>
  <c r="AF550" i="6"/>
  <c r="AE550" i="6"/>
  <c r="AD550" i="6"/>
  <c r="AC550" i="6"/>
  <c r="AB550" i="6"/>
  <c r="AA550" i="6"/>
  <c r="Z550" i="6"/>
  <c r="Y550" i="6"/>
  <c r="X550" i="6"/>
  <c r="W550" i="6"/>
  <c r="AF549" i="6"/>
  <c r="AE549" i="6"/>
  <c r="AD549" i="6"/>
  <c r="AC549" i="6"/>
  <c r="AB549" i="6"/>
  <c r="AA549" i="6"/>
  <c r="Z549" i="6"/>
  <c r="Y549" i="6"/>
  <c r="X549" i="6"/>
  <c r="W549" i="6"/>
  <c r="AF548" i="6"/>
  <c r="AE548" i="6"/>
  <c r="AD548" i="6"/>
  <c r="AC548" i="6"/>
  <c r="AB548" i="6"/>
  <c r="AA548" i="6"/>
  <c r="Z548" i="6"/>
  <c r="Y548" i="6"/>
  <c r="X548" i="6"/>
  <c r="W548" i="6"/>
  <c r="AF547" i="6"/>
  <c r="AE547" i="6"/>
  <c r="AD547" i="6"/>
  <c r="AC547" i="6"/>
  <c r="AB547" i="6"/>
  <c r="AA547" i="6"/>
  <c r="Z547" i="6"/>
  <c r="Y547" i="6"/>
  <c r="X547" i="6"/>
  <c r="W547" i="6"/>
  <c r="AF546" i="6"/>
  <c r="AE546" i="6"/>
  <c r="AD546" i="6"/>
  <c r="AC546" i="6"/>
  <c r="AB546" i="6"/>
  <c r="AA546" i="6"/>
  <c r="Z546" i="6"/>
  <c r="Y546" i="6"/>
  <c r="X546" i="6"/>
  <c r="W546" i="6"/>
  <c r="AF545" i="6"/>
  <c r="AE545" i="6"/>
  <c r="AD545" i="6"/>
  <c r="AC545" i="6"/>
  <c r="AB545" i="6"/>
  <c r="AA545" i="6"/>
  <c r="Z545" i="6"/>
  <c r="Y545" i="6"/>
  <c r="X545" i="6"/>
  <c r="W545" i="6"/>
  <c r="AF544" i="6"/>
  <c r="AE544" i="6"/>
  <c r="AD544" i="6"/>
  <c r="AC544" i="6"/>
  <c r="AB544" i="6"/>
  <c r="AA544" i="6"/>
  <c r="Z544" i="6"/>
  <c r="Y544" i="6"/>
  <c r="X544" i="6"/>
  <c r="W544" i="6"/>
  <c r="AF543" i="6"/>
  <c r="AE543" i="6"/>
  <c r="AD543" i="6"/>
  <c r="AC543" i="6"/>
  <c r="AB543" i="6"/>
  <c r="AA543" i="6"/>
  <c r="Z543" i="6"/>
  <c r="Y543" i="6"/>
  <c r="X543" i="6"/>
  <c r="W543" i="6"/>
  <c r="AF542" i="6"/>
  <c r="AE542" i="6"/>
  <c r="AD542" i="6"/>
  <c r="AC542" i="6"/>
  <c r="AB542" i="6"/>
  <c r="AA542" i="6"/>
  <c r="Z542" i="6"/>
  <c r="Y542" i="6"/>
  <c r="X542" i="6"/>
  <c r="W542" i="6"/>
  <c r="AF541" i="6"/>
  <c r="AE541" i="6"/>
  <c r="AD541" i="6"/>
  <c r="AC541" i="6"/>
  <c r="AB541" i="6"/>
  <c r="AA541" i="6"/>
  <c r="Z541" i="6"/>
  <c r="Y541" i="6"/>
  <c r="X541" i="6"/>
  <c r="W541" i="6"/>
  <c r="AF540" i="6"/>
  <c r="AE540" i="6"/>
  <c r="AD540" i="6"/>
  <c r="AC540" i="6"/>
  <c r="AB540" i="6"/>
  <c r="AA540" i="6"/>
  <c r="Z540" i="6"/>
  <c r="Y540" i="6"/>
  <c r="X540" i="6"/>
  <c r="W540" i="6"/>
  <c r="AF539" i="6"/>
  <c r="AE539" i="6"/>
  <c r="AD539" i="6"/>
  <c r="AC539" i="6"/>
  <c r="AB539" i="6"/>
  <c r="AA539" i="6"/>
  <c r="Z539" i="6"/>
  <c r="Y539" i="6"/>
  <c r="X539" i="6"/>
  <c r="W539" i="6"/>
  <c r="AF538" i="6"/>
  <c r="AE538" i="6"/>
  <c r="AD538" i="6"/>
  <c r="AC538" i="6"/>
  <c r="AB538" i="6"/>
  <c r="AA538" i="6"/>
  <c r="Z538" i="6"/>
  <c r="Y538" i="6"/>
  <c r="X538" i="6"/>
  <c r="W538" i="6"/>
  <c r="AF537" i="6"/>
  <c r="AE537" i="6"/>
  <c r="AD537" i="6"/>
  <c r="AC537" i="6"/>
  <c r="AB537" i="6"/>
  <c r="AA537" i="6"/>
  <c r="Z537" i="6"/>
  <c r="Y537" i="6"/>
  <c r="X537" i="6"/>
  <c r="W537" i="6"/>
  <c r="AF536" i="6"/>
  <c r="AE536" i="6"/>
  <c r="AD536" i="6"/>
  <c r="AC536" i="6"/>
  <c r="AB536" i="6"/>
  <c r="AA536" i="6"/>
  <c r="Z536" i="6"/>
  <c r="Y536" i="6"/>
  <c r="X536" i="6"/>
  <c r="W536" i="6"/>
  <c r="AF535" i="6"/>
  <c r="AE535" i="6"/>
  <c r="AD535" i="6"/>
  <c r="AC535" i="6"/>
  <c r="AB535" i="6"/>
  <c r="AA535" i="6"/>
  <c r="Z535" i="6"/>
  <c r="Y535" i="6"/>
  <c r="X535" i="6"/>
  <c r="W535" i="6"/>
  <c r="AF534" i="6"/>
  <c r="AE534" i="6"/>
  <c r="AD534" i="6"/>
  <c r="AC534" i="6"/>
  <c r="AB534" i="6"/>
  <c r="AA534" i="6"/>
  <c r="Z534" i="6"/>
  <c r="Y534" i="6"/>
  <c r="X534" i="6"/>
  <c r="W534" i="6"/>
  <c r="AF533" i="6"/>
  <c r="AE533" i="6"/>
  <c r="AD533" i="6"/>
  <c r="AC533" i="6"/>
  <c r="AB533" i="6"/>
  <c r="AA533" i="6"/>
  <c r="Z533" i="6"/>
  <c r="Y533" i="6"/>
  <c r="X533" i="6"/>
  <c r="W533" i="6"/>
  <c r="AF532" i="6"/>
  <c r="AE532" i="6"/>
  <c r="AD532" i="6"/>
  <c r="AC532" i="6"/>
  <c r="AB532" i="6"/>
  <c r="AA532" i="6"/>
  <c r="Z532" i="6"/>
  <c r="Y532" i="6"/>
  <c r="X532" i="6"/>
  <c r="W532" i="6"/>
  <c r="AF531" i="6"/>
  <c r="AE531" i="6"/>
  <c r="AD531" i="6"/>
  <c r="AC531" i="6"/>
  <c r="AB531" i="6"/>
  <c r="AA531" i="6"/>
  <c r="Z531" i="6"/>
  <c r="Y531" i="6"/>
  <c r="X531" i="6"/>
  <c r="W531" i="6"/>
  <c r="AF530" i="6"/>
  <c r="AE530" i="6"/>
  <c r="AD530" i="6"/>
  <c r="AC530" i="6"/>
  <c r="AB530" i="6"/>
  <c r="AA530" i="6"/>
  <c r="Z530" i="6"/>
  <c r="Y530" i="6"/>
  <c r="X530" i="6"/>
  <c r="W530" i="6"/>
  <c r="AF529" i="6"/>
  <c r="AE529" i="6"/>
  <c r="AD529" i="6"/>
  <c r="AC529" i="6"/>
  <c r="AB529" i="6"/>
  <c r="AA529" i="6"/>
  <c r="Z529" i="6"/>
  <c r="Y529" i="6"/>
  <c r="X529" i="6"/>
  <c r="W529" i="6"/>
  <c r="AF528" i="6"/>
  <c r="AE528" i="6"/>
  <c r="AD528" i="6"/>
  <c r="AC528" i="6"/>
  <c r="AB528" i="6"/>
  <c r="AA528" i="6"/>
  <c r="Z528" i="6"/>
  <c r="Y528" i="6"/>
  <c r="X528" i="6"/>
  <c r="W528" i="6"/>
  <c r="AF527" i="6"/>
  <c r="AE527" i="6"/>
  <c r="AD527" i="6"/>
  <c r="AC527" i="6"/>
  <c r="AB527" i="6"/>
  <c r="AA527" i="6"/>
  <c r="Z527" i="6"/>
  <c r="Y527" i="6"/>
  <c r="X527" i="6"/>
  <c r="W527" i="6"/>
  <c r="AF526" i="6"/>
  <c r="AE526" i="6"/>
  <c r="AD526" i="6"/>
  <c r="AC526" i="6"/>
  <c r="AB526" i="6"/>
  <c r="AA526" i="6"/>
  <c r="Z526" i="6"/>
  <c r="Y526" i="6"/>
  <c r="X526" i="6"/>
  <c r="W526" i="6"/>
  <c r="AF525" i="6"/>
  <c r="AE525" i="6"/>
  <c r="AD525" i="6"/>
  <c r="AC525" i="6"/>
  <c r="AB525" i="6"/>
  <c r="AA525" i="6"/>
  <c r="Z525" i="6"/>
  <c r="Y525" i="6"/>
  <c r="X525" i="6"/>
  <c r="W525" i="6"/>
  <c r="AF524" i="6"/>
  <c r="AE524" i="6"/>
  <c r="AD524" i="6"/>
  <c r="AC524" i="6"/>
  <c r="AB524" i="6"/>
  <c r="AA524" i="6"/>
  <c r="Z524" i="6"/>
  <c r="Y524" i="6"/>
  <c r="X524" i="6"/>
  <c r="W524" i="6"/>
  <c r="AF523" i="6"/>
  <c r="AE523" i="6"/>
  <c r="AD523" i="6"/>
  <c r="AC523" i="6"/>
  <c r="AB523" i="6"/>
  <c r="AA523" i="6"/>
  <c r="Z523" i="6"/>
  <c r="Y523" i="6"/>
  <c r="X523" i="6"/>
  <c r="W523" i="6"/>
  <c r="AF522" i="6"/>
  <c r="AE522" i="6"/>
  <c r="AD522" i="6"/>
  <c r="AC522" i="6"/>
  <c r="AB522" i="6"/>
  <c r="AA522" i="6"/>
  <c r="Z522" i="6"/>
  <c r="Y522" i="6"/>
  <c r="X522" i="6"/>
  <c r="W522" i="6"/>
  <c r="AF521" i="6"/>
  <c r="AE521" i="6"/>
  <c r="AD521" i="6"/>
  <c r="AC521" i="6"/>
  <c r="AB521" i="6"/>
  <c r="AA521" i="6"/>
  <c r="Z521" i="6"/>
  <c r="Y521" i="6"/>
  <c r="X521" i="6"/>
  <c r="W521" i="6"/>
  <c r="AF520" i="6"/>
  <c r="AE520" i="6"/>
  <c r="AD520" i="6"/>
  <c r="AC520" i="6"/>
  <c r="AB520" i="6"/>
  <c r="AA520" i="6"/>
  <c r="Z520" i="6"/>
  <c r="Y520" i="6"/>
  <c r="X520" i="6"/>
  <c r="W520" i="6"/>
  <c r="AF519" i="6"/>
  <c r="AE519" i="6"/>
  <c r="AD519" i="6"/>
  <c r="AC519" i="6"/>
  <c r="AB519" i="6"/>
  <c r="AA519" i="6"/>
  <c r="Z519" i="6"/>
  <c r="Y519" i="6"/>
  <c r="X519" i="6"/>
  <c r="W519" i="6"/>
  <c r="AF518" i="6"/>
  <c r="AE518" i="6"/>
  <c r="AD518" i="6"/>
  <c r="AC518" i="6"/>
  <c r="AB518" i="6"/>
  <c r="AA518" i="6"/>
  <c r="Z518" i="6"/>
  <c r="Y518" i="6"/>
  <c r="X518" i="6"/>
  <c r="W518" i="6"/>
  <c r="AF517" i="6"/>
  <c r="AE517" i="6"/>
  <c r="AD517" i="6"/>
  <c r="AC517" i="6"/>
  <c r="AB517" i="6"/>
  <c r="AA517" i="6"/>
  <c r="Z517" i="6"/>
  <c r="Y517" i="6"/>
  <c r="X517" i="6"/>
  <c r="W517" i="6"/>
  <c r="AF516" i="6"/>
  <c r="AE516" i="6"/>
  <c r="AD516" i="6"/>
  <c r="AC516" i="6"/>
  <c r="AB516" i="6"/>
  <c r="AA516" i="6"/>
  <c r="Z516" i="6"/>
  <c r="Y516" i="6"/>
  <c r="X516" i="6"/>
  <c r="W516" i="6"/>
  <c r="AF515" i="6"/>
  <c r="AE515" i="6"/>
  <c r="AD515" i="6"/>
  <c r="AC515" i="6"/>
  <c r="AB515" i="6"/>
  <c r="AA515" i="6"/>
  <c r="Z515" i="6"/>
  <c r="Y515" i="6"/>
  <c r="X515" i="6"/>
  <c r="W515" i="6"/>
  <c r="AF514" i="6"/>
  <c r="AE514" i="6"/>
  <c r="AD514" i="6"/>
  <c r="AC514" i="6"/>
  <c r="AB514" i="6"/>
  <c r="AA514" i="6"/>
  <c r="Z514" i="6"/>
  <c r="Y514" i="6"/>
  <c r="X514" i="6"/>
  <c r="W514" i="6"/>
  <c r="AF513" i="6"/>
  <c r="AE513" i="6"/>
  <c r="AD513" i="6"/>
  <c r="AC513" i="6"/>
  <c r="AB513" i="6"/>
  <c r="AA513" i="6"/>
  <c r="Z513" i="6"/>
  <c r="Y513" i="6"/>
  <c r="X513" i="6"/>
  <c r="W513" i="6"/>
  <c r="AF512" i="6"/>
  <c r="AE512" i="6"/>
  <c r="AD512" i="6"/>
  <c r="AC512" i="6"/>
  <c r="AB512" i="6"/>
  <c r="AA512" i="6"/>
  <c r="Z512" i="6"/>
  <c r="Y512" i="6"/>
  <c r="X512" i="6"/>
  <c r="W512" i="6"/>
  <c r="AF511" i="6"/>
  <c r="AE511" i="6"/>
  <c r="AD511" i="6"/>
  <c r="AC511" i="6"/>
  <c r="AB511" i="6"/>
  <c r="AA511" i="6"/>
  <c r="Z511" i="6"/>
  <c r="Y511" i="6"/>
  <c r="X511" i="6"/>
  <c r="W511" i="6"/>
  <c r="AF510" i="6"/>
  <c r="AE510" i="6"/>
  <c r="AD510" i="6"/>
  <c r="AC510" i="6"/>
  <c r="AB510" i="6"/>
  <c r="AA510" i="6"/>
  <c r="Z510" i="6"/>
  <c r="Y510" i="6"/>
  <c r="X510" i="6"/>
  <c r="W510" i="6"/>
  <c r="AF509" i="6"/>
  <c r="AE509" i="6"/>
  <c r="AD509" i="6"/>
  <c r="AC509" i="6"/>
  <c r="AB509" i="6"/>
  <c r="AA509" i="6"/>
  <c r="Z509" i="6"/>
  <c r="Y509" i="6"/>
  <c r="X509" i="6"/>
  <c r="W509" i="6"/>
  <c r="AF508" i="6"/>
  <c r="AE508" i="6"/>
  <c r="AD508" i="6"/>
  <c r="AC508" i="6"/>
  <c r="AB508" i="6"/>
  <c r="AA508" i="6"/>
  <c r="Z508" i="6"/>
  <c r="Y508" i="6"/>
  <c r="X508" i="6"/>
  <c r="W508" i="6"/>
  <c r="AF507" i="6"/>
  <c r="AE507" i="6"/>
  <c r="AD507" i="6"/>
  <c r="AC507" i="6"/>
  <c r="AB507" i="6"/>
  <c r="AA507" i="6"/>
  <c r="Z507" i="6"/>
  <c r="Y507" i="6"/>
  <c r="X507" i="6"/>
  <c r="W507" i="6"/>
  <c r="AF506" i="6"/>
  <c r="AE506" i="6"/>
  <c r="AD506" i="6"/>
  <c r="AC506" i="6"/>
  <c r="AB506" i="6"/>
  <c r="AA506" i="6"/>
  <c r="Z506" i="6"/>
  <c r="Y506" i="6"/>
  <c r="X506" i="6"/>
  <c r="W506" i="6"/>
  <c r="AF505" i="6"/>
  <c r="AE505" i="6"/>
  <c r="AD505" i="6"/>
  <c r="AC505" i="6"/>
  <c r="AB505" i="6"/>
  <c r="AA505" i="6"/>
  <c r="Z505" i="6"/>
  <c r="Y505" i="6"/>
  <c r="X505" i="6"/>
  <c r="W505" i="6"/>
  <c r="AF504" i="6"/>
  <c r="AE504" i="6"/>
  <c r="AD504" i="6"/>
  <c r="AC504" i="6"/>
  <c r="AB504" i="6"/>
  <c r="AA504" i="6"/>
  <c r="Z504" i="6"/>
  <c r="Y504" i="6"/>
  <c r="X504" i="6"/>
  <c r="W504" i="6"/>
  <c r="AF503" i="6"/>
  <c r="AE503" i="6"/>
  <c r="AD503" i="6"/>
  <c r="AC503" i="6"/>
  <c r="AB503" i="6"/>
  <c r="AA503" i="6"/>
  <c r="Z503" i="6"/>
  <c r="Y503" i="6"/>
  <c r="X503" i="6"/>
  <c r="W503" i="6"/>
  <c r="AF502" i="6"/>
  <c r="AE502" i="6"/>
  <c r="AD502" i="6"/>
  <c r="AC502" i="6"/>
  <c r="AB502" i="6"/>
  <c r="AA502" i="6"/>
  <c r="Z502" i="6"/>
  <c r="Y502" i="6"/>
  <c r="X502" i="6"/>
  <c r="W502" i="6"/>
  <c r="AF501" i="6"/>
  <c r="AE501" i="6"/>
  <c r="AD501" i="6"/>
  <c r="AC501" i="6"/>
  <c r="AB501" i="6"/>
  <c r="AA501" i="6"/>
  <c r="Z501" i="6"/>
  <c r="Y501" i="6"/>
  <c r="X501" i="6"/>
  <c r="W501" i="6"/>
  <c r="AF500" i="6"/>
  <c r="AE500" i="6"/>
  <c r="AD500" i="6"/>
  <c r="AC500" i="6"/>
  <c r="AB500" i="6"/>
  <c r="AA500" i="6"/>
  <c r="Z500" i="6"/>
  <c r="Y500" i="6"/>
  <c r="X500" i="6"/>
  <c r="W500" i="6"/>
  <c r="AF499" i="6"/>
  <c r="AE499" i="6"/>
  <c r="AD499" i="6"/>
  <c r="AC499" i="6"/>
  <c r="AB499" i="6"/>
  <c r="AA499" i="6"/>
  <c r="Z499" i="6"/>
  <c r="Y499" i="6"/>
  <c r="X499" i="6"/>
  <c r="W499" i="6"/>
  <c r="AF498" i="6"/>
  <c r="AE498" i="6"/>
  <c r="AD498" i="6"/>
  <c r="AC498" i="6"/>
  <c r="AB498" i="6"/>
  <c r="AA498" i="6"/>
  <c r="Z498" i="6"/>
  <c r="Y498" i="6"/>
  <c r="X498" i="6"/>
  <c r="W498" i="6"/>
  <c r="AF497" i="6"/>
  <c r="AE497" i="6"/>
  <c r="AD497" i="6"/>
  <c r="AC497" i="6"/>
  <c r="AB497" i="6"/>
  <c r="AA497" i="6"/>
  <c r="Z497" i="6"/>
  <c r="Y497" i="6"/>
  <c r="X497" i="6"/>
  <c r="W497" i="6"/>
  <c r="AF496" i="6"/>
  <c r="AE496" i="6"/>
  <c r="AD496" i="6"/>
  <c r="AC496" i="6"/>
  <c r="AB496" i="6"/>
  <c r="AA496" i="6"/>
  <c r="Z496" i="6"/>
  <c r="Y496" i="6"/>
  <c r="X496" i="6"/>
  <c r="W496" i="6"/>
  <c r="AF495" i="6"/>
  <c r="AE495" i="6"/>
  <c r="AD495" i="6"/>
  <c r="AC495" i="6"/>
  <c r="AB495" i="6"/>
  <c r="AA495" i="6"/>
  <c r="Z495" i="6"/>
  <c r="Y495" i="6"/>
  <c r="X495" i="6"/>
  <c r="W495" i="6"/>
  <c r="AF494" i="6"/>
  <c r="AE494" i="6"/>
  <c r="AD494" i="6"/>
  <c r="AC494" i="6"/>
  <c r="AB494" i="6"/>
  <c r="AA494" i="6"/>
  <c r="Z494" i="6"/>
  <c r="Y494" i="6"/>
  <c r="X494" i="6"/>
  <c r="W494" i="6"/>
  <c r="AF493" i="6"/>
  <c r="AE493" i="6"/>
  <c r="AD493" i="6"/>
  <c r="AC493" i="6"/>
  <c r="AB493" i="6"/>
  <c r="AA493" i="6"/>
  <c r="Z493" i="6"/>
  <c r="Y493" i="6"/>
  <c r="X493" i="6"/>
  <c r="W493" i="6"/>
  <c r="AF492" i="6"/>
  <c r="AE492" i="6"/>
  <c r="AD492" i="6"/>
  <c r="AC492" i="6"/>
  <c r="AB492" i="6"/>
  <c r="AA492" i="6"/>
  <c r="Z492" i="6"/>
  <c r="Y492" i="6"/>
  <c r="X492" i="6"/>
  <c r="W492" i="6"/>
  <c r="AF491" i="6"/>
  <c r="AE491" i="6"/>
  <c r="AD491" i="6"/>
  <c r="AC491" i="6"/>
  <c r="AB491" i="6"/>
  <c r="AA491" i="6"/>
  <c r="Z491" i="6"/>
  <c r="Y491" i="6"/>
  <c r="X491" i="6"/>
  <c r="W491" i="6"/>
  <c r="AF490" i="6"/>
  <c r="AE490" i="6"/>
  <c r="AD490" i="6"/>
  <c r="AC490" i="6"/>
  <c r="AB490" i="6"/>
  <c r="AA490" i="6"/>
  <c r="Z490" i="6"/>
  <c r="Y490" i="6"/>
  <c r="X490" i="6"/>
  <c r="W490" i="6"/>
  <c r="AF489" i="6"/>
  <c r="AE489" i="6"/>
  <c r="AD489" i="6"/>
  <c r="AC489" i="6"/>
  <c r="AB489" i="6"/>
  <c r="AA489" i="6"/>
  <c r="Z489" i="6"/>
  <c r="Y489" i="6"/>
  <c r="X489" i="6"/>
  <c r="W489" i="6"/>
  <c r="AF488" i="6"/>
  <c r="AE488" i="6"/>
  <c r="AD488" i="6"/>
  <c r="AC488" i="6"/>
  <c r="AB488" i="6"/>
  <c r="AA488" i="6"/>
  <c r="Z488" i="6"/>
  <c r="Y488" i="6"/>
  <c r="X488" i="6"/>
  <c r="W488" i="6"/>
  <c r="AF487" i="6"/>
  <c r="AE487" i="6"/>
  <c r="AD487" i="6"/>
  <c r="AC487" i="6"/>
  <c r="AB487" i="6"/>
  <c r="AA487" i="6"/>
  <c r="Z487" i="6"/>
  <c r="Y487" i="6"/>
  <c r="X487" i="6"/>
  <c r="W487" i="6"/>
  <c r="AF486" i="6"/>
  <c r="AE486" i="6"/>
  <c r="AD486" i="6"/>
  <c r="AC486" i="6"/>
  <c r="AB486" i="6"/>
  <c r="AA486" i="6"/>
  <c r="Z486" i="6"/>
  <c r="Y486" i="6"/>
  <c r="X486" i="6"/>
  <c r="W486" i="6"/>
  <c r="AF485" i="6"/>
  <c r="AE485" i="6"/>
  <c r="AD485" i="6"/>
  <c r="AC485" i="6"/>
  <c r="AB485" i="6"/>
  <c r="AA485" i="6"/>
  <c r="Z485" i="6"/>
  <c r="Y485" i="6"/>
  <c r="X485" i="6"/>
  <c r="W485" i="6"/>
  <c r="AF484" i="6"/>
  <c r="AE484" i="6"/>
  <c r="AD484" i="6"/>
  <c r="AC484" i="6"/>
  <c r="AB484" i="6"/>
  <c r="AA484" i="6"/>
  <c r="Z484" i="6"/>
  <c r="Y484" i="6"/>
  <c r="X484" i="6"/>
  <c r="W484" i="6"/>
  <c r="AF483" i="6"/>
  <c r="AE483" i="6"/>
  <c r="AD483" i="6"/>
  <c r="AC483" i="6"/>
  <c r="AB483" i="6"/>
  <c r="AA483" i="6"/>
  <c r="Z483" i="6"/>
  <c r="Y483" i="6"/>
  <c r="X483" i="6"/>
  <c r="W483" i="6"/>
  <c r="AF482" i="6"/>
  <c r="AE482" i="6"/>
  <c r="AD482" i="6"/>
  <c r="AC482" i="6"/>
  <c r="AB482" i="6"/>
  <c r="AA482" i="6"/>
  <c r="Z482" i="6"/>
  <c r="Y482" i="6"/>
  <c r="X482" i="6"/>
  <c r="W482" i="6"/>
  <c r="AF481" i="6"/>
  <c r="AE481" i="6"/>
  <c r="AD481" i="6"/>
  <c r="AC481" i="6"/>
  <c r="AB481" i="6"/>
  <c r="AA481" i="6"/>
  <c r="Z481" i="6"/>
  <c r="Y481" i="6"/>
  <c r="X481" i="6"/>
  <c r="W481" i="6"/>
  <c r="AF480" i="6"/>
  <c r="AE480" i="6"/>
  <c r="AD480" i="6"/>
  <c r="AC480" i="6"/>
  <c r="AB480" i="6"/>
  <c r="AA480" i="6"/>
  <c r="Z480" i="6"/>
  <c r="Y480" i="6"/>
  <c r="X480" i="6"/>
  <c r="W480" i="6"/>
  <c r="AF479" i="6"/>
  <c r="AE479" i="6"/>
  <c r="AD479" i="6"/>
  <c r="AC479" i="6"/>
  <c r="AB479" i="6"/>
  <c r="AA479" i="6"/>
  <c r="Z479" i="6"/>
  <c r="Y479" i="6"/>
  <c r="X479" i="6"/>
  <c r="W479" i="6"/>
  <c r="AF478" i="6"/>
  <c r="AE478" i="6"/>
  <c r="AD478" i="6"/>
  <c r="AC478" i="6"/>
  <c r="AB478" i="6"/>
  <c r="AA478" i="6"/>
  <c r="Z478" i="6"/>
  <c r="Y478" i="6"/>
  <c r="X478" i="6"/>
  <c r="W478" i="6"/>
  <c r="AF477" i="6"/>
  <c r="AE477" i="6"/>
  <c r="AD477" i="6"/>
  <c r="AC477" i="6"/>
  <c r="AB477" i="6"/>
  <c r="AA477" i="6"/>
  <c r="Z477" i="6"/>
  <c r="Y477" i="6"/>
  <c r="X477" i="6"/>
  <c r="W477" i="6"/>
  <c r="AF476" i="6"/>
  <c r="AE476" i="6"/>
  <c r="AD476" i="6"/>
  <c r="AC476" i="6"/>
  <c r="AB476" i="6"/>
  <c r="AA476" i="6"/>
  <c r="Z476" i="6"/>
  <c r="Y476" i="6"/>
  <c r="X476" i="6"/>
  <c r="W476" i="6"/>
  <c r="AF475" i="6"/>
  <c r="AE475" i="6"/>
  <c r="AD475" i="6"/>
  <c r="AC475" i="6"/>
  <c r="AB475" i="6"/>
  <c r="AA475" i="6"/>
  <c r="Z475" i="6"/>
  <c r="Y475" i="6"/>
  <c r="X475" i="6"/>
  <c r="W475" i="6"/>
  <c r="AF474" i="6"/>
  <c r="AE474" i="6"/>
  <c r="AD474" i="6"/>
  <c r="AC474" i="6"/>
  <c r="AB474" i="6"/>
  <c r="AA474" i="6"/>
  <c r="Z474" i="6"/>
  <c r="Y474" i="6"/>
  <c r="X474" i="6"/>
  <c r="W474" i="6"/>
  <c r="AF473" i="6"/>
  <c r="AE473" i="6"/>
  <c r="AD473" i="6"/>
  <c r="AC473" i="6"/>
  <c r="AB473" i="6"/>
  <c r="AA473" i="6"/>
  <c r="Z473" i="6"/>
  <c r="Y473" i="6"/>
  <c r="X473" i="6"/>
  <c r="W473" i="6"/>
  <c r="AF472" i="6"/>
  <c r="AE472" i="6"/>
  <c r="AD472" i="6"/>
  <c r="AC472" i="6"/>
  <c r="AB472" i="6"/>
  <c r="AA472" i="6"/>
  <c r="Z472" i="6"/>
  <c r="Y472" i="6"/>
  <c r="X472" i="6"/>
  <c r="W472" i="6"/>
  <c r="AF471" i="6"/>
  <c r="AE471" i="6"/>
  <c r="AD471" i="6"/>
  <c r="AC471" i="6"/>
  <c r="AB471" i="6"/>
  <c r="AA471" i="6"/>
  <c r="Z471" i="6"/>
  <c r="Y471" i="6"/>
  <c r="X471" i="6"/>
  <c r="W471" i="6"/>
  <c r="AF470" i="6"/>
  <c r="AE470" i="6"/>
  <c r="AD470" i="6"/>
  <c r="AC470" i="6"/>
  <c r="AB470" i="6"/>
  <c r="AA470" i="6"/>
  <c r="Z470" i="6"/>
  <c r="Y470" i="6"/>
  <c r="X470" i="6"/>
  <c r="W470" i="6"/>
  <c r="AF469" i="6"/>
  <c r="AE469" i="6"/>
  <c r="AD469" i="6"/>
  <c r="AC469" i="6"/>
  <c r="AB469" i="6"/>
  <c r="AA469" i="6"/>
  <c r="Z469" i="6"/>
  <c r="Y469" i="6"/>
  <c r="X469" i="6"/>
  <c r="W469" i="6"/>
  <c r="AF468" i="6"/>
  <c r="AE468" i="6"/>
  <c r="AD468" i="6"/>
  <c r="AC468" i="6"/>
  <c r="AB468" i="6"/>
  <c r="AA468" i="6"/>
  <c r="Z468" i="6"/>
  <c r="Y468" i="6"/>
  <c r="X468" i="6"/>
  <c r="W468" i="6"/>
  <c r="AF467" i="6"/>
  <c r="AE467" i="6"/>
  <c r="AD467" i="6"/>
  <c r="AC467" i="6"/>
  <c r="AB467" i="6"/>
  <c r="AA467" i="6"/>
  <c r="Z467" i="6"/>
  <c r="Y467" i="6"/>
  <c r="X467" i="6"/>
  <c r="W467" i="6"/>
  <c r="AF466" i="6"/>
  <c r="AE466" i="6"/>
  <c r="AD466" i="6"/>
  <c r="AC466" i="6"/>
  <c r="AB466" i="6"/>
  <c r="AA466" i="6"/>
  <c r="Z466" i="6"/>
  <c r="Y466" i="6"/>
  <c r="X466" i="6"/>
  <c r="W466" i="6"/>
  <c r="AF465" i="6"/>
  <c r="AE465" i="6"/>
  <c r="AD465" i="6"/>
  <c r="AC465" i="6"/>
  <c r="AB465" i="6"/>
  <c r="AA465" i="6"/>
  <c r="Z465" i="6"/>
  <c r="Y465" i="6"/>
  <c r="X465" i="6"/>
  <c r="W465" i="6"/>
  <c r="AF464" i="6"/>
  <c r="AE464" i="6"/>
  <c r="AD464" i="6"/>
  <c r="AC464" i="6"/>
  <c r="AB464" i="6"/>
  <c r="AA464" i="6"/>
  <c r="Z464" i="6"/>
  <c r="Y464" i="6"/>
  <c r="X464" i="6"/>
  <c r="W464" i="6"/>
  <c r="AF463" i="6"/>
  <c r="AE463" i="6"/>
  <c r="AD463" i="6"/>
  <c r="AC463" i="6"/>
  <c r="AB463" i="6"/>
  <c r="AA463" i="6"/>
  <c r="Z463" i="6"/>
  <c r="Y463" i="6"/>
  <c r="X463" i="6"/>
  <c r="W463" i="6"/>
  <c r="AF462" i="6"/>
  <c r="AE462" i="6"/>
  <c r="AD462" i="6"/>
  <c r="AC462" i="6"/>
  <c r="AB462" i="6"/>
  <c r="AA462" i="6"/>
  <c r="Z462" i="6"/>
  <c r="Y462" i="6"/>
  <c r="X462" i="6"/>
  <c r="W462" i="6"/>
  <c r="AF461" i="6"/>
  <c r="AE461" i="6"/>
  <c r="AD461" i="6"/>
  <c r="AC461" i="6"/>
  <c r="AB461" i="6"/>
  <c r="AA461" i="6"/>
  <c r="Z461" i="6"/>
  <c r="Y461" i="6"/>
  <c r="X461" i="6"/>
  <c r="W461" i="6"/>
  <c r="AF460" i="6"/>
  <c r="AE460" i="6"/>
  <c r="AD460" i="6"/>
  <c r="AC460" i="6"/>
  <c r="AB460" i="6"/>
  <c r="AA460" i="6"/>
  <c r="Z460" i="6"/>
  <c r="Y460" i="6"/>
  <c r="X460" i="6"/>
  <c r="W460" i="6"/>
  <c r="AF459" i="6"/>
  <c r="AE459" i="6"/>
  <c r="AD459" i="6"/>
  <c r="AC459" i="6"/>
  <c r="AB459" i="6"/>
  <c r="AA459" i="6"/>
  <c r="Z459" i="6"/>
  <c r="Y459" i="6"/>
  <c r="X459" i="6"/>
  <c r="W459" i="6"/>
  <c r="AF458" i="6"/>
  <c r="AE458" i="6"/>
  <c r="AD458" i="6"/>
  <c r="AC458" i="6"/>
  <c r="AB458" i="6"/>
  <c r="AA458" i="6"/>
  <c r="Z458" i="6"/>
  <c r="Y458" i="6"/>
  <c r="X458" i="6"/>
  <c r="W458" i="6"/>
  <c r="AF457" i="6"/>
  <c r="AE457" i="6"/>
  <c r="AD457" i="6"/>
  <c r="AC457" i="6"/>
  <c r="AB457" i="6"/>
  <c r="AA457" i="6"/>
  <c r="Z457" i="6"/>
  <c r="Y457" i="6"/>
  <c r="X457" i="6"/>
  <c r="W457" i="6"/>
  <c r="AF456" i="6"/>
  <c r="AE456" i="6"/>
  <c r="AD456" i="6"/>
  <c r="AC456" i="6"/>
  <c r="AB456" i="6"/>
  <c r="AA456" i="6"/>
  <c r="Z456" i="6"/>
  <c r="Y456" i="6"/>
  <c r="X456" i="6"/>
  <c r="W456" i="6"/>
  <c r="AF455" i="6"/>
  <c r="AE455" i="6"/>
  <c r="AD455" i="6"/>
  <c r="AC455" i="6"/>
  <c r="AB455" i="6"/>
  <c r="AA455" i="6"/>
  <c r="Z455" i="6"/>
  <c r="Y455" i="6"/>
  <c r="X455" i="6"/>
  <c r="W455" i="6"/>
  <c r="AF454" i="6"/>
  <c r="AE454" i="6"/>
  <c r="AD454" i="6"/>
  <c r="AC454" i="6"/>
  <c r="AB454" i="6"/>
  <c r="AA454" i="6"/>
  <c r="Z454" i="6"/>
  <c r="Y454" i="6"/>
  <c r="X454" i="6"/>
  <c r="W454" i="6"/>
  <c r="AF453" i="6"/>
  <c r="AE453" i="6"/>
  <c r="AD453" i="6"/>
  <c r="AC453" i="6"/>
  <c r="AB453" i="6"/>
  <c r="AA453" i="6"/>
  <c r="Z453" i="6"/>
  <c r="Y453" i="6"/>
  <c r="X453" i="6"/>
  <c r="W453" i="6"/>
  <c r="AF452" i="6"/>
  <c r="AE452" i="6"/>
  <c r="AD452" i="6"/>
  <c r="AC452" i="6"/>
  <c r="AB452" i="6"/>
  <c r="AA452" i="6"/>
  <c r="Z452" i="6"/>
  <c r="Y452" i="6"/>
  <c r="X452" i="6"/>
  <c r="W452" i="6"/>
  <c r="AF451" i="6"/>
  <c r="AE451" i="6"/>
  <c r="AD451" i="6"/>
  <c r="AC451" i="6"/>
  <c r="AB451" i="6"/>
  <c r="AA451" i="6"/>
  <c r="Z451" i="6"/>
  <c r="Y451" i="6"/>
  <c r="X451" i="6"/>
  <c r="W451" i="6"/>
  <c r="AF450" i="6"/>
  <c r="AE450" i="6"/>
  <c r="AD450" i="6"/>
  <c r="AC450" i="6"/>
  <c r="AB450" i="6"/>
  <c r="AA450" i="6"/>
  <c r="Z450" i="6"/>
  <c r="Y450" i="6"/>
  <c r="X450" i="6"/>
  <c r="W450" i="6"/>
  <c r="AF449" i="6"/>
  <c r="AE449" i="6"/>
  <c r="AD449" i="6"/>
  <c r="AC449" i="6"/>
  <c r="AB449" i="6"/>
  <c r="AA449" i="6"/>
  <c r="Z449" i="6"/>
  <c r="Y449" i="6"/>
  <c r="X449" i="6"/>
  <c r="W449" i="6"/>
  <c r="AF448" i="6"/>
  <c r="AE448" i="6"/>
  <c r="AD448" i="6"/>
  <c r="AC448" i="6"/>
  <c r="AB448" i="6"/>
  <c r="AA448" i="6"/>
  <c r="Z448" i="6"/>
  <c r="Y448" i="6"/>
  <c r="X448" i="6"/>
  <c r="W448" i="6"/>
  <c r="AF447" i="6"/>
  <c r="AE447" i="6"/>
  <c r="AD447" i="6"/>
  <c r="AC447" i="6"/>
  <c r="AB447" i="6"/>
  <c r="AA447" i="6"/>
  <c r="Z447" i="6"/>
  <c r="Y447" i="6"/>
  <c r="X447" i="6"/>
  <c r="W447" i="6"/>
  <c r="AF446" i="6"/>
  <c r="AE446" i="6"/>
  <c r="AD446" i="6"/>
  <c r="AC446" i="6"/>
  <c r="AB446" i="6"/>
  <c r="AA446" i="6"/>
  <c r="Z446" i="6"/>
  <c r="Y446" i="6"/>
  <c r="X446" i="6"/>
  <c r="W446" i="6"/>
  <c r="AF445" i="6"/>
  <c r="AE445" i="6"/>
  <c r="AD445" i="6"/>
  <c r="AC445" i="6"/>
  <c r="AB445" i="6"/>
  <c r="AA445" i="6"/>
  <c r="Z445" i="6"/>
  <c r="Y445" i="6"/>
  <c r="X445" i="6"/>
  <c r="W445" i="6"/>
  <c r="AF444" i="6"/>
  <c r="AE444" i="6"/>
  <c r="AD444" i="6"/>
  <c r="AC444" i="6"/>
  <c r="AB444" i="6"/>
  <c r="AA444" i="6"/>
  <c r="Z444" i="6"/>
  <c r="Y444" i="6"/>
  <c r="X444" i="6"/>
  <c r="W444" i="6"/>
  <c r="AF443" i="6"/>
  <c r="AE443" i="6"/>
  <c r="AD443" i="6"/>
  <c r="AC443" i="6"/>
  <c r="AB443" i="6"/>
  <c r="AA443" i="6"/>
  <c r="Z443" i="6"/>
  <c r="Y443" i="6"/>
  <c r="X443" i="6"/>
  <c r="W443" i="6"/>
  <c r="AF442" i="6"/>
  <c r="AE442" i="6"/>
  <c r="AD442" i="6"/>
  <c r="AC442" i="6"/>
  <c r="AB442" i="6"/>
  <c r="AA442" i="6"/>
  <c r="Z442" i="6"/>
  <c r="Y442" i="6"/>
  <c r="X442" i="6"/>
  <c r="W442" i="6"/>
  <c r="AF441" i="6"/>
  <c r="AE441" i="6"/>
  <c r="AD441" i="6"/>
  <c r="AC441" i="6"/>
  <c r="AB441" i="6"/>
  <c r="AA441" i="6"/>
  <c r="Z441" i="6"/>
  <c r="Y441" i="6"/>
  <c r="X441" i="6"/>
  <c r="W441" i="6"/>
  <c r="AF440" i="6"/>
  <c r="AE440" i="6"/>
  <c r="AD440" i="6"/>
  <c r="AC440" i="6"/>
  <c r="AB440" i="6"/>
  <c r="AA440" i="6"/>
  <c r="Z440" i="6"/>
  <c r="Y440" i="6"/>
  <c r="X440" i="6"/>
  <c r="W440" i="6"/>
  <c r="AF439" i="6"/>
  <c r="AE439" i="6"/>
  <c r="AD439" i="6"/>
  <c r="AC439" i="6"/>
  <c r="AB439" i="6"/>
  <c r="AA439" i="6"/>
  <c r="Z439" i="6"/>
  <c r="Y439" i="6"/>
  <c r="X439" i="6"/>
  <c r="W439" i="6"/>
  <c r="AF438" i="6"/>
  <c r="AE438" i="6"/>
  <c r="AD438" i="6"/>
  <c r="AC438" i="6"/>
  <c r="AB438" i="6"/>
  <c r="AA438" i="6"/>
  <c r="Z438" i="6"/>
  <c r="Y438" i="6"/>
  <c r="X438" i="6"/>
  <c r="W438" i="6"/>
  <c r="AF437" i="6"/>
  <c r="AE437" i="6"/>
  <c r="AD437" i="6"/>
  <c r="AC437" i="6"/>
  <c r="AB437" i="6"/>
  <c r="AA437" i="6"/>
  <c r="Z437" i="6"/>
  <c r="Y437" i="6"/>
  <c r="X437" i="6"/>
  <c r="W437" i="6"/>
  <c r="AF436" i="6"/>
  <c r="AE436" i="6"/>
  <c r="AD436" i="6"/>
  <c r="AC436" i="6"/>
  <c r="AB436" i="6"/>
  <c r="AA436" i="6"/>
  <c r="Z436" i="6"/>
  <c r="Y436" i="6"/>
  <c r="X436" i="6"/>
  <c r="W436" i="6"/>
  <c r="AF435" i="6"/>
  <c r="AE435" i="6"/>
  <c r="AD435" i="6"/>
  <c r="AC435" i="6"/>
  <c r="AB435" i="6"/>
  <c r="AA435" i="6"/>
  <c r="Z435" i="6"/>
  <c r="Y435" i="6"/>
  <c r="X435" i="6"/>
  <c r="W435" i="6"/>
  <c r="AF434" i="6"/>
  <c r="AE434" i="6"/>
  <c r="AD434" i="6"/>
  <c r="AC434" i="6"/>
  <c r="AB434" i="6"/>
  <c r="AA434" i="6"/>
  <c r="Z434" i="6"/>
  <c r="Y434" i="6"/>
  <c r="X434" i="6"/>
  <c r="W434" i="6"/>
  <c r="AF433" i="6"/>
  <c r="AE433" i="6"/>
  <c r="AD433" i="6"/>
  <c r="AC433" i="6"/>
  <c r="AB433" i="6"/>
  <c r="AA433" i="6"/>
  <c r="Z433" i="6"/>
  <c r="Y433" i="6"/>
  <c r="X433" i="6"/>
  <c r="W433" i="6"/>
  <c r="AF432" i="6"/>
  <c r="AE432" i="6"/>
  <c r="AD432" i="6"/>
  <c r="AC432" i="6"/>
  <c r="AB432" i="6"/>
  <c r="AA432" i="6"/>
  <c r="Z432" i="6"/>
  <c r="Y432" i="6"/>
  <c r="X432" i="6"/>
  <c r="W432" i="6"/>
  <c r="AF431" i="6"/>
  <c r="AE431" i="6"/>
  <c r="AD431" i="6"/>
  <c r="AC431" i="6"/>
  <c r="AB431" i="6"/>
  <c r="AA431" i="6"/>
  <c r="Z431" i="6"/>
  <c r="Y431" i="6"/>
  <c r="X431" i="6"/>
  <c r="W431" i="6"/>
  <c r="AF430" i="6"/>
  <c r="AE430" i="6"/>
  <c r="AD430" i="6"/>
  <c r="AC430" i="6"/>
  <c r="AB430" i="6"/>
  <c r="AA430" i="6"/>
  <c r="Z430" i="6"/>
  <c r="Y430" i="6"/>
  <c r="X430" i="6"/>
  <c r="W430" i="6"/>
  <c r="AF429" i="6"/>
  <c r="AE429" i="6"/>
  <c r="AD429" i="6"/>
  <c r="AC429" i="6"/>
  <c r="AB429" i="6"/>
  <c r="AA429" i="6"/>
  <c r="Z429" i="6"/>
  <c r="Y429" i="6"/>
  <c r="X429" i="6"/>
  <c r="W429" i="6"/>
  <c r="AF428" i="6"/>
  <c r="AE428" i="6"/>
  <c r="AD428" i="6"/>
  <c r="AC428" i="6"/>
  <c r="AB428" i="6"/>
  <c r="AA428" i="6"/>
  <c r="Z428" i="6"/>
  <c r="Y428" i="6"/>
  <c r="X428" i="6"/>
  <c r="W428" i="6"/>
  <c r="AF427" i="6"/>
  <c r="AE427" i="6"/>
  <c r="AD427" i="6"/>
  <c r="AC427" i="6"/>
  <c r="AB427" i="6"/>
  <c r="AA427" i="6"/>
  <c r="Z427" i="6"/>
  <c r="Y427" i="6"/>
  <c r="X427" i="6"/>
  <c r="W427" i="6"/>
  <c r="AF426" i="6"/>
  <c r="AE426" i="6"/>
  <c r="AD426" i="6"/>
  <c r="AC426" i="6"/>
  <c r="AB426" i="6"/>
  <c r="AA426" i="6"/>
  <c r="Z426" i="6"/>
  <c r="Y426" i="6"/>
  <c r="X426" i="6"/>
  <c r="W426" i="6"/>
  <c r="AF425" i="6"/>
  <c r="AE425" i="6"/>
  <c r="AD425" i="6"/>
  <c r="AC425" i="6"/>
  <c r="AB425" i="6"/>
  <c r="AA425" i="6"/>
  <c r="Z425" i="6"/>
  <c r="Y425" i="6"/>
  <c r="X425" i="6"/>
  <c r="W425" i="6"/>
  <c r="AF424" i="6"/>
  <c r="AE424" i="6"/>
  <c r="AD424" i="6"/>
  <c r="AC424" i="6"/>
  <c r="AB424" i="6"/>
  <c r="AA424" i="6"/>
  <c r="Z424" i="6"/>
  <c r="Y424" i="6"/>
  <c r="X424" i="6"/>
  <c r="W424" i="6"/>
  <c r="AF423" i="6"/>
  <c r="AE423" i="6"/>
  <c r="AD423" i="6"/>
  <c r="AC423" i="6"/>
  <c r="AB423" i="6"/>
  <c r="AA423" i="6"/>
  <c r="Z423" i="6"/>
  <c r="Y423" i="6"/>
  <c r="X423" i="6"/>
  <c r="W423" i="6"/>
  <c r="AF422" i="6"/>
  <c r="AE422" i="6"/>
  <c r="AD422" i="6"/>
  <c r="AC422" i="6"/>
  <c r="AB422" i="6"/>
  <c r="AA422" i="6"/>
  <c r="Z422" i="6"/>
  <c r="Y422" i="6"/>
  <c r="X422" i="6"/>
  <c r="W422" i="6"/>
  <c r="AF421" i="6"/>
  <c r="AE421" i="6"/>
  <c r="AD421" i="6"/>
  <c r="AC421" i="6"/>
  <c r="AB421" i="6"/>
  <c r="AA421" i="6"/>
  <c r="Z421" i="6"/>
  <c r="Y421" i="6"/>
  <c r="X421" i="6"/>
  <c r="W421" i="6"/>
  <c r="AF420" i="6"/>
  <c r="AE420" i="6"/>
  <c r="AD420" i="6"/>
  <c r="AC420" i="6"/>
  <c r="AB420" i="6"/>
  <c r="AA420" i="6"/>
  <c r="Z420" i="6"/>
  <c r="Y420" i="6"/>
  <c r="X420" i="6"/>
  <c r="W420" i="6"/>
  <c r="AF419" i="6"/>
  <c r="AE419" i="6"/>
  <c r="AD419" i="6"/>
  <c r="AC419" i="6"/>
  <c r="AB419" i="6"/>
  <c r="AA419" i="6"/>
  <c r="Z419" i="6"/>
  <c r="Y419" i="6"/>
  <c r="X419" i="6"/>
  <c r="W419" i="6"/>
  <c r="AF418" i="6"/>
  <c r="AE418" i="6"/>
  <c r="AD418" i="6"/>
  <c r="AC418" i="6"/>
  <c r="AB418" i="6"/>
  <c r="AA418" i="6"/>
  <c r="Z418" i="6"/>
  <c r="Y418" i="6"/>
  <c r="X418" i="6"/>
  <c r="W418" i="6"/>
  <c r="AF417" i="6"/>
  <c r="AE417" i="6"/>
  <c r="AD417" i="6"/>
  <c r="AC417" i="6"/>
  <c r="AB417" i="6"/>
  <c r="AA417" i="6"/>
  <c r="Z417" i="6"/>
  <c r="Y417" i="6"/>
  <c r="X417" i="6"/>
  <c r="W417" i="6"/>
  <c r="AF416" i="6"/>
  <c r="AE416" i="6"/>
  <c r="AD416" i="6"/>
  <c r="AC416" i="6"/>
  <c r="AB416" i="6"/>
  <c r="AA416" i="6"/>
  <c r="Z416" i="6"/>
  <c r="Y416" i="6"/>
  <c r="X416" i="6"/>
  <c r="W416" i="6"/>
  <c r="AF415" i="6"/>
  <c r="AE415" i="6"/>
  <c r="AD415" i="6"/>
  <c r="AC415" i="6"/>
  <c r="AB415" i="6"/>
  <c r="AA415" i="6"/>
  <c r="Z415" i="6"/>
  <c r="Y415" i="6"/>
  <c r="X415" i="6"/>
  <c r="W415" i="6"/>
  <c r="AF414" i="6"/>
  <c r="AE414" i="6"/>
  <c r="AD414" i="6"/>
  <c r="AC414" i="6"/>
  <c r="AB414" i="6"/>
  <c r="AA414" i="6"/>
  <c r="Z414" i="6"/>
  <c r="Y414" i="6"/>
  <c r="X414" i="6"/>
  <c r="W414" i="6"/>
  <c r="AF413" i="6"/>
  <c r="AE413" i="6"/>
  <c r="AD413" i="6"/>
  <c r="AC413" i="6"/>
  <c r="AB413" i="6"/>
  <c r="AA413" i="6"/>
  <c r="Z413" i="6"/>
  <c r="Y413" i="6"/>
  <c r="X413" i="6"/>
  <c r="W413" i="6"/>
  <c r="AF412" i="6"/>
  <c r="AE412" i="6"/>
  <c r="AD412" i="6"/>
  <c r="AC412" i="6"/>
  <c r="AB412" i="6"/>
  <c r="AA412" i="6"/>
  <c r="Z412" i="6"/>
  <c r="Y412" i="6"/>
  <c r="X412" i="6"/>
  <c r="W412" i="6"/>
  <c r="AF411" i="6"/>
  <c r="AE411" i="6"/>
  <c r="AD411" i="6"/>
  <c r="AC411" i="6"/>
  <c r="AB411" i="6"/>
  <c r="AA411" i="6"/>
  <c r="Z411" i="6"/>
  <c r="Y411" i="6"/>
  <c r="X411" i="6"/>
  <c r="W411" i="6"/>
  <c r="AF410" i="6"/>
  <c r="AE410" i="6"/>
  <c r="AD410" i="6"/>
  <c r="AC410" i="6"/>
  <c r="AB410" i="6"/>
  <c r="AA410" i="6"/>
  <c r="Z410" i="6"/>
  <c r="Y410" i="6"/>
  <c r="X410" i="6"/>
  <c r="W410" i="6"/>
  <c r="AF409" i="6"/>
  <c r="AE409" i="6"/>
  <c r="AD409" i="6"/>
  <c r="AC409" i="6"/>
  <c r="AB409" i="6"/>
  <c r="AA409" i="6"/>
  <c r="Z409" i="6"/>
  <c r="Y409" i="6"/>
  <c r="X409" i="6"/>
  <c r="W409" i="6"/>
  <c r="AF408" i="6"/>
  <c r="AE408" i="6"/>
  <c r="AD408" i="6"/>
  <c r="AC408" i="6"/>
  <c r="AB408" i="6"/>
  <c r="AA408" i="6"/>
  <c r="Z408" i="6"/>
  <c r="Y408" i="6"/>
  <c r="X408" i="6"/>
  <c r="W408" i="6"/>
  <c r="AF407" i="6"/>
  <c r="AE407" i="6"/>
  <c r="AD407" i="6"/>
  <c r="AC407" i="6"/>
  <c r="AB407" i="6"/>
  <c r="AA407" i="6"/>
  <c r="Z407" i="6"/>
  <c r="Y407" i="6"/>
  <c r="X407" i="6"/>
  <c r="W407" i="6"/>
  <c r="AF406" i="6"/>
  <c r="AE406" i="6"/>
  <c r="AD406" i="6"/>
  <c r="AC406" i="6"/>
  <c r="AB406" i="6"/>
  <c r="AA406" i="6"/>
  <c r="Z406" i="6"/>
  <c r="Y406" i="6"/>
  <c r="X406" i="6"/>
  <c r="W406" i="6"/>
  <c r="AF405" i="6"/>
  <c r="AE405" i="6"/>
  <c r="AD405" i="6"/>
  <c r="AC405" i="6"/>
  <c r="AB405" i="6"/>
  <c r="AA405" i="6"/>
  <c r="Z405" i="6"/>
  <c r="Y405" i="6"/>
  <c r="X405" i="6"/>
  <c r="W405" i="6"/>
  <c r="AF404" i="6"/>
  <c r="AE404" i="6"/>
  <c r="AD404" i="6"/>
  <c r="AC404" i="6"/>
  <c r="AB404" i="6"/>
  <c r="AA404" i="6"/>
  <c r="Z404" i="6"/>
  <c r="Y404" i="6"/>
  <c r="X404" i="6"/>
  <c r="W404" i="6"/>
  <c r="AF403" i="6"/>
  <c r="AE403" i="6"/>
  <c r="AD403" i="6"/>
  <c r="AC403" i="6"/>
  <c r="AB403" i="6"/>
  <c r="AA403" i="6"/>
  <c r="Z403" i="6"/>
  <c r="Y403" i="6"/>
  <c r="X403" i="6"/>
  <c r="W403" i="6"/>
  <c r="AF402" i="6"/>
  <c r="AE402" i="6"/>
  <c r="AD402" i="6"/>
  <c r="AC402" i="6"/>
  <c r="AB402" i="6"/>
  <c r="AA402" i="6"/>
  <c r="Z402" i="6"/>
  <c r="Y402" i="6"/>
  <c r="X402" i="6"/>
  <c r="W402" i="6"/>
  <c r="AF401" i="6"/>
  <c r="AE401" i="6"/>
  <c r="AD401" i="6"/>
  <c r="AC401" i="6"/>
  <c r="AB401" i="6"/>
  <c r="AA401" i="6"/>
  <c r="Z401" i="6"/>
  <c r="Y401" i="6"/>
  <c r="X401" i="6"/>
  <c r="W401" i="6"/>
  <c r="AF400" i="6"/>
  <c r="AE400" i="6"/>
  <c r="AD400" i="6"/>
  <c r="AC400" i="6"/>
  <c r="AB400" i="6"/>
  <c r="AA400" i="6"/>
  <c r="Z400" i="6"/>
  <c r="Y400" i="6"/>
  <c r="X400" i="6"/>
  <c r="W400" i="6"/>
  <c r="AF399" i="6"/>
  <c r="AE399" i="6"/>
  <c r="AD399" i="6"/>
  <c r="AC399" i="6"/>
  <c r="AB399" i="6"/>
  <c r="AA399" i="6"/>
  <c r="Z399" i="6"/>
  <c r="Y399" i="6"/>
  <c r="X399" i="6"/>
  <c r="W399" i="6"/>
  <c r="AF398" i="6"/>
  <c r="AE398" i="6"/>
  <c r="AD398" i="6"/>
  <c r="AC398" i="6"/>
  <c r="AB398" i="6"/>
  <c r="AA398" i="6"/>
  <c r="Z398" i="6"/>
  <c r="Y398" i="6"/>
  <c r="X398" i="6"/>
  <c r="W398" i="6"/>
  <c r="AF397" i="6"/>
  <c r="AE397" i="6"/>
  <c r="AD397" i="6"/>
  <c r="AC397" i="6"/>
  <c r="AB397" i="6"/>
  <c r="AA397" i="6"/>
  <c r="Z397" i="6"/>
  <c r="Y397" i="6"/>
  <c r="X397" i="6"/>
  <c r="W397" i="6"/>
  <c r="AF396" i="6"/>
  <c r="AE396" i="6"/>
  <c r="AD396" i="6"/>
  <c r="AC396" i="6"/>
  <c r="AB396" i="6"/>
  <c r="AA396" i="6"/>
  <c r="Z396" i="6"/>
  <c r="Y396" i="6"/>
  <c r="X396" i="6"/>
  <c r="W396" i="6"/>
  <c r="AF395" i="6"/>
  <c r="AE395" i="6"/>
  <c r="AD395" i="6"/>
  <c r="AC395" i="6"/>
  <c r="AB395" i="6"/>
  <c r="AA395" i="6"/>
  <c r="Z395" i="6"/>
  <c r="Y395" i="6"/>
  <c r="X395" i="6"/>
  <c r="W395" i="6"/>
  <c r="AF394" i="6"/>
  <c r="AE394" i="6"/>
  <c r="AD394" i="6"/>
  <c r="AC394" i="6"/>
  <c r="AB394" i="6"/>
  <c r="AA394" i="6"/>
  <c r="Z394" i="6"/>
  <c r="Y394" i="6"/>
  <c r="X394" i="6"/>
  <c r="W394" i="6"/>
  <c r="AF393" i="6"/>
  <c r="AE393" i="6"/>
  <c r="AD393" i="6"/>
  <c r="AC393" i="6"/>
  <c r="AB393" i="6"/>
  <c r="AA393" i="6"/>
  <c r="Z393" i="6"/>
  <c r="Y393" i="6"/>
  <c r="X393" i="6"/>
  <c r="W393" i="6"/>
  <c r="AF392" i="6"/>
  <c r="AE392" i="6"/>
  <c r="AD392" i="6"/>
  <c r="AC392" i="6"/>
  <c r="AB392" i="6"/>
  <c r="AA392" i="6"/>
  <c r="Z392" i="6"/>
  <c r="Y392" i="6"/>
  <c r="X392" i="6"/>
  <c r="W392" i="6"/>
  <c r="AF391" i="6"/>
  <c r="AE391" i="6"/>
  <c r="AD391" i="6"/>
  <c r="AC391" i="6"/>
  <c r="AB391" i="6"/>
  <c r="AA391" i="6"/>
  <c r="Z391" i="6"/>
  <c r="Y391" i="6"/>
  <c r="X391" i="6"/>
  <c r="W391" i="6"/>
  <c r="AF390" i="6"/>
  <c r="AE390" i="6"/>
  <c r="AD390" i="6"/>
  <c r="AC390" i="6"/>
  <c r="AB390" i="6"/>
  <c r="AA390" i="6"/>
  <c r="Z390" i="6"/>
  <c r="Y390" i="6"/>
  <c r="X390" i="6"/>
  <c r="W390" i="6"/>
  <c r="AF389" i="6"/>
  <c r="AE389" i="6"/>
  <c r="AD389" i="6"/>
  <c r="AC389" i="6"/>
  <c r="AB389" i="6"/>
  <c r="AA389" i="6"/>
  <c r="Z389" i="6"/>
  <c r="Y389" i="6"/>
  <c r="X389" i="6"/>
  <c r="W389" i="6"/>
  <c r="AF388" i="6"/>
  <c r="AE388" i="6"/>
  <c r="AD388" i="6"/>
  <c r="AC388" i="6"/>
  <c r="AB388" i="6"/>
  <c r="AA388" i="6"/>
  <c r="Z388" i="6"/>
  <c r="Y388" i="6"/>
  <c r="X388" i="6"/>
  <c r="W388" i="6"/>
  <c r="AF387" i="6"/>
  <c r="AE387" i="6"/>
  <c r="AD387" i="6"/>
  <c r="AC387" i="6"/>
  <c r="AB387" i="6"/>
  <c r="AA387" i="6"/>
  <c r="Z387" i="6"/>
  <c r="Y387" i="6"/>
  <c r="X387" i="6"/>
  <c r="W387" i="6"/>
  <c r="AF386" i="6"/>
  <c r="AE386" i="6"/>
  <c r="AD386" i="6"/>
  <c r="AC386" i="6"/>
  <c r="AB386" i="6"/>
  <c r="AA386" i="6"/>
  <c r="Z386" i="6"/>
  <c r="Y386" i="6"/>
  <c r="X386" i="6"/>
  <c r="W386" i="6"/>
  <c r="AF385" i="6"/>
  <c r="AE385" i="6"/>
  <c r="AD385" i="6"/>
  <c r="AC385" i="6"/>
  <c r="AB385" i="6"/>
  <c r="AA385" i="6"/>
  <c r="Z385" i="6"/>
  <c r="Y385" i="6"/>
  <c r="X385" i="6"/>
  <c r="W385" i="6"/>
  <c r="AF384" i="6"/>
  <c r="AE384" i="6"/>
  <c r="AD384" i="6"/>
  <c r="AC384" i="6"/>
  <c r="AB384" i="6"/>
  <c r="AA384" i="6"/>
  <c r="Z384" i="6"/>
  <c r="Y384" i="6"/>
  <c r="X384" i="6"/>
  <c r="W384" i="6"/>
  <c r="AF383" i="6"/>
  <c r="AE383" i="6"/>
  <c r="AD383" i="6"/>
  <c r="AC383" i="6"/>
  <c r="AB383" i="6"/>
  <c r="AA383" i="6"/>
  <c r="Z383" i="6"/>
  <c r="Y383" i="6"/>
  <c r="X383" i="6"/>
  <c r="W383" i="6"/>
  <c r="AF382" i="6"/>
  <c r="AE382" i="6"/>
  <c r="AD382" i="6"/>
  <c r="AC382" i="6"/>
  <c r="AB382" i="6"/>
  <c r="AA382" i="6"/>
  <c r="Z382" i="6"/>
  <c r="Y382" i="6"/>
  <c r="X382" i="6"/>
  <c r="W382" i="6"/>
  <c r="AF381" i="6"/>
  <c r="AE381" i="6"/>
  <c r="AD381" i="6"/>
  <c r="AC381" i="6"/>
  <c r="AB381" i="6"/>
  <c r="AA381" i="6"/>
  <c r="Z381" i="6"/>
  <c r="Y381" i="6"/>
  <c r="X381" i="6"/>
  <c r="W381" i="6"/>
  <c r="AF380" i="6"/>
  <c r="AE380" i="6"/>
  <c r="AD380" i="6"/>
  <c r="AC380" i="6"/>
  <c r="AB380" i="6"/>
  <c r="AA380" i="6"/>
  <c r="Z380" i="6"/>
  <c r="Y380" i="6"/>
  <c r="X380" i="6"/>
  <c r="W380" i="6"/>
  <c r="AF379" i="6"/>
  <c r="AE379" i="6"/>
  <c r="AD379" i="6"/>
  <c r="AC379" i="6"/>
  <c r="AB379" i="6"/>
  <c r="AA379" i="6"/>
  <c r="Z379" i="6"/>
  <c r="Y379" i="6"/>
  <c r="X379" i="6"/>
  <c r="W379" i="6"/>
  <c r="AF378" i="6"/>
  <c r="AE378" i="6"/>
  <c r="AD378" i="6"/>
  <c r="AC378" i="6"/>
  <c r="AB378" i="6"/>
  <c r="AA378" i="6"/>
  <c r="Z378" i="6"/>
  <c r="Y378" i="6"/>
  <c r="X378" i="6"/>
  <c r="W378" i="6"/>
  <c r="AF377" i="6"/>
  <c r="AE377" i="6"/>
  <c r="AD377" i="6"/>
  <c r="AC377" i="6"/>
  <c r="AB377" i="6"/>
  <c r="AA377" i="6"/>
  <c r="Z377" i="6"/>
  <c r="Y377" i="6"/>
  <c r="X377" i="6"/>
  <c r="W377" i="6"/>
  <c r="AF376" i="6"/>
  <c r="AE376" i="6"/>
  <c r="AD376" i="6"/>
  <c r="AC376" i="6"/>
  <c r="AB376" i="6"/>
  <c r="AA376" i="6"/>
  <c r="Z376" i="6"/>
  <c r="Y376" i="6"/>
  <c r="X376" i="6"/>
  <c r="W376" i="6"/>
  <c r="AF375" i="6"/>
  <c r="AE375" i="6"/>
  <c r="AD375" i="6"/>
  <c r="AC375" i="6"/>
  <c r="AB375" i="6"/>
  <c r="AA375" i="6"/>
  <c r="Z375" i="6"/>
  <c r="Y375" i="6"/>
  <c r="X375" i="6"/>
  <c r="W375" i="6"/>
  <c r="AF374" i="6"/>
  <c r="AE374" i="6"/>
  <c r="AD374" i="6"/>
  <c r="AC374" i="6"/>
  <c r="AB374" i="6"/>
  <c r="AA374" i="6"/>
  <c r="Z374" i="6"/>
  <c r="Y374" i="6"/>
  <c r="X374" i="6"/>
  <c r="W374" i="6"/>
  <c r="AF373" i="6"/>
  <c r="AE373" i="6"/>
  <c r="AD373" i="6"/>
  <c r="AC373" i="6"/>
  <c r="AB373" i="6"/>
  <c r="AA373" i="6"/>
  <c r="Z373" i="6"/>
  <c r="Y373" i="6"/>
  <c r="X373" i="6"/>
  <c r="W373" i="6"/>
  <c r="AF372" i="6"/>
  <c r="AE372" i="6"/>
  <c r="AD372" i="6"/>
  <c r="AC372" i="6"/>
  <c r="AB372" i="6"/>
  <c r="AA372" i="6"/>
  <c r="Z372" i="6"/>
  <c r="Y372" i="6"/>
  <c r="X372" i="6"/>
  <c r="W372" i="6"/>
  <c r="AF371" i="6"/>
  <c r="AE371" i="6"/>
  <c r="AD371" i="6"/>
  <c r="AC371" i="6"/>
  <c r="AB371" i="6"/>
  <c r="AA371" i="6"/>
  <c r="Z371" i="6"/>
  <c r="Y371" i="6"/>
  <c r="X371" i="6"/>
  <c r="W371" i="6"/>
  <c r="AF370" i="6"/>
  <c r="AE370" i="6"/>
  <c r="AD370" i="6"/>
  <c r="AC370" i="6"/>
  <c r="AB370" i="6"/>
  <c r="AA370" i="6"/>
  <c r="Z370" i="6"/>
  <c r="Y370" i="6"/>
  <c r="X370" i="6"/>
  <c r="W370" i="6"/>
  <c r="AF369" i="6"/>
  <c r="AE369" i="6"/>
  <c r="AD369" i="6"/>
  <c r="AC369" i="6"/>
  <c r="AB369" i="6"/>
  <c r="AA369" i="6"/>
  <c r="Z369" i="6"/>
  <c r="Y369" i="6"/>
  <c r="X369" i="6"/>
  <c r="W369" i="6"/>
  <c r="AF368" i="6"/>
  <c r="AE368" i="6"/>
  <c r="AD368" i="6"/>
  <c r="AC368" i="6"/>
  <c r="AB368" i="6"/>
  <c r="AA368" i="6"/>
  <c r="Z368" i="6"/>
  <c r="Y368" i="6"/>
  <c r="X368" i="6"/>
  <c r="W368" i="6"/>
  <c r="AF367" i="6"/>
  <c r="AE367" i="6"/>
  <c r="AD367" i="6"/>
  <c r="AC367" i="6"/>
  <c r="AB367" i="6"/>
  <c r="AA367" i="6"/>
  <c r="Z367" i="6"/>
  <c r="Y367" i="6"/>
  <c r="X367" i="6"/>
  <c r="W367" i="6"/>
  <c r="AF366" i="6"/>
  <c r="AE366" i="6"/>
  <c r="AD366" i="6"/>
  <c r="AC366" i="6"/>
  <c r="AB366" i="6"/>
  <c r="AA366" i="6"/>
  <c r="Z366" i="6"/>
  <c r="Y366" i="6"/>
  <c r="X366" i="6"/>
  <c r="W366" i="6"/>
  <c r="AF365" i="6"/>
  <c r="AE365" i="6"/>
  <c r="AD365" i="6"/>
  <c r="AC365" i="6"/>
  <c r="AB365" i="6"/>
  <c r="AA365" i="6"/>
  <c r="Z365" i="6"/>
  <c r="Y365" i="6"/>
  <c r="X365" i="6"/>
  <c r="W365" i="6"/>
  <c r="AF364" i="6"/>
  <c r="AE364" i="6"/>
  <c r="AD364" i="6"/>
  <c r="AC364" i="6"/>
  <c r="AB364" i="6"/>
  <c r="AA364" i="6"/>
  <c r="Z364" i="6"/>
  <c r="Y364" i="6"/>
  <c r="X364" i="6"/>
  <c r="W364" i="6"/>
  <c r="AF363" i="6"/>
  <c r="AE363" i="6"/>
  <c r="AD363" i="6"/>
  <c r="AC363" i="6"/>
  <c r="AB363" i="6"/>
  <c r="AA363" i="6"/>
  <c r="Z363" i="6"/>
  <c r="Y363" i="6"/>
  <c r="X363" i="6"/>
  <c r="W363" i="6"/>
  <c r="AF362" i="6"/>
  <c r="AE362" i="6"/>
  <c r="AD362" i="6"/>
  <c r="AC362" i="6"/>
  <c r="AB362" i="6"/>
  <c r="AA362" i="6"/>
  <c r="Z362" i="6"/>
  <c r="Y362" i="6"/>
  <c r="X362" i="6"/>
  <c r="W362" i="6"/>
  <c r="AF361" i="6"/>
  <c r="AE361" i="6"/>
  <c r="AD361" i="6"/>
  <c r="AC361" i="6"/>
  <c r="AB361" i="6"/>
  <c r="AA361" i="6"/>
  <c r="Z361" i="6"/>
  <c r="Y361" i="6"/>
  <c r="X361" i="6"/>
  <c r="W361" i="6"/>
  <c r="AF360" i="6"/>
  <c r="AE360" i="6"/>
  <c r="AD360" i="6"/>
  <c r="AC360" i="6"/>
  <c r="AB360" i="6"/>
  <c r="AA360" i="6"/>
  <c r="Z360" i="6"/>
  <c r="Y360" i="6"/>
  <c r="X360" i="6"/>
  <c r="W360" i="6"/>
  <c r="AF359" i="6"/>
  <c r="AE359" i="6"/>
  <c r="AD359" i="6"/>
  <c r="AC359" i="6"/>
  <c r="AB359" i="6"/>
  <c r="AA359" i="6"/>
  <c r="Z359" i="6"/>
  <c r="Y359" i="6"/>
  <c r="X359" i="6"/>
  <c r="W359" i="6"/>
  <c r="AF358" i="6"/>
  <c r="AE358" i="6"/>
  <c r="AD358" i="6"/>
  <c r="AC358" i="6"/>
  <c r="AB358" i="6"/>
  <c r="AA358" i="6"/>
  <c r="Z358" i="6"/>
  <c r="Y358" i="6"/>
  <c r="X358" i="6"/>
  <c r="W358" i="6"/>
  <c r="AF357" i="6"/>
  <c r="AE357" i="6"/>
  <c r="AD357" i="6"/>
  <c r="AC357" i="6"/>
  <c r="AB357" i="6"/>
  <c r="AA357" i="6"/>
  <c r="Z357" i="6"/>
  <c r="Y357" i="6"/>
  <c r="X357" i="6"/>
  <c r="W357" i="6"/>
  <c r="AF356" i="6"/>
  <c r="AE356" i="6"/>
  <c r="AD356" i="6"/>
  <c r="AC356" i="6"/>
  <c r="AB356" i="6"/>
  <c r="AA356" i="6"/>
  <c r="Z356" i="6"/>
  <c r="Y356" i="6"/>
  <c r="X356" i="6"/>
  <c r="W356" i="6"/>
  <c r="AF355" i="6"/>
  <c r="AE355" i="6"/>
  <c r="AD355" i="6"/>
  <c r="AC355" i="6"/>
  <c r="AB355" i="6"/>
  <c r="AA355" i="6"/>
  <c r="Z355" i="6"/>
  <c r="Y355" i="6"/>
  <c r="X355" i="6"/>
  <c r="W355" i="6"/>
  <c r="AF354" i="6"/>
  <c r="AE354" i="6"/>
  <c r="AD354" i="6"/>
  <c r="AC354" i="6"/>
  <c r="AB354" i="6"/>
  <c r="AA354" i="6"/>
  <c r="Z354" i="6"/>
  <c r="Y354" i="6"/>
  <c r="X354" i="6"/>
  <c r="W354" i="6"/>
  <c r="AF353" i="6"/>
  <c r="AE353" i="6"/>
  <c r="AD353" i="6"/>
  <c r="AC353" i="6"/>
  <c r="AB353" i="6"/>
  <c r="AA353" i="6"/>
  <c r="Z353" i="6"/>
  <c r="Y353" i="6"/>
  <c r="X353" i="6"/>
  <c r="W353" i="6"/>
  <c r="AF352" i="6"/>
  <c r="AE352" i="6"/>
  <c r="AD352" i="6"/>
  <c r="AC352" i="6"/>
  <c r="AB352" i="6"/>
  <c r="AA352" i="6"/>
  <c r="Z352" i="6"/>
  <c r="Y352" i="6"/>
  <c r="X352" i="6"/>
  <c r="W352" i="6"/>
  <c r="AF351" i="6"/>
  <c r="AE351" i="6"/>
  <c r="AD351" i="6"/>
  <c r="AC351" i="6"/>
  <c r="AB351" i="6"/>
  <c r="AA351" i="6"/>
  <c r="Z351" i="6"/>
  <c r="Y351" i="6"/>
  <c r="X351" i="6"/>
  <c r="W351" i="6"/>
  <c r="AF350" i="6"/>
  <c r="AE350" i="6"/>
  <c r="AD350" i="6"/>
  <c r="AC350" i="6"/>
  <c r="AB350" i="6"/>
  <c r="AA350" i="6"/>
  <c r="Z350" i="6"/>
  <c r="Y350" i="6"/>
  <c r="X350" i="6"/>
  <c r="W350" i="6"/>
  <c r="AF349" i="6"/>
  <c r="AE349" i="6"/>
  <c r="AD349" i="6"/>
  <c r="AC349" i="6"/>
  <c r="AB349" i="6"/>
  <c r="AA349" i="6"/>
  <c r="Z349" i="6"/>
  <c r="Y349" i="6"/>
  <c r="X349" i="6"/>
  <c r="W349" i="6"/>
  <c r="AF348" i="6"/>
  <c r="AE348" i="6"/>
  <c r="AD348" i="6"/>
  <c r="AC348" i="6"/>
  <c r="AB348" i="6"/>
  <c r="AA348" i="6"/>
  <c r="Z348" i="6"/>
  <c r="Y348" i="6"/>
  <c r="X348" i="6"/>
  <c r="W348" i="6"/>
  <c r="AF347" i="6"/>
  <c r="AE347" i="6"/>
  <c r="AD347" i="6"/>
  <c r="AC347" i="6"/>
  <c r="AB347" i="6"/>
  <c r="AA347" i="6"/>
  <c r="Z347" i="6"/>
  <c r="Y347" i="6"/>
  <c r="X347" i="6"/>
  <c r="W347" i="6"/>
  <c r="AF346" i="6"/>
  <c r="AE346" i="6"/>
  <c r="AD346" i="6"/>
  <c r="AC346" i="6"/>
  <c r="AB346" i="6"/>
  <c r="AA346" i="6"/>
  <c r="Z346" i="6"/>
  <c r="Y346" i="6"/>
  <c r="X346" i="6"/>
  <c r="W346" i="6"/>
  <c r="AF345" i="6"/>
  <c r="AE345" i="6"/>
  <c r="AD345" i="6"/>
  <c r="AC345" i="6"/>
  <c r="AB345" i="6"/>
  <c r="AA345" i="6"/>
  <c r="Z345" i="6"/>
  <c r="Y345" i="6"/>
  <c r="X345" i="6"/>
  <c r="W345" i="6"/>
  <c r="AF344" i="6"/>
  <c r="AE344" i="6"/>
  <c r="AD344" i="6"/>
  <c r="AC344" i="6"/>
  <c r="AB344" i="6"/>
  <c r="AA344" i="6"/>
  <c r="Z344" i="6"/>
  <c r="Y344" i="6"/>
  <c r="X344" i="6"/>
  <c r="W344" i="6"/>
  <c r="AF343" i="6"/>
  <c r="AE343" i="6"/>
  <c r="AD343" i="6"/>
  <c r="AC343" i="6"/>
  <c r="AB343" i="6"/>
  <c r="AA343" i="6"/>
  <c r="Z343" i="6"/>
  <c r="Y343" i="6"/>
  <c r="X343" i="6"/>
  <c r="W343" i="6"/>
  <c r="AF342" i="6"/>
  <c r="AE342" i="6"/>
  <c r="AD342" i="6"/>
  <c r="AC342" i="6"/>
  <c r="AB342" i="6"/>
  <c r="AA342" i="6"/>
  <c r="Z342" i="6"/>
  <c r="Y342" i="6"/>
  <c r="X342" i="6"/>
  <c r="W342" i="6"/>
  <c r="AF341" i="6"/>
  <c r="AE341" i="6"/>
  <c r="AD341" i="6"/>
  <c r="AC341" i="6"/>
  <c r="AB341" i="6"/>
  <c r="AA341" i="6"/>
  <c r="Z341" i="6"/>
  <c r="Y341" i="6"/>
  <c r="X341" i="6"/>
  <c r="W341" i="6"/>
  <c r="AF340" i="6"/>
  <c r="AE340" i="6"/>
  <c r="AD340" i="6"/>
  <c r="AC340" i="6"/>
  <c r="AB340" i="6"/>
  <c r="AA340" i="6"/>
  <c r="Z340" i="6"/>
  <c r="Y340" i="6"/>
  <c r="X340" i="6"/>
  <c r="W340" i="6"/>
  <c r="AF339" i="6"/>
  <c r="AE339" i="6"/>
  <c r="AD339" i="6"/>
  <c r="AC339" i="6"/>
  <c r="AB339" i="6"/>
  <c r="AA339" i="6"/>
  <c r="Z339" i="6"/>
  <c r="Y339" i="6"/>
  <c r="X339" i="6"/>
  <c r="W339" i="6"/>
  <c r="AF338" i="6"/>
  <c r="AE338" i="6"/>
  <c r="AD338" i="6"/>
  <c r="AC338" i="6"/>
  <c r="AB338" i="6"/>
  <c r="AA338" i="6"/>
  <c r="Z338" i="6"/>
  <c r="Y338" i="6"/>
  <c r="X338" i="6"/>
  <c r="W338" i="6"/>
  <c r="AF337" i="6"/>
  <c r="AE337" i="6"/>
  <c r="AD337" i="6"/>
  <c r="AC337" i="6"/>
  <c r="AB337" i="6"/>
  <c r="AA337" i="6"/>
  <c r="Z337" i="6"/>
  <c r="Y337" i="6"/>
  <c r="X337" i="6"/>
  <c r="W337" i="6"/>
  <c r="AF336" i="6"/>
  <c r="AE336" i="6"/>
  <c r="AD336" i="6"/>
  <c r="AC336" i="6"/>
  <c r="AB336" i="6"/>
  <c r="AA336" i="6"/>
  <c r="Z336" i="6"/>
  <c r="Y336" i="6"/>
  <c r="X336" i="6"/>
  <c r="W336" i="6"/>
  <c r="AF335" i="6"/>
  <c r="AE335" i="6"/>
  <c r="AD335" i="6"/>
  <c r="AC335" i="6"/>
  <c r="AB335" i="6"/>
  <c r="AA335" i="6"/>
  <c r="Z335" i="6"/>
  <c r="Y335" i="6"/>
  <c r="X335" i="6"/>
  <c r="W335" i="6"/>
  <c r="AF334" i="6"/>
  <c r="AE334" i="6"/>
  <c r="AD334" i="6"/>
  <c r="AC334" i="6"/>
  <c r="AB334" i="6"/>
  <c r="AA334" i="6"/>
  <c r="Z334" i="6"/>
  <c r="Y334" i="6"/>
  <c r="X334" i="6"/>
  <c r="W334" i="6"/>
  <c r="AF333" i="6"/>
  <c r="AE333" i="6"/>
  <c r="AD333" i="6"/>
  <c r="AC333" i="6"/>
  <c r="AB333" i="6"/>
  <c r="AA333" i="6"/>
  <c r="Z333" i="6"/>
  <c r="Y333" i="6"/>
  <c r="X333" i="6"/>
  <c r="W333" i="6"/>
  <c r="AF332" i="6"/>
  <c r="AE332" i="6"/>
  <c r="AD332" i="6"/>
  <c r="AC332" i="6"/>
  <c r="AB332" i="6"/>
  <c r="AA332" i="6"/>
  <c r="Z332" i="6"/>
  <c r="Y332" i="6"/>
  <c r="X332" i="6"/>
  <c r="W332" i="6"/>
  <c r="AF331" i="6"/>
  <c r="AE331" i="6"/>
  <c r="AD331" i="6"/>
  <c r="AC331" i="6"/>
  <c r="AB331" i="6"/>
  <c r="AA331" i="6"/>
  <c r="Z331" i="6"/>
  <c r="Y331" i="6"/>
  <c r="X331" i="6"/>
  <c r="W331" i="6"/>
  <c r="AF330" i="6"/>
  <c r="AE330" i="6"/>
  <c r="AD330" i="6"/>
  <c r="AC330" i="6"/>
  <c r="AB330" i="6"/>
  <c r="AA330" i="6"/>
  <c r="Z330" i="6"/>
  <c r="Y330" i="6"/>
  <c r="X330" i="6"/>
  <c r="W330" i="6"/>
  <c r="AF329" i="6"/>
  <c r="AE329" i="6"/>
  <c r="AD329" i="6"/>
  <c r="AC329" i="6"/>
  <c r="AB329" i="6"/>
  <c r="AA329" i="6"/>
  <c r="Z329" i="6"/>
  <c r="Y329" i="6"/>
  <c r="X329" i="6"/>
  <c r="W329" i="6"/>
  <c r="AF328" i="6"/>
  <c r="AE328" i="6"/>
  <c r="AD328" i="6"/>
  <c r="AC328" i="6"/>
  <c r="AB328" i="6"/>
  <c r="AA328" i="6"/>
  <c r="Z328" i="6"/>
  <c r="Y328" i="6"/>
  <c r="X328" i="6"/>
  <c r="W328" i="6"/>
  <c r="AF327" i="6"/>
  <c r="AE327" i="6"/>
  <c r="AD327" i="6"/>
  <c r="AC327" i="6"/>
  <c r="AB327" i="6"/>
  <c r="AA327" i="6"/>
  <c r="Z327" i="6"/>
  <c r="Y327" i="6"/>
  <c r="X327" i="6"/>
  <c r="W327" i="6"/>
  <c r="AF326" i="6"/>
  <c r="AE326" i="6"/>
  <c r="AD326" i="6"/>
  <c r="AC326" i="6"/>
  <c r="AB326" i="6"/>
  <c r="AA326" i="6"/>
  <c r="Z326" i="6"/>
  <c r="Y326" i="6"/>
  <c r="X326" i="6"/>
  <c r="W326" i="6"/>
  <c r="AF325" i="6"/>
  <c r="AE325" i="6"/>
  <c r="AD325" i="6"/>
  <c r="AC325" i="6"/>
  <c r="AB325" i="6"/>
  <c r="AA325" i="6"/>
  <c r="Z325" i="6"/>
  <c r="Y325" i="6"/>
  <c r="X325" i="6"/>
  <c r="W325" i="6"/>
  <c r="AF324" i="6"/>
  <c r="AE324" i="6"/>
  <c r="AD324" i="6"/>
  <c r="AC324" i="6"/>
  <c r="AB324" i="6"/>
  <c r="AA324" i="6"/>
  <c r="Z324" i="6"/>
  <c r="Y324" i="6"/>
  <c r="X324" i="6"/>
  <c r="W324" i="6"/>
  <c r="AF323" i="6"/>
  <c r="AE323" i="6"/>
  <c r="AD323" i="6"/>
  <c r="AC323" i="6"/>
  <c r="AB323" i="6"/>
  <c r="AA323" i="6"/>
  <c r="Z323" i="6"/>
  <c r="Y323" i="6"/>
  <c r="X323" i="6"/>
  <c r="W323" i="6"/>
  <c r="AF322" i="6"/>
  <c r="AE322" i="6"/>
  <c r="AD322" i="6"/>
  <c r="AC322" i="6"/>
  <c r="AB322" i="6"/>
  <c r="AA322" i="6"/>
  <c r="Z322" i="6"/>
  <c r="Y322" i="6"/>
  <c r="X322" i="6"/>
  <c r="W322" i="6"/>
  <c r="AF321" i="6"/>
  <c r="AE321" i="6"/>
  <c r="AD321" i="6"/>
  <c r="AC321" i="6"/>
  <c r="AB321" i="6"/>
  <c r="AA321" i="6"/>
  <c r="Z321" i="6"/>
  <c r="Y321" i="6"/>
  <c r="X321" i="6"/>
  <c r="W321" i="6"/>
  <c r="AF320" i="6"/>
  <c r="AE320" i="6"/>
  <c r="AD320" i="6"/>
  <c r="AC320" i="6"/>
  <c r="AB320" i="6"/>
  <c r="AA320" i="6"/>
  <c r="Z320" i="6"/>
  <c r="Y320" i="6"/>
  <c r="X320" i="6"/>
  <c r="W320" i="6"/>
  <c r="AF319" i="6"/>
  <c r="AE319" i="6"/>
  <c r="AD319" i="6"/>
  <c r="AC319" i="6"/>
  <c r="AB319" i="6"/>
  <c r="AA319" i="6"/>
  <c r="Z319" i="6"/>
  <c r="Y319" i="6"/>
  <c r="X319" i="6"/>
  <c r="W319" i="6"/>
  <c r="AF318" i="6"/>
  <c r="AE318" i="6"/>
  <c r="AD318" i="6"/>
  <c r="AC318" i="6"/>
  <c r="AB318" i="6"/>
  <c r="AA318" i="6"/>
  <c r="Z318" i="6"/>
  <c r="Y318" i="6"/>
  <c r="X318" i="6"/>
  <c r="W318" i="6"/>
  <c r="AF317" i="6"/>
  <c r="AE317" i="6"/>
  <c r="AD317" i="6"/>
  <c r="AC317" i="6"/>
  <c r="AB317" i="6"/>
  <c r="AA317" i="6"/>
  <c r="Z317" i="6"/>
  <c r="Y317" i="6"/>
  <c r="X317" i="6"/>
  <c r="W317" i="6"/>
  <c r="AF316" i="6"/>
  <c r="AE316" i="6"/>
  <c r="AD316" i="6"/>
  <c r="AC316" i="6"/>
  <c r="AB316" i="6"/>
  <c r="AA316" i="6"/>
  <c r="Z316" i="6"/>
  <c r="Y316" i="6"/>
  <c r="X316" i="6"/>
  <c r="W316" i="6"/>
  <c r="AF315" i="6"/>
  <c r="AE315" i="6"/>
  <c r="AD315" i="6"/>
  <c r="AC315" i="6"/>
  <c r="AB315" i="6"/>
  <c r="AA315" i="6"/>
  <c r="Z315" i="6"/>
  <c r="Y315" i="6"/>
  <c r="X315" i="6"/>
  <c r="W315" i="6"/>
  <c r="AF314" i="6"/>
  <c r="AE314" i="6"/>
  <c r="AD314" i="6"/>
  <c r="AC314" i="6"/>
  <c r="AB314" i="6"/>
  <c r="AA314" i="6"/>
  <c r="Z314" i="6"/>
  <c r="Y314" i="6"/>
  <c r="X314" i="6"/>
  <c r="W314" i="6"/>
  <c r="AF313" i="6"/>
  <c r="AE313" i="6"/>
  <c r="AD313" i="6"/>
  <c r="AC313" i="6"/>
  <c r="AB313" i="6"/>
  <c r="AA313" i="6"/>
  <c r="Z313" i="6"/>
  <c r="Y313" i="6"/>
  <c r="X313" i="6"/>
  <c r="W313" i="6"/>
  <c r="AF312" i="6"/>
  <c r="AE312" i="6"/>
  <c r="AD312" i="6"/>
  <c r="AC312" i="6"/>
  <c r="AB312" i="6"/>
  <c r="AA312" i="6"/>
  <c r="Z312" i="6"/>
  <c r="Y312" i="6"/>
  <c r="X312" i="6"/>
  <c r="W312" i="6"/>
  <c r="AF311" i="6"/>
  <c r="AE311" i="6"/>
  <c r="AD311" i="6"/>
  <c r="AC311" i="6"/>
  <c r="AB311" i="6"/>
  <c r="AA311" i="6"/>
  <c r="Z311" i="6"/>
  <c r="Y311" i="6"/>
  <c r="X311" i="6"/>
  <c r="W311" i="6"/>
  <c r="AF310" i="6"/>
  <c r="AE310" i="6"/>
  <c r="AD310" i="6"/>
  <c r="AC310" i="6"/>
  <c r="AB310" i="6"/>
  <c r="AA310" i="6"/>
  <c r="Z310" i="6"/>
  <c r="Y310" i="6"/>
  <c r="X310" i="6"/>
  <c r="W310" i="6"/>
  <c r="AF309" i="6"/>
  <c r="AE309" i="6"/>
  <c r="AD309" i="6"/>
  <c r="AC309" i="6"/>
  <c r="AB309" i="6"/>
  <c r="AA309" i="6"/>
  <c r="Z309" i="6"/>
  <c r="Y309" i="6"/>
  <c r="X309" i="6"/>
  <c r="W309" i="6"/>
  <c r="AF308" i="6"/>
  <c r="AE308" i="6"/>
  <c r="AD308" i="6"/>
  <c r="AC308" i="6"/>
  <c r="AB308" i="6"/>
  <c r="AA308" i="6"/>
  <c r="Z308" i="6"/>
  <c r="Y308" i="6"/>
  <c r="X308" i="6"/>
  <c r="W308" i="6"/>
  <c r="AF307" i="6"/>
  <c r="AE307" i="6"/>
  <c r="AD307" i="6"/>
  <c r="AC307" i="6"/>
  <c r="AB307" i="6"/>
  <c r="AA307" i="6"/>
  <c r="Z307" i="6"/>
  <c r="Y307" i="6"/>
  <c r="X307" i="6"/>
  <c r="W307" i="6"/>
  <c r="AF306" i="6"/>
  <c r="AE306" i="6"/>
  <c r="AD306" i="6"/>
  <c r="AC306" i="6"/>
  <c r="AB306" i="6"/>
  <c r="AA306" i="6"/>
  <c r="Z306" i="6"/>
  <c r="Y306" i="6"/>
  <c r="X306" i="6"/>
  <c r="W306" i="6"/>
  <c r="AF305" i="6"/>
  <c r="AE305" i="6"/>
  <c r="AD305" i="6"/>
  <c r="AC305" i="6"/>
  <c r="AB305" i="6"/>
  <c r="AA305" i="6"/>
  <c r="Z305" i="6"/>
  <c r="Y305" i="6"/>
  <c r="X305" i="6"/>
  <c r="W305" i="6"/>
  <c r="AF304" i="6"/>
  <c r="AE304" i="6"/>
  <c r="AD304" i="6"/>
  <c r="AC304" i="6"/>
  <c r="AB304" i="6"/>
  <c r="AA304" i="6"/>
  <c r="Z304" i="6"/>
  <c r="Y304" i="6"/>
  <c r="X304" i="6"/>
  <c r="W304" i="6"/>
  <c r="AF303" i="6"/>
  <c r="AE303" i="6"/>
  <c r="AD303" i="6"/>
  <c r="AC303" i="6"/>
  <c r="AB303" i="6"/>
  <c r="AA303" i="6"/>
  <c r="Z303" i="6"/>
  <c r="Y303" i="6"/>
  <c r="X303" i="6"/>
  <c r="W303" i="6"/>
  <c r="AF302" i="6"/>
  <c r="AE302" i="6"/>
  <c r="AD302" i="6"/>
  <c r="AC302" i="6"/>
  <c r="AB302" i="6"/>
  <c r="AA302" i="6"/>
  <c r="Z302" i="6"/>
  <c r="Y302" i="6"/>
  <c r="X302" i="6"/>
  <c r="W302" i="6"/>
  <c r="AF301" i="6"/>
  <c r="AE301" i="6"/>
  <c r="AD301" i="6"/>
  <c r="AC301" i="6"/>
  <c r="AB301" i="6"/>
  <c r="AA301" i="6"/>
  <c r="Z301" i="6"/>
  <c r="Y301" i="6"/>
  <c r="X301" i="6"/>
  <c r="W301" i="6"/>
  <c r="AF300" i="6"/>
  <c r="AE300" i="6"/>
  <c r="AD300" i="6"/>
  <c r="AC300" i="6"/>
  <c r="AB300" i="6"/>
  <c r="AA300" i="6"/>
  <c r="Z300" i="6"/>
  <c r="Y300" i="6"/>
  <c r="X300" i="6"/>
  <c r="W300" i="6"/>
  <c r="AF299" i="6"/>
  <c r="AE299" i="6"/>
  <c r="AD299" i="6"/>
  <c r="AC299" i="6"/>
  <c r="AB299" i="6"/>
  <c r="AA299" i="6"/>
  <c r="Z299" i="6"/>
  <c r="Y299" i="6"/>
  <c r="X299" i="6"/>
  <c r="W299" i="6"/>
  <c r="AF298" i="6"/>
  <c r="AE298" i="6"/>
  <c r="AD298" i="6"/>
  <c r="AC298" i="6"/>
  <c r="AB298" i="6"/>
  <c r="AA298" i="6"/>
  <c r="Z298" i="6"/>
  <c r="Y298" i="6"/>
  <c r="X298" i="6"/>
  <c r="W298" i="6"/>
  <c r="AF297" i="6"/>
  <c r="AE297" i="6"/>
  <c r="AD297" i="6"/>
  <c r="AC297" i="6"/>
  <c r="AB297" i="6"/>
  <c r="AA297" i="6"/>
  <c r="Z297" i="6"/>
  <c r="Y297" i="6"/>
  <c r="X297" i="6"/>
  <c r="W297" i="6"/>
  <c r="AF296" i="6"/>
  <c r="AE296" i="6"/>
  <c r="AD296" i="6"/>
  <c r="AC296" i="6"/>
  <c r="AB296" i="6"/>
  <c r="AA296" i="6"/>
  <c r="Z296" i="6"/>
  <c r="Y296" i="6"/>
  <c r="X296" i="6"/>
  <c r="W296" i="6"/>
  <c r="AF295" i="6"/>
  <c r="AE295" i="6"/>
  <c r="AD295" i="6"/>
  <c r="AC295" i="6"/>
  <c r="AB295" i="6"/>
  <c r="AA295" i="6"/>
  <c r="Z295" i="6"/>
  <c r="Y295" i="6"/>
  <c r="X295" i="6"/>
  <c r="W295" i="6"/>
  <c r="AF294" i="6"/>
  <c r="AE294" i="6"/>
  <c r="AD294" i="6"/>
  <c r="AC294" i="6"/>
  <c r="AB294" i="6"/>
  <c r="AA294" i="6"/>
  <c r="Z294" i="6"/>
  <c r="Y294" i="6"/>
  <c r="X294" i="6"/>
  <c r="W294" i="6"/>
  <c r="AF293" i="6"/>
  <c r="AE293" i="6"/>
  <c r="AD293" i="6"/>
  <c r="AC293" i="6"/>
  <c r="AB293" i="6"/>
  <c r="AA293" i="6"/>
  <c r="Z293" i="6"/>
  <c r="Y293" i="6"/>
  <c r="X293" i="6"/>
  <c r="W293" i="6"/>
  <c r="AF292" i="6"/>
  <c r="AE292" i="6"/>
  <c r="AD292" i="6"/>
  <c r="AC292" i="6"/>
  <c r="AB292" i="6"/>
  <c r="AA292" i="6"/>
  <c r="Z292" i="6"/>
  <c r="Y292" i="6"/>
  <c r="X292" i="6"/>
  <c r="W292" i="6"/>
  <c r="AF291" i="6"/>
  <c r="AE291" i="6"/>
  <c r="AD291" i="6"/>
  <c r="AC291" i="6"/>
  <c r="AB291" i="6"/>
  <c r="AA291" i="6"/>
  <c r="Z291" i="6"/>
  <c r="Y291" i="6"/>
  <c r="X291" i="6"/>
  <c r="W291" i="6"/>
  <c r="AF290" i="6"/>
  <c r="AE290" i="6"/>
  <c r="AD290" i="6"/>
  <c r="AC290" i="6"/>
  <c r="AB290" i="6"/>
  <c r="AA290" i="6"/>
  <c r="Z290" i="6"/>
  <c r="Y290" i="6"/>
  <c r="X290" i="6"/>
  <c r="W290" i="6"/>
  <c r="AF289" i="6"/>
  <c r="AE289" i="6"/>
  <c r="AD289" i="6"/>
  <c r="AC289" i="6"/>
  <c r="AB289" i="6"/>
  <c r="AA289" i="6"/>
  <c r="Z289" i="6"/>
  <c r="Y289" i="6"/>
  <c r="X289" i="6"/>
  <c r="W289" i="6"/>
  <c r="AF288" i="6"/>
  <c r="AE288" i="6"/>
  <c r="AD288" i="6"/>
  <c r="AC288" i="6"/>
  <c r="AB288" i="6"/>
  <c r="AA288" i="6"/>
  <c r="Z288" i="6"/>
  <c r="Y288" i="6"/>
  <c r="X288" i="6"/>
  <c r="W288" i="6"/>
  <c r="AF287" i="6"/>
  <c r="AE287" i="6"/>
  <c r="AD287" i="6"/>
  <c r="AC287" i="6"/>
  <c r="AB287" i="6"/>
  <c r="AA287" i="6"/>
  <c r="Z287" i="6"/>
  <c r="Y287" i="6"/>
  <c r="X287" i="6"/>
  <c r="W287" i="6"/>
  <c r="AF286" i="6"/>
  <c r="AE286" i="6"/>
  <c r="AD286" i="6"/>
  <c r="AC286" i="6"/>
  <c r="AB286" i="6"/>
  <c r="AA286" i="6"/>
  <c r="Z286" i="6"/>
  <c r="Y286" i="6"/>
  <c r="X286" i="6"/>
  <c r="W286" i="6"/>
  <c r="AF285" i="6"/>
  <c r="AE285" i="6"/>
  <c r="AD285" i="6"/>
  <c r="AC285" i="6"/>
  <c r="AB285" i="6"/>
  <c r="AA285" i="6"/>
  <c r="Z285" i="6"/>
  <c r="Y285" i="6"/>
  <c r="X285" i="6"/>
  <c r="W285" i="6"/>
  <c r="AF284" i="6"/>
  <c r="AE284" i="6"/>
  <c r="AD284" i="6"/>
  <c r="AC284" i="6"/>
  <c r="AB284" i="6"/>
  <c r="AA284" i="6"/>
  <c r="Z284" i="6"/>
  <c r="Y284" i="6"/>
  <c r="X284" i="6"/>
  <c r="W284" i="6"/>
  <c r="AF283" i="6"/>
  <c r="AE283" i="6"/>
  <c r="AD283" i="6"/>
  <c r="AC283" i="6"/>
  <c r="AB283" i="6"/>
  <c r="AA283" i="6"/>
  <c r="Z283" i="6"/>
  <c r="Y283" i="6"/>
  <c r="X283" i="6"/>
  <c r="W283" i="6"/>
  <c r="AF282" i="6"/>
  <c r="AE282" i="6"/>
  <c r="AD282" i="6"/>
  <c r="AC282" i="6"/>
  <c r="AB282" i="6"/>
  <c r="AA282" i="6"/>
  <c r="Z282" i="6"/>
  <c r="Y282" i="6"/>
  <c r="X282" i="6"/>
  <c r="W282" i="6"/>
  <c r="AF281" i="6"/>
  <c r="AE281" i="6"/>
  <c r="AD281" i="6"/>
  <c r="AC281" i="6"/>
  <c r="AB281" i="6"/>
  <c r="AA281" i="6"/>
  <c r="Z281" i="6"/>
  <c r="Y281" i="6"/>
  <c r="X281" i="6"/>
  <c r="W281" i="6"/>
  <c r="AF280" i="6"/>
  <c r="AE280" i="6"/>
  <c r="AD280" i="6"/>
  <c r="AC280" i="6"/>
  <c r="AB280" i="6"/>
  <c r="AA280" i="6"/>
  <c r="Z280" i="6"/>
  <c r="Y280" i="6"/>
  <c r="X280" i="6"/>
  <c r="W280" i="6"/>
  <c r="AF279" i="6"/>
  <c r="AE279" i="6"/>
  <c r="AD279" i="6"/>
  <c r="AC279" i="6"/>
  <c r="AB279" i="6"/>
  <c r="AA279" i="6"/>
  <c r="Z279" i="6"/>
  <c r="Y279" i="6"/>
  <c r="X279" i="6"/>
  <c r="W279" i="6"/>
  <c r="AF278" i="6"/>
  <c r="AE278" i="6"/>
  <c r="AD278" i="6"/>
  <c r="AC278" i="6"/>
  <c r="AB278" i="6"/>
  <c r="AA278" i="6"/>
  <c r="Z278" i="6"/>
  <c r="Y278" i="6"/>
  <c r="X278" i="6"/>
  <c r="W278" i="6"/>
  <c r="AF277" i="6"/>
  <c r="AE277" i="6"/>
  <c r="AD277" i="6"/>
  <c r="AC277" i="6"/>
  <c r="AB277" i="6"/>
  <c r="AA277" i="6"/>
  <c r="Z277" i="6"/>
  <c r="Y277" i="6"/>
  <c r="X277" i="6"/>
  <c r="W277" i="6"/>
  <c r="AF276" i="6"/>
  <c r="AE276" i="6"/>
  <c r="AD276" i="6"/>
  <c r="AC276" i="6"/>
  <c r="AB276" i="6"/>
  <c r="AA276" i="6"/>
  <c r="Z276" i="6"/>
  <c r="Y276" i="6"/>
  <c r="X276" i="6"/>
  <c r="W276" i="6"/>
  <c r="AF275" i="6"/>
  <c r="AE275" i="6"/>
  <c r="AD275" i="6"/>
  <c r="AC275" i="6"/>
  <c r="AB275" i="6"/>
  <c r="AA275" i="6"/>
  <c r="Z275" i="6"/>
  <c r="Y275" i="6"/>
  <c r="X275" i="6"/>
  <c r="W275" i="6"/>
  <c r="AF274" i="6"/>
  <c r="AE274" i="6"/>
  <c r="AD274" i="6"/>
  <c r="AC274" i="6"/>
  <c r="AB274" i="6"/>
  <c r="AA274" i="6"/>
  <c r="Z274" i="6"/>
  <c r="Y274" i="6"/>
  <c r="X274" i="6"/>
  <c r="W274" i="6"/>
  <c r="AF273" i="6"/>
  <c r="AE273" i="6"/>
  <c r="AD273" i="6"/>
  <c r="AC273" i="6"/>
  <c r="AB273" i="6"/>
  <c r="AA273" i="6"/>
  <c r="Z273" i="6"/>
  <c r="Y273" i="6"/>
  <c r="X273" i="6"/>
  <c r="W273" i="6"/>
  <c r="AF272" i="6"/>
  <c r="AE272" i="6"/>
  <c r="AD272" i="6"/>
  <c r="AC272" i="6"/>
  <c r="AB272" i="6"/>
  <c r="AA272" i="6"/>
  <c r="Z272" i="6"/>
  <c r="Y272" i="6"/>
  <c r="X272" i="6"/>
  <c r="W272" i="6"/>
  <c r="AF271" i="6"/>
  <c r="AE271" i="6"/>
  <c r="AD271" i="6"/>
  <c r="AC271" i="6"/>
  <c r="AB271" i="6"/>
  <c r="AA271" i="6"/>
  <c r="Z271" i="6"/>
  <c r="Y271" i="6"/>
  <c r="X271" i="6"/>
  <c r="W271" i="6"/>
  <c r="AF270" i="6"/>
  <c r="AE270" i="6"/>
  <c r="AD270" i="6"/>
  <c r="AC270" i="6"/>
  <c r="AB270" i="6"/>
  <c r="AA270" i="6"/>
  <c r="Z270" i="6"/>
  <c r="Y270" i="6"/>
  <c r="X270" i="6"/>
  <c r="W270" i="6"/>
  <c r="AF269" i="6"/>
  <c r="AE269" i="6"/>
  <c r="AD269" i="6"/>
  <c r="AC269" i="6"/>
  <c r="AB269" i="6"/>
  <c r="AA269" i="6"/>
  <c r="Z269" i="6"/>
  <c r="Y269" i="6"/>
  <c r="X269" i="6"/>
  <c r="W269" i="6"/>
  <c r="AF268" i="6"/>
  <c r="AE268" i="6"/>
  <c r="AD268" i="6"/>
  <c r="AC268" i="6"/>
  <c r="AB268" i="6"/>
  <c r="AA268" i="6"/>
  <c r="Z268" i="6"/>
  <c r="Y268" i="6"/>
  <c r="X268" i="6"/>
  <c r="W268" i="6"/>
  <c r="AF267" i="6"/>
  <c r="AE267" i="6"/>
  <c r="AD267" i="6"/>
  <c r="AC267" i="6"/>
  <c r="AB267" i="6"/>
  <c r="AA267" i="6"/>
  <c r="Z267" i="6"/>
  <c r="Y267" i="6"/>
  <c r="X267" i="6"/>
  <c r="W267" i="6"/>
  <c r="AF266" i="6"/>
  <c r="AE266" i="6"/>
  <c r="AD266" i="6"/>
  <c r="AC266" i="6"/>
  <c r="AB266" i="6"/>
  <c r="AA266" i="6"/>
  <c r="Z266" i="6"/>
  <c r="Y266" i="6"/>
  <c r="X266" i="6"/>
  <c r="W266" i="6"/>
  <c r="AF265" i="6"/>
  <c r="AE265" i="6"/>
  <c r="AD265" i="6"/>
  <c r="AC265" i="6"/>
  <c r="AB265" i="6"/>
  <c r="AA265" i="6"/>
  <c r="Z265" i="6"/>
  <c r="Y265" i="6"/>
  <c r="X265" i="6"/>
  <c r="W265" i="6"/>
  <c r="AF264" i="6"/>
  <c r="AE264" i="6"/>
  <c r="AD264" i="6"/>
  <c r="AC264" i="6"/>
  <c r="AB264" i="6"/>
  <c r="AA264" i="6"/>
  <c r="Z264" i="6"/>
  <c r="Y264" i="6"/>
  <c r="X264" i="6"/>
  <c r="W264" i="6"/>
  <c r="AF263" i="6"/>
  <c r="AE263" i="6"/>
  <c r="AD263" i="6"/>
  <c r="AC263" i="6"/>
  <c r="AB263" i="6"/>
  <c r="AA263" i="6"/>
  <c r="Z263" i="6"/>
  <c r="Y263" i="6"/>
  <c r="X263" i="6"/>
  <c r="W263" i="6"/>
  <c r="AF262" i="6"/>
  <c r="AE262" i="6"/>
  <c r="AD262" i="6"/>
  <c r="AC262" i="6"/>
  <c r="AB262" i="6"/>
  <c r="AA262" i="6"/>
  <c r="Z262" i="6"/>
  <c r="Y262" i="6"/>
  <c r="X262" i="6"/>
  <c r="W262" i="6"/>
  <c r="AF261" i="6"/>
  <c r="AE261" i="6"/>
  <c r="AD261" i="6"/>
  <c r="AC261" i="6"/>
  <c r="AB261" i="6"/>
  <c r="AA261" i="6"/>
  <c r="Z261" i="6"/>
  <c r="Y261" i="6"/>
  <c r="X261" i="6"/>
  <c r="W261" i="6"/>
  <c r="AF260" i="6"/>
  <c r="AE260" i="6"/>
  <c r="AD260" i="6"/>
  <c r="AC260" i="6"/>
  <c r="AB260" i="6"/>
  <c r="AA260" i="6"/>
  <c r="Z260" i="6"/>
  <c r="Y260" i="6"/>
  <c r="X260" i="6"/>
  <c r="W260" i="6"/>
  <c r="AF259" i="6"/>
  <c r="AE259" i="6"/>
  <c r="AD259" i="6"/>
  <c r="AC259" i="6"/>
  <c r="AB259" i="6"/>
  <c r="AA259" i="6"/>
  <c r="Z259" i="6"/>
  <c r="Y259" i="6"/>
  <c r="X259" i="6"/>
  <c r="W259" i="6"/>
  <c r="AF258" i="6"/>
  <c r="AE258" i="6"/>
  <c r="AD258" i="6"/>
  <c r="AC258" i="6"/>
  <c r="AB258" i="6"/>
  <c r="AA258" i="6"/>
  <c r="Z258" i="6"/>
  <c r="Y258" i="6"/>
  <c r="X258" i="6"/>
  <c r="W258" i="6"/>
  <c r="AF257" i="6"/>
  <c r="AE257" i="6"/>
  <c r="AD257" i="6"/>
  <c r="AC257" i="6"/>
  <c r="AB257" i="6"/>
  <c r="AA257" i="6"/>
  <c r="Z257" i="6"/>
  <c r="Y257" i="6"/>
  <c r="X257" i="6"/>
  <c r="W257" i="6"/>
  <c r="AF256" i="6"/>
  <c r="AE256" i="6"/>
  <c r="AD256" i="6"/>
  <c r="AC256" i="6"/>
  <c r="AB256" i="6"/>
  <c r="AA256" i="6"/>
  <c r="Z256" i="6"/>
  <c r="Y256" i="6"/>
  <c r="X256" i="6"/>
  <c r="W256" i="6"/>
  <c r="AF255" i="6"/>
  <c r="AE255" i="6"/>
  <c r="AD255" i="6"/>
  <c r="AC255" i="6"/>
  <c r="AB255" i="6"/>
  <c r="AA255" i="6"/>
  <c r="Z255" i="6"/>
  <c r="Y255" i="6"/>
  <c r="X255" i="6"/>
  <c r="W255" i="6"/>
  <c r="AF254" i="6"/>
  <c r="AE254" i="6"/>
  <c r="AD254" i="6"/>
  <c r="AC254" i="6"/>
  <c r="AB254" i="6"/>
  <c r="AA254" i="6"/>
  <c r="Z254" i="6"/>
  <c r="Y254" i="6"/>
  <c r="X254" i="6"/>
  <c r="W254" i="6"/>
  <c r="AF253" i="6"/>
  <c r="AE253" i="6"/>
  <c r="AD253" i="6"/>
  <c r="AC253" i="6"/>
  <c r="AB253" i="6"/>
  <c r="AA253" i="6"/>
  <c r="Z253" i="6"/>
  <c r="Y253" i="6"/>
  <c r="X253" i="6"/>
  <c r="W253" i="6"/>
  <c r="AF252" i="6"/>
  <c r="AE252" i="6"/>
  <c r="AD252" i="6"/>
  <c r="AC252" i="6"/>
  <c r="AB252" i="6"/>
  <c r="AA252" i="6"/>
  <c r="Z252" i="6"/>
  <c r="Y252" i="6"/>
  <c r="X252" i="6"/>
  <c r="W252" i="6"/>
  <c r="AF251" i="6"/>
  <c r="AE251" i="6"/>
  <c r="AD251" i="6"/>
  <c r="AC251" i="6"/>
  <c r="AB251" i="6"/>
  <c r="AA251" i="6"/>
  <c r="Z251" i="6"/>
  <c r="Y251" i="6"/>
  <c r="X251" i="6"/>
  <c r="W251" i="6"/>
  <c r="AF250" i="6"/>
  <c r="AE250" i="6"/>
  <c r="AD250" i="6"/>
  <c r="AC250" i="6"/>
  <c r="AB250" i="6"/>
  <c r="AA250" i="6"/>
  <c r="Z250" i="6"/>
  <c r="Y250" i="6"/>
  <c r="X250" i="6"/>
  <c r="W250" i="6"/>
  <c r="AF249" i="6"/>
  <c r="AE249" i="6"/>
  <c r="AD249" i="6"/>
  <c r="AC249" i="6"/>
  <c r="AB249" i="6"/>
  <c r="AA249" i="6"/>
  <c r="Z249" i="6"/>
  <c r="Y249" i="6"/>
  <c r="X249" i="6"/>
  <c r="W249" i="6"/>
  <c r="AF248" i="6"/>
  <c r="AE248" i="6"/>
  <c r="AD248" i="6"/>
  <c r="AC248" i="6"/>
  <c r="AB248" i="6"/>
  <c r="AA248" i="6"/>
  <c r="Z248" i="6"/>
  <c r="Y248" i="6"/>
  <c r="X248" i="6"/>
  <c r="W248" i="6"/>
  <c r="AF247" i="6"/>
  <c r="AE247" i="6"/>
  <c r="AD247" i="6"/>
  <c r="AC247" i="6"/>
  <c r="AB247" i="6"/>
  <c r="AA247" i="6"/>
  <c r="Z247" i="6"/>
  <c r="Y247" i="6"/>
  <c r="X247" i="6"/>
  <c r="W247" i="6"/>
  <c r="AF246" i="6"/>
  <c r="AE246" i="6"/>
  <c r="AD246" i="6"/>
  <c r="AC246" i="6"/>
  <c r="AB246" i="6"/>
  <c r="AA246" i="6"/>
  <c r="Z246" i="6"/>
  <c r="Y246" i="6"/>
  <c r="X246" i="6"/>
  <c r="W246" i="6"/>
  <c r="AF245" i="6"/>
  <c r="AE245" i="6"/>
  <c r="AD245" i="6"/>
  <c r="AC245" i="6"/>
  <c r="AB245" i="6"/>
  <c r="AA245" i="6"/>
  <c r="Z245" i="6"/>
  <c r="Y245" i="6"/>
  <c r="X245" i="6"/>
  <c r="W245" i="6"/>
  <c r="AF244" i="6"/>
  <c r="AE244" i="6"/>
  <c r="AD244" i="6"/>
  <c r="AC244" i="6"/>
  <c r="AB244" i="6"/>
  <c r="AA244" i="6"/>
  <c r="Z244" i="6"/>
  <c r="Y244" i="6"/>
  <c r="X244" i="6"/>
  <c r="W244" i="6"/>
  <c r="AF243" i="6"/>
  <c r="AE243" i="6"/>
  <c r="AD243" i="6"/>
  <c r="AC243" i="6"/>
  <c r="AB243" i="6"/>
  <c r="AA243" i="6"/>
  <c r="Z243" i="6"/>
  <c r="Y243" i="6"/>
  <c r="X243" i="6"/>
  <c r="W243" i="6"/>
  <c r="AF242" i="6"/>
  <c r="AE242" i="6"/>
  <c r="AD242" i="6"/>
  <c r="AC242" i="6"/>
  <c r="AB242" i="6"/>
  <c r="AA242" i="6"/>
  <c r="Z242" i="6"/>
  <c r="Y242" i="6"/>
  <c r="X242" i="6"/>
  <c r="W242" i="6"/>
  <c r="AF241" i="6"/>
  <c r="AE241" i="6"/>
  <c r="AD241" i="6"/>
  <c r="AC241" i="6"/>
  <c r="AB241" i="6"/>
  <c r="AA241" i="6"/>
  <c r="Z241" i="6"/>
  <c r="Y241" i="6"/>
  <c r="X241" i="6"/>
  <c r="W241" i="6"/>
  <c r="AF240" i="6"/>
  <c r="AE240" i="6"/>
  <c r="AD240" i="6"/>
  <c r="AC240" i="6"/>
  <c r="AB240" i="6"/>
  <c r="AA240" i="6"/>
  <c r="Z240" i="6"/>
  <c r="Y240" i="6"/>
  <c r="X240" i="6"/>
  <c r="W240" i="6"/>
  <c r="AF239" i="6"/>
  <c r="AE239" i="6"/>
  <c r="AD239" i="6"/>
  <c r="AC239" i="6"/>
  <c r="AB239" i="6"/>
  <c r="AA239" i="6"/>
  <c r="Z239" i="6"/>
  <c r="Y239" i="6"/>
  <c r="X239" i="6"/>
  <c r="W239" i="6"/>
  <c r="AF238" i="6"/>
  <c r="AE238" i="6"/>
  <c r="AD238" i="6"/>
  <c r="AC238" i="6"/>
  <c r="AB238" i="6"/>
  <c r="AA238" i="6"/>
  <c r="Z238" i="6"/>
  <c r="Y238" i="6"/>
  <c r="X238" i="6"/>
  <c r="W238" i="6"/>
  <c r="AF237" i="6"/>
  <c r="AE237" i="6"/>
  <c r="AD237" i="6"/>
  <c r="AC237" i="6"/>
  <c r="AB237" i="6"/>
  <c r="AA237" i="6"/>
  <c r="Z237" i="6"/>
  <c r="Y237" i="6"/>
  <c r="X237" i="6"/>
  <c r="W237" i="6"/>
  <c r="AF236" i="6"/>
  <c r="AE236" i="6"/>
  <c r="AD236" i="6"/>
  <c r="AC236" i="6"/>
  <c r="AB236" i="6"/>
  <c r="AA236" i="6"/>
  <c r="Z236" i="6"/>
  <c r="Y236" i="6"/>
  <c r="X236" i="6"/>
  <c r="W236" i="6"/>
  <c r="AF235" i="6"/>
  <c r="AE235" i="6"/>
  <c r="AD235" i="6"/>
  <c r="AC235" i="6"/>
  <c r="AB235" i="6"/>
  <c r="AA235" i="6"/>
  <c r="Z235" i="6"/>
  <c r="Y235" i="6"/>
  <c r="X235" i="6"/>
  <c r="W235" i="6"/>
  <c r="AF234" i="6"/>
  <c r="AE234" i="6"/>
  <c r="AD234" i="6"/>
  <c r="AC234" i="6"/>
  <c r="AB234" i="6"/>
  <c r="AA234" i="6"/>
  <c r="Z234" i="6"/>
  <c r="Y234" i="6"/>
  <c r="X234" i="6"/>
  <c r="W234" i="6"/>
  <c r="AF233" i="6"/>
  <c r="AE233" i="6"/>
  <c r="AD233" i="6"/>
  <c r="AC233" i="6"/>
  <c r="AB233" i="6"/>
  <c r="AA233" i="6"/>
  <c r="Z233" i="6"/>
  <c r="Y233" i="6"/>
  <c r="X233" i="6"/>
  <c r="W233" i="6"/>
  <c r="AF232" i="6"/>
  <c r="AE232" i="6"/>
  <c r="AD232" i="6"/>
  <c r="AC232" i="6"/>
  <c r="AB232" i="6"/>
  <c r="AA232" i="6"/>
  <c r="Z232" i="6"/>
  <c r="Y232" i="6"/>
  <c r="X232" i="6"/>
  <c r="W232" i="6"/>
  <c r="AF231" i="6"/>
  <c r="AE231" i="6"/>
  <c r="AD231" i="6"/>
  <c r="AC231" i="6"/>
  <c r="AB231" i="6"/>
  <c r="AA231" i="6"/>
  <c r="Z231" i="6"/>
  <c r="Y231" i="6"/>
  <c r="X231" i="6"/>
  <c r="W231" i="6"/>
  <c r="AF230" i="6"/>
  <c r="AE230" i="6"/>
  <c r="AD230" i="6"/>
  <c r="AC230" i="6"/>
  <c r="AB230" i="6"/>
  <c r="AA230" i="6"/>
  <c r="Z230" i="6"/>
  <c r="Y230" i="6"/>
  <c r="X230" i="6"/>
  <c r="W230" i="6"/>
  <c r="AF229" i="6"/>
  <c r="AE229" i="6"/>
  <c r="AD229" i="6"/>
  <c r="AC229" i="6"/>
  <c r="AB229" i="6"/>
  <c r="AA229" i="6"/>
  <c r="Z229" i="6"/>
  <c r="Y229" i="6"/>
  <c r="X229" i="6"/>
  <c r="W229" i="6"/>
  <c r="AF228" i="6"/>
  <c r="AE228" i="6"/>
  <c r="AD228" i="6"/>
  <c r="AC228" i="6"/>
  <c r="AB228" i="6"/>
  <c r="AA228" i="6"/>
  <c r="Z228" i="6"/>
  <c r="Y228" i="6"/>
  <c r="X228" i="6"/>
  <c r="W228" i="6"/>
  <c r="AF227" i="6"/>
  <c r="AE227" i="6"/>
  <c r="AD227" i="6"/>
  <c r="AC227" i="6"/>
  <c r="AB227" i="6"/>
  <c r="AA227" i="6"/>
  <c r="Z227" i="6"/>
  <c r="Y227" i="6"/>
  <c r="X227" i="6"/>
  <c r="W227" i="6"/>
  <c r="AF226" i="6"/>
  <c r="AE226" i="6"/>
  <c r="AD226" i="6"/>
  <c r="AC226" i="6"/>
  <c r="AB226" i="6"/>
  <c r="AA226" i="6"/>
  <c r="Z226" i="6"/>
  <c r="Y226" i="6"/>
  <c r="X226" i="6"/>
  <c r="W226" i="6"/>
  <c r="AF225" i="6"/>
  <c r="AE225" i="6"/>
  <c r="AD225" i="6"/>
  <c r="AC225" i="6"/>
  <c r="AB225" i="6"/>
  <c r="AA225" i="6"/>
  <c r="Z225" i="6"/>
  <c r="Y225" i="6"/>
  <c r="X225" i="6"/>
  <c r="W225" i="6"/>
  <c r="AF224" i="6"/>
  <c r="AE224" i="6"/>
  <c r="AD224" i="6"/>
  <c r="AC224" i="6"/>
  <c r="AB224" i="6"/>
  <c r="AA224" i="6"/>
  <c r="Z224" i="6"/>
  <c r="Y224" i="6"/>
  <c r="X224" i="6"/>
  <c r="W224" i="6"/>
  <c r="AF223" i="6"/>
  <c r="AE223" i="6"/>
  <c r="AD223" i="6"/>
  <c r="AC223" i="6"/>
  <c r="AB223" i="6"/>
  <c r="AA223" i="6"/>
  <c r="Z223" i="6"/>
  <c r="Y223" i="6"/>
  <c r="X223" i="6"/>
  <c r="W223" i="6"/>
  <c r="AF222" i="6"/>
  <c r="AE222" i="6"/>
  <c r="AD222" i="6"/>
  <c r="AC222" i="6"/>
  <c r="AB222" i="6"/>
  <c r="AA222" i="6"/>
  <c r="Z222" i="6"/>
  <c r="Y222" i="6"/>
  <c r="X222" i="6"/>
  <c r="W222" i="6"/>
  <c r="AF221" i="6"/>
  <c r="AE221" i="6"/>
  <c r="AD221" i="6"/>
  <c r="AC221" i="6"/>
  <c r="AB221" i="6"/>
  <c r="AA221" i="6"/>
  <c r="Z221" i="6"/>
  <c r="Y221" i="6"/>
  <c r="X221" i="6"/>
  <c r="W221" i="6"/>
  <c r="AF220" i="6"/>
  <c r="AE220" i="6"/>
  <c r="AD220" i="6"/>
  <c r="AC220" i="6"/>
  <c r="AB220" i="6"/>
  <c r="AA220" i="6"/>
  <c r="Z220" i="6"/>
  <c r="Y220" i="6"/>
  <c r="X220" i="6"/>
  <c r="W220" i="6"/>
  <c r="AF219" i="6"/>
  <c r="AE219" i="6"/>
  <c r="AD219" i="6"/>
  <c r="AC219" i="6"/>
  <c r="AB219" i="6"/>
  <c r="AA219" i="6"/>
  <c r="Z219" i="6"/>
  <c r="Y219" i="6"/>
  <c r="X219" i="6"/>
  <c r="W219" i="6"/>
  <c r="AF218" i="6"/>
  <c r="AE218" i="6"/>
  <c r="AD218" i="6"/>
  <c r="AC218" i="6"/>
  <c r="AB218" i="6"/>
  <c r="AA218" i="6"/>
  <c r="Z218" i="6"/>
  <c r="Y218" i="6"/>
  <c r="X218" i="6"/>
  <c r="W218" i="6"/>
  <c r="AF217" i="6"/>
  <c r="AE217" i="6"/>
  <c r="AD217" i="6"/>
  <c r="AC217" i="6"/>
  <c r="AB217" i="6"/>
  <c r="AA217" i="6"/>
  <c r="Z217" i="6"/>
  <c r="Y217" i="6"/>
  <c r="X217" i="6"/>
  <c r="W217" i="6"/>
  <c r="AF216" i="6"/>
  <c r="AE216" i="6"/>
  <c r="AD216" i="6"/>
  <c r="AC216" i="6"/>
  <c r="AB216" i="6"/>
  <c r="AA216" i="6"/>
  <c r="Z216" i="6"/>
  <c r="Y216" i="6"/>
  <c r="X216" i="6"/>
  <c r="W216" i="6"/>
  <c r="AF215" i="6"/>
  <c r="AE215" i="6"/>
  <c r="AD215" i="6"/>
  <c r="AC215" i="6"/>
  <c r="AB215" i="6"/>
  <c r="AA215" i="6"/>
  <c r="Z215" i="6"/>
  <c r="Y215" i="6"/>
  <c r="X215" i="6"/>
  <c r="W215" i="6"/>
  <c r="AF214" i="6"/>
  <c r="AE214" i="6"/>
  <c r="AD214" i="6"/>
  <c r="AC214" i="6"/>
  <c r="AB214" i="6"/>
  <c r="AA214" i="6"/>
  <c r="Z214" i="6"/>
  <c r="Y214" i="6"/>
  <c r="X214" i="6"/>
  <c r="W214" i="6"/>
  <c r="AF213" i="6"/>
  <c r="AE213" i="6"/>
  <c r="AD213" i="6"/>
  <c r="AC213" i="6"/>
  <c r="AB213" i="6"/>
  <c r="AA213" i="6"/>
  <c r="Z213" i="6"/>
  <c r="Y213" i="6"/>
  <c r="X213" i="6"/>
  <c r="W213" i="6"/>
  <c r="AF212" i="6"/>
  <c r="AE212" i="6"/>
  <c r="AD212" i="6"/>
  <c r="AC212" i="6"/>
  <c r="AB212" i="6"/>
  <c r="AA212" i="6"/>
  <c r="Z212" i="6"/>
  <c r="Y212" i="6"/>
  <c r="X212" i="6"/>
  <c r="W212" i="6"/>
  <c r="AF211" i="6"/>
  <c r="AE211" i="6"/>
  <c r="AD211" i="6"/>
  <c r="AC211" i="6"/>
  <c r="AB211" i="6"/>
  <c r="AA211" i="6"/>
  <c r="Z211" i="6"/>
  <c r="Y211" i="6"/>
  <c r="X211" i="6"/>
  <c r="W211" i="6"/>
  <c r="AF210" i="6"/>
  <c r="AE210" i="6"/>
  <c r="AD210" i="6"/>
  <c r="AC210" i="6"/>
  <c r="AB210" i="6"/>
  <c r="AA210" i="6"/>
  <c r="Z210" i="6"/>
  <c r="Y210" i="6"/>
  <c r="X210" i="6"/>
  <c r="W210" i="6"/>
  <c r="AF209" i="6"/>
  <c r="AE209" i="6"/>
  <c r="AD209" i="6"/>
  <c r="AC209" i="6"/>
  <c r="AB209" i="6"/>
  <c r="AA209" i="6"/>
  <c r="Z209" i="6"/>
  <c r="Y209" i="6"/>
  <c r="X209" i="6"/>
  <c r="W209" i="6"/>
  <c r="AF208" i="6"/>
  <c r="AE208" i="6"/>
  <c r="AD208" i="6"/>
  <c r="AC208" i="6"/>
  <c r="AB208" i="6"/>
  <c r="AA208" i="6"/>
  <c r="Z208" i="6"/>
  <c r="Y208" i="6"/>
  <c r="X208" i="6"/>
  <c r="W208" i="6"/>
  <c r="AF207" i="6"/>
  <c r="AE207" i="6"/>
  <c r="AD207" i="6"/>
  <c r="AC207" i="6"/>
  <c r="AB207" i="6"/>
  <c r="AA207" i="6"/>
  <c r="Z207" i="6"/>
  <c r="Y207" i="6"/>
  <c r="X207" i="6"/>
  <c r="W207" i="6"/>
  <c r="AF206" i="6"/>
  <c r="AE206" i="6"/>
  <c r="AD206" i="6"/>
  <c r="AC206" i="6"/>
  <c r="AB206" i="6"/>
  <c r="AA206" i="6"/>
  <c r="Z206" i="6"/>
  <c r="Y206" i="6"/>
  <c r="X206" i="6"/>
  <c r="W206" i="6"/>
  <c r="AF205" i="6"/>
  <c r="AE205" i="6"/>
  <c r="AD205" i="6"/>
  <c r="AC205" i="6"/>
  <c r="AB205" i="6"/>
  <c r="AA205" i="6"/>
  <c r="Z205" i="6"/>
  <c r="Y205" i="6"/>
  <c r="X205" i="6"/>
  <c r="W205" i="6"/>
  <c r="AF204" i="6"/>
  <c r="AE204" i="6"/>
  <c r="AD204" i="6"/>
  <c r="AC204" i="6"/>
  <c r="AB204" i="6"/>
  <c r="AA204" i="6"/>
  <c r="Z204" i="6"/>
  <c r="Y204" i="6"/>
  <c r="X204" i="6"/>
  <c r="W204" i="6"/>
  <c r="AF203" i="6"/>
  <c r="AE203" i="6"/>
  <c r="AD203" i="6"/>
  <c r="AC203" i="6"/>
  <c r="AB203" i="6"/>
  <c r="AA203" i="6"/>
  <c r="Z203" i="6"/>
  <c r="Y203" i="6"/>
  <c r="X203" i="6"/>
  <c r="W203" i="6"/>
  <c r="AF202" i="6"/>
  <c r="AE202" i="6"/>
  <c r="AD202" i="6"/>
  <c r="AC202" i="6"/>
  <c r="AB202" i="6"/>
  <c r="AA202" i="6"/>
  <c r="Z202" i="6"/>
  <c r="Y202" i="6"/>
  <c r="X202" i="6"/>
  <c r="W202" i="6"/>
  <c r="AF201" i="6"/>
  <c r="AE201" i="6"/>
  <c r="AD201" i="6"/>
  <c r="AC201" i="6"/>
  <c r="AB201" i="6"/>
  <c r="AA201" i="6"/>
  <c r="Z201" i="6"/>
  <c r="Y201" i="6"/>
  <c r="X201" i="6"/>
  <c r="W201" i="6"/>
  <c r="AF200" i="6"/>
  <c r="AE200" i="6"/>
  <c r="AD200" i="6"/>
  <c r="AC200" i="6"/>
  <c r="AB200" i="6"/>
  <c r="AA200" i="6"/>
  <c r="Z200" i="6"/>
  <c r="Y200" i="6"/>
  <c r="X200" i="6"/>
  <c r="W200" i="6"/>
  <c r="AF199" i="6"/>
  <c r="AE199" i="6"/>
  <c r="AD199" i="6"/>
  <c r="AC199" i="6"/>
  <c r="AB199" i="6"/>
  <c r="AA199" i="6"/>
  <c r="Z199" i="6"/>
  <c r="Y199" i="6"/>
  <c r="X199" i="6"/>
  <c r="W199" i="6"/>
  <c r="AF198" i="6"/>
  <c r="AE198" i="6"/>
  <c r="AD198" i="6"/>
  <c r="AC198" i="6"/>
  <c r="AB198" i="6"/>
  <c r="AA198" i="6"/>
  <c r="Z198" i="6"/>
  <c r="Y198" i="6"/>
  <c r="X198" i="6"/>
  <c r="W198" i="6"/>
  <c r="AF197" i="6"/>
  <c r="AE197" i="6"/>
  <c r="AD197" i="6"/>
  <c r="AC197" i="6"/>
  <c r="AB197" i="6"/>
  <c r="AA197" i="6"/>
  <c r="Z197" i="6"/>
  <c r="Y197" i="6"/>
  <c r="X197" i="6"/>
  <c r="W197" i="6"/>
  <c r="AF196" i="6"/>
  <c r="AE196" i="6"/>
  <c r="AD196" i="6"/>
  <c r="AC196" i="6"/>
  <c r="AB196" i="6"/>
  <c r="AA196" i="6"/>
  <c r="Z196" i="6"/>
  <c r="Y196" i="6"/>
  <c r="X196" i="6"/>
  <c r="W196" i="6"/>
  <c r="AF195" i="6"/>
  <c r="AE195" i="6"/>
  <c r="AD195" i="6"/>
  <c r="AC195" i="6"/>
  <c r="AB195" i="6"/>
  <c r="AA195" i="6"/>
  <c r="Z195" i="6"/>
  <c r="Y195" i="6"/>
  <c r="X195" i="6"/>
  <c r="W195" i="6"/>
  <c r="AF194" i="6"/>
  <c r="AE194" i="6"/>
  <c r="AD194" i="6"/>
  <c r="AC194" i="6"/>
  <c r="AB194" i="6"/>
  <c r="AA194" i="6"/>
  <c r="Z194" i="6"/>
  <c r="Y194" i="6"/>
  <c r="X194" i="6"/>
  <c r="W194" i="6"/>
  <c r="AF193" i="6"/>
  <c r="AE193" i="6"/>
  <c r="AD193" i="6"/>
  <c r="AC193" i="6"/>
  <c r="AB193" i="6"/>
  <c r="AA193" i="6"/>
  <c r="Z193" i="6"/>
  <c r="Y193" i="6"/>
  <c r="X193" i="6"/>
  <c r="W193" i="6"/>
  <c r="AF192" i="6"/>
  <c r="AE192" i="6"/>
  <c r="AD192" i="6"/>
  <c r="AC192" i="6"/>
  <c r="AB192" i="6"/>
  <c r="AA192" i="6"/>
  <c r="Z192" i="6"/>
  <c r="Y192" i="6"/>
  <c r="X192" i="6"/>
  <c r="W192" i="6"/>
  <c r="AF191" i="6"/>
  <c r="AE191" i="6"/>
  <c r="AD191" i="6"/>
  <c r="AC191" i="6"/>
  <c r="AB191" i="6"/>
  <c r="AA191" i="6"/>
  <c r="Z191" i="6"/>
  <c r="Y191" i="6"/>
  <c r="X191" i="6"/>
  <c r="W191" i="6"/>
  <c r="AF190" i="6"/>
  <c r="AE190" i="6"/>
  <c r="AD190" i="6"/>
  <c r="AC190" i="6"/>
  <c r="AB190" i="6"/>
  <c r="AA190" i="6"/>
  <c r="Z190" i="6"/>
  <c r="Y190" i="6"/>
  <c r="X190" i="6"/>
  <c r="W190" i="6"/>
  <c r="AF189" i="6"/>
  <c r="AE189" i="6"/>
  <c r="AD189" i="6"/>
  <c r="AC189" i="6"/>
  <c r="AB189" i="6"/>
  <c r="AA189" i="6"/>
  <c r="Z189" i="6"/>
  <c r="Y189" i="6"/>
  <c r="X189" i="6"/>
  <c r="W189" i="6"/>
  <c r="AF188" i="6"/>
  <c r="AE188" i="6"/>
  <c r="AD188" i="6"/>
  <c r="AC188" i="6"/>
  <c r="AB188" i="6"/>
  <c r="AA188" i="6"/>
  <c r="Z188" i="6"/>
  <c r="Y188" i="6"/>
  <c r="X188" i="6"/>
  <c r="W188" i="6"/>
  <c r="AF187" i="6"/>
  <c r="AE187" i="6"/>
  <c r="AD187" i="6"/>
  <c r="AC187" i="6"/>
  <c r="AB187" i="6"/>
  <c r="AA187" i="6"/>
  <c r="Z187" i="6"/>
  <c r="Y187" i="6"/>
  <c r="X187" i="6"/>
  <c r="W187" i="6"/>
  <c r="AF186" i="6"/>
  <c r="AE186" i="6"/>
  <c r="AD186" i="6"/>
  <c r="AC186" i="6"/>
  <c r="AB186" i="6"/>
  <c r="AA186" i="6"/>
  <c r="Z186" i="6"/>
  <c r="Y186" i="6"/>
  <c r="X186" i="6"/>
  <c r="W186" i="6"/>
  <c r="AF185" i="6"/>
  <c r="AE185" i="6"/>
  <c r="AD185" i="6"/>
  <c r="AC185" i="6"/>
  <c r="AB185" i="6"/>
  <c r="AA185" i="6"/>
  <c r="Z185" i="6"/>
  <c r="Y185" i="6"/>
  <c r="X185" i="6"/>
  <c r="W185" i="6"/>
  <c r="AF184" i="6"/>
  <c r="AE184" i="6"/>
  <c r="AD184" i="6"/>
  <c r="AC184" i="6"/>
  <c r="AB184" i="6"/>
  <c r="AA184" i="6"/>
  <c r="Z184" i="6"/>
  <c r="Y184" i="6"/>
  <c r="X184" i="6"/>
  <c r="W184" i="6"/>
  <c r="AF183" i="6"/>
  <c r="AE183" i="6"/>
  <c r="AD183" i="6"/>
  <c r="AC183" i="6"/>
  <c r="AB183" i="6"/>
  <c r="AA183" i="6"/>
  <c r="Z183" i="6"/>
  <c r="Y183" i="6"/>
  <c r="X183" i="6"/>
  <c r="W183" i="6"/>
  <c r="AF182" i="6"/>
  <c r="AE182" i="6"/>
  <c r="AD182" i="6"/>
  <c r="AC182" i="6"/>
  <c r="AB182" i="6"/>
  <c r="AA182" i="6"/>
  <c r="Z182" i="6"/>
  <c r="Y182" i="6"/>
  <c r="X182" i="6"/>
  <c r="W182" i="6"/>
  <c r="AF181" i="6"/>
  <c r="AE181" i="6"/>
  <c r="AD181" i="6"/>
  <c r="AC181" i="6"/>
  <c r="AB181" i="6"/>
  <c r="AA181" i="6"/>
  <c r="Z181" i="6"/>
  <c r="Y181" i="6"/>
  <c r="X181" i="6"/>
  <c r="W181" i="6"/>
  <c r="AF180" i="6"/>
  <c r="AE180" i="6"/>
  <c r="AD180" i="6"/>
  <c r="AC180" i="6"/>
  <c r="AB180" i="6"/>
  <c r="AA180" i="6"/>
  <c r="Z180" i="6"/>
  <c r="Y180" i="6"/>
  <c r="X180" i="6"/>
  <c r="W180" i="6"/>
  <c r="AF179" i="6"/>
  <c r="AE179" i="6"/>
  <c r="AD179" i="6"/>
  <c r="AC179" i="6"/>
  <c r="AB179" i="6"/>
  <c r="AA179" i="6"/>
  <c r="Z179" i="6"/>
  <c r="Y179" i="6"/>
  <c r="X179" i="6"/>
  <c r="W179" i="6"/>
  <c r="AF178" i="6"/>
  <c r="AE178" i="6"/>
  <c r="AD178" i="6"/>
  <c r="AC178" i="6"/>
  <c r="AB178" i="6"/>
  <c r="AA178" i="6"/>
  <c r="Z178" i="6"/>
  <c r="Y178" i="6"/>
  <c r="X178" i="6"/>
  <c r="W178" i="6"/>
  <c r="AF177" i="6"/>
  <c r="AE177" i="6"/>
  <c r="AD177" i="6"/>
  <c r="AC177" i="6"/>
  <c r="AB177" i="6"/>
  <c r="AA177" i="6"/>
  <c r="Z177" i="6"/>
  <c r="Y177" i="6"/>
  <c r="X177" i="6"/>
  <c r="W177" i="6"/>
  <c r="AF176" i="6"/>
  <c r="AE176" i="6"/>
  <c r="AD176" i="6"/>
  <c r="AC176" i="6"/>
  <c r="AB176" i="6"/>
  <c r="AA176" i="6"/>
  <c r="Z176" i="6"/>
  <c r="Y176" i="6"/>
  <c r="X176" i="6"/>
  <c r="W176" i="6"/>
  <c r="AF175" i="6"/>
  <c r="AE175" i="6"/>
  <c r="AD175" i="6"/>
  <c r="AC175" i="6"/>
  <c r="AB175" i="6"/>
  <c r="AA175" i="6"/>
  <c r="Z175" i="6"/>
  <c r="Y175" i="6"/>
  <c r="X175" i="6"/>
  <c r="W175" i="6"/>
  <c r="AF174" i="6"/>
  <c r="AE174" i="6"/>
  <c r="AD174" i="6"/>
  <c r="AC174" i="6"/>
  <c r="AB174" i="6"/>
  <c r="AA174" i="6"/>
  <c r="Z174" i="6"/>
  <c r="Y174" i="6"/>
  <c r="X174" i="6"/>
  <c r="W174" i="6"/>
  <c r="AF173" i="6"/>
  <c r="AE173" i="6"/>
  <c r="AD173" i="6"/>
  <c r="AC173" i="6"/>
  <c r="AB173" i="6"/>
  <c r="AA173" i="6"/>
  <c r="Z173" i="6"/>
  <c r="Y173" i="6"/>
  <c r="X173" i="6"/>
  <c r="W173" i="6"/>
  <c r="AF172" i="6"/>
  <c r="AE172" i="6"/>
  <c r="AD172" i="6"/>
  <c r="AC172" i="6"/>
  <c r="AB172" i="6"/>
  <c r="AA172" i="6"/>
  <c r="Z172" i="6"/>
  <c r="Y172" i="6"/>
  <c r="X172" i="6"/>
  <c r="W172" i="6"/>
  <c r="AF171" i="6"/>
  <c r="AE171" i="6"/>
  <c r="AD171" i="6"/>
  <c r="AC171" i="6"/>
  <c r="AB171" i="6"/>
  <c r="AA171" i="6"/>
  <c r="Z171" i="6"/>
  <c r="Y171" i="6"/>
  <c r="X171" i="6"/>
  <c r="W171" i="6"/>
  <c r="AF170" i="6"/>
  <c r="AE170" i="6"/>
  <c r="AD170" i="6"/>
  <c r="AC170" i="6"/>
  <c r="AB170" i="6"/>
  <c r="AA170" i="6"/>
  <c r="Z170" i="6"/>
  <c r="Y170" i="6"/>
  <c r="X170" i="6"/>
  <c r="W170" i="6"/>
  <c r="AF169" i="6"/>
  <c r="AE169" i="6"/>
  <c r="AD169" i="6"/>
  <c r="AC169" i="6"/>
  <c r="AB169" i="6"/>
  <c r="AA169" i="6"/>
  <c r="Z169" i="6"/>
  <c r="Y169" i="6"/>
  <c r="X169" i="6"/>
  <c r="W169" i="6"/>
  <c r="AF168" i="6"/>
  <c r="AE168" i="6"/>
  <c r="AD168" i="6"/>
  <c r="AC168" i="6"/>
  <c r="AB168" i="6"/>
  <c r="AA168" i="6"/>
  <c r="Z168" i="6"/>
  <c r="Y168" i="6"/>
  <c r="X168" i="6"/>
  <c r="W168" i="6"/>
  <c r="AF167" i="6"/>
  <c r="AE167" i="6"/>
  <c r="AD167" i="6"/>
  <c r="AC167" i="6"/>
  <c r="AB167" i="6"/>
  <c r="AA167" i="6"/>
  <c r="Z167" i="6"/>
  <c r="Y167" i="6"/>
  <c r="X167" i="6"/>
  <c r="W167" i="6"/>
  <c r="AF166" i="6"/>
  <c r="AE166" i="6"/>
  <c r="AD166" i="6"/>
  <c r="AC166" i="6"/>
  <c r="AB166" i="6"/>
  <c r="AA166" i="6"/>
  <c r="Z166" i="6"/>
  <c r="Y166" i="6"/>
  <c r="X166" i="6"/>
  <c r="W166" i="6"/>
  <c r="AF165" i="6"/>
  <c r="AE165" i="6"/>
  <c r="AD165" i="6"/>
  <c r="AC165" i="6"/>
  <c r="AB165" i="6"/>
  <c r="AA165" i="6"/>
  <c r="Z165" i="6"/>
  <c r="Y165" i="6"/>
  <c r="X165" i="6"/>
  <c r="W165" i="6"/>
  <c r="AF164" i="6"/>
  <c r="AE164" i="6"/>
  <c r="AD164" i="6"/>
  <c r="AC164" i="6"/>
  <c r="AB164" i="6"/>
  <c r="AA164" i="6"/>
  <c r="Z164" i="6"/>
  <c r="Y164" i="6"/>
  <c r="X164" i="6"/>
  <c r="W164" i="6"/>
  <c r="AF163" i="6"/>
  <c r="AE163" i="6"/>
  <c r="AD163" i="6"/>
  <c r="AC163" i="6"/>
  <c r="AB163" i="6"/>
  <c r="AA163" i="6"/>
  <c r="Z163" i="6"/>
  <c r="Y163" i="6"/>
  <c r="X163" i="6"/>
  <c r="W163" i="6"/>
  <c r="AF162" i="6"/>
  <c r="AE162" i="6"/>
  <c r="AD162" i="6"/>
  <c r="AC162" i="6"/>
  <c r="AB162" i="6"/>
  <c r="AA162" i="6"/>
  <c r="Z162" i="6"/>
  <c r="Y162" i="6"/>
  <c r="X162" i="6"/>
  <c r="W162" i="6"/>
  <c r="AF161" i="6"/>
  <c r="AE161" i="6"/>
  <c r="AD161" i="6"/>
  <c r="AC161" i="6"/>
  <c r="AB161" i="6"/>
  <c r="AA161" i="6"/>
  <c r="Z161" i="6"/>
  <c r="Y161" i="6"/>
  <c r="X161" i="6"/>
  <c r="W161" i="6"/>
  <c r="AF160" i="6"/>
  <c r="AE160" i="6"/>
  <c r="AD160" i="6"/>
  <c r="AC160" i="6"/>
  <c r="AB160" i="6"/>
  <c r="AA160" i="6"/>
  <c r="Z160" i="6"/>
  <c r="Y160" i="6"/>
  <c r="X160" i="6"/>
  <c r="W160" i="6"/>
  <c r="AF159" i="6"/>
  <c r="AE159" i="6"/>
  <c r="AD159" i="6"/>
  <c r="AC159" i="6"/>
  <c r="AB159" i="6"/>
  <c r="AA159" i="6"/>
  <c r="Z159" i="6"/>
  <c r="Y159" i="6"/>
  <c r="X159" i="6"/>
  <c r="W159" i="6"/>
  <c r="AF158" i="6"/>
  <c r="AE158" i="6"/>
  <c r="AD158" i="6"/>
  <c r="AC158" i="6"/>
  <c r="AB158" i="6"/>
  <c r="AA158" i="6"/>
  <c r="Z158" i="6"/>
  <c r="Y158" i="6"/>
  <c r="X158" i="6"/>
  <c r="W158" i="6"/>
  <c r="AF157" i="6"/>
  <c r="AE157" i="6"/>
  <c r="AD157" i="6"/>
  <c r="AC157" i="6"/>
  <c r="AB157" i="6"/>
  <c r="AA157" i="6"/>
  <c r="Z157" i="6"/>
  <c r="Y157" i="6"/>
  <c r="X157" i="6"/>
  <c r="W157" i="6"/>
  <c r="AF156" i="6"/>
  <c r="AE156" i="6"/>
  <c r="AD156" i="6"/>
  <c r="AC156" i="6"/>
  <c r="AB156" i="6"/>
  <c r="AA156" i="6"/>
  <c r="Z156" i="6"/>
  <c r="Y156" i="6"/>
  <c r="X156" i="6"/>
  <c r="W156" i="6"/>
  <c r="AF155" i="6"/>
  <c r="AE155" i="6"/>
  <c r="AD155" i="6"/>
  <c r="AC155" i="6"/>
  <c r="AB155" i="6"/>
  <c r="AA155" i="6"/>
  <c r="Z155" i="6"/>
  <c r="Y155" i="6"/>
  <c r="X155" i="6"/>
  <c r="W155" i="6"/>
  <c r="AF154" i="6"/>
  <c r="AE154" i="6"/>
  <c r="AD154" i="6"/>
  <c r="AC154" i="6"/>
  <c r="AB154" i="6"/>
  <c r="AA154" i="6"/>
  <c r="Z154" i="6"/>
  <c r="Y154" i="6"/>
  <c r="X154" i="6"/>
  <c r="W154" i="6"/>
  <c r="AF153" i="6"/>
  <c r="AE153" i="6"/>
  <c r="AD153" i="6"/>
  <c r="AC153" i="6"/>
  <c r="AB153" i="6"/>
  <c r="AA153" i="6"/>
  <c r="Z153" i="6"/>
  <c r="Y153" i="6"/>
  <c r="X153" i="6"/>
  <c r="W153" i="6"/>
  <c r="AF152" i="6"/>
  <c r="AE152" i="6"/>
  <c r="AD152" i="6"/>
  <c r="AC152" i="6"/>
  <c r="AB152" i="6"/>
  <c r="AA152" i="6"/>
  <c r="Z152" i="6"/>
  <c r="Y152" i="6"/>
  <c r="X152" i="6"/>
  <c r="W152" i="6"/>
  <c r="AF151" i="6"/>
  <c r="AE151" i="6"/>
  <c r="AD151" i="6"/>
  <c r="AC151" i="6"/>
  <c r="AB151" i="6"/>
  <c r="AA151" i="6"/>
  <c r="Z151" i="6"/>
  <c r="Y151" i="6"/>
  <c r="X151" i="6"/>
  <c r="W151" i="6"/>
  <c r="AF150" i="6"/>
  <c r="AE150" i="6"/>
  <c r="AD150" i="6"/>
  <c r="AC150" i="6"/>
  <c r="AB150" i="6"/>
  <c r="AA150" i="6"/>
  <c r="Z150" i="6"/>
  <c r="Y150" i="6"/>
  <c r="X150" i="6"/>
  <c r="W150" i="6"/>
  <c r="AF149" i="6"/>
  <c r="AE149" i="6"/>
  <c r="AD149" i="6"/>
  <c r="AC149" i="6"/>
  <c r="AB149" i="6"/>
  <c r="AA149" i="6"/>
  <c r="Z149" i="6"/>
  <c r="Y149" i="6"/>
  <c r="X149" i="6"/>
  <c r="W149" i="6"/>
  <c r="AF148" i="6"/>
  <c r="AE148" i="6"/>
  <c r="AD148" i="6"/>
  <c r="AC148" i="6"/>
  <c r="AB148" i="6"/>
  <c r="AA148" i="6"/>
  <c r="Z148" i="6"/>
  <c r="Y148" i="6"/>
  <c r="X148" i="6"/>
  <c r="W148" i="6"/>
  <c r="AF147" i="6"/>
  <c r="AE147" i="6"/>
  <c r="AD147" i="6"/>
  <c r="AC147" i="6"/>
  <c r="AB147" i="6"/>
  <c r="AA147" i="6"/>
  <c r="Z147" i="6"/>
  <c r="Y147" i="6"/>
  <c r="X147" i="6"/>
  <c r="W147" i="6"/>
  <c r="AF146" i="6"/>
  <c r="AE146" i="6"/>
  <c r="AD146" i="6"/>
  <c r="AC146" i="6"/>
  <c r="AB146" i="6"/>
  <c r="AA146" i="6"/>
  <c r="Z146" i="6"/>
  <c r="Y146" i="6"/>
  <c r="X146" i="6"/>
  <c r="W146" i="6"/>
  <c r="AF145" i="6"/>
  <c r="AE145" i="6"/>
  <c r="AD145" i="6"/>
  <c r="AC145" i="6"/>
  <c r="AB145" i="6"/>
  <c r="AA145" i="6"/>
  <c r="Z145" i="6"/>
  <c r="Y145" i="6"/>
  <c r="X145" i="6"/>
  <c r="W145" i="6"/>
  <c r="AF144" i="6"/>
  <c r="AE144" i="6"/>
  <c r="AD144" i="6"/>
  <c r="AC144" i="6"/>
  <c r="AB144" i="6"/>
  <c r="AA144" i="6"/>
  <c r="Z144" i="6"/>
  <c r="Y144" i="6"/>
  <c r="X144" i="6"/>
  <c r="W144" i="6"/>
  <c r="AF143" i="6"/>
  <c r="AE143" i="6"/>
  <c r="AD143" i="6"/>
  <c r="AC143" i="6"/>
  <c r="AB143" i="6"/>
  <c r="AA143" i="6"/>
  <c r="Z143" i="6"/>
  <c r="Y143" i="6"/>
  <c r="X143" i="6"/>
  <c r="W143" i="6"/>
  <c r="AF142" i="6"/>
  <c r="AE142" i="6"/>
  <c r="AD142" i="6"/>
  <c r="AC142" i="6"/>
  <c r="AB142" i="6"/>
  <c r="AA142" i="6"/>
  <c r="Z142" i="6"/>
  <c r="Y142" i="6"/>
  <c r="X142" i="6"/>
  <c r="W142" i="6"/>
  <c r="AF141" i="6"/>
  <c r="AE141" i="6"/>
  <c r="AD141" i="6"/>
  <c r="AC141" i="6"/>
  <c r="AB141" i="6"/>
  <c r="AA141" i="6"/>
  <c r="Z141" i="6"/>
  <c r="Y141" i="6"/>
  <c r="X141" i="6"/>
  <c r="W141" i="6"/>
  <c r="AF140" i="6"/>
  <c r="AE140" i="6"/>
  <c r="AD140" i="6"/>
  <c r="AC140" i="6"/>
  <c r="AB140" i="6"/>
  <c r="AA140" i="6"/>
  <c r="Z140" i="6"/>
  <c r="Y140" i="6"/>
  <c r="X140" i="6"/>
  <c r="W140" i="6"/>
  <c r="AF139" i="6"/>
  <c r="AE139" i="6"/>
  <c r="AD139" i="6"/>
  <c r="AC139" i="6"/>
  <c r="AB139" i="6"/>
  <c r="AA139" i="6"/>
  <c r="Z139" i="6"/>
  <c r="Y139" i="6"/>
  <c r="X139" i="6"/>
  <c r="W139" i="6"/>
  <c r="AF138" i="6"/>
  <c r="AE138" i="6"/>
  <c r="AD138" i="6"/>
  <c r="AC138" i="6"/>
  <c r="AB138" i="6"/>
  <c r="AA138" i="6"/>
  <c r="Z138" i="6"/>
  <c r="Y138" i="6"/>
  <c r="X138" i="6"/>
  <c r="W138" i="6"/>
  <c r="AF137" i="6"/>
  <c r="AE137" i="6"/>
  <c r="AD137" i="6"/>
  <c r="AC137" i="6"/>
  <c r="AB137" i="6"/>
  <c r="AA137" i="6"/>
  <c r="Z137" i="6"/>
  <c r="Y137" i="6"/>
  <c r="X137" i="6"/>
  <c r="W137" i="6"/>
  <c r="AF136" i="6"/>
  <c r="AE136" i="6"/>
  <c r="AD136" i="6"/>
  <c r="AC136" i="6"/>
  <c r="AB136" i="6"/>
  <c r="AA136" i="6"/>
  <c r="Z136" i="6"/>
  <c r="Y136" i="6"/>
  <c r="X136" i="6"/>
  <c r="W136" i="6"/>
  <c r="AF135" i="6"/>
  <c r="AE135" i="6"/>
  <c r="AD135" i="6"/>
  <c r="AC135" i="6"/>
  <c r="AB135" i="6"/>
  <c r="AA135" i="6"/>
  <c r="Z135" i="6"/>
  <c r="Y135" i="6"/>
  <c r="X135" i="6"/>
  <c r="W135" i="6"/>
  <c r="AF134" i="6"/>
  <c r="AE134" i="6"/>
  <c r="AD134" i="6"/>
  <c r="AC134" i="6"/>
  <c r="AB134" i="6"/>
  <c r="AA134" i="6"/>
  <c r="Z134" i="6"/>
  <c r="Y134" i="6"/>
  <c r="X134" i="6"/>
  <c r="W134" i="6"/>
  <c r="AF133" i="6"/>
  <c r="AE133" i="6"/>
  <c r="AD133" i="6"/>
  <c r="AC133" i="6"/>
  <c r="AB133" i="6"/>
  <c r="AA133" i="6"/>
  <c r="Z133" i="6"/>
  <c r="Y133" i="6"/>
  <c r="X133" i="6"/>
  <c r="W133" i="6"/>
  <c r="AF132" i="6"/>
  <c r="AE132" i="6"/>
  <c r="AD132" i="6"/>
  <c r="AC132" i="6"/>
  <c r="AB132" i="6"/>
  <c r="AA132" i="6"/>
  <c r="Z132" i="6"/>
  <c r="Y132" i="6"/>
  <c r="X132" i="6"/>
  <c r="W132" i="6"/>
  <c r="AF131" i="6"/>
  <c r="AE131" i="6"/>
  <c r="AD131" i="6"/>
  <c r="AC131" i="6"/>
  <c r="AB131" i="6"/>
  <c r="AA131" i="6"/>
  <c r="Z131" i="6"/>
  <c r="Y131" i="6"/>
  <c r="X131" i="6"/>
  <c r="W131" i="6"/>
  <c r="AF130" i="6"/>
  <c r="AE130" i="6"/>
  <c r="AD130" i="6"/>
  <c r="AC130" i="6"/>
  <c r="AB130" i="6"/>
  <c r="AA130" i="6"/>
  <c r="Z130" i="6"/>
  <c r="Y130" i="6"/>
  <c r="X130" i="6"/>
  <c r="W130" i="6"/>
  <c r="AF129" i="6"/>
  <c r="AE129" i="6"/>
  <c r="AD129" i="6"/>
  <c r="AC129" i="6"/>
  <c r="AB129" i="6"/>
  <c r="AA129" i="6"/>
  <c r="Z129" i="6"/>
  <c r="Y129" i="6"/>
  <c r="X129" i="6"/>
  <c r="W129" i="6"/>
  <c r="AF128" i="6"/>
  <c r="AE128" i="6"/>
  <c r="AD128" i="6"/>
  <c r="AC128" i="6"/>
  <c r="AB128" i="6"/>
  <c r="AA128" i="6"/>
  <c r="Z128" i="6"/>
  <c r="Y128" i="6"/>
  <c r="X128" i="6"/>
  <c r="W128" i="6"/>
  <c r="AF127" i="6"/>
  <c r="AE127" i="6"/>
  <c r="AD127" i="6"/>
  <c r="AC127" i="6"/>
  <c r="AB127" i="6"/>
  <c r="AA127" i="6"/>
  <c r="Z127" i="6"/>
  <c r="Y127" i="6"/>
  <c r="X127" i="6"/>
  <c r="W127" i="6"/>
  <c r="AF126" i="6"/>
  <c r="AE126" i="6"/>
  <c r="AD126" i="6"/>
  <c r="AC126" i="6"/>
  <c r="AB126" i="6"/>
  <c r="AA126" i="6"/>
  <c r="Z126" i="6"/>
  <c r="Y126" i="6"/>
  <c r="X126" i="6"/>
  <c r="W126" i="6"/>
  <c r="AF125" i="6"/>
  <c r="AE125" i="6"/>
  <c r="AD125" i="6"/>
  <c r="AC125" i="6"/>
  <c r="AB125" i="6"/>
  <c r="AA125" i="6"/>
  <c r="Z125" i="6"/>
  <c r="Y125" i="6"/>
  <c r="X125" i="6"/>
  <c r="W125" i="6"/>
  <c r="AF124" i="6"/>
  <c r="AE124" i="6"/>
  <c r="AD124" i="6"/>
  <c r="AC124" i="6"/>
  <c r="AB124" i="6"/>
  <c r="AA124" i="6"/>
  <c r="Z124" i="6"/>
  <c r="Y124" i="6"/>
  <c r="X124" i="6"/>
  <c r="W124" i="6"/>
  <c r="AF123" i="6"/>
  <c r="AE123" i="6"/>
  <c r="AD123" i="6"/>
  <c r="AC123" i="6"/>
  <c r="AB123" i="6"/>
  <c r="AA123" i="6"/>
  <c r="Z123" i="6"/>
  <c r="Y123" i="6"/>
  <c r="X123" i="6"/>
  <c r="W123" i="6"/>
  <c r="AF122" i="6"/>
  <c r="AE122" i="6"/>
  <c r="AD122" i="6"/>
  <c r="AC122" i="6"/>
  <c r="AB122" i="6"/>
  <c r="AA122" i="6"/>
  <c r="Z122" i="6"/>
  <c r="Y122" i="6"/>
  <c r="X122" i="6"/>
  <c r="W122" i="6"/>
  <c r="AF121" i="6"/>
  <c r="AE121" i="6"/>
  <c r="AD121" i="6"/>
  <c r="AC121" i="6"/>
  <c r="AB121" i="6"/>
  <c r="AA121" i="6"/>
  <c r="Z121" i="6"/>
  <c r="Y121" i="6"/>
  <c r="X121" i="6"/>
  <c r="W121" i="6"/>
  <c r="AF120" i="6"/>
  <c r="AE120" i="6"/>
  <c r="AD120" i="6"/>
  <c r="AC120" i="6"/>
  <c r="AB120" i="6"/>
  <c r="AA120" i="6"/>
  <c r="Z120" i="6"/>
  <c r="Y120" i="6"/>
  <c r="X120" i="6"/>
  <c r="W120" i="6"/>
  <c r="AF119" i="6"/>
  <c r="AE119" i="6"/>
  <c r="AD119" i="6"/>
  <c r="AC119" i="6"/>
  <c r="AB119" i="6"/>
  <c r="AA119" i="6"/>
  <c r="Z119" i="6"/>
  <c r="Y119" i="6"/>
  <c r="X119" i="6"/>
  <c r="W119" i="6"/>
  <c r="AF118" i="6"/>
  <c r="AE118" i="6"/>
  <c r="AD118" i="6"/>
  <c r="AC118" i="6"/>
  <c r="AB118" i="6"/>
  <c r="AA118" i="6"/>
  <c r="Z118" i="6"/>
  <c r="Y118" i="6"/>
  <c r="X118" i="6"/>
  <c r="W118" i="6"/>
  <c r="AF117" i="6"/>
  <c r="AE117" i="6"/>
  <c r="AD117" i="6"/>
  <c r="AC117" i="6"/>
  <c r="AB117" i="6"/>
  <c r="AA117" i="6"/>
  <c r="Z117" i="6"/>
  <c r="Y117" i="6"/>
  <c r="X117" i="6"/>
  <c r="W117" i="6"/>
  <c r="AF116" i="6"/>
  <c r="AE116" i="6"/>
  <c r="AD116" i="6"/>
  <c r="AC116" i="6"/>
  <c r="AB116" i="6"/>
  <c r="AA116" i="6"/>
  <c r="Z116" i="6"/>
  <c r="Y116" i="6"/>
  <c r="X116" i="6"/>
  <c r="W116" i="6"/>
  <c r="AF115" i="6"/>
  <c r="AE115" i="6"/>
  <c r="AD115" i="6"/>
  <c r="AC115" i="6"/>
  <c r="AB115" i="6"/>
  <c r="AA115" i="6"/>
  <c r="Z115" i="6"/>
  <c r="Y115" i="6"/>
  <c r="X115" i="6"/>
  <c r="W115" i="6"/>
  <c r="AF114" i="6"/>
  <c r="AE114" i="6"/>
  <c r="AD114" i="6"/>
  <c r="AC114" i="6"/>
  <c r="AB114" i="6"/>
  <c r="AA114" i="6"/>
  <c r="Z114" i="6"/>
  <c r="Y114" i="6"/>
  <c r="X114" i="6"/>
  <c r="W114" i="6"/>
  <c r="AF113" i="6"/>
  <c r="AE113" i="6"/>
  <c r="AD113" i="6"/>
  <c r="AC113" i="6"/>
  <c r="AB113" i="6"/>
  <c r="AA113" i="6"/>
  <c r="Z113" i="6"/>
  <c r="Y113" i="6"/>
  <c r="X113" i="6"/>
  <c r="W113" i="6"/>
  <c r="AF112" i="6"/>
  <c r="AE112" i="6"/>
  <c r="AD112" i="6"/>
  <c r="AC112" i="6"/>
  <c r="AB112" i="6"/>
  <c r="AA112" i="6"/>
  <c r="Z112" i="6"/>
  <c r="Y112" i="6"/>
  <c r="X112" i="6"/>
  <c r="W112" i="6"/>
  <c r="AF111" i="6"/>
  <c r="AE111" i="6"/>
  <c r="AD111" i="6"/>
  <c r="AC111" i="6"/>
  <c r="AB111" i="6"/>
  <c r="AA111" i="6"/>
  <c r="Z111" i="6"/>
  <c r="Y111" i="6"/>
  <c r="X111" i="6"/>
  <c r="W111" i="6"/>
  <c r="AF110" i="6"/>
  <c r="AE110" i="6"/>
  <c r="AD110" i="6"/>
  <c r="AC110" i="6"/>
  <c r="AB110" i="6"/>
  <c r="AA110" i="6"/>
  <c r="Z110" i="6"/>
  <c r="Y110" i="6"/>
  <c r="X110" i="6"/>
  <c r="W110" i="6"/>
  <c r="AF109" i="6"/>
  <c r="AE109" i="6"/>
  <c r="AD109" i="6"/>
  <c r="AC109" i="6"/>
  <c r="AB109" i="6"/>
  <c r="AA109" i="6"/>
  <c r="Z109" i="6"/>
  <c r="Y109" i="6"/>
  <c r="X109" i="6"/>
  <c r="W109" i="6"/>
  <c r="AF108" i="6"/>
  <c r="AE108" i="6"/>
  <c r="AD108" i="6"/>
  <c r="AC108" i="6"/>
  <c r="AB108" i="6"/>
  <c r="AA108" i="6"/>
  <c r="Z108" i="6"/>
  <c r="Y108" i="6"/>
  <c r="X108" i="6"/>
  <c r="W108" i="6"/>
  <c r="AF107" i="6"/>
  <c r="AE107" i="6"/>
  <c r="AD107" i="6"/>
  <c r="AC107" i="6"/>
  <c r="AB107" i="6"/>
  <c r="AA107" i="6"/>
  <c r="Z107" i="6"/>
  <c r="Y107" i="6"/>
  <c r="X107" i="6"/>
  <c r="W107" i="6"/>
  <c r="AF106" i="6"/>
  <c r="AE106" i="6"/>
  <c r="AD106" i="6"/>
  <c r="AC106" i="6"/>
  <c r="AB106" i="6"/>
  <c r="AA106" i="6"/>
  <c r="Z106" i="6"/>
  <c r="Y106" i="6"/>
  <c r="X106" i="6"/>
  <c r="W106" i="6"/>
  <c r="AF105" i="6"/>
  <c r="AE105" i="6"/>
  <c r="AD105" i="6"/>
  <c r="AC105" i="6"/>
  <c r="AB105" i="6"/>
  <c r="AA105" i="6"/>
  <c r="Z105" i="6"/>
  <c r="Y105" i="6"/>
  <c r="X105" i="6"/>
  <c r="W105" i="6"/>
  <c r="AF104" i="6"/>
  <c r="AE104" i="6"/>
  <c r="AD104" i="6"/>
  <c r="AC104" i="6"/>
  <c r="AB104" i="6"/>
  <c r="AA104" i="6"/>
  <c r="Z104" i="6"/>
  <c r="Y104" i="6"/>
  <c r="X104" i="6"/>
  <c r="W104" i="6"/>
  <c r="AF103" i="6"/>
  <c r="AE103" i="6"/>
  <c r="AD103" i="6"/>
  <c r="AC103" i="6"/>
  <c r="AB103" i="6"/>
  <c r="AA103" i="6"/>
  <c r="Z103" i="6"/>
  <c r="Y103" i="6"/>
  <c r="X103" i="6"/>
  <c r="W103" i="6"/>
  <c r="AF102" i="6"/>
  <c r="AE102" i="6"/>
  <c r="AD102" i="6"/>
  <c r="AC102" i="6"/>
  <c r="AB102" i="6"/>
  <c r="AA102" i="6"/>
  <c r="Z102" i="6"/>
  <c r="Y102" i="6"/>
  <c r="X102" i="6"/>
  <c r="W102" i="6"/>
  <c r="AF101" i="6"/>
  <c r="AE101" i="6"/>
  <c r="AD101" i="6"/>
  <c r="AC101" i="6"/>
  <c r="AB101" i="6"/>
  <c r="AA101" i="6"/>
  <c r="Z101" i="6"/>
  <c r="Y101" i="6"/>
  <c r="X101" i="6"/>
  <c r="W101" i="6"/>
  <c r="AF100" i="6"/>
  <c r="AE100" i="6"/>
  <c r="AD100" i="6"/>
  <c r="AC100" i="6"/>
  <c r="AB100" i="6"/>
  <c r="AA100" i="6"/>
  <c r="Z100" i="6"/>
  <c r="Y100" i="6"/>
  <c r="X100" i="6"/>
  <c r="W100" i="6"/>
  <c r="AF99" i="6"/>
  <c r="AE99" i="6"/>
  <c r="AD99" i="6"/>
  <c r="AC99" i="6"/>
  <c r="AB99" i="6"/>
  <c r="AA99" i="6"/>
  <c r="Z99" i="6"/>
  <c r="Y99" i="6"/>
  <c r="X99" i="6"/>
  <c r="W99" i="6"/>
  <c r="AF98" i="6"/>
  <c r="AE98" i="6"/>
  <c r="AD98" i="6"/>
  <c r="AC98" i="6"/>
  <c r="AB98" i="6"/>
  <c r="AA98" i="6"/>
  <c r="Z98" i="6"/>
  <c r="Y98" i="6"/>
  <c r="X98" i="6"/>
  <c r="W98" i="6"/>
  <c r="AF97" i="6"/>
  <c r="AE97" i="6"/>
  <c r="AD97" i="6"/>
  <c r="AC97" i="6"/>
  <c r="AB97" i="6"/>
  <c r="AA97" i="6"/>
  <c r="Z97" i="6"/>
  <c r="Y97" i="6"/>
  <c r="X97" i="6"/>
  <c r="W97" i="6"/>
  <c r="AF96" i="6"/>
  <c r="AE96" i="6"/>
  <c r="AD96" i="6"/>
  <c r="AC96" i="6"/>
  <c r="AB96" i="6"/>
  <c r="AA96" i="6"/>
  <c r="Z96" i="6"/>
  <c r="Y96" i="6"/>
  <c r="X96" i="6"/>
  <c r="W96" i="6"/>
  <c r="AF95" i="6"/>
  <c r="AE95" i="6"/>
  <c r="AD95" i="6"/>
  <c r="AC95" i="6"/>
  <c r="AB95" i="6"/>
  <c r="AA95" i="6"/>
  <c r="Z95" i="6"/>
  <c r="Y95" i="6"/>
  <c r="X95" i="6"/>
  <c r="W95" i="6"/>
  <c r="AF94" i="6"/>
  <c r="AE94" i="6"/>
  <c r="AD94" i="6"/>
  <c r="AC94" i="6"/>
  <c r="AB94" i="6"/>
  <c r="AA94" i="6"/>
  <c r="Z94" i="6"/>
  <c r="Y94" i="6"/>
  <c r="X94" i="6"/>
  <c r="W94" i="6"/>
  <c r="AF93" i="6"/>
  <c r="AE93" i="6"/>
  <c r="AD93" i="6"/>
  <c r="AC93" i="6"/>
  <c r="AB93" i="6"/>
  <c r="AA93" i="6"/>
  <c r="Z93" i="6"/>
  <c r="Y93" i="6"/>
  <c r="X93" i="6"/>
  <c r="W93" i="6"/>
  <c r="AF92" i="6"/>
  <c r="AE92" i="6"/>
  <c r="AD92" i="6"/>
  <c r="AC92" i="6"/>
  <c r="AB92" i="6"/>
  <c r="AA92" i="6"/>
  <c r="Z92" i="6"/>
  <c r="Y92" i="6"/>
  <c r="X92" i="6"/>
  <c r="W92" i="6"/>
  <c r="AF91" i="6"/>
  <c r="AE91" i="6"/>
  <c r="AD91" i="6"/>
  <c r="AC91" i="6"/>
  <c r="AB91" i="6"/>
  <c r="AA91" i="6"/>
  <c r="Z91" i="6"/>
  <c r="Y91" i="6"/>
  <c r="X91" i="6"/>
  <c r="W91" i="6"/>
  <c r="AF90" i="6"/>
  <c r="AE90" i="6"/>
  <c r="AD90" i="6"/>
  <c r="AC90" i="6"/>
  <c r="AB90" i="6"/>
  <c r="AA90" i="6"/>
  <c r="Z90" i="6"/>
  <c r="Y90" i="6"/>
  <c r="X90" i="6"/>
  <c r="W90" i="6"/>
  <c r="AF89" i="6"/>
  <c r="AE89" i="6"/>
  <c r="AD89" i="6"/>
  <c r="AC89" i="6"/>
  <c r="AB89" i="6"/>
  <c r="AA89" i="6"/>
  <c r="Z89" i="6"/>
  <c r="Y89" i="6"/>
  <c r="X89" i="6"/>
  <c r="W89" i="6"/>
  <c r="AF88" i="6"/>
  <c r="AE88" i="6"/>
  <c r="AD88" i="6"/>
  <c r="AC88" i="6"/>
  <c r="AB88" i="6"/>
  <c r="AA88" i="6"/>
  <c r="Z88" i="6"/>
  <c r="Y88" i="6"/>
  <c r="X88" i="6"/>
  <c r="W88" i="6"/>
  <c r="AF87" i="6"/>
  <c r="AE87" i="6"/>
  <c r="AD87" i="6"/>
  <c r="AC87" i="6"/>
  <c r="AB87" i="6"/>
  <c r="AA87" i="6"/>
  <c r="Z87" i="6"/>
  <c r="Y87" i="6"/>
  <c r="X87" i="6"/>
  <c r="W87" i="6"/>
  <c r="AF86" i="6"/>
  <c r="AE86" i="6"/>
  <c r="AD86" i="6"/>
  <c r="AC86" i="6"/>
  <c r="AB86" i="6"/>
  <c r="AA86" i="6"/>
  <c r="Z86" i="6"/>
  <c r="Y86" i="6"/>
  <c r="X86" i="6"/>
  <c r="W86" i="6"/>
  <c r="AF85" i="6"/>
  <c r="AE85" i="6"/>
  <c r="AD85" i="6"/>
  <c r="AC85" i="6"/>
  <c r="AB85" i="6"/>
  <c r="AA85" i="6"/>
  <c r="Z85" i="6"/>
  <c r="Y85" i="6"/>
  <c r="X85" i="6"/>
  <c r="W85" i="6"/>
  <c r="AF84" i="6"/>
  <c r="AE84" i="6"/>
  <c r="AD84" i="6"/>
  <c r="AC84" i="6"/>
  <c r="AB84" i="6"/>
  <c r="AA84" i="6"/>
  <c r="Z84" i="6"/>
  <c r="Y84" i="6"/>
  <c r="X84" i="6"/>
  <c r="W84" i="6"/>
  <c r="AF83" i="6"/>
  <c r="AE83" i="6"/>
  <c r="AD83" i="6"/>
  <c r="AC83" i="6"/>
  <c r="AB83" i="6"/>
  <c r="AA83" i="6"/>
  <c r="Z83" i="6"/>
  <c r="Y83" i="6"/>
  <c r="X83" i="6"/>
  <c r="W83" i="6"/>
  <c r="AF82" i="6"/>
  <c r="AE82" i="6"/>
  <c r="AD82" i="6"/>
  <c r="AC82" i="6"/>
  <c r="AB82" i="6"/>
  <c r="AA82" i="6"/>
  <c r="Z82" i="6"/>
  <c r="Y82" i="6"/>
  <c r="X82" i="6"/>
  <c r="W82" i="6"/>
  <c r="AF81" i="6"/>
  <c r="AE81" i="6"/>
  <c r="AD81" i="6"/>
  <c r="AC81" i="6"/>
  <c r="AB81" i="6"/>
  <c r="AA81" i="6"/>
  <c r="Z81" i="6"/>
  <c r="Y81" i="6"/>
  <c r="X81" i="6"/>
  <c r="W81" i="6"/>
  <c r="AF80" i="6"/>
  <c r="AE80" i="6"/>
  <c r="AD80" i="6"/>
  <c r="AC80" i="6"/>
  <c r="AB80" i="6"/>
  <c r="AA80" i="6"/>
  <c r="Z80" i="6"/>
  <c r="Y80" i="6"/>
  <c r="X80" i="6"/>
  <c r="W80" i="6"/>
  <c r="AF79" i="6"/>
  <c r="AE79" i="6"/>
  <c r="AD79" i="6"/>
  <c r="AC79" i="6"/>
  <c r="AB79" i="6"/>
  <c r="AA79" i="6"/>
  <c r="Z79" i="6"/>
  <c r="Y79" i="6"/>
  <c r="X79" i="6"/>
  <c r="W79" i="6"/>
  <c r="AF78" i="6"/>
  <c r="AE78" i="6"/>
  <c r="AD78" i="6"/>
  <c r="AC78" i="6"/>
  <c r="AB78" i="6"/>
  <c r="AA78" i="6"/>
  <c r="Z78" i="6"/>
  <c r="Y78" i="6"/>
  <c r="X78" i="6"/>
  <c r="W78" i="6"/>
  <c r="AF77" i="6"/>
  <c r="AE77" i="6"/>
  <c r="AD77" i="6"/>
  <c r="AC77" i="6"/>
  <c r="AB77" i="6"/>
  <c r="AA77" i="6"/>
  <c r="Z77" i="6"/>
  <c r="Y77" i="6"/>
  <c r="X77" i="6"/>
  <c r="W77" i="6"/>
  <c r="AF76" i="6"/>
  <c r="AE76" i="6"/>
  <c r="AD76" i="6"/>
  <c r="AC76" i="6"/>
  <c r="AB76" i="6"/>
  <c r="AA76" i="6"/>
  <c r="Z76" i="6"/>
  <c r="Y76" i="6"/>
  <c r="X76" i="6"/>
  <c r="W76" i="6"/>
  <c r="AF75" i="6"/>
  <c r="AE75" i="6"/>
  <c r="AD75" i="6"/>
  <c r="AC75" i="6"/>
  <c r="AB75" i="6"/>
  <c r="AA75" i="6"/>
  <c r="Z75" i="6"/>
  <c r="Y75" i="6"/>
  <c r="X75" i="6"/>
  <c r="W75" i="6"/>
  <c r="AF74" i="6"/>
  <c r="AE74" i="6"/>
  <c r="AD74" i="6"/>
  <c r="AC74" i="6"/>
  <c r="AB74" i="6"/>
  <c r="AA74" i="6"/>
  <c r="Z74" i="6"/>
  <c r="Y74" i="6"/>
  <c r="X74" i="6"/>
  <c r="W74" i="6"/>
  <c r="AF73" i="6"/>
  <c r="AE73" i="6"/>
  <c r="AD73" i="6"/>
  <c r="AC73" i="6"/>
  <c r="AB73" i="6"/>
  <c r="AA73" i="6"/>
  <c r="Z73" i="6"/>
  <c r="Y73" i="6"/>
  <c r="X73" i="6"/>
  <c r="W73" i="6"/>
  <c r="AF72" i="6"/>
  <c r="AE72" i="6"/>
  <c r="AD72" i="6"/>
  <c r="AC72" i="6"/>
  <c r="AB72" i="6"/>
  <c r="AA72" i="6"/>
  <c r="Z72" i="6"/>
  <c r="Y72" i="6"/>
  <c r="X72" i="6"/>
  <c r="W72" i="6"/>
  <c r="AF71" i="6"/>
  <c r="AE71" i="6"/>
  <c r="AD71" i="6"/>
  <c r="AC71" i="6"/>
  <c r="AB71" i="6"/>
  <c r="AA71" i="6"/>
  <c r="Z71" i="6"/>
  <c r="Y71" i="6"/>
  <c r="X71" i="6"/>
  <c r="W71" i="6"/>
  <c r="AF70" i="6"/>
  <c r="AE70" i="6"/>
  <c r="AD70" i="6"/>
  <c r="AC70" i="6"/>
  <c r="AB70" i="6"/>
  <c r="AA70" i="6"/>
  <c r="Z70" i="6"/>
  <c r="Y70" i="6"/>
  <c r="X70" i="6"/>
  <c r="W70" i="6"/>
  <c r="AF69" i="6"/>
  <c r="AE69" i="6"/>
  <c r="AD69" i="6"/>
  <c r="AC69" i="6"/>
  <c r="AB69" i="6"/>
  <c r="AA69" i="6"/>
  <c r="Z69" i="6"/>
  <c r="Y69" i="6"/>
  <c r="X69" i="6"/>
  <c r="W69" i="6"/>
  <c r="AF68" i="6"/>
  <c r="AE68" i="6"/>
  <c r="AD68" i="6"/>
  <c r="AC68" i="6"/>
  <c r="AB68" i="6"/>
  <c r="AA68" i="6"/>
  <c r="Z68" i="6"/>
  <c r="Y68" i="6"/>
  <c r="X68" i="6"/>
  <c r="W68" i="6"/>
  <c r="AF67" i="6"/>
  <c r="AE67" i="6"/>
  <c r="AD67" i="6"/>
  <c r="AC67" i="6"/>
  <c r="AB67" i="6"/>
  <c r="AA67" i="6"/>
  <c r="Z67" i="6"/>
  <c r="Y67" i="6"/>
  <c r="X67" i="6"/>
  <c r="W67" i="6"/>
  <c r="AF66" i="6"/>
  <c r="AE66" i="6"/>
  <c r="AD66" i="6"/>
  <c r="AC66" i="6"/>
  <c r="AB66" i="6"/>
  <c r="AA66" i="6"/>
  <c r="Z66" i="6"/>
  <c r="Y66" i="6"/>
  <c r="X66" i="6"/>
  <c r="W66" i="6"/>
  <c r="AF65" i="6"/>
  <c r="AE65" i="6"/>
  <c r="AD65" i="6"/>
  <c r="AC65" i="6"/>
  <c r="AB65" i="6"/>
  <c r="AA65" i="6"/>
  <c r="Z65" i="6"/>
  <c r="Y65" i="6"/>
  <c r="X65" i="6"/>
  <c r="W65" i="6"/>
  <c r="AF64" i="6"/>
  <c r="AE64" i="6"/>
  <c r="AD64" i="6"/>
  <c r="AC64" i="6"/>
  <c r="AB64" i="6"/>
  <c r="AA64" i="6"/>
  <c r="Z64" i="6"/>
  <c r="Y64" i="6"/>
  <c r="X64" i="6"/>
  <c r="W64" i="6"/>
  <c r="AF63" i="6"/>
  <c r="AE63" i="6"/>
  <c r="AD63" i="6"/>
  <c r="AC63" i="6"/>
  <c r="AB63" i="6"/>
  <c r="AA63" i="6"/>
  <c r="Z63" i="6"/>
  <c r="Y63" i="6"/>
  <c r="X63" i="6"/>
  <c r="W63" i="6"/>
  <c r="AF62" i="6"/>
  <c r="AE62" i="6"/>
  <c r="AD62" i="6"/>
  <c r="AC62" i="6"/>
  <c r="AB62" i="6"/>
  <c r="AA62" i="6"/>
  <c r="Z62" i="6"/>
  <c r="Y62" i="6"/>
  <c r="X62" i="6"/>
  <c r="W62" i="6"/>
  <c r="AF61" i="6"/>
  <c r="AE61" i="6"/>
  <c r="AD61" i="6"/>
  <c r="AC61" i="6"/>
  <c r="AB61" i="6"/>
  <c r="AA61" i="6"/>
  <c r="Z61" i="6"/>
  <c r="Y61" i="6"/>
  <c r="X61" i="6"/>
  <c r="W61" i="6"/>
  <c r="AF60" i="6"/>
  <c r="AE60" i="6"/>
  <c r="AD60" i="6"/>
  <c r="AC60" i="6"/>
  <c r="AB60" i="6"/>
  <c r="AA60" i="6"/>
  <c r="Z60" i="6"/>
  <c r="Y60" i="6"/>
  <c r="X60" i="6"/>
  <c r="W60" i="6"/>
  <c r="AF59" i="6"/>
  <c r="AE59" i="6"/>
  <c r="AD59" i="6"/>
  <c r="AC59" i="6"/>
  <c r="AB59" i="6"/>
  <c r="AA59" i="6"/>
  <c r="Z59" i="6"/>
  <c r="Y59" i="6"/>
  <c r="X59" i="6"/>
  <c r="W59" i="6"/>
  <c r="AF58" i="6"/>
  <c r="AE58" i="6"/>
  <c r="AD58" i="6"/>
  <c r="AC58" i="6"/>
  <c r="AB58" i="6"/>
  <c r="AA58" i="6"/>
  <c r="Z58" i="6"/>
  <c r="Y58" i="6"/>
  <c r="X58" i="6"/>
  <c r="W58" i="6"/>
  <c r="AF57" i="6"/>
  <c r="AE57" i="6"/>
  <c r="AD57" i="6"/>
  <c r="AC57" i="6"/>
  <c r="AB57" i="6"/>
  <c r="AA57" i="6"/>
  <c r="Z57" i="6"/>
  <c r="Y57" i="6"/>
  <c r="X57" i="6"/>
  <c r="W57" i="6"/>
  <c r="AF56" i="6"/>
  <c r="AE56" i="6"/>
  <c r="AD56" i="6"/>
  <c r="AC56" i="6"/>
  <c r="AB56" i="6"/>
  <c r="AA56" i="6"/>
  <c r="Z56" i="6"/>
  <c r="Y56" i="6"/>
  <c r="X56" i="6"/>
  <c r="W56" i="6"/>
  <c r="AF55" i="6"/>
  <c r="AE55" i="6"/>
  <c r="AD55" i="6"/>
  <c r="AC55" i="6"/>
  <c r="AB55" i="6"/>
  <c r="AA55" i="6"/>
  <c r="Z55" i="6"/>
  <c r="Y55" i="6"/>
  <c r="X55" i="6"/>
  <c r="W55" i="6"/>
  <c r="AF54" i="6"/>
  <c r="AE54" i="6"/>
  <c r="AD54" i="6"/>
  <c r="AC54" i="6"/>
  <c r="AB54" i="6"/>
  <c r="AA54" i="6"/>
  <c r="Z54" i="6"/>
  <c r="Y54" i="6"/>
  <c r="X54" i="6"/>
  <c r="W54" i="6"/>
  <c r="AF53" i="6"/>
  <c r="AE53" i="6"/>
  <c r="AD53" i="6"/>
  <c r="AC53" i="6"/>
  <c r="AB53" i="6"/>
  <c r="AA53" i="6"/>
  <c r="Z53" i="6"/>
  <c r="Y53" i="6"/>
  <c r="X53" i="6"/>
  <c r="W53" i="6"/>
  <c r="AF52" i="6"/>
  <c r="AE52" i="6"/>
  <c r="AD52" i="6"/>
  <c r="AC52" i="6"/>
  <c r="AB52" i="6"/>
  <c r="AA52" i="6"/>
  <c r="Z52" i="6"/>
  <c r="Y52" i="6"/>
  <c r="X52" i="6"/>
  <c r="W52" i="6"/>
  <c r="AF51" i="6"/>
  <c r="AE51" i="6"/>
  <c r="AD51" i="6"/>
  <c r="AC51" i="6"/>
  <c r="AB51" i="6"/>
  <c r="AA51" i="6"/>
  <c r="Z51" i="6"/>
  <c r="Y51" i="6"/>
  <c r="X51" i="6"/>
  <c r="W51" i="6"/>
  <c r="AF50" i="6"/>
  <c r="AE50" i="6"/>
  <c r="AD50" i="6"/>
  <c r="AC50" i="6"/>
  <c r="AB50" i="6"/>
  <c r="AA50" i="6"/>
  <c r="Z50" i="6"/>
  <c r="Y50" i="6"/>
  <c r="X50" i="6"/>
  <c r="W50" i="6"/>
  <c r="AF49" i="6"/>
  <c r="AE49" i="6"/>
  <c r="AD49" i="6"/>
  <c r="AC49" i="6"/>
  <c r="AB49" i="6"/>
  <c r="AA49" i="6"/>
  <c r="Z49" i="6"/>
  <c r="Y49" i="6"/>
  <c r="X49" i="6"/>
  <c r="W49" i="6"/>
  <c r="AF48" i="6"/>
  <c r="AE48" i="6"/>
  <c r="AD48" i="6"/>
  <c r="AC48" i="6"/>
  <c r="AB48" i="6"/>
  <c r="AA48" i="6"/>
  <c r="Z48" i="6"/>
  <c r="Y48" i="6"/>
  <c r="X48" i="6"/>
  <c r="W48" i="6"/>
  <c r="AF47" i="6"/>
  <c r="AE47" i="6"/>
  <c r="AD47" i="6"/>
  <c r="AC47" i="6"/>
  <c r="AB47" i="6"/>
  <c r="AA47" i="6"/>
  <c r="Z47" i="6"/>
  <c r="Y47" i="6"/>
  <c r="X47" i="6"/>
  <c r="W47" i="6"/>
  <c r="AF46" i="6"/>
  <c r="AE46" i="6"/>
  <c r="AD46" i="6"/>
  <c r="AC46" i="6"/>
  <c r="AB46" i="6"/>
  <c r="AA46" i="6"/>
  <c r="Z46" i="6"/>
  <c r="Y46" i="6"/>
  <c r="X46" i="6"/>
  <c r="W46" i="6"/>
  <c r="AF45" i="6"/>
  <c r="AE45" i="6"/>
  <c r="AD45" i="6"/>
  <c r="AC45" i="6"/>
  <c r="AB45" i="6"/>
  <c r="AA45" i="6"/>
  <c r="Z45" i="6"/>
  <c r="Y45" i="6"/>
  <c r="X45" i="6"/>
  <c r="W45" i="6"/>
  <c r="AF44" i="6"/>
  <c r="AE44" i="6"/>
  <c r="AD44" i="6"/>
  <c r="AC44" i="6"/>
  <c r="AB44" i="6"/>
  <c r="AA44" i="6"/>
  <c r="Z44" i="6"/>
  <c r="Y44" i="6"/>
  <c r="X44" i="6"/>
  <c r="W44" i="6"/>
  <c r="AF43" i="6"/>
  <c r="AE43" i="6"/>
  <c r="AD43" i="6"/>
  <c r="AC43" i="6"/>
  <c r="AB43" i="6"/>
  <c r="AA43" i="6"/>
  <c r="Z43" i="6"/>
  <c r="Y43" i="6"/>
  <c r="X43" i="6"/>
  <c r="W43" i="6"/>
  <c r="AF42" i="6"/>
  <c r="AE42" i="6"/>
  <c r="AD42" i="6"/>
  <c r="AC42" i="6"/>
  <c r="AB42" i="6"/>
  <c r="AA42" i="6"/>
  <c r="Z42" i="6"/>
  <c r="Y42" i="6"/>
  <c r="X42" i="6"/>
  <c r="W42" i="6"/>
  <c r="AF41" i="6"/>
  <c r="AE41" i="6"/>
  <c r="AD41" i="6"/>
  <c r="AC41" i="6"/>
  <c r="AB41" i="6"/>
  <c r="AA41" i="6"/>
  <c r="Z41" i="6"/>
  <c r="Y41" i="6"/>
  <c r="X41" i="6"/>
  <c r="W41" i="6"/>
  <c r="AF40" i="6"/>
  <c r="AE40" i="6"/>
  <c r="AD40" i="6"/>
  <c r="AC40" i="6"/>
  <c r="AB40" i="6"/>
  <c r="AA40" i="6"/>
  <c r="Z40" i="6"/>
  <c r="Y40" i="6"/>
  <c r="X40" i="6"/>
  <c r="W40" i="6"/>
  <c r="AF39" i="6"/>
  <c r="AE39" i="6"/>
  <c r="AD39" i="6"/>
  <c r="AC39" i="6"/>
  <c r="AB39" i="6"/>
  <c r="AA39" i="6"/>
  <c r="Z39" i="6"/>
  <c r="Y39" i="6"/>
  <c r="X39" i="6"/>
  <c r="W39" i="6"/>
  <c r="AF38" i="6"/>
  <c r="AE38" i="6"/>
  <c r="AD38" i="6"/>
  <c r="AC38" i="6"/>
  <c r="AB38" i="6"/>
  <c r="AA38" i="6"/>
  <c r="Z38" i="6"/>
  <c r="Y38" i="6"/>
  <c r="X38" i="6"/>
  <c r="W38" i="6"/>
  <c r="AF37" i="6"/>
  <c r="AE37" i="6"/>
  <c r="AD37" i="6"/>
  <c r="AC37" i="6"/>
  <c r="AB37" i="6"/>
  <c r="AA37" i="6"/>
  <c r="Z37" i="6"/>
  <c r="Y37" i="6"/>
  <c r="X37" i="6"/>
  <c r="W37" i="6"/>
  <c r="AF36" i="6"/>
  <c r="AE36" i="6"/>
  <c r="AD36" i="6"/>
  <c r="AC36" i="6"/>
  <c r="AB36" i="6"/>
  <c r="AA36" i="6"/>
  <c r="Z36" i="6"/>
  <c r="Y36" i="6"/>
  <c r="X36" i="6"/>
  <c r="W36" i="6"/>
  <c r="AF35" i="6"/>
  <c r="AE35" i="6"/>
  <c r="AD35" i="6"/>
  <c r="AC35" i="6"/>
  <c r="AB35" i="6"/>
  <c r="AA35" i="6"/>
  <c r="Z35" i="6"/>
  <c r="Y35" i="6"/>
  <c r="X35" i="6"/>
  <c r="W35" i="6"/>
  <c r="AF34" i="6"/>
  <c r="AE34" i="6"/>
  <c r="AD34" i="6"/>
  <c r="AC34" i="6"/>
  <c r="AB34" i="6"/>
  <c r="AA34" i="6"/>
  <c r="Z34" i="6"/>
  <c r="Y34" i="6"/>
  <c r="X34" i="6"/>
  <c r="W34" i="6"/>
  <c r="AF33" i="6"/>
  <c r="AE33" i="6"/>
  <c r="AD33" i="6"/>
  <c r="AC33" i="6"/>
  <c r="AB33" i="6"/>
  <c r="AA33" i="6"/>
  <c r="Z33" i="6"/>
  <c r="Y33" i="6"/>
  <c r="X33" i="6"/>
  <c r="W33" i="6"/>
  <c r="AF32" i="6"/>
  <c r="AE32" i="6"/>
  <c r="AD32" i="6"/>
  <c r="AC32" i="6"/>
  <c r="AB32" i="6"/>
  <c r="AA32" i="6"/>
  <c r="Z32" i="6"/>
  <c r="Y32" i="6"/>
  <c r="X32" i="6"/>
  <c r="W32" i="6"/>
  <c r="AF31" i="6"/>
  <c r="AE31" i="6"/>
  <c r="AD31" i="6"/>
  <c r="AC31" i="6"/>
  <c r="AB31" i="6"/>
  <c r="AA31" i="6"/>
  <c r="Z31" i="6"/>
  <c r="Y31" i="6"/>
  <c r="X31" i="6"/>
  <c r="W31" i="6"/>
  <c r="AF30" i="6"/>
  <c r="AE30" i="6"/>
  <c r="AD30" i="6"/>
  <c r="AC30" i="6"/>
  <c r="AB30" i="6"/>
  <c r="AA30" i="6"/>
  <c r="Z30" i="6"/>
  <c r="Y30" i="6"/>
  <c r="X30" i="6"/>
  <c r="W30" i="6"/>
  <c r="AF29" i="6"/>
  <c r="AE29" i="6"/>
  <c r="AD29" i="6"/>
  <c r="AC29" i="6"/>
  <c r="AB29" i="6"/>
  <c r="AA29" i="6"/>
  <c r="Z29" i="6"/>
  <c r="Y29" i="6"/>
  <c r="X29" i="6"/>
  <c r="W29" i="6"/>
  <c r="AF28" i="6"/>
  <c r="AE28" i="6"/>
  <c r="AD28" i="6"/>
  <c r="AC28" i="6"/>
  <c r="AB28" i="6"/>
  <c r="AA28" i="6"/>
  <c r="Z28" i="6"/>
  <c r="Y28" i="6"/>
  <c r="X28" i="6"/>
  <c r="W28" i="6"/>
  <c r="AF27" i="6"/>
  <c r="AE27" i="6"/>
  <c r="AD27" i="6"/>
  <c r="AC27" i="6"/>
  <c r="AB27" i="6"/>
  <c r="AA27" i="6"/>
  <c r="Z27" i="6"/>
  <c r="Y27" i="6"/>
  <c r="X27" i="6"/>
  <c r="W27" i="6"/>
  <c r="AF26" i="6"/>
  <c r="AE26" i="6"/>
  <c r="AD26" i="6"/>
  <c r="AC26" i="6"/>
  <c r="AB26" i="6"/>
  <c r="AA26" i="6"/>
  <c r="Z26" i="6"/>
  <c r="Y26" i="6"/>
  <c r="X26" i="6"/>
  <c r="W26" i="6"/>
  <c r="AF25" i="6"/>
  <c r="AE25" i="6"/>
  <c r="AD25" i="6"/>
  <c r="AC25" i="6"/>
  <c r="AB25" i="6"/>
  <c r="AA25" i="6"/>
  <c r="Z25" i="6"/>
  <c r="Y25" i="6"/>
  <c r="X25" i="6"/>
  <c r="W25" i="6"/>
  <c r="AF24" i="6"/>
  <c r="AE24" i="6"/>
  <c r="AD24" i="6"/>
  <c r="AC24" i="6"/>
  <c r="AB24" i="6"/>
  <c r="AA24" i="6"/>
  <c r="Z24" i="6"/>
  <c r="Y24" i="6"/>
  <c r="X24" i="6"/>
  <c r="W24" i="6"/>
  <c r="AF23" i="6"/>
  <c r="AE23" i="6"/>
  <c r="AD23" i="6"/>
  <c r="AC23" i="6"/>
  <c r="AB23" i="6"/>
  <c r="AA23" i="6"/>
  <c r="Z23" i="6"/>
  <c r="Y23" i="6"/>
  <c r="X23" i="6"/>
  <c r="W23" i="6"/>
  <c r="AF22" i="6"/>
  <c r="AE22" i="6"/>
  <c r="AD22" i="6"/>
  <c r="AC22" i="6"/>
  <c r="AB22" i="6"/>
  <c r="AA22" i="6"/>
  <c r="Z22" i="6"/>
  <c r="Y22" i="6"/>
  <c r="X22" i="6"/>
  <c r="W22" i="6"/>
  <c r="AF21" i="6"/>
  <c r="AE21" i="6"/>
  <c r="AD21" i="6"/>
  <c r="AC21" i="6"/>
  <c r="AB21" i="6"/>
  <c r="AA21" i="6"/>
  <c r="Z21" i="6"/>
  <c r="Y21" i="6"/>
  <c r="X21" i="6"/>
  <c r="W21" i="6"/>
  <c r="AF20" i="6"/>
  <c r="AE20" i="6"/>
  <c r="AD20" i="6"/>
  <c r="AC20" i="6"/>
  <c r="AB20" i="6"/>
  <c r="AA20" i="6"/>
  <c r="Z20" i="6"/>
  <c r="Y20" i="6"/>
  <c r="X20" i="6"/>
  <c r="W20" i="6"/>
  <c r="AF19" i="6"/>
  <c r="AE19" i="6"/>
  <c r="AD19" i="6"/>
  <c r="AC19" i="6"/>
  <c r="AB19" i="6"/>
  <c r="AA19" i="6"/>
  <c r="Z19" i="6"/>
  <c r="Y19" i="6"/>
  <c r="X19" i="6"/>
  <c r="W19" i="6"/>
  <c r="AF18" i="6"/>
  <c r="AE18" i="6"/>
  <c r="AD18" i="6"/>
  <c r="AC18" i="6"/>
  <c r="AB18" i="6"/>
  <c r="AA18" i="6"/>
  <c r="Z18" i="6"/>
  <c r="Y18" i="6"/>
  <c r="X18" i="6"/>
  <c r="W18" i="6"/>
  <c r="AF17" i="6"/>
  <c r="AE17" i="6"/>
  <c r="AD17" i="6"/>
  <c r="AC17" i="6"/>
  <c r="AB17" i="6"/>
  <c r="AA17" i="6"/>
  <c r="Z17" i="6"/>
  <c r="Y17" i="6"/>
  <c r="X17" i="6"/>
  <c r="W17" i="6"/>
  <c r="AF16" i="6"/>
  <c r="AE16" i="6"/>
  <c r="AD16" i="6"/>
  <c r="AC16" i="6"/>
  <c r="AB16" i="6"/>
  <c r="AA16" i="6"/>
  <c r="Z16" i="6"/>
  <c r="Y16" i="6"/>
  <c r="X16" i="6"/>
  <c r="W16" i="6"/>
  <c r="AF15" i="6"/>
  <c r="AE15" i="6"/>
  <c r="AD15" i="6"/>
  <c r="AC15" i="6"/>
  <c r="AB15" i="6"/>
  <c r="AA15" i="6"/>
  <c r="Z15" i="6"/>
  <c r="Y15" i="6"/>
  <c r="X15" i="6"/>
  <c r="W15" i="6"/>
  <c r="AF14" i="6"/>
  <c r="AE14" i="6"/>
  <c r="AD14" i="6"/>
  <c r="AC14" i="6"/>
  <c r="AB14" i="6"/>
  <c r="AA14" i="6"/>
  <c r="Z14" i="6"/>
  <c r="Y14" i="6"/>
  <c r="X14" i="6"/>
  <c r="W14" i="6"/>
  <c r="AF13" i="6"/>
  <c r="AE13" i="6"/>
  <c r="AD13" i="6"/>
  <c r="AC13" i="6"/>
  <c r="AB13" i="6"/>
  <c r="AA13" i="6"/>
  <c r="Z13" i="6"/>
  <c r="Y13" i="6"/>
  <c r="X13" i="6"/>
  <c r="W13" i="6"/>
  <c r="AF12" i="6"/>
  <c r="AE12" i="6"/>
  <c r="AD12" i="6"/>
  <c r="AC12" i="6"/>
  <c r="AB12" i="6"/>
  <c r="AA12" i="6"/>
  <c r="Z12" i="6"/>
  <c r="Y12" i="6"/>
  <c r="X12" i="6"/>
  <c r="W12" i="6"/>
  <c r="AF11" i="6"/>
  <c r="AE11" i="6"/>
  <c r="AD11" i="6"/>
  <c r="AC11" i="6"/>
  <c r="AB11" i="6"/>
  <c r="AA11" i="6"/>
  <c r="Z11" i="6"/>
  <c r="Y11" i="6"/>
  <c r="X11" i="6"/>
  <c r="W11" i="6"/>
  <c r="AF10" i="6"/>
  <c r="AE10" i="6"/>
  <c r="AD10" i="6"/>
  <c r="AC10" i="6"/>
  <c r="AB10" i="6"/>
  <c r="AA10" i="6"/>
  <c r="Z10" i="6"/>
  <c r="Y10" i="6"/>
  <c r="X10" i="6"/>
  <c r="W10" i="6"/>
  <c r="AF9" i="6"/>
  <c r="AE9" i="6"/>
  <c r="AD9" i="6"/>
  <c r="AC9" i="6"/>
  <c r="AB9" i="6"/>
  <c r="AA9" i="6"/>
  <c r="Z9" i="6"/>
  <c r="Y9" i="6"/>
  <c r="X9" i="6"/>
  <c r="W9" i="6"/>
  <c r="AF8" i="6"/>
  <c r="AE8" i="6"/>
  <c r="AD8" i="6"/>
  <c r="AC8" i="6"/>
  <c r="AB8" i="6"/>
  <c r="AA8" i="6"/>
  <c r="Z8" i="6"/>
  <c r="Y8" i="6"/>
  <c r="X8" i="6"/>
  <c r="W8" i="6"/>
  <c r="AF7" i="6"/>
  <c r="AE7" i="6"/>
  <c r="AD7" i="6"/>
  <c r="AC7" i="6"/>
  <c r="AB7" i="6"/>
  <c r="AA7" i="6"/>
  <c r="Z7" i="6"/>
  <c r="Y7" i="6"/>
  <c r="X7" i="6"/>
  <c r="W7" i="6"/>
  <c r="AF6" i="6"/>
  <c r="AE6" i="6"/>
  <c r="AD6" i="6"/>
  <c r="AC6" i="6"/>
  <c r="AB6" i="6"/>
  <c r="AA6" i="6"/>
  <c r="Z6" i="6"/>
  <c r="Y6" i="6"/>
  <c r="X6" i="6"/>
  <c r="W6" i="6"/>
  <c r="AF5" i="6"/>
  <c r="AE5" i="6"/>
  <c r="AD5" i="6"/>
  <c r="AC5" i="6"/>
  <c r="AB5" i="6"/>
  <c r="AA5" i="6"/>
  <c r="Z5" i="6"/>
  <c r="Y5" i="6"/>
  <c r="X5" i="6"/>
  <c r="W5" i="6"/>
  <c r="AT1310" i="1"/>
  <c r="BP1310" i="1" s="1"/>
  <c r="AT1309" i="1"/>
  <c r="BP1309" i="1" s="1"/>
  <c r="AT1308" i="1"/>
  <c r="BP1308" i="1" s="1"/>
  <c r="AT1307" i="1"/>
  <c r="BP1307" i="1" s="1"/>
  <c r="AT1306" i="1"/>
  <c r="BP1306" i="1" s="1"/>
  <c r="AT1305" i="1"/>
  <c r="BP1305" i="1" s="1"/>
  <c r="AT1304" i="1"/>
  <c r="BP1304" i="1" s="1"/>
  <c r="AT1303" i="1"/>
  <c r="BP1303" i="1" s="1"/>
  <c r="AT1302" i="1"/>
  <c r="BP1302" i="1" s="1"/>
  <c r="AT1301" i="1"/>
  <c r="BP1301" i="1" s="1"/>
  <c r="AT1300" i="1"/>
  <c r="BP1300" i="1" s="1"/>
  <c r="AT1299" i="1"/>
  <c r="BP1299" i="1" s="1"/>
  <c r="AT1298" i="1"/>
  <c r="BP1298" i="1" s="1"/>
  <c r="AT1297" i="1"/>
  <c r="BP1297" i="1" s="1"/>
  <c r="AT1296" i="1"/>
  <c r="BP1296" i="1" s="1"/>
  <c r="AT1295" i="1"/>
  <c r="BP1295" i="1" s="1"/>
  <c r="AT1294" i="1"/>
  <c r="BP1294" i="1" s="1"/>
  <c r="AT1293" i="1"/>
  <c r="BP1293" i="1" s="1"/>
  <c r="AT1292" i="1"/>
  <c r="BP1292" i="1" s="1"/>
  <c r="AT1291" i="1"/>
  <c r="BP1291" i="1" s="1"/>
  <c r="AT1290" i="1"/>
  <c r="BP1290" i="1" s="1"/>
  <c r="AT1289" i="1"/>
  <c r="BP1289" i="1" s="1"/>
  <c r="AT1288" i="1"/>
  <c r="BP1288" i="1" s="1"/>
  <c r="AT1287" i="1"/>
  <c r="BP1287" i="1" s="1"/>
  <c r="AT1286" i="1"/>
  <c r="BP1286" i="1" s="1"/>
  <c r="AT1285" i="1"/>
  <c r="BP1285" i="1" s="1"/>
  <c r="AT1284" i="1"/>
  <c r="BP1284" i="1" s="1"/>
  <c r="AT1283" i="1"/>
  <c r="BP1283" i="1" s="1"/>
  <c r="AT1282" i="1"/>
  <c r="BP1282" i="1" s="1"/>
  <c r="AT1281" i="1"/>
  <c r="BP1281" i="1" s="1"/>
  <c r="AT1280" i="1"/>
  <c r="BP1280" i="1" s="1"/>
  <c r="AT1279" i="1"/>
  <c r="BP1279" i="1" s="1"/>
  <c r="AT1278" i="1"/>
  <c r="BP1278" i="1" s="1"/>
  <c r="AT1277" i="1"/>
  <c r="BP1277" i="1" s="1"/>
  <c r="AT1276" i="1"/>
  <c r="BP1276" i="1" s="1"/>
  <c r="AT1275" i="1"/>
  <c r="BP1275" i="1" s="1"/>
  <c r="AT1274" i="1"/>
  <c r="BP1274" i="1" s="1"/>
  <c r="AT1273" i="1"/>
  <c r="BP1273" i="1" s="1"/>
  <c r="AT1272" i="1"/>
  <c r="BP1272" i="1" s="1"/>
  <c r="AT1271" i="1"/>
  <c r="BP1271" i="1" s="1"/>
  <c r="AT1270" i="1"/>
  <c r="BP1270" i="1" s="1"/>
  <c r="AT1269" i="1"/>
  <c r="BP1269" i="1" s="1"/>
  <c r="AT1268" i="1"/>
  <c r="BP1268" i="1" s="1"/>
  <c r="AT1267" i="1"/>
  <c r="BP1267" i="1" s="1"/>
  <c r="AT1266" i="1"/>
  <c r="BP1266" i="1" s="1"/>
  <c r="AT1265" i="1"/>
  <c r="BP1265" i="1" s="1"/>
  <c r="AT1264" i="1"/>
  <c r="BP1264" i="1" s="1"/>
  <c r="AT1263" i="1"/>
  <c r="BP1263" i="1" s="1"/>
  <c r="AT1262" i="1"/>
  <c r="BP1262" i="1" s="1"/>
  <c r="AT1261" i="1"/>
  <c r="BP1261" i="1" s="1"/>
  <c r="AT1260" i="1"/>
  <c r="BP1260" i="1" s="1"/>
  <c r="AT1259" i="1"/>
  <c r="BP1259" i="1" s="1"/>
  <c r="AT1258" i="1"/>
  <c r="BP1258" i="1" s="1"/>
  <c r="AT1257" i="1"/>
  <c r="BP1257" i="1" s="1"/>
  <c r="AT1256" i="1"/>
  <c r="BP1256" i="1" s="1"/>
  <c r="AT1255" i="1"/>
  <c r="BP1255" i="1" s="1"/>
  <c r="AT1254" i="1"/>
  <c r="BP1254" i="1" s="1"/>
  <c r="AT1253" i="1"/>
  <c r="BP1253" i="1" s="1"/>
  <c r="AT1252" i="1"/>
  <c r="BP1252" i="1" s="1"/>
  <c r="AT1251" i="1"/>
  <c r="BP1251" i="1" s="1"/>
  <c r="AT1250" i="1"/>
  <c r="BP1250" i="1" s="1"/>
  <c r="AT1249" i="1"/>
  <c r="BP1249" i="1" s="1"/>
  <c r="AT1248" i="1"/>
  <c r="BP1248" i="1" s="1"/>
  <c r="AT1247" i="1"/>
  <c r="BP1247" i="1" s="1"/>
  <c r="AT1246" i="1"/>
  <c r="BP1246" i="1" s="1"/>
  <c r="AT1245" i="1"/>
  <c r="BP1245" i="1" s="1"/>
  <c r="AT1244" i="1"/>
  <c r="BP1244" i="1" s="1"/>
  <c r="AT1243" i="1"/>
  <c r="BP1243" i="1" s="1"/>
  <c r="AT1242" i="1"/>
  <c r="BP1242" i="1" s="1"/>
  <c r="AT1241" i="1"/>
  <c r="BP1241" i="1" s="1"/>
  <c r="AT1240" i="1"/>
  <c r="BP1240" i="1" s="1"/>
  <c r="AT1239" i="1"/>
  <c r="BP1239" i="1" s="1"/>
  <c r="AT1238" i="1"/>
  <c r="BP1238" i="1" s="1"/>
  <c r="AT1237" i="1"/>
  <c r="BP1237" i="1" s="1"/>
  <c r="AT1236" i="1"/>
  <c r="BP1236" i="1" s="1"/>
  <c r="AT1235" i="1"/>
  <c r="BP1235" i="1" s="1"/>
  <c r="AT1234" i="1"/>
  <c r="BP1234" i="1" s="1"/>
  <c r="AT1233" i="1"/>
  <c r="BP1233" i="1" s="1"/>
  <c r="AT1232" i="1"/>
  <c r="BP1232" i="1" s="1"/>
  <c r="AT1231" i="1"/>
  <c r="BP1231" i="1" s="1"/>
  <c r="AT1230" i="1"/>
  <c r="BP1230" i="1" s="1"/>
  <c r="AT1229" i="1"/>
  <c r="BP1229" i="1" s="1"/>
  <c r="AT1228" i="1"/>
  <c r="BP1228" i="1" s="1"/>
  <c r="AT1227" i="1"/>
  <c r="BP1227" i="1" s="1"/>
  <c r="AT1226" i="1"/>
  <c r="BP1226" i="1" s="1"/>
  <c r="AT1225" i="1"/>
  <c r="BP1225" i="1" s="1"/>
  <c r="AT1224" i="1"/>
  <c r="BP1224" i="1" s="1"/>
  <c r="AT1223" i="1"/>
  <c r="BP1223" i="1" s="1"/>
  <c r="AT1222" i="1"/>
  <c r="BP1222" i="1" s="1"/>
  <c r="AT1221" i="1"/>
  <c r="BP1221" i="1" s="1"/>
  <c r="AT1220" i="1"/>
  <c r="BP1220" i="1" s="1"/>
  <c r="AT1219" i="1"/>
  <c r="BP1219" i="1" s="1"/>
  <c r="AT1218" i="1"/>
  <c r="BP1218" i="1" s="1"/>
  <c r="AT1217" i="1"/>
  <c r="BP1217" i="1" s="1"/>
  <c r="AT1216" i="1"/>
  <c r="BP1216" i="1" s="1"/>
  <c r="AT1215" i="1"/>
  <c r="BP1215" i="1" s="1"/>
  <c r="AT1214" i="1"/>
  <c r="BP1214" i="1" s="1"/>
  <c r="AT1213" i="1"/>
  <c r="BP1213" i="1" s="1"/>
  <c r="AT1212" i="1"/>
  <c r="BP1212" i="1" s="1"/>
  <c r="AT1211" i="1"/>
  <c r="BP1211" i="1" s="1"/>
  <c r="AT1210" i="1"/>
  <c r="BP1210" i="1" s="1"/>
  <c r="AT1209" i="1"/>
  <c r="BP1209" i="1" s="1"/>
  <c r="AT1208" i="1"/>
  <c r="BP1208" i="1" s="1"/>
  <c r="AT1207" i="1"/>
  <c r="BP1207" i="1" s="1"/>
  <c r="AT1206" i="1"/>
  <c r="BP1206" i="1" s="1"/>
  <c r="AT1205" i="1"/>
  <c r="BP1205" i="1" s="1"/>
  <c r="AT1204" i="1"/>
  <c r="BP1204" i="1" s="1"/>
  <c r="AT1203" i="1"/>
  <c r="BP1203" i="1" s="1"/>
  <c r="AT1202" i="1"/>
  <c r="BP1202" i="1" s="1"/>
  <c r="AT1201" i="1"/>
  <c r="BP1201" i="1" s="1"/>
  <c r="AT1200" i="1"/>
  <c r="BP1200" i="1" s="1"/>
  <c r="AT1199" i="1"/>
  <c r="BP1199" i="1" s="1"/>
  <c r="AT1198" i="1"/>
  <c r="BP1198" i="1" s="1"/>
  <c r="AT1197" i="1"/>
  <c r="BP1197" i="1" s="1"/>
  <c r="AT1196" i="1"/>
  <c r="BP1196" i="1" s="1"/>
  <c r="AT1195" i="1"/>
  <c r="BP1195" i="1" s="1"/>
  <c r="AT1194" i="1"/>
  <c r="BP1194" i="1" s="1"/>
  <c r="AT1193" i="1"/>
  <c r="BP1193" i="1" s="1"/>
  <c r="AT1192" i="1"/>
  <c r="BP1192" i="1" s="1"/>
  <c r="AT1191" i="1"/>
  <c r="BP1191" i="1" s="1"/>
  <c r="AT1190" i="1"/>
  <c r="BP1190" i="1" s="1"/>
  <c r="AT1189" i="1"/>
  <c r="BP1189" i="1" s="1"/>
  <c r="AT1188" i="1"/>
  <c r="BP1188" i="1" s="1"/>
  <c r="AT1187" i="1"/>
  <c r="BP1187" i="1" s="1"/>
  <c r="AT1186" i="1"/>
  <c r="BP1186" i="1" s="1"/>
  <c r="AT1185" i="1"/>
  <c r="BP1185" i="1" s="1"/>
  <c r="AT1184" i="1"/>
  <c r="BP1184" i="1" s="1"/>
  <c r="AT1183" i="1"/>
  <c r="BP1183" i="1" s="1"/>
  <c r="AT1182" i="1"/>
  <c r="BP1182" i="1" s="1"/>
  <c r="AT1181" i="1"/>
  <c r="BP1181" i="1" s="1"/>
  <c r="AT1180" i="1"/>
  <c r="BP1180" i="1" s="1"/>
  <c r="AT1179" i="1"/>
  <c r="BP1179" i="1" s="1"/>
  <c r="AT1178" i="1"/>
  <c r="BP1178" i="1" s="1"/>
  <c r="AT1177" i="1"/>
  <c r="BP1177" i="1" s="1"/>
  <c r="AT1176" i="1"/>
  <c r="BP1176" i="1" s="1"/>
  <c r="AT1175" i="1"/>
  <c r="BP1175" i="1" s="1"/>
  <c r="AT1174" i="1"/>
  <c r="BP1174" i="1" s="1"/>
  <c r="AT1173" i="1"/>
  <c r="BP1173" i="1" s="1"/>
  <c r="AT1172" i="1"/>
  <c r="BP1172" i="1" s="1"/>
  <c r="AT1171" i="1"/>
  <c r="BP1171" i="1" s="1"/>
  <c r="AT1170" i="1"/>
  <c r="BP1170" i="1" s="1"/>
  <c r="AT1169" i="1"/>
  <c r="BP1169" i="1" s="1"/>
  <c r="AT1168" i="1"/>
  <c r="BP1168" i="1" s="1"/>
  <c r="AT1167" i="1"/>
  <c r="BP1167" i="1" s="1"/>
  <c r="AT1166" i="1"/>
  <c r="BP1166" i="1" s="1"/>
  <c r="AT1165" i="1"/>
  <c r="BP1165" i="1" s="1"/>
  <c r="AT1164" i="1"/>
  <c r="BP1164" i="1" s="1"/>
  <c r="AT1163" i="1"/>
  <c r="BP1163" i="1" s="1"/>
  <c r="AT1162" i="1"/>
  <c r="BP1162" i="1" s="1"/>
  <c r="AT1161" i="1"/>
  <c r="BP1161" i="1" s="1"/>
  <c r="AT1160" i="1"/>
  <c r="BP1160" i="1" s="1"/>
  <c r="AT1159" i="1"/>
  <c r="BP1159" i="1" s="1"/>
  <c r="AT1158" i="1"/>
  <c r="BP1158" i="1" s="1"/>
  <c r="AT1157" i="1"/>
  <c r="BP1157" i="1" s="1"/>
  <c r="AT1156" i="1"/>
  <c r="BP1156" i="1" s="1"/>
  <c r="AT1155" i="1"/>
  <c r="BP1155" i="1" s="1"/>
  <c r="AT1154" i="1"/>
  <c r="BP1154" i="1" s="1"/>
  <c r="AT1153" i="1"/>
  <c r="BP1153" i="1" s="1"/>
  <c r="AT1152" i="1"/>
  <c r="BP1152" i="1" s="1"/>
  <c r="AT1151" i="1"/>
  <c r="BP1151" i="1" s="1"/>
  <c r="AT1150" i="1"/>
  <c r="BP1150" i="1" s="1"/>
  <c r="AT1149" i="1"/>
  <c r="BP1149" i="1" s="1"/>
  <c r="AT1148" i="1"/>
  <c r="BP1148" i="1" s="1"/>
  <c r="AT1147" i="1"/>
  <c r="BP1147" i="1" s="1"/>
  <c r="AT1146" i="1"/>
  <c r="BP1146" i="1" s="1"/>
  <c r="AT1145" i="1"/>
  <c r="BP1145" i="1" s="1"/>
  <c r="AT1144" i="1"/>
  <c r="BP1144" i="1" s="1"/>
  <c r="AT1143" i="1"/>
  <c r="BP1143" i="1" s="1"/>
  <c r="AT1142" i="1"/>
  <c r="BP1142" i="1" s="1"/>
  <c r="AT1141" i="1"/>
  <c r="BP1141" i="1" s="1"/>
  <c r="AT1140" i="1"/>
  <c r="BP1140" i="1" s="1"/>
  <c r="AT1139" i="1"/>
  <c r="BP1139" i="1" s="1"/>
  <c r="AT1138" i="1"/>
  <c r="BP1138" i="1" s="1"/>
  <c r="AT1137" i="1"/>
  <c r="BP1137" i="1" s="1"/>
  <c r="AT1136" i="1"/>
  <c r="BP1136" i="1" s="1"/>
  <c r="AT1135" i="1"/>
  <c r="BP1135" i="1" s="1"/>
  <c r="AT1134" i="1"/>
  <c r="BP1134" i="1" s="1"/>
  <c r="AT1133" i="1"/>
  <c r="BP1133" i="1" s="1"/>
  <c r="AT1132" i="1"/>
  <c r="BP1132" i="1" s="1"/>
  <c r="AT1131" i="1"/>
  <c r="BP1131" i="1" s="1"/>
  <c r="AT1130" i="1"/>
  <c r="BP1130" i="1" s="1"/>
  <c r="AT1129" i="1"/>
  <c r="BP1129" i="1" s="1"/>
  <c r="AT1128" i="1"/>
  <c r="BP1128" i="1" s="1"/>
  <c r="AT1127" i="1"/>
  <c r="BP1127" i="1" s="1"/>
  <c r="AT1126" i="1"/>
  <c r="BP1126" i="1" s="1"/>
  <c r="AT1125" i="1"/>
  <c r="BP1125" i="1" s="1"/>
  <c r="AT1124" i="1"/>
  <c r="BP1124" i="1" s="1"/>
  <c r="AT1123" i="1"/>
  <c r="BP1123" i="1" s="1"/>
  <c r="AT1122" i="1"/>
  <c r="BP1122" i="1" s="1"/>
  <c r="AT1121" i="1"/>
  <c r="BP1121" i="1" s="1"/>
  <c r="AT1120" i="1"/>
  <c r="BP1120" i="1" s="1"/>
  <c r="AT1119" i="1"/>
  <c r="BP1119" i="1" s="1"/>
  <c r="AT1118" i="1"/>
  <c r="BP1118" i="1" s="1"/>
  <c r="AT1117" i="1"/>
  <c r="BP1117" i="1" s="1"/>
  <c r="AT1116" i="1"/>
  <c r="BP1116" i="1" s="1"/>
  <c r="AT1115" i="1"/>
  <c r="BP1115" i="1" s="1"/>
  <c r="AT1114" i="1"/>
  <c r="BP1114" i="1" s="1"/>
  <c r="AT1113" i="1"/>
  <c r="BP1113" i="1" s="1"/>
  <c r="AT1112" i="1"/>
  <c r="BP1112" i="1" s="1"/>
  <c r="AT1111" i="1"/>
  <c r="BP1111" i="1" s="1"/>
  <c r="AT1110" i="1"/>
  <c r="BP1110" i="1" s="1"/>
  <c r="AT1109" i="1"/>
  <c r="BP1109" i="1" s="1"/>
  <c r="AT1108" i="1"/>
  <c r="BP1108" i="1" s="1"/>
  <c r="AT1107" i="1"/>
  <c r="BP1107" i="1" s="1"/>
  <c r="AT1106" i="1"/>
  <c r="BP1106" i="1" s="1"/>
  <c r="AT1105" i="1"/>
  <c r="BP1105" i="1" s="1"/>
  <c r="AT1104" i="1"/>
  <c r="BP1104" i="1" s="1"/>
  <c r="AT1103" i="1"/>
  <c r="BP1103" i="1" s="1"/>
  <c r="AT1102" i="1"/>
  <c r="BP1102" i="1" s="1"/>
  <c r="AT1101" i="1"/>
  <c r="BP1101" i="1" s="1"/>
  <c r="AT1100" i="1"/>
  <c r="BP1100" i="1" s="1"/>
  <c r="AT1099" i="1"/>
  <c r="BP1099" i="1" s="1"/>
  <c r="AT1098" i="1"/>
  <c r="BP1098" i="1" s="1"/>
  <c r="AT1097" i="1"/>
  <c r="BP1097" i="1" s="1"/>
  <c r="AT1096" i="1"/>
  <c r="BP1096" i="1" s="1"/>
  <c r="AT1095" i="1"/>
  <c r="BP1095" i="1" s="1"/>
  <c r="AT1094" i="1"/>
  <c r="BP1094" i="1" s="1"/>
  <c r="AT1093" i="1"/>
  <c r="BP1093" i="1" s="1"/>
  <c r="AT1092" i="1"/>
  <c r="BP1092" i="1" s="1"/>
  <c r="AT1091" i="1"/>
  <c r="BP1091" i="1" s="1"/>
  <c r="AT1090" i="1"/>
  <c r="BP1090" i="1" s="1"/>
  <c r="AT1089" i="1"/>
  <c r="BP1089" i="1" s="1"/>
  <c r="AT1088" i="1"/>
  <c r="BP1088" i="1" s="1"/>
  <c r="AT1087" i="1"/>
  <c r="BP1087" i="1" s="1"/>
  <c r="AT1086" i="1"/>
  <c r="BP1086" i="1" s="1"/>
  <c r="AT1085" i="1"/>
  <c r="BP1085" i="1" s="1"/>
  <c r="AT1084" i="1"/>
  <c r="BP1084" i="1" s="1"/>
  <c r="AT1083" i="1"/>
  <c r="BP1083" i="1" s="1"/>
  <c r="AT1082" i="1"/>
  <c r="BP1082" i="1" s="1"/>
  <c r="AT1081" i="1"/>
  <c r="BP1081" i="1" s="1"/>
  <c r="AT1080" i="1"/>
  <c r="BP1080" i="1" s="1"/>
  <c r="AT1079" i="1"/>
  <c r="BP1079" i="1" s="1"/>
  <c r="AT1078" i="1"/>
  <c r="BP1078" i="1" s="1"/>
  <c r="AT1077" i="1"/>
  <c r="BP1077" i="1" s="1"/>
  <c r="AT1076" i="1"/>
  <c r="BP1076" i="1" s="1"/>
  <c r="AT1075" i="1"/>
  <c r="BP1075" i="1" s="1"/>
  <c r="AT1074" i="1"/>
  <c r="BP1074" i="1" s="1"/>
  <c r="AT1073" i="1"/>
  <c r="BP1073" i="1" s="1"/>
  <c r="AT1072" i="1"/>
  <c r="BP1072" i="1" s="1"/>
  <c r="AT1071" i="1"/>
  <c r="BP1071" i="1" s="1"/>
  <c r="AT1070" i="1"/>
  <c r="BP1070" i="1" s="1"/>
  <c r="AT1069" i="1"/>
  <c r="BP1069" i="1" s="1"/>
  <c r="AT1068" i="1"/>
  <c r="BP1068" i="1" s="1"/>
  <c r="AT1067" i="1"/>
  <c r="BP1067" i="1" s="1"/>
  <c r="AT1066" i="1"/>
  <c r="BP1066" i="1" s="1"/>
  <c r="AT1065" i="1"/>
  <c r="BP1065" i="1" s="1"/>
  <c r="AT1064" i="1"/>
  <c r="BP1064" i="1" s="1"/>
  <c r="AT1063" i="1"/>
  <c r="BP1063" i="1" s="1"/>
  <c r="AT1062" i="1"/>
  <c r="BP1062" i="1" s="1"/>
  <c r="AT1061" i="1"/>
  <c r="BP1061" i="1" s="1"/>
  <c r="AT1060" i="1"/>
  <c r="BP1060" i="1" s="1"/>
  <c r="AT1059" i="1"/>
  <c r="BP1059" i="1" s="1"/>
  <c r="AT1058" i="1"/>
  <c r="BP1058" i="1" s="1"/>
  <c r="AT1057" i="1"/>
  <c r="BP1057" i="1" s="1"/>
  <c r="AT1056" i="1"/>
  <c r="BP1056" i="1" s="1"/>
  <c r="AT1055" i="1"/>
  <c r="BP1055" i="1" s="1"/>
  <c r="AT1054" i="1"/>
  <c r="BP1054" i="1" s="1"/>
  <c r="AT1053" i="1"/>
  <c r="BP1053" i="1" s="1"/>
  <c r="AT1052" i="1"/>
  <c r="BP1052" i="1" s="1"/>
  <c r="AT1051" i="1"/>
  <c r="BP1051" i="1" s="1"/>
  <c r="AT1050" i="1"/>
  <c r="BP1050" i="1" s="1"/>
  <c r="AT1049" i="1"/>
  <c r="BP1049" i="1" s="1"/>
  <c r="AT1048" i="1"/>
  <c r="BP1048" i="1" s="1"/>
  <c r="AT1047" i="1"/>
  <c r="BP1047" i="1" s="1"/>
  <c r="AT1046" i="1"/>
  <c r="BP1046" i="1" s="1"/>
  <c r="AT1045" i="1"/>
  <c r="BP1045" i="1" s="1"/>
  <c r="AT1044" i="1"/>
  <c r="BP1044" i="1" s="1"/>
  <c r="AT1043" i="1"/>
  <c r="BP1043" i="1" s="1"/>
  <c r="AT1042" i="1"/>
  <c r="BP1042" i="1" s="1"/>
  <c r="AT1041" i="1"/>
  <c r="BP1041" i="1" s="1"/>
  <c r="AT1040" i="1"/>
  <c r="BP1040" i="1" s="1"/>
  <c r="AT1039" i="1"/>
  <c r="BP1039" i="1" s="1"/>
  <c r="AT1038" i="1"/>
  <c r="BP1038" i="1" s="1"/>
  <c r="AT1037" i="1"/>
  <c r="BP1037" i="1" s="1"/>
  <c r="AT1036" i="1"/>
  <c r="BP1036" i="1" s="1"/>
  <c r="AT1035" i="1"/>
  <c r="BP1035" i="1" s="1"/>
  <c r="AT1034" i="1"/>
  <c r="BP1034" i="1" s="1"/>
  <c r="AT1033" i="1"/>
  <c r="BP1033" i="1" s="1"/>
  <c r="AT1032" i="1"/>
  <c r="BP1032" i="1" s="1"/>
  <c r="AT1031" i="1"/>
  <c r="BP1031" i="1" s="1"/>
  <c r="AT1030" i="1"/>
  <c r="BP1030" i="1" s="1"/>
  <c r="AT1029" i="1"/>
  <c r="BP1029" i="1" s="1"/>
  <c r="AT1028" i="1"/>
  <c r="BP1028" i="1" s="1"/>
  <c r="AT1027" i="1"/>
  <c r="BP1027" i="1" s="1"/>
  <c r="AT1026" i="1"/>
  <c r="BP1026" i="1" s="1"/>
  <c r="AT1025" i="1"/>
  <c r="BP1025" i="1" s="1"/>
  <c r="AT1024" i="1"/>
  <c r="BP1024" i="1" s="1"/>
  <c r="AT1023" i="1"/>
  <c r="BP1023" i="1" s="1"/>
  <c r="AT1022" i="1"/>
  <c r="BP1022" i="1" s="1"/>
  <c r="AT1021" i="1"/>
  <c r="BP1021" i="1" s="1"/>
  <c r="AT1020" i="1"/>
  <c r="BP1020" i="1" s="1"/>
  <c r="AT1019" i="1"/>
  <c r="BP1019" i="1" s="1"/>
  <c r="AT1018" i="1"/>
  <c r="BP1018" i="1" s="1"/>
  <c r="AT1017" i="1"/>
  <c r="BP1017" i="1" s="1"/>
  <c r="AT1016" i="1"/>
  <c r="BP1016" i="1" s="1"/>
  <c r="AT1015" i="1"/>
  <c r="BP1015" i="1" s="1"/>
  <c r="AT1014" i="1"/>
  <c r="BP1014" i="1" s="1"/>
  <c r="AT1013" i="1"/>
  <c r="BP1013" i="1" s="1"/>
  <c r="AT1012" i="1"/>
  <c r="BP1012" i="1" s="1"/>
  <c r="AT1011" i="1"/>
  <c r="BP1011" i="1" s="1"/>
  <c r="AT1010" i="1"/>
  <c r="BP1010" i="1" s="1"/>
  <c r="AT1009" i="1"/>
  <c r="BP1009" i="1" s="1"/>
  <c r="AT1008" i="1"/>
  <c r="BP1008" i="1" s="1"/>
  <c r="AT1007" i="1"/>
  <c r="BP1007" i="1" s="1"/>
  <c r="AT1006" i="1"/>
  <c r="BP1006" i="1" s="1"/>
  <c r="AT1005" i="1"/>
  <c r="BP1005" i="1" s="1"/>
  <c r="AT1004" i="1"/>
  <c r="BP1004" i="1" s="1"/>
  <c r="AT1003" i="1"/>
  <c r="BP1003" i="1" s="1"/>
  <c r="AT1002" i="1"/>
  <c r="BP1002" i="1" s="1"/>
  <c r="AT1001" i="1"/>
  <c r="BP1001" i="1" s="1"/>
  <c r="AT1000" i="1"/>
  <c r="BP1000" i="1" s="1"/>
  <c r="AT999" i="1"/>
  <c r="BP999" i="1" s="1"/>
  <c r="AT998" i="1"/>
  <c r="BP998" i="1" s="1"/>
  <c r="AT997" i="1"/>
  <c r="BP997" i="1" s="1"/>
  <c r="AT996" i="1"/>
  <c r="BP996" i="1" s="1"/>
  <c r="AT995" i="1"/>
  <c r="BP995" i="1" s="1"/>
  <c r="AT994" i="1"/>
  <c r="BP994" i="1" s="1"/>
  <c r="AT993" i="1"/>
  <c r="BP993" i="1" s="1"/>
  <c r="AT992" i="1"/>
  <c r="BP992" i="1" s="1"/>
  <c r="AT991" i="1"/>
  <c r="BP991" i="1" s="1"/>
  <c r="AT990" i="1"/>
  <c r="BP990" i="1" s="1"/>
  <c r="AT989" i="1"/>
  <c r="BP989" i="1" s="1"/>
  <c r="AT988" i="1"/>
  <c r="BP988" i="1" s="1"/>
  <c r="AT987" i="1"/>
  <c r="BP987" i="1" s="1"/>
  <c r="AT986" i="1"/>
  <c r="BP986" i="1" s="1"/>
  <c r="AT985" i="1"/>
  <c r="BP985" i="1" s="1"/>
  <c r="AT984" i="1"/>
  <c r="BP984" i="1" s="1"/>
  <c r="AT983" i="1"/>
  <c r="BP983" i="1" s="1"/>
  <c r="AT982" i="1"/>
  <c r="BP982" i="1" s="1"/>
  <c r="AT981" i="1"/>
  <c r="BP981" i="1" s="1"/>
  <c r="AT980" i="1"/>
  <c r="BP980" i="1" s="1"/>
  <c r="AT979" i="1"/>
  <c r="BP979" i="1" s="1"/>
  <c r="AT978" i="1"/>
  <c r="BP978" i="1" s="1"/>
  <c r="AT977" i="1"/>
  <c r="BP977" i="1" s="1"/>
  <c r="AT976" i="1"/>
  <c r="BP976" i="1" s="1"/>
  <c r="AT975" i="1"/>
  <c r="BP975" i="1" s="1"/>
  <c r="AT974" i="1"/>
  <c r="BP974" i="1" s="1"/>
  <c r="AT973" i="1"/>
  <c r="BP973" i="1" s="1"/>
  <c r="AT972" i="1"/>
  <c r="BP972" i="1" s="1"/>
  <c r="AT971" i="1"/>
  <c r="BP971" i="1" s="1"/>
  <c r="AT970" i="1"/>
  <c r="BP970" i="1" s="1"/>
  <c r="AT969" i="1"/>
  <c r="BP969" i="1" s="1"/>
  <c r="AT968" i="1"/>
  <c r="BP968" i="1" s="1"/>
  <c r="AT967" i="1"/>
  <c r="BP967" i="1" s="1"/>
  <c r="AT966" i="1"/>
  <c r="BP966" i="1" s="1"/>
  <c r="AT965" i="1"/>
  <c r="BP965" i="1" s="1"/>
  <c r="AT964" i="1"/>
  <c r="BP964" i="1" s="1"/>
  <c r="AT963" i="1"/>
  <c r="BP963" i="1" s="1"/>
  <c r="AT962" i="1"/>
  <c r="BP962" i="1" s="1"/>
  <c r="AT961" i="1"/>
  <c r="BP961" i="1" s="1"/>
  <c r="AT960" i="1"/>
  <c r="BP960" i="1" s="1"/>
  <c r="AT959" i="1"/>
  <c r="BP959" i="1" s="1"/>
  <c r="AT958" i="1"/>
  <c r="BP958" i="1" s="1"/>
  <c r="AT957" i="1"/>
  <c r="BP957" i="1" s="1"/>
  <c r="AT956" i="1"/>
  <c r="BP956" i="1" s="1"/>
  <c r="AT955" i="1"/>
  <c r="BP955" i="1" s="1"/>
  <c r="AT954" i="1"/>
  <c r="BP954" i="1" s="1"/>
  <c r="AT953" i="1"/>
  <c r="BP953" i="1" s="1"/>
  <c r="AT952" i="1"/>
  <c r="BP952" i="1" s="1"/>
  <c r="AT951" i="1"/>
  <c r="BP951" i="1" s="1"/>
  <c r="AT950" i="1"/>
  <c r="BP950" i="1" s="1"/>
  <c r="AT949" i="1"/>
  <c r="BP949" i="1" s="1"/>
  <c r="AT948" i="1"/>
  <c r="BP948" i="1" s="1"/>
  <c r="AT947" i="1"/>
  <c r="BP947" i="1" s="1"/>
  <c r="AT946" i="1"/>
  <c r="BP946" i="1" s="1"/>
  <c r="AT945" i="1"/>
  <c r="BP945" i="1" s="1"/>
  <c r="AT944" i="1"/>
  <c r="BP944" i="1" s="1"/>
  <c r="AT943" i="1"/>
  <c r="BP943" i="1" s="1"/>
  <c r="AT942" i="1"/>
  <c r="BP942" i="1" s="1"/>
  <c r="AT941" i="1"/>
  <c r="BP941" i="1" s="1"/>
  <c r="AT940" i="1"/>
  <c r="BP940" i="1" s="1"/>
  <c r="AT939" i="1"/>
  <c r="BP939" i="1" s="1"/>
  <c r="AT938" i="1"/>
  <c r="BP938" i="1" s="1"/>
  <c r="AT937" i="1"/>
  <c r="BP937" i="1" s="1"/>
  <c r="AT936" i="1"/>
  <c r="BP936" i="1" s="1"/>
  <c r="AT935" i="1"/>
  <c r="BP935" i="1" s="1"/>
  <c r="AT934" i="1"/>
  <c r="BP934" i="1" s="1"/>
  <c r="AT933" i="1"/>
  <c r="BP933" i="1" s="1"/>
  <c r="AT932" i="1"/>
  <c r="BP932" i="1" s="1"/>
  <c r="AT931" i="1"/>
  <c r="BP931" i="1" s="1"/>
  <c r="AT930" i="1"/>
  <c r="BP930" i="1" s="1"/>
  <c r="AT929" i="1"/>
  <c r="BP929" i="1" s="1"/>
  <c r="AT928" i="1"/>
  <c r="BP928" i="1" s="1"/>
  <c r="AT927" i="1"/>
  <c r="BP927" i="1" s="1"/>
  <c r="AT926" i="1"/>
  <c r="BP926" i="1" s="1"/>
  <c r="AT925" i="1"/>
  <c r="BP925" i="1" s="1"/>
  <c r="AT924" i="1"/>
  <c r="BP924" i="1" s="1"/>
  <c r="AT923" i="1"/>
  <c r="BP923" i="1" s="1"/>
  <c r="AT922" i="1"/>
  <c r="BP922" i="1" s="1"/>
  <c r="AT921" i="1"/>
  <c r="BP921" i="1" s="1"/>
  <c r="AT920" i="1"/>
  <c r="BP920" i="1" s="1"/>
  <c r="AT919" i="1"/>
  <c r="BP919" i="1" s="1"/>
  <c r="AT918" i="1"/>
  <c r="BP918" i="1" s="1"/>
  <c r="AT917" i="1"/>
  <c r="BP917" i="1" s="1"/>
  <c r="AT916" i="1"/>
  <c r="BP916" i="1" s="1"/>
  <c r="AT915" i="1"/>
  <c r="BP915" i="1" s="1"/>
  <c r="AT914" i="1"/>
  <c r="BP914" i="1" s="1"/>
  <c r="AT913" i="1"/>
  <c r="BP913" i="1" s="1"/>
  <c r="AT912" i="1"/>
  <c r="BP912" i="1" s="1"/>
  <c r="AT911" i="1"/>
  <c r="BP911" i="1" s="1"/>
  <c r="AT910" i="1"/>
  <c r="BP910" i="1" s="1"/>
  <c r="AT909" i="1"/>
  <c r="BP909" i="1" s="1"/>
  <c r="AT908" i="1"/>
  <c r="BP908" i="1" s="1"/>
  <c r="AT907" i="1"/>
  <c r="BP907" i="1" s="1"/>
  <c r="AT906" i="1"/>
  <c r="BP906" i="1" s="1"/>
  <c r="AT905" i="1"/>
  <c r="BP905" i="1" s="1"/>
  <c r="AT904" i="1"/>
  <c r="BP904" i="1" s="1"/>
  <c r="AT903" i="1"/>
  <c r="BP903" i="1" s="1"/>
  <c r="AT902" i="1"/>
  <c r="BP902" i="1" s="1"/>
  <c r="AT901" i="1"/>
  <c r="BP901" i="1" s="1"/>
  <c r="AT900" i="1"/>
  <c r="BP900" i="1" s="1"/>
  <c r="AT899" i="1"/>
  <c r="BP899" i="1" s="1"/>
  <c r="AT898" i="1"/>
  <c r="BP898" i="1" s="1"/>
  <c r="AT897" i="1"/>
  <c r="BP897" i="1" s="1"/>
  <c r="AT896" i="1"/>
  <c r="BP896" i="1" s="1"/>
  <c r="AT895" i="1"/>
  <c r="BP895" i="1" s="1"/>
  <c r="AT894" i="1"/>
  <c r="BP894" i="1" s="1"/>
  <c r="AT893" i="1"/>
  <c r="BP893" i="1" s="1"/>
  <c r="AT892" i="1"/>
  <c r="BP892" i="1" s="1"/>
  <c r="AT891" i="1"/>
  <c r="BP891" i="1" s="1"/>
  <c r="AT890" i="1"/>
  <c r="BP890" i="1" s="1"/>
  <c r="AT889" i="1"/>
  <c r="BP889" i="1" s="1"/>
  <c r="AT888" i="1"/>
  <c r="BP888" i="1" s="1"/>
  <c r="AT887" i="1"/>
  <c r="BP887" i="1" s="1"/>
  <c r="AT886" i="1"/>
  <c r="BP886" i="1" s="1"/>
  <c r="AT885" i="1"/>
  <c r="BP885" i="1" s="1"/>
  <c r="AT884" i="1"/>
  <c r="BP884" i="1" s="1"/>
  <c r="AT883" i="1"/>
  <c r="BP883" i="1" s="1"/>
  <c r="AT882" i="1"/>
  <c r="BP882" i="1" s="1"/>
  <c r="AT881" i="1"/>
  <c r="BP881" i="1" s="1"/>
  <c r="AT880" i="1"/>
  <c r="BP880" i="1" s="1"/>
  <c r="AT879" i="1"/>
  <c r="BP879" i="1" s="1"/>
  <c r="AT878" i="1"/>
  <c r="BP878" i="1" s="1"/>
  <c r="AT877" i="1"/>
  <c r="BP877" i="1" s="1"/>
  <c r="AT876" i="1"/>
  <c r="BP876" i="1" s="1"/>
  <c r="AT875" i="1"/>
  <c r="BP875" i="1" s="1"/>
  <c r="AT874" i="1"/>
  <c r="BP874" i="1" s="1"/>
  <c r="AT873" i="1"/>
  <c r="BP873" i="1" s="1"/>
  <c r="AT872" i="1"/>
  <c r="BP872" i="1" s="1"/>
  <c r="AT871" i="1"/>
  <c r="BP871" i="1" s="1"/>
  <c r="AT870" i="1"/>
  <c r="BP870" i="1" s="1"/>
  <c r="AT869" i="1"/>
  <c r="BP869" i="1" s="1"/>
  <c r="AT868" i="1"/>
  <c r="BP868" i="1" s="1"/>
  <c r="AT867" i="1"/>
  <c r="BP867" i="1" s="1"/>
  <c r="AT866" i="1"/>
  <c r="BP866" i="1" s="1"/>
  <c r="AT865" i="1"/>
  <c r="BP865" i="1" s="1"/>
  <c r="AT864" i="1"/>
  <c r="BP864" i="1" s="1"/>
  <c r="AT863" i="1"/>
  <c r="BP863" i="1" s="1"/>
  <c r="AT862" i="1"/>
  <c r="BP862" i="1" s="1"/>
  <c r="AT861" i="1"/>
  <c r="BP861" i="1" s="1"/>
  <c r="AT860" i="1"/>
  <c r="BP860" i="1" s="1"/>
  <c r="AT859" i="1"/>
  <c r="BP859" i="1" s="1"/>
  <c r="AT858" i="1"/>
  <c r="BP858" i="1" s="1"/>
  <c r="AT857" i="1"/>
  <c r="BP857" i="1" s="1"/>
  <c r="AT856" i="1"/>
  <c r="BP856" i="1" s="1"/>
  <c r="AT855" i="1"/>
  <c r="BP855" i="1" s="1"/>
  <c r="AT854" i="1"/>
  <c r="BP854" i="1" s="1"/>
  <c r="AT853" i="1"/>
  <c r="BP853" i="1" s="1"/>
  <c r="AT852" i="1"/>
  <c r="BP852" i="1" s="1"/>
  <c r="AT851" i="1"/>
  <c r="BP851" i="1" s="1"/>
  <c r="AT850" i="1"/>
  <c r="BP850" i="1" s="1"/>
  <c r="AT849" i="1"/>
  <c r="BP849" i="1" s="1"/>
  <c r="AT848" i="1"/>
  <c r="BP848" i="1" s="1"/>
  <c r="AT847" i="1"/>
  <c r="BP847" i="1" s="1"/>
  <c r="AT846" i="1"/>
  <c r="BP846" i="1" s="1"/>
  <c r="AT845" i="1"/>
  <c r="BP845" i="1" s="1"/>
  <c r="AT844" i="1"/>
  <c r="BP844" i="1" s="1"/>
  <c r="AT843" i="1"/>
  <c r="BP843" i="1" s="1"/>
  <c r="AT842" i="1"/>
  <c r="BP842" i="1" s="1"/>
  <c r="AT841" i="1"/>
  <c r="BP841" i="1" s="1"/>
  <c r="AT840" i="1"/>
  <c r="BP840" i="1" s="1"/>
  <c r="AT839" i="1"/>
  <c r="BP839" i="1" s="1"/>
  <c r="AT838" i="1"/>
  <c r="BP838" i="1" s="1"/>
  <c r="AT837" i="1"/>
  <c r="BP837" i="1" s="1"/>
  <c r="AT836" i="1"/>
  <c r="BP836" i="1" s="1"/>
  <c r="AT835" i="1"/>
  <c r="BP835" i="1" s="1"/>
  <c r="AT834" i="1"/>
  <c r="BP834" i="1" s="1"/>
  <c r="AT833" i="1"/>
  <c r="BP833" i="1" s="1"/>
  <c r="AT832" i="1"/>
  <c r="BP832" i="1" s="1"/>
  <c r="AT831" i="1"/>
  <c r="BP831" i="1" s="1"/>
  <c r="AT830" i="1"/>
  <c r="BP830" i="1" s="1"/>
  <c r="AT829" i="1"/>
  <c r="BP829" i="1" s="1"/>
  <c r="AT828" i="1"/>
  <c r="BP828" i="1" s="1"/>
  <c r="AT827" i="1"/>
  <c r="BP827" i="1" s="1"/>
  <c r="AT826" i="1"/>
  <c r="BP826" i="1" s="1"/>
  <c r="AT825" i="1"/>
  <c r="BP825" i="1" s="1"/>
  <c r="AT824" i="1"/>
  <c r="BP824" i="1" s="1"/>
  <c r="AT823" i="1"/>
  <c r="BP823" i="1" s="1"/>
  <c r="AT822" i="1"/>
  <c r="BP822" i="1" s="1"/>
  <c r="AT821" i="1"/>
  <c r="BP821" i="1" s="1"/>
  <c r="AT820" i="1"/>
  <c r="BP820" i="1" s="1"/>
  <c r="AT819" i="1"/>
  <c r="BP819" i="1" s="1"/>
  <c r="AT818" i="1"/>
  <c r="BP818" i="1" s="1"/>
  <c r="AT817" i="1"/>
  <c r="BP817" i="1" s="1"/>
  <c r="AT816" i="1"/>
  <c r="BP816" i="1" s="1"/>
  <c r="AT815" i="1"/>
  <c r="BP815" i="1" s="1"/>
  <c r="AT814" i="1"/>
  <c r="BP814" i="1" s="1"/>
  <c r="AT813" i="1"/>
  <c r="BP813" i="1" s="1"/>
  <c r="AT812" i="1"/>
  <c r="BP812" i="1" s="1"/>
  <c r="AT811" i="1"/>
  <c r="BP811" i="1" s="1"/>
  <c r="AT810" i="1"/>
  <c r="BP810" i="1" s="1"/>
  <c r="AT809" i="1"/>
  <c r="BP809" i="1" s="1"/>
  <c r="AT808" i="1"/>
  <c r="BP808" i="1" s="1"/>
  <c r="AT807" i="1"/>
  <c r="BP807" i="1" s="1"/>
  <c r="AT806" i="1"/>
  <c r="BP806" i="1" s="1"/>
  <c r="AT805" i="1"/>
  <c r="BP805" i="1" s="1"/>
  <c r="AT804" i="1"/>
  <c r="BP804" i="1" s="1"/>
  <c r="AT803" i="1"/>
  <c r="BP803" i="1" s="1"/>
  <c r="AT802" i="1"/>
  <c r="BP802" i="1" s="1"/>
  <c r="AT801" i="1"/>
  <c r="BP801" i="1" s="1"/>
  <c r="AT800" i="1"/>
  <c r="BP800" i="1" s="1"/>
  <c r="AT799" i="1"/>
  <c r="BP799" i="1" s="1"/>
  <c r="AT798" i="1"/>
  <c r="BP798" i="1" s="1"/>
  <c r="AT797" i="1"/>
  <c r="BP797" i="1" s="1"/>
  <c r="AT796" i="1"/>
  <c r="BP796" i="1" s="1"/>
  <c r="AT795" i="1"/>
  <c r="BP795" i="1" s="1"/>
  <c r="AT794" i="1"/>
  <c r="BP794" i="1" s="1"/>
  <c r="AT793" i="1"/>
  <c r="BP793" i="1" s="1"/>
  <c r="AT792" i="1"/>
  <c r="BP792" i="1" s="1"/>
  <c r="AT791" i="1"/>
  <c r="BP791" i="1" s="1"/>
  <c r="AT790" i="1"/>
  <c r="BP790" i="1" s="1"/>
  <c r="AT789" i="1"/>
  <c r="BP789" i="1" s="1"/>
  <c r="AT788" i="1"/>
  <c r="BP788" i="1" s="1"/>
  <c r="AT787" i="1"/>
  <c r="BP787" i="1" s="1"/>
  <c r="AT786" i="1"/>
  <c r="BP786" i="1" s="1"/>
  <c r="AT785" i="1"/>
  <c r="BP785" i="1" s="1"/>
  <c r="AT784" i="1"/>
  <c r="BP784" i="1" s="1"/>
  <c r="AT783" i="1"/>
  <c r="BP783" i="1" s="1"/>
  <c r="AT782" i="1"/>
  <c r="BP782" i="1" s="1"/>
  <c r="AT781" i="1"/>
  <c r="BP781" i="1" s="1"/>
  <c r="AT780" i="1"/>
  <c r="BP780" i="1" s="1"/>
  <c r="AT779" i="1"/>
  <c r="BP779" i="1" s="1"/>
  <c r="AT778" i="1"/>
  <c r="BP778" i="1" s="1"/>
  <c r="AT777" i="1"/>
  <c r="BP777" i="1" s="1"/>
  <c r="AT776" i="1"/>
  <c r="BP776" i="1" s="1"/>
  <c r="AT775" i="1"/>
  <c r="BP775" i="1" s="1"/>
  <c r="AT774" i="1"/>
  <c r="BP774" i="1" s="1"/>
  <c r="AT773" i="1"/>
  <c r="BP773" i="1" s="1"/>
  <c r="AT772" i="1"/>
  <c r="BP772" i="1" s="1"/>
  <c r="AT771" i="1"/>
  <c r="BP771" i="1" s="1"/>
  <c r="AT770" i="1"/>
  <c r="BP770" i="1" s="1"/>
  <c r="AT769" i="1"/>
  <c r="BP769" i="1" s="1"/>
  <c r="AT768" i="1"/>
  <c r="BP768" i="1" s="1"/>
  <c r="AT767" i="1"/>
  <c r="BP767" i="1" s="1"/>
  <c r="AT766" i="1"/>
  <c r="BP766" i="1" s="1"/>
  <c r="AT765" i="1"/>
  <c r="BP765" i="1" s="1"/>
  <c r="AT764" i="1"/>
  <c r="BP764" i="1" s="1"/>
  <c r="AT763" i="1"/>
  <c r="BP763" i="1" s="1"/>
  <c r="AT762" i="1"/>
  <c r="BP762" i="1" s="1"/>
  <c r="AT761" i="1"/>
  <c r="BP761" i="1" s="1"/>
  <c r="AT760" i="1"/>
  <c r="BP760" i="1" s="1"/>
  <c r="AT759" i="1"/>
  <c r="BP759" i="1" s="1"/>
  <c r="AT758" i="1"/>
  <c r="BP758" i="1" s="1"/>
  <c r="AT757" i="1"/>
  <c r="BP757" i="1" s="1"/>
  <c r="AT756" i="1"/>
  <c r="BP756" i="1" s="1"/>
  <c r="AT755" i="1"/>
  <c r="BP755" i="1" s="1"/>
  <c r="AT754" i="1"/>
  <c r="BP754" i="1" s="1"/>
  <c r="AT753" i="1"/>
  <c r="BP753" i="1" s="1"/>
  <c r="AT752" i="1"/>
  <c r="BP752" i="1" s="1"/>
  <c r="AT751" i="1"/>
  <c r="BP751" i="1" s="1"/>
  <c r="AT750" i="1"/>
  <c r="BP750" i="1" s="1"/>
  <c r="AT749" i="1"/>
  <c r="BP749" i="1" s="1"/>
  <c r="AT748" i="1"/>
  <c r="BP748" i="1" s="1"/>
  <c r="AT747" i="1"/>
  <c r="BP747" i="1" s="1"/>
  <c r="AT746" i="1"/>
  <c r="BP746" i="1" s="1"/>
  <c r="AT745" i="1"/>
  <c r="BP745" i="1" s="1"/>
  <c r="AT744" i="1"/>
  <c r="BP744" i="1" s="1"/>
  <c r="AT743" i="1"/>
  <c r="BP743" i="1" s="1"/>
  <c r="AT742" i="1"/>
  <c r="BP742" i="1" s="1"/>
  <c r="AT741" i="1"/>
  <c r="BP741" i="1" s="1"/>
  <c r="AT740" i="1"/>
  <c r="BP740" i="1" s="1"/>
  <c r="AT739" i="1"/>
  <c r="BP739" i="1" s="1"/>
  <c r="AT738" i="1"/>
  <c r="BP738" i="1" s="1"/>
  <c r="AT737" i="1"/>
  <c r="BP737" i="1" s="1"/>
  <c r="AT736" i="1"/>
  <c r="BP736" i="1" s="1"/>
  <c r="AT735" i="1"/>
  <c r="BP735" i="1" s="1"/>
  <c r="AT734" i="1"/>
  <c r="BP734" i="1" s="1"/>
  <c r="AT733" i="1"/>
  <c r="BP733" i="1" s="1"/>
  <c r="AT732" i="1"/>
  <c r="BP732" i="1" s="1"/>
  <c r="AT731" i="1"/>
  <c r="BP731" i="1" s="1"/>
  <c r="AT730" i="1"/>
  <c r="BP730" i="1" s="1"/>
  <c r="AT729" i="1"/>
  <c r="BP729" i="1" s="1"/>
  <c r="AT728" i="1"/>
  <c r="BP728" i="1" s="1"/>
  <c r="AT727" i="1"/>
  <c r="BP727" i="1" s="1"/>
  <c r="AT726" i="1"/>
  <c r="BP726" i="1" s="1"/>
  <c r="AT725" i="1"/>
  <c r="BP725" i="1" s="1"/>
  <c r="AT724" i="1"/>
  <c r="BP724" i="1" s="1"/>
  <c r="AT723" i="1"/>
  <c r="BP723" i="1" s="1"/>
  <c r="AT722" i="1"/>
  <c r="BP722" i="1" s="1"/>
  <c r="AT721" i="1"/>
  <c r="BP721" i="1" s="1"/>
  <c r="AT720" i="1"/>
  <c r="BP720" i="1" s="1"/>
  <c r="AT719" i="1"/>
  <c r="BP719" i="1" s="1"/>
  <c r="AT718" i="1"/>
  <c r="BP718" i="1" s="1"/>
  <c r="AT717" i="1"/>
  <c r="BP717" i="1" s="1"/>
  <c r="AT716" i="1"/>
  <c r="BP716" i="1" s="1"/>
  <c r="AT715" i="1"/>
  <c r="BP715" i="1" s="1"/>
  <c r="AT714" i="1"/>
  <c r="BP714" i="1" s="1"/>
  <c r="AT713" i="1"/>
  <c r="BP713" i="1" s="1"/>
  <c r="AT712" i="1"/>
  <c r="BP712" i="1" s="1"/>
  <c r="AT711" i="1"/>
  <c r="BP711" i="1" s="1"/>
  <c r="AT710" i="1"/>
  <c r="BP710" i="1" s="1"/>
  <c r="AT709" i="1"/>
  <c r="BP709" i="1" s="1"/>
  <c r="AT708" i="1"/>
  <c r="BP708" i="1" s="1"/>
  <c r="AT707" i="1"/>
  <c r="BP707" i="1" s="1"/>
  <c r="AT706" i="1"/>
  <c r="BP706" i="1" s="1"/>
  <c r="AT705" i="1"/>
  <c r="BP705" i="1" s="1"/>
  <c r="AT704" i="1"/>
  <c r="BP704" i="1" s="1"/>
  <c r="AT703" i="1"/>
  <c r="BP703" i="1" s="1"/>
  <c r="AT702" i="1"/>
  <c r="BP702" i="1" s="1"/>
  <c r="AT701" i="1"/>
  <c r="BP701" i="1" s="1"/>
  <c r="AT700" i="1"/>
  <c r="BP700" i="1" s="1"/>
  <c r="AT699" i="1"/>
  <c r="BP699" i="1" s="1"/>
  <c r="AT698" i="1"/>
  <c r="BP698" i="1" s="1"/>
  <c r="AT697" i="1"/>
  <c r="BP697" i="1" s="1"/>
  <c r="AT696" i="1"/>
  <c r="BP696" i="1" s="1"/>
  <c r="AT695" i="1"/>
  <c r="BP695" i="1" s="1"/>
  <c r="AT694" i="1"/>
  <c r="BP694" i="1" s="1"/>
  <c r="AT693" i="1"/>
  <c r="BP693" i="1" s="1"/>
  <c r="AT692" i="1"/>
  <c r="BP692" i="1" s="1"/>
  <c r="AT691" i="1"/>
  <c r="BP691" i="1" s="1"/>
  <c r="AT690" i="1"/>
  <c r="BP690" i="1" s="1"/>
  <c r="AT689" i="1"/>
  <c r="BP689" i="1" s="1"/>
  <c r="AT688" i="1"/>
  <c r="BP688" i="1" s="1"/>
  <c r="AT687" i="1"/>
  <c r="BP687" i="1" s="1"/>
  <c r="AT686" i="1"/>
  <c r="BP686" i="1" s="1"/>
  <c r="AT685" i="1"/>
  <c r="BP685" i="1" s="1"/>
  <c r="AT684" i="1"/>
  <c r="BP684" i="1" s="1"/>
  <c r="AT683" i="1"/>
  <c r="BP683" i="1" s="1"/>
  <c r="AT682" i="1"/>
  <c r="BP682" i="1" s="1"/>
  <c r="AT681" i="1"/>
  <c r="BP681" i="1" s="1"/>
  <c r="AT680" i="1"/>
  <c r="BP680" i="1" s="1"/>
  <c r="AT679" i="1"/>
  <c r="BP679" i="1" s="1"/>
  <c r="AT678" i="1"/>
  <c r="BP678" i="1" s="1"/>
  <c r="AT677" i="1"/>
  <c r="BP677" i="1" s="1"/>
  <c r="AT676" i="1"/>
  <c r="BP676" i="1" s="1"/>
  <c r="AT675" i="1"/>
  <c r="BP675" i="1" s="1"/>
  <c r="AT674" i="1"/>
  <c r="BP674" i="1" s="1"/>
  <c r="AT673" i="1"/>
  <c r="BP673" i="1" s="1"/>
  <c r="AT672" i="1"/>
  <c r="BP672" i="1" s="1"/>
  <c r="AT671" i="1"/>
  <c r="BP671" i="1" s="1"/>
  <c r="AT670" i="1"/>
  <c r="BP670" i="1" s="1"/>
  <c r="AT669" i="1"/>
  <c r="BP669" i="1" s="1"/>
  <c r="AT668" i="1"/>
  <c r="BP668" i="1" s="1"/>
  <c r="AT667" i="1"/>
  <c r="BP667" i="1" s="1"/>
  <c r="AT666" i="1"/>
  <c r="BP666" i="1" s="1"/>
  <c r="AT665" i="1"/>
  <c r="BP665" i="1" s="1"/>
  <c r="AT664" i="1"/>
  <c r="BP664" i="1" s="1"/>
  <c r="AT663" i="1"/>
  <c r="BP663" i="1" s="1"/>
  <c r="AT662" i="1"/>
  <c r="BP662" i="1" s="1"/>
  <c r="AT661" i="1"/>
  <c r="BP661" i="1" s="1"/>
  <c r="AT660" i="1"/>
  <c r="BP660" i="1" s="1"/>
  <c r="AT659" i="1"/>
  <c r="BP659" i="1" s="1"/>
  <c r="AT658" i="1"/>
  <c r="BP658" i="1" s="1"/>
  <c r="AT657" i="1"/>
  <c r="BP657" i="1" s="1"/>
  <c r="AT656" i="1"/>
  <c r="BP656" i="1" s="1"/>
  <c r="AT655" i="1"/>
  <c r="BP655" i="1" s="1"/>
  <c r="AT654" i="1"/>
  <c r="BP654" i="1" s="1"/>
  <c r="AT653" i="1"/>
  <c r="BP653" i="1" s="1"/>
  <c r="AT652" i="1"/>
  <c r="BP652" i="1" s="1"/>
  <c r="AT651" i="1"/>
  <c r="BP651" i="1" s="1"/>
  <c r="AT650" i="1"/>
  <c r="BP650" i="1" s="1"/>
  <c r="AT649" i="1"/>
  <c r="BP649" i="1" s="1"/>
  <c r="AT648" i="1"/>
  <c r="BP648" i="1" s="1"/>
  <c r="AT647" i="1"/>
  <c r="BP647" i="1" s="1"/>
  <c r="AT646" i="1"/>
  <c r="BP646" i="1" s="1"/>
  <c r="AT645" i="1"/>
  <c r="BP645" i="1" s="1"/>
  <c r="AT644" i="1"/>
  <c r="BP644" i="1" s="1"/>
  <c r="AT643" i="1"/>
  <c r="BP643" i="1" s="1"/>
  <c r="AT642" i="1"/>
  <c r="BP642" i="1" s="1"/>
  <c r="AT641" i="1"/>
  <c r="BP641" i="1" s="1"/>
  <c r="AT640" i="1"/>
  <c r="BP640" i="1" s="1"/>
  <c r="AT639" i="1"/>
  <c r="BP639" i="1" s="1"/>
  <c r="AT638" i="1"/>
  <c r="BP638" i="1" s="1"/>
  <c r="AT637" i="1"/>
  <c r="BP637" i="1" s="1"/>
  <c r="AT636" i="1"/>
  <c r="BP636" i="1" s="1"/>
  <c r="AT635" i="1"/>
  <c r="BP635" i="1" s="1"/>
  <c r="AT634" i="1"/>
  <c r="BP634" i="1" s="1"/>
  <c r="AT633" i="1"/>
  <c r="BP633" i="1" s="1"/>
  <c r="AT632" i="1"/>
  <c r="BP632" i="1" s="1"/>
  <c r="AT631" i="1"/>
  <c r="BP631" i="1" s="1"/>
  <c r="AT630" i="1"/>
  <c r="BP630" i="1" s="1"/>
  <c r="AT629" i="1"/>
  <c r="BP629" i="1" s="1"/>
  <c r="AT628" i="1"/>
  <c r="BP628" i="1" s="1"/>
  <c r="AT627" i="1"/>
  <c r="BP627" i="1" s="1"/>
  <c r="AT626" i="1"/>
  <c r="BP626" i="1" s="1"/>
  <c r="AT625" i="1"/>
  <c r="BP625" i="1" s="1"/>
  <c r="AT624" i="1"/>
  <c r="BP624" i="1" s="1"/>
  <c r="AT623" i="1"/>
  <c r="BP623" i="1" s="1"/>
  <c r="AT622" i="1"/>
  <c r="BP622" i="1" s="1"/>
  <c r="AT621" i="1"/>
  <c r="BP621" i="1" s="1"/>
  <c r="AT620" i="1"/>
  <c r="BP620" i="1" s="1"/>
  <c r="AT619" i="1"/>
  <c r="BP619" i="1" s="1"/>
  <c r="AT618" i="1"/>
  <c r="BP618" i="1" s="1"/>
  <c r="AT617" i="1"/>
  <c r="BP617" i="1" s="1"/>
  <c r="AT616" i="1"/>
  <c r="BP616" i="1" s="1"/>
  <c r="AT615" i="1"/>
  <c r="BP615" i="1" s="1"/>
  <c r="AT614" i="1"/>
  <c r="BP614" i="1" s="1"/>
  <c r="AT613" i="1"/>
  <c r="BP613" i="1" s="1"/>
  <c r="AT612" i="1"/>
  <c r="BP612" i="1" s="1"/>
  <c r="AT611" i="1"/>
  <c r="BP611" i="1" s="1"/>
  <c r="AT610" i="1"/>
  <c r="BP610" i="1" s="1"/>
  <c r="AT609" i="1"/>
  <c r="BP609" i="1" s="1"/>
  <c r="AT608" i="1"/>
  <c r="BP608" i="1" s="1"/>
  <c r="AT607" i="1"/>
  <c r="BP607" i="1" s="1"/>
  <c r="AT606" i="1"/>
  <c r="BP606" i="1" s="1"/>
  <c r="AT605" i="1"/>
  <c r="BP605" i="1" s="1"/>
  <c r="AT604" i="1"/>
  <c r="BP604" i="1" s="1"/>
  <c r="AT603" i="1"/>
  <c r="BP603" i="1" s="1"/>
  <c r="AT602" i="1"/>
  <c r="BP602" i="1" s="1"/>
  <c r="AT601" i="1"/>
  <c r="BP601" i="1" s="1"/>
  <c r="AT600" i="1"/>
  <c r="BP600" i="1" s="1"/>
  <c r="AT599" i="1"/>
  <c r="BP599" i="1" s="1"/>
  <c r="AT598" i="1"/>
  <c r="BP598" i="1" s="1"/>
  <c r="AT597" i="1"/>
  <c r="BP597" i="1" s="1"/>
  <c r="AT596" i="1"/>
  <c r="BP596" i="1" s="1"/>
  <c r="AT595" i="1"/>
  <c r="BP595" i="1" s="1"/>
  <c r="AT594" i="1"/>
  <c r="BP594" i="1" s="1"/>
  <c r="AT593" i="1"/>
  <c r="BP593" i="1" s="1"/>
  <c r="AT592" i="1"/>
  <c r="BP592" i="1" s="1"/>
  <c r="AT591" i="1"/>
  <c r="BP591" i="1" s="1"/>
  <c r="AT590" i="1"/>
  <c r="BP590" i="1" s="1"/>
  <c r="AT589" i="1"/>
  <c r="BP589" i="1" s="1"/>
  <c r="AT588" i="1"/>
  <c r="BP588" i="1" s="1"/>
  <c r="AT587" i="1"/>
  <c r="BP587" i="1" s="1"/>
  <c r="AT586" i="1"/>
  <c r="BP586" i="1" s="1"/>
  <c r="AT585" i="1"/>
  <c r="BP585" i="1" s="1"/>
  <c r="AT584" i="1"/>
  <c r="BP584" i="1" s="1"/>
  <c r="AT583" i="1"/>
  <c r="BP583" i="1" s="1"/>
  <c r="AT582" i="1"/>
  <c r="BP582" i="1" s="1"/>
  <c r="AT581" i="1"/>
  <c r="BP581" i="1" s="1"/>
  <c r="AT580" i="1"/>
  <c r="BP580" i="1" s="1"/>
  <c r="AT579" i="1"/>
  <c r="BP579" i="1" s="1"/>
  <c r="AT578" i="1"/>
  <c r="BP578" i="1" s="1"/>
  <c r="AT577" i="1"/>
  <c r="BP577" i="1" s="1"/>
  <c r="AT576" i="1"/>
  <c r="BP576" i="1" s="1"/>
  <c r="AT575" i="1"/>
  <c r="BP575" i="1" s="1"/>
  <c r="AT574" i="1"/>
  <c r="BP574" i="1" s="1"/>
  <c r="AT573" i="1"/>
  <c r="BP573" i="1" s="1"/>
  <c r="AT572" i="1"/>
  <c r="BP572" i="1" s="1"/>
  <c r="AT571" i="1"/>
  <c r="BP571" i="1" s="1"/>
  <c r="AT570" i="1"/>
  <c r="BP570" i="1" s="1"/>
  <c r="AT569" i="1"/>
  <c r="BP569" i="1" s="1"/>
  <c r="AT568" i="1"/>
  <c r="BP568" i="1" s="1"/>
  <c r="AT567" i="1"/>
  <c r="BP567" i="1" s="1"/>
  <c r="AT566" i="1"/>
  <c r="BP566" i="1" s="1"/>
  <c r="AT565" i="1"/>
  <c r="BP565" i="1" s="1"/>
  <c r="AT564" i="1"/>
  <c r="BP564" i="1" s="1"/>
  <c r="AT563" i="1"/>
  <c r="BP563" i="1" s="1"/>
  <c r="AT562" i="1"/>
  <c r="BP562" i="1" s="1"/>
  <c r="AT561" i="1"/>
  <c r="BP561" i="1" s="1"/>
  <c r="AT560" i="1"/>
  <c r="BP560" i="1" s="1"/>
  <c r="AT559" i="1"/>
  <c r="BP559" i="1" s="1"/>
  <c r="AT558" i="1"/>
  <c r="BP558" i="1" s="1"/>
  <c r="AT557" i="1"/>
  <c r="BP557" i="1" s="1"/>
  <c r="AT556" i="1"/>
  <c r="BP556" i="1" s="1"/>
  <c r="AT555" i="1"/>
  <c r="BP555" i="1" s="1"/>
  <c r="AT554" i="1"/>
  <c r="BP554" i="1" s="1"/>
  <c r="AT553" i="1"/>
  <c r="BP553" i="1" s="1"/>
  <c r="AT552" i="1"/>
  <c r="BP552" i="1" s="1"/>
  <c r="AT551" i="1"/>
  <c r="BP551" i="1" s="1"/>
  <c r="AT550" i="1"/>
  <c r="BP550" i="1" s="1"/>
  <c r="AT549" i="1"/>
  <c r="BP549" i="1" s="1"/>
  <c r="AT548" i="1"/>
  <c r="BP548" i="1" s="1"/>
  <c r="AT547" i="1"/>
  <c r="BP547" i="1" s="1"/>
  <c r="AT546" i="1"/>
  <c r="BP546" i="1" s="1"/>
  <c r="AT545" i="1"/>
  <c r="BP545" i="1" s="1"/>
  <c r="AT544" i="1"/>
  <c r="BP544" i="1" s="1"/>
  <c r="AT543" i="1"/>
  <c r="BP543" i="1" s="1"/>
  <c r="AT542" i="1"/>
  <c r="BP542" i="1" s="1"/>
  <c r="AT541" i="1"/>
  <c r="BP541" i="1" s="1"/>
  <c r="AT540" i="1"/>
  <c r="BP540" i="1" s="1"/>
  <c r="AT539" i="1"/>
  <c r="BP539" i="1" s="1"/>
  <c r="AT538" i="1"/>
  <c r="BP538" i="1" s="1"/>
  <c r="AT537" i="1"/>
  <c r="BP537" i="1" s="1"/>
  <c r="AT536" i="1"/>
  <c r="BP536" i="1" s="1"/>
  <c r="AT535" i="1"/>
  <c r="BP535" i="1" s="1"/>
  <c r="AT534" i="1"/>
  <c r="BP534" i="1" s="1"/>
  <c r="AT533" i="1"/>
  <c r="BP533" i="1" s="1"/>
  <c r="AT532" i="1"/>
  <c r="BP532" i="1" s="1"/>
  <c r="AT531" i="1"/>
  <c r="BP531" i="1" s="1"/>
  <c r="AT530" i="1"/>
  <c r="BP530" i="1" s="1"/>
  <c r="AT529" i="1"/>
  <c r="BP529" i="1" s="1"/>
  <c r="AT528" i="1"/>
  <c r="BP528" i="1" s="1"/>
  <c r="AT527" i="1"/>
  <c r="BP527" i="1" s="1"/>
  <c r="AT526" i="1"/>
  <c r="BP526" i="1" s="1"/>
  <c r="AT525" i="1"/>
  <c r="BP525" i="1" s="1"/>
  <c r="AT524" i="1"/>
  <c r="BP524" i="1" s="1"/>
  <c r="AT523" i="1"/>
  <c r="BP523" i="1" s="1"/>
  <c r="AT522" i="1"/>
  <c r="BP522" i="1" s="1"/>
  <c r="AT521" i="1"/>
  <c r="BP521" i="1" s="1"/>
  <c r="AT520" i="1"/>
  <c r="BP520" i="1" s="1"/>
  <c r="AT519" i="1"/>
  <c r="BP519" i="1" s="1"/>
  <c r="AT518" i="1"/>
  <c r="BP518" i="1" s="1"/>
  <c r="AT517" i="1"/>
  <c r="BP517" i="1" s="1"/>
  <c r="AT516" i="1"/>
  <c r="BP516" i="1" s="1"/>
  <c r="AT515" i="1"/>
  <c r="BP515" i="1" s="1"/>
  <c r="AT514" i="1"/>
  <c r="BP514" i="1" s="1"/>
  <c r="AT513" i="1"/>
  <c r="BP513" i="1" s="1"/>
  <c r="AT512" i="1"/>
  <c r="BP512" i="1" s="1"/>
  <c r="AT511" i="1"/>
  <c r="BP511" i="1" s="1"/>
  <c r="AT510" i="1"/>
  <c r="BP510" i="1" s="1"/>
  <c r="AT509" i="1"/>
  <c r="BP509" i="1" s="1"/>
  <c r="AT508" i="1"/>
  <c r="BP508" i="1" s="1"/>
  <c r="AT507" i="1"/>
  <c r="BP507" i="1" s="1"/>
  <c r="AT506" i="1"/>
  <c r="BP506" i="1" s="1"/>
  <c r="AT505" i="1"/>
  <c r="BP505" i="1" s="1"/>
  <c r="AT504" i="1"/>
  <c r="BP504" i="1" s="1"/>
  <c r="AT503" i="1"/>
  <c r="BP503" i="1" s="1"/>
  <c r="AT502" i="1"/>
  <c r="BP502" i="1" s="1"/>
  <c r="AT501" i="1"/>
  <c r="BP501" i="1" s="1"/>
  <c r="AT500" i="1"/>
  <c r="BP500" i="1" s="1"/>
  <c r="AT499" i="1"/>
  <c r="BP499" i="1" s="1"/>
  <c r="AT498" i="1"/>
  <c r="BP498" i="1" s="1"/>
  <c r="AT497" i="1"/>
  <c r="BP497" i="1" s="1"/>
  <c r="AT496" i="1"/>
  <c r="BP496" i="1" s="1"/>
  <c r="AT495" i="1"/>
  <c r="BP495" i="1" s="1"/>
  <c r="AT494" i="1"/>
  <c r="BP494" i="1" s="1"/>
  <c r="AT493" i="1"/>
  <c r="BP493" i="1" s="1"/>
  <c r="AT492" i="1"/>
  <c r="BP492" i="1" s="1"/>
  <c r="AT491" i="1"/>
  <c r="BP491" i="1" s="1"/>
  <c r="AT490" i="1"/>
  <c r="BP490" i="1" s="1"/>
  <c r="AT489" i="1"/>
  <c r="BP489" i="1" s="1"/>
  <c r="AT488" i="1"/>
  <c r="BP488" i="1" s="1"/>
  <c r="AT487" i="1"/>
  <c r="BP487" i="1" s="1"/>
  <c r="AT486" i="1"/>
  <c r="BP486" i="1" s="1"/>
  <c r="AT485" i="1"/>
  <c r="BP485" i="1" s="1"/>
  <c r="AT484" i="1"/>
  <c r="BP484" i="1" s="1"/>
  <c r="AT483" i="1"/>
  <c r="BP483" i="1" s="1"/>
  <c r="AT482" i="1"/>
  <c r="BP482" i="1" s="1"/>
  <c r="AT481" i="1"/>
  <c r="BP481" i="1" s="1"/>
  <c r="AT480" i="1"/>
  <c r="BP480" i="1" s="1"/>
  <c r="AT479" i="1"/>
  <c r="BP479" i="1" s="1"/>
  <c r="AT478" i="1"/>
  <c r="BP478" i="1" s="1"/>
  <c r="AT477" i="1"/>
  <c r="BP477" i="1" s="1"/>
  <c r="AT476" i="1"/>
  <c r="BP476" i="1" s="1"/>
  <c r="AT475" i="1"/>
  <c r="BP475" i="1" s="1"/>
  <c r="AT474" i="1"/>
  <c r="BP474" i="1" s="1"/>
  <c r="AT473" i="1"/>
  <c r="BP473" i="1" s="1"/>
  <c r="AT472" i="1"/>
  <c r="BP472" i="1" s="1"/>
  <c r="AT471" i="1"/>
  <c r="BP471" i="1" s="1"/>
  <c r="AT470" i="1"/>
  <c r="BP470" i="1" s="1"/>
  <c r="AT469" i="1"/>
  <c r="BP469" i="1" s="1"/>
  <c r="AT468" i="1"/>
  <c r="BP468" i="1" s="1"/>
  <c r="AT467" i="1"/>
  <c r="BP467" i="1" s="1"/>
  <c r="AT466" i="1"/>
  <c r="BP466" i="1" s="1"/>
  <c r="AT465" i="1"/>
  <c r="BP465" i="1" s="1"/>
  <c r="AT464" i="1"/>
  <c r="BP464" i="1" s="1"/>
  <c r="AT463" i="1"/>
  <c r="BP463" i="1" s="1"/>
  <c r="AT462" i="1"/>
  <c r="BP462" i="1" s="1"/>
  <c r="AT461" i="1"/>
  <c r="BP461" i="1" s="1"/>
  <c r="AT460" i="1"/>
  <c r="BP460" i="1" s="1"/>
  <c r="AT459" i="1"/>
  <c r="BP459" i="1" s="1"/>
  <c r="AT458" i="1"/>
  <c r="BP458" i="1" s="1"/>
  <c r="AT457" i="1"/>
  <c r="BP457" i="1" s="1"/>
  <c r="AT456" i="1"/>
  <c r="BP456" i="1" s="1"/>
  <c r="AT455" i="1"/>
  <c r="BP455" i="1" s="1"/>
  <c r="AT454" i="1"/>
  <c r="BP454" i="1" s="1"/>
  <c r="AT453" i="1"/>
  <c r="BP453" i="1" s="1"/>
  <c r="AT452" i="1"/>
  <c r="BP452" i="1" s="1"/>
  <c r="AT451" i="1"/>
  <c r="BP451" i="1" s="1"/>
  <c r="AT450" i="1"/>
  <c r="BP450" i="1" s="1"/>
  <c r="AT449" i="1"/>
  <c r="BP449" i="1" s="1"/>
  <c r="AT448" i="1"/>
  <c r="BP448" i="1" s="1"/>
  <c r="AT447" i="1"/>
  <c r="BP447" i="1" s="1"/>
  <c r="AT446" i="1"/>
  <c r="BP446" i="1" s="1"/>
  <c r="AT445" i="1"/>
  <c r="BP445" i="1" s="1"/>
  <c r="AT444" i="1"/>
  <c r="BP444" i="1" s="1"/>
  <c r="AT443" i="1"/>
  <c r="BP443" i="1" s="1"/>
  <c r="AT442" i="1"/>
  <c r="BP442" i="1" s="1"/>
  <c r="AT441" i="1"/>
  <c r="BP441" i="1" s="1"/>
  <c r="AT440" i="1"/>
  <c r="BP440" i="1" s="1"/>
  <c r="AT439" i="1"/>
  <c r="BP439" i="1" s="1"/>
  <c r="AT438" i="1"/>
  <c r="BP438" i="1" s="1"/>
  <c r="AT437" i="1"/>
  <c r="BP437" i="1" s="1"/>
  <c r="AT436" i="1"/>
  <c r="BP436" i="1" s="1"/>
  <c r="AT435" i="1"/>
  <c r="BP435" i="1" s="1"/>
  <c r="AT434" i="1"/>
  <c r="BP434" i="1" s="1"/>
  <c r="AT433" i="1"/>
  <c r="BP433" i="1" s="1"/>
  <c r="AT432" i="1"/>
  <c r="BP432" i="1" s="1"/>
  <c r="AT431" i="1"/>
  <c r="BP431" i="1" s="1"/>
  <c r="AT430" i="1"/>
  <c r="BP430" i="1" s="1"/>
  <c r="AT429" i="1"/>
  <c r="BP429" i="1" s="1"/>
  <c r="AT428" i="1"/>
  <c r="BP428" i="1" s="1"/>
  <c r="AT427" i="1"/>
  <c r="BP427" i="1" s="1"/>
  <c r="AT426" i="1"/>
  <c r="BP426" i="1" s="1"/>
  <c r="AT425" i="1"/>
  <c r="BP425" i="1" s="1"/>
  <c r="AT424" i="1"/>
  <c r="BP424" i="1" s="1"/>
  <c r="AT423" i="1"/>
  <c r="BP423" i="1" s="1"/>
  <c r="AT422" i="1"/>
  <c r="BP422" i="1" s="1"/>
  <c r="AT421" i="1"/>
  <c r="BP421" i="1" s="1"/>
  <c r="AT420" i="1"/>
  <c r="BP420" i="1" s="1"/>
  <c r="AT419" i="1"/>
  <c r="BP419" i="1" s="1"/>
  <c r="AT418" i="1"/>
  <c r="BP418" i="1" s="1"/>
  <c r="AT417" i="1"/>
  <c r="BP417" i="1" s="1"/>
  <c r="AT416" i="1"/>
  <c r="BP416" i="1" s="1"/>
  <c r="AT415" i="1"/>
  <c r="BP415" i="1" s="1"/>
  <c r="AT414" i="1"/>
  <c r="BP414" i="1" s="1"/>
  <c r="AT413" i="1"/>
  <c r="BP413" i="1" s="1"/>
  <c r="AT412" i="1"/>
  <c r="BP412" i="1" s="1"/>
  <c r="AT411" i="1"/>
  <c r="BP411" i="1" s="1"/>
  <c r="AT410" i="1"/>
  <c r="BP410" i="1" s="1"/>
  <c r="AT409" i="1"/>
  <c r="BP409" i="1" s="1"/>
  <c r="AT408" i="1"/>
  <c r="BP408" i="1" s="1"/>
  <c r="AT407" i="1"/>
  <c r="BP407" i="1" s="1"/>
  <c r="AT406" i="1"/>
  <c r="BP406" i="1" s="1"/>
  <c r="AT405" i="1"/>
  <c r="BP405" i="1" s="1"/>
  <c r="AT404" i="1"/>
  <c r="BP404" i="1" s="1"/>
  <c r="AT403" i="1"/>
  <c r="BP403" i="1" s="1"/>
  <c r="AT402" i="1"/>
  <c r="BP402" i="1" s="1"/>
  <c r="AT401" i="1"/>
  <c r="BP401" i="1" s="1"/>
  <c r="AT400" i="1"/>
  <c r="BP400" i="1" s="1"/>
  <c r="AT399" i="1"/>
  <c r="BP399" i="1" s="1"/>
  <c r="AT398" i="1"/>
  <c r="BP398" i="1" s="1"/>
  <c r="AT397" i="1"/>
  <c r="BP397" i="1" s="1"/>
  <c r="AT396" i="1"/>
  <c r="BP396" i="1" s="1"/>
  <c r="AT395" i="1"/>
  <c r="BP395" i="1" s="1"/>
  <c r="AT394" i="1"/>
  <c r="BP394" i="1" s="1"/>
  <c r="AT393" i="1"/>
  <c r="BP393" i="1" s="1"/>
  <c r="AT392" i="1"/>
  <c r="BP392" i="1" s="1"/>
  <c r="AT391" i="1"/>
  <c r="BP391" i="1" s="1"/>
  <c r="AT390" i="1"/>
  <c r="BP390" i="1" s="1"/>
  <c r="AT389" i="1"/>
  <c r="BP389" i="1" s="1"/>
  <c r="AT388" i="1"/>
  <c r="BP388" i="1" s="1"/>
  <c r="AT387" i="1"/>
  <c r="BP387" i="1" s="1"/>
  <c r="AT386" i="1"/>
  <c r="BP386" i="1" s="1"/>
  <c r="AT385" i="1"/>
  <c r="BP385" i="1" s="1"/>
  <c r="AT384" i="1"/>
  <c r="BP384" i="1" s="1"/>
  <c r="AT383" i="1"/>
  <c r="BP383" i="1" s="1"/>
  <c r="AT382" i="1"/>
  <c r="BP382" i="1" s="1"/>
  <c r="AT381" i="1"/>
  <c r="BP381" i="1" s="1"/>
  <c r="AT380" i="1"/>
  <c r="BP380" i="1" s="1"/>
  <c r="AT379" i="1"/>
  <c r="BP379" i="1" s="1"/>
  <c r="AT378" i="1"/>
  <c r="BP378" i="1" s="1"/>
  <c r="AT377" i="1"/>
  <c r="BP377" i="1" s="1"/>
  <c r="AT376" i="1"/>
  <c r="BP376" i="1" s="1"/>
  <c r="AT375" i="1"/>
  <c r="BP375" i="1" s="1"/>
  <c r="AT374" i="1"/>
  <c r="BP374" i="1" s="1"/>
  <c r="AT373" i="1"/>
  <c r="BP373" i="1" s="1"/>
  <c r="AT372" i="1"/>
  <c r="BP372" i="1" s="1"/>
  <c r="AT371" i="1"/>
  <c r="BP371" i="1" s="1"/>
  <c r="AT370" i="1"/>
  <c r="BP370" i="1" s="1"/>
  <c r="AT369" i="1"/>
  <c r="BP369" i="1" s="1"/>
  <c r="AT368" i="1"/>
  <c r="BP368" i="1" s="1"/>
  <c r="AT367" i="1"/>
  <c r="BP367" i="1" s="1"/>
  <c r="AT366" i="1"/>
  <c r="BP366" i="1" s="1"/>
  <c r="AT365" i="1"/>
  <c r="BP365" i="1" s="1"/>
  <c r="AT364" i="1"/>
  <c r="BP364" i="1" s="1"/>
  <c r="AT363" i="1"/>
  <c r="BP363" i="1" s="1"/>
  <c r="AT362" i="1"/>
  <c r="BP362" i="1" s="1"/>
  <c r="AT361" i="1"/>
  <c r="BP361" i="1" s="1"/>
  <c r="AT360" i="1"/>
  <c r="BP360" i="1" s="1"/>
  <c r="AT359" i="1"/>
  <c r="BP359" i="1" s="1"/>
  <c r="AT358" i="1"/>
  <c r="BP358" i="1" s="1"/>
  <c r="AT357" i="1"/>
  <c r="BP357" i="1" s="1"/>
  <c r="AT356" i="1"/>
  <c r="BP356" i="1" s="1"/>
  <c r="AT355" i="1"/>
  <c r="BP355" i="1" s="1"/>
  <c r="AT354" i="1"/>
  <c r="BP354" i="1" s="1"/>
  <c r="AT353" i="1"/>
  <c r="BP353" i="1" s="1"/>
  <c r="AT352" i="1"/>
  <c r="BP352" i="1" s="1"/>
  <c r="AT351" i="1"/>
  <c r="BP351" i="1" s="1"/>
  <c r="AT350" i="1"/>
  <c r="BP350" i="1" s="1"/>
  <c r="AT349" i="1"/>
  <c r="BP349" i="1" s="1"/>
  <c r="AT348" i="1"/>
  <c r="BP348" i="1" s="1"/>
  <c r="AT347" i="1"/>
  <c r="BP347" i="1" s="1"/>
  <c r="AT346" i="1"/>
  <c r="BP346" i="1" s="1"/>
  <c r="AT345" i="1"/>
  <c r="BP345" i="1" s="1"/>
  <c r="AT344" i="1"/>
  <c r="BP344" i="1" s="1"/>
  <c r="AT343" i="1"/>
  <c r="BP343" i="1" s="1"/>
  <c r="AT342" i="1"/>
  <c r="BP342" i="1" s="1"/>
  <c r="AT341" i="1"/>
  <c r="BP341" i="1" s="1"/>
  <c r="AT340" i="1"/>
  <c r="BP340" i="1" s="1"/>
  <c r="AT339" i="1"/>
  <c r="BP339" i="1" s="1"/>
  <c r="AT338" i="1"/>
  <c r="BP338" i="1" s="1"/>
  <c r="AT337" i="1"/>
  <c r="BP337" i="1" s="1"/>
  <c r="AT336" i="1"/>
  <c r="BP336" i="1" s="1"/>
  <c r="AT335" i="1"/>
  <c r="BP335" i="1" s="1"/>
  <c r="AT334" i="1"/>
  <c r="BP334" i="1" s="1"/>
  <c r="AT333" i="1"/>
  <c r="BP333" i="1" s="1"/>
  <c r="AT332" i="1"/>
  <c r="BP332" i="1" s="1"/>
  <c r="AT331" i="1"/>
  <c r="BP331" i="1" s="1"/>
  <c r="AT330" i="1"/>
  <c r="BP330" i="1" s="1"/>
  <c r="AT329" i="1"/>
  <c r="BP329" i="1" s="1"/>
  <c r="AT328" i="1"/>
  <c r="BP328" i="1" s="1"/>
  <c r="AT327" i="1"/>
  <c r="BP327" i="1" s="1"/>
  <c r="AT326" i="1"/>
  <c r="BP326" i="1" s="1"/>
  <c r="AT325" i="1"/>
  <c r="BP325" i="1" s="1"/>
  <c r="AT324" i="1"/>
  <c r="BP324" i="1" s="1"/>
  <c r="AT323" i="1"/>
  <c r="BP323" i="1" s="1"/>
  <c r="AT322" i="1"/>
  <c r="BP322" i="1" s="1"/>
  <c r="AT321" i="1"/>
  <c r="BP321" i="1" s="1"/>
  <c r="AT320" i="1"/>
  <c r="BP320" i="1" s="1"/>
  <c r="AT319" i="1"/>
  <c r="BP319" i="1" s="1"/>
  <c r="AT318" i="1"/>
  <c r="BP318" i="1" s="1"/>
  <c r="AT317" i="1"/>
  <c r="BP317" i="1" s="1"/>
  <c r="AT316" i="1"/>
  <c r="BP316" i="1" s="1"/>
  <c r="AT315" i="1"/>
  <c r="BP315" i="1" s="1"/>
  <c r="AT314" i="1"/>
  <c r="BP314" i="1" s="1"/>
  <c r="AT313" i="1"/>
  <c r="BP313" i="1" s="1"/>
  <c r="AT312" i="1"/>
  <c r="BP312" i="1" s="1"/>
  <c r="AT311" i="1"/>
  <c r="BP311" i="1" s="1"/>
  <c r="AT310" i="1"/>
  <c r="BP310" i="1" s="1"/>
  <c r="AT309" i="1"/>
  <c r="BP309" i="1" s="1"/>
  <c r="AT308" i="1"/>
  <c r="BP308" i="1" s="1"/>
  <c r="AT307" i="1"/>
  <c r="BP307" i="1" s="1"/>
  <c r="AT306" i="1"/>
  <c r="BP306" i="1" s="1"/>
  <c r="AT305" i="1"/>
  <c r="BP305" i="1" s="1"/>
  <c r="AT304" i="1"/>
  <c r="BP304" i="1" s="1"/>
  <c r="AT303" i="1"/>
  <c r="BP303" i="1" s="1"/>
  <c r="AT302" i="1"/>
  <c r="BP302" i="1" s="1"/>
  <c r="AT301" i="1"/>
  <c r="BP301" i="1" s="1"/>
  <c r="AT300" i="1"/>
  <c r="BP300" i="1" s="1"/>
  <c r="AT299" i="1"/>
  <c r="BP299" i="1" s="1"/>
  <c r="AT298" i="1"/>
  <c r="BP298" i="1" s="1"/>
  <c r="AT297" i="1"/>
  <c r="BP297" i="1" s="1"/>
  <c r="AT296" i="1"/>
  <c r="BP296" i="1" s="1"/>
  <c r="AT295" i="1"/>
  <c r="BP295" i="1" s="1"/>
  <c r="AT294" i="1"/>
  <c r="BP294" i="1" s="1"/>
  <c r="AT293" i="1"/>
  <c r="BP293" i="1" s="1"/>
  <c r="AT292" i="1"/>
  <c r="BP292" i="1" s="1"/>
  <c r="AT291" i="1"/>
  <c r="BP291" i="1" s="1"/>
  <c r="AT290" i="1"/>
  <c r="BP290" i="1" s="1"/>
  <c r="AT289" i="1"/>
  <c r="BP289" i="1" s="1"/>
  <c r="AT288" i="1"/>
  <c r="BP288" i="1" s="1"/>
  <c r="AT287" i="1"/>
  <c r="BP287" i="1" s="1"/>
  <c r="AT286" i="1"/>
  <c r="BP286" i="1" s="1"/>
  <c r="AT285" i="1"/>
  <c r="BP285" i="1" s="1"/>
  <c r="AT284" i="1"/>
  <c r="BP284" i="1" s="1"/>
  <c r="AT283" i="1"/>
  <c r="BP283" i="1" s="1"/>
  <c r="AT282" i="1"/>
  <c r="BP282" i="1" s="1"/>
  <c r="AT281" i="1"/>
  <c r="BP281" i="1" s="1"/>
  <c r="AT280" i="1"/>
  <c r="BP280" i="1" s="1"/>
  <c r="AT279" i="1"/>
  <c r="BP279" i="1" s="1"/>
  <c r="AT278" i="1"/>
  <c r="BP278" i="1" s="1"/>
  <c r="AT277" i="1"/>
  <c r="BP277" i="1" s="1"/>
  <c r="AT276" i="1"/>
  <c r="BP276" i="1" s="1"/>
  <c r="AT275" i="1"/>
  <c r="BP275" i="1" s="1"/>
  <c r="AT274" i="1"/>
  <c r="BP274" i="1" s="1"/>
  <c r="AT273" i="1"/>
  <c r="BP273" i="1" s="1"/>
  <c r="AT272" i="1"/>
  <c r="BP272" i="1" s="1"/>
  <c r="AT271" i="1"/>
  <c r="BP271" i="1" s="1"/>
  <c r="AT270" i="1"/>
  <c r="BP270" i="1" s="1"/>
  <c r="AT269" i="1"/>
  <c r="BP269" i="1" s="1"/>
  <c r="AT268" i="1"/>
  <c r="BP268" i="1" s="1"/>
  <c r="AT267" i="1"/>
  <c r="BP267" i="1" s="1"/>
  <c r="AT266" i="1"/>
  <c r="BP266" i="1" s="1"/>
  <c r="AT265" i="1"/>
  <c r="BP265" i="1" s="1"/>
  <c r="AT264" i="1"/>
  <c r="BP264" i="1" s="1"/>
  <c r="AT263" i="1"/>
  <c r="BP263" i="1" s="1"/>
  <c r="AT262" i="1"/>
  <c r="BP262" i="1" s="1"/>
  <c r="AT261" i="1"/>
  <c r="BP261" i="1" s="1"/>
  <c r="AT260" i="1"/>
  <c r="BP260" i="1" s="1"/>
  <c r="AT259" i="1"/>
  <c r="BP259" i="1" s="1"/>
  <c r="AT258" i="1"/>
  <c r="BP258" i="1" s="1"/>
  <c r="AT257" i="1"/>
  <c r="BP257" i="1" s="1"/>
  <c r="AT256" i="1"/>
  <c r="BP256" i="1" s="1"/>
  <c r="AT255" i="1"/>
  <c r="BP255" i="1" s="1"/>
  <c r="AT254" i="1"/>
  <c r="BP254" i="1" s="1"/>
  <c r="AT253" i="1"/>
  <c r="BP253" i="1" s="1"/>
  <c r="AT252" i="1"/>
  <c r="BP252" i="1" s="1"/>
  <c r="AT251" i="1"/>
  <c r="BP251" i="1" s="1"/>
  <c r="AT250" i="1"/>
  <c r="BP250" i="1" s="1"/>
  <c r="AT249" i="1"/>
  <c r="BP249" i="1" s="1"/>
  <c r="AT248" i="1"/>
  <c r="BP248" i="1" s="1"/>
  <c r="AT247" i="1"/>
  <c r="BP247" i="1" s="1"/>
  <c r="AT246" i="1"/>
  <c r="BP246" i="1" s="1"/>
  <c r="AT245" i="1"/>
  <c r="BP245" i="1" s="1"/>
  <c r="AT244" i="1"/>
  <c r="BP244" i="1" s="1"/>
  <c r="AT243" i="1"/>
  <c r="BP243" i="1" s="1"/>
  <c r="AT242" i="1"/>
  <c r="BP242" i="1" s="1"/>
  <c r="AT241" i="1"/>
  <c r="BP241" i="1" s="1"/>
  <c r="AT240" i="1"/>
  <c r="BP240" i="1" s="1"/>
  <c r="AT239" i="1"/>
  <c r="BP239" i="1" s="1"/>
  <c r="AT238" i="1"/>
  <c r="BP238" i="1" s="1"/>
  <c r="AT237" i="1"/>
  <c r="BP237" i="1" s="1"/>
  <c r="AT236" i="1"/>
  <c r="BP236" i="1" s="1"/>
  <c r="AT235" i="1"/>
  <c r="BP235" i="1" s="1"/>
  <c r="AT234" i="1"/>
  <c r="BP234" i="1" s="1"/>
  <c r="AT233" i="1"/>
  <c r="BP233" i="1" s="1"/>
  <c r="AT232" i="1"/>
  <c r="BP232" i="1" s="1"/>
  <c r="AT231" i="1"/>
  <c r="BP231" i="1" s="1"/>
  <c r="AT230" i="1"/>
  <c r="BP230" i="1" s="1"/>
  <c r="AT229" i="1"/>
  <c r="BP229" i="1" s="1"/>
  <c r="AT228" i="1"/>
  <c r="BP228" i="1" s="1"/>
  <c r="AT227" i="1"/>
  <c r="BP227" i="1" s="1"/>
  <c r="AT226" i="1"/>
  <c r="BP226" i="1" s="1"/>
  <c r="AT225" i="1"/>
  <c r="BP225" i="1" s="1"/>
  <c r="AT224" i="1"/>
  <c r="BP224" i="1" s="1"/>
  <c r="AT223" i="1"/>
  <c r="BP223" i="1" s="1"/>
  <c r="AT222" i="1"/>
  <c r="BP222" i="1" s="1"/>
  <c r="AT221" i="1"/>
  <c r="BP221" i="1" s="1"/>
  <c r="AT220" i="1"/>
  <c r="BP220" i="1" s="1"/>
  <c r="AT219" i="1"/>
  <c r="BP219" i="1" s="1"/>
  <c r="AT218" i="1"/>
  <c r="BP218" i="1" s="1"/>
  <c r="AT217" i="1"/>
  <c r="BP217" i="1" s="1"/>
  <c r="AT216" i="1"/>
  <c r="BP216" i="1" s="1"/>
  <c r="AT215" i="1"/>
  <c r="BP215" i="1" s="1"/>
  <c r="AT214" i="1"/>
  <c r="BP214" i="1" s="1"/>
  <c r="AT213" i="1"/>
  <c r="BP213" i="1" s="1"/>
  <c r="AT212" i="1"/>
  <c r="BP212" i="1" s="1"/>
  <c r="AT211" i="1"/>
  <c r="BP211" i="1" s="1"/>
  <c r="AT210" i="1"/>
  <c r="BP210" i="1" s="1"/>
  <c r="AT209" i="1"/>
  <c r="BP209" i="1" s="1"/>
  <c r="AT208" i="1"/>
  <c r="BP208" i="1" s="1"/>
  <c r="AT207" i="1"/>
  <c r="BP207" i="1" s="1"/>
  <c r="AT206" i="1"/>
  <c r="BP206" i="1" s="1"/>
  <c r="AT205" i="1"/>
  <c r="BP205" i="1" s="1"/>
  <c r="AT204" i="1"/>
  <c r="BP204" i="1" s="1"/>
  <c r="AT203" i="1"/>
  <c r="BP203" i="1" s="1"/>
  <c r="AT202" i="1"/>
  <c r="BP202" i="1" s="1"/>
  <c r="AT201" i="1"/>
  <c r="BP201" i="1" s="1"/>
  <c r="AT200" i="1"/>
  <c r="BP200" i="1" s="1"/>
  <c r="AT199" i="1"/>
  <c r="BP199" i="1" s="1"/>
  <c r="AT198" i="1"/>
  <c r="BP198" i="1" s="1"/>
  <c r="AT197" i="1"/>
  <c r="BP197" i="1" s="1"/>
  <c r="AT196" i="1"/>
  <c r="BP196" i="1" s="1"/>
  <c r="AT195" i="1"/>
  <c r="BP195" i="1" s="1"/>
  <c r="AT194" i="1"/>
  <c r="BP194" i="1" s="1"/>
  <c r="AT193" i="1"/>
  <c r="BP193" i="1" s="1"/>
  <c r="AT192" i="1"/>
  <c r="BP192" i="1" s="1"/>
  <c r="AT191" i="1"/>
  <c r="BP191" i="1" s="1"/>
  <c r="AT190" i="1"/>
  <c r="BP190" i="1" s="1"/>
  <c r="AT189" i="1"/>
  <c r="BP189" i="1" s="1"/>
  <c r="AT188" i="1"/>
  <c r="BP188" i="1" s="1"/>
  <c r="AT187" i="1"/>
  <c r="BP187" i="1" s="1"/>
  <c r="AT186" i="1"/>
  <c r="BP186" i="1" s="1"/>
  <c r="AT185" i="1"/>
  <c r="BP185" i="1" s="1"/>
  <c r="AT184" i="1"/>
  <c r="BP184" i="1" s="1"/>
  <c r="AT183" i="1"/>
  <c r="BP183" i="1" s="1"/>
  <c r="AT182" i="1"/>
  <c r="BP182" i="1" s="1"/>
  <c r="AT181" i="1"/>
  <c r="BP181" i="1" s="1"/>
  <c r="AT180" i="1"/>
  <c r="BP180" i="1" s="1"/>
  <c r="AT179" i="1"/>
  <c r="BP179" i="1" s="1"/>
  <c r="AT178" i="1"/>
  <c r="BP178" i="1" s="1"/>
  <c r="AT177" i="1"/>
  <c r="BP177" i="1" s="1"/>
  <c r="AT176" i="1"/>
  <c r="BP176" i="1" s="1"/>
  <c r="AT175" i="1"/>
  <c r="BP175" i="1" s="1"/>
  <c r="AT174" i="1"/>
  <c r="BP174" i="1" s="1"/>
  <c r="AT173" i="1"/>
  <c r="BP173" i="1" s="1"/>
  <c r="AT172" i="1"/>
  <c r="BP172" i="1" s="1"/>
  <c r="AT171" i="1"/>
  <c r="BP171" i="1" s="1"/>
  <c r="AT170" i="1"/>
  <c r="BP170" i="1" s="1"/>
  <c r="AT169" i="1"/>
  <c r="BP169" i="1" s="1"/>
  <c r="AT168" i="1"/>
  <c r="BP168" i="1" s="1"/>
  <c r="AT167" i="1"/>
  <c r="BP167" i="1" s="1"/>
  <c r="AT166" i="1"/>
  <c r="BP166" i="1" s="1"/>
  <c r="AT165" i="1"/>
  <c r="BP165" i="1" s="1"/>
  <c r="AT164" i="1"/>
  <c r="BP164" i="1" s="1"/>
  <c r="AT163" i="1"/>
  <c r="BP163" i="1" s="1"/>
  <c r="AT162" i="1"/>
  <c r="BP162" i="1" s="1"/>
  <c r="AT161" i="1"/>
  <c r="BP161" i="1" s="1"/>
  <c r="AT160" i="1"/>
  <c r="BP160" i="1" s="1"/>
  <c r="AT159" i="1"/>
  <c r="BP159" i="1" s="1"/>
  <c r="AT158" i="1"/>
  <c r="BP158" i="1" s="1"/>
  <c r="AT157" i="1"/>
  <c r="BP157" i="1" s="1"/>
  <c r="AT156" i="1"/>
  <c r="BP156" i="1" s="1"/>
  <c r="AT155" i="1"/>
  <c r="BP155" i="1" s="1"/>
  <c r="AT154" i="1"/>
  <c r="BP154" i="1" s="1"/>
  <c r="AT153" i="1"/>
  <c r="BP153" i="1" s="1"/>
  <c r="AT152" i="1"/>
  <c r="BP152" i="1" s="1"/>
  <c r="AT151" i="1"/>
  <c r="BP151" i="1" s="1"/>
  <c r="AT150" i="1"/>
  <c r="BP150" i="1" s="1"/>
  <c r="AT149" i="1"/>
  <c r="BP149" i="1" s="1"/>
  <c r="AT148" i="1"/>
  <c r="BP148" i="1" s="1"/>
  <c r="AT147" i="1"/>
  <c r="BP147" i="1" s="1"/>
  <c r="AT146" i="1"/>
  <c r="BP146" i="1" s="1"/>
  <c r="AT145" i="1"/>
  <c r="BP145" i="1" s="1"/>
  <c r="AT144" i="1"/>
  <c r="BP144" i="1" s="1"/>
  <c r="AT143" i="1"/>
  <c r="BP143" i="1" s="1"/>
  <c r="AT142" i="1"/>
  <c r="BP142" i="1" s="1"/>
  <c r="AT141" i="1"/>
  <c r="BP141" i="1" s="1"/>
  <c r="AT140" i="1"/>
  <c r="BP140" i="1" s="1"/>
  <c r="AT139" i="1"/>
  <c r="BP139" i="1" s="1"/>
  <c r="AT138" i="1"/>
  <c r="BP138" i="1" s="1"/>
  <c r="AT137" i="1"/>
  <c r="BP137" i="1" s="1"/>
  <c r="AT136" i="1"/>
  <c r="BP136" i="1" s="1"/>
  <c r="AT135" i="1"/>
  <c r="BP135" i="1" s="1"/>
  <c r="AT134" i="1"/>
  <c r="BP134" i="1" s="1"/>
  <c r="AT133" i="1"/>
  <c r="BP133" i="1" s="1"/>
  <c r="AT132" i="1"/>
  <c r="BP132" i="1" s="1"/>
  <c r="AT131" i="1"/>
  <c r="BP131" i="1" s="1"/>
  <c r="AT130" i="1"/>
  <c r="BP130" i="1" s="1"/>
  <c r="AT129" i="1"/>
  <c r="BP129" i="1" s="1"/>
  <c r="AT128" i="1"/>
  <c r="BP128" i="1" s="1"/>
  <c r="AT127" i="1"/>
  <c r="BP127" i="1" s="1"/>
  <c r="AT126" i="1"/>
  <c r="BP126" i="1" s="1"/>
  <c r="AT125" i="1"/>
  <c r="BP125" i="1" s="1"/>
  <c r="AT124" i="1"/>
  <c r="BP124" i="1" s="1"/>
  <c r="AT123" i="1"/>
  <c r="BP123" i="1" s="1"/>
  <c r="AT122" i="1"/>
  <c r="BP122" i="1" s="1"/>
  <c r="AT121" i="1"/>
  <c r="BP121" i="1" s="1"/>
  <c r="AT120" i="1"/>
  <c r="BP120" i="1" s="1"/>
  <c r="AT119" i="1"/>
  <c r="BP119" i="1" s="1"/>
  <c r="AT118" i="1"/>
  <c r="BP118" i="1" s="1"/>
  <c r="AT117" i="1"/>
  <c r="BP117" i="1" s="1"/>
  <c r="AT116" i="1"/>
  <c r="BP116" i="1" s="1"/>
  <c r="AT115" i="1"/>
  <c r="BP115" i="1" s="1"/>
  <c r="AT114" i="1"/>
  <c r="BP114" i="1" s="1"/>
  <c r="AT113" i="1"/>
  <c r="BP113" i="1" s="1"/>
  <c r="AT112" i="1"/>
  <c r="BP112" i="1" s="1"/>
  <c r="AT111" i="1"/>
  <c r="BP111" i="1" s="1"/>
  <c r="AT110" i="1"/>
  <c r="BP110" i="1" s="1"/>
  <c r="AT109" i="1"/>
  <c r="BP109" i="1" s="1"/>
  <c r="AT108" i="1"/>
  <c r="BP108" i="1" s="1"/>
  <c r="AT107" i="1"/>
  <c r="BP107" i="1" s="1"/>
  <c r="AT106" i="1"/>
  <c r="BP106" i="1" s="1"/>
  <c r="AT105" i="1"/>
  <c r="BP105" i="1" s="1"/>
  <c r="AT104" i="1"/>
  <c r="BP104" i="1" s="1"/>
  <c r="AT103" i="1"/>
  <c r="BP103" i="1" s="1"/>
  <c r="AT102" i="1"/>
  <c r="BP102" i="1" s="1"/>
  <c r="AT101" i="1"/>
  <c r="BP101" i="1" s="1"/>
  <c r="AT100" i="1"/>
  <c r="BP100" i="1" s="1"/>
  <c r="AT99" i="1"/>
  <c r="BP99" i="1" s="1"/>
  <c r="AT98" i="1"/>
  <c r="BP98" i="1" s="1"/>
  <c r="AT97" i="1"/>
  <c r="BP97" i="1" s="1"/>
  <c r="AT96" i="1"/>
  <c r="BP96" i="1" s="1"/>
  <c r="AT95" i="1"/>
  <c r="BP95" i="1" s="1"/>
  <c r="AT94" i="1"/>
  <c r="BP94" i="1" s="1"/>
  <c r="AT93" i="1"/>
  <c r="BP93" i="1" s="1"/>
  <c r="AT92" i="1"/>
  <c r="BP92" i="1" s="1"/>
  <c r="AT91" i="1"/>
  <c r="BP91" i="1" s="1"/>
  <c r="AT90" i="1"/>
  <c r="BP90" i="1" s="1"/>
  <c r="AT89" i="1"/>
  <c r="BP89" i="1" s="1"/>
  <c r="AT88" i="1"/>
  <c r="BP88" i="1" s="1"/>
  <c r="AT87" i="1"/>
  <c r="BP87" i="1" s="1"/>
  <c r="AT86" i="1"/>
  <c r="BP86" i="1" s="1"/>
  <c r="AT85" i="1"/>
  <c r="BP85" i="1" s="1"/>
  <c r="AT84" i="1"/>
  <c r="BP84" i="1" s="1"/>
  <c r="AT83" i="1"/>
  <c r="BP83" i="1" s="1"/>
  <c r="AT82" i="1"/>
  <c r="BP82" i="1" s="1"/>
  <c r="AT81" i="1"/>
  <c r="BP81" i="1" s="1"/>
  <c r="AT80" i="1"/>
  <c r="BP80" i="1" s="1"/>
  <c r="AT79" i="1"/>
  <c r="BP79" i="1" s="1"/>
  <c r="AT78" i="1"/>
  <c r="BP78" i="1" s="1"/>
  <c r="AT77" i="1"/>
  <c r="BP77" i="1" s="1"/>
  <c r="AT76" i="1"/>
  <c r="BP76" i="1" s="1"/>
  <c r="AT75" i="1"/>
  <c r="BP75" i="1" s="1"/>
  <c r="AT74" i="1"/>
  <c r="BP74" i="1" s="1"/>
  <c r="AT73" i="1"/>
  <c r="BP73" i="1" s="1"/>
  <c r="AT72" i="1"/>
  <c r="BP72" i="1" s="1"/>
  <c r="AT71" i="1"/>
  <c r="BP71" i="1" s="1"/>
  <c r="AT70" i="1"/>
  <c r="BP70" i="1" s="1"/>
  <c r="AT69" i="1"/>
  <c r="BP69" i="1" s="1"/>
  <c r="AT68" i="1"/>
  <c r="BP68" i="1" s="1"/>
  <c r="AT67" i="1"/>
  <c r="BP67" i="1" s="1"/>
  <c r="AT66" i="1"/>
  <c r="BP66" i="1" s="1"/>
  <c r="AT65" i="1"/>
  <c r="BP65" i="1" s="1"/>
  <c r="AT64" i="1"/>
  <c r="BP64" i="1" s="1"/>
  <c r="AT63" i="1"/>
  <c r="BP63" i="1" s="1"/>
  <c r="AT62" i="1"/>
  <c r="BP62" i="1" s="1"/>
  <c r="AT61" i="1"/>
  <c r="BP61" i="1" s="1"/>
  <c r="AT60" i="1"/>
  <c r="BP60" i="1" s="1"/>
  <c r="AT59" i="1"/>
  <c r="BP59" i="1" s="1"/>
  <c r="AT58" i="1"/>
  <c r="BP58" i="1" s="1"/>
  <c r="AT57" i="1"/>
  <c r="BP57" i="1" s="1"/>
  <c r="AT56" i="1"/>
  <c r="BP56" i="1" s="1"/>
  <c r="AT55" i="1"/>
  <c r="BP55" i="1" s="1"/>
  <c r="AT54" i="1"/>
  <c r="BP54" i="1" s="1"/>
  <c r="AT53" i="1"/>
  <c r="BP53" i="1" s="1"/>
  <c r="AT52" i="1"/>
  <c r="BP52" i="1" s="1"/>
  <c r="AT51" i="1"/>
  <c r="BP51" i="1" s="1"/>
  <c r="AT50" i="1"/>
  <c r="BP50" i="1" s="1"/>
  <c r="AT49" i="1"/>
  <c r="BP49" i="1" s="1"/>
  <c r="AT48" i="1"/>
  <c r="BP48" i="1" s="1"/>
  <c r="AT47" i="1"/>
  <c r="BP47" i="1" s="1"/>
  <c r="AT46" i="1"/>
  <c r="BP46" i="1" s="1"/>
  <c r="AT45" i="1"/>
  <c r="BP45" i="1" s="1"/>
  <c r="AT44" i="1"/>
  <c r="BP44" i="1" s="1"/>
  <c r="AT43" i="1"/>
  <c r="BP43" i="1" s="1"/>
  <c r="AT42" i="1"/>
  <c r="BP42" i="1" s="1"/>
  <c r="AT41" i="1"/>
  <c r="BP41" i="1" s="1"/>
  <c r="AT40" i="1"/>
  <c r="BP40" i="1" s="1"/>
  <c r="AT39" i="1"/>
  <c r="BP39" i="1" s="1"/>
  <c r="AT38" i="1"/>
  <c r="BP38" i="1" s="1"/>
  <c r="AT37" i="1"/>
  <c r="BP37" i="1" s="1"/>
  <c r="AT36" i="1"/>
  <c r="BP36" i="1" s="1"/>
  <c r="AT35" i="1"/>
  <c r="BP35" i="1" s="1"/>
  <c r="AT34" i="1"/>
  <c r="BP34" i="1" s="1"/>
  <c r="AT33" i="1"/>
  <c r="BP33" i="1" s="1"/>
  <c r="AT32" i="1"/>
  <c r="BP32" i="1" s="1"/>
  <c r="AT31" i="1"/>
  <c r="BP31" i="1" s="1"/>
  <c r="AT30" i="1"/>
  <c r="BP30" i="1" s="1"/>
  <c r="AT29" i="1"/>
  <c r="BP29" i="1" s="1"/>
  <c r="AT28" i="1"/>
  <c r="BP28" i="1" s="1"/>
  <c r="AT27" i="1"/>
  <c r="BP27" i="1" s="1"/>
  <c r="AT26" i="1"/>
  <c r="BP26" i="1" s="1"/>
  <c r="AT25" i="1"/>
  <c r="BP25" i="1" s="1"/>
  <c r="AT24" i="1"/>
  <c r="BP24" i="1" s="1"/>
  <c r="AT23" i="1"/>
  <c r="BP23" i="1" s="1"/>
  <c r="AT22" i="1"/>
  <c r="BP22" i="1" s="1"/>
  <c r="AT21" i="1"/>
  <c r="BP21" i="1" s="1"/>
  <c r="AT20" i="1"/>
  <c r="BP20" i="1" s="1"/>
  <c r="AT19" i="1"/>
  <c r="BP19" i="1" s="1"/>
  <c r="AT18" i="1"/>
  <c r="BP18" i="1" s="1"/>
  <c r="AT17" i="1"/>
  <c r="BP17" i="1" s="1"/>
  <c r="AT16" i="1"/>
  <c r="BP16" i="1" s="1"/>
  <c r="AT15" i="1"/>
  <c r="BP15" i="1" s="1"/>
  <c r="AT14" i="1"/>
  <c r="BP14" i="1" s="1"/>
  <c r="AT13" i="1"/>
  <c r="BP13" i="1" s="1"/>
  <c r="AT12" i="1"/>
  <c r="BP12" i="1" s="1"/>
  <c r="AT11" i="1"/>
  <c r="BP11" i="1" s="1"/>
  <c r="AT10" i="1"/>
  <c r="BP10" i="1" s="1"/>
  <c r="AT9" i="1"/>
  <c r="BP9" i="1" s="1"/>
  <c r="AT8" i="1"/>
  <c r="BP8" i="1" s="1"/>
  <c r="AT7" i="1"/>
  <c r="BP7" i="1" s="1"/>
  <c r="AT6" i="1"/>
  <c r="BP6" i="1" s="1"/>
  <c r="AT5" i="1"/>
  <c r="BP5" i="1" s="1"/>
  <c r="AT4" i="1"/>
  <c r="BP4" i="1" s="1"/>
  <c r="AT3" i="1"/>
  <c r="BP3" i="1" s="1"/>
  <c r="AT2" i="1"/>
  <c r="BP2" i="1" s="1"/>
  <c r="AS1310" i="1"/>
  <c r="BO1310" i="1" s="1"/>
  <c r="AS1309" i="1"/>
  <c r="BO1309" i="1" s="1"/>
  <c r="AS1308" i="1"/>
  <c r="BO1308" i="1" s="1"/>
  <c r="AS1307" i="1"/>
  <c r="BO1307" i="1" s="1"/>
  <c r="AS1306" i="1"/>
  <c r="BO1306" i="1" s="1"/>
  <c r="AS1305" i="1"/>
  <c r="BO1305" i="1" s="1"/>
  <c r="AS1304" i="1"/>
  <c r="BO1304" i="1" s="1"/>
  <c r="AS1303" i="1"/>
  <c r="BO1303" i="1" s="1"/>
  <c r="AS1302" i="1"/>
  <c r="BO1302" i="1" s="1"/>
  <c r="AS1301" i="1"/>
  <c r="BO1301" i="1" s="1"/>
  <c r="AS1300" i="1"/>
  <c r="BO1300" i="1" s="1"/>
  <c r="AS1299" i="1"/>
  <c r="BO1299" i="1" s="1"/>
  <c r="AS1298" i="1"/>
  <c r="BO1298" i="1" s="1"/>
  <c r="AS1297" i="1"/>
  <c r="BO1297" i="1" s="1"/>
  <c r="AS1296" i="1"/>
  <c r="BO1296" i="1" s="1"/>
  <c r="AS1295" i="1"/>
  <c r="BO1295" i="1" s="1"/>
  <c r="AS1294" i="1"/>
  <c r="BO1294" i="1" s="1"/>
  <c r="AS1293" i="1"/>
  <c r="BO1293" i="1" s="1"/>
  <c r="AS1292" i="1"/>
  <c r="BO1292" i="1" s="1"/>
  <c r="AS1291" i="1"/>
  <c r="BO1291" i="1" s="1"/>
  <c r="AS1290" i="1"/>
  <c r="BO1290" i="1" s="1"/>
  <c r="AS1289" i="1"/>
  <c r="BO1289" i="1" s="1"/>
  <c r="AS1288" i="1"/>
  <c r="BO1288" i="1" s="1"/>
  <c r="AS1287" i="1"/>
  <c r="BO1287" i="1" s="1"/>
  <c r="AS1286" i="1"/>
  <c r="BO1286" i="1" s="1"/>
  <c r="AS1285" i="1"/>
  <c r="BO1285" i="1" s="1"/>
  <c r="AS1284" i="1"/>
  <c r="BO1284" i="1" s="1"/>
  <c r="AS1283" i="1"/>
  <c r="BO1283" i="1" s="1"/>
  <c r="AS1282" i="1"/>
  <c r="BO1282" i="1" s="1"/>
  <c r="AS1281" i="1"/>
  <c r="BO1281" i="1" s="1"/>
  <c r="AS1280" i="1"/>
  <c r="BO1280" i="1" s="1"/>
  <c r="AS1279" i="1"/>
  <c r="BO1279" i="1" s="1"/>
  <c r="AS1278" i="1"/>
  <c r="BO1278" i="1" s="1"/>
  <c r="AS1277" i="1"/>
  <c r="BO1277" i="1" s="1"/>
  <c r="AS1276" i="1"/>
  <c r="BO1276" i="1" s="1"/>
  <c r="AS1275" i="1"/>
  <c r="BO1275" i="1" s="1"/>
  <c r="AS1274" i="1"/>
  <c r="BO1274" i="1" s="1"/>
  <c r="AS1273" i="1"/>
  <c r="BO1273" i="1" s="1"/>
  <c r="AS1272" i="1"/>
  <c r="BO1272" i="1" s="1"/>
  <c r="AS1271" i="1"/>
  <c r="BO1271" i="1" s="1"/>
  <c r="AS1270" i="1"/>
  <c r="BO1270" i="1" s="1"/>
  <c r="AS1269" i="1"/>
  <c r="BO1269" i="1" s="1"/>
  <c r="AS1268" i="1"/>
  <c r="BO1268" i="1" s="1"/>
  <c r="AS1267" i="1"/>
  <c r="BO1267" i="1" s="1"/>
  <c r="AS1266" i="1"/>
  <c r="BO1266" i="1" s="1"/>
  <c r="AS1265" i="1"/>
  <c r="BO1265" i="1" s="1"/>
  <c r="AS1264" i="1"/>
  <c r="BO1264" i="1" s="1"/>
  <c r="AS1263" i="1"/>
  <c r="BO1263" i="1" s="1"/>
  <c r="AS1262" i="1"/>
  <c r="BO1262" i="1" s="1"/>
  <c r="AS1261" i="1"/>
  <c r="BO1261" i="1" s="1"/>
  <c r="AS1260" i="1"/>
  <c r="BO1260" i="1" s="1"/>
  <c r="AS1259" i="1"/>
  <c r="BO1259" i="1" s="1"/>
  <c r="AS1258" i="1"/>
  <c r="BO1258" i="1" s="1"/>
  <c r="AS1257" i="1"/>
  <c r="BO1257" i="1" s="1"/>
  <c r="AS1256" i="1"/>
  <c r="BO1256" i="1" s="1"/>
  <c r="AS1255" i="1"/>
  <c r="BO1255" i="1" s="1"/>
  <c r="AS1254" i="1"/>
  <c r="BO1254" i="1" s="1"/>
  <c r="AS1253" i="1"/>
  <c r="BO1253" i="1" s="1"/>
  <c r="AS1252" i="1"/>
  <c r="BO1252" i="1" s="1"/>
  <c r="AS1251" i="1"/>
  <c r="BO1251" i="1" s="1"/>
  <c r="AS1250" i="1"/>
  <c r="BO1250" i="1" s="1"/>
  <c r="AS1249" i="1"/>
  <c r="BO1249" i="1" s="1"/>
  <c r="AS1248" i="1"/>
  <c r="BO1248" i="1" s="1"/>
  <c r="AS1247" i="1"/>
  <c r="BO1247" i="1" s="1"/>
  <c r="AS1246" i="1"/>
  <c r="BO1246" i="1" s="1"/>
  <c r="AS1245" i="1"/>
  <c r="BO1245" i="1" s="1"/>
  <c r="AS1244" i="1"/>
  <c r="BO1244" i="1" s="1"/>
  <c r="AS1243" i="1"/>
  <c r="BO1243" i="1" s="1"/>
  <c r="AS1242" i="1"/>
  <c r="BO1242" i="1" s="1"/>
  <c r="AS1241" i="1"/>
  <c r="BO1241" i="1" s="1"/>
  <c r="AS1240" i="1"/>
  <c r="BO1240" i="1" s="1"/>
  <c r="AS1239" i="1"/>
  <c r="BO1239" i="1" s="1"/>
  <c r="AS1238" i="1"/>
  <c r="BO1238" i="1" s="1"/>
  <c r="AS1237" i="1"/>
  <c r="BO1237" i="1" s="1"/>
  <c r="AS1236" i="1"/>
  <c r="BO1236" i="1" s="1"/>
  <c r="AS1235" i="1"/>
  <c r="BO1235" i="1" s="1"/>
  <c r="AS1234" i="1"/>
  <c r="BO1234" i="1" s="1"/>
  <c r="AS1233" i="1"/>
  <c r="BO1233" i="1" s="1"/>
  <c r="AS1232" i="1"/>
  <c r="BO1232" i="1" s="1"/>
  <c r="AS1231" i="1"/>
  <c r="BO1231" i="1" s="1"/>
  <c r="AS1230" i="1"/>
  <c r="BO1230" i="1" s="1"/>
  <c r="AS1229" i="1"/>
  <c r="BO1229" i="1" s="1"/>
  <c r="AS1228" i="1"/>
  <c r="BO1228" i="1" s="1"/>
  <c r="AS1227" i="1"/>
  <c r="BO1227" i="1" s="1"/>
  <c r="AS1226" i="1"/>
  <c r="BO1226" i="1" s="1"/>
  <c r="AS1225" i="1"/>
  <c r="BO1225" i="1" s="1"/>
  <c r="AS1224" i="1"/>
  <c r="BO1224" i="1" s="1"/>
  <c r="AS1223" i="1"/>
  <c r="BO1223" i="1" s="1"/>
  <c r="AS1222" i="1"/>
  <c r="BO1222" i="1" s="1"/>
  <c r="AS1221" i="1"/>
  <c r="BO1221" i="1" s="1"/>
  <c r="AS1220" i="1"/>
  <c r="BO1220" i="1" s="1"/>
  <c r="AS1219" i="1"/>
  <c r="BO1219" i="1" s="1"/>
  <c r="AS1218" i="1"/>
  <c r="BO1218" i="1" s="1"/>
  <c r="AS1217" i="1"/>
  <c r="BO1217" i="1" s="1"/>
  <c r="AS1216" i="1"/>
  <c r="BO1216" i="1" s="1"/>
  <c r="AS1215" i="1"/>
  <c r="BO1215" i="1" s="1"/>
  <c r="AS1214" i="1"/>
  <c r="BO1214" i="1" s="1"/>
  <c r="AS1213" i="1"/>
  <c r="BO1213" i="1" s="1"/>
  <c r="AS1212" i="1"/>
  <c r="BO1212" i="1" s="1"/>
  <c r="AS1211" i="1"/>
  <c r="BO1211" i="1" s="1"/>
  <c r="AS1210" i="1"/>
  <c r="BO1210" i="1" s="1"/>
  <c r="AS1209" i="1"/>
  <c r="BO1209" i="1" s="1"/>
  <c r="AS1208" i="1"/>
  <c r="BO1208" i="1" s="1"/>
  <c r="AS1207" i="1"/>
  <c r="BO1207" i="1" s="1"/>
  <c r="AS1206" i="1"/>
  <c r="BO1206" i="1" s="1"/>
  <c r="AS1205" i="1"/>
  <c r="BO1205" i="1" s="1"/>
  <c r="AS1204" i="1"/>
  <c r="BO1204" i="1" s="1"/>
  <c r="AS1203" i="1"/>
  <c r="BO1203" i="1" s="1"/>
  <c r="AS1202" i="1"/>
  <c r="BO1202" i="1" s="1"/>
  <c r="AS1201" i="1"/>
  <c r="BO1201" i="1" s="1"/>
  <c r="AS1200" i="1"/>
  <c r="BO1200" i="1" s="1"/>
  <c r="AS1199" i="1"/>
  <c r="BO1199" i="1" s="1"/>
  <c r="AS1198" i="1"/>
  <c r="BO1198" i="1" s="1"/>
  <c r="AS1197" i="1"/>
  <c r="BO1197" i="1" s="1"/>
  <c r="AS1196" i="1"/>
  <c r="BO1196" i="1" s="1"/>
  <c r="AS1195" i="1"/>
  <c r="BO1195" i="1" s="1"/>
  <c r="AS1194" i="1"/>
  <c r="BO1194" i="1" s="1"/>
  <c r="AS1193" i="1"/>
  <c r="BO1193" i="1" s="1"/>
  <c r="AS1192" i="1"/>
  <c r="BO1192" i="1" s="1"/>
  <c r="AS1191" i="1"/>
  <c r="BO1191" i="1" s="1"/>
  <c r="AS1190" i="1"/>
  <c r="BO1190" i="1" s="1"/>
  <c r="AS1189" i="1"/>
  <c r="BO1189" i="1" s="1"/>
  <c r="AS1188" i="1"/>
  <c r="BO1188" i="1" s="1"/>
  <c r="AS1187" i="1"/>
  <c r="BO1187" i="1" s="1"/>
  <c r="AS1186" i="1"/>
  <c r="BO1186" i="1" s="1"/>
  <c r="AS1185" i="1"/>
  <c r="BO1185" i="1" s="1"/>
  <c r="AS1184" i="1"/>
  <c r="BO1184" i="1" s="1"/>
  <c r="AS1183" i="1"/>
  <c r="BO1183" i="1" s="1"/>
  <c r="AS1182" i="1"/>
  <c r="BO1182" i="1" s="1"/>
  <c r="AS1181" i="1"/>
  <c r="BO1181" i="1" s="1"/>
  <c r="AS1180" i="1"/>
  <c r="BO1180" i="1" s="1"/>
  <c r="AS1179" i="1"/>
  <c r="BO1179" i="1" s="1"/>
  <c r="AS1178" i="1"/>
  <c r="BO1178" i="1" s="1"/>
  <c r="AS1177" i="1"/>
  <c r="BO1177" i="1" s="1"/>
  <c r="AS1176" i="1"/>
  <c r="BO1176" i="1" s="1"/>
  <c r="AS1175" i="1"/>
  <c r="BO1175" i="1" s="1"/>
  <c r="AS1174" i="1"/>
  <c r="BO1174" i="1" s="1"/>
  <c r="AS1173" i="1"/>
  <c r="BO1173" i="1" s="1"/>
  <c r="AS1172" i="1"/>
  <c r="BO1172" i="1" s="1"/>
  <c r="AS1171" i="1"/>
  <c r="BO1171" i="1" s="1"/>
  <c r="AS1170" i="1"/>
  <c r="BO1170" i="1" s="1"/>
  <c r="AS1169" i="1"/>
  <c r="BO1169" i="1" s="1"/>
  <c r="AS1168" i="1"/>
  <c r="BO1168" i="1" s="1"/>
  <c r="AS1167" i="1"/>
  <c r="BO1167" i="1" s="1"/>
  <c r="AS1166" i="1"/>
  <c r="BO1166" i="1" s="1"/>
  <c r="AS1165" i="1"/>
  <c r="BO1165" i="1" s="1"/>
  <c r="AS1164" i="1"/>
  <c r="BO1164" i="1" s="1"/>
  <c r="AS1163" i="1"/>
  <c r="BO1163" i="1" s="1"/>
  <c r="AS1162" i="1"/>
  <c r="BO1162" i="1" s="1"/>
  <c r="AS1161" i="1"/>
  <c r="BO1161" i="1" s="1"/>
  <c r="AS1160" i="1"/>
  <c r="BO1160" i="1" s="1"/>
  <c r="AS1159" i="1"/>
  <c r="BO1159" i="1" s="1"/>
  <c r="AS1158" i="1"/>
  <c r="BO1158" i="1" s="1"/>
  <c r="AS1157" i="1"/>
  <c r="BO1157" i="1" s="1"/>
  <c r="AS1156" i="1"/>
  <c r="BO1156" i="1" s="1"/>
  <c r="AS1155" i="1"/>
  <c r="BO1155" i="1" s="1"/>
  <c r="AS1154" i="1"/>
  <c r="BO1154" i="1" s="1"/>
  <c r="AS1153" i="1"/>
  <c r="BO1153" i="1" s="1"/>
  <c r="AS1152" i="1"/>
  <c r="BO1152" i="1" s="1"/>
  <c r="AS1151" i="1"/>
  <c r="BO1151" i="1" s="1"/>
  <c r="AS1150" i="1"/>
  <c r="BO1150" i="1" s="1"/>
  <c r="AS1149" i="1"/>
  <c r="BO1149" i="1" s="1"/>
  <c r="AS1148" i="1"/>
  <c r="BO1148" i="1" s="1"/>
  <c r="AS1147" i="1"/>
  <c r="BO1147" i="1" s="1"/>
  <c r="AS1146" i="1"/>
  <c r="BO1146" i="1" s="1"/>
  <c r="AS1145" i="1"/>
  <c r="BO1145" i="1" s="1"/>
  <c r="AS1144" i="1"/>
  <c r="BO1144" i="1" s="1"/>
  <c r="AS1143" i="1"/>
  <c r="BO1143" i="1" s="1"/>
  <c r="AS1142" i="1"/>
  <c r="BO1142" i="1" s="1"/>
  <c r="AS1141" i="1"/>
  <c r="BO1141" i="1" s="1"/>
  <c r="AS1140" i="1"/>
  <c r="BO1140" i="1" s="1"/>
  <c r="AS1139" i="1"/>
  <c r="BO1139" i="1" s="1"/>
  <c r="AS1138" i="1"/>
  <c r="BO1138" i="1" s="1"/>
  <c r="AS1137" i="1"/>
  <c r="BO1137" i="1" s="1"/>
  <c r="AS1136" i="1"/>
  <c r="BO1136" i="1" s="1"/>
  <c r="AS1135" i="1"/>
  <c r="BO1135" i="1" s="1"/>
  <c r="AS1134" i="1"/>
  <c r="BO1134" i="1" s="1"/>
  <c r="AS1133" i="1"/>
  <c r="BO1133" i="1" s="1"/>
  <c r="AS1132" i="1"/>
  <c r="BO1132" i="1" s="1"/>
  <c r="AS1131" i="1"/>
  <c r="BO1131" i="1" s="1"/>
  <c r="AS1130" i="1"/>
  <c r="BO1130" i="1" s="1"/>
  <c r="AS1129" i="1"/>
  <c r="BO1129" i="1" s="1"/>
  <c r="AS1128" i="1"/>
  <c r="BO1128" i="1" s="1"/>
  <c r="AS1127" i="1"/>
  <c r="BO1127" i="1" s="1"/>
  <c r="AS1126" i="1"/>
  <c r="BO1126" i="1" s="1"/>
  <c r="AS1125" i="1"/>
  <c r="BO1125" i="1" s="1"/>
  <c r="AS1124" i="1"/>
  <c r="BO1124" i="1" s="1"/>
  <c r="AS1123" i="1"/>
  <c r="BO1123" i="1" s="1"/>
  <c r="AS1122" i="1"/>
  <c r="BO1122" i="1" s="1"/>
  <c r="AS1121" i="1"/>
  <c r="BO1121" i="1" s="1"/>
  <c r="AS1120" i="1"/>
  <c r="BO1120" i="1" s="1"/>
  <c r="AS1119" i="1"/>
  <c r="BO1119" i="1" s="1"/>
  <c r="AS1118" i="1"/>
  <c r="BO1118" i="1" s="1"/>
  <c r="AS1117" i="1"/>
  <c r="BO1117" i="1" s="1"/>
  <c r="AS1116" i="1"/>
  <c r="BO1116" i="1" s="1"/>
  <c r="AS1115" i="1"/>
  <c r="BO1115" i="1" s="1"/>
  <c r="AS1114" i="1"/>
  <c r="BO1114" i="1" s="1"/>
  <c r="AS1113" i="1"/>
  <c r="BO1113" i="1" s="1"/>
  <c r="AS1112" i="1"/>
  <c r="BO1112" i="1" s="1"/>
  <c r="AS1111" i="1"/>
  <c r="BO1111" i="1" s="1"/>
  <c r="AS1110" i="1"/>
  <c r="BO1110" i="1" s="1"/>
  <c r="AS1109" i="1"/>
  <c r="BO1109" i="1" s="1"/>
  <c r="AS1108" i="1"/>
  <c r="BO1108" i="1" s="1"/>
  <c r="AS1107" i="1"/>
  <c r="BO1107" i="1" s="1"/>
  <c r="AS1106" i="1"/>
  <c r="BO1106" i="1" s="1"/>
  <c r="AS1105" i="1"/>
  <c r="BO1105" i="1" s="1"/>
  <c r="AS1104" i="1"/>
  <c r="BO1104" i="1" s="1"/>
  <c r="AS1103" i="1"/>
  <c r="BO1103" i="1" s="1"/>
  <c r="AS1102" i="1"/>
  <c r="BO1102" i="1" s="1"/>
  <c r="AS1101" i="1"/>
  <c r="BO1101" i="1" s="1"/>
  <c r="AS1100" i="1"/>
  <c r="BO1100" i="1" s="1"/>
  <c r="AS1099" i="1"/>
  <c r="BO1099" i="1" s="1"/>
  <c r="AS1098" i="1"/>
  <c r="BO1098" i="1" s="1"/>
  <c r="AS1097" i="1"/>
  <c r="BO1097" i="1" s="1"/>
  <c r="AS1096" i="1"/>
  <c r="BO1096" i="1" s="1"/>
  <c r="AS1095" i="1"/>
  <c r="BO1095" i="1" s="1"/>
  <c r="AS1094" i="1"/>
  <c r="BO1094" i="1" s="1"/>
  <c r="AS1093" i="1"/>
  <c r="BO1093" i="1" s="1"/>
  <c r="AS1092" i="1"/>
  <c r="BO1092" i="1" s="1"/>
  <c r="AS1091" i="1"/>
  <c r="BO1091" i="1" s="1"/>
  <c r="AS1090" i="1"/>
  <c r="BO1090" i="1" s="1"/>
  <c r="AS1089" i="1"/>
  <c r="BO1089" i="1" s="1"/>
  <c r="AS1088" i="1"/>
  <c r="BO1088" i="1" s="1"/>
  <c r="AS1087" i="1"/>
  <c r="BO1087" i="1" s="1"/>
  <c r="AS1086" i="1"/>
  <c r="BO1086" i="1" s="1"/>
  <c r="AS1085" i="1"/>
  <c r="BO1085" i="1" s="1"/>
  <c r="AS1084" i="1"/>
  <c r="BO1084" i="1" s="1"/>
  <c r="AS1083" i="1"/>
  <c r="BO1083" i="1" s="1"/>
  <c r="AS1082" i="1"/>
  <c r="BO1082" i="1" s="1"/>
  <c r="AS1081" i="1"/>
  <c r="BO1081" i="1" s="1"/>
  <c r="AS1080" i="1"/>
  <c r="BO1080" i="1" s="1"/>
  <c r="AS1079" i="1"/>
  <c r="BO1079" i="1" s="1"/>
  <c r="AS1078" i="1"/>
  <c r="BO1078" i="1" s="1"/>
  <c r="AS1077" i="1"/>
  <c r="BO1077" i="1" s="1"/>
  <c r="AS1076" i="1"/>
  <c r="BO1076" i="1" s="1"/>
  <c r="AS1075" i="1"/>
  <c r="BO1075" i="1" s="1"/>
  <c r="AS1074" i="1"/>
  <c r="BO1074" i="1" s="1"/>
  <c r="AS1073" i="1"/>
  <c r="BO1073" i="1" s="1"/>
  <c r="AS1072" i="1"/>
  <c r="BO1072" i="1" s="1"/>
  <c r="AS1071" i="1"/>
  <c r="BO1071" i="1" s="1"/>
  <c r="AS1070" i="1"/>
  <c r="BO1070" i="1" s="1"/>
  <c r="AS1069" i="1"/>
  <c r="BO1069" i="1" s="1"/>
  <c r="AS1068" i="1"/>
  <c r="BO1068" i="1" s="1"/>
  <c r="AS1067" i="1"/>
  <c r="BO1067" i="1" s="1"/>
  <c r="AS1066" i="1"/>
  <c r="BO1066" i="1" s="1"/>
  <c r="AS1065" i="1"/>
  <c r="BO1065" i="1" s="1"/>
  <c r="AS1064" i="1"/>
  <c r="BO1064" i="1" s="1"/>
  <c r="AS1063" i="1"/>
  <c r="BO1063" i="1" s="1"/>
  <c r="AS1062" i="1"/>
  <c r="BO1062" i="1" s="1"/>
  <c r="AS1061" i="1"/>
  <c r="BO1061" i="1" s="1"/>
  <c r="AS1060" i="1"/>
  <c r="BO1060" i="1" s="1"/>
  <c r="AS1059" i="1"/>
  <c r="BO1059" i="1" s="1"/>
  <c r="AS1058" i="1"/>
  <c r="BO1058" i="1" s="1"/>
  <c r="AS1057" i="1"/>
  <c r="BO1057" i="1" s="1"/>
  <c r="AS1056" i="1"/>
  <c r="BO1056" i="1" s="1"/>
  <c r="AS1055" i="1"/>
  <c r="BO1055" i="1" s="1"/>
  <c r="AS1054" i="1"/>
  <c r="BO1054" i="1" s="1"/>
  <c r="AS1053" i="1"/>
  <c r="BO1053" i="1" s="1"/>
  <c r="AS1052" i="1"/>
  <c r="BO1052" i="1" s="1"/>
  <c r="AS1051" i="1"/>
  <c r="BO1051" i="1" s="1"/>
  <c r="AS1050" i="1"/>
  <c r="BO1050" i="1" s="1"/>
  <c r="AS1049" i="1"/>
  <c r="BO1049" i="1" s="1"/>
  <c r="AS1048" i="1"/>
  <c r="BO1048" i="1" s="1"/>
  <c r="AS1047" i="1"/>
  <c r="BO1047" i="1" s="1"/>
  <c r="AS1046" i="1"/>
  <c r="BO1046" i="1" s="1"/>
  <c r="AS1045" i="1"/>
  <c r="BO1045" i="1" s="1"/>
  <c r="AS1044" i="1"/>
  <c r="BO1044" i="1" s="1"/>
  <c r="AS1043" i="1"/>
  <c r="BO1043" i="1" s="1"/>
  <c r="AS1042" i="1"/>
  <c r="BO1042" i="1" s="1"/>
  <c r="AS1041" i="1"/>
  <c r="BO1041" i="1" s="1"/>
  <c r="AS1040" i="1"/>
  <c r="BO1040" i="1" s="1"/>
  <c r="AS1039" i="1"/>
  <c r="BO1039" i="1" s="1"/>
  <c r="AS1038" i="1"/>
  <c r="BO1038" i="1" s="1"/>
  <c r="AS1037" i="1"/>
  <c r="BO1037" i="1" s="1"/>
  <c r="AS1036" i="1"/>
  <c r="BO1036" i="1" s="1"/>
  <c r="AS1035" i="1"/>
  <c r="BO1035" i="1" s="1"/>
  <c r="AS1034" i="1"/>
  <c r="BO1034" i="1" s="1"/>
  <c r="AS1033" i="1"/>
  <c r="BO1033" i="1" s="1"/>
  <c r="AS1032" i="1"/>
  <c r="BO1032" i="1" s="1"/>
  <c r="AS1031" i="1"/>
  <c r="BO1031" i="1" s="1"/>
  <c r="AS1030" i="1"/>
  <c r="BO1030" i="1" s="1"/>
  <c r="AS1029" i="1"/>
  <c r="BO1029" i="1" s="1"/>
  <c r="AS1028" i="1"/>
  <c r="BO1028" i="1" s="1"/>
  <c r="AS1027" i="1"/>
  <c r="BO1027" i="1" s="1"/>
  <c r="AS1026" i="1"/>
  <c r="BO1026" i="1" s="1"/>
  <c r="AS1025" i="1"/>
  <c r="BO1025" i="1" s="1"/>
  <c r="AS1024" i="1"/>
  <c r="BO1024" i="1" s="1"/>
  <c r="AS1023" i="1"/>
  <c r="BO1023" i="1" s="1"/>
  <c r="AS1022" i="1"/>
  <c r="BO1022" i="1" s="1"/>
  <c r="AS1021" i="1"/>
  <c r="BO1021" i="1" s="1"/>
  <c r="AS1020" i="1"/>
  <c r="BO1020" i="1" s="1"/>
  <c r="AS1019" i="1"/>
  <c r="BO1019" i="1" s="1"/>
  <c r="AS1018" i="1"/>
  <c r="BO1018" i="1" s="1"/>
  <c r="AS1017" i="1"/>
  <c r="BO1017" i="1" s="1"/>
  <c r="AS1016" i="1"/>
  <c r="BO1016" i="1" s="1"/>
  <c r="AS1015" i="1"/>
  <c r="BO1015" i="1" s="1"/>
  <c r="AS1014" i="1"/>
  <c r="BO1014" i="1" s="1"/>
  <c r="AS1013" i="1"/>
  <c r="BO1013" i="1" s="1"/>
  <c r="AS1012" i="1"/>
  <c r="BO1012" i="1" s="1"/>
  <c r="AS1011" i="1"/>
  <c r="BO1011" i="1" s="1"/>
  <c r="AS1010" i="1"/>
  <c r="BO1010" i="1" s="1"/>
  <c r="AS1009" i="1"/>
  <c r="BO1009" i="1" s="1"/>
  <c r="AS1008" i="1"/>
  <c r="BO1008" i="1" s="1"/>
  <c r="AS1007" i="1"/>
  <c r="BO1007" i="1" s="1"/>
  <c r="AS1006" i="1"/>
  <c r="BO1006" i="1" s="1"/>
  <c r="AS1005" i="1"/>
  <c r="BO1005" i="1" s="1"/>
  <c r="AS1004" i="1"/>
  <c r="BO1004" i="1" s="1"/>
  <c r="AS1003" i="1"/>
  <c r="BO1003" i="1" s="1"/>
  <c r="AS1002" i="1"/>
  <c r="BO1002" i="1" s="1"/>
  <c r="AS1001" i="1"/>
  <c r="BO1001" i="1" s="1"/>
  <c r="AS1000" i="1"/>
  <c r="BO1000" i="1" s="1"/>
  <c r="AS999" i="1"/>
  <c r="BO999" i="1" s="1"/>
  <c r="AS998" i="1"/>
  <c r="BO998" i="1" s="1"/>
  <c r="AS997" i="1"/>
  <c r="BO997" i="1" s="1"/>
  <c r="AS996" i="1"/>
  <c r="BO996" i="1" s="1"/>
  <c r="AS995" i="1"/>
  <c r="BO995" i="1" s="1"/>
  <c r="AS994" i="1"/>
  <c r="BO994" i="1" s="1"/>
  <c r="AS993" i="1"/>
  <c r="BO993" i="1" s="1"/>
  <c r="AS992" i="1"/>
  <c r="BO992" i="1" s="1"/>
  <c r="AS991" i="1"/>
  <c r="BO991" i="1" s="1"/>
  <c r="AS990" i="1"/>
  <c r="BO990" i="1" s="1"/>
  <c r="AS989" i="1"/>
  <c r="BO989" i="1" s="1"/>
  <c r="AS988" i="1"/>
  <c r="BO988" i="1" s="1"/>
  <c r="AS987" i="1"/>
  <c r="BO987" i="1" s="1"/>
  <c r="AS986" i="1"/>
  <c r="BO986" i="1" s="1"/>
  <c r="AS985" i="1"/>
  <c r="BO985" i="1" s="1"/>
  <c r="AS984" i="1"/>
  <c r="BO984" i="1" s="1"/>
  <c r="AS983" i="1"/>
  <c r="BO983" i="1" s="1"/>
  <c r="AS982" i="1"/>
  <c r="BO982" i="1" s="1"/>
  <c r="AS981" i="1"/>
  <c r="BO981" i="1" s="1"/>
  <c r="AS980" i="1"/>
  <c r="BO980" i="1" s="1"/>
  <c r="AS979" i="1"/>
  <c r="BO979" i="1" s="1"/>
  <c r="AS978" i="1"/>
  <c r="BO978" i="1" s="1"/>
  <c r="AS977" i="1"/>
  <c r="BO977" i="1" s="1"/>
  <c r="AS976" i="1"/>
  <c r="BO976" i="1" s="1"/>
  <c r="AS975" i="1"/>
  <c r="BO975" i="1" s="1"/>
  <c r="AS974" i="1"/>
  <c r="BO974" i="1" s="1"/>
  <c r="AS973" i="1"/>
  <c r="BO973" i="1" s="1"/>
  <c r="AS972" i="1"/>
  <c r="BO972" i="1" s="1"/>
  <c r="AS971" i="1"/>
  <c r="BO971" i="1" s="1"/>
  <c r="AS970" i="1"/>
  <c r="BO970" i="1" s="1"/>
  <c r="AS969" i="1"/>
  <c r="BO969" i="1" s="1"/>
  <c r="AS968" i="1"/>
  <c r="BO968" i="1" s="1"/>
  <c r="AS967" i="1"/>
  <c r="BO967" i="1" s="1"/>
  <c r="AS966" i="1"/>
  <c r="BO966" i="1" s="1"/>
  <c r="AS965" i="1"/>
  <c r="BO965" i="1" s="1"/>
  <c r="AS964" i="1"/>
  <c r="BO964" i="1" s="1"/>
  <c r="AS963" i="1"/>
  <c r="BO963" i="1" s="1"/>
  <c r="AS962" i="1"/>
  <c r="BO962" i="1" s="1"/>
  <c r="AS961" i="1"/>
  <c r="BO961" i="1" s="1"/>
  <c r="AS960" i="1"/>
  <c r="BO960" i="1" s="1"/>
  <c r="AS959" i="1"/>
  <c r="BO959" i="1" s="1"/>
  <c r="AS958" i="1"/>
  <c r="BO958" i="1" s="1"/>
  <c r="AS957" i="1"/>
  <c r="BO957" i="1" s="1"/>
  <c r="AS956" i="1"/>
  <c r="BO956" i="1" s="1"/>
  <c r="AS955" i="1"/>
  <c r="BO955" i="1" s="1"/>
  <c r="AS954" i="1"/>
  <c r="BO954" i="1" s="1"/>
  <c r="AS953" i="1"/>
  <c r="BO953" i="1" s="1"/>
  <c r="AS952" i="1"/>
  <c r="BO952" i="1" s="1"/>
  <c r="AS951" i="1"/>
  <c r="BO951" i="1" s="1"/>
  <c r="AS950" i="1"/>
  <c r="BO950" i="1" s="1"/>
  <c r="AS949" i="1"/>
  <c r="BO949" i="1" s="1"/>
  <c r="AS948" i="1"/>
  <c r="BO948" i="1" s="1"/>
  <c r="AS947" i="1"/>
  <c r="BO947" i="1" s="1"/>
  <c r="AS946" i="1"/>
  <c r="BO946" i="1" s="1"/>
  <c r="AS945" i="1"/>
  <c r="BO945" i="1" s="1"/>
  <c r="AS944" i="1"/>
  <c r="BO944" i="1" s="1"/>
  <c r="AS943" i="1"/>
  <c r="BO943" i="1" s="1"/>
  <c r="AS942" i="1"/>
  <c r="BO942" i="1" s="1"/>
  <c r="AS941" i="1"/>
  <c r="BO941" i="1" s="1"/>
  <c r="AS940" i="1"/>
  <c r="BO940" i="1" s="1"/>
  <c r="AS939" i="1"/>
  <c r="BO939" i="1" s="1"/>
  <c r="AS938" i="1"/>
  <c r="BO938" i="1" s="1"/>
  <c r="AS937" i="1"/>
  <c r="BO937" i="1" s="1"/>
  <c r="AS936" i="1"/>
  <c r="BO936" i="1" s="1"/>
  <c r="AS935" i="1"/>
  <c r="BO935" i="1" s="1"/>
  <c r="AS934" i="1"/>
  <c r="BO934" i="1" s="1"/>
  <c r="AS933" i="1"/>
  <c r="BO933" i="1" s="1"/>
  <c r="AS932" i="1"/>
  <c r="BO932" i="1" s="1"/>
  <c r="AS931" i="1"/>
  <c r="BO931" i="1" s="1"/>
  <c r="AS930" i="1"/>
  <c r="BO930" i="1" s="1"/>
  <c r="AS929" i="1"/>
  <c r="BO929" i="1" s="1"/>
  <c r="AS928" i="1"/>
  <c r="BO928" i="1" s="1"/>
  <c r="AS927" i="1"/>
  <c r="BO927" i="1" s="1"/>
  <c r="AS926" i="1"/>
  <c r="BO926" i="1" s="1"/>
  <c r="AS925" i="1"/>
  <c r="BO925" i="1" s="1"/>
  <c r="AS924" i="1"/>
  <c r="BO924" i="1" s="1"/>
  <c r="AS923" i="1"/>
  <c r="BO923" i="1" s="1"/>
  <c r="AS922" i="1"/>
  <c r="BO922" i="1" s="1"/>
  <c r="AS921" i="1"/>
  <c r="BO921" i="1" s="1"/>
  <c r="AS920" i="1"/>
  <c r="BO920" i="1" s="1"/>
  <c r="AS919" i="1"/>
  <c r="BO919" i="1" s="1"/>
  <c r="AS918" i="1"/>
  <c r="BO918" i="1" s="1"/>
  <c r="AS917" i="1"/>
  <c r="BO917" i="1" s="1"/>
  <c r="AS916" i="1"/>
  <c r="BO916" i="1" s="1"/>
  <c r="AS915" i="1"/>
  <c r="BO915" i="1" s="1"/>
  <c r="AS914" i="1"/>
  <c r="BO914" i="1" s="1"/>
  <c r="AS913" i="1"/>
  <c r="BO913" i="1" s="1"/>
  <c r="AS912" i="1"/>
  <c r="BO912" i="1" s="1"/>
  <c r="AS911" i="1"/>
  <c r="BO911" i="1" s="1"/>
  <c r="AS910" i="1"/>
  <c r="BO910" i="1" s="1"/>
  <c r="AS909" i="1"/>
  <c r="BO909" i="1" s="1"/>
  <c r="AS908" i="1"/>
  <c r="BO908" i="1" s="1"/>
  <c r="AS907" i="1"/>
  <c r="BO907" i="1" s="1"/>
  <c r="AS906" i="1"/>
  <c r="BO906" i="1" s="1"/>
  <c r="AS905" i="1"/>
  <c r="BO905" i="1" s="1"/>
  <c r="AS904" i="1"/>
  <c r="BO904" i="1" s="1"/>
  <c r="AS903" i="1"/>
  <c r="BO903" i="1" s="1"/>
  <c r="AS902" i="1"/>
  <c r="BO902" i="1" s="1"/>
  <c r="AS901" i="1"/>
  <c r="BO901" i="1" s="1"/>
  <c r="AS900" i="1"/>
  <c r="BO900" i="1" s="1"/>
  <c r="AS899" i="1"/>
  <c r="BO899" i="1" s="1"/>
  <c r="AS898" i="1"/>
  <c r="BO898" i="1" s="1"/>
  <c r="AS897" i="1"/>
  <c r="BO897" i="1" s="1"/>
  <c r="AS896" i="1"/>
  <c r="BO896" i="1" s="1"/>
  <c r="AS895" i="1"/>
  <c r="BO895" i="1" s="1"/>
  <c r="AS894" i="1"/>
  <c r="BO894" i="1" s="1"/>
  <c r="AS893" i="1"/>
  <c r="BO893" i="1" s="1"/>
  <c r="AS892" i="1"/>
  <c r="BO892" i="1" s="1"/>
  <c r="AS891" i="1"/>
  <c r="BO891" i="1" s="1"/>
  <c r="AS890" i="1"/>
  <c r="BO890" i="1" s="1"/>
  <c r="AS889" i="1"/>
  <c r="BO889" i="1" s="1"/>
  <c r="AS888" i="1"/>
  <c r="BO888" i="1" s="1"/>
  <c r="AS887" i="1"/>
  <c r="BO887" i="1" s="1"/>
  <c r="AS886" i="1"/>
  <c r="BO886" i="1" s="1"/>
  <c r="AS885" i="1"/>
  <c r="BO885" i="1" s="1"/>
  <c r="AS884" i="1"/>
  <c r="BO884" i="1" s="1"/>
  <c r="AS883" i="1"/>
  <c r="BO883" i="1" s="1"/>
  <c r="AS882" i="1"/>
  <c r="BO882" i="1" s="1"/>
  <c r="AS881" i="1"/>
  <c r="BO881" i="1" s="1"/>
  <c r="AS880" i="1"/>
  <c r="BO880" i="1" s="1"/>
  <c r="AS879" i="1"/>
  <c r="BO879" i="1" s="1"/>
  <c r="AS878" i="1"/>
  <c r="BO878" i="1" s="1"/>
  <c r="AS877" i="1"/>
  <c r="BO877" i="1" s="1"/>
  <c r="AS876" i="1"/>
  <c r="BO876" i="1" s="1"/>
  <c r="AS875" i="1"/>
  <c r="BO875" i="1" s="1"/>
  <c r="AS874" i="1"/>
  <c r="BO874" i="1" s="1"/>
  <c r="AS873" i="1"/>
  <c r="BO873" i="1" s="1"/>
  <c r="AS872" i="1"/>
  <c r="BO872" i="1" s="1"/>
  <c r="AS871" i="1"/>
  <c r="BO871" i="1" s="1"/>
  <c r="AS870" i="1"/>
  <c r="BO870" i="1" s="1"/>
  <c r="AS869" i="1"/>
  <c r="BO869" i="1" s="1"/>
  <c r="AS868" i="1"/>
  <c r="BO868" i="1" s="1"/>
  <c r="AS867" i="1"/>
  <c r="BO867" i="1" s="1"/>
  <c r="AS866" i="1"/>
  <c r="BO866" i="1" s="1"/>
  <c r="AS865" i="1"/>
  <c r="BO865" i="1" s="1"/>
  <c r="AS864" i="1"/>
  <c r="BO864" i="1" s="1"/>
  <c r="AS863" i="1"/>
  <c r="BO863" i="1" s="1"/>
  <c r="AS862" i="1"/>
  <c r="BO862" i="1" s="1"/>
  <c r="AS861" i="1"/>
  <c r="BO861" i="1" s="1"/>
  <c r="AS860" i="1"/>
  <c r="BO860" i="1" s="1"/>
  <c r="AS859" i="1"/>
  <c r="BO859" i="1" s="1"/>
  <c r="AS858" i="1"/>
  <c r="BO858" i="1" s="1"/>
  <c r="AS857" i="1"/>
  <c r="BO857" i="1" s="1"/>
  <c r="AS856" i="1"/>
  <c r="BO856" i="1" s="1"/>
  <c r="AS855" i="1"/>
  <c r="BO855" i="1" s="1"/>
  <c r="AS854" i="1"/>
  <c r="BO854" i="1" s="1"/>
  <c r="AS853" i="1"/>
  <c r="BO853" i="1" s="1"/>
  <c r="AS852" i="1"/>
  <c r="BO852" i="1" s="1"/>
  <c r="AS851" i="1"/>
  <c r="BO851" i="1" s="1"/>
  <c r="AS850" i="1"/>
  <c r="BO850" i="1" s="1"/>
  <c r="AS849" i="1"/>
  <c r="BO849" i="1" s="1"/>
  <c r="AS848" i="1"/>
  <c r="BO848" i="1" s="1"/>
  <c r="AS847" i="1"/>
  <c r="BO847" i="1" s="1"/>
  <c r="AS846" i="1"/>
  <c r="BO846" i="1" s="1"/>
  <c r="AS845" i="1"/>
  <c r="BO845" i="1" s="1"/>
  <c r="AS844" i="1"/>
  <c r="BO844" i="1" s="1"/>
  <c r="AS843" i="1"/>
  <c r="BO843" i="1" s="1"/>
  <c r="AS842" i="1"/>
  <c r="BO842" i="1" s="1"/>
  <c r="AS841" i="1"/>
  <c r="BO841" i="1" s="1"/>
  <c r="AS840" i="1"/>
  <c r="BO840" i="1" s="1"/>
  <c r="AS839" i="1"/>
  <c r="BO839" i="1" s="1"/>
  <c r="AS838" i="1"/>
  <c r="BO838" i="1" s="1"/>
  <c r="AS837" i="1"/>
  <c r="BO837" i="1" s="1"/>
  <c r="AS836" i="1"/>
  <c r="BO836" i="1" s="1"/>
  <c r="AS835" i="1"/>
  <c r="BO835" i="1" s="1"/>
  <c r="AS834" i="1"/>
  <c r="BO834" i="1" s="1"/>
  <c r="AS833" i="1"/>
  <c r="BO833" i="1" s="1"/>
  <c r="AS832" i="1"/>
  <c r="BO832" i="1" s="1"/>
  <c r="AS831" i="1"/>
  <c r="BO831" i="1" s="1"/>
  <c r="AS830" i="1"/>
  <c r="BO830" i="1" s="1"/>
  <c r="AS829" i="1"/>
  <c r="BO829" i="1" s="1"/>
  <c r="AS828" i="1"/>
  <c r="BO828" i="1" s="1"/>
  <c r="AS827" i="1"/>
  <c r="BO827" i="1" s="1"/>
  <c r="AS826" i="1"/>
  <c r="BO826" i="1" s="1"/>
  <c r="AS825" i="1"/>
  <c r="BO825" i="1" s="1"/>
  <c r="AS824" i="1"/>
  <c r="BO824" i="1" s="1"/>
  <c r="AS823" i="1"/>
  <c r="BO823" i="1" s="1"/>
  <c r="AS822" i="1"/>
  <c r="BO822" i="1" s="1"/>
  <c r="AS821" i="1"/>
  <c r="BO821" i="1" s="1"/>
  <c r="AS820" i="1"/>
  <c r="BO820" i="1" s="1"/>
  <c r="AS819" i="1"/>
  <c r="BO819" i="1" s="1"/>
  <c r="AS818" i="1"/>
  <c r="BO818" i="1" s="1"/>
  <c r="AS817" i="1"/>
  <c r="BO817" i="1" s="1"/>
  <c r="AS816" i="1"/>
  <c r="BO816" i="1" s="1"/>
  <c r="AS815" i="1"/>
  <c r="BO815" i="1" s="1"/>
  <c r="AS814" i="1"/>
  <c r="BO814" i="1" s="1"/>
  <c r="AS813" i="1"/>
  <c r="BO813" i="1" s="1"/>
  <c r="AS812" i="1"/>
  <c r="BO812" i="1" s="1"/>
  <c r="AS811" i="1"/>
  <c r="BO811" i="1" s="1"/>
  <c r="AS810" i="1"/>
  <c r="BO810" i="1" s="1"/>
  <c r="AS809" i="1"/>
  <c r="BO809" i="1" s="1"/>
  <c r="AS808" i="1"/>
  <c r="BO808" i="1" s="1"/>
  <c r="AS807" i="1"/>
  <c r="BO807" i="1" s="1"/>
  <c r="AS806" i="1"/>
  <c r="BO806" i="1" s="1"/>
  <c r="AS805" i="1"/>
  <c r="BO805" i="1" s="1"/>
  <c r="AS804" i="1"/>
  <c r="BO804" i="1" s="1"/>
  <c r="AS803" i="1"/>
  <c r="BO803" i="1" s="1"/>
  <c r="AS802" i="1"/>
  <c r="BO802" i="1" s="1"/>
  <c r="AS801" i="1"/>
  <c r="BO801" i="1" s="1"/>
  <c r="AS800" i="1"/>
  <c r="BO800" i="1" s="1"/>
  <c r="AS799" i="1"/>
  <c r="BO799" i="1" s="1"/>
  <c r="AS798" i="1"/>
  <c r="BO798" i="1" s="1"/>
  <c r="AS797" i="1"/>
  <c r="BO797" i="1" s="1"/>
  <c r="AS796" i="1"/>
  <c r="BO796" i="1" s="1"/>
  <c r="AS795" i="1"/>
  <c r="BO795" i="1" s="1"/>
  <c r="AS794" i="1"/>
  <c r="BO794" i="1" s="1"/>
  <c r="AS793" i="1"/>
  <c r="BO793" i="1" s="1"/>
  <c r="AS792" i="1"/>
  <c r="BO792" i="1" s="1"/>
  <c r="AS791" i="1"/>
  <c r="BO791" i="1" s="1"/>
  <c r="AS790" i="1"/>
  <c r="BO790" i="1" s="1"/>
  <c r="AS789" i="1"/>
  <c r="BO789" i="1" s="1"/>
  <c r="AS788" i="1"/>
  <c r="BO788" i="1" s="1"/>
  <c r="AS787" i="1"/>
  <c r="BO787" i="1" s="1"/>
  <c r="AS786" i="1"/>
  <c r="BO786" i="1" s="1"/>
  <c r="AS785" i="1"/>
  <c r="BO785" i="1" s="1"/>
  <c r="AS784" i="1"/>
  <c r="BO784" i="1" s="1"/>
  <c r="AS783" i="1"/>
  <c r="BO783" i="1" s="1"/>
  <c r="AS782" i="1"/>
  <c r="BO782" i="1" s="1"/>
  <c r="AS781" i="1"/>
  <c r="BO781" i="1" s="1"/>
  <c r="AS780" i="1"/>
  <c r="BO780" i="1" s="1"/>
  <c r="AS779" i="1"/>
  <c r="BO779" i="1" s="1"/>
  <c r="AS778" i="1"/>
  <c r="BO778" i="1" s="1"/>
  <c r="AS777" i="1"/>
  <c r="BO777" i="1" s="1"/>
  <c r="AS776" i="1"/>
  <c r="BO776" i="1" s="1"/>
  <c r="AS775" i="1"/>
  <c r="BO775" i="1" s="1"/>
  <c r="AS774" i="1"/>
  <c r="BO774" i="1" s="1"/>
  <c r="AS773" i="1"/>
  <c r="BO773" i="1" s="1"/>
  <c r="AS772" i="1"/>
  <c r="BO772" i="1" s="1"/>
  <c r="AS771" i="1"/>
  <c r="BO771" i="1" s="1"/>
  <c r="AS770" i="1"/>
  <c r="BO770" i="1" s="1"/>
  <c r="AS769" i="1"/>
  <c r="BO769" i="1" s="1"/>
  <c r="AS768" i="1"/>
  <c r="BO768" i="1" s="1"/>
  <c r="AS767" i="1"/>
  <c r="BO767" i="1" s="1"/>
  <c r="AS766" i="1"/>
  <c r="BO766" i="1" s="1"/>
  <c r="AS765" i="1"/>
  <c r="BO765" i="1" s="1"/>
  <c r="AS764" i="1"/>
  <c r="BO764" i="1" s="1"/>
  <c r="AS763" i="1"/>
  <c r="BO763" i="1" s="1"/>
  <c r="AS762" i="1"/>
  <c r="BO762" i="1" s="1"/>
  <c r="AS761" i="1"/>
  <c r="BO761" i="1" s="1"/>
  <c r="AS760" i="1"/>
  <c r="BO760" i="1" s="1"/>
  <c r="AS759" i="1"/>
  <c r="BO759" i="1" s="1"/>
  <c r="AS758" i="1"/>
  <c r="BO758" i="1" s="1"/>
  <c r="AS757" i="1"/>
  <c r="BO757" i="1" s="1"/>
  <c r="AS756" i="1"/>
  <c r="BO756" i="1" s="1"/>
  <c r="AS755" i="1"/>
  <c r="BO755" i="1" s="1"/>
  <c r="AS754" i="1"/>
  <c r="BO754" i="1" s="1"/>
  <c r="AS753" i="1"/>
  <c r="BO753" i="1" s="1"/>
  <c r="AS752" i="1"/>
  <c r="BO752" i="1" s="1"/>
  <c r="AS751" i="1"/>
  <c r="BO751" i="1" s="1"/>
  <c r="AS750" i="1"/>
  <c r="BO750" i="1" s="1"/>
  <c r="AS749" i="1"/>
  <c r="BO749" i="1" s="1"/>
  <c r="AS748" i="1"/>
  <c r="BO748" i="1" s="1"/>
  <c r="AS747" i="1"/>
  <c r="BO747" i="1" s="1"/>
  <c r="AS746" i="1"/>
  <c r="BO746" i="1" s="1"/>
  <c r="AS745" i="1"/>
  <c r="BO745" i="1" s="1"/>
  <c r="AS744" i="1"/>
  <c r="BO744" i="1" s="1"/>
  <c r="AS743" i="1"/>
  <c r="BO743" i="1" s="1"/>
  <c r="AS742" i="1"/>
  <c r="BO742" i="1" s="1"/>
  <c r="AS741" i="1"/>
  <c r="BO741" i="1" s="1"/>
  <c r="AS740" i="1"/>
  <c r="BO740" i="1" s="1"/>
  <c r="AS739" i="1"/>
  <c r="BO739" i="1" s="1"/>
  <c r="AS738" i="1"/>
  <c r="BO738" i="1" s="1"/>
  <c r="AS737" i="1"/>
  <c r="BO737" i="1" s="1"/>
  <c r="AS736" i="1"/>
  <c r="BO736" i="1" s="1"/>
  <c r="AS735" i="1"/>
  <c r="BO735" i="1" s="1"/>
  <c r="AS734" i="1"/>
  <c r="BO734" i="1" s="1"/>
  <c r="AS733" i="1"/>
  <c r="BO733" i="1" s="1"/>
  <c r="AS732" i="1"/>
  <c r="BO732" i="1" s="1"/>
  <c r="AS731" i="1"/>
  <c r="BO731" i="1" s="1"/>
  <c r="AS730" i="1"/>
  <c r="BO730" i="1" s="1"/>
  <c r="AS729" i="1"/>
  <c r="BO729" i="1" s="1"/>
  <c r="AS728" i="1"/>
  <c r="BO728" i="1" s="1"/>
  <c r="AS727" i="1"/>
  <c r="BO727" i="1" s="1"/>
  <c r="AS726" i="1"/>
  <c r="BO726" i="1" s="1"/>
  <c r="AS725" i="1"/>
  <c r="BO725" i="1" s="1"/>
  <c r="AS724" i="1"/>
  <c r="BO724" i="1" s="1"/>
  <c r="AS723" i="1"/>
  <c r="BO723" i="1" s="1"/>
  <c r="AS722" i="1"/>
  <c r="BO722" i="1" s="1"/>
  <c r="AS721" i="1"/>
  <c r="BO721" i="1" s="1"/>
  <c r="AS720" i="1"/>
  <c r="BO720" i="1" s="1"/>
  <c r="AS719" i="1"/>
  <c r="BO719" i="1" s="1"/>
  <c r="AS718" i="1"/>
  <c r="BO718" i="1" s="1"/>
  <c r="AS717" i="1"/>
  <c r="BO717" i="1" s="1"/>
  <c r="AS716" i="1"/>
  <c r="BO716" i="1" s="1"/>
  <c r="AS715" i="1"/>
  <c r="BO715" i="1" s="1"/>
  <c r="AS714" i="1"/>
  <c r="BO714" i="1" s="1"/>
  <c r="AS713" i="1"/>
  <c r="BO713" i="1" s="1"/>
  <c r="AS712" i="1"/>
  <c r="BO712" i="1" s="1"/>
  <c r="AS711" i="1"/>
  <c r="BO711" i="1" s="1"/>
  <c r="AS710" i="1"/>
  <c r="BO710" i="1" s="1"/>
  <c r="AS709" i="1"/>
  <c r="BO709" i="1" s="1"/>
  <c r="AS708" i="1"/>
  <c r="BO708" i="1" s="1"/>
  <c r="AS707" i="1"/>
  <c r="BO707" i="1" s="1"/>
  <c r="AS706" i="1"/>
  <c r="BO706" i="1" s="1"/>
  <c r="AS705" i="1"/>
  <c r="BO705" i="1" s="1"/>
  <c r="AS704" i="1"/>
  <c r="BO704" i="1" s="1"/>
  <c r="AS703" i="1"/>
  <c r="BO703" i="1" s="1"/>
  <c r="AS702" i="1"/>
  <c r="BO702" i="1" s="1"/>
  <c r="AS701" i="1"/>
  <c r="BO701" i="1" s="1"/>
  <c r="AS700" i="1"/>
  <c r="BO700" i="1" s="1"/>
  <c r="AS699" i="1"/>
  <c r="BO699" i="1" s="1"/>
  <c r="AS698" i="1"/>
  <c r="BO698" i="1" s="1"/>
  <c r="AS697" i="1"/>
  <c r="BO697" i="1" s="1"/>
  <c r="AS696" i="1"/>
  <c r="BO696" i="1" s="1"/>
  <c r="AS695" i="1"/>
  <c r="BO695" i="1" s="1"/>
  <c r="AS694" i="1"/>
  <c r="BO694" i="1" s="1"/>
  <c r="AS693" i="1"/>
  <c r="BO693" i="1" s="1"/>
  <c r="AS692" i="1"/>
  <c r="BO692" i="1" s="1"/>
  <c r="AS691" i="1"/>
  <c r="BO691" i="1" s="1"/>
  <c r="AS690" i="1"/>
  <c r="BO690" i="1" s="1"/>
  <c r="AS689" i="1"/>
  <c r="BO689" i="1" s="1"/>
  <c r="AS688" i="1"/>
  <c r="BO688" i="1" s="1"/>
  <c r="AS687" i="1"/>
  <c r="BO687" i="1" s="1"/>
  <c r="AS686" i="1"/>
  <c r="BO686" i="1" s="1"/>
  <c r="AS685" i="1"/>
  <c r="BO685" i="1" s="1"/>
  <c r="AS684" i="1"/>
  <c r="BO684" i="1" s="1"/>
  <c r="AS683" i="1"/>
  <c r="BO683" i="1" s="1"/>
  <c r="AS682" i="1"/>
  <c r="BO682" i="1" s="1"/>
  <c r="AS681" i="1"/>
  <c r="BO681" i="1" s="1"/>
  <c r="AS680" i="1"/>
  <c r="BO680" i="1" s="1"/>
  <c r="AS679" i="1"/>
  <c r="BO679" i="1" s="1"/>
  <c r="AS678" i="1"/>
  <c r="BO678" i="1" s="1"/>
  <c r="AS677" i="1"/>
  <c r="BO677" i="1" s="1"/>
  <c r="AS676" i="1"/>
  <c r="BO676" i="1" s="1"/>
  <c r="AS675" i="1"/>
  <c r="BO675" i="1" s="1"/>
  <c r="AS674" i="1"/>
  <c r="BO674" i="1" s="1"/>
  <c r="AS673" i="1"/>
  <c r="BO673" i="1" s="1"/>
  <c r="AS672" i="1"/>
  <c r="BO672" i="1" s="1"/>
  <c r="AS671" i="1"/>
  <c r="BO671" i="1" s="1"/>
  <c r="AS670" i="1"/>
  <c r="BO670" i="1" s="1"/>
  <c r="AS669" i="1"/>
  <c r="BO669" i="1" s="1"/>
  <c r="AS668" i="1"/>
  <c r="BO668" i="1" s="1"/>
  <c r="AS667" i="1"/>
  <c r="BO667" i="1" s="1"/>
  <c r="AS666" i="1"/>
  <c r="BO666" i="1" s="1"/>
  <c r="AS665" i="1"/>
  <c r="BO665" i="1" s="1"/>
  <c r="AS664" i="1"/>
  <c r="BO664" i="1" s="1"/>
  <c r="AS663" i="1"/>
  <c r="BO663" i="1" s="1"/>
  <c r="AS662" i="1"/>
  <c r="BO662" i="1" s="1"/>
  <c r="AS661" i="1"/>
  <c r="BO661" i="1" s="1"/>
  <c r="AS660" i="1"/>
  <c r="BO660" i="1" s="1"/>
  <c r="AS659" i="1"/>
  <c r="BO659" i="1" s="1"/>
  <c r="AS658" i="1"/>
  <c r="BO658" i="1" s="1"/>
  <c r="AS657" i="1"/>
  <c r="BO657" i="1" s="1"/>
  <c r="AS656" i="1"/>
  <c r="BO656" i="1" s="1"/>
  <c r="AS655" i="1"/>
  <c r="BO655" i="1" s="1"/>
  <c r="AS654" i="1"/>
  <c r="BO654" i="1" s="1"/>
  <c r="AS653" i="1"/>
  <c r="BO653" i="1" s="1"/>
  <c r="AS652" i="1"/>
  <c r="BO652" i="1" s="1"/>
  <c r="AS651" i="1"/>
  <c r="BO651" i="1" s="1"/>
  <c r="AS650" i="1"/>
  <c r="BO650" i="1" s="1"/>
  <c r="AS649" i="1"/>
  <c r="BO649" i="1" s="1"/>
  <c r="AS648" i="1"/>
  <c r="BO648" i="1" s="1"/>
  <c r="AS647" i="1"/>
  <c r="BO647" i="1" s="1"/>
  <c r="AS646" i="1"/>
  <c r="BO646" i="1" s="1"/>
  <c r="AS645" i="1"/>
  <c r="BO645" i="1" s="1"/>
  <c r="AS644" i="1"/>
  <c r="BO644" i="1" s="1"/>
  <c r="AS643" i="1"/>
  <c r="BO643" i="1" s="1"/>
  <c r="AS642" i="1"/>
  <c r="BO642" i="1" s="1"/>
  <c r="AS641" i="1"/>
  <c r="BO641" i="1" s="1"/>
  <c r="AS640" i="1"/>
  <c r="BO640" i="1" s="1"/>
  <c r="AS639" i="1"/>
  <c r="BO639" i="1" s="1"/>
  <c r="AS638" i="1"/>
  <c r="BO638" i="1" s="1"/>
  <c r="AS637" i="1"/>
  <c r="BO637" i="1" s="1"/>
  <c r="AS636" i="1"/>
  <c r="BO636" i="1" s="1"/>
  <c r="AS635" i="1"/>
  <c r="BO635" i="1" s="1"/>
  <c r="AS634" i="1"/>
  <c r="BO634" i="1" s="1"/>
  <c r="AS633" i="1"/>
  <c r="BO633" i="1" s="1"/>
  <c r="AS632" i="1"/>
  <c r="BO632" i="1" s="1"/>
  <c r="AS631" i="1"/>
  <c r="BO631" i="1" s="1"/>
  <c r="AS630" i="1"/>
  <c r="BO630" i="1" s="1"/>
  <c r="AS629" i="1"/>
  <c r="BO629" i="1" s="1"/>
  <c r="AS628" i="1"/>
  <c r="BO628" i="1" s="1"/>
  <c r="AS627" i="1"/>
  <c r="BO627" i="1" s="1"/>
  <c r="AS626" i="1"/>
  <c r="BO626" i="1" s="1"/>
  <c r="AS625" i="1"/>
  <c r="BO625" i="1" s="1"/>
  <c r="AS624" i="1"/>
  <c r="BO624" i="1" s="1"/>
  <c r="AS623" i="1"/>
  <c r="BO623" i="1" s="1"/>
  <c r="AS622" i="1"/>
  <c r="BO622" i="1" s="1"/>
  <c r="AS621" i="1"/>
  <c r="BO621" i="1" s="1"/>
  <c r="AS620" i="1"/>
  <c r="BO620" i="1" s="1"/>
  <c r="AS619" i="1"/>
  <c r="BO619" i="1" s="1"/>
  <c r="AS618" i="1"/>
  <c r="BO618" i="1" s="1"/>
  <c r="AS617" i="1"/>
  <c r="BO617" i="1" s="1"/>
  <c r="AS616" i="1"/>
  <c r="BO616" i="1" s="1"/>
  <c r="AS615" i="1"/>
  <c r="BO615" i="1" s="1"/>
  <c r="AS614" i="1"/>
  <c r="BO614" i="1" s="1"/>
  <c r="AS613" i="1"/>
  <c r="BO613" i="1" s="1"/>
  <c r="AS612" i="1"/>
  <c r="BO612" i="1" s="1"/>
  <c r="AS611" i="1"/>
  <c r="BO611" i="1" s="1"/>
  <c r="AS610" i="1"/>
  <c r="BO610" i="1" s="1"/>
  <c r="AS609" i="1"/>
  <c r="BO609" i="1" s="1"/>
  <c r="AS608" i="1"/>
  <c r="BO608" i="1" s="1"/>
  <c r="AS607" i="1"/>
  <c r="BO607" i="1" s="1"/>
  <c r="AS606" i="1"/>
  <c r="BO606" i="1" s="1"/>
  <c r="AS605" i="1"/>
  <c r="BO605" i="1" s="1"/>
  <c r="AS604" i="1"/>
  <c r="BO604" i="1" s="1"/>
  <c r="AS603" i="1"/>
  <c r="BO603" i="1" s="1"/>
  <c r="AS602" i="1"/>
  <c r="BO602" i="1" s="1"/>
  <c r="AS601" i="1"/>
  <c r="BO601" i="1" s="1"/>
  <c r="AS600" i="1"/>
  <c r="BO600" i="1" s="1"/>
  <c r="AS599" i="1"/>
  <c r="BO599" i="1" s="1"/>
  <c r="AS598" i="1"/>
  <c r="BO598" i="1" s="1"/>
  <c r="AS597" i="1"/>
  <c r="BO597" i="1" s="1"/>
  <c r="AS596" i="1"/>
  <c r="BO596" i="1" s="1"/>
  <c r="AS595" i="1"/>
  <c r="BO595" i="1" s="1"/>
  <c r="AS594" i="1"/>
  <c r="BO594" i="1" s="1"/>
  <c r="AS593" i="1"/>
  <c r="BO593" i="1" s="1"/>
  <c r="AS592" i="1"/>
  <c r="BO592" i="1" s="1"/>
  <c r="AS591" i="1"/>
  <c r="BO591" i="1" s="1"/>
  <c r="AS590" i="1"/>
  <c r="BO590" i="1" s="1"/>
  <c r="AS589" i="1"/>
  <c r="BO589" i="1" s="1"/>
  <c r="AS588" i="1"/>
  <c r="BO588" i="1" s="1"/>
  <c r="AS587" i="1"/>
  <c r="BO587" i="1" s="1"/>
  <c r="AS586" i="1"/>
  <c r="BO586" i="1" s="1"/>
  <c r="AS585" i="1"/>
  <c r="BO585" i="1" s="1"/>
  <c r="AS584" i="1"/>
  <c r="BO584" i="1" s="1"/>
  <c r="AS583" i="1"/>
  <c r="BO583" i="1" s="1"/>
  <c r="AS582" i="1"/>
  <c r="BO582" i="1" s="1"/>
  <c r="AS581" i="1"/>
  <c r="BO581" i="1" s="1"/>
  <c r="AS580" i="1"/>
  <c r="BO580" i="1" s="1"/>
  <c r="AS579" i="1"/>
  <c r="BO579" i="1" s="1"/>
  <c r="AS578" i="1"/>
  <c r="BO578" i="1" s="1"/>
  <c r="AS577" i="1"/>
  <c r="BO577" i="1" s="1"/>
  <c r="AS576" i="1"/>
  <c r="BO576" i="1" s="1"/>
  <c r="AS575" i="1"/>
  <c r="BO575" i="1" s="1"/>
  <c r="AS574" i="1"/>
  <c r="BO574" i="1" s="1"/>
  <c r="AS573" i="1"/>
  <c r="BO573" i="1" s="1"/>
  <c r="AS572" i="1"/>
  <c r="BO572" i="1" s="1"/>
  <c r="AS571" i="1"/>
  <c r="BO571" i="1" s="1"/>
  <c r="AS570" i="1"/>
  <c r="BO570" i="1" s="1"/>
  <c r="AS569" i="1"/>
  <c r="BO569" i="1" s="1"/>
  <c r="AS568" i="1"/>
  <c r="BO568" i="1" s="1"/>
  <c r="AS567" i="1"/>
  <c r="BO567" i="1" s="1"/>
  <c r="AS566" i="1"/>
  <c r="BO566" i="1" s="1"/>
  <c r="AS565" i="1"/>
  <c r="BO565" i="1" s="1"/>
  <c r="AS564" i="1"/>
  <c r="BO564" i="1" s="1"/>
  <c r="AS563" i="1"/>
  <c r="BO563" i="1" s="1"/>
  <c r="AS562" i="1"/>
  <c r="BO562" i="1" s="1"/>
  <c r="AS561" i="1"/>
  <c r="BO561" i="1" s="1"/>
  <c r="AS560" i="1"/>
  <c r="BO560" i="1" s="1"/>
  <c r="AS559" i="1"/>
  <c r="BO559" i="1" s="1"/>
  <c r="AS558" i="1"/>
  <c r="BO558" i="1" s="1"/>
  <c r="AS557" i="1"/>
  <c r="BO557" i="1" s="1"/>
  <c r="AS556" i="1"/>
  <c r="BO556" i="1" s="1"/>
  <c r="AS555" i="1"/>
  <c r="BO555" i="1" s="1"/>
  <c r="AS554" i="1"/>
  <c r="BO554" i="1" s="1"/>
  <c r="AS553" i="1"/>
  <c r="BO553" i="1" s="1"/>
  <c r="AS552" i="1"/>
  <c r="BO552" i="1" s="1"/>
  <c r="AS551" i="1"/>
  <c r="BO551" i="1" s="1"/>
  <c r="AS550" i="1"/>
  <c r="BO550" i="1" s="1"/>
  <c r="AS549" i="1"/>
  <c r="BO549" i="1" s="1"/>
  <c r="AS548" i="1"/>
  <c r="BO548" i="1" s="1"/>
  <c r="AS547" i="1"/>
  <c r="BO547" i="1" s="1"/>
  <c r="AS546" i="1"/>
  <c r="BO546" i="1" s="1"/>
  <c r="AS545" i="1"/>
  <c r="BO545" i="1" s="1"/>
  <c r="AS544" i="1"/>
  <c r="BO544" i="1" s="1"/>
  <c r="AS543" i="1"/>
  <c r="BO543" i="1" s="1"/>
  <c r="AS542" i="1"/>
  <c r="BO542" i="1" s="1"/>
  <c r="AS541" i="1"/>
  <c r="BO541" i="1" s="1"/>
  <c r="AS540" i="1"/>
  <c r="BO540" i="1" s="1"/>
  <c r="AS539" i="1"/>
  <c r="BO539" i="1" s="1"/>
  <c r="AS538" i="1"/>
  <c r="BO538" i="1" s="1"/>
  <c r="AS537" i="1"/>
  <c r="BO537" i="1" s="1"/>
  <c r="AS536" i="1"/>
  <c r="BO536" i="1" s="1"/>
  <c r="AS535" i="1"/>
  <c r="BO535" i="1" s="1"/>
  <c r="AS534" i="1"/>
  <c r="BO534" i="1" s="1"/>
  <c r="AS533" i="1"/>
  <c r="BO533" i="1" s="1"/>
  <c r="AS532" i="1"/>
  <c r="BO532" i="1" s="1"/>
  <c r="AS531" i="1"/>
  <c r="BO531" i="1" s="1"/>
  <c r="AS530" i="1"/>
  <c r="BO530" i="1" s="1"/>
  <c r="AS529" i="1"/>
  <c r="BO529" i="1" s="1"/>
  <c r="AS528" i="1"/>
  <c r="BO528" i="1" s="1"/>
  <c r="AS527" i="1"/>
  <c r="BO527" i="1" s="1"/>
  <c r="AS526" i="1"/>
  <c r="BO526" i="1" s="1"/>
  <c r="AS525" i="1"/>
  <c r="BO525" i="1" s="1"/>
  <c r="AS524" i="1"/>
  <c r="BO524" i="1" s="1"/>
  <c r="AS523" i="1"/>
  <c r="BO523" i="1" s="1"/>
  <c r="AS522" i="1"/>
  <c r="BO522" i="1" s="1"/>
  <c r="AS521" i="1"/>
  <c r="BO521" i="1" s="1"/>
  <c r="AS520" i="1"/>
  <c r="BO520" i="1" s="1"/>
  <c r="AS519" i="1"/>
  <c r="BO519" i="1" s="1"/>
  <c r="AS518" i="1"/>
  <c r="BO518" i="1" s="1"/>
  <c r="AS517" i="1"/>
  <c r="BO517" i="1" s="1"/>
  <c r="AS516" i="1"/>
  <c r="BO516" i="1" s="1"/>
  <c r="AS515" i="1"/>
  <c r="BO515" i="1" s="1"/>
  <c r="AS514" i="1"/>
  <c r="BO514" i="1" s="1"/>
  <c r="AS513" i="1"/>
  <c r="BO513" i="1" s="1"/>
  <c r="AS512" i="1"/>
  <c r="BO512" i="1" s="1"/>
  <c r="AS511" i="1"/>
  <c r="BO511" i="1" s="1"/>
  <c r="AS510" i="1"/>
  <c r="BO510" i="1" s="1"/>
  <c r="AS509" i="1"/>
  <c r="BO509" i="1" s="1"/>
  <c r="AS508" i="1"/>
  <c r="BO508" i="1" s="1"/>
  <c r="AS507" i="1"/>
  <c r="BO507" i="1" s="1"/>
  <c r="AS506" i="1"/>
  <c r="BO506" i="1" s="1"/>
  <c r="AS505" i="1"/>
  <c r="BO505" i="1" s="1"/>
  <c r="AS504" i="1"/>
  <c r="BO504" i="1" s="1"/>
  <c r="AS503" i="1"/>
  <c r="BO503" i="1" s="1"/>
  <c r="AS502" i="1"/>
  <c r="BO502" i="1" s="1"/>
  <c r="AS501" i="1"/>
  <c r="BO501" i="1" s="1"/>
  <c r="AS500" i="1"/>
  <c r="BO500" i="1" s="1"/>
  <c r="AS499" i="1"/>
  <c r="BO499" i="1" s="1"/>
  <c r="AS498" i="1"/>
  <c r="BO498" i="1" s="1"/>
  <c r="AS497" i="1"/>
  <c r="BO497" i="1" s="1"/>
  <c r="AS496" i="1"/>
  <c r="BO496" i="1" s="1"/>
  <c r="AS495" i="1"/>
  <c r="BO495" i="1" s="1"/>
  <c r="AS494" i="1"/>
  <c r="BO494" i="1" s="1"/>
  <c r="AS493" i="1"/>
  <c r="BO493" i="1" s="1"/>
  <c r="AS492" i="1"/>
  <c r="BO492" i="1" s="1"/>
  <c r="AS491" i="1"/>
  <c r="BO491" i="1" s="1"/>
  <c r="AS490" i="1"/>
  <c r="BO490" i="1" s="1"/>
  <c r="AS489" i="1"/>
  <c r="BO489" i="1" s="1"/>
  <c r="AS488" i="1"/>
  <c r="BO488" i="1" s="1"/>
  <c r="AS487" i="1"/>
  <c r="BO487" i="1" s="1"/>
  <c r="AS486" i="1"/>
  <c r="BO486" i="1" s="1"/>
  <c r="AS485" i="1"/>
  <c r="BO485" i="1" s="1"/>
  <c r="AS484" i="1"/>
  <c r="BO484" i="1" s="1"/>
  <c r="AS483" i="1"/>
  <c r="BO483" i="1" s="1"/>
  <c r="AS482" i="1"/>
  <c r="BO482" i="1" s="1"/>
  <c r="AS481" i="1"/>
  <c r="BO481" i="1" s="1"/>
  <c r="AS480" i="1"/>
  <c r="BO480" i="1" s="1"/>
  <c r="AS479" i="1"/>
  <c r="BO479" i="1" s="1"/>
  <c r="AS478" i="1"/>
  <c r="BO478" i="1" s="1"/>
  <c r="AS477" i="1"/>
  <c r="BO477" i="1" s="1"/>
  <c r="AS476" i="1"/>
  <c r="BO476" i="1" s="1"/>
  <c r="AS475" i="1"/>
  <c r="BO475" i="1" s="1"/>
  <c r="AS474" i="1"/>
  <c r="BO474" i="1" s="1"/>
  <c r="AS473" i="1"/>
  <c r="BO473" i="1" s="1"/>
  <c r="AS472" i="1"/>
  <c r="BO472" i="1" s="1"/>
  <c r="AS471" i="1"/>
  <c r="BO471" i="1" s="1"/>
  <c r="AS470" i="1"/>
  <c r="BO470" i="1" s="1"/>
  <c r="AS469" i="1"/>
  <c r="BO469" i="1" s="1"/>
  <c r="AS468" i="1"/>
  <c r="BO468" i="1" s="1"/>
  <c r="AS467" i="1"/>
  <c r="BO467" i="1" s="1"/>
  <c r="AS466" i="1"/>
  <c r="BO466" i="1" s="1"/>
  <c r="AS465" i="1"/>
  <c r="BO465" i="1" s="1"/>
  <c r="AS464" i="1"/>
  <c r="BO464" i="1" s="1"/>
  <c r="AS463" i="1"/>
  <c r="BO463" i="1" s="1"/>
  <c r="AS462" i="1"/>
  <c r="BO462" i="1" s="1"/>
  <c r="AS461" i="1"/>
  <c r="BO461" i="1" s="1"/>
  <c r="AS460" i="1"/>
  <c r="BO460" i="1" s="1"/>
  <c r="AS459" i="1"/>
  <c r="BO459" i="1" s="1"/>
  <c r="AS458" i="1"/>
  <c r="BO458" i="1" s="1"/>
  <c r="AS457" i="1"/>
  <c r="BO457" i="1" s="1"/>
  <c r="AS456" i="1"/>
  <c r="BO456" i="1" s="1"/>
  <c r="AS455" i="1"/>
  <c r="BO455" i="1" s="1"/>
  <c r="AS454" i="1"/>
  <c r="BO454" i="1" s="1"/>
  <c r="AS453" i="1"/>
  <c r="BO453" i="1" s="1"/>
  <c r="AS452" i="1"/>
  <c r="BO452" i="1" s="1"/>
  <c r="AS451" i="1"/>
  <c r="BO451" i="1" s="1"/>
  <c r="AS450" i="1"/>
  <c r="BO450" i="1" s="1"/>
  <c r="AS449" i="1"/>
  <c r="BO449" i="1" s="1"/>
  <c r="AS448" i="1"/>
  <c r="BO448" i="1" s="1"/>
  <c r="AS447" i="1"/>
  <c r="BO447" i="1" s="1"/>
  <c r="AS446" i="1"/>
  <c r="BO446" i="1" s="1"/>
  <c r="AS445" i="1"/>
  <c r="BO445" i="1" s="1"/>
  <c r="AS444" i="1"/>
  <c r="BO444" i="1" s="1"/>
  <c r="AS443" i="1"/>
  <c r="BO443" i="1" s="1"/>
  <c r="AS442" i="1"/>
  <c r="BO442" i="1" s="1"/>
  <c r="AS441" i="1"/>
  <c r="BO441" i="1" s="1"/>
  <c r="AS440" i="1"/>
  <c r="BO440" i="1" s="1"/>
  <c r="AS439" i="1"/>
  <c r="BO439" i="1" s="1"/>
  <c r="AS438" i="1"/>
  <c r="BO438" i="1" s="1"/>
  <c r="AS437" i="1"/>
  <c r="BO437" i="1" s="1"/>
  <c r="AS436" i="1"/>
  <c r="BO436" i="1" s="1"/>
  <c r="AS435" i="1"/>
  <c r="BO435" i="1" s="1"/>
  <c r="AS434" i="1"/>
  <c r="BO434" i="1" s="1"/>
  <c r="AS433" i="1"/>
  <c r="BO433" i="1" s="1"/>
  <c r="AS432" i="1"/>
  <c r="BO432" i="1" s="1"/>
  <c r="AS431" i="1"/>
  <c r="BO431" i="1" s="1"/>
  <c r="AS430" i="1"/>
  <c r="BO430" i="1" s="1"/>
  <c r="AS429" i="1"/>
  <c r="BO429" i="1" s="1"/>
  <c r="AS428" i="1"/>
  <c r="BO428" i="1" s="1"/>
  <c r="AS427" i="1"/>
  <c r="BO427" i="1" s="1"/>
  <c r="AS426" i="1"/>
  <c r="BO426" i="1" s="1"/>
  <c r="AS425" i="1"/>
  <c r="BO425" i="1" s="1"/>
  <c r="AS424" i="1"/>
  <c r="BO424" i="1" s="1"/>
  <c r="AS423" i="1"/>
  <c r="BO423" i="1" s="1"/>
  <c r="AS422" i="1"/>
  <c r="BO422" i="1" s="1"/>
  <c r="AS421" i="1"/>
  <c r="BO421" i="1" s="1"/>
  <c r="AS420" i="1"/>
  <c r="BO420" i="1" s="1"/>
  <c r="AS419" i="1"/>
  <c r="BO419" i="1" s="1"/>
  <c r="AS418" i="1"/>
  <c r="BO418" i="1" s="1"/>
  <c r="AS417" i="1"/>
  <c r="BO417" i="1" s="1"/>
  <c r="AS416" i="1"/>
  <c r="BO416" i="1" s="1"/>
  <c r="AS415" i="1"/>
  <c r="BO415" i="1" s="1"/>
  <c r="AS414" i="1"/>
  <c r="BO414" i="1" s="1"/>
  <c r="AS413" i="1"/>
  <c r="BO413" i="1" s="1"/>
  <c r="AS412" i="1"/>
  <c r="BO412" i="1" s="1"/>
  <c r="AS411" i="1"/>
  <c r="BO411" i="1" s="1"/>
  <c r="AS410" i="1"/>
  <c r="BO410" i="1" s="1"/>
  <c r="AS409" i="1"/>
  <c r="BO409" i="1" s="1"/>
  <c r="AS408" i="1"/>
  <c r="BO408" i="1" s="1"/>
  <c r="AS407" i="1"/>
  <c r="BO407" i="1" s="1"/>
  <c r="AS406" i="1"/>
  <c r="BO406" i="1" s="1"/>
  <c r="AS405" i="1"/>
  <c r="BO405" i="1" s="1"/>
  <c r="AS404" i="1"/>
  <c r="BO404" i="1" s="1"/>
  <c r="AS403" i="1"/>
  <c r="BO403" i="1" s="1"/>
  <c r="AS402" i="1"/>
  <c r="BO402" i="1" s="1"/>
  <c r="AS401" i="1"/>
  <c r="BO401" i="1" s="1"/>
  <c r="AS400" i="1"/>
  <c r="BO400" i="1" s="1"/>
  <c r="AS399" i="1"/>
  <c r="BO399" i="1" s="1"/>
  <c r="AS398" i="1"/>
  <c r="BO398" i="1" s="1"/>
  <c r="AS397" i="1"/>
  <c r="BO397" i="1" s="1"/>
  <c r="AS396" i="1"/>
  <c r="BO396" i="1" s="1"/>
  <c r="AS395" i="1"/>
  <c r="BO395" i="1" s="1"/>
  <c r="AS394" i="1"/>
  <c r="BO394" i="1" s="1"/>
  <c r="AS393" i="1"/>
  <c r="BO393" i="1" s="1"/>
  <c r="AS392" i="1"/>
  <c r="BO392" i="1" s="1"/>
  <c r="AS391" i="1"/>
  <c r="BO391" i="1" s="1"/>
  <c r="AS390" i="1"/>
  <c r="BO390" i="1" s="1"/>
  <c r="AS389" i="1"/>
  <c r="BO389" i="1" s="1"/>
  <c r="AS388" i="1"/>
  <c r="BO388" i="1" s="1"/>
  <c r="AS387" i="1"/>
  <c r="BO387" i="1" s="1"/>
  <c r="AS386" i="1"/>
  <c r="BO386" i="1" s="1"/>
  <c r="AS385" i="1"/>
  <c r="BO385" i="1" s="1"/>
  <c r="AS384" i="1"/>
  <c r="BO384" i="1" s="1"/>
  <c r="AS383" i="1"/>
  <c r="BO383" i="1" s="1"/>
  <c r="AS382" i="1"/>
  <c r="BO382" i="1" s="1"/>
  <c r="AS381" i="1"/>
  <c r="BO381" i="1" s="1"/>
  <c r="AS380" i="1"/>
  <c r="BO380" i="1" s="1"/>
  <c r="AS379" i="1"/>
  <c r="BO379" i="1" s="1"/>
  <c r="AS378" i="1"/>
  <c r="BO378" i="1" s="1"/>
  <c r="AS377" i="1"/>
  <c r="BO377" i="1" s="1"/>
  <c r="AS376" i="1"/>
  <c r="BO376" i="1" s="1"/>
  <c r="AS375" i="1"/>
  <c r="BO375" i="1" s="1"/>
  <c r="AS374" i="1"/>
  <c r="BO374" i="1" s="1"/>
  <c r="AS373" i="1"/>
  <c r="BO373" i="1" s="1"/>
  <c r="AS372" i="1"/>
  <c r="BO372" i="1" s="1"/>
  <c r="AS371" i="1"/>
  <c r="BO371" i="1" s="1"/>
  <c r="AS370" i="1"/>
  <c r="BO370" i="1" s="1"/>
  <c r="AS369" i="1"/>
  <c r="BO369" i="1" s="1"/>
  <c r="AS368" i="1"/>
  <c r="BO368" i="1" s="1"/>
  <c r="AS367" i="1"/>
  <c r="BO367" i="1" s="1"/>
  <c r="AS366" i="1"/>
  <c r="BO366" i="1" s="1"/>
  <c r="AS365" i="1"/>
  <c r="BO365" i="1" s="1"/>
  <c r="AS364" i="1"/>
  <c r="BO364" i="1" s="1"/>
  <c r="AS363" i="1"/>
  <c r="BO363" i="1" s="1"/>
  <c r="AS362" i="1"/>
  <c r="BO362" i="1" s="1"/>
  <c r="AS361" i="1"/>
  <c r="BO361" i="1" s="1"/>
  <c r="AS360" i="1"/>
  <c r="BO360" i="1" s="1"/>
  <c r="AS359" i="1"/>
  <c r="BO359" i="1" s="1"/>
  <c r="AS358" i="1"/>
  <c r="BO358" i="1" s="1"/>
  <c r="AS357" i="1"/>
  <c r="BO357" i="1" s="1"/>
  <c r="AS356" i="1"/>
  <c r="BO356" i="1" s="1"/>
  <c r="AS355" i="1"/>
  <c r="BO355" i="1" s="1"/>
  <c r="AS354" i="1"/>
  <c r="BO354" i="1" s="1"/>
  <c r="AS353" i="1"/>
  <c r="BO353" i="1" s="1"/>
  <c r="AS352" i="1"/>
  <c r="BO352" i="1" s="1"/>
  <c r="AS351" i="1"/>
  <c r="BO351" i="1" s="1"/>
  <c r="AS350" i="1"/>
  <c r="BO350" i="1" s="1"/>
  <c r="AS349" i="1"/>
  <c r="BO349" i="1" s="1"/>
  <c r="AS348" i="1"/>
  <c r="BO348" i="1" s="1"/>
  <c r="AS347" i="1"/>
  <c r="BO347" i="1" s="1"/>
  <c r="AS346" i="1"/>
  <c r="BO346" i="1" s="1"/>
  <c r="AS345" i="1"/>
  <c r="BO345" i="1" s="1"/>
  <c r="AS344" i="1"/>
  <c r="BO344" i="1" s="1"/>
  <c r="AS343" i="1"/>
  <c r="BO343" i="1" s="1"/>
  <c r="AS342" i="1"/>
  <c r="BO342" i="1" s="1"/>
  <c r="AS341" i="1"/>
  <c r="BO341" i="1" s="1"/>
  <c r="AS340" i="1"/>
  <c r="BO340" i="1" s="1"/>
  <c r="AS339" i="1"/>
  <c r="BO339" i="1" s="1"/>
  <c r="AS338" i="1"/>
  <c r="BO338" i="1" s="1"/>
  <c r="AS337" i="1"/>
  <c r="BO337" i="1" s="1"/>
  <c r="AS336" i="1"/>
  <c r="BO336" i="1" s="1"/>
  <c r="AS335" i="1"/>
  <c r="BO335" i="1" s="1"/>
  <c r="AS334" i="1"/>
  <c r="BO334" i="1" s="1"/>
  <c r="AS333" i="1"/>
  <c r="BO333" i="1" s="1"/>
  <c r="AS332" i="1"/>
  <c r="BO332" i="1" s="1"/>
  <c r="AS331" i="1"/>
  <c r="BO331" i="1" s="1"/>
  <c r="AS330" i="1"/>
  <c r="BO330" i="1" s="1"/>
  <c r="AS329" i="1"/>
  <c r="BO329" i="1" s="1"/>
  <c r="AS328" i="1"/>
  <c r="BO328" i="1" s="1"/>
  <c r="AS327" i="1"/>
  <c r="BO327" i="1" s="1"/>
  <c r="AS326" i="1"/>
  <c r="BO326" i="1" s="1"/>
  <c r="AS325" i="1"/>
  <c r="BO325" i="1" s="1"/>
  <c r="AS324" i="1"/>
  <c r="BO324" i="1" s="1"/>
  <c r="AS323" i="1"/>
  <c r="BO323" i="1" s="1"/>
  <c r="AS322" i="1"/>
  <c r="BO322" i="1" s="1"/>
  <c r="AS321" i="1"/>
  <c r="BO321" i="1" s="1"/>
  <c r="AS320" i="1"/>
  <c r="BO320" i="1" s="1"/>
  <c r="AS319" i="1"/>
  <c r="BO319" i="1" s="1"/>
  <c r="AS318" i="1"/>
  <c r="BO318" i="1" s="1"/>
  <c r="AS317" i="1"/>
  <c r="BO317" i="1" s="1"/>
  <c r="AS316" i="1"/>
  <c r="BO316" i="1" s="1"/>
  <c r="AS315" i="1"/>
  <c r="BO315" i="1" s="1"/>
  <c r="AS314" i="1"/>
  <c r="BO314" i="1" s="1"/>
  <c r="AS313" i="1"/>
  <c r="BO313" i="1" s="1"/>
  <c r="AS312" i="1"/>
  <c r="BO312" i="1" s="1"/>
  <c r="AS311" i="1"/>
  <c r="BO311" i="1" s="1"/>
  <c r="AS310" i="1"/>
  <c r="BO310" i="1" s="1"/>
  <c r="AS309" i="1"/>
  <c r="BO309" i="1" s="1"/>
  <c r="AS308" i="1"/>
  <c r="BO308" i="1" s="1"/>
  <c r="AS307" i="1"/>
  <c r="BO307" i="1" s="1"/>
  <c r="AS306" i="1"/>
  <c r="BO306" i="1" s="1"/>
  <c r="AS305" i="1"/>
  <c r="BO305" i="1" s="1"/>
  <c r="AS304" i="1"/>
  <c r="BO304" i="1" s="1"/>
  <c r="AS303" i="1"/>
  <c r="BO303" i="1" s="1"/>
  <c r="AS302" i="1"/>
  <c r="BO302" i="1" s="1"/>
  <c r="AS301" i="1"/>
  <c r="BO301" i="1" s="1"/>
  <c r="AS300" i="1"/>
  <c r="BO300" i="1" s="1"/>
  <c r="AS299" i="1"/>
  <c r="BO299" i="1" s="1"/>
  <c r="AS298" i="1"/>
  <c r="BO298" i="1" s="1"/>
  <c r="AS297" i="1"/>
  <c r="BO297" i="1" s="1"/>
  <c r="AS296" i="1"/>
  <c r="BO296" i="1" s="1"/>
  <c r="AS295" i="1"/>
  <c r="BO295" i="1" s="1"/>
  <c r="AS294" i="1"/>
  <c r="BO294" i="1" s="1"/>
  <c r="AS293" i="1"/>
  <c r="BO293" i="1" s="1"/>
  <c r="AS292" i="1"/>
  <c r="BO292" i="1" s="1"/>
  <c r="AS291" i="1"/>
  <c r="BO291" i="1" s="1"/>
  <c r="AS290" i="1"/>
  <c r="BO290" i="1" s="1"/>
  <c r="AS289" i="1"/>
  <c r="BO289" i="1" s="1"/>
  <c r="AS288" i="1"/>
  <c r="BO288" i="1" s="1"/>
  <c r="AS287" i="1"/>
  <c r="BO287" i="1" s="1"/>
  <c r="AS286" i="1"/>
  <c r="BO286" i="1" s="1"/>
  <c r="AS285" i="1"/>
  <c r="BO285" i="1" s="1"/>
  <c r="AS284" i="1"/>
  <c r="BO284" i="1" s="1"/>
  <c r="AS283" i="1"/>
  <c r="BO283" i="1" s="1"/>
  <c r="AS282" i="1"/>
  <c r="BO282" i="1" s="1"/>
  <c r="AS281" i="1"/>
  <c r="BO281" i="1" s="1"/>
  <c r="AS280" i="1"/>
  <c r="BO280" i="1" s="1"/>
  <c r="AS279" i="1"/>
  <c r="BO279" i="1" s="1"/>
  <c r="AS278" i="1"/>
  <c r="BO278" i="1" s="1"/>
  <c r="AS277" i="1"/>
  <c r="BO277" i="1" s="1"/>
  <c r="AS276" i="1"/>
  <c r="BO276" i="1" s="1"/>
  <c r="AS275" i="1"/>
  <c r="BO275" i="1" s="1"/>
  <c r="AS274" i="1"/>
  <c r="BO274" i="1" s="1"/>
  <c r="AS273" i="1"/>
  <c r="BO273" i="1" s="1"/>
  <c r="AS272" i="1"/>
  <c r="BO272" i="1" s="1"/>
  <c r="AS271" i="1"/>
  <c r="BO271" i="1" s="1"/>
  <c r="AS270" i="1"/>
  <c r="BO270" i="1" s="1"/>
  <c r="AS269" i="1"/>
  <c r="BO269" i="1" s="1"/>
  <c r="AS268" i="1"/>
  <c r="BO268" i="1" s="1"/>
  <c r="AS267" i="1"/>
  <c r="BO267" i="1" s="1"/>
  <c r="AS266" i="1"/>
  <c r="BO266" i="1" s="1"/>
  <c r="AS265" i="1"/>
  <c r="BO265" i="1" s="1"/>
  <c r="AS264" i="1"/>
  <c r="BO264" i="1" s="1"/>
  <c r="AS263" i="1"/>
  <c r="BO263" i="1" s="1"/>
  <c r="AS262" i="1"/>
  <c r="BO262" i="1" s="1"/>
  <c r="AS261" i="1"/>
  <c r="BO261" i="1" s="1"/>
  <c r="AS260" i="1"/>
  <c r="BO260" i="1" s="1"/>
  <c r="AS259" i="1"/>
  <c r="BO259" i="1" s="1"/>
  <c r="AS258" i="1"/>
  <c r="BO258" i="1" s="1"/>
  <c r="AS257" i="1"/>
  <c r="BO257" i="1" s="1"/>
  <c r="AS256" i="1"/>
  <c r="BO256" i="1" s="1"/>
  <c r="AS255" i="1"/>
  <c r="BO255" i="1" s="1"/>
  <c r="AS254" i="1"/>
  <c r="BO254" i="1" s="1"/>
  <c r="AS253" i="1"/>
  <c r="BO253" i="1" s="1"/>
  <c r="AS252" i="1"/>
  <c r="BO252" i="1" s="1"/>
  <c r="AS251" i="1"/>
  <c r="BO251" i="1" s="1"/>
  <c r="AS250" i="1"/>
  <c r="BO250" i="1" s="1"/>
  <c r="AS249" i="1"/>
  <c r="BO249" i="1" s="1"/>
  <c r="AS248" i="1"/>
  <c r="BO248" i="1" s="1"/>
  <c r="AS247" i="1"/>
  <c r="BO247" i="1" s="1"/>
  <c r="AS246" i="1"/>
  <c r="BO246" i="1" s="1"/>
  <c r="AS245" i="1"/>
  <c r="BO245" i="1" s="1"/>
  <c r="AS244" i="1"/>
  <c r="BO244" i="1" s="1"/>
  <c r="AS243" i="1"/>
  <c r="BO243" i="1" s="1"/>
  <c r="AS242" i="1"/>
  <c r="BO242" i="1" s="1"/>
  <c r="AS241" i="1"/>
  <c r="BO241" i="1" s="1"/>
  <c r="AS240" i="1"/>
  <c r="BO240" i="1" s="1"/>
  <c r="AS239" i="1"/>
  <c r="BO239" i="1" s="1"/>
  <c r="AS238" i="1"/>
  <c r="BO238" i="1" s="1"/>
  <c r="AS237" i="1"/>
  <c r="BO237" i="1" s="1"/>
  <c r="AS236" i="1"/>
  <c r="BO236" i="1" s="1"/>
  <c r="AS235" i="1"/>
  <c r="BO235" i="1" s="1"/>
  <c r="AS234" i="1"/>
  <c r="BO234" i="1" s="1"/>
  <c r="AS233" i="1"/>
  <c r="BO233" i="1" s="1"/>
  <c r="AS232" i="1"/>
  <c r="BO232" i="1" s="1"/>
  <c r="AS231" i="1"/>
  <c r="BO231" i="1" s="1"/>
  <c r="AS230" i="1"/>
  <c r="BO230" i="1" s="1"/>
  <c r="AS229" i="1"/>
  <c r="BO229" i="1" s="1"/>
  <c r="AS228" i="1"/>
  <c r="BO228" i="1" s="1"/>
  <c r="AS227" i="1"/>
  <c r="BO227" i="1" s="1"/>
  <c r="AS226" i="1"/>
  <c r="BO226" i="1" s="1"/>
  <c r="AS225" i="1"/>
  <c r="BO225" i="1" s="1"/>
  <c r="AS224" i="1"/>
  <c r="BO224" i="1" s="1"/>
  <c r="AS223" i="1"/>
  <c r="BO223" i="1" s="1"/>
  <c r="AS222" i="1"/>
  <c r="BO222" i="1" s="1"/>
  <c r="AS221" i="1"/>
  <c r="BO221" i="1" s="1"/>
  <c r="AS220" i="1"/>
  <c r="BO220" i="1" s="1"/>
  <c r="AS219" i="1"/>
  <c r="BO219" i="1" s="1"/>
  <c r="AS218" i="1"/>
  <c r="BO218" i="1" s="1"/>
  <c r="AS217" i="1"/>
  <c r="BO217" i="1" s="1"/>
  <c r="AS216" i="1"/>
  <c r="BO216" i="1" s="1"/>
  <c r="AS215" i="1"/>
  <c r="BO215" i="1" s="1"/>
  <c r="AS214" i="1"/>
  <c r="BO214" i="1" s="1"/>
  <c r="AS213" i="1"/>
  <c r="BO213" i="1" s="1"/>
  <c r="AS212" i="1"/>
  <c r="BO212" i="1" s="1"/>
  <c r="AS211" i="1"/>
  <c r="BO211" i="1" s="1"/>
  <c r="AS210" i="1"/>
  <c r="BO210" i="1" s="1"/>
  <c r="AS209" i="1"/>
  <c r="BO209" i="1" s="1"/>
  <c r="AS208" i="1"/>
  <c r="BO208" i="1" s="1"/>
  <c r="AS207" i="1"/>
  <c r="BO207" i="1" s="1"/>
  <c r="AS206" i="1"/>
  <c r="BO206" i="1" s="1"/>
  <c r="AS205" i="1"/>
  <c r="BO205" i="1" s="1"/>
  <c r="AS204" i="1"/>
  <c r="BO204" i="1" s="1"/>
  <c r="AS203" i="1"/>
  <c r="BO203" i="1" s="1"/>
  <c r="AS202" i="1"/>
  <c r="BO202" i="1" s="1"/>
  <c r="AS201" i="1"/>
  <c r="BO201" i="1" s="1"/>
  <c r="AS200" i="1"/>
  <c r="BO200" i="1" s="1"/>
  <c r="AS199" i="1"/>
  <c r="BO199" i="1" s="1"/>
  <c r="AS198" i="1"/>
  <c r="BO198" i="1" s="1"/>
  <c r="AS197" i="1"/>
  <c r="BO197" i="1" s="1"/>
  <c r="AS196" i="1"/>
  <c r="BO196" i="1" s="1"/>
  <c r="AS195" i="1"/>
  <c r="BO195" i="1" s="1"/>
  <c r="AS194" i="1"/>
  <c r="BO194" i="1" s="1"/>
  <c r="AS193" i="1"/>
  <c r="BO193" i="1" s="1"/>
  <c r="AS192" i="1"/>
  <c r="BO192" i="1" s="1"/>
  <c r="AS191" i="1"/>
  <c r="BO191" i="1" s="1"/>
  <c r="AS190" i="1"/>
  <c r="BO190" i="1" s="1"/>
  <c r="AS189" i="1"/>
  <c r="BO189" i="1" s="1"/>
  <c r="AS188" i="1"/>
  <c r="BO188" i="1" s="1"/>
  <c r="AS187" i="1"/>
  <c r="BO187" i="1" s="1"/>
  <c r="AS186" i="1"/>
  <c r="BO186" i="1" s="1"/>
  <c r="AS185" i="1"/>
  <c r="BO185" i="1" s="1"/>
  <c r="AS184" i="1"/>
  <c r="BO184" i="1" s="1"/>
  <c r="AS183" i="1"/>
  <c r="BO183" i="1" s="1"/>
  <c r="AS182" i="1"/>
  <c r="BO182" i="1" s="1"/>
  <c r="AS181" i="1"/>
  <c r="BO181" i="1" s="1"/>
  <c r="AS180" i="1"/>
  <c r="BO180" i="1" s="1"/>
  <c r="AS179" i="1"/>
  <c r="BO179" i="1" s="1"/>
  <c r="AS178" i="1"/>
  <c r="BO178" i="1" s="1"/>
  <c r="AS177" i="1"/>
  <c r="BO177" i="1" s="1"/>
  <c r="AS176" i="1"/>
  <c r="BO176" i="1" s="1"/>
  <c r="AS175" i="1"/>
  <c r="BO175" i="1" s="1"/>
  <c r="AS174" i="1"/>
  <c r="BO174" i="1" s="1"/>
  <c r="AS173" i="1"/>
  <c r="BO173" i="1" s="1"/>
  <c r="AS172" i="1"/>
  <c r="BO172" i="1" s="1"/>
  <c r="AS171" i="1"/>
  <c r="BO171" i="1" s="1"/>
  <c r="AS170" i="1"/>
  <c r="BO170" i="1" s="1"/>
  <c r="AS169" i="1"/>
  <c r="BO169" i="1" s="1"/>
  <c r="AS168" i="1"/>
  <c r="BO168" i="1" s="1"/>
  <c r="AS167" i="1"/>
  <c r="BO167" i="1" s="1"/>
  <c r="AS166" i="1"/>
  <c r="BO166" i="1" s="1"/>
  <c r="AS165" i="1"/>
  <c r="BO165" i="1" s="1"/>
  <c r="AS164" i="1"/>
  <c r="BO164" i="1" s="1"/>
  <c r="AS163" i="1"/>
  <c r="BO163" i="1" s="1"/>
  <c r="AS162" i="1"/>
  <c r="BO162" i="1" s="1"/>
  <c r="AS161" i="1"/>
  <c r="BO161" i="1" s="1"/>
  <c r="AS160" i="1"/>
  <c r="BO160" i="1" s="1"/>
  <c r="AS159" i="1"/>
  <c r="BO159" i="1" s="1"/>
  <c r="AS158" i="1"/>
  <c r="BO158" i="1" s="1"/>
  <c r="AS157" i="1"/>
  <c r="BO157" i="1" s="1"/>
  <c r="AS156" i="1"/>
  <c r="BO156" i="1" s="1"/>
  <c r="AS155" i="1"/>
  <c r="BO155" i="1" s="1"/>
  <c r="AS154" i="1"/>
  <c r="BO154" i="1" s="1"/>
  <c r="AS153" i="1"/>
  <c r="BO153" i="1" s="1"/>
  <c r="AS152" i="1"/>
  <c r="BO152" i="1" s="1"/>
  <c r="AS151" i="1"/>
  <c r="BO151" i="1" s="1"/>
  <c r="AS150" i="1"/>
  <c r="BO150" i="1" s="1"/>
  <c r="AS149" i="1"/>
  <c r="BO149" i="1" s="1"/>
  <c r="AS148" i="1"/>
  <c r="BO148" i="1" s="1"/>
  <c r="AS147" i="1"/>
  <c r="BO147" i="1" s="1"/>
  <c r="AS146" i="1"/>
  <c r="BO146" i="1" s="1"/>
  <c r="AS145" i="1"/>
  <c r="BO145" i="1" s="1"/>
  <c r="AS144" i="1"/>
  <c r="BO144" i="1" s="1"/>
  <c r="AS143" i="1"/>
  <c r="BO143" i="1" s="1"/>
  <c r="AS142" i="1"/>
  <c r="BO142" i="1" s="1"/>
  <c r="AS141" i="1"/>
  <c r="BO141" i="1" s="1"/>
  <c r="AS140" i="1"/>
  <c r="BO140" i="1" s="1"/>
  <c r="AS139" i="1"/>
  <c r="BO139" i="1" s="1"/>
  <c r="AS138" i="1"/>
  <c r="BO138" i="1" s="1"/>
  <c r="AS137" i="1"/>
  <c r="BO137" i="1" s="1"/>
  <c r="AS136" i="1"/>
  <c r="BO136" i="1" s="1"/>
  <c r="AS135" i="1"/>
  <c r="BO135" i="1" s="1"/>
  <c r="AS134" i="1"/>
  <c r="BO134" i="1" s="1"/>
  <c r="AS133" i="1"/>
  <c r="BO133" i="1" s="1"/>
  <c r="AS132" i="1"/>
  <c r="BO132" i="1" s="1"/>
  <c r="AS131" i="1"/>
  <c r="BO131" i="1" s="1"/>
  <c r="AS130" i="1"/>
  <c r="BO130" i="1" s="1"/>
  <c r="AS129" i="1"/>
  <c r="BO129" i="1" s="1"/>
  <c r="AS128" i="1"/>
  <c r="BO128" i="1" s="1"/>
  <c r="AS127" i="1"/>
  <c r="BO127" i="1" s="1"/>
  <c r="AS126" i="1"/>
  <c r="BO126" i="1" s="1"/>
  <c r="AS125" i="1"/>
  <c r="BO125" i="1" s="1"/>
  <c r="AS124" i="1"/>
  <c r="BO124" i="1" s="1"/>
  <c r="AS123" i="1"/>
  <c r="BO123" i="1" s="1"/>
  <c r="AS122" i="1"/>
  <c r="BO122" i="1" s="1"/>
  <c r="AS121" i="1"/>
  <c r="BO121" i="1" s="1"/>
  <c r="AS120" i="1"/>
  <c r="BO120" i="1" s="1"/>
  <c r="AS119" i="1"/>
  <c r="BO119" i="1" s="1"/>
  <c r="AS118" i="1"/>
  <c r="BO118" i="1" s="1"/>
  <c r="AS117" i="1"/>
  <c r="BO117" i="1" s="1"/>
  <c r="AS116" i="1"/>
  <c r="BO116" i="1" s="1"/>
  <c r="AS115" i="1"/>
  <c r="BO115" i="1" s="1"/>
  <c r="AS114" i="1"/>
  <c r="BO114" i="1" s="1"/>
  <c r="AS113" i="1"/>
  <c r="BO113" i="1" s="1"/>
  <c r="AS112" i="1"/>
  <c r="BO112" i="1" s="1"/>
  <c r="AS111" i="1"/>
  <c r="BO111" i="1" s="1"/>
  <c r="AS110" i="1"/>
  <c r="BO110" i="1" s="1"/>
  <c r="AS109" i="1"/>
  <c r="BO109" i="1" s="1"/>
  <c r="AS108" i="1"/>
  <c r="BO108" i="1" s="1"/>
  <c r="AS107" i="1"/>
  <c r="BO107" i="1" s="1"/>
  <c r="AS106" i="1"/>
  <c r="BO106" i="1" s="1"/>
  <c r="AS105" i="1"/>
  <c r="BO105" i="1" s="1"/>
  <c r="AS104" i="1"/>
  <c r="BO104" i="1" s="1"/>
  <c r="AS103" i="1"/>
  <c r="BO103" i="1" s="1"/>
  <c r="AS102" i="1"/>
  <c r="BO102" i="1" s="1"/>
  <c r="AS101" i="1"/>
  <c r="BO101" i="1" s="1"/>
  <c r="AS100" i="1"/>
  <c r="BO100" i="1" s="1"/>
  <c r="AS99" i="1"/>
  <c r="BO99" i="1" s="1"/>
  <c r="AS98" i="1"/>
  <c r="BO98" i="1" s="1"/>
  <c r="AS97" i="1"/>
  <c r="BO97" i="1" s="1"/>
  <c r="AS96" i="1"/>
  <c r="BO96" i="1" s="1"/>
  <c r="AS95" i="1"/>
  <c r="BO95" i="1" s="1"/>
  <c r="AS94" i="1"/>
  <c r="BO94" i="1" s="1"/>
  <c r="AS93" i="1"/>
  <c r="BO93" i="1" s="1"/>
  <c r="AS92" i="1"/>
  <c r="BO92" i="1" s="1"/>
  <c r="AS91" i="1"/>
  <c r="BO91" i="1" s="1"/>
  <c r="AS90" i="1"/>
  <c r="BO90" i="1" s="1"/>
  <c r="AS89" i="1"/>
  <c r="BO89" i="1" s="1"/>
  <c r="AS88" i="1"/>
  <c r="BO88" i="1" s="1"/>
  <c r="AS87" i="1"/>
  <c r="BO87" i="1" s="1"/>
  <c r="AS86" i="1"/>
  <c r="BO86" i="1" s="1"/>
  <c r="AS85" i="1"/>
  <c r="BO85" i="1" s="1"/>
  <c r="AS84" i="1"/>
  <c r="BO84" i="1" s="1"/>
  <c r="AS83" i="1"/>
  <c r="BO83" i="1" s="1"/>
  <c r="AS82" i="1"/>
  <c r="BO82" i="1" s="1"/>
  <c r="AS81" i="1"/>
  <c r="BO81" i="1" s="1"/>
  <c r="AS80" i="1"/>
  <c r="BO80" i="1" s="1"/>
  <c r="AS79" i="1"/>
  <c r="BO79" i="1" s="1"/>
  <c r="AS78" i="1"/>
  <c r="BO78" i="1" s="1"/>
  <c r="AS77" i="1"/>
  <c r="BO77" i="1" s="1"/>
  <c r="AS76" i="1"/>
  <c r="BO76" i="1" s="1"/>
  <c r="AS75" i="1"/>
  <c r="BO75" i="1" s="1"/>
  <c r="AS74" i="1"/>
  <c r="BO74" i="1" s="1"/>
  <c r="AS73" i="1"/>
  <c r="BO73" i="1" s="1"/>
  <c r="AS72" i="1"/>
  <c r="BO72" i="1" s="1"/>
  <c r="AS71" i="1"/>
  <c r="BO71" i="1" s="1"/>
  <c r="AS70" i="1"/>
  <c r="BO70" i="1" s="1"/>
  <c r="AS69" i="1"/>
  <c r="BO69" i="1" s="1"/>
  <c r="AS68" i="1"/>
  <c r="BO68" i="1" s="1"/>
  <c r="AS67" i="1"/>
  <c r="BO67" i="1" s="1"/>
  <c r="AS66" i="1"/>
  <c r="BO66" i="1" s="1"/>
  <c r="AS65" i="1"/>
  <c r="BO65" i="1" s="1"/>
  <c r="AS64" i="1"/>
  <c r="BO64" i="1" s="1"/>
  <c r="AS63" i="1"/>
  <c r="BO63" i="1" s="1"/>
  <c r="AS62" i="1"/>
  <c r="BO62" i="1" s="1"/>
  <c r="AS61" i="1"/>
  <c r="BO61" i="1" s="1"/>
  <c r="AS60" i="1"/>
  <c r="BO60" i="1" s="1"/>
  <c r="AS59" i="1"/>
  <c r="BO59" i="1" s="1"/>
  <c r="AS58" i="1"/>
  <c r="BO58" i="1" s="1"/>
  <c r="AS57" i="1"/>
  <c r="BO57" i="1" s="1"/>
  <c r="AS56" i="1"/>
  <c r="BO56" i="1" s="1"/>
  <c r="AS55" i="1"/>
  <c r="BO55" i="1" s="1"/>
  <c r="AS54" i="1"/>
  <c r="BO54" i="1" s="1"/>
  <c r="AS53" i="1"/>
  <c r="BO53" i="1" s="1"/>
  <c r="AS52" i="1"/>
  <c r="BO52" i="1" s="1"/>
  <c r="AS51" i="1"/>
  <c r="BO51" i="1" s="1"/>
  <c r="AS50" i="1"/>
  <c r="BO50" i="1" s="1"/>
  <c r="AS49" i="1"/>
  <c r="BO49" i="1" s="1"/>
  <c r="AS48" i="1"/>
  <c r="BO48" i="1" s="1"/>
  <c r="AS47" i="1"/>
  <c r="BO47" i="1" s="1"/>
  <c r="AS46" i="1"/>
  <c r="BO46" i="1" s="1"/>
  <c r="AS45" i="1"/>
  <c r="BO45" i="1" s="1"/>
  <c r="AS44" i="1"/>
  <c r="BO44" i="1" s="1"/>
  <c r="AS43" i="1"/>
  <c r="BO43" i="1" s="1"/>
  <c r="AS42" i="1"/>
  <c r="BO42" i="1" s="1"/>
  <c r="AS41" i="1"/>
  <c r="BO41" i="1" s="1"/>
  <c r="AS40" i="1"/>
  <c r="BO40" i="1" s="1"/>
  <c r="AS39" i="1"/>
  <c r="BO39" i="1" s="1"/>
  <c r="AS38" i="1"/>
  <c r="BO38" i="1" s="1"/>
  <c r="AS37" i="1"/>
  <c r="BO37" i="1" s="1"/>
  <c r="AS36" i="1"/>
  <c r="BO36" i="1" s="1"/>
  <c r="AS35" i="1"/>
  <c r="BO35" i="1" s="1"/>
  <c r="AS34" i="1"/>
  <c r="BO34" i="1" s="1"/>
  <c r="AS33" i="1"/>
  <c r="BO33" i="1" s="1"/>
  <c r="AS32" i="1"/>
  <c r="BO32" i="1" s="1"/>
  <c r="AS31" i="1"/>
  <c r="BO31" i="1" s="1"/>
  <c r="AS30" i="1"/>
  <c r="BO30" i="1" s="1"/>
  <c r="AS29" i="1"/>
  <c r="BO29" i="1" s="1"/>
  <c r="AS28" i="1"/>
  <c r="BO28" i="1" s="1"/>
  <c r="AS27" i="1"/>
  <c r="BO27" i="1" s="1"/>
  <c r="AS26" i="1"/>
  <c r="BO26" i="1" s="1"/>
  <c r="AS25" i="1"/>
  <c r="BO25" i="1" s="1"/>
  <c r="AS24" i="1"/>
  <c r="BO24" i="1" s="1"/>
  <c r="AS23" i="1"/>
  <c r="BO23" i="1" s="1"/>
  <c r="AS22" i="1"/>
  <c r="BO22" i="1" s="1"/>
  <c r="AS21" i="1"/>
  <c r="BO21" i="1" s="1"/>
  <c r="AS20" i="1"/>
  <c r="BO20" i="1" s="1"/>
  <c r="AS19" i="1"/>
  <c r="BO19" i="1" s="1"/>
  <c r="AS18" i="1"/>
  <c r="BO18" i="1" s="1"/>
  <c r="AS17" i="1"/>
  <c r="BO17" i="1" s="1"/>
  <c r="AS16" i="1"/>
  <c r="BO16" i="1" s="1"/>
  <c r="AS15" i="1"/>
  <c r="BO15" i="1" s="1"/>
  <c r="AS14" i="1"/>
  <c r="BO14" i="1" s="1"/>
  <c r="AS13" i="1"/>
  <c r="BO13" i="1" s="1"/>
  <c r="AS12" i="1"/>
  <c r="BO12" i="1" s="1"/>
  <c r="AS11" i="1"/>
  <c r="BO11" i="1" s="1"/>
  <c r="AS10" i="1"/>
  <c r="BO10" i="1" s="1"/>
  <c r="AS9" i="1"/>
  <c r="BO9" i="1" s="1"/>
  <c r="AS8" i="1"/>
  <c r="BO8" i="1" s="1"/>
  <c r="AS7" i="1"/>
  <c r="BO7" i="1" s="1"/>
  <c r="AS6" i="1"/>
  <c r="BO6" i="1" s="1"/>
  <c r="AS5" i="1"/>
  <c r="BO5" i="1" s="1"/>
  <c r="AS4" i="1"/>
  <c r="BO4" i="1" s="1"/>
  <c r="AS3" i="1"/>
  <c r="BO3" i="1" s="1"/>
  <c r="AS2" i="1"/>
  <c r="BO2" i="1" s="1"/>
  <c r="AR1296" i="1"/>
  <c r="BN1296" i="1" s="1"/>
  <c r="AR1279" i="1"/>
  <c r="BN1279" i="1" s="1"/>
  <c r="AR848" i="1"/>
  <c r="BN848" i="1" s="1"/>
  <c r="AR847" i="1"/>
  <c r="BN847" i="1" s="1"/>
  <c r="AI1310" i="1"/>
  <c r="BE1310" i="1" s="1"/>
  <c r="AI1309" i="1"/>
  <c r="AI1308" i="1"/>
  <c r="AI1307" i="1"/>
  <c r="AI1306" i="1"/>
  <c r="BE1306" i="1" s="1"/>
  <c r="AI1305" i="1"/>
  <c r="BE1305" i="1" s="1"/>
  <c r="AI1304" i="1"/>
  <c r="BE1304" i="1" s="1"/>
  <c r="AI1303" i="1"/>
  <c r="BE1303" i="1" s="1"/>
  <c r="AI1302" i="1"/>
  <c r="BE1302" i="1" s="1"/>
  <c r="AI1301" i="1"/>
  <c r="BE1301" i="1" s="1"/>
  <c r="AI1300" i="1"/>
  <c r="BE1300" i="1" s="1"/>
  <c r="AI1299" i="1"/>
  <c r="BE1299" i="1" s="1"/>
  <c r="AI1298" i="1"/>
  <c r="BE1298" i="1" s="1"/>
  <c r="AI1297" i="1"/>
  <c r="BE1297" i="1" s="1"/>
  <c r="AI1296" i="1"/>
  <c r="BE1296" i="1" s="1"/>
  <c r="AI1295" i="1"/>
  <c r="BE1295" i="1" s="1"/>
  <c r="AI1294" i="1"/>
  <c r="BE1294" i="1" s="1"/>
  <c r="AI1293" i="1"/>
  <c r="AI1292" i="1"/>
  <c r="AI1291" i="1"/>
  <c r="AI1290" i="1"/>
  <c r="BE1290" i="1" s="1"/>
  <c r="AI1289" i="1"/>
  <c r="BE1289" i="1" s="1"/>
  <c r="AI1288" i="1"/>
  <c r="BE1288" i="1" s="1"/>
  <c r="AI1287" i="1"/>
  <c r="BE1287" i="1" s="1"/>
  <c r="AI1286" i="1"/>
  <c r="BE1286" i="1" s="1"/>
  <c r="AI1285" i="1"/>
  <c r="BE1285" i="1" s="1"/>
  <c r="AI1284" i="1"/>
  <c r="BE1284" i="1" s="1"/>
  <c r="AI1283" i="1"/>
  <c r="BE1283" i="1" s="1"/>
  <c r="AI1282" i="1"/>
  <c r="BE1282" i="1" s="1"/>
  <c r="AI1281" i="1"/>
  <c r="BE1281" i="1" s="1"/>
  <c r="AI1280" i="1"/>
  <c r="BE1280" i="1" s="1"/>
  <c r="AI1279" i="1"/>
  <c r="BE1279" i="1" s="1"/>
  <c r="AI1278" i="1"/>
  <c r="BE1278" i="1" s="1"/>
  <c r="AI1277" i="1"/>
  <c r="AI1276" i="1"/>
  <c r="AI1275" i="1"/>
  <c r="AI1274" i="1"/>
  <c r="BE1274" i="1" s="1"/>
  <c r="AI1273" i="1"/>
  <c r="BE1273" i="1" s="1"/>
  <c r="AI1272" i="1"/>
  <c r="BE1272" i="1" s="1"/>
  <c r="AI1271" i="1"/>
  <c r="BE1271" i="1" s="1"/>
  <c r="AI1270" i="1"/>
  <c r="BE1270" i="1" s="1"/>
  <c r="AI1269" i="1"/>
  <c r="BE1269" i="1" s="1"/>
  <c r="AI1268" i="1"/>
  <c r="BE1268" i="1" s="1"/>
  <c r="AI1267" i="1"/>
  <c r="BE1267" i="1" s="1"/>
  <c r="AI1266" i="1"/>
  <c r="BE1266" i="1" s="1"/>
  <c r="AI1265" i="1"/>
  <c r="BE1265" i="1" s="1"/>
  <c r="AI1264" i="1"/>
  <c r="BE1264" i="1" s="1"/>
  <c r="AI1263" i="1"/>
  <c r="BE1263" i="1" s="1"/>
  <c r="AI1262" i="1"/>
  <c r="BE1262" i="1" s="1"/>
  <c r="AI1261" i="1"/>
  <c r="AI1260" i="1"/>
  <c r="AI1259" i="1"/>
  <c r="AI1258" i="1"/>
  <c r="BE1258" i="1" s="1"/>
  <c r="AI1257" i="1"/>
  <c r="BE1257" i="1" s="1"/>
  <c r="AI1256" i="1"/>
  <c r="BE1256" i="1" s="1"/>
  <c r="AI1255" i="1"/>
  <c r="BE1255" i="1" s="1"/>
  <c r="AI1254" i="1"/>
  <c r="BE1254" i="1" s="1"/>
  <c r="AI1253" i="1"/>
  <c r="BE1253" i="1" s="1"/>
  <c r="AI1252" i="1"/>
  <c r="BE1252" i="1" s="1"/>
  <c r="AI1251" i="1"/>
  <c r="BE1251" i="1" s="1"/>
  <c r="AI1250" i="1"/>
  <c r="BE1250" i="1" s="1"/>
  <c r="AI1249" i="1"/>
  <c r="BE1249" i="1" s="1"/>
  <c r="AI1248" i="1"/>
  <c r="BE1248" i="1" s="1"/>
  <c r="AI1247" i="1"/>
  <c r="BE1247" i="1" s="1"/>
  <c r="AI1246" i="1"/>
  <c r="BE1246" i="1" s="1"/>
  <c r="AI1245" i="1"/>
  <c r="AI1244" i="1"/>
  <c r="AI1243" i="1"/>
  <c r="AI1242" i="1"/>
  <c r="BE1242" i="1" s="1"/>
  <c r="AI1241" i="1"/>
  <c r="BE1241" i="1" s="1"/>
  <c r="AI1240" i="1"/>
  <c r="BE1240" i="1" s="1"/>
  <c r="AI1239" i="1"/>
  <c r="BE1239" i="1" s="1"/>
  <c r="AI1238" i="1"/>
  <c r="BE1238" i="1" s="1"/>
  <c r="AI1237" i="1"/>
  <c r="BE1237" i="1" s="1"/>
  <c r="AI1236" i="1"/>
  <c r="BE1236" i="1" s="1"/>
  <c r="AI1235" i="1"/>
  <c r="BE1235" i="1" s="1"/>
  <c r="AI1234" i="1"/>
  <c r="BE1234" i="1" s="1"/>
  <c r="AI1233" i="1"/>
  <c r="BE1233" i="1" s="1"/>
  <c r="AI1232" i="1"/>
  <c r="BE1232" i="1" s="1"/>
  <c r="AI1231" i="1"/>
  <c r="BE1231" i="1" s="1"/>
  <c r="AI1230" i="1"/>
  <c r="BE1230" i="1" s="1"/>
  <c r="AI1229" i="1"/>
  <c r="AI1228" i="1"/>
  <c r="AI1227" i="1"/>
  <c r="AI1226" i="1"/>
  <c r="BE1226" i="1" s="1"/>
  <c r="AI1225" i="1"/>
  <c r="BE1225" i="1" s="1"/>
  <c r="AI1224" i="1"/>
  <c r="BE1224" i="1" s="1"/>
  <c r="AI1223" i="1"/>
  <c r="BE1223" i="1" s="1"/>
  <c r="AI1222" i="1"/>
  <c r="BE1222" i="1" s="1"/>
  <c r="AI1221" i="1"/>
  <c r="BE1221" i="1" s="1"/>
  <c r="AI1220" i="1"/>
  <c r="BE1220" i="1" s="1"/>
  <c r="AI1219" i="1"/>
  <c r="BE1219" i="1" s="1"/>
  <c r="AI1218" i="1"/>
  <c r="BE1218" i="1" s="1"/>
  <c r="AI1217" i="1"/>
  <c r="BE1217" i="1" s="1"/>
  <c r="AI1216" i="1"/>
  <c r="BE1216" i="1" s="1"/>
  <c r="AI1215" i="1"/>
  <c r="BE1215" i="1" s="1"/>
  <c r="AI1214" i="1"/>
  <c r="BE1214" i="1" s="1"/>
  <c r="AI1213" i="1"/>
  <c r="AI1212" i="1"/>
  <c r="AI1211" i="1"/>
  <c r="AI1210" i="1"/>
  <c r="BE1210" i="1" s="1"/>
  <c r="AI1209" i="1"/>
  <c r="BE1209" i="1" s="1"/>
  <c r="AI1208" i="1"/>
  <c r="BE1208" i="1" s="1"/>
  <c r="AI1207" i="1"/>
  <c r="BE1207" i="1" s="1"/>
  <c r="AI1206" i="1"/>
  <c r="BE1206" i="1" s="1"/>
  <c r="AI1205" i="1"/>
  <c r="BE1205" i="1" s="1"/>
  <c r="AI1204" i="1"/>
  <c r="BE1204" i="1" s="1"/>
  <c r="AI1203" i="1"/>
  <c r="BE1203" i="1" s="1"/>
  <c r="AI1202" i="1"/>
  <c r="BE1202" i="1" s="1"/>
  <c r="AI1201" i="1"/>
  <c r="BE1201" i="1" s="1"/>
  <c r="AI1200" i="1"/>
  <c r="BE1200" i="1" s="1"/>
  <c r="AI1199" i="1"/>
  <c r="BE1199" i="1" s="1"/>
  <c r="AI1198" i="1"/>
  <c r="BE1198" i="1" s="1"/>
  <c r="AI1197" i="1"/>
  <c r="AI1196" i="1"/>
  <c r="AI1195" i="1"/>
  <c r="AI1194" i="1"/>
  <c r="BE1194" i="1" s="1"/>
  <c r="AI1193" i="1"/>
  <c r="BE1193" i="1" s="1"/>
  <c r="AI1192" i="1"/>
  <c r="BE1192" i="1" s="1"/>
  <c r="AI1191" i="1"/>
  <c r="BE1191" i="1" s="1"/>
  <c r="AI1190" i="1"/>
  <c r="BE1190" i="1" s="1"/>
  <c r="AI1189" i="1"/>
  <c r="BE1189" i="1" s="1"/>
  <c r="AI1188" i="1"/>
  <c r="BE1188" i="1" s="1"/>
  <c r="AI1187" i="1"/>
  <c r="BE1187" i="1" s="1"/>
  <c r="AI1186" i="1"/>
  <c r="BE1186" i="1" s="1"/>
  <c r="AI1185" i="1"/>
  <c r="BE1185" i="1" s="1"/>
  <c r="AI1184" i="1"/>
  <c r="BE1184" i="1" s="1"/>
  <c r="AI1183" i="1"/>
  <c r="BE1183" i="1" s="1"/>
  <c r="AI1182" i="1"/>
  <c r="BE1182" i="1" s="1"/>
  <c r="AI1181" i="1"/>
  <c r="AI1180" i="1"/>
  <c r="AI1179" i="1"/>
  <c r="AI1178" i="1"/>
  <c r="BE1178" i="1" s="1"/>
  <c r="AI1177" i="1"/>
  <c r="BE1177" i="1" s="1"/>
  <c r="AI1176" i="1"/>
  <c r="BE1176" i="1" s="1"/>
  <c r="AI1175" i="1"/>
  <c r="BE1175" i="1" s="1"/>
  <c r="AI1174" i="1"/>
  <c r="BE1174" i="1" s="1"/>
  <c r="AI1173" i="1"/>
  <c r="BE1173" i="1" s="1"/>
  <c r="AI1172" i="1"/>
  <c r="BE1172" i="1" s="1"/>
  <c r="AI1171" i="1"/>
  <c r="BE1171" i="1" s="1"/>
  <c r="AI1170" i="1"/>
  <c r="BE1170" i="1" s="1"/>
  <c r="AI1169" i="1"/>
  <c r="BE1169" i="1" s="1"/>
  <c r="AI1168" i="1"/>
  <c r="BE1168" i="1" s="1"/>
  <c r="AI1167" i="1"/>
  <c r="BE1167" i="1" s="1"/>
  <c r="AI1166" i="1"/>
  <c r="BE1166" i="1" s="1"/>
  <c r="AI1165" i="1"/>
  <c r="AI1164" i="1"/>
  <c r="AI1163" i="1"/>
  <c r="AI1162" i="1"/>
  <c r="BE1162" i="1" s="1"/>
  <c r="AI1161" i="1"/>
  <c r="BE1161" i="1" s="1"/>
  <c r="AI1160" i="1"/>
  <c r="BE1160" i="1" s="1"/>
  <c r="AI1159" i="1"/>
  <c r="BE1159" i="1" s="1"/>
  <c r="AI1158" i="1"/>
  <c r="BE1158" i="1" s="1"/>
  <c r="AI1157" i="1"/>
  <c r="BE1157" i="1" s="1"/>
  <c r="AI1156" i="1"/>
  <c r="BE1156" i="1" s="1"/>
  <c r="AI1155" i="1"/>
  <c r="BE1155" i="1" s="1"/>
  <c r="AI1154" i="1"/>
  <c r="BE1154" i="1" s="1"/>
  <c r="AI1153" i="1"/>
  <c r="BE1153" i="1" s="1"/>
  <c r="AI1152" i="1"/>
  <c r="BE1152" i="1" s="1"/>
  <c r="AI1151" i="1"/>
  <c r="BE1151" i="1" s="1"/>
  <c r="AI1150" i="1"/>
  <c r="BE1150" i="1" s="1"/>
  <c r="AI1149" i="1"/>
  <c r="AI1148" i="1"/>
  <c r="AI1147" i="1"/>
  <c r="AI1146" i="1"/>
  <c r="BE1146" i="1" s="1"/>
  <c r="AI1145" i="1"/>
  <c r="BE1145" i="1" s="1"/>
  <c r="AI1144" i="1"/>
  <c r="BE1144" i="1" s="1"/>
  <c r="AI1143" i="1"/>
  <c r="BE1143" i="1" s="1"/>
  <c r="AI1142" i="1"/>
  <c r="BE1142" i="1" s="1"/>
  <c r="AI1141" i="1"/>
  <c r="BE1141" i="1" s="1"/>
  <c r="AI1140" i="1"/>
  <c r="BE1140" i="1" s="1"/>
  <c r="AI1139" i="1"/>
  <c r="BE1139" i="1" s="1"/>
  <c r="AI1138" i="1"/>
  <c r="BE1138" i="1" s="1"/>
  <c r="AI1137" i="1"/>
  <c r="BE1137" i="1" s="1"/>
  <c r="AI1136" i="1"/>
  <c r="BE1136" i="1" s="1"/>
  <c r="AI1135" i="1"/>
  <c r="BE1135" i="1" s="1"/>
  <c r="AI1134" i="1"/>
  <c r="BE1134" i="1" s="1"/>
  <c r="AI1133" i="1"/>
  <c r="AI1132" i="1"/>
  <c r="AI1131" i="1"/>
  <c r="AI1130" i="1"/>
  <c r="BE1130" i="1" s="1"/>
  <c r="AI1129" i="1"/>
  <c r="BE1129" i="1" s="1"/>
  <c r="AI1128" i="1"/>
  <c r="BE1128" i="1" s="1"/>
  <c r="AI1127" i="1"/>
  <c r="BE1127" i="1" s="1"/>
  <c r="AI1126" i="1"/>
  <c r="BE1126" i="1" s="1"/>
  <c r="AI1125" i="1"/>
  <c r="BE1125" i="1" s="1"/>
  <c r="AI1124" i="1"/>
  <c r="BE1124" i="1" s="1"/>
  <c r="AI1123" i="1"/>
  <c r="BE1123" i="1" s="1"/>
  <c r="AI1122" i="1"/>
  <c r="BE1122" i="1" s="1"/>
  <c r="AI1121" i="1"/>
  <c r="BE1121" i="1" s="1"/>
  <c r="AI1120" i="1"/>
  <c r="BE1120" i="1" s="1"/>
  <c r="AI1119" i="1"/>
  <c r="BE1119" i="1" s="1"/>
  <c r="AI1118" i="1"/>
  <c r="BE1118" i="1" s="1"/>
  <c r="AI1117" i="1"/>
  <c r="AI1116" i="1"/>
  <c r="AI1115" i="1"/>
  <c r="AI1114" i="1"/>
  <c r="BE1114" i="1" s="1"/>
  <c r="AI1113" i="1"/>
  <c r="BE1113" i="1" s="1"/>
  <c r="AI1112" i="1"/>
  <c r="BE1112" i="1" s="1"/>
  <c r="AI1111" i="1"/>
  <c r="BE1111" i="1" s="1"/>
  <c r="AI1110" i="1"/>
  <c r="BE1110" i="1" s="1"/>
  <c r="AI1109" i="1"/>
  <c r="BE1109" i="1" s="1"/>
  <c r="AI1108" i="1"/>
  <c r="BE1108" i="1" s="1"/>
  <c r="AI1107" i="1"/>
  <c r="BE1107" i="1" s="1"/>
  <c r="AI1106" i="1"/>
  <c r="BE1106" i="1" s="1"/>
  <c r="AI1105" i="1"/>
  <c r="BE1105" i="1" s="1"/>
  <c r="AI1104" i="1"/>
  <c r="BE1104" i="1" s="1"/>
  <c r="AI1103" i="1"/>
  <c r="BE1103" i="1" s="1"/>
  <c r="AI1102" i="1"/>
  <c r="BE1102" i="1" s="1"/>
  <c r="AI1101" i="1"/>
  <c r="AI1100" i="1"/>
  <c r="AI1099" i="1"/>
  <c r="AI1098" i="1"/>
  <c r="BE1098" i="1" s="1"/>
  <c r="AI1097" i="1"/>
  <c r="BE1097" i="1" s="1"/>
  <c r="AI1096" i="1"/>
  <c r="BE1096" i="1" s="1"/>
  <c r="AI1095" i="1"/>
  <c r="BE1095" i="1" s="1"/>
  <c r="AI1094" i="1"/>
  <c r="BE1094" i="1" s="1"/>
  <c r="AI1093" i="1"/>
  <c r="BE1093" i="1" s="1"/>
  <c r="AI1092" i="1"/>
  <c r="BE1092" i="1" s="1"/>
  <c r="AI1091" i="1"/>
  <c r="BE1091" i="1" s="1"/>
  <c r="AI1090" i="1"/>
  <c r="BE1090" i="1" s="1"/>
  <c r="AI1089" i="1"/>
  <c r="BE1089" i="1" s="1"/>
  <c r="AI1088" i="1"/>
  <c r="BE1088" i="1" s="1"/>
  <c r="AI1087" i="1"/>
  <c r="BE1087" i="1" s="1"/>
  <c r="AI1086" i="1"/>
  <c r="BE1086" i="1" s="1"/>
  <c r="AI1085" i="1"/>
  <c r="AI1084" i="1"/>
  <c r="AI1083" i="1"/>
  <c r="AI1082" i="1"/>
  <c r="BE1082" i="1" s="1"/>
  <c r="AI1081" i="1"/>
  <c r="BE1081" i="1" s="1"/>
  <c r="AI1080" i="1"/>
  <c r="BE1080" i="1" s="1"/>
  <c r="AI1079" i="1"/>
  <c r="BE1079" i="1" s="1"/>
  <c r="AI1078" i="1"/>
  <c r="BE1078" i="1" s="1"/>
  <c r="AI1077" i="1"/>
  <c r="BE1077" i="1" s="1"/>
  <c r="AI1076" i="1"/>
  <c r="BE1076" i="1" s="1"/>
  <c r="AI1075" i="1"/>
  <c r="BE1075" i="1" s="1"/>
  <c r="AI1074" i="1"/>
  <c r="BE1074" i="1" s="1"/>
  <c r="AI1073" i="1"/>
  <c r="BE1073" i="1" s="1"/>
  <c r="AI1072" i="1"/>
  <c r="BE1072" i="1" s="1"/>
  <c r="AI1071" i="1"/>
  <c r="BE1071" i="1" s="1"/>
  <c r="AI1070" i="1"/>
  <c r="BE1070" i="1" s="1"/>
  <c r="AI1069" i="1"/>
  <c r="AI1068" i="1"/>
  <c r="AI1067" i="1"/>
  <c r="AI1066" i="1"/>
  <c r="BE1066" i="1" s="1"/>
  <c r="AI1065" i="1"/>
  <c r="BE1065" i="1" s="1"/>
  <c r="AI1064" i="1"/>
  <c r="BE1064" i="1" s="1"/>
  <c r="AI1063" i="1"/>
  <c r="BE1063" i="1" s="1"/>
  <c r="AI1062" i="1"/>
  <c r="BE1062" i="1" s="1"/>
  <c r="AI1061" i="1"/>
  <c r="BE1061" i="1" s="1"/>
  <c r="AI1060" i="1"/>
  <c r="BE1060" i="1" s="1"/>
  <c r="AI1059" i="1"/>
  <c r="BE1059" i="1" s="1"/>
  <c r="AI1058" i="1"/>
  <c r="BE1058" i="1" s="1"/>
  <c r="AI1057" i="1"/>
  <c r="BE1057" i="1" s="1"/>
  <c r="AI1056" i="1"/>
  <c r="BE1056" i="1" s="1"/>
  <c r="AI1055" i="1"/>
  <c r="BE1055" i="1" s="1"/>
  <c r="AI1054" i="1"/>
  <c r="BE1054" i="1" s="1"/>
  <c r="AI1053" i="1"/>
  <c r="AI1052" i="1"/>
  <c r="AI1051" i="1"/>
  <c r="AI1050" i="1"/>
  <c r="BE1050" i="1" s="1"/>
  <c r="AI1049" i="1"/>
  <c r="BE1049" i="1" s="1"/>
  <c r="AI1048" i="1"/>
  <c r="BE1048" i="1" s="1"/>
  <c r="AI1047" i="1"/>
  <c r="BE1047" i="1" s="1"/>
  <c r="AI1046" i="1"/>
  <c r="BE1046" i="1" s="1"/>
  <c r="AI1045" i="1"/>
  <c r="BE1045" i="1" s="1"/>
  <c r="AI1044" i="1"/>
  <c r="BE1044" i="1" s="1"/>
  <c r="AI1043" i="1"/>
  <c r="BE1043" i="1" s="1"/>
  <c r="AI1042" i="1"/>
  <c r="BE1042" i="1" s="1"/>
  <c r="AI1041" i="1"/>
  <c r="BE1041" i="1" s="1"/>
  <c r="AI1040" i="1"/>
  <c r="BE1040" i="1" s="1"/>
  <c r="AI1039" i="1"/>
  <c r="BE1039" i="1" s="1"/>
  <c r="AI1038" i="1"/>
  <c r="BE1038" i="1" s="1"/>
  <c r="AI1037" i="1"/>
  <c r="AI1036" i="1"/>
  <c r="AI1035" i="1"/>
  <c r="AI1034" i="1"/>
  <c r="BE1034" i="1" s="1"/>
  <c r="AI1033" i="1"/>
  <c r="BE1033" i="1" s="1"/>
  <c r="AI1032" i="1"/>
  <c r="BE1032" i="1" s="1"/>
  <c r="AI1031" i="1"/>
  <c r="BE1031" i="1" s="1"/>
  <c r="AI1030" i="1"/>
  <c r="BE1030" i="1" s="1"/>
  <c r="AI1029" i="1"/>
  <c r="BE1029" i="1" s="1"/>
  <c r="AI1028" i="1"/>
  <c r="BE1028" i="1" s="1"/>
  <c r="AI1027" i="1"/>
  <c r="BE1027" i="1" s="1"/>
  <c r="AI1026" i="1"/>
  <c r="BE1026" i="1" s="1"/>
  <c r="AI1025" i="1"/>
  <c r="BE1025" i="1" s="1"/>
  <c r="AI1024" i="1"/>
  <c r="BE1024" i="1" s="1"/>
  <c r="AI1023" i="1"/>
  <c r="BE1023" i="1" s="1"/>
  <c r="AI1022" i="1"/>
  <c r="BE1022" i="1" s="1"/>
  <c r="AI1021" i="1"/>
  <c r="AI1020" i="1"/>
  <c r="AI1019" i="1"/>
  <c r="AI1018" i="1"/>
  <c r="BE1018" i="1" s="1"/>
  <c r="AI1017" i="1"/>
  <c r="BE1017" i="1" s="1"/>
  <c r="AI1016" i="1"/>
  <c r="BE1016" i="1" s="1"/>
  <c r="AI1015" i="1"/>
  <c r="BE1015" i="1" s="1"/>
  <c r="AI1014" i="1"/>
  <c r="BE1014" i="1" s="1"/>
  <c r="AI1013" i="1"/>
  <c r="BE1013" i="1" s="1"/>
  <c r="AI1012" i="1"/>
  <c r="BE1012" i="1" s="1"/>
  <c r="AI1011" i="1"/>
  <c r="BE1011" i="1" s="1"/>
  <c r="AI1010" i="1"/>
  <c r="BE1010" i="1" s="1"/>
  <c r="AI1009" i="1"/>
  <c r="BE1009" i="1" s="1"/>
  <c r="AI1008" i="1"/>
  <c r="BE1008" i="1" s="1"/>
  <c r="AI1007" i="1"/>
  <c r="BE1007" i="1" s="1"/>
  <c r="AI1006" i="1"/>
  <c r="BE1006" i="1" s="1"/>
  <c r="AI1005" i="1"/>
  <c r="AI1004" i="1"/>
  <c r="AI1003" i="1"/>
  <c r="AI1002" i="1"/>
  <c r="BE1002" i="1" s="1"/>
  <c r="AI1001" i="1"/>
  <c r="BE1001" i="1" s="1"/>
  <c r="AI1000" i="1"/>
  <c r="BE1000" i="1" s="1"/>
  <c r="AI999" i="1"/>
  <c r="BE999" i="1" s="1"/>
  <c r="AI998" i="1"/>
  <c r="BE998" i="1" s="1"/>
  <c r="AI997" i="1"/>
  <c r="BE997" i="1" s="1"/>
  <c r="AI996" i="1"/>
  <c r="BE996" i="1" s="1"/>
  <c r="AI995" i="1"/>
  <c r="BE995" i="1" s="1"/>
  <c r="AI994" i="1"/>
  <c r="BE994" i="1" s="1"/>
  <c r="AI993" i="1"/>
  <c r="BE993" i="1" s="1"/>
  <c r="AI992" i="1"/>
  <c r="BE992" i="1" s="1"/>
  <c r="AI991" i="1"/>
  <c r="BE991" i="1" s="1"/>
  <c r="AI990" i="1"/>
  <c r="BE990" i="1" s="1"/>
  <c r="AI989" i="1"/>
  <c r="AI988" i="1"/>
  <c r="AI987" i="1"/>
  <c r="AI986" i="1"/>
  <c r="BE986" i="1" s="1"/>
  <c r="AI985" i="1"/>
  <c r="BE985" i="1" s="1"/>
  <c r="AI984" i="1"/>
  <c r="BE984" i="1" s="1"/>
  <c r="AI983" i="1"/>
  <c r="BE983" i="1" s="1"/>
  <c r="AI982" i="1"/>
  <c r="BE982" i="1" s="1"/>
  <c r="AI981" i="1"/>
  <c r="BE981" i="1" s="1"/>
  <c r="AI980" i="1"/>
  <c r="BE980" i="1" s="1"/>
  <c r="AI979" i="1"/>
  <c r="AI978" i="1"/>
  <c r="BE978" i="1" s="1"/>
  <c r="AI977" i="1"/>
  <c r="BE977" i="1" s="1"/>
  <c r="AI976" i="1"/>
  <c r="BE976" i="1" s="1"/>
  <c r="AI975" i="1"/>
  <c r="BE975" i="1" s="1"/>
  <c r="AI974" i="1"/>
  <c r="BE974" i="1" s="1"/>
  <c r="AI973" i="1"/>
  <c r="AI972" i="1"/>
  <c r="AI971" i="1"/>
  <c r="AI970" i="1"/>
  <c r="BE970" i="1" s="1"/>
  <c r="AI969" i="1"/>
  <c r="BE969" i="1" s="1"/>
  <c r="AI968" i="1"/>
  <c r="BE968" i="1" s="1"/>
  <c r="AI967" i="1"/>
  <c r="BE967" i="1" s="1"/>
  <c r="AI966" i="1"/>
  <c r="BE966" i="1" s="1"/>
  <c r="AI965" i="1"/>
  <c r="BE965" i="1" s="1"/>
  <c r="AI964" i="1"/>
  <c r="BE964" i="1" s="1"/>
  <c r="AI963" i="1"/>
  <c r="AI962" i="1"/>
  <c r="BE962" i="1" s="1"/>
  <c r="AI961" i="1"/>
  <c r="BE961" i="1" s="1"/>
  <c r="AI960" i="1"/>
  <c r="BE960" i="1" s="1"/>
  <c r="AI959" i="1"/>
  <c r="BE959" i="1" s="1"/>
  <c r="AI958" i="1"/>
  <c r="BE958" i="1" s="1"/>
  <c r="AI957" i="1"/>
  <c r="AI956" i="1"/>
  <c r="AI955" i="1"/>
  <c r="AI954" i="1"/>
  <c r="BE954" i="1" s="1"/>
  <c r="AI953" i="1"/>
  <c r="BE953" i="1" s="1"/>
  <c r="AI952" i="1"/>
  <c r="BE952" i="1" s="1"/>
  <c r="AI951" i="1"/>
  <c r="BE951" i="1" s="1"/>
  <c r="AI950" i="1"/>
  <c r="BE950" i="1" s="1"/>
  <c r="AI949" i="1"/>
  <c r="BE949" i="1" s="1"/>
  <c r="AI948" i="1"/>
  <c r="BE948" i="1" s="1"/>
  <c r="AI947" i="1"/>
  <c r="AI946" i="1"/>
  <c r="BE946" i="1" s="1"/>
  <c r="AI945" i="1"/>
  <c r="BE945" i="1" s="1"/>
  <c r="AI944" i="1"/>
  <c r="BE944" i="1" s="1"/>
  <c r="AI943" i="1"/>
  <c r="BE943" i="1" s="1"/>
  <c r="AI942" i="1"/>
  <c r="BE942" i="1" s="1"/>
  <c r="AI941" i="1"/>
  <c r="AI940" i="1"/>
  <c r="AI939" i="1"/>
  <c r="AI938" i="1"/>
  <c r="BE938" i="1" s="1"/>
  <c r="AI937" i="1"/>
  <c r="BE937" i="1" s="1"/>
  <c r="AI936" i="1"/>
  <c r="BE936" i="1" s="1"/>
  <c r="AI935" i="1"/>
  <c r="BE935" i="1" s="1"/>
  <c r="AI934" i="1"/>
  <c r="BE934" i="1" s="1"/>
  <c r="AI933" i="1"/>
  <c r="BE933" i="1" s="1"/>
  <c r="AI932" i="1"/>
  <c r="BE932" i="1" s="1"/>
  <c r="AI931" i="1"/>
  <c r="AI930" i="1"/>
  <c r="BE930" i="1" s="1"/>
  <c r="AI929" i="1"/>
  <c r="BE929" i="1" s="1"/>
  <c r="AI928" i="1"/>
  <c r="BE928" i="1" s="1"/>
  <c r="AI927" i="1"/>
  <c r="BE927" i="1" s="1"/>
  <c r="AI926" i="1"/>
  <c r="BE926" i="1" s="1"/>
  <c r="AI925" i="1"/>
  <c r="AI924" i="1"/>
  <c r="AI923" i="1"/>
  <c r="AI922" i="1"/>
  <c r="BE922" i="1" s="1"/>
  <c r="AI921" i="1"/>
  <c r="BE921" i="1" s="1"/>
  <c r="AI920" i="1"/>
  <c r="BE920" i="1" s="1"/>
  <c r="AI919" i="1"/>
  <c r="BE919" i="1" s="1"/>
  <c r="AI918" i="1"/>
  <c r="BE918" i="1" s="1"/>
  <c r="AI917" i="1"/>
  <c r="BE917" i="1" s="1"/>
  <c r="AI916" i="1"/>
  <c r="BE916" i="1" s="1"/>
  <c r="AI915" i="1"/>
  <c r="AI914" i="1"/>
  <c r="BE914" i="1" s="1"/>
  <c r="AI913" i="1"/>
  <c r="BE913" i="1" s="1"/>
  <c r="AI912" i="1"/>
  <c r="BE912" i="1" s="1"/>
  <c r="AI911" i="1"/>
  <c r="BE911" i="1" s="1"/>
  <c r="AI910" i="1"/>
  <c r="BE910" i="1" s="1"/>
  <c r="AI909" i="1"/>
  <c r="AI908" i="1"/>
  <c r="AI907" i="1"/>
  <c r="AI906" i="1"/>
  <c r="BE906" i="1" s="1"/>
  <c r="AI905" i="1"/>
  <c r="BE905" i="1" s="1"/>
  <c r="AI904" i="1"/>
  <c r="BE904" i="1" s="1"/>
  <c r="AI903" i="1"/>
  <c r="BE903" i="1" s="1"/>
  <c r="AI902" i="1"/>
  <c r="BE902" i="1" s="1"/>
  <c r="AI901" i="1"/>
  <c r="BE901" i="1" s="1"/>
  <c r="AI900" i="1"/>
  <c r="BE900" i="1" s="1"/>
  <c r="AI899" i="1"/>
  <c r="AI898" i="1"/>
  <c r="BE898" i="1" s="1"/>
  <c r="AI897" i="1"/>
  <c r="BE897" i="1" s="1"/>
  <c r="AI896" i="1"/>
  <c r="BE896" i="1" s="1"/>
  <c r="AI895" i="1"/>
  <c r="BE895" i="1" s="1"/>
  <c r="AI894" i="1"/>
  <c r="BE894" i="1" s="1"/>
  <c r="AI893" i="1"/>
  <c r="AI892" i="1"/>
  <c r="AI891" i="1"/>
  <c r="AI890" i="1"/>
  <c r="BE890" i="1" s="1"/>
  <c r="AI889" i="1"/>
  <c r="BE889" i="1" s="1"/>
  <c r="AI888" i="1"/>
  <c r="BE888" i="1" s="1"/>
  <c r="AI887" i="1"/>
  <c r="BE887" i="1" s="1"/>
  <c r="AI886" i="1"/>
  <c r="BE886" i="1" s="1"/>
  <c r="AI885" i="1"/>
  <c r="BE885" i="1" s="1"/>
  <c r="AI884" i="1"/>
  <c r="BE884" i="1" s="1"/>
  <c r="AI883" i="1"/>
  <c r="AI882" i="1"/>
  <c r="BE882" i="1" s="1"/>
  <c r="AI881" i="1"/>
  <c r="BE881" i="1" s="1"/>
  <c r="AI880" i="1"/>
  <c r="BE880" i="1" s="1"/>
  <c r="AI879" i="1"/>
  <c r="BE879" i="1" s="1"/>
  <c r="AI878" i="1"/>
  <c r="BE878" i="1" s="1"/>
  <c r="AI877" i="1"/>
  <c r="AI876" i="1"/>
  <c r="AI875" i="1"/>
  <c r="AI874" i="1"/>
  <c r="BE874" i="1" s="1"/>
  <c r="AI873" i="1"/>
  <c r="BE873" i="1" s="1"/>
  <c r="AI872" i="1"/>
  <c r="BE872" i="1" s="1"/>
  <c r="AI871" i="1"/>
  <c r="BE871" i="1" s="1"/>
  <c r="AI870" i="1"/>
  <c r="BE870" i="1" s="1"/>
  <c r="AI869" i="1"/>
  <c r="BE869" i="1" s="1"/>
  <c r="AI868" i="1"/>
  <c r="BE868" i="1" s="1"/>
  <c r="AI867" i="1"/>
  <c r="AI866" i="1"/>
  <c r="BE866" i="1" s="1"/>
  <c r="AI865" i="1"/>
  <c r="BE865" i="1" s="1"/>
  <c r="AI864" i="1"/>
  <c r="BE864" i="1" s="1"/>
  <c r="AI863" i="1"/>
  <c r="BE863" i="1" s="1"/>
  <c r="AI862" i="1"/>
  <c r="BE862" i="1" s="1"/>
  <c r="AI861" i="1"/>
  <c r="AI860" i="1"/>
  <c r="AI859" i="1"/>
  <c r="AI858" i="1"/>
  <c r="BE858" i="1" s="1"/>
  <c r="AI857" i="1"/>
  <c r="BE857" i="1" s="1"/>
  <c r="AI856" i="1"/>
  <c r="BE856" i="1" s="1"/>
  <c r="AI855" i="1"/>
  <c r="BE855" i="1" s="1"/>
  <c r="AI854" i="1"/>
  <c r="BE854" i="1" s="1"/>
  <c r="AI853" i="1"/>
  <c r="BE853" i="1" s="1"/>
  <c r="AI852" i="1"/>
  <c r="BE852" i="1" s="1"/>
  <c r="AI851" i="1"/>
  <c r="AI850" i="1"/>
  <c r="BE850" i="1" s="1"/>
  <c r="AI849" i="1"/>
  <c r="BE849" i="1" s="1"/>
  <c r="AI848" i="1"/>
  <c r="BE848" i="1" s="1"/>
  <c r="AI847" i="1"/>
  <c r="BE847" i="1" s="1"/>
  <c r="AI846" i="1"/>
  <c r="BE846" i="1" s="1"/>
  <c r="AI845" i="1"/>
  <c r="AI844" i="1"/>
  <c r="AI843" i="1"/>
  <c r="AI842" i="1"/>
  <c r="BE842" i="1" s="1"/>
  <c r="AI841" i="1"/>
  <c r="BE841" i="1" s="1"/>
  <c r="AI840" i="1"/>
  <c r="BE840" i="1" s="1"/>
  <c r="AI839" i="1"/>
  <c r="BE839" i="1" s="1"/>
  <c r="AI838" i="1"/>
  <c r="BE838" i="1" s="1"/>
  <c r="AI837" i="1"/>
  <c r="BE837" i="1" s="1"/>
  <c r="AI836" i="1"/>
  <c r="BE836" i="1" s="1"/>
  <c r="AI835" i="1"/>
  <c r="AI834" i="1"/>
  <c r="BE834" i="1" s="1"/>
  <c r="AI833" i="1"/>
  <c r="BE833" i="1" s="1"/>
  <c r="AI832" i="1"/>
  <c r="BE832" i="1" s="1"/>
  <c r="AI831" i="1"/>
  <c r="BE831" i="1" s="1"/>
  <c r="AI830" i="1"/>
  <c r="BE830" i="1" s="1"/>
  <c r="AI829" i="1"/>
  <c r="AI828" i="1"/>
  <c r="AI827" i="1"/>
  <c r="AI826" i="1"/>
  <c r="BE826" i="1" s="1"/>
  <c r="AI825" i="1"/>
  <c r="BE825" i="1" s="1"/>
  <c r="AI824" i="1"/>
  <c r="BE824" i="1" s="1"/>
  <c r="AI823" i="1"/>
  <c r="BE823" i="1" s="1"/>
  <c r="AI822" i="1"/>
  <c r="BE822" i="1" s="1"/>
  <c r="AI821" i="1"/>
  <c r="BE821" i="1" s="1"/>
  <c r="AI820" i="1"/>
  <c r="BE820" i="1" s="1"/>
  <c r="AI819" i="1"/>
  <c r="AI818" i="1"/>
  <c r="BE818" i="1" s="1"/>
  <c r="AI817" i="1"/>
  <c r="BE817" i="1" s="1"/>
  <c r="AI816" i="1"/>
  <c r="BE816" i="1" s="1"/>
  <c r="AI815" i="1"/>
  <c r="BE815" i="1" s="1"/>
  <c r="AI814" i="1"/>
  <c r="BE814" i="1" s="1"/>
  <c r="AI813" i="1"/>
  <c r="AI812" i="1"/>
  <c r="AI811" i="1"/>
  <c r="AI810" i="1"/>
  <c r="BE810" i="1" s="1"/>
  <c r="AI809" i="1"/>
  <c r="BE809" i="1" s="1"/>
  <c r="AI808" i="1"/>
  <c r="BE808" i="1" s="1"/>
  <c r="AI807" i="1"/>
  <c r="BE807" i="1" s="1"/>
  <c r="AI806" i="1"/>
  <c r="BE806" i="1" s="1"/>
  <c r="AI805" i="1"/>
  <c r="BE805" i="1" s="1"/>
  <c r="AI804" i="1"/>
  <c r="BE804" i="1" s="1"/>
  <c r="AI803" i="1"/>
  <c r="AI802" i="1"/>
  <c r="BE802" i="1" s="1"/>
  <c r="AI801" i="1"/>
  <c r="BE801" i="1" s="1"/>
  <c r="AI800" i="1"/>
  <c r="BE800" i="1" s="1"/>
  <c r="AI799" i="1"/>
  <c r="BE799" i="1" s="1"/>
  <c r="AI798" i="1"/>
  <c r="BE798" i="1" s="1"/>
  <c r="AI797" i="1"/>
  <c r="AI796" i="1"/>
  <c r="AI795" i="1"/>
  <c r="AI794" i="1"/>
  <c r="BE794" i="1" s="1"/>
  <c r="AI793" i="1"/>
  <c r="BE793" i="1" s="1"/>
  <c r="AI792" i="1"/>
  <c r="BE792" i="1" s="1"/>
  <c r="AI791" i="1"/>
  <c r="BE791" i="1" s="1"/>
  <c r="AI790" i="1"/>
  <c r="BE790" i="1" s="1"/>
  <c r="AI789" i="1"/>
  <c r="BE789" i="1" s="1"/>
  <c r="AI788" i="1"/>
  <c r="BE788" i="1" s="1"/>
  <c r="AI787" i="1"/>
  <c r="AI786" i="1"/>
  <c r="BE786" i="1" s="1"/>
  <c r="AI785" i="1"/>
  <c r="BE785" i="1" s="1"/>
  <c r="AI784" i="1"/>
  <c r="BE784" i="1" s="1"/>
  <c r="AI783" i="1"/>
  <c r="BE783" i="1" s="1"/>
  <c r="AI782" i="1"/>
  <c r="BE782" i="1" s="1"/>
  <c r="AI781" i="1"/>
  <c r="AI780" i="1"/>
  <c r="AI779" i="1"/>
  <c r="AI778" i="1"/>
  <c r="BE778" i="1" s="1"/>
  <c r="AI777" i="1"/>
  <c r="BE777" i="1" s="1"/>
  <c r="AI776" i="1"/>
  <c r="BE776" i="1" s="1"/>
  <c r="AI775" i="1"/>
  <c r="BE775" i="1" s="1"/>
  <c r="AI774" i="1"/>
  <c r="BE774" i="1" s="1"/>
  <c r="AI773" i="1"/>
  <c r="BE773" i="1" s="1"/>
  <c r="AI772" i="1"/>
  <c r="BE772" i="1" s="1"/>
  <c r="AI771" i="1"/>
  <c r="AI770" i="1"/>
  <c r="BE770" i="1" s="1"/>
  <c r="AI769" i="1"/>
  <c r="BE769" i="1" s="1"/>
  <c r="AI768" i="1"/>
  <c r="BE768" i="1" s="1"/>
  <c r="AI767" i="1"/>
  <c r="BE767" i="1" s="1"/>
  <c r="AI766" i="1"/>
  <c r="BE766" i="1" s="1"/>
  <c r="AI765" i="1"/>
  <c r="AI764" i="1"/>
  <c r="AI763" i="1"/>
  <c r="AI762" i="1"/>
  <c r="BE762" i="1" s="1"/>
  <c r="AI761" i="1"/>
  <c r="BE761" i="1" s="1"/>
  <c r="AI760" i="1"/>
  <c r="BE760" i="1" s="1"/>
  <c r="AI759" i="1"/>
  <c r="BE759" i="1" s="1"/>
  <c r="AI758" i="1"/>
  <c r="BE758" i="1" s="1"/>
  <c r="AI757" i="1"/>
  <c r="BE757" i="1" s="1"/>
  <c r="AI756" i="1"/>
  <c r="BE756" i="1" s="1"/>
  <c r="AI755" i="1"/>
  <c r="AI754" i="1"/>
  <c r="BE754" i="1" s="1"/>
  <c r="AI753" i="1"/>
  <c r="BE753" i="1" s="1"/>
  <c r="AI752" i="1"/>
  <c r="BE752" i="1" s="1"/>
  <c r="AI751" i="1"/>
  <c r="BE751" i="1" s="1"/>
  <c r="AI750" i="1"/>
  <c r="BE750" i="1" s="1"/>
  <c r="AI749" i="1"/>
  <c r="AI748" i="1"/>
  <c r="AI747" i="1"/>
  <c r="AI746" i="1"/>
  <c r="BE746" i="1" s="1"/>
  <c r="AI745" i="1"/>
  <c r="BE745" i="1" s="1"/>
  <c r="AI744" i="1"/>
  <c r="BE744" i="1" s="1"/>
  <c r="AI743" i="1"/>
  <c r="BE743" i="1" s="1"/>
  <c r="AI742" i="1"/>
  <c r="BE742" i="1" s="1"/>
  <c r="AI741" i="1"/>
  <c r="BE741" i="1" s="1"/>
  <c r="AI740" i="1"/>
  <c r="BE740" i="1" s="1"/>
  <c r="AI739" i="1"/>
  <c r="AI738" i="1"/>
  <c r="BE738" i="1" s="1"/>
  <c r="AI737" i="1"/>
  <c r="BE737" i="1" s="1"/>
  <c r="AI736" i="1"/>
  <c r="BE736" i="1" s="1"/>
  <c r="AI735" i="1"/>
  <c r="BE735" i="1" s="1"/>
  <c r="AI734" i="1"/>
  <c r="BE734" i="1" s="1"/>
  <c r="AI733" i="1"/>
  <c r="AI732" i="1"/>
  <c r="AI731" i="1"/>
  <c r="AI730" i="1"/>
  <c r="BE730" i="1" s="1"/>
  <c r="AI729" i="1"/>
  <c r="BE729" i="1" s="1"/>
  <c r="AI728" i="1"/>
  <c r="BE728" i="1" s="1"/>
  <c r="AI727" i="1"/>
  <c r="BE727" i="1" s="1"/>
  <c r="AI726" i="1"/>
  <c r="BE726" i="1" s="1"/>
  <c r="AI725" i="1"/>
  <c r="BE725" i="1" s="1"/>
  <c r="AI724" i="1"/>
  <c r="BE724" i="1" s="1"/>
  <c r="AI723" i="1"/>
  <c r="AI722" i="1"/>
  <c r="BE722" i="1" s="1"/>
  <c r="AI721" i="1"/>
  <c r="BE721" i="1" s="1"/>
  <c r="AI720" i="1"/>
  <c r="BE720" i="1" s="1"/>
  <c r="AI719" i="1"/>
  <c r="BE719" i="1" s="1"/>
  <c r="AI718" i="1"/>
  <c r="BE718" i="1" s="1"/>
  <c r="AI717" i="1"/>
  <c r="AI716" i="1"/>
  <c r="AI715" i="1"/>
  <c r="AI714" i="1"/>
  <c r="BE714" i="1" s="1"/>
  <c r="AI713" i="1"/>
  <c r="BE713" i="1" s="1"/>
  <c r="AI712" i="1"/>
  <c r="BE712" i="1" s="1"/>
  <c r="AI711" i="1"/>
  <c r="BE711" i="1" s="1"/>
  <c r="AI710" i="1"/>
  <c r="BE710" i="1" s="1"/>
  <c r="AI709" i="1"/>
  <c r="BE709" i="1" s="1"/>
  <c r="AI708" i="1"/>
  <c r="BE708" i="1" s="1"/>
  <c r="AI707" i="1"/>
  <c r="AI706" i="1"/>
  <c r="BE706" i="1" s="1"/>
  <c r="AI705" i="1"/>
  <c r="BE705" i="1" s="1"/>
  <c r="AI704" i="1"/>
  <c r="BE704" i="1" s="1"/>
  <c r="AI703" i="1"/>
  <c r="BE703" i="1" s="1"/>
  <c r="AI702" i="1"/>
  <c r="BE702" i="1" s="1"/>
  <c r="AI701" i="1"/>
  <c r="AI700" i="1"/>
  <c r="AI699" i="1"/>
  <c r="AI698" i="1"/>
  <c r="BE698" i="1" s="1"/>
  <c r="AI697" i="1"/>
  <c r="BE697" i="1" s="1"/>
  <c r="AI696" i="1"/>
  <c r="BE696" i="1" s="1"/>
  <c r="AI695" i="1"/>
  <c r="BE695" i="1" s="1"/>
  <c r="AI694" i="1"/>
  <c r="BE694" i="1" s="1"/>
  <c r="AI693" i="1"/>
  <c r="BE693" i="1" s="1"/>
  <c r="AI692" i="1"/>
  <c r="BE692" i="1" s="1"/>
  <c r="AI691" i="1"/>
  <c r="AI690" i="1"/>
  <c r="BE690" i="1" s="1"/>
  <c r="AI689" i="1"/>
  <c r="BE689" i="1" s="1"/>
  <c r="AI688" i="1"/>
  <c r="BE688" i="1" s="1"/>
  <c r="AI687" i="1"/>
  <c r="BE687" i="1" s="1"/>
  <c r="AI686" i="1"/>
  <c r="BE686" i="1" s="1"/>
  <c r="AI685" i="1"/>
  <c r="AI684" i="1"/>
  <c r="AI683" i="1"/>
  <c r="AI682" i="1"/>
  <c r="BE682" i="1" s="1"/>
  <c r="AI681" i="1"/>
  <c r="BE681" i="1" s="1"/>
  <c r="AI680" i="1"/>
  <c r="BE680" i="1" s="1"/>
  <c r="AI679" i="1"/>
  <c r="BE679" i="1" s="1"/>
  <c r="AI678" i="1"/>
  <c r="BE678" i="1" s="1"/>
  <c r="AI677" i="1"/>
  <c r="BE677" i="1" s="1"/>
  <c r="AI676" i="1"/>
  <c r="BE676" i="1" s="1"/>
  <c r="AI675" i="1"/>
  <c r="AI674" i="1"/>
  <c r="BE674" i="1" s="1"/>
  <c r="AI673" i="1"/>
  <c r="BE673" i="1" s="1"/>
  <c r="AI672" i="1"/>
  <c r="BE672" i="1" s="1"/>
  <c r="AI671" i="1"/>
  <c r="BE671" i="1" s="1"/>
  <c r="AI670" i="1"/>
  <c r="BE670" i="1" s="1"/>
  <c r="AI669" i="1"/>
  <c r="AI668" i="1"/>
  <c r="AI667" i="1"/>
  <c r="AI666" i="1"/>
  <c r="BE666" i="1" s="1"/>
  <c r="AI665" i="1"/>
  <c r="BE665" i="1" s="1"/>
  <c r="AI664" i="1"/>
  <c r="BE664" i="1" s="1"/>
  <c r="AI663" i="1"/>
  <c r="BE663" i="1" s="1"/>
  <c r="AI662" i="1"/>
  <c r="BE662" i="1" s="1"/>
  <c r="AI661" i="1"/>
  <c r="BE661" i="1" s="1"/>
  <c r="AI660" i="1"/>
  <c r="BE660" i="1" s="1"/>
  <c r="AI659" i="1"/>
  <c r="AI658" i="1"/>
  <c r="BE658" i="1" s="1"/>
  <c r="AI657" i="1"/>
  <c r="BE657" i="1" s="1"/>
  <c r="AI656" i="1"/>
  <c r="BE656" i="1" s="1"/>
  <c r="AI655" i="1"/>
  <c r="BE655" i="1" s="1"/>
  <c r="AI654" i="1"/>
  <c r="BE654" i="1" s="1"/>
  <c r="AI653" i="1"/>
  <c r="AI652" i="1"/>
  <c r="AI651" i="1"/>
  <c r="AI650" i="1"/>
  <c r="BE650" i="1" s="1"/>
  <c r="AI649" i="1"/>
  <c r="BE649" i="1" s="1"/>
  <c r="AI648" i="1"/>
  <c r="BE648" i="1" s="1"/>
  <c r="AI647" i="1"/>
  <c r="BE647" i="1" s="1"/>
  <c r="AI646" i="1"/>
  <c r="BE646" i="1" s="1"/>
  <c r="AI645" i="1"/>
  <c r="BE645" i="1" s="1"/>
  <c r="AI644" i="1"/>
  <c r="BE644" i="1" s="1"/>
  <c r="AI643" i="1"/>
  <c r="AI642" i="1"/>
  <c r="BE642" i="1" s="1"/>
  <c r="AI641" i="1"/>
  <c r="BE641" i="1" s="1"/>
  <c r="AI640" i="1"/>
  <c r="BE640" i="1" s="1"/>
  <c r="AI639" i="1"/>
  <c r="BE639" i="1" s="1"/>
  <c r="AI638" i="1"/>
  <c r="BE638" i="1" s="1"/>
  <c r="AI637" i="1"/>
  <c r="AI636" i="1"/>
  <c r="AI635" i="1"/>
  <c r="AI634" i="1"/>
  <c r="BE634" i="1" s="1"/>
  <c r="AI633" i="1"/>
  <c r="BE633" i="1" s="1"/>
  <c r="AI632" i="1"/>
  <c r="BE632" i="1" s="1"/>
  <c r="AI631" i="1"/>
  <c r="BE631" i="1" s="1"/>
  <c r="AI630" i="1"/>
  <c r="BE630" i="1" s="1"/>
  <c r="AI629" i="1"/>
  <c r="BE629" i="1" s="1"/>
  <c r="AI628" i="1"/>
  <c r="BE628" i="1" s="1"/>
  <c r="AI627" i="1"/>
  <c r="AI626" i="1"/>
  <c r="BE626" i="1" s="1"/>
  <c r="AI625" i="1"/>
  <c r="BE625" i="1" s="1"/>
  <c r="AI624" i="1"/>
  <c r="BE624" i="1" s="1"/>
  <c r="AI623" i="1"/>
  <c r="BE623" i="1" s="1"/>
  <c r="AI622" i="1"/>
  <c r="BE622" i="1" s="1"/>
  <c r="AI621" i="1"/>
  <c r="AI620" i="1"/>
  <c r="AI619" i="1"/>
  <c r="AI618" i="1"/>
  <c r="BE618" i="1" s="1"/>
  <c r="AI617" i="1"/>
  <c r="BE617" i="1" s="1"/>
  <c r="AI616" i="1"/>
  <c r="BE616" i="1" s="1"/>
  <c r="AI615" i="1"/>
  <c r="BE615" i="1" s="1"/>
  <c r="AI614" i="1"/>
  <c r="BE614" i="1" s="1"/>
  <c r="AI613" i="1"/>
  <c r="BE613" i="1" s="1"/>
  <c r="AI612" i="1"/>
  <c r="BE612" i="1" s="1"/>
  <c r="AI611" i="1"/>
  <c r="AI610" i="1"/>
  <c r="BE610" i="1" s="1"/>
  <c r="AI609" i="1"/>
  <c r="BE609" i="1" s="1"/>
  <c r="AI608" i="1"/>
  <c r="BE608" i="1" s="1"/>
  <c r="AI607" i="1"/>
  <c r="BE607" i="1" s="1"/>
  <c r="AI606" i="1"/>
  <c r="BE606" i="1" s="1"/>
  <c r="AI605" i="1"/>
  <c r="AI604" i="1"/>
  <c r="AI603" i="1"/>
  <c r="AI602" i="1"/>
  <c r="BE602" i="1" s="1"/>
  <c r="AI601" i="1"/>
  <c r="BE601" i="1" s="1"/>
  <c r="AI600" i="1"/>
  <c r="BE600" i="1" s="1"/>
  <c r="AI599" i="1"/>
  <c r="BE599" i="1" s="1"/>
  <c r="AI598" i="1"/>
  <c r="BE598" i="1" s="1"/>
  <c r="AI597" i="1"/>
  <c r="BE597" i="1" s="1"/>
  <c r="AI596" i="1"/>
  <c r="BE596" i="1" s="1"/>
  <c r="AI595" i="1"/>
  <c r="AI594" i="1"/>
  <c r="BE594" i="1" s="1"/>
  <c r="AI593" i="1"/>
  <c r="BE593" i="1" s="1"/>
  <c r="AI592" i="1"/>
  <c r="BE592" i="1" s="1"/>
  <c r="AI591" i="1"/>
  <c r="BE591" i="1" s="1"/>
  <c r="AI590" i="1"/>
  <c r="BE590" i="1" s="1"/>
  <c r="AI589" i="1"/>
  <c r="AI588" i="1"/>
  <c r="AI587" i="1"/>
  <c r="AI586" i="1"/>
  <c r="BE586" i="1" s="1"/>
  <c r="AI585" i="1"/>
  <c r="BE585" i="1" s="1"/>
  <c r="AI584" i="1"/>
  <c r="BE584" i="1" s="1"/>
  <c r="AI583" i="1"/>
  <c r="BE583" i="1" s="1"/>
  <c r="AI582" i="1"/>
  <c r="BE582" i="1" s="1"/>
  <c r="AI581" i="1"/>
  <c r="BE581" i="1" s="1"/>
  <c r="AI580" i="1"/>
  <c r="BE580" i="1" s="1"/>
  <c r="AI579" i="1"/>
  <c r="AI578" i="1"/>
  <c r="BE578" i="1" s="1"/>
  <c r="AI577" i="1"/>
  <c r="BE577" i="1" s="1"/>
  <c r="AI576" i="1"/>
  <c r="BE576" i="1" s="1"/>
  <c r="AI575" i="1"/>
  <c r="BE575" i="1" s="1"/>
  <c r="AI574" i="1"/>
  <c r="BE574" i="1" s="1"/>
  <c r="AI573" i="1"/>
  <c r="AI572" i="1"/>
  <c r="AI571" i="1"/>
  <c r="AI570" i="1"/>
  <c r="BE570" i="1" s="1"/>
  <c r="AI569" i="1"/>
  <c r="BE569" i="1" s="1"/>
  <c r="AI568" i="1"/>
  <c r="BE568" i="1" s="1"/>
  <c r="AI567" i="1"/>
  <c r="BE567" i="1" s="1"/>
  <c r="AI566" i="1"/>
  <c r="BE566" i="1" s="1"/>
  <c r="AI565" i="1"/>
  <c r="BE565" i="1" s="1"/>
  <c r="AI564" i="1"/>
  <c r="BE564" i="1" s="1"/>
  <c r="AI563" i="1"/>
  <c r="AI562" i="1"/>
  <c r="BE562" i="1" s="1"/>
  <c r="AI561" i="1"/>
  <c r="BE561" i="1" s="1"/>
  <c r="AI560" i="1"/>
  <c r="BE560" i="1" s="1"/>
  <c r="AI559" i="1"/>
  <c r="BE559" i="1" s="1"/>
  <c r="AI558" i="1"/>
  <c r="BE558" i="1" s="1"/>
  <c r="AI557" i="1"/>
  <c r="AI556" i="1"/>
  <c r="AI555" i="1"/>
  <c r="AI554" i="1"/>
  <c r="BE554" i="1" s="1"/>
  <c r="AI553" i="1"/>
  <c r="BE553" i="1" s="1"/>
  <c r="AI552" i="1"/>
  <c r="BE552" i="1" s="1"/>
  <c r="AI551" i="1"/>
  <c r="BE551" i="1" s="1"/>
  <c r="AI550" i="1"/>
  <c r="BE550" i="1" s="1"/>
  <c r="AI549" i="1"/>
  <c r="BE549" i="1" s="1"/>
  <c r="AI548" i="1"/>
  <c r="BE548" i="1" s="1"/>
  <c r="AI547" i="1"/>
  <c r="AI546" i="1"/>
  <c r="BE546" i="1" s="1"/>
  <c r="AI545" i="1"/>
  <c r="BE545" i="1" s="1"/>
  <c r="AI544" i="1"/>
  <c r="BE544" i="1" s="1"/>
  <c r="AI543" i="1"/>
  <c r="BE543" i="1" s="1"/>
  <c r="AI542" i="1"/>
  <c r="BE542" i="1" s="1"/>
  <c r="AI541" i="1"/>
  <c r="AI540" i="1"/>
  <c r="AI539" i="1"/>
  <c r="AI538" i="1"/>
  <c r="BE538" i="1" s="1"/>
  <c r="AI537" i="1"/>
  <c r="BE537" i="1" s="1"/>
  <c r="AI536" i="1"/>
  <c r="BE536" i="1" s="1"/>
  <c r="AI535" i="1"/>
  <c r="BE535" i="1" s="1"/>
  <c r="AI534" i="1"/>
  <c r="BE534" i="1" s="1"/>
  <c r="AI533" i="1"/>
  <c r="BE533" i="1" s="1"/>
  <c r="AI532" i="1"/>
  <c r="BE532" i="1" s="1"/>
  <c r="AI531" i="1"/>
  <c r="AI530" i="1"/>
  <c r="BE530" i="1" s="1"/>
  <c r="AI529" i="1"/>
  <c r="BE529" i="1" s="1"/>
  <c r="AI528" i="1"/>
  <c r="BE528" i="1" s="1"/>
  <c r="AI527" i="1"/>
  <c r="BE527" i="1" s="1"/>
  <c r="AI526" i="1"/>
  <c r="BE526" i="1" s="1"/>
  <c r="AI525" i="1"/>
  <c r="AI524" i="1"/>
  <c r="AI523" i="1"/>
  <c r="AI522" i="1"/>
  <c r="BE522" i="1" s="1"/>
  <c r="AI521" i="1"/>
  <c r="BE521" i="1" s="1"/>
  <c r="AI520" i="1"/>
  <c r="BE520" i="1" s="1"/>
  <c r="AI519" i="1"/>
  <c r="BE519" i="1" s="1"/>
  <c r="AI518" i="1"/>
  <c r="BE518" i="1" s="1"/>
  <c r="AI517" i="1"/>
  <c r="BE517" i="1" s="1"/>
  <c r="AI516" i="1"/>
  <c r="BE516" i="1" s="1"/>
  <c r="AI515" i="1"/>
  <c r="AI514" i="1"/>
  <c r="BE514" i="1" s="1"/>
  <c r="AI513" i="1"/>
  <c r="BE513" i="1" s="1"/>
  <c r="AI512" i="1"/>
  <c r="BE512" i="1" s="1"/>
  <c r="AI511" i="1"/>
  <c r="BE511" i="1" s="1"/>
  <c r="AI510" i="1"/>
  <c r="BE510" i="1" s="1"/>
  <c r="AI509" i="1"/>
  <c r="AI508" i="1"/>
  <c r="AI507" i="1"/>
  <c r="AI506" i="1"/>
  <c r="BE506" i="1" s="1"/>
  <c r="AI505" i="1"/>
  <c r="BE505" i="1" s="1"/>
  <c r="AI504" i="1"/>
  <c r="BE504" i="1" s="1"/>
  <c r="AI503" i="1"/>
  <c r="BE503" i="1" s="1"/>
  <c r="AI502" i="1"/>
  <c r="BE502" i="1" s="1"/>
  <c r="AI501" i="1"/>
  <c r="BE501" i="1" s="1"/>
  <c r="AI500" i="1"/>
  <c r="BE500" i="1" s="1"/>
  <c r="AI499" i="1"/>
  <c r="AI498" i="1"/>
  <c r="BE498" i="1" s="1"/>
  <c r="AI497" i="1"/>
  <c r="BE497" i="1" s="1"/>
  <c r="AI496" i="1"/>
  <c r="BE496" i="1" s="1"/>
  <c r="AI495" i="1"/>
  <c r="BE495" i="1" s="1"/>
  <c r="AI494" i="1"/>
  <c r="BE494" i="1" s="1"/>
  <c r="AI493" i="1"/>
  <c r="AI492" i="1"/>
  <c r="AI491" i="1"/>
  <c r="AI490" i="1"/>
  <c r="BE490" i="1" s="1"/>
  <c r="AI489" i="1"/>
  <c r="BE489" i="1" s="1"/>
  <c r="AI488" i="1"/>
  <c r="BE488" i="1" s="1"/>
  <c r="AI487" i="1"/>
  <c r="BE487" i="1" s="1"/>
  <c r="AI486" i="1"/>
  <c r="BE486" i="1" s="1"/>
  <c r="AI485" i="1"/>
  <c r="BE485" i="1" s="1"/>
  <c r="AI484" i="1"/>
  <c r="BE484" i="1" s="1"/>
  <c r="AI483" i="1"/>
  <c r="AI482" i="1"/>
  <c r="BE482" i="1" s="1"/>
  <c r="AI481" i="1"/>
  <c r="BE481" i="1" s="1"/>
  <c r="AI480" i="1"/>
  <c r="BE480" i="1" s="1"/>
  <c r="AI479" i="1"/>
  <c r="BE479" i="1" s="1"/>
  <c r="AI478" i="1"/>
  <c r="BE478" i="1" s="1"/>
  <c r="AI477" i="1"/>
  <c r="AI476" i="1"/>
  <c r="AI475" i="1"/>
  <c r="AI474" i="1"/>
  <c r="BE474" i="1" s="1"/>
  <c r="AI473" i="1"/>
  <c r="BE473" i="1" s="1"/>
  <c r="AI472" i="1"/>
  <c r="BE472" i="1" s="1"/>
  <c r="AI471" i="1"/>
  <c r="BE471" i="1" s="1"/>
  <c r="AI470" i="1"/>
  <c r="BE470" i="1" s="1"/>
  <c r="AI469" i="1"/>
  <c r="BE469" i="1" s="1"/>
  <c r="AI468" i="1"/>
  <c r="BE468" i="1" s="1"/>
  <c r="AI467" i="1"/>
  <c r="AI466" i="1"/>
  <c r="BE466" i="1" s="1"/>
  <c r="AI465" i="1"/>
  <c r="BE465" i="1" s="1"/>
  <c r="AI464" i="1"/>
  <c r="BE464" i="1" s="1"/>
  <c r="AI463" i="1"/>
  <c r="BE463" i="1" s="1"/>
  <c r="AI462" i="1"/>
  <c r="BE462" i="1" s="1"/>
  <c r="AI461" i="1"/>
  <c r="AI460" i="1"/>
  <c r="AI459" i="1"/>
  <c r="AI458" i="1"/>
  <c r="BE458" i="1" s="1"/>
  <c r="AI457" i="1"/>
  <c r="BE457" i="1" s="1"/>
  <c r="AI456" i="1"/>
  <c r="BE456" i="1" s="1"/>
  <c r="AI455" i="1"/>
  <c r="BE455" i="1" s="1"/>
  <c r="AI454" i="1"/>
  <c r="BE454" i="1" s="1"/>
  <c r="AI453" i="1"/>
  <c r="BE453" i="1" s="1"/>
  <c r="AI452" i="1"/>
  <c r="BE452" i="1" s="1"/>
  <c r="AI451" i="1"/>
  <c r="AI450" i="1"/>
  <c r="BE450" i="1" s="1"/>
  <c r="AI449" i="1"/>
  <c r="BE449" i="1" s="1"/>
  <c r="AI448" i="1"/>
  <c r="BE448" i="1" s="1"/>
  <c r="AI447" i="1"/>
  <c r="BE447" i="1" s="1"/>
  <c r="AI446" i="1"/>
  <c r="BE446" i="1" s="1"/>
  <c r="AI445" i="1"/>
  <c r="AI444" i="1"/>
  <c r="AI443" i="1"/>
  <c r="AI442" i="1"/>
  <c r="BE442" i="1" s="1"/>
  <c r="AI441" i="1"/>
  <c r="BE441" i="1" s="1"/>
  <c r="AI440" i="1"/>
  <c r="BE440" i="1" s="1"/>
  <c r="AI439" i="1"/>
  <c r="BE439" i="1" s="1"/>
  <c r="AI438" i="1"/>
  <c r="BE438" i="1" s="1"/>
  <c r="AI437" i="1"/>
  <c r="BE437" i="1" s="1"/>
  <c r="AI436" i="1"/>
  <c r="BE436" i="1" s="1"/>
  <c r="AI435" i="1"/>
  <c r="AI434" i="1"/>
  <c r="BE434" i="1" s="1"/>
  <c r="AI433" i="1"/>
  <c r="BE433" i="1" s="1"/>
  <c r="AI432" i="1"/>
  <c r="BE432" i="1" s="1"/>
  <c r="AI431" i="1"/>
  <c r="BE431" i="1" s="1"/>
  <c r="AI430" i="1"/>
  <c r="BE430" i="1" s="1"/>
  <c r="AI429" i="1"/>
  <c r="AI428" i="1"/>
  <c r="AI427" i="1"/>
  <c r="AI426" i="1"/>
  <c r="BE426" i="1" s="1"/>
  <c r="AI425" i="1"/>
  <c r="BE425" i="1" s="1"/>
  <c r="AI424" i="1"/>
  <c r="BE424" i="1" s="1"/>
  <c r="AI423" i="1"/>
  <c r="BE423" i="1" s="1"/>
  <c r="AI422" i="1"/>
  <c r="BE422" i="1" s="1"/>
  <c r="AI421" i="1"/>
  <c r="BE421" i="1" s="1"/>
  <c r="AI420" i="1"/>
  <c r="BE420" i="1" s="1"/>
  <c r="AI419" i="1"/>
  <c r="AI418" i="1"/>
  <c r="BE418" i="1" s="1"/>
  <c r="AI417" i="1"/>
  <c r="BE417" i="1" s="1"/>
  <c r="AI416" i="1"/>
  <c r="BE416" i="1" s="1"/>
  <c r="AI415" i="1"/>
  <c r="BE415" i="1" s="1"/>
  <c r="AI414" i="1"/>
  <c r="BE414" i="1" s="1"/>
  <c r="AI413" i="1"/>
  <c r="AI412" i="1"/>
  <c r="AI411" i="1"/>
  <c r="AI410" i="1"/>
  <c r="BE410" i="1" s="1"/>
  <c r="AI409" i="1"/>
  <c r="BE409" i="1" s="1"/>
  <c r="AI408" i="1"/>
  <c r="BE408" i="1" s="1"/>
  <c r="AI407" i="1"/>
  <c r="BE407" i="1" s="1"/>
  <c r="AI406" i="1"/>
  <c r="BE406" i="1" s="1"/>
  <c r="AI405" i="1"/>
  <c r="BE405" i="1" s="1"/>
  <c r="AI404" i="1"/>
  <c r="BE404" i="1" s="1"/>
  <c r="AI403" i="1"/>
  <c r="AI402" i="1"/>
  <c r="BE402" i="1" s="1"/>
  <c r="AI401" i="1"/>
  <c r="BE401" i="1" s="1"/>
  <c r="AI400" i="1"/>
  <c r="BE400" i="1" s="1"/>
  <c r="AI399" i="1"/>
  <c r="BE399" i="1" s="1"/>
  <c r="AI398" i="1"/>
  <c r="BE398" i="1" s="1"/>
  <c r="AI397" i="1"/>
  <c r="AI396" i="1"/>
  <c r="AI395" i="1"/>
  <c r="AI394" i="1"/>
  <c r="BE394" i="1" s="1"/>
  <c r="AI393" i="1"/>
  <c r="BE393" i="1" s="1"/>
  <c r="AI392" i="1"/>
  <c r="BE392" i="1" s="1"/>
  <c r="AI391" i="1"/>
  <c r="BE391" i="1" s="1"/>
  <c r="AI390" i="1"/>
  <c r="BE390" i="1" s="1"/>
  <c r="AI389" i="1"/>
  <c r="BE389" i="1" s="1"/>
  <c r="AI388" i="1"/>
  <c r="BE388" i="1" s="1"/>
  <c r="AI387" i="1"/>
  <c r="AI386" i="1"/>
  <c r="BE386" i="1" s="1"/>
  <c r="AI385" i="1"/>
  <c r="BE385" i="1" s="1"/>
  <c r="AI384" i="1"/>
  <c r="BE384" i="1" s="1"/>
  <c r="AI383" i="1"/>
  <c r="BE383" i="1" s="1"/>
  <c r="AI382" i="1"/>
  <c r="BE382" i="1" s="1"/>
  <c r="AI381" i="1"/>
  <c r="AI380" i="1"/>
  <c r="AI379" i="1"/>
  <c r="AI378" i="1"/>
  <c r="BE378" i="1" s="1"/>
  <c r="AI377" i="1"/>
  <c r="BE377" i="1" s="1"/>
  <c r="AI376" i="1"/>
  <c r="BE376" i="1" s="1"/>
  <c r="AI375" i="1"/>
  <c r="BE375" i="1" s="1"/>
  <c r="AI374" i="1"/>
  <c r="BE374" i="1" s="1"/>
  <c r="AI373" i="1"/>
  <c r="BE373" i="1" s="1"/>
  <c r="AI372" i="1"/>
  <c r="BE372" i="1" s="1"/>
  <c r="AI371" i="1"/>
  <c r="AI370" i="1"/>
  <c r="BE370" i="1" s="1"/>
  <c r="AI369" i="1"/>
  <c r="BE369" i="1" s="1"/>
  <c r="AI368" i="1"/>
  <c r="BE368" i="1" s="1"/>
  <c r="AI367" i="1"/>
  <c r="BE367" i="1" s="1"/>
  <c r="AI366" i="1"/>
  <c r="BE366" i="1" s="1"/>
  <c r="AI365" i="1"/>
  <c r="AI364" i="1"/>
  <c r="AI363" i="1"/>
  <c r="AI362" i="1"/>
  <c r="BE362" i="1" s="1"/>
  <c r="AI361" i="1"/>
  <c r="BE361" i="1" s="1"/>
  <c r="AI360" i="1"/>
  <c r="BE360" i="1" s="1"/>
  <c r="AI359" i="1"/>
  <c r="BE359" i="1" s="1"/>
  <c r="AI358" i="1"/>
  <c r="BE358" i="1" s="1"/>
  <c r="AI357" i="1"/>
  <c r="BE357" i="1" s="1"/>
  <c r="AI356" i="1"/>
  <c r="BE356" i="1" s="1"/>
  <c r="AI355" i="1"/>
  <c r="AI354" i="1"/>
  <c r="BE354" i="1" s="1"/>
  <c r="AI353" i="1"/>
  <c r="BE353" i="1" s="1"/>
  <c r="AI352" i="1"/>
  <c r="BE352" i="1" s="1"/>
  <c r="AI351" i="1"/>
  <c r="BE351" i="1" s="1"/>
  <c r="AI350" i="1"/>
  <c r="BE350" i="1" s="1"/>
  <c r="AI349" i="1"/>
  <c r="AI348" i="1"/>
  <c r="AI347" i="1"/>
  <c r="AI346" i="1"/>
  <c r="BE346" i="1" s="1"/>
  <c r="AI345" i="1"/>
  <c r="BE345" i="1" s="1"/>
  <c r="AI344" i="1"/>
  <c r="BE344" i="1" s="1"/>
  <c r="AI343" i="1"/>
  <c r="BE343" i="1" s="1"/>
  <c r="AI342" i="1"/>
  <c r="BE342" i="1" s="1"/>
  <c r="AI341" i="1"/>
  <c r="BE341" i="1" s="1"/>
  <c r="AI340" i="1"/>
  <c r="BE340" i="1" s="1"/>
  <c r="AI339" i="1"/>
  <c r="AI338" i="1"/>
  <c r="BE338" i="1" s="1"/>
  <c r="AI337" i="1"/>
  <c r="BE337" i="1" s="1"/>
  <c r="AI336" i="1"/>
  <c r="BE336" i="1" s="1"/>
  <c r="AI335" i="1"/>
  <c r="BE335" i="1" s="1"/>
  <c r="AI334" i="1"/>
  <c r="BE334" i="1" s="1"/>
  <c r="AI333" i="1"/>
  <c r="AI332" i="1"/>
  <c r="AI331" i="1"/>
  <c r="AI330" i="1"/>
  <c r="BE330" i="1" s="1"/>
  <c r="AI329" i="1"/>
  <c r="BE329" i="1" s="1"/>
  <c r="AI328" i="1"/>
  <c r="BE328" i="1" s="1"/>
  <c r="AI327" i="1"/>
  <c r="BE327" i="1" s="1"/>
  <c r="AI326" i="1"/>
  <c r="BE326" i="1" s="1"/>
  <c r="AI325" i="1"/>
  <c r="BE325" i="1" s="1"/>
  <c r="AI324" i="1"/>
  <c r="BE324" i="1" s="1"/>
  <c r="AI323" i="1"/>
  <c r="AI322" i="1"/>
  <c r="BE322" i="1" s="1"/>
  <c r="AI321" i="1"/>
  <c r="BE321" i="1" s="1"/>
  <c r="AI320" i="1"/>
  <c r="BE320" i="1" s="1"/>
  <c r="AI319" i="1"/>
  <c r="BE319" i="1" s="1"/>
  <c r="AI318" i="1"/>
  <c r="BE318" i="1" s="1"/>
  <c r="AI317" i="1"/>
  <c r="AI316" i="1"/>
  <c r="AI315" i="1"/>
  <c r="AI314" i="1"/>
  <c r="BE314" i="1" s="1"/>
  <c r="AI313" i="1"/>
  <c r="BE313" i="1" s="1"/>
  <c r="AI312" i="1"/>
  <c r="BE312" i="1" s="1"/>
  <c r="AI311" i="1"/>
  <c r="BE311" i="1" s="1"/>
  <c r="AI310" i="1"/>
  <c r="BE310" i="1" s="1"/>
  <c r="AI309" i="1"/>
  <c r="BE309" i="1" s="1"/>
  <c r="AI308" i="1"/>
  <c r="BE308" i="1" s="1"/>
  <c r="AI307" i="1"/>
  <c r="AI306" i="1"/>
  <c r="BE306" i="1" s="1"/>
  <c r="AI305" i="1"/>
  <c r="BE305" i="1" s="1"/>
  <c r="AI304" i="1"/>
  <c r="BE304" i="1" s="1"/>
  <c r="AI303" i="1"/>
  <c r="BE303" i="1" s="1"/>
  <c r="AI302" i="1"/>
  <c r="BE302" i="1" s="1"/>
  <c r="AI301" i="1"/>
  <c r="AI300" i="1"/>
  <c r="AI299" i="1"/>
  <c r="AI298" i="1"/>
  <c r="BE298" i="1" s="1"/>
  <c r="AI297" i="1"/>
  <c r="BE297" i="1" s="1"/>
  <c r="AI296" i="1"/>
  <c r="BE296" i="1" s="1"/>
  <c r="AI295" i="1"/>
  <c r="BE295" i="1" s="1"/>
  <c r="AI294" i="1"/>
  <c r="BE294" i="1" s="1"/>
  <c r="AI293" i="1"/>
  <c r="BE293" i="1" s="1"/>
  <c r="AI292" i="1"/>
  <c r="BE292" i="1" s="1"/>
  <c r="AI291" i="1"/>
  <c r="AI290" i="1"/>
  <c r="BE290" i="1" s="1"/>
  <c r="AI289" i="1"/>
  <c r="BE289" i="1" s="1"/>
  <c r="AI288" i="1"/>
  <c r="BE288" i="1" s="1"/>
  <c r="AI287" i="1"/>
  <c r="BE287" i="1" s="1"/>
  <c r="AI286" i="1"/>
  <c r="BE286" i="1" s="1"/>
  <c r="AI285" i="1"/>
  <c r="AI284" i="1"/>
  <c r="AI283" i="1"/>
  <c r="AI282" i="1"/>
  <c r="BE282" i="1" s="1"/>
  <c r="AI281" i="1"/>
  <c r="BE281" i="1" s="1"/>
  <c r="AI280" i="1"/>
  <c r="BE280" i="1" s="1"/>
  <c r="AI279" i="1"/>
  <c r="BE279" i="1" s="1"/>
  <c r="AI278" i="1"/>
  <c r="BE278" i="1" s="1"/>
  <c r="AI277" i="1"/>
  <c r="BE277" i="1" s="1"/>
  <c r="AI276" i="1"/>
  <c r="BE276" i="1" s="1"/>
  <c r="AI275" i="1"/>
  <c r="AI274" i="1"/>
  <c r="BE274" i="1" s="1"/>
  <c r="AI273" i="1"/>
  <c r="BE273" i="1" s="1"/>
  <c r="AI272" i="1"/>
  <c r="BE272" i="1" s="1"/>
  <c r="AI271" i="1"/>
  <c r="BE271" i="1" s="1"/>
  <c r="AI270" i="1"/>
  <c r="BE270" i="1" s="1"/>
  <c r="AI269" i="1"/>
  <c r="AI268" i="1"/>
  <c r="AI267" i="1"/>
  <c r="AI266" i="1"/>
  <c r="BE266" i="1" s="1"/>
  <c r="AI265" i="1"/>
  <c r="BE265" i="1" s="1"/>
  <c r="AI264" i="1"/>
  <c r="BE264" i="1" s="1"/>
  <c r="AI263" i="1"/>
  <c r="BE263" i="1" s="1"/>
  <c r="AI262" i="1"/>
  <c r="BE262" i="1" s="1"/>
  <c r="AI261" i="1"/>
  <c r="BE261" i="1" s="1"/>
  <c r="AI260" i="1"/>
  <c r="BE260" i="1" s="1"/>
  <c r="AI259" i="1"/>
  <c r="AI258" i="1"/>
  <c r="BE258" i="1" s="1"/>
  <c r="AI257" i="1"/>
  <c r="BE257" i="1" s="1"/>
  <c r="AI256" i="1"/>
  <c r="BE256" i="1" s="1"/>
  <c r="AI255" i="1"/>
  <c r="BE255" i="1" s="1"/>
  <c r="AI254" i="1"/>
  <c r="BE254" i="1" s="1"/>
  <c r="AI253" i="1"/>
  <c r="AI252" i="1"/>
  <c r="AI251" i="1"/>
  <c r="AI250" i="1"/>
  <c r="BE250" i="1" s="1"/>
  <c r="AI249" i="1"/>
  <c r="BE249" i="1" s="1"/>
  <c r="AI248" i="1"/>
  <c r="BE248" i="1" s="1"/>
  <c r="AI247" i="1"/>
  <c r="BE247" i="1" s="1"/>
  <c r="AI246" i="1"/>
  <c r="BE246" i="1" s="1"/>
  <c r="AI245" i="1"/>
  <c r="BE245" i="1" s="1"/>
  <c r="AI244" i="1"/>
  <c r="BE244" i="1" s="1"/>
  <c r="AI243" i="1"/>
  <c r="AI242" i="1"/>
  <c r="BE242" i="1" s="1"/>
  <c r="AI241" i="1"/>
  <c r="BE241" i="1" s="1"/>
  <c r="AI240" i="1"/>
  <c r="BE240" i="1" s="1"/>
  <c r="AI239" i="1"/>
  <c r="BE239" i="1" s="1"/>
  <c r="AI238" i="1"/>
  <c r="BE238" i="1" s="1"/>
  <c r="AI237" i="1"/>
  <c r="AI236" i="1"/>
  <c r="AI235" i="1"/>
  <c r="AI234" i="1"/>
  <c r="BE234" i="1" s="1"/>
  <c r="AI233" i="1"/>
  <c r="BE233" i="1" s="1"/>
  <c r="AI232" i="1"/>
  <c r="BE232" i="1" s="1"/>
  <c r="AI231" i="1"/>
  <c r="BE231" i="1" s="1"/>
  <c r="AI230" i="1"/>
  <c r="BE230" i="1" s="1"/>
  <c r="AI229" i="1"/>
  <c r="BE229" i="1" s="1"/>
  <c r="AI228" i="1"/>
  <c r="BE228" i="1" s="1"/>
  <c r="AI227" i="1"/>
  <c r="AI226" i="1"/>
  <c r="BE226" i="1" s="1"/>
  <c r="AI225" i="1"/>
  <c r="BE225" i="1" s="1"/>
  <c r="AI224" i="1"/>
  <c r="BE224" i="1" s="1"/>
  <c r="AI223" i="1"/>
  <c r="BE223" i="1" s="1"/>
  <c r="AI222" i="1"/>
  <c r="BE222" i="1" s="1"/>
  <c r="AI221" i="1"/>
  <c r="AI220" i="1"/>
  <c r="AI219" i="1"/>
  <c r="AI218" i="1"/>
  <c r="BE218" i="1" s="1"/>
  <c r="AI217" i="1"/>
  <c r="BE217" i="1" s="1"/>
  <c r="AI216" i="1"/>
  <c r="BE216" i="1" s="1"/>
  <c r="AI215" i="1"/>
  <c r="BE215" i="1" s="1"/>
  <c r="AI214" i="1"/>
  <c r="BE214" i="1" s="1"/>
  <c r="AI213" i="1"/>
  <c r="BE213" i="1" s="1"/>
  <c r="AI212" i="1"/>
  <c r="BE212" i="1" s="1"/>
  <c r="AI211" i="1"/>
  <c r="AI210" i="1"/>
  <c r="BE210" i="1" s="1"/>
  <c r="AI209" i="1"/>
  <c r="BE209" i="1" s="1"/>
  <c r="AI208" i="1"/>
  <c r="BE208" i="1" s="1"/>
  <c r="AI207" i="1"/>
  <c r="BE207" i="1" s="1"/>
  <c r="AI206" i="1"/>
  <c r="BE206" i="1" s="1"/>
  <c r="AI205" i="1"/>
  <c r="AI204" i="1"/>
  <c r="AI203" i="1"/>
  <c r="AI202" i="1"/>
  <c r="BE202" i="1" s="1"/>
  <c r="AI201" i="1"/>
  <c r="BE201" i="1" s="1"/>
  <c r="AI200" i="1"/>
  <c r="BE200" i="1" s="1"/>
  <c r="AI199" i="1"/>
  <c r="BE199" i="1" s="1"/>
  <c r="AI198" i="1"/>
  <c r="BE198" i="1" s="1"/>
  <c r="AI197" i="1"/>
  <c r="BE197" i="1" s="1"/>
  <c r="AI196" i="1"/>
  <c r="BE196" i="1" s="1"/>
  <c r="AI195" i="1"/>
  <c r="AI194" i="1"/>
  <c r="BE194" i="1" s="1"/>
  <c r="AI193" i="1"/>
  <c r="BE193" i="1" s="1"/>
  <c r="AI192" i="1"/>
  <c r="BE192" i="1" s="1"/>
  <c r="AI191" i="1"/>
  <c r="BE191" i="1" s="1"/>
  <c r="AI190" i="1"/>
  <c r="BE190" i="1" s="1"/>
  <c r="AI189" i="1"/>
  <c r="AI188" i="1"/>
  <c r="AI187" i="1"/>
  <c r="AI186" i="1"/>
  <c r="BE186" i="1" s="1"/>
  <c r="AI185" i="1"/>
  <c r="BE185" i="1" s="1"/>
  <c r="AI184" i="1"/>
  <c r="BE184" i="1" s="1"/>
  <c r="AI183" i="1"/>
  <c r="BE183" i="1" s="1"/>
  <c r="AI182" i="1"/>
  <c r="BE182" i="1" s="1"/>
  <c r="AI181" i="1"/>
  <c r="BE181" i="1" s="1"/>
  <c r="AI180" i="1"/>
  <c r="BE180" i="1" s="1"/>
  <c r="AI179" i="1"/>
  <c r="AI178" i="1"/>
  <c r="BE178" i="1" s="1"/>
  <c r="AI177" i="1"/>
  <c r="BE177" i="1" s="1"/>
  <c r="AI176" i="1"/>
  <c r="BE176" i="1" s="1"/>
  <c r="AI175" i="1"/>
  <c r="BE175" i="1" s="1"/>
  <c r="AI174" i="1"/>
  <c r="BE174" i="1" s="1"/>
  <c r="AI173" i="1"/>
  <c r="AI172" i="1"/>
  <c r="AI171" i="1"/>
  <c r="AI170" i="1"/>
  <c r="BE170" i="1" s="1"/>
  <c r="AI169" i="1"/>
  <c r="BE169" i="1" s="1"/>
  <c r="AI168" i="1"/>
  <c r="BE168" i="1" s="1"/>
  <c r="AI167" i="1"/>
  <c r="BE167" i="1" s="1"/>
  <c r="AI166" i="1"/>
  <c r="BE166" i="1" s="1"/>
  <c r="AI165" i="1"/>
  <c r="BE165" i="1" s="1"/>
  <c r="AI164" i="1"/>
  <c r="BE164" i="1" s="1"/>
  <c r="AI163" i="1"/>
  <c r="AI162" i="1"/>
  <c r="BE162" i="1" s="1"/>
  <c r="AI161" i="1"/>
  <c r="BE161" i="1" s="1"/>
  <c r="AI160" i="1"/>
  <c r="BE160" i="1" s="1"/>
  <c r="AI159" i="1"/>
  <c r="BE159" i="1" s="1"/>
  <c r="AI158" i="1"/>
  <c r="BE158" i="1" s="1"/>
  <c r="AI157" i="1"/>
  <c r="AI156" i="1"/>
  <c r="AI155" i="1"/>
  <c r="AI154" i="1"/>
  <c r="BE154" i="1" s="1"/>
  <c r="AI153" i="1"/>
  <c r="BE153" i="1" s="1"/>
  <c r="AI152" i="1"/>
  <c r="BE152" i="1" s="1"/>
  <c r="AI151" i="1"/>
  <c r="BE151" i="1" s="1"/>
  <c r="AI150" i="1"/>
  <c r="BE150" i="1" s="1"/>
  <c r="AI149" i="1"/>
  <c r="BE149" i="1" s="1"/>
  <c r="AI148" i="1"/>
  <c r="BE148" i="1" s="1"/>
  <c r="AI147" i="1"/>
  <c r="AI146" i="1"/>
  <c r="BE146" i="1" s="1"/>
  <c r="AI145" i="1"/>
  <c r="BE145" i="1" s="1"/>
  <c r="AI144" i="1"/>
  <c r="BE144" i="1" s="1"/>
  <c r="AI143" i="1"/>
  <c r="BE143" i="1" s="1"/>
  <c r="AI142" i="1"/>
  <c r="BE142" i="1" s="1"/>
  <c r="AI141" i="1"/>
  <c r="AI140" i="1"/>
  <c r="AI139" i="1"/>
  <c r="AI138" i="1"/>
  <c r="BE138" i="1" s="1"/>
  <c r="AI137" i="1"/>
  <c r="BE137" i="1" s="1"/>
  <c r="AI136" i="1"/>
  <c r="BE136" i="1" s="1"/>
  <c r="AI135" i="1"/>
  <c r="BE135" i="1" s="1"/>
  <c r="AI134" i="1"/>
  <c r="BE134" i="1" s="1"/>
  <c r="AI133" i="1"/>
  <c r="BE133" i="1" s="1"/>
  <c r="AI132" i="1"/>
  <c r="BE132" i="1" s="1"/>
  <c r="AI131" i="1"/>
  <c r="AI130" i="1"/>
  <c r="BE130" i="1" s="1"/>
  <c r="AI129" i="1"/>
  <c r="BE129" i="1" s="1"/>
  <c r="AI128" i="1"/>
  <c r="BE128" i="1" s="1"/>
  <c r="AI127" i="1"/>
  <c r="BE127" i="1" s="1"/>
  <c r="AI126" i="1"/>
  <c r="BE126" i="1" s="1"/>
  <c r="AI125" i="1"/>
  <c r="AI124" i="1"/>
  <c r="AI123" i="1"/>
  <c r="AI122" i="1"/>
  <c r="BE122" i="1" s="1"/>
  <c r="AI121" i="1"/>
  <c r="BE121" i="1" s="1"/>
  <c r="AI120" i="1"/>
  <c r="BE120" i="1" s="1"/>
  <c r="AI119" i="1"/>
  <c r="BE119" i="1" s="1"/>
  <c r="AI118" i="1"/>
  <c r="BE118" i="1" s="1"/>
  <c r="AI117" i="1"/>
  <c r="BE117" i="1" s="1"/>
  <c r="AI116" i="1"/>
  <c r="BE116" i="1" s="1"/>
  <c r="AI115" i="1"/>
  <c r="AI114" i="1"/>
  <c r="BE114" i="1" s="1"/>
  <c r="AI113" i="1"/>
  <c r="BE113" i="1" s="1"/>
  <c r="AI112" i="1"/>
  <c r="BE112" i="1" s="1"/>
  <c r="AI111" i="1"/>
  <c r="BE111" i="1" s="1"/>
  <c r="AI110" i="1"/>
  <c r="BE110" i="1" s="1"/>
  <c r="AI109" i="1"/>
  <c r="AI108" i="1"/>
  <c r="AI107" i="1"/>
  <c r="AI106" i="1"/>
  <c r="BE106" i="1" s="1"/>
  <c r="AI105" i="1"/>
  <c r="BE105" i="1" s="1"/>
  <c r="AI104" i="1"/>
  <c r="BE104" i="1" s="1"/>
  <c r="AI103" i="1"/>
  <c r="BE103" i="1" s="1"/>
  <c r="AI102" i="1"/>
  <c r="BE102" i="1" s="1"/>
  <c r="AI101" i="1"/>
  <c r="BE101" i="1" s="1"/>
  <c r="AI100" i="1"/>
  <c r="BE100" i="1" s="1"/>
  <c r="AI99" i="1"/>
  <c r="AI98" i="1"/>
  <c r="BE98" i="1" s="1"/>
  <c r="AI97" i="1"/>
  <c r="BE97" i="1" s="1"/>
  <c r="AI96" i="1"/>
  <c r="BE96" i="1" s="1"/>
  <c r="AI95" i="1"/>
  <c r="BE95" i="1" s="1"/>
  <c r="AI94" i="1"/>
  <c r="BE94" i="1" s="1"/>
  <c r="AI93" i="1"/>
  <c r="AI92" i="1"/>
  <c r="AI91" i="1"/>
  <c r="AI90" i="1"/>
  <c r="BE90" i="1" s="1"/>
  <c r="AI89" i="1"/>
  <c r="BE89" i="1" s="1"/>
  <c r="AI88" i="1"/>
  <c r="BE88" i="1" s="1"/>
  <c r="AI87" i="1"/>
  <c r="BE87" i="1" s="1"/>
  <c r="AI86" i="1"/>
  <c r="BE86" i="1" s="1"/>
  <c r="AI85" i="1"/>
  <c r="BE85" i="1" s="1"/>
  <c r="AI84" i="1"/>
  <c r="BE84" i="1" s="1"/>
  <c r="AI83" i="1"/>
  <c r="AI82" i="1"/>
  <c r="BE82" i="1" s="1"/>
  <c r="AI81" i="1"/>
  <c r="BE81" i="1" s="1"/>
  <c r="AI80" i="1"/>
  <c r="BE80" i="1" s="1"/>
  <c r="AI79" i="1"/>
  <c r="BE79" i="1" s="1"/>
  <c r="AI78" i="1"/>
  <c r="BE78" i="1" s="1"/>
  <c r="AI77" i="1"/>
  <c r="AI76" i="1"/>
  <c r="AI75" i="1"/>
  <c r="AI74" i="1"/>
  <c r="BE74" i="1" s="1"/>
  <c r="AI73" i="1"/>
  <c r="BE73" i="1" s="1"/>
  <c r="AI72" i="1"/>
  <c r="BE72" i="1" s="1"/>
  <c r="AI71" i="1"/>
  <c r="BE71" i="1" s="1"/>
  <c r="AI70" i="1"/>
  <c r="BE70" i="1" s="1"/>
  <c r="AI69" i="1"/>
  <c r="BE69" i="1" s="1"/>
  <c r="AI68" i="1"/>
  <c r="BE68" i="1" s="1"/>
  <c r="AI67" i="1"/>
  <c r="AI66" i="1"/>
  <c r="BE66" i="1" s="1"/>
  <c r="AI65" i="1"/>
  <c r="BE65" i="1" s="1"/>
  <c r="AI64" i="1"/>
  <c r="BE64" i="1" s="1"/>
  <c r="AI63" i="1"/>
  <c r="BE63" i="1" s="1"/>
  <c r="AI62" i="1"/>
  <c r="BE62" i="1" s="1"/>
  <c r="AI61" i="1"/>
  <c r="AI60" i="1"/>
  <c r="AI59" i="1"/>
  <c r="AI58" i="1"/>
  <c r="BE58" i="1" s="1"/>
  <c r="AI57" i="1"/>
  <c r="BE57" i="1" s="1"/>
  <c r="AI56" i="1"/>
  <c r="BE56" i="1" s="1"/>
  <c r="AI55" i="1"/>
  <c r="BE55" i="1" s="1"/>
  <c r="AI54" i="1"/>
  <c r="BE54" i="1" s="1"/>
  <c r="AI53" i="1"/>
  <c r="BE53" i="1" s="1"/>
  <c r="AI52" i="1"/>
  <c r="BE52" i="1" s="1"/>
  <c r="AI51" i="1"/>
  <c r="AI50" i="1"/>
  <c r="BE50" i="1" s="1"/>
  <c r="AI49" i="1"/>
  <c r="BE49" i="1" s="1"/>
  <c r="AI48" i="1"/>
  <c r="BE48" i="1" s="1"/>
  <c r="AI47" i="1"/>
  <c r="BE47" i="1" s="1"/>
  <c r="AI46" i="1"/>
  <c r="BE46" i="1" s="1"/>
  <c r="AI45" i="1"/>
  <c r="AI44" i="1"/>
  <c r="AI43" i="1"/>
  <c r="AI42" i="1"/>
  <c r="BE42" i="1" s="1"/>
  <c r="AI41" i="1"/>
  <c r="BE41" i="1" s="1"/>
  <c r="AI40" i="1"/>
  <c r="BE40" i="1" s="1"/>
  <c r="AI39" i="1"/>
  <c r="BE39" i="1" s="1"/>
  <c r="AI38" i="1"/>
  <c r="BE38" i="1" s="1"/>
  <c r="AI37" i="1"/>
  <c r="BE37" i="1" s="1"/>
  <c r="AI36" i="1"/>
  <c r="BE36" i="1" s="1"/>
  <c r="AI35" i="1"/>
  <c r="AI34" i="1"/>
  <c r="BE34" i="1" s="1"/>
  <c r="AI33" i="1"/>
  <c r="BE33" i="1" s="1"/>
  <c r="AI32" i="1"/>
  <c r="BE32" i="1" s="1"/>
  <c r="AI31" i="1"/>
  <c r="BE31" i="1" s="1"/>
  <c r="AI30" i="1"/>
  <c r="BE30" i="1" s="1"/>
  <c r="AI29" i="1"/>
  <c r="AI28" i="1"/>
  <c r="AI27" i="1"/>
  <c r="AI26" i="1"/>
  <c r="BE26" i="1" s="1"/>
  <c r="AI25" i="1"/>
  <c r="BE25" i="1" s="1"/>
  <c r="AI24" i="1"/>
  <c r="BE24" i="1" s="1"/>
  <c r="AI23" i="1"/>
  <c r="BE23" i="1" s="1"/>
  <c r="AI22" i="1"/>
  <c r="BE22" i="1" s="1"/>
  <c r="AI21" i="1"/>
  <c r="BE21" i="1" s="1"/>
  <c r="AI20" i="1"/>
  <c r="BE20" i="1" s="1"/>
  <c r="AI19" i="1"/>
  <c r="AI18" i="1"/>
  <c r="BE18" i="1" s="1"/>
  <c r="AI17" i="1"/>
  <c r="BE17" i="1" s="1"/>
  <c r="AI16" i="1"/>
  <c r="BE16" i="1" s="1"/>
  <c r="AI15" i="1"/>
  <c r="BE15" i="1" s="1"/>
  <c r="AI14" i="1"/>
  <c r="BE14" i="1" s="1"/>
  <c r="AI13" i="1"/>
  <c r="AI12" i="1"/>
  <c r="AI11" i="1"/>
  <c r="AI10" i="1"/>
  <c r="BE10" i="1" s="1"/>
  <c r="AI9" i="1"/>
  <c r="BE9" i="1" s="1"/>
  <c r="AI8" i="1"/>
  <c r="BE8" i="1" s="1"/>
  <c r="AI7" i="1"/>
  <c r="BE7" i="1" s="1"/>
  <c r="AI6" i="1"/>
  <c r="BE6" i="1" s="1"/>
  <c r="AI5" i="1"/>
  <c r="BE5" i="1" s="1"/>
  <c r="AI4" i="1"/>
  <c r="BE4" i="1" s="1"/>
  <c r="AI3" i="1"/>
  <c r="AI2" i="1"/>
  <c r="W81" i="3"/>
  <c r="AR959" i="1" s="1"/>
  <c r="BN959" i="1" s="1"/>
  <c r="V81" i="3"/>
  <c r="U81" i="3"/>
  <c r="T81" i="3"/>
  <c r="V80" i="3"/>
  <c r="U80" i="3"/>
  <c r="T80" i="3"/>
  <c r="V79" i="3"/>
  <c r="U79" i="3"/>
  <c r="T79" i="3"/>
  <c r="K82" i="3"/>
  <c r="K81" i="3"/>
  <c r="AQ59" i="3" s="1"/>
  <c r="K80" i="3"/>
  <c r="AQ58" i="3" s="1"/>
  <c r="K79" i="3"/>
  <c r="E82" i="3"/>
  <c r="E81" i="3"/>
  <c r="E80" i="3"/>
  <c r="E79" i="3"/>
  <c r="V75" i="3"/>
  <c r="V74" i="3"/>
  <c r="V73" i="3"/>
  <c r="V69" i="3"/>
  <c r="V68" i="3"/>
  <c r="V67" i="3"/>
  <c r="V66" i="3"/>
  <c r="V62" i="3"/>
  <c r="V61" i="3"/>
  <c r="V60" i="3"/>
  <c r="V59" i="3"/>
  <c r="V58" i="3"/>
  <c r="V54" i="3"/>
  <c r="V53" i="3"/>
  <c r="V49" i="3"/>
  <c r="V48" i="3"/>
  <c r="V47" i="3"/>
  <c r="V46" i="3"/>
  <c r="V45" i="3"/>
  <c r="V44" i="3"/>
  <c r="V43" i="3"/>
  <c r="V42" i="3"/>
  <c r="V41" i="3"/>
  <c r="V40" i="3"/>
  <c r="V39" i="3"/>
  <c r="V38" i="3"/>
  <c r="V17" i="3"/>
  <c r="V33" i="3"/>
  <c r="V32" i="3"/>
  <c r="V31" i="3"/>
  <c r="V30" i="3"/>
  <c r="V29" i="3"/>
  <c r="V28" i="3"/>
  <c r="V27" i="3"/>
  <c r="V23" i="3"/>
  <c r="V22" i="3"/>
  <c r="V21" i="3"/>
  <c r="V20" i="3"/>
  <c r="V19" i="3"/>
  <c r="V18" i="3"/>
  <c r="V13" i="3"/>
  <c r="V12" i="3"/>
  <c r="V11" i="3"/>
  <c r="V10" i="3"/>
  <c r="V9" i="3"/>
  <c r="V8" i="3"/>
  <c r="AH1310" i="1"/>
  <c r="AG1310" i="1"/>
  <c r="AF1310" i="1"/>
  <c r="AE1310" i="1"/>
  <c r="AH1309" i="1"/>
  <c r="AG1309" i="1"/>
  <c r="AF1309" i="1"/>
  <c r="AE1309" i="1"/>
  <c r="AH1308" i="1"/>
  <c r="AG1308" i="1"/>
  <c r="AF1308" i="1"/>
  <c r="AE1308" i="1"/>
  <c r="AH1307" i="1"/>
  <c r="AG1307" i="1"/>
  <c r="AF1307" i="1"/>
  <c r="AE1307" i="1"/>
  <c r="AH1306" i="1"/>
  <c r="AG1306" i="1"/>
  <c r="AF1306" i="1"/>
  <c r="AE1306" i="1"/>
  <c r="AH1305" i="1"/>
  <c r="AG1305" i="1"/>
  <c r="AF1305" i="1"/>
  <c r="AE1305" i="1"/>
  <c r="AH1304" i="1"/>
  <c r="AG1304" i="1"/>
  <c r="AF1304" i="1"/>
  <c r="AE1304" i="1"/>
  <c r="AH1303" i="1"/>
  <c r="AG1303" i="1"/>
  <c r="AF1303" i="1"/>
  <c r="AE1303" i="1"/>
  <c r="AH1302" i="1"/>
  <c r="AG1302" i="1"/>
  <c r="AF1302" i="1"/>
  <c r="AE1302" i="1"/>
  <c r="AH1301" i="1"/>
  <c r="AG1301" i="1"/>
  <c r="AF1301" i="1"/>
  <c r="AE1301" i="1"/>
  <c r="AH1300" i="1"/>
  <c r="AG1300" i="1"/>
  <c r="AF1300" i="1"/>
  <c r="AE1300" i="1"/>
  <c r="AH1299" i="1"/>
  <c r="AG1299" i="1"/>
  <c r="AF1299" i="1"/>
  <c r="AE1299" i="1"/>
  <c r="AH1298" i="1"/>
  <c r="AG1298" i="1"/>
  <c r="AF1298" i="1"/>
  <c r="AE1298" i="1"/>
  <c r="AH1297" i="1"/>
  <c r="AG1297" i="1"/>
  <c r="AF1297" i="1"/>
  <c r="AE1297" i="1"/>
  <c r="AH1296" i="1"/>
  <c r="AG1296" i="1"/>
  <c r="AF1296" i="1"/>
  <c r="AE1296" i="1"/>
  <c r="AH1295" i="1"/>
  <c r="AG1295" i="1"/>
  <c r="AF1295" i="1"/>
  <c r="AE1295" i="1"/>
  <c r="AH1294" i="1"/>
  <c r="AG1294" i="1"/>
  <c r="AF1294" i="1"/>
  <c r="AE1294" i="1"/>
  <c r="AH1293" i="1"/>
  <c r="AG1293" i="1"/>
  <c r="AF1293" i="1"/>
  <c r="AE1293" i="1"/>
  <c r="AH1292" i="1"/>
  <c r="AG1292" i="1"/>
  <c r="AF1292" i="1"/>
  <c r="AE1292" i="1"/>
  <c r="AH1291" i="1"/>
  <c r="AG1291" i="1"/>
  <c r="AF1291" i="1"/>
  <c r="AE1291" i="1"/>
  <c r="AH1290" i="1"/>
  <c r="AG1290" i="1"/>
  <c r="AF1290" i="1"/>
  <c r="AE1290" i="1"/>
  <c r="AH1289" i="1"/>
  <c r="AG1289" i="1"/>
  <c r="AF1289" i="1"/>
  <c r="AE1289" i="1"/>
  <c r="AH1288" i="1"/>
  <c r="AG1288" i="1"/>
  <c r="AF1288" i="1"/>
  <c r="AE1288" i="1"/>
  <c r="AH1287" i="1"/>
  <c r="AG1287" i="1"/>
  <c r="AF1287" i="1"/>
  <c r="AE1287" i="1"/>
  <c r="AH1286" i="1"/>
  <c r="AG1286" i="1"/>
  <c r="AF1286" i="1"/>
  <c r="AE1286" i="1"/>
  <c r="AH1285" i="1"/>
  <c r="AG1285" i="1"/>
  <c r="AF1285" i="1"/>
  <c r="AE1285" i="1"/>
  <c r="AH1284" i="1"/>
  <c r="AG1284" i="1"/>
  <c r="AF1284" i="1"/>
  <c r="AE1284" i="1"/>
  <c r="AH1283" i="1"/>
  <c r="AG1283" i="1"/>
  <c r="AF1283" i="1"/>
  <c r="AE1283" i="1"/>
  <c r="AH1282" i="1"/>
  <c r="AG1282" i="1"/>
  <c r="AF1282" i="1"/>
  <c r="AE1282" i="1"/>
  <c r="AH1281" i="1"/>
  <c r="AG1281" i="1"/>
  <c r="AF1281" i="1"/>
  <c r="AE1281" i="1"/>
  <c r="AH1280" i="1"/>
  <c r="AG1280" i="1"/>
  <c r="AF1280" i="1"/>
  <c r="AE1280" i="1"/>
  <c r="AH1279" i="1"/>
  <c r="AG1279" i="1"/>
  <c r="AF1279" i="1"/>
  <c r="AE1279" i="1"/>
  <c r="AH1278" i="1"/>
  <c r="AG1278" i="1"/>
  <c r="AF1278" i="1"/>
  <c r="AE1278" i="1"/>
  <c r="AH1277" i="1"/>
  <c r="AG1277" i="1"/>
  <c r="AF1277" i="1"/>
  <c r="AE1277" i="1"/>
  <c r="BA1277" i="1" s="1"/>
  <c r="AH1276" i="1"/>
  <c r="AG1276" i="1"/>
  <c r="AF1276" i="1"/>
  <c r="AE1276" i="1"/>
  <c r="AH1275" i="1"/>
  <c r="AG1275" i="1"/>
  <c r="AF1275" i="1"/>
  <c r="AE1275" i="1"/>
  <c r="BA1275" i="1" s="1"/>
  <c r="AH1274" i="1"/>
  <c r="AG1274" i="1"/>
  <c r="AF1274" i="1"/>
  <c r="AE1274" i="1"/>
  <c r="AH1273" i="1"/>
  <c r="AG1273" i="1"/>
  <c r="AF1273" i="1"/>
  <c r="AE1273" i="1"/>
  <c r="AH1272" i="1"/>
  <c r="AG1272" i="1"/>
  <c r="AF1272" i="1"/>
  <c r="AE1272" i="1"/>
  <c r="AH1271" i="1"/>
  <c r="AG1271" i="1"/>
  <c r="AF1271" i="1"/>
  <c r="AE1271" i="1"/>
  <c r="AH1270" i="1"/>
  <c r="AG1270" i="1"/>
  <c r="AF1270" i="1"/>
  <c r="AE1270" i="1"/>
  <c r="AH1269" i="1"/>
  <c r="AG1269" i="1"/>
  <c r="AF1269" i="1"/>
  <c r="AE1269" i="1"/>
  <c r="AH1268" i="1"/>
  <c r="AG1268" i="1"/>
  <c r="AF1268" i="1"/>
  <c r="AE1268" i="1"/>
  <c r="AH1267" i="1"/>
  <c r="AG1267" i="1"/>
  <c r="AF1267" i="1"/>
  <c r="AE1267" i="1"/>
  <c r="AH1266" i="1"/>
  <c r="AG1266" i="1"/>
  <c r="AF1266" i="1"/>
  <c r="AE1266" i="1"/>
  <c r="AH1265" i="1"/>
  <c r="AG1265" i="1"/>
  <c r="AF1265" i="1"/>
  <c r="AE1265" i="1"/>
  <c r="AH1264" i="1"/>
  <c r="AG1264" i="1"/>
  <c r="AF1264" i="1"/>
  <c r="AE1264" i="1"/>
  <c r="AH1263" i="1"/>
  <c r="AG1263" i="1"/>
  <c r="AF1263" i="1"/>
  <c r="AE1263" i="1"/>
  <c r="AH1262" i="1"/>
  <c r="AG1262" i="1"/>
  <c r="AF1262" i="1"/>
  <c r="AE1262" i="1"/>
  <c r="AH1261" i="1"/>
  <c r="AG1261" i="1"/>
  <c r="AF1261" i="1"/>
  <c r="AE1261" i="1"/>
  <c r="BA1261" i="1" s="1"/>
  <c r="AH1260" i="1"/>
  <c r="AG1260" i="1"/>
  <c r="AF1260" i="1"/>
  <c r="AE1260" i="1"/>
  <c r="AH1259" i="1"/>
  <c r="AG1259" i="1"/>
  <c r="AF1259" i="1"/>
  <c r="AE1259" i="1"/>
  <c r="AH1258" i="1"/>
  <c r="AG1258" i="1"/>
  <c r="AF1258" i="1"/>
  <c r="AE1258" i="1"/>
  <c r="AH1257" i="1"/>
  <c r="AG1257" i="1"/>
  <c r="AF1257" i="1"/>
  <c r="AE1257" i="1"/>
  <c r="AH1256" i="1"/>
  <c r="AG1256" i="1"/>
  <c r="AF1256" i="1"/>
  <c r="AE1256" i="1"/>
  <c r="AH1255" i="1"/>
  <c r="AG1255" i="1"/>
  <c r="AF1255" i="1"/>
  <c r="AE1255" i="1"/>
  <c r="AH1254" i="1"/>
  <c r="AG1254" i="1"/>
  <c r="AF1254" i="1"/>
  <c r="AE1254" i="1"/>
  <c r="AH1253" i="1"/>
  <c r="AG1253" i="1"/>
  <c r="AF1253" i="1"/>
  <c r="AE1253" i="1"/>
  <c r="AH1252" i="1"/>
  <c r="AG1252" i="1"/>
  <c r="AF1252" i="1"/>
  <c r="AE1252" i="1"/>
  <c r="AH1251" i="1"/>
  <c r="AG1251" i="1"/>
  <c r="AF1251" i="1"/>
  <c r="AE1251" i="1"/>
  <c r="AH1250" i="1"/>
  <c r="AG1250" i="1"/>
  <c r="AF1250" i="1"/>
  <c r="AE1250" i="1"/>
  <c r="AH1249" i="1"/>
  <c r="AG1249" i="1"/>
  <c r="AF1249" i="1"/>
  <c r="AE1249" i="1"/>
  <c r="AH1248" i="1"/>
  <c r="AG1248" i="1"/>
  <c r="AF1248" i="1"/>
  <c r="AE1248" i="1"/>
  <c r="AH1247" i="1"/>
  <c r="AG1247" i="1"/>
  <c r="AF1247" i="1"/>
  <c r="AE1247" i="1"/>
  <c r="AH1246" i="1"/>
  <c r="AG1246" i="1"/>
  <c r="AF1246" i="1"/>
  <c r="AE1246" i="1"/>
  <c r="AH1245" i="1"/>
  <c r="AG1245" i="1"/>
  <c r="AF1245" i="1"/>
  <c r="AE1245" i="1"/>
  <c r="AH1244" i="1"/>
  <c r="AG1244" i="1"/>
  <c r="AF1244" i="1"/>
  <c r="AE1244" i="1"/>
  <c r="AH1243" i="1"/>
  <c r="AG1243" i="1"/>
  <c r="AF1243" i="1"/>
  <c r="AE1243" i="1"/>
  <c r="AH1242" i="1"/>
  <c r="AG1242" i="1"/>
  <c r="AF1242" i="1"/>
  <c r="AE1242" i="1"/>
  <c r="AH1241" i="1"/>
  <c r="AG1241" i="1"/>
  <c r="AF1241" i="1"/>
  <c r="AE1241" i="1"/>
  <c r="AH1240" i="1"/>
  <c r="AG1240" i="1"/>
  <c r="AF1240" i="1"/>
  <c r="AE1240" i="1"/>
  <c r="AH1239" i="1"/>
  <c r="AG1239" i="1"/>
  <c r="AF1239" i="1"/>
  <c r="AE1239" i="1"/>
  <c r="AH1238" i="1"/>
  <c r="AG1238" i="1"/>
  <c r="AF1238" i="1"/>
  <c r="AE1238" i="1"/>
  <c r="AH1237" i="1"/>
  <c r="AG1237" i="1"/>
  <c r="AF1237" i="1"/>
  <c r="AE1237" i="1"/>
  <c r="AH1236" i="1"/>
  <c r="AG1236" i="1"/>
  <c r="AF1236" i="1"/>
  <c r="AE1236" i="1"/>
  <c r="AH1235" i="1"/>
  <c r="AG1235" i="1"/>
  <c r="AF1235" i="1"/>
  <c r="AE1235" i="1"/>
  <c r="AH1234" i="1"/>
  <c r="AG1234" i="1"/>
  <c r="AF1234" i="1"/>
  <c r="AE1234" i="1"/>
  <c r="AH1233" i="1"/>
  <c r="AG1233" i="1"/>
  <c r="AF1233" i="1"/>
  <c r="AE1233" i="1"/>
  <c r="AH1232" i="1"/>
  <c r="AG1232" i="1"/>
  <c r="AF1232" i="1"/>
  <c r="AE1232" i="1"/>
  <c r="AH1231" i="1"/>
  <c r="AG1231" i="1"/>
  <c r="AF1231" i="1"/>
  <c r="AE1231" i="1"/>
  <c r="AH1230" i="1"/>
  <c r="AG1230" i="1"/>
  <c r="AF1230" i="1"/>
  <c r="AE1230" i="1"/>
  <c r="AH1229" i="1"/>
  <c r="AG1229" i="1"/>
  <c r="AF1229" i="1"/>
  <c r="AE1229" i="1"/>
  <c r="AH1228" i="1"/>
  <c r="AG1228" i="1"/>
  <c r="AF1228" i="1"/>
  <c r="AE1228" i="1"/>
  <c r="AH1227" i="1"/>
  <c r="AG1227" i="1"/>
  <c r="AF1227" i="1"/>
  <c r="AE1227" i="1"/>
  <c r="AH1226" i="1"/>
  <c r="AG1226" i="1"/>
  <c r="AF1226" i="1"/>
  <c r="AE1226" i="1"/>
  <c r="AH1225" i="1"/>
  <c r="AG1225" i="1"/>
  <c r="AF1225" i="1"/>
  <c r="AE1225" i="1"/>
  <c r="AH1224" i="1"/>
  <c r="AG1224" i="1"/>
  <c r="AF1224" i="1"/>
  <c r="AE1224" i="1"/>
  <c r="AH1223" i="1"/>
  <c r="AG1223" i="1"/>
  <c r="AF1223" i="1"/>
  <c r="AE1223" i="1"/>
  <c r="AH1222" i="1"/>
  <c r="AG1222" i="1"/>
  <c r="AF1222" i="1"/>
  <c r="AE1222" i="1"/>
  <c r="AH1221" i="1"/>
  <c r="AG1221" i="1"/>
  <c r="AF1221" i="1"/>
  <c r="AE1221" i="1"/>
  <c r="AH1220" i="1"/>
  <c r="AG1220" i="1"/>
  <c r="AF1220" i="1"/>
  <c r="AE1220" i="1"/>
  <c r="AH1219" i="1"/>
  <c r="AG1219" i="1"/>
  <c r="AF1219" i="1"/>
  <c r="AE1219" i="1"/>
  <c r="AH1218" i="1"/>
  <c r="AG1218" i="1"/>
  <c r="AF1218" i="1"/>
  <c r="AE1218" i="1"/>
  <c r="AH1217" i="1"/>
  <c r="AG1217" i="1"/>
  <c r="AF1217" i="1"/>
  <c r="AE1217" i="1"/>
  <c r="AH1216" i="1"/>
  <c r="AG1216" i="1"/>
  <c r="AF1216" i="1"/>
  <c r="AE1216" i="1"/>
  <c r="AH1215" i="1"/>
  <c r="AG1215" i="1"/>
  <c r="AF1215" i="1"/>
  <c r="AE1215" i="1"/>
  <c r="AH1214" i="1"/>
  <c r="AG1214" i="1"/>
  <c r="AF1214" i="1"/>
  <c r="AE1214" i="1"/>
  <c r="AH1213" i="1"/>
  <c r="AG1213" i="1"/>
  <c r="AF1213" i="1"/>
  <c r="AE1213" i="1"/>
  <c r="BA1213" i="1" s="1"/>
  <c r="AH1212" i="1"/>
  <c r="AG1212" i="1"/>
  <c r="AF1212" i="1"/>
  <c r="AE1212" i="1"/>
  <c r="AH1211" i="1"/>
  <c r="AG1211" i="1"/>
  <c r="AF1211" i="1"/>
  <c r="AE1211" i="1"/>
  <c r="BA1211" i="1" s="1"/>
  <c r="AH1210" i="1"/>
  <c r="AG1210" i="1"/>
  <c r="AF1210" i="1"/>
  <c r="AE1210" i="1"/>
  <c r="AH1209" i="1"/>
  <c r="AG1209" i="1"/>
  <c r="AF1209" i="1"/>
  <c r="AE1209" i="1"/>
  <c r="AH1208" i="1"/>
  <c r="AG1208" i="1"/>
  <c r="AF1208" i="1"/>
  <c r="AE1208" i="1"/>
  <c r="AH1207" i="1"/>
  <c r="AG1207" i="1"/>
  <c r="AF1207" i="1"/>
  <c r="AE1207" i="1"/>
  <c r="AH1206" i="1"/>
  <c r="AG1206" i="1"/>
  <c r="AF1206" i="1"/>
  <c r="AE1206" i="1"/>
  <c r="AH1205" i="1"/>
  <c r="AG1205" i="1"/>
  <c r="AF1205" i="1"/>
  <c r="AE1205" i="1"/>
  <c r="AH1204" i="1"/>
  <c r="AG1204" i="1"/>
  <c r="AF1204" i="1"/>
  <c r="AE1204" i="1"/>
  <c r="AH1203" i="1"/>
  <c r="AG1203" i="1"/>
  <c r="AF1203" i="1"/>
  <c r="AE1203" i="1"/>
  <c r="AH1202" i="1"/>
  <c r="AG1202" i="1"/>
  <c r="AF1202" i="1"/>
  <c r="AE1202" i="1"/>
  <c r="AH1201" i="1"/>
  <c r="AG1201" i="1"/>
  <c r="AF1201" i="1"/>
  <c r="AE1201" i="1"/>
  <c r="AH1200" i="1"/>
  <c r="AG1200" i="1"/>
  <c r="AF1200" i="1"/>
  <c r="AE1200" i="1"/>
  <c r="AH1199" i="1"/>
  <c r="AG1199" i="1"/>
  <c r="AF1199" i="1"/>
  <c r="AE1199" i="1"/>
  <c r="AH1198" i="1"/>
  <c r="AG1198" i="1"/>
  <c r="AF1198" i="1"/>
  <c r="AE1198" i="1"/>
  <c r="AH1197" i="1"/>
  <c r="AG1197" i="1"/>
  <c r="AF1197" i="1"/>
  <c r="AE1197" i="1"/>
  <c r="BA1197" i="1" s="1"/>
  <c r="AH1196" i="1"/>
  <c r="AG1196" i="1"/>
  <c r="AF1196" i="1"/>
  <c r="AE1196" i="1"/>
  <c r="AH1195" i="1"/>
  <c r="AG1195" i="1"/>
  <c r="AF1195" i="1"/>
  <c r="AE1195" i="1"/>
  <c r="AH1194" i="1"/>
  <c r="AG1194" i="1"/>
  <c r="AF1194" i="1"/>
  <c r="AE1194" i="1"/>
  <c r="AH1193" i="1"/>
  <c r="AG1193" i="1"/>
  <c r="AF1193" i="1"/>
  <c r="AE1193" i="1"/>
  <c r="AH1192" i="1"/>
  <c r="AG1192" i="1"/>
  <c r="AF1192" i="1"/>
  <c r="AE1192" i="1"/>
  <c r="AH1191" i="1"/>
  <c r="AG1191" i="1"/>
  <c r="AF1191" i="1"/>
  <c r="AE1191" i="1"/>
  <c r="AH1190" i="1"/>
  <c r="AG1190" i="1"/>
  <c r="AF1190" i="1"/>
  <c r="AE1190" i="1"/>
  <c r="AH1189" i="1"/>
  <c r="AG1189" i="1"/>
  <c r="AF1189" i="1"/>
  <c r="AE1189" i="1"/>
  <c r="AH1188" i="1"/>
  <c r="AG1188" i="1"/>
  <c r="AF1188" i="1"/>
  <c r="AE1188" i="1"/>
  <c r="AH1187" i="1"/>
  <c r="AG1187" i="1"/>
  <c r="AF1187" i="1"/>
  <c r="AE1187" i="1"/>
  <c r="AH1186" i="1"/>
  <c r="AG1186" i="1"/>
  <c r="AF1186" i="1"/>
  <c r="AE1186" i="1"/>
  <c r="AH1185" i="1"/>
  <c r="AG1185" i="1"/>
  <c r="AF1185" i="1"/>
  <c r="AE1185" i="1"/>
  <c r="AH1184" i="1"/>
  <c r="AG1184" i="1"/>
  <c r="AF1184" i="1"/>
  <c r="AE1184" i="1"/>
  <c r="AH1183" i="1"/>
  <c r="AG1183" i="1"/>
  <c r="AF1183" i="1"/>
  <c r="AE1183" i="1"/>
  <c r="AH1182" i="1"/>
  <c r="AG1182" i="1"/>
  <c r="AF1182" i="1"/>
  <c r="AE1182" i="1"/>
  <c r="AH1181" i="1"/>
  <c r="AG1181" i="1"/>
  <c r="AF1181" i="1"/>
  <c r="AE1181" i="1"/>
  <c r="AH1180" i="1"/>
  <c r="AG1180" i="1"/>
  <c r="AF1180" i="1"/>
  <c r="AE1180" i="1"/>
  <c r="AH1179" i="1"/>
  <c r="AG1179" i="1"/>
  <c r="AF1179" i="1"/>
  <c r="AE1179" i="1"/>
  <c r="BA1179" i="1" s="1"/>
  <c r="AH1178" i="1"/>
  <c r="AG1178" i="1"/>
  <c r="AF1178" i="1"/>
  <c r="AE1178" i="1"/>
  <c r="AH1177" i="1"/>
  <c r="AG1177" i="1"/>
  <c r="AF1177" i="1"/>
  <c r="AE1177" i="1"/>
  <c r="AH1176" i="1"/>
  <c r="AG1176" i="1"/>
  <c r="AF1176" i="1"/>
  <c r="AE1176" i="1"/>
  <c r="AH1175" i="1"/>
  <c r="AG1175" i="1"/>
  <c r="AF1175" i="1"/>
  <c r="AE1175" i="1"/>
  <c r="AH1174" i="1"/>
  <c r="AG1174" i="1"/>
  <c r="AF1174" i="1"/>
  <c r="AE1174" i="1"/>
  <c r="AH1173" i="1"/>
  <c r="AG1173" i="1"/>
  <c r="AF1173" i="1"/>
  <c r="AE1173" i="1"/>
  <c r="AH1172" i="1"/>
  <c r="AG1172" i="1"/>
  <c r="AF1172" i="1"/>
  <c r="AE1172" i="1"/>
  <c r="AH1171" i="1"/>
  <c r="AG1171" i="1"/>
  <c r="AF1171" i="1"/>
  <c r="AE1171" i="1"/>
  <c r="AH1170" i="1"/>
  <c r="AG1170" i="1"/>
  <c r="AF1170" i="1"/>
  <c r="AE1170" i="1"/>
  <c r="AH1169" i="1"/>
  <c r="AG1169" i="1"/>
  <c r="AF1169" i="1"/>
  <c r="AE1169" i="1"/>
  <c r="AH1168" i="1"/>
  <c r="AG1168" i="1"/>
  <c r="AF1168" i="1"/>
  <c r="AE1168" i="1"/>
  <c r="AH1167" i="1"/>
  <c r="AG1167" i="1"/>
  <c r="AF1167" i="1"/>
  <c r="AE1167" i="1"/>
  <c r="AH1166" i="1"/>
  <c r="AG1166" i="1"/>
  <c r="AF1166" i="1"/>
  <c r="AE1166" i="1"/>
  <c r="AH1165" i="1"/>
  <c r="AG1165" i="1"/>
  <c r="AF1165" i="1"/>
  <c r="AE1165" i="1"/>
  <c r="BA1165" i="1" s="1"/>
  <c r="AH1164" i="1"/>
  <c r="AG1164" i="1"/>
  <c r="AF1164" i="1"/>
  <c r="AE1164" i="1"/>
  <c r="AH1163" i="1"/>
  <c r="AG1163" i="1"/>
  <c r="AF1163" i="1"/>
  <c r="AE1163" i="1"/>
  <c r="AH1162" i="1"/>
  <c r="AG1162" i="1"/>
  <c r="AF1162" i="1"/>
  <c r="AE1162" i="1"/>
  <c r="AH1161" i="1"/>
  <c r="AG1161" i="1"/>
  <c r="AF1161" i="1"/>
  <c r="AE1161" i="1"/>
  <c r="AH1160" i="1"/>
  <c r="AG1160" i="1"/>
  <c r="AF1160" i="1"/>
  <c r="AE1160" i="1"/>
  <c r="AH1159" i="1"/>
  <c r="AG1159" i="1"/>
  <c r="AF1159" i="1"/>
  <c r="AE1159" i="1"/>
  <c r="AH1158" i="1"/>
  <c r="AG1158" i="1"/>
  <c r="AF1158" i="1"/>
  <c r="AE1158" i="1"/>
  <c r="AH1157" i="1"/>
  <c r="AG1157" i="1"/>
  <c r="AF1157" i="1"/>
  <c r="AE1157" i="1"/>
  <c r="AH1156" i="1"/>
  <c r="AG1156" i="1"/>
  <c r="AF1156" i="1"/>
  <c r="AE1156" i="1"/>
  <c r="AH1155" i="1"/>
  <c r="AG1155" i="1"/>
  <c r="AF1155" i="1"/>
  <c r="AE1155" i="1"/>
  <c r="AH1154" i="1"/>
  <c r="AG1154" i="1"/>
  <c r="AF1154" i="1"/>
  <c r="AE1154" i="1"/>
  <c r="AH1153" i="1"/>
  <c r="AG1153" i="1"/>
  <c r="AF1153" i="1"/>
  <c r="AE1153" i="1"/>
  <c r="AH1152" i="1"/>
  <c r="AG1152" i="1"/>
  <c r="AF1152" i="1"/>
  <c r="AE1152" i="1"/>
  <c r="AH1151" i="1"/>
  <c r="AG1151" i="1"/>
  <c r="AF1151" i="1"/>
  <c r="AE1151" i="1"/>
  <c r="AH1150" i="1"/>
  <c r="AG1150" i="1"/>
  <c r="AF1150" i="1"/>
  <c r="AE1150" i="1"/>
  <c r="AH1149" i="1"/>
  <c r="AG1149" i="1"/>
  <c r="AF1149" i="1"/>
  <c r="AE1149" i="1"/>
  <c r="AH1148" i="1"/>
  <c r="AG1148" i="1"/>
  <c r="AF1148" i="1"/>
  <c r="AE1148" i="1"/>
  <c r="AH1147" i="1"/>
  <c r="AG1147" i="1"/>
  <c r="AF1147" i="1"/>
  <c r="AE1147" i="1"/>
  <c r="AH1146" i="1"/>
  <c r="AG1146" i="1"/>
  <c r="AF1146" i="1"/>
  <c r="AE1146" i="1"/>
  <c r="AH1145" i="1"/>
  <c r="AG1145" i="1"/>
  <c r="AF1145" i="1"/>
  <c r="AE1145" i="1"/>
  <c r="AH1144" i="1"/>
  <c r="AG1144" i="1"/>
  <c r="AF1144" i="1"/>
  <c r="AE1144" i="1"/>
  <c r="AH1143" i="1"/>
  <c r="AG1143" i="1"/>
  <c r="AF1143" i="1"/>
  <c r="AE1143" i="1"/>
  <c r="AH1142" i="1"/>
  <c r="AG1142" i="1"/>
  <c r="AF1142" i="1"/>
  <c r="AE1142" i="1"/>
  <c r="AH1141" i="1"/>
  <c r="AG1141" i="1"/>
  <c r="AF1141" i="1"/>
  <c r="AE1141" i="1"/>
  <c r="AH1140" i="1"/>
  <c r="AG1140" i="1"/>
  <c r="AF1140" i="1"/>
  <c r="AE1140" i="1"/>
  <c r="AH1139" i="1"/>
  <c r="AG1139" i="1"/>
  <c r="AF1139" i="1"/>
  <c r="AE1139" i="1"/>
  <c r="AH1138" i="1"/>
  <c r="AG1138" i="1"/>
  <c r="AF1138" i="1"/>
  <c r="AE1138" i="1"/>
  <c r="AH1137" i="1"/>
  <c r="AG1137" i="1"/>
  <c r="AF1137" i="1"/>
  <c r="AE1137" i="1"/>
  <c r="AH1136" i="1"/>
  <c r="AG1136" i="1"/>
  <c r="AF1136" i="1"/>
  <c r="AE1136" i="1"/>
  <c r="AH1135" i="1"/>
  <c r="AG1135" i="1"/>
  <c r="AF1135" i="1"/>
  <c r="AE1135" i="1"/>
  <c r="AH1134" i="1"/>
  <c r="AG1134" i="1"/>
  <c r="AF1134" i="1"/>
  <c r="AE1134" i="1"/>
  <c r="AH1133" i="1"/>
  <c r="AG1133" i="1"/>
  <c r="AF1133" i="1"/>
  <c r="AE1133" i="1"/>
  <c r="AH1132" i="1"/>
  <c r="AG1132" i="1"/>
  <c r="AF1132" i="1"/>
  <c r="AE1132" i="1"/>
  <c r="AH1131" i="1"/>
  <c r="AG1131" i="1"/>
  <c r="AF1131" i="1"/>
  <c r="AE1131" i="1"/>
  <c r="AH1130" i="1"/>
  <c r="AG1130" i="1"/>
  <c r="AF1130" i="1"/>
  <c r="AE1130" i="1"/>
  <c r="AH1129" i="1"/>
  <c r="AG1129" i="1"/>
  <c r="AF1129" i="1"/>
  <c r="AE1129" i="1"/>
  <c r="AH1128" i="1"/>
  <c r="AG1128" i="1"/>
  <c r="AF1128" i="1"/>
  <c r="AE1128" i="1"/>
  <c r="AH1127" i="1"/>
  <c r="AG1127" i="1"/>
  <c r="AF1127" i="1"/>
  <c r="AE1127" i="1"/>
  <c r="AH1126" i="1"/>
  <c r="AG1126" i="1"/>
  <c r="AF1126" i="1"/>
  <c r="AE1126" i="1"/>
  <c r="AH1125" i="1"/>
  <c r="AG1125" i="1"/>
  <c r="AF1125" i="1"/>
  <c r="AE1125" i="1"/>
  <c r="AH1124" i="1"/>
  <c r="AG1124" i="1"/>
  <c r="AF1124" i="1"/>
  <c r="AE1124" i="1"/>
  <c r="AH1123" i="1"/>
  <c r="AG1123" i="1"/>
  <c r="AF1123" i="1"/>
  <c r="AE1123" i="1"/>
  <c r="AH1122" i="1"/>
  <c r="AG1122" i="1"/>
  <c r="AF1122" i="1"/>
  <c r="AE1122" i="1"/>
  <c r="AH1121" i="1"/>
  <c r="AG1121" i="1"/>
  <c r="AF1121" i="1"/>
  <c r="AE1121" i="1"/>
  <c r="AH1120" i="1"/>
  <c r="AG1120" i="1"/>
  <c r="AF1120" i="1"/>
  <c r="AE1120" i="1"/>
  <c r="AH1119" i="1"/>
  <c r="AG1119" i="1"/>
  <c r="AF1119" i="1"/>
  <c r="AE1119" i="1"/>
  <c r="AH1118" i="1"/>
  <c r="AG1118" i="1"/>
  <c r="AF1118" i="1"/>
  <c r="AE1118" i="1"/>
  <c r="AH1117" i="1"/>
  <c r="AG1117" i="1"/>
  <c r="AF1117" i="1"/>
  <c r="AE1117" i="1"/>
  <c r="AH1116" i="1"/>
  <c r="AG1116" i="1"/>
  <c r="AF1116" i="1"/>
  <c r="AE1116" i="1"/>
  <c r="AH1115" i="1"/>
  <c r="AG1115" i="1"/>
  <c r="AF1115" i="1"/>
  <c r="AE1115" i="1"/>
  <c r="AH1114" i="1"/>
  <c r="AG1114" i="1"/>
  <c r="AF1114" i="1"/>
  <c r="AE1114" i="1"/>
  <c r="AH1113" i="1"/>
  <c r="AG1113" i="1"/>
  <c r="AF1113" i="1"/>
  <c r="AE1113" i="1"/>
  <c r="AH1112" i="1"/>
  <c r="AG1112" i="1"/>
  <c r="AF1112" i="1"/>
  <c r="AE1112" i="1"/>
  <c r="AH1111" i="1"/>
  <c r="AG1111" i="1"/>
  <c r="AF1111" i="1"/>
  <c r="AE1111" i="1"/>
  <c r="AH1110" i="1"/>
  <c r="AG1110" i="1"/>
  <c r="AF1110" i="1"/>
  <c r="AE1110" i="1"/>
  <c r="AH1109" i="1"/>
  <c r="AG1109" i="1"/>
  <c r="AF1109" i="1"/>
  <c r="AE1109" i="1"/>
  <c r="AH1108" i="1"/>
  <c r="AG1108" i="1"/>
  <c r="AF1108" i="1"/>
  <c r="AE1108" i="1"/>
  <c r="AH1107" i="1"/>
  <c r="AG1107" i="1"/>
  <c r="AF1107" i="1"/>
  <c r="AE1107" i="1"/>
  <c r="AH1106" i="1"/>
  <c r="AG1106" i="1"/>
  <c r="AF1106" i="1"/>
  <c r="AE1106" i="1"/>
  <c r="BA1106" i="1" s="1"/>
  <c r="AH1105" i="1"/>
  <c r="AG1105" i="1"/>
  <c r="AF1105" i="1"/>
  <c r="AE1105" i="1"/>
  <c r="AH1104" i="1"/>
  <c r="AG1104" i="1"/>
  <c r="AF1104" i="1"/>
  <c r="AE1104" i="1"/>
  <c r="AH1103" i="1"/>
  <c r="AG1103" i="1"/>
  <c r="AF1103" i="1"/>
  <c r="AE1103" i="1"/>
  <c r="AH1102" i="1"/>
  <c r="AG1102" i="1"/>
  <c r="AF1102" i="1"/>
  <c r="AE1102" i="1"/>
  <c r="AH1101" i="1"/>
  <c r="AG1101" i="1"/>
  <c r="AF1101" i="1"/>
  <c r="AE1101" i="1"/>
  <c r="AH1100" i="1"/>
  <c r="AG1100" i="1"/>
  <c r="AF1100" i="1"/>
  <c r="AE1100" i="1"/>
  <c r="AH1099" i="1"/>
  <c r="AG1099" i="1"/>
  <c r="AF1099" i="1"/>
  <c r="AE1099" i="1"/>
  <c r="AH1098" i="1"/>
  <c r="AG1098" i="1"/>
  <c r="AF1098" i="1"/>
  <c r="AE1098" i="1"/>
  <c r="AH1097" i="1"/>
  <c r="AG1097" i="1"/>
  <c r="AF1097" i="1"/>
  <c r="AE1097" i="1"/>
  <c r="AH1096" i="1"/>
  <c r="AG1096" i="1"/>
  <c r="AF1096" i="1"/>
  <c r="AE1096" i="1"/>
  <c r="AH1095" i="1"/>
  <c r="AG1095" i="1"/>
  <c r="AF1095" i="1"/>
  <c r="AE1095" i="1"/>
  <c r="AH1094" i="1"/>
  <c r="AG1094" i="1"/>
  <c r="AF1094" i="1"/>
  <c r="AE1094" i="1"/>
  <c r="AH1093" i="1"/>
  <c r="AG1093" i="1"/>
  <c r="AF1093" i="1"/>
  <c r="AE1093" i="1"/>
  <c r="AH1092" i="1"/>
  <c r="AG1092" i="1"/>
  <c r="AF1092" i="1"/>
  <c r="AE1092" i="1"/>
  <c r="AH1091" i="1"/>
  <c r="AG1091" i="1"/>
  <c r="AF1091" i="1"/>
  <c r="AE1091" i="1"/>
  <c r="AH1090" i="1"/>
  <c r="AG1090" i="1"/>
  <c r="AF1090" i="1"/>
  <c r="AE1090" i="1"/>
  <c r="AH1089" i="1"/>
  <c r="AG1089" i="1"/>
  <c r="AF1089" i="1"/>
  <c r="AE1089" i="1"/>
  <c r="AH1088" i="1"/>
  <c r="AG1088" i="1"/>
  <c r="AF1088" i="1"/>
  <c r="AE1088" i="1"/>
  <c r="AH1087" i="1"/>
  <c r="AG1087" i="1"/>
  <c r="AF1087" i="1"/>
  <c r="AE1087" i="1"/>
  <c r="AH1086" i="1"/>
  <c r="AG1086" i="1"/>
  <c r="AF1086" i="1"/>
  <c r="AE1086" i="1"/>
  <c r="AH1085" i="1"/>
  <c r="AG1085" i="1"/>
  <c r="AF1085" i="1"/>
  <c r="AE1085" i="1"/>
  <c r="AH1084" i="1"/>
  <c r="AG1084" i="1"/>
  <c r="AF1084" i="1"/>
  <c r="AE1084" i="1"/>
  <c r="AH1083" i="1"/>
  <c r="AG1083" i="1"/>
  <c r="AF1083" i="1"/>
  <c r="AE1083" i="1"/>
  <c r="AH1082" i="1"/>
  <c r="AG1082" i="1"/>
  <c r="AF1082" i="1"/>
  <c r="AE1082" i="1"/>
  <c r="AH1081" i="1"/>
  <c r="AG1081" i="1"/>
  <c r="AF1081" i="1"/>
  <c r="AE1081" i="1"/>
  <c r="AH1080" i="1"/>
  <c r="AG1080" i="1"/>
  <c r="AF1080" i="1"/>
  <c r="AE1080" i="1"/>
  <c r="AH1079" i="1"/>
  <c r="AG1079" i="1"/>
  <c r="AF1079" i="1"/>
  <c r="AE1079" i="1"/>
  <c r="AH1078" i="1"/>
  <c r="AG1078" i="1"/>
  <c r="AF1078" i="1"/>
  <c r="AE1078" i="1"/>
  <c r="AH1077" i="1"/>
  <c r="AG1077" i="1"/>
  <c r="AF1077" i="1"/>
  <c r="AE1077" i="1"/>
  <c r="AH1076" i="1"/>
  <c r="AG1076" i="1"/>
  <c r="AF1076" i="1"/>
  <c r="AE1076" i="1"/>
  <c r="AH1075" i="1"/>
  <c r="AG1075" i="1"/>
  <c r="AF1075" i="1"/>
  <c r="AE1075" i="1"/>
  <c r="AH1074" i="1"/>
  <c r="AG1074" i="1"/>
  <c r="AF1074" i="1"/>
  <c r="AE1074" i="1"/>
  <c r="AH1073" i="1"/>
  <c r="AG1073" i="1"/>
  <c r="AF1073" i="1"/>
  <c r="AE1073" i="1"/>
  <c r="AH1072" i="1"/>
  <c r="AG1072" i="1"/>
  <c r="AF1072" i="1"/>
  <c r="AE1072" i="1"/>
  <c r="AH1071" i="1"/>
  <c r="AG1071" i="1"/>
  <c r="AF1071" i="1"/>
  <c r="AE1071" i="1"/>
  <c r="AH1070" i="1"/>
  <c r="AG1070" i="1"/>
  <c r="AF1070" i="1"/>
  <c r="AE1070" i="1"/>
  <c r="AH1069" i="1"/>
  <c r="AG1069" i="1"/>
  <c r="AF1069" i="1"/>
  <c r="AE1069" i="1"/>
  <c r="BA1069" i="1" s="1"/>
  <c r="AH1068" i="1"/>
  <c r="AG1068" i="1"/>
  <c r="AF1068" i="1"/>
  <c r="AE1068" i="1"/>
  <c r="AH1067" i="1"/>
  <c r="AG1067" i="1"/>
  <c r="AF1067" i="1"/>
  <c r="AE1067" i="1"/>
  <c r="AH1066" i="1"/>
  <c r="AG1066" i="1"/>
  <c r="AF1066" i="1"/>
  <c r="AE1066" i="1"/>
  <c r="AH1065" i="1"/>
  <c r="AG1065" i="1"/>
  <c r="AF1065" i="1"/>
  <c r="AE1065" i="1"/>
  <c r="AH1064" i="1"/>
  <c r="AG1064" i="1"/>
  <c r="AF1064" i="1"/>
  <c r="AE1064" i="1"/>
  <c r="AH1063" i="1"/>
  <c r="AG1063" i="1"/>
  <c r="AF1063" i="1"/>
  <c r="AE1063" i="1"/>
  <c r="AH1062" i="1"/>
  <c r="AG1062" i="1"/>
  <c r="AF1062" i="1"/>
  <c r="AE1062" i="1"/>
  <c r="AH1061" i="1"/>
  <c r="AG1061" i="1"/>
  <c r="AF1061" i="1"/>
  <c r="AE1061" i="1"/>
  <c r="BA1061" i="1" s="1"/>
  <c r="AH1060" i="1"/>
  <c r="AG1060" i="1"/>
  <c r="AF1060" i="1"/>
  <c r="AE1060" i="1"/>
  <c r="AH1059" i="1"/>
  <c r="AG1059" i="1"/>
  <c r="AF1059" i="1"/>
  <c r="AE1059" i="1"/>
  <c r="AH1058" i="1"/>
  <c r="AG1058" i="1"/>
  <c r="AF1058" i="1"/>
  <c r="AE1058" i="1"/>
  <c r="AH1057" i="1"/>
  <c r="AG1057" i="1"/>
  <c r="AF1057" i="1"/>
  <c r="AE1057" i="1"/>
  <c r="AH1056" i="1"/>
  <c r="AG1056" i="1"/>
  <c r="AF1056" i="1"/>
  <c r="AE1056" i="1"/>
  <c r="AH1055" i="1"/>
  <c r="AG1055" i="1"/>
  <c r="AF1055" i="1"/>
  <c r="AE1055" i="1"/>
  <c r="AH1054" i="1"/>
  <c r="AG1054" i="1"/>
  <c r="AF1054" i="1"/>
  <c r="AE1054" i="1"/>
  <c r="AH1053" i="1"/>
  <c r="AG1053" i="1"/>
  <c r="AF1053" i="1"/>
  <c r="AE1053" i="1"/>
  <c r="AH1052" i="1"/>
  <c r="AG1052" i="1"/>
  <c r="AF1052" i="1"/>
  <c r="AE1052" i="1"/>
  <c r="AH1051" i="1"/>
  <c r="AG1051" i="1"/>
  <c r="AF1051" i="1"/>
  <c r="AE1051" i="1"/>
  <c r="AH1050" i="1"/>
  <c r="AG1050" i="1"/>
  <c r="AF1050" i="1"/>
  <c r="AE1050" i="1"/>
  <c r="AH1049" i="1"/>
  <c r="AG1049" i="1"/>
  <c r="AF1049" i="1"/>
  <c r="AE1049" i="1"/>
  <c r="AH1048" i="1"/>
  <c r="AG1048" i="1"/>
  <c r="AF1048" i="1"/>
  <c r="AE1048" i="1"/>
  <c r="AH1047" i="1"/>
  <c r="AG1047" i="1"/>
  <c r="AF1047" i="1"/>
  <c r="AE1047" i="1"/>
  <c r="AH1046" i="1"/>
  <c r="AG1046" i="1"/>
  <c r="AF1046" i="1"/>
  <c r="AE1046" i="1"/>
  <c r="AH1045" i="1"/>
  <c r="AG1045" i="1"/>
  <c r="AF1045" i="1"/>
  <c r="AE1045" i="1"/>
  <c r="AH1044" i="1"/>
  <c r="AG1044" i="1"/>
  <c r="AF1044" i="1"/>
  <c r="AE1044" i="1"/>
  <c r="AH1043" i="1"/>
  <c r="AG1043" i="1"/>
  <c r="AF1043" i="1"/>
  <c r="AE1043" i="1"/>
  <c r="AH1042" i="1"/>
  <c r="AG1042" i="1"/>
  <c r="AF1042" i="1"/>
  <c r="AE1042" i="1"/>
  <c r="AH1041" i="1"/>
  <c r="AG1041" i="1"/>
  <c r="AF1041" i="1"/>
  <c r="AE1041" i="1"/>
  <c r="AH1040" i="1"/>
  <c r="AG1040" i="1"/>
  <c r="AF1040" i="1"/>
  <c r="AE1040" i="1"/>
  <c r="AH1039" i="1"/>
  <c r="AG1039" i="1"/>
  <c r="AF1039" i="1"/>
  <c r="AE1039" i="1"/>
  <c r="AH1038" i="1"/>
  <c r="AG1038" i="1"/>
  <c r="AF1038" i="1"/>
  <c r="AE1038" i="1"/>
  <c r="AH1037" i="1"/>
  <c r="AG1037" i="1"/>
  <c r="AF1037" i="1"/>
  <c r="AE1037" i="1"/>
  <c r="AH1036" i="1"/>
  <c r="AG1036" i="1"/>
  <c r="AF1036" i="1"/>
  <c r="AE1036" i="1"/>
  <c r="AH1035" i="1"/>
  <c r="AG1035" i="1"/>
  <c r="AF1035" i="1"/>
  <c r="AE1035" i="1"/>
  <c r="AH1034" i="1"/>
  <c r="AG1034" i="1"/>
  <c r="AF1034" i="1"/>
  <c r="AE1034" i="1"/>
  <c r="AH1033" i="1"/>
  <c r="AG1033" i="1"/>
  <c r="AF1033" i="1"/>
  <c r="AE1033" i="1"/>
  <c r="AH1032" i="1"/>
  <c r="AG1032" i="1"/>
  <c r="AF1032" i="1"/>
  <c r="AE1032" i="1"/>
  <c r="AH1031" i="1"/>
  <c r="AG1031" i="1"/>
  <c r="AF1031" i="1"/>
  <c r="AE1031" i="1"/>
  <c r="AH1030" i="1"/>
  <c r="AG1030" i="1"/>
  <c r="AF1030" i="1"/>
  <c r="AE1030" i="1"/>
  <c r="AH1029" i="1"/>
  <c r="AG1029" i="1"/>
  <c r="AF1029" i="1"/>
  <c r="AE1029" i="1"/>
  <c r="AH1028" i="1"/>
  <c r="AG1028" i="1"/>
  <c r="AF1028" i="1"/>
  <c r="AE1028" i="1"/>
  <c r="AH1027" i="1"/>
  <c r="AG1027" i="1"/>
  <c r="AF1027" i="1"/>
  <c r="AE1027" i="1"/>
  <c r="BA1027" i="1" s="1"/>
  <c r="AH1026" i="1"/>
  <c r="AG1026" i="1"/>
  <c r="AF1026" i="1"/>
  <c r="AE1026" i="1"/>
  <c r="AH1025" i="1"/>
  <c r="AG1025" i="1"/>
  <c r="AF1025" i="1"/>
  <c r="AE1025" i="1"/>
  <c r="AH1024" i="1"/>
  <c r="AG1024" i="1"/>
  <c r="AF1024" i="1"/>
  <c r="AE1024" i="1"/>
  <c r="AH1023" i="1"/>
  <c r="AG1023" i="1"/>
  <c r="AF1023" i="1"/>
  <c r="AE1023" i="1"/>
  <c r="AH1022" i="1"/>
  <c r="AG1022" i="1"/>
  <c r="AF1022" i="1"/>
  <c r="AE1022" i="1"/>
  <c r="AH1021" i="1"/>
  <c r="AG1021" i="1"/>
  <c r="AF1021" i="1"/>
  <c r="AE1021" i="1"/>
  <c r="AH1020" i="1"/>
  <c r="AG1020" i="1"/>
  <c r="AF1020" i="1"/>
  <c r="AE1020" i="1"/>
  <c r="AH1019" i="1"/>
  <c r="AG1019" i="1"/>
  <c r="AF1019" i="1"/>
  <c r="AE1019" i="1"/>
  <c r="AH1018" i="1"/>
  <c r="AG1018" i="1"/>
  <c r="AF1018" i="1"/>
  <c r="AE1018" i="1"/>
  <c r="AH1017" i="1"/>
  <c r="AG1017" i="1"/>
  <c r="AF1017" i="1"/>
  <c r="AE1017" i="1"/>
  <c r="AH1016" i="1"/>
  <c r="AG1016" i="1"/>
  <c r="AF1016" i="1"/>
  <c r="AE1016" i="1"/>
  <c r="AH1015" i="1"/>
  <c r="AG1015" i="1"/>
  <c r="AF1015" i="1"/>
  <c r="AE1015" i="1"/>
  <c r="AH1014" i="1"/>
  <c r="AG1014" i="1"/>
  <c r="AF1014" i="1"/>
  <c r="AE1014" i="1"/>
  <c r="AH1013" i="1"/>
  <c r="AG1013" i="1"/>
  <c r="AF1013" i="1"/>
  <c r="AE1013" i="1"/>
  <c r="AH1012" i="1"/>
  <c r="AG1012" i="1"/>
  <c r="AF1012" i="1"/>
  <c r="AE1012" i="1"/>
  <c r="AH1011" i="1"/>
  <c r="AG1011" i="1"/>
  <c r="AF1011" i="1"/>
  <c r="AE1011" i="1"/>
  <c r="AH1010" i="1"/>
  <c r="AG1010" i="1"/>
  <c r="AF1010" i="1"/>
  <c r="AE1010" i="1"/>
  <c r="AH1009" i="1"/>
  <c r="AG1009" i="1"/>
  <c r="AF1009" i="1"/>
  <c r="AE1009" i="1"/>
  <c r="AH1008" i="1"/>
  <c r="AG1008" i="1"/>
  <c r="AF1008" i="1"/>
  <c r="AE1008" i="1"/>
  <c r="AH1007" i="1"/>
  <c r="AG1007" i="1"/>
  <c r="AF1007" i="1"/>
  <c r="AE1007" i="1"/>
  <c r="AH1006" i="1"/>
  <c r="AG1006" i="1"/>
  <c r="AF1006" i="1"/>
  <c r="AE1006" i="1"/>
  <c r="AH1005" i="1"/>
  <c r="AG1005" i="1"/>
  <c r="AF1005" i="1"/>
  <c r="AE1005" i="1"/>
  <c r="AH1004" i="1"/>
  <c r="AG1004" i="1"/>
  <c r="AF1004" i="1"/>
  <c r="AE1004" i="1"/>
  <c r="AH1003" i="1"/>
  <c r="AG1003" i="1"/>
  <c r="AF1003" i="1"/>
  <c r="AE1003" i="1"/>
  <c r="AH1002" i="1"/>
  <c r="AG1002" i="1"/>
  <c r="AF1002" i="1"/>
  <c r="AE1002" i="1"/>
  <c r="AH1001" i="1"/>
  <c r="AG1001" i="1"/>
  <c r="AF1001" i="1"/>
  <c r="AE1001" i="1"/>
  <c r="AH1000" i="1"/>
  <c r="AG1000" i="1"/>
  <c r="AF1000" i="1"/>
  <c r="AE1000" i="1"/>
  <c r="BA1000" i="1" s="1"/>
  <c r="AH999" i="1"/>
  <c r="AG999" i="1"/>
  <c r="AF999" i="1"/>
  <c r="AE999" i="1"/>
  <c r="AH998" i="1"/>
  <c r="AG998" i="1"/>
  <c r="AF998" i="1"/>
  <c r="AE998" i="1"/>
  <c r="AH997" i="1"/>
  <c r="AG997" i="1"/>
  <c r="AF997" i="1"/>
  <c r="AE997" i="1"/>
  <c r="AH996" i="1"/>
  <c r="AG996" i="1"/>
  <c r="AF996" i="1"/>
  <c r="AE996" i="1"/>
  <c r="AH995" i="1"/>
  <c r="AG995" i="1"/>
  <c r="AF995" i="1"/>
  <c r="AE995" i="1"/>
  <c r="AH994" i="1"/>
  <c r="AG994" i="1"/>
  <c r="AF994" i="1"/>
  <c r="AE994" i="1"/>
  <c r="AH993" i="1"/>
  <c r="AG993" i="1"/>
  <c r="AF993" i="1"/>
  <c r="AE993" i="1"/>
  <c r="AH992" i="1"/>
  <c r="AG992" i="1"/>
  <c r="AF992" i="1"/>
  <c r="AE992" i="1"/>
  <c r="AH991" i="1"/>
  <c r="AG991" i="1"/>
  <c r="AF991" i="1"/>
  <c r="AE991" i="1"/>
  <c r="AH990" i="1"/>
  <c r="AG990" i="1"/>
  <c r="AF990" i="1"/>
  <c r="AE990" i="1"/>
  <c r="AH989" i="1"/>
  <c r="AG989" i="1"/>
  <c r="AF989" i="1"/>
  <c r="AE989" i="1"/>
  <c r="AH988" i="1"/>
  <c r="AG988" i="1"/>
  <c r="AF988" i="1"/>
  <c r="AE988" i="1"/>
  <c r="AH987" i="1"/>
  <c r="AG987" i="1"/>
  <c r="AF987" i="1"/>
  <c r="AE987" i="1"/>
  <c r="AH986" i="1"/>
  <c r="AG986" i="1"/>
  <c r="AF986" i="1"/>
  <c r="AE986" i="1"/>
  <c r="AH985" i="1"/>
  <c r="AG985" i="1"/>
  <c r="AF985" i="1"/>
  <c r="AE985" i="1"/>
  <c r="AH984" i="1"/>
  <c r="AG984" i="1"/>
  <c r="AF984" i="1"/>
  <c r="AE984" i="1"/>
  <c r="AH983" i="1"/>
  <c r="AG983" i="1"/>
  <c r="AF983" i="1"/>
  <c r="AE983" i="1"/>
  <c r="AH982" i="1"/>
  <c r="AG982" i="1"/>
  <c r="AF982" i="1"/>
  <c r="AE982" i="1"/>
  <c r="AH981" i="1"/>
  <c r="AG981" i="1"/>
  <c r="AF981" i="1"/>
  <c r="AE981" i="1"/>
  <c r="AH980" i="1"/>
  <c r="AG980" i="1"/>
  <c r="AF980" i="1"/>
  <c r="AE980" i="1"/>
  <c r="AH979" i="1"/>
  <c r="AG979" i="1"/>
  <c r="AF979" i="1"/>
  <c r="AE979" i="1"/>
  <c r="AH978" i="1"/>
  <c r="AG978" i="1"/>
  <c r="AF978" i="1"/>
  <c r="AE978" i="1"/>
  <c r="AH977" i="1"/>
  <c r="AG977" i="1"/>
  <c r="AF977" i="1"/>
  <c r="AE977" i="1"/>
  <c r="AH976" i="1"/>
  <c r="AG976" i="1"/>
  <c r="AF976" i="1"/>
  <c r="AE976" i="1"/>
  <c r="AH975" i="1"/>
  <c r="AG975" i="1"/>
  <c r="AF975" i="1"/>
  <c r="AE975" i="1"/>
  <c r="AH974" i="1"/>
  <c r="AG974" i="1"/>
  <c r="AF974" i="1"/>
  <c r="AE974" i="1"/>
  <c r="AH973" i="1"/>
  <c r="AG973" i="1"/>
  <c r="AF973" i="1"/>
  <c r="AE973" i="1"/>
  <c r="AH972" i="1"/>
  <c r="AG972" i="1"/>
  <c r="AF972" i="1"/>
  <c r="AE972" i="1"/>
  <c r="AH971" i="1"/>
  <c r="AG971" i="1"/>
  <c r="AF971" i="1"/>
  <c r="AE971" i="1"/>
  <c r="AH970" i="1"/>
  <c r="AG970" i="1"/>
  <c r="AF970" i="1"/>
  <c r="AE970" i="1"/>
  <c r="AH969" i="1"/>
  <c r="AG969" i="1"/>
  <c r="AF969" i="1"/>
  <c r="AE969" i="1"/>
  <c r="AH968" i="1"/>
  <c r="AG968" i="1"/>
  <c r="AF968" i="1"/>
  <c r="AE968" i="1"/>
  <c r="AH967" i="1"/>
  <c r="AG967" i="1"/>
  <c r="AF967" i="1"/>
  <c r="AE967" i="1"/>
  <c r="AH966" i="1"/>
  <c r="AG966" i="1"/>
  <c r="AF966" i="1"/>
  <c r="AE966" i="1"/>
  <c r="AH965" i="1"/>
  <c r="AG965" i="1"/>
  <c r="AF965" i="1"/>
  <c r="AE965" i="1"/>
  <c r="AH964" i="1"/>
  <c r="AG964" i="1"/>
  <c r="AF964" i="1"/>
  <c r="AE964" i="1"/>
  <c r="AH963" i="1"/>
  <c r="AG963" i="1"/>
  <c r="AF963" i="1"/>
  <c r="AE963" i="1"/>
  <c r="AH962" i="1"/>
  <c r="AG962" i="1"/>
  <c r="AF962" i="1"/>
  <c r="AE962" i="1"/>
  <c r="AH961" i="1"/>
  <c r="AG961" i="1"/>
  <c r="AF961" i="1"/>
  <c r="AE961" i="1"/>
  <c r="AH960" i="1"/>
  <c r="AG960" i="1"/>
  <c r="AF960" i="1"/>
  <c r="AE960" i="1"/>
  <c r="AH959" i="1"/>
  <c r="AG959" i="1"/>
  <c r="AF959" i="1"/>
  <c r="AE959" i="1"/>
  <c r="AH958" i="1"/>
  <c r="AG958" i="1"/>
  <c r="AF958" i="1"/>
  <c r="AE958" i="1"/>
  <c r="AH957" i="1"/>
  <c r="AG957" i="1"/>
  <c r="AF957" i="1"/>
  <c r="AE957" i="1"/>
  <c r="AH956" i="1"/>
  <c r="AG956" i="1"/>
  <c r="AF956" i="1"/>
  <c r="AE956" i="1"/>
  <c r="AH955" i="1"/>
  <c r="AG955" i="1"/>
  <c r="AF955" i="1"/>
  <c r="AE955" i="1"/>
  <c r="AH954" i="1"/>
  <c r="AG954" i="1"/>
  <c r="AF954" i="1"/>
  <c r="AE954" i="1"/>
  <c r="AH953" i="1"/>
  <c r="AG953" i="1"/>
  <c r="AF953" i="1"/>
  <c r="AE953" i="1"/>
  <c r="AH952" i="1"/>
  <c r="AG952" i="1"/>
  <c r="AF952" i="1"/>
  <c r="AE952" i="1"/>
  <c r="AH951" i="1"/>
  <c r="AG951" i="1"/>
  <c r="AF951" i="1"/>
  <c r="AE951" i="1"/>
  <c r="AH950" i="1"/>
  <c r="AG950" i="1"/>
  <c r="AF950" i="1"/>
  <c r="AE950" i="1"/>
  <c r="AH949" i="1"/>
  <c r="AG949" i="1"/>
  <c r="AF949" i="1"/>
  <c r="AE949" i="1"/>
  <c r="AH948" i="1"/>
  <c r="AG948" i="1"/>
  <c r="AF948" i="1"/>
  <c r="AE948" i="1"/>
  <c r="AH947" i="1"/>
  <c r="AG947" i="1"/>
  <c r="AF947" i="1"/>
  <c r="AE947" i="1"/>
  <c r="AH946" i="1"/>
  <c r="AG946" i="1"/>
  <c r="AF946" i="1"/>
  <c r="AE946" i="1"/>
  <c r="AH945" i="1"/>
  <c r="AG945" i="1"/>
  <c r="AF945" i="1"/>
  <c r="AE945" i="1"/>
  <c r="AH944" i="1"/>
  <c r="AG944" i="1"/>
  <c r="AF944" i="1"/>
  <c r="AE944" i="1"/>
  <c r="AH943" i="1"/>
  <c r="AG943" i="1"/>
  <c r="AF943" i="1"/>
  <c r="AE943" i="1"/>
  <c r="BA943" i="1" s="1"/>
  <c r="AH942" i="1"/>
  <c r="AG942" i="1"/>
  <c r="AF942" i="1"/>
  <c r="AE942" i="1"/>
  <c r="AH941" i="1"/>
  <c r="AG941" i="1"/>
  <c r="AF941" i="1"/>
  <c r="AE941" i="1"/>
  <c r="AH940" i="1"/>
  <c r="AG940" i="1"/>
  <c r="AF940" i="1"/>
  <c r="AE940" i="1"/>
  <c r="AH939" i="1"/>
  <c r="AG939" i="1"/>
  <c r="AF939" i="1"/>
  <c r="AE939" i="1"/>
  <c r="AH938" i="1"/>
  <c r="AG938" i="1"/>
  <c r="AF938" i="1"/>
  <c r="AE938" i="1"/>
  <c r="AH937" i="1"/>
  <c r="AG937" i="1"/>
  <c r="AF937" i="1"/>
  <c r="AE937" i="1"/>
  <c r="AH936" i="1"/>
  <c r="AG936" i="1"/>
  <c r="AF936" i="1"/>
  <c r="AE936" i="1"/>
  <c r="AH935" i="1"/>
  <c r="AG935" i="1"/>
  <c r="AF935" i="1"/>
  <c r="AE935" i="1"/>
  <c r="AH934" i="1"/>
  <c r="AG934" i="1"/>
  <c r="AF934" i="1"/>
  <c r="AE934" i="1"/>
  <c r="AH933" i="1"/>
  <c r="AG933" i="1"/>
  <c r="AF933" i="1"/>
  <c r="AE933" i="1"/>
  <c r="AH932" i="1"/>
  <c r="AG932" i="1"/>
  <c r="AF932" i="1"/>
  <c r="AE932" i="1"/>
  <c r="AH931" i="1"/>
  <c r="AG931" i="1"/>
  <c r="AF931" i="1"/>
  <c r="AE931" i="1"/>
  <c r="AH930" i="1"/>
  <c r="AG930" i="1"/>
  <c r="AF930" i="1"/>
  <c r="AE930" i="1"/>
  <c r="AH929" i="1"/>
  <c r="AG929" i="1"/>
  <c r="AF929" i="1"/>
  <c r="AE929" i="1"/>
  <c r="AH928" i="1"/>
  <c r="AG928" i="1"/>
  <c r="AF928" i="1"/>
  <c r="AE928" i="1"/>
  <c r="AH927" i="1"/>
  <c r="AG927" i="1"/>
  <c r="AF927" i="1"/>
  <c r="AE927" i="1"/>
  <c r="AH926" i="1"/>
  <c r="AG926" i="1"/>
  <c r="AF926" i="1"/>
  <c r="AE926" i="1"/>
  <c r="AH925" i="1"/>
  <c r="AG925" i="1"/>
  <c r="AF925" i="1"/>
  <c r="AE925" i="1"/>
  <c r="AH924" i="1"/>
  <c r="AG924" i="1"/>
  <c r="AF924" i="1"/>
  <c r="AE924" i="1"/>
  <c r="AH923" i="1"/>
  <c r="AG923" i="1"/>
  <c r="AF923" i="1"/>
  <c r="AE923" i="1"/>
  <c r="AH922" i="1"/>
  <c r="AG922" i="1"/>
  <c r="AF922" i="1"/>
  <c r="AE922" i="1"/>
  <c r="AH921" i="1"/>
  <c r="AG921" i="1"/>
  <c r="AF921" i="1"/>
  <c r="AE921" i="1"/>
  <c r="AH920" i="1"/>
  <c r="AG920" i="1"/>
  <c r="AF920" i="1"/>
  <c r="AE920" i="1"/>
  <c r="AH919" i="1"/>
  <c r="AG919" i="1"/>
  <c r="AF919" i="1"/>
  <c r="AE919" i="1"/>
  <c r="AH918" i="1"/>
  <c r="AG918" i="1"/>
  <c r="AF918" i="1"/>
  <c r="AE918" i="1"/>
  <c r="AH917" i="1"/>
  <c r="AG917" i="1"/>
  <c r="AF917" i="1"/>
  <c r="AE917" i="1"/>
  <c r="AH916" i="1"/>
  <c r="AG916" i="1"/>
  <c r="AF916" i="1"/>
  <c r="AE916" i="1"/>
  <c r="AH915" i="1"/>
  <c r="AG915" i="1"/>
  <c r="AF915" i="1"/>
  <c r="AE915" i="1"/>
  <c r="BA915" i="1" s="1"/>
  <c r="AH914" i="1"/>
  <c r="AG914" i="1"/>
  <c r="AF914" i="1"/>
  <c r="AE914" i="1"/>
  <c r="AH913" i="1"/>
  <c r="AG913" i="1"/>
  <c r="AF913" i="1"/>
  <c r="AE913" i="1"/>
  <c r="AH912" i="1"/>
  <c r="AG912" i="1"/>
  <c r="AF912" i="1"/>
  <c r="AE912" i="1"/>
  <c r="AH911" i="1"/>
  <c r="AG911" i="1"/>
  <c r="AF911" i="1"/>
  <c r="AE911" i="1"/>
  <c r="AH910" i="1"/>
  <c r="AG910" i="1"/>
  <c r="AF910" i="1"/>
  <c r="AE910" i="1"/>
  <c r="AH909" i="1"/>
  <c r="AG909" i="1"/>
  <c r="AF909" i="1"/>
  <c r="AE909" i="1"/>
  <c r="AH908" i="1"/>
  <c r="AG908" i="1"/>
  <c r="AF908" i="1"/>
  <c r="AE908" i="1"/>
  <c r="AH907" i="1"/>
  <c r="AG907" i="1"/>
  <c r="AF907" i="1"/>
  <c r="AE907" i="1"/>
  <c r="AH906" i="1"/>
  <c r="AG906" i="1"/>
  <c r="AF906" i="1"/>
  <c r="AE906" i="1"/>
  <c r="AH905" i="1"/>
  <c r="AG905" i="1"/>
  <c r="AF905" i="1"/>
  <c r="AE905" i="1"/>
  <c r="AH904" i="1"/>
  <c r="AG904" i="1"/>
  <c r="AF904" i="1"/>
  <c r="AE904" i="1"/>
  <c r="AH903" i="1"/>
  <c r="AG903" i="1"/>
  <c r="AF903" i="1"/>
  <c r="AE903" i="1"/>
  <c r="AH902" i="1"/>
  <c r="AG902" i="1"/>
  <c r="AF902" i="1"/>
  <c r="AE902" i="1"/>
  <c r="AH901" i="1"/>
  <c r="AG901" i="1"/>
  <c r="AF901" i="1"/>
  <c r="AE901" i="1"/>
  <c r="AH900" i="1"/>
  <c r="AG900" i="1"/>
  <c r="AF900" i="1"/>
  <c r="AE900" i="1"/>
  <c r="AH899" i="1"/>
  <c r="AG899" i="1"/>
  <c r="AF899" i="1"/>
  <c r="AE899" i="1"/>
  <c r="AH898" i="1"/>
  <c r="AG898" i="1"/>
  <c r="AF898" i="1"/>
  <c r="AE898" i="1"/>
  <c r="AH897" i="1"/>
  <c r="AG897" i="1"/>
  <c r="AF897" i="1"/>
  <c r="AE897" i="1"/>
  <c r="AH896" i="1"/>
  <c r="AG896" i="1"/>
  <c r="AF896" i="1"/>
  <c r="AE896" i="1"/>
  <c r="AH895" i="1"/>
  <c r="AG895" i="1"/>
  <c r="AF895" i="1"/>
  <c r="AE895" i="1"/>
  <c r="AH894" i="1"/>
  <c r="AG894" i="1"/>
  <c r="AF894" i="1"/>
  <c r="AE894" i="1"/>
  <c r="AH893" i="1"/>
  <c r="AG893" i="1"/>
  <c r="AF893" i="1"/>
  <c r="AE893" i="1"/>
  <c r="AH892" i="1"/>
  <c r="AG892" i="1"/>
  <c r="AF892" i="1"/>
  <c r="AE892" i="1"/>
  <c r="AH891" i="1"/>
  <c r="AG891" i="1"/>
  <c r="AF891" i="1"/>
  <c r="AE891" i="1"/>
  <c r="AH890" i="1"/>
  <c r="AG890" i="1"/>
  <c r="AF890" i="1"/>
  <c r="AE890" i="1"/>
  <c r="AH889" i="1"/>
  <c r="AG889" i="1"/>
  <c r="AF889" i="1"/>
  <c r="AE889" i="1"/>
  <c r="AH888" i="1"/>
  <c r="AG888" i="1"/>
  <c r="AF888" i="1"/>
  <c r="AE888" i="1"/>
  <c r="AH887" i="1"/>
  <c r="AG887" i="1"/>
  <c r="AF887" i="1"/>
  <c r="AE887" i="1"/>
  <c r="AH886" i="1"/>
  <c r="AG886" i="1"/>
  <c r="AF886" i="1"/>
  <c r="AE886" i="1"/>
  <c r="AH885" i="1"/>
  <c r="AG885" i="1"/>
  <c r="AF885" i="1"/>
  <c r="AE885" i="1"/>
  <c r="AH884" i="1"/>
  <c r="AG884" i="1"/>
  <c r="AF884" i="1"/>
  <c r="AE884" i="1"/>
  <c r="AH883" i="1"/>
  <c r="AG883" i="1"/>
  <c r="AF883" i="1"/>
  <c r="AE883" i="1"/>
  <c r="AH882" i="1"/>
  <c r="AG882" i="1"/>
  <c r="AF882" i="1"/>
  <c r="AE882" i="1"/>
  <c r="AH881" i="1"/>
  <c r="AG881" i="1"/>
  <c r="AF881" i="1"/>
  <c r="AE881" i="1"/>
  <c r="AH880" i="1"/>
  <c r="AG880" i="1"/>
  <c r="AF880" i="1"/>
  <c r="AE880" i="1"/>
  <c r="AH879" i="1"/>
  <c r="AG879" i="1"/>
  <c r="AF879" i="1"/>
  <c r="AE879" i="1"/>
  <c r="AH878" i="1"/>
  <c r="AG878" i="1"/>
  <c r="AF878" i="1"/>
  <c r="AE878" i="1"/>
  <c r="AH877" i="1"/>
  <c r="AG877" i="1"/>
  <c r="AF877" i="1"/>
  <c r="AE877" i="1"/>
  <c r="AH876" i="1"/>
  <c r="AG876" i="1"/>
  <c r="AF876" i="1"/>
  <c r="AE876" i="1"/>
  <c r="AH875" i="1"/>
  <c r="AG875" i="1"/>
  <c r="AF875" i="1"/>
  <c r="AE875" i="1"/>
  <c r="AH874" i="1"/>
  <c r="AG874" i="1"/>
  <c r="AF874" i="1"/>
  <c r="AE874" i="1"/>
  <c r="AH873" i="1"/>
  <c r="AG873" i="1"/>
  <c r="AF873" i="1"/>
  <c r="AE873" i="1"/>
  <c r="AH872" i="1"/>
  <c r="AG872" i="1"/>
  <c r="AF872" i="1"/>
  <c r="AE872" i="1"/>
  <c r="AH871" i="1"/>
  <c r="AG871" i="1"/>
  <c r="AF871" i="1"/>
  <c r="AE871" i="1"/>
  <c r="AH870" i="1"/>
  <c r="AG870" i="1"/>
  <c r="AF870" i="1"/>
  <c r="AE870" i="1"/>
  <c r="AH869" i="1"/>
  <c r="AG869" i="1"/>
  <c r="AF869" i="1"/>
  <c r="AE869" i="1"/>
  <c r="AH868" i="1"/>
  <c r="AG868" i="1"/>
  <c r="AF868" i="1"/>
  <c r="AE868" i="1"/>
  <c r="AH867" i="1"/>
  <c r="AG867" i="1"/>
  <c r="AF867" i="1"/>
  <c r="AE867" i="1"/>
  <c r="AH866" i="1"/>
  <c r="AG866" i="1"/>
  <c r="AF866" i="1"/>
  <c r="AE866" i="1"/>
  <c r="AH865" i="1"/>
  <c r="AG865" i="1"/>
  <c r="AF865" i="1"/>
  <c r="AE865" i="1"/>
  <c r="AH864" i="1"/>
  <c r="AG864" i="1"/>
  <c r="AF864" i="1"/>
  <c r="AE864" i="1"/>
  <c r="AH863" i="1"/>
  <c r="AG863" i="1"/>
  <c r="AF863" i="1"/>
  <c r="AE863" i="1"/>
  <c r="AH862" i="1"/>
  <c r="AG862" i="1"/>
  <c r="AF862" i="1"/>
  <c r="AE862" i="1"/>
  <c r="AH861" i="1"/>
  <c r="AG861" i="1"/>
  <c r="AF861" i="1"/>
  <c r="AE861" i="1"/>
  <c r="AH860" i="1"/>
  <c r="AG860" i="1"/>
  <c r="AF860" i="1"/>
  <c r="AE860" i="1"/>
  <c r="AH859" i="1"/>
  <c r="AG859" i="1"/>
  <c r="AF859" i="1"/>
  <c r="AE859" i="1"/>
  <c r="AH858" i="1"/>
  <c r="AG858" i="1"/>
  <c r="AF858" i="1"/>
  <c r="AE858" i="1"/>
  <c r="AH857" i="1"/>
  <c r="AG857" i="1"/>
  <c r="AF857" i="1"/>
  <c r="AE857" i="1"/>
  <c r="AH856" i="1"/>
  <c r="AG856" i="1"/>
  <c r="AF856" i="1"/>
  <c r="AE856" i="1"/>
  <c r="AH855" i="1"/>
  <c r="AG855" i="1"/>
  <c r="AF855" i="1"/>
  <c r="AE855" i="1"/>
  <c r="AH854" i="1"/>
  <c r="AG854" i="1"/>
  <c r="AF854" i="1"/>
  <c r="AE854" i="1"/>
  <c r="AH853" i="1"/>
  <c r="AG853" i="1"/>
  <c r="AF853" i="1"/>
  <c r="AE853" i="1"/>
  <c r="AH852" i="1"/>
  <c r="AG852" i="1"/>
  <c r="AF852" i="1"/>
  <c r="AE852" i="1"/>
  <c r="AH851" i="1"/>
  <c r="AG851" i="1"/>
  <c r="AF851" i="1"/>
  <c r="AE851" i="1"/>
  <c r="AH850" i="1"/>
  <c r="AG850" i="1"/>
  <c r="AF850" i="1"/>
  <c r="AE850" i="1"/>
  <c r="AH849" i="1"/>
  <c r="AG849" i="1"/>
  <c r="AF849" i="1"/>
  <c r="AE849" i="1"/>
  <c r="AH848" i="1"/>
  <c r="AG848" i="1"/>
  <c r="AF848" i="1"/>
  <c r="AE848" i="1"/>
  <c r="AH847" i="1"/>
  <c r="AG847" i="1"/>
  <c r="AF847" i="1"/>
  <c r="AE847" i="1"/>
  <c r="AH846" i="1"/>
  <c r="AG846" i="1"/>
  <c r="AF846" i="1"/>
  <c r="AE846" i="1"/>
  <c r="AH845" i="1"/>
  <c r="AG845" i="1"/>
  <c r="AF845" i="1"/>
  <c r="AE845" i="1"/>
  <c r="AH844" i="1"/>
  <c r="AG844" i="1"/>
  <c r="AF844" i="1"/>
  <c r="AE844" i="1"/>
  <c r="AH843" i="1"/>
  <c r="AG843" i="1"/>
  <c r="AF843" i="1"/>
  <c r="AE843" i="1"/>
  <c r="AH842" i="1"/>
  <c r="AG842" i="1"/>
  <c r="AF842" i="1"/>
  <c r="AE842" i="1"/>
  <c r="AH841" i="1"/>
  <c r="AG841" i="1"/>
  <c r="AF841" i="1"/>
  <c r="AE841" i="1"/>
  <c r="AH840" i="1"/>
  <c r="AG840" i="1"/>
  <c r="AF840" i="1"/>
  <c r="AE840" i="1"/>
  <c r="AH839" i="1"/>
  <c r="AG839" i="1"/>
  <c r="AF839" i="1"/>
  <c r="AE839" i="1"/>
  <c r="AH838" i="1"/>
  <c r="AG838" i="1"/>
  <c r="AF838" i="1"/>
  <c r="AE838" i="1"/>
  <c r="AH837" i="1"/>
  <c r="AG837" i="1"/>
  <c r="AF837" i="1"/>
  <c r="AE837" i="1"/>
  <c r="AH836" i="1"/>
  <c r="AG836" i="1"/>
  <c r="AF836" i="1"/>
  <c r="AE836" i="1"/>
  <c r="AH835" i="1"/>
  <c r="AG835" i="1"/>
  <c r="AF835" i="1"/>
  <c r="AE835" i="1"/>
  <c r="AH834" i="1"/>
  <c r="AG834" i="1"/>
  <c r="AF834" i="1"/>
  <c r="AE834" i="1"/>
  <c r="AH833" i="1"/>
  <c r="AG833" i="1"/>
  <c r="AF833" i="1"/>
  <c r="AE833" i="1"/>
  <c r="AH832" i="1"/>
  <c r="AG832" i="1"/>
  <c r="AF832" i="1"/>
  <c r="AE832" i="1"/>
  <c r="AH831" i="1"/>
  <c r="AG831" i="1"/>
  <c r="AF831" i="1"/>
  <c r="AE831" i="1"/>
  <c r="AH830" i="1"/>
  <c r="AG830" i="1"/>
  <c r="AF830" i="1"/>
  <c r="AE830" i="1"/>
  <c r="AH829" i="1"/>
  <c r="AG829" i="1"/>
  <c r="AF829" i="1"/>
  <c r="AE829" i="1"/>
  <c r="AH828" i="1"/>
  <c r="AG828" i="1"/>
  <c r="AF828" i="1"/>
  <c r="AE828" i="1"/>
  <c r="AH827" i="1"/>
  <c r="AG827" i="1"/>
  <c r="AF827" i="1"/>
  <c r="AE827" i="1"/>
  <c r="AH826" i="1"/>
  <c r="AG826" i="1"/>
  <c r="AF826" i="1"/>
  <c r="AE826" i="1"/>
  <c r="AH825" i="1"/>
  <c r="AG825" i="1"/>
  <c r="AF825" i="1"/>
  <c r="AE825" i="1"/>
  <c r="AH824" i="1"/>
  <c r="AG824" i="1"/>
  <c r="AF824" i="1"/>
  <c r="AE824" i="1"/>
  <c r="AH823" i="1"/>
  <c r="AG823" i="1"/>
  <c r="AF823" i="1"/>
  <c r="AE823" i="1"/>
  <c r="AH822" i="1"/>
  <c r="AG822" i="1"/>
  <c r="AF822" i="1"/>
  <c r="AE822" i="1"/>
  <c r="AH821" i="1"/>
  <c r="AG821" i="1"/>
  <c r="AF821" i="1"/>
  <c r="AE821" i="1"/>
  <c r="AH820" i="1"/>
  <c r="AG820" i="1"/>
  <c r="AF820" i="1"/>
  <c r="AE820" i="1"/>
  <c r="AH819" i="1"/>
  <c r="AG819" i="1"/>
  <c r="AF819" i="1"/>
  <c r="AE819" i="1"/>
  <c r="AH818" i="1"/>
  <c r="AG818" i="1"/>
  <c r="AF818" i="1"/>
  <c r="AE818" i="1"/>
  <c r="AH817" i="1"/>
  <c r="AG817" i="1"/>
  <c r="AF817" i="1"/>
  <c r="AE817" i="1"/>
  <c r="AH816" i="1"/>
  <c r="AG816" i="1"/>
  <c r="AF816" i="1"/>
  <c r="AE816" i="1"/>
  <c r="AH815" i="1"/>
  <c r="AG815" i="1"/>
  <c r="AF815" i="1"/>
  <c r="AE815" i="1"/>
  <c r="AH814" i="1"/>
  <c r="AG814" i="1"/>
  <c r="AF814" i="1"/>
  <c r="AE814" i="1"/>
  <c r="AH813" i="1"/>
  <c r="AG813" i="1"/>
  <c r="AF813" i="1"/>
  <c r="AE813" i="1"/>
  <c r="AH812" i="1"/>
  <c r="AG812" i="1"/>
  <c r="AF812" i="1"/>
  <c r="AE812" i="1"/>
  <c r="AH811" i="1"/>
  <c r="AG811" i="1"/>
  <c r="AF811" i="1"/>
  <c r="AE811" i="1"/>
  <c r="AH810" i="1"/>
  <c r="AG810" i="1"/>
  <c r="AF810" i="1"/>
  <c r="AE810" i="1"/>
  <c r="AH809" i="1"/>
  <c r="AG809" i="1"/>
  <c r="AF809" i="1"/>
  <c r="AE809" i="1"/>
  <c r="AH808" i="1"/>
  <c r="AG808" i="1"/>
  <c r="AF808" i="1"/>
  <c r="AE808" i="1"/>
  <c r="AH807" i="1"/>
  <c r="AG807" i="1"/>
  <c r="AF807" i="1"/>
  <c r="AE807" i="1"/>
  <c r="AH806" i="1"/>
  <c r="AG806" i="1"/>
  <c r="AF806" i="1"/>
  <c r="AE806" i="1"/>
  <c r="AH805" i="1"/>
  <c r="AG805" i="1"/>
  <c r="AF805" i="1"/>
  <c r="AE805" i="1"/>
  <c r="AH804" i="1"/>
  <c r="AG804" i="1"/>
  <c r="AF804" i="1"/>
  <c r="AE804" i="1"/>
  <c r="AH803" i="1"/>
  <c r="AG803" i="1"/>
  <c r="AF803" i="1"/>
  <c r="AE803" i="1"/>
  <c r="AH802" i="1"/>
  <c r="AG802" i="1"/>
  <c r="AF802" i="1"/>
  <c r="AE802" i="1"/>
  <c r="AH801" i="1"/>
  <c r="AG801" i="1"/>
  <c r="AF801" i="1"/>
  <c r="AE801" i="1"/>
  <c r="AH800" i="1"/>
  <c r="AG800" i="1"/>
  <c r="AF800" i="1"/>
  <c r="AE800" i="1"/>
  <c r="AH799" i="1"/>
  <c r="AG799" i="1"/>
  <c r="AF799" i="1"/>
  <c r="AE799" i="1"/>
  <c r="BA799" i="1" s="1"/>
  <c r="AH798" i="1"/>
  <c r="AG798" i="1"/>
  <c r="AF798" i="1"/>
  <c r="AE798" i="1"/>
  <c r="AH797" i="1"/>
  <c r="AG797" i="1"/>
  <c r="AF797" i="1"/>
  <c r="AE797" i="1"/>
  <c r="AH796" i="1"/>
  <c r="AG796" i="1"/>
  <c r="AF796" i="1"/>
  <c r="AE796" i="1"/>
  <c r="AH795" i="1"/>
  <c r="AG795" i="1"/>
  <c r="AF795" i="1"/>
  <c r="AE795" i="1"/>
  <c r="AH794" i="1"/>
  <c r="AG794" i="1"/>
  <c r="AF794" i="1"/>
  <c r="AE794" i="1"/>
  <c r="AH793" i="1"/>
  <c r="AG793" i="1"/>
  <c r="AF793" i="1"/>
  <c r="AE793" i="1"/>
  <c r="AH792" i="1"/>
  <c r="AG792" i="1"/>
  <c r="AF792" i="1"/>
  <c r="AE792" i="1"/>
  <c r="AH791" i="1"/>
  <c r="AG791" i="1"/>
  <c r="AF791" i="1"/>
  <c r="AE791" i="1"/>
  <c r="AH790" i="1"/>
  <c r="AG790" i="1"/>
  <c r="AF790" i="1"/>
  <c r="AE790" i="1"/>
  <c r="AH789" i="1"/>
  <c r="AG789" i="1"/>
  <c r="AF789" i="1"/>
  <c r="AE789" i="1"/>
  <c r="AH788" i="1"/>
  <c r="AG788" i="1"/>
  <c r="AF788" i="1"/>
  <c r="AE788" i="1"/>
  <c r="AH787" i="1"/>
  <c r="AG787" i="1"/>
  <c r="AF787" i="1"/>
  <c r="AE787" i="1"/>
  <c r="AH786" i="1"/>
  <c r="AG786" i="1"/>
  <c r="AF786" i="1"/>
  <c r="AE786" i="1"/>
  <c r="AH785" i="1"/>
  <c r="AG785" i="1"/>
  <c r="AF785" i="1"/>
  <c r="AE785" i="1"/>
  <c r="AH784" i="1"/>
  <c r="AG784" i="1"/>
  <c r="AF784" i="1"/>
  <c r="AE784" i="1"/>
  <c r="AH783" i="1"/>
  <c r="AG783" i="1"/>
  <c r="AF783" i="1"/>
  <c r="AE783" i="1"/>
  <c r="AH782" i="1"/>
  <c r="AG782" i="1"/>
  <c r="AF782" i="1"/>
  <c r="AE782" i="1"/>
  <c r="AH781" i="1"/>
  <c r="AG781" i="1"/>
  <c r="AF781" i="1"/>
  <c r="AE781" i="1"/>
  <c r="AH780" i="1"/>
  <c r="AG780" i="1"/>
  <c r="AF780" i="1"/>
  <c r="AE780" i="1"/>
  <c r="AH779" i="1"/>
  <c r="AG779" i="1"/>
  <c r="AF779" i="1"/>
  <c r="AE779" i="1"/>
  <c r="AH778" i="1"/>
  <c r="AG778" i="1"/>
  <c r="AF778" i="1"/>
  <c r="AE778" i="1"/>
  <c r="AH777" i="1"/>
  <c r="AG777" i="1"/>
  <c r="AF777" i="1"/>
  <c r="AE777" i="1"/>
  <c r="AH776" i="1"/>
  <c r="AG776" i="1"/>
  <c r="AF776" i="1"/>
  <c r="AE776" i="1"/>
  <c r="AH775" i="1"/>
  <c r="AG775" i="1"/>
  <c r="AF775" i="1"/>
  <c r="AE775" i="1"/>
  <c r="AH774" i="1"/>
  <c r="AG774" i="1"/>
  <c r="AF774" i="1"/>
  <c r="AE774" i="1"/>
  <c r="AH773" i="1"/>
  <c r="AG773" i="1"/>
  <c r="AF773" i="1"/>
  <c r="AE773" i="1"/>
  <c r="AH772" i="1"/>
  <c r="AG772" i="1"/>
  <c r="AF772" i="1"/>
  <c r="AE772" i="1"/>
  <c r="AH771" i="1"/>
  <c r="AG771" i="1"/>
  <c r="AF771" i="1"/>
  <c r="AE771" i="1"/>
  <c r="BA771" i="1" s="1"/>
  <c r="AH770" i="1"/>
  <c r="AG770" i="1"/>
  <c r="AF770" i="1"/>
  <c r="AE770" i="1"/>
  <c r="AH769" i="1"/>
  <c r="AG769" i="1"/>
  <c r="AF769" i="1"/>
  <c r="AE769" i="1"/>
  <c r="AH768" i="1"/>
  <c r="AG768" i="1"/>
  <c r="AF768" i="1"/>
  <c r="AE768" i="1"/>
  <c r="AH767" i="1"/>
  <c r="AG767" i="1"/>
  <c r="AF767" i="1"/>
  <c r="AE767" i="1"/>
  <c r="AH766" i="1"/>
  <c r="AG766" i="1"/>
  <c r="AF766" i="1"/>
  <c r="AE766" i="1"/>
  <c r="AH765" i="1"/>
  <c r="AG765" i="1"/>
  <c r="AF765" i="1"/>
  <c r="AE765" i="1"/>
  <c r="AH764" i="1"/>
  <c r="AG764" i="1"/>
  <c r="AF764" i="1"/>
  <c r="AE764" i="1"/>
  <c r="AH763" i="1"/>
  <c r="AG763" i="1"/>
  <c r="AF763" i="1"/>
  <c r="AE763" i="1"/>
  <c r="AH762" i="1"/>
  <c r="AG762" i="1"/>
  <c r="AF762" i="1"/>
  <c r="AE762" i="1"/>
  <c r="AH761" i="1"/>
  <c r="AG761" i="1"/>
  <c r="AF761" i="1"/>
  <c r="AE761" i="1"/>
  <c r="AH760" i="1"/>
  <c r="AG760" i="1"/>
  <c r="AF760" i="1"/>
  <c r="AE760" i="1"/>
  <c r="AH759" i="1"/>
  <c r="AG759" i="1"/>
  <c r="AF759" i="1"/>
  <c r="AE759" i="1"/>
  <c r="AH758" i="1"/>
  <c r="AG758" i="1"/>
  <c r="AF758" i="1"/>
  <c r="AE758" i="1"/>
  <c r="AH757" i="1"/>
  <c r="AG757" i="1"/>
  <c r="AF757" i="1"/>
  <c r="AE757" i="1"/>
  <c r="AH756" i="1"/>
  <c r="AG756" i="1"/>
  <c r="AF756" i="1"/>
  <c r="AE756" i="1"/>
  <c r="AH755" i="1"/>
  <c r="AG755" i="1"/>
  <c r="AF755" i="1"/>
  <c r="AE755" i="1"/>
  <c r="AH754" i="1"/>
  <c r="AG754" i="1"/>
  <c r="AF754" i="1"/>
  <c r="AE754" i="1"/>
  <c r="AH753" i="1"/>
  <c r="AG753" i="1"/>
  <c r="AF753" i="1"/>
  <c r="AE753" i="1"/>
  <c r="AH752" i="1"/>
  <c r="AG752" i="1"/>
  <c r="AF752" i="1"/>
  <c r="AE752" i="1"/>
  <c r="AH751" i="1"/>
  <c r="AG751" i="1"/>
  <c r="AF751" i="1"/>
  <c r="AE751" i="1"/>
  <c r="AH750" i="1"/>
  <c r="AG750" i="1"/>
  <c r="AF750" i="1"/>
  <c r="AE750" i="1"/>
  <c r="AH749" i="1"/>
  <c r="AG749" i="1"/>
  <c r="AF749" i="1"/>
  <c r="AE749" i="1"/>
  <c r="AH748" i="1"/>
  <c r="AG748" i="1"/>
  <c r="AF748" i="1"/>
  <c r="AE748" i="1"/>
  <c r="AH747" i="1"/>
  <c r="AG747" i="1"/>
  <c r="AF747" i="1"/>
  <c r="AE747" i="1"/>
  <c r="AH746" i="1"/>
  <c r="AG746" i="1"/>
  <c r="AF746" i="1"/>
  <c r="AE746" i="1"/>
  <c r="AH745" i="1"/>
  <c r="AG745" i="1"/>
  <c r="AF745" i="1"/>
  <c r="AE745" i="1"/>
  <c r="AH744" i="1"/>
  <c r="AG744" i="1"/>
  <c r="AF744" i="1"/>
  <c r="AE744" i="1"/>
  <c r="BA744" i="1" s="1"/>
  <c r="AH743" i="1"/>
  <c r="AG743" i="1"/>
  <c r="AF743" i="1"/>
  <c r="AE743" i="1"/>
  <c r="AH742" i="1"/>
  <c r="AG742" i="1"/>
  <c r="AF742" i="1"/>
  <c r="AE742" i="1"/>
  <c r="AH741" i="1"/>
  <c r="AG741" i="1"/>
  <c r="AF741" i="1"/>
  <c r="AE741" i="1"/>
  <c r="AH740" i="1"/>
  <c r="AG740" i="1"/>
  <c r="AF740" i="1"/>
  <c r="AE740" i="1"/>
  <c r="AH739" i="1"/>
  <c r="AG739" i="1"/>
  <c r="AF739" i="1"/>
  <c r="AE739" i="1"/>
  <c r="AH738" i="1"/>
  <c r="AG738" i="1"/>
  <c r="AF738" i="1"/>
  <c r="AE738" i="1"/>
  <c r="AH737" i="1"/>
  <c r="AG737" i="1"/>
  <c r="AF737" i="1"/>
  <c r="AE737" i="1"/>
  <c r="AH736" i="1"/>
  <c r="AG736" i="1"/>
  <c r="AF736" i="1"/>
  <c r="AE736" i="1"/>
  <c r="AH735" i="1"/>
  <c r="AG735" i="1"/>
  <c r="AF735" i="1"/>
  <c r="AE735" i="1"/>
  <c r="AH734" i="1"/>
  <c r="AG734" i="1"/>
  <c r="AF734" i="1"/>
  <c r="AE734" i="1"/>
  <c r="AH733" i="1"/>
  <c r="AG733" i="1"/>
  <c r="AF733" i="1"/>
  <c r="AE733" i="1"/>
  <c r="AH732" i="1"/>
  <c r="AG732" i="1"/>
  <c r="AF732" i="1"/>
  <c r="AE732" i="1"/>
  <c r="AH731" i="1"/>
  <c r="AG731" i="1"/>
  <c r="AF731" i="1"/>
  <c r="AE731" i="1"/>
  <c r="AH730" i="1"/>
  <c r="AG730" i="1"/>
  <c r="AF730" i="1"/>
  <c r="AE730" i="1"/>
  <c r="AH729" i="1"/>
  <c r="AG729" i="1"/>
  <c r="AF729" i="1"/>
  <c r="AE729" i="1"/>
  <c r="AH728" i="1"/>
  <c r="AG728" i="1"/>
  <c r="AF728" i="1"/>
  <c r="AE728" i="1"/>
  <c r="AH727" i="1"/>
  <c r="AG727" i="1"/>
  <c r="AF727" i="1"/>
  <c r="AE727" i="1"/>
  <c r="AH726" i="1"/>
  <c r="AG726" i="1"/>
  <c r="AF726" i="1"/>
  <c r="AE726" i="1"/>
  <c r="AH725" i="1"/>
  <c r="AG725" i="1"/>
  <c r="AF725" i="1"/>
  <c r="AE725" i="1"/>
  <c r="AH724" i="1"/>
  <c r="AG724" i="1"/>
  <c r="AF724" i="1"/>
  <c r="AE724" i="1"/>
  <c r="AH723" i="1"/>
  <c r="AG723" i="1"/>
  <c r="AF723" i="1"/>
  <c r="AE723" i="1"/>
  <c r="AH722" i="1"/>
  <c r="AG722" i="1"/>
  <c r="AF722" i="1"/>
  <c r="AE722" i="1"/>
  <c r="AH721" i="1"/>
  <c r="AG721" i="1"/>
  <c r="AF721" i="1"/>
  <c r="AE721" i="1"/>
  <c r="AH720" i="1"/>
  <c r="AG720" i="1"/>
  <c r="AF720" i="1"/>
  <c r="AE720" i="1"/>
  <c r="AH719" i="1"/>
  <c r="AG719" i="1"/>
  <c r="AF719" i="1"/>
  <c r="AE719" i="1"/>
  <c r="AH718" i="1"/>
  <c r="AG718" i="1"/>
  <c r="AF718" i="1"/>
  <c r="AE718" i="1"/>
  <c r="AH717" i="1"/>
  <c r="AG717" i="1"/>
  <c r="AF717" i="1"/>
  <c r="AE717" i="1"/>
  <c r="AH716" i="1"/>
  <c r="AG716" i="1"/>
  <c r="AF716" i="1"/>
  <c r="AE716" i="1"/>
  <c r="AH715" i="1"/>
  <c r="AG715" i="1"/>
  <c r="AF715" i="1"/>
  <c r="AE715" i="1"/>
  <c r="AH714" i="1"/>
  <c r="AG714" i="1"/>
  <c r="AF714" i="1"/>
  <c r="AE714" i="1"/>
  <c r="AH713" i="1"/>
  <c r="AG713" i="1"/>
  <c r="AF713" i="1"/>
  <c r="AE713" i="1"/>
  <c r="AH712" i="1"/>
  <c r="AG712" i="1"/>
  <c r="AF712" i="1"/>
  <c r="AE712" i="1"/>
  <c r="AH711" i="1"/>
  <c r="AG711" i="1"/>
  <c r="AF711" i="1"/>
  <c r="AE711" i="1"/>
  <c r="AH710" i="1"/>
  <c r="AG710" i="1"/>
  <c r="AF710" i="1"/>
  <c r="AE710" i="1"/>
  <c r="AH709" i="1"/>
  <c r="AG709" i="1"/>
  <c r="AF709" i="1"/>
  <c r="AE709" i="1"/>
  <c r="AH708" i="1"/>
  <c r="AG708" i="1"/>
  <c r="AF708" i="1"/>
  <c r="AE708" i="1"/>
  <c r="AH707" i="1"/>
  <c r="AG707" i="1"/>
  <c r="AF707" i="1"/>
  <c r="AE707" i="1"/>
  <c r="AH706" i="1"/>
  <c r="AG706" i="1"/>
  <c r="AF706" i="1"/>
  <c r="AE706" i="1"/>
  <c r="AH705" i="1"/>
  <c r="AG705" i="1"/>
  <c r="AF705" i="1"/>
  <c r="AE705" i="1"/>
  <c r="AH704" i="1"/>
  <c r="AG704" i="1"/>
  <c r="AF704" i="1"/>
  <c r="AE704" i="1"/>
  <c r="AH703" i="1"/>
  <c r="AG703" i="1"/>
  <c r="AF703" i="1"/>
  <c r="AE703" i="1"/>
  <c r="AH702" i="1"/>
  <c r="AG702" i="1"/>
  <c r="AF702" i="1"/>
  <c r="AE702" i="1"/>
  <c r="AH701" i="1"/>
  <c r="AG701" i="1"/>
  <c r="AF701" i="1"/>
  <c r="AE701" i="1"/>
  <c r="AH700" i="1"/>
  <c r="AG700" i="1"/>
  <c r="AF700" i="1"/>
  <c r="AE700" i="1"/>
  <c r="AH699" i="1"/>
  <c r="AG699" i="1"/>
  <c r="AF699" i="1"/>
  <c r="AE699" i="1"/>
  <c r="AH698" i="1"/>
  <c r="AG698" i="1"/>
  <c r="AF698" i="1"/>
  <c r="AE698" i="1"/>
  <c r="AH697" i="1"/>
  <c r="AG697" i="1"/>
  <c r="AF697" i="1"/>
  <c r="AE697" i="1"/>
  <c r="AH696" i="1"/>
  <c r="AG696" i="1"/>
  <c r="AF696" i="1"/>
  <c r="AE696" i="1"/>
  <c r="AH695" i="1"/>
  <c r="AG695" i="1"/>
  <c r="AF695" i="1"/>
  <c r="AE695" i="1"/>
  <c r="AH694" i="1"/>
  <c r="AG694" i="1"/>
  <c r="AF694" i="1"/>
  <c r="AE694" i="1"/>
  <c r="AH693" i="1"/>
  <c r="AG693" i="1"/>
  <c r="AF693" i="1"/>
  <c r="AE693" i="1"/>
  <c r="AH692" i="1"/>
  <c r="AG692" i="1"/>
  <c r="AF692" i="1"/>
  <c r="AE692" i="1"/>
  <c r="AH691" i="1"/>
  <c r="AG691" i="1"/>
  <c r="AF691" i="1"/>
  <c r="AE691" i="1"/>
  <c r="AH690" i="1"/>
  <c r="AG690" i="1"/>
  <c r="AF690" i="1"/>
  <c r="AE690" i="1"/>
  <c r="AH689" i="1"/>
  <c r="AG689" i="1"/>
  <c r="AF689" i="1"/>
  <c r="AE689" i="1"/>
  <c r="AH688" i="1"/>
  <c r="AG688" i="1"/>
  <c r="AF688" i="1"/>
  <c r="AE688" i="1"/>
  <c r="AH687" i="1"/>
  <c r="AG687" i="1"/>
  <c r="AF687" i="1"/>
  <c r="AE687" i="1"/>
  <c r="BA687" i="1" s="1"/>
  <c r="AH686" i="1"/>
  <c r="AG686" i="1"/>
  <c r="AF686" i="1"/>
  <c r="AE686" i="1"/>
  <c r="AH685" i="1"/>
  <c r="AG685" i="1"/>
  <c r="AF685" i="1"/>
  <c r="AE685" i="1"/>
  <c r="AH684" i="1"/>
  <c r="AG684" i="1"/>
  <c r="AF684" i="1"/>
  <c r="AE684" i="1"/>
  <c r="AH683" i="1"/>
  <c r="AG683" i="1"/>
  <c r="AF683" i="1"/>
  <c r="AE683" i="1"/>
  <c r="AH682" i="1"/>
  <c r="AG682" i="1"/>
  <c r="AF682" i="1"/>
  <c r="AE682" i="1"/>
  <c r="AH681" i="1"/>
  <c r="AG681" i="1"/>
  <c r="AF681" i="1"/>
  <c r="AE681" i="1"/>
  <c r="AH680" i="1"/>
  <c r="AG680" i="1"/>
  <c r="AF680" i="1"/>
  <c r="AE680" i="1"/>
  <c r="AH679" i="1"/>
  <c r="AG679" i="1"/>
  <c r="AF679" i="1"/>
  <c r="AE679" i="1"/>
  <c r="AH678" i="1"/>
  <c r="AG678" i="1"/>
  <c r="AF678" i="1"/>
  <c r="AE678" i="1"/>
  <c r="AH677" i="1"/>
  <c r="AG677" i="1"/>
  <c r="AF677" i="1"/>
  <c r="AE677" i="1"/>
  <c r="AH676" i="1"/>
  <c r="AG676" i="1"/>
  <c r="AF676" i="1"/>
  <c r="AE676" i="1"/>
  <c r="AH675" i="1"/>
  <c r="AG675" i="1"/>
  <c r="AF675" i="1"/>
  <c r="AE675" i="1"/>
  <c r="AH674" i="1"/>
  <c r="AG674" i="1"/>
  <c r="AF674" i="1"/>
  <c r="AE674" i="1"/>
  <c r="AH673" i="1"/>
  <c r="AG673" i="1"/>
  <c r="AF673" i="1"/>
  <c r="AE673" i="1"/>
  <c r="AH672" i="1"/>
  <c r="AG672" i="1"/>
  <c r="AF672" i="1"/>
  <c r="AE672" i="1"/>
  <c r="AH671" i="1"/>
  <c r="AG671" i="1"/>
  <c r="AF671" i="1"/>
  <c r="AE671" i="1"/>
  <c r="AH670" i="1"/>
  <c r="AG670" i="1"/>
  <c r="AF670" i="1"/>
  <c r="AE670" i="1"/>
  <c r="AH669" i="1"/>
  <c r="AG669" i="1"/>
  <c r="AF669" i="1"/>
  <c r="AE669" i="1"/>
  <c r="AH668" i="1"/>
  <c r="AG668" i="1"/>
  <c r="AF668" i="1"/>
  <c r="AE668" i="1"/>
  <c r="AH667" i="1"/>
  <c r="AG667" i="1"/>
  <c r="AF667" i="1"/>
  <c r="AE667" i="1"/>
  <c r="AH666" i="1"/>
  <c r="AG666" i="1"/>
  <c r="AF666" i="1"/>
  <c r="AE666" i="1"/>
  <c r="AH665" i="1"/>
  <c r="AG665" i="1"/>
  <c r="AF665" i="1"/>
  <c r="AE665" i="1"/>
  <c r="AH664" i="1"/>
  <c r="AG664" i="1"/>
  <c r="AF664" i="1"/>
  <c r="AE664" i="1"/>
  <c r="AH663" i="1"/>
  <c r="AG663" i="1"/>
  <c r="AF663" i="1"/>
  <c r="AE663" i="1"/>
  <c r="AH662" i="1"/>
  <c r="AG662" i="1"/>
  <c r="AF662" i="1"/>
  <c r="AE662" i="1"/>
  <c r="AH661" i="1"/>
  <c r="AG661" i="1"/>
  <c r="AF661" i="1"/>
  <c r="AE661" i="1"/>
  <c r="AH660" i="1"/>
  <c r="AG660" i="1"/>
  <c r="AF660" i="1"/>
  <c r="AE660" i="1"/>
  <c r="AH659" i="1"/>
  <c r="AG659" i="1"/>
  <c r="AF659" i="1"/>
  <c r="AE659" i="1"/>
  <c r="BA659" i="1" s="1"/>
  <c r="AH658" i="1"/>
  <c r="AG658" i="1"/>
  <c r="AF658" i="1"/>
  <c r="AE658" i="1"/>
  <c r="AH657" i="1"/>
  <c r="AG657" i="1"/>
  <c r="AF657" i="1"/>
  <c r="AE657" i="1"/>
  <c r="AH656" i="1"/>
  <c r="AG656" i="1"/>
  <c r="AF656" i="1"/>
  <c r="AE656" i="1"/>
  <c r="AH655" i="1"/>
  <c r="AG655" i="1"/>
  <c r="AF655" i="1"/>
  <c r="AE655" i="1"/>
  <c r="AH654" i="1"/>
  <c r="AG654" i="1"/>
  <c r="AF654" i="1"/>
  <c r="AE654" i="1"/>
  <c r="AH653" i="1"/>
  <c r="AG653" i="1"/>
  <c r="AF653" i="1"/>
  <c r="AE653" i="1"/>
  <c r="AH652" i="1"/>
  <c r="AG652" i="1"/>
  <c r="AF652" i="1"/>
  <c r="AE652" i="1"/>
  <c r="AH651" i="1"/>
  <c r="AG651" i="1"/>
  <c r="AF651" i="1"/>
  <c r="AE651" i="1"/>
  <c r="AH650" i="1"/>
  <c r="AG650" i="1"/>
  <c r="AF650" i="1"/>
  <c r="AE650" i="1"/>
  <c r="AH649" i="1"/>
  <c r="AG649" i="1"/>
  <c r="AF649" i="1"/>
  <c r="AE649" i="1"/>
  <c r="AH648" i="1"/>
  <c r="AG648" i="1"/>
  <c r="AF648" i="1"/>
  <c r="AE648" i="1"/>
  <c r="AH647" i="1"/>
  <c r="AG647" i="1"/>
  <c r="AF647" i="1"/>
  <c r="AE647" i="1"/>
  <c r="AH646" i="1"/>
  <c r="AG646" i="1"/>
  <c r="AF646" i="1"/>
  <c r="AE646" i="1"/>
  <c r="AH645" i="1"/>
  <c r="AG645" i="1"/>
  <c r="AF645" i="1"/>
  <c r="AE645" i="1"/>
  <c r="AH644" i="1"/>
  <c r="AG644" i="1"/>
  <c r="AF644" i="1"/>
  <c r="AE644" i="1"/>
  <c r="AH643" i="1"/>
  <c r="AG643" i="1"/>
  <c r="AF643" i="1"/>
  <c r="AE643" i="1"/>
  <c r="AH642" i="1"/>
  <c r="AG642" i="1"/>
  <c r="AF642" i="1"/>
  <c r="AE642" i="1"/>
  <c r="AH641" i="1"/>
  <c r="AG641" i="1"/>
  <c r="AF641" i="1"/>
  <c r="AE641" i="1"/>
  <c r="AH640" i="1"/>
  <c r="AG640" i="1"/>
  <c r="AF640" i="1"/>
  <c r="AE640" i="1"/>
  <c r="AH639" i="1"/>
  <c r="AG639" i="1"/>
  <c r="AF639" i="1"/>
  <c r="AE639" i="1"/>
  <c r="AH638" i="1"/>
  <c r="AG638" i="1"/>
  <c r="AF638" i="1"/>
  <c r="AE638" i="1"/>
  <c r="AH637" i="1"/>
  <c r="AG637" i="1"/>
  <c r="AF637" i="1"/>
  <c r="AE637" i="1"/>
  <c r="AH636" i="1"/>
  <c r="AG636" i="1"/>
  <c r="AF636" i="1"/>
  <c r="AE636" i="1"/>
  <c r="AH635" i="1"/>
  <c r="AG635" i="1"/>
  <c r="AF635" i="1"/>
  <c r="AE635" i="1"/>
  <c r="AH634" i="1"/>
  <c r="AG634" i="1"/>
  <c r="AF634" i="1"/>
  <c r="AE634" i="1"/>
  <c r="AH633" i="1"/>
  <c r="AG633" i="1"/>
  <c r="AF633" i="1"/>
  <c r="AE633" i="1"/>
  <c r="AH632" i="1"/>
  <c r="AG632" i="1"/>
  <c r="AF632" i="1"/>
  <c r="AE632" i="1"/>
  <c r="BA632" i="1" s="1"/>
  <c r="AH631" i="1"/>
  <c r="AG631" i="1"/>
  <c r="AF631" i="1"/>
  <c r="AE631" i="1"/>
  <c r="AH630" i="1"/>
  <c r="AG630" i="1"/>
  <c r="AF630" i="1"/>
  <c r="AE630" i="1"/>
  <c r="AH629" i="1"/>
  <c r="AG629" i="1"/>
  <c r="AF629" i="1"/>
  <c r="AE629" i="1"/>
  <c r="AH628" i="1"/>
  <c r="AG628" i="1"/>
  <c r="AF628" i="1"/>
  <c r="AE628" i="1"/>
  <c r="AH627" i="1"/>
  <c r="AG627" i="1"/>
  <c r="AF627" i="1"/>
  <c r="AE627" i="1"/>
  <c r="AH626" i="1"/>
  <c r="AG626" i="1"/>
  <c r="AF626" i="1"/>
  <c r="AE626" i="1"/>
  <c r="AH625" i="1"/>
  <c r="AG625" i="1"/>
  <c r="AF625" i="1"/>
  <c r="AE625" i="1"/>
  <c r="AH624" i="1"/>
  <c r="AG624" i="1"/>
  <c r="AF624" i="1"/>
  <c r="AE624" i="1"/>
  <c r="AH623" i="1"/>
  <c r="AG623" i="1"/>
  <c r="AF623" i="1"/>
  <c r="AE623" i="1"/>
  <c r="AH622" i="1"/>
  <c r="AG622" i="1"/>
  <c r="AF622" i="1"/>
  <c r="AE622" i="1"/>
  <c r="AH621" i="1"/>
  <c r="AG621" i="1"/>
  <c r="AF621" i="1"/>
  <c r="AE621" i="1"/>
  <c r="AH620" i="1"/>
  <c r="AG620" i="1"/>
  <c r="AF620" i="1"/>
  <c r="AE620" i="1"/>
  <c r="AH619" i="1"/>
  <c r="AG619" i="1"/>
  <c r="AF619" i="1"/>
  <c r="AE619" i="1"/>
  <c r="AH618" i="1"/>
  <c r="AG618" i="1"/>
  <c r="AF618" i="1"/>
  <c r="AE618" i="1"/>
  <c r="AH617" i="1"/>
  <c r="AG617" i="1"/>
  <c r="AF617" i="1"/>
  <c r="AE617" i="1"/>
  <c r="AH616" i="1"/>
  <c r="AG616" i="1"/>
  <c r="AF616" i="1"/>
  <c r="AE616" i="1"/>
  <c r="AH615" i="1"/>
  <c r="AG615" i="1"/>
  <c r="AF615" i="1"/>
  <c r="AE615" i="1"/>
  <c r="AH614" i="1"/>
  <c r="AG614" i="1"/>
  <c r="AF614" i="1"/>
  <c r="AE614" i="1"/>
  <c r="AH613" i="1"/>
  <c r="AG613" i="1"/>
  <c r="AF613" i="1"/>
  <c r="AE613" i="1"/>
  <c r="AH612" i="1"/>
  <c r="AG612" i="1"/>
  <c r="AF612" i="1"/>
  <c r="AE612" i="1"/>
  <c r="AH611" i="1"/>
  <c r="AG611" i="1"/>
  <c r="AF611" i="1"/>
  <c r="AE611" i="1"/>
  <c r="AH610" i="1"/>
  <c r="AG610" i="1"/>
  <c r="AF610" i="1"/>
  <c r="AE610" i="1"/>
  <c r="AH609" i="1"/>
  <c r="AG609" i="1"/>
  <c r="AF609" i="1"/>
  <c r="AE609" i="1"/>
  <c r="AH608" i="1"/>
  <c r="AG608" i="1"/>
  <c r="AF608" i="1"/>
  <c r="AE608" i="1"/>
  <c r="AH607" i="1"/>
  <c r="AG607" i="1"/>
  <c r="AF607" i="1"/>
  <c r="AE607" i="1"/>
  <c r="AH606" i="1"/>
  <c r="AG606" i="1"/>
  <c r="AF606" i="1"/>
  <c r="AE606" i="1"/>
  <c r="AH605" i="1"/>
  <c r="AG605" i="1"/>
  <c r="AF605" i="1"/>
  <c r="AE605" i="1"/>
  <c r="AH604" i="1"/>
  <c r="AG604" i="1"/>
  <c r="AF604" i="1"/>
  <c r="AE604" i="1"/>
  <c r="AH603" i="1"/>
  <c r="AG603" i="1"/>
  <c r="AF603" i="1"/>
  <c r="AE603" i="1"/>
  <c r="AH602" i="1"/>
  <c r="AG602" i="1"/>
  <c r="AF602" i="1"/>
  <c r="AE602" i="1"/>
  <c r="AH601" i="1"/>
  <c r="AG601" i="1"/>
  <c r="AF601" i="1"/>
  <c r="AE601" i="1"/>
  <c r="AH600" i="1"/>
  <c r="AG600" i="1"/>
  <c r="AF600" i="1"/>
  <c r="AE600" i="1"/>
  <c r="AH599" i="1"/>
  <c r="AG599" i="1"/>
  <c r="AF599" i="1"/>
  <c r="AE599" i="1"/>
  <c r="AH598" i="1"/>
  <c r="AG598" i="1"/>
  <c r="AF598" i="1"/>
  <c r="AE598" i="1"/>
  <c r="AH597" i="1"/>
  <c r="AG597" i="1"/>
  <c r="AF597" i="1"/>
  <c r="AE597" i="1"/>
  <c r="AH596" i="1"/>
  <c r="AG596" i="1"/>
  <c r="AF596" i="1"/>
  <c r="AE596" i="1"/>
  <c r="AH595" i="1"/>
  <c r="AG595" i="1"/>
  <c r="AF595" i="1"/>
  <c r="AE595" i="1"/>
  <c r="AH594" i="1"/>
  <c r="AG594" i="1"/>
  <c r="AF594" i="1"/>
  <c r="AE594" i="1"/>
  <c r="AH593" i="1"/>
  <c r="AG593" i="1"/>
  <c r="AF593" i="1"/>
  <c r="AE593" i="1"/>
  <c r="AH592" i="1"/>
  <c r="AG592" i="1"/>
  <c r="AF592" i="1"/>
  <c r="AE592" i="1"/>
  <c r="AH591" i="1"/>
  <c r="AG591" i="1"/>
  <c r="AF591" i="1"/>
  <c r="AE591" i="1"/>
  <c r="AH590" i="1"/>
  <c r="AG590" i="1"/>
  <c r="AF590" i="1"/>
  <c r="AE590" i="1"/>
  <c r="AH589" i="1"/>
  <c r="AG589" i="1"/>
  <c r="AF589" i="1"/>
  <c r="AE589" i="1"/>
  <c r="AH588" i="1"/>
  <c r="AG588" i="1"/>
  <c r="AF588" i="1"/>
  <c r="AE588" i="1"/>
  <c r="AH587" i="1"/>
  <c r="AG587" i="1"/>
  <c r="AF587" i="1"/>
  <c r="AE587" i="1"/>
  <c r="AH586" i="1"/>
  <c r="AG586" i="1"/>
  <c r="AF586" i="1"/>
  <c r="AE586" i="1"/>
  <c r="AH585" i="1"/>
  <c r="AG585" i="1"/>
  <c r="AF585" i="1"/>
  <c r="AE585" i="1"/>
  <c r="AH584" i="1"/>
  <c r="AG584" i="1"/>
  <c r="AF584" i="1"/>
  <c r="AE584" i="1"/>
  <c r="BA584" i="1" s="1"/>
  <c r="AH583" i="1"/>
  <c r="AG583" i="1"/>
  <c r="AF583" i="1"/>
  <c r="AE583" i="1"/>
  <c r="AH582" i="1"/>
  <c r="AG582" i="1"/>
  <c r="AF582" i="1"/>
  <c r="AE582" i="1"/>
  <c r="AH581" i="1"/>
  <c r="AG581" i="1"/>
  <c r="AF581" i="1"/>
  <c r="AE581" i="1"/>
  <c r="AH580" i="1"/>
  <c r="AG580" i="1"/>
  <c r="AF580" i="1"/>
  <c r="AE580" i="1"/>
  <c r="AH579" i="1"/>
  <c r="AG579" i="1"/>
  <c r="AF579" i="1"/>
  <c r="AE579" i="1"/>
  <c r="AH578" i="1"/>
  <c r="AG578" i="1"/>
  <c r="AF578" i="1"/>
  <c r="AE578" i="1"/>
  <c r="AH577" i="1"/>
  <c r="AG577" i="1"/>
  <c r="AF577" i="1"/>
  <c r="AE577" i="1"/>
  <c r="AH576" i="1"/>
  <c r="AG576" i="1"/>
  <c r="AF576" i="1"/>
  <c r="AE576" i="1"/>
  <c r="AH575" i="1"/>
  <c r="AG575" i="1"/>
  <c r="AF575" i="1"/>
  <c r="AE575" i="1"/>
  <c r="AH574" i="1"/>
  <c r="AG574" i="1"/>
  <c r="AF574" i="1"/>
  <c r="AE574" i="1"/>
  <c r="AH573" i="1"/>
  <c r="AG573" i="1"/>
  <c r="AF573" i="1"/>
  <c r="AE573" i="1"/>
  <c r="AH572" i="1"/>
  <c r="AG572" i="1"/>
  <c r="AF572" i="1"/>
  <c r="AE572" i="1"/>
  <c r="AH571" i="1"/>
  <c r="AG571" i="1"/>
  <c r="AF571" i="1"/>
  <c r="AE571" i="1"/>
  <c r="AH570" i="1"/>
  <c r="AG570" i="1"/>
  <c r="AF570" i="1"/>
  <c r="AE570" i="1"/>
  <c r="AH569" i="1"/>
  <c r="AG569" i="1"/>
  <c r="AF569" i="1"/>
  <c r="AE569" i="1"/>
  <c r="AH568" i="1"/>
  <c r="AG568" i="1"/>
  <c r="AF568" i="1"/>
  <c r="AE568" i="1"/>
  <c r="AH567" i="1"/>
  <c r="AG567" i="1"/>
  <c r="AF567" i="1"/>
  <c r="AE567" i="1"/>
  <c r="AH566" i="1"/>
  <c r="AG566" i="1"/>
  <c r="AF566" i="1"/>
  <c r="AE566" i="1"/>
  <c r="AH565" i="1"/>
  <c r="AG565" i="1"/>
  <c r="AF565" i="1"/>
  <c r="AE565" i="1"/>
  <c r="AH564" i="1"/>
  <c r="AG564" i="1"/>
  <c r="AF564" i="1"/>
  <c r="AE564" i="1"/>
  <c r="AH563" i="1"/>
  <c r="AG563" i="1"/>
  <c r="AF563" i="1"/>
  <c r="AE563" i="1"/>
  <c r="BA563" i="1" s="1"/>
  <c r="AH562" i="1"/>
  <c r="AG562" i="1"/>
  <c r="AF562" i="1"/>
  <c r="AE562" i="1"/>
  <c r="AH561" i="1"/>
  <c r="AG561" i="1"/>
  <c r="AF561" i="1"/>
  <c r="AE561" i="1"/>
  <c r="AH560" i="1"/>
  <c r="AG560" i="1"/>
  <c r="AF560" i="1"/>
  <c r="AE560" i="1"/>
  <c r="AH559" i="1"/>
  <c r="AG559" i="1"/>
  <c r="AF559" i="1"/>
  <c r="AE559" i="1"/>
  <c r="AH558" i="1"/>
  <c r="AG558" i="1"/>
  <c r="AF558" i="1"/>
  <c r="AE558" i="1"/>
  <c r="AH557" i="1"/>
  <c r="AG557" i="1"/>
  <c r="AF557" i="1"/>
  <c r="AE557" i="1"/>
  <c r="AH556" i="1"/>
  <c r="AG556" i="1"/>
  <c r="AF556" i="1"/>
  <c r="AE556" i="1"/>
  <c r="AH555" i="1"/>
  <c r="AG555" i="1"/>
  <c r="AF555" i="1"/>
  <c r="AE555" i="1"/>
  <c r="AH554" i="1"/>
  <c r="AG554" i="1"/>
  <c r="AF554" i="1"/>
  <c r="AE554" i="1"/>
  <c r="AH553" i="1"/>
  <c r="AG553" i="1"/>
  <c r="AF553" i="1"/>
  <c r="AE553" i="1"/>
  <c r="AH552" i="1"/>
  <c r="AG552" i="1"/>
  <c r="AF552" i="1"/>
  <c r="AE552" i="1"/>
  <c r="AH551" i="1"/>
  <c r="AG551" i="1"/>
  <c r="AF551" i="1"/>
  <c r="AE551" i="1"/>
  <c r="AH550" i="1"/>
  <c r="AG550" i="1"/>
  <c r="AF550" i="1"/>
  <c r="AE550" i="1"/>
  <c r="AH549" i="1"/>
  <c r="AG549" i="1"/>
  <c r="AF549" i="1"/>
  <c r="AE549" i="1"/>
  <c r="AH548" i="1"/>
  <c r="AG548" i="1"/>
  <c r="AF548" i="1"/>
  <c r="AE548" i="1"/>
  <c r="AH547" i="1"/>
  <c r="AG547" i="1"/>
  <c r="AF547" i="1"/>
  <c r="AE547" i="1"/>
  <c r="AH546" i="1"/>
  <c r="AG546" i="1"/>
  <c r="AF546" i="1"/>
  <c r="AE546" i="1"/>
  <c r="AH545" i="1"/>
  <c r="AG545" i="1"/>
  <c r="AF545" i="1"/>
  <c r="AE545" i="1"/>
  <c r="AH544" i="1"/>
  <c r="AG544" i="1"/>
  <c r="AF544" i="1"/>
  <c r="AE544" i="1"/>
  <c r="AH543" i="1"/>
  <c r="AG543" i="1"/>
  <c r="AF543" i="1"/>
  <c r="AE543" i="1"/>
  <c r="AH542" i="1"/>
  <c r="AG542" i="1"/>
  <c r="AF542" i="1"/>
  <c r="AE542" i="1"/>
  <c r="AH541" i="1"/>
  <c r="AG541" i="1"/>
  <c r="AF541" i="1"/>
  <c r="AE541" i="1"/>
  <c r="AH540" i="1"/>
  <c r="AG540" i="1"/>
  <c r="AF540" i="1"/>
  <c r="AE540" i="1"/>
  <c r="AH539" i="1"/>
  <c r="AG539" i="1"/>
  <c r="AF539" i="1"/>
  <c r="AE539" i="1"/>
  <c r="AH538" i="1"/>
  <c r="AG538" i="1"/>
  <c r="AF538" i="1"/>
  <c r="AE538" i="1"/>
  <c r="AH537" i="1"/>
  <c r="AG537" i="1"/>
  <c r="AF537" i="1"/>
  <c r="AE537" i="1"/>
  <c r="AH536" i="1"/>
  <c r="AG536" i="1"/>
  <c r="AF536" i="1"/>
  <c r="AE536" i="1"/>
  <c r="AH535" i="1"/>
  <c r="AG535" i="1"/>
  <c r="AF535" i="1"/>
  <c r="AE535" i="1"/>
  <c r="AH534" i="1"/>
  <c r="AG534" i="1"/>
  <c r="AF534" i="1"/>
  <c r="AE534" i="1"/>
  <c r="AH533" i="1"/>
  <c r="AG533" i="1"/>
  <c r="AF533" i="1"/>
  <c r="AE533" i="1"/>
  <c r="AH532" i="1"/>
  <c r="AG532" i="1"/>
  <c r="AF532" i="1"/>
  <c r="AE532" i="1"/>
  <c r="AH531" i="1"/>
  <c r="AG531" i="1"/>
  <c r="AF531" i="1"/>
  <c r="AE531" i="1"/>
  <c r="AH530" i="1"/>
  <c r="AG530" i="1"/>
  <c r="AF530" i="1"/>
  <c r="AE530" i="1"/>
  <c r="AH529" i="1"/>
  <c r="AG529" i="1"/>
  <c r="AF529" i="1"/>
  <c r="AE529" i="1"/>
  <c r="AH528" i="1"/>
  <c r="AG528" i="1"/>
  <c r="AF528" i="1"/>
  <c r="AE528" i="1"/>
  <c r="AH527" i="1"/>
  <c r="AG527" i="1"/>
  <c r="AF527" i="1"/>
  <c r="AE527" i="1"/>
  <c r="AH526" i="1"/>
  <c r="AG526" i="1"/>
  <c r="AF526" i="1"/>
  <c r="AE526" i="1"/>
  <c r="AH525" i="1"/>
  <c r="AG525" i="1"/>
  <c r="AF525" i="1"/>
  <c r="AE525" i="1"/>
  <c r="AH524" i="1"/>
  <c r="AG524" i="1"/>
  <c r="AF524" i="1"/>
  <c r="AE524" i="1"/>
  <c r="AH523" i="1"/>
  <c r="AG523" i="1"/>
  <c r="AF523" i="1"/>
  <c r="AE523" i="1"/>
  <c r="AH522" i="1"/>
  <c r="AG522" i="1"/>
  <c r="AF522" i="1"/>
  <c r="AE522" i="1"/>
  <c r="AH521" i="1"/>
  <c r="AG521" i="1"/>
  <c r="AF521" i="1"/>
  <c r="AE521" i="1"/>
  <c r="AH520" i="1"/>
  <c r="AG520" i="1"/>
  <c r="AF520" i="1"/>
  <c r="AE520" i="1"/>
  <c r="BA520" i="1" s="1"/>
  <c r="AH519" i="1"/>
  <c r="AG519" i="1"/>
  <c r="AF519" i="1"/>
  <c r="AE519" i="1"/>
  <c r="AH518" i="1"/>
  <c r="AG518" i="1"/>
  <c r="AF518" i="1"/>
  <c r="AE518" i="1"/>
  <c r="AH517" i="1"/>
  <c r="AG517" i="1"/>
  <c r="AF517" i="1"/>
  <c r="AE517" i="1"/>
  <c r="AH516" i="1"/>
  <c r="AG516" i="1"/>
  <c r="AF516" i="1"/>
  <c r="AE516" i="1"/>
  <c r="AH515" i="1"/>
  <c r="AG515" i="1"/>
  <c r="AF515" i="1"/>
  <c r="AE515" i="1"/>
  <c r="AH514" i="1"/>
  <c r="AG514" i="1"/>
  <c r="AF514" i="1"/>
  <c r="AE514" i="1"/>
  <c r="AH513" i="1"/>
  <c r="AG513" i="1"/>
  <c r="AF513" i="1"/>
  <c r="AE513" i="1"/>
  <c r="AH512" i="1"/>
  <c r="AG512" i="1"/>
  <c r="AF512" i="1"/>
  <c r="AE512" i="1"/>
  <c r="AH511" i="1"/>
  <c r="AG511" i="1"/>
  <c r="AF511" i="1"/>
  <c r="AE511" i="1"/>
  <c r="AH510" i="1"/>
  <c r="AG510" i="1"/>
  <c r="AF510" i="1"/>
  <c r="AE510" i="1"/>
  <c r="AH509" i="1"/>
  <c r="AG509" i="1"/>
  <c r="AF509" i="1"/>
  <c r="AE509" i="1"/>
  <c r="AH508" i="1"/>
  <c r="AG508" i="1"/>
  <c r="AF508" i="1"/>
  <c r="AE508" i="1"/>
  <c r="AH507" i="1"/>
  <c r="AG507" i="1"/>
  <c r="AF507" i="1"/>
  <c r="AE507" i="1"/>
  <c r="AH506" i="1"/>
  <c r="AG506" i="1"/>
  <c r="AF506" i="1"/>
  <c r="AE506" i="1"/>
  <c r="AH505" i="1"/>
  <c r="AG505" i="1"/>
  <c r="AF505" i="1"/>
  <c r="AE505" i="1"/>
  <c r="AH504" i="1"/>
  <c r="AG504" i="1"/>
  <c r="AF504" i="1"/>
  <c r="AE504" i="1"/>
  <c r="AH503" i="1"/>
  <c r="AG503" i="1"/>
  <c r="AF503" i="1"/>
  <c r="AE503" i="1"/>
  <c r="AH502" i="1"/>
  <c r="AG502" i="1"/>
  <c r="AF502" i="1"/>
  <c r="AE502" i="1"/>
  <c r="AH501" i="1"/>
  <c r="AG501" i="1"/>
  <c r="AF501" i="1"/>
  <c r="AE501" i="1"/>
  <c r="AH500" i="1"/>
  <c r="AG500" i="1"/>
  <c r="AF500" i="1"/>
  <c r="AE500" i="1"/>
  <c r="AH499" i="1"/>
  <c r="AG499" i="1"/>
  <c r="AF499" i="1"/>
  <c r="AE499" i="1"/>
  <c r="BA499" i="1" s="1"/>
  <c r="AH498" i="1"/>
  <c r="AG498" i="1"/>
  <c r="AF498" i="1"/>
  <c r="AE498" i="1"/>
  <c r="AH497" i="1"/>
  <c r="AG497" i="1"/>
  <c r="AF497" i="1"/>
  <c r="AE497" i="1"/>
  <c r="AH496" i="1"/>
  <c r="AG496" i="1"/>
  <c r="AF496" i="1"/>
  <c r="AE496" i="1"/>
  <c r="AH495" i="1"/>
  <c r="AG495" i="1"/>
  <c r="AF495" i="1"/>
  <c r="AE495" i="1"/>
  <c r="AH494" i="1"/>
  <c r="AG494" i="1"/>
  <c r="AF494" i="1"/>
  <c r="AE494" i="1"/>
  <c r="AH493" i="1"/>
  <c r="AG493" i="1"/>
  <c r="AF493" i="1"/>
  <c r="AE493" i="1"/>
  <c r="AH492" i="1"/>
  <c r="AG492" i="1"/>
  <c r="AF492" i="1"/>
  <c r="AE492" i="1"/>
  <c r="AH491" i="1"/>
  <c r="AG491" i="1"/>
  <c r="AF491" i="1"/>
  <c r="AE491" i="1"/>
  <c r="AH490" i="1"/>
  <c r="AG490" i="1"/>
  <c r="AF490" i="1"/>
  <c r="AE490" i="1"/>
  <c r="AH489" i="1"/>
  <c r="AG489" i="1"/>
  <c r="AF489" i="1"/>
  <c r="AE489" i="1"/>
  <c r="AH488" i="1"/>
  <c r="AG488" i="1"/>
  <c r="AF488" i="1"/>
  <c r="AE488" i="1"/>
  <c r="AH487" i="1"/>
  <c r="AG487" i="1"/>
  <c r="AF487" i="1"/>
  <c r="AE487" i="1"/>
  <c r="AH486" i="1"/>
  <c r="AG486" i="1"/>
  <c r="AF486" i="1"/>
  <c r="AE486" i="1"/>
  <c r="AH485" i="1"/>
  <c r="AG485" i="1"/>
  <c r="AF485" i="1"/>
  <c r="AE485" i="1"/>
  <c r="AH484" i="1"/>
  <c r="AG484" i="1"/>
  <c r="AF484" i="1"/>
  <c r="AE484" i="1"/>
  <c r="AH483" i="1"/>
  <c r="AG483" i="1"/>
  <c r="AF483" i="1"/>
  <c r="AE483" i="1"/>
  <c r="AH482" i="1"/>
  <c r="AG482" i="1"/>
  <c r="AF482" i="1"/>
  <c r="AE482" i="1"/>
  <c r="AH481" i="1"/>
  <c r="AG481" i="1"/>
  <c r="AF481" i="1"/>
  <c r="AE481" i="1"/>
  <c r="AH480" i="1"/>
  <c r="AG480" i="1"/>
  <c r="AF480" i="1"/>
  <c r="AE480" i="1"/>
  <c r="AH479" i="1"/>
  <c r="AG479" i="1"/>
  <c r="AF479" i="1"/>
  <c r="AE479" i="1"/>
  <c r="AH478" i="1"/>
  <c r="AG478" i="1"/>
  <c r="AF478" i="1"/>
  <c r="AE478" i="1"/>
  <c r="AH477" i="1"/>
  <c r="AG477" i="1"/>
  <c r="AF477" i="1"/>
  <c r="AE477" i="1"/>
  <c r="AH476" i="1"/>
  <c r="AG476" i="1"/>
  <c r="AF476" i="1"/>
  <c r="AE476" i="1"/>
  <c r="AH475" i="1"/>
  <c r="AG475" i="1"/>
  <c r="AF475" i="1"/>
  <c r="AE475" i="1"/>
  <c r="AH474" i="1"/>
  <c r="AG474" i="1"/>
  <c r="AF474" i="1"/>
  <c r="AE474" i="1"/>
  <c r="AH473" i="1"/>
  <c r="AG473" i="1"/>
  <c r="AF473" i="1"/>
  <c r="AE473" i="1"/>
  <c r="AH472" i="1"/>
  <c r="AG472" i="1"/>
  <c r="AF472" i="1"/>
  <c r="AE472" i="1"/>
  <c r="AH471" i="1"/>
  <c r="AG471" i="1"/>
  <c r="AF471" i="1"/>
  <c r="AE471" i="1"/>
  <c r="AH470" i="1"/>
  <c r="AG470" i="1"/>
  <c r="AF470" i="1"/>
  <c r="AE470" i="1"/>
  <c r="AH469" i="1"/>
  <c r="AG469" i="1"/>
  <c r="AF469" i="1"/>
  <c r="AE469" i="1"/>
  <c r="AH468" i="1"/>
  <c r="AG468" i="1"/>
  <c r="AF468" i="1"/>
  <c r="AE468" i="1"/>
  <c r="AH467" i="1"/>
  <c r="AG467" i="1"/>
  <c r="AF467" i="1"/>
  <c r="AE467" i="1"/>
  <c r="AH466" i="1"/>
  <c r="AG466" i="1"/>
  <c r="AF466" i="1"/>
  <c r="AE466" i="1"/>
  <c r="AH465" i="1"/>
  <c r="AG465" i="1"/>
  <c r="AF465" i="1"/>
  <c r="AE465" i="1"/>
  <c r="AH464" i="1"/>
  <c r="AG464" i="1"/>
  <c r="AF464" i="1"/>
  <c r="AE464" i="1"/>
  <c r="AH463" i="1"/>
  <c r="AG463" i="1"/>
  <c r="AF463" i="1"/>
  <c r="AE463" i="1"/>
  <c r="AH462" i="1"/>
  <c r="AG462" i="1"/>
  <c r="AF462" i="1"/>
  <c r="AE462" i="1"/>
  <c r="AH461" i="1"/>
  <c r="AG461" i="1"/>
  <c r="AF461" i="1"/>
  <c r="AE461" i="1"/>
  <c r="AH460" i="1"/>
  <c r="AG460" i="1"/>
  <c r="AF460" i="1"/>
  <c r="AE460" i="1"/>
  <c r="AH459" i="1"/>
  <c r="AG459" i="1"/>
  <c r="AF459" i="1"/>
  <c r="AE459" i="1"/>
  <c r="AH458" i="1"/>
  <c r="AG458" i="1"/>
  <c r="AF458" i="1"/>
  <c r="AE458" i="1"/>
  <c r="AH457" i="1"/>
  <c r="AG457" i="1"/>
  <c r="AF457" i="1"/>
  <c r="AE457" i="1"/>
  <c r="AH456" i="1"/>
  <c r="AG456" i="1"/>
  <c r="AF456" i="1"/>
  <c r="AE456" i="1"/>
  <c r="BA456" i="1" s="1"/>
  <c r="AH455" i="1"/>
  <c r="AG455" i="1"/>
  <c r="AF455" i="1"/>
  <c r="AE455" i="1"/>
  <c r="AH454" i="1"/>
  <c r="AG454" i="1"/>
  <c r="AF454" i="1"/>
  <c r="AE454" i="1"/>
  <c r="AH453" i="1"/>
  <c r="AG453" i="1"/>
  <c r="AF453" i="1"/>
  <c r="AE453" i="1"/>
  <c r="AH452" i="1"/>
  <c r="AG452" i="1"/>
  <c r="AF452" i="1"/>
  <c r="AE452" i="1"/>
  <c r="AH451" i="1"/>
  <c r="AG451" i="1"/>
  <c r="AF451" i="1"/>
  <c r="AE451" i="1"/>
  <c r="AH450" i="1"/>
  <c r="AG450" i="1"/>
  <c r="AF450" i="1"/>
  <c r="AE450" i="1"/>
  <c r="AH449" i="1"/>
  <c r="AG449" i="1"/>
  <c r="AF449" i="1"/>
  <c r="AE449" i="1"/>
  <c r="AH448" i="1"/>
  <c r="AG448" i="1"/>
  <c r="AF448" i="1"/>
  <c r="AE448" i="1"/>
  <c r="AH447" i="1"/>
  <c r="AG447" i="1"/>
  <c r="AF447" i="1"/>
  <c r="AE447" i="1"/>
  <c r="AH446" i="1"/>
  <c r="AG446" i="1"/>
  <c r="AF446" i="1"/>
  <c r="AE446" i="1"/>
  <c r="AH445" i="1"/>
  <c r="AG445" i="1"/>
  <c r="AF445" i="1"/>
  <c r="AE445" i="1"/>
  <c r="AH444" i="1"/>
  <c r="AG444" i="1"/>
  <c r="AF444" i="1"/>
  <c r="AE444" i="1"/>
  <c r="AH443" i="1"/>
  <c r="AG443" i="1"/>
  <c r="AF443" i="1"/>
  <c r="AE443" i="1"/>
  <c r="AH442" i="1"/>
  <c r="AG442" i="1"/>
  <c r="AF442" i="1"/>
  <c r="AE442" i="1"/>
  <c r="AH441" i="1"/>
  <c r="AG441" i="1"/>
  <c r="AF441" i="1"/>
  <c r="AE441" i="1"/>
  <c r="AH440" i="1"/>
  <c r="AG440" i="1"/>
  <c r="AF440" i="1"/>
  <c r="AE440" i="1"/>
  <c r="AH439" i="1"/>
  <c r="AG439" i="1"/>
  <c r="AF439" i="1"/>
  <c r="AE439" i="1"/>
  <c r="AH438" i="1"/>
  <c r="AG438" i="1"/>
  <c r="AF438" i="1"/>
  <c r="AE438" i="1"/>
  <c r="AH437" i="1"/>
  <c r="AG437" i="1"/>
  <c r="AF437" i="1"/>
  <c r="AE437" i="1"/>
  <c r="AH436" i="1"/>
  <c r="AG436" i="1"/>
  <c r="AF436" i="1"/>
  <c r="AE436" i="1"/>
  <c r="AH435" i="1"/>
  <c r="AG435" i="1"/>
  <c r="AF435" i="1"/>
  <c r="AE435" i="1"/>
  <c r="BA435" i="1" s="1"/>
  <c r="AH434" i="1"/>
  <c r="AG434" i="1"/>
  <c r="AF434" i="1"/>
  <c r="AE434" i="1"/>
  <c r="AH433" i="1"/>
  <c r="AG433" i="1"/>
  <c r="AF433" i="1"/>
  <c r="AE433" i="1"/>
  <c r="AH432" i="1"/>
  <c r="AG432" i="1"/>
  <c r="AF432" i="1"/>
  <c r="AE432" i="1"/>
  <c r="AH431" i="1"/>
  <c r="AG431" i="1"/>
  <c r="AF431" i="1"/>
  <c r="AE431" i="1"/>
  <c r="AH430" i="1"/>
  <c r="AG430" i="1"/>
  <c r="AF430" i="1"/>
  <c r="AE430" i="1"/>
  <c r="AH429" i="1"/>
  <c r="AG429" i="1"/>
  <c r="AF429" i="1"/>
  <c r="AE429" i="1"/>
  <c r="AH428" i="1"/>
  <c r="AG428" i="1"/>
  <c r="AF428" i="1"/>
  <c r="AE428" i="1"/>
  <c r="AH427" i="1"/>
  <c r="AG427" i="1"/>
  <c r="AF427" i="1"/>
  <c r="AE427" i="1"/>
  <c r="AH426" i="1"/>
  <c r="AG426" i="1"/>
  <c r="AF426" i="1"/>
  <c r="AE426" i="1"/>
  <c r="AH425" i="1"/>
  <c r="AG425" i="1"/>
  <c r="AF425" i="1"/>
  <c r="AE425" i="1"/>
  <c r="AH424" i="1"/>
  <c r="AG424" i="1"/>
  <c r="AF424" i="1"/>
  <c r="AE424" i="1"/>
  <c r="AH423" i="1"/>
  <c r="AG423" i="1"/>
  <c r="AF423" i="1"/>
  <c r="AE423" i="1"/>
  <c r="AH422" i="1"/>
  <c r="AG422" i="1"/>
  <c r="AF422" i="1"/>
  <c r="AE422" i="1"/>
  <c r="AH421" i="1"/>
  <c r="AG421" i="1"/>
  <c r="AF421" i="1"/>
  <c r="AE421" i="1"/>
  <c r="AH420" i="1"/>
  <c r="AG420" i="1"/>
  <c r="AF420" i="1"/>
  <c r="AE420" i="1"/>
  <c r="AH419" i="1"/>
  <c r="AG419" i="1"/>
  <c r="AF419" i="1"/>
  <c r="AE419" i="1"/>
  <c r="AH418" i="1"/>
  <c r="AG418" i="1"/>
  <c r="AF418" i="1"/>
  <c r="AE418" i="1"/>
  <c r="AH417" i="1"/>
  <c r="AG417" i="1"/>
  <c r="AF417" i="1"/>
  <c r="AE417" i="1"/>
  <c r="AH416" i="1"/>
  <c r="AG416" i="1"/>
  <c r="AF416" i="1"/>
  <c r="AE416" i="1"/>
  <c r="AH415" i="1"/>
  <c r="AG415" i="1"/>
  <c r="AF415" i="1"/>
  <c r="AE415" i="1"/>
  <c r="AH414" i="1"/>
  <c r="AG414" i="1"/>
  <c r="AF414" i="1"/>
  <c r="AE414" i="1"/>
  <c r="AH413" i="1"/>
  <c r="AG413" i="1"/>
  <c r="AF413" i="1"/>
  <c r="AE413" i="1"/>
  <c r="AH412" i="1"/>
  <c r="AG412" i="1"/>
  <c r="AF412" i="1"/>
  <c r="AE412" i="1"/>
  <c r="AH411" i="1"/>
  <c r="AG411" i="1"/>
  <c r="AF411" i="1"/>
  <c r="AE411" i="1"/>
  <c r="AH410" i="1"/>
  <c r="AG410" i="1"/>
  <c r="AF410" i="1"/>
  <c r="AE410" i="1"/>
  <c r="AH409" i="1"/>
  <c r="AG409" i="1"/>
  <c r="AF409" i="1"/>
  <c r="AE409" i="1"/>
  <c r="AH408" i="1"/>
  <c r="AG408" i="1"/>
  <c r="AF408" i="1"/>
  <c r="AE408" i="1"/>
  <c r="AH407" i="1"/>
  <c r="AG407" i="1"/>
  <c r="AF407" i="1"/>
  <c r="AE407" i="1"/>
  <c r="AH406" i="1"/>
  <c r="AG406" i="1"/>
  <c r="AF406" i="1"/>
  <c r="AE406" i="1"/>
  <c r="AH405" i="1"/>
  <c r="AG405" i="1"/>
  <c r="AF405" i="1"/>
  <c r="AE405" i="1"/>
  <c r="AH404" i="1"/>
  <c r="AG404" i="1"/>
  <c r="AF404" i="1"/>
  <c r="AE404" i="1"/>
  <c r="AH403" i="1"/>
  <c r="AG403" i="1"/>
  <c r="AF403" i="1"/>
  <c r="AE403" i="1"/>
  <c r="AH402" i="1"/>
  <c r="AG402" i="1"/>
  <c r="AF402" i="1"/>
  <c r="AE402" i="1"/>
  <c r="AH401" i="1"/>
  <c r="AG401" i="1"/>
  <c r="AF401" i="1"/>
  <c r="AE401" i="1"/>
  <c r="AH400" i="1"/>
  <c r="AG400" i="1"/>
  <c r="AF400" i="1"/>
  <c r="AE400" i="1"/>
  <c r="AH399" i="1"/>
  <c r="AG399" i="1"/>
  <c r="AF399" i="1"/>
  <c r="AE399" i="1"/>
  <c r="AH398" i="1"/>
  <c r="AG398" i="1"/>
  <c r="AF398" i="1"/>
  <c r="AE398" i="1"/>
  <c r="AH397" i="1"/>
  <c r="AG397" i="1"/>
  <c r="AF397" i="1"/>
  <c r="AE397" i="1"/>
  <c r="AH396" i="1"/>
  <c r="AG396" i="1"/>
  <c r="AF396" i="1"/>
  <c r="AE396" i="1"/>
  <c r="AH395" i="1"/>
  <c r="AG395" i="1"/>
  <c r="AF395" i="1"/>
  <c r="AE395" i="1"/>
  <c r="AH394" i="1"/>
  <c r="AG394" i="1"/>
  <c r="AF394" i="1"/>
  <c r="AE394" i="1"/>
  <c r="AH393" i="1"/>
  <c r="AG393" i="1"/>
  <c r="AF393" i="1"/>
  <c r="AE393" i="1"/>
  <c r="AH392" i="1"/>
  <c r="AG392" i="1"/>
  <c r="AF392" i="1"/>
  <c r="AE392" i="1"/>
  <c r="BA392" i="1" s="1"/>
  <c r="AH391" i="1"/>
  <c r="AG391" i="1"/>
  <c r="AF391" i="1"/>
  <c r="AE391" i="1"/>
  <c r="AH390" i="1"/>
  <c r="AG390" i="1"/>
  <c r="AF390" i="1"/>
  <c r="AE390" i="1"/>
  <c r="AH389" i="1"/>
  <c r="AG389" i="1"/>
  <c r="AF389" i="1"/>
  <c r="AE389" i="1"/>
  <c r="AH388" i="1"/>
  <c r="AG388" i="1"/>
  <c r="AF388" i="1"/>
  <c r="AE388" i="1"/>
  <c r="AH387" i="1"/>
  <c r="AG387" i="1"/>
  <c r="AF387" i="1"/>
  <c r="AE387" i="1"/>
  <c r="AH386" i="1"/>
  <c r="AG386" i="1"/>
  <c r="AF386" i="1"/>
  <c r="AE386" i="1"/>
  <c r="AH385" i="1"/>
  <c r="AG385" i="1"/>
  <c r="AF385" i="1"/>
  <c r="AE385" i="1"/>
  <c r="AH384" i="1"/>
  <c r="AG384" i="1"/>
  <c r="AF384" i="1"/>
  <c r="AE384" i="1"/>
  <c r="AH383" i="1"/>
  <c r="AG383" i="1"/>
  <c r="AF383" i="1"/>
  <c r="AE383" i="1"/>
  <c r="AH382" i="1"/>
  <c r="AG382" i="1"/>
  <c r="AF382" i="1"/>
  <c r="AE382" i="1"/>
  <c r="AH381" i="1"/>
  <c r="AG381" i="1"/>
  <c r="AF381" i="1"/>
  <c r="AE381" i="1"/>
  <c r="AH380" i="1"/>
  <c r="AG380" i="1"/>
  <c r="AF380" i="1"/>
  <c r="AE380" i="1"/>
  <c r="AH379" i="1"/>
  <c r="AG379" i="1"/>
  <c r="AF379" i="1"/>
  <c r="AE379" i="1"/>
  <c r="AH378" i="1"/>
  <c r="AG378" i="1"/>
  <c r="AF378" i="1"/>
  <c r="AE378" i="1"/>
  <c r="AH377" i="1"/>
  <c r="AG377" i="1"/>
  <c r="AF377" i="1"/>
  <c r="AE377" i="1"/>
  <c r="AH376" i="1"/>
  <c r="AG376" i="1"/>
  <c r="AF376" i="1"/>
  <c r="AE376" i="1"/>
  <c r="AH375" i="1"/>
  <c r="AG375" i="1"/>
  <c r="AF375" i="1"/>
  <c r="AE375" i="1"/>
  <c r="AH374" i="1"/>
  <c r="AG374" i="1"/>
  <c r="AF374" i="1"/>
  <c r="AE374" i="1"/>
  <c r="AH373" i="1"/>
  <c r="AG373" i="1"/>
  <c r="AF373" i="1"/>
  <c r="AE373" i="1"/>
  <c r="AH372" i="1"/>
  <c r="AG372" i="1"/>
  <c r="AF372" i="1"/>
  <c r="AE372" i="1"/>
  <c r="AH371" i="1"/>
  <c r="AG371" i="1"/>
  <c r="AF371" i="1"/>
  <c r="AE371" i="1"/>
  <c r="BA371" i="1" s="1"/>
  <c r="AH370" i="1"/>
  <c r="AG370" i="1"/>
  <c r="AF370" i="1"/>
  <c r="AE370" i="1"/>
  <c r="AH369" i="1"/>
  <c r="AG369" i="1"/>
  <c r="AF369" i="1"/>
  <c r="AE369" i="1"/>
  <c r="AH368" i="1"/>
  <c r="AG368" i="1"/>
  <c r="AF368" i="1"/>
  <c r="AE368" i="1"/>
  <c r="AH367" i="1"/>
  <c r="AG367" i="1"/>
  <c r="AF367" i="1"/>
  <c r="AE367" i="1"/>
  <c r="AH366" i="1"/>
  <c r="AG366" i="1"/>
  <c r="AF366" i="1"/>
  <c r="AE366" i="1"/>
  <c r="AH365" i="1"/>
  <c r="AG365" i="1"/>
  <c r="AF365" i="1"/>
  <c r="AE365" i="1"/>
  <c r="AH364" i="1"/>
  <c r="AG364" i="1"/>
  <c r="AF364" i="1"/>
  <c r="AE364" i="1"/>
  <c r="AH363" i="1"/>
  <c r="AG363" i="1"/>
  <c r="AF363" i="1"/>
  <c r="AE363" i="1"/>
  <c r="AH362" i="1"/>
  <c r="AG362" i="1"/>
  <c r="AF362" i="1"/>
  <c r="AE362" i="1"/>
  <c r="AH361" i="1"/>
  <c r="AG361" i="1"/>
  <c r="AF361" i="1"/>
  <c r="AE361" i="1"/>
  <c r="AH360" i="1"/>
  <c r="AG360" i="1"/>
  <c r="AF360" i="1"/>
  <c r="AE360" i="1"/>
  <c r="AH359" i="1"/>
  <c r="AG359" i="1"/>
  <c r="AF359" i="1"/>
  <c r="AE359" i="1"/>
  <c r="AH358" i="1"/>
  <c r="AG358" i="1"/>
  <c r="AF358" i="1"/>
  <c r="AE358" i="1"/>
  <c r="AH357" i="1"/>
  <c r="AG357" i="1"/>
  <c r="AF357" i="1"/>
  <c r="AE357" i="1"/>
  <c r="AH356" i="1"/>
  <c r="AG356" i="1"/>
  <c r="AF356" i="1"/>
  <c r="AE356" i="1"/>
  <c r="AH355" i="1"/>
  <c r="AG355" i="1"/>
  <c r="AF355" i="1"/>
  <c r="AE355" i="1"/>
  <c r="AH354" i="1"/>
  <c r="AG354" i="1"/>
  <c r="AF354" i="1"/>
  <c r="AE354" i="1"/>
  <c r="AH353" i="1"/>
  <c r="AG353" i="1"/>
  <c r="AF353" i="1"/>
  <c r="AE353" i="1"/>
  <c r="AH352" i="1"/>
  <c r="AG352" i="1"/>
  <c r="AF352" i="1"/>
  <c r="AE352" i="1"/>
  <c r="AH351" i="1"/>
  <c r="AG351" i="1"/>
  <c r="AF351" i="1"/>
  <c r="AE351" i="1"/>
  <c r="AH350" i="1"/>
  <c r="AG350" i="1"/>
  <c r="AF350" i="1"/>
  <c r="AE350" i="1"/>
  <c r="AH349" i="1"/>
  <c r="AG349" i="1"/>
  <c r="AF349" i="1"/>
  <c r="AE349" i="1"/>
  <c r="AH348" i="1"/>
  <c r="AG348" i="1"/>
  <c r="AF348" i="1"/>
  <c r="AE348" i="1"/>
  <c r="AH347" i="1"/>
  <c r="AG347" i="1"/>
  <c r="AF347" i="1"/>
  <c r="AE347" i="1"/>
  <c r="AH346" i="1"/>
  <c r="AG346" i="1"/>
  <c r="AF346" i="1"/>
  <c r="AE346" i="1"/>
  <c r="AH345" i="1"/>
  <c r="AG345" i="1"/>
  <c r="AF345" i="1"/>
  <c r="AE345" i="1"/>
  <c r="AH344" i="1"/>
  <c r="AG344" i="1"/>
  <c r="AF344" i="1"/>
  <c r="AE344" i="1"/>
  <c r="AH343" i="1"/>
  <c r="AG343" i="1"/>
  <c r="AF343" i="1"/>
  <c r="AE343" i="1"/>
  <c r="AH342" i="1"/>
  <c r="AG342" i="1"/>
  <c r="AF342" i="1"/>
  <c r="AE342" i="1"/>
  <c r="AH341" i="1"/>
  <c r="AG341" i="1"/>
  <c r="AF341" i="1"/>
  <c r="AE341" i="1"/>
  <c r="AH340" i="1"/>
  <c r="AG340" i="1"/>
  <c r="AF340" i="1"/>
  <c r="AE340" i="1"/>
  <c r="AH339" i="1"/>
  <c r="AG339" i="1"/>
  <c r="AF339" i="1"/>
  <c r="AE339" i="1"/>
  <c r="AH338" i="1"/>
  <c r="AG338" i="1"/>
  <c r="AF338" i="1"/>
  <c r="AE338" i="1"/>
  <c r="AH337" i="1"/>
  <c r="AG337" i="1"/>
  <c r="AF337" i="1"/>
  <c r="AE337" i="1"/>
  <c r="AH336" i="1"/>
  <c r="AG336" i="1"/>
  <c r="AF336" i="1"/>
  <c r="AE336" i="1"/>
  <c r="AH335" i="1"/>
  <c r="AG335" i="1"/>
  <c r="AF335" i="1"/>
  <c r="AE335" i="1"/>
  <c r="AH334" i="1"/>
  <c r="AG334" i="1"/>
  <c r="AF334" i="1"/>
  <c r="AE334" i="1"/>
  <c r="AH333" i="1"/>
  <c r="AG333" i="1"/>
  <c r="AF333" i="1"/>
  <c r="AE333" i="1"/>
  <c r="AH332" i="1"/>
  <c r="AG332" i="1"/>
  <c r="AF332" i="1"/>
  <c r="AE332" i="1"/>
  <c r="AH331" i="1"/>
  <c r="AG331" i="1"/>
  <c r="AF331" i="1"/>
  <c r="AE331" i="1"/>
  <c r="AH330" i="1"/>
  <c r="AG330" i="1"/>
  <c r="AF330" i="1"/>
  <c r="AE330" i="1"/>
  <c r="AH329" i="1"/>
  <c r="AG329" i="1"/>
  <c r="AF329" i="1"/>
  <c r="AE329" i="1"/>
  <c r="AH328" i="1"/>
  <c r="AG328" i="1"/>
  <c r="AF328" i="1"/>
  <c r="AE328" i="1"/>
  <c r="BA328" i="1" s="1"/>
  <c r="AH327" i="1"/>
  <c r="AG327" i="1"/>
  <c r="AF327" i="1"/>
  <c r="AE327" i="1"/>
  <c r="AH326" i="1"/>
  <c r="AG326" i="1"/>
  <c r="AF326" i="1"/>
  <c r="AE326" i="1"/>
  <c r="AH325" i="1"/>
  <c r="AG325" i="1"/>
  <c r="AF325" i="1"/>
  <c r="AE325" i="1"/>
  <c r="AH324" i="1"/>
  <c r="AG324" i="1"/>
  <c r="AF324" i="1"/>
  <c r="AE324" i="1"/>
  <c r="AH323" i="1"/>
  <c r="AG323" i="1"/>
  <c r="AF323" i="1"/>
  <c r="AE323" i="1"/>
  <c r="AH322" i="1"/>
  <c r="AG322" i="1"/>
  <c r="AF322" i="1"/>
  <c r="AE322" i="1"/>
  <c r="AH321" i="1"/>
  <c r="AG321" i="1"/>
  <c r="AF321" i="1"/>
  <c r="AE321" i="1"/>
  <c r="AH320" i="1"/>
  <c r="AG320" i="1"/>
  <c r="AF320" i="1"/>
  <c r="AE320" i="1"/>
  <c r="AH319" i="1"/>
  <c r="AG319" i="1"/>
  <c r="AF319" i="1"/>
  <c r="AE319" i="1"/>
  <c r="AH318" i="1"/>
  <c r="AG318" i="1"/>
  <c r="AF318" i="1"/>
  <c r="AE318" i="1"/>
  <c r="AH317" i="1"/>
  <c r="AG317" i="1"/>
  <c r="AF317" i="1"/>
  <c r="AE317" i="1"/>
  <c r="AH316" i="1"/>
  <c r="AG316" i="1"/>
  <c r="AF316" i="1"/>
  <c r="AE316" i="1"/>
  <c r="AH315" i="1"/>
  <c r="AG315" i="1"/>
  <c r="AF315" i="1"/>
  <c r="AE315" i="1"/>
  <c r="AH314" i="1"/>
  <c r="AG314" i="1"/>
  <c r="AF314" i="1"/>
  <c r="AE314" i="1"/>
  <c r="AH313" i="1"/>
  <c r="AG313" i="1"/>
  <c r="AF313" i="1"/>
  <c r="AE313" i="1"/>
  <c r="AH312" i="1"/>
  <c r="AG312" i="1"/>
  <c r="AF312" i="1"/>
  <c r="AE312" i="1"/>
  <c r="AH311" i="1"/>
  <c r="AG311" i="1"/>
  <c r="AF311" i="1"/>
  <c r="AE311" i="1"/>
  <c r="AH310" i="1"/>
  <c r="AG310" i="1"/>
  <c r="AF310" i="1"/>
  <c r="AE310" i="1"/>
  <c r="AH309" i="1"/>
  <c r="AG309" i="1"/>
  <c r="AF309" i="1"/>
  <c r="AE309" i="1"/>
  <c r="AH308" i="1"/>
  <c r="AG308" i="1"/>
  <c r="AF308" i="1"/>
  <c r="AE308" i="1"/>
  <c r="AH307" i="1"/>
  <c r="AG307" i="1"/>
  <c r="AF307" i="1"/>
  <c r="AE307" i="1"/>
  <c r="AH306" i="1"/>
  <c r="AG306" i="1"/>
  <c r="AF306" i="1"/>
  <c r="AE306" i="1"/>
  <c r="AH305" i="1"/>
  <c r="AG305" i="1"/>
  <c r="AF305" i="1"/>
  <c r="AE305" i="1"/>
  <c r="AH304" i="1"/>
  <c r="AG304" i="1"/>
  <c r="AF304" i="1"/>
  <c r="AE304" i="1"/>
  <c r="AH303" i="1"/>
  <c r="AG303" i="1"/>
  <c r="AF303" i="1"/>
  <c r="AE303" i="1"/>
  <c r="AH302" i="1"/>
  <c r="AG302" i="1"/>
  <c r="AF302" i="1"/>
  <c r="AE302" i="1"/>
  <c r="AH301" i="1"/>
  <c r="AG301" i="1"/>
  <c r="AF301" i="1"/>
  <c r="AE301" i="1"/>
  <c r="AH300" i="1"/>
  <c r="AG300" i="1"/>
  <c r="AF300" i="1"/>
  <c r="AE300" i="1"/>
  <c r="AH299" i="1"/>
  <c r="AG299" i="1"/>
  <c r="AF299" i="1"/>
  <c r="AE299" i="1"/>
  <c r="AH298" i="1"/>
  <c r="AG298" i="1"/>
  <c r="AF298" i="1"/>
  <c r="AE298" i="1"/>
  <c r="AH297" i="1"/>
  <c r="AG297" i="1"/>
  <c r="AF297" i="1"/>
  <c r="AE297" i="1"/>
  <c r="AH296" i="1"/>
  <c r="AG296" i="1"/>
  <c r="AF296" i="1"/>
  <c r="AE296" i="1"/>
  <c r="AH295" i="1"/>
  <c r="AG295" i="1"/>
  <c r="AF295" i="1"/>
  <c r="AE295" i="1"/>
  <c r="AH294" i="1"/>
  <c r="AG294" i="1"/>
  <c r="AF294" i="1"/>
  <c r="AE294" i="1"/>
  <c r="AH293" i="1"/>
  <c r="AG293" i="1"/>
  <c r="AF293" i="1"/>
  <c r="AE293" i="1"/>
  <c r="AH292" i="1"/>
  <c r="AG292" i="1"/>
  <c r="AF292" i="1"/>
  <c r="AE292" i="1"/>
  <c r="AH291" i="1"/>
  <c r="AG291" i="1"/>
  <c r="AF291" i="1"/>
  <c r="AE291" i="1"/>
  <c r="AH290" i="1"/>
  <c r="AG290" i="1"/>
  <c r="AF290" i="1"/>
  <c r="AE290" i="1"/>
  <c r="AH289" i="1"/>
  <c r="AG289" i="1"/>
  <c r="AF289" i="1"/>
  <c r="AE289" i="1"/>
  <c r="AH288" i="1"/>
  <c r="AG288" i="1"/>
  <c r="AF288" i="1"/>
  <c r="AE288" i="1"/>
  <c r="AH287" i="1"/>
  <c r="AG287" i="1"/>
  <c r="AF287" i="1"/>
  <c r="AE287" i="1"/>
  <c r="AH286" i="1"/>
  <c r="AG286" i="1"/>
  <c r="AF286" i="1"/>
  <c r="AE286" i="1"/>
  <c r="AH285" i="1"/>
  <c r="AG285" i="1"/>
  <c r="AF285" i="1"/>
  <c r="AE285" i="1"/>
  <c r="AH284" i="1"/>
  <c r="AG284" i="1"/>
  <c r="AF284" i="1"/>
  <c r="AE284" i="1"/>
  <c r="AH283" i="1"/>
  <c r="AG283" i="1"/>
  <c r="AF283" i="1"/>
  <c r="AE283" i="1"/>
  <c r="AH282" i="1"/>
  <c r="AG282" i="1"/>
  <c r="AF282" i="1"/>
  <c r="AE282" i="1"/>
  <c r="AH281" i="1"/>
  <c r="AG281" i="1"/>
  <c r="AF281" i="1"/>
  <c r="AE281" i="1"/>
  <c r="AH280" i="1"/>
  <c r="AG280" i="1"/>
  <c r="AF280" i="1"/>
  <c r="AE280" i="1"/>
  <c r="AH279" i="1"/>
  <c r="AG279" i="1"/>
  <c r="AF279" i="1"/>
  <c r="AE279" i="1"/>
  <c r="AH278" i="1"/>
  <c r="AG278" i="1"/>
  <c r="AF278" i="1"/>
  <c r="AE278" i="1"/>
  <c r="AH277" i="1"/>
  <c r="AG277" i="1"/>
  <c r="AF277" i="1"/>
  <c r="AE277" i="1"/>
  <c r="AH276" i="1"/>
  <c r="AG276" i="1"/>
  <c r="AF276" i="1"/>
  <c r="AE276" i="1"/>
  <c r="AH275" i="1"/>
  <c r="AG275" i="1"/>
  <c r="AF275" i="1"/>
  <c r="AE275" i="1"/>
  <c r="BA275" i="1" s="1"/>
  <c r="AH274" i="1"/>
  <c r="AG274" i="1"/>
  <c r="AF274" i="1"/>
  <c r="AE274" i="1"/>
  <c r="AH273" i="1"/>
  <c r="AG273" i="1"/>
  <c r="AF273" i="1"/>
  <c r="AE273" i="1"/>
  <c r="AH272" i="1"/>
  <c r="AG272" i="1"/>
  <c r="AF272" i="1"/>
  <c r="AE272" i="1"/>
  <c r="AH271" i="1"/>
  <c r="AG271" i="1"/>
  <c r="AF271" i="1"/>
  <c r="AE271" i="1"/>
  <c r="AH270" i="1"/>
  <c r="AG270" i="1"/>
  <c r="AF270" i="1"/>
  <c r="AE270" i="1"/>
  <c r="AH269" i="1"/>
  <c r="AG269" i="1"/>
  <c r="AF269" i="1"/>
  <c r="AE269" i="1"/>
  <c r="AH268" i="1"/>
  <c r="AG268" i="1"/>
  <c r="AF268" i="1"/>
  <c r="AE268" i="1"/>
  <c r="AH267" i="1"/>
  <c r="AG267" i="1"/>
  <c r="AF267" i="1"/>
  <c r="AE267" i="1"/>
  <c r="AH266" i="1"/>
  <c r="AG266" i="1"/>
  <c r="AF266" i="1"/>
  <c r="AE266" i="1"/>
  <c r="AH265" i="1"/>
  <c r="AG265" i="1"/>
  <c r="AF265" i="1"/>
  <c r="AE265" i="1"/>
  <c r="AH264" i="1"/>
  <c r="AG264" i="1"/>
  <c r="AF264" i="1"/>
  <c r="AE264" i="1"/>
  <c r="AH263" i="1"/>
  <c r="AG263" i="1"/>
  <c r="AF263" i="1"/>
  <c r="AE263" i="1"/>
  <c r="AH262" i="1"/>
  <c r="AG262" i="1"/>
  <c r="AF262" i="1"/>
  <c r="AE262" i="1"/>
  <c r="AH261" i="1"/>
  <c r="AG261" i="1"/>
  <c r="AF261" i="1"/>
  <c r="AE261" i="1"/>
  <c r="AH260" i="1"/>
  <c r="AG260" i="1"/>
  <c r="AF260" i="1"/>
  <c r="AE260" i="1"/>
  <c r="AH259" i="1"/>
  <c r="AG259" i="1"/>
  <c r="AF259" i="1"/>
  <c r="AE259" i="1"/>
  <c r="AH258" i="1"/>
  <c r="AG258" i="1"/>
  <c r="AF258" i="1"/>
  <c r="AE258" i="1"/>
  <c r="AH257" i="1"/>
  <c r="AG257" i="1"/>
  <c r="AF257" i="1"/>
  <c r="AE257" i="1"/>
  <c r="AH256" i="1"/>
  <c r="AG256" i="1"/>
  <c r="AF256" i="1"/>
  <c r="AE256" i="1"/>
  <c r="AH255" i="1"/>
  <c r="AG255" i="1"/>
  <c r="AF255" i="1"/>
  <c r="AE255" i="1"/>
  <c r="AH254" i="1"/>
  <c r="AG254" i="1"/>
  <c r="AF254" i="1"/>
  <c r="AE254" i="1"/>
  <c r="AH253" i="1"/>
  <c r="AG253" i="1"/>
  <c r="AF253" i="1"/>
  <c r="AE253" i="1"/>
  <c r="AH252" i="1"/>
  <c r="AG252" i="1"/>
  <c r="AF252" i="1"/>
  <c r="AE252" i="1"/>
  <c r="AH251" i="1"/>
  <c r="AG251" i="1"/>
  <c r="AF251" i="1"/>
  <c r="AE251" i="1"/>
  <c r="AH250" i="1"/>
  <c r="AG250" i="1"/>
  <c r="AF250" i="1"/>
  <c r="AE250" i="1"/>
  <c r="AH249" i="1"/>
  <c r="AG249" i="1"/>
  <c r="AF249" i="1"/>
  <c r="AE249" i="1"/>
  <c r="AH248" i="1"/>
  <c r="AG248" i="1"/>
  <c r="AF248" i="1"/>
  <c r="AE248" i="1"/>
  <c r="AH247" i="1"/>
  <c r="AG247" i="1"/>
  <c r="AF247" i="1"/>
  <c r="AE247" i="1"/>
  <c r="AH246" i="1"/>
  <c r="AG246" i="1"/>
  <c r="AF246" i="1"/>
  <c r="AE246" i="1"/>
  <c r="AH245" i="1"/>
  <c r="AG245" i="1"/>
  <c r="AF245" i="1"/>
  <c r="AE245" i="1"/>
  <c r="AH244" i="1"/>
  <c r="AG244" i="1"/>
  <c r="AF244" i="1"/>
  <c r="AE244" i="1"/>
  <c r="AH243" i="1"/>
  <c r="AG243" i="1"/>
  <c r="AF243" i="1"/>
  <c r="AE243" i="1"/>
  <c r="AH242" i="1"/>
  <c r="AG242" i="1"/>
  <c r="AF242" i="1"/>
  <c r="AE242" i="1"/>
  <c r="AH241" i="1"/>
  <c r="AG241" i="1"/>
  <c r="AF241" i="1"/>
  <c r="AE241" i="1"/>
  <c r="AH240" i="1"/>
  <c r="AG240" i="1"/>
  <c r="AF240" i="1"/>
  <c r="AE240" i="1"/>
  <c r="AH239" i="1"/>
  <c r="AG239" i="1"/>
  <c r="AF239" i="1"/>
  <c r="AE239" i="1"/>
  <c r="AH238" i="1"/>
  <c r="AG238" i="1"/>
  <c r="AF238" i="1"/>
  <c r="AE238" i="1"/>
  <c r="AH237" i="1"/>
  <c r="AG237" i="1"/>
  <c r="AF237" i="1"/>
  <c r="AE237" i="1"/>
  <c r="AH236" i="1"/>
  <c r="AG236" i="1"/>
  <c r="AF236" i="1"/>
  <c r="AE236" i="1"/>
  <c r="AH235" i="1"/>
  <c r="AG235" i="1"/>
  <c r="AF235" i="1"/>
  <c r="AE235" i="1"/>
  <c r="AH234" i="1"/>
  <c r="AG234" i="1"/>
  <c r="AF234" i="1"/>
  <c r="AE234" i="1"/>
  <c r="AH233" i="1"/>
  <c r="AG233" i="1"/>
  <c r="AF233" i="1"/>
  <c r="AE233" i="1"/>
  <c r="AH232" i="1"/>
  <c r="AG232" i="1"/>
  <c r="AF232" i="1"/>
  <c r="AE232" i="1"/>
  <c r="AH231" i="1"/>
  <c r="AG231" i="1"/>
  <c r="AF231" i="1"/>
  <c r="AE231" i="1"/>
  <c r="AH230" i="1"/>
  <c r="AG230" i="1"/>
  <c r="AF230" i="1"/>
  <c r="AE230" i="1"/>
  <c r="AH229" i="1"/>
  <c r="AG229" i="1"/>
  <c r="AF229" i="1"/>
  <c r="AE229" i="1"/>
  <c r="AH228" i="1"/>
  <c r="AG228" i="1"/>
  <c r="AF228" i="1"/>
  <c r="AE228" i="1"/>
  <c r="AH227" i="1"/>
  <c r="AG227" i="1"/>
  <c r="AF227" i="1"/>
  <c r="AE227" i="1"/>
  <c r="AH226" i="1"/>
  <c r="AG226" i="1"/>
  <c r="AF226" i="1"/>
  <c r="AE226" i="1"/>
  <c r="AH225" i="1"/>
  <c r="AG225" i="1"/>
  <c r="AF225" i="1"/>
  <c r="AE225" i="1"/>
  <c r="AH224" i="1"/>
  <c r="AG224" i="1"/>
  <c r="AF224" i="1"/>
  <c r="AE224" i="1"/>
  <c r="BA224" i="1" s="1"/>
  <c r="AH223" i="1"/>
  <c r="AG223" i="1"/>
  <c r="AF223" i="1"/>
  <c r="AE223" i="1"/>
  <c r="AH222" i="1"/>
  <c r="AG222" i="1"/>
  <c r="AF222" i="1"/>
  <c r="AE222" i="1"/>
  <c r="AH221" i="1"/>
  <c r="AG221" i="1"/>
  <c r="AF221" i="1"/>
  <c r="AE221" i="1"/>
  <c r="AH220" i="1"/>
  <c r="AG220" i="1"/>
  <c r="AF220" i="1"/>
  <c r="AE220" i="1"/>
  <c r="AH219" i="1"/>
  <c r="AG219" i="1"/>
  <c r="AF219" i="1"/>
  <c r="AE219" i="1"/>
  <c r="AH218" i="1"/>
  <c r="AG218" i="1"/>
  <c r="AF218" i="1"/>
  <c r="AE218" i="1"/>
  <c r="AH217" i="1"/>
  <c r="AG217" i="1"/>
  <c r="AF217" i="1"/>
  <c r="AE217" i="1"/>
  <c r="AH216" i="1"/>
  <c r="AG216" i="1"/>
  <c r="AF216" i="1"/>
  <c r="AE216" i="1"/>
  <c r="AH215" i="1"/>
  <c r="AG215" i="1"/>
  <c r="AF215" i="1"/>
  <c r="AE215" i="1"/>
  <c r="AH214" i="1"/>
  <c r="AG214" i="1"/>
  <c r="AF214" i="1"/>
  <c r="AE214" i="1"/>
  <c r="AH213" i="1"/>
  <c r="AG213" i="1"/>
  <c r="AF213" i="1"/>
  <c r="AE213" i="1"/>
  <c r="AH212" i="1"/>
  <c r="AG212" i="1"/>
  <c r="AF212" i="1"/>
  <c r="AE212" i="1"/>
  <c r="AH211" i="1"/>
  <c r="AG211" i="1"/>
  <c r="AF211" i="1"/>
  <c r="AE211" i="1"/>
  <c r="AH210" i="1"/>
  <c r="AG210" i="1"/>
  <c r="AF210" i="1"/>
  <c r="AE210" i="1"/>
  <c r="AH209" i="1"/>
  <c r="AG209" i="1"/>
  <c r="AF209" i="1"/>
  <c r="AE209" i="1"/>
  <c r="AH208" i="1"/>
  <c r="AG208" i="1"/>
  <c r="AF208" i="1"/>
  <c r="AE208" i="1"/>
  <c r="BA208" i="1" s="1"/>
  <c r="AH207" i="1"/>
  <c r="AG207" i="1"/>
  <c r="AF207" i="1"/>
  <c r="AE207" i="1"/>
  <c r="AH206" i="1"/>
  <c r="AG206" i="1"/>
  <c r="AF206" i="1"/>
  <c r="AE206" i="1"/>
  <c r="AH205" i="1"/>
  <c r="AG205" i="1"/>
  <c r="AF205" i="1"/>
  <c r="AE205" i="1"/>
  <c r="AH204" i="1"/>
  <c r="AG204" i="1"/>
  <c r="AF204" i="1"/>
  <c r="AE204" i="1"/>
  <c r="AH203" i="1"/>
  <c r="AG203" i="1"/>
  <c r="AF203" i="1"/>
  <c r="AE203" i="1"/>
  <c r="AH202" i="1"/>
  <c r="AG202" i="1"/>
  <c r="AF202" i="1"/>
  <c r="AE202" i="1"/>
  <c r="AH201" i="1"/>
  <c r="AG201" i="1"/>
  <c r="AF201" i="1"/>
  <c r="AE201" i="1"/>
  <c r="AH200" i="1"/>
  <c r="AG200" i="1"/>
  <c r="AF200" i="1"/>
  <c r="AE200" i="1"/>
  <c r="AH199" i="1"/>
  <c r="AG199" i="1"/>
  <c r="AF199" i="1"/>
  <c r="AE199" i="1"/>
  <c r="AH198" i="1"/>
  <c r="AG198" i="1"/>
  <c r="AF198" i="1"/>
  <c r="AE198" i="1"/>
  <c r="AH197" i="1"/>
  <c r="AG197" i="1"/>
  <c r="AF197" i="1"/>
  <c r="AE197" i="1"/>
  <c r="AH196" i="1"/>
  <c r="AG196" i="1"/>
  <c r="AF196" i="1"/>
  <c r="AE196" i="1"/>
  <c r="AH195" i="1"/>
  <c r="AG195" i="1"/>
  <c r="AF195" i="1"/>
  <c r="AE195" i="1"/>
  <c r="AH194" i="1"/>
  <c r="AG194" i="1"/>
  <c r="AF194" i="1"/>
  <c r="AE194" i="1"/>
  <c r="AH193" i="1"/>
  <c r="AG193" i="1"/>
  <c r="AF193" i="1"/>
  <c r="AE193" i="1"/>
  <c r="AH192" i="1"/>
  <c r="AG192" i="1"/>
  <c r="AF192" i="1"/>
  <c r="AE192" i="1"/>
  <c r="AH191" i="1"/>
  <c r="AG191" i="1"/>
  <c r="AF191" i="1"/>
  <c r="AE191" i="1"/>
  <c r="AH190" i="1"/>
  <c r="AG190" i="1"/>
  <c r="AF190" i="1"/>
  <c r="AE190" i="1"/>
  <c r="AH189" i="1"/>
  <c r="AG189" i="1"/>
  <c r="AF189" i="1"/>
  <c r="AE189" i="1"/>
  <c r="AH188" i="1"/>
  <c r="AG188" i="1"/>
  <c r="AF188" i="1"/>
  <c r="AE188" i="1"/>
  <c r="AH187" i="1"/>
  <c r="AG187" i="1"/>
  <c r="AF187" i="1"/>
  <c r="AE187" i="1"/>
  <c r="AH186" i="1"/>
  <c r="AG186" i="1"/>
  <c r="AF186" i="1"/>
  <c r="AE186" i="1"/>
  <c r="AH185" i="1"/>
  <c r="AG185" i="1"/>
  <c r="AF185" i="1"/>
  <c r="AE185" i="1"/>
  <c r="AH184" i="1"/>
  <c r="AG184" i="1"/>
  <c r="AF184" i="1"/>
  <c r="AE184" i="1"/>
  <c r="AH183" i="1"/>
  <c r="AG183" i="1"/>
  <c r="AF183" i="1"/>
  <c r="AE183" i="1"/>
  <c r="AH182" i="1"/>
  <c r="AG182" i="1"/>
  <c r="AF182" i="1"/>
  <c r="AE182" i="1"/>
  <c r="AH181" i="1"/>
  <c r="AG181" i="1"/>
  <c r="AF181" i="1"/>
  <c r="AE181" i="1"/>
  <c r="AH180" i="1"/>
  <c r="AG180" i="1"/>
  <c r="AF180" i="1"/>
  <c r="AE180" i="1"/>
  <c r="AH179" i="1"/>
  <c r="AG179" i="1"/>
  <c r="AF179" i="1"/>
  <c r="AE179" i="1"/>
  <c r="AH178" i="1"/>
  <c r="AG178" i="1"/>
  <c r="AF178" i="1"/>
  <c r="AE178" i="1"/>
  <c r="AH177" i="1"/>
  <c r="AG177" i="1"/>
  <c r="AF177" i="1"/>
  <c r="AE177" i="1"/>
  <c r="AH176" i="1"/>
  <c r="AG176" i="1"/>
  <c r="AF176" i="1"/>
  <c r="AE176" i="1"/>
  <c r="AH175" i="1"/>
  <c r="AG175" i="1"/>
  <c r="AF175" i="1"/>
  <c r="AE175" i="1"/>
  <c r="AH174" i="1"/>
  <c r="AG174" i="1"/>
  <c r="AF174" i="1"/>
  <c r="AE174" i="1"/>
  <c r="AH173" i="1"/>
  <c r="AG173" i="1"/>
  <c r="AF173" i="1"/>
  <c r="AE173" i="1"/>
  <c r="AH172" i="1"/>
  <c r="AG172" i="1"/>
  <c r="AF172" i="1"/>
  <c r="AE172" i="1"/>
  <c r="AH171" i="1"/>
  <c r="AG171" i="1"/>
  <c r="AF171" i="1"/>
  <c r="AE171" i="1"/>
  <c r="AH170" i="1"/>
  <c r="AG170" i="1"/>
  <c r="AF170" i="1"/>
  <c r="AE170" i="1"/>
  <c r="AH169" i="1"/>
  <c r="AG169" i="1"/>
  <c r="AF169" i="1"/>
  <c r="AE169" i="1"/>
  <c r="AH168" i="1"/>
  <c r="AG168" i="1"/>
  <c r="AF168" i="1"/>
  <c r="AE168" i="1"/>
  <c r="AH167" i="1"/>
  <c r="AG167" i="1"/>
  <c r="AF167" i="1"/>
  <c r="AE167" i="1"/>
  <c r="AH166" i="1"/>
  <c r="AG166" i="1"/>
  <c r="AF166" i="1"/>
  <c r="AE166" i="1"/>
  <c r="AH165" i="1"/>
  <c r="AG165" i="1"/>
  <c r="AF165" i="1"/>
  <c r="AE165" i="1"/>
  <c r="AH164" i="1"/>
  <c r="AG164" i="1"/>
  <c r="AF164" i="1"/>
  <c r="AE164" i="1"/>
  <c r="AH163" i="1"/>
  <c r="AG163" i="1"/>
  <c r="AF163" i="1"/>
  <c r="AE163" i="1"/>
  <c r="AH162" i="1"/>
  <c r="AG162" i="1"/>
  <c r="AF162" i="1"/>
  <c r="AE162" i="1"/>
  <c r="AH161" i="1"/>
  <c r="AG161" i="1"/>
  <c r="AF161" i="1"/>
  <c r="AE161" i="1"/>
  <c r="AH160" i="1"/>
  <c r="AG160" i="1"/>
  <c r="AF160" i="1"/>
  <c r="AE160" i="1"/>
  <c r="AH159" i="1"/>
  <c r="AG159" i="1"/>
  <c r="AF159" i="1"/>
  <c r="AE159" i="1"/>
  <c r="AH158" i="1"/>
  <c r="AG158" i="1"/>
  <c r="AF158" i="1"/>
  <c r="AE158" i="1"/>
  <c r="AH157" i="1"/>
  <c r="AG157" i="1"/>
  <c r="AF157" i="1"/>
  <c r="AE157" i="1"/>
  <c r="AH156" i="1"/>
  <c r="AG156" i="1"/>
  <c r="AF156" i="1"/>
  <c r="AE156" i="1"/>
  <c r="AH155" i="1"/>
  <c r="AG155" i="1"/>
  <c r="AF155" i="1"/>
  <c r="AE155" i="1"/>
  <c r="BA155" i="1" s="1"/>
  <c r="AH154" i="1"/>
  <c r="AG154" i="1"/>
  <c r="AF154" i="1"/>
  <c r="AE154" i="1"/>
  <c r="AH153" i="1"/>
  <c r="AG153" i="1"/>
  <c r="AF153" i="1"/>
  <c r="AE153" i="1"/>
  <c r="AH152" i="1"/>
  <c r="AG152" i="1"/>
  <c r="AF152" i="1"/>
  <c r="AE152" i="1"/>
  <c r="AH151" i="1"/>
  <c r="AG151" i="1"/>
  <c r="AF151" i="1"/>
  <c r="AE151" i="1"/>
  <c r="AH150" i="1"/>
  <c r="AG150" i="1"/>
  <c r="AF150" i="1"/>
  <c r="AE150" i="1"/>
  <c r="AH149" i="1"/>
  <c r="AG149" i="1"/>
  <c r="AF149" i="1"/>
  <c r="AE149" i="1"/>
  <c r="AH148" i="1"/>
  <c r="AG148" i="1"/>
  <c r="AF148" i="1"/>
  <c r="AE148" i="1"/>
  <c r="AH147" i="1"/>
  <c r="AG147" i="1"/>
  <c r="AF147" i="1"/>
  <c r="AE147" i="1"/>
  <c r="AH146" i="1"/>
  <c r="AG146" i="1"/>
  <c r="AF146" i="1"/>
  <c r="AE146" i="1"/>
  <c r="AH145" i="1"/>
  <c r="AG145" i="1"/>
  <c r="AF145" i="1"/>
  <c r="AE145" i="1"/>
  <c r="AH144" i="1"/>
  <c r="AG144" i="1"/>
  <c r="AF144" i="1"/>
  <c r="AE144" i="1"/>
  <c r="AH143" i="1"/>
  <c r="AG143" i="1"/>
  <c r="AF143" i="1"/>
  <c r="AE143" i="1"/>
  <c r="AH142" i="1"/>
  <c r="AG142" i="1"/>
  <c r="AF142" i="1"/>
  <c r="AE142" i="1"/>
  <c r="AH141" i="1"/>
  <c r="AG141" i="1"/>
  <c r="AF141" i="1"/>
  <c r="AE141" i="1"/>
  <c r="AH140" i="1"/>
  <c r="AG140" i="1"/>
  <c r="AF140" i="1"/>
  <c r="AE140" i="1"/>
  <c r="AH139" i="1"/>
  <c r="AG139" i="1"/>
  <c r="AF139" i="1"/>
  <c r="AE139" i="1"/>
  <c r="AH138" i="1"/>
  <c r="AG138" i="1"/>
  <c r="AF138" i="1"/>
  <c r="AE138" i="1"/>
  <c r="AH137" i="1"/>
  <c r="AG137" i="1"/>
  <c r="AF137" i="1"/>
  <c r="AE137" i="1"/>
  <c r="AH136" i="1"/>
  <c r="AG136" i="1"/>
  <c r="AF136" i="1"/>
  <c r="AE136" i="1"/>
  <c r="AH135" i="1"/>
  <c r="AG135" i="1"/>
  <c r="AF135" i="1"/>
  <c r="AE135" i="1"/>
  <c r="AH134" i="1"/>
  <c r="AG134" i="1"/>
  <c r="AF134" i="1"/>
  <c r="AE134" i="1"/>
  <c r="AH133" i="1"/>
  <c r="AG133" i="1"/>
  <c r="AF133" i="1"/>
  <c r="AE133" i="1"/>
  <c r="AH132" i="1"/>
  <c r="AG132" i="1"/>
  <c r="AF132" i="1"/>
  <c r="AE132" i="1"/>
  <c r="AH131" i="1"/>
  <c r="AG131" i="1"/>
  <c r="AF131" i="1"/>
  <c r="AE131" i="1"/>
  <c r="AH130" i="1"/>
  <c r="AG130" i="1"/>
  <c r="AF130" i="1"/>
  <c r="AE130" i="1"/>
  <c r="AH129" i="1"/>
  <c r="AG129" i="1"/>
  <c r="AF129" i="1"/>
  <c r="AE129" i="1"/>
  <c r="AH128" i="1"/>
  <c r="AG128" i="1"/>
  <c r="AF128" i="1"/>
  <c r="AE128" i="1"/>
  <c r="AH127" i="1"/>
  <c r="AG127" i="1"/>
  <c r="AF127" i="1"/>
  <c r="AE127" i="1"/>
  <c r="AH126" i="1"/>
  <c r="AG126" i="1"/>
  <c r="AF126" i="1"/>
  <c r="AE126" i="1"/>
  <c r="AH125" i="1"/>
  <c r="AG125" i="1"/>
  <c r="AF125" i="1"/>
  <c r="AE125" i="1"/>
  <c r="AH124" i="1"/>
  <c r="AG124" i="1"/>
  <c r="AF124" i="1"/>
  <c r="AE124" i="1"/>
  <c r="AH123" i="1"/>
  <c r="AG123" i="1"/>
  <c r="AF123" i="1"/>
  <c r="AE123" i="1"/>
  <c r="AH122" i="1"/>
  <c r="AG122" i="1"/>
  <c r="AF122" i="1"/>
  <c r="AE122" i="1"/>
  <c r="AH121" i="1"/>
  <c r="AG121" i="1"/>
  <c r="AF121" i="1"/>
  <c r="AE121" i="1"/>
  <c r="AH120" i="1"/>
  <c r="AG120" i="1"/>
  <c r="AF120" i="1"/>
  <c r="AE120" i="1"/>
  <c r="AH119" i="1"/>
  <c r="AG119" i="1"/>
  <c r="AF119" i="1"/>
  <c r="AE119" i="1"/>
  <c r="AH118" i="1"/>
  <c r="AG118" i="1"/>
  <c r="AF118" i="1"/>
  <c r="AE118" i="1"/>
  <c r="AH117" i="1"/>
  <c r="AG117" i="1"/>
  <c r="AF117" i="1"/>
  <c r="AE117" i="1"/>
  <c r="AH116" i="1"/>
  <c r="AG116" i="1"/>
  <c r="AF116" i="1"/>
  <c r="AE116" i="1"/>
  <c r="AH115" i="1"/>
  <c r="AG115" i="1"/>
  <c r="AF115" i="1"/>
  <c r="AE115" i="1"/>
  <c r="AH114" i="1"/>
  <c r="AG114" i="1"/>
  <c r="AF114" i="1"/>
  <c r="AE114" i="1"/>
  <c r="AH113" i="1"/>
  <c r="AG113" i="1"/>
  <c r="AF113" i="1"/>
  <c r="AE113" i="1"/>
  <c r="AH112" i="1"/>
  <c r="AG112" i="1"/>
  <c r="AF112" i="1"/>
  <c r="AE112" i="1"/>
  <c r="AH111" i="1"/>
  <c r="AG111" i="1"/>
  <c r="AF111" i="1"/>
  <c r="AE111" i="1"/>
  <c r="AH110" i="1"/>
  <c r="AG110" i="1"/>
  <c r="AF110" i="1"/>
  <c r="AE110" i="1"/>
  <c r="AH109" i="1"/>
  <c r="AG109" i="1"/>
  <c r="AF109" i="1"/>
  <c r="AE109" i="1"/>
  <c r="AH108" i="1"/>
  <c r="AG108" i="1"/>
  <c r="AF108" i="1"/>
  <c r="AE108" i="1"/>
  <c r="AH107" i="1"/>
  <c r="AG107" i="1"/>
  <c r="AF107" i="1"/>
  <c r="AE107" i="1"/>
  <c r="AH106" i="1"/>
  <c r="AG106" i="1"/>
  <c r="AF106" i="1"/>
  <c r="AE106" i="1"/>
  <c r="AH105" i="1"/>
  <c r="AG105" i="1"/>
  <c r="AF105" i="1"/>
  <c r="AE105" i="1"/>
  <c r="AH104" i="1"/>
  <c r="AG104" i="1"/>
  <c r="AF104" i="1"/>
  <c r="AE104" i="1"/>
  <c r="AH103" i="1"/>
  <c r="AG103" i="1"/>
  <c r="AF103" i="1"/>
  <c r="AE103" i="1"/>
  <c r="AH102" i="1"/>
  <c r="AG102" i="1"/>
  <c r="AF102" i="1"/>
  <c r="AE102" i="1"/>
  <c r="AH101" i="1"/>
  <c r="AG101" i="1"/>
  <c r="AF101" i="1"/>
  <c r="AE101" i="1"/>
  <c r="AH100" i="1"/>
  <c r="AG100" i="1"/>
  <c r="AF100" i="1"/>
  <c r="AE100" i="1"/>
  <c r="AH99" i="1"/>
  <c r="AG99" i="1"/>
  <c r="AF99" i="1"/>
  <c r="AE99" i="1"/>
  <c r="AH98" i="1"/>
  <c r="AG98" i="1"/>
  <c r="AF98" i="1"/>
  <c r="AE98" i="1"/>
  <c r="AH97" i="1"/>
  <c r="AG97" i="1"/>
  <c r="AF97" i="1"/>
  <c r="AE97" i="1"/>
  <c r="AH96" i="1"/>
  <c r="AG96" i="1"/>
  <c r="AF96" i="1"/>
  <c r="AE96" i="1"/>
  <c r="AH95" i="1"/>
  <c r="AG95" i="1"/>
  <c r="AF95" i="1"/>
  <c r="AE95" i="1"/>
  <c r="AH94" i="1"/>
  <c r="AG94" i="1"/>
  <c r="AF94" i="1"/>
  <c r="AE94" i="1"/>
  <c r="AH93" i="1"/>
  <c r="AG93" i="1"/>
  <c r="AF93" i="1"/>
  <c r="AE93" i="1"/>
  <c r="AH92" i="1"/>
  <c r="AG92" i="1"/>
  <c r="AF92" i="1"/>
  <c r="AE92" i="1"/>
  <c r="AH91" i="1"/>
  <c r="AG91" i="1"/>
  <c r="AF91" i="1"/>
  <c r="AE91" i="1"/>
  <c r="AH90" i="1"/>
  <c r="AG90" i="1"/>
  <c r="AF90" i="1"/>
  <c r="AE90" i="1"/>
  <c r="AH89" i="1"/>
  <c r="AG89" i="1"/>
  <c r="AF89" i="1"/>
  <c r="AE89" i="1"/>
  <c r="AH88" i="1"/>
  <c r="AG88" i="1"/>
  <c r="AF88" i="1"/>
  <c r="AE88" i="1"/>
  <c r="BA88" i="1" s="1"/>
  <c r="AH87" i="1"/>
  <c r="AG87" i="1"/>
  <c r="AF87" i="1"/>
  <c r="AE87" i="1"/>
  <c r="AH86" i="1"/>
  <c r="AG86" i="1"/>
  <c r="AF86" i="1"/>
  <c r="AE86" i="1"/>
  <c r="AH85" i="1"/>
  <c r="AG85" i="1"/>
  <c r="AF85" i="1"/>
  <c r="AE85" i="1"/>
  <c r="AH84" i="1"/>
  <c r="AG84" i="1"/>
  <c r="AF84" i="1"/>
  <c r="AE84" i="1"/>
  <c r="AH83" i="1"/>
  <c r="AG83" i="1"/>
  <c r="AF83" i="1"/>
  <c r="AE83" i="1"/>
  <c r="AH82" i="1"/>
  <c r="AG82" i="1"/>
  <c r="AF82" i="1"/>
  <c r="AE82" i="1"/>
  <c r="AH81" i="1"/>
  <c r="AG81" i="1"/>
  <c r="AF81" i="1"/>
  <c r="AE81" i="1"/>
  <c r="AH80" i="1"/>
  <c r="AG80" i="1"/>
  <c r="AF80" i="1"/>
  <c r="AE80" i="1"/>
  <c r="AH79" i="1"/>
  <c r="AG79" i="1"/>
  <c r="AF79" i="1"/>
  <c r="AE79" i="1"/>
  <c r="AH78" i="1"/>
  <c r="AG78" i="1"/>
  <c r="AF78" i="1"/>
  <c r="AE78" i="1"/>
  <c r="AH77" i="1"/>
  <c r="AG77" i="1"/>
  <c r="AF77" i="1"/>
  <c r="AE77" i="1"/>
  <c r="AH76" i="1"/>
  <c r="AG76" i="1"/>
  <c r="AF76" i="1"/>
  <c r="AE76" i="1"/>
  <c r="AH75" i="1"/>
  <c r="AG75" i="1"/>
  <c r="AF75" i="1"/>
  <c r="AE75" i="1"/>
  <c r="AH74" i="1"/>
  <c r="AG74" i="1"/>
  <c r="AF74" i="1"/>
  <c r="AE74" i="1"/>
  <c r="AH73" i="1"/>
  <c r="AG73" i="1"/>
  <c r="AF73" i="1"/>
  <c r="AE73" i="1"/>
  <c r="AH72" i="1"/>
  <c r="AG72" i="1"/>
  <c r="AF72" i="1"/>
  <c r="AE72" i="1"/>
  <c r="BA72" i="1" s="1"/>
  <c r="AH71" i="1"/>
  <c r="AG71" i="1"/>
  <c r="AF71" i="1"/>
  <c r="AE71" i="1"/>
  <c r="AH70" i="1"/>
  <c r="AG70" i="1"/>
  <c r="AF70" i="1"/>
  <c r="AE70" i="1"/>
  <c r="AH69" i="1"/>
  <c r="AG69" i="1"/>
  <c r="AF69" i="1"/>
  <c r="AE69" i="1"/>
  <c r="AH68" i="1"/>
  <c r="AG68" i="1"/>
  <c r="AF68" i="1"/>
  <c r="AE68" i="1"/>
  <c r="AH67" i="1"/>
  <c r="AG67" i="1"/>
  <c r="AF67" i="1"/>
  <c r="AE67" i="1"/>
  <c r="AH66" i="1"/>
  <c r="AG66" i="1"/>
  <c r="AF66" i="1"/>
  <c r="AE66" i="1"/>
  <c r="AH65" i="1"/>
  <c r="AG65" i="1"/>
  <c r="AF65" i="1"/>
  <c r="AE65" i="1"/>
  <c r="AH64" i="1"/>
  <c r="AG64" i="1"/>
  <c r="AF64" i="1"/>
  <c r="AE64" i="1"/>
  <c r="AH63" i="1"/>
  <c r="AG63" i="1"/>
  <c r="AF63" i="1"/>
  <c r="AE63" i="1"/>
  <c r="AH62" i="1"/>
  <c r="AG62" i="1"/>
  <c r="AF62" i="1"/>
  <c r="AE62" i="1"/>
  <c r="AH61" i="1"/>
  <c r="AG61" i="1"/>
  <c r="AF61" i="1"/>
  <c r="AE61" i="1"/>
  <c r="AH60" i="1"/>
  <c r="AG60" i="1"/>
  <c r="AF60" i="1"/>
  <c r="AE60" i="1"/>
  <c r="AH59" i="1"/>
  <c r="AG59" i="1"/>
  <c r="AF59" i="1"/>
  <c r="AE59" i="1"/>
  <c r="AH58" i="1"/>
  <c r="AG58" i="1"/>
  <c r="AF58" i="1"/>
  <c r="AE58" i="1"/>
  <c r="AH57" i="1"/>
  <c r="AG57" i="1"/>
  <c r="AF57" i="1"/>
  <c r="AE57" i="1"/>
  <c r="AH56" i="1"/>
  <c r="AG56" i="1"/>
  <c r="AF56" i="1"/>
  <c r="AE56" i="1"/>
  <c r="AH55" i="1"/>
  <c r="AG55" i="1"/>
  <c r="AF55" i="1"/>
  <c r="AE55" i="1"/>
  <c r="AH54" i="1"/>
  <c r="AG54" i="1"/>
  <c r="AF54" i="1"/>
  <c r="AE54" i="1"/>
  <c r="AH53" i="1"/>
  <c r="AG53" i="1"/>
  <c r="AF53" i="1"/>
  <c r="AE53" i="1"/>
  <c r="AH52" i="1"/>
  <c r="AG52" i="1"/>
  <c r="AF52" i="1"/>
  <c r="AE52" i="1"/>
  <c r="AH51" i="1"/>
  <c r="AG51" i="1"/>
  <c r="AF51" i="1"/>
  <c r="AE51" i="1"/>
  <c r="AH50" i="1"/>
  <c r="AG50" i="1"/>
  <c r="AF50" i="1"/>
  <c r="AE50" i="1"/>
  <c r="AH49" i="1"/>
  <c r="AG49" i="1"/>
  <c r="AF49" i="1"/>
  <c r="AE49" i="1"/>
  <c r="AH48" i="1"/>
  <c r="AG48" i="1"/>
  <c r="AF48" i="1"/>
  <c r="AE48" i="1"/>
  <c r="AH47" i="1"/>
  <c r="AG47" i="1"/>
  <c r="AF47" i="1"/>
  <c r="AE47" i="1"/>
  <c r="AH46" i="1"/>
  <c r="AG46" i="1"/>
  <c r="AF46" i="1"/>
  <c r="AE46" i="1"/>
  <c r="AH45" i="1"/>
  <c r="AG45" i="1"/>
  <c r="AF45" i="1"/>
  <c r="AE45" i="1"/>
  <c r="AH44" i="1"/>
  <c r="AG44" i="1"/>
  <c r="AF44" i="1"/>
  <c r="AE44" i="1"/>
  <c r="AH43" i="1"/>
  <c r="AG43" i="1"/>
  <c r="AF43" i="1"/>
  <c r="AE43" i="1"/>
  <c r="AH42" i="1"/>
  <c r="AG42" i="1"/>
  <c r="AF42" i="1"/>
  <c r="AE42" i="1"/>
  <c r="AH41" i="1"/>
  <c r="AG41" i="1"/>
  <c r="AF41" i="1"/>
  <c r="AE41" i="1"/>
  <c r="AH40" i="1"/>
  <c r="AG40" i="1"/>
  <c r="AF40" i="1"/>
  <c r="AE40" i="1"/>
  <c r="AH39" i="1"/>
  <c r="AG39" i="1"/>
  <c r="AF39" i="1"/>
  <c r="AE39" i="1"/>
  <c r="AH38" i="1"/>
  <c r="AG38" i="1"/>
  <c r="AF38" i="1"/>
  <c r="AE38" i="1"/>
  <c r="AH37" i="1"/>
  <c r="AG37" i="1"/>
  <c r="AF37" i="1"/>
  <c r="AE37" i="1"/>
  <c r="AH36" i="1"/>
  <c r="AG36" i="1"/>
  <c r="AF36" i="1"/>
  <c r="AE36" i="1"/>
  <c r="AH35" i="1"/>
  <c r="AG35" i="1"/>
  <c r="AF35" i="1"/>
  <c r="AE35" i="1"/>
  <c r="AH34" i="1"/>
  <c r="AG34" i="1"/>
  <c r="AF34" i="1"/>
  <c r="AE34" i="1"/>
  <c r="AH33" i="1"/>
  <c r="AG33" i="1"/>
  <c r="AF33" i="1"/>
  <c r="AE33" i="1"/>
  <c r="AH32" i="1"/>
  <c r="AG32" i="1"/>
  <c r="AF32" i="1"/>
  <c r="AE32" i="1"/>
  <c r="AH31" i="1"/>
  <c r="AG31" i="1"/>
  <c r="AF31" i="1"/>
  <c r="AE31" i="1"/>
  <c r="AH30" i="1"/>
  <c r="AG30" i="1"/>
  <c r="AF30" i="1"/>
  <c r="AE30" i="1"/>
  <c r="AH29" i="1"/>
  <c r="AG29" i="1"/>
  <c r="AF29" i="1"/>
  <c r="AE29" i="1"/>
  <c r="AH28" i="1"/>
  <c r="AG28" i="1"/>
  <c r="AF28" i="1"/>
  <c r="AE28" i="1"/>
  <c r="AH27" i="1"/>
  <c r="AG27" i="1"/>
  <c r="AF27" i="1"/>
  <c r="AE27" i="1"/>
  <c r="AH26" i="1"/>
  <c r="AG26" i="1"/>
  <c r="AF26" i="1"/>
  <c r="AE26" i="1"/>
  <c r="AH25" i="1"/>
  <c r="AG25" i="1"/>
  <c r="AF25" i="1"/>
  <c r="AE25" i="1"/>
  <c r="AH24" i="1"/>
  <c r="AG24" i="1"/>
  <c r="AF24" i="1"/>
  <c r="AE24" i="1"/>
  <c r="AH23" i="1"/>
  <c r="AG23" i="1"/>
  <c r="AF23" i="1"/>
  <c r="AE23" i="1"/>
  <c r="AH22" i="1"/>
  <c r="AG22" i="1"/>
  <c r="AF22" i="1"/>
  <c r="AE22" i="1"/>
  <c r="AH21" i="1"/>
  <c r="AG21" i="1"/>
  <c r="AF21" i="1"/>
  <c r="AE21" i="1"/>
  <c r="AH20" i="1"/>
  <c r="AG20" i="1"/>
  <c r="AF20" i="1"/>
  <c r="AE20" i="1"/>
  <c r="AH19" i="1"/>
  <c r="AG19" i="1"/>
  <c r="AF19" i="1"/>
  <c r="AE19" i="1"/>
  <c r="BA19" i="1" s="1"/>
  <c r="AH18" i="1"/>
  <c r="AG18" i="1"/>
  <c r="AF18" i="1"/>
  <c r="AE18" i="1"/>
  <c r="AH17" i="1"/>
  <c r="AG17" i="1"/>
  <c r="AF17" i="1"/>
  <c r="AE17" i="1"/>
  <c r="AH16" i="1"/>
  <c r="AG16" i="1"/>
  <c r="AF16" i="1"/>
  <c r="AE16" i="1"/>
  <c r="AH15" i="1"/>
  <c r="AG15" i="1"/>
  <c r="AF15" i="1"/>
  <c r="AE15" i="1"/>
  <c r="AH14" i="1"/>
  <c r="AG14" i="1"/>
  <c r="AF14" i="1"/>
  <c r="AE14" i="1"/>
  <c r="AH13" i="1"/>
  <c r="AG13" i="1"/>
  <c r="AF13" i="1"/>
  <c r="AE13" i="1"/>
  <c r="AH12" i="1"/>
  <c r="AG12" i="1"/>
  <c r="AF12" i="1"/>
  <c r="AE12" i="1"/>
  <c r="AH11" i="1"/>
  <c r="AG11" i="1"/>
  <c r="AF11" i="1"/>
  <c r="AE11" i="1"/>
  <c r="AH10" i="1"/>
  <c r="AG10" i="1"/>
  <c r="AF10" i="1"/>
  <c r="AE10" i="1"/>
  <c r="AH9" i="1"/>
  <c r="AG9" i="1"/>
  <c r="AF9" i="1"/>
  <c r="AE9" i="1"/>
  <c r="AH8" i="1"/>
  <c r="AG8" i="1"/>
  <c r="AF8" i="1"/>
  <c r="AE8" i="1"/>
  <c r="AH7" i="1"/>
  <c r="AG7" i="1"/>
  <c r="AF7" i="1"/>
  <c r="AE7" i="1"/>
  <c r="AH6" i="1"/>
  <c r="AG6" i="1"/>
  <c r="AF6" i="1"/>
  <c r="AE6" i="1"/>
  <c r="AH5" i="1"/>
  <c r="AG5" i="1"/>
  <c r="AF5" i="1"/>
  <c r="AE5" i="1"/>
  <c r="AH4" i="1"/>
  <c r="AG4" i="1"/>
  <c r="AF4" i="1"/>
  <c r="AE4" i="1"/>
  <c r="AH3" i="1"/>
  <c r="AG3" i="1"/>
  <c r="AF3" i="1"/>
  <c r="AE3" i="1"/>
  <c r="BA3" i="1" s="1"/>
  <c r="AH2" i="1"/>
  <c r="AG2" i="1"/>
  <c r="AF2" i="1"/>
  <c r="AE2" i="1"/>
  <c r="U75" i="3"/>
  <c r="T75" i="3"/>
  <c r="U74" i="3"/>
  <c r="T74" i="3"/>
  <c r="U73" i="3"/>
  <c r="T73" i="3"/>
  <c r="W69" i="3"/>
  <c r="U69" i="3"/>
  <c r="T69" i="3"/>
  <c r="U68" i="3"/>
  <c r="W68" i="3" s="1"/>
  <c r="T68" i="3"/>
  <c r="U67" i="3"/>
  <c r="W67" i="3" s="1"/>
  <c r="T67" i="3"/>
  <c r="U66" i="3"/>
  <c r="T66" i="3"/>
  <c r="W66" i="3" s="1"/>
  <c r="U62" i="3"/>
  <c r="T62" i="3"/>
  <c r="U61" i="3"/>
  <c r="T61" i="3"/>
  <c r="U60" i="3"/>
  <c r="T60" i="3"/>
  <c r="U59" i="3"/>
  <c r="T59" i="3"/>
  <c r="U58" i="3"/>
  <c r="T58" i="3"/>
  <c r="U54" i="3"/>
  <c r="T54" i="3"/>
  <c r="U53" i="3"/>
  <c r="T53" i="3"/>
  <c r="U49" i="3"/>
  <c r="W49" i="3" s="1"/>
  <c r="T49" i="3"/>
  <c r="W48" i="3"/>
  <c r="U48" i="3"/>
  <c r="T48" i="3"/>
  <c r="U47" i="3"/>
  <c r="W47" i="3" s="1"/>
  <c r="T47" i="3"/>
  <c r="U46" i="3"/>
  <c r="W46" i="3" s="1"/>
  <c r="T46" i="3"/>
  <c r="U45" i="3"/>
  <c r="W45" i="3" s="1"/>
  <c r="T45" i="3"/>
  <c r="W44" i="3"/>
  <c r="U44" i="3"/>
  <c r="T44" i="3"/>
  <c r="U43" i="3"/>
  <c r="W43" i="3" s="1"/>
  <c r="T43" i="3"/>
  <c r="U42" i="3"/>
  <c r="W42" i="3" s="1"/>
  <c r="T42" i="3"/>
  <c r="U41" i="3"/>
  <c r="T41" i="3"/>
  <c r="W41" i="3" s="1"/>
  <c r="U40" i="3"/>
  <c r="W40" i="3" s="1"/>
  <c r="T40" i="3"/>
  <c r="W39" i="3"/>
  <c r="U39" i="3"/>
  <c r="T39" i="3"/>
  <c r="U38" i="3"/>
  <c r="W38" i="3" s="1"/>
  <c r="T38" i="3"/>
  <c r="U33" i="3"/>
  <c r="T33" i="3"/>
  <c r="U32" i="3"/>
  <c r="T32" i="3"/>
  <c r="U31" i="3"/>
  <c r="T31" i="3"/>
  <c r="U30" i="3"/>
  <c r="T30" i="3"/>
  <c r="U29" i="3"/>
  <c r="T29" i="3"/>
  <c r="U28" i="3"/>
  <c r="T28" i="3"/>
  <c r="U27" i="3"/>
  <c r="T27" i="3"/>
  <c r="U23" i="3"/>
  <c r="W23" i="3" s="1"/>
  <c r="T23" i="3"/>
  <c r="U22" i="3"/>
  <c r="T22" i="3"/>
  <c r="U21" i="3"/>
  <c r="W21" i="3" s="1"/>
  <c r="T21" i="3"/>
  <c r="U20" i="3"/>
  <c r="W20" i="3" s="1"/>
  <c r="AR20" i="3" s="1"/>
  <c r="T20" i="3"/>
  <c r="U19" i="3"/>
  <c r="T19" i="3"/>
  <c r="U18" i="3"/>
  <c r="T18" i="3"/>
  <c r="U17" i="3"/>
  <c r="T17" i="3"/>
  <c r="W12" i="3"/>
  <c r="AR15" i="3" s="1"/>
  <c r="W10" i="3"/>
  <c r="AR13" i="3" s="1"/>
  <c r="W9" i="3"/>
  <c r="AR12" i="3" s="1"/>
  <c r="W8" i="3"/>
  <c r="X8" i="3" s="1"/>
  <c r="U13" i="3"/>
  <c r="T13" i="3"/>
  <c r="U12" i="3"/>
  <c r="T12" i="3"/>
  <c r="U11" i="3"/>
  <c r="T11" i="3"/>
  <c r="U10" i="3"/>
  <c r="X10" i="3" s="1"/>
  <c r="T10" i="3"/>
  <c r="U9" i="3"/>
  <c r="T9" i="3"/>
  <c r="U8" i="3"/>
  <c r="X45" i="3" l="1"/>
  <c r="AR38" i="3"/>
  <c r="X66" i="3"/>
  <c r="AR50" i="3"/>
  <c r="AT1282" i="6"/>
  <c r="AT1266" i="6"/>
  <c r="AT1250" i="6"/>
  <c r="AT1234" i="6"/>
  <c r="AT1289" i="6"/>
  <c r="AT1273" i="6"/>
  <c r="AT1257" i="6"/>
  <c r="AT1312" i="6"/>
  <c r="AT1296" i="6"/>
  <c r="AT1280" i="6"/>
  <c r="AT1264" i="6"/>
  <c r="AT1242" i="6"/>
  <c r="AT1226" i="6"/>
  <c r="AT1303" i="6"/>
  <c r="AT1233" i="6"/>
  <c r="AT1217" i="6"/>
  <c r="AT1291" i="6"/>
  <c r="AT1259" i="6"/>
  <c r="AT1050" i="6"/>
  <c r="AT1034" i="6"/>
  <c r="AT1018" i="6"/>
  <c r="AT1002" i="6"/>
  <c r="AT794" i="6"/>
  <c r="AT778" i="6"/>
  <c r="AT762" i="6"/>
  <c r="AT746" i="6"/>
  <c r="AT1095" i="6"/>
  <c r="AT1079" i="6"/>
  <c r="AT1063" i="6"/>
  <c r="AT1047" i="6"/>
  <c r="AT839" i="6"/>
  <c r="AT823" i="6"/>
  <c r="AT807" i="6"/>
  <c r="AT1172" i="6"/>
  <c r="AT1156" i="6"/>
  <c r="AT1140" i="6"/>
  <c r="AT1124" i="6"/>
  <c r="AT916" i="6"/>
  <c r="AT900" i="6"/>
  <c r="AT884" i="6"/>
  <c r="AT868" i="6"/>
  <c r="AT1255" i="6"/>
  <c r="AT1239" i="6"/>
  <c r="AT1201" i="6"/>
  <c r="AT1185" i="6"/>
  <c r="AT977" i="6"/>
  <c r="AT961" i="6"/>
  <c r="AT945" i="6"/>
  <c r="AT929" i="6"/>
  <c r="AT721" i="6"/>
  <c r="AT705" i="6"/>
  <c r="AT689" i="6"/>
  <c r="AT1214" i="6"/>
  <c r="AT1006" i="6"/>
  <c r="AT990" i="6"/>
  <c r="AT974" i="6"/>
  <c r="AT958" i="6"/>
  <c r="AT750" i="6"/>
  <c r="AT734" i="6"/>
  <c r="AT718" i="6"/>
  <c r="AT1035" i="6"/>
  <c r="AT1019" i="6"/>
  <c r="AT1003" i="6"/>
  <c r="AT987" i="6"/>
  <c r="AT779" i="6"/>
  <c r="AT747" i="6"/>
  <c r="AT731" i="6"/>
  <c r="AT1128" i="6"/>
  <c r="AT1112" i="6"/>
  <c r="AT1096" i="6"/>
  <c r="AT1080" i="6"/>
  <c r="AT872" i="6"/>
  <c r="AT856" i="6"/>
  <c r="AT840" i="6"/>
  <c r="AT824" i="6"/>
  <c r="AT1189" i="6"/>
  <c r="AT1157" i="6"/>
  <c r="AT949" i="6"/>
  <c r="AT933" i="6"/>
  <c r="AT917" i="6"/>
  <c r="AT693" i="6"/>
  <c r="AT677" i="6"/>
  <c r="AT661" i="6"/>
  <c r="AT645" i="6"/>
  <c r="AT1058" i="6"/>
  <c r="AT1042" i="6"/>
  <c r="AT1026" i="6"/>
  <c r="AT1010" i="6"/>
  <c r="AT802" i="6"/>
  <c r="AT786" i="6"/>
  <c r="AT770" i="6"/>
  <c r="AT1135" i="6"/>
  <c r="AT1119" i="6"/>
  <c r="AT1103" i="6"/>
  <c r="AT1087" i="6"/>
  <c r="AT879" i="6"/>
  <c r="AT863" i="6"/>
  <c r="AT847" i="6"/>
  <c r="AT831" i="6"/>
  <c r="AT1278" i="6"/>
  <c r="AT1238" i="6"/>
  <c r="AT1218" i="6"/>
  <c r="AT1212" i="6"/>
  <c r="AT1004" i="6"/>
  <c r="AT988" i="6"/>
  <c r="AT972" i="6"/>
  <c r="AT956" i="6"/>
  <c r="AT748" i="6"/>
  <c r="AT732" i="6"/>
  <c r="AT716" i="6"/>
  <c r="AT700" i="6"/>
  <c r="AT1033" i="6"/>
  <c r="AT1017" i="6"/>
  <c r="AT1001" i="6"/>
  <c r="AT985" i="6"/>
  <c r="AT777" i="6"/>
  <c r="AT761" i="6"/>
  <c r="AT745" i="6"/>
  <c r="AT729" i="6"/>
  <c r="AT1046" i="6"/>
  <c r="AT1030" i="6"/>
  <c r="AT1014" i="6"/>
  <c r="AT998" i="6"/>
  <c r="AT790" i="6"/>
  <c r="AT774" i="6"/>
  <c r="AT758" i="6"/>
  <c r="AT742" i="6"/>
  <c r="AT1059" i="6"/>
  <c r="AT1043" i="6"/>
  <c r="AT1027" i="6"/>
  <c r="AT1011" i="6"/>
  <c r="AT803" i="6"/>
  <c r="AT787" i="6"/>
  <c r="AT771" i="6"/>
  <c r="AT755" i="6"/>
  <c r="AT566" i="6"/>
  <c r="AT550" i="6"/>
  <c r="AT534" i="6"/>
  <c r="AT518" i="6"/>
  <c r="AT313" i="6"/>
  <c r="AT297" i="6"/>
  <c r="AT281" i="6"/>
  <c r="AT265" i="6"/>
  <c r="AT1181" i="6"/>
  <c r="AT1165" i="6"/>
  <c r="AT1149" i="6"/>
  <c r="AT1133" i="6"/>
  <c r="AT925" i="6"/>
  <c r="AT909" i="6"/>
  <c r="AT893" i="6"/>
  <c r="AT877" i="6"/>
  <c r="AT654" i="6"/>
  <c r="AT641" i="6"/>
  <c r="AT611" i="6"/>
  <c r="AT595" i="6"/>
  <c r="AT390" i="6"/>
  <c r="AT374" i="6"/>
  <c r="AT358" i="6"/>
  <c r="AT136" i="6"/>
  <c r="AT668" i="6"/>
  <c r="AT650" i="6"/>
  <c r="AT647" i="6"/>
  <c r="AT435" i="6"/>
  <c r="AT419" i="6"/>
  <c r="AT403" i="6"/>
  <c r="AT387" i="6"/>
  <c r="AT188" i="6"/>
  <c r="AT172" i="6"/>
  <c r="AT133" i="6"/>
  <c r="AT493" i="6"/>
  <c r="AT477" i="6"/>
  <c r="AT464" i="6"/>
  <c r="AT448" i="6"/>
  <c r="AT240" i="6"/>
  <c r="AT227" i="6"/>
  <c r="AT201" i="6"/>
  <c r="AT185" i="6"/>
  <c r="AT1040" i="6"/>
  <c r="AT1024" i="6"/>
  <c r="AT992" i="6"/>
  <c r="AT784" i="6"/>
  <c r="AT768" i="6"/>
  <c r="AT752" i="6"/>
  <c r="AT736" i="6"/>
  <c r="AT506" i="6"/>
  <c r="AT490" i="6"/>
  <c r="AT461" i="6"/>
  <c r="AT445" i="6"/>
  <c r="AT237" i="6"/>
  <c r="AT214" i="6"/>
  <c r="AT198" i="6"/>
  <c r="AT182" i="6"/>
  <c r="AT567" i="6"/>
  <c r="AT551" i="6"/>
  <c r="AT535" i="6"/>
  <c r="AT519" i="6"/>
  <c r="AT314" i="6"/>
  <c r="AT298" i="6"/>
  <c r="AT282" i="6"/>
  <c r="AT266" i="6"/>
  <c r="AT564" i="6"/>
  <c r="AT548" i="6"/>
  <c r="AT532" i="6"/>
  <c r="AT516" i="6"/>
  <c r="AT311" i="6"/>
  <c r="AT295" i="6"/>
  <c r="AT279" i="6"/>
  <c r="AT263" i="6"/>
  <c r="AT593" i="6"/>
  <c r="AT577" i="6"/>
  <c r="AT561" i="6"/>
  <c r="AT545" i="6"/>
  <c r="AT340" i="6"/>
  <c r="AT324" i="6"/>
  <c r="AT308" i="6"/>
  <c r="AT292" i="6"/>
  <c r="AT117" i="6"/>
  <c r="AT104" i="6"/>
  <c r="AT653" i="6"/>
  <c r="AT449" i="6"/>
  <c r="AT433" i="6"/>
  <c r="AT417" i="6"/>
  <c r="AT401" i="6"/>
  <c r="AT186" i="6"/>
  <c r="AT170" i="6"/>
  <c r="AT114" i="6"/>
  <c r="AT491" i="6"/>
  <c r="AT462" i="6"/>
  <c r="AT446" i="6"/>
  <c r="AT430" i="6"/>
  <c r="AT225" i="6"/>
  <c r="AT215" i="6"/>
  <c r="AT199" i="6"/>
  <c r="AT183" i="6"/>
  <c r="AT568" i="6"/>
  <c r="AT552" i="6"/>
  <c r="AT536" i="6"/>
  <c r="AT520" i="6"/>
  <c r="AT315" i="6"/>
  <c r="AT299" i="6"/>
  <c r="AT267" i="6"/>
  <c r="AT533" i="6"/>
  <c r="AT517" i="6"/>
  <c r="AT501" i="6"/>
  <c r="AT485" i="6"/>
  <c r="AT264" i="6"/>
  <c r="AT248" i="6"/>
  <c r="AT232" i="6"/>
  <c r="AT594" i="6"/>
  <c r="AT578" i="6"/>
  <c r="AT562" i="6"/>
  <c r="AT546" i="6"/>
  <c r="AT341" i="6"/>
  <c r="AT325" i="6"/>
  <c r="AT309" i="6"/>
  <c r="AT293" i="6"/>
  <c r="AT105" i="6"/>
  <c r="AT649" i="6"/>
  <c r="AT646" i="6"/>
  <c r="AT418" i="6"/>
  <c r="AT402" i="6"/>
  <c r="AT386" i="6"/>
  <c r="AT370" i="6"/>
  <c r="AT460" i="6"/>
  <c r="AT444" i="6"/>
  <c r="AT428" i="6"/>
  <c r="AT412" i="6"/>
  <c r="AT184" i="6"/>
  <c r="AT113" i="6"/>
  <c r="AT82" i="6"/>
  <c r="AT111" i="6"/>
  <c r="AT55" i="6"/>
  <c r="AT52" i="6"/>
  <c r="AT49" i="6"/>
  <c r="AT43" i="6"/>
  <c r="AT463" i="6"/>
  <c r="AT447" i="6"/>
  <c r="AT431" i="6"/>
  <c r="AT415" i="6"/>
  <c r="AT287" i="6"/>
  <c r="AT131" i="6"/>
  <c r="AT121" i="6"/>
  <c r="AT96" i="6"/>
  <c r="AT91" i="6"/>
  <c r="AT123" i="6"/>
  <c r="AT103" i="6"/>
  <c r="AT86" i="6"/>
  <c r="AT29" i="6"/>
  <c r="AT89" i="6"/>
  <c r="AT65" i="6"/>
  <c r="AT62" i="6"/>
  <c r="AT59" i="6"/>
  <c r="AT41" i="6"/>
  <c r="AT145" i="6"/>
  <c r="AT140" i="6"/>
  <c r="AT125" i="6"/>
  <c r="AT116" i="6"/>
  <c r="AT81" i="6"/>
  <c r="AT33" i="6"/>
  <c r="AT30" i="6"/>
  <c r="AT10" i="6"/>
  <c r="AT617" i="6"/>
  <c r="AT489" i="6"/>
  <c r="AT90" i="6"/>
  <c r="AT84" i="6"/>
  <c r="AT63" i="6"/>
  <c r="AT7" i="6"/>
  <c r="AT197" i="6"/>
  <c r="AT87" i="6"/>
  <c r="AT60" i="6"/>
  <c r="AT45" i="6"/>
  <c r="AT42" i="6"/>
  <c r="AT492" i="6"/>
  <c r="Y66" i="3"/>
  <c r="Z66" i="3" s="1"/>
  <c r="AS50" i="3" s="1"/>
  <c r="AT572" i="6"/>
  <c r="AT76" i="6"/>
  <c r="BA581" i="1"/>
  <c r="BA846" i="1"/>
  <c r="BA862" i="1"/>
  <c r="BA878" i="1"/>
  <c r="BA894" i="1"/>
  <c r="BA910" i="1"/>
  <c r="BA1062" i="1"/>
  <c r="BA1116" i="1"/>
  <c r="BA1198" i="1"/>
  <c r="BA5" i="1"/>
  <c r="BA18" i="1"/>
  <c r="BA51" i="1"/>
  <c r="BA100" i="1"/>
  <c r="BA113" i="1"/>
  <c r="BA126" i="1"/>
  <c r="BA216" i="1"/>
  <c r="BA220" i="1"/>
  <c r="BA237" i="1"/>
  <c r="BA285" i="1"/>
  <c r="BA323" i="1"/>
  <c r="BA354" i="1"/>
  <c r="BA417" i="1"/>
  <c r="BA467" i="1"/>
  <c r="BA525" i="1"/>
  <c r="BA529" i="1"/>
  <c r="BA568" i="1"/>
  <c r="BA592" i="1"/>
  <c r="BA673" i="1"/>
  <c r="BA701" i="1"/>
  <c r="BA718" i="1"/>
  <c r="BA783" i="1"/>
  <c r="BA790" i="1"/>
  <c r="BA914" i="1"/>
  <c r="BA1030" i="1"/>
  <c r="BA1055" i="1"/>
  <c r="X13" i="3"/>
  <c r="W13" i="3"/>
  <c r="AR16" i="3" s="1"/>
  <c r="X44" i="3"/>
  <c r="AR37" i="3"/>
  <c r="Y44" i="3"/>
  <c r="Z44" i="3" s="1"/>
  <c r="BA38" i="1"/>
  <c r="BA157" i="1"/>
  <c r="BA365" i="1"/>
  <c r="BA389" i="1"/>
  <c r="BA607" i="1"/>
  <c r="BA649" i="1"/>
  <c r="BA748" i="1"/>
  <c r="BA794" i="1"/>
  <c r="BA798" i="1"/>
  <c r="BA959" i="1"/>
  <c r="BA970" i="1"/>
  <c r="BA991" i="1"/>
  <c r="BA1109" i="1"/>
  <c r="BA1148" i="1"/>
  <c r="BA1230" i="1"/>
  <c r="AR11" i="3"/>
  <c r="AN232" i="6"/>
  <c r="AN216" i="6"/>
  <c r="AN88" i="6"/>
  <c r="AN61" i="6"/>
  <c r="AN49" i="6"/>
  <c r="AN22" i="6"/>
  <c r="X67" i="3"/>
  <c r="AR51" i="3"/>
  <c r="Y67" i="3"/>
  <c r="Z67" i="3" s="1"/>
  <c r="AS51" i="3" s="1"/>
  <c r="BA58" i="1"/>
  <c r="BA84" i="1"/>
  <c r="BA137" i="1"/>
  <c r="BA170" i="1"/>
  <c r="BA248" i="1"/>
  <c r="BA432" i="1"/>
  <c r="BA443" i="1"/>
  <c r="BA478" i="1"/>
  <c r="BA495" i="1"/>
  <c r="BA512" i="1"/>
  <c r="BA618" i="1"/>
  <c r="BA688" i="1"/>
  <c r="BA705" i="1"/>
  <c r="BA850" i="1"/>
  <c r="BA866" i="1"/>
  <c r="BA882" i="1"/>
  <c r="BA898" i="1"/>
  <c r="BA977" i="1"/>
  <c r="BA984" i="1"/>
  <c r="BA1045" i="1"/>
  <c r="X49" i="3"/>
  <c r="AR42" i="3"/>
  <c r="BA31" i="1"/>
  <c r="BA209" i="1"/>
  <c r="BA73" i="1"/>
  <c r="BA77" i="1"/>
  <c r="BA642" i="1"/>
  <c r="BA677" i="1"/>
  <c r="BA856" i="1"/>
  <c r="BA104" i="1"/>
  <c r="BA187" i="1"/>
  <c r="BA200" i="1"/>
  <c r="BA393" i="1"/>
  <c r="BA397" i="1"/>
  <c r="BA629" i="1"/>
  <c r="BA660" i="1"/>
  <c r="BA925" i="1"/>
  <c r="BA942" i="1"/>
  <c r="BA1013" i="1"/>
  <c r="BA1258" i="1"/>
  <c r="BE12" i="1"/>
  <c r="BE28" i="1"/>
  <c r="BE44" i="1"/>
  <c r="BE60" i="1"/>
  <c r="BE76" i="1"/>
  <c r="BE92" i="1"/>
  <c r="BE108" i="1"/>
  <c r="BE124" i="1"/>
  <c r="BE140" i="1"/>
  <c r="BE156" i="1"/>
  <c r="BE172" i="1"/>
  <c r="BE188" i="1"/>
  <c r="BE204" i="1"/>
  <c r="BE220" i="1"/>
  <c r="BE236" i="1"/>
  <c r="BE252" i="1"/>
  <c r="BE268" i="1"/>
  <c r="BE284" i="1"/>
  <c r="BE300" i="1"/>
  <c r="BE316" i="1"/>
  <c r="BE332" i="1"/>
  <c r="BE348" i="1"/>
  <c r="BE364" i="1"/>
  <c r="BE380" i="1"/>
  <c r="BE396" i="1"/>
  <c r="BE412" i="1"/>
  <c r="AR412" i="1"/>
  <c r="BN412" i="1" s="1"/>
  <c r="BE428" i="1"/>
  <c r="AR428" i="1"/>
  <c r="BN428" i="1" s="1"/>
  <c r="BE444" i="1"/>
  <c r="BE460" i="1"/>
  <c r="BE476" i="1"/>
  <c r="BE492" i="1"/>
  <c r="BE508" i="1"/>
  <c r="BE524" i="1"/>
  <c r="BE540" i="1"/>
  <c r="AR540" i="1"/>
  <c r="BN540" i="1" s="1"/>
  <c r="BE556" i="1"/>
  <c r="AR556" i="1"/>
  <c r="BN556" i="1" s="1"/>
  <c r="BE572" i="1"/>
  <c r="BE588" i="1"/>
  <c r="BE604" i="1"/>
  <c r="AR604" i="1"/>
  <c r="BN604" i="1" s="1"/>
  <c r="BE620" i="1"/>
  <c r="AR620" i="1"/>
  <c r="BN620" i="1" s="1"/>
  <c r="BE636" i="1"/>
  <c r="AR636" i="1"/>
  <c r="BN636" i="1" s="1"/>
  <c r="BE652" i="1"/>
  <c r="AR652" i="1"/>
  <c r="BN652" i="1" s="1"/>
  <c r="BE668" i="1"/>
  <c r="AR668" i="1"/>
  <c r="BN668" i="1" s="1"/>
  <c r="BE684" i="1"/>
  <c r="AR684" i="1"/>
  <c r="BN684" i="1" s="1"/>
  <c r="BE700" i="1"/>
  <c r="AR700" i="1"/>
  <c r="BN700" i="1" s="1"/>
  <c r="BE716" i="1"/>
  <c r="AR716" i="1"/>
  <c r="BN716" i="1" s="1"/>
  <c r="BE732" i="1"/>
  <c r="AR732" i="1"/>
  <c r="BN732" i="1" s="1"/>
  <c r="BE748" i="1"/>
  <c r="AR748" i="1"/>
  <c r="BN748" i="1" s="1"/>
  <c r="BE764" i="1"/>
  <c r="AR764" i="1"/>
  <c r="BN764" i="1" s="1"/>
  <c r="BE780" i="1"/>
  <c r="AR780" i="1"/>
  <c r="BN780" i="1" s="1"/>
  <c r="BE796" i="1"/>
  <c r="AR796" i="1"/>
  <c r="BN796" i="1" s="1"/>
  <c r="BE812" i="1"/>
  <c r="AR812" i="1"/>
  <c r="BN812" i="1" s="1"/>
  <c r="BE828" i="1"/>
  <c r="AR828" i="1"/>
  <c r="BN828" i="1" s="1"/>
  <c r="BE844" i="1"/>
  <c r="AR844" i="1"/>
  <c r="BN844" i="1" s="1"/>
  <c r="BE860" i="1"/>
  <c r="AR860" i="1"/>
  <c r="BN860" i="1" s="1"/>
  <c r="BE876" i="1"/>
  <c r="AR876" i="1"/>
  <c r="BN876" i="1" s="1"/>
  <c r="BE892" i="1"/>
  <c r="AR892" i="1"/>
  <c r="BN892" i="1" s="1"/>
  <c r="BE908" i="1"/>
  <c r="AR908" i="1"/>
  <c r="BN908" i="1" s="1"/>
  <c r="BE924" i="1"/>
  <c r="AR924" i="1"/>
  <c r="BN924" i="1" s="1"/>
  <c r="BE940" i="1"/>
  <c r="AR940" i="1"/>
  <c r="BN940" i="1" s="1"/>
  <c r="BE956" i="1"/>
  <c r="AR956" i="1"/>
  <c r="BN956" i="1" s="1"/>
  <c r="BE972" i="1"/>
  <c r="AR972" i="1"/>
  <c r="BN972" i="1" s="1"/>
  <c r="BE988" i="1"/>
  <c r="AR988" i="1"/>
  <c r="BN988" i="1" s="1"/>
  <c r="BE1004" i="1"/>
  <c r="AR1004" i="1"/>
  <c r="BN1004" i="1" s="1"/>
  <c r="BE1020" i="1"/>
  <c r="AR1020" i="1"/>
  <c r="BN1020" i="1" s="1"/>
  <c r="BE1036" i="1"/>
  <c r="AR1036" i="1"/>
  <c r="BN1036" i="1" s="1"/>
  <c r="BE1052" i="1"/>
  <c r="AR1052" i="1"/>
  <c r="BN1052" i="1" s="1"/>
  <c r="BE1068" i="1"/>
  <c r="AR1068" i="1"/>
  <c r="BN1068" i="1" s="1"/>
  <c r="BE1084" i="1"/>
  <c r="AR1084" i="1"/>
  <c r="BN1084" i="1" s="1"/>
  <c r="BE1100" i="1"/>
  <c r="AR1100" i="1"/>
  <c r="BN1100" i="1" s="1"/>
  <c r="BE1116" i="1"/>
  <c r="AR1116" i="1"/>
  <c r="BN1116" i="1" s="1"/>
  <c r="BE1132" i="1"/>
  <c r="AR1132" i="1"/>
  <c r="BN1132" i="1" s="1"/>
  <c r="BE1148" i="1"/>
  <c r="AR1148" i="1"/>
  <c r="BN1148" i="1" s="1"/>
  <c r="BE1164" i="1"/>
  <c r="AR1164" i="1"/>
  <c r="BN1164" i="1" s="1"/>
  <c r="BE1180" i="1"/>
  <c r="AR1180" i="1"/>
  <c r="BN1180" i="1" s="1"/>
  <c r="BE1196" i="1"/>
  <c r="AR1196" i="1"/>
  <c r="BN1196" i="1" s="1"/>
  <c r="BE1212" i="1"/>
  <c r="AR1212" i="1"/>
  <c r="BN1212" i="1" s="1"/>
  <c r="BE1228" i="1"/>
  <c r="AR1228" i="1"/>
  <c r="BN1228" i="1" s="1"/>
  <c r="BE1244" i="1"/>
  <c r="AR1244" i="1"/>
  <c r="BN1244" i="1" s="1"/>
  <c r="BE1260" i="1"/>
  <c r="AR1260" i="1"/>
  <c r="BN1260" i="1" s="1"/>
  <c r="BE1276" i="1"/>
  <c r="AR1276" i="1"/>
  <c r="BN1276" i="1" s="1"/>
  <c r="BE1292" i="1"/>
  <c r="AR1292" i="1"/>
  <c r="BN1292" i="1" s="1"/>
  <c r="BE1308" i="1"/>
  <c r="AR1308" i="1"/>
  <c r="BN1308" i="1" s="1"/>
  <c r="X68" i="3"/>
  <c r="AR52" i="3"/>
  <c r="BA161" i="1"/>
  <c r="BA191" i="1"/>
  <c r="BA207" i="1"/>
  <c r="BA334" i="1"/>
  <c r="BA450" i="1"/>
  <c r="BA482" i="1"/>
  <c r="BA544" i="1"/>
  <c r="BA809" i="1"/>
  <c r="BA844" i="1"/>
  <c r="BA860" i="1"/>
  <c r="BA876" i="1"/>
  <c r="BA892" i="1"/>
  <c r="BA908" i="1"/>
  <c r="BA929" i="1"/>
  <c r="BA946" i="1"/>
  <c r="BA1098" i="1"/>
  <c r="BA1180" i="1"/>
  <c r="BA1262" i="1"/>
  <c r="BA47" i="1"/>
  <c r="BA176" i="1"/>
  <c r="BA452" i="1"/>
  <c r="BA557" i="1"/>
  <c r="BA737" i="1"/>
  <c r="BA768" i="1"/>
  <c r="BA1008" i="1"/>
  <c r="BA1194" i="1"/>
  <c r="BA1276" i="1"/>
  <c r="X43" i="3"/>
  <c r="AR36" i="3"/>
  <c r="Y43" i="3"/>
  <c r="Z43" i="3" s="1"/>
  <c r="AS36" i="3" s="1"/>
  <c r="BA261" i="1"/>
  <c r="BA183" i="1"/>
  <c r="BA272" i="1"/>
  <c r="BA822" i="1"/>
  <c r="BA833" i="1"/>
  <c r="BA872" i="1"/>
  <c r="BA888" i="1"/>
  <c r="BA904" i="1"/>
  <c r="BA998" i="1"/>
  <c r="BA1023" i="1"/>
  <c r="BA1226" i="1"/>
  <c r="BA62" i="1"/>
  <c r="BA29" i="1"/>
  <c r="BA124" i="1"/>
  <c r="BA148" i="1"/>
  <c r="BA174" i="1"/>
  <c r="BA555" i="1"/>
  <c r="BA579" i="1"/>
  <c r="BA699" i="1"/>
  <c r="BA766" i="1"/>
  <c r="BA1035" i="1"/>
  <c r="BA1102" i="1"/>
  <c r="BA564" i="1"/>
  <c r="BA811" i="1"/>
  <c r="BA130" i="1"/>
  <c r="BA292" i="1"/>
  <c r="BA16" i="1"/>
  <c r="BA95" i="1"/>
  <c r="BA181" i="1"/>
  <c r="BA235" i="1"/>
  <c r="BA259" i="1"/>
  <c r="BA321" i="1"/>
  <c r="BA345" i="1"/>
  <c r="BA380" i="1"/>
  <c r="BA408" i="1"/>
  <c r="BA583" i="1"/>
  <c r="BA671" i="1"/>
  <c r="BA716" i="1"/>
  <c r="BA854" i="1"/>
  <c r="BA870" i="1"/>
  <c r="BA886" i="1"/>
  <c r="BA902" i="1"/>
  <c r="BA1003" i="1"/>
  <c r="BA7" i="1"/>
  <c r="BA20" i="1"/>
  <c r="BA49" i="1"/>
  <c r="BA115" i="1"/>
  <c r="BA168" i="1"/>
  <c r="BA218" i="1"/>
  <c r="BA283" i="1"/>
  <c r="BA419" i="1"/>
  <c r="BA469" i="1"/>
  <c r="BA527" i="1"/>
  <c r="BA566" i="1"/>
  <c r="BA590" i="1"/>
  <c r="BA594" i="1"/>
  <c r="BA781" i="1"/>
  <c r="BA912" i="1"/>
  <c r="BA1130" i="1"/>
  <c r="BA1212" i="1"/>
  <c r="X40" i="3"/>
  <c r="AR33" i="3"/>
  <c r="BA75" i="1"/>
  <c r="BA128" i="1"/>
  <c r="BA239" i="1"/>
  <c r="BA270" i="1"/>
  <c r="BA363" i="1"/>
  <c r="BA640" i="1"/>
  <c r="BA675" i="1"/>
  <c r="BA720" i="1"/>
  <c r="BA792" i="1"/>
  <c r="BA824" i="1"/>
  <c r="BA831" i="1"/>
  <c r="BA848" i="1"/>
  <c r="BA864" i="1"/>
  <c r="BA880" i="1"/>
  <c r="BA896" i="1"/>
  <c r="BA957" i="1"/>
  <c r="BA1091" i="1"/>
  <c r="BA1095" i="1"/>
  <c r="BA1134" i="1"/>
  <c r="BA146" i="1"/>
  <c r="BA343" i="1"/>
  <c r="BA93" i="1"/>
  <c r="BA378" i="1"/>
  <c r="X46" i="3"/>
  <c r="AR39" i="3"/>
  <c r="X47" i="3"/>
  <c r="AR40" i="3"/>
  <c r="X9" i="3"/>
  <c r="W18" i="3"/>
  <c r="AR18" i="3" s="1"/>
  <c r="X41" i="3"/>
  <c r="AR34" i="3"/>
  <c r="Y41" i="3"/>
  <c r="Z41" i="3" s="1"/>
  <c r="AS34" i="3" s="1"/>
  <c r="BA82" i="1"/>
  <c r="BA301" i="1"/>
  <c r="BA367" i="1"/>
  <c r="BA510" i="1"/>
  <c r="BA651" i="1"/>
  <c r="BA703" i="1"/>
  <c r="BA796" i="1"/>
  <c r="BA961" i="1"/>
  <c r="BA968" i="1"/>
  <c r="BA1050" i="1"/>
  <c r="BA406" i="1"/>
  <c r="BA299" i="1"/>
  <c r="BA40" i="1"/>
  <c r="BA102" i="1"/>
  <c r="BA185" i="1"/>
  <c r="BA250" i="1"/>
  <c r="BA391" i="1"/>
  <c r="BA430" i="1"/>
  <c r="BA434" i="1"/>
  <c r="BA441" i="1"/>
  <c r="BA497" i="1"/>
  <c r="BA616" i="1"/>
  <c r="BA620" i="1"/>
  <c r="BA686" i="1"/>
  <c r="BA707" i="1"/>
  <c r="BA842" i="1"/>
  <c r="BA858" i="1"/>
  <c r="BA874" i="1"/>
  <c r="BA890" i="1"/>
  <c r="BA906" i="1"/>
  <c r="BA986" i="1"/>
  <c r="BA1018" i="1"/>
  <c r="BA1162" i="1"/>
  <c r="BA1244" i="1"/>
  <c r="X38" i="3"/>
  <c r="AR31" i="3"/>
  <c r="AQ1304" i="6"/>
  <c r="AQ1288" i="6"/>
  <c r="AQ1272" i="6"/>
  <c r="AQ1256" i="6"/>
  <c r="AQ1311" i="6"/>
  <c r="AQ1295" i="6"/>
  <c r="AQ1279" i="6"/>
  <c r="AQ1263" i="6"/>
  <c r="AQ1225" i="6"/>
  <c r="AQ1302" i="6"/>
  <c r="AQ1286" i="6"/>
  <c r="AQ1270" i="6"/>
  <c r="AQ1293" i="6"/>
  <c r="AQ1277" i="6"/>
  <c r="AQ1261" i="6"/>
  <c r="AQ1245" i="6"/>
  <c r="AQ1155" i="6"/>
  <c r="AQ1139" i="6"/>
  <c r="AQ1123" i="6"/>
  <c r="AQ1107" i="6"/>
  <c r="AQ899" i="6"/>
  <c r="AQ883" i="6"/>
  <c r="AQ867" i="6"/>
  <c r="AQ851" i="6"/>
  <c r="AQ1223" i="6"/>
  <c r="AQ1216" i="6"/>
  <c r="AQ1200" i="6"/>
  <c r="AQ1184" i="6"/>
  <c r="AQ976" i="6"/>
  <c r="AQ960" i="6"/>
  <c r="AQ944" i="6"/>
  <c r="AQ928" i="6"/>
  <c r="AQ832" i="6"/>
  <c r="AQ784" i="6"/>
  <c r="AQ720" i="6"/>
  <c r="AQ704" i="6"/>
  <c r="AQ688" i="6"/>
  <c r="AQ672" i="6"/>
  <c r="AQ1085" i="6"/>
  <c r="AQ1069" i="6"/>
  <c r="AQ1053" i="6"/>
  <c r="AQ1037" i="6"/>
  <c r="AQ829" i="6"/>
  <c r="AQ813" i="6"/>
  <c r="AQ797" i="6"/>
  <c r="AQ781" i="6"/>
  <c r="AQ1178" i="6"/>
  <c r="AQ1146" i="6"/>
  <c r="AQ1130" i="6"/>
  <c r="AQ1114" i="6"/>
  <c r="AQ1098" i="6"/>
  <c r="AQ890" i="6"/>
  <c r="AQ874" i="6"/>
  <c r="AQ858" i="6"/>
  <c r="AQ842" i="6"/>
  <c r="AQ1207" i="6"/>
  <c r="AQ1191" i="6"/>
  <c r="AQ1175" i="6"/>
  <c r="AQ1159" i="6"/>
  <c r="AQ951" i="6"/>
  <c r="AQ935" i="6"/>
  <c r="AQ919" i="6"/>
  <c r="AQ903" i="6"/>
  <c r="AQ695" i="6"/>
  <c r="AQ1252" i="6"/>
  <c r="AQ1249" i="6"/>
  <c r="AQ1204" i="6"/>
  <c r="AQ996" i="6"/>
  <c r="AQ980" i="6"/>
  <c r="AQ964" i="6"/>
  <c r="AQ948" i="6"/>
  <c r="AQ836" i="6"/>
  <c r="AQ740" i="6"/>
  <c r="AQ724" i="6"/>
  <c r="AQ708" i="6"/>
  <c r="AQ692" i="6"/>
  <c r="AQ660" i="6"/>
  <c r="AQ1137" i="6"/>
  <c r="AQ1057" i="6"/>
  <c r="AQ1041" i="6"/>
  <c r="AQ1025" i="6"/>
  <c r="AQ1009" i="6"/>
  <c r="AQ833" i="6"/>
  <c r="AQ801" i="6"/>
  <c r="AQ785" i="6"/>
  <c r="AQ769" i="6"/>
  <c r="AQ753" i="6"/>
  <c r="AQ1150" i="6"/>
  <c r="AQ1134" i="6"/>
  <c r="AQ1118" i="6"/>
  <c r="AQ1102" i="6"/>
  <c r="AQ1086" i="6"/>
  <c r="AQ1054" i="6"/>
  <c r="AQ878" i="6"/>
  <c r="AQ862" i="6"/>
  <c r="AQ846" i="6"/>
  <c r="AQ830" i="6"/>
  <c r="AQ1297" i="6"/>
  <c r="AQ1265" i="6"/>
  <c r="AQ1211" i="6"/>
  <c r="AQ1195" i="6"/>
  <c r="AQ1147" i="6"/>
  <c r="AQ987" i="6"/>
  <c r="AQ971" i="6"/>
  <c r="AQ955" i="6"/>
  <c r="AQ939" i="6"/>
  <c r="AQ827" i="6"/>
  <c r="AQ731" i="6"/>
  <c r="AQ715" i="6"/>
  <c r="AQ699" i="6"/>
  <c r="AQ683" i="6"/>
  <c r="AQ1048" i="6"/>
  <c r="AQ1032" i="6"/>
  <c r="AQ1016" i="6"/>
  <c r="AQ1000" i="6"/>
  <c r="AQ792" i="6"/>
  <c r="AQ776" i="6"/>
  <c r="AQ760" i="6"/>
  <c r="AQ744" i="6"/>
  <c r="AQ680" i="6"/>
  <c r="AQ1205" i="6"/>
  <c r="AQ1173" i="6"/>
  <c r="AQ1141" i="6"/>
  <c r="AQ1125" i="6"/>
  <c r="AQ1109" i="6"/>
  <c r="AQ1093" i="6"/>
  <c r="AQ885" i="6"/>
  <c r="AQ869" i="6"/>
  <c r="AQ853" i="6"/>
  <c r="AQ837" i="6"/>
  <c r="AQ1220" i="6"/>
  <c r="AQ1202" i="6"/>
  <c r="AQ1186" i="6"/>
  <c r="AQ1170" i="6"/>
  <c r="AQ1074" i="6"/>
  <c r="AQ962" i="6"/>
  <c r="AQ946" i="6"/>
  <c r="AQ930" i="6"/>
  <c r="AQ914" i="6"/>
  <c r="AQ706" i="6"/>
  <c r="AQ690" i="6"/>
  <c r="AQ1218" i="6"/>
  <c r="AQ1215" i="6"/>
  <c r="AQ1007" i="6"/>
  <c r="AQ991" i="6"/>
  <c r="AQ975" i="6"/>
  <c r="AQ959" i="6"/>
  <c r="AQ751" i="6"/>
  <c r="AQ735" i="6"/>
  <c r="AQ719" i="6"/>
  <c r="AQ703" i="6"/>
  <c r="AQ1068" i="6"/>
  <c r="AQ1036" i="6"/>
  <c r="AQ1020" i="6"/>
  <c r="AQ1004" i="6"/>
  <c r="AQ988" i="6"/>
  <c r="AQ780" i="6"/>
  <c r="AQ764" i="6"/>
  <c r="AQ748" i="6"/>
  <c r="AQ511" i="6"/>
  <c r="AQ495" i="6"/>
  <c r="AQ479" i="6"/>
  <c r="AQ466" i="6"/>
  <c r="AQ306" i="6"/>
  <c r="AQ258" i="6"/>
  <c r="AQ242" i="6"/>
  <c r="AQ229" i="6"/>
  <c r="AQ216" i="6"/>
  <c r="AQ524" i="6"/>
  <c r="AQ508" i="6"/>
  <c r="AQ492" i="6"/>
  <c r="AQ476" i="6"/>
  <c r="AQ383" i="6"/>
  <c r="AQ271" i="6"/>
  <c r="AQ255" i="6"/>
  <c r="AQ239" i="6"/>
  <c r="AQ226" i="6"/>
  <c r="AQ1177" i="6"/>
  <c r="AQ1129" i="6"/>
  <c r="AQ1113" i="6"/>
  <c r="AQ1097" i="6"/>
  <c r="AQ1081" i="6"/>
  <c r="AQ905" i="6"/>
  <c r="AQ873" i="6"/>
  <c r="AQ857" i="6"/>
  <c r="AQ841" i="6"/>
  <c r="AQ825" i="6"/>
  <c r="AQ601" i="6"/>
  <c r="AQ585" i="6"/>
  <c r="AQ569" i="6"/>
  <c r="AQ553" i="6"/>
  <c r="AQ332" i="6"/>
  <c r="AQ316" i="6"/>
  <c r="AQ300" i="6"/>
  <c r="AQ284" i="6"/>
  <c r="AQ165" i="6"/>
  <c r="AQ152" i="6"/>
  <c r="AQ598" i="6"/>
  <c r="AQ582" i="6"/>
  <c r="AQ566" i="6"/>
  <c r="AQ550" i="6"/>
  <c r="AQ377" i="6"/>
  <c r="AQ345" i="6"/>
  <c r="AQ329" i="6"/>
  <c r="AQ313" i="6"/>
  <c r="AQ297" i="6"/>
  <c r="AQ641" i="6"/>
  <c r="AQ611" i="6"/>
  <c r="AQ595" i="6"/>
  <c r="AQ579" i="6"/>
  <c r="AQ563" i="6"/>
  <c r="AQ342" i="6"/>
  <c r="AQ326" i="6"/>
  <c r="AQ310" i="6"/>
  <c r="AQ650" i="6"/>
  <c r="AQ647" i="6"/>
  <c r="AQ644" i="6"/>
  <c r="AQ608" i="6"/>
  <c r="AQ403" i="6"/>
  <c r="AQ387" i="6"/>
  <c r="AQ371" i="6"/>
  <c r="AQ355" i="6"/>
  <c r="AQ624" i="6"/>
  <c r="AQ621" i="6"/>
  <c r="AQ605" i="6"/>
  <c r="AQ589" i="6"/>
  <c r="AQ384" i="6"/>
  <c r="AQ368" i="6"/>
  <c r="AQ352" i="6"/>
  <c r="AQ336" i="6"/>
  <c r="AQ304" i="6"/>
  <c r="AQ113" i="6"/>
  <c r="AQ682" i="6"/>
  <c r="AQ627" i="6"/>
  <c r="AQ397" i="6"/>
  <c r="AQ381" i="6"/>
  <c r="AQ365" i="6"/>
  <c r="AQ349" i="6"/>
  <c r="AQ285" i="6"/>
  <c r="AQ143" i="6"/>
  <c r="AQ130" i="6"/>
  <c r="AQ97" i="6"/>
  <c r="AQ639" i="6"/>
  <c r="AQ474" i="6"/>
  <c r="AQ458" i="6"/>
  <c r="AQ442" i="6"/>
  <c r="AQ426" i="6"/>
  <c r="AQ378" i="6"/>
  <c r="AQ224" i="6"/>
  <c r="AQ211" i="6"/>
  <c r="AQ195" i="6"/>
  <c r="AQ179" i="6"/>
  <c r="AQ47" i="6"/>
  <c r="AQ653" i="6"/>
  <c r="AQ642" i="6"/>
  <c r="AQ612" i="6"/>
  <c r="AQ596" i="6"/>
  <c r="AQ391" i="6"/>
  <c r="AQ375" i="6"/>
  <c r="AQ359" i="6"/>
  <c r="AQ343" i="6"/>
  <c r="AQ295" i="6"/>
  <c r="AQ684" i="6"/>
  <c r="AQ648" i="6"/>
  <c r="AQ645" i="6"/>
  <c r="AQ609" i="6"/>
  <c r="AQ404" i="6"/>
  <c r="AQ388" i="6"/>
  <c r="AQ372" i="6"/>
  <c r="AQ356" i="6"/>
  <c r="AQ679" i="6"/>
  <c r="AQ663" i="6"/>
  <c r="AQ651" i="6"/>
  <c r="AQ622" i="6"/>
  <c r="AQ417" i="6"/>
  <c r="AQ401" i="6"/>
  <c r="AQ385" i="6"/>
  <c r="AQ369" i="6"/>
  <c r="AQ124" i="6"/>
  <c r="AQ114" i="6"/>
  <c r="AQ101" i="6"/>
  <c r="AQ414" i="6"/>
  <c r="AQ398" i="6"/>
  <c r="AQ382" i="6"/>
  <c r="AQ366" i="6"/>
  <c r="AQ286" i="6"/>
  <c r="AQ167" i="6"/>
  <c r="AQ154" i="6"/>
  <c r="AQ144" i="6"/>
  <c r="AQ637" i="6"/>
  <c r="AQ600" i="6"/>
  <c r="AQ552" i="6"/>
  <c r="AQ536" i="6"/>
  <c r="AQ520" i="6"/>
  <c r="AQ504" i="6"/>
  <c r="AQ379" i="6"/>
  <c r="AQ299" i="6"/>
  <c r="AQ283" i="6"/>
  <c r="AQ267" i="6"/>
  <c r="AQ251" i="6"/>
  <c r="AQ966" i="6"/>
  <c r="AQ710" i="6"/>
  <c r="AQ472" i="6"/>
  <c r="AQ456" i="6"/>
  <c r="AQ296" i="6"/>
  <c r="AQ248" i="6"/>
  <c r="AQ232" i="6"/>
  <c r="AQ180" i="6"/>
  <c r="AQ157" i="6"/>
  <c r="AQ21" i="6"/>
  <c r="AQ1126" i="6"/>
  <c r="AQ870" i="6"/>
  <c r="AQ643" i="6"/>
  <c r="AQ134" i="6"/>
  <c r="AQ115" i="6"/>
  <c r="AQ109" i="6"/>
  <c r="AQ91" i="6"/>
  <c r="AQ88" i="6"/>
  <c r="AQ18" i="6"/>
  <c r="AQ774" i="6"/>
  <c r="AQ119" i="6"/>
  <c r="AQ117" i="6"/>
  <c r="AQ107" i="6"/>
  <c r="AQ40" i="6"/>
  <c r="AQ156" i="6"/>
  <c r="AQ96" i="6"/>
  <c r="AQ22" i="6"/>
  <c r="AQ15" i="6"/>
  <c r="AQ1190" i="6"/>
  <c r="AQ74" i="6"/>
  <c r="AQ12" i="6"/>
  <c r="AQ1094" i="6"/>
  <c r="AQ838" i="6"/>
  <c r="AQ222" i="6"/>
  <c r="AQ50" i="6"/>
  <c r="AQ918" i="6"/>
  <c r="AQ610" i="6"/>
  <c r="AQ594" i="6"/>
  <c r="AQ578" i="6"/>
  <c r="AQ164" i="6"/>
  <c r="AQ89" i="6"/>
  <c r="AQ41" i="6"/>
  <c r="AQ38" i="6"/>
  <c r="AQ26" i="6"/>
  <c r="AQ16" i="6"/>
  <c r="AQ99" i="6"/>
  <c r="AQ158" i="6"/>
  <c r="AQ1158" i="6"/>
  <c r="AQ902" i="6"/>
  <c r="AQ681" i="6"/>
  <c r="AQ84" i="6"/>
  <c r="AQ81" i="6"/>
  <c r="AQ78" i="6"/>
  <c r="AQ20" i="6"/>
  <c r="AQ54" i="6"/>
  <c r="AQ33" i="6"/>
  <c r="AQ421" i="6"/>
  <c r="AQ293" i="6"/>
  <c r="AQ640" i="6"/>
  <c r="AQ147" i="6"/>
  <c r="AQ982" i="6"/>
  <c r="AQ357" i="6"/>
  <c r="AQ48" i="6"/>
  <c r="AQ95" i="6"/>
  <c r="AQ469" i="6"/>
  <c r="BA60" i="1"/>
  <c r="BA122" i="1"/>
  <c r="BA139" i="1"/>
  <c r="BA159" i="1"/>
  <c r="BA202" i="1"/>
  <c r="BA395" i="1"/>
  <c r="BA480" i="1"/>
  <c r="BA697" i="1"/>
  <c r="BA757" i="1"/>
  <c r="BA1065" i="1"/>
  <c r="BA1123" i="1"/>
  <c r="BA1127" i="1"/>
  <c r="BA1166" i="1"/>
  <c r="X39" i="3"/>
  <c r="AR32" i="3"/>
  <c r="Y39" i="3"/>
  <c r="Z39" i="3" s="1"/>
  <c r="AS32" i="3" s="1"/>
  <c r="W19" i="3"/>
  <c r="BA14" i="1"/>
  <c r="X42" i="3"/>
  <c r="AR35" i="3"/>
  <c r="BA27" i="1"/>
  <c r="BA172" i="1"/>
  <c r="BA189" i="1"/>
  <c r="BA312" i="1"/>
  <c r="BA319" i="1"/>
  <c r="BA336" i="1"/>
  <c r="BA484" i="1"/>
  <c r="BA546" i="1"/>
  <c r="BA553" i="1"/>
  <c r="BA852" i="1"/>
  <c r="BA868" i="1"/>
  <c r="BA884" i="1"/>
  <c r="BA900" i="1"/>
  <c r="BA927" i="1"/>
  <c r="BA944" i="1"/>
  <c r="BA1040" i="1"/>
  <c r="W11" i="3"/>
  <c r="AR14" i="3" s="1"/>
  <c r="BA12" i="1"/>
  <c r="BA25" i="1"/>
  <c r="BA36" i="1"/>
  <c r="BA45" i="1"/>
  <c r="BA67" i="1"/>
  <c r="BA69" i="1"/>
  <c r="BA71" i="1"/>
  <c r="BA91" i="1"/>
  <c r="BA111" i="1"/>
  <c r="BA144" i="1"/>
  <c r="BA166" i="1"/>
  <c r="BA196" i="1"/>
  <c r="BA198" i="1"/>
  <c r="BA214" i="1"/>
  <c r="BA233" i="1"/>
  <c r="BA297" i="1"/>
  <c r="BA308" i="1"/>
  <c r="BA317" i="1"/>
  <c r="BA330" i="1"/>
  <c r="BA341" i="1"/>
  <c r="BA361" i="1"/>
  <c r="BA374" i="1"/>
  <c r="BA385" i="1"/>
  <c r="BA402" i="1"/>
  <c r="BA404" i="1"/>
  <c r="BA415" i="1"/>
  <c r="BA439" i="1"/>
  <c r="BA465" i="1"/>
  <c r="BA474" i="1"/>
  <c r="BA493" i="1"/>
  <c r="BA521" i="1"/>
  <c r="BA540" i="1"/>
  <c r="BA551" i="1"/>
  <c r="BA562" i="1"/>
  <c r="BA575" i="1"/>
  <c r="BA577" i="1"/>
  <c r="BA695" i="1"/>
  <c r="BA727" i="1"/>
  <c r="BA729" i="1"/>
  <c r="BA731" i="1"/>
  <c r="BA733" i="1"/>
  <c r="BA753" i="1"/>
  <c r="BA762" i="1"/>
  <c r="BA779" i="1"/>
  <c r="BA788" i="1"/>
  <c r="BA807" i="1"/>
  <c r="BA820" i="1"/>
  <c r="BA829" i="1"/>
  <c r="BA921" i="1"/>
  <c r="BA938" i="1"/>
  <c r="BA953" i="1"/>
  <c r="BA966" i="1"/>
  <c r="BA982" i="1"/>
  <c r="BA1006" i="1"/>
  <c r="BA1011" i="1"/>
  <c r="BA1038" i="1"/>
  <c r="BA1043" i="1"/>
  <c r="BA1074" i="1"/>
  <c r="BA1099" i="1"/>
  <c r="BA1131" i="1"/>
  <c r="BA1138" i="1"/>
  <c r="BA1170" i="1"/>
  <c r="BA1202" i="1"/>
  <c r="BA1234" i="1"/>
  <c r="BA1266" i="1"/>
  <c r="BA1284" i="1"/>
  <c r="BA1288" i="1"/>
  <c r="BA1292" i="1"/>
  <c r="BA1296" i="1"/>
  <c r="BA1300" i="1"/>
  <c r="BA1304" i="1"/>
  <c r="BA1308" i="1"/>
  <c r="BA255" i="1"/>
  <c r="BA279" i="1"/>
  <c r="BA387" i="1"/>
  <c r="BA636" i="1"/>
  <c r="BA684" i="1"/>
  <c r="BA755" i="1"/>
  <c r="BA1001" i="1"/>
  <c r="BA1113" i="1"/>
  <c r="BA1216" i="1"/>
  <c r="BA56" i="1"/>
  <c r="BA80" i="1"/>
  <c r="BA89" i="1"/>
  <c r="BA98" i="1"/>
  <c r="BA109" i="1"/>
  <c r="BA118" i="1"/>
  <c r="BA120" i="1"/>
  <c r="BA135" i="1"/>
  <c r="BA179" i="1"/>
  <c r="BA205" i="1"/>
  <c r="BA227" i="1"/>
  <c r="BA229" i="1"/>
  <c r="BA231" i="1"/>
  <c r="BA244" i="1"/>
  <c r="BA253" i="1"/>
  <c r="BA266" i="1"/>
  <c r="BA288" i="1"/>
  <c r="BA306" i="1"/>
  <c r="BA339" i="1"/>
  <c r="BA350" i="1"/>
  <c r="BA372" i="1"/>
  <c r="BA426" i="1"/>
  <c r="BA446" i="1"/>
  <c r="BA487" i="1"/>
  <c r="BA489" i="1"/>
  <c r="BA491" i="1"/>
  <c r="BA502" i="1"/>
  <c r="BA519" i="1"/>
  <c r="BA573" i="1"/>
  <c r="BA586" i="1"/>
  <c r="BA603" i="1"/>
  <c r="BA612" i="1"/>
  <c r="BA625" i="1"/>
  <c r="BA634" i="1"/>
  <c r="BA645" i="1"/>
  <c r="BA656" i="1"/>
  <c r="BA667" i="1"/>
  <c r="BA682" i="1"/>
  <c r="BA710" i="1"/>
  <c r="BA725" i="1"/>
  <c r="BA742" i="1"/>
  <c r="BA805" i="1"/>
  <c r="BA816" i="1"/>
  <c r="BA818" i="1"/>
  <c r="BA838" i="1"/>
  <c r="BA919" i="1"/>
  <c r="BA936" i="1"/>
  <c r="BA951" i="1"/>
  <c r="BA973" i="1"/>
  <c r="BA989" i="1"/>
  <c r="BA1016" i="1"/>
  <c r="BA1021" i="1"/>
  <c r="BA1048" i="1"/>
  <c r="BA1053" i="1"/>
  <c r="BA1080" i="1"/>
  <c r="BA1092" i="1"/>
  <c r="BA1117" i="1"/>
  <c r="BA1124" i="1"/>
  <c r="BA1156" i="1"/>
  <c r="BA1188" i="1"/>
  <c r="BA1220" i="1"/>
  <c r="BA1252" i="1"/>
  <c r="BA746" i="1"/>
  <c r="BA10" i="1"/>
  <c r="BA43" i="1"/>
  <c r="BA54" i="1"/>
  <c r="BA65" i="1"/>
  <c r="BA87" i="1"/>
  <c r="BA107" i="1"/>
  <c r="BA133" i="1"/>
  <c r="BA142" i="1"/>
  <c r="BA151" i="1"/>
  <c r="BA153" i="1"/>
  <c r="BA164" i="1"/>
  <c r="BA194" i="1"/>
  <c r="BA212" i="1"/>
  <c r="BA223" i="1"/>
  <c r="BA225" i="1"/>
  <c r="BA242" i="1"/>
  <c r="BA264" i="1"/>
  <c r="BA295" i="1"/>
  <c r="BA315" i="1"/>
  <c r="BA326" i="1"/>
  <c r="BA348" i="1"/>
  <c r="BA357" i="1"/>
  <c r="BA359" i="1"/>
  <c r="BA370" i="1"/>
  <c r="BA383" i="1"/>
  <c r="BA400" i="1"/>
  <c r="BA411" i="1"/>
  <c r="BA413" i="1"/>
  <c r="BA422" i="1"/>
  <c r="BA424" i="1"/>
  <c r="BA437" i="1"/>
  <c r="BA459" i="1"/>
  <c r="BA461" i="1"/>
  <c r="BA463" i="1"/>
  <c r="BA472" i="1"/>
  <c r="BA515" i="1"/>
  <c r="BA517" i="1"/>
  <c r="BA532" i="1"/>
  <c r="BA534" i="1"/>
  <c r="BA536" i="1"/>
  <c r="BA538" i="1"/>
  <c r="BA549" i="1"/>
  <c r="BA560" i="1"/>
  <c r="BA571" i="1"/>
  <c r="BA601" i="1"/>
  <c r="BA610" i="1"/>
  <c r="BA654" i="1"/>
  <c r="BA663" i="1"/>
  <c r="BA665" i="1"/>
  <c r="BA680" i="1"/>
  <c r="BA693" i="1"/>
  <c r="BA723" i="1"/>
  <c r="BA740" i="1"/>
  <c r="BA751" i="1"/>
  <c r="BA760" i="1"/>
  <c r="BA773" i="1"/>
  <c r="BA775" i="1"/>
  <c r="BA777" i="1"/>
  <c r="BA786" i="1"/>
  <c r="BA801" i="1"/>
  <c r="BA803" i="1"/>
  <c r="BA814" i="1"/>
  <c r="BA827" i="1"/>
  <c r="BA836" i="1"/>
  <c r="BA917" i="1"/>
  <c r="BA934" i="1"/>
  <c r="BA949" i="1"/>
  <c r="BA964" i="1"/>
  <c r="BA980" i="1"/>
  <c r="BA994" i="1"/>
  <c r="BA999" i="1"/>
  <c r="BA1026" i="1"/>
  <c r="BA1031" i="1"/>
  <c r="BA1058" i="1"/>
  <c r="BA1063" i="1"/>
  <c r="BA1103" i="1"/>
  <c r="BA1110" i="1"/>
  <c r="BA1135" i="1"/>
  <c r="BA1142" i="1"/>
  <c r="BA1174" i="1"/>
  <c r="BA1206" i="1"/>
  <c r="BA1238" i="1"/>
  <c r="BA1270" i="1"/>
  <c r="BA352" i="1"/>
  <c r="BA504" i="1"/>
  <c r="BA588" i="1"/>
  <c r="BA614" i="1"/>
  <c r="BA658" i="1"/>
  <c r="BA669" i="1"/>
  <c r="BA940" i="1"/>
  <c r="BA1028" i="1"/>
  <c r="BA1068" i="1"/>
  <c r="BA1184" i="1"/>
  <c r="BA1248" i="1"/>
  <c r="BA1280" i="1"/>
  <c r="AR21" i="3"/>
  <c r="Y21" i="3"/>
  <c r="Z21" i="3" s="1"/>
  <c r="AS21" i="3" s="1"/>
  <c r="BA8" i="1"/>
  <c r="BA21" i="1"/>
  <c r="BA32" i="1"/>
  <c r="BA52" i="1"/>
  <c r="BA78" i="1"/>
  <c r="BA96" i="1"/>
  <c r="BA116" i="1"/>
  <c r="BA177" i="1"/>
  <c r="BA192" i="1"/>
  <c r="BA203" i="1"/>
  <c r="BA251" i="1"/>
  <c r="BA273" i="1"/>
  <c r="BA286" i="1"/>
  <c r="BA304" i="1"/>
  <c r="BA337" i="1"/>
  <c r="BA381" i="1"/>
  <c r="BA444" i="1"/>
  <c r="BA455" i="1"/>
  <c r="BA457" i="1"/>
  <c r="BA470" i="1"/>
  <c r="BA485" i="1"/>
  <c r="BA500" i="1"/>
  <c r="BA547" i="1"/>
  <c r="BA569" i="1"/>
  <c r="BA597" i="1"/>
  <c r="BA599" i="1"/>
  <c r="BA621" i="1"/>
  <c r="BA623" i="1"/>
  <c r="BA643" i="1"/>
  <c r="BA689" i="1"/>
  <c r="BA691" i="1"/>
  <c r="BA708" i="1"/>
  <c r="BA825" i="1"/>
  <c r="BA834" i="1"/>
  <c r="BA932" i="1"/>
  <c r="BA947" i="1"/>
  <c r="BA971" i="1"/>
  <c r="BA987" i="1"/>
  <c r="BA1004" i="1"/>
  <c r="BA1009" i="1"/>
  <c r="BA1036" i="1"/>
  <c r="BA1041" i="1"/>
  <c r="BA1096" i="1"/>
  <c r="BA1121" i="1"/>
  <c r="BA1128" i="1"/>
  <c r="BA1160" i="1"/>
  <c r="BA1192" i="1"/>
  <c r="BA1224" i="1"/>
  <c r="BA1256" i="1"/>
  <c r="BA277" i="1"/>
  <c r="BA476" i="1"/>
  <c r="BA542" i="1"/>
  <c r="BA735" i="1"/>
  <c r="BA923" i="1"/>
  <c r="BA1060" i="1"/>
  <c r="BA1152" i="1"/>
  <c r="BA41" i="1"/>
  <c r="BA61" i="1"/>
  <c r="BA63" i="1"/>
  <c r="BA85" i="1"/>
  <c r="BA105" i="1"/>
  <c r="BA129" i="1"/>
  <c r="BA131" i="1"/>
  <c r="BA140" i="1"/>
  <c r="BA149" i="1"/>
  <c r="BA162" i="1"/>
  <c r="BA210" i="1"/>
  <c r="BA219" i="1"/>
  <c r="BA221" i="1"/>
  <c r="BA240" i="1"/>
  <c r="BA249" i="1"/>
  <c r="BA262" i="1"/>
  <c r="BA284" i="1"/>
  <c r="BA293" i="1"/>
  <c r="BA302" i="1"/>
  <c r="BA313" i="1"/>
  <c r="BA324" i="1"/>
  <c r="BA346" i="1"/>
  <c r="BA355" i="1"/>
  <c r="BA366" i="1"/>
  <c r="BA368" i="1"/>
  <c r="BA396" i="1"/>
  <c r="BA398" i="1"/>
  <c r="BA409" i="1"/>
  <c r="BA420" i="1"/>
  <c r="BA431" i="1"/>
  <c r="BA433" i="1"/>
  <c r="BA453" i="1"/>
  <c r="BA498" i="1"/>
  <c r="BA513" i="1"/>
  <c r="BA528" i="1"/>
  <c r="BA530" i="1"/>
  <c r="BA556" i="1"/>
  <c r="BA558" i="1"/>
  <c r="BA582" i="1"/>
  <c r="BA591" i="1"/>
  <c r="BA593" i="1"/>
  <c r="BA595" i="1"/>
  <c r="BA608" i="1"/>
  <c r="BA617" i="1"/>
  <c r="BA619" i="1"/>
  <c r="BA630" i="1"/>
  <c r="BA650" i="1"/>
  <c r="BA652" i="1"/>
  <c r="BA661" i="1"/>
  <c r="BA676" i="1"/>
  <c r="BA678" i="1"/>
  <c r="BA721" i="1"/>
  <c r="BA738" i="1"/>
  <c r="BA749" i="1"/>
  <c r="BA758" i="1"/>
  <c r="BA767" i="1"/>
  <c r="BA769" i="1"/>
  <c r="BA784" i="1"/>
  <c r="BA797" i="1"/>
  <c r="BA812" i="1"/>
  <c r="BA913" i="1"/>
  <c r="BA930" i="1"/>
  <c r="BA945" i="1"/>
  <c r="BA962" i="1"/>
  <c r="BA978" i="1"/>
  <c r="BA1014" i="1"/>
  <c r="BA1019" i="1"/>
  <c r="BA1046" i="1"/>
  <c r="BA1051" i="1"/>
  <c r="BA1066" i="1"/>
  <c r="BA1107" i="1"/>
  <c r="BA1114" i="1"/>
  <c r="BA1146" i="1"/>
  <c r="BA1178" i="1"/>
  <c r="BA1210" i="1"/>
  <c r="BA1242" i="1"/>
  <c r="BA1274" i="1"/>
  <c r="BA508" i="1"/>
  <c r="BA996" i="1"/>
  <c r="W22" i="3"/>
  <c r="BA6" i="1"/>
  <c r="BA30" i="1"/>
  <c r="BA50" i="1"/>
  <c r="BA76" i="1"/>
  <c r="BA94" i="1"/>
  <c r="BA114" i="1"/>
  <c r="BA147" i="1"/>
  <c r="BA173" i="1"/>
  <c r="BA175" i="1"/>
  <c r="BA186" i="1"/>
  <c r="BA188" i="1"/>
  <c r="BA190" i="1"/>
  <c r="BA201" i="1"/>
  <c r="BA217" i="1"/>
  <c r="BA238" i="1"/>
  <c r="BA260" i="1"/>
  <c r="BA271" i="1"/>
  <c r="BA300" i="1"/>
  <c r="BA335" i="1"/>
  <c r="BA344" i="1"/>
  <c r="BA364" i="1"/>
  <c r="BA379" i="1"/>
  <c r="BA390" i="1"/>
  <c r="BA394" i="1"/>
  <c r="BA407" i="1"/>
  <c r="BA418" i="1"/>
  <c r="BA442" i="1"/>
  <c r="BA451" i="1"/>
  <c r="BA468" i="1"/>
  <c r="BA479" i="1"/>
  <c r="BA481" i="1"/>
  <c r="BA483" i="1"/>
  <c r="BA496" i="1"/>
  <c r="BA511" i="1"/>
  <c r="BA526" i="1"/>
  <c r="BA545" i="1"/>
  <c r="BA567" i="1"/>
  <c r="BA580" i="1"/>
  <c r="BA641" i="1"/>
  <c r="BA672" i="1"/>
  <c r="BA674" i="1"/>
  <c r="BA706" i="1"/>
  <c r="BA717" i="1"/>
  <c r="BA719" i="1"/>
  <c r="BA782" i="1"/>
  <c r="BA793" i="1"/>
  <c r="BA795" i="1"/>
  <c r="BA823" i="1"/>
  <c r="BA832" i="1"/>
  <c r="BA911" i="1"/>
  <c r="BA928" i="1"/>
  <c r="BA960" i="1"/>
  <c r="BA969" i="1"/>
  <c r="BA985" i="1"/>
  <c r="BA992" i="1"/>
  <c r="BA997" i="1"/>
  <c r="BA1024" i="1"/>
  <c r="BA1029" i="1"/>
  <c r="BA1056" i="1"/>
  <c r="BA1072" i="1"/>
  <c r="BA1093" i="1"/>
  <c r="BA1100" i="1"/>
  <c r="BA1125" i="1"/>
  <c r="BA1132" i="1"/>
  <c r="BA1164" i="1"/>
  <c r="BA1196" i="1"/>
  <c r="BA1228" i="1"/>
  <c r="BA1260" i="1"/>
  <c r="BA332" i="1"/>
  <c r="BA17" i="1"/>
  <c r="BA28" i="1"/>
  <c r="BA39" i="1"/>
  <c r="BA59" i="1"/>
  <c r="BA74" i="1"/>
  <c r="BA83" i="1"/>
  <c r="BA103" i="1"/>
  <c r="BA123" i="1"/>
  <c r="BA125" i="1"/>
  <c r="BA127" i="1"/>
  <c r="BA138" i="1"/>
  <c r="BA160" i="1"/>
  <c r="BA171" i="1"/>
  <c r="BA184" i="1"/>
  <c r="BA236" i="1"/>
  <c r="BA247" i="1"/>
  <c r="BA258" i="1"/>
  <c r="BA269" i="1"/>
  <c r="BA282" i="1"/>
  <c r="BA291" i="1"/>
  <c r="BA311" i="1"/>
  <c r="BA320" i="1"/>
  <c r="BA322" i="1"/>
  <c r="BA333" i="1"/>
  <c r="BA353" i="1"/>
  <c r="BA429" i="1"/>
  <c r="BA449" i="1"/>
  <c r="BA477" i="1"/>
  <c r="BA509" i="1"/>
  <c r="BA524" i="1"/>
  <c r="BA543" i="1"/>
  <c r="BA554" i="1"/>
  <c r="BA565" i="1"/>
  <c r="BA589" i="1"/>
  <c r="BA606" i="1"/>
  <c r="BA615" i="1"/>
  <c r="BA628" i="1"/>
  <c r="BA639" i="1"/>
  <c r="BA648" i="1"/>
  <c r="BA670" i="1"/>
  <c r="BA685" i="1"/>
  <c r="BA698" i="1"/>
  <c r="BA700" i="1"/>
  <c r="BA702" i="1"/>
  <c r="BA704" i="1"/>
  <c r="BA715" i="1"/>
  <c r="BA736" i="1"/>
  <c r="BA747" i="1"/>
  <c r="BA756" i="1"/>
  <c r="BA765" i="1"/>
  <c r="BA791" i="1"/>
  <c r="BA810" i="1"/>
  <c r="BA841" i="1"/>
  <c r="BA843" i="1"/>
  <c r="BA845" i="1"/>
  <c r="BA847" i="1"/>
  <c r="BA849" i="1"/>
  <c r="BA851" i="1"/>
  <c r="BA853" i="1"/>
  <c r="BA855" i="1"/>
  <c r="BA857" i="1"/>
  <c r="BA859" i="1"/>
  <c r="BA861" i="1"/>
  <c r="BA863" i="1"/>
  <c r="BA865" i="1"/>
  <c r="BA867" i="1"/>
  <c r="BA869" i="1"/>
  <c r="BA871" i="1"/>
  <c r="BA873" i="1"/>
  <c r="BA875" i="1"/>
  <c r="BA877" i="1"/>
  <c r="BA879" i="1"/>
  <c r="BA881" i="1"/>
  <c r="BA883" i="1"/>
  <c r="BA885" i="1"/>
  <c r="BA887" i="1"/>
  <c r="BA889" i="1"/>
  <c r="BA891" i="1"/>
  <c r="BA893" i="1"/>
  <c r="BA895" i="1"/>
  <c r="BA897" i="1"/>
  <c r="BA899" i="1"/>
  <c r="BA901" i="1"/>
  <c r="BA903" i="1"/>
  <c r="BA905" i="1"/>
  <c r="BA907" i="1"/>
  <c r="BA909" i="1"/>
  <c r="BA926" i="1"/>
  <c r="BA941" i="1"/>
  <c r="BA958" i="1"/>
  <c r="BA976" i="1"/>
  <c r="BA1002" i="1"/>
  <c r="BA1007" i="1"/>
  <c r="BA1034" i="1"/>
  <c r="BA1039" i="1"/>
  <c r="BA1078" i="1"/>
  <c r="BA1111" i="1"/>
  <c r="BA1118" i="1"/>
  <c r="BA1150" i="1"/>
  <c r="BA1182" i="1"/>
  <c r="BA1214" i="1"/>
  <c r="BA1246" i="1"/>
  <c r="BA1278" i="1"/>
  <c r="BA376" i="1"/>
  <c r="BA627" i="1"/>
  <c r="BA714" i="1"/>
  <c r="BA34" i="1"/>
  <c r="X12" i="3"/>
  <c r="AR23" i="3"/>
  <c r="Y23" i="3"/>
  <c r="Z23" i="3" s="1"/>
  <c r="AS23" i="3" s="1"/>
  <c r="BA4" i="1"/>
  <c r="BA13" i="1"/>
  <c r="BA15" i="1"/>
  <c r="BA37" i="1"/>
  <c r="BA48" i="1"/>
  <c r="BA92" i="1"/>
  <c r="BA101" i="1"/>
  <c r="BA112" i="1"/>
  <c r="BA145" i="1"/>
  <c r="BA158" i="1"/>
  <c r="BA169" i="1"/>
  <c r="BA182" i="1"/>
  <c r="BA199" i="1"/>
  <c r="BA215" i="1"/>
  <c r="BA234" i="1"/>
  <c r="BA256" i="1"/>
  <c r="BA278" i="1"/>
  <c r="BA280" i="1"/>
  <c r="BA298" i="1"/>
  <c r="BA309" i="1"/>
  <c r="BA318" i="1"/>
  <c r="BA342" i="1"/>
  <c r="BA362" i="1"/>
  <c r="BA375" i="1"/>
  <c r="BA377" i="1"/>
  <c r="BA388" i="1"/>
  <c r="BA405" i="1"/>
  <c r="BA416" i="1"/>
  <c r="BA440" i="1"/>
  <c r="BA466" i="1"/>
  <c r="BA494" i="1"/>
  <c r="BA505" i="1"/>
  <c r="BA507" i="1"/>
  <c r="BA552" i="1"/>
  <c r="BA578" i="1"/>
  <c r="BA637" i="1"/>
  <c r="BA696" i="1"/>
  <c r="BA713" i="1"/>
  <c r="BA745" i="1"/>
  <c r="BA754" i="1"/>
  <c r="BA780" i="1"/>
  <c r="BA789" i="1"/>
  <c r="BA808" i="1"/>
  <c r="BA821" i="1"/>
  <c r="BA830" i="1"/>
  <c r="BA924" i="1"/>
  <c r="BA939" i="1"/>
  <c r="BA956" i="1"/>
  <c r="BA967" i="1"/>
  <c r="BA983" i="1"/>
  <c r="BA1012" i="1"/>
  <c r="BA1017" i="1"/>
  <c r="BA1044" i="1"/>
  <c r="BA1049" i="1"/>
  <c r="BA1097" i="1"/>
  <c r="BA1104" i="1"/>
  <c r="BA1129" i="1"/>
  <c r="BA1136" i="1"/>
  <c r="BA1168" i="1"/>
  <c r="BA1200" i="1"/>
  <c r="BA1232" i="1"/>
  <c r="BA1264" i="1"/>
  <c r="BA290" i="1"/>
  <c r="BA428" i="1"/>
  <c r="BA647" i="1"/>
  <c r="BA712" i="1"/>
  <c r="BA955" i="1"/>
  <c r="BA1120" i="1"/>
  <c r="X48" i="3"/>
  <c r="AR41" i="3"/>
  <c r="Y48" i="3"/>
  <c r="Z48" i="3" s="1"/>
  <c r="AS41" i="3" s="1"/>
  <c r="BA24" i="1"/>
  <c r="BA26" i="1"/>
  <c r="BA46" i="1"/>
  <c r="BA57" i="1"/>
  <c r="BA68" i="1"/>
  <c r="BA70" i="1"/>
  <c r="BA81" i="1"/>
  <c r="BA99" i="1"/>
  <c r="BA121" i="1"/>
  <c r="BA136" i="1"/>
  <c r="BA156" i="1"/>
  <c r="BA167" i="1"/>
  <c r="BA180" i="1"/>
  <c r="BA197" i="1"/>
  <c r="BA206" i="1"/>
  <c r="BA245" i="1"/>
  <c r="BA254" i="1"/>
  <c r="BA267" i="1"/>
  <c r="BA276" i="1"/>
  <c r="BA289" i="1"/>
  <c r="BA329" i="1"/>
  <c r="BA331" i="1"/>
  <c r="BA351" i="1"/>
  <c r="BA386" i="1"/>
  <c r="BA403" i="1"/>
  <c r="BA427" i="1"/>
  <c r="BA447" i="1"/>
  <c r="BA475" i="1"/>
  <c r="BA492" i="1"/>
  <c r="BA503" i="1"/>
  <c r="BA522" i="1"/>
  <c r="BA541" i="1"/>
  <c r="BA574" i="1"/>
  <c r="BA576" i="1"/>
  <c r="BA587" i="1"/>
  <c r="BA604" i="1"/>
  <c r="BA613" i="1"/>
  <c r="BA626" i="1"/>
  <c r="BA635" i="1"/>
  <c r="BA646" i="1"/>
  <c r="BA657" i="1"/>
  <c r="BA668" i="1"/>
  <c r="BA683" i="1"/>
  <c r="BA711" i="1"/>
  <c r="BA726" i="1"/>
  <c r="BA728" i="1"/>
  <c r="BA730" i="1"/>
  <c r="BA732" i="1"/>
  <c r="BA734" i="1"/>
  <c r="BA763" i="1"/>
  <c r="BA839" i="1"/>
  <c r="BA922" i="1"/>
  <c r="BA937" i="1"/>
  <c r="BA954" i="1"/>
  <c r="BA974" i="1"/>
  <c r="BA990" i="1"/>
  <c r="BA995" i="1"/>
  <c r="BA1022" i="1"/>
  <c r="BA1054" i="1"/>
  <c r="BA1059" i="1"/>
  <c r="BA1115" i="1"/>
  <c r="BA1122" i="1"/>
  <c r="BA1154" i="1"/>
  <c r="BA1186" i="1"/>
  <c r="BA1218" i="1"/>
  <c r="BA1250" i="1"/>
  <c r="BA1282" i="1"/>
  <c r="BA1286" i="1"/>
  <c r="BA1290" i="1"/>
  <c r="BA1294" i="1"/>
  <c r="BA1298" i="1"/>
  <c r="BA1302" i="1"/>
  <c r="BA1306" i="1"/>
  <c r="BA1310" i="1"/>
  <c r="BA268" i="1"/>
  <c r="BA310" i="1"/>
  <c r="BA638" i="1"/>
  <c r="BA1033" i="1"/>
  <c r="BA2" i="1"/>
  <c r="BA11" i="1"/>
  <c r="BA35" i="1"/>
  <c r="BA44" i="1"/>
  <c r="BA66" i="1"/>
  <c r="BA90" i="1"/>
  <c r="BA110" i="1"/>
  <c r="BA119" i="1"/>
  <c r="BA143" i="1"/>
  <c r="BA165" i="1"/>
  <c r="BA195" i="1"/>
  <c r="BA213" i="1"/>
  <c r="BA228" i="1"/>
  <c r="BA230" i="1"/>
  <c r="BA232" i="1"/>
  <c r="BA243" i="1"/>
  <c r="BA265" i="1"/>
  <c r="BA296" i="1"/>
  <c r="BA307" i="1"/>
  <c r="BA316" i="1"/>
  <c r="BA340" i="1"/>
  <c r="BA360" i="1"/>
  <c r="BA373" i="1"/>
  <c r="BA384" i="1"/>
  <c r="BA401" i="1"/>
  <c r="BA414" i="1"/>
  <c r="BA425" i="1"/>
  <c r="BA438" i="1"/>
  <c r="BA464" i="1"/>
  <c r="BA473" i="1"/>
  <c r="BA488" i="1"/>
  <c r="BA490" i="1"/>
  <c r="BA539" i="1"/>
  <c r="BA550" i="1"/>
  <c r="BA561" i="1"/>
  <c r="BA572" i="1"/>
  <c r="BA655" i="1"/>
  <c r="BA681" i="1"/>
  <c r="BA694" i="1"/>
  <c r="BA741" i="1"/>
  <c r="BA743" i="1"/>
  <c r="BA752" i="1"/>
  <c r="BA761" i="1"/>
  <c r="BA778" i="1"/>
  <c r="BA787" i="1"/>
  <c r="BA806" i="1"/>
  <c r="BA817" i="1"/>
  <c r="BA819" i="1"/>
  <c r="BA828" i="1"/>
  <c r="BA920" i="1"/>
  <c r="BA935" i="1"/>
  <c r="BA952" i="1"/>
  <c r="BA965" i="1"/>
  <c r="BA981" i="1"/>
  <c r="BA1005" i="1"/>
  <c r="BA1032" i="1"/>
  <c r="BA1037" i="1"/>
  <c r="BA1064" i="1"/>
  <c r="BA1067" i="1"/>
  <c r="BA1101" i="1"/>
  <c r="BA1108" i="1"/>
  <c r="BA1133" i="1"/>
  <c r="BA1140" i="1"/>
  <c r="BA1172" i="1"/>
  <c r="BA1204" i="1"/>
  <c r="BA1236" i="1"/>
  <c r="BA1268" i="1"/>
  <c r="BA246" i="1"/>
  <c r="BA506" i="1"/>
  <c r="BA764" i="1"/>
  <c r="BA840" i="1"/>
  <c r="X69" i="3"/>
  <c r="AR53" i="3"/>
  <c r="Y69" i="3"/>
  <c r="Z69" i="3" s="1"/>
  <c r="AS53" i="3" s="1"/>
  <c r="BA9" i="1"/>
  <c r="BA22" i="1"/>
  <c r="BA33" i="1"/>
  <c r="BA53" i="1"/>
  <c r="BA55" i="1"/>
  <c r="BA79" i="1"/>
  <c r="BA97" i="1"/>
  <c r="BA108" i="1"/>
  <c r="BA117" i="1"/>
  <c r="BA134" i="1"/>
  <c r="BA152" i="1"/>
  <c r="BA154" i="1"/>
  <c r="BA178" i="1"/>
  <c r="BA193" i="1"/>
  <c r="BA204" i="1"/>
  <c r="BA226" i="1"/>
  <c r="BA252" i="1"/>
  <c r="BA274" i="1"/>
  <c r="BA287" i="1"/>
  <c r="BA305" i="1"/>
  <c r="BA327" i="1"/>
  <c r="BA338" i="1"/>
  <c r="BA349" i="1"/>
  <c r="BA358" i="1"/>
  <c r="BA412" i="1"/>
  <c r="BA423" i="1"/>
  <c r="BA445" i="1"/>
  <c r="BA460" i="1"/>
  <c r="BA462" i="1"/>
  <c r="BA471" i="1"/>
  <c r="BA486" i="1"/>
  <c r="BA501" i="1"/>
  <c r="BA516" i="1"/>
  <c r="BA518" i="1"/>
  <c r="BA533" i="1"/>
  <c r="BA535" i="1"/>
  <c r="BA537" i="1"/>
  <c r="BA585" i="1"/>
  <c r="BA600" i="1"/>
  <c r="BA602" i="1"/>
  <c r="BA611" i="1"/>
  <c r="BA624" i="1"/>
  <c r="BA633" i="1"/>
  <c r="BA644" i="1"/>
  <c r="BA664" i="1"/>
  <c r="BA666" i="1"/>
  <c r="BA692" i="1"/>
  <c r="BA709" i="1"/>
  <c r="BA724" i="1"/>
  <c r="BA774" i="1"/>
  <c r="BA776" i="1"/>
  <c r="BA800" i="1"/>
  <c r="BA802" i="1"/>
  <c r="BA804" i="1"/>
  <c r="BA815" i="1"/>
  <c r="BA837" i="1"/>
  <c r="BA918" i="1"/>
  <c r="BA933" i="1"/>
  <c r="BA950" i="1"/>
  <c r="BA972" i="1"/>
  <c r="BA988" i="1"/>
  <c r="BA1010" i="1"/>
  <c r="BA1015" i="1"/>
  <c r="BA1042" i="1"/>
  <c r="BA1047" i="1"/>
  <c r="BA1070" i="1"/>
  <c r="BA1094" i="1"/>
  <c r="BA1119" i="1"/>
  <c r="BA1126" i="1"/>
  <c r="BA1158" i="1"/>
  <c r="BA1190" i="1"/>
  <c r="BA1222" i="1"/>
  <c r="BA1254" i="1"/>
  <c r="BA257" i="1"/>
  <c r="BA281" i="1"/>
  <c r="BA448" i="1"/>
  <c r="BA523" i="1"/>
  <c r="BA605" i="1"/>
  <c r="BA975" i="1"/>
  <c r="BA23" i="1"/>
  <c r="W17" i="3"/>
  <c r="BA42" i="1"/>
  <c r="BA64" i="1"/>
  <c r="BA86" i="1"/>
  <c r="BA106" i="1"/>
  <c r="BA132" i="1"/>
  <c r="BA141" i="1"/>
  <c r="BA150" i="1"/>
  <c r="BA163" i="1"/>
  <c r="BA211" i="1"/>
  <c r="BA222" i="1"/>
  <c r="BA241" i="1"/>
  <c r="BA263" i="1"/>
  <c r="BA294" i="1"/>
  <c r="BA303" i="1"/>
  <c r="BA314" i="1"/>
  <c r="BA325" i="1"/>
  <c r="BA347" i="1"/>
  <c r="BA356" i="1"/>
  <c r="BA369" i="1"/>
  <c r="BA382" i="1"/>
  <c r="BA399" i="1"/>
  <c r="BA410" i="1"/>
  <c r="BA421" i="1"/>
  <c r="BA436" i="1"/>
  <c r="BA454" i="1"/>
  <c r="BA458" i="1"/>
  <c r="BA514" i="1"/>
  <c r="BA531" i="1"/>
  <c r="BA548" i="1"/>
  <c r="BA559" i="1"/>
  <c r="BA570" i="1"/>
  <c r="BA596" i="1"/>
  <c r="BA598" i="1"/>
  <c r="BA609" i="1"/>
  <c r="BA622" i="1"/>
  <c r="BA631" i="1"/>
  <c r="BA653" i="1"/>
  <c r="BA662" i="1"/>
  <c r="BA679" i="1"/>
  <c r="BA690" i="1"/>
  <c r="AN690" i="1"/>
  <c r="BJ690" i="1" s="1"/>
  <c r="BA722" i="1"/>
  <c r="BA739" i="1"/>
  <c r="BA750" i="1"/>
  <c r="BA759" i="1"/>
  <c r="BA770" i="1"/>
  <c r="BA772" i="1"/>
  <c r="BA785" i="1"/>
  <c r="BA813" i="1"/>
  <c r="BA826" i="1"/>
  <c r="BA835" i="1"/>
  <c r="BA916" i="1"/>
  <c r="BA931" i="1"/>
  <c r="BA948" i="1"/>
  <c r="BA963" i="1"/>
  <c r="BA979" i="1"/>
  <c r="AN979" i="1"/>
  <c r="BJ979" i="1" s="1"/>
  <c r="BA993" i="1"/>
  <c r="BA1020" i="1"/>
  <c r="BA1025" i="1"/>
  <c r="BA1052" i="1"/>
  <c r="BA1057" i="1"/>
  <c r="BA1076" i="1"/>
  <c r="BA1105" i="1"/>
  <c r="BA1112" i="1"/>
  <c r="BA1137" i="1"/>
  <c r="BA1144" i="1"/>
  <c r="BA1176" i="1"/>
  <c r="BA1208" i="1"/>
  <c r="BA1240" i="1"/>
  <c r="BA1272" i="1"/>
  <c r="BE11" i="1"/>
  <c r="BE27" i="1"/>
  <c r="BE43" i="1"/>
  <c r="BE59" i="1"/>
  <c r="BE75" i="1"/>
  <c r="BE91" i="1"/>
  <c r="BE107" i="1"/>
  <c r="BE123" i="1"/>
  <c r="BE139" i="1"/>
  <c r="BE155" i="1"/>
  <c r="BE171" i="1"/>
  <c r="BE187" i="1"/>
  <c r="BE203" i="1"/>
  <c r="BE219" i="1"/>
  <c r="BE235" i="1"/>
  <c r="BE251" i="1"/>
  <c r="BE267" i="1"/>
  <c r="BE283" i="1"/>
  <c r="BE299" i="1"/>
  <c r="BE315" i="1"/>
  <c r="BE331" i="1"/>
  <c r="BE347" i="1"/>
  <c r="BE363" i="1"/>
  <c r="BE379" i="1"/>
  <c r="BE395" i="1"/>
  <c r="AR395" i="1"/>
  <c r="BN395" i="1" s="1"/>
  <c r="BE411" i="1"/>
  <c r="AR411" i="1"/>
  <c r="BN411" i="1" s="1"/>
  <c r="BE427" i="1"/>
  <c r="BE443" i="1"/>
  <c r="BE459" i="1"/>
  <c r="BE475" i="1"/>
  <c r="BE491" i="1"/>
  <c r="BE507" i="1"/>
  <c r="BE523" i="1"/>
  <c r="AR523" i="1"/>
  <c r="BN523" i="1" s="1"/>
  <c r="BE539" i="1"/>
  <c r="AR539" i="1"/>
  <c r="BN539" i="1" s="1"/>
  <c r="BE555" i="1"/>
  <c r="BE571" i="1"/>
  <c r="BE587" i="1"/>
  <c r="BE603" i="1"/>
  <c r="AR603" i="1"/>
  <c r="BN603" i="1" s="1"/>
  <c r="BE619" i="1"/>
  <c r="AR619" i="1"/>
  <c r="BN619" i="1" s="1"/>
  <c r="BE635" i="1"/>
  <c r="AR635" i="1"/>
  <c r="BN635" i="1" s="1"/>
  <c r="BE651" i="1"/>
  <c r="AR651" i="1"/>
  <c r="BN651" i="1" s="1"/>
  <c r="BE667" i="1"/>
  <c r="AR667" i="1"/>
  <c r="BN667" i="1" s="1"/>
  <c r="BE683" i="1"/>
  <c r="AR683" i="1"/>
  <c r="BN683" i="1" s="1"/>
  <c r="BE699" i="1"/>
  <c r="AR699" i="1"/>
  <c r="BN699" i="1" s="1"/>
  <c r="BE715" i="1"/>
  <c r="AR715" i="1"/>
  <c r="BN715" i="1" s="1"/>
  <c r="BE731" i="1"/>
  <c r="AR731" i="1"/>
  <c r="BN731" i="1" s="1"/>
  <c r="BE747" i="1"/>
  <c r="AR747" i="1"/>
  <c r="BN747" i="1" s="1"/>
  <c r="BE763" i="1"/>
  <c r="AR763" i="1"/>
  <c r="BN763" i="1" s="1"/>
  <c r="BE779" i="1"/>
  <c r="AR779" i="1"/>
  <c r="BN779" i="1" s="1"/>
  <c r="BE795" i="1"/>
  <c r="AR795" i="1"/>
  <c r="BN795" i="1" s="1"/>
  <c r="BE811" i="1"/>
  <c r="AR811" i="1"/>
  <c r="BN811" i="1" s="1"/>
  <c r="BE827" i="1"/>
  <c r="AR827" i="1"/>
  <c r="BN827" i="1" s="1"/>
  <c r="BE843" i="1"/>
  <c r="AR843" i="1"/>
  <c r="BN843" i="1" s="1"/>
  <c r="BE859" i="1"/>
  <c r="AR859" i="1"/>
  <c r="BN859" i="1" s="1"/>
  <c r="BE875" i="1"/>
  <c r="AR875" i="1"/>
  <c r="BN875" i="1" s="1"/>
  <c r="BE891" i="1"/>
  <c r="AR891" i="1"/>
  <c r="BN891" i="1" s="1"/>
  <c r="BE907" i="1"/>
  <c r="AR907" i="1"/>
  <c r="BN907" i="1" s="1"/>
  <c r="BE923" i="1"/>
  <c r="AR923" i="1"/>
  <c r="BN923" i="1" s="1"/>
  <c r="BE939" i="1"/>
  <c r="AR939" i="1"/>
  <c r="BN939" i="1" s="1"/>
  <c r="BE955" i="1"/>
  <c r="AR955" i="1"/>
  <c r="BN955" i="1" s="1"/>
  <c r="BE971" i="1"/>
  <c r="AR971" i="1"/>
  <c r="BN971" i="1" s="1"/>
  <c r="BE987" i="1"/>
  <c r="AR987" i="1"/>
  <c r="BN987" i="1" s="1"/>
  <c r="BE1003" i="1"/>
  <c r="AR1003" i="1"/>
  <c r="BN1003" i="1" s="1"/>
  <c r="BE1019" i="1"/>
  <c r="AR1019" i="1"/>
  <c r="BN1019" i="1" s="1"/>
  <c r="BE1035" i="1"/>
  <c r="AR1035" i="1"/>
  <c r="BN1035" i="1" s="1"/>
  <c r="BE1051" i="1"/>
  <c r="AR1051" i="1"/>
  <c r="BN1051" i="1" s="1"/>
  <c r="BE1067" i="1"/>
  <c r="AR1067" i="1"/>
  <c r="BN1067" i="1" s="1"/>
  <c r="BE1083" i="1"/>
  <c r="AR1083" i="1"/>
  <c r="BN1083" i="1" s="1"/>
  <c r="BE1099" i="1"/>
  <c r="AR1099" i="1"/>
  <c r="BN1099" i="1" s="1"/>
  <c r="BE1115" i="1"/>
  <c r="AR1115" i="1"/>
  <c r="BN1115" i="1" s="1"/>
  <c r="BE1131" i="1"/>
  <c r="AR1131" i="1"/>
  <c r="BN1131" i="1" s="1"/>
  <c r="BE1147" i="1"/>
  <c r="AR1147" i="1"/>
  <c r="BN1147" i="1" s="1"/>
  <c r="BE1163" i="1"/>
  <c r="AR1163" i="1"/>
  <c r="BN1163" i="1" s="1"/>
  <c r="BE1179" i="1"/>
  <c r="AR1179" i="1"/>
  <c r="BN1179" i="1" s="1"/>
  <c r="BE1195" i="1"/>
  <c r="AR1195" i="1"/>
  <c r="BN1195" i="1" s="1"/>
  <c r="BE1211" i="1"/>
  <c r="AR1211" i="1"/>
  <c r="BN1211" i="1" s="1"/>
  <c r="BE1227" i="1"/>
  <c r="AR1227" i="1"/>
  <c r="BN1227" i="1" s="1"/>
  <c r="BE1243" i="1"/>
  <c r="AR1243" i="1"/>
  <c r="BN1243" i="1" s="1"/>
  <c r="BE1259" i="1"/>
  <c r="AR1259" i="1"/>
  <c r="BN1259" i="1" s="1"/>
  <c r="BE1275" i="1"/>
  <c r="AR1275" i="1"/>
  <c r="BN1275" i="1" s="1"/>
  <c r="BE1291" i="1"/>
  <c r="AR1291" i="1"/>
  <c r="BN1291" i="1" s="1"/>
  <c r="BE1307" i="1"/>
  <c r="AR1307" i="1"/>
  <c r="BN1307" i="1" s="1"/>
  <c r="BA1082" i="1"/>
  <c r="BA1084" i="1"/>
  <c r="BA1086" i="1"/>
  <c r="BA1088" i="1"/>
  <c r="BA1090" i="1"/>
  <c r="AR865" i="1"/>
  <c r="BN865" i="1" s="1"/>
  <c r="AR928" i="1"/>
  <c r="BN928" i="1" s="1"/>
  <c r="AR929" i="1"/>
  <c r="BN929" i="1" s="1"/>
  <c r="AR1281" i="1"/>
  <c r="BN1281" i="1" s="1"/>
  <c r="AR59" i="3"/>
  <c r="AR1232" i="1"/>
  <c r="BN1232" i="1" s="1"/>
  <c r="AR1151" i="1"/>
  <c r="BN1151" i="1" s="1"/>
  <c r="AR1057" i="1"/>
  <c r="BN1057" i="1" s="1"/>
  <c r="AR976" i="1"/>
  <c r="BN976" i="1" s="1"/>
  <c r="AR895" i="1"/>
  <c r="BN895" i="1" s="1"/>
  <c r="AR801" i="1"/>
  <c r="BN801" i="1" s="1"/>
  <c r="AR720" i="1"/>
  <c r="BN720" i="1" s="1"/>
  <c r="AR639" i="1"/>
  <c r="BN639" i="1" s="1"/>
  <c r="AR1231" i="1"/>
  <c r="BN1231" i="1" s="1"/>
  <c r="AR1137" i="1"/>
  <c r="BN1137" i="1" s="1"/>
  <c r="AR1056" i="1"/>
  <c r="BN1056" i="1" s="1"/>
  <c r="AR975" i="1"/>
  <c r="BN975" i="1" s="1"/>
  <c r="AR881" i="1"/>
  <c r="BN881" i="1" s="1"/>
  <c r="AR800" i="1"/>
  <c r="BN800" i="1" s="1"/>
  <c r="AR719" i="1"/>
  <c r="BN719" i="1" s="1"/>
  <c r="AR625" i="1"/>
  <c r="BN625" i="1" s="1"/>
  <c r="AR705" i="1"/>
  <c r="BN705" i="1" s="1"/>
  <c r="AR624" i="1"/>
  <c r="BN624" i="1" s="1"/>
  <c r="AR1009" i="1"/>
  <c r="BN1009" i="1" s="1"/>
  <c r="AR1023" i="1"/>
  <c r="BN1023" i="1" s="1"/>
  <c r="BA1283" i="1"/>
  <c r="BA1285" i="1"/>
  <c r="BA1287" i="1"/>
  <c r="BA1289" i="1"/>
  <c r="BA1291" i="1"/>
  <c r="BA1293" i="1"/>
  <c r="BA1295" i="1"/>
  <c r="BA1297" i="1"/>
  <c r="BA1299" i="1"/>
  <c r="BA1301" i="1"/>
  <c r="BA1303" i="1"/>
  <c r="BA1305" i="1"/>
  <c r="BA1307" i="1"/>
  <c r="BA1309" i="1"/>
  <c r="AR1040" i="1"/>
  <c r="BN1040" i="1" s="1"/>
  <c r="BA1139" i="1"/>
  <c r="BA1141" i="1"/>
  <c r="BA1143" i="1"/>
  <c r="BA1145" i="1"/>
  <c r="BA1147" i="1"/>
  <c r="BA1149" i="1"/>
  <c r="BA1151" i="1"/>
  <c r="BA1153" i="1"/>
  <c r="BA1155" i="1"/>
  <c r="BA1157" i="1"/>
  <c r="BA1159" i="1"/>
  <c r="BA1161" i="1"/>
  <c r="BA1163" i="1"/>
  <c r="BA1167" i="1"/>
  <c r="BA1169" i="1"/>
  <c r="BA1171" i="1"/>
  <c r="BA1173" i="1"/>
  <c r="BA1175" i="1"/>
  <c r="BA1177" i="1"/>
  <c r="BA1181" i="1"/>
  <c r="BA1183" i="1"/>
  <c r="BA1185" i="1"/>
  <c r="BA1187" i="1"/>
  <c r="BA1189" i="1"/>
  <c r="BA1191" i="1"/>
  <c r="BA1193" i="1"/>
  <c r="BA1195" i="1"/>
  <c r="BA1199" i="1"/>
  <c r="BA1201" i="1"/>
  <c r="BA1203" i="1"/>
  <c r="BA1205" i="1"/>
  <c r="BA1207" i="1"/>
  <c r="BA1209" i="1"/>
  <c r="BA1215" i="1"/>
  <c r="BA1217" i="1"/>
  <c r="BA1219" i="1"/>
  <c r="BA1221" i="1"/>
  <c r="BA1223" i="1"/>
  <c r="BA1225" i="1"/>
  <c r="BA1227" i="1"/>
  <c r="BA1229" i="1"/>
  <c r="BA1231" i="1"/>
  <c r="BA1233" i="1"/>
  <c r="BA1235" i="1"/>
  <c r="BA1237" i="1"/>
  <c r="BA1239" i="1"/>
  <c r="BA1241" i="1"/>
  <c r="BA1243" i="1"/>
  <c r="BA1245" i="1"/>
  <c r="BA1247" i="1"/>
  <c r="BA1249" i="1"/>
  <c r="BA1251" i="1"/>
  <c r="BA1253" i="1"/>
  <c r="BA1255" i="1"/>
  <c r="BA1257" i="1"/>
  <c r="BA1259" i="1"/>
  <c r="BA1263" i="1"/>
  <c r="BA1265" i="1"/>
  <c r="BA1267" i="1"/>
  <c r="BA1269" i="1"/>
  <c r="BA1271" i="1"/>
  <c r="BA1273" i="1"/>
  <c r="BA1279" i="1"/>
  <c r="BA1281" i="1"/>
  <c r="AR609" i="1"/>
  <c r="BN609" i="1" s="1"/>
  <c r="AR1103" i="1"/>
  <c r="BN1103" i="1" s="1"/>
  <c r="BA1071" i="1"/>
  <c r="BA1073" i="1"/>
  <c r="BA1075" i="1"/>
  <c r="BA1077" i="1"/>
  <c r="BA1079" i="1"/>
  <c r="BA1081" i="1"/>
  <c r="BA1083" i="1"/>
  <c r="BA1085" i="1"/>
  <c r="BA1087" i="1"/>
  <c r="BA1089" i="1"/>
  <c r="AR672" i="1"/>
  <c r="BN672" i="1" s="1"/>
  <c r="AR1104" i="1"/>
  <c r="BN1104" i="1" s="1"/>
  <c r="AR673" i="1"/>
  <c r="BN673" i="1" s="1"/>
  <c r="AR1121" i="1"/>
  <c r="BN1121" i="1" s="1"/>
  <c r="AR703" i="1"/>
  <c r="BN703" i="1" s="1"/>
  <c r="AR1184" i="1"/>
  <c r="BN1184" i="1" s="1"/>
  <c r="AR753" i="1"/>
  <c r="BN753" i="1" s="1"/>
  <c r="AR1185" i="1"/>
  <c r="BN1185" i="1" s="1"/>
  <c r="AR767" i="1"/>
  <c r="BN767" i="1" s="1"/>
  <c r="AR1215" i="1"/>
  <c r="BN1215" i="1" s="1"/>
  <c r="AR784" i="1"/>
  <c r="BN784" i="1" s="1"/>
  <c r="AR1265" i="1"/>
  <c r="BN1265" i="1" s="1"/>
  <c r="BE13" i="1"/>
  <c r="BE29" i="1"/>
  <c r="BE45" i="1"/>
  <c r="BE61" i="1"/>
  <c r="BE77" i="1"/>
  <c r="BE93" i="1"/>
  <c r="BE109" i="1"/>
  <c r="BE125" i="1"/>
  <c r="BE141" i="1"/>
  <c r="BE157" i="1"/>
  <c r="BE173" i="1"/>
  <c r="BE189" i="1"/>
  <c r="BE205" i="1"/>
  <c r="BE221" i="1"/>
  <c r="BE237" i="1"/>
  <c r="BE253" i="1"/>
  <c r="BE269" i="1"/>
  <c r="BE285" i="1"/>
  <c r="BE301" i="1"/>
  <c r="BE317" i="1"/>
  <c r="BE333" i="1"/>
  <c r="BE349" i="1"/>
  <c r="BE365" i="1"/>
  <c r="BE381" i="1"/>
  <c r="BE397" i="1"/>
  <c r="BE413" i="1"/>
  <c r="BE429" i="1"/>
  <c r="AR429" i="1"/>
  <c r="BN429" i="1" s="1"/>
  <c r="BE445" i="1"/>
  <c r="AR445" i="1"/>
  <c r="BN445" i="1" s="1"/>
  <c r="BE461" i="1"/>
  <c r="BE477" i="1"/>
  <c r="BE493" i="1"/>
  <c r="BE509" i="1"/>
  <c r="BE525" i="1"/>
  <c r="BE541" i="1"/>
  <c r="BE557" i="1"/>
  <c r="AR557" i="1"/>
  <c r="BN557" i="1" s="1"/>
  <c r="BE573" i="1"/>
  <c r="AR573" i="1"/>
  <c r="BN573" i="1" s="1"/>
  <c r="BE589" i="1"/>
  <c r="BE605" i="1"/>
  <c r="AR605" i="1"/>
  <c r="BN605" i="1" s="1"/>
  <c r="BE621" i="1"/>
  <c r="AR621" i="1"/>
  <c r="BN621" i="1" s="1"/>
  <c r="BE637" i="1"/>
  <c r="AR637" i="1"/>
  <c r="BN637" i="1" s="1"/>
  <c r="BE653" i="1"/>
  <c r="AR653" i="1"/>
  <c r="BN653" i="1" s="1"/>
  <c r="BE669" i="1"/>
  <c r="AR669" i="1"/>
  <c r="BN669" i="1" s="1"/>
  <c r="BE685" i="1"/>
  <c r="AR685" i="1"/>
  <c r="BN685" i="1" s="1"/>
  <c r="BE701" i="1"/>
  <c r="AR701" i="1"/>
  <c r="BN701" i="1" s="1"/>
  <c r="BE717" i="1"/>
  <c r="AR717" i="1"/>
  <c r="BN717" i="1" s="1"/>
  <c r="BE733" i="1"/>
  <c r="AR733" i="1"/>
  <c r="BN733" i="1" s="1"/>
  <c r="BE749" i="1"/>
  <c r="AR749" i="1"/>
  <c r="BN749" i="1" s="1"/>
  <c r="BE765" i="1"/>
  <c r="AR765" i="1"/>
  <c r="BN765" i="1" s="1"/>
  <c r="BE781" i="1"/>
  <c r="AR781" i="1"/>
  <c r="BN781" i="1" s="1"/>
  <c r="BE797" i="1"/>
  <c r="AR797" i="1"/>
  <c r="BN797" i="1" s="1"/>
  <c r="BE813" i="1"/>
  <c r="AR813" i="1"/>
  <c r="BN813" i="1" s="1"/>
  <c r="BE829" i="1"/>
  <c r="AR829" i="1"/>
  <c r="BN829" i="1" s="1"/>
  <c r="BE845" i="1"/>
  <c r="AR845" i="1"/>
  <c r="BN845" i="1" s="1"/>
  <c r="BE861" i="1"/>
  <c r="AR861" i="1"/>
  <c r="BN861" i="1" s="1"/>
  <c r="BE877" i="1"/>
  <c r="AR877" i="1"/>
  <c r="BN877" i="1" s="1"/>
  <c r="BE893" i="1"/>
  <c r="AR893" i="1"/>
  <c r="BN893" i="1" s="1"/>
  <c r="BE909" i="1"/>
  <c r="AR909" i="1"/>
  <c r="BN909" i="1" s="1"/>
  <c r="BE925" i="1"/>
  <c r="AR925" i="1"/>
  <c r="BN925" i="1" s="1"/>
  <c r="BE941" i="1"/>
  <c r="AR941" i="1"/>
  <c r="BN941" i="1" s="1"/>
  <c r="BE957" i="1"/>
  <c r="AR957" i="1"/>
  <c r="BN957" i="1" s="1"/>
  <c r="BE973" i="1"/>
  <c r="AR973" i="1"/>
  <c r="BN973" i="1" s="1"/>
  <c r="BE989" i="1"/>
  <c r="AR989" i="1"/>
  <c r="BN989" i="1" s="1"/>
  <c r="BE1005" i="1"/>
  <c r="AR1005" i="1"/>
  <c r="BN1005" i="1" s="1"/>
  <c r="BE1021" i="1"/>
  <c r="AR1021" i="1"/>
  <c r="BN1021" i="1" s="1"/>
  <c r="BE1037" i="1"/>
  <c r="AR1037" i="1"/>
  <c r="BN1037" i="1" s="1"/>
  <c r="BE1053" i="1"/>
  <c r="AR1053" i="1"/>
  <c r="BN1053" i="1" s="1"/>
  <c r="BE1069" i="1"/>
  <c r="AR1069" i="1"/>
  <c r="BN1069" i="1" s="1"/>
  <c r="BE1085" i="1"/>
  <c r="AR1085" i="1"/>
  <c r="BN1085" i="1" s="1"/>
  <c r="BE1101" i="1"/>
  <c r="AR1101" i="1"/>
  <c r="BN1101" i="1" s="1"/>
  <c r="BE1117" i="1"/>
  <c r="AR1117" i="1"/>
  <c r="BN1117" i="1" s="1"/>
  <c r="BE1133" i="1"/>
  <c r="AR1133" i="1"/>
  <c r="BN1133" i="1" s="1"/>
  <c r="BE1149" i="1"/>
  <c r="AR1149" i="1"/>
  <c r="BN1149" i="1" s="1"/>
  <c r="BE1165" i="1"/>
  <c r="AR1165" i="1"/>
  <c r="BN1165" i="1" s="1"/>
  <c r="BE1181" i="1"/>
  <c r="AR1181" i="1"/>
  <c r="BN1181" i="1" s="1"/>
  <c r="BE1197" i="1"/>
  <c r="AR1197" i="1"/>
  <c r="BN1197" i="1" s="1"/>
  <c r="BE1213" i="1"/>
  <c r="AR1213" i="1"/>
  <c r="BN1213" i="1" s="1"/>
  <c r="BE1229" i="1"/>
  <c r="AR1229" i="1"/>
  <c r="BN1229" i="1" s="1"/>
  <c r="BE1245" i="1"/>
  <c r="AR1245" i="1"/>
  <c r="BN1245" i="1" s="1"/>
  <c r="BE1261" i="1"/>
  <c r="AR1261" i="1"/>
  <c r="BN1261" i="1" s="1"/>
  <c r="BE1277" i="1"/>
  <c r="AR1277" i="1"/>
  <c r="BN1277" i="1" s="1"/>
  <c r="BE1293" i="1"/>
  <c r="AR1293" i="1"/>
  <c r="BN1293" i="1" s="1"/>
  <c r="BE1309" i="1"/>
  <c r="AR1309" i="1"/>
  <c r="BN1309" i="1" s="1"/>
  <c r="AR687" i="1"/>
  <c r="BN687" i="1" s="1"/>
  <c r="AR768" i="1"/>
  <c r="BN768" i="1" s="1"/>
  <c r="AR849" i="1"/>
  <c r="BN849" i="1" s="1"/>
  <c r="AR943" i="1"/>
  <c r="BN943" i="1" s="1"/>
  <c r="AR1024" i="1"/>
  <c r="BN1024" i="1" s="1"/>
  <c r="AR1105" i="1"/>
  <c r="BN1105" i="1" s="1"/>
  <c r="AR1199" i="1"/>
  <c r="BN1199" i="1" s="1"/>
  <c r="AR1280" i="1"/>
  <c r="BN1280" i="1" s="1"/>
  <c r="AR607" i="1"/>
  <c r="BN607" i="1" s="1"/>
  <c r="AR688" i="1"/>
  <c r="BN688" i="1" s="1"/>
  <c r="AR769" i="1"/>
  <c r="BN769" i="1" s="1"/>
  <c r="AR863" i="1"/>
  <c r="BN863" i="1" s="1"/>
  <c r="AR944" i="1"/>
  <c r="BN944" i="1" s="1"/>
  <c r="AR1025" i="1"/>
  <c r="BN1025" i="1" s="1"/>
  <c r="AR1119" i="1"/>
  <c r="BN1119" i="1" s="1"/>
  <c r="AR1200" i="1"/>
  <c r="BN1200" i="1" s="1"/>
  <c r="AR855" i="1"/>
  <c r="BN855" i="1" s="1"/>
  <c r="AR839" i="1"/>
  <c r="BN839" i="1" s="1"/>
  <c r="AR823" i="1"/>
  <c r="BN823" i="1" s="1"/>
  <c r="AR807" i="1"/>
  <c r="BN807" i="1" s="1"/>
  <c r="AR791" i="1"/>
  <c r="BN791" i="1" s="1"/>
  <c r="AR775" i="1"/>
  <c r="BN775" i="1" s="1"/>
  <c r="AR759" i="1"/>
  <c r="BN759" i="1" s="1"/>
  <c r="AR743" i="1"/>
  <c r="BN743" i="1" s="1"/>
  <c r="AR727" i="1"/>
  <c r="BN727" i="1" s="1"/>
  <c r="AR711" i="1"/>
  <c r="BN711" i="1" s="1"/>
  <c r="AR695" i="1"/>
  <c r="BN695" i="1" s="1"/>
  <c r="AR679" i="1"/>
  <c r="BN679" i="1" s="1"/>
  <c r="AR663" i="1"/>
  <c r="BN663" i="1" s="1"/>
  <c r="AR647" i="1"/>
  <c r="BN647" i="1" s="1"/>
  <c r="AR631" i="1"/>
  <c r="BN631" i="1" s="1"/>
  <c r="AR615" i="1"/>
  <c r="BN615" i="1" s="1"/>
  <c r="AR608" i="1"/>
  <c r="BN608" i="1" s="1"/>
  <c r="AR689" i="1"/>
  <c r="BN689" i="1" s="1"/>
  <c r="AR783" i="1"/>
  <c r="BN783" i="1" s="1"/>
  <c r="AR864" i="1"/>
  <c r="BN864" i="1" s="1"/>
  <c r="AR945" i="1"/>
  <c r="BN945" i="1" s="1"/>
  <c r="AR1039" i="1"/>
  <c r="BN1039" i="1" s="1"/>
  <c r="AR1120" i="1"/>
  <c r="BN1120" i="1" s="1"/>
  <c r="AR1201" i="1"/>
  <c r="BN1201" i="1" s="1"/>
  <c r="AR1295" i="1"/>
  <c r="BN1295" i="1" s="1"/>
  <c r="AR623" i="1"/>
  <c r="BN623" i="1" s="1"/>
  <c r="AR704" i="1"/>
  <c r="BN704" i="1" s="1"/>
  <c r="AR785" i="1"/>
  <c r="BN785" i="1" s="1"/>
  <c r="AR879" i="1"/>
  <c r="BN879" i="1" s="1"/>
  <c r="AR960" i="1"/>
  <c r="BN960" i="1" s="1"/>
  <c r="AR1041" i="1"/>
  <c r="BN1041" i="1" s="1"/>
  <c r="AR1135" i="1"/>
  <c r="BN1135" i="1" s="1"/>
  <c r="AR1216" i="1"/>
  <c r="BN1216" i="1" s="1"/>
  <c r="AR1297" i="1"/>
  <c r="BN1297" i="1" s="1"/>
  <c r="AR799" i="1"/>
  <c r="BN799" i="1" s="1"/>
  <c r="AR880" i="1"/>
  <c r="BN880" i="1" s="1"/>
  <c r="AR961" i="1"/>
  <c r="BN961" i="1" s="1"/>
  <c r="AR1055" i="1"/>
  <c r="BN1055" i="1" s="1"/>
  <c r="AR1136" i="1"/>
  <c r="BN1136" i="1" s="1"/>
  <c r="AR1217" i="1"/>
  <c r="BN1217" i="1" s="1"/>
  <c r="BE3" i="1"/>
  <c r="BE19" i="1"/>
  <c r="BE35" i="1"/>
  <c r="BE51" i="1"/>
  <c r="BE67" i="1"/>
  <c r="BE83" i="1"/>
  <c r="BE99" i="1"/>
  <c r="BE115" i="1"/>
  <c r="BE131" i="1"/>
  <c r="BE147" i="1"/>
  <c r="BE163" i="1"/>
  <c r="BE179" i="1"/>
  <c r="BE195" i="1"/>
  <c r="BE211" i="1"/>
  <c r="BE227" i="1"/>
  <c r="BE243" i="1"/>
  <c r="BE259" i="1"/>
  <c r="BE275" i="1"/>
  <c r="BE291" i="1"/>
  <c r="BE307" i="1"/>
  <c r="BE323" i="1"/>
  <c r="BE339" i="1"/>
  <c r="AR339" i="1"/>
  <c r="BN339" i="1" s="1"/>
  <c r="BE355" i="1"/>
  <c r="BE371" i="1"/>
  <c r="BE387" i="1"/>
  <c r="BE403" i="1"/>
  <c r="BE419" i="1"/>
  <c r="BE435" i="1"/>
  <c r="BE451" i="1"/>
  <c r="AR451" i="1"/>
  <c r="BN451" i="1" s="1"/>
  <c r="BE467" i="1"/>
  <c r="AR467" i="1"/>
  <c r="BN467" i="1" s="1"/>
  <c r="BE483" i="1"/>
  <c r="BE499" i="1"/>
  <c r="BE515" i="1"/>
  <c r="BE531" i="1"/>
  <c r="BE547" i="1"/>
  <c r="BE563" i="1"/>
  <c r="BE579" i="1"/>
  <c r="AR579" i="1"/>
  <c r="BN579" i="1" s="1"/>
  <c r="BE595" i="1"/>
  <c r="AR595" i="1"/>
  <c r="BN595" i="1" s="1"/>
  <c r="BE611" i="1"/>
  <c r="AR611" i="1"/>
  <c r="BN611" i="1" s="1"/>
  <c r="BE627" i="1"/>
  <c r="AR627" i="1"/>
  <c r="BN627" i="1" s="1"/>
  <c r="BE643" i="1"/>
  <c r="AR643" i="1"/>
  <c r="BN643" i="1" s="1"/>
  <c r="BE659" i="1"/>
  <c r="AR659" i="1"/>
  <c r="BN659" i="1" s="1"/>
  <c r="BE675" i="1"/>
  <c r="AR675" i="1"/>
  <c r="BN675" i="1" s="1"/>
  <c r="BE691" i="1"/>
  <c r="AR691" i="1"/>
  <c r="BN691" i="1" s="1"/>
  <c r="BE707" i="1"/>
  <c r="AR707" i="1"/>
  <c r="BN707" i="1" s="1"/>
  <c r="BE723" i="1"/>
  <c r="AR723" i="1"/>
  <c r="BN723" i="1" s="1"/>
  <c r="BE739" i="1"/>
  <c r="AR739" i="1"/>
  <c r="BN739" i="1" s="1"/>
  <c r="BE755" i="1"/>
  <c r="AR755" i="1"/>
  <c r="BN755" i="1" s="1"/>
  <c r="BE771" i="1"/>
  <c r="AR771" i="1"/>
  <c r="BN771" i="1" s="1"/>
  <c r="BE787" i="1"/>
  <c r="AR787" i="1"/>
  <c r="BN787" i="1" s="1"/>
  <c r="BE803" i="1"/>
  <c r="AR803" i="1"/>
  <c r="BN803" i="1" s="1"/>
  <c r="BE819" i="1"/>
  <c r="AR819" i="1"/>
  <c r="BN819" i="1" s="1"/>
  <c r="BE835" i="1"/>
  <c r="AR835" i="1"/>
  <c r="BN835" i="1" s="1"/>
  <c r="BE851" i="1"/>
  <c r="AR851" i="1"/>
  <c r="BN851" i="1" s="1"/>
  <c r="BE867" i="1"/>
  <c r="AR867" i="1"/>
  <c r="BN867" i="1" s="1"/>
  <c r="BE883" i="1"/>
  <c r="AR883" i="1"/>
  <c r="BN883" i="1" s="1"/>
  <c r="BE899" i="1"/>
  <c r="AR899" i="1"/>
  <c r="BN899" i="1" s="1"/>
  <c r="BE915" i="1"/>
  <c r="AR915" i="1"/>
  <c r="BN915" i="1" s="1"/>
  <c r="BE931" i="1"/>
  <c r="AR931" i="1"/>
  <c r="BN931" i="1" s="1"/>
  <c r="BE947" i="1"/>
  <c r="AR947" i="1"/>
  <c r="BN947" i="1" s="1"/>
  <c r="BE963" i="1"/>
  <c r="AR963" i="1"/>
  <c r="BN963" i="1" s="1"/>
  <c r="BE979" i="1"/>
  <c r="AR979" i="1"/>
  <c r="BN979" i="1" s="1"/>
  <c r="AR640" i="1"/>
  <c r="BN640" i="1" s="1"/>
  <c r="AR721" i="1"/>
  <c r="BN721" i="1" s="1"/>
  <c r="AR815" i="1"/>
  <c r="BN815" i="1" s="1"/>
  <c r="AR896" i="1"/>
  <c r="BN896" i="1" s="1"/>
  <c r="AR977" i="1"/>
  <c r="BN977" i="1" s="1"/>
  <c r="AR1071" i="1"/>
  <c r="BN1071" i="1" s="1"/>
  <c r="AR1152" i="1"/>
  <c r="BN1152" i="1" s="1"/>
  <c r="AR1233" i="1"/>
  <c r="BN1233" i="1" s="1"/>
  <c r="AR641" i="1"/>
  <c r="BN641" i="1" s="1"/>
  <c r="AR735" i="1"/>
  <c r="BN735" i="1" s="1"/>
  <c r="AR816" i="1"/>
  <c r="BN816" i="1" s="1"/>
  <c r="AR897" i="1"/>
  <c r="BN897" i="1" s="1"/>
  <c r="AR991" i="1"/>
  <c r="BN991" i="1" s="1"/>
  <c r="AR1072" i="1"/>
  <c r="BN1072" i="1" s="1"/>
  <c r="AR1153" i="1"/>
  <c r="BN1153" i="1" s="1"/>
  <c r="AR1247" i="1"/>
  <c r="BN1247" i="1" s="1"/>
  <c r="AR655" i="1"/>
  <c r="BN655" i="1" s="1"/>
  <c r="AR736" i="1"/>
  <c r="BN736" i="1" s="1"/>
  <c r="AR817" i="1"/>
  <c r="BN817" i="1" s="1"/>
  <c r="AR911" i="1"/>
  <c r="BN911" i="1" s="1"/>
  <c r="AR992" i="1"/>
  <c r="BN992" i="1" s="1"/>
  <c r="AR1073" i="1"/>
  <c r="BN1073" i="1" s="1"/>
  <c r="AR1167" i="1"/>
  <c r="BN1167" i="1" s="1"/>
  <c r="AR1248" i="1"/>
  <c r="BN1248" i="1" s="1"/>
  <c r="AR656" i="1"/>
  <c r="BN656" i="1" s="1"/>
  <c r="AR737" i="1"/>
  <c r="BN737" i="1" s="1"/>
  <c r="AR831" i="1"/>
  <c r="BN831" i="1" s="1"/>
  <c r="AR912" i="1"/>
  <c r="BN912" i="1" s="1"/>
  <c r="AR993" i="1"/>
  <c r="BN993" i="1" s="1"/>
  <c r="AR1087" i="1"/>
  <c r="BN1087" i="1" s="1"/>
  <c r="AR1168" i="1"/>
  <c r="BN1168" i="1" s="1"/>
  <c r="AR1249" i="1"/>
  <c r="BN1249" i="1" s="1"/>
  <c r="Y68" i="3"/>
  <c r="Z68" i="3" s="1"/>
  <c r="AT1305" i="6" s="1"/>
  <c r="AR1303" i="1"/>
  <c r="BN1303" i="1" s="1"/>
  <c r="AR657" i="1"/>
  <c r="BN657" i="1" s="1"/>
  <c r="AR751" i="1"/>
  <c r="BN751" i="1" s="1"/>
  <c r="AR832" i="1"/>
  <c r="BN832" i="1" s="1"/>
  <c r="AR913" i="1"/>
  <c r="BN913" i="1" s="1"/>
  <c r="AR1007" i="1"/>
  <c r="BN1007" i="1" s="1"/>
  <c r="AR1088" i="1"/>
  <c r="BN1088" i="1" s="1"/>
  <c r="AR1169" i="1"/>
  <c r="BN1169" i="1" s="1"/>
  <c r="AR1263" i="1"/>
  <c r="BN1263" i="1" s="1"/>
  <c r="AR671" i="1"/>
  <c r="BN671" i="1" s="1"/>
  <c r="AR752" i="1"/>
  <c r="BN752" i="1" s="1"/>
  <c r="AR833" i="1"/>
  <c r="BN833" i="1" s="1"/>
  <c r="AR927" i="1"/>
  <c r="BN927" i="1" s="1"/>
  <c r="AR1008" i="1"/>
  <c r="BN1008" i="1" s="1"/>
  <c r="AR1089" i="1"/>
  <c r="BN1089" i="1" s="1"/>
  <c r="AR1183" i="1"/>
  <c r="BN1183" i="1" s="1"/>
  <c r="AR1264" i="1"/>
  <c r="BN1264" i="1" s="1"/>
  <c r="AR370" i="1"/>
  <c r="BN370" i="1" s="1"/>
  <c r="AR402" i="1"/>
  <c r="BN402" i="1" s="1"/>
  <c r="AR450" i="1"/>
  <c r="BN450" i="1" s="1"/>
  <c r="AR466" i="1"/>
  <c r="BN466" i="1" s="1"/>
  <c r="AR482" i="1"/>
  <c r="BN482" i="1" s="1"/>
  <c r="AR498" i="1"/>
  <c r="BN498" i="1" s="1"/>
  <c r="AR610" i="1"/>
  <c r="BN610" i="1" s="1"/>
  <c r="AR626" i="1"/>
  <c r="BN626" i="1" s="1"/>
  <c r="AR642" i="1"/>
  <c r="BN642" i="1" s="1"/>
  <c r="AR658" i="1"/>
  <c r="BN658" i="1" s="1"/>
  <c r="AR674" i="1"/>
  <c r="BN674" i="1" s="1"/>
  <c r="AR690" i="1"/>
  <c r="BN690" i="1" s="1"/>
  <c r="AR706" i="1"/>
  <c r="BN706" i="1" s="1"/>
  <c r="AR722" i="1"/>
  <c r="BN722" i="1" s="1"/>
  <c r="AR738" i="1"/>
  <c r="BN738" i="1" s="1"/>
  <c r="AR754" i="1"/>
  <c r="BN754" i="1" s="1"/>
  <c r="AR770" i="1"/>
  <c r="BN770" i="1" s="1"/>
  <c r="AR786" i="1"/>
  <c r="BN786" i="1" s="1"/>
  <c r="AR802" i="1"/>
  <c r="BN802" i="1" s="1"/>
  <c r="AR818" i="1"/>
  <c r="BN818" i="1" s="1"/>
  <c r="AR834" i="1"/>
  <c r="BN834" i="1" s="1"/>
  <c r="AR850" i="1"/>
  <c r="BN850" i="1" s="1"/>
  <c r="AR866" i="1"/>
  <c r="BN866" i="1" s="1"/>
  <c r="AR882" i="1"/>
  <c r="BN882" i="1" s="1"/>
  <c r="AR898" i="1"/>
  <c r="BN898" i="1" s="1"/>
  <c r="AR914" i="1"/>
  <c r="BN914" i="1" s="1"/>
  <c r="AR930" i="1"/>
  <c r="BN930" i="1" s="1"/>
  <c r="AR946" i="1"/>
  <c r="BN946" i="1" s="1"/>
  <c r="AR962" i="1"/>
  <c r="BN962" i="1" s="1"/>
  <c r="AR978" i="1"/>
  <c r="BN978" i="1" s="1"/>
  <c r="AR994" i="1"/>
  <c r="BN994" i="1" s="1"/>
  <c r="AR1010" i="1"/>
  <c r="BN1010" i="1" s="1"/>
  <c r="AR1026" i="1"/>
  <c r="BN1026" i="1" s="1"/>
  <c r="AR1042" i="1"/>
  <c r="BN1042" i="1" s="1"/>
  <c r="AR1058" i="1"/>
  <c r="BN1058" i="1" s="1"/>
  <c r="AR1074" i="1"/>
  <c r="BN1074" i="1" s="1"/>
  <c r="AR1090" i="1"/>
  <c r="BN1090" i="1" s="1"/>
  <c r="AR1106" i="1"/>
  <c r="BN1106" i="1" s="1"/>
  <c r="AR1122" i="1"/>
  <c r="BN1122" i="1" s="1"/>
  <c r="AR1138" i="1"/>
  <c r="BN1138" i="1" s="1"/>
  <c r="AR1154" i="1"/>
  <c r="BN1154" i="1" s="1"/>
  <c r="AR1170" i="1"/>
  <c r="BN1170" i="1" s="1"/>
  <c r="AR1186" i="1"/>
  <c r="BN1186" i="1" s="1"/>
  <c r="AR1202" i="1"/>
  <c r="BN1202" i="1" s="1"/>
  <c r="AR1218" i="1"/>
  <c r="BN1218" i="1" s="1"/>
  <c r="AR1234" i="1"/>
  <c r="BN1234" i="1" s="1"/>
  <c r="AR1250" i="1"/>
  <c r="BN1250" i="1" s="1"/>
  <c r="AR1266" i="1"/>
  <c r="BN1266" i="1" s="1"/>
  <c r="AR1282" i="1"/>
  <c r="BN1282" i="1" s="1"/>
  <c r="AR1298" i="1"/>
  <c r="BN1298" i="1" s="1"/>
  <c r="AR995" i="1"/>
  <c r="BN995" i="1" s="1"/>
  <c r="AR1011" i="1"/>
  <c r="BN1011" i="1" s="1"/>
  <c r="AR1027" i="1"/>
  <c r="BN1027" i="1" s="1"/>
  <c r="AR1043" i="1"/>
  <c r="BN1043" i="1" s="1"/>
  <c r="AR1059" i="1"/>
  <c r="BN1059" i="1" s="1"/>
  <c r="AR1075" i="1"/>
  <c r="BN1075" i="1" s="1"/>
  <c r="AR1091" i="1"/>
  <c r="BN1091" i="1" s="1"/>
  <c r="AR1107" i="1"/>
  <c r="BN1107" i="1" s="1"/>
  <c r="AR1123" i="1"/>
  <c r="BN1123" i="1" s="1"/>
  <c r="AR1139" i="1"/>
  <c r="BN1139" i="1" s="1"/>
  <c r="AR1155" i="1"/>
  <c r="BN1155" i="1" s="1"/>
  <c r="AR1171" i="1"/>
  <c r="BN1171" i="1" s="1"/>
  <c r="AR1187" i="1"/>
  <c r="BN1187" i="1" s="1"/>
  <c r="AR1203" i="1"/>
  <c r="BN1203" i="1" s="1"/>
  <c r="AR1219" i="1"/>
  <c r="BN1219" i="1" s="1"/>
  <c r="AR1235" i="1"/>
  <c r="BN1235" i="1" s="1"/>
  <c r="AR1251" i="1"/>
  <c r="BN1251" i="1" s="1"/>
  <c r="AR1267" i="1"/>
  <c r="BN1267" i="1" s="1"/>
  <c r="AR1283" i="1"/>
  <c r="BN1283" i="1" s="1"/>
  <c r="AR1299" i="1"/>
  <c r="BN1299" i="1" s="1"/>
  <c r="Y45" i="3"/>
  <c r="Z45" i="3" s="1"/>
  <c r="AS38" i="3" s="1"/>
  <c r="Y80" i="3"/>
  <c r="Z80" i="3" s="1"/>
  <c r="AS58" i="3" s="1"/>
  <c r="AR340" i="1"/>
  <c r="BN340" i="1" s="1"/>
  <c r="AR356" i="1"/>
  <c r="BN356" i="1" s="1"/>
  <c r="AR372" i="1"/>
  <c r="BN372" i="1" s="1"/>
  <c r="AR500" i="1"/>
  <c r="BN500" i="1" s="1"/>
  <c r="AR532" i="1"/>
  <c r="BN532" i="1" s="1"/>
  <c r="AR580" i="1"/>
  <c r="BN580" i="1" s="1"/>
  <c r="AR596" i="1"/>
  <c r="BN596" i="1" s="1"/>
  <c r="AR612" i="1"/>
  <c r="BN612" i="1" s="1"/>
  <c r="AR628" i="1"/>
  <c r="BN628" i="1" s="1"/>
  <c r="AR644" i="1"/>
  <c r="BN644" i="1" s="1"/>
  <c r="AR660" i="1"/>
  <c r="BN660" i="1" s="1"/>
  <c r="AR676" i="1"/>
  <c r="BN676" i="1" s="1"/>
  <c r="AR692" i="1"/>
  <c r="BN692" i="1" s="1"/>
  <c r="AR708" i="1"/>
  <c r="BN708" i="1" s="1"/>
  <c r="AR724" i="1"/>
  <c r="BN724" i="1" s="1"/>
  <c r="AR740" i="1"/>
  <c r="BN740" i="1" s="1"/>
  <c r="AR756" i="1"/>
  <c r="BN756" i="1" s="1"/>
  <c r="AR772" i="1"/>
  <c r="BN772" i="1" s="1"/>
  <c r="AR788" i="1"/>
  <c r="BN788" i="1" s="1"/>
  <c r="AR804" i="1"/>
  <c r="BN804" i="1" s="1"/>
  <c r="AR820" i="1"/>
  <c r="BN820" i="1" s="1"/>
  <c r="AR836" i="1"/>
  <c r="BN836" i="1" s="1"/>
  <c r="AR852" i="1"/>
  <c r="BN852" i="1" s="1"/>
  <c r="AR868" i="1"/>
  <c r="BN868" i="1" s="1"/>
  <c r="AR884" i="1"/>
  <c r="BN884" i="1" s="1"/>
  <c r="AR900" i="1"/>
  <c r="BN900" i="1" s="1"/>
  <c r="AR916" i="1"/>
  <c r="BN916" i="1" s="1"/>
  <c r="AR932" i="1"/>
  <c r="BN932" i="1" s="1"/>
  <c r="AR948" i="1"/>
  <c r="BN948" i="1" s="1"/>
  <c r="AR964" i="1"/>
  <c r="BN964" i="1" s="1"/>
  <c r="AR980" i="1"/>
  <c r="BN980" i="1" s="1"/>
  <c r="AR996" i="1"/>
  <c r="BN996" i="1" s="1"/>
  <c r="AR1012" i="1"/>
  <c r="BN1012" i="1" s="1"/>
  <c r="AR1028" i="1"/>
  <c r="BN1028" i="1" s="1"/>
  <c r="AR1044" i="1"/>
  <c r="BN1044" i="1" s="1"/>
  <c r="AR1060" i="1"/>
  <c r="BN1060" i="1" s="1"/>
  <c r="AR1076" i="1"/>
  <c r="BN1076" i="1" s="1"/>
  <c r="AR1092" i="1"/>
  <c r="BN1092" i="1" s="1"/>
  <c r="AR1108" i="1"/>
  <c r="BN1108" i="1" s="1"/>
  <c r="AR1124" i="1"/>
  <c r="BN1124" i="1" s="1"/>
  <c r="AR1140" i="1"/>
  <c r="BN1140" i="1" s="1"/>
  <c r="AR1156" i="1"/>
  <c r="BN1156" i="1" s="1"/>
  <c r="AR1172" i="1"/>
  <c r="BN1172" i="1" s="1"/>
  <c r="AR1188" i="1"/>
  <c r="BN1188" i="1" s="1"/>
  <c r="AR1204" i="1"/>
  <c r="BN1204" i="1" s="1"/>
  <c r="AR1220" i="1"/>
  <c r="BN1220" i="1" s="1"/>
  <c r="AR1236" i="1"/>
  <c r="BN1236" i="1" s="1"/>
  <c r="AR1252" i="1"/>
  <c r="BN1252" i="1" s="1"/>
  <c r="AR1268" i="1"/>
  <c r="BN1268" i="1" s="1"/>
  <c r="AR1284" i="1"/>
  <c r="BN1284" i="1" s="1"/>
  <c r="AR1300" i="1"/>
  <c r="BN1300" i="1" s="1"/>
  <c r="Y18" i="3"/>
  <c r="Z18" i="3" s="1"/>
  <c r="AS18" i="3" s="1"/>
  <c r="AA80" i="3"/>
  <c r="AR437" i="1"/>
  <c r="BN437" i="1" s="1"/>
  <c r="AR469" i="1"/>
  <c r="BN469" i="1" s="1"/>
  <c r="AR517" i="1"/>
  <c r="BN517" i="1" s="1"/>
  <c r="AR533" i="1"/>
  <c r="BN533" i="1" s="1"/>
  <c r="AR549" i="1"/>
  <c r="BN549" i="1" s="1"/>
  <c r="AR565" i="1"/>
  <c r="BN565" i="1" s="1"/>
  <c r="AR613" i="1"/>
  <c r="BN613" i="1" s="1"/>
  <c r="AR629" i="1"/>
  <c r="BN629" i="1" s="1"/>
  <c r="AR645" i="1"/>
  <c r="BN645" i="1" s="1"/>
  <c r="AR661" i="1"/>
  <c r="BN661" i="1" s="1"/>
  <c r="AR677" i="1"/>
  <c r="BN677" i="1" s="1"/>
  <c r="AR693" i="1"/>
  <c r="BN693" i="1" s="1"/>
  <c r="AR709" i="1"/>
  <c r="BN709" i="1" s="1"/>
  <c r="AR725" i="1"/>
  <c r="BN725" i="1" s="1"/>
  <c r="AR741" i="1"/>
  <c r="BN741" i="1" s="1"/>
  <c r="AR757" i="1"/>
  <c r="BN757" i="1" s="1"/>
  <c r="AR773" i="1"/>
  <c r="BN773" i="1" s="1"/>
  <c r="AR789" i="1"/>
  <c r="BN789" i="1" s="1"/>
  <c r="AR805" i="1"/>
  <c r="BN805" i="1" s="1"/>
  <c r="AR821" i="1"/>
  <c r="BN821" i="1" s="1"/>
  <c r="AR837" i="1"/>
  <c r="BN837" i="1" s="1"/>
  <c r="AR853" i="1"/>
  <c r="BN853" i="1" s="1"/>
  <c r="AR869" i="1"/>
  <c r="BN869" i="1" s="1"/>
  <c r="AR885" i="1"/>
  <c r="BN885" i="1" s="1"/>
  <c r="AR901" i="1"/>
  <c r="BN901" i="1" s="1"/>
  <c r="AR917" i="1"/>
  <c r="BN917" i="1" s="1"/>
  <c r="AR933" i="1"/>
  <c r="BN933" i="1" s="1"/>
  <c r="AR949" i="1"/>
  <c r="BN949" i="1" s="1"/>
  <c r="AR965" i="1"/>
  <c r="BN965" i="1" s="1"/>
  <c r="AR981" i="1"/>
  <c r="BN981" i="1" s="1"/>
  <c r="AR997" i="1"/>
  <c r="BN997" i="1" s="1"/>
  <c r="AR1013" i="1"/>
  <c r="BN1013" i="1" s="1"/>
  <c r="AR1029" i="1"/>
  <c r="BN1029" i="1" s="1"/>
  <c r="AR1045" i="1"/>
  <c r="BN1045" i="1" s="1"/>
  <c r="AR1061" i="1"/>
  <c r="BN1061" i="1" s="1"/>
  <c r="AR1077" i="1"/>
  <c r="BN1077" i="1" s="1"/>
  <c r="AR1093" i="1"/>
  <c r="BN1093" i="1" s="1"/>
  <c r="AR1109" i="1"/>
  <c r="BN1109" i="1" s="1"/>
  <c r="AR1125" i="1"/>
  <c r="BN1125" i="1" s="1"/>
  <c r="AR1141" i="1"/>
  <c r="BN1141" i="1" s="1"/>
  <c r="AR1157" i="1"/>
  <c r="BN1157" i="1" s="1"/>
  <c r="AR1173" i="1"/>
  <c r="BN1173" i="1" s="1"/>
  <c r="AR1189" i="1"/>
  <c r="BN1189" i="1" s="1"/>
  <c r="AR1205" i="1"/>
  <c r="BN1205" i="1" s="1"/>
  <c r="AR1221" i="1"/>
  <c r="BN1221" i="1" s="1"/>
  <c r="AR1237" i="1"/>
  <c r="BN1237" i="1" s="1"/>
  <c r="AR1253" i="1"/>
  <c r="BN1253" i="1" s="1"/>
  <c r="AR1269" i="1"/>
  <c r="BN1269" i="1" s="1"/>
  <c r="AR1285" i="1"/>
  <c r="BN1285" i="1" s="1"/>
  <c r="AR1301" i="1"/>
  <c r="BN1301" i="1" s="1"/>
  <c r="Y8" i="3"/>
  <c r="Z8" i="3" s="1"/>
  <c r="Y9" i="3"/>
  <c r="Z9" i="3" s="1"/>
  <c r="AS12" i="3" s="1"/>
  <c r="Y10" i="3"/>
  <c r="Z10" i="3" s="1"/>
  <c r="AS13" i="3" s="1"/>
  <c r="Y11" i="3"/>
  <c r="Z11" i="3" s="1"/>
  <c r="AS14" i="3" s="1"/>
  <c r="Y12" i="3"/>
  <c r="Z12" i="3" s="1"/>
  <c r="AS15" i="3" s="1"/>
  <c r="Y13" i="3"/>
  <c r="Z13" i="3" s="1"/>
  <c r="AS16" i="3" s="1"/>
  <c r="Y38" i="3"/>
  <c r="Z38" i="3" s="1"/>
  <c r="AS31" i="3" s="1"/>
  <c r="Y46" i="3"/>
  <c r="Z46" i="3" s="1"/>
  <c r="AS39" i="3" s="1"/>
  <c r="Y81" i="3"/>
  <c r="Z81" i="3" s="1"/>
  <c r="AS59" i="3" s="1"/>
  <c r="AR326" i="1"/>
  <c r="BN326" i="1" s="1"/>
  <c r="AR342" i="1"/>
  <c r="BN342" i="1" s="1"/>
  <c r="AR470" i="1"/>
  <c r="BN470" i="1" s="1"/>
  <c r="AR502" i="1"/>
  <c r="BN502" i="1" s="1"/>
  <c r="AR550" i="1"/>
  <c r="BN550" i="1" s="1"/>
  <c r="AR566" i="1"/>
  <c r="BN566" i="1" s="1"/>
  <c r="AR582" i="1"/>
  <c r="BN582" i="1" s="1"/>
  <c r="AR598" i="1"/>
  <c r="BN598" i="1" s="1"/>
  <c r="AR614" i="1"/>
  <c r="BN614" i="1" s="1"/>
  <c r="AR630" i="1"/>
  <c r="BN630" i="1" s="1"/>
  <c r="AR646" i="1"/>
  <c r="BN646" i="1" s="1"/>
  <c r="AR662" i="1"/>
  <c r="BN662" i="1" s="1"/>
  <c r="AR678" i="1"/>
  <c r="BN678" i="1" s="1"/>
  <c r="AR694" i="1"/>
  <c r="BN694" i="1" s="1"/>
  <c r="AR710" i="1"/>
  <c r="BN710" i="1" s="1"/>
  <c r="AR726" i="1"/>
  <c r="BN726" i="1" s="1"/>
  <c r="AR742" i="1"/>
  <c r="BN742" i="1" s="1"/>
  <c r="AR758" i="1"/>
  <c r="BN758" i="1" s="1"/>
  <c r="AR774" i="1"/>
  <c r="BN774" i="1" s="1"/>
  <c r="AR790" i="1"/>
  <c r="BN790" i="1" s="1"/>
  <c r="AR806" i="1"/>
  <c r="BN806" i="1" s="1"/>
  <c r="AR822" i="1"/>
  <c r="BN822" i="1" s="1"/>
  <c r="AR838" i="1"/>
  <c r="BN838" i="1" s="1"/>
  <c r="AR854" i="1"/>
  <c r="BN854" i="1" s="1"/>
  <c r="AR870" i="1"/>
  <c r="BN870" i="1" s="1"/>
  <c r="AR886" i="1"/>
  <c r="BN886" i="1" s="1"/>
  <c r="AR902" i="1"/>
  <c r="BN902" i="1" s="1"/>
  <c r="AR918" i="1"/>
  <c r="BN918" i="1" s="1"/>
  <c r="AR934" i="1"/>
  <c r="BN934" i="1" s="1"/>
  <c r="AR950" i="1"/>
  <c r="BN950" i="1" s="1"/>
  <c r="AR966" i="1"/>
  <c r="BN966" i="1" s="1"/>
  <c r="AR982" i="1"/>
  <c r="BN982" i="1" s="1"/>
  <c r="AR998" i="1"/>
  <c r="BN998" i="1" s="1"/>
  <c r="AR1014" i="1"/>
  <c r="BN1014" i="1" s="1"/>
  <c r="AR1030" i="1"/>
  <c r="BN1030" i="1" s="1"/>
  <c r="AR1046" i="1"/>
  <c r="BN1046" i="1" s="1"/>
  <c r="AR1062" i="1"/>
  <c r="BN1062" i="1" s="1"/>
  <c r="AR1078" i="1"/>
  <c r="BN1078" i="1" s="1"/>
  <c r="AR1094" i="1"/>
  <c r="BN1094" i="1" s="1"/>
  <c r="AR1110" i="1"/>
  <c r="BN1110" i="1" s="1"/>
  <c r="AR1126" i="1"/>
  <c r="BN1126" i="1" s="1"/>
  <c r="AR1142" i="1"/>
  <c r="BN1142" i="1" s="1"/>
  <c r="AR1158" i="1"/>
  <c r="BN1158" i="1" s="1"/>
  <c r="AR1174" i="1"/>
  <c r="BN1174" i="1" s="1"/>
  <c r="AR1190" i="1"/>
  <c r="BN1190" i="1" s="1"/>
  <c r="AR1206" i="1"/>
  <c r="BN1206" i="1" s="1"/>
  <c r="AR1222" i="1"/>
  <c r="BN1222" i="1" s="1"/>
  <c r="AR1238" i="1"/>
  <c r="BN1238" i="1" s="1"/>
  <c r="AR1254" i="1"/>
  <c r="BN1254" i="1" s="1"/>
  <c r="AR1270" i="1"/>
  <c r="BN1270" i="1" s="1"/>
  <c r="AR1286" i="1"/>
  <c r="BN1286" i="1" s="1"/>
  <c r="AR1302" i="1"/>
  <c r="BN1302" i="1" s="1"/>
  <c r="AR871" i="1"/>
  <c r="BN871" i="1" s="1"/>
  <c r="AR887" i="1"/>
  <c r="BN887" i="1" s="1"/>
  <c r="AR903" i="1"/>
  <c r="BN903" i="1" s="1"/>
  <c r="AR919" i="1"/>
  <c r="BN919" i="1" s="1"/>
  <c r="AR935" i="1"/>
  <c r="BN935" i="1" s="1"/>
  <c r="AR951" i="1"/>
  <c r="BN951" i="1" s="1"/>
  <c r="AR967" i="1"/>
  <c r="BN967" i="1" s="1"/>
  <c r="AR983" i="1"/>
  <c r="BN983" i="1" s="1"/>
  <c r="AR999" i="1"/>
  <c r="BN999" i="1" s="1"/>
  <c r="AR1015" i="1"/>
  <c r="BN1015" i="1" s="1"/>
  <c r="AR1031" i="1"/>
  <c r="BN1031" i="1" s="1"/>
  <c r="AR1047" i="1"/>
  <c r="BN1047" i="1" s="1"/>
  <c r="AR1063" i="1"/>
  <c r="BN1063" i="1" s="1"/>
  <c r="AR1079" i="1"/>
  <c r="BN1079" i="1" s="1"/>
  <c r="AR1095" i="1"/>
  <c r="BN1095" i="1" s="1"/>
  <c r="AR1111" i="1"/>
  <c r="BN1111" i="1" s="1"/>
  <c r="AR1127" i="1"/>
  <c r="BN1127" i="1" s="1"/>
  <c r="AR1143" i="1"/>
  <c r="BN1143" i="1" s="1"/>
  <c r="AR1159" i="1"/>
  <c r="BN1159" i="1" s="1"/>
  <c r="AR1175" i="1"/>
  <c r="BN1175" i="1" s="1"/>
  <c r="AR1191" i="1"/>
  <c r="BN1191" i="1" s="1"/>
  <c r="AR1207" i="1"/>
  <c r="BN1207" i="1" s="1"/>
  <c r="AR1223" i="1"/>
  <c r="BN1223" i="1" s="1"/>
  <c r="AR1239" i="1"/>
  <c r="BN1239" i="1" s="1"/>
  <c r="AR1255" i="1"/>
  <c r="BN1255" i="1" s="1"/>
  <c r="AR1271" i="1"/>
  <c r="BN1271" i="1" s="1"/>
  <c r="AR1287" i="1"/>
  <c r="BN1287" i="1" s="1"/>
  <c r="AA81" i="3"/>
  <c r="AR328" i="1"/>
  <c r="BN328" i="1" s="1"/>
  <c r="AR344" i="1"/>
  <c r="BN344" i="1" s="1"/>
  <c r="AR360" i="1"/>
  <c r="BN360" i="1" s="1"/>
  <c r="AR376" i="1"/>
  <c r="BN376" i="1" s="1"/>
  <c r="AR504" i="1"/>
  <c r="BN504" i="1" s="1"/>
  <c r="AR536" i="1"/>
  <c r="BN536" i="1" s="1"/>
  <c r="AR552" i="1"/>
  <c r="BN552" i="1" s="1"/>
  <c r="AR584" i="1"/>
  <c r="BN584" i="1" s="1"/>
  <c r="AR600" i="1"/>
  <c r="BN600" i="1" s="1"/>
  <c r="AR616" i="1"/>
  <c r="BN616" i="1" s="1"/>
  <c r="AR632" i="1"/>
  <c r="BN632" i="1" s="1"/>
  <c r="AR648" i="1"/>
  <c r="BN648" i="1" s="1"/>
  <c r="AR664" i="1"/>
  <c r="BN664" i="1" s="1"/>
  <c r="AR680" i="1"/>
  <c r="BN680" i="1" s="1"/>
  <c r="AR696" i="1"/>
  <c r="BN696" i="1" s="1"/>
  <c r="AR712" i="1"/>
  <c r="BN712" i="1" s="1"/>
  <c r="AR728" i="1"/>
  <c r="BN728" i="1" s="1"/>
  <c r="AR744" i="1"/>
  <c r="BN744" i="1" s="1"/>
  <c r="AR760" i="1"/>
  <c r="BN760" i="1" s="1"/>
  <c r="AR776" i="1"/>
  <c r="BN776" i="1" s="1"/>
  <c r="AR792" i="1"/>
  <c r="BN792" i="1" s="1"/>
  <c r="AR808" i="1"/>
  <c r="BN808" i="1" s="1"/>
  <c r="AR824" i="1"/>
  <c r="BN824" i="1" s="1"/>
  <c r="AR840" i="1"/>
  <c r="BN840" i="1" s="1"/>
  <c r="AR856" i="1"/>
  <c r="BN856" i="1" s="1"/>
  <c r="AR872" i="1"/>
  <c r="BN872" i="1" s="1"/>
  <c r="AR888" i="1"/>
  <c r="BN888" i="1" s="1"/>
  <c r="AR904" i="1"/>
  <c r="BN904" i="1" s="1"/>
  <c r="AR920" i="1"/>
  <c r="BN920" i="1" s="1"/>
  <c r="AR936" i="1"/>
  <c r="BN936" i="1" s="1"/>
  <c r="AR952" i="1"/>
  <c r="BN952" i="1" s="1"/>
  <c r="AR968" i="1"/>
  <c r="BN968" i="1" s="1"/>
  <c r="AR984" i="1"/>
  <c r="BN984" i="1" s="1"/>
  <c r="AR1000" i="1"/>
  <c r="BN1000" i="1" s="1"/>
  <c r="AR1016" i="1"/>
  <c r="BN1016" i="1" s="1"/>
  <c r="AR1032" i="1"/>
  <c r="BN1032" i="1" s="1"/>
  <c r="AR1048" i="1"/>
  <c r="BN1048" i="1" s="1"/>
  <c r="AR1064" i="1"/>
  <c r="BN1064" i="1" s="1"/>
  <c r="AR1080" i="1"/>
  <c r="BN1080" i="1" s="1"/>
  <c r="AR1096" i="1"/>
  <c r="BN1096" i="1" s="1"/>
  <c r="AR1112" i="1"/>
  <c r="BN1112" i="1" s="1"/>
  <c r="AR1128" i="1"/>
  <c r="BN1128" i="1" s="1"/>
  <c r="AR1144" i="1"/>
  <c r="BN1144" i="1" s="1"/>
  <c r="AR1160" i="1"/>
  <c r="BN1160" i="1" s="1"/>
  <c r="AR1176" i="1"/>
  <c r="BN1176" i="1" s="1"/>
  <c r="AR1192" i="1"/>
  <c r="BN1192" i="1" s="1"/>
  <c r="AR1208" i="1"/>
  <c r="BN1208" i="1" s="1"/>
  <c r="AR1224" i="1"/>
  <c r="BN1224" i="1" s="1"/>
  <c r="AR1240" i="1"/>
  <c r="BN1240" i="1" s="1"/>
  <c r="AR1256" i="1"/>
  <c r="BN1256" i="1" s="1"/>
  <c r="AR1272" i="1"/>
  <c r="BN1272" i="1" s="1"/>
  <c r="AR1288" i="1"/>
  <c r="BN1288" i="1" s="1"/>
  <c r="AR1304" i="1"/>
  <c r="BN1304" i="1" s="1"/>
  <c r="Y40" i="3"/>
  <c r="Z40" i="3" s="1"/>
  <c r="AS33" i="3" s="1"/>
  <c r="Y47" i="3"/>
  <c r="Z47" i="3" s="1"/>
  <c r="AQ732" i="6" s="1"/>
  <c r="AR425" i="1"/>
  <c r="BN425" i="1" s="1"/>
  <c r="AR457" i="1"/>
  <c r="BN457" i="1" s="1"/>
  <c r="AR473" i="1"/>
  <c r="BN473" i="1" s="1"/>
  <c r="AR505" i="1"/>
  <c r="BN505" i="1" s="1"/>
  <c r="AR521" i="1"/>
  <c r="BN521" i="1" s="1"/>
  <c r="AR537" i="1"/>
  <c r="BN537" i="1" s="1"/>
  <c r="AR553" i="1"/>
  <c r="BN553" i="1" s="1"/>
  <c r="AR617" i="1"/>
  <c r="BN617" i="1" s="1"/>
  <c r="AR633" i="1"/>
  <c r="BN633" i="1" s="1"/>
  <c r="AR649" i="1"/>
  <c r="BN649" i="1" s="1"/>
  <c r="AR665" i="1"/>
  <c r="BN665" i="1" s="1"/>
  <c r="AR681" i="1"/>
  <c r="BN681" i="1" s="1"/>
  <c r="AR697" i="1"/>
  <c r="BN697" i="1" s="1"/>
  <c r="AR713" i="1"/>
  <c r="BN713" i="1" s="1"/>
  <c r="AR729" i="1"/>
  <c r="BN729" i="1" s="1"/>
  <c r="AR745" i="1"/>
  <c r="BN745" i="1" s="1"/>
  <c r="AR761" i="1"/>
  <c r="BN761" i="1" s="1"/>
  <c r="AR777" i="1"/>
  <c r="BN777" i="1" s="1"/>
  <c r="AR793" i="1"/>
  <c r="BN793" i="1" s="1"/>
  <c r="AR809" i="1"/>
  <c r="BN809" i="1" s="1"/>
  <c r="AR825" i="1"/>
  <c r="BN825" i="1" s="1"/>
  <c r="AR841" i="1"/>
  <c r="BN841" i="1" s="1"/>
  <c r="AR857" i="1"/>
  <c r="BN857" i="1" s="1"/>
  <c r="AR873" i="1"/>
  <c r="BN873" i="1" s="1"/>
  <c r="AR889" i="1"/>
  <c r="BN889" i="1" s="1"/>
  <c r="AR905" i="1"/>
  <c r="BN905" i="1" s="1"/>
  <c r="AR921" i="1"/>
  <c r="BN921" i="1" s="1"/>
  <c r="AR937" i="1"/>
  <c r="BN937" i="1" s="1"/>
  <c r="AR953" i="1"/>
  <c r="BN953" i="1" s="1"/>
  <c r="AR969" i="1"/>
  <c r="BN969" i="1" s="1"/>
  <c r="AR985" i="1"/>
  <c r="BN985" i="1" s="1"/>
  <c r="AR1001" i="1"/>
  <c r="BN1001" i="1" s="1"/>
  <c r="AR1017" i="1"/>
  <c r="BN1017" i="1" s="1"/>
  <c r="AR1033" i="1"/>
  <c r="BN1033" i="1" s="1"/>
  <c r="AR1049" i="1"/>
  <c r="BN1049" i="1" s="1"/>
  <c r="AR1065" i="1"/>
  <c r="BN1065" i="1" s="1"/>
  <c r="AR1081" i="1"/>
  <c r="BN1081" i="1" s="1"/>
  <c r="AR1097" i="1"/>
  <c r="BN1097" i="1" s="1"/>
  <c r="AR1113" i="1"/>
  <c r="BN1113" i="1" s="1"/>
  <c r="AR1129" i="1"/>
  <c r="BN1129" i="1" s="1"/>
  <c r="AR1145" i="1"/>
  <c r="BN1145" i="1" s="1"/>
  <c r="AR1161" i="1"/>
  <c r="BN1161" i="1" s="1"/>
  <c r="AR1177" i="1"/>
  <c r="BN1177" i="1" s="1"/>
  <c r="AR1193" i="1"/>
  <c r="BN1193" i="1" s="1"/>
  <c r="AR1209" i="1"/>
  <c r="BN1209" i="1" s="1"/>
  <c r="AR1225" i="1"/>
  <c r="BN1225" i="1" s="1"/>
  <c r="AR1241" i="1"/>
  <c r="BN1241" i="1" s="1"/>
  <c r="AR1257" i="1"/>
  <c r="BN1257" i="1" s="1"/>
  <c r="AR1273" i="1"/>
  <c r="BN1273" i="1" s="1"/>
  <c r="AR1289" i="1"/>
  <c r="BN1289" i="1" s="1"/>
  <c r="AR1305" i="1"/>
  <c r="BN1305" i="1" s="1"/>
  <c r="Y20" i="3"/>
  <c r="Z20" i="3" s="1"/>
  <c r="AS20" i="3" s="1"/>
  <c r="AR362" i="1"/>
  <c r="BN362" i="1" s="1"/>
  <c r="AR378" i="1"/>
  <c r="BN378" i="1" s="1"/>
  <c r="AR394" i="1"/>
  <c r="BN394" i="1" s="1"/>
  <c r="AR410" i="1"/>
  <c r="BN410" i="1" s="1"/>
  <c r="AR442" i="1"/>
  <c r="BN442" i="1" s="1"/>
  <c r="AR458" i="1"/>
  <c r="BN458" i="1" s="1"/>
  <c r="AR474" i="1"/>
  <c r="BN474" i="1" s="1"/>
  <c r="AR490" i="1"/>
  <c r="BN490" i="1" s="1"/>
  <c r="AR538" i="1"/>
  <c r="BN538" i="1" s="1"/>
  <c r="AR602" i="1"/>
  <c r="BN602" i="1" s="1"/>
  <c r="AR618" i="1"/>
  <c r="BN618" i="1" s="1"/>
  <c r="AR634" i="1"/>
  <c r="BN634" i="1" s="1"/>
  <c r="AR650" i="1"/>
  <c r="BN650" i="1" s="1"/>
  <c r="AR666" i="1"/>
  <c r="BN666" i="1" s="1"/>
  <c r="AR682" i="1"/>
  <c r="BN682" i="1" s="1"/>
  <c r="AR698" i="1"/>
  <c r="BN698" i="1" s="1"/>
  <c r="AR714" i="1"/>
  <c r="BN714" i="1" s="1"/>
  <c r="AR730" i="1"/>
  <c r="BN730" i="1" s="1"/>
  <c r="AR746" i="1"/>
  <c r="BN746" i="1" s="1"/>
  <c r="AR762" i="1"/>
  <c r="BN762" i="1" s="1"/>
  <c r="AR778" i="1"/>
  <c r="BN778" i="1" s="1"/>
  <c r="AR794" i="1"/>
  <c r="BN794" i="1" s="1"/>
  <c r="AR810" i="1"/>
  <c r="BN810" i="1" s="1"/>
  <c r="AR826" i="1"/>
  <c r="BN826" i="1" s="1"/>
  <c r="AR842" i="1"/>
  <c r="BN842" i="1" s="1"/>
  <c r="AR858" i="1"/>
  <c r="BN858" i="1" s="1"/>
  <c r="AR874" i="1"/>
  <c r="BN874" i="1" s="1"/>
  <c r="AR890" i="1"/>
  <c r="BN890" i="1" s="1"/>
  <c r="AR906" i="1"/>
  <c r="BN906" i="1" s="1"/>
  <c r="AR922" i="1"/>
  <c r="BN922" i="1" s="1"/>
  <c r="AR938" i="1"/>
  <c r="BN938" i="1" s="1"/>
  <c r="AR954" i="1"/>
  <c r="BN954" i="1" s="1"/>
  <c r="AR970" i="1"/>
  <c r="BN970" i="1" s="1"/>
  <c r="AR986" i="1"/>
  <c r="BN986" i="1" s="1"/>
  <c r="AR1002" i="1"/>
  <c r="BN1002" i="1" s="1"/>
  <c r="AR1018" i="1"/>
  <c r="BN1018" i="1" s="1"/>
  <c r="AR1034" i="1"/>
  <c r="BN1034" i="1" s="1"/>
  <c r="AR1050" i="1"/>
  <c r="BN1050" i="1" s="1"/>
  <c r="AR1066" i="1"/>
  <c r="BN1066" i="1" s="1"/>
  <c r="AR1082" i="1"/>
  <c r="BN1082" i="1" s="1"/>
  <c r="AR1098" i="1"/>
  <c r="BN1098" i="1" s="1"/>
  <c r="AR1114" i="1"/>
  <c r="BN1114" i="1" s="1"/>
  <c r="AR1130" i="1"/>
  <c r="BN1130" i="1" s="1"/>
  <c r="AR1146" i="1"/>
  <c r="BN1146" i="1" s="1"/>
  <c r="AR1162" i="1"/>
  <c r="BN1162" i="1" s="1"/>
  <c r="AR1178" i="1"/>
  <c r="BN1178" i="1" s="1"/>
  <c r="AR1194" i="1"/>
  <c r="BN1194" i="1" s="1"/>
  <c r="AR1210" i="1"/>
  <c r="BN1210" i="1" s="1"/>
  <c r="AR1226" i="1"/>
  <c r="BN1226" i="1" s="1"/>
  <c r="AR1242" i="1"/>
  <c r="BN1242" i="1" s="1"/>
  <c r="AR1258" i="1"/>
  <c r="BN1258" i="1" s="1"/>
  <c r="AR1274" i="1"/>
  <c r="BN1274" i="1" s="1"/>
  <c r="AR1290" i="1"/>
  <c r="BN1290" i="1" s="1"/>
  <c r="AR1306" i="1"/>
  <c r="BN1306" i="1" s="1"/>
  <c r="W80" i="3"/>
  <c r="AR331" i="1" s="1"/>
  <c r="BN331" i="1" s="1"/>
  <c r="M79" i="3"/>
  <c r="AQ57" i="3"/>
  <c r="Y42" i="3"/>
  <c r="Z42" i="3" s="1"/>
  <c r="AS35" i="3" s="1"/>
  <c r="Y49" i="3"/>
  <c r="Z49" i="3" s="1"/>
  <c r="AS42" i="3" s="1"/>
  <c r="X81" i="3"/>
  <c r="AR334" i="1"/>
  <c r="BN334" i="1" s="1"/>
  <c r="AR350" i="1"/>
  <c r="BN350" i="1" s="1"/>
  <c r="AR366" i="1"/>
  <c r="BN366" i="1" s="1"/>
  <c r="AR382" i="1"/>
  <c r="BN382" i="1" s="1"/>
  <c r="AR398" i="1"/>
  <c r="BN398" i="1" s="1"/>
  <c r="AR414" i="1"/>
  <c r="BN414" i="1" s="1"/>
  <c r="AR430" i="1"/>
  <c r="BN430" i="1" s="1"/>
  <c r="AR446" i="1"/>
  <c r="BN446" i="1" s="1"/>
  <c r="AR462" i="1"/>
  <c r="BN462" i="1" s="1"/>
  <c r="AR478" i="1"/>
  <c r="BN478" i="1" s="1"/>
  <c r="AR494" i="1"/>
  <c r="BN494" i="1" s="1"/>
  <c r="AR510" i="1"/>
  <c r="BN510" i="1" s="1"/>
  <c r="AR526" i="1"/>
  <c r="BN526" i="1" s="1"/>
  <c r="AR542" i="1"/>
  <c r="BN542" i="1" s="1"/>
  <c r="AR558" i="1"/>
  <c r="BN558" i="1" s="1"/>
  <c r="AR574" i="1"/>
  <c r="BN574" i="1" s="1"/>
  <c r="AR590" i="1"/>
  <c r="BN590" i="1" s="1"/>
  <c r="AR606" i="1"/>
  <c r="BN606" i="1" s="1"/>
  <c r="AR622" i="1"/>
  <c r="BN622" i="1" s="1"/>
  <c r="AR638" i="1"/>
  <c r="BN638" i="1" s="1"/>
  <c r="AR654" i="1"/>
  <c r="BN654" i="1" s="1"/>
  <c r="AR670" i="1"/>
  <c r="BN670" i="1" s="1"/>
  <c r="AR686" i="1"/>
  <c r="BN686" i="1" s="1"/>
  <c r="AR702" i="1"/>
  <c r="BN702" i="1" s="1"/>
  <c r="AR718" i="1"/>
  <c r="BN718" i="1" s="1"/>
  <c r="AR734" i="1"/>
  <c r="BN734" i="1" s="1"/>
  <c r="AR750" i="1"/>
  <c r="BN750" i="1" s="1"/>
  <c r="AR766" i="1"/>
  <c r="BN766" i="1" s="1"/>
  <c r="AR782" i="1"/>
  <c r="BN782" i="1" s="1"/>
  <c r="AR798" i="1"/>
  <c r="BN798" i="1" s="1"/>
  <c r="AR814" i="1"/>
  <c r="BN814" i="1" s="1"/>
  <c r="AR830" i="1"/>
  <c r="BN830" i="1" s="1"/>
  <c r="AR846" i="1"/>
  <c r="BN846" i="1" s="1"/>
  <c r="AR862" i="1"/>
  <c r="BN862" i="1" s="1"/>
  <c r="AR878" i="1"/>
  <c r="BN878" i="1" s="1"/>
  <c r="AR894" i="1"/>
  <c r="BN894" i="1" s="1"/>
  <c r="AR910" i="1"/>
  <c r="BN910" i="1" s="1"/>
  <c r="AR926" i="1"/>
  <c r="BN926" i="1" s="1"/>
  <c r="AR942" i="1"/>
  <c r="BN942" i="1" s="1"/>
  <c r="AR958" i="1"/>
  <c r="BN958" i="1" s="1"/>
  <c r="AR974" i="1"/>
  <c r="BN974" i="1" s="1"/>
  <c r="AR990" i="1"/>
  <c r="BN990" i="1" s="1"/>
  <c r="AR1006" i="1"/>
  <c r="BN1006" i="1" s="1"/>
  <c r="AR1022" i="1"/>
  <c r="BN1022" i="1" s="1"/>
  <c r="AR1038" i="1"/>
  <c r="BN1038" i="1" s="1"/>
  <c r="AR1054" i="1"/>
  <c r="BN1054" i="1" s="1"/>
  <c r="AR1070" i="1"/>
  <c r="BN1070" i="1" s="1"/>
  <c r="AR1086" i="1"/>
  <c r="BN1086" i="1" s="1"/>
  <c r="AR1102" i="1"/>
  <c r="BN1102" i="1" s="1"/>
  <c r="AR1118" i="1"/>
  <c r="BN1118" i="1" s="1"/>
  <c r="AR1134" i="1"/>
  <c r="BN1134" i="1" s="1"/>
  <c r="AR1150" i="1"/>
  <c r="BN1150" i="1" s="1"/>
  <c r="AR1166" i="1"/>
  <c r="BN1166" i="1" s="1"/>
  <c r="AR1182" i="1"/>
  <c r="BN1182" i="1" s="1"/>
  <c r="AR1198" i="1"/>
  <c r="BN1198" i="1" s="1"/>
  <c r="AR1214" i="1"/>
  <c r="BN1214" i="1" s="1"/>
  <c r="AR1230" i="1"/>
  <c r="BN1230" i="1" s="1"/>
  <c r="AR1246" i="1"/>
  <c r="BN1246" i="1" s="1"/>
  <c r="AR1262" i="1"/>
  <c r="BN1262" i="1" s="1"/>
  <c r="AR1278" i="1"/>
  <c r="BN1278" i="1" s="1"/>
  <c r="AR1294" i="1"/>
  <c r="BN1294" i="1" s="1"/>
  <c r="AR1310" i="1"/>
  <c r="BN1310" i="1" s="1"/>
  <c r="L8" i="8"/>
  <c r="L37" i="8"/>
  <c r="L38" i="8"/>
  <c r="L11" i="8"/>
  <c r="X29" i="8"/>
  <c r="L43" i="8"/>
  <c r="L42" i="8"/>
  <c r="H6" i="8"/>
  <c r="H12" i="8" s="1"/>
  <c r="AV4" i="8" s="1"/>
  <c r="L22" i="8"/>
  <c r="K37" i="8"/>
  <c r="W37" i="8" s="1"/>
  <c r="X37" i="8" s="1"/>
  <c r="H37" i="8"/>
  <c r="H46" i="8" s="1"/>
  <c r="AX4" i="8" s="1"/>
  <c r="K45" i="8"/>
  <c r="H45" i="8"/>
  <c r="L6" i="8"/>
  <c r="L24" i="8"/>
  <c r="H24" i="8"/>
  <c r="H11" i="8"/>
  <c r="J40" i="8"/>
  <c r="J41" i="8"/>
  <c r="L41" i="8" s="1"/>
  <c r="K2" i="8"/>
  <c r="H28" i="8"/>
  <c r="H29" i="8" s="1"/>
  <c r="AW4" i="8" s="1"/>
  <c r="H42" i="8"/>
  <c r="J19" i="8"/>
  <c r="H43" i="8"/>
  <c r="J4" i="8"/>
  <c r="J20" i="8"/>
  <c r="L20" i="8" s="1"/>
  <c r="K5" i="8"/>
  <c r="BU7" i="8"/>
  <c r="U24" i="8"/>
  <c r="BZ7" i="8" s="1"/>
  <c r="R24" i="8"/>
  <c r="BW7" i="8" s="1"/>
  <c r="U48" i="9"/>
  <c r="V48" i="9"/>
  <c r="U25" i="8"/>
  <c r="BZ8" i="8" s="1"/>
  <c r="BU8" i="8"/>
  <c r="R25" i="8"/>
  <c r="BW8" i="8" s="1"/>
  <c r="S45" i="9"/>
  <c r="U45" i="9" s="1"/>
  <c r="BM3" i="8"/>
  <c r="V45" i="9"/>
  <c r="U27" i="8"/>
  <c r="BZ10" i="8" s="1"/>
  <c r="R27" i="8"/>
  <c r="BW10" i="8" s="1"/>
  <c r="BU10" i="8"/>
  <c r="V46" i="9"/>
  <c r="K44" i="9"/>
  <c r="S44" i="9"/>
  <c r="U44" i="9" s="1"/>
  <c r="Q117" i="9"/>
  <c r="Q115" i="9"/>
  <c r="Q113" i="9"/>
  <c r="Q111" i="9"/>
  <c r="Q118" i="9"/>
  <c r="Q116" i="9"/>
  <c r="Q114" i="9"/>
  <c r="Q112" i="9"/>
  <c r="Q110" i="9"/>
  <c r="L44" i="9"/>
  <c r="X44" i="9" s="1"/>
  <c r="T44" i="9"/>
  <c r="V44" i="9" s="1"/>
  <c r="S7" i="8"/>
  <c r="T7" i="8"/>
  <c r="R7" i="8"/>
  <c r="AQ54" i="3"/>
  <c r="R117" i="9"/>
  <c r="R115" i="9"/>
  <c r="R113" i="9"/>
  <c r="R111" i="9"/>
  <c r="R118" i="9"/>
  <c r="R116" i="9"/>
  <c r="R114" i="9"/>
  <c r="R112" i="9"/>
  <c r="R110" i="9"/>
  <c r="S9" i="8"/>
  <c r="T9" i="8"/>
  <c r="R9" i="8"/>
  <c r="K87" i="9"/>
  <c r="J96" i="9"/>
  <c r="U41" i="8"/>
  <c r="R41" i="8"/>
  <c r="R42" i="8"/>
  <c r="BP4" i="8"/>
  <c r="U44" i="8"/>
  <c r="R44" i="8"/>
  <c r="V41" i="9"/>
  <c r="T6" i="8"/>
  <c r="L18" i="9"/>
  <c r="S31" i="9"/>
  <c r="L45" i="9"/>
  <c r="X45" i="9" s="1"/>
  <c r="R6" i="8"/>
  <c r="R23" i="8"/>
  <c r="BW6" i="8" s="1"/>
  <c r="BP9" i="8"/>
  <c r="N110" i="9"/>
  <c r="N112" i="9"/>
  <c r="N114" i="9"/>
  <c r="N116" i="9"/>
  <c r="N118" i="9"/>
  <c r="K19" i="9"/>
  <c r="S35" i="9"/>
  <c r="R8" i="8"/>
  <c r="R43" i="8"/>
  <c r="AQ21" i="3"/>
  <c r="P110" i="9"/>
  <c r="P112" i="9"/>
  <c r="P114" i="9"/>
  <c r="P116" i="9"/>
  <c r="P118" i="9"/>
  <c r="L19" i="9"/>
  <c r="AQ46" i="3"/>
  <c r="BV4" i="8"/>
  <c r="BV6" i="8"/>
  <c r="BV8" i="8"/>
  <c r="T47" i="9"/>
  <c r="V47" i="9" s="1"/>
  <c r="K20" i="9"/>
  <c r="K46" i="9"/>
  <c r="W46" i="9" s="1"/>
  <c r="R10" i="8"/>
  <c r="U26" i="8"/>
  <c r="BZ9" i="8" s="1"/>
  <c r="R45" i="8"/>
  <c r="L46" i="9"/>
  <c r="X46" i="9" s="1"/>
  <c r="T10" i="8"/>
  <c r="S37" i="8"/>
  <c r="S110" i="9"/>
  <c r="S112" i="9"/>
  <c r="S114" i="9"/>
  <c r="S116" i="9"/>
  <c r="S118" i="9"/>
  <c r="S21" i="8"/>
  <c r="BX4" i="8" s="1"/>
  <c r="U28" i="8"/>
  <c r="BZ11" i="8" s="1"/>
  <c r="S38" i="8"/>
  <c r="AQ13" i="3"/>
  <c r="S41" i="9"/>
  <c r="U41" i="9" s="1"/>
  <c r="L111" i="9"/>
  <c r="L113" i="9"/>
  <c r="L115" i="9"/>
  <c r="L15" i="9"/>
  <c r="K47" i="9"/>
  <c r="W47" i="9" s="1"/>
  <c r="U3" i="8"/>
  <c r="S22" i="8"/>
  <c r="BX5" i="8" s="1"/>
  <c r="T20" i="8"/>
  <c r="BY3" i="8" s="1"/>
  <c r="T37" i="8"/>
  <c r="AQ47" i="3"/>
  <c r="AQ51" i="3"/>
  <c r="BM8" i="8"/>
  <c r="M111" i="9"/>
  <c r="M113" i="9"/>
  <c r="M115" i="9"/>
  <c r="I11" i="9"/>
  <c r="S23" i="8"/>
  <c r="BX6" i="8" s="1"/>
  <c r="S40" i="8"/>
  <c r="T38" i="8"/>
  <c r="S42" i="9"/>
  <c r="U42" i="9" s="1"/>
  <c r="N111" i="9"/>
  <c r="N113" i="9"/>
  <c r="N115" i="9"/>
  <c r="K16" i="9"/>
  <c r="L21" i="9"/>
  <c r="L42" i="9"/>
  <c r="X42" i="9" s="1"/>
  <c r="X50" i="9" s="1"/>
  <c r="S24" i="8"/>
  <c r="BX7" i="8" s="1"/>
  <c r="T22" i="8"/>
  <c r="BY5" i="8" s="1"/>
  <c r="BT9" i="8"/>
  <c r="T42" i="9"/>
  <c r="V42" i="9" s="1"/>
  <c r="O111" i="9"/>
  <c r="O113" i="9"/>
  <c r="O115" i="9"/>
  <c r="L16" i="9"/>
  <c r="K48" i="9"/>
  <c r="W48" i="9" s="1"/>
  <c r="S25" i="8"/>
  <c r="BX8" i="8" s="1"/>
  <c r="S42" i="8"/>
  <c r="BM6" i="8"/>
  <c r="BP8" i="8"/>
  <c r="BU11" i="8"/>
  <c r="P111" i="9"/>
  <c r="P113" i="9"/>
  <c r="P115" i="9"/>
  <c r="K43" i="9"/>
  <c r="W43" i="9" s="1"/>
  <c r="S26" i="8"/>
  <c r="BX9" i="8" s="1"/>
  <c r="T24" i="8"/>
  <c r="BY7" i="8" s="1"/>
  <c r="S43" i="8"/>
  <c r="AQ48" i="3"/>
  <c r="AQ52" i="3"/>
  <c r="BV3" i="8"/>
  <c r="BV11" i="8"/>
  <c r="T43" i="9"/>
  <c r="V43" i="9" s="1"/>
  <c r="S111" i="9"/>
  <c r="S113" i="9"/>
  <c r="S115" i="9"/>
  <c r="L24" i="9"/>
  <c r="AQ23" i="3"/>
  <c r="AP12" i="1"/>
  <c r="BL12" i="1" s="1"/>
  <c r="BC12" i="1"/>
  <c r="BD21" i="1"/>
  <c r="AP24" i="1"/>
  <c r="BL24" i="1" s="1"/>
  <c r="BC24" i="1"/>
  <c r="BD27" i="1"/>
  <c r="BB29" i="1"/>
  <c r="BB44" i="1"/>
  <c r="BD48" i="1"/>
  <c r="AP62" i="1"/>
  <c r="BL62" i="1" s="1"/>
  <c r="BC62" i="1"/>
  <c r="BB66" i="1"/>
  <c r="AP70" i="1"/>
  <c r="BL70" i="1" s="1"/>
  <c r="BC70" i="1"/>
  <c r="BB76" i="1"/>
  <c r="AP77" i="1"/>
  <c r="BL77" i="1" s="1"/>
  <c r="BC77" i="1"/>
  <c r="BD82" i="1"/>
  <c r="AP85" i="1"/>
  <c r="BL85" i="1" s="1"/>
  <c r="BC85" i="1"/>
  <c r="BB109" i="1"/>
  <c r="BD112" i="1"/>
  <c r="BB114" i="1"/>
  <c r="BD122" i="1"/>
  <c r="BB128" i="1"/>
  <c r="BB135" i="1"/>
  <c r="AP136" i="1"/>
  <c r="BL136" i="1" s="1"/>
  <c r="BC136" i="1"/>
  <c r="BD141" i="1"/>
  <c r="BD145" i="1"/>
  <c r="BD163" i="1"/>
  <c r="BB175" i="1"/>
  <c r="BD177" i="1"/>
  <c r="AP180" i="1"/>
  <c r="BL180" i="1" s="1"/>
  <c r="BC180" i="1"/>
  <c r="BD182" i="1"/>
  <c r="BB187" i="1"/>
  <c r="BD192" i="1"/>
  <c r="BB195" i="1"/>
  <c r="BD207" i="1"/>
  <c r="BB209" i="1"/>
  <c r="AP210" i="1"/>
  <c r="BL210" i="1" s="1"/>
  <c r="BC210" i="1"/>
  <c r="BD215" i="1"/>
  <c r="AP220" i="1"/>
  <c r="BL220" i="1" s="1"/>
  <c r="BC220" i="1"/>
  <c r="BB227" i="1"/>
  <c r="BB230" i="1"/>
  <c r="AP233" i="1"/>
  <c r="BL233" i="1" s="1"/>
  <c r="BC233" i="1"/>
  <c r="AP245" i="1"/>
  <c r="BL245" i="1" s="1"/>
  <c r="BC245" i="1"/>
  <c r="BB248" i="1"/>
  <c r="AP250" i="1"/>
  <c r="BL250" i="1" s="1"/>
  <c r="BC250" i="1"/>
  <c r="BD290" i="1"/>
  <c r="AP293" i="1"/>
  <c r="BL293" i="1" s="1"/>
  <c r="BC293" i="1"/>
  <c r="AP297" i="1"/>
  <c r="BL297" i="1" s="1"/>
  <c r="BC297" i="1"/>
  <c r="BB301" i="1"/>
  <c r="BD309" i="1"/>
  <c r="BD713" i="1"/>
  <c r="BB3" i="1"/>
  <c r="AP4" i="1"/>
  <c r="BL4" i="1" s="1"/>
  <c r="BC4" i="1"/>
  <c r="BD5" i="1"/>
  <c r="BB7" i="1"/>
  <c r="AP8" i="1"/>
  <c r="BL8" i="1" s="1"/>
  <c r="BC8" i="1"/>
  <c r="BD9" i="1"/>
  <c r="BB12" i="1"/>
  <c r="AP13" i="1"/>
  <c r="BL13" i="1" s="1"/>
  <c r="BC13" i="1"/>
  <c r="AP14" i="1"/>
  <c r="BL14" i="1" s="1"/>
  <c r="BC14" i="1"/>
  <c r="AP15" i="1"/>
  <c r="BL15" i="1" s="1"/>
  <c r="BC15" i="1"/>
  <c r="AP16" i="1"/>
  <c r="BL16" i="1" s="1"/>
  <c r="BC16" i="1"/>
  <c r="BD17" i="1"/>
  <c r="BB19" i="1"/>
  <c r="BB20" i="1"/>
  <c r="AP21" i="1"/>
  <c r="BL21" i="1" s="1"/>
  <c r="BC21" i="1"/>
  <c r="BD22" i="1"/>
  <c r="BB24" i="1"/>
  <c r="BB25" i="1"/>
  <c r="BB26" i="1"/>
  <c r="AP27" i="1"/>
  <c r="BL27" i="1" s="1"/>
  <c r="BC27" i="1"/>
  <c r="BD28" i="1"/>
  <c r="BB31" i="1"/>
  <c r="AP32" i="1"/>
  <c r="BL32" i="1" s="1"/>
  <c r="BC32" i="1"/>
  <c r="BD33" i="1"/>
  <c r="BB36" i="1"/>
  <c r="AP37" i="1"/>
  <c r="BL37" i="1" s="1"/>
  <c r="BC37" i="1"/>
  <c r="AP38" i="1"/>
  <c r="BL38" i="1" s="1"/>
  <c r="BC38" i="1"/>
  <c r="BD39" i="1"/>
  <c r="BB41" i="1"/>
  <c r="AP42" i="1"/>
  <c r="BL42" i="1" s="1"/>
  <c r="BC42" i="1"/>
  <c r="BD43" i="1"/>
  <c r="BB45" i="1"/>
  <c r="BB46" i="1"/>
  <c r="AP47" i="1"/>
  <c r="BL47" i="1" s="1"/>
  <c r="BC47" i="1"/>
  <c r="AP48" i="1"/>
  <c r="BL48" i="1" s="1"/>
  <c r="BC48" i="1"/>
  <c r="BD49" i="1"/>
  <c r="BB51" i="1"/>
  <c r="AP52" i="1"/>
  <c r="BL52" i="1" s="1"/>
  <c r="BC52" i="1"/>
  <c r="BD53" i="1"/>
  <c r="BD54" i="1"/>
  <c r="BD55" i="1"/>
  <c r="BB57" i="1"/>
  <c r="AP58" i="1"/>
  <c r="BL58" i="1" s="1"/>
  <c r="BC58" i="1"/>
  <c r="BD59" i="1"/>
  <c r="BB61" i="1"/>
  <c r="BB62" i="1"/>
  <c r="BB63" i="1"/>
  <c r="AP64" i="1"/>
  <c r="BL64" i="1" s="1"/>
  <c r="BC64" i="1"/>
  <c r="BD65" i="1"/>
  <c r="BB67" i="1"/>
  <c r="BB68" i="1"/>
  <c r="BB69" i="1"/>
  <c r="BB70" i="1"/>
  <c r="BB71" i="1"/>
  <c r="BB72" i="1"/>
  <c r="AP73" i="1"/>
  <c r="BL73" i="1" s="1"/>
  <c r="BC73" i="1"/>
  <c r="BD74" i="1"/>
  <c r="BD75" i="1"/>
  <c r="BB77" i="1"/>
  <c r="AP78" i="1"/>
  <c r="BL78" i="1" s="1"/>
  <c r="BC78" i="1"/>
  <c r="BD79" i="1"/>
  <c r="BB81" i="1"/>
  <c r="AP82" i="1"/>
  <c r="BL82" i="1" s="1"/>
  <c r="BC82" i="1"/>
  <c r="BD83" i="1"/>
  <c r="BB85" i="1"/>
  <c r="AP86" i="1"/>
  <c r="BL86" i="1" s="1"/>
  <c r="BC86" i="1"/>
  <c r="BD87" i="1"/>
  <c r="BD88" i="1"/>
  <c r="BB91" i="1"/>
  <c r="AP92" i="1"/>
  <c r="BL92" i="1" s="1"/>
  <c r="BC92" i="1"/>
  <c r="BD93" i="1"/>
  <c r="BB95" i="1"/>
  <c r="AP96" i="1"/>
  <c r="BL96" i="1" s="1"/>
  <c r="BC96" i="1"/>
  <c r="BD97" i="1"/>
  <c r="BB99" i="1"/>
  <c r="AP100" i="1"/>
  <c r="BL100" i="1" s="1"/>
  <c r="BC100" i="1"/>
  <c r="AP101" i="1"/>
  <c r="BL101" i="1" s="1"/>
  <c r="BC101" i="1"/>
  <c r="AP102" i="1"/>
  <c r="BL102" i="1" s="1"/>
  <c r="BC102" i="1"/>
  <c r="BD103" i="1"/>
  <c r="BB105" i="1"/>
  <c r="AP106" i="1"/>
  <c r="BL106" i="1" s="1"/>
  <c r="BC106" i="1"/>
  <c r="BD107" i="1"/>
  <c r="BD108" i="1"/>
  <c r="BB111" i="1"/>
  <c r="AP112" i="1"/>
  <c r="BL112" i="1" s="1"/>
  <c r="BC112" i="1"/>
  <c r="BD113" i="1"/>
  <c r="BB115" i="1"/>
  <c r="AP116" i="1"/>
  <c r="BL116" i="1" s="1"/>
  <c r="BC116" i="1"/>
  <c r="BD117" i="1"/>
  <c r="BB121" i="1"/>
  <c r="AP122" i="1"/>
  <c r="BL122" i="1" s="1"/>
  <c r="BC122" i="1"/>
  <c r="BD123" i="1"/>
  <c r="BD124" i="1"/>
  <c r="BD125" i="1"/>
  <c r="BD126" i="1"/>
  <c r="BD127" i="1"/>
  <c r="BB129" i="1"/>
  <c r="BB130" i="1"/>
  <c r="BB131" i="1"/>
  <c r="AP132" i="1"/>
  <c r="BL132" i="1" s="1"/>
  <c r="BC132" i="1"/>
  <c r="BD133" i="1"/>
  <c r="BD134" i="1"/>
  <c r="BB136" i="1"/>
  <c r="AP137" i="1"/>
  <c r="BL137" i="1" s="1"/>
  <c r="BC137" i="1"/>
  <c r="BD138" i="1"/>
  <c r="BB140" i="1"/>
  <c r="AP141" i="1"/>
  <c r="BL141" i="1" s="1"/>
  <c r="BC141" i="1"/>
  <c r="BD142" i="1"/>
  <c r="BB144" i="1"/>
  <c r="AP145" i="1"/>
  <c r="BL145" i="1" s="1"/>
  <c r="BC145" i="1"/>
  <c r="BD146" i="1"/>
  <c r="BB148" i="1"/>
  <c r="BB149" i="1"/>
  <c r="AP150" i="1"/>
  <c r="BL150" i="1" s="1"/>
  <c r="BC150" i="1"/>
  <c r="BD151" i="1"/>
  <c r="BD152" i="1"/>
  <c r="BD153" i="1"/>
  <c r="BD154" i="1"/>
  <c r="BB156" i="1"/>
  <c r="AP157" i="1"/>
  <c r="BL157" i="1" s="1"/>
  <c r="BC157" i="1"/>
  <c r="AP158" i="1"/>
  <c r="BL158" i="1" s="1"/>
  <c r="BC158" i="1"/>
  <c r="BD159" i="1"/>
  <c r="BD160" i="1"/>
  <c r="BB162" i="1"/>
  <c r="AP163" i="1"/>
  <c r="BL163" i="1" s="1"/>
  <c r="BC163" i="1"/>
  <c r="BD164" i="1"/>
  <c r="BB166" i="1"/>
  <c r="BB167" i="1"/>
  <c r="AP168" i="1"/>
  <c r="BL168" i="1" s="1"/>
  <c r="BC168" i="1"/>
  <c r="AP169" i="1"/>
  <c r="BL169" i="1" s="1"/>
  <c r="BC169" i="1"/>
  <c r="AP170" i="1"/>
  <c r="BL170" i="1" s="1"/>
  <c r="BC170" i="1"/>
  <c r="BD171" i="1"/>
  <c r="BD172" i="1"/>
  <c r="BB176" i="1"/>
  <c r="AP177" i="1"/>
  <c r="BL177" i="1" s="1"/>
  <c r="BC177" i="1"/>
  <c r="BD178" i="1"/>
  <c r="BB180" i="1"/>
  <c r="AP181" i="1"/>
  <c r="BL181" i="1" s="1"/>
  <c r="BC181" i="1"/>
  <c r="AP182" i="1"/>
  <c r="BL182" i="1" s="1"/>
  <c r="BC182" i="1"/>
  <c r="BD183" i="1"/>
  <c r="BD184" i="1"/>
  <c r="BD185" i="1"/>
  <c r="BB191" i="1"/>
  <c r="AP192" i="1"/>
  <c r="BL192" i="1" s="1"/>
  <c r="BC192" i="1"/>
  <c r="BD193" i="1"/>
  <c r="BD194" i="1"/>
  <c r="BB196" i="1"/>
  <c r="BB197" i="1"/>
  <c r="BB198" i="1"/>
  <c r="AP199" i="1"/>
  <c r="BL199" i="1" s="1"/>
  <c r="BC199" i="1"/>
  <c r="BD200" i="1"/>
  <c r="BB202" i="1"/>
  <c r="AP203" i="1"/>
  <c r="BL203" i="1" s="1"/>
  <c r="BC203" i="1"/>
  <c r="BD204" i="1"/>
  <c r="BB206" i="1"/>
  <c r="AP207" i="1"/>
  <c r="BL207" i="1" s="1"/>
  <c r="BC207" i="1"/>
  <c r="BD208" i="1"/>
  <c r="BB210" i="1"/>
  <c r="AP211" i="1"/>
  <c r="BL211" i="1" s="1"/>
  <c r="BC211" i="1"/>
  <c r="BD212" i="1"/>
  <c r="BB214" i="1"/>
  <c r="AP215" i="1"/>
  <c r="BL215" i="1" s="1"/>
  <c r="BC215" i="1"/>
  <c r="BD216" i="1"/>
  <c r="BB218" i="1"/>
  <c r="BB219" i="1"/>
  <c r="BB220" i="1"/>
  <c r="BB221" i="1"/>
  <c r="AP222" i="1"/>
  <c r="BL222" i="1" s="1"/>
  <c r="BC222" i="1"/>
  <c r="BD223" i="1"/>
  <c r="BD224" i="1"/>
  <c r="BD225" i="1"/>
  <c r="BD226" i="1"/>
  <c r="BB233" i="1"/>
  <c r="AP234" i="1"/>
  <c r="BL234" i="1" s="1"/>
  <c r="BC234" i="1"/>
  <c r="BD235" i="1"/>
  <c r="BD236" i="1"/>
  <c r="BB240" i="1"/>
  <c r="AP241" i="1"/>
  <c r="BL241" i="1" s="1"/>
  <c r="BC241" i="1"/>
  <c r="BD242" i="1"/>
  <c r="BB245" i="1"/>
  <c r="AP246" i="1"/>
  <c r="BL246" i="1" s="1"/>
  <c r="BC246" i="1"/>
  <c r="BD247" i="1"/>
  <c r="BB249" i="1"/>
  <c r="BB250" i="1"/>
  <c r="AP251" i="1"/>
  <c r="BL251" i="1" s="1"/>
  <c r="BC251" i="1"/>
  <c r="BD252" i="1"/>
  <c r="BB254" i="1"/>
  <c r="AP255" i="1"/>
  <c r="BL255" i="1" s="1"/>
  <c r="BC255" i="1"/>
  <c r="AP256" i="1"/>
  <c r="BL256" i="1" s="1"/>
  <c r="BC256" i="1"/>
  <c r="AP257" i="1"/>
  <c r="BL257" i="1" s="1"/>
  <c r="BC257" i="1"/>
  <c r="BD258" i="1"/>
  <c r="BB261" i="1"/>
  <c r="BB262" i="1"/>
  <c r="AP263" i="1"/>
  <c r="BL263" i="1" s="1"/>
  <c r="BC263" i="1"/>
  <c r="BD264" i="1"/>
  <c r="BB267" i="1"/>
  <c r="AP268" i="1"/>
  <c r="BL268" i="1" s="1"/>
  <c r="BC268" i="1"/>
  <c r="BD269" i="1"/>
  <c r="BB272" i="1"/>
  <c r="AP273" i="1"/>
  <c r="BL273" i="1" s="1"/>
  <c r="BC273" i="1"/>
  <c r="BD274" i="1"/>
  <c r="BB276" i="1"/>
  <c r="AP277" i="1"/>
  <c r="BL277" i="1" s="1"/>
  <c r="BC277" i="1"/>
  <c r="AP278" i="1"/>
  <c r="BL278" i="1" s="1"/>
  <c r="BC278" i="1"/>
  <c r="AP279" i="1"/>
  <c r="BL279" i="1" s="1"/>
  <c r="BC279" i="1"/>
  <c r="AP280" i="1"/>
  <c r="BL280" i="1" s="1"/>
  <c r="BC280" i="1"/>
  <c r="AP281" i="1"/>
  <c r="BL281" i="1" s="1"/>
  <c r="BC281" i="1"/>
  <c r="BD282" i="1"/>
  <c r="BB284" i="1"/>
  <c r="BB285" i="1"/>
  <c r="AP286" i="1"/>
  <c r="BL286" i="1" s="1"/>
  <c r="BC286" i="1"/>
  <c r="BD287" i="1"/>
  <c r="BB289" i="1"/>
  <c r="AP290" i="1"/>
  <c r="BL290" i="1" s="1"/>
  <c r="BC290" i="1"/>
  <c r="BD291" i="1"/>
  <c r="BB293" i="1"/>
  <c r="AP294" i="1"/>
  <c r="BL294" i="1" s="1"/>
  <c r="BC294" i="1"/>
  <c r="BD295" i="1"/>
  <c r="BB297" i="1"/>
  <c r="AP298" i="1"/>
  <c r="BL298" i="1" s="1"/>
  <c r="BC298" i="1"/>
  <c r="BD299" i="1"/>
  <c r="BB302" i="1"/>
  <c r="AP303" i="1"/>
  <c r="BL303" i="1" s="1"/>
  <c r="BC303" i="1"/>
  <c r="AP304" i="1"/>
  <c r="BL304" i="1" s="1"/>
  <c r="BC304" i="1"/>
  <c r="BD305" i="1"/>
  <c r="BB308" i="1"/>
  <c r="AP309" i="1"/>
  <c r="BL309" i="1" s="1"/>
  <c r="BC309" i="1"/>
  <c r="AP310" i="1"/>
  <c r="BL310" i="1" s="1"/>
  <c r="BC310" i="1"/>
  <c r="BD311" i="1"/>
  <c r="BB313" i="1"/>
  <c r="AP314" i="1"/>
  <c r="BL314" i="1" s="1"/>
  <c r="BC314" i="1"/>
  <c r="BD315" i="1"/>
  <c r="BB317" i="1"/>
  <c r="AP318" i="1"/>
  <c r="BL318" i="1" s="1"/>
  <c r="BC318" i="1"/>
  <c r="BD319" i="1"/>
  <c r="BD320" i="1"/>
  <c r="BD321" i="1"/>
  <c r="BD322" i="1"/>
  <c r="BB324" i="1"/>
  <c r="AP325" i="1"/>
  <c r="BL325" i="1" s="1"/>
  <c r="BC325" i="1"/>
  <c r="BD326" i="1"/>
  <c r="BD327" i="1"/>
  <c r="BB329" i="1"/>
  <c r="BB330" i="1"/>
  <c r="BB331" i="1"/>
  <c r="AP332" i="1"/>
  <c r="BL332" i="1" s="1"/>
  <c r="BC332" i="1"/>
  <c r="BD333" i="1"/>
  <c r="BD334" i="1"/>
  <c r="BB336" i="1"/>
  <c r="AP337" i="1"/>
  <c r="BL337" i="1" s="1"/>
  <c r="BC337" i="1"/>
  <c r="BD338" i="1"/>
  <c r="BB341" i="1"/>
  <c r="AP342" i="1"/>
  <c r="BL342" i="1" s="1"/>
  <c r="BC342" i="1"/>
  <c r="BD343" i="1"/>
  <c r="BB346" i="1"/>
  <c r="AP347" i="1"/>
  <c r="BL347" i="1" s="1"/>
  <c r="BC347" i="1"/>
  <c r="BD348" i="1"/>
  <c r="BD349" i="1"/>
  <c r="BB351" i="1"/>
  <c r="AP352" i="1"/>
  <c r="BL352" i="1" s="1"/>
  <c r="BC352" i="1"/>
  <c r="BD353" i="1"/>
  <c r="BB355" i="1"/>
  <c r="AP356" i="1"/>
  <c r="BL356" i="1" s="1"/>
  <c r="BC356" i="1"/>
  <c r="BD357" i="1"/>
  <c r="BD358" i="1"/>
  <c r="BD359" i="1"/>
  <c r="BB361" i="1"/>
  <c r="AP362" i="1"/>
  <c r="BL362" i="1" s="1"/>
  <c r="BC362" i="1"/>
  <c r="BD363" i="1"/>
  <c r="BB366" i="1"/>
  <c r="BB367" i="1"/>
  <c r="BB368" i="1"/>
  <c r="AP369" i="1"/>
  <c r="BL369" i="1" s="1"/>
  <c r="BC369" i="1"/>
  <c r="BD370" i="1"/>
  <c r="BB374" i="1"/>
  <c r="AP375" i="1"/>
  <c r="BL375" i="1" s="1"/>
  <c r="BC375" i="1"/>
  <c r="AP376" i="1"/>
  <c r="BL376" i="1" s="1"/>
  <c r="BC376" i="1"/>
  <c r="AP377" i="1"/>
  <c r="BL377" i="1" s="1"/>
  <c r="BC377" i="1"/>
  <c r="BD378" i="1"/>
  <c r="BB380" i="1"/>
  <c r="AP381" i="1"/>
  <c r="BL381" i="1" s="1"/>
  <c r="BC381" i="1"/>
  <c r="AP382" i="1"/>
  <c r="BL382" i="1" s="1"/>
  <c r="BC382" i="1"/>
  <c r="BD383" i="1"/>
  <c r="BB385" i="1"/>
  <c r="BB386" i="1"/>
  <c r="AP387" i="1"/>
  <c r="BL387" i="1" s="1"/>
  <c r="BC387" i="1"/>
  <c r="AP388" i="1"/>
  <c r="BL388" i="1" s="1"/>
  <c r="BC388" i="1"/>
  <c r="BD389" i="1"/>
  <c r="BB395" i="1"/>
  <c r="BB396" i="1"/>
  <c r="BB397" i="1"/>
  <c r="BB398" i="1"/>
  <c r="AP399" i="1"/>
  <c r="BL399" i="1" s="1"/>
  <c r="BC399" i="1"/>
  <c r="BD400" i="1"/>
  <c r="BB402" i="1"/>
  <c r="BB403" i="1"/>
  <c r="BB404" i="1"/>
  <c r="AP405" i="1"/>
  <c r="BL405" i="1" s="1"/>
  <c r="BC405" i="1"/>
  <c r="BD406" i="1"/>
  <c r="BB408" i="1"/>
  <c r="BB409" i="1"/>
  <c r="AP410" i="1"/>
  <c r="BL410" i="1" s="1"/>
  <c r="BC410" i="1"/>
  <c r="BD411" i="1"/>
  <c r="BD412" i="1"/>
  <c r="BD413" i="1"/>
  <c r="BB415" i="1"/>
  <c r="AP416" i="1"/>
  <c r="BL416" i="1" s="1"/>
  <c r="BC416" i="1"/>
  <c r="BD417" i="1"/>
  <c r="BB419" i="1"/>
  <c r="BB420" i="1"/>
  <c r="AP421" i="1"/>
  <c r="BL421" i="1" s="1"/>
  <c r="BC421" i="1"/>
  <c r="BD422" i="1"/>
  <c r="BD423" i="1"/>
  <c r="BD424" i="1"/>
  <c r="BB427" i="1"/>
  <c r="AP428" i="1"/>
  <c r="BL428" i="1" s="1"/>
  <c r="BC428" i="1"/>
  <c r="BD429" i="1"/>
  <c r="BB431" i="1"/>
  <c r="BB432" i="1"/>
  <c r="BB433" i="1"/>
  <c r="BB434" i="1"/>
  <c r="BB435" i="1"/>
  <c r="AP436" i="1"/>
  <c r="BL436" i="1" s="1"/>
  <c r="BC436" i="1"/>
  <c r="BD437" i="1"/>
  <c r="BB439" i="1"/>
  <c r="AP440" i="1"/>
  <c r="BL440" i="1" s="1"/>
  <c r="BC440" i="1"/>
  <c r="BD441" i="1"/>
  <c r="BB443" i="1"/>
  <c r="AP444" i="1"/>
  <c r="BL444" i="1" s="1"/>
  <c r="BC444" i="1"/>
  <c r="BD445" i="1"/>
  <c r="BB447" i="1"/>
  <c r="AP448" i="1"/>
  <c r="BL448" i="1" s="1"/>
  <c r="BC448" i="1"/>
  <c r="BD449" i="1"/>
  <c r="BD450" i="1"/>
  <c r="BB453" i="1"/>
  <c r="AP454" i="1"/>
  <c r="BL454" i="1" s="1"/>
  <c r="BC454" i="1"/>
  <c r="AP455" i="1"/>
  <c r="BL455" i="1" s="1"/>
  <c r="BC455" i="1"/>
  <c r="AP456" i="1"/>
  <c r="BL456" i="1" s="1"/>
  <c r="BC456" i="1"/>
  <c r="AP457" i="1"/>
  <c r="BL457" i="1" s="1"/>
  <c r="BC457" i="1"/>
  <c r="AP458" i="1"/>
  <c r="BL458" i="1" s="1"/>
  <c r="BC458" i="1"/>
  <c r="BD459" i="1"/>
  <c r="BD460" i="1"/>
  <c r="BD461" i="1"/>
  <c r="BD462" i="1"/>
  <c r="BD463" i="1"/>
  <c r="BB465" i="1"/>
  <c r="AP466" i="1"/>
  <c r="BL466" i="1" s="1"/>
  <c r="BC466" i="1"/>
  <c r="BD467" i="1"/>
  <c r="BB469" i="1"/>
  <c r="AP470" i="1"/>
  <c r="BL470" i="1" s="1"/>
  <c r="BC470" i="1"/>
  <c r="BD471" i="1"/>
  <c r="BD472" i="1"/>
  <c r="BB474" i="1"/>
  <c r="BB475" i="1"/>
  <c r="AP476" i="1"/>
  <c r="BL476" i="1" s="1"/>
  <c r="BC476" i="1"/>
  <c r="BD477" i="1"/>
  <c r="BB484" i="1"/>
  <c r="AP485" i="1"/>
  <c r="BL485" i="1" s="1"/>
  <c r="BC485" i="1"/>
  <c r="BD486" i="1"/>
  <c r="BB492" i="1"/>
  <c r="BB493" i="1"/>
  <c r="AP494" i="1"/>
  <c r="BL494" i="1" s="1"/>
  <c r="BC494" i="1"/>
  <c r="BD495" i="1"/>
  <c r="BB497" i="1"/>
  <c r="BB498" i="1"/>
  <c r="AP499" i="1"/>
  <c r="BL499" i="1" s="1"/>
  <c r="BC499" i="1"/>
  <c r="AP500" i="1"/>
  <c r="BL500" i="1" s="1"/>
  <c r="BC500" i="1"/>
  <c r="BD501" i="1"/>
  <c r="BB503" i="1"/>
  <c r="AP504" i="1"/>
  <c r="BL504" i="1" s="1"/>
  <c r="BC504" i="1"/>
  <c r="AP505" i="1"/>
  <c r="BL505" i="1" s="1"/>
  <c r="BC505" i="1"/>
  <c r="AP506" i="1"/>
  <c r="BL506" i="1" s="1"/>
  <c r="BC506" i="1"/>
  <c r="AP507" i="1"/>
  <c r="BL507" i="1" s="1"/>
  <c r="BC507" i="1"/>
  <c r="AP508" i="1"/>
  <c r="BL508" i="1" s="1"/>
  <c r="BC508" i="1"/>
  <c r="BD509" i="1"/>
  <c r="BB513" i="1"/>
  <c r="AP514" i="1"/>
  <c r="BL514" i="1" s="1"/>
  <c r="BC514" i="1"/>
  <c r="BD515" i="1"/>
  <c r="BD516" i="1"/>
  <c r="BD517" i="1"/>
  <c r="BD518" i="1"/>
  <c r="BB520" i="1"/>
  <c r="BB521" i="1"/>
  <c r="BB522" i="1"/>
  <c r="AP523" i="1"/>
  <c r="BL523" i="1" s="1"/>
  <c r="BC523" i="1"/>
  <c r="BD524" i="1"/>
  <c r="BB527" i="1"/>
  <c r="BB528" i="1"/>
  <c r="BB529" i="1"/>
  <c r="BB530" i="1"/>
  <c r="AP531" i="1"/>
  <c r="BL531" i="1" s="1"/>
  <c r="BC531" i="1"/>
  <c r="BD532" i="1"/>
  <c r="BD533" i="1"/>
  <c r="BD534" i="1"/>
  <c r="BD535" i="1"/>
  <c r="BD536" i="1"/>
  <c r="BD537" i="1"/>
  <c r="BD538" i="1"/>
  <c r="BB540" i="1"/>
  <c r="BB541" i="1"/>
  <c r="AP542" i="1"/>
  <c r="BL542" i="1" s="1"/>
  <c r="BC542" i="1"/>
  <c r="BD543" i="1"/>
  <c r="BB546" i="1"/>
  <c r="AP547" i="1"/>
  <c r="BL547" i="1" s="1"/>
  <c r="BC547" i="1"/>
  <c r="AP548" i="1"/>
  <c r="BL548" i="1" s="1"/>
  <c r="BC548" i="1"/>
  <c r="BD549" i="1"/>
  <c r="BB551" i="1"/>
  <c r="AP552" i="1"/>
  <c r="BL552" i="1" s="1"/>
  <c r="BC552" i="1"/>
  <c r="BD553" i="1"/>
  <c r="BD554" i="1"/>
  <c r="BB556" i="1"/>
  <c r="BB557" i="1"/>
  <c r="BB558" i="1"/>
  <c r="AP559" i="1"/>
  <c r="BL559" i="1" s="1"/>
  <c r="BC559" i="1"/>
  <c r="BD560" i="1"/>
  <c r="BB562" i="1"/>
  <c r="AP563" i="1"/>
  <c r="BL563" i="1" s="1"/>
  <c r="BC563" i="1"/>
  <c r="BD564" i="1"/>
  <c r="BD565" i="1"/>
  <c r="BD566" i="1"/>
  <c r="BB568" i="1"/>
  <c r="AP569" i="1"/>
  <c r="BL569" i="1" s="1"/>
  <c r="BC569" i="1"/>
  <c r="AP570" i="1"/>
  <c r="BL570" i="1" s="1"/>
  <c r="BC570" i="1"/>
  <c r="BD571" i="1"/>
  <c r="BB574" i="1"/>
  <c r="BB575" i="1"/>
  <c r="BB576" i="1"/>
  <c r="BB577" i="1"/>
  <c r="AP578" i="1"/>
  <c r="BL578" i="1" s="1"/>
  <c r="BC578" i="1"/>
  <c r="BD579" i="1"/>
  <c r="BB582" i="1"/>
  <c r="BB583" i="1"/>
  <c r="AP584" i="1"/>
  <c r="BL584" i="1" s="1"/>
  <c r="BC584" i="1"/>
  <c r="BD585" i="1"/>
  <c r="BB587" i="1"/>
  <c r="AP588" i="1"/>
  <c r="BL588" i="1" s="1"/>
  <c r="BC588" i="1"/>
  <c r="BD589" i="1"/>
  <c r="BB591" i="1"/>
  <c r="BB592" i="1"/>
  <c r="BB593" i="1"/>
  <c r="BB594" i="1"/>
  <c r="BB595" i="1"/>
  <c r="AP596" i="1"/>
  <c r="BL596" i="1" s="1"/>
  <c r="BC596" i="1"/>
  <c r="AP597" i="1"/>
  <c r="BL597" i="1" s="1"/>
  <c r="BC597" i="1"/>
  <c r="AP598" i="1"/>
  <c r="BL598" i="1" s="1"/>
  <c r="BC598" i="1"/>
  <c r="AP599" i="1"/>
  <c r="BL599" i="1" s="1"/>
  <c r="BC599" i="1"/>
  <c r="BD600" i="1"/>
  <c r="BD601" i="1"/>
  <c r="BD602" i="1"/>
  <c r="BB604" i="1"/>
  <c r="AP605" i="1"/>
  <c r="BL605" i="1" s="1"/>
  <c r="BC605" i="1"/>
  <c r="BD606" i="1"/>
  <c r="BB608" i="1"/>
  <c r="AP609" i="1"/>
  <c r="BL609" i="1" s="1"/>
  <c r="BC609" i="1"/>
  <c r="BD610" i="1"/>
  <c r="BD611" i="1"/>
  <c r="BB613" i="1"/>
  <c r="AP614" i="1"/>
  <c r="BL614" i="1" s="1"/>
  <c r="BC614" i="1"/>
  <c r="BD615" i="1"/>
  <c r="BB617" i="1"/>
  <c r="BB618" i="1"/>
  <c r="BB619" i="1"/>
  <c r="BB620" i="1"/>
  <c r="AP621" i="1"/>
  <c r="BL621" i="1" s="1"/>
  <c r="BC621" i="1"/>
  <c r="AP622" i="1"/>
  <c r="BL622" i="1" s="1"/>
  <c r="BC622" i="1"/>
  <c r="AP623" i="1"/>
  <c r="BL623" i="1" s="1"/>
  <c r="BC623" i="1"/>
  <c r="BD624" i="1"/>
  <c r="BB626" i="1"/>
  <c r="AP627" i="1"/>
  <c r="BL627" i="1" s="1"/>
  <c r="BC627" i="1"/>
  <c r="BD628" i="1"/>
  <c r="BB630" i="1"/>
  <c r="AP631" i="1"/>
  <c r="BL631" i="1" s="1"/>
  <c r="BC631" i="1"/>
  <c r="AP632" i="1"/>
  <c r="BL632" i="1" s="1"/>
  <c r="BC632" i="1"/>
  <c r="BD633" i="1"/>
  <c r="BB635" i="1"/>
  <c r="AP636" i="1"/>
  <c r="BL636" i="1" s="1"/>
  <c r="BC636" i="1"/>
  <c r="AP637" i="1"/>
  <c r="BL637" i="1" s="1"/>
  <c r="BC637" i="1"/>
  <c r="AP638" i="1"/>
  <c r="BL638" i="1" s="1"/>
  <c r="BC638" i="1"/>
  <c r="BD639" i="1"/>
  <c r="BD640" i="1"/>
  <c r="BB642" i="1"/>
  <c r="AP643" i="1"/>
  <c r="BL643" i="1" s="1"/>
  <c r="BC643" i="1"/>
  <c r="BD644" i="1"/>
  <c r="BB646" i="1"/>
  <c r="AP647" i="1"/>
  <c r="BL647" i="1" s="1"/>
  <c r="BC647" i="1"/>
  <c r="BD648" i="1"/>
  <c r="BB650" i="1"/>
  <c r="BB651" i="1"/>
  <c r="BB652" i="1"/>
  <c r="AP653" i="1"/>
  <c r="BL653" i="1" s="1"/>
  <c r="BC653" i="1"/>
  <c r="BD654" i="1"/>
  <c r="BB657" i="1"/>
  <c r="AP658" i="1"/>
  <c r="BL658" i="1" s="1"/>
  <c r="BC658" i="1"/>
  <c r="BD659" i="1"/>
  <c r="BB661" i="1"/>
  <c r="AP662" i="1"/>
  <c r="BL662" i="1" s="1"/>
  <c r="BC662" i="1"/>
  <c r="BD663" i="1"/>
  <c r="BD664" i="1"/>
  <c r="BD665" i="1"/>
  <c r="BD666" i="1"/>
  <c r="BB668" i="1"/>
  <c r="AP669" i="1"/>
  <c r="BL669" i="1" s="1"/>
  <c r="BC669" i="1"/>
  <c r="BD670" i="1"/>
  <c r="BD671" i="1"/>
  <c r="BB676" i="1"/>
  <c r="BB677" i="1"/>
  <c r="BB678" i="1"/>
  <c r="AP679" i="1"/>
  <c r="BL679" i="1" s="1"/>
  <c r="BC679" i="1"/>
  <c r="BD680" i="1"/>
  <c r="BB683" i="1"/>
  <c r="AP684" i="1"/>
  <c r="BL684" i="1" s="1"/>
  <c r="BC684" i="1"/>
  <c r="BD685" i="1"/>
  <c r="BB688" i="1"/>
  <c r="AP689" i="1"/>
  <c r="BL689" i="1" s="1"/>
  <c r="BC689" i="1"/>
  <c r="AP690" i="1"/>
  <c r="BL690" i="1" s="1"/>
  <c r="BC690" i="1"/>
  <c r="AP691" i="1"/>
  <c r="BL691" i="1" s="1"/>
  <c r="BC691" i="1"/>
  <c r="BD692" i="1"/>
  <c r="BD693" i="1"/>
  <c r="BB695" i="1"/>
  <c r="AP696" i="1"/>
  <c r="BL696" i="1" s="1"/>
  <c r="BC696" i="1"/>
  <c r="BD697" i="1"/>
  <c r="BD698" i="1"/>
  <c r="BD699" i="1"/>
  <c r="BD700" i="1"/>
  <c r="BD701" i="1"/>
  <c r="BD702" i="1"/>
  <c r="BD703" i="1"/>
  <c r="BD704" i="1"/>
  <c r="BB707" i="1"/>
  <c r="AP708" i="1"/>
  <c r="BL708" i="1" s="1"/>
  <c r="BC708" i="1"/>
  <c r="BD709" i="1"/>
  <c r="BB711" i="1"/>
  <c r="AP712" i="1"/>
  <c r="BL712" i="1" s="1"/>
  <c r="BC712" i="1"/>
  <c r="AP713" i="1"/>
  <c r="BL713" i="1" s="1"/>
  <c r="BC713" i="1"/>
  <c r="AP714" i="1"/>
  <c r="BL714" i="1" s="1"/>
  <c r="BC714" i="1"/>
  <c r="BD715" i="1"/>
  <c r="AP3" i="1"/>
  <c r="BL3" i="1" s="1"/>
  <c r="BC3" i="1"/>
  <c r="BD8" i="1"/>
  <c r="BB10" i="1"/>
  <c r="BD14" i="1"/>
  <c r="BB30" i="1"/>
  <c r="AP31" i="1"/>
  <c r="BL31" i="1" s="1"/>
  <c r="BC31" i="1"/>
  <c r="BB34" i="1"/>
  <c r="BD42" i="1"/>
  <c r="AP45" i="1"/>
  <c r="BL45" i="1" s="1"/>
  <c r="BC45" i="1"/>
  <c r="AP46" i="1"/>
  <c r="BL46" i="1" s="1"/>
  <c r="BC46" i="1"/>
  <c r="BB50" i="1"/>
  <c r="BB56" i="1"/>
  <c r="AP57" i="1"/>
  <c r="BL57" i="1" s="1"/>
  <c r="BC57" i="1"/>
  <c r="BD64" i="1"/>
  <c r="AP67" i="1"/>
  <c r="BL67" i="1" s="1"/>
  <c r="BC67" i="1"/>
  <c r="AP69" i="1"/>
  <c r="BL69" i="1" s="1"/>
  <c r="BC69" i="1"/>
  <c r="AP72" i="1"/>
  <c r="BL72" i="1" s="1"/>
  <c r="BC72" i="1"/>
  <c r="BB89" i="1"/>
  <c r="BB90" i="1"/>
  <c r="AP91" i="1"/>
  <c r="BL91" i="1" s="1"/>
  <c r="BC91" i="1"/>
  <c r="AP95" i="1"/>
  <c r="BL95" i="1" s="1"/>
  <c r="BC95" i="1"/>
  <c r="BB98" i="1"/>
  <c r="BD102" i="1"/>
  <c r="BB104" i="1"/>
  <c r="AP105" i="1"/>
  <c r="BL105" i="1" s="1"/>
  <c r="BC105" i="1"/>
  <c r="AP115" i="1"/>
  <c r="BL115" i="1" s="1"/>
  <c r="BC115" i="1"/>
  <c r="BB118" i="1"/>
  <c r="AP121" i="1"/>
  <c r="BL121" i="1" s="1"/>
  <c r="BC121" i="1"/>
  <c r="AP144" i="1"/>
  <c r="BL144" i="1" s="1"/>
  <c r="BC144" i="1"/>
  <c r="AP149" i="1"/>
  <c r="BL149" i="1" s="1"/>
  <c r="BC149" i="1"/>
  <c r="AP156" i="1"/>
  <c r="BL156" i="1" s="1"/>
  <c r="BC156" i="1"/>
  <c r="BD157" i="1"/>
  <c r="BD158" i="1"/>
  <c r="BB161" i="1"/>
  <c r="AP166" i="1"/>
  <c r="BL166" i="1" s="1"/>
  <c r="BC166" i="1"/>
  <c r="BB174" i="1"/>
  <c r="BD181" i="1"/>
  <c r="BB188" i="1"/>
  <c r="AP197" i="1"/>
  <c r="BL197" i="1" s="1"/>
  <c r="BC197" i="1"/>
  <c r="AP198" i="1"/>
  <c r="BL198" i="1" s="1"/>
  <c r="BC198" i="1"/>
  <c r="BD203" i="1"/>
  <c r="BB205" i="1"/>
  <c r="AP219" i="1"/>
  <c r="BL219" i="1" s="1"/>
  <c r="BC219" i="1"/>
  <c r="BB232" i="1"/>
  <c r="BD234" i="1"/>
  <c r="BB237" i="1"/>
  <c r="AP249" i="1"/>
  <c r="BL249" i="1" s="1"/>
  <c r="BC249" i="1"/>
  <c r="AP254" i="1"/>
  <c r="BL254" i="1" s="1"/>
  <c r="BC254" i="1"/>
  <c r="BB260" i="1"/>
  <c r="AP262" i="1"/>
  <c r="BL262" i="1" s="1"/>
  <c r="BC262" i="1"/>
  <c r="BB271" i="1"/>
  <c r="AP276" i="1"/>
  <c r="BL276" i="1" s="1"/>
  <c r="BC276" i="1"/>
  <c r="BD281" i="1"/>
  <c r="BD294" i="1"/>
  <c r="BB296" i="1"/>
  <c r="BB300" i="1"/>
  <c r="AP302" i="1"/>
  <c r="BL302" i="1" s="1"/>
  <c r="BC302" i="1"/>
  <c r="BD304" i="1"/>
  <c r="BD314" i="1"/>
  <c r="BD318" i="1"/>
  <c r="BD325" i="1"/>
  <c r="AP329" i="1"/>
  <c r="BL329" i="1" s="1"/>
  <c r="BC329" i="1"/>
  <c r="AP336" i="1"/>
  <c r="BL336" i="1" s="1"/>
  <c r="BC336" i="1"/>
  <c r="BD337" i="1"/>
  <c r="AO339" i="1"/>
  <c r="BK339" i="1" s="1"/>
  <c r="BB339" i="1"/>
  <c r="BB340" i="1"/>
  <c r="AP341" i="1"/>
  <c r="BL341" i="1" s="1"/>
  <c r="BC341" i="1"/>
  <c r="BB345" i="1"/>
  <c r="BD347" i="1"/>
  <c r="AP361" i="1"/>
  <c r="BL361" i="1" s="1"/>
  <c r="BC361" i="1"/>
  <c r="BB365" i="1"/>
  <c r="AP366" i="1"/>
  <c r="BL366" i="1" s="1"/>
  <c r="BC366" i="1"/>
  <c r="AP368" i="1"/>
  <c r="BL368" i="1" s="1"/>
  <c r="BC368" i="1"/>
  <c r="BB371" i="1"/>
  <c r="BD375" i="1"/>
  <c r="BD376" i="1"/>
  <c r="BB379" i="1"/>
  <c r="AP380" i="1"/>
  <c r="BL380" i="1" s="1"/>
  <c r="BC380" i="1"/>
  <c r="BD387" i="1"/>
  <c r="BB393" i="1"/>
  <c r="AP402" i="1"/>
  <c r="BL402" i="1" s="1"/>
  <c r="BC402" i="1"/>
  <c r="AP403" i="1"/>
  <c r="BL403" i="1" s="1"/>
  <c r="BC403" i="1"/>
  <c r="AP404" i="1"/>
  <c r="BL404" i="1" s="1"/>
  <c r="BC404" i="1"/>
  <c r="BD421" i="1"/>
  <c r="BB426" i="1"/>
  <c r="AP427" i="1"/>
  <c r="BL427" i="1" s="1"/>
  <c r="BC427" i="1"/>
  <c r="BB430" i="1"/>
  <c r="AP447" i="1"/>
  <c r="BL447" i="1" s="1"/>
  <c r="BC447" i="1"/>
  <c r="BD448" i="1"/>
  <c r="BB451" i="1"/>
  <c r="BB452" i="1"/>
  <c r="AP474" i="1"/>
  <c r="BL474" i="1" s="1"/>
  <c r="BC474" i="1"/>
  <c r="AP475" i="1"/>
  <c r="BL475" i="1" s="1"/>
  <c r="BC475" i="1"/>
  <c r="BB480" i="1"/>
  <c r="BB482" i="1"/>
  <c r="BD485" i="1"/>
  <c r="BB487" i="1"/>
  <c r="BB489" i="1"/>
  <c r="BB491" i="1"/>
  <c r="AP492" i="1"/>
  <c r="BL492" i="1" s="1"/>
  <c r="BC492" i="1"/>
  <c r="AP493" i="1"/>
  <c r="BL493" i="1" s="1"/>
  <c r="BC493" i="1"/>
  <c r="AP503" i="1"/>
  <c r="BL503" i="1" s="1"/>
  <c r="BC503" i="1"/>
  <c r="BB510" i="1"/>
  <c r="BB512" i="1"/>
  <c r="AP513" i="1"/>
  <c r="BL513" i="1" s="1"/>
  <c r="BC513" i="1"/>
  <c r="AP520" i="1"/>
  <c r="BL520" i="1" s="1"/>
  <c r="BC520" i="1"/>
  <c r="AP521" i="1"/>
  <c r="BL521" i="1" s="1"/>
  <c r="BC521" i="1"/>
  <c r="AP522" i="1"/>
  <c r="BL522" i="1" s="1"/>
  <c r="BC522" i="1"/>
  <c r="BB526" i="1"/>
  <c r="AP528" i="1"/>
  <c r="BL528" i="1" s="1"/>
  <c r="BC528" i="1"/>
  <c r="BB545" i="1"/>
  <c r="AP546" i="1"/>
  <c r="BL546" i="1" s="1"/>
  <c r="BC546" i="1"/>
  <c r="BD548" i="1"/>
  <c r="BD552" i="1"/>
  <c r="BD563" i="1"/>
  <c r="BD569" i="1"/>
  <c r="BD570" i="1"/>
  <c r="AP575" i="1"/>
  <c r="BL575" i="1" s="1"/>
  <c r="BC575" i="1"/>
  <c r="BD578" i="1"/>
  <c r="BB580" i="1"/>
  <c r="BB581" i="1"/>
  <c r="AP582" i="1"/>
  <c r="BL582" i="1" s="1"/>
  <c r="BC582" i="1"/>
  <c r="AP583" i="1"/>
  <c r="BL583" i="1" s="1"/>
  <c r="BC583" i="1"/>
  <c r="BD584" i="1"/>
  <c r="BB586" i="1"/>
  <c r="AP587" i="1"/>
  <c r="BL587" i="1" s="1"/>
  <c r="BC587" i="1"/>
  <c r="BB590" i="1"/>
  <c r="AP593" i="1"/>
  <c r="BL593" i="1" s="1"/>
  <c r="BC593" i="1"/>
  <c r="BD605" i="1"/>
  <c r="BB607" i="1"/>
  <c r="AP608" i="1"/>
  <c r="BL608" i="1" s="1"/>
  <c r="BC608" i="1"/>
  <c r="AP619" i="1"/>
  <c r="BL619" i="1" s="1"/>
  <c r="BC619" i="1"/>
  <c r="BD622" i="1"/>
  <c r="BD623" i="1"/>
  <c r="BB625" i="1"/>
  <c r="BD627" i="1"/>
  <c r="BD636" i="1"/>
  <c r="BB641" i="1"/>
  <c r="BB655" i="1"/>
  <c r="AP7" i="1"/>
  <c r="BL7" i="1" s="1"/>
  <c r="BC7" i="1"/>
  <c r="BD13" i="1"/>
  <c r="BD16" i="1"/>
  <c r="BB18" i="1"/>
  <c r="AP19" i="1"/>
  <c r="BL19" i="1" s="1"/>
  <c r="BC19" i="1"/>
  <c r="AP20" i="1"/>
  <c r="BL20" i="1" s="1"/>
  <c r="BC20" i="1"/>
  <c r="BB23" i="1"/>
  <c r="BB35" i="1"/>
  <c r="AP36" i="1"/>
  <c r="BL36" i="1" s="1"/>
  <c r="BC36" i="1"/>
  <c r="BD38" i="1"/>
  <c r="BB40" i="1"/>
  <c r="AP41" i="1"/>
  <c r="BL41" i="1" s="1"/>
  <c r="BC41" i="1"/>
  <c r="AP51" i="1"/>
  <c r="BL51" i="1" s="1"/>
  <c r="BC51" i="1"/>
  <c r="BD52" i="1"/>
  <c r="BD78" i="1"/>
  <c r="BB80" i="1"/>
  <c r="AP81" i="1"/>
  <c r="BL81" i="1" s="1"/>
  <c r="BC81" i="1"/>
  <c r="BD86" i="1"/>
  <c r="BB94" i="1"/>
  <c r="BD100" i="1"/>
  <c r="AP111" i="1"/>
  <c r="BL111" i="1" s="1"/>
  <c r="BC111" i="1"/>
  <c r="BD116" i="1"/>
  <c r="AP129" i="1"/>
  <c r="BL129" i="1" s="1"/>
  <c r="BC129" i="1"/>
  <c r="AP148" i="1"/>
  <c r="BL148" i="1" s="1"/>
  <c r="BC148" i="1"/>
  <c r="AP167" i="1"/>
  <c r="BL167" i="1" s="1"/>
  <c r="BC167" i="1"/>
  <c r="BD170" i="1"/>
  <c r="BB186" i="1"/>
  <c r="BB189" i="1"/>
  <c r="AP191" i="1"/>
  <c r="BL191" i="1" s="1"/>
  <c r="BC191" i="1"/>
  <c r="BD211" i="1"/>
  <c r="AP214" i="1"/>
  <c r="BL214" i="1" s="1"/>
  <c r="BC214" i="1"/>
  <c r="AP218" i="1"/>
  <c r="BL218" i="1" s="1"/>
  <c r="BC218" i="1"/>
  <c r="AP221" i="1"/>
  <c r="BL221" i="1" s="1"/>
  <c r="BC221" i="1"/>
  <c r="BB229" i="1"/>
  <c r="BB239" i="1"/>
  <c r="BD241" i="1"/>
  <c r="BB243" i="1"/>
  <c r="BD246" i="1"/>
  <c r="BD251" i="1"/>
  <c r="BB253" i="1"/>
  <c r="BD256" i="1"/>
  <c r="BB266" i="1"/>
  <c r="BD268" i="1"/>
  <c r="BD273" i="1"/>
  <c r="BD277" i="1"/>
  <c r="BD279" i="1"/>
  <c r="BD280" i="1"/>
  <c r="BB283" i="1"/>
  <c r="BD286" i="1"/>
  <c r="BB288" i="1"/>
  <c r="AP289" i="1"/>
  <c r="BL289" i="1" s="1"/>
  <c r="BC289" i="1"/>
  <c r="BB292" i="1"/>
  <c r="BB316" i="1"/>
  <c r="AP317" i="1"/>
  <c r="BL317" i="1" s="1"/>
  <c r="BC317" i="1"/>
  <c r="BB323" i="1"/>
  <c r="BD332" i="1"/>
  <c r="BD342" i="1"/>
  <c r="BB344" i="1"/>
  <c r="BB350" i="1"/>
  <c r="AP351" i="1"/>
  <c r="BL351" i="1" s="1"/>
  <c r="BC351" i="1"/>
  <c r="BD356" i="1"/>
  <c r="BB360" i="1"/>
  <c r="BD362" i="1"/>
  <c r="BB364" i="1"/>
  <c r="BD381" i="1"/>
  <c r="BD382" i="1"/>
  <c r="BB384" i="1"/>
  <c r="AP385" i="1"/>
  <c r="BL385" i="1" s="1"/>
  <c r="BC385" i="1"/>
  <c r="AP386" i="1"/>
  <c r="BL386" i="1" s="1"/>
  <c r="BC386" i="1"/>
  <c r="BD388" i="1"/>
  <c r="BB390" i="1"/>
  <c r="BB394" i="1"/>
  <c r="AP395" i="1"/>
  <c r="BL395" i="1" s="1"/>
  <c r="BC395" i="1"/>
  <c r="AP397" i="1"/>
  <c r="BL397" i="1" s="1"/>
  <c r="BC397" i="1"/>
  <c r="BD399" i="1"/>
  <c r="BB401" i="1"/>
  <c r="BD405" i="1"/>
  <c r="BB407" i="1"/>
  <c r="BD410" i="1"/>
  <c r="BD416" i="1"/>
  <c r="BB418" i="1"/>
  <c r="AP419" i="1"/>
  <c r="BL419" i="1" s="1"/>
  <c r="BC419" i="1"/>
  <c r="BB425" i="1"/>
  <c r="BD428" i="1"/>
  <c r="AP431" i="1"/>
  <c r="BL431" i="1" s="1"/>
  <c r="BC431" i="1"/>
  <c r="AP433" i="1"/>
  <c r="BL433" i="1" s="1"/>
  <c r="BC433" i="1"/>
  <c r="AP435" i="1"/>
  <c r="BL435" i="1" s="1"/>
  <c r="BC435" i="1"/>
  <c r="BD444" i="1"/>
  <c r="AP453" i="1"/>
  <c r="BL453" i="1" s="1"/>
  <c r="BC453" i="1"/>
  <c r="BD455" i="1"/>
  <c r="BD457" i="1"/>
  <c r="BD466" i="1"/>
  <c r="BB468" i="1"/>
  <c r="AP469" i="1"/>
  <c r="BL469" i="1" s="1"/>
  <c r="BC469" i="1"/>
  <c r="BB488" i="1"/>
  <c r="BB490" i="1"/>
  <c r="BD494" i="1"/>
  <c r="BB496" i="1"/>
  <c r="AP497" i="1"/>
  <c r="BL497" i="1" s="1"/>
  <c r="BC497" i="1"/>
  <c r="AP498" i="1"/>
  <c r="BL498" i="1" s="1"/>
  <c r="BC498" i="1"/>
  <c r="BD500" i="1"/>
  <c r="BB502" i="1"/>
  <c r="BD505" i="1"/>
  <c r="BD514" i="1"/>
  <c r="AP527" i="1"/>
  <c r="BL527" i="1" s="1"/>
  <c r="BC527" i="1"/>
  <c r="AP529" i="1"/>
  <c r="BL529" i="1" s="1"/>
  <c r="BC529" i="1"/>
  <c r="BD531" i="1"/>
  <c r="BD542" i="1"/>
  <c r="AP551" i="1"/>
  <c r="BL551" i="1" s="1"/>
  <c r="BC551" i="1"/>
  <c r="BB555" i="1"/>
  <c r="BD559" i="1"/>
  <c r="BB561" i="1"/>
  <c r="AP562" i="1"/>
  <c r="BL562" i="1" s="1"/>
  <c r="BC562" i="1"/>
  <c r="BB567" i="1"/>
  <c r="AP568" i="1"/>
  <c r="BL568" i="1" s="1"/>
  <c r="BC568" i="1"/>
  <c r="BB572" i="1"/>
  <c r="AP592" i="1"/>
  <c r="BL592" i="1" s="1"/>
  <c r="BC592" i="1"/>
  <c r="AP594" i="1"/>
  <c r="BL594" i="1" s="1"/>
  <c r="BC594" i="1"/>
  <c r="BD596" i="1"/>
  <c r="BD598" i="1"/>
  <c r="BD609" i="1"/>
  <c r="BB612" i="1"/>
  <c r="AP613" i="1"/>
  <c r="BL613" i="1" s="1"/>
  <c r="BC613" i="1"/>
  <c r="AP618" i="1"/>
  <c r="BL618" i="1" s="1"/>
  <c r="BC618" i="1"/>
  <c r="BD621" i="1"/>
  <c r="AP626" i="1"/>
  <c r="BL626" i="1" s="1"/>
  <c r="BC626" i="1"/>
  <c r="BB629" i="1"/>
  <c r="AP635" i="1"/>
  <c r="BL635" i="1" s="1"/>
  <c r="BC635" i="1"/>
  <c r="BD638" i="1"/>
  <c r="AP646" i="1"/>
  <c r="BL646" i="1" s="1"/>
  <c r="BC646" i="1"/>
  <c r="BD647" i="1"/>
  <c r="BB649" i="1"/>
  <c r="AP650" i="1"/>
  <c r="BL650" i="1" s="1"/>
  <c r="BC650" i="1"/>
  <c r="AP651" i="1"/>
  <c r="BL651" i="1" s="1"/>
  <c r="BC651" i="1"/>
  <c r="AP652" i="1"/>
  <c r="BL652" i="1" s="1"/>
  <c r="BC652" i="1"/>
  <c r="BD653" i="1"/>
  <c r="BB656" i="1"/>
  <c r="AP657" i="1"/>
  <c r="BL657" i="1" s="1"/>
  <c r="BC657" i="1"/>
  <c r="BB660" i="1"/>
  <c r="AP661" i="1"/>
  <c r="BL661" i="1" s="1"/>
  <c r="BC661" i="1"/>
  <c r="BD662" i="1"/>
  <c r="BB667" i="1"/>
  <c r="AP668" i="1"/>
  <c r="BL668" i="1" s="1"/>
  <c r="BC668" i="1"/>
  <c r="BD669" i="1"/>
  <c r="BB672" i="1"/>
  <c r="BB673" i="1"/>
  <c r="BB674" i="1"/>
  <c r="BB675" i="1"/>
  <c r="AP676" i="1"/>
  <c r="BL676" i="1" s="1"/>
  <c r="BC676" i="1"/>
  <c r="AP677" i="1"/>
  <c r="BL677" i="1" s="1"/>
  <c r="BC677" i="1"/>
  <c r="AP678" i="1"/>
  <c r="BL678" i="1" s="1"/>
  <c r="BC678" i="1"/>
  <c r="BD679" i="1"/>
  <c r="BB681" i="1"/>
  <c r="BB682" i="1"/>
  <c r="AP683" i="1"/>
  <c r="BL683" i="1" s="1"/>
  <c r="BC683" i="1"/>
  <c r="BD684" i="1"/>
  <c r="BB686" i="1"/>
  <c r="BB687" i="1"/>
  <c r="AP688" i="1"/>
  <c r="BL688" i="1" s="1"/>
  <c r="BC688" i="1"/>
  <c r="BD689" i="1"/>
  <c r="BD690" i="1"/>
  <c r="BD691" i="1"/>
  <c r="BB694" i="1"/>
  <c r="AP695" i="1"/>
  <c r="BL695" i="1" s="1"/>
  <c r="BC695" i="1"/>
  <c r="BD696" i="1"/>
  <c r="BB705" i="1"/>
  <c r="BB706" i="1"/>
  <c r="AP707" i="1"/>
  <c r="BL707" i="1" s="1"/>
  <c r="BC707" i="1"/>
  <c r="BD708" i="1"/>
  <c r="BB710" i="1"/>
  <c r="AP711" i="1"/>
  <c r="BL711" i="1" s="1"/>
  <c r="BC711" i="1"/>
  <c r="BD712" i="1"/>
  <c r="BD714" i="1"/>
  <c r="AP6" i="1"/>
  <c r="BL6" i="1" s="1"/>
  <c r="BC6" i="1"/>
  <c r="BD7" i="1"/>
  <c r="BD12" i="1"/>
  <c r="AP18" i="1"/>
  <c r="BL18" i="1" s="1"/>
  <c r="BC18" i="1"/>
  <c r="BD19" i="1"/>
  <c r="BD20" i="1"/>
  <c r="BB22" i="1"/>
  <c r="AP23" i="1"/>
  <c r="BL23" i="1" s="1"/>
  <c r="BC23" i="1"/>
  <c r="BB28" i="1"/>
  <c r="AP29" i="1"/>
  <c r="BL29" i="1" s="1"/>
  <c r="BC29" i="1"/>
  <c r="AP30" i="1"/>
  <c r="BL30" i="1" s="1"/>
  <c r="BC30" i="1"/>
  <c r="BD31" i="1"/>
  <c r="BB33" i="1"/>
  <c r="AP34" i="1"/>
  <c r="BL34" i="1" s="1"/>
  <c r="BC34" i="1"/>
  <c r="AP35" i="1"/>
  <c r="BL35" i="1" s="1"/>
  <c r="BC35" i="1"/>
  <c r="BB39" i="1"/>
  <c r="AP40" i="1"/>
  <c r="BL40" i="1" s="1"/>
  <c r="BC40" i="1"/>
  <c r="AQ41" i="1"/>
  <c r="BM41" i="1" s="1"/>
  <c r="BD41" i="1"/>
  <c r="BD45" i="1"/>
  <c r="BB49" i="1"/>
  <c r="AP50" i="1"/>
  <c r="BL50" i="1" s="1"/>
  <c r="BC50" i="1"/>
  <c r="BD51" i="1"/>
  <c r="BB53" i="1"/>
  <c r="BB54" i="1"/>
  <c r="BB55" i="1"/>
  <c r="AP56" i="1"/>
  <c r="BL56" i="1" s="1"/>
  <c r="BC56" i="1"/>
  <c r="BD57" i="1"/>
  <c r="BB59" i="1"/>
  <c r="AP60" i="1"/>
  <c r="BL60" i="1" s="1"/>
  <c r="BC60" i="1"/>
  <c r="BD61" i="1"/>
  <c r="BD62" i="1"/>
  <c r="BD63" i="1"/>
  <c r="BB65" i="1"/>
  <c r="AP66" i="1"/>
  <c r="BL66" i="1" s="1"/>
  <c r="BC66" i="1"/>
  <c r="BD67" i="1"/>
  <c r="BD68" i="1"/>
  <c r="BD69" i="1"/>
  <c r="BD70" i="1"/>
  <c r="BD71" i="1"/>
  <c r="BD72" i="1"/>
  <c r="BB74" i="1"/>
  <c r="BB75" i="1"/>
  <c r="AP76" i="1"/>
  <c r="BL76" i="1" s="1"/>
  <c r="BC76" i="1"/>
  <c r="BD77" i="1"/>
  <c r="BB79" i="1"/>
  <c r="AP80" i="1"/>
  <c r="BL80" i="1" s="1"/>
  <c r="BC80" i="1"/>
  <c r="BD81" i="1"/>
  <c r="BB83" i="1"/>
  <c r="AP84" i="1"/>
  <c r="BL84" i="1" s="1"/>
  <c r="BC84" i="1"/>
  <c r="BD85" i="1"/>
  <c r="BB87" i="1"/>
  <c r="BB88" i="1"/>
  <c r="AP89" i="1"/>
  <c r="BL89" i="1" s="1"/>
  <c r="BC89" i="1"/>
  <c r="AP90" i="1"/>
  <c r="BL90" i="1" s="1"/>
  <c r="BC90" i="1"/>
  <c r="BD91" i="1"/>
  <c r="BB93" i="1"/>
  <c r="AP94" i="1"/>
  <c r="BL94" i="1" s="1"/>
  <c r="BC94" i="1"/>
  <c r="BD95" i="1"/>
  <c r="BB97" i="1"/>
  <c r="AP98" i="1"/>
  <c r="BL98" i="1" s="1"/>
  <c r="BC98" i="1"/>
  <c r="BD99" i="1"/>
  <c r="BB103" i="1"/>
  <c r="AP104" i="1"/>
  <c r="BL104" i="1" s="1"/>
  <c r="BC104" i="1"/>
  <c r="BD105" i="1"/>
  <c r="BB107" i="1"/>
  <c r="BB108" i="1"/>
  <c r="AP109" i="1"/>
  <c r="BL109" i="1" s="1"/>
  <c r="BC109" i="1"/>
  <c r="AP110" i="1"/>
  <c r="BL110" i="1" s="1"/>
  <c r="BC110" i="1"/>
  <c r="BD111" i="1"/>
  <c r="BB113" i="1"/>
  <c r="AP114" i="1"/>
  <c r="BL114" i="1" s="1"/>
  <c r="BC114" i="1"/>
  <c r="BD115" i="1"/>
  <c r="BB117" i="1"/>
  <c r="AP118" i="1"/>
  <c r="BL118" i="1" s="1"/>
  <c r="BC118" i="1"/>
  <c r="AP119" i="1"/>
  <c r="BL119" i="1" s="1"/>
  <c r="BC119" i="1"/>
  <c r="AP120" i="1"/>
  <c r="BL120" i="1" s="1"/>
  <c r="BC120" i="1"/>
  <c r="BD121" i="1"/>
  <c r="BB123" i="1"/>
  <c r="BB124" i="1"/>
  <c r="BB125" i="1"/>
  <c r="BB126" i="1"/>
  <c r="BB127" i="1"/>
  <c r="AP128" i="1"/>
  <c r="BL128" i="1" s="1"/>
  <c r="BC128" i="1"/>
  <c r="BD129" i="1"/>
  <c r="BD130" i="1"/>
  <c r="BD131" i="1"/>
  <c r="BB133" i="1"/>
  <c r="BB134" i="1"/>
  <c r="AP135" i="1"/>
  <c r="BL135" i="1" s="1"/>
  <c r="BC135" i="1"/>
  <c r="BD136" i="1"/>
  <c r="BB138" i="1"/>
  <c r="AP139" i="1"/>
  <c r="BL139" i="1" s="1"/>
  <c r="BC139" i="1"/>
  <c r="BD140" i="1"/>
  <c r="BB142" i="1"/>
  <c r="AP143" i="1"/>
  <c r="BL143" i="1" s="1"/>
  <c r="BC143" i="1"/>
  <c r="BD144" i="1"/>
  <c r="BB146" i="1"/>
  <c r="AP147" i="1"/>
  <c r="BL147" i="1" s="1"/>
  <c r="BC147" i="1"/>
  <c r="BD148" i="1"/>
  <c r="BD149" i="1"/>
  <c r="BB151" i="1"/>
  <c r="BB152" i="1"/>
  <c r="BB153" i="1"/>
  <c r="BB154" i="1"/>
  <c r="AP155" i="1"/>
  <c r="BL155" i="1" s="1"/>
  <c r="BC155" i="1"/>
  <c r="BD156" i="1"/>
  <c r="BB159" i="1"/>
  <c r="BB160" i="1"/>
  <c r="AP161" i="1"/>
  <c r="BL161" i="1" s="1"/>
  <c r="BC161" i="1"/>
  <c r="BD162" i="1"/>
  <c r="BB164" i="1"/>
  <c r="AP165" i="1"/>
  <c r="BL165" i="1" s="1"/>
  <c r="BC165" i="1"/>
  <c r="BD166" i="1"/>
  <c r="BD167" i="1"/>
  <c r="BB171" i="1"/>
  <c r="BB172" i="1"/>
  <c r="AP173" i="1"/>
  <c r="BL173" i="1" s="1"/>
  <c r="BC173" i="1"/>
  <c r="AP174" i="1"/>
  <c r="BL174" i="1" s="1"/>
  <c r="BC174" i="1"/>
  <c r="AP175" i="1"/>
  <c r="BL175" i="1" s="1"/>
  <c r="BC175" i="1"/>
  <c r="BD176" i="1"/>
  <c r="BB178" i="1"/>
  <c r="AP179" i="1"/>
  <c r="BL179" i="1" s="1"/>
  <c r="BC179" i="1"/>
  <c r="BD180" i="1"/>
  <c r="BB183" i="1"/>
  <c r="BB184" i="1"/>
  <c r="BB185" i="1"/>
  <c r="AP186" i="1"/>
  <c r="BL186" i="1" s="1"/>
  <c r="BC186" i="1"/>
  <c r="AP187" i="1"/>
  <c r="BL187" i="1" s="1"/>
  <c r="BC187" i="1"/>
  <c r="AP188" i="1"/>
  <c r="BL188" i="1" s="1"/>
  <c r="BC188" i="1"/>
  <c r="AP189" i="1"/>
  <c r="BL189" i="1" s="1"/>
  <c r="BC189" i="1"/>
  <c r="AP190" i="1"/>
  <c r="BL190" i="1" s="1"/>
  <c r="BC190" i="1"/>
  <c r="BD191" i="1"/>
  <c r="BB193" i="1"/>
  <c r="BB194" i="1"/>
  <c r="AP195" i="1"/>
  <c r="BL195" i="1" s="1"/>
  <c r="BC195" i="1"/>
  <c r="BD196" i="1"/>
  <c r="BD197" i="1"/>
  <c r="BD198" i="1"/>
  <c r="BB200" i="1"/>
  <c r="AP201" i="1"/>
  <c r="BL201" i="1" s="1"/>
  <c r="BC201" i="1"/>
  <c r="BD202" i="1"/>
  <c r="BB204" i="1"/>
  <c r="AP205" i="1"/>
  <c r="BL205" i="1" s="1"/>
  <c r="BC205" i="1"/>
  <c r="BD206" i="1"/>
  <c r="BB208" i="1"/>
  <c r="AP209" i="1"/>
  <c r="BL209" i="1" s="1"/>
  <c r="BC209" i="1"/>
  <c r="BD210" i="1"/>
  <c r="BB212" i="1"/>
  <c r="AP213" i="1"/>
  <c r="BL213" i="1" s="1"/>
  <c r="BC213" i="1"/>
  <c r="BD214" i="1"/>
  <c r="BB216" i="1"/>
  <c r="AP217" i="1"/>
  <c r="BL217" i="1" s="1"/>
  <c r="BC217" i="1"/>
  <c r="BD218" i="1"/>
  <c r="BD219" i="1"/>
  <c r="BD220" i="1"/>
  <c r="BD221" i="1"/>
  <c r="BB223" i="1"/>
  <c r="BB224" i="1"/>
  <c r="BB225" i="1"/>
  <c r="BB226" i="1"/>
  <c r="AP227" i="1"/>
  <c r="BL227" i="1" s="1"/>
  <c r="BC227" i="1"/>
  <c r="AP228" i="1"/>
  <c r="BL228" i="1" s="1"/>
  <c r="BC228" i="1"/>
  <c r="AP229" i="1"/>
  <c r="BL229" i="1" s="1"/>
  <c r="BC229" i="1"/>
  <c r="AP230" i="1"/>
  <c r="BL230" i="1" s="1"/>
  <c r="BC230" i="1"/>
  <c r="AP231" i="1"/>
  <c r="BL231" i="1" s="1"/>
  <c r="BC231" i="1"/>
  <c r="AP232" i="1"/>
  <c r="BL232" i="1" s="1"/>
  <c r="BC232" i="1"/>
  <c r="BD233" i="1"/>
  <c r="BB235" i="1"/>
  <c r="BB236" i="1"/>
  <c r="AP237" i="1"/>
  <c r="BL237" i="1" s="1"/>
  <c r="BC237" i="1"/>
  <c r="AP238" i="1"/>
  <c r="BL238" i="1" s="1"/>
  <c r="BC238" i="1"/>
  <c r="AP239" i="1"/>
  <c r="BL239" i="1" s="1"/>
  <c r="BC239" i="1"/>
  <c r="BD240" i="1"/>
  <c r="BB242" i="1"/>
  <c r="AP243" i="1"/>
  <c r="BL243" i="1" s="1"/>
  <c r="BC243" i="1"/>
  <c r="AP244" i="1"/>
  <c r="BL244" i="1" s="1"/>
  <c r="BC244" i="1"/>
  <c r="BD245" i="1"/>
  <c r="BB247" i="1"/>
  <c r="AP248" i="1"/>
  <c r="BL248" i="1" s="1"/>
  <c r="BC248" i="1"/>
  <c r="BD249" i="1"/>
  <c r="BD250" i="1"/>
  <c r="BB252" i="1"/>
  <c r="AP253" i="1"/>
  <c r="BL253" i="1" s="1"/>
  <c r="BC253" i="1"/>
  <c r="BD254" i="1"/>
  <c r="BB258" i="1"/>
  <c r="AP259" i="1"/>
  <c r="BL259" i="1" s="1"/>
  <c r="BC259" i="1"/>
  <c r="AP260" i="1"/>
  <c r="BL260" i="1" s="1"/>
  <c r="BC260" i="1"/>
  <c r="BD261" i="1"/>
  <c r="BD262" i="1"/>
  <c r="BB264" i="1"/>
  <c r="AP265" i="1"/>
  <c r="BL265" i="1" s="1"/>
  <c r="BC265" i="1"/>
  <c r="AP266" i="1"/>
  <c r="BL266" i="1" s="1"/>
  <c r="BC266" i="1"/>
  <c r="BD267" i="1"/>
  <c r="BB269" i="1"/>
  <c r="AP270" i="1"/>
  <c r="BL270" i="1" s="1"/>
  <c r="BC270" i="1"/>
  <c r="AP271" i="1"/>
  <c r="BL271" i="1" s="1"/>
  <c r="BC271" i="1"/>
  <c r="BD272" i="1"/>
  <c r="BB274" i="1"/>
  <c r="AP275" i="1"/>
  <c r="BL275" i="1" s="1"/>
  <c r="BC275" i="1"/>
  <c r="BD276" i="1"/>
  <c r="BB282" i="1"/>
  <c r="AP283" i="1"/>
  <c r="BL283" i="1" s="1"/>
  <c r="BC283" i="1"/>
  <c r="BD284" i="1"/>
  <c r="BD285" i="1"/>
  <c r="BB287" i="1"/>
  <c r="AP288" i="1"/>
  <c r="BL288" i="1" s="1"/>
  <c r="BC288" i="1"/>
  <c r="BD289" i="1"/>
  <c r="BB291" i="1"/>
  <c r="AP292" i="1"/>
  <c r="BL292" i="1" s="1"/>
  <c r="BC292" i="1"/>
  <c r="BD293" i="1"/>
  <c r="BB295" i="1"/>
  <c r="AP296" i="1"/>
  <c r="BL296" i="1" s="1"/>
  <c r="BC296" i="1"/>
  <c r="BD297" i="1"/>
  <c r="BB299" i="1"/>
  <c r="AP300" i="1"/>
  <c r="BL300" i="1" s="1"/>
  <c r="BC300" i="1"/>
  <c r="AP301" i="1"/>
  <c r="BL301" i="1" s="1"/>
  <c r="BC301" i="1"/>
  <c r="BD302" i="1"/>
  <c r="BB305" i="1"/>
  <c r="AP306" i="1"/>
  <c r="BL306" i="1" s="1"/>
  <c r="BC306" i="1"/>
  <c r="AP307" i="1"/>
  <c r="BL307" i="1" s="1"/>
  <c r="BC307" i="1"/>
  <c r="BD308" i="1"/>
  <c r="BB311" i="1"/>
  <c r="AP312" i="1"/>
  <c r="BL312" i="1" s="1"/>
  <c r="BC312" i="1"/>
  <c r="BD313" i="1"/>
  <c r="BB315" i="1"/>
  <c r="AP316" i="1"/>
  <c r="BL316" i="1" s="1"/>
  <c r="BC316" i="1"/>
  <c r="BD317" i="1"/>
  <c r="BB319" i="1"/>
  <c r="BB320" i="1"/>
  <c r="BB321" i="1"/>
  <c r="BB322" i="1"/>
  <c r="AP323" i="1"/>
  <c r="BL323" i="1" s="1"/>
  <c r="BC323" i="1"/>
  <c r="BD324" i="1"/>
  <c r="BB326" i="1"/>
  <c r="BB327" i="1"/>
  <c r="AP328" i="1"/>
  <c r="BL328" i="1" s="1"/>
  <c r="BC328" i="1"/>
  <c r="BD329" i="1"/>
  <c r="BD330" i="1"/>
  <c r="BD331" i="1"/>
  <c r="BB333" i="1"/>
  <c r="BB334" i="1"/>
  <c r="AP335" i="1"/>
  <c r="BL335" i="1" s="1"/>
  <c r="BC335" i="1"/>
  <c r="BD336" i="1"/>
  <c r="BB338" i="1"/>
  <c r="AP339" i="1"/>
  <c r="BL339" i="1" s="1"/>
  <c r="BC339" i="1"/>
  <c r="AP340" i="1"/>
  <c r="BL340" i="1" s="1"/>
  <c r="BC340" i="1"/>
  <c r="BD341" i="1"/>
  <c r="BB343" i="1"/>
  <c r="AP344" i="1"/>
  <c r="BL344" i="1" s="1"/>
  <c r="BC344" i="1"/>
  <c r="AP345" i="1"/>
  <c r="BL345" i="1" s="1"/>
  <c r="BC345" i="1"/>
  <c r="BD346" i="1"/>
  <c r="BB348" i="1"/>
  <c r="BB349" i="1"/>
  <c r="AP350" i="1"/>
  <c r="BL350" i="1" s="1"/>
  <c r="BC350" i="1"/>
  <c r="BD351" i="1"/>
  <c r="BB353" i="1"/>
  <c r="AP354" i="1"/>
  <c r="BL354" i="1" s="1"/>
  <c r="BC354" i="1"/>
  <c r="BD355" i="1"/>
  <c r="BB357" i="1"/>
  <c r="BB358" i="1"/>
  <c r="BB359" i="1"/>
  <c r="AP360" i="1"/>
  <c r="BL360" i="1" s="1"/>
  <c r="BC360" i="1"/>
  <c r="BD361" i="1"/>
  <c r="BB363" i="1"/>
  <c r="AP364" i="1"/>
  <c r="BL364" i="1" s="1"/>
  <c r="BC364" i="1"/>
  <c r="AP365" i="1"/>
  <c r="BL365" i="1" s="1"/>
  <c r="BC365" i="1"/>
  <c r="BD366" i="1"/>
  <c r="BD367" i="1"/>
  <c r="BD368" i="1"/>
  <c r="BB370" i="1"/>
  <c r="AP371" i="1"/>
  <c r="BL371" i="1" s="1"/>
  <c r="BC371" i="1"/>
  <c r="AP372" i="1"/>
  <c r="BL372" i="1" s="1"/>
  <c r="BC372" i="1"/>
  <c r="AP373" i="1"/>
  <c r="BL373" i="1" s="1"/>
  <c r="BC373" i="1"/>
  <c r="BD374" i="1"/>
  <c r="BB378" i="1"/>
  <c r="AP379" i="1"/>
  <c r="BL379" i="1" s="1"/>
  <c r="BC379" i="1"/>
  <c r="BD380" i="1"/>
  <c r="BB383" i="1"/>
  <c r="AP384" i="1"/>
  <c r="BL384" i="1" s="1"/>
  <c r="BC384" i="1"/>
  <c r="BD385" i="1"/>
  <c r="BD386" i="1"/>
  <c r="BB389" i="1"/>
  <c r="AP390" i="1"/>
  <c r="BL390" i="1" s="1"/>
  <c r="BC390" i="1"/>
  <c r="AP391" i="1"/>
  <c r="BL391" i="1" s="1"/>
  <c r="BC391" i="1"/>
  <c r="AP392" i="1"/>
  <c r="BL392" i="1" s="1"/>
  <c r="BC392" i="1"/>
  <c r="AP393" i="1"/>
  <c r="BL393" i="1" s="1"/>
  <c r="BC393" i="1"/>
  <c r="AP394" i="1"/>
  <c r="BL394" i="1" s="1"/>
  <c r="BC394" i="1"/>
  <c r="BD395" i="1"/>
  <c r="BD396" i="1"/>
  <c r="BD397" i="1"/>
  <c r="BD398" i="1"/>
  <c r="BB400" i="1"/>
  <c r="AP401" i="1"/>
  <c r="BL401" i="1" s="1"/>
  <c r="BC401" i="1"/>
  <c r="BD402" i="1"/>
  <c r="BD403" i="1"/>
  <c r="BD404" i="1"/>
  <c r="BB406" i="1"/>
  <c r="AP407" i="1"/>
  <c r="BL407" i="1" s="1"/>
  <c r="BC407" i="1"/>
  <c r="BD408" i="1"/>
  <c r="BD409" i="1"/>
  <c r="BB411" i="1"/>
  <c r="BB412" i="1"/>
  <c r="BB413" i="1"/>
  <c r="AP414" i="1"/>
  <c r="BL414" i="1" s="1"/>
  <c r="BC414" i="1"/>
  <c r="BD415" i="1"/>
  <c r="BB417" i="1"/>
  <c r="AP418" i="1"/>
  <c r="BL418" i="1" s="1"/>
  <c r="BC418" i="1"/>
  <c r="BD419" i="1"/>
  <c r="BD420" i="1"/>
  <c r="BB422" i="1"/>
  <c r="BB423" i="1"/>
  <c r="BB424" i="1"/>
  <c r="AP425" i="1"/>
  <c r="BL425" i="1" s="1"/>
  <c r="BC425" i="1"/>
  <c r="AP426" i="1"/>
  <c r="BL426" i="1" s="1"/>
  <c r="BC426" i="1"/>
  <c r="BD427" i="1"/>
  <c r="BB429" i="1"/>
  <c r="AP430" i="1"/>
  <c r="BL430" i="1" s="1"/>
  <c r="BC430" i="1"/>
  <c r="BD431" i="1"/>
  <c r="BD432" i="1"/>
  <c r="BD433" i="1"/>
  <c r="BD434" i="1"/>
  <c r="BD435" i="1"/>
  <c r="BB437" i="1"/>
  <c r="AP438" i="1"/>
  <c r="BL438" i="1" s="1"/>
  <c r="BC438" i="1"/>
  <c r="BD439" i="1"/>
  <c r="BB441" i="1"/>
  <c r="AP442" i="1"/>
  <c r="BL442" i="1" s="1"/>
  <c r="BC442" i="1"/>
  <c r="BD443" i="1"/>
  <c r="BB445" i="1"/>
  <c r="AP446" i="1"/>
  <c r="BL446" i="1" s="1"/>
  <c r="BC446" i="1"/>
  <c r="BD447" i="1"/>
  <c r="BB449" i="1"/>
  <c r="BB450" i="1"/>
  <c r="AP451" i="1"/>
  <c r="BL451" i="1" s="1"/>
  <c r="BC451" i="1"/>
  <c r="AP452" i="1"/>
  <c r="BL452" i="1" s="1"/>
  <c r="BC452" i="1"/>
  <c r="BD453" i="1"/>
  <c r="BB459" i="1"/>
  <c r="BB460" i="1"/>
  <c r="BB461" i="1"/>
  <c r="BB462" i="1"/>
  <c r="BB463" i="1"/>
  <c r="AP464" i="1"/>
  <c r="BL464" i="1" s="1"/>
  <c r="BC464" i="1"/>
  <c r="BD465" i="1"/>
  <c r="BB467" i="1"/>
  <c r="AP468" i="1"/>
  <c r="BL468" i="1" s="1"/>
  <c r="BC468" i="1"/>
  <c r="BD469" i="1"/>
  <c r="BB471" i="1"/>
  <c r="BB472" i="1"/>
  <c r="AP473" i="1"/>
  <c r="BL473" i="1" s="1"/>
  <c r="BC473" i="1"/>
  <c r="BD474" i="1"/>
  <c r="BD475" i="1"/>
  <c r="BB477" i="1"/>
  <c r="AP478" i="1"/>
  <c r="BL478" i="1" s="1"/>
  <c r="BC478" i="1"/>
  <c r="AP479" i="1"/>
  <c r="BL479" i="1" s="1"/>
  <c r="BC479" i="1"/>
  <c r="AP480" i="1"/>
  <c r="BL480" i="1" s="1"/>
  <c r="BC480" i="1"/>
  <c r="AP481" i="1"/>
  <c r="BL481" i="1" s="1"/>
  <c r="BC481" i="1"/>
  <c r="AP482" i="1"/>
  <c r="BL482" i="1" s="1"/>
  <c r="BC482" i="1"/>
  <c r="AP483" i="1"/>
  <c r="BL483" i="1" s="1"/>
  <c r="BC483" i="1"/>
  <c r="BD484" i="1"/>
  <c r="BB486" i="1"/>
  <c r="AP487" i="1"/>
  <c r="BL487" i="1" s="1"/>
  <c r="BC487" i="1"/>
  <c r="AP488" i="1"/>
  <c r="BL488" i="1" s="1"/>
  <c r="BC488" i="1"/>
  <c r="AP489" i="1"/>
  <c r="BL489" i="1" s="1"/>
  <c r="BC489" i="1"/>
  <c r="AP490" i="1"/>
  <c r="BL490" i="1" s="1"/>
  <c r="BC490" i="1"/>
  <c r="AP491" i="1"/>
  <c r="BL491" i="1" s="1"/>
  <c r="BC491" i="1"/>
  <c r="BD492" i="1"/>
  <c r="BD493" i="1"/>
  <c r="BB495" i="1"/>
  <c r="AP496" i="1"/>
  <c r="BL496" i="1" s="1"/>
  <c r="BC496" i="1"/>
  <c r="BD497" i="1"/>
  <c r="BD498" i="1"/>
  <c r="BB501" i="1"/>
  <c r="AP502" i="1"/>
  <c r="BL502" i="1" s="1"/>
  <c r="BC502" i="1"/>
  <c r="BD503" i="1"/>
  <c r="BB509" i="1"/>
  <c r="AP510" i="1"/>
  <c r="BL510" i="1" s="1"/>
  <c r="BC510" i="1"/>
  <c r="AP511" i="1"/>
  <c r="BL511" i="1" s="1"/>
  <c r="BC511" i="1"/>
  <c r="AP512" i="1"/>
  <c r="BL512" i="1" s="1"/>
  <c r="BC512" i="1"/>
  <c r="BD513" i="1"/>
  <c r="BB515" i="1"/>
  <c r="BB516" i="1"/>
  <c r="BB517" i="1"/>
  <c r="BB518" i="1"/>
  <c r="AP519" i="1"/>
  <c r="BL519" i="1" s="1"/>
  <c r="BC519" i="1"/>
  <c r="BD520" i="1"/>
  <c r="BD521" i="1"/>
  <c r="BD522" i="1"/>
  <c r="BB524" i="1"/>
  <c r="AP525" i="1"/>
  <c r="BL525" i="1" s="1"/>
  <c r="BC525" i="1"/>
  <c r="AP526" i="1"/>
  <c r="BL526" i="1" s="1"/>
  <c r="BC526" i="1"/>
  <c r="BD527" i="1"/>
  <c r="BD528" i="1"/>
  <c r="BD529" i="1"/>
  <c r="BD530" i="1"/>
  <c r="BB532" i="1"/>
  <c r="BB533" i="1"/>
  <c r="BB534" i="1"/>
  <c r="BB535" i="1"/>
  <c r="BB536" i="1"/>
  <c r="BB537" i="1"/>
  <c r="BB538" i="1"/>
  <c r="AP539" i="1"/>
  <c r="BL539" i="1" s="1"/>
  <c r="BC539" i="1"/>
  <c r="BD540" i="1"/>
  <c r="BD541" i="1"/>
  <c r="BB543" i="1"/>
  <c r="AP544" i="1"/>
  <c r="BL544" i="1" s="1"/>
  <c r="BC544" i="1"/>
  <c r="AP545" i="1"/>
  <c r="BL545" i="1" s="1"/>
  <c r="BC545" i="1"/>
  <c r="BD546" i="1"/>
  <c r="BB549" i="1"/>
  <c r="AP550" i="1"/>
  <c r="BL550" i="1" s="1"/>
  <c r="BC550" i="1"/>
  <c r="BD551" i="1"/>
  <c r="BB553" i="1"/>
  <c r="BB554" i="1"/>
  <c r="AP555" i="1"/>
  <c r="BL555" i="1" s="1"/>
  <c r="BC555" i="1"/>
  <c r="BD556" i="1"/>
  <c r="BD557" i="1"/>
  <c r="BD558" i="1"/>
  <c r="BB560" i="1"/>
  <c r="AP561" i="1"/>
  <c r="BL561" i="1" s="1"/>
  <c r="BC561" i="1"/>
  <c r="BD562" i="1"/>
  <c r="BB564" i="1"/>
  <c r="BB565" i="1"/>
  <c r="BB566" i="1"/>
  <c r="AP567" i="1"/>
  <c r="BL567" i="1" s="1"/>
  <c r="BC567" i="1"/>
  <c r="BD568" i="1"/>
  <c r="BB571" i="1"/>
  <c r="AP572" i="1"/>
  <c r="BL572" i="1" s="1"/>
  <c r="BC572" i="1"/>
  <c r="AP573" i="1"/>
  <c r="BL573" i="1" s="1"/>
  <c r="BC573" i="1"/>
  <c r="BD574" i="1"/>
  <c r="BD575" i="1"/>
  <c r="BD576" i="1"/>
  <c r="BD577" i="1"/>
  <c r="BB579" i="1"/>
  <c r="AP580" i="1"/>
  <c r="BL580" i="1" s="1"/>
  <c r="BC580" i="1"/>
  <c r="AP581" i="1"/>
  <c r="BL581" i="1" s="1"/>
  <c r="BC581" i="1"/>
  <c r="BD582" i="1"/>
  <c r="BD583" i="1"/>
  <c r="BB585" i="1"/>
  <c r="AP586" i="1"/>
  <c r="BL586" i="1" s="1"/>
  <c r="BC586" i="1"/>
  <c r="BD587" i="1"/>
  <c r="BB589" i="1"/>
  <c r="AP590" i="1"/>
  <c r="BL590" i="1" s="1"/>
  <c r="BC590" i="1"/>
  <c r="BD591" i="1"/>
  <c r="BD592" i="1"/>
  <c r="BD593" i="1"/>
  <c r="BD594" i="1"/>
  <c r="BD595" i="1"/>
  <c r="BB600" i="1"/>
  <c r="BB601" i="1"/>
  <c r="BB602" i="1"/>
  <c r="AP603" i="1"/>
  <c r="BL603" i="1" s="1"/>
  <c r="BC603" i="1"/>
  <c r="BD604" i="1"/>
  <c r="BB606" i="1"/>
  <c r="AP607" i="1"/>
  <c r="BL607" i="1" s="1"/>
  <c r="BC607" i="1"/>
  <c r="BD608" i="1"/>
  <c r="BB610" i="1"/>
  <c r="BB611" i="1"/>
  <c r="AP612" i="1"/>
  <c r="BL612" i="1" s="1"/>
  <c r="BC612" i="1"/>
  <c r="BD613" i="1"/>
  <c r="BB615" i="1"/>
  <c r="AP616" i="1"/>
  <c r="BL616" i="1" s="1"/>
  <c r="BC616" i="1"/>
  <c r="BD617" i="1"/>
  <c r="BD618" i="1"/>
  <c r="BD619" i="1"/>
  <c r="BD620" i="1"/>
  <c r="BB624" i="1"/>
  <c r="AP625" i="1"/>
  <c r="BL625" i="1" s="1"/>
  <c r="BC625" i="1"/>
  <c r="BD626" i="1"/>
  <c r="BB628" i="1"/>
  <c r="AP629" i="1"/>
  <c r="BL629" i="1" s="1"/>
  <c r="BC629" i="1"/>
  <c r="BD630" i="1"/>
  <c r="BB633" i="1"/>
  <c r="AP634" i="1"/>
  <c r="BL634" i="1" s="1"/>
  <c r="BC634" i="1"/>
  <c r="BD635" i="1"/>
  <c r="BB639" i="1"/>
  <c r="BB640" i="1"/>
  <c r="AP641" i="1"/>
  <c r="BL641" i="1" s="1"/>
  <c r="BC641" i="1"/>
  <c r="BD642" i="1"/>
  <c r="BB644" i="1"/>
  <c r="AP645" i="1"/>
  <c r="BL645" i="1" s="1"/>
  <c r="BC645" i="1"/>
  <c r="BD646" i="1"/>
  <c r="BB648" i="1"/>
  <c r="AP649" i="1"/>
  <c r="BL649" i="1" s="1"/>
  <c r="BC649" i="1"/>
  <c r="BD650" i="1"/>
  <c r="BD651" i="1"/>
  <c r="BD652" i="1"/>
  <c r="BB654" i="1"/>
  <c r="AP655" i="1"/>
  <c r="BL655" i="1" s="1"/>
  <c r="BC655" i="1"/>
  <c r="AP656" i="1"/>
  <c r="BL656" i="1" s="1"/>
  <c r="BC656" i="1"/>
  <c r="BD657" i="1"/>
  <c r="BB659" i="1"/>
  <c r="AP660" i="1"/>
  <c r="BL660" i="1" s="1"/>
  <c r="BC660" i="1"/>
  <c r="BD661" i="1"/>
  <c r="BB663" i="1"/>
  <c r="BB664" i="1"/>
  <c r="BB665" i="1"/>
  <c r="BB666" i="1"/>
  <c r="AP667" i="1"/>
  <c r="BL667" i="1" s="1"/>
  <c r="BC667" i="1"/>
  <c r="BD668" i="1"/>
  <c r="BB670" i="1"/>
  <c r="BB671" i="1"/>
  <c r="AP672" i="1"/>
  <c r="BL672" i="1" s="1"/>
  <c r="BC672" i="1"/>
  <c r="AP673" i="1"/>
  <c r="BL673" i="1" s="1"/>
  <c r="BC673" i="1"/>
  <c r="AP674" i="1"/>
  <c r="BL674" i="1" s="1"/>
  <c r="BC674" i="1"/>
  <c r="AP675" i="1"/>
  <c r="BL675" i="1" s="1"/>
  <c r="BC675" i="1"/>
  <c r="BD676" i="1"/>
  <c r="BD677" i="1"/>
  <c r="BD678" i="1"/>
  <c r="BB680" i="1"/>
  <c r="AP681" i="1"/>
  <c r="BL681" i="1" s="1"/>
  <c r="BC681" i="1"/>
  <c r="AP682" i="1"/>
  <c r="BL682" i="1" s="1"/>
  <c r="BC682" i="1"/>
  <c r="BD683" i="1"/>
  <c r="BB685" i="1"/>
  <c r="AP686" i="1"/>
  <c r="BL686" i="1" s="1"/>
  <c r="BC686" i="1"/>
  <c r="AP687" i="1"/>
  <c r="BL687" i="1" s="1"/>
  <c r="BC687" i="1"/>
  <c r="BD688" i="1"/>
  <c r="BB2" i="1"/>
  <c r="BD4" i="1"/>
  <c r="BB6" i="1"/>
  <c r="BB11" i="1"/>
  <c r="BD15" i="1"/>
  <c r="AP25" i="1"/>
  <c r="BL25" i="1" s="1"/>
  <c r="BC25" i="1"/>
  <c r="AP26" i="1"/>
  <c r="BL26" i="1" s="1"/>
  <c r="BC26" i="1"/>
  <c r="BD32" i="1"/>
  <c r="BD37" i="1"/>
  <c r="BD47" i="1"/>
  <c r="BD58" i="1"/>
  <c r="BB60" i="1"/>
  <c r="AP61" i="1"/>
  <c r="BL61" i="1" s="1"/>
  <c r="BC61" i="1"/>
  <c r="AP63" i="1"/>
  <c r="BL63" i="1" s="1"/>
  <c r="BC63" i="1"/>
  <c r="AP68" i="1"/>
  <c r="BL68" i="1" s="1"/>
  <c r="BC68" i="1"/>
  <c r="AP71" i="1"/>
  <c r="BL71" i="1" s="1"/>
  <c r="BC71" i="1"/>
  <c r="BD73" i="1"/>
  <c r="BB84" i="1"/>
  <c r="BD92" i="1"/>
  <c r="BD96" i="1"/>
  <c r="AP99" i="1"/>
  <c r="BL99" i="1" s="1"/>
  <c r="BC99" i="1"/>
  <c r="BD101" i="1"/>
  <c r="BD106" i="1"/>
  <c r="BB110" i="1"/>
  <c r="BB119" i="1"/>
  <c r="BB120" i="1"/>
  <c r="AP130" i="1"/>
  <c r="BL130" i="1" s="1"/>
  <c r="BC130" i="1"/>
  <c r="AP131" i="1"/>
  <c r="BL131" i="1" s="1"/>
  <c r="BC131" i="1"/>
  <c r="BD132" i="1"/>
  <c r="BD137" i="1"/>
  <c r="BB139" i="1"/>
  <c r="AP140" i="1"/>
  <c r="BL140" i="1" s="1"/>
  <c r="BC140" i="1"/>
  <c r="BB143" i="1"/>
  <c r="BB147" i="1"/>
  <c r="BD150" i="1"/>
  <c r="BB155" i="1"/>
  <c r="AP162" i="1"/>
  <c r="BL162" i="1" s="1"/>
  <c r="BC162" i="1"/>
  <c r="BB165" i="1"/>
  <c r="BD168" i="1"/>
  <c r="BD169" i="1"/>
  <c r="BB173" i="1"/>
  <c r="AP176" i="1"/>
  <c r="BL176" i="1" s="1"/>
  <c r="BC176" i="1"/>
  <c r="BB179" i="1"/>
  <c r="BB190" i="1"/>
  <c r="AP196" i="1"/>
  <c r="BL196" i="1" s="1"/>
  <c r="BC196" i="1"/>
  <c r="BD199" i="1"/>
  <c r="BB201" i="1"/>
  <c r="AP202" i="1"/>
  <c r="BL202" i="1" s="1"/>
  <c r="BC202" i="1"/>
  <c r="AP206" i="1"/>
  <c r="BL206" i="1" s="1"/>
  <c r="BC206" i="1"/>
  <c r="BB213" i="1"/>
  <c r="BB217" i="1"/>
  <c r="BD222" i="1"/>
  <c r="BB228" i="1"/>
  <c r="BB231" i="1"/>
  <c r="BB238" i="1"/>
  <c r="AP240" i="1"/>
  <c r="BL240" i="1" s="1"/>
  <c r="BC240" i="1"/>
  <c r="BB244" i="1"/>
  <c r="BD255" i="1"/>
  <c r="BD257" i="1"/>
  <c r="BB259" i="1"/>
  <c r="AP261" i="1"/>
  <c r="BL261" i="1" s="1"/>
  <c r="BC261" i="1"/>
  <c r="BD263" i="1"/>
  <c r="BB265" i="1"/>
  <c r="AP267" i="1"/>
  <c r="BL267" i="1" s="1"/>
  <c r="BC267" i="1"/>
  <c r="BB270" i="1"/>
  <c r="AP272" i="1"/>
  <c r="BL272" i="1" s="1"/>
  <c r="BC272" i="1"/>
  <c r="BB275" i="1"/>
  <c r="BD278" i="1"/>
  <c r="AP284" i="1"/>
  <c r="BL284" i="1" s="1"/>
  <c r="BC284" i="1"/>
  <c r="AP285" i="1"/>
  <c r="BL285" i="1" s="1"/>
  <c r="BC285" i="1"/>
  <c r="BD298" i="1"/>
  <c r="BD303" i="1"/>
  <c r="BB306" i="1"/>
  <c r="BB307" i="1"/>
  <c r="AP308" i="1"/>
  <c r="BL308" i="1" s="1"/>
  <c r="BC308" i="1"/>
  <c r="BD310" i="1"/>
  <c r="BB312" i="1"/>
  <c r="AP313" i="1"/>
  <c r="BL313" i="1" s="1"/>
  <c r="BC313" i="1"/>
  <c r="AP324" i="1"/>
  <c r="BL324" i="1" s="1"/>
  <c r="BC324" i="1"/>
  <c r="BB328" i="1"/>
  <c r="AP330" i="1"/>
  <c r="BL330" i="1" s="1"/>
  <c r="BC330" i="1"/>
  <c r="AP331" i="1"/>
  <c r="BL331" i="1" s="1"/>
  <c r="BC331" i="1"/>
  <c r="BB335" i="1"/>
  <c r="AP346" i="1"/>
  <c r="BL346" i="1" s="1"/>
  <c r="BC346" i="1"/>
  <c r="BD352" i="1"/>
  <c r="BB354" i="1"/>
  <c r="AP355" i="1"/>
  <c r="BL355" i="1" s="1"/>
  <c r="BC355" i="1"/>
  <c r="AP367" i="1"/>
  <c r="BL367" i="1" s="1"/>
  <c r="BC367" i="1"/>
  <c r="BD369" i="1"/>
  <c r="BB372" i="1"/>
  <c r="BB373" i="1"/>
  <c r="AP374" i="1"/>
  <c r="BL374" i="1" s="1"/>
  <c r="BC374" i="1"/>
  <c r="BD377" i="1"/>
  <c r="BB391" i="1"/>
  <c r="BB392" i="1"/>
  <c r="AP396" i="1"/>
  <c r="BL396" i="1" s="1"/>
  <c r="BC396" i="1"/>
  <c r="AP398" i="1"/>
  <c r="BL398" i="1" s="1"/>
  <c r="BC398" i="1"/>
  <c r="AP408" i="1"/>
  <c r="BL408" i="1" s="1"/>
  <c r="BC408" i="1"/>
  <c r="AP409" i="1"/>
  <c r="BL409" i="1" s="1"/>
  <c r="BC409" i="1"/>
  <c r="BB414" i="1"/>
  <c r="AP415" i="1"/>
  <c r="BL415" i="1" s="1"/>
  <c r="BC415" i="1"/>
  <c r="AP420" i="1"/>
  <c r="BL420" i="1" s="1"/>
  <c r="BC420" i="1"/>
  <c r="AP432" i="1"/>
  <c r="BL432" i="1" s="1"/>
  <c r="BC432" i="1"/>
  <c r="AP434" i="1"/>
  <c r="BL434" i="1" s="1"/>
  <c r="BC434" i="1"/>
  <c r="BD436" i="1"/>
  <c r="BB438" i="1"/>
  <c r="AP439" i="1"/>
  <c r="BL439" i="1" s="1"/>
  <c r="BC439" i="1"/>
  <c r="BD440" i="1"/>
  <c r="BB442" i="1"/>
  <c r="AP443" i="1"/>
  <c r="BL443" i="1" s="1"/>
  <c r="BC443" i="1"/>
  <c r="AO446" i="1"/>
  <c r="BK446" i="1" s="1"/>
  <c r="BB446" i="1"/>
  <c r="BD454" i="1"/>
  <c r="BD456" i="1"/>
  <c r="BD458" i="1"/>
  <c r="BB464" i="1"/>
  <c r="AP465" i="1"/>
  <c r="BL465" i="1" s="1"/>
  <c r="BC465" i="1"/>
  <c r="BD470" i="1"/>
  <c r="BB473" i="1"/>
  <c r="BD476" i="1"/>
  <c r="BB478" i="1"/>
  <c r="BB479" i="1"/>
  <c r="BB481" i="1"/>
  <c r="BB483" i="1"/>
  <c r="AP484" i="1"/>
  <c r="BL484" i="1" s="1"/>
  <c r="BC484" i="1"/>
  <c r="BD499" i="1"/>
  <c r="BD504" i="1"/>
  <c r="BD506" i="1"/>
  <c r="BD507" i="1"/>
  <c r="BD508" i="1"/>
  <c r="BB511" i="1"/>
  <c r="BB519" i="1"/>
  <c r="BD523" i="1"/>
  <c r="BB525" i="1"/>
  <c r="AP530" i="1"/>
  <c r="BL530" i="1" s="1"/>
  <c r="BC530" i="1"/>
  <c r="BB539" i="1"/>
  <c r="AP540" i="1"/>
  <c r="BL540" i="1" s="1"/>
  <c r="BC540" i="1"/>
  <c r="AP541" i="1"/>
  <c r="BL541" i="1" s="1"/>
  <c r="BC541" i="1"/>
  <c r="BB544" i="1"/>
  <c r="BD547" i="1"/>
  <c r="BB550" i="1"/>
  <c r="AP556" i="1"/>
  <c r="BL556" i="1" s="1"/>
  <c r="BC556" i="1"/>
  <c r="AP557" i="1"/>
  <c r="BL557" i="1" s="1"/>
  <c r="BC557" i="1"/>
  <c r="AP558" i="1"/>
  <c r="BL558" i="1" s="1"/>
  <c r="BC558" i="1"/>
  <c r="BB573" i="1"/>
  <c r="AP574" i="1"/>
  <c r="BL574" i="1" s="1"/>
  <c r="BC574" i="1"/>
  <c r="AP576" i="1"/>
  <c r="BL576" i="1" s="1"/>
  <c r="BC576" i="1"/>
  <c r="AP577" i="1"/>
  <c r="BL577" i="1" s="1"/>
  <c r="BC577" i="1"/>
  <c r="BD588" i="1"/>
  <c r="AP591" i="1"/>
  <c r="BL591" i="1" s="1"/>
  <c r="BC591" i="1"/>
  <c r="AP595" i="1"/>
  <c r="BL595" i="1" s="1"/>
  <c r="BC595" i="1"/>
  <c r="BD597" i="1"/>
  <c r="BD599" i="1"/>
  <c r="BB603" i="1"/>
  <c r="AP604" i="1"/>
  <c r="BL604" i="1" s="1"/>
  <c r="BC604" i="1"/>
  <c r="BD614" i="1"/>
  <c r="BB616" i="1"/>
  <c r="AP617" i="1"/>
  <c r="BL617" i="1" s="1"/>
  <c r="BC617" i="1"/>
  <c r="AP620" i="1"/>
  <c r="BL620" i="1" s="1"/>
  <c r="BC620" i="1"/>
  <c r="AP630" i="1"/>
  <c r="BL630" i="1" s="1"/>
  <c r="BC630" i="1"/>
  <c r="BD631" i="1"/>
  <c r="BD632" i="1"/>
  <c r="BB634" i="1"/>
  <c r="BD637" i="1"/>
  <c r="AP642" i="1"/>
  <c r="BL642" i="1" s="1"/>
  <c r="BC642" i="1"/>
  <c r="BD643" i="1"/>
  <c r="BB645" i="1"/>
  <c r="BD658" i="1"/>
  <c r="AP2" i="1"/>
  <c r="BL2" i="1" s="1"/>
  <c r="BC2" i="1"/>
  <c r="AQ3" i="1"/>
  <c r="BM3" i="1" s="1"/>
  <c r="BD3" i="1"/>
  <c r="BB5" i="1"/>
  <c r="BB9" i="1"/>
  <c r="AP10" i="1"/>
  <c r="BL10" i="1" s="1"/>
  <c r="BC10" i="1"/>
  <c r="AP11" i="1"/>
  <c r="BL11" i="1" s="1"/>
  <c r="BC11" i="1"/>
  <c r="BB17" i="1"/>
  <c r="BD24" i="1"/>
  <c r="BD25" i="1"/>
  <c r="BD26" i="1"/>
  <c r="BD36" i="1"/>
  <c r="BB43" i="1"/>
  <c r="AP44" i="1"/>
  <c r="BL44" i="1" s="1"/>
  <c r="BC44" i="1"/>
  <c r="BD46" i="1"/>
  <c r="BD2" i="1"/>
  <c r="BB4" i="1"/>
  <c r="AP5" i="1"/>
  <c r="BL5" i="1" s="1"/>
  <c r="BC5" i="1"/>
  <c r="BD6" i="1"/>
  <c r="BB8" i="1"/>
  <c r="AP9" i="1"/>
  <c r="BL9" i="1" s="1"/>
  <c r="BC9" i="1"/>
  <c r="BD10" i="1"/>
  <c r="BD11" i="1"/>
  <c r="BB13" i="1"/>
  <c r="BB14" i="1"/>
  <c r="BB15" i="1"/>
  <c r="BB16" i="1"/>
  <c r="AP17" i="1"/>
  <c r="BL17" i="1" s="1"/>
  <c r="BC17" i="1"/>
  <c r="BD18" i="1"/>
  <c r="BB21" i="1"/>
  <c r="AP22" i="1"/>
  <c r="BL22" i="1" s="1"/>
  <c r="BC22" i="1"/>
  <c r="BD23" i="1"/>
  <c r="BB27" i="1"/>
  <c r="AP28" i="1"/>
  <c r="BL28" i="1" s="1"/>
  <c r="BC28" i="1"/>
  <c r="BD29" i="1"/>
  <c r="BD30" i="1"/>
  <c r="BB32" i="1"/>
  <c r="AP33" i="1"/>
  <c r="BL33" i="1" s="1"/>
  <c r="BC33" i="1"/>
  <c r="BD34" i="1"/>
  <c r="BD35" i="1"/>
  <c r="BB37" i="1"/>
  <c r="BB38" i="1"/>
  <c r="AP39" i="1"/>
  <c r="BL39" i="1" s="1"/>
  <c r="BC39" i="1"/>
  <c r="BD40" i="1"/>
  <c r="BB42" i="1"/>
  <c r="AP43" i="1"/>
  <c r="BL43" i="1" s="1"/>
  <c r="BC43" i="1"/>
  <c r="BD44" i="1"/>
  <c r="BB47" i="1"/>
  <c r="BB48" i="1"/>
  <c r="AP49" i="1"/>
  <c r="BL49" i="1" s="1"/>
  <c r="BC49" i="1"/>
  <c r="BD50" i="1"/>
  <c r="BB52" i="1"/>
  <c r="AP53" i="1"/>
  <c r="BL53" i="1" s="1"/>
  <c r="BC53" i="1"/>
  <c r="AP54" i="1"/>
  <c r="BL54" i="1" s="1"/>
  <c r="BC54" i="1"/>
  <c r="AP55" i="1"/>
  <c r="BL55" i="1" s="1"/>
  <c r="BC55" i="1"/>
  <c r="BD56" i="1"/>
  <c r="BB58" i="1"/>
  <c r="AP59" i="1"/>
  <c r="BL59" i="1" s="1"/>
  <c r="BC59" i="1"/>
  <c r="BD60" i="1"/>
  <c r="BB64" i="1"/>
  <c r="AP65" i="1"/>
  <c r="BL65" i="1" s="1"/>
  <c r="BC65" i="1"/>
  <c r="BD66" i="1"/>
  <c r="BB73" i="1"/>
  <c r="AP74" i="1"/>
  <c r="BL74" i="1" s="1"/>
  <c r="BC74" i="1"/>
  <c r="AP75" i="1"/>
  <c r="BL75" i="1" s="1"/>
  <c r="BC75" i="1"/>
  <c r="BD76" i="1"/>
  <c r="BB78" i="1"/>
  <c r="AP79" i="1"/>
  <c r="BL79" i="1" s="1"/>
  <c r="BC79" i="1"/>
  <c r="BD80" i="1"/>
  <c r="BB82" i="1"/>
  <c r="AP83" i="1"/>
  <c r="BL83" i="1" s="1"/>
  <c r="BC83" i="1"/>
  <c r="BD84" i="1"/>
  <c r="BB86" i="1"/>
  <c r="AP87" i="1"/>
  <c r="BL87" i="1" s="1"/>
  <c r="BC87" i="1"/>
  <c r="AP88" i="1"/>
  <c r="BL88" i="1" s="1"/>
  <c r="BC88" i="1"/>
  <c r="BD89" i="1"/>
  <c r="BD90" i="1"/>
  <c r="BB92" i="1"/>
  <c r="AP93" i="1"/>
  <c r="BL93" i="1" s="1"/>
  <c r="BC93" i="1"/>
  <c r="BD94" i="1"/>
  <c r="BB96" i="1"/>
  <c r="AP97" i="1"/>
  <c r="BL97" i="1" s="1"/>
  <c r="BC97" i="1"/>
  <c r="BD98" i="1"/>
  <c r="BB100" i="1"/>
  <c r="BB101" i="1"/>
  <c r="BB102" i="1"/>
  <c r="AP103" i="1"/>
  <c r="BL103" i="1" s="1"/>
  <c r="BC103" i="1"/>
  <c r="BD104" i="1"/>
  <c r="BB106" i="1"/>
  <c r="AP107" i="1"/>
  <c r="BL107" i="1" s="1"/>
  <c r="BC107" i="1"/>
  <c r="AP108" i="1"/>
  <c r="BL108" i="1" s="1"/>
  <c r="BC108" i="1"/>
  <c r="BD109" i="1"/>
  <c r="BD110" i="1"/>
  <c r="BB112" i="1"/>
  <c r="AP113" i="1"/>
  <c r="BL113" i="1" s="1"/>
  <c r="BC113" i="1"/>
  <c r="BD114" i="1"/>
  <c r="BB116" i="1"/>
  <c r="AP117" i="1"/>
  <c r="BL117" i="1" s="1"/>
  <c r="BC117" i="1"/>
  <c r="BD118" i="1"/>
  <c r="BD119" i="1"/>
  <c r="BD120" i="1"/>
  <c r="BB122" i="1"/>
  <c r="AP123" i="1"/>
  <c r="BL123" i="1" s="1"/>
  <c r="BC123" i="1"/>
  <c r="AP124" i="1"/>
  <c r="BL124" i="1" s="1"/>
  <c r="BC124" i="1"/>
  <c r="AP125" i="1"/>
  <c r="BL125" i="1" s="1"/>
  <c r="BC125" i="1"/>
  <c r="AP126" i="1"/>
  <c r="BL126" i="1" s="1"/>
  <c r="BC126" i="1"/>
  <c r="AP127" i="1"/>
  <c r="BL127" i="1" s="1"/>
  <c r="BC127" i="1"/>
  <c r="BD128" i="1"/>
  <c r="BB132" i="1"/>
  <c r="AP133" i="1"/>
  <c r="BL133" i="1" s="1"/>
  <c r="BC133" i="1"/>
  <c r="AP134" i="1"/>
  <c r="BL134" i="1" s="1"/>
  <c r="BC134" i="1"/>
  <c r="BD135" i="1"/>
  <c r="BB137" i="1"/>
  <c r="AP138" i="1"/>
  <c r="BL138" i="1" s="1"/>
  <c r="BC138" i="1"/>
  <c r="BD139" i="1"/>
  <c r="BB141" i="1"/>
  <c r="AP142" i="1"/>
  <c r="BL142" i="1" s="1"/>
  <c r="BC142" i="1"/>
  <c r="BD143" i="1"/>
  <c r="BB145" i="1"/>
  <c r="AP146" i="1"/>
  <c r="BL146" i="1" s="1"/>
  <c r="BC146" i="1"/>
  <c r="BD147" i="1"/>
  <c r="BB150" i="1"/>
  <c r="AP151" i="1"/>
  <c r="BL151" i="1" s="1"/>
  <c r="BC151" i="1"/>
  <c r="AP152" i="1"/>
  <c r="BL152" i="1" s="1"/>
  <c r="BC152" i="1"/>
  <c r="AP153" i="1"/>
  <c r="BL153" i="1" s="1"/>
  <c r="BC153" i="1"/>
  <c r="AP154" i="1"/>
  <c r="BL154" i="1" s="1"/>
  <c r="BC154" i="1"/>
  <c r="BD155" i="1"/>
  <c r="BB157" i="1"/>
  <c r="BB158" i="1"/>
  <c r="AP159" i="1"/>
  <c r="BL159" i="1" s="1"/>
  <c r="BC159" i="1"/>
  <c r="AP160" i="1"/>
  <c r="BL160" i="1" s="1"/>
  <c r="BC160" i="1"/>
  <c r="BD161" i="1"/>
  <c r="BB163" i="1"/>
  <c r="AP164" i="1"/>
  <c r="BL164" i="1" s="1"/>
  <c r="BC164" i="1"/>
  <c r="BD165" i="1"/>
  <c r="BB168" i="1"/>
  <c r="BB169" i="1"/>
  <c r="BB170" i="1"/>
  <c r="AP171" i="1"/>
  <c r="BL171" i="1" s="1"/>
  <c r="BC171" i="1"/>
  <c r="AP172" i="1"/>
  <c r="BL172" i="1" s="1"/>
  <c r="BC172" i="1"/>
  <c r="BD173" i="1"/>
  <c r="BD174" i="1"/>
  <c r="BD175" i="1"/>
  <c r="BB177" i="1"/>
  <c r="AP178" i="1"/>
  <c r="BL178" i="1" s="1"/>
  <c r="BC178" i="1"/>
  <c r="BD179" i="1"/>
  <c r="BB181" i="1"/>
  <c r="BB182" i="1"/>
  <c r="AP183" i="1"/>
  <c r="BL183" i="1" s="1"/>
  <c r="BC183" i="1"/>
  <c r="AP184" i="1"/>
  <c r="BL184" i="1" s="1"/>
  <c r="BC184" i="1"/>
  <c r="AP185" i="1"/>
  <c r="BL185" i="1" s="1"/>
  <c r="BC185" i="1"/>
  <c r="BD186" i="1"/>
  <c r="BD187" i="1"/>
  <c r="BD188" i="1"/>
  <c r="BD189" i="1"/>
  <c r="BD190" i="1"/>
  <c r="BB192" i="1"/>
  <c r="AP193" i="1"/>
  <c r="BL193" i="1" s="1"/>
  <c r="BC193" i="1"/>
  <c r="AP194" i="1"/>
  <c r="BL194" i="1" s="1"/>
  <c r="BC194" i="1"/>
  <c r="BD195" i="1"/>
  <c r="BB199" i="1"/>
  <c r="AP200" i="1"/>
  <c r="BL200" i="1" s="1"/>
  <c r="BC200" i="1"/>
  <c r="BD201" i="1"/>
  <c r="BB203" i="1"/>
  <c r="AP204" i="1"/>
  <c r="BL204" i="1" s="1"/>
  <c r="BC204" i="1"/>
  <c r="BD205" i="1"/>
  <c r="BB207" i="1"/>
  <c r="AP208" i="1"/>
  <c r="BL208" i="1" s="1"/>
  <c r="BC208" i="1"/>
  <c r="BD209" i="1"/>
  <c r="AO211" i="1"/>
  <c r="BK211" i="1" s="1"/>
  <c r="BB211" i="1"/>
  <c r="AP212" i="1"/>
  <c r="BL212" i="1" s="1"/>
  <c r="BC212" i="1"/>
  <c r="BD213" i="1"/>
  <c r="BB215" i="1"/>
  <c r="AP216" i="1"/>
  <c r="BL216" i="1" s="1"/>
  <c r="BC216" i="1"/>
  <c r="BD217" i="1"/>
  <c r="BB222" i="1"/>
  <c r="AP223" i="1"/>
  <c r="BL223" i="1" s="1"/>
  <c r="BC223" i="1"/>
  <c r="AP224" i="1"/>
  <c r="BL224" i="1" s="1"/>
  <c r="BC224" i="1"/>
  <c r="AP225" i="1"/>
  <c r="BL225" i="1" s="1"/>
  <c r="BC225" i="1"/>
  <c r="AP226" i="1"/>
  <c r="BL226" i="1" s="1"/>
  <c r="BC226" i="1"/>
  <c r="BD227" i="1"/>
  <c r="BD228" i="1"/>
  <c r="BD229" i="1"/>
  <c r="BD230" i="1"/>
  <c r="BD231" i="1"/>
  <c r="BD232" i="1"/>
  <c r="BB234" i="1"/>
  <c r="AP235" i="1"/>
  <c r="BL235" i="1" s="1"/>
  <c r="BC235" i="1"/>
  <c r="AP236" i="1"/>
  <c r="BL236" i="1" s="1"/>
  <c r="BC236" i="1"/>
  <c r="BD237" i="1"/>
  <c r="BD238" i="1"/>
  <c r="BD239" i="1"/>
  <c r="BB241" i="1"/>
  <c r="AP242" i="1"/>
  <c r="BL242" i="1" s="1"/>
  <c r="BC242" i="1"/>
  <c r="BD243" i="1"/>
  <c r="BD244" i="1"/>
  <c r="BB246" i="1"/>
  <c r="AP247" i="1"/>
  <c r="BL247" i="1" s="1"/>
  <c r="BC247" i="1"/>
  <c r="BD248" i="1"/>
  <c r="BB251" i="1"/>
  <c r="AP252" i="1"/>
  <c r="BL252" i="1" s="1"/>
  <c r="BC252" i="1"/>
  <c r="BD253" i="1"/>
  <c r="BB255" i="1"/>
  <c r="BB256" i="1"/>
  <c r="BB257" i="1"/>
  <c r="AP258" i="1"/>
  <c r="BL258" i="1" s="1"/>
  <c r="BC258" i="1"/>
  <c r="BD259" i="1"/>
  <c r="BD260" i="1"/>
  <c r="BB263" i="1"/>
  <c r="AP264" i="1"/>
  <c r="BL264" i="1" s="1"/>
  <c r="BC264" i="1"/>
  <c r="BD265" i="1"/>
  <c r="BD266" i="1"/>
  <c r="BB268" i="1"/>
  <c r="AP269" i="1"/>
  <c r="BL269" i="1" s="1"/>
  <c r="BC269" i="1"/>
  <c r="BD270" i="1"/>
  <c r="BD271" i="1"/>
  <c r="BB273" i="1"/>
  <c r="AP274" i="1"/>
  <c r="BL274" i="1" s="1"/>
  <c r="BC274" i="1"/>
  <c r="BD275" i="1"/>
  <c r="BB277" i="1"/>
  <c r="BB278" i="1"/>
  <c r="BB279" i="1"/>
  <c r="BB280" i="1"/>
  <c r="BB281" i="1"/>
  <c r="AP282" i="1"/>
  <c r="BL282" i="1" s="1"/>
  <c r="BC282" i="1"/>
  <c r="BD283" i="1"/>
  <c r="BB286" i="1"/>
  <c r="AP287" i="1"/>
  <c r="BL287" i="1" s="1"/>
  <c r="BC287" i="1"/>
  <c r="BD288" i="1"/>
  <c r="BB290" i="1"/>
  <c r="AP291" i="1"/>
  <c r="BL291" i="1" s="1"/>
  <c r="BC291" i="1"/>
  <c r="BD292" i="1"/>
  <c r="BB294" i="1"/>
  <c r="AP295" i="1"/>
  <c r="BL295" i="1" s="1"/>
  <c r="BC295" i="1"/>
  <c r="BD296" i="1"/>
  <c r="BB298" i="1"/>
  <c r="AP299" i="1"/>
  <c r="BL299" i="1" s="1"/>
  <c r="BC299" i="1"/>
  <c r="BD300" i="1"/>
  <c r="BD301" i="1"/>
  <c r="BB303" i="1"/>
  <c r="BB304" i="1"/>
  <c r="AP305" i="1"/>
  <c r="BL305" i="1" s="1"/>
  <c r="BC305" i="1"/>
  <c r="BD306" i="1"/>
  <c r="BD307" i="1"/>
  <c r="BB309" i="1"/>
  <c r="BB310" i="1"/>
  <c r="AP311" i="1"/>
  <c r="BL311" i="1" s="1"/>
  <c r="BC311" i="1"/>
  <c r="BD312" i="1"/>
  <c r="BB314" i="1"/>
  <c r="AP315" i="1"/>
  <c r="BL315" i="1" s="1"/>
  <c r="BC315" i="1"/>
  <c r="BD316" i="1"/>
  <c r="BB318" i="1"/>
  <c r="AP319" i="1"/>
  <c r="BL319" i="1" s="1"/>
  <c r="BC319" i="1"/>
  <c r="AP320" i="1"/>
  <c r="BL320" i="1" s="1"/>
  <c r="BC320" i="1"/>
  <c r="AP321" i="1"/>
  <c r="BL321" i="1" s="1"/>
  <c r="BC321" i="1"/>
  <c r="AP322" i="1"/>
  <c r="BL322" i="1" s="1"/>
  <c r="BC322" i="1"/>
  <c r="BD323" i="1"/>
  <c r="BB325" i="1"/>
  <c r="AP326" i="1"/>
  <c r="BL326" i="1" s="1"/>
  <c r="BC326" i="1"/>
  <c r="AP327" i="1"/>
  <c r="BL327" i="1" s="1"/>
  <c r="BC327" i="1"/>
  <c r="BD328" i="1"/>
  <c r="BB332" i="1"/>
  <c r="AP333" i="1"/>
  <c r="BL333" i="1" s="1"/>
  <c r="BC333" i="1"/>
  <c r="AP334" i="1"/>
  <c r="BL334" i="1" s="1"/>
  <c r="BC334" i="1"/>
  <c r="BD335" i="1"/>
  <c r="BB337" i="1"/>
  <c r="AP338" i="1"/>
  <c r="BL338" i="1" s="1"/>
  <c r="BC338" i="1"/>
  <c r="BD339" i="1"/>
  <c r="BD340" i="1"/>
  <c r="BB342" i="1"/>
  <c r="AP343" i="1"/>
  <c r="BL343" i="1" s="1"/>
  <c r="BC343" i="1"/>
  <c r="BD344" i="1"/>
  <c r="BD345" i="1"/>
  <c r="BB347" i="1"/>
  <c r="AP348" i="1"/>
  <c r="BL348" i="1" s="1"/>
  <c r="BC348" i="1"/>
  <c r="AP349" i="1"/>
  <c r="BL349" i="1" s="1"/>
  <c r="BC349" i="1"/>
  <c r="BD350" i="1"/>
  <c r="BB352" i="1"/>
  <c r="AP353" i="1"/>
  <c r="BL353" i="1" s="1"/>
  <c r="BC353" i="1"/>
  <c r="BD354" i="1"/>
  <c r="BB356" i="1"/>
  <c r="AP357" i="1"/>
  <c r="BL357" i="1" s="1"/>
  <c r="BC357" i="1"/>
  <c r="AP358" i="1"/>
  <c r="BL358" i="1" s="1"/>
  <c r="BC358" i="1"/>
  <c r="AP359" i="1"/>
  <c r="BL359" i="1" s="1"/>
  <c r="BC359" i="1"/>
  <c r="BD360" i="1"/>
  <c r="BB362" i="1"/>
  <c r="AP363" i="1"/>
  <c r="BL363" i="1" s="1"/>
  <c r="BC363" i="1"/>
  <c r="BD364" i="1"/>
  <c r="BD365" i="1"/>
  <c r="BB369" i="1"/>
  <c r="AP370" i="1"/>
  <c r="BL370" i="1" s="1"/>
  <c r="BC370" i="1"/>
  <c r="BD371" i="1"/>
  <c r="BD372" i="1"/>
  <c r="BD373" i="1"/>
  <c r="BB375" i="1"/>
  <c r="BB376" i="1"/>
  <c r="BB377" i="1"/>
  <c r="AP378" i="1"/>
  <c r="BL378" i="1" s="1"/>
  <c r="BC378" i="1"/>
  <c r="BD379" i="1"/>
  <c r="BB381" i="1"/>
  <c r="BB382" i="1"/>
  <c r="AP383" i="1"/>
  <c r="BL383" i="1" s="1"/>
  <c r="BC383" i="1"/>
  <c r="BD384" i="1"/>
  <c r="BB387" i="1"/>
  <c r="BB388" i="1"/>
  <c r="AP389" i="1"/>
  <c r="BL389" i="1" s="1"/>
  <c r="BC389" i="1"/>
  <c r="BD390" i="1"/>
  <c r="BD391" i="1"/>
  <c r="BD392" i="1"/>
  <c r="BD393" i="1"/>
  <c r="BD394" i="1"/>
  <c r="BB399" i="1"/>
  <c r="AP400" i="1"/>
  <c r="BL400" i="1" s="1"/>
  <c r="BC400" i="1"/>
  <c r="BD401" i="1"/>
  <c r="BB405" i="1"/>
  <c r="AP406" i="1"/>
  <c r="BL406" i="1" s="1"/>
  <c r="BC406" i="1"/>
  <c r="BD407" i="1"/>
  <c r="BB410" i="1"/>
  <c r="AP411" i="1"/>
  <c r="BL411" i="1" s="1"/>
  <c r="BC411" i="1"/>
  <c r="AP412" i="1"/>
  <c r="BL412" i="1" s="1"/>
  <c r="BC412" i="1"/>
  <c r="AP413" i="1"/>
  <c r="BL413" i="1" s="1"/>
  <c r="BC413" i="1"/>
  <c r="BD414" i="1"/>
  <c r="BB416" i="1"/>
  <c r="AP417" i="1"/>
  <c r="BL417" i="1" s="1"/>
  <c r="BC417" i="1"/>
  <c r="BD418" i="1"/>
  <c r="BB421" i="1"/>
  <c r="AP422" i="1"/>
  <c r="BL422" i="1" s="1"/>
  <c r="BC422" i="1"/>
  <c r="AP423" i="1"/>
  <c r="BL423" i="1" s="1"/>
  <c r="BC423" i="1"/>
  <c r="AP424" i="1"/>
  <c r="BL424" i="1" s="1"/>
  <c r="BC424" i="1"/>
  <c r="BD425" i="1"/>
  <c r="BD426" i="1"/>
  <c r="BB428" i="1"/>
  <c r="AP429" i="1"/>
  <c r="BL429" i="1" s="1"/>
  <c r="BC429" i="1"/>
  <c r="BD430" i="1"/>
  <c r="BB436" i="1"/>
  <c r="AP437" i="1"/>
  <c r="BL437" i="1" s="1"/>
  <c r="BC437" i="1"/>
  <c r="BD438" i="1"/>
  <c r="BB440" i="1"/>
  <c r="AP441" i="1"/>
  <c r="BL441" i="1" s="1"/>
  <c r="BC441" i="1"/>
  <c r="BD442" i="1"/>
  <c r="BB444" i="1"/>
  <c r="AP445" i="1"/>
  <c r="BL445" i="1" s="1"/>
  <c r="BC445" i="1"/>
  <c r="BD446" i="1"/>
  <c r="BB448" i="1"/>
  <c r="AP449" i="1"/>
  <c r="BL449" i="1" s="1"/>
  <c r="BC449" i="1"/>
  <c r="AP450" i="1"/>
  <c r="BL450" i="1" s="1"/>
  <c r="BC450" i="1"/>
  <c r="BD451" i="1"/>
  <c r="BD452" i="1"/>
  <c r="BB454" i="1"/>
  <c r="BB455" i="1"/>
  <c r="BB456" i="1"/>
  <c r="BB457" i="1"/>
  <c r="BB458" i="1"/>
  <c r="AP459" i="1"/>
  <c r="BL459" i="1" s="1"/>
  <c r="BC459" i="1"/>
  <c r="AP460" i="1"/>
  <c r="BL460" i="1" s="1"/>
  <c r="BC460" i="1"/>
  <c r="AP461" i="1"/>
  <c r="BL461" i="1" s="1"/>
  <c r="BC461" i="1"/>
  <c r="AP462" i="1"/>
  <c r="BL462" i="1" s="1"/>
  <c r="BC462" i="1"/>
  <c r="AP463" i="1"/>
  <c r="BL463" i="1" s="1"/>
  <c r="BC463" i="1"/>
  <c r="BD464" i="1"/>
  <c r="BB466" i="1"/>
  <c r="AP467" i="1"/>
  <c r="BL467" i="1" s="1"/>
  <c r="BC467" i="1"/>
  <c r="BD468" i="1"/>
  <c r="BB470" i="1"/>
  <c r="AP471" i="1"/>
  <c r="BL471" i="1" s="1"/>
  <c r="BC471" i="1"/>
  <c r="AP472" i="1"/>
  <c r="BL472" i="1" s="1"/>
  <c r="BC472" i="1"/>
  <c r="BD473" i="1"/>
  <c r="BB476" i="1"/>
  <c r="AP477" i="1"/>
  <c r="BL477" i="1" s="1"/>
  <c r="BC477" i="1"/>
  <c r="BD478" i="1"/>
  <c r="BD479" i="1"/>
  <c r="BD480" i="1"/>
  <c r="BD481" i="1"/>
  <c r="BD482" i="1"/>
  <c r="BD483" i="1"/>
  <c r="BB485" i="1"/>
  <c r="AP486" i="1"/>
  <c r="BL486" i="1" s="1"/>
  <c r="BC486" i="1"/>
  <c r="BD487" i="1"/>
  <c r="BD488" i="1"/>
  <c r="BD489" i="1"/>
  <c r="BD490" i="1"/>
  <c r="BD491" i="1"/>
  <c r="BB494" i="1"/>
  <c r="AP495" i="1"/>
  <c r="BL495" i="1" s="1"/>
  <c r="BC495" i="1"/>
  <c r="BD496" i="1"/>
  <c r="BB499" i="1"/>
  <c r="BB500" i="1"/>
  <c r="AP501" i="1"/>
  <c r="BL501" i="1" s="1"/>
  <c r="BC501" i="1"/>
  <c r="BD502" i="1"/>
  <c r="BB504" i="1"/>
  <c r="BB505" i="1"/>
  <c r="BB506" i="1"/>
  <c r="BB507" i="1"/>
  <c r="BB508" i="1"/>
  <c r="AP509" i="1"/>
  <c r="BL509" i="1" s="1"/>
  <c r="BC509" i="1"/>
  <c r="BD510" i="1"/>
  <c r="BD511" i="1"/>
  <c r="BD512" i="1"/>
  <c r="BB514" i="1"/>
  <c r="AP515" i="1"/>
  <c r="BL515" i="1" s="1"/>
  <c r="BC515" i="1"/>
  <c r="AP516" i="1"/>
  <c r="BL516" i="1" s="1"/>
  <c r="BC516" i="1"/>
  <c r="AP517" i="1"/>
  <c r="BL517" i="1" s="1"/>
  <c r="BC517" i="1"/>
  <c r="AP518" i="1"/>
  <c r="BL518" i="1" s="1"/>
  <c r="BC518" i="1"/>
  <c r="BD519" i="1"/>
  <c r="BB523" i="1"/>
  <c r="AP524" i="1"/>
  <c r="BL524" i="1" s="1"/>
  <c r="BC524" i="1"/>
  <c r="BD525" i="1"/>
  <c r="BD526" i="1"/>
  <c r="BB531" i="1"/>
  <c r="AP532" i="1"/>
  <c r="BL532" i="1" s="1"/>
  <c r="BC532" i="1"/>
  <c r="AP533" i="1"/>
  <c r="BL533" i="1" s="1"/>
  <c r="BC533" i="1"/>
  <c r="AP534" i="1"/>
  <c r="BL534" i="1" s="1"/>
  <c r="BC534" i="1"/>
  <c r="AP535" i="1"/>
  <c r="BL535" i="1" s="1"/>
  <c r="BC535" i="1"/>
  <c r="AP536" i="1"/>
  <c r="BL536" i="1" s="1"/>
  <c r="BC536" i="1"/>
  <c r="AP537" i="1"/>
  <c r="BL537" i="1" s="1"/>
  <c r="BC537" i="1"/>
  <c r="AP538" i="1"/>
  <c r="BL538" i="1" s="1"/>
  <c r="BC538" i="1"/>
  <c r="BD539" i="1"/>
  <c r="BB542" i="1"/>
  <c r="AP543" i="1"/>
  <c r="BL543" i="1" s="1"/>
  <c r="BC543" i="1"/>
  <c r="BD544" i="1"/>
  <c r="BD545" i="1"/>
  <c r="BB547" i="1"/>
  <c r="BB548" i="1"/>
  <c r="AP549" i="1"/>
  <c r="BL549" i="1" s="1"/>
  <c r="BC549" i="1"/>
  <c r="BD550" i="1"/>
  <c r="BB552" i="1"/>
  <c r="AP553" i="1"/>
  <c r="BL553" i="1" s="1"/>
  <c r="BC553" i="1"/>
  <c r="AP554" i="1"/>
  <c r="BL554" i="1" s="1"/>
  <c r="BC554" i="1"/>
  <c r="BD555" i="1"/>
  <c r="BB559" i="1"/>
  <c r="AP560" i="1"/>
  <c r="BL560" i="1" s="1"/>
  <c r="BC560" i="1"/>
  <c r="BD561" i="1"/>
  <c r="BB563" i="1"/>
  <c r="AP564" i="1"/>
  <c r="BL564" i="1" s="1"/>
  <c r="BC564" i="1"/>
  <c r="AP565" i="1"/>
  <c r="BL565" i="1" s="1"/>
  <c r="BC565" i="1"/>
  <c r="AP566" i="1"/>
  <c r="BL566" i="1" s="1"/>
  <c r="BC566" i="1"/>
  <c r="BD567" i="1"/>
  <c r="BB569" i="1"/>
  <c r="BB570" i="1"/>
  <c r="AP571" i="1"/>
  <c r="BL571" i="1" s="1"/>
  <c r="BC571" i="1"/>
  <c r="BD572" i="1"/>
  <c r="AQ573" i="1"/>
  <c r="BM573" i="1" s="1"/>
  <c r="BD573" i="1"/>
  <c r="BB578" i="1"/>
  <c r="AP579" i="1"/>
  <c r="BL579" i="1" s="1"/>
  <c r="BC579" i="1"/>
  <c r="BD580" i="1"/>
  <c r="BD581" i="1"/>
  <c r="BB584" i="1"/>
  <c r="AP585" i="1"/>
  <c r="BL585" i="1" s="1"/>
  <c r="BC585" i="1"/>
  <c r="BD586" i="1"/>
  <c r="BB588" i="1"/>
  <c r="AP589" i="1"/>
  <c r="BL589" i="1" s="1"/>
  <c r="BC589" i="1"/>
  <c r="BD590" i="1"/>
  <c r="BB596" i="1"/>
  <c r="BB597" i="1"/>
  <c r="BB598" i="1"/>
  <c r="BB599" i="1"/>
  <c r="AP600" i="1"/>
  <c r="BL600" i="1" s="1"/>
  <c r="BC600" i="1"/>
  <c r="AP601" i="1"/>
  <c r="BL601" i="1" s="1"/>
  <c r="BC601" i="1"/>
  <c r="AP602" i="1"/>
  <c r="BL602" i="1" s="1"/>
  <c r="BC602" i="1"/>
  <c r="BD603" i="1"/>
  <c r="BB605" i="1"/>
  <c r="AP606" i="1"/>
  <c r="BL606" i="1" s="1"/>
  <c r="BC606" i="1"/>
  <c r="BD607" i="1"/>
  <c r="BB716" i="1"/>
  <c r="BB717" i="1"/>
  <c r="BB718" i="1"/>
  <c r="BB719" i="1"/>
  <c r="BB720" i="1"/>
  <c r="AP721" i="1"/>
  <c r="BL721" i="1" s="1"/>
  <c r="BC721" i="1"/>
  <c r="BD722" i="1"/>
  <c r="BB725" i="1"/>
  <c r="AP726" i="1"/>
  <c r="BL726" i="1" s="1"/>
  <c r="BC726" i="1"/>
  <c r="AP727" i="1"/>
  <c r="BL727" i="1" s="1"/>
  <c r="BC727" i="1"/>
  <c r="AP728" i="1"/>
  <c r="BL728" i="1" s="1"/>
  <c r="BC728" i="1"/>
  <c r="AP729" i="1"/>
  <c r="BL729" i="1" s="1"/>
  <c r="BC729" i="1"/>
  <c r="AP730" i="1"/>
  <c r="BL730" i="1" s="1"/>
  <c r="BC730" i="1"/>
  <c r="AP731" i="1"/>
  <c r="BL731" i="1" s="1"/>
  <c r="BC731" i="1"/>
  <c r="AP732" i="1"/>
  <c r="BL732" i="1" s="1"/>
  <c r="BC732" i="1"/>
  <c r="AP733" i="1"/>
  <c r="BL733" i="1" s="1"/>
  <c r="BC733" i="1"/>
  <c r="AP734" i="1"/>
  <c r="BL734" i="1" s="1"/>
  <c r="BC734" i="1"/>
  <c r="BD735" i="1"/>
  <c r="BB737" i="1"/>
  <c r="AP738" i="1"/>
  <c r="BL738" i="1" s="1"/>
  <c r="BC738" i="1"/>
  <c r="BD739" i="1"/>
  <c r="BB741" i="1"/>
  <c r="BB742" i="1"/>
  <c r="BB743" i="1"/>
  <c r="AP744" i="1"/>
  <c r="BL744" i="1" s="1"/>
  <c r="BC744" i="1"/>
  <c r="BD745" i="1"/>
  <c r="BD746" i="1"/>
  <c r="BB748" i="1"/>
  <c r="AP749" i="1"/>
  <c r="BL749" i="1" s="1"/>
  <c r="BC749" i="1"/>
  <c r="BD750" i="1"/>
  <c r="BB752" i="1"/>
  <c r="AP753" i="1"/>
  <c r="BL753" i="1" s="1"/>
  <c r="BC753" i="1"/>
  <c r="BD754" i="1"/>
  <c r="BD755" i="1"/>
  <c r="BB757" i="1"/>
  <c r="AP758" i="1"/>
  <c r="BL758" i="1" s="1"/>
  <c r="BC758" i="1"/>
  <c r="BD759" i="1"/>
  <c r="BB761" i="1"/>
  <c r="AP762" i="1"/>
  <c r="BL762" i="1" s="1"/>
  <c r="BC762" i="1"/>
  <c r="AP763" i="1"/>
  <c r="BL763" i="1" s="1"/>
  <c r="BC763" i="1"/>
  <c r="BD764" i="1"/>
  <c r="BB766" i="1"/>
  <c r="AP767" i="1"/>
  <c r="BL767" i="1" s="1"/>
  <c r="BC767" i="1"/>
  <c r="AP768" i="1"/>
  <c r="BL768" i="1" s="1"/>
  <c r="BC768" i="1"/>
  <c r="AP769" i="1"/>
  <c r="BL769" i="1" s="1"/>
  <c r="BC769" i="1"/>
  <c r="BD770" i="1"/>
  <c r="BD771" i="1"/>
  <c r="BD772" i="1"/>
  <c r="BB778" i="1"/>
  <c r="AP779" i="1"/>
  <c r="BL779" i="1" s="1"/>
  <c r="BC779" i="1"/>
  <c r="BD780" i="1"/>
  <c r="BB782" i="1"/>
  <c r="AP783" i="1"/>
  <c r="BL783" i="1" s="1"/>
  <c r="BC783" i="1"/>
  <c r="AP784" i="1"/>
  <c r="BL784" i="1" s="1"/>
  <c r="BC784" i="1"/>
  <c r="BD785" i="1"/>
  <c r="BB787" i="1"/>
  <c r="AP788" i="1"/>
  <c r="BL788" i="1" s="1"/>
  <c r="BC788" i="1"/>
  <c r="BD789" i="1"/>
  <c r="BB792" i="1"/>
  <c r="BB793" i="1"/>
  <c r="BB794" i="1"/>
  <c r="BB795" i="1"/>
  <c r="AP796" i="1"/>
  <c r="BL796" i="1" s="1"/>
  <c r="BC796" i="1"/>
  <c r="AP797" i="1"/>
  <c r="BL797" i="1" s="1"/>
  <c r="BC797" i="1"/>
  <c r="AP798" i="1"/>
  <c r="BL798" i="1" s="1"/>
  <c r="BC798" i="1"/>
  <c r="BD799" i="1"/>
  <c r="BB805" i="1"/>
  <c r="BB806" i="1"/>
  <c r="AP807" i="1"/>
  <c r="BL807" i="1" s="1"/>
  <c r="BC807" i="1"/>
  <c r="BD808" i="1"/>
  <c r="BB811" i="1"/>
  <c r="AP812" i="1"/>
  <c r="BL812" i="1" s="1"/>
  <c r="BC812" i="1"/>
  <c r="BD813" i="1"/>
  <c r="BB816" i="1"/>
  <c r="BB817" i="1"/>
  <c r="BB818" i="1"/>
  <c r="BB819" i="1"/>
  <c r="AP820" i="1"/>
  <c r="BL820" i="1" s="1"/>
  <c r="BC820" i="1"/>
  <c r="BD821" i="1"/>
  <c r="BB823" i="1"/>
  <c r="AP824" i="1"/>
  <c r="BL824" i="1" s="1"/>
  <c r="BC824" i="1"/>
  <c r="BD825" i="1"/>
  <c r="BD826" i="1"/>
  <c r="BB828" i="1"/>
  <c r="AP829" i="1"/>
  <c r="BL829" i="1" s="1"/>
  <c r="BC829" i="1"/>
  <c r="BD830" i="1"/>
  <c r="BB832" i="1"/>
  <c r="AP833" i="1"/>
  <c r="BL833" i="1" s="1"/>
  <c r="BC833" i="1"/>
  <c r="BD834" i="1"/>
  <c r="BD835" i="1"/>
  <c r="BB838" i="1"/>
  <c r="AP839" i="1"/>
  <c r="BL839" i="1" s="1"/>
  <c r="BC839" i="1"/>
  <c r="BD840" i="1"/>
  <c r="BB1065" i="1"/>
  <c r="BB1066" i="1"/>
  <c r="BB1067" i="1"/>
  <c r="BB1068" i="1"/>
  <c r="BB1069" i="1"/>
  <c r="BB1070" i="1"/>
  <c r="BB1071" i="1"/>
  <c r="BB1072" i="1"/>
  <c r="BB1073" i="1"/>
  <c r="BB1074" i="1"/>
  <c r="BB1075" i="1"/>
  <c r="BB1076" i="1"/>
  <c r="BB1077" i="1"/>
  <c r="BB1078" i="1"/>
  <c r="BB1079" i="1"/>
  <c r="BB1080" i="1"/>
  <c r="BB1081" i="1"/>
  <c r="BB1082" i="1"/>
  <c r="BB1083" i="1"/>
  <c r="BB1084" i="1"/>
  <c r="BB1085" i="1"/>
  <c r="BB1086" i="1"/>
  <c r="BB1087" i="1"/>
  <c r="BB1088" i="1"/>
  <c r="BB1089" i="1"/>
  <c r="BB1090" i="1"/>
  <c r="AP1091" i="1"/>
  <c r="BL1091" i="1" s="1"/>
  <c r="BC1091" i="1"/>
  <c r="AP1092" i="1"/>
  <c r="BL1092" i="1" s="1"/>
  <c r="BC1092" i="1"/>
  <c r="AP1093" i="1"/>
  <c r="BL1093" i="1" s="1"/>
  <c r="BC1093" i="1"/>
  <c r="AP1094" i="1"/>
  <c r="BL1094" i="1" s="1"/>
  <c r="BC1094" i="1"/>
  <c r="AP1095" i="1"/>
  <c r="BL1095" i="1" s="1"/>
  <c r="BC1095" i="1"/>
  <c r="AP1096" i="1"/>
  <c r="BL1096" i="1" s="1"/>
  <c r="BC1096" i="1"/>
  <c r="AP1097" i="1"/>
  <c r="BL1097" i="1" s="1"/>
  <c r="BC1097" i="1"/>
  <c r="AP1098" i="1"/>
  <c r="BL1098" i="1" s="1"/>
  <c r="BC1098" i="1"/>
  <c r="AP1099" i="1"/>
  <c r="BL1099" i="1" s="1"/>
  <c r="BC1099" i="1"/>
  <c r="AP1100" i="1"/>
  <c r="BL1100" i="1" s="1"/>
  <c r="BC1100" i="1"/>
  <c r="AP1101" i="1"/>
  <c r="BL1101" i="1" s="1"/>
  <c r="BC1101" i="1"/>
  <c r="AP1102" i="1"/>
  <c r="BL1102" i="1" s="1"/>
  <c r="BC1102" i="1"/>
  <c r="AP1103" i="1"/>
  <c r="BL1103" i="1" s="1"/>
  <c r="BC1103" i="1"/>
  <c r="AP1104" i="1"/>
  <c r="BL1104" i="1" s="1"/>
  <c r="BC1104" i="1"/>
  <c r="AP1105" i="1"/>
  <c r="BL1105" i="1" s="1"/>
  <c r="BC1105" i="1"/>
  <c r="AP1106" i="1"/>
  <c r="BL1106" i="1" s="1"/>
  <c r="BC1106" i="1"/>
  <c r="AP1107" i="1"/>
  <c r="BL1107" i="1" s="1"/>
  <c r="BC1107" i="1"/>
  <c r="AP1108" i="1"/>
  <c r="BL1108" i="1" s="1"/>
  <c r="BC1108" i="1"/>
  <c r="AP1109" i="1"/>
  <c r="BL1109" i="1" s="1"/>
  <c r="BC1109" i="1"/>
  <c r="AP1110" i="1"/>
  <c r="BL1110" i="1" s="1"/>
  <c r="BC1110" i="1"/>
  <c r="AP1111" i="1"/>
  <c r="BL1111" i="1" s="1"/>
  <c r="BC1111" i="1"/>
  <c r="AP1112" i="1"/>
  <c r="BL1112" i="1" s="1"/>
  <c r="BC1112" i="1"/>
  <c r="AP1113" i="1"/>
  <c r="BL1113" i="1" s="1"/>
  <c r="BC1113" i="1"/>
  <c r="AP1114" i="1"/>
  <c r="BL1114" i="1" s="1"/>
  <c r="BC1114" i="1"/>
  <c r="AP1115" i="1"/>
  <c r="BL1115" i="1" s="1"/>
  <c r="BC1115" i="1"/>
  <c r="AP1116" i="1"/>
  <c r="BL1116" i="1" s="1"/>
  <c r="BC1116" i="1"/>
  <c r="AP1117" i="1"/>
  <c r="BL1117" i="1" s="1"/>
  <c r="BC1117" i="1"/>
  <c r="AP1118" i="1"/>
  <c r="BL1118" i="1" s="1"/>
  <c r="BC1118" i="1"/>
  <c r="AP1119" i="1"/>
  <c r="BL1119" i="1" s="1"/>
  <c r="BC1119" i="1"/>
  <c r="AP1120" i="1"/>
  <c r="BL1120" i="1" s="1"/>
  <c r="BC1120" i="1"/>
  <c r="AP1121" i="1"/>
  <c r="BL1121" i="1" s="1"/>
  <c r="BC1121" i="1"/>
  <c r="AP1122" i="1"/>
  <c r="BL1122" i="1" s="1"/>
  <c r="BC1122" i="1"/>
  <c r="AP1123" i="1"/>
  <c r="BL1123" i="1" s="1"/>
  <c r="BC1123" i="1"/>
  <c r="AP1124" i="1"/>
  <c r="BL1124" i="1" s="1"/>
  <c r="BC1124" i="1"/>
  <c r="AP1125" i="1"/>
  <c r="BL1125" i="1" s="1"/>
  <c r="BC1125" i="1"/>
  <c r="AP1126" i="1"/>
  <c r="BL1126" i="1" s="1"/>
  <c r="BC1126" i="1"/>
  <c r="AP1127" i="1"/>
  <c r="BL1127" i="1" s="1"/>
  <c r="BC1127" i="1"/>
  <c r="AP1128" i="1"/>
  <c r="BL1128" i="1" s="1"/>
  <c r="BC1128" i="1"/>
  <c r="AP1129" i="1"/>
  <c r="BL1129" i="1" s="1"/>
  <c r="BC1129" i="1"/>
  <c r="AP1130" i="1"/>
  <c r="BL1130" i="1" s="1"/>
  <c r="BC1130" i="1"/>
  <c r="AP1131" i="1"/>
  <c r="BL1131" i="1" s="1"/>
  <c r="BC1131" i="1"/>
  <c r="AP1132" i="1"/>
  <c r="BL1132" i="1" s="1"/>
  <c r="BC1132" i="1"/>
  <c r="AP1133" i="1"/>
  <c r="BL1133" i="1" s="1"/>
  <c r="BC1133" i="1"/>
  <c r="AP1134" i="1"/>
  <c r="BL1134" i="1" s="1"/>
  <c r="BC1134" i="1"/>
  <c r="AP1135" i="1"/>
  <c r="BL1135" i="1" s="1"/>
  <c r="BC1135" i="1"/>
  <c r="AP1136" i="1"/>
  <c r="BL1136" i="1" s="1"/>
  <c r="BC1136" i="1"/>
  <c r="AP1137" i="1"/>
  <c r="BL1137" i="1" s="1"/>
  <c r="BC1137" i="1"/>
  <c r="AP1138" i="1"/>
  <c r="BL1138" i="1" s="1"/>
  <c r="BC1138" i="1"/>
  <c r="AP1139" i="1"/>
  <c r="BL1139" i="1" s="1"/>
  <c r="BC1139" i="1"/>
  <c r="AP1140" i="1"/>
  <c r="BL1140" i="1" s="1"/>
  <c r="BC1140" i="1"/>
  <c r="AP1141" i="1"/>
  <c r="BL1141" i="1" s="1"/>
  <c r="BC1141" i="1"/>
  <c r="AP1142" i="1"/>
  <c r="BL1142" i="1" s="1"/>
  <c r="BC1142" i="1"/>
  <c r="AP1143" i="1"/>
  <c r="BL1143" i="1" s="1"/>
  <c r="BC1143" i="1"/>
  <c r="AP1144" i="1"/>
  <c r="BL1144" i="1" s="1"/>
  <c r="BC1144" i="1"/>
  <c r="AP1145" i="1"/>
  <c r="BL1145" i="1" s="1"/>
  <c r="BC1145" i="1"/>
  <c r="AP1146" i="1"/>
  <c r="BL1146" i="1" s="1"/>
  <c r="BC1146" i="1"/>
  <c r="AP1147" i="1"/>
  <c r="BL1147" i="1" s="1"/>
  <c r="BC1147" i="1"/>
  <c r="AP1148" i="1"/>
  <c r="BL1148" i="1" s="1"/>
  <c r="BC1148" i="1"/>
  <c r="AP1149" i="1"/>
  <c r="BL1149" i="1" s="1"/>
  <c r="BC1149" i="1"/>
  <c r="AP1150" i="1"/>
  <c r="BL1150" i="1" s="1"/>
  <c r="BC1150" i="1"/>
  <c r="AP1151" i="1"/>
  <c r="BL1151" i="1" s="1"/>
  <c r="BC1151" i="1"/>
  <c r="AP1152" i="1"/>
  <c r="BL1152" i="1" s="1"/>
  <c r="BC1152" i="1"/>
  <c r="AP1153" i="1"/>
  <c r="BL1153" i="1" s="1"/>
  <c r="BC1153" i="1"/>
  <c r="AP1154" i="1"/>
  <c r="BL1154" i="1" s="1"/>
  <c r="BC1154" i="1"/>
  <c r="AP1155" i="1"/>
  <c r="BL1155" i="1" s="1"/>
  <c r="BC1155" i="1"/>
  <c r="AP1156" i="1"/>
  <c r="BL1156" i="1" s="1"/>
  <c r="BC1156" i="1"/>
  <c r="AP1157" i="1"/>
  <c r="BL1157" i="1" s="1"/>
  <c r="BC1157" i="1"/>
  <c r="AP1158" i="1"/>
  <c r="BL1158" i="1" s="1"/>
  <c r="BC1158" i="1"/>
  <c r="AP1159" i="1"/>
  <c r="BL1159" i="1" s="1"/>
  <c r="BC1159" i="1"/>
  <c r="AP1160" i="1"/>
  <c r="BL1160" i="1" s="1"/>
  <c r="BC1160" i="1"/>
  <c r="AP1161" i="1"/>
  <c r="BL1161" i="1" s="1"/>
  <c r="BC1161" i="1"/>
  <c r="AP1162" i="1"/>
  <c r="BL1162" i="1" s="1"/>
  <c r="BC1162" i="1"/>
  <c r="AP1163" i="1"/>
  <c r="BL1163" i="1" s="1"/>
  <c r="BC1163" i="1"/>
  <c r="AP1164" i="1"/>
  <c r="BL1164" i="1" s="1"/>
  <c r="BC1164" i="1"/>
  <c r="AP1165" i="1"/>
  <c r="BL1165" i="1" s="1"/>
  <c r="BC1165" i="1"/>
  <c r="AP1166" i="1"/>
  <c r="BL1166" i="1" s="1"/>
  <c r="BC1166" i="1"/>
  <c r="AP1167" i="1"/>
  <c r="BL1167" i="1" s="1"/>
  <c r="BC1167" i="1"/>
  <c r="AP1168" i="1"/>
  <c r="BL1168" i="1" s="1"/>
  <c r="BC1168" i="1"/>
  <c r="AP1169" i="1"/>
  <c r="BL1169" i="1" s="1"/>
  <c r="BC1169" i="1"/>
  <c r="AP1170" i="1"/>
  <c r="BL1170" i="1" s="1"/>
  <c r="BC1170" i="1"/>
  <c r="AP1171" i="1"/>
  <c r="BL1171" i="1" s="1"/>
  <c r="BC1171" i="1"/>
  <c r="AP1172" i="1"/>
  <c r="BL1172" i="1" s="1"/>
  <c r="BC1172" i="1"/>
  <c r="AP1173" i="1"/>
  <c r="BL1173" i="1" s="1"/>
  <c r="BC1173" i="1"/>
  <c r="AP1174" i="1"/>
  <c r="BL1174" i="1" s="1"/>
  <c r="BC1174" i="1"/>
  <c r="AP1175" i="1"/>
  <c r="BL1175" i="1" s="1"/>
  <c r="BC1175" i="1"/>
  <c r="AP1176" i="1"/>
  <c r="BL1176" i="1" s="1"/>
  <c r="BC1176" i="1"/>
  <c r="AP1177" i="1"/>
  <c r="BL1177" i="1" s="1"/>
  <c r="BC1177" i="1"/>
  <c r="AP1178" i="1"/>
  <c r="BL1178" i="1" s="1"/>
  <c r="BC1178" i="1"/>
  <c r="AP1179" i="1"/>
  <c r="BL1179" i="1" s="1"/>
  <c r="BC1179" i="1"/>
  <c r="AP1180" i="1"/>
  <c r="BL1180" i="1" s="1"/>
  <c r="BC1180" i="1"/>
  <c r="AP1181" i="1"/>
  <c r="BL1181" i="1" s="1"/>
  <c r="BC1181" i="1"/>
  <c r="AP1182" i="1"/>
  <c r="BL1182" i="1" s="1"/>
  <c r="BC1182" i="1"/>
  <c r="AP1183" i="1"/>
  <c r="BL1183" i="1" s="1"/>
  <c r="BC1183" i="1"/>
  <c r="AP1184" i="1"/>
  <c r="BL1184" i="1" s="1"/>
  <c r="BC1184" i="1"/>
  <c r="AP1185" i="1"/>
  <c r="BL1185" i="1" s="1"/>
  <c r="BC1185" i="1"/>
  <c r="AP1186" i="1"/>
  <c r="BL1186" i="1" s="1"/>
  <c r="BC1186" i="1"/>
  <c r="AP1187" i="1"/>
  <c r="BL1187" i="1" s="1"/>
  <c r="BC1187" i="1"/>
  <c r="AP1188" i="1"/>
  <c r="BL1188" i="1" s="1"/>
  <c r="BC1188" i="1"/>
  <c r="AP1189" i="1"/>
  <c r="BL1189" i="1" s="1"/>
  <c r="BC1189" i="1"/>
  <c r="AP1190" i="1"/>
  <c r="BL1190" i="1" s="1"/>
  <c r="BC1190" i="1"/>
  <c r="AP1191" i="1"/>
  <c r="BL1191" i="1" s="1"/>
  <c r="BC1191" i="1"/>
  <c r="AP1192" i="1"/>
  <c r="BL1192" i="1" s="1"/>
  <c r="BC1192" i="1"/>
  <c r="AP1193" i="1"/>
  <c r="BL1193" i="1" s="1"/>
  <c r="BC1193" i="1"/>
  <c r="AP1194" i="1"/>
  <c r="BL1194" i="1" s="1"/>
  <c r="BC1194" i="1"/>
  <c r="AP1195" i="1"/>
  <c r="BL1195" i="1" s="1"/>
  <c r="BC1195" i="1"/>
  <c r="AP1196" i="1"/>
  <c r="BL1196" i="1" s="1"/>
  <c r="BC1196" i="1"/>
  <c r="AP1197" i="1"/>
  <c r="BL1197" i="1" s="1"/>
  <c r="BC1197" i="1"/>
  <c r="AP1198" i="1"/>
  <c r="BL1198" i="1" s="1"/>
  <c r="BC1198" i="1"/>
  <c r="AP1199" i="1"/>
  <c r="BL1199" i="1" s="1"/>
  <c r="BC1199" i="1"/>
  <c r="AP1200" i="1"/>
  <c r="BL1200" i="1" s="1"/>
  <c r="BC1200" i="1"/>
  <c r="AP1201" i="1"/>
  <c r="BL1201" i="1" s="1"/>
  <c r="BC1201" i="1"/>
  <c r="AP1202" i="1"/>
  <c r="BL1202" i="1" s="1"/>
  <c r="BC1202" i="1"/>
  <c r="AP1203" i="1"/>
  <c r="BL1203" i="1" s="1"/>
  <c r="BC1203" i="1"/>
  <c r="AP1204" i="1"/>
  <c r="BL1204" i="1" s="1"/>
  <c r="BC1204" i="1"/>
  <c r="AP1205" i="1"/>
  <c r="BL1205" i="1" s="1"/>
  <c r="BC1205" i="1"/>
  <c r="AP1206" i="1"/>
  <c r="BL1206" i="1" s="1"/>
  <c r="BC1206" i="1"/>
  <c r="AP1207" i="1"/>
  <c r="BL1207" i="1" s="1"/>
  <c r="BC1207" i="1"/>
  <c r="AP1208" i="1"/>
  <c r="BL1208" i="1" s="1"/>
  <c r="BC1208" i="1"/>
  <c r="AP1209" i="1"/>
  <c r="BL1209" i="1" s="1"/>
  <c r="BC1209" i="1"/>
  <c r="AP1210" i="1"/>
  <c r="BL1210" i="1" s="1"/>
  <c r="BC1210" i="1"/>
  <c r="AP1211" i="1"/>
  <c r="BL1211" i="1" s="1"/>
  <c r="BC1211" i="1"/>
  <c r="AP1212" i="1"/>
  <c r="BL1212" i="1" s="1"/>
  <c r="BC1212" i="1"/>
  <c r="AP1213" i="1"/>
  <c r="BL1213" i="1" s="1"/>
  <c r="BC1213" i="1"/>
  <c r="AP1214" i="1"/>
  <c r="BL1214" i="1" s="1"/>
  <c r="BC1214" i="1"/>
  <c r="AP1215" i="1"/>
  <c r="BL1215" i="1" s="1"/>
  <c r="BC1215" i="1"/>
  <c r="AP1216" i="1"/>
  <c r="BL1216" i="1" s="1"/>
  <c r="BC1216" i="1"/>
  <c r="AP1217" i="1"/>
  <c r="BL1217" i="1" s="1"/>
  <c r="BC1217" i="1"/>
  <c r="AP1218" i="1"/>
  <c r="BL1218" i="1" s="1"/>
  <c r="BC1218" i="1"/>
  <c r="AP1219" i="1"/>
  <c r="BL1219" i="1" s="1"/>
  <c r="BC1219" i="1"/>
  <c r="AP1220" i="1"/>
  <c r="BL1220" i="1" s="1"/>
  <c r="BC1220" i="1"/>
  <c r="AP1221" i="1"/>
  <c r="BL1221" i="1" s="1"/>
  <c r="BC1221" i="1"/>
  <c r="AP1222" i="1"/>
  <c r="BL1222" i="1" s="1"/>
  <c r="BC1222" i="1"/>
  <c r="AP1223" i="1"/>
  <c r="BL1223" i="1" s="1"/>
  <c r="BC1223" i="1"/>
  <c r="AP1224" i="1"/>
  <c r="BL1224" i="1" s="1"/>
  <c r="BC1224" i="1"/>
  <c r="AP1225" i="1"/>
  <c r="BL1225" i="1" s="1"/>
  <c r="BC1225" i="1"/>
  <c r="AP1226" i="1"/>
  <c r="BL1226" i="1" s="1"/>
  <c r="BC1226" i="1"/>
  <c r="AP1227" i="1"/>
  <c r="BL1227" i="1" s="1"/>
  <c r="BC1227" i="1"/>
  <c r="AP1228" i="1"/>
  <c r="BL1228" i="1" s="1"/>
  <c r="BC1228" i="1"/>
  <c r="AP1229" i="1"/>
  <c r="BL1229" i="1" s="1"/>
  <c r="BC1229" i="1"/>
  <c r="AP1230" i="1"/>
  <c r="BL1230" i="1" s="1"/>
  <c r="BC1230" i="1"/>
  <c r="AP1231" i="1"/>
  <c r="BL1231" i="1" s="1"/>
  <c r="BC1231" i="1"/>
  <c r="AP1232" i="1"/>
  <c r="BL1232" i="1" s="1"/>
  <c r="BC1232" i="1"/>
  <c r="AP1233" i="1"/>
  <c r="BL1233" i="1" s="1"/>
  <c r="BC1233" i="1"/>
  <c r="AP1234" i="1"/>
  <c r="BL1234" i="1" s="1"/>
  <c r="BC1234" i="1"/>
  <c r="AP1235" i="1"/>
  <c r="BL1235" i="1" s="1"/>
  <c r="BC1235" i="1"/>
  <c r="AP1236" i="1"/>
  <c r="BL1236" i="1" s="1"/>
  <c r="BC1236" i="1"/>
  <c r="AP1237" i="1"/>
  <c r="BL1237" i="1" s="1"/>
  <c r="BC1237" i="1"/>
  <c r="AP1238" i="1"/>
  <c r="BL1238" i="1" s="1"/>
  <c r="BC1238" i="1"/>
  <c r="AP1239" i="1"/>
  <c r="BL1239" i="1" s="1"/>
  <c r="BC1239" i="1"/>
  <c r="AP1240" i="1"/>
  <c r="BL1240" i="1" s="1"/>
  <c r="BC1240" i="1"/>
  <c r="AP1241" i="1"/>
  <c r="BL1241" i="1" s="1"/>
  <c r="BC1241" i="1"/>
  <c r="AP1242" i="1"/>
  <c r="BL1242" i="1" s="1"/>
  <c r="BC1242" i="1"/>
  <c r="AP1243" i="1"/>
  <c r="BL1243" i="1" s="1"/>
  <c r="BC1243" i="1"/>
  <c r="AP1244" i="1"/>
  <c r="BL1244" i="1" s="1"/>
  <c r="BC1244" i="1"/>
  <c r="AP1245" i="1"/>
  <c r="BL1245" i="1" s="1"/>
  <c r="BC1245" i="1"/>
  <c r="AP1246" i="1"/>
  <c r="BL1246" i="1" s="1"/>
  <c r="BC1246" i="1"/>
  <c r="AP1247" i="1"/>
  <c r="BL1247" i="1" s="1"/>
  <c r="BC1247" i="1"/>
  <c r="AP1248" i="1"/>
  <c r="BL1248" i="1" s="1"/>
  <c r="BC1248" i="1"/>
  <c r="AP1249" i="1"/>
  <c r="BL1249" i="1" s="1"/>
  <c r="BC1249" i="1"/>
  <c r="AP1250" i="1"/>
  <c r="BL1250" i="1" s="1"/>
  <c r="BC1250" i="1"/>
  <c r="AP1251" i="1"/>
  <c r="BL1251" i="1" s="1"/>
  <c r="BC1251" i="1"/>
  <c r="AP1252" i="1"/>
  <c r="BL1252" i="1" s="1"/>
  <c r="BC1252" i="1"/>
  <c r="AP1253" i="1"/>
  <c r="BL1253" i="1" s="1"/>
  <c r="BC1253" i="1"/>
  <c r="AP1254" i="1"/>
  <c r="BL1254" i="1" s="1"/>
  <c r="BC1254" i="1"/>
  <c r="AP1255" i="1"/>
  <c r="BL1255" i="1" s="1"/>
  <c r="BC1255" i="1"/>
  <c r="AP1256" i="1"/>
  <c r="BL1256" i="1" s="1"/>
  <c r="BC1256" i="1"/>
  <c r="AP1257" i="1"/>
  <c r="BL1257" i="1" s="1"/>
  <c r="BC1257" i="1"/>
  <c r="AP1258" i="1"/>
  <c r="BL1258" i="1" s="1"/>
  <c r="BC1258" i="1"/>
  <c r="AP1259" i="1"/>
  <c r="BL1259" i="1" s="1"/>
  <c r="BC1259" i="1"/>
  <c r="AP1260" i="1"/>
  <c r="BL1260" i="1" s="1"/>
  <c r="BC1260" i="1"/>
  <c r="AP1261" i="1"/>
  <c r="BL1261" i="1" s="1"/>
  <c r="BC1261" i="1"/>
  <c r="AP1262" i="1"/>
  <c r="BL1262" i="1" s="1"/>
  <c r="BC1262" i="1"/>
  <c r="AP1263" i="1"/>
  <c r="BL1263" i="1" s="1"/>
  <c r="BC1263" i="1"/>
  <c r="AP1264" i="1"/>
  <c r="BL1264" i="1" s="1"/>
  <c r="BC1264" i="1"/>
  <c r="AP1265" i="1"/>
  <c r="BL1265" i="1" s="1"/>
  <c r="BC1265" i="1"/>
  <c r="AP1266" i="1"/>
  <c r="BL1266" i="1" s="1"/>
  <c r="BC1266" i="1"/>
  <c r="AP1267" i="1"/>
  <c r="BL1267" i="1" s="1"/>
  <c r="BC1267" i="1"/>
  <c r="AP1268" i="1"/>
  <c r="BL1268" i="1" s="1"/>
  <c r="BC1268" i="1"/>
  <c r="AP1269" i="1"/>
  <c r="BL1269" i="1" s="1"/>
  <c r="BC1269" i="1"/>
  <c r="AP1270" i="1"/>
  <c r="BL1270" i="1" s="1"/>
  <c r="BC1270" i="1"/>
  <c r="AP1271" i="1"/>
  <c r="BL1271" i="1" s="1"/>
  <c r="BC1271" i="1"/>
  <c r="AP1272" i="1"/>
  <c r="BL1272" i="1" s="1"/>
  <c r="BC1272" i="1"/>
  <c r="AP1273" i="1"/>
  <c r="BL1273" i="1" s="1"/>
  <c r="BC1273" i="1"/>
  <c r="AP1274" i="1"/>
  <c r="BL1274" i="1" s="1"/>
  <c r="BC1274" i="1"/>
  <c r="AP1275" i="1"/>
  <c r="BL1275" i="1" s="1"/>
  <c r="BC1275" i="1"/>
  <c r="AP1276" i="1"/>
  <c r="BL1276" i="1" s="1"/>
  <c r="BC1276" i="1"/>
  <c r="AP1277" i="1"/>
  <c r="BL1277" i="1" s="1"/>
  <c r="BC1277" i="1"/>
  <c r="AP1278" i="1"/>
  <c r="BL1278" i="1" s="1"/>
  <c r="BC1278" i="1"/>
  <c r="AP1279" i="1"/>
  <c r="BL1279" i="1" s="1"/>
  <c r="BC1279" i="1"/>
  <c r="AP1280" i="1"/>
  <c r="BL1280" i="1" s="1"/>
  <c r="BC1280" i="1"/>
  <c r="AP1281" i="1"/>
  <c r="BL1281" i="1" s="1"/>
  <c r="BC1281" i="1"/>
  <c r="AP1282" i="1"/>
  <c r="BL1282" i="1" s="1"/>
  <c r="BC1282" i="1"/>
  <c r="BD1283" i="1"/>
  <c r="BD1284" i="1"/>
  <c r="BD1285" i="1"/>
  <c r="BD1286" i="1"/>
  <c r="BD1287" i="1"/>
  <c r="BD1288" i="1"/>
  <c r="BD1289" i="1"/>
  <c r="BD1290" i="1"/>
  <c r="BD1291" i="1"/>
  <c r="BD1292" i="1"/>
  <c r="BD1293" i="1"/>
  <c r="BD1294" i="1"/>
  <c r="BD1295" i="1"/>
  <c r="BD1296" i="1"/>
  <c r="BD1297" i="1"/>
  <c r="BD1298" i="1"/>
  <c r="BD1299" i="1"/>
  <c r="BD1300" i="1"/>
  <c r="BD1301" i="1"/>
  <c r="BD1302" i="1"/>
  <c r="BD1303" i="1"/>
  <c r="BD1304" i="1"/>
  <c r="BD1305" i="1"/>
  <c r="BD1306" i="1"/>
  <c r="BD1307" i="1"/>
  <c r="BD1308" i="1"/>
  <c r="AQ1309" i="1"/>
  <c r="BM1309" i="1" s="1"/>
  <c r="BD1309" i="1"/>
  <c r="BD1310" i="1"/>
  <c r="BB692" i="1"/>
  <c r="BB693" i="1"/>
  <c r="AP694" i="1"/>
  <c r="BL694" i="1" s="1"/>
  <c r="BC694" i="1"/>
  <c r="BD695" i="1"/>
  <c r="BB697" i="1"/>
  <c r="BB698" i="1"/>
  <c r="BB699" i="1"/>
  <c r="BB700" i="1"/>
  <c r="BB701" i="1"/>
  <c r="BB702" i="1"/>
  <c r="BB703" i="1"/>
  <c r="BB704" i="1"/>
  <c r="AP705" i="1"/>
  <c r="BL705" i="1" s="1"/>
  <c r="BC705" i="1"/>
  <c r="AP706" i="1"/>
  <c r="BL706" i="1" s="1"/>
  <c r="BC706" i="1"/>
  <c r="BD707" i="1"/>
  <c r="BB709" i="1"/>
  <c r="AP710" i="1"/>
  <c r="BL710" i="1" s="1"/>
  <c r="BC710" i="1"/>
  <c r="BD711" i="1"/>
  <c r="BB715" i="1"/>
  <c r="AP716" i="1"/>
  <c r="BL716" i="1" s="1"/>
  <c r="BC716" i="1"/>
  <c r="AP717" i="1"/>
  <c r="BL717" i="1" s="1"/>
  <c r="BC717" i="1"/>
  <c r="AP718" i="1"/>
  <c r="BL718" i="1" s="1"/>
  <c r="BC718" i="1"/>
  <c r="AP719" i="1"/>
  <c r="BL719" i="1" s="1"/>
  <c r="BC719" i="1"/>
  <c r="AP720" i="1"/>
  <c r="BL720" i="1" s="1"/>
  <c r="BC720" i="1"/>
  <c r="BD721" i="1"/>
  <c r="BB723" i="1"/>
  <c r="BB724" i="1"/>
  <c r="AP725" i="1"/>
  <c r="BL725" i="1" s="1"/>
  <c r="BC725" i="1"/>
  <c r="BD726" i="1"/>
  <c r="BD727" i="1"/>
  <c r="BD728" i="1"/>
  <c r="BD729" i="1"/>
  <c r="BD730" i="1"/>
  <c r="BD731" i="1"/>
  <c r="BD732" i="1"/>
  <c r="BD733" i="1"/>
  <c r="BD734" i="1"/>
  <c r="BB736" i="1"/>
  <c r="AP737" i="1"/>
  <c r="BL737" i="1" s="1"/>
  <c r="BC737" i="1"/>
  <c r="BD738" i="1"/>
  <c r="BB740" i="1"/>
  <c r="AP741" i="1"/>
  <c r="BL741" i="1" s="1"/>
  <c r="BC741" i="1"/>
  <c r="AP742" i="1"/>
  <c r="BL742" i="1" s="1"/>
  <c r="BC742" i="1"/>
  <c r="AP743" i="1"/>
  <c r="BL743" i="1" s="1"/>
  <c r="BC743" i="1"/>
  <c r="BD744" i="1"/>
  <c r="BB747" i="1"/>
  <c r="AP748" i="1"/>
  <c r="BL748" i="1" s="1"/>
  <c r="BC748" i="1"/>
  <c r="BD749" i="1"/>
  <c r="BB751" i="1"/>
  <c r="AP752" i="1"/>
  <c r="BL752" i="1" s="1"/>
  <c r="BC752" i="1"/>
  <c r="BD753" i="1"/>
  <c r="BB756" i="1"/>
  <c r="AP757" i="1"/>
  <c r="BL757" i="1" s="1"/>
  <c r="BC757" i="1"/>
  <c r="BD758" i="1"/>
  <c r="BB760" i="1"/>
  <c r="AP761" i="1"/>
  <c r="BL761" i="1" s="1"/>
  <c r="BC761" i="1"/>
  <c r="BD762" i="1"/>
  <c r="BD763" i="1"/>
  <c r="BB765" i="1"/>
  <c r="AP766" i="1"/>
  <c r="BL766" i="1" s="1"/>
  <c r="BC766" i="1"/>
  <c r="BD767" i="1"/>
  <c r="BD768" i="1"/>
  <c r="BD769" i="1"/>
  <c r="BB773" i="1"/>
  <c r="BB774" i="1"/>
  <c r="BB775" i="1"/>
  <c r="BB776" i="1"/>
  <c r="BB777" i="1"/>
  <c r="AP778" i="1"/>
  <c r="BL778" i="1" s="1"/>
  <c r="BC778" i="1"/>
  <c r="BD779" i="1"/>
  <c r="BB781" i="1"/>
  <c r="AP782" i="1"/>
  <c r="BL782" i="1" s="1"/>
  <c r="BC782" i="1"/>
  <c r="BD783" i="1"/>
  <c r="BD784" i="1"/>
  <c r="BB786" i="1"/>
  <c r="AP787" i="1"/>
  <c r="BL787" i="1" s="1"/>
  <c r="BC787" i="1"/>
  <c r="BD788" i="1"/>
  <c r="BB790" i="1"/>
  <c r="BB791" i="1"/>
  <c r="AP792" i="1"/>
  <c r="BL792" i="1" s="1"/>
  <c r="BC792" i="1"/>
  <c r="AP793" i="1"/>
  <c r="BL793" i="1" s="1"/>
  <c r="BC793" i="1"/>
  <c r="AP794" i="1"/>
  <c r="BL794" i="1" s="1"/>
  <c r="BC794" i="1"/>
  <c r="AP795" i="1"/>
  <c r="BL795" i="1" s="1"/>
  <c r="BC795" i="1"/>
  <c r="BD796" i="1"/>
  <c r="BD797" i="1"/>
  <c r="BD798" i="1"/>
  <c r="BB800" i="1"/>
  <c r="BB801" i="1"/>
  <c r="BB802" i="1"/>
  <c r="BB803" i="1"/>
  <c r="BB804" i="1"/>
  <c r="AP805" i="1"/>
  <c r="BL805" i="1" s="1"/>
  <c r="BC805" i="1"/>
  <c r="AP806" i="1"/>
  <c r="BL806" i="1" s="1"/>
  <c r="BC806" i="1"/>
  <c r="BD807" i="1"/>
  <c r="BB809" i="1"/>
  <c r="BB810" i="1"/>
  <c r="AP811" i="1"/>
  <c r="BL811" i="1" s="1"/>
  <c r="BC811" i="1"/>
  <c r="BD812" i="1"/>
  <c r="BB814" i="1"/>
  <c r="BB815" i="1"/>
  <c r="AP816" i="1"/>
  <c r="BL816" i="1" s="1"/>
  <c r="BC816" i="1"/>
  <c r="AP817" i="1"/>
  <c r="BL817" i="1" s="1"/>
  <c r="BC817" i="1"/>
  <c r="AP818" i="1"/>
  <c r="BL818" i="1" s="1"/>
  <c r="BC818" i="1"/>
  <c r="AP819" i="1"/>
  <c r="BL819" i="1" s="1"/>
  <c r="BC819" i="1"/>
  <c r="BD820" i="1"/>
  <c r="BB822" i="1"/>
  <c r="AP823" i="1"/>
  <c r="BL823" i="1" s="1"/>
  <c r="BC823" i="1"/>
  <c r="BD824" i="1"/>
  <c r="BB827" i="1"/>
  <c r="AP828" i="1"/>
  <c r="BL828" i="1" s="1"/>
  <c r="BC828" i="1"/>
  <c r="BD829" i="1"/>
  <c r="BB831" i="1"/>
  <c r="AP832" i="1"/>
  <c r="BL832" i="1" s="1"/>
  <c r="BC832" i="1"/>
  <c r="BD833" i="1"/>
  <c r="BB836" i="1"/>
  <c r="BB837" i="1"/>
  <c r="AP838" i="1"/>
  <c r="BL838" i="1" s="1"/>
  <c r="BC838" i="1"/>
  <c r="BD839" i="1"/>
  <c r="BB841" i="1"/>
  <c r="BB842" i="1"/>
  <c r="BB843" i="1"/>
  <c r="BB844" i="1"/>
  <c r="BB845" i="1"/>
  <c r="BB846" i="1"/>
  <c r="BB847" i="1"/>
  <c r="BB848" i="1"/>
  <c r="BB849" i="1"/>
  <c r="BB850" i="1"/>
  <c r="BB851" i="1"/>
  <c r="BB852" i="1"/>
  <c r="BB853" i="1"/>
  <c r="BB854" i="1"/>
  <c r="BB855" i="1"/>
  <c r="BB856" i="1"/>
  <c r="BB857" i="1"/>
  <c r="BB858" i="1"/>
  <c r="BB859" i="1"/>
  <c r="BB860" i="1"/>
  <c r="BB861" i="1"/>
  <c r="BB862" i="1"/>
  <c r="BB863" i="1"/>
  <c r="BB864" i="1"/>
  <c r="BB865" i="1"/>
  <c r="BB866" i="1"/>
  <c r="BB867" i="1"/>
  <c r="BB868" i="1"/>
  <c r="BB869" i="1"/>
  <c r="BB870" i="1"/>
  <c r="BB871" i="1"/>
  <c r="BB872" i="1"/>
  <c r="BB873" i="1"/>
  <c r="BB874" i="1"/>
  <c r="BB875" i="1"/>
  <c r="BB876" i="1"/>
  <c r="BB877" i="1"/>
  <c r="BB878" i="1"/>
  <c r="BB879" i="1"/>
  <c r="BB880" i="1"/>
  <c r="BB881" i="1"/>
  <c r="BB882" i="1"/>
  <c r="BB883" i="1"/>
  <c r="BB884" i="1"/>
  <c r="BB885" i="1"/>
  <c r="BB886" i="1"/>
  <c r="BB887" i="1"/>
  <c r="BB888" i="1"/>
  <c r="BB889" i="1"/>
  <c r="BB890" i="1"/>
  <c r="BB891" i="1"/>
  <c r="BB892" i="1"/>
  <c r="BB893" i="1"/>
  <c r="BB894" i="1"/>
  <c r="BB895" i="1"/>
  <c r="BB896" i="1"/>
  <c r="BB897" i="1"/>
  <c r="BB898" i="1"/>
  <c r="BB899" i="1"/>
  <c r="BB900" i="1"/>
  <c r="BB901" i="1"/>
  <c r="BB902" i="1"/>
  <c r="BB903" i="1"/>
  <c r="BB904" i="1"/>
  <c r="BB905" i="1"/>
  <c r="BB906" i="1"/>
  <c r="BB907" i="1"/>
  <c r="BB908" i="1"/>
  <c r="BB909" i="1"/>
  <c r="BB910" i="1"/>
  <c r="BB911" i="1"/>
  <c r="BB912" i="1"/>
  <c r="BB913" i="1"/>
  <c r="BB914" i="1"/>
  <c r="BB915" i="1"/>
  <c r="BB916" i="1"/>
  <c r="BB917" i="1"/>
  <c r="BB918" i="1"/>
  <c r="BB919" i="1"/>
  <c r="BB920" i="1"/>
  <c r="BB921" i="1"/>
  <c r="BB922" i="1"/>
  <c r="BB923" i="1"/>
  <c r="BB924" i="1"/>
  <c r="BB925" i="1"/>
  <c r="BB926" i="1"/>
  <c r="BB927" i="1"/>
  <c r="BB928" i="1"/>
  <c r="BB929" i="1"/>
  <c r="BB930" i="1"/>
  <c r="BB931" i="1"/>
  <c r="BB932" i="1"/>
  <c r="BB933" i="1"/>
  <c r="BB934" i="1"/>
  <c r="BB935" i="1"/>
  <c r="BB936" i="1"/>
  <c r="BB937" i="1"/>
  <c r="BB938" i="1"/>
  <c r="BB939" i="1"/>
  <c r="BB940" i="1"/>
  <c r="BB941" i="1"/>
  <c r="BB942" i="1"/>
  <c r="BB943" i="1"/>
  <c r="BB944" i="1"/>
  <c r="BB945" i="1"/>
  <c r="BB946" i="1"/>
  <c r="BB947" i="1"/>
  <c r="BB948" i="1"/>
  <c r="BB949" i="1"/>
  <c r="BB950" i="1"/>
  <c r="BB951" i="1"/>
  <c r="BB952" i="1"/>
  <c r="BB953" i="1"/>
  <c r="BB954" i="1"/>
  <c r="BB955" i="1"/>
  <c r="BB956" i="1"/>
  <c r="BB957" i="1"/>
  <c r="BB958" i="1"/>
  <c r="BB959" i="1"/>
  <c r="BB960" i="1"/>
  <c r="BB961" i="1"/>
  <c r="BB962" i="1"/>
  <c r="BB963" i="1"/>
  <c r="BB964" i="1"/>
  <c r="BB965" i="1"/>
  <c r="BB966" i="1"/>
  <c r="BB967" i="1"/>
  <c r="BB968" i="1"/>
  <c r="BB969" i="1"/>
  <c r="BB970" i="1"/>
  <c r="BB971" i="1"/>
  <c r="BB972" i="1"/>
  <c r="BB973" i="1"/>
  <c r="BB974" i="1"/>
  <c r="BB975" i="1"/>
  <c r="BB976" i="1"/>
  <c r="BB977" i="1"/>
  <c r="BB978" i="1"/>
  <c r="BB979" i="1"/>
  <c r="BB980" i="1"/>
  <c r="BB981" i="1"/>
  <c r="BB982" i="1"/>
  <c r="BB983" i="1"/>
  <c r="BB984" i="1"/>
  <c r="BB985" i="1"/>
  <c r="BB986" i="1"/>
  <c r="BB987" i="1"/>
  <c r="BB988" i="1"/>
  <c r="BB989" i="1"/>
  <c r="BB990" i="1"/>
  <c r="BB991" i="1"/>
  <c r="BB992" i="1"/>
  <c r="BB993" i="1"/>
  <c r="BB994" i="1"/>
  <c r="BB995" i="1"/>
  <c r="BB996" i="1"/>
  <c r="BB997" i="1"/>
  <c r="BB998" i="1"/>
  <c r="BB999" i="1"/>
  <c r="BB1000" i="1"/>
  <c r="BB1001" i="1"/>
  <c r="BB1002" i="1"/>
  <c r="BB1003" i="1"/>
  <c r="BB1004" i="1"/>
  <c r="BB1005" i="1"/>
  <c r="BB1006" i="1"/>
  <c r="BB1007" i="1"/>
  <c r="BB1008" i="1"/>
  <c r="BB1009" i="1"/>
  <c r="BB1010" i="1"/>
  <c r="BB1011" i="1"/>
  <c r="BB1012" i="1"/>
  <c r="BB1013" i="1"/>
  <c r="BB1014" i="1"/>
  <c r="BB1015" i="1"/>
  <c r="BB1016" i="1"/>
  <c r="BB1017" i="1"/>
  <c r="BB1018" i="1"/>
  <c r="BB1019" i="1"/>
  <c r="BB1020" i="1"/>
  <c r="BB1021" i="1"/>
  <c r="BB1022" i="1"/>
  <c r="BB1023" i="1"/>
  <c r="BB1024" i="1"/>
  <c r="BB1025" i="1"/>
  <c r="BB1026" i="1"/>
  <c r="BB1027" i="1"/>
  <c r="BB1028" i="1"/>
  <c r="BB1029" i="1"/>
  <c r="BB1030" i="1"/>
  <c r="BB1031" i="1"/>
  <c r="BB1032" i="1"/>
  <c r="BB1033" i="1"/>
  <c r="BB1034" i="1"/>
  <c r="BB1035" i="1"/>
  <c r="BB1036" i="1"/>
  <c r="BB1037" i="1"/>
  <c r="BB1038" i="1"/>
  <c r="BB1039" i="1"/>
  <c r="BB1040" i="1"/>
  <c r="BB1041" i="1"/>
  <c r="BB1042" i="1"/>
  <c r="BB1043" i="1"/>
  <c r="BB1044" i="1"/>
  <c r="BB1045" i="1"/>
  <c r="BB1046" i="1"/>
  <c r="BB1047" i="1"/>
  <c r="BB1048" i="1"/>
  <c r="BB1049" i="1"/>
  <c r="BB1050" i="1"/>
  <c r="BB1051" i="1"/>
  <c r="BB1052" i="1"/>
  <c r="BB1053" i="1"/>
  <c r="BB1054" i="1"/>
  <c r="BB1055" i="1"/>
  <c r="BB1056" i="1"/>
  <c r="BB1057" i="1"/>
  <c r="BB1058" i="1"/>
  <c r="BB1059" i="1"/>
  <c r="BB1060" i="1"/>
  <c r="BB1061" i="1"/>
  <c r="BB1062" i="1"/>
  <c r="BB1063" i="1"/>
  <c r="BB1064" i="1"/>
  <c r="AP1065" i="1"/>
  <c r="BL1065" i="1" s="1"/>
  <c r="BC1065" i="1"/>
  <c r="AP1066" i="1"/>
  <c r="BL1066" i="1" s="1"/>
  <c r="BC1066" i="1"/>
  <c r="AP1067" i="1"/>
  <c r="BL1067" i="1" s="1"/>
  <c r="BC1067" i="1"/>
  <c r="AP1068" i="1"/>
  <c r="BL1068" i="1" s="1"/>
  <c r="BC1068" i="1"/>
  <c r="AP1069" i="1"/>
  <c r="BL1069" i="1" s="1"/>
  <c r="BC1069" i="1"/>
  <c r="AP1070" i="1"/>
  <c r="BL1070" i="1" s="1"/>
  <c r="BC1070" i="1"/>
  <c r="AP1071" i="1"/>
  <c r="BL1071" i="1" s="1"/>
  <c r="BC1071" i="1"/>
  <c r="AP1072" i="1"/>
  <c r="BL1072" i="1" s="1"/>
  <c r="BC1072" i="1"/>
  <c r="AP1073" i="1"/>
  <c r="BL1073" i="1" s="1"/>
  <c r="BC1073" i="1"/>
  <c r="AP1074" i="1"/>
  <c r="BL1074" i="1" s="1"/>
  <c r="BC1074" i="1"/>
  <c r="AP1075" i="1"/>
  <c r="BL1075" i="1" s="1"/>
  <c r="BC1075" i="1"/>
  <c r="AP1076" i="1"/>
  <c r="BL1076" i="1" s="1"/>
  <c r="BC1076" i="1"/>
  <c r="AP1077" i="1"/>
  <c r="BL1077" i="1" s="1"/>
  <c r="BC1077" i="1"/>
  <c r="AP1078" i="1"/>
  <c r="BL1078" i="1" s="1"/>
  <c r="BC1078" i="1"/>
  <c r="AP1079" i="1"/>
  <c r="BL1079" i="1" s="1"/>
  <c r="BC1079" i="1"/>
  <c r="AP1080" i="1"/>
  <c r="BL1080" i="1" s="1"/>
  <c r="BC1080" i="1"/>
  <c r="AP1081" i="1"/>
  <c r="BL1081" i="1" s="1"/>
  <c r="BC1081" i="1"/>
  <c r="AP1082" i="1"/>
  <c r="BL1082" i="1" s="1"/>
  <c r="BC1082" i="1"/>
  <c r="AP1083" i="1"/>
  <c r="BL1083" i="1" s="1"/>
  <c r="BC1083" i="1"/>
  <c r="AP1084" i="1"/>
  <c r="BL1084" i="1" s="1"/>
  <c r="BC1084" i="1"/>
  <c r="AP1085" i="1"/>
  <c r="BL1085" i="1" s="1"/>
  <c r="BC1085" i="1"/>
  <c r="AP1086" i="1"/>
  <c r="BL1086" i="1" s="1"/>
  <c r="BC1086" i="1"/>
  <c r="AP1087" i="1"/>
  <c r="BL1087" i="1" s="1"/>
  <c r="BC1087" i="1"/>
  <c r="AP1088" i="1"/>
  <c r="BL1088" i="1" s="1"/>
  <c r="BC1088" i="1"/>
  <c r="AP1089" i="1"/>
  <c r="BL1089" i="1" s="1"/>
  <c r="BC1089" i="1"/>
  <c r="AP1090" i="1"/>
  <c r="BL1090" i="1" s="1"/>
  <c r="BC1090" i="1"/>
  <c r="BD1091" i="1"/>
  <c r="BD1092" i="1"/>
  <c r="BD1093" i="1"/>
  <c r="BD1094" i="1"/>
  <c r="BD1095" i="1"/>
  <c r="BD1096" i="1"/>
  <c r="BD1097" i="1"/>
  <c r="BD1098" i="1"/>
  <c r="BD1099" i="1"/>
  <c r="BD1100" i="1"/>
  <c r="BD1101" i="1"/>
  <c r="BD1102" i="1"/>
  <c r="BD1103" i="1"/>
  <c r="BD1104" i="1"/>
  <c r="BD1105" i="1"/>
  <c r="BD1106" i="1"/>
  <c r="BD1107" i="1"/>
  <c r="BD1108" i="1"/>
  <c r="BD1109" i="1"/>
  <c r="BD1110" i="1"/>
  <c r="BD1111" i="1"/>
  <c r="BD1112" i="1"/>
  <c r="BD1113" i="1"/>
  <c r="BD1114" i="1"/>
  <c r="BD1115" i="1"/>
  <c r="BD1116" i="1"/>
  <c r="BD1117" i="1"/>
  <c r="BD1118" i="1"/>
  <c r="BD1119" i="1"/>
  <c r="BD1120" i="1"/>
  <c r="BD1121" i="1"/>
  <c r="BD1122" i="1"/>
  <c r="BD1123" i="1"/>
  <c r="BD1124" i="1"/>
  <c r="BD1125" i="1"/>
  <c r="BD1126" i="1"/>
  <c r="BD1127" i="1"/>
  <c r="BD1128" i="1"/>
  <c r="BD1129" i="1"/>
  <c r="BD1130" i="1"/>
  <c r="BD1131" i="1"/>
  <c r="AQ1132" i="1"/>
  <c r="BM1132" i="1" s="1"/>
  <c r="BD1132" i="1"/>
  <c r="BD1133" i="1"/>
  <c r="BD1134" i="1"/>
  <c r="BD1135" i="1"/>
  <c r="BD1136" i="1"/>
  <c r="BD1137" i="1"/>
  <c r="BD1138" i="1"/>
  <c r="BD1139" i="1"/>
  <c r="BD1140" i="1"/>
  <c r="BD1141" i="1"/>
  <c r="BD1142" i="1"/>
  <c r="BD1143" i="1"/>
  <c r="BD1144" i="1"/>
  <c r="BD1145" i="1"/>
  <c r="BD1146" i="1"/>
  <c r="BD1147" i="1"/>
  <c r="BD1148" i="1"/>
  <c r="BD1149" i="1"/>
  <c r="BD1150" i="1"/>
  <c r="BD1151" i="1"/>
  <c r="BD1152" i="1"/>
  <c r="AQ1153" i="1"/>
  <c r="BM1153" i="1" s="1"/>
  <c r="BD1153" i="1"/>
  <c r="BD1154" i="1"/>
  <c r="BD1155" i="1"/>
  <c r="BD1156" i="1"/>
  <c r="BD1157" i="1"/>
  <c r="BD1158" i="1"/>
  <c r="BD1159" i="1"/>
  <c r="BD1160" i="1"/>
  <c r="BD1161" i="1"/>
  <c r="BD1162" i="1"/>
  <c r="BD1163" i="1"/>
  <c r="BD1164" i="1"/>
  <c r="BD1165" i="1"/>
  <c r="BD1166" i="1"/>
  <c r="BD1167" i="1"/>
  <c r="BD1168" i="1"/>
  <c r="BD1169" i="1"/>
  <c r="BD1170" i="1"/>
  <c r="BD1171" i="1"/>
  <c r="BD1172" i="1"/>
  <c r="BD1173" i="1"/>
  <c r="BD1174" i="1"/>
  <c r="BD1175" i="1"/>
  <c r="BD1176" i="1"/>
  <c r="BD1177" i="1"/>
  <c r="BD1178" i="1"/>
  <c r="BD1179" i="1"/>
  <c r="BD1180" i="1"/>
  <c r="BD1181" i="1"/>
  <c r="BD1182" i="1"/>
  <c r="BD1183" i="1"/>
  <c r="BD1184" i="1"/>
  <c r="BD1185" i="1"/>
  <c r="BD1186" i="1"/>
  <c r="BD1187" i="1"/>
  <c r="BD1188" i="1"/>
  <c r="BD1189" i="1"/>
  <c r="BD1190" i="1"/>
  <c r="BD1191" i="1"/>
  <c r="BD1192" i="1"/>
  <c r="BD1193" i="1"/>
  <c r="BD1194" i="1"/>
  <c r="BD1195" i="1"/>
  <c r="BD1196" i="1"/>
  <c r="BD1197" i="1"/>
  <c r="BD1198" i="1"/>
  <c r="BD1199" i="1"/>
  <c r="BD1200" i="1"/>
  <c r="BD1201" i="1"/>
  <c r="BD1202" i="1"/>
  <c r="BD1203" i="1"/>
  <c r="BD1204" i="1"/>
  <c r="BD1205" i="1"/>
  <c r="BD1206" i="1"/>
  <c r="BD1207" i="1"/>
  <c r="BD1208" i="1"/>
  <c r="BD1209" i="1"/>
  <c r="BD1210" i="1"/>
  <c r="BD1211" i="1"/>
  <c r="BD1212" i="1"/>
  <c r="BD1213" i="1"/>
  <c r="BD1214" i="1"/>
  <c r="BD1215" i="1"/>
  <c r="BD1216" i="1"/>
  <c r="BD1217" i="1"/>
  <c r="BD1218" i="1"/>
  <c r="BD1219" i="1"/>
  <c r="BD1220" i="1"/>
  <c r="BD1221" i="1"/>
  <c r="BD1222" i="1"/>
  <c r="BD1223" i="1"/>
  <c r="AQ1224" i="1"/>
  <c r="BM1224" i="1" s="1"/>
  <c r="BD1224" i="1"/>
  <c r="BD1225" i="1"/>
  <c r="BD1226" i="1"/>
  <c r="BD1227" i="1"/>
  <c r="BD1228" i="1"/>
  <c r="BD1229" i="1"/>
  <c r="BD1230" i="1"/>
  <c r="BD1231" i="1"/>
  <c r="BD1232" i="1"/>
  <c r="BD1233" i="1"/>
  <c r="BD1234" i="1"/>
  <c r="BD1235" i="1"/>
  <c r="BD1236" i="1"/>
  <c r="BD1237" i="1"/>
  <c r="BD1238" i="1"/>
  <c r="BD1239" i="1"/>
  <c r="BD1240" i="1"/>
  <c r="BD1241" i="1"/>
  <c r="BD1242" i="1"/>
  <c r="BD1243" i="1"/>
  <c r="BD1244" i="1"/>
  <c r="BD1245" i="1"/>
  <c r="BD1246" i="1"/>
  <c r="BD1247" i="1"/>
  <c r="BD1248" i="1"/>
  <c r="BD1249" i="1"/>
  <c r="BD1250" i="1"/>
  <c r="BD1251" i="1"/>
  <c r="BD1252" i="1"/>
  <c r="BD1253" i="1"/>
  <c r="BD1254" i="1"/>
  <c r="BD1255" i="1"/>
  <c r="BD1256" i="1"/>
  <c r="BD1257" i="1"/>
  <c r="BD1258" i="1"/>
  <c r="BD1259" i="1"/>
  <c r="BD1260" i="1"/>
  <c r="BD1261" i="1"/>
  <c r="BD1262" i="1"/>
  <c r="BD1263" i="1"/>
  <c r="BD1264" i="1"/>
  <c r="BD1265" i="1"/>
  <c r="BD1266" i="1"/>
  <c r="BD1267" i="1"/>
  <c r="BD1268" i="1"/>
  <c r="BD1269" i="1"/>
  <c r="BD1270" i="1"/>
  <c r="BD1271" i="1"/>
  <c r="BD1272" i="1"/>
  <c r="BD1273" i="1"/>
  <c r="BD1274" i="1"/>
  <c r="BD1275" i="1"/>
  <c r="BD1276" i="1"/>
  <c r="BD1277" i="1"/>
  <c r="BD1278" i="1"/>
  <c r="BD1279" i="1"/>
  <c r="BD1280" i="1"/>
  <c r="BD1281" i="1"/>
  <c r="BD1282" i="1"/>
  <c r="BE2" i="1"/>
  <c r="BB609" i="1"/>
  <c r="AP610" i="1"/>
  <c r="BL610" i="1" s="1"/>
  <c r="BC610" i="1"/>
  <c r="AP611" i="1"/>
  <c r="BL611" i="1" s="1"/>
  <c r="BC611" i="1"/>
  <c r="BD612" i="1"/>
  <c r="BB614" i="1"/>
  <c r="AP615" i="1"/>
  <c r="BL615" i="1" s="1"/>
  <c r="BC615" i="1"/>
  <c r="BD616" i="1"/>
  <c r="BB621" i="1"/>
  <c r="BB622" i="1"/>
  <c r="BB623" i="1"/>
  <c r="AP624" i="1"/>
  <c r="BL624" i="1" s="1"/>
  <c r="BC624" i="1"/>
  <c r="BD625" i="1"/>
  <c r="BB627" i="1"/>
  <c r="AP628" i="1"/>
  <c r="BL628" i="1" s="1"/>
  <c r="BC628" i="1"/>
  <c r="BD629" i="1"/>
  <c r="BB631" i="1"/>
  <c r="BB632" i="1"/>
  <c r="AP633" i="1"/>
  <c r="BL633" i="1" s="1"/>
  <c r="BC633" i="1"/>
  <c r="BD634" i="1"/>
  <c r="BB636" i="1"/>
  <c r="BB637" i="1"/>
  <c r="BB638" i="1"/>
  <c r="AP639" i="1"/>
  <c r="BL639" i="1" s="1"/>
  <c r="BC639" i="1"/>
  <c r="AP640" i="1"/>
  <c r="BL640" i="1" s="1"/>
  <c r="BC640" i="1"/>
  <c r="BD641" i="1"/>
  <c r="BB643" i="1"/>
  <c r="AP644" i="1"/>
  <c r="BL644" i="1" s="1"/>
  <c r="BC644" i="1"/>
  <c r="BD645" i="1"/>
  <c r="BB647" i="1"/>
  <c r="AP648" i="1"/>
  <c r="BL648" i="1" s="1"/>
  <c r="BC648" i="1"/>
  <c r="BD649" i="1"/>
  <c r="BB653" i="1"/>
  <c r="AP654" i="1"/>
  <c r="BL654" i="1" s="1"/>
  <c r="BC654" i="1"/>
  <c r="BD655" i="1"/>
  <c r="BD656" i="1"/>
  <c r="BB658" i="1"/>
  <c r="AP659" i="1"/>
  <c r="BL659" i="1" s="1"/>
  <c r="BC659" i="1"/>
  <c r="BD660" i="1"/>
  <c r="BB662" i="1"/>
  <c r="AP663" i="1"/>
  <c r="BL663" i="1" s="1"/>
  <c r="BC663" i="1"/>
  <c r="AP664" i="1"/>
  <c r="BL664" i="1" s="1"/>
  <c r="BC664" i="1"/>
  <c r="AP665" i="1"/>
  <c r="BL665" i="1" s="1"/>
  <c r="BC665" i="1"/>
  <c r="AP666" i="1"/>
  <c r="BL666" i="1" s="1"/>
  <c r="BC666" i="1"/>
  <c r="BD667" i="1"/>
  <c r="BB669" i="1"/>
  <c r="AP670" i="1"/>
  <c r="BL670" i="1" s="1"/>
  <c r="BC670" i="1"/>
  <c r="AP671" i="1"/>
  <c r="BL671" i="1" s="1"/>
  <c r="BC671" i="1"/>
  <c r="BD672" i="1"/>
  <c r="BD673" i="1"/>
  <c r="BD674" i="1"/>
  <c r="BD675" i="1"/>
  <c r="BB679" i="1"/>
  <c r="AP680" i="1"/>
  <c r="BL680" i="1" s="1"/>
  <c r="BC680" i="1"/>
  <c r="BD681" i="1"/>
  <c r="BD682" i="1"/>
  <c r="BB684" i="1"/>
  <c r="AP685" i="1"/>
  <c r="BL685" i="1" s="1"/>
  <c r="BC685" i="1"/>
  <c r="BD686" i="1"/>
  <c r="BD687" i="1"/>
  <c r="BB689" i="1"/>
  <c r="BB690" i="1"/>
  <c r="BB691" i="1"/>
  <c r="AP692" i="1"/>
  <c r="BL692" i="1" s="1"/>
  <c r="BC692" i="1"/>
  <c r="AP693" i="1"/>
  <c r="BL693" i="1" s="1"/>
  <c r="BC693" i="1"/>
  <c r="BD694" i="1"/>
  <c r="BB696" i="1"/>
  <c r="AP697" i="1"/>
  <c r="BL697" i="1" s="1"/>
  <c r="BC697" i="1"/>
  <c r="AP698" i="1"/>
  <c r="BL698" i="1" s="1"/>
  <c r="BC698" i="1"/>
  <c r="AP699" i="1"/>
  <c r="BL699" i="1" s="1"/>
  <c r="BC699" i="1"/>
  <c r="AP700" i="1"/>
  <c r="BL700" i="1" s="1"/>
  <c r="BC700" i="1"/>
  <c r="AP701" i="1"/>
  <c r="BL701" i="1" s="1"/>
  <c r="BC701" i="1"/>
  <c r="AP702" i="1"/>
  <c r="BL702" i="1" s="1"/>
  <c r="BC702" i="1"/>
  <c r="AP703" i="1"/>
  <c r="BL703" i="1" s="1"/>
  <c r="BC703" i="1"/>
  <c r="AP704" i="1"/>
  <c r="BL704" i="1" s="1"/>
  <c r="BC704" i="1"/>
  <c r="AQ705" i="1"/>
  <c r="BM705" i="1" s="1"/>
  <c r="BD705" i="1"/>
  <c r="BD706" i="1"/>
  <c r="BB708" i="1"/>
  <c r="AP709" i="1"/>
  <c r="BL709" i="1" s="1"/>
  <c r="BC709" i="1"/>
  <c r="BD710" i="1"/>
  <c r="BB712" i="1"/>
  <c r="BB713" i="1"/>
  <c r="BB714" i="1"/>
  <c r="AP715" i="1"/>
  <c r="BL715" i="1" s="1"/>
  <c r="BC715" i="1"/>
  <c r="BD716" i="1"/>
  <c r="BD717" i="1"/>
  <c r="BD718" i="1"/>
  <c r="BD719" i="1"/>
  <c r="BD720" i="1"/>
  <c r="BB722" i="1"/>
  <c r="AP723" i="1"/>
  <c r="BL723" i="1" s="1"/>
  <c r="BC723" i="1"/>
  <c r="AP724" i="1"/>
  <c r="BL724" i="1" s="1"/>
  <c r="BC724" i="1"/>
  <c r="BD725" i="1"/>
  <c r="BB735" i="1"/>
  <c r="AP736" i="1"/>
  <c r="BL736" i="1" s="1"/>
  <c r="BC736" i="1"/>
  <c r="BD737" i="1"/>
  <c r="BB739" i="1"/>
  <c r="AP740" i="1"/>
  <c r="BL740" i="1" s="1"/>
  <c r="BC740" i="1"/>
  <c r="BD741" i="1"/>
  <c r="BD742" i="1"/>
  <c r="BD743" i="1"/>
  <c r="BB745" i="1"/>
  <c r="BB746" i="1"/>
  <c r="AP747" i="1"/>
  <c r="BL747" i="1" s="1"/>
  <c r="BC747" i="1"/>
  <c r="BD748" i="1"/>
  <c r="BB750" i="1"/>
  <c r="AP751" i="1"/>
  <c r="BL751" i="1" s="1"/>
  <c r="BC751" i="1"/>
  <c r="BD752" i="1"/>
  <c r="BB754" i="1"/>
  <c r="BB755" i="1"/>
  <c r="AP756" i="1"/>
  <c r="BL756" i="1" s="1"/>
  <c r="BC756" i="1"/>
  <c r="BD757" i="1"/>
  <c r="BB759" i="1"/>
  <c r="AP760" i="1"/>
  <c r="BL760" i="1" s="1"/>
  <c r="BC760" i="1"/>
  <c r="BD761" i="1"/>
  <c r="AO764" i="1"/>
  <c r="BK764" i="1" s="1"/>
  <c r="BB764" i="1"/>
  <c r="AP765" i="1"/>
  <c r="BL765" i="1" s="1"/>
  <c r="BC765" i="1"/>
  <c r="BD766" i="1"/>
  <c r="BB770" i="1"/>
  <c r="BB771" i="1"/>
  <c r="BB772" i="1"/>
  <c r="AP773" i="1"/>
  <c r="BL773" i="1" s="1"/>
  <c r="BC773" i="1"/>
  <c r="AP774" i="1"/>
  <c r="BL774" i="1" s="1"/>
  <c r="BC774" i="1"/>
  <c r="AP775" i="1"/>
  <c r="BL775" i="1" s="1"/>
  <c r="BC775" i="1"/>
  <c r="AP776" i="1"/>
  <c r="BL776" i="1" s="1"/>
  <c r="BC776" i="1"/>
  <c r="AP777" i="1"/>
  <c r="BL777" i="1" s="1"/>
  <c r="BC777" i="1"/>
  <c r="BD778" i="1"/>
  <c r="BB780" i="1"/>
  <c r="AP781" i="1"/>
  <c r="BL781" i="1" s="1"/>
  <c r="BC781" i="1"/>
  <c r="BD782" i="1"/>
  <c r="BB785" i="1"/>
  <c r="AP786" i="1"/>
  <c r="BL786" i="1" s="1"/>
  <c r="BC786" i="1"/>
  <c r="BD787" i="1"/>
  <c r="BB789" i="1"/>
  <c r="AP790" i="1"/>
  <c r="BL790" i="1" s="1"/>
  <c r="BC790" i="1"/>
  <c r="AP791" i="1"/>
  <c r="BL791" i="1" s="1"/>
  <c r="BC791" i="1"/>
  <c r="BD792" i="1"/>
  <c r="BD793" i="1"/>
  <c r="BD794" i="1"/>
  <c r="BD795" i="1"/>
  <c r="BB799" i="1"/>
  <c r="AP800" i="1"/>
  <c r="BL800" i="1" s="1"/>
  <c r="BC800" i="1"/>
  <c r="AP801" i="1"/>
  <c r="BL801" i="1" s="1"/>
  <c r="BC801" i="1"/>
  <c r="AP802" i="1"/>
  <c r="BL802" i="1" s="1"/>
  <c r="BC802" i="1"/>
  <c r="AP803" i="1"/>
  <c r="BL803" i="1" s="1"/>
  <c r="BC803" i="1"/>
  <c r="AP804" i="1"/>
  <c r="BL804" i="1" s="1"/>
  <c r="BC804" i="1"/>
  <c r="BD805" i="1"/>
  <c r="BD806" i="1"/>
  <c r="BB808" i="1"/>
  <c r="AP809" i="1"/>
  <c r="BL809" i="1" s="1"/>
  <c r="BC809" i="1"/>
  <c r="AP810" i="1"/>
  <c r="BL810" i="1" s="1"/>
  <c r="BC810" i="1"/>
  <c r="BD811" i="1"/>
  <c r="BB813" i="1"/>
  <c r="AP814" i="1"/>
  <c r="BL814" i="1" s="1"/>
  <c r="BC814" i="1"/>
  <c r="AP815" i="1"/>
  <c r="BL815" i="1" s="1"/>
  <c r="BC815" i="1"/>
  <c r="BD816" i="1"/>
  <c r="BD817" i="1"/>
  <c r="BD818" i="1"/>
  <c r="BD819" i="1"/>
  <c r="BB821" i="1"/>
  <c r="AP822" i="1"/>
  <c r="BL822" i="1" s="1"/>
  <c r="BC822" i="1"/>
  <c r="BD823" i="1"/>
  <c r="BB825" i="1"/>
  <c r="BB826" i="1"/>
  <c r="AP827" i="1"/>
  <c r="BL827" i="1" s="1"/>
  <c r="BC827" i="1"/>
  <c r="BD828" i="1"/>
  <c r="BB830" i="1"/>
  <c r="AP831" i="1"/>
  <c r="BL831" i="1" s="1"/>
  <c r="BC831" i="1"/>
  <c r="BD832" i="1"/>
  <c r="BB834" i="1"/>
  <c r="BB835" i="1"/>
  <c r="AP836" i="1"/>
  <c r="BL836" i="1" s="1"/>
  <c r="BC836" i="1"/>
  <c r="AP837" i="1"/>
  <c r="BL837" i="1" s="1"/>
  <c r="BC837" i="1"/>
  <c r="BD838" i="1"/>
  <c r="BB840" i="1"/>
  <c r="AP841" i="1"/>
  <c r="BL841" i="1" s="1"/>
  <c r="BC841" i="1"/>
  <c r="AP842" i="1"/>
  <c r="BL842" i="1" s="1"/>
  <c r="BC842" i="1"/>
  <c r="AP843" i="1"/>
  <c r="BL843" i="1" s="1"/>
  <c r="BC843" i="1"/>
  <c r="AP844" i="1"/>
  <c r="BL844" i="1" s="1"/>
  <c r="BC844" i="1"/>
  <c r="AP845" i="1"/>
  <c r="BL845" i="1" s="1"/>
  <c r="BC845" i="1"/>
  <c r="AP846" i="1"/>
  <c r="BL846" i="1" s="1"/>
  <c r="BC846" i="1"/>
  <c r="AP847" i="1"/>
  <c r="BL847" i="1" s="1"/>
  <c r="BC847" i="1"/>
  <c r="AP848" i="1"/>
  <c r="BL848" i="1" s="1"/>
  <c r="BC848" i="1"/>
  <c r="AP849" i="1"/>
  <c r="BL849" i="1" s="1"/>
  <c r="BC849" i="1"/>
  <c r="AP850" i="1"/>
  <c r="BL850" i="1" s="1"/>
  <c r="BC850" i="1"/>
  <c r="AP851" i="1"/>
  <c r="BL851" i="1" s="1"/>
  <c r="BC851" i="1"/>
  <c r="AP852" i="1"/>
  <c r="BL852" i="1" s="1"/>
  <c r="BC852" i="1"/>
  <c r="AP853" i="1"/>
  <c r="BL853" i="1" s="1"/>
  <c r="BC853" i="1"/>
  <c r="AP854" i="1"/>
  <c r="BL854" i="1" s="1"/>
  <c r="BC854" i="1"/>
  <c r="AP855" i="1"/>
  <c r="BL855" i="1" s="1"/>
  <c r="BC855" i="1"/>
  <c r="AP856" i="1"/>
  <c r="BL856" i="1" s="1"/>
  <c r="BC856" i="1"/>
  <c r="AP857" i="1"/>
  <c r="BL857" i="1" s="1"/>
  <c r="BC857" i="1"/>
  <c r="AP858" i="1"/>
  <c r="BL858" i="1" s="1"/>
  <c r="BC858" i="1"/>
  <c r="AP859" i="1"/>
  <c r="BL859" i="1" s="1"/>
  <c r="BC859" i="1"/>
  <c r="AP860" i="1"/>
  <c r="BL860" i="1" s="1"/>
  <c r="BC860" i="1"/>
  <c r="AP861" i="1"/>
  <c r="BL861" i="1" s="1"/>
  <c r="BC861" i="1"/>
  <c r="AP862" i="1"/>
  <c r="BL862" i="1" s="1"/>
  <c r="BC862" i="1"/>
  <c r="AP863" i="1"/>
  <c r="BL863" i="1" s="1"/>
  <c r="BC863" i="1"/>
  <c r="AP864" i="1"/>
  <c r="BL864" i="1" s="1"/>
  <c r="BC864" i="1"/>
  <c r="AP865" i="1"/>
  <c r="BL865" i="1" s="1"/>
  <c r="BC865" i="1"/>
  <c r="AP866" i="1"/>
  <c r="BL866" i="1" s="1"/>
  <c r="BC866" i="1"/>
  <c r="AP867" i="1"/>
  <c r="BL867" i="1" s="1"/>
  <c r="BC867" i="1"/>
  <c r="AP868" i="1"/>
  <c r="BL868" i="1" s="1"/>
  <c r="BC868" i="1"/>
  <c r="AP869" i="1"/>
  <c r="BL869" i="1" s="1"/>
  <c r="BC869" i="1"/>
  <c r="AP870" i="1"/>
  <c r="BL870" i="1" s="1"/>
  <c r="BC870" i="1"/>
  <c r="AP871" i="1"/>
  <c r="BL871" i="1" s="1"/>
  <c r="BC871" i="1"/>
  <c r="AP872" i="1"/>
  <c r="BL872" i="1" s="1"/>
  <c r="BC872" i="1"/>
  <c r="AP873" i="1"/>
  <c r="BL873" i="1" s="1"/>
  <c r="BC873" i="1"/>
  <c r="AP874" i="1"/>
  <c r="BL874" i="1" s="1"/>
  <c r="BC874" i="1"/>
  <c r="AP875" i="1"/>
  <c r="BL875" i="1" s="1"/>
  <c r="BC875" i="1"/>
  <c r="AP876" i="1"/>
  <c r="BL876" i="1" s="1"/>
  <c r="BC876" i="1"/>
  <c r="AP877" i="1"/>
  <c r="BL877" i="1" s="1"/>
  <c r="BC877" i="1"/>
  <c r="AP878" i="1"/>
  <c r="BL878" i="1" s="1"/>
  <c r="BC878" i="1"/>
  <c r="AP879" i="1"/>
  <c r="BL879" i="1" s="1"/>
  <c r="BC879" i="1"/>
  <c r="AP880" i="1"/>
  <c r="BL880" i="1" s="1"/>
  <c r="BC880" i="1"/>
  <c r="AP881" i="1"/>
  <c r="BL881" i="1" s="1"/>
  <c r="BC881" i="1"/>
  <c r="AP882" i="1"/>
  <c r="BL882" i="1" s="1"/>
  <c r="BC882" i="1"/>
  <c r="AP883" i="1"/>
  <c r="BL883" i="1" s="1"/>
  <c r="BC883" i="1"/>
  <c r="AP884" i="1"/>
  <c r="BL884" i="1" s="1"/>
  <c r="BC884" i="1"/>
  <c r="AP885" i="1"/>
  <c r="BL885" i="1" s="1"/>
  <c r="BC885" i="1"/>
  <c r="AP886" i="1"/>
  <c r="BL886" i="1" s="1"/>
  <c r="BC886" i="1"/>
  <c r="AP887" i="1"/>
  <c r="BL887" i="1" s="1"/>
  <c r="BC887" i="1"/>
  <c r="AP888" i="1"/>
  <c r="BL888" i="1" s="1"/>
  <c r="BC888" i="1"/>
  <c r="AP889" i="1"/>
  <c r="BL889" i="1" s="1"/>
  <c r="BC889" i="1"/>
  <c r="AP890" i="1"/>
  <c r="BL890" i="1" s="1"/>
  <c r="BC890" i="1"/>
  <c r="AP891" i="1"/>
  <c r="BL891" i="1" s="1"/>
  <c r="BC891" i="1"/>
  <c r="AP892" i="1"/>
  <c r="BL892" i="1" s="1"/>
  <c r="BC892" i="1"/>
  <c r="AP893" i="1"/>
  <c r="BL893" i="1" s="1"/>
  <c r="BC893" i="1"/>
  <c r="AP894" i="1"/>
  <c r="BL894" i="1" s="1"/>
  <c r="BC894" i="1"/>
  <c r="AP895" i="1"/>
  <c r="BL895" i="1" s="1"/>
  <c r="BC895" i="1"/>
  <c r="AP896" i="1"/>
  <c r="BL896" i="1" s="1"/>
  <c r="BC896" i="1"/>
  <c r="AP897" i="1"/>
  <c r="BL897" i="1" s="1"/>
  <c r="BC897" i="1"/>
  <c r="AP898" i="1"/>
  <c r="BL898" i="1" s="1"/>
  <c r="BC898" i="1"/>
  <c r="AP899" i="1"/>
  <c r="BL899" i="1" s="1"/>
  <c r="BC899" i="1"/>
  <c r="AP900" i="1"/>
  <c r="BL900" i="1" s="1"/>
  <c r="BC900" i="1"/>
  <c r="AP901" i="1"/>
  <c r="BL901" i="1" s="1"/>
  <c r="BC901" i="1"/>
  <c r="AP902" i="1"/>
  <c r="BL902" i="1" s="1"/>
  <c r="BC902" i="1"/>
  <c r="AP903" i="1"/>
  <c r="BL903" i="1" s="1"/>
  <c r="BC903" i="1"/>
  <c r="AP904" i="1"/>
  <c r="BL904" i="1" s="1"/>
  <c r="BC904" i="1"/>
  <c r="AP905" i="1"/>
  <c r="BL905" i="1" s="1"/>
  <c r="BC905" i="1"/>
  <c r="AP906" i="1"/>
  <c r="BL906" i="1" s="1"/>
  <c r="BC906" i="1"/>
  <c r="AP907" i="1"/>
  <c r="BL907" i="1" s="1"/>
  <c r="BC907" i="1"/>
  <c r="AP908" i="1"/>
  <c r="BL908" i="1" s="1"/>
  <c r="BC908" i="1"/>
  <c r="AP909" i="1"/>
  <c r="BL909" i="1" s="1"/>
  <c r="BC909" i="1"/>
  <c r="AP910" i="1"/>
  <c r="BL910" i="1" s="1"/>
  <c r="BC910" i="1"/>
  <c r="AP911" i="1"/>
  <c r="BL911" i="1" s="1"/>
  <c r="BC911" i="1"/>
  <c r="AP912" i="1"/>
  <c r="BL912" i="1" s="1"/>
  <c r="BC912" i="1"/>
  <c r="AP913" i="1"/>
  <c r="BL913" i="1" s="1"/>
  <c r="BC913" i="1"/>
  <c r="AP914" i="1"/>
  <c r="BL914" i="1" s="1"/>
  <c r="BC914" i="1"/>
  <c r="AP915" i="1"/>
  <c r="BL915" i="1" s="1"/>
  <c r="BC915" i="1"/>
  <c r="AP916" i="1"/>
  <c r="BL916" i="1" s="1"/>
  <c r="BC916" i="1"/>
  <c r="AP917" i="1"/>
  <c r="BL917" i="1" s="1"/>
  <c r="BC917" i="1"/>
  <c r="AP918" i="1"/>
  <c r="BL918" i="1" s="1"/>
  <c r="BC918" i="1"/>
  <c r="AP919" i="1"/>
  <c r="BL919" i="1" s="1"/>
  <c r="BC919" i="1"/>
  <c r="AP920" i="1"/>
  <c r="BL920" i="1" s="1"/>
  <c r="BC920" i="1"/>
  <c r="AP921" i="1"/>
  <c r="BL921" i="1" s="1"/>
  <c r="BC921" i="1"/>
  <c r="AP922" i="1"/>
  <c r="BL922" i="1" s="1"/>
  <c r="BC922" i="1"/>
  <c r="AP923" i="1"/>
  <c r="BL923" i="1" s="1"/>
  <c r="BC923" i="1"/>
  <c r="AP924" i="1"/>
  <c r="BL924" i="1" s="1"/>
  <c r="BC924" i="1"/>
  <c r="AP925" i="1"/>
  <c r="BL925" i="1" s="1"/>
  <c r="BC925" i="1"/>
  <c r="AP926" i="1"/>
  <c r="BL926" i="1" s="1"/>
  <c r="BC926" i="1"/>
  <c r="AP927" i="1"/>
  <c r="BL927" i="1" s="1"/>
  <c r="BC927" i="1"/>
  <c r="AP928" i="1"/>
  <c r="BL928" i="1" s="1"/>
  <c r="BC928" i="1"/>
  <c r="AP929" i="1"/>
  <c r="BL929" i="1" s="1"/>
  <c r="BC929" i="1"/>
  <c r="AP930" i="1"/>
  <c r="BL930" i="1" s="1"/>
  <c r="BC930" i="1"/>
  <c r="AP931" i="1"/>
  <c r="BL931" i="1" s="1"/>
  <c r="BC931" i="1"/>
  <c r="AP932" i="1"/>
  <c r="BL932" i="1" s="1"/>
  <c r="BC932" i="1"/>
  <c r="AP933" i="1"/>
  <c r="BL933" i="1" s="1"/>
  <c r="BC933" i="1"/>
  <c r="AP934" i="1"/>
  <c r="BL934" i="1" s="1"/>
  <c r="BC934" i="1"/>
  <c r="AP935" i="1"/>
  <c r="BL935" i="1" s="1"/>
  <c r="BC935" i="1"/>
  <c r="AP936" i="1"/>
  <c r="BL936" i="1" s="1"/>
  <c r="BC936" i="1"/>
  <c r="AP937" i="1"/>
  <c r="BL937" i="1" s="1"/>
  <c r="BC937" i="1"/>
  <c r="AP938" i="1"/>
  <c r="BL938" i="1" s="1"/>
  <c r="BC938" i="1"/>
  <c r="AP939" i="1"/>
  <c r="BL939" i="1" s="1"/>
  <c r="BC939" i="1"/>
  <c r="AP940" i="1"/>
  <c r="BL940" i="1" s="1"/>
  <c r="BC940" i="1"/>
  <c r="AP941" i="1"/>
  <c r="BL941" i="1" s="1"/>
  <c r="BC941" i="1"/>
  <c r="AP942" i="1"/>
  <c r="BL942" i="1" s="1"/>
  <c r="BC942" i="1"/>
  <c r="AP943" i="1"/>
  <c r="BL943" i="1" s="1"/>
  <c r="BC943" i="1"/>
  <c r="AP944" i="1"/>
  <c r="BL944" i="1" s="1"/>
  <c r="BC944" i="1"/>
  <c r="AP945" i="1"/>
  <c r="BL945" i="1" s="1"/>
  <c r="BC945" i="1"/>
  <c r="AP946" i="1"/>
  <c r="BL946" i="1" s="1"/>
  <c r="BC946" i="1"/>
  <c r="AP947" i="1"/>
  <c r="BL947" i="1" s="1"/>
  <c r="BC947" i="1"/>
  <c r="AP948" i="1"/>
  <c r="BL948" i="1" s="1"/>
  <c r="BC948" i="1"/>
  <c r="AP949" i="1"/>
  <c r="BL949" i="1" s="1"/>
  <c r="BC949" i="1"/>
  <c r="AP950" i="1"/>
  <c r="BL950" i="1" s="1"/>
  <c r="BC950" i="1"/>
  <c r="AP951" i="1"/>
  <c r="BL951" i="1" s="1"/>
  <c r="BC951" i="1"/>
  <c r="AP952" i="1"/>
  <c r="BL952" i="1" s="1"/>
  <c r="BC952" i="1"/>
  <c r="AP953" i="1"/>
  <c r="BL953" i="1" s="1"/>
  <c r="BC953" i="1"/>
  <c r="AP954" i="1"/>
  <c r="BL954" i="1" s="1"/>
  <c r="BC954" i="1"/>
  <c r="AP955" i="1"/>
  <c r="BL955" i="1" s="1"/>
  <c r="BC955" i="1"/>
  <c r="AP956" i="1"/>
  <c r="BL956" i="1" s="1"/>
  <c r="BC956" i="1"/>
  <c r="AP957" i="1"/>
  <c r="BL957" i="1" s="1"/>
  <c r="BC957" i="1"/>
  <c r="AP958" i="1"/>
  <c r="BL958" i="1" s="1"/>
  <c r="BC958" i="1"/>
  <c r="AP959" i="1"/>
  <c r="BL959" i="1" s="1"/>
  <c r="BC959" i="1"/>
  <c r="AP960" i="1"/>
  <c r="BL960" i="1" s="1"/>
  <c r="BC960" i="1"/>
  <c r="AP961" i="1"/>
  <c r="BL961" i="1" s="1"/>
  <c r="BC961" i="1"/>
  <c r="AP962" i="1"/>
  <c r="BL962" i="1" s="1"/>
  <c r="BC962" i="1"/>
  <c r="AP963" i="1"/>
  <c r="BL963" i="1" s="1"/>
  <c r="BC963" i="1"/>
  <c r="AP964" i="1"/>
  <c r="BL964" i="1" s="1"/>
  <c r="BC964" i="1"/>
  <c r="AP965" i="1"/>
  <c r="BL965" i="1" s="1"/>
  <c r="BC965" i="1"/>
  <c r="AP966" i="1"/>
  <c r="BL966" i="1" s="1"/>
  <c r="BC966" i="1"/>
  <c r="AP967" i="1"/>
  <c r="BL967" i="1" s="1"/>
  <c r="BC967" i="1"/>
  <c r="AP968" i="1"/>
  <c r="BL968" i="1" s="1"/>
  <c r="BC968" i="1"/>
  <c r="AP969" i="1"/>
  <c r="BL969" i="1" s="1"/>
  <c r="BC969" i="1"/>
  <c r="AP970" i="1"/>
  <c r="BL970" i="1" s="1"/>
  <c r="BC970" i="1"/>
  <c r="AP971" i="1"/>
  <c r="BL971" i="1" s="1"/>
  <c r="BC971" i="1"/>
  <c r="AP972" i="1"/>
  <c r="BL972" i="1" s="1"/>
  <c r="BC972" i="1"/>
  <c r="AP973" i="1"/>
  <c r="BL973" i="1" s="1"/>
  <c r="BC973" i="1"/>
  <c r="AP974" i="1"/>
  <c r="BL974" i="1" s="1"/>
  <c r="BC974" i="1"/>
  <c r="AP975" i="1"/>
  <c r="BL975" i="1" s="1"/>
  <c r="BC975" i="1"/>
  <c r="AP976" i="1"/>
  <c r="BL976" i="1" s="1"/>
  <c r="BC976" i="1"/>
  <c r="AP977" i="1"/>
  <c r="BL977" i="1" s="1"/>
  <c r="BC977" i="1"/>
  <c r="AP978" i="1"/>
  <c r="BL978" i="1" s="1"/>
  <c r="BC978" i="1"/>
  <c r="AP979" i="1"/>
  <c r="BL979" i="1" s="1"/>
  <c r="BC979" i="1"/>
  <c r="AP980" i="1"/>
  <c r="BL980" i="1" s="1"/>
  <c r="BC980" i="1"/>
  <c r="AP981" i="1"/>
  <c r="BL981" i="1" s="1"/>
  <c r="BC981" i="1"/>
  <c r="AP982" i="1"/>
  <c r="BL982" i="1" s="1"/>
  <c r="BC982" i="1"/>
  <c r="AP983" i="1"/>
  <c r="BL983" i="1" s="1"/>
  <c r="BC983" i="1"/>
  <c r="AP984" i="1"/>
  <c r="BL984" i="1" s="1"/>
  <c r="BC984" i="1"/>
  <c r="AP985" i="1"/>
  <c r="BL985" i="1" s="1"/>
  <c r="BC985" i="1"/>
  <c r="AP986" i="1"/>
  <c r="BL986" i="1" s="1"/>
  <c r="BC986" i="1"/>
  <c r="AP987" i="1"/>
  <c r="BL987" i="1" s="1"/>
  <c r="BC987" i="1"/>
  <c r="AP988" i="1"/>
  <c r="BL988" i="1" s="1"/>
  <c r="BC988" i="1"/>
  <c r="AP989" i="1"/>
  <c r="BL989" i="1" s="1"/>
  <c r="BC989" i="1"/>
  <c r="AP990" i="1"/>
  <c r="BL990" i="1" s="1"/>
  <c r="BC990" i="1"/>
  <c r="AP991" i="1"/>
  <c r="BL991" i="1" s="1"/>
  <c r="BC991" i="1"/>
  <c r="AP992" i="1"/>
  <c r="BL992" i="1" s="1"/>
  <c r="BC992" i="1"/>
  <c r="AP993" i="1"/>
  <c r="BL993" i="1" s="1"/>
  <c r="BC993" i="1"/>
  <c r="AP994" i="1"/>
  <c r="BL994" i="1" s="1"/>
  <c r="BC994" i="1"/>
  <c r="AP995" i="1"/>
  <c r="BL995" i="1" s="1"/>
  <c r="BC995" i="1"/>
  <c r="AP996" i="1"/>
  <c r="BL996" i="1" s="1"/>
  <c r="BC996" i="1"/>
  <c r="AP997" i="1"/>
  <c r="BL997" i="1" s="1"/>
  <c r="BC997" i="1"/>
  <c r="AP998" i="1"/>
  <c r="BL998" i="1" s="1"/>
  <c r="BC998" i="1"/>
  <c r="AP999" i="1"/>
  <c r="BL999" i="1" s="1"/>
  <c r="BC999" i="1"/>
  <c r="AP1000" i="1"/>
  <c r="BL1000" i="1" s="1"/>
  <c r="BC1000" i="1"/>
  <c r="AP1001" i="1"/>
  <c r="BL1001" i="1" s="1"/>
  <c r="BC1001" i="1"/>
  <c r="AP1002" i="1"/>
  <c r="BL1002" i="1" s="1"/>
  <c r="BC1002" i="1"/>
  <c r="AP1003" i="1"/>
  <c r="BL1003" i="1" s="1"/>
  <c r="BC1003" i="1"/>
  <c r="AP1004" i="1"/>
  <c r="BL1004" i="1" s="1"/>
  <c r="BC1004" i="1"/>
  <c r="AP1005" i="1"/>
  <c r="BL1005" i="1" s="1"/>
  <c r="BC1005" i="1"/>
  <c r="AP1006" i="1"/>
  <c r="BL1006" i="1" s="1"/>
  <c r="BC1006" i="1"/>
  <c r="AP1007" i="1"/>
  <c r="BL1007" i="1" s="1"/>
  <c r="BC1007" i="1"/>
  <c r="AP1008" i="1"/>
  <c r="BL1008" i="1" s="1"/>
  <c r="BC1008" i="1"/>
  <c r="AP1009" i="1"/>
  <c r="BL1009" i="1" s="1"/>
  <c r="BC1009" i="1"/>
  <c r="AP1010" i="1"/>
  <c r="BL1010" i="1" s="1"/>
  <c r="BC1010" i="1"/>
  <c r="AP1011" i="1"/>
  <c r="BL1011" i="1" s="1"/>
  <c r="BC1011" i="1"/>
  <c r="AP1012" i="1"/>
  <c r="BL1012" i="1" s="1"/>
  <c r="BC1012" i="1"/>
  <c r="AP1013" i="1"/>
  <c r="BL1013" i="1" s="1"/>
  <c r="BC1013" i="1"/>
  <c r="AP1014" i="1"/>
  <c r="BL1014" i="1" s="1"/>
  <c r="BC1014" i="1"/>
  <c r="AP1015" i="1"/>
  <c r="BL1015" i="1" s="1"/>
  <c r="BC1015" i="1"/>
  <c r="AP1016" i="1"/>
  <c r="BL1016" i="1" s="1"/>
  <c r="BC1016" i="1"/>
  <c r="AP1017" i="1"/>
  <c r="BL1017" i="1" s="1"/>
  <c r="BC1017" i="1"/>
  <c r="AP1018" i="1"/>
  <c r="BL1018" i="1" s="1"/>
  <c r="BC1018" i="1"/>
  <c r="AP1019" i="1"/>
  <c r="BL1019" i="1" s="1"/>
  <c r="BC1019" i="1"/>
  <c r="AP1020" i="1"/>
  <c r="BL1020" i="1" s="1"/>
  <c r="BC1020" i="1"/>
  <c r="AP1021" i="1"/>
  <c r="BL1021" i="1" s="1"/>
  <c r="BC1021" i="1"/>
  <c r="AP1022" i="1"/>
  <c r="BL1022" i="1" s="1"/>
  <c r="BC1022" i="1"/>
  <c r="AP1023" i="1"/>
  <c r="BL1023" i="1" s="1"/>
  <c r="BC1023" i="1"/>
  <c r="AP1024" i="1"/>
  <c r="BL1024" i="1" s="1"/>
  <c r="BC1024" i="1"/>
  <c r="AP1025" i="1"/>
  <c r="BL1025" i="1" s="1"/>
  <c r="BC1025" i="1"/>
  <c r="AP1026" i="1"/>
  <c r="BL1026" i="1" s="1"/>
  <c r="BC1026" i="1"/>
  <c r="AP1027" i="1"/>
  <c r="BL1027" i="1" s="1"/>
  <c r="BC1027" i="1"/>
  <c r="AP1028" i="1"/>
  <c r="BL1028" i="1" s="1"/>
  <c r="BC1028" i="1"/>
  <c r="AP1029" i="1"/>
  <c r="BL1029" i="1" s="1"/>
  <c r="BC1029" i="1"/>
  <c r="AP1030" i="1"/>
  <c r="BL1030" i="1" s="1"/>
  <c r="BC1030" i="1"/>
  <c r="AP1031" i="1"/>
  <c r="BL1031" i="1" s="1"/>
  <c r="BC1031" i="1"/>
  <c r="AP1032" i="1"/>
  <c r="BL1032" i="1" s="1"/>
  <c r="BC1032" i="1"/>
  <c r="AP1033" i="1"/>
  <c r="BL1033" i="1" s="1"/>
  <c r="BC1033" i="1"/>
  <c r="AP1034" i="1"/>
  <c r="BL1034" i="1" s="1"/>
  <c r="BC1034" i="1"/>
  <c r="AP1035" i="1"/>
  <c r="BL1035" i="1" s="1"/>
  <c r="BC1035" i="1"/>
  <c r="AP1036" i="1"/>
  <c r="BL1036" i="1" s="1"/>
  <c r="BC1036" i="1"/>
  <c r="AP1037" i="1"/>
  <c r="BL1037" i="1" s="1"/>
  <c r="BC1037" i="1"/>
  <c r="AP1038" i="1"/>
  <c r="BL1038" i="1" s="1"/>
  <c r="BC1038" i="1"/>
  <c r="AP1039" i="1"/>
  <c r="BL1039" i="1" s="1"/>
  <c r="BC1039" i="1"/>
  <c r="AP1040" i="1"/>
  <c r="BL1040" i="1" s="1"/>
  <c r="BC1040" i="1"/>
  <c r="AP1041" i="1"/>
  <c r="BL1041" i="1" s="1"/>
  <c r="BC1041" i="1"/>
  <c r="AP1042" i="1"/>
  <c r="BL1042" i="1" s="1"/>
  <c r="BC1042" i="1"/>
  <c r="AP1043" i="1"/>
  <c r="BL1043" i="1" s="1"/>
  <c r="BC1043" i="1"/>
  <c r="AP1044" i="1"/>
  <c r="BL1044" i="1" s="1"/>
  <c r="BC1044" i="1"/>
  <c r="AP1045" i="1"/>
  <c r="BL1045" i="1" s="1"/>
  <c r="BC1045" i="1"/>
  <c r="AP1046" i="1"/>
  <c r="BL1046" i="1" s="1"/>
  <c r="BC1046" i="1"/>
  <c r="AP1047" i="1"/>
  <c r="BL1047" i="1" s="1"/>
  <c r="BC1047" i="1"/>
  <c r="AP1048" i="1"/>
  <c r="BL1048" i="1" s="1"/>
  <c r="BC1048" i="1"/>
  <c r="AP1049" i="1"/>
  <c r="BL1049" i="1" s="1"/>
  <c r="BC1049" i="1"/>
  <c r="AP1050" i="1"/>
  <c r="BL1050" i="1" s="1"/>
  <c r="BC1050" i="1"/>
  <c r="AP1051" i="1"/>
  <c r="BL1051" i="1" s="1"/>
  <c r="BC1051" i="1"/>
  <c r="AP1052" i="1"/>
  <c r="BL1052" i="1" s="1"/>
  <c r="BC1052" i="1"/>
  <c r="AP1053" i="1"/>
  <c r="BL1053" i="1" s="1"/>
  <c r="BC1053" i="1"/>
  <c r="AP1054" i="1"/>
  <c r="BL1054" i="1" s="1"/>
  <c r="BC1054" i="1"/>
  <c r="AP1055" i="1"/>
  <c r="BL1055" i="1" s="1"/>
  <c r="BC1055" i="1"/>
  <c r="AP1056" i="1"/>
  <c r="BL1056" i="1" s="1"/>
  <c r="BC1056" i="1"/>
  <c r="AP1057" i="1"/>
  <c r="BL1057" i="1" s="1"/>
  <c r="BC1057" i="1"/>
  <c r="AP1058" i="1"/>
  <c r="BL1058" i="1" s="1"/>
  <c r="BC1058" i="1"/>
  <c r="AP1059" i="1"/>
  <c r="BL1059" i="1" s="1"/>
  <c r="BC1059" i="1"/>
  <c r="AP1060" i="1"/>
  <c r="BL1060" i="1" s="1"/>
  <c r="BC1060" i="1"/>
  <c r="AP1061" i="1"/>
  <c r="BL1061" i="1" s="1"/>
  <c r="BC1061" i="1"/>
  <c r="AP1062" i="1"/>
  <c r="BL1062" i="1" s="1"/>
  <c r="BC1062" i="1"/>
  <c r="AP1063" i="1"/>
  <c r="BL1063" i="1" s="1"/>
  <c r="BC1063" i="1"/>
  <c r="AP1064" i="1"/>
  <c r="BL1064" i="1" s="1"/>
  <c r="BC1064" i="1"/>
  <c r="BD1065" i="1"/>
  <c r="BD1066" i="1"/>
  <c r="BD1067" i="1"/>
  <c r="BD1068" i="1"/>
  <c r="AQ1069" i="1"/>
  <c r="BM1069" i="1" s="1"/>
  <c r="BD1069" i="1"/>
  <c r="BD1070" i="1"/>
  <c r="BD1071" i="1"/>
  <c r="BD1072" i="1"/>
  <c r="AQ1073" i="1"/>
  <c r="BM1073" i="1" s="1"/>
  <c r="BD1073" i="1"/>
  <c r="BD1074" i="1"/>
  <c r="BD1075" i="1"/>
  <c r="BD1076" i="1"/>
  <c r="BD1077" i="1"/>
  <c r="BD1078" i="1"/>
  <c r="BD1079" i="1"/>
  <c r="BD1080" i="1"/>
  <c r="BD1081" i="1"/>
  <c r="BD1082" i="1"/>
  <c r="BD1083" i="1"/>
  <c r="BD1084" i="1"/>
  <c r="BD1085" i="1"/>
  <c r="BD1086" i="1"/>
  <c r="BD1087" i="1"/>
  <c r="BD1088" i="1"/>
  <c r="BD1089" i="1"/>
  <c r="BD1090" i="1"/>
  <c r="BB1283" i="1"/>
  <c r="BB1284" i="1"/>
  <c r="BB1285" i="1"/>
  <c r="BB1286" i="1"/>
  <c r="BB1287" i="1"/>
  <c r="BB1288" i="1"/>
  <c r="BB1289" i="1"/>
  <c r="BB1290" i="1"/>
  <c r="BB1291" i="1"/>
  <c r="BB1292" i="1"/>
  <c r="BB1293" i="1"/>
  <c r="BB1294" i="1"/>
  <c r="BB1295" i="1"/>
  <c r="BB1296" i="1"/>
  <c r="BB1297" i="1"/>
  <c r="BB1298" i="1"/>
  <c r="BB1299" i="1"/>
  <c r="BB1300" i="1"/>
  <c r="BB1301" i="1"/>
  <c r="BB1302" i="1"/>
  <c r="BB1303" i="1"/>
  <c r="BB1304" i="1"/>
  <c r="BB1305" i="1"/>
  <c r="BB1306" i="1"/>
  <c r="BB1307" i="1"/>
  <c r="BB1308" i="1"/>
  <c r="BB1309" i="1"/>
  <c r="BB1310" i="1"/>
  <c r="BB721" i="1"/>
  <c r="AP722" i="1"/>
  <c r="BL722" i="1" s="1"/>
  <c r="BC722" i="1"/>
  <c r="BD723" i="1"/>
  <c r="BD724" i="1"/>
  <c r="BB726" i="1"/>
  <c r="BB727" i="1"/>
  <c r="BB728" i="1"/>
  <c r="BB729" i="1"/>
  <c r="BB730" i="1"/>
  <c r="BB731" i="1"/>
  <c r="BB732" i="1"/>
  <c r="BB733" i="1"/>
  <c r="BB734" i="1"/>
  <c r="AP735" i="1"/>
  <c r="BL735" i="1" s="1"/>
  <c r="BC735" i="1"/>
  <c r="BD736" i="1"/>
  <c r="BB738" i="1"/>
  <c r="AP739" i="1"/>
  <c r="BL739" i="1" s="1"/>
  <c r="BC739" i="1"/>
  <c r="BD740" i="1"/>
  <c r="BB744" i="1"/>
  <c r="AP745" i="1"/>
  <c r="BL745" i="1" s="1"/>
  <c r="BC745" i="1"/>
  <c r="AP746" i="1"/>
  <c r="BL746" i="1" s="1"/>
  <c r="BC746" i="1"/>
  <c r="BD747" i="1"/>
  <c r="BB749" i="1"/>
  <c r="AP750" i="1"/>
  <c r="BL750" i="1" s="1"/>
  <c r="BC750" i="1"/>
  <c r="BD751" i="1"/>
  <c r="BB753" i="1"/>
  <c r="AP754" i="1"/>
  <c r="BL754" i="1" s="1"/>
  <c r="BC754" i="1"/>
  <c r="AP755" i="1"/>
  <c r="BL755" i="1" s="1"/>
  <c r="BC755" i="1"/>
  <c r="BD756" i="1"/>
  <c r="BB758" i="1"/>
  <c r="AP759" i="1"/>
  <c r="BL759" i="1" s="1"/>
  <c r="BC759" i="1"/>
  <c r="BD760" i="1"/>
  <c r="BB762" i="1"/>
  <c r="BB763" i="1"/>
  <c r="AP764" i="1"/>
  <c r="BL764" i="1" s="1"/>
  <c r="BC764" i="1"/>
  <c r="BD765" i="1"/>
  <c r="BB767" i="1"/>
  <c r="BB768" i="1"/>
  <c r="BB769" i="1"/>
  <c r="AP770" i="1"/>
  <c r="BL770" i="1" s="1"/>
  <c r="BC770" i="1"/>
  <c r="AP771" i="1"/>
  <c r="BL771" i="1" s="1"/>
  <c r="BC771" i="1"/>
  <c r="AP772" i="1"/>
  <c r="BL772" i="1" s="1"/>
  <c r="BC772" i="1"/>
  <c r="BD773" i="1"/>
  <c r="BD774" i="1"/>
  <c r="BD775" i="1"/>
  <c r="BD776" i="1"/>
  <c r="BD777" i="1"/>
  <c r="BB779" i="1"/>
  <c r="AP780" i="1"/>
  <c r="BL780" i="1" s="1"/>
  <c r="BC780" i="1"/>
  <c r="BD781" i="1"/>
  <c r="BB783" i="1"/>
  <c r="BB784" i="1"/>
  <c r="AP785" i="1"/>
  <c r="BL785" i="1" s="1"/>
  <c r="BC785" i="1"/>
  <c r="BD786" i="1"/>
  <c r="BB788" i="1"/>
  <c r="AP789" i="1"/>
  <c r="BL789" i="1" s="1"/>
  <c r="BC789" i="1"/>
  <c r="BD790" i="1"/>
  <c r="BD791" i="1"/>
  <c r="BB796" i="1"/>
  <c r="BB797" i="1"/>
  <c r="BB798" i="1"/>
  <c r="AP799" i="1"/>
  <c r="BL799" i="1" s="1"/>
  <c r="BC799" i="1"/>
  <c r="BD800" i="1"/>
  <c r="BD801" i="1"/>
  <c r="BD802" i="1"/>
  <c r="BD803" i="1"/>
  <c r="BD804" i="1"/>
  <c r="BB807" i="1"/>
  <c r="AP808" i="1"/>
  <c r="BL808" i="1" s="1"/>
  <c r="BC808" i="1"/>
  <c r="BD809" i="1"/>
  <c r="BD810" i="1"/>
  <c r="BB812" i="1"/>
  <c r="AP813" i="1"/>
  <c r="BL813" i="1" s="1"/>
  <c r="BC813" i="1"/>
  <c r="BD814" i="1"/>
  <c r="BD815" i="1"/>
  <c r="BB820" i="1"/>
  <c r="AP821" i="1"/>
  <c r="BL821" i="1" s="1"/>
  <c r="BC821" i="1"/>
  <c r="BD822" i="1"/>
  <c r="BB824" i="1"/>
  <c r="AP825" i="1"/>
  <c r="BL825" i="1" s="1"/>
  <c r="BC825" i="1"/>
  <c r="AP826" i="1"/>
  <c r="BL826" i="1" s="1"/>
  <c r="BC826" i="1"/>
  <c r="BD827" i="1"/>
  <c r="BB829" i="1"/>
  <c r="AP830" i="1"/>
  <c r="BL830" i="1" s="1"/>
  <c r="BC830" i="1"/>
  <c r="BD831" i="1"/>
  <c r="BB833" i="1"/>
  <c r="AP834" i="1"/>
  <c r="BL834" i="1" s="1"/>
  <c r="BC834" i="1"/>
  <c r="AP835" i="1"/>
  <c r="BL835" i="1" s="1"/>
  <c r="BC835" i="1"/>
  <c r="BD836" i="1"/>
  <c r="BD837" i="1"/>
  <c r="BB839" i="1"/>
  <c r="AP840" i="1"/>
  <c r="BL840" i="1" s="1"/>
  <c r="BC840" i="1"/>
  <c r="BD841" i="1"/>
  <c r="BD842" i="1"/>
  <c r="BD843" i="1"/>
  <c r="BD844" i="1"/>
  <c r="BD845" i="1"/>
  <c r="BD846" i="1"/>
  <c r="BD847" i="1"/>
  <c r="BD848" i="1"/>
  <c r="BD849" i="1"/>
  <c r="BD850" i="1"/>
  <c r="BD851" i="1"/>
  <c r="BD852" i="1"/>
  <c r="BD853" i="1"/>
  <c r="BD854" i="1"/>
  <c r="BD855" i="1"/>
  <c r="BD856" i="1"/>
  <c r="BD857" i="1"/>
  <c r="BD858" i="1"/>
  <c r="BD859" i="1"/>
  <c r="BD860" i="1"/>
  <c r="BD861" i="1"/>
  <c r="BD862" i="1"/>
  <c r="BD863" i="1"/>
  <c r="BD864" i="1"/>
  <c r="BD865" i="1"/>
  <c r="BD866" i="1"/>
  <c r="BD867" i="1"/>
  <c r="BD868" i="1"/>
  <c r="BD869" i="1"/>
  <c r="BD870" i="1"/>
  <c r="BD871" i="1"/>
  <c r="BD872" i="1"/>
  <c r="BD873" i="1"/>
  <c r="BD874" i="1"/>
  <c r="BD875" i="1"/>
  <c r="BD876" i="1"/>
  <c r="BD877" i="1"/>
  <c r="BD878" i="1"/>
  <c r="BD879" i="1"/>
  <c r="BD880" i="1"/>
  <c r="BD881" i="1"/>
  <c r="BD882" i="1"/>
  <c r="BD883" i="1"/>
  <c r="BD884" i="1"/>
  <c r="BD885" i="1"/>
  <c r="BD886" i="1"/>
  <c r="BD887" i="1"/>
  <c r="BD888" i="1"/>
  <c r="BD889" i="1"/>
  <c r="BD890" i="1"/>
  <c r="BD891" i="1"/>
  <c r="BD892" i="1"/>
  <c r="BD893" i="1"/>
  <c r="BD894" i="1"/>
  <c r="BD895" i="1"/>
  <c r="BD896" i="1"/>
  <c r="BD897" i="1"/>
  <c r="BD898" i="1"/>
  <c r="BD899" i="1"/>
  <c r="BD900" i="1"/>
  <c r="BD901" i="1"/>
  <c r="BD902" i="1"/>
  <c r="BD903" i="1"/>
  <c r="BD904" i="1"/>
  <c r="BD905" i="1"/>
  <c r="BD906" i="1"/>
  <c r="BD907" i="1"/>
  <c r="BD908" i="1"/>
  <c r="BD909" i="1"/>
  <c r="BD910" i="1"/>
  <c r="BD911" i="1"/>
  <c r="BD912" i="1"/>
  <c r="BD913" i="1"/>
  <c r="BD914" i="1"/>
  <c r="BD915" i="1"/>
  <c r="BD916" i="1"/>
  <c r="BD917" i="1"/>
  <c r="BD918" i="1"/>
  <c r="BD919" i="1"/>
  <c r="BD920" i="1"/>
  <c r="BD921" i="1"/>
  <c r="BD922" i="1"/>
  <c r="BD923" i="1"/>
  <c r="BD924" i="1"/>
  <c r="BD925" i="1"/>
  <c r="BD926" i="1"/>
  <c r="BD927" i="1"/>
  <c r="BD928" i="1"/>
  <c r="BD929" i="1"/>
  <c r="BD930" i="1"/>
  <c r="BD931" i="1"/>
  <c r="BD932" i="1"/>
  <c r="BD933" i="1"/>
  <c r="BD934" i="1"/>
  <c r="BD935" i="1"/>
  <c r="BD936" i="1"/>
  <c r="BD937" i="1"/>
  <c r="BD938" i="1"/>
  <c r="BD939" i="1"/>
  <c r="BD940" i="1"/>
  <c r="BD941" i="1"/>
  <c r="BD942" i="1"/>
  <c r="BD943" i="1"/>
  <c r="BD944" i="1"/>
  <c r="BD945" i="1"/>
  <c r="BD946" i="1"/>
  <c r="BD947" i="1"/>
  <c r="BD948" i="1"/>
  <c r="BD949" i="1"/>
  <c r="BD950" i="1"/>
  <c r="BD951" i="1"/>
  <c r="BD952" i="1"/>
  <c r="BD953" i="1"/>
  <c r="BD954" i="1"/>
  <c r="BD955" i="1"/>
  <c r="BD956" i="1"/>
  <c r="BD957" i="1"/>
  <c r="BD958" i="1"/>
  <c r="BD959" i="1"/>
  <c r="BD960" i="1"/>
  <c r="BD961" i="1"/>
  <c r="BD962" i="1"/>
  <c r="BD963" i="1"/>
  <c r="BD964" i="1"/>
  <c r="BD965" i="1"/>
  <c r="BD966" i="1"/>
  <c r="BD967" i="1"/>
  <c r="BD968" i="1"/>
  <c r="BD969" i="1"/>
  <c r="BD970" i="1"/>
  <c r="BD971" i="1"/>
  <c r="BD972" i="1"/>
  <c r="BD973" i="1"/>
  <c r="BD974" i="1"/>
  <c r="BD975" i="1"/>
  <c r="BD976" i="1"/>
  <c r="BD977" i="1"/>
  <c r="BD978" i="1"/>
  <c r="BD979" i="1"/>
  <c r="BD980" i="1"/>
  <c r="BD981" i="1"/>
  <c r="BD982" i="1"/>
  <c r="BD983" i="1"/>
  <c r="BD984" i="1"/>
  <c r="BD985" i="1"/>
  <c r="BD986" i="1"/>
  <c r="BD987" i="1"/>
  <c r="BD988" i="1"/>
  <c r="BD989" i="1"/>
  <c r="BD990" i="1"/>
  <c r="BD991" i="1"/>
  <c r="BD992" i="1"/>
  <c r="BD993" i="1"/>
  <c r="BD994" i="1"/>
  <c r="BD995" i="1"/>
  <c r="BD996" i="1"/>
  <c r="BD997" i="1"/>
  <c r="BD998" i="1"/>
  <c r="BD999" i="1"/>
  <c r="BD1000" i="1"/>
  <c r="BD1001" i="1"/>
  <c r="BD1002" i="1"/>
  <c r="BD1003" i="1"/>
  <c r="BD1004" i="1"/>
  <c r="BD1005" i="1"/>
  <c r="BD1006" i="1"/>
  <c r="BD1007" i="1"/>
  <c r="BD1008" i="1"/>
  <c r="BD1009" i="1"/>
  <c r="BD1010" i="1"/>
  <c r="BD1011" i="1"/>
  <c r="BD1012" i="1"/>
  <c r="BD1013" i="1"/>
  <c r="BD1014" i="1"/>
  <c r="BD1015" i="1"/>
  <c r="BD1016" i="1"/>
  <c r="BD1017" i="1"/>
  <c r="BD1018" i="1"/>
  <c r="BD1019" i="1"/>
  <c r="BD1020" i="1"/>
  <c r="BD1021" i="1"/>
  <c r="BD1022" i="1"/>
  <c r="BD1023" i="1"/>
  <c r="BD1024" i="1"/>
  <c r="BD1025" i="1"/>
  <c r="BD1026" i="1"/>
  <c r="BD1027" i="1"/>
  <c r="BD1028" i="1"/>
  <c r="BD1029" i="1"/>
  <c r="BD1030" i="1"/>
  <c r="BD1031" i="1"/>
  <c r="BD1032" i="1"/>
  <c r="BD1033" i="1"/>
  <c r="BD1034" i="1"/>
  <c r="BD1035" i="1"/>
  <c r="BD1036" i="1"/>
  <c r="BD1037" i="1"/>
  <c r="BD1038" i="1"/>
  <c r="BD1039" i="1"/>
  <c r="BD1040" i="1"/>
  <c r="BD1041" i="1"/>
  <c r="BD1042" i="1"/>
  <c r="BD1043" i="1"/>
  <c r="BD1044" i="1"/>
  <c r="BD1045" i="1"/>
  <c r="BD1046" i="1"/>
  <c r="BD1047" i="1"/>
  <c r="BD1048" i="1"/>
  <c r="BD1049" i="1"/>
  <c r="BD1050" i="1"/>
  <c r="BD1051" i="1"/>
  <c r="BD1052" i="1"/>
  <c r="BD1053" i="1"/>
  <c r="BD1054" i="1"/>
  <c r="BD1055" i="1"/>
  <c r="BD1056" i="1"/>
  <c r="BD1057" i="1"/>
  <c r="BD1058" i="1"/>
  <c r="BD1059" i="1"/>
  <c r="BD1060" i="1"/>
  <c r="BD1061" i="1"/>
  <c r="BD1062" i="1"/>
  <c r="BD1063" i="1"/>
  <c r="BD1064" i="1"/>
  <c r="BB1091" i="1"/>
  <c r="BB1092" i="1"/>
  <c r="BB1093" i="1"/>
  <c r="BB1094" i="1"/>
  <c r="BB1095" i="1"/>
  <c r="BB1096" i="1"/>
  <c r="BB1097" i="1"/>
  <c r="BB1098" i="1"/>
  <c r="BB1099" i="1"/>
  <c r="BB1100" i="1"/>
  <c r="BB1101" i="1"/>
  <c r="BB1102" i="1"/>
  <c r="BB1103" i="1"/>
  <c r="AO1104" i="1"/>
  <c r="BK1104" i="1" s="1"/>
  <c r="BB1104" i="1"/>
  <c r="BB1105" i="1"/>
  <c r="BB1106" i="1"/>
  <c r="BB1107" i="1"/>
  <c r="BB1108" i="1"/>
  <c r="BB1109" i="1"/>
  <c r="BB1110" i="1"/>
  <c r="BB1111" i="1"/>
  <c r="BB1112" i="1"/>
  <c r="BB1113" i="1"/>
  <c r="BB1114" i="1"/>
  <c r="BB1115" i="1"/>
  <c r="BB1116" i="1"/>
  <c r="BB1117" i="1"/>
  <c r="BB1118" i="1"/>
  <c r="BB1119" i="1"/>
  <c r="BB1120" i="1"/>
  <c r="BB1121" i="1"/>
  <c r="BB1122" i="1"/>
  <c r="BB1123" i="1"/>
  <c r="BB1124" i="1"/>
  <c r="BB1125" i="1"/>
  <c r="BB1126" i="1"/>
  <c r="BB1127" i="1"/>
  <c r="BB1128" i="1"/>
  <c r="BB1129" i="1"/>
  <c r="BB1130" i="1"/>
  <c r="BB1131" i="1"/>
  <c r="BB1132" i="1"/>
  <c r="BB1133" i="1"/>
  <c r="BB1134" i="1"/>
  <c r="BB1135" i="1"/>
  <c r="BB1136" i="1"/>
  <c r="BB1137" i="1"/>
  <c r="BB1138" i="1"/>
  <c r="BB1139" i="1"/>
  <c r="BB1140" i="1"/>
  <c r="BB1141" i="1"/>
  <c r="BB1142" i="1"/>
  <c r="BB1143" i="1"/>
  <c r="BB1144" i="1"/>
  <c r="BB1145" i="1"/>
  <c r="BB1146" i="1"/>
  <c r="BB1147" i="1"/>
  <c r="BB1148" i="1"/>
  <c r="BB1149" i="1"/>
  <c r="BB1150" i="1"/>
  <c r="BB1151" i="1"/>
  <c r="BB1152" i="1"/>
  <c r="BB1153" i="1"/>
  <c r="BB1154" i="1"/>
  <c r="BB1155" i="1"/>
  <c r="BB1156" i="1"/>
  <c r="BB1157" i="1"/>
  <c r="BB1158" i="1"/>
  <c r="BB1159" i="1"/>
  <c r="BB1160" i="1"/>
  <c r="BB1161" i="1"/>
  <c r="BB1162" i="1"/>
  <c r="BB1163" i="1"/>
  <c r="BB1164" i="1"/>
  <c r="BB1165" i="1"/>
  <c r="BB1166" i="1"/>
  <c r="BB1167" i="1"/>
  <c r="BB1168" i="1"/>
  <c r="BB1169" i="1"/>
  <c r="BB1170" i="1"/>
  <c r="BB1171" i="1"/>
  <c r="BB1172" i="1"/>
  <c r="BB1173" i="1"/>
  <c r="BB1174" i="1"/>
  <c r="BB1175" i="1"/>
  <c r="BB1176" i="1"/>
  <c r="BB1177" i="1"/>
  <c r="BB1178" i="1"/>
  <c r="BB1179" i="1"/>
  <c r="BB1180" i="1"/>
  <c r="BB1181" i="1"/>
  <c r="BB1182" i="1"/>
  <c r="BB1183" i="1"/>
  <c r="BB1184" i="1"/>
  <c r="BB1185" i="1"/>
  <c r="BB1186" i="1"/>
  <c r="BB1187" i="1"/>
  <c r="BB1188" i="1"/>
  <c r="BB1189" i="1"/>
  <c r="BB1190" i="1"/>
  <c r="BB1191" i="1"/>
  <c r="BB1192" i="1"/>
  <c r="BB1193" i="1"/>
  <c r="BB1194" i="1"/>
  <c r="BB1195" i="1"/>
  <c r="BB1196" i="1"/>
  <c r="BB1197" i="1"/>
  <c r="BB1198" i="1"/>
  <c r="BB1199" i="1"/>
  <c r="BB1200" i="1"/>
  <c r="BB1201" i="1"/>
  <c r="BB1202" i="1"/>
  <c r="BB1203" i="1"/>
  <c r="BB1204" i="1"/>
  <c r="BB1205" i="1"/>
  <c r="BB1206" i="1"/>
  <c r="BB1207" i="1"/>
  <c r="BB1208" i="1"/>
  <c r="BB1209" i="1"/>
  <c r="BB1210" i="1"/>
  <c r="BB1211" i="1"/>
  <c r="BB1212" i="1"/>
  <c r="BB1213" i="1"/>
  <c r="BB1214" i="1"/>
  <c r="BB1215" i="1"/>
  <c r="BB1216" i="1"/>
  <c r="BB1217" i="1"/>
  <c r="BB1218" i="1"/>
  <c r="BB1219" i="1"/>
  <c r="BB1220" i="1"/>
  <c r="BB1221" i="1"/>
  <c r="BB1222" i="1"/>
  <c r="BB1223" i="1"/>
  <c r="BB1224" i="1"/>
  <c r="BB1225" i="1"/>
  <c r="BB1226" i="1"/>
  <c r="BB1227" i="1"/>
  <c r="BB1228" i="1"/>
  <c r="BB1229" i="1"/>
  <c r="BB1230" i="1"/>
  <c r="BB1231" i="1"/>
  <c r="BB1232" i="1"/>
  <c r="BB1233" i="1"/>
  <c r="BB1234" i="1"/>
  <c r="BB1235" i="1"/>
  <c r="BB1236" i="1"/>
  <c r="BB1237" i="1"/>
  <c r="BB1238" i="1"/>
  <c r="BB1239" i="1"/>
  <c r="BB1240" i="1"/>
  <c r="BB1241" i="1"/>
  <c r="BB1242" i="1"/>
  <c r="BB1243" i="1"/>
  <c r="BB1244" i="1"/>
  <c r="BB1245" i="1"/>
  <c r="BB1246" i="1"/>
  <c r="BB1247" i="1"/>
  <c r="BB1248" i="1"/>
  <c r="BB1249" i="1"/>
  <c r="BB1250" i="1"/>
  <c r="BB1251" i="1"/>
  <c r="BB1252" i="1"/>
  <c r="BB1253" i="1"/>
  <c r="BB1254" i="1"/>
  <c r="BB1255" i="1"/>
  <c r="BB1256" i="1"/>
  <c r="BB1257" i="1"/>
  <c r="BB1258" i="1"/>
  <c r="BB1259" i="1"/>
  <c r="BB1260" i="1"/>
  <c r="BB1261" i="1"/>
  <c r="BB1262" i="1"/>
  <c r="BB1263" i="1"/>
  <c r="BB1264" i="1"/>
  <c r="BB1265" i="1"/>
  <c r="BB1266" i="1"/>
  <c r="BB1267" i="1"/>
  <c r="BB1268" i="1"/>
  <c r="BB1269" i="1"/>
  <c r="BB1270" i="1"/>
  <c r="BB1271" i="1"/>
  <c r="BB1272" i="1"/>
  <c r="BB1273" i="1"/>
  <c r="BB1274" i="1"/>
  <c r="BB1275" i="1"/>
  <c r="BB1276" i="1"/>
  <c r="BB1277" i="1"/>
  <c r="BB1278" i="1"/>
  <c r="BB1279" i="1"/>
  <c r="BB1280" i="1"/>
  <c r="BB1281" i="1"/>
  <c r="BB1282" i="1"/>
  <c r="AP1283" i="1"/>
  <c r="BL1283" i="1" s="1"/>
  <c r="BC1283" i="1"/>
  <c r="AP1284" i="1"/>
  <c r="BL1284" i="1" s="1"/>
  <c r="BC1284" i="1"/>
  <c r="AP1285" i="1"/>
  <c r="BL1285" i="1" s="1"/>
  <c r="BC1285" i="1"/>
  <c r="AP1286" i="1"/>
  <c r="BL1286" i="1" s="1"/>
  <c r="BC1286" i="1"/>
  <c r="AP1287" i="1"/>
  <c r="BL1287" i="1" s="1"/>
  <c r="BC1287" i="1"/>
  <c r="AP1288" i="1"/>
  <c r="BL1288" i="1" s="1"/>
  <c r="BC1288" i="1"/>
  <c r="AP1289" i="1"/>
  <c r="BL1289" i="1" s="1"/>
  <c r="BC1289" i="1"/>
  <c r="AP1290" i="1"/>
  <c r="BL1290" i="1" s="1"/>
  <c r="BC1290" i="1"/>
  <c r="AP1291" i="1"/>
  <c r="BL1291" i="1" s="1"/>
  <c r="BC1291" i="1"/>
  <c r="AP1292" i="1"/>
  <c r="BL1292" i="1" s="1"/>
  <c r="BC1292" i="1"/>
  <c r="AP1293" i="1"/>
  <c r="BL1293" i="1" s="1"/>
  <c r="BC1293" i="1"/>
  <c r="AP1294" i="1"/>
  <c r="BL1294" i="1" s="1"/>
  <c r="BC1294" i="1"/>
  <c r="AP1295" i="1"/>
  <c r="BL1295" i="1" s="1"/>
  <c r="BC1295" i="1"/>
  <c r="AP1296" i="1"/>
  <c r="BL1296" i="1" s="1"/>
  <c r="BC1296" i="1"/>
  <c r="AP1297" i="1"/>
  <c r="BL1297" i="1" s="1"/>
  <c r="BC1297" i="1"/>
  <c r="AP1298" i="1"/>
  <c r="BL1298" i="1" s="1"/>
  <c r="BC1298" i="1"/>
  <c r="AP1299" i="1"/>
  <c r="BL1299" i="1" s="1"/>
  <c r="BC1299" i="1"/>
  <c r="AP1300" i="1"/>
  <c r="BL1300" i="1" s="1"/>
  <c r="BC1300" i="1"/>
  <c r="AP1301" i="1"/>
  <c r="BL1301" i="1" s="1"/>
  <c r="BC1301" i="1"/>
  <c r="AP1302" i="1"/>
  <c r="BL1302" i="1" s="1"/>
  <c r="BC1302" i="1"/>
  <c r="AP1303" i="1"/>
  <c r="BL1303" i="1" s="1"/>
  <c r="BC1303" i="1"/>
  <c r="AP1304" i="1"/>
  <c r="BL1304" i="1" s="1"/>
  <c r="BC1304" i="1"/>
  <c r="AP1305" i="1"/>
  <c r="BL1305" i="1" s="1"/>
  <c r="BC1305" i="1"/>
  <c r="AP1306" i="1"/>
  <c r="BL1306" i="1" s="1"/>
  <c r="BC1306" i="1"/>
  <c r="AP1307" i="1"/>
  <c r="BL1307" i="1" s="1"/>
  <c r="BC1307" i="1"/>
  <c r="AP1308" i="1"/>
  <c r="BL1308" i="1" s="1"/>
  <c r="BC1308" i="1"/>
  <c r="AP1309" i="1"/>
  <c r="BL1309" i="1" s="1"/>
  <c r="BC1309" i="1"/>
  <c r="AP1310" i="1"/>
  <c r="BL1310" i="1" s="1"/>
  <c r="BC1310" i="1"/>
  <c r="K24" i="9"/>
  <c r="T35" i="9"/>
  <c r="V35" i="9" s="1"/>
  <c r="T33" i="9"/>
  <c r="V33" i="9" s="1"/>
  <c r="T31" i="9"/>
  <c r="V31" i="9" s="1"/>
  <c r="T29" i="9"/>
  <c r="V29" i="9" s="1"/>
  <c r="T36" i="9"/>
  <c r="T34" i="9"/>
  <c r="T32" i="9"/>
  <c r="T30" i="9"/>
  <c r="T28" i="9"/>
  <c r="S28" i="9"/>
  <c r="S30" i="9"/>
  <c r="S32" i="9"/>
  <c r="S34" i="9"/>
  <c r="S36" i="9"/>
  <c r="AN9" i="6"/>
  <c r="AN33" i="6"/>
  <c r="AN100" i="6"/>
  <c r="AN477" i="6"/>
  <c r="AN478" i="6"/>
  <c r="AN479" i="6"/>
  <c r="AN20" i="6"/>
  <c r="AN21" i="6"/>
  <c r="AN126" i="6"/>
  <c r="AN170" i="6"/>
  <c r="AN75" i="6"/>
  <c r="AN124" i="6"/>
  <c r="AN137" i="6"/>
  <c r="AN138" i="6"/>
  <c r="AN154" i="6"/>
  <c r="AN155" i="6"/>
  <c r="AN194" i="6"/>
  <c r="AN195" i="6"/>
  <c r="AN212" i="6"/>
  <c r="AN213" i="6"/>
  <c r="AN214" i="6"/>
  <c r="AN215" i="6"/>
  <c r="AN230" i="6"/>
  <c r="AN231" i="6"/>
  <c r="AN233" i="6"/>
  <c r="AN29" i="6"/>
  <c r="AN57" i="6"/>
  <c r="AN80" i="6"/>
  <c r="AN102" i="6"/>
  <c r="AN103" i="6"/>
  <c r="AN142" i="6"/>
  <c r="AN567" i="6"/>
  <c r="AN566" i="6"/>
  <c r="AN541" i="6"/>
  <c r="AN297" i="6"/>
  <c r="AN271" i="6"/>
  <c r="AN625" i="6"/>
  <c r="AN577" i="6"/>
  <c r="AN576" i="6"/>
  <c r="AN530" i="6"/>
  <c r="AN527" i="6"/>
  <c r="AN320" i="6"/>
  <c r="AN316" i="6"/>
  <c r="AN315" i="6"/>
  <c r="AN304" i="6"/>
  <c r="AN299" i="6"/>
  <c r="AN289" i="6"/>
  <c r="AN614" i="6"/>
  <c r="AN600" i="6"/>
  <c r="AN291" i="6"/>
  <c r="AN207" i="6"/>
  <c r="AN507" i="6"/>
  <c r="AN74" i="6"/>
  <c r="AN269" i="6"/>
  <c r="AN32" i="6"/>
  <c r="AN27" i="6"/>
  <c r="AN14" i="6"/>
  <c r="AN564" i="6"/>
  <c r="AN85" i="6"/>
  <c r="AN28" i="6"/>
  <c r="AN761" i="6"/>
  <c r="AN760" i="6"/>
  <c r="AN746" i="6"/>
  <c r="AN745" i="6"/>
  <c r="AN714" i="6"/>
  <c r="AN713" i="6"/>
  <c r="AN704" i="6"/>
  <c r="AN695" i="6"/>
  <c r="AN688" i="6"/>
  <c r="AN687" i="6"/>
  <c r="AN647" i="6"/>
  <c r="AN640" i="6"/>
  <c r="AN610" i="6"/>
  <c r="AN608" i="6"/>
  <c r="AN568" i="6"/>
  <c r="AN525" i="6"/>
  <c r="AN500" i="6"/>
  <c r="AN499" i="6"/>
  <c r="AN498" i="6"/>
  <c r="AN490" i="6"/>
  <c r="AN489" i="6"/>
  <c r="AN488" i="6"/>
  <c r="AN487" i="6"/>
  <c r="AN486" i="6"/>
  <c r="AN485" i="6"/>
  <c r="AN484" i="6"/>
  <c r="AN483" i="6"/>
  <c r="AN482" i="6"/>
  <c r="AN481" i="6"/>
  <c r="AN458" i="6"/>
  <c r="AN457" i="6"/>
  <c r="AN456" i="6"/>
  <c r="AN455" i="6"/>
  <c r="AN454" i="6"/>
  <c r="AN453" i="6"/>
  <c r="AN439" i="6"/>
  <c r="AN438" i="6"/>
  <c r="AN437" i="6"/>
  <c r="AN429" i="6"/>
  <c r="AN411" i="6"/>
  <c r="AN410" i="6"/>
  <c r="AN401" i="6"/>
  <c r="AN374" i="6"/>
  <c r="AN367" i="6"/>
  <c r="AN335" i="6"/>
  <c r="AN296" i="6"/>
  <c r="AN259" i="6"/>
  <c r="AN258" i="6"/>
  <c r="AN250" i="6"/>
  <c r="AN249" i="6"/>
  <c r="AN248" i="6"/>
  <c r="AN247" i="6"/>
  <c r="AN235" i="6"/>
  <c r="AN770" i="6"/>
  <c r="AN763" i="6"/>
  <c r="AN756" i="6"/>
  <c r="AN754" i="6"/>
  <c r="AN752" i="6"/>
  <c r="AN751" i="6"/>
  <c r="AN750" i="6"/>
  <c r="AN749" i="6"/>
  <c r="AN748" i="6"/>
  <c r="AN719" i="6"/>
  <c r="AN718" i="6"/>
  <c r="AN717" i="6"/>
  <c r="AN716" i="6"/>
  <c r="AN706" i="6"/>
  <c r="AN690" i="6"/>
  <c r="AN659" i="6"/>
  <c r="AN632" i="6"/>
  <c r="AN631" i="6"/>
  <c r="AN588" i="6"/>
  <c r="AN557" i="6"/>
  <c r="AN511" i="6"/>
  <c r="AN494" i="6"/>
  <c r="AN492" i="6"/>
  <c r="AN472" i="6"/>
  <c r="AN471" i="6"/>
  <c r="AN470" i="6"/>
  <c r="AN431" i="6"/>
  <c r="AN416" i="6"/>
  <c r="AN352" i="6"/>
  <c r="AN351" i="6"/>
  <c r="AN330" i="6"/>
  <c r="AN321" i="6"/>
  <c r="AN318" i="6"/>
  <c r="AN287" i="6"/>
  <c r="AN284" i="6"/>
  <c r="AN252" i="6"/>
  <c r="AN239" i="6"/>
  <c r="AN238" i="6"/>
  <c r="AN237" i="6"/>
  <c r="AN226" i="6"/>
  <c r="AN766" i="6"/>
  <c r="AN741" i="6"/>
  <c r="AN740" i="6"/>
  <c r="AN739" i="6"/>
  <c r="AN738" i="6"/>
  <c r="AN737" i="6"/>
  <c r="AN736" i="6"/>
  <c r="AN724" i="6"/>
  <c r="AN723" i="6"/>
  <c r="AN721" i="6"/>
  <c r="AN709" i="6"/>
  <c r="AN708" i="6"/>
  <c r="AN699" i="6"/>
  <c r="AN679" i="6"/>
  <c r="AN678" i="6"/>
  <c r="AN673" i="6"/>
  <c r="AN672" i="6"/>
  <c r="AN671" i="6"/>
  <c r="AN635" i="6"/>
  <c r="AN634" i="6"/>
  <c r="AN620" i="6"/>
  <c r="AN548" i="6"/>
  <c r="AN521" i="6"/>
  <c r="AN520" i="6"/>
  <c r="AN503" i="6"/>
  <c r="AN474" i="6"/>
  <c r="AN464" i="6"/>
  <c r="AN463" i="6"/>
  <c r="AN462" i="6"/>
  <c r="AN461" i="6"/>
  <c r="AN445" i="6"/>
  <c r="AN443" i="6"/>
  <c r="AN433" i="6"/>
  <c r="AN425" i="6"/>
  <c r="AN424" i="6"/>
  <c r="AN423" i="6"/>
  <c r="AN422" i="6"/>
  <c r="AN421" i="6"/>
  <c r="AN420" i="6"/>
  <c r="AN419" i="6"/>
  <c r="AN418" i="6"/>
  <c r="AN405" i="6"/>
  <c r="AN404" i="6"/>
  <c r="AN390" i="6"/>
  <c r="AN379" i="6"/>
  <c r="AN378" i="6"/>
  <c r="AN377" i="6"/>
  <c r="AN362" i="6"/>
  <c r="AN355" i="6"/>
  <c r="AN262" i="6"/>
  <c r="AN241" i="6"/>
  <c r="AN218" i="6"/>
  <c r="AN208" i="6"/>
  <c r="AN197" i="6"/>
  <c r="AN179" i="6"/>
  <c r="AN163" i="6"/>
  <c r="AN115" i="6"/>
  <c r="AN114" i="6"/>
  <c r="AN686" i="6"/>
  <c r="AN685" i="6"/>
  <c r="AN653" i="6"/>
  <c r="AN652" i="6"/>
  <c r="AN641" i="6"/>
  <c r="AN623" i="6"/>
  <c r="AN611" i="6"/>
  <c r="AN609" i="6"/>
  <c r="AN555" i="6"/>
  <c r="AN554" i="6"/>
  <c r="AN509" i="6"/>
  <c r="AN468" i="6"/>
  <c r="AN440" i="6"/>
  <c r="AN413" i="6"/>
  <c r="AN412" i="6"/>
  <c r="AN409" i="6"/>
  <c r="AN393" i="6"/>
  <c r="AN387" i="6"/>
  <c r="AN313" i="6"/>
  <c r="AN312" i="6"/>
  <c r="AN755" i="6"/>
  <c r="AN753" i="6"/>
  <c r="AN697" i="6"/>
  <c r="AN630" i="6"/>
  <c r="AN570" i="6"/>
  <c r="AN531" i="6"/>
  <c r="AN529" i="6"/>
  <c r="AN528" i="6"/>
  <c r="AN517" i="6"/>
  <c r="AN493" i="6"/>
  <c r="AN415" i="6"/>
  <c r="AN396" i="6"/>
  <c r="AN395" i="6"/>
  <c r="AN353" i="6"/>
  <c r="AN331" i="6"/>
  <c r="AN319" i="6"/>
  <c r="AN317" i="6"/>
  <c r="AN288" i="6"/>
  <c r="AN286" i="6"/>
  <c r="AN285" i="6"/>
  <c r="AN765" i="6"/>
  <c r="AN722" i="6"/>
  <c r="AN661" i="6"/>
  <c r="AN615" i="6"/>
  <c r="AN595" i="6"/>
  <c r="AN590" i="6"/>
  <c r="AN559" i="6"/>
  <c r="AN549" i="6"/>
  <c r="AN538" i="6"/>
  <c r="AN537" i="6"/>
  <c r="AN522" i="6"/>
  <c r="AN519" i="6"/>
  <c r="AN444" i="6"/>
  <c r="AN434" i="6"/>
  <c r="AN406" i="6"/>
  <c r="AN357" i="6"/>
  <c r="AN356" i="6"/>
  <c r="AN338" i="6"/>
  <c r="AN324" i="6"/>
  <c r="AN323" i="6"/>
  <c r="AN306" i="6"/>
  <c r="AN254" i="6"/>
  <c r="AN198" i="6"/>
  <c r="AN24" i="6"/>
  <c r="AN25" i="6"/>
  <c r="AN35" i="6"/>
  <c r="AN40" i="6"/>
  <c r="AN41" i="6"/>
  <c r="AN52" i="6"/>
  <c r="AN53" i="6"/>
  <c r="AN64" i="6"/>
  <c r="AN97" i="6"/>
  <c r="AN98" i="6"/>
  <c r="AN106" i="6"/>
  <c r="AN173" i="6"/>
  <c r="AN184" i="6"/>
  <c r="AN220" i="6"/>
  <c r="AN221" i="6"/>
  <c r="AN222" i="6"/>
  <c r="AN256" i="6"/>
  <c r="AN279" i="6"/>
  <c r="AN280" i="6"/>
  <c r="AN281" i="6"/>
  <c r="AN308" i="6"/>
  <c r="AN309" i="6"/>
  <c r="AN310" i="6"/>
  <c r="AN399" i="6"/>
  <c r="AN466" i="6"/>
  <c r="AN514" i="6"/>
  <c r="AN551" i="6"/>
  <c r="AN552" i="6"/>
  <c r="AN561" i="6"/>
  <c r="AN562" i="6"/>
  <c r="AN563" i="6"/>
  <c r="AN573" i="6"/>
  <c r="AN637" i="6"/>
  <c r="AN638" i="6"/>
  <c r="AN681" i="6"/>
  <c r="AN682" i="6"/>
  <c r="AN683" i="6"/>
  <c r="AN701" i="6"/>
  <c r="AN702" i="6"/>
  <c r="AN711" i="6"/>
  <c r="AN743" i="6"/>
  <c r="AN166" i="6"/>
  <c r="AN181" i="6"/>
  <c r="AN182" i="6"/>
  <c r="AN188" i="6"/>
  <c r="AN189" i="6"/>
  <c r="AN190" i="6"/>
  <c r="AN191" i="6"/>
  <c r="AN202" i="6"/>
  <c r="AN203" i="6"/>
  <c r="AN204" i="6"/>
  <c r="AN205" i="6"/>
  <c r="AN268" i="6"/>
  <c r="AN293" i="6"/>
  <c r="AN294" i="6"/>
  <c r="AN326" i="6"/>
  <c r="AN327" i="6"/>
  <c r="AN348" i="6"/>
  <c r="AN371" i="6"/>
  <c r="AN372" i="6"/>
  <c r="AN381" i="6"/>
  <c r="AN382" i="6"/>
  <c r="AN383" i="6"/>
  <c r="AN384" i="6"/>
  <c r="AN385" i="6"/>
  <c r="AN427" i="6"/>
  <c r="AN667" i="6"/>
  <c r="AN234" i="6"/>
  <c r="AN243" i="6"/>
  <c r="AN244" i="6"/>
  <c r="AN245" i="6"/>
  <c r="AN364" i="6"/>
  <c r="AN365" i="6"/>
  <c r="AN447" i="6"/>
  <c r="AN448" i="6"/>
  <c r="AN449" i="6"/>
  <c r="AN450" i="6"/>
  <c r="AN451" i="6"/>
  <c r="AN505" i="6"/>
  <c r="AN506" i="6"/>
  <c r="AN584" i="6"/>
  <c r="AN585" i="6"/>
  <c r="AN602" i="6"/>
  <c r="AN645" i="6"/>
  <c r="AN726" i="6"/>
  <c r="AN727" i="6"/>
  <c r="AN728" i="6"/>
  <c r="AN1292" i="6"/>
  <c r="AN1274" i="6"/>
  <c r="AN1267" i="6"/>
  <c r="AN1266" i="6"/>
  <c r="AN1234" i="6"/>
  <c r="AN1233" i="6"/>
  <c r="AN1232" i="6"/>
  <c r="AN1212" i="6"/>
  <c r="AN1211" i="6"/>
  <c r="AN1209" i="6"/>
  <c r="AN1207" i="6"/>
  <c r="AN1199" i="6"/>
  <c r="AN1198" i="6"/>
  <c r="AN1190" i="6"/>
  <c r="AN1189" i="6"/>
  <c r="AN1188" i="6"/>
  <c r="AN1187" i="6"/>
  <c r="AN1172" i="6"/>
  <c r="AN1171" i="6"/>
  <c r="AN1170" i="6"/>
  <c r="AN1296" i="6"/>
  <c r="AN1290" i="6"/>
  <c r="AN1283" i="6"/>
  <c r="AN1278" i="6"/>
  <c r="AN1246" i="6"/>
  <c r="AN1230" i="6"/>
  <c r="AN1229" i="6"/>
  <c r="AN1221" i="6"/>
  <c r="AN1219" i="6"/>
  <c r="AN1195" i="6"/>
  <c r="AN1163" i="6"/>
  <c r="AN1162" i="6"/>
  <c r="AN1160" i="6"/>
  <c r="AN1159" i="6"/>
  <c r="AN1158" i="6"/>
  <c r="AN1157" i="6"/>
  <c r="AN1156" i="6"/>
  <c r="AN1155" i="6"/>
  <c r="AN1153" i="6"/>
  <c r="AN1150" i="6"/>
  <c r="AN1142" i="6"/>
  <c r="AN1140" i="6"/>
  <c r="AN1138" i="6"/>
  <c r="AN1137" i="6"/>
  <c r="AN1127" i="6"/>
  <c r="AN1123" i="6"/>
  <c r="AN1118" i="6"/>
  <c r="AN1117" i="6"/>
  <c r="AN1114" i="6"/>
  <c r="AN1113" i="6"/>
  <c r="AN1111" i="6"/>
  <c r="AN1109" i="6"/>
  <c r="AN1106" i="6"/>
  <c r="AN1102" i="6"/>
  <c r="AN1099" i="6"/>
  <c r="AN1098" i="6"/>
  <c r="AN1097" i="6"/>
  <c r="AN1239" i="6"/>
  <c r="AN1238" i="6"/>
  <c r="AN1217" i="6"/>
  <c r="AN1216" i="6"/>
  <c r="AN1215" i="6"/>
  <c r="AN1192" i="6"/>
  <c r="AN1180" i="6"/>
  <c r="AN1175" i="6"/>
  <c r="AN1174" i="6"/>
  <c r="AN1310" i="6"/>
  <c r="AN1309" i="6"/>
  <c r="AN1307" i="6"/>
  <c r="AN1262" i="6"/>
  <c r="AN1261" i="6"/>
  <c r="AN1244" i="6"/>
  <c r="AN1243" i="6"/>
  <c r="AN1241" i="6"/>
  <c r="AN1203" i="6"/>
  <c r="AN1202" i="6"/>
  <c r="AN1183" i="6"/>
  <c r="AN1182" i="6"/>
  <c r="AN1092" i="6"/>
  <c r="AN1084" i="6"/>
  <c r="AN1079" i="6"/>
  <c r="AN1078" i="6"/>
  <c r="AN1077" i="6"/>
  <c r="AN1076" i="6"/>
  <c r="AN1075" i="6"/>
  <c r="AN1073" i="6"/>
  <c r="AN1068" i="6"/>
  <c r="AN1051" i="6"/>
  <c r="AN1039" i="6"/>
  <c r="AN1038" i="6"/>
  <c r="AN1035" i="6"/>
  <c r="AN1030" i="6"/>
  <c r="AN1028" i="6"/>
  <c r="AN1027" i="6"/>
  <c r="AN1225" i="6"/>
  <c r="AN1022" i="6"/>
  <c r="AN1020" i="6"/>
  <c r="AN1018" i="6"/>
  <c r="AN1016" i="6"/>
  <c r="AN1011" i="6"/>
  <c r="AN1005" i="6"/>
  <c r="AN1002" i="6"/>
  <c r="AN1001" i="6"/>
  <c r="AN998" i="6"/>
  <c r="AN994" i="6"/>
  <c r="AN990" i="6"/>
  <c r="AN989" i="6"/>
  <c r="AN986" i="6"/>
  <c r="AN980" i="6"/>
  <c r="AN975" i="6"/>
  <c r="AN970" i="6"/>
  <c r="AN966" i="6"/>
  <c r="AN961" i="6"/>
  <c r="AN956" i="6"/>
  <c r="AN955" i="6"/>
  <c r="AN952" i="6"/>
  <c r="AN948" i="6"/>
  <c r="AN944" i="6"/>
  <c r="AN943" i="6"/>
  <c r="AN936" i="6"/>
  <c r="AN929" i="6"/>
  <c r="AN928" i="6"/>
  <c r="AN925" i="6"/>
  <c r="AN924" i="6"/>
  <c r="AN922" i="6"/>
  <c r="AN921" i="6"/>
  <c r="AN919" i="6"/>
  <c r="AN915" i="6"/>
  <c r="AN914" i="6"/>
  <c r="AN912" i="6"/>
  <c r="AN910" i="6"/>
  <c r="AN909" i="6"/>
  <c r="AN908" i="6"/>
  <c r="AN905" i="6"/>
  <c r="AN903" i="6"/>
  <c r="AN902" i="6"/>
  <c r="AN899" i="6"/>
  <c r="AN898" i="6"/>
  <c r="AN897" i="6"/>
  <c r="AN895" i="6"/>
  <c r="AN892" i="6"/>
  <c r="AN891" i="6"/>
  <c r="AN885" i="6"/>
  <c r="AN884" i="6"/>
  <c r="AN879" i="6"/>
  <c r="AN878" i="6"/>
  <c r="AN867" i="6"/>
  <c r="AN866" i="6"/>
  <c r="AN864" i="6"/>
  <c r="AN861" i="6"/>
  <c r="AN860" i="6"/>
  <c r="AN856" i="6"/>
  <c r="AN855" i="6"/>
  <c r="AN851" i="6"/>
  <c r="AN848" i="6"/>
  <c r="AN847" i="6"/>
  <c r="AN836" i="6"/>
  <c r="AN835" i="6"/>
  <c r="AN834" i="6"/>
  <c r="AN822" i="6"/>
  <c r="AN810" i="6"/>
  <c r="AN807" i="6"/>
  <c r="AN806" i="6"/>
  <c r="AN805" i="6"/>
  <c r="AN801" i="6"/>
  <c r="AN800" i="6"/>
  <c r="AN794" i="6"/>
  <c r="AN787" i="6"/>
  <c r="AN786" i="6"/>
  <c r="AN782" i="6"/>
  <c r="AN781" i="6"/>
  <c r="AN780" i="6"/>
  <c r="AN778" i="6"/>
  <c r="AN776" i="6"/>
  <c r="AN775" i="6"/>
  <c r="AN774" i="6"/>
  <c r="AN772" i="6"/>
  <c r="AN1271" i="6"/>
  <c r="AN1270" i="6"/>
  <c r="AN769" i="6"/>
  <c r="AN767" i="6"/>
  <c r="AN764" i="6"/>
  <c r="AN762" i="6"/>
  <c r="AN759" i="6"/>
  <c r="AN758" i="6"/>
  <c r="AN757" i="6"/>
  <c r="AN747" i="6"/>
  <c r="AN744" i="6"/>
  <c r="AN742" i="6"/>
  <c r="AN735" i="6"/>
  <c r="AN734" i="6"/>
  <c r="AN733" i="6"/>
  <c r="AN731" i="6"/>
  <c r="AN730" i="6"/>
  <c r="AN729" i="6"/>
  <c r="AN725" i="6"/>
  <c r="AN720" i="6"/>
  <c r="AN712" i="6"/>
  <c r="AN710" i="6"/>
  <c r="AN705" i="6"/>
  <c r="AN703" i="6"/>
  <c r="AN698" i="6"/>
  <c r="AN696" i="6"/>
  <c r="AN694" i="6"/>
  <c r="AN691" i="6"/>
  <c r="AN689" i="6"/>
  <c r="AN680" i="6"/>
  <c r="AN676" i="6"/>
  <c r="AN670" i="6"/>
  <c r="AN669" i="6"/>
  <c r="AN664" i="6"/>
  <c r="AN663" i="6"/>
  <c r="AN662" i="6"/>
  <c r="AN660" i="6"/>
  <c r="AN658" i="6"/>
  <c r="AN657" i="6"/>
  <c r="AN656" i="6"/>
  <c r="AN655" i="6"/>
  <c r="AN654" i="6"/>
  <c r="AN651" i="6"/>
  <c r="AN650" i="6"/>
  <c r="AN648" i="6"/>
  <c r="AN646" i="6"/>
  <c r="AN644" i="6"/>
  <c r="AN643" i="6"/>
  <c r="AN642" i="6"/>
  <c r="AN639" i="6"/>
  <c r="AN636" i="6"/>
  <c r="AN633" i="6"/>
  <c r="AN629" i="6"/>
  <c r="AN628" i="6"/>
  <c r="AN627" i="6"/>
  <c r="AN626" i="6"/>
  <c r="AN624" i="6"/>
  <c r="AN622" i="6"/>
  <c r="AN621" i="6"/>
  <c r="AN619" i="6"/>
  <c r="AN618" i="6"/>
  <c r="AN617" i="6"/>
  <c r="AN616" i="6"/>
  <c r="AN613" i="6"/>
  <c r="AN607" i="6"/>
  <c r="AN606" i="6"/>
  <c r="AN605" i="6"/>
  <c r="AN604" i="6"/>
  <c r="AN601" i="6"/>
  <c r="AN597" i="6"/>
  <c r="AN596" i="6"/>
  <c r="AN594" i="6"/>
  <c r="AN593" i="6"/>
  <c r="AN592" i="6"/>
  <c r="AN591" i="6"/>
  <c r="AN589" i="6"/>
  <c r="AN587" i="6"/>
  <c r="AN586" i="6"/>
  <c r="AN583" i="6"/>
  <c r="AN582" i="6"/>
  <c r="AN581" i="6"/>
  <c r="AN580" i="6"/>
  <c r="AN579" i="6"/>
  <c r="AN569" i="6"/>
  <c r="AN565" i="6"/>
  <c r="AN560" i="6"/>
  <c r="AN556" i="6"/>
  <c r="AN550" i="6"/>
  <c r="AN547" i="6"/>
  <c r="AN545" i="6"/>
  <c r="AN540" i="6"/>
  <c r="AN539" i="6"/>
  <c r="AN536" i="6"/>
  <c r="AN533" i="6"/>
  <c r="AN526" i="6"/>
  <c r="AN523" i="6"/>
  <c r="AN518" i="6"/>
  <c r="AN516" i="6"/>
  <c r="AN513" i="6"/>
  <c r="AN512" i="6"/>
  <c r="AN510" i="6"/>
  <c r="AN504" i="6"/>
  <c r="AN502" i="6"/>
  <c r="AN496" i="6"/>
  <c r="AN495" i="6"/>
  <c r="AN491" i="6"/>
  <c r="AN475" i="6"/>
  <c r="AN473" i="6"/>
  <c r="AN469" i="6"/>
  <c r="AN467" i="6"/>
  <c r="AN465" i="6"/>
  <c r="AN460" i="6"/>
  <c r="AN459" i="6"/>
  <c r="AN452" i="6"/>
  <c r="AN446" i="6"/>
  <c r="AN442" i="6"/>
  <c r="AN441" i="6"/>
  <c r="AN436" i="6"/>
  <c r="AN435" i="6"/>
  <c r="AN432" i="6"/>
  <c r="AN430" i="6"/>
  <c r="AN428" i="6"/>
  <c r="AN414" i="6"/>
  <c r="AN408" i="6"/>
  <c r="AN407" i="6"/>
  <c r="AN403" i="6"/>
  <c r="AN402" i="6"/>
  <c r="AN400" i="6"/>
  <c r="AN398" i="6"/>
  <c r="AN397" i="6"/>
  <c r="AN394" i="6"/>
  <c r="AN392" i="6"/>
  <c r="AN391" i="6"/>
  <c r="AN389" i="6"/>
  <c r="AN388" i="6"/>
  <c r="AN386" i="6"/>
  <c r="AN380" i="6"/>
  <c r="AN376" i="6"/>
  <c r="AN375" i="6"/>
  <c r="AN373" i="6"/>
  <c r="AN370" i="6"/>
  <c r="AN369" i="6"/>
  <c r="AN368" i="6"/>
  <c r="AN366" i="6"/>
  <c r="AN363" i="6"/>
  <c r="AN358" i="6"/>
  <c r="AN354" i="6"/>
  <c r="AN350" i="6"/>
  <c r="AN349" i="6"/>
  <c r="AN347" i="6"/>
  <c r="AN346" i="6"/>
  <c r="AN345" i="6"/>
  <c r="AN344" i="6"/>
  <c r="AN343" i="6"/>
  <c r="AN342" i="6"/>
  <c r="AN341" i="6"/>
  <c r="AN340" i="6"/>
  <c r="AN339" i="6"/>
  <c r="AN337" i="6"/>
  <c r="AN336" i="6"/>
  <c r="AN334" i="6"/>
  <c r="AN332" i="6"/>
  <c r="AN328" i="6"/>
  <c r="AN325" i="6"/>
  <c r="AN314" i="6"/>
  <c r="AN302" i="6"/>
  <c r="AN301" i="6"/>
  <c r="AN300" i="6"/>
  <c r="AN298" i="6"/>
  <c r="AN283" i="6"/>
  <c r="AN276" i="6"/>
  <c r="AN273" i="6"/>
  <c r="AN267" i="6"/>
  <c r="AN266" i="6"/>
  <c r="AN263" i="6"/>
  <c r="AN260" i="6"/>
  <c r="AN257" i="6"/>
  <c r="AN255" i="6"/>
  <c r="AN246" i="6"/>
  <c r="AN240" i="6"/>
  <c r="AN236" i="6"/>
  <c r="AN229" i="6"/>
  <c r="AN228" i="6"/>
  <c r="AN227" i="6"/>
  <c r="AN224" i="6"/>
  <c r="AN219" i="6"/>
  <c r="AN211" i="6"/>
  <c r="AN1305" i="6"/>
  <c r="AN1200" i="6"/>
  <c r="AN1285" i="6"/>
  <c r="AN1284" i="6"/>
  <c r="AN1145" i="6"/>
  <c r="AN1134" i="6"/>
  <c r="AN1133" i="6"/>
  <c r="AN1132" i="6"/>
  <c r="AN1131" i="6"/>
  <c r="AN1128" i="6"/>
  <c r="AN1125" i="6"/>
  <c r="AN1112" i="6"/>
  <c r="AN1105" i="6"/>
  <c r="AN1085" i="6"/>
  <c r="AN1064" i="6"/>
  <c r="AN1063" i="6"/>
  <c r="AN1059" i="6"/>
  <c r="AN1058" i="6"/>
  <c r="AN1053" i="6"/>
  <c r="AN1049" i="6"/>
  <c r="AN1047" i="6"/>
  <c r="AN1044" i="6"/>
  <c r="AN1042" i="6"/>
  <c r="AN1041" i="6"/>
  <c r="AN1040" i="6"/>
  <c r="AN1004" i="6"/>
  <c r="AN987" i="6"/>
  <c r="AN949" i="6"/>
  <c r="AN947" i="6"/>
  <c r="AN946" i="6"/>
  <c r="AN933" i="6"/>
  <c r="AN927" i="6"/>
  <c r="AN906" i="6"/>
  <c r="AN888" i="6"/>
  <c r="AN887" i="6"/>
  <c r="AN883" i="6"/>
  <c r="AN881" i="6"/>
  <c r="AN875" i="6"/>
  <c r="AN871" i="6"/>
  <c r="AN853" i="6"/>
  <c r="AN850" i="6"/>
  <c r="AN844" i="6"/>
  <c r="AN843" i="6"/>
  <c r="AN832" i="6"/>
  <c r="AN828" i="6"/>
  <c r="AN827" i="6"/>
  <c r="AN825" i="6"/>
  <c r="AN818" i="6"/>
  <c r="AN817" i="6"/>
  <c r="AN816" i="6"/>
  <c r="AN812" i="6"/>
  <c r="AN808" i="6"/>
  <c r="AN802" i="6"/>
  <c r="AN789" i="6"/>
  <c r="AN788" i="6"/>
  <c r="AN732" i="6"/>
  <c r="AN715" i="6"/>
  <c r="AN707" i="6"/>
  <c r="AN700" i="6"/>
  <c r="AN692" i="6"/>
  <c r="AN684" i="6"/>
  <c r="AN677" i="6"/>
  <c r="AN674" i="6"/>
  <c r="AN668" i="6"/>
  <c r="AN666" i="6"/>
  <c r="AN649" i="6"/>
  <c r="AN612" i="6"/>
  <c r="AN599" i="6"/>
  <c r="AN598" i="6"/>
  <c r="AN578" i="6"/>
  <c r="AN572" i="6"/>
  <c r="AN558" i="6"/>
  <c r="AN553" i="6"/>
  <c r="AN546" i="6"/>
  <c r="AN544" i="6"/>
  <c r="AN543" i="6"/>
  <c r="AN542" i="6"/>
  <c r="AN535" i="6"/>
  <c r="AN534" i="6"/>
  <c r="AN532" i="6"/>
  <c r="AN524" i="6"/>
  <c r="AN508" i="6"/>
  <c r="AN501" i="6"/>
  <c r="AN497" i="6"/>
  <c r="AN480" i="6"/>
  <c r="AN426" i="6"/>
  <c r="AN417" i="6"/>
  <c r="AN360" i="6"/>
  <c r="AN359" i="6"/>
  <c r="AN333" i="6"/>
  <c r="AN329" i="6"/>
  <c r="AN305" i="6"/>
  <c r="AN303" i="6"/>
  <c r="AN295" i="6"/>
  <c r="AN292" i="6"/>
  <c r="AN290" i="6"/>
  <c r="AN277" i="6"/>
  <c r="AN275" i="6"/>
  <c r="AN272" i="6"/>
  <c r="AN270" i="6"/>
  <c r="AN264" i="6"/>
  <c r="AN261" i="6"/>
  <c r="AN251" i="6"/>
  <c r="AN242" i="6"/>
  <c r="AN223" i="6"/>
  <c r="AN1147" i="6"/>
  <c r="AN1052" i="6"/>
  <c r="AN1019" i="6"/>
  <c r="AN893" i="6"/>
  <c r="AN870" i="6"/>
  <c r="AN842" i="6"/>
  <c r="AN841" i="6"/>
  <c r="AN840" i="6"/>
  <c r="AN838" i="6"/>
  <c r="AN823" i="6"/>
  <c r="AN797" i="6"/>
  <c r="AN768" i="6"/>
  <c r="AN675" i="6"/>
  <c r="AN665" i="6"/>
  <c r="AN603" i="6"/>
  <c r="AN575" i="6"/>
  <c r="AN574" i="6"/>
  <c r="AN571" i="6"/>
  <c r="AN515" i="6"/>
  <c r="AN361" i="6"/>
  <c r="AN322" i="6"/>
  <c r="AN311" i="6"/>
  <c r="AN307" i="6"/>
  <c r="AN282" i="6"/>
  <c r="AN278" i="6"/>
  <c r="AN274" i="6"/>
  <c r="AN265" i="6"/>
  <c r="AN253" i="6"/>
  <c r="AN217" i="6"/>
  <c r="AN6" i="6"/>
  <c r="AN7" i="6"/>
  <c r="AN8" i="6"/>
  <c r="AN10" i="6"/>
  <c r="AN11" i="6"/>
  <c r="AN12" i="6"/>
  <c r="AN13" i="6"/>
  <c r="AN17" i="6"/>
  <c r="AN18" i="6"/>
  <c r="AN23" i="6"/>
  <c r="AN26" i="6"/>
  <c r="AN30" i="6"/>
  <c r="AN31" i="6"/>
  <c r="AN34" i="6"/>
  <c r="AN36" i="6"/>
  <c r="AN37" i="6"/>
  <c r="AN38" i="6"/>
  <c r="AN39" i="6"/>
  <c r="AN42" i="6"/>
  <c r="AN43" i="6"/>
  <c r="AN44" i="6"/>
  <c r="AN45" i="6"/>
  <c r="AN46" i="6"/>
  <c r="AN47" i="6"/>
  <c r="AN50" i="6"/>
  <c r="AN51" i="6"/>
  <c r="AN54" i="6"/>
  <c r="AN55" i="6"/>
  <c r="AN56" i="6"/>
  <c r="AN58" i="6"/>
  <c r="AN59" i="6"/>
  <c r="AN60" i="6"/>
  <c r="AN62" i="6"/>
  <c r="AN63" i="6"/>
  <c r="AN65" i="6"/>
  <c r="AN67" i="6"/>
  <c r="AN69" i="6"/>
  <c r="AN71" i="6"/>
  <c r="AN72" i="6"/>
  <c r="AN73" i="6"/>
  <c r="AN77" i="6"/>
  <c r="AN78" i="6"/>
  <c r="AN79" i="6"/>
  <c r="AN82" i="6"/>
  <c r="AN83" i="6"/>
  <c r="AN84" i="6"/>
  <c r="AN86" i="6"/>
  <c r="AN87" i="6"/>
  <c r="AN91" i="6"/>
  <c r="AN92" i="6"/>
  <c r="AN93" i="6"/>
  <c r="AN94" i="6"/>
  <c r="AN95" i="6"/>
  <c r="AN96" i="6"/>
  <c r="AN99" i="6"/>
  <c r="AN101" i="6"/>
  <c r="AN104" i="6"/>
  <c r="AN105" i="6"/>
  <c r="AN107" i="6"/>
  <c r="AN108" i="6"/>
  <c r="AN109" i="6"/>
  <c r="AN110" i="6"/>
  <c r="AN111" i="6"/>
  <c r="AN113" i="6"/>
  <c r="AN116" i="6"/>
  <c r="AN117" i="6"/>
  <c r="AN118" i="6"/>
  <c r="AN120" i="6"/>
  <c r="AN121" i="6"/>
  <c r="AN123" i="6"/>
  <c r="AN125" i="6"/>
  <c r="AN127" i="6"/>
  <c r="AN128" i="6"/>
  <c r="AN131" i="6"/>
  <c r="AN133" i="6"/>
  <c r="AN134" i="6"/>
  <c r="AN135" i="6"/>
  <c r="AN136" i="6"/>
  <c r="AN139" i="6"/>
  <c r="AN140" i="6"/>
  <c r="AN141" i="6"/>
  <c r="AN143" i="6"/>
  <c r="AN144" i="6"/>
  <c r="AN145" i="6"/>
  <c r="AN146" i="6"/>
  <c r="AN148" i="6"/>
  <c r="AN149" i="6"/>
  <c r="AN150" i="6"/>
  <c r="AN151" i="6"/>
  <c r="AN153" i="6"/>
  <c r="AN157" i="6"/>
  <c r="AN158" i="6"/>
  <c r="AN159" i="6"/>
  <c r="AN160" i="6"/>
  <c r="AN161" i="6"/>
  <c r="AN162" i="6"/>
  <c r="AN164" i="6"/>
  <c r="AN165" i="6"/>
  <c r="AN167" i="6"/>
  <c r="AN168" i="6"/>
  <c r="AN169" i="6"/>
  <c r="AN171" i="6"/>
  <c r="AN172" i="6"/>
  <c r="AN174" i="6"/>
  <c r="AN175" i="6"/>
  <c r="AN176" i="6"/>
  <c r="AN177" i="6"/>
  <c r="AN178" i="6"/>
  <c r="AN180" i="6"/>
  <c r="AN183" i="6"/>
  <c r="AN185" i="6"/>
  <c r="AN186" i="6"/>
  <c r="AN187" i="6"/>
  <c r="AN192" i="6"/>
  <c r="AN193" i="6"/>
  <c r="AN196" i="6"/>
  <c r="AN199" i="6"/>
  <c r="AN200" i="6"/>
  <c r="AN201" i="6"/>
  <c r="AN206" i="6"/>
  <c r="AN209" i="6"/>
  <c r="AN210" i="6"/>
  <c r="AN1165" i="6"/>
  <c r="AN1161" i="6"/>
  <c r="AN1152" i="6"/>
  <c r="AN1148" i="6"/>
  <c r="AN1143" i="6"/>
  <c r="AN1126" i="6"/>
  <c r="AN1122" i="6"/>
  <c r="AN1119" i="6"/>
  <c r="AN1116" i="6"/>
  <c r="AN1107" i="6"/>
  <c r="AN1091" i="6"/>
  <c r="AN1090" i="6"/>
  <c r="AN1089" i="6"/>
  <c r="AN1086" i="6"/>
  <c r="AN1070" i="6"/>
  <c r="AN1069" i="6"/>
  <c r="AN1067" i="6"/>
  <c r="AN1066" i="6"/>
  <c r="AN1056" i="6"/>
  <c r="AN1050" i="6"/>
  <c r="AN1048" i="6"/>
  <c r="AN1045" i="6"/>
  <c r="AN1043" i="6"/>
  <c r="AN1037" i="6"/>
  <c r="AN1036" i="6"/>
  <c r="AN1034" i="6"/>
  <c r="AN1033" i="6"/>
  <c r="AN1032" i="6"/>
  <c r="AN1029" i="6"/>
  <c r="AN1026" i="6"/>
  <c r="AN1025" i="6"/>
  <c r="AN1023" i="6"/>
  <c r="AN1017" i="6"/>
  <c r="AN1015" i="6"/>
  <c r="AN1014" i="6"/>
  <c r="AN1013" i="6"/>
  <c r="AN1010" i="6"/>
  <c r="AN1009" i="6"/>
  <c r="AN1008" i="6"/>
  <c r="AN1007" i="6"/>
  <c r="AN1006" i="6"/>
  <c r="AN999" i="6"/>
  <c r="AN997" i="6"/>
  <c r="AN996" i="6"/>
  <c r="AN995" i="6"/>
  <c r="AN993" i="6"/>
  <c r="AN992" i="6"/>
  <c r="AN991" i="6"/>
  <c r="AN985" i="6"/>
  <c r="AN984" i="6"/>
  <c r="AN983" i="6"/>
  <c r="AN982" i="6"/>
  <c r="AN981" i="6"/>
  <c r="AN979" i="6"/>
  <c r="AN978" i="6"/>
  <c r="AN977" i="6"/>
  <c r="AN976" i="6"/>
  <c r="AN974" i="6"/>
  <c r="AN972" i="6"/>
  <c r="AN969" i="6"/>
  <c r="AN968" i="6"/>
  <c r="AN967" i="6"/>
  <c r="AN965" i="6"/>
  <c r="AN962" i="6"/>
  <c r="AN960" i="6"/>
  <c r="AN959" i="6"/>
  <c r="AN958" i="6"/>
  <c r="AN957" i="6"/>
  <c r="AN953" i="6"/>
  <c r="AN950" i="6"/>
  <c r="AN945" i="6"/>
  <c r="AN942" i="6"/>
  <c r="AN938" i="6"/>
  <c r="AN937" i="6"/>
  <c r="AN935" i="6"/>
  <c r="AN934" i="6"/>
  <c r="AN932" i="6"/>
  <c r="AN931" i="6"/>
  <c r="AN930" i="6"/>
  <c r="AN918" i="6"/>
  <c r="AN917" i="6"/>
  <c r="AN916" i="6"/>
  <c r="AN911" i="6"/>
  <c r="AN900" i="6"/>
  <c r="AN896" i="6"/>
  <c r="AN894" i="6"/>
  <c r="AN890" i="6"/>
  <c r="AN880" i="6"/>
  <c r="AN877" i="6"/>
  <c r="AN876" i="6"/>
  <c r="AN873" i="6"/>
  <c r="AN869" i="6"/>
  <c r="AN868" i="6"/>
  <c r="AN859" i="6"/>
  <c r="AN858" i="6"/>
  <c r="AN857" i="6"/>
  <c r="AN846" i="6"/>
  <c r="AN830" i="6"/>
  <c r="AN829" i="6"/>
  <c r="AN824" i="6"/>
  <c r="AN820" i="6"/>
  <c r="AN815" i="6"/>
  <c r="AN803" i="6"/>
  <c r="AN799" i="6"/>
  <c r="AN796" i="6"/>
  <c r="AN791" i="6"/>
  <c r="AN777" i="6"/>
  <c r="AN773" i="6"/>
  <c r="AN771" i="6"/>
  <c r="AN1304" i="6"/>
  <c r="AN1298" i="6"/>
  <c r="AN1254" i="6"/>
  <c r="AN1249" i="6"/>
  <c r="AN1235" i="6"/>
  <c r="AN1210" i="6"/>
  <c r="AN1208" i="6"/>
  <c r="AN1197" i="6"/>
  <c r="AN1169" i="6"/>
  <c r="AN1168" i="6"/>
  <c r="AN1167" i="6"/>
  <c r="AN1247" i="6"/>
  <c r="AN1220" i="6"/>
  <c r="AN1164" i="6"/>
  <c r="AN1154" i="6"/>
  <c r="AN1151" i="6"/>
  <c r="AN1149" i="6"/>
  <c r="AN1146" i="6"/>
  <c r="AN1144" i="6"/>
  <c r="AN1139" i="6"/>
  <c r="AN1135" i="6"/>
  <c r="AN1129" i="6"/>
  <c r="AN1121" i="6"/>
  <c r="AN1120" i="6"/>
  <c r="AN1115" i="6"/>
  <c r="AN1104" i="6"/>
  <c r="AN1103" i="6"/>
  <c r="AN1100" i="6"/>
  <c r="AN1301" i="6"/>
  <c r="AN1237" i="6"/>
  <c r="AN1308" i="6"/>
  <c r="AN1263" i="6"/>
  <c r="AN1184" i="6"/>
  <c r="AN1094" i="6"/>
  <c r="AN1093" i="6"/>
  <c r="AN1087" i="6"/>
  <c r="AN1083" i="6"/>
  <c r="AN1081" i="6"/>
  <c r="AN1071" i="6"/>
  <c r="AN1065" i="6"/>
  <c r="AN1062" i="6"/>
  <c r="AN1061" i="6"/>
  <c r="AN1055" i="6"/>
  <c r="AN1031" i="6"/>
  <c r="AN1227" i="6"/>
  <c r="AN1226" i="6"/>
  <c r="AN1024" i="6"/>
  <c r="AN1021" i="6"/>
  <c r="AN1012" i="6"/>
  <c r="AN1003" i="6"/>
  <c r="AN1000" i="6"/>
  <c r="AN988" i="6"/>
  <c r="AN973" i="6"/>
  <c r="AN971" i="6"/>
  <c r="AN964" i="6"/>
  <c r="AN963" i="6"/>
  <c r="AN954" i="6"/>
  <c r="AN951" i="6"/>
  <c r="AN940" i="6"/>
  <c r="AN939" i="6"/>
  <c r="AN923" i="6"/>
  <c r="AN920" i="6"/>
  <c r="AN913" i="6"/>
  <c r="AN907" i="6"/>
  <c r="AN904" i="6"/>
  <c r="AN901" i="6"/>
  <c r="AN889" i="6"/>
  <c r="AN886" i="6"/>
  <c r="AN882" i="6"/>
  <c r="AN874" i="6"/>
  <c r="AN865" i="6"/>
  <c r="AN863" i="6"/>
  <c r="AN862" i="6"/>
  <c r="AN852" i="6"/>
  <c r="AN849" i="6"/>
  <c r="AN833" i="6"/>
  <c r="AN831" i="6"/>
  <c r="AN821" i="6"/>
  <c r="AN813" i="6"/>
  <c r="AN809" i="6"/>
  <c r="AN798" i="6"/>
  <c r="AN795" i="6"/>
  <c r="AN793" i="6"/>
  <c r="AN792" i="6"/>
  <c r="AN785" i="6"/>
  <c r="AN784" i="6"/>
  <c r="AN783" i="6"/>
  <c r="AN1141" i="6"/>
  <c r="AN1136" i="6"/>
  <c r="AN1130" i="6"/>
  <c r="AN1124" i="6"/>
  <c r="AN1110" i="6"/>
  <c r="AN1108" i="6"/>
  <c r="AN1101" i="6"/>
  <c r="AN1096" i="6"/>
  <c r="AN1095" i="6"/>
  <c r="AN1242" i="6"/>
  <c r="AN1088" i="6"/>
  <c r="AN1082" i="6"/>
  <c r="AN1080" i="6"/>
  <c r="AN1074" i="6"/>
  <c r="AN1072" i="6"/>
  <c r="AN1060" i="6"/>
  <c r="AN1057" i="6"/>
  <c r="AN1054" i="6"/>
  <c r="AN1046" i="6"/>
  <c r="AN941" i="6"/>
  <c r="AN926" i="6"/>
  <c r="AN872" i="6"/>
  <c r="AN854" i="6"/>
  <c r="AN845" i="6"/>
  <c r="AN839" i="6"/>
  <c r="AN837" i="6"/>
  <c r="AN826" i="6"/>
  <c r="AN819" i="6"/>
  <c r="AN814" i="6"/>
  <c r="AN811" i="6"/>
  <c r="AN804" i="6"/>
  <c r="AN790" i="6"/>
  <c r="AN779" i="6"/>
  <c r="AN1313" i="6"/>
  <c r="AN1312" i="6"/>
  <c r="AN1311" i="6"/>
  <c r="AN1306" i="6"/>
  <c r="AN1303" i="6"/>
  <c r="AN1302" i="6"/>
  <c r="AN1300" i="6"/>
  <c r="AN1299" i="6"/>
  <c r="AN1297" i="6"/>
  <c r="AN1295" i="6"/>
  <c r="AN1294" i="6"/>
  <c r="AN1293" i="6"/>
  <c r="AN1291" i="6"/>
  <c r="AN1289" i="6"/>
  <c r="AN1288" i="6"/>
  <c r="AN1287" i="6"/>
  <c r="AN1286" i="6"/>
  <c r="AN1282" i="6"/>
  <c r="AN1281" i="6"/>
  <c r="AN1280" i="6"/>
  <c r="AN1279" i="6"/>
  <c r="AN1277" i="6"/>
  <c r="AN1276" i="6"/>
  <c r="AN1275" i="6"/>
  <c r="AN1273" i="6"/>
  <c r="AN1272" i="6"/>
  <c r="AN1269" i="6"/>
  <c r="AN1268" i="6"/>
  <c r="AN1265" i="6"/>
  <c r="AN1264" i="6"/>
  <c r="AN1260" i="6"/>
  <c r="AN1259" i="6"/>
  <c r="AN1258" i="6"/>
  <c r="AN1257" i="6"/>
  <c r="AN1256" i="6"/>
  <c r="AN1255" i="6"/>
  <c r="AN1253" i="6"/>
  <c r="AN1252" i="6"/>
  <c r="AN1251" i="6"/>
  <c r="AN1250" i="6"/>
  <c r="AN1248" i="6"/>
  <c r="AN1245" i="6"/>
  <c r="AN1240" i="6"/>
  <c r="AN1236" i="6"/>
  <c r="AN1231" i="6"/>
  <c r="AN1228" i="6"/>
  <c r="AN1224" i="6"/>
  <c r="AN1223" i="6"/>
  <c r="AN1222" i="6"/>
  <c r="AN1218" i="6"/>
  <c r="AN1214" i="6"/>
  <c r="AN1213" i="6"/>
  <c r="AN1206" i="6"/>
  <c r="AN1205" i="6"/>
  <c r="AN1204" i="6"/>
  <c r="AN1201" i="6"/>
  <c r="AN1196" i="6"/>
  <c r="AN1194" i="6"/>
  <c r="AN1193" i="6"/>
  <c r="AN1191" i="6"/>
  <c r="AN1186" i="6"/>
  <c r="AN1185" i="6"/>
  <c r="AN1181" i="6"/>
  <c r="AN1179" i="6"/>
  <c r="AN1178" i="6"/>
  <c r="AN1177" i="6"/>
  <c r="AN1176" i="6"/>
  <c r="AN1173" i="6"/>
  <c r="AN1166" i="6"/>
  <c r="AN5" i="6"/>
  <c r="AH5" i="6"/>
  <c r="AI5" i="6" s="1"/>
  <c r="AJ5" i="6" s="1"/>
  <c r="AK5" i="6" s="1"/>
  <c r="AL5" i="6" s="1"/>
  <c r="AH9" i="6"/>
  <c r="AI9" i="6" s="1"/>
  <c r="AJ9" i="6" s="1"/>
  <c r="AK9" i="6" s="1"/>
  <c r="AL9" i="6" s="1"/>
  <c r="AH11" i="6"/>
  <c r="AI11" i="6" s="1"/>
  <c r="AJ11" i="6" s="1"/>
  <c r="AK11" i="6" s="1"/>
  <c r="AL11" i="6" s="1"/>
  <c r="AH13" i="6"/>
  <c r="AI13" i="6" s="1"/>
  <c r="AJ13" i="6" s="1"/>
  <c r="AK13" i="6" s="1"/>
  <c r="AL13" i="6" s="1"/>
  <c r="AH15" i="6"/>
  <c r="AI15" i="6" s="1"/>
  <c r="AJ15" i="6" s="1"/>
  <c r="AK15" i="6" s="1"/>
  <c r="AL15" i="6" s="1"/>
  <c r="AH17" i="6"/>
  <c r="AI17" i="6" s="1"/>
  <c r="AJ17" i="6" s="1"/>
  <c r="AK17" i="6" s="1"/>
  <c r="AL17" i="6" s="1"/>
  <c r="AH19" i="6"/>
  <c r="AI19" i="6" s="1"/>
  <c r="AJ19" i="6" s="1"/>
  <c r="AK19" i="6" s="1"/>
  <c r="AL19" i="6" s="1"/>
  <c r="AH21" i="6"/>
  <c r="AI21" i="6" s="1"/>
  <c r="AJ21" i="6" s="1"/>
  <c r="AK21" i="6" s="1"/>
  <c r="AL21" i="6" s="1"/>
  <c r="AH23" i="6"/>
  <c r="AI23" i="6" s="1"/>
  <c r="AJ23" i="6" s="1"/>
  <c r="AK23" i="6" s="1"/>
  <c r="AL23" i="6" s="1"/>
  <c r="AH25" i="6"/>
  <c r="AI25" i="6" s="1"/>
  <c r="AJ25" i="6" s="1"/>
  <c r="AK25" i="6" s="1"/>
  <c r="AL25" i="6" s="1"/>
  <c r="AH27" i="6"/>
  <c r="AI27" i="6" s="1"/>
  <c r="AJ27" i="6" s="1"/>
  <c r="AK27" i="6" s="1"/>
  <c r="AL27" i="6" s="1"/>
  <c r="AH29" i="6"/>
  <c r="AI29" i="6" s="1"/>
  <c r="AJ29" i="6" s="1"/>
  <c r="AK29" i="6" s="1"/>
  <c r="AL29" i="6" s="1"/>
  <c r="AH31" i="6"/>
  <c r="AI31" i="6" s="1"/>
  <c r="AJ31" i="6" s="1"/>
  <c r="AK31" i="6" s="1"/>
  <c r="AL31" i="6" s="1"/>
  <c r="AH33" i="6"/>
  <c r="AI33" i="6" s="1"/>
  <c r="AJ33" i="6" s="1"/>
  <c r="AK33" i="6" s="1"/>
  <c r="AL33" i="6" s="1"/>
  <c r="AH35" i="6"/>
  <c r="AI35" i="6" s="1"/>
  <c r="AJ35" i="6" s="1"/>
  <c r="AK35" i="6" s="1"/>
  <c r="AL35" i="6" s="1"/>
  <c r="AH37" i="6"/>
  <c r="AI37" i="6" s="1"/>
  <c r="AJ37" i="6" s="1"/>
  <c r="AK37" i="6" s="1"/>
  <c r="AL37" i="6" s="1"/>
  <c r="AH39" i="6"/>
  <c r="AI39" i="6" s="1"/>
  <c r="AJ39" i="6" s="1"/>
  <c r="AK39" i="6" s="1"/>
  <c r="AL39" i="6" s="1"/>
  <c r="AH41" i="6"/>
  <c r="AI41" i="6" s="1"/>
  <c r="AJ41" i="6" s="1"/>
  <c r="AK41" i="6" s="1"/>
  <c r="AL41" i="6" s="1"/>
  <c r="AH43" i="6"/>
  <c r="AI43" i="6" s="1"/>
  <c r="AJ43" i="6" s="1"/>
  <c r="AK43" i="6" s="1"/>
  <c r="AL43" i="6" s="1"/>
  <c r="AH45" i="6"/>
  <c r="AI45" i="6" s="1"/>
  <c r="AJ45" i="6" s="1"/>
  <c r="AK45" i="6" s="1"/>
  <c r="AL45" i="6" s="1"/>
  <c r="AH47" i="6"/>
  <c r="AI47" i="6" s="1"/>
  <c r="AJ47" i="6" s="1"/>
  <c r="AK47" i="6" s="1"/>
  <c r="AL47" i="6" s="1"/>
  <c r="AH49" i="6"/>
  <c r="AI49" i="6" s="1"/>
  <c r="AJ49" i="6" s="1"/>
  <c r="AK49" i="6" s="1"/>
  <c r="AL49" i="6" s="1"/>
  <c r="AH51" i="6"/>
  <c r="AI51" i="6" s="1"/>
  <c r="AJ51" i="6" s="1"/>
  <c r="AK51" i="6" s="1"/>
  <c r="AL51" i="6" s="1"/>
  <c r="AH53" i="6"/>
  <c r="AI53" i="6" s="1"/>
  <c r="AJ53" i="6" s="1"/>
  <c r="AK53" i="6" s="1"/>
  <c r="AL53" i="6" s="1"/>
  <c r="AH55" i="6"/>
  <c r="AI55" i="6" s="1"/>
  <c r="AJ55" i="6" s="1"/>
  <c r="AK55" i="6" s="1"/>
  <c r="AL55" i="6" s="1"/>
  <c r="AH57" i="6"/>
  <c r="AI57" i="6" s="1"/>
  <c r="AJ57" i="6" s="1"/>
  <c r="AK57" i="6" s="1"/>
  <c r="AL57" i="6" s="1"/>
  <c r="AH59" i="6"/>
  <c r="AI59" i="6" s="1"/>
  <c r="AJ59" i="6" s="1"/>
  <c r="AK59" i="6" s="1"/>
  <c r="AL59" i="6" s="1"/>
  <c r="AH61" i="6"/>
  <c r="AI61" i="6" s="1"/>
  <c r="AJ61" i="6" s="1"/>
  <c r="AK61" i="6" s="1"/>
  <c r="AL61" i="6" s="1"/>
  <c r="AH63" i="6"/>
  <c r="AI63" i="6" s="1"/>
  <c r="AJ63" i="6" s="1"/>
  <c r="AK63" i="6" s="1"/>
  <c r="AL63" i="6" s="1"/>
  <c r="AH65" i="6"/>
  <c r="AI65" i="6" s="1"/>
  <c r="AJ65" i="6" s="1"/>
  <c r="AK65" i="6" s="1"/>
  <c r="AL65" i="6" s="1"/>
  <c r="AH67" i="6"/>
  <c r="AI67" i="6" s="1"/>
  <c r="AJ67" i="6" s="1"/>
  <c r="AK67" i="6" s="1"/>
  <c r="AL67" i="6" s="1"/>
  <c r="AH69" i="6"/>
  <c r="AI69" i="6" s="1"/>
  <c r="AJ69" i="6" s="1"/>
  <c r="AK69" i="6" s="1"/>
  <c r="AL69" i="6" s="1"/>
  <c r="AH71" i="6"/>
  <c r="AI71" i="6" s="1"/>
  <c r="AJ71" i="6" s="1"/>
  <c r="AK71" i="6" s="1"/>
  <c r="AL71" i="6" s="1"/>
  <c r="AH73" i="6"/>
  <c r="AI73" i="6" s="1"/>
  <c r="AJ73" i="6" s="1"/>
  <c r="AK73" i="6" s="1"/>
  <c r="AL73" i="6" s="1"/>
  <c r="AH75" i="6"/>
  <c r="AI75" i="6" s="1"/>
  <c r="AJ75" i="6" s="1"/>
  <c r="AK75" i="6" s="1"/>
  <c r="AL75" i="6" s="1"/>
  <c r="AH77" i="6"/>
  <c r="AI77" i="6" s="1"/>
  <c r="AJ77" i="6" s="1"/>
  <c r="AK77" i="6" s="1"/>
  <c r="AL77" i="6" s="1"/>
  <c r="AH79" i="6"/>
  <c r="AI79" i="6" s="1"/>
  <c r="AJ79" i="6" s="1"/>
  <c r="AK79" i="6" s="1"/>
  <c r="AL79" i="6" s="1"/>
  <c r="AH81" i="6"/>
  <c r="AI81" i="6" s="1"/>
  <c r="AJ81" i="6" s="1"/>
  <c r="AK81" i="6" s="1"/>
  <c r="AL81" i="6" s="1"/>
  <c r="AH83" i="6"/>
  <c r="AI83" i="6" s="1"/>
  <c r="AJ83" i="6" s="1"/>
  <c r="AK83" i="6" s="1"/>
  <c r="AL83" i="6" s="1"/>
  <c r="AH85" i="6"/>
  <c r="AI85" i="6" s="1"/>
  <c r="AJ85" i="6" s="1"/>
  <c r="AK85" i="6" s="1"/>
  <c r="AL85" i="6" s="1"/>
  <c r="AH87" i="6"/>
  <c r="AI87" i="6" s="1"/>
  <c r="AJ87" i="6" s="1"/>
  <c r="AK87" i="6" s="1"/>
  <c r="AL87" i="6" s="1"/>
  <c r="AH89" i="6"/>
  <c r="AI89" i="6" s="1"/>
  <c r="AJ89" i="6" s="1"/>
  <c r="AK89" i="6" s="1"/>
  <c r="AL89" i="6" s="1"/>
  <c r="AH91" i="6"/>
  <c r="AI91" i="6" s="1"/>
  <c r="AJ91" i="6" s="1"/>
  <c r="AK91" i="6" s="1"/>
  <c r="AL91" i="6" s="1"/>
  <c r="AH93" i="6"/>
  <c r="AI93" i="6" s="1"/>
  <c r="AJ93" i="6" s="1"/>
  <c r="AK93" i="6" s="1"/>
  <c r="AL93" i="6" s="1"/>
  <c r="AH95" i="6"/>
  <c r="AI95" i="6" s="1"/>
  <c r="AJ95" i="6" s="1"/>
  <c r="AK95" i="6" s="1"/>
  <c r="AL95" i="6" s="1"/>
  <c r="AH97" i="6"/>
  <c r="AI97" i="6" s="1"/>
  <c r="AJ97" i="6" s="1"/>
  <c r="AK97" i="6" s="1"/>
  <c r="AL97" i="6" s="1"/>
  <c r="AH99" i="6"/>
  <c r="AI99" i="6" s="1"/>
  <c r="AJ99" i="6" s="1"/>
  <c r="AK99" i="6" s="1"/>
  <c r="AL99" i="6" s="1"/>
  <c r="AH101" i="6"/>
  <c r="AI101" i="6" s="1"/>
  <c r="AJ101" i="6" s="1"/>
  <c r="AK101" i="6" s="1"/>
  <c r="AL101" i="6" s="1"/>
  <c r="AH103" i="6"/>
  <c r="AI103" i="6" s="1"/>
  <c r="AJ103" i="6" s="1"/>
  <c r="AK103" i="6" s="1"/>
  <c r="AL103" i="6" s="1"/>
  <c r="AH105" i="6"/>
  <c r="AI105" i="6" s="1"/>
  <c r="AJ105" i="6" s="1"/>
  <c r="AK105" i="6" s="1"/>
  <c r="AL105" i="6" s="1"/>
  <c r="AH107" i="6"/>
  <c r="AI107" i="6" s="1"/>
  <c r="AJ107" i="6" s="1"/>
  <c r="AK107" i="6" s="1"/>
  <c r="AL107" i="6" s="1"/>
  <c r="AH109" i="6"/>
  <c r="AI109" i="6" s="1"/>
  <c r="AJ109" i="6" s="1"/>
  <c r="AK109" i="6" s="1"/>
  <c r="AL109" i="6" s="1"/>
  <c r="AH111" i="6"/>
  <c r="AI111" i="6" s="1"/>
  <c r="AJ111" i="6" s="1"/>
  <c r="AK111" i="6" s="1"/>
  <c r="AL111" i="6" s="1"/>
  <c r="AH113" i="6"/>
  <c r="AI113" i="6" s="1"/>
  <c r="AJ113" i="6" s="1"/>
  <c r="AK113" i="6" s="1"/>
  <c r="AL113" i="6" s="1"/>
  <c r="AH115" i="6"/>
  <c r="AI115" i="6" s="1"/>
  <c r="AJ115" i="6" s="1"/>
  <c r="AK115" i="6" s="1"/>
  <c r="AL115" i="6" s="1"/>
  <c r="AH117" i="6"/>
  <c r="AI117" i="6" s="1"/>
  <c r="AJ117" i="6" s="1"/>
  <c r="AK117" i="6" s="1"/>
  <c r="AL117" i="6" s="1"/>
  <c r="AH119" i="6"/>
  <c r="AI119" i="6" s="1"/>
  <c r="AJ119" i="6" s="1"/>
  <c r="AK119" i="6" s="1"/>
  <c r="AL119" i="6" s="1"/>
  <c r="AH121" i="6"/>
  <c r="AI121" i="6" s="1"/>
  <c r="AJ121" i="6" s="1"/>
  <c r="AK121" i="6" s="1"/>
  <c r="AL121" i="6" s="1"/>
  <c r="AH123" i="6"/>
  <c r="AI123" i="6" s="1"/>
  <c r="AJ123" i="6" s="1"/>
  <c r="AK123" i="6" s="1"/>
  <c r="AL123" i="6" s="1"/>
  <c r="AH125" i="6"/>
  <c r="AI125" i="6" s="1"/>
  <c r="AJ125" i="6" s="1"/>
  <c r="AK125" i="6" s="1"/>
  <c r="AL125" i="6" s="1"/>
  <c r="AH127" i="6"/>
  <c r="AI127" i="6" s="1"/>
  <c r="AJ127" i="6" s="1"/>
  <c r="AK127" i="6" s="1"/>
  <c r="AL127" i="6" s="1"/>
  <c r="AH129" i="6"/>
  <c r="AI129" i="6" s="1"/>
  <c r="AJ129" i="6" s="1"/>
  <c r="AK129" i="6" s="1"/>
  <c r="AL129" i="6" s="1"/>
  <c r="AH131" i="6"/>
  <c r="AI131" i="6" s="1"/>
  <c r="AJ131" i="6" s="1"/>
  <c r="AK131" i="6" s="1"/>
  <c r="AL131" i="6" s="1"/>
  <c r="AH133" i="6"/>
  <c r="AI133" i="6" s="1"/>
  <c r="AJ133" i="6" s="1"/>
  <c r="AK133" i="6" s="1"/>
  <c r="AL133" i="6" s="1"/>
  <c r="AH135" i="6"/>
  <c r="AI135" i="6" s="1"/>
  <c r="AJ135" i="6" s="1"/>
  <c r="AK135" i="6" s="1"/>
  <c r="AL135" i="6" s="1"/>
  <c r="AH137" i="6"/>
  <c r="AI137" i="6" s="1"/>
  <c r="AJ137" i="6" s="1"/>
  <c r="AK137" i="6" s="1"/>
  <c r="AL137" i="6" s="1"/>
  <c r="AH139" i="6"/>
  <c r="AI139" i="6" s="1"/>
  <c r="AJ139" i="6" s="1"/>
  <c r="AK139" i="6" s="1"/>
  <c r="AL139" i="6" s="1"/>
  <c r="AH141" i="6"/>
  <c r="AI141" i="6" s="1"/>
  <c r="AJ141" i="6" s="1"/>
  <c r="AK141" i="6" s="1"/>
  <c r="AL141" i="6" s="1"/>
  <c r="AH143" i="6"/>
  <c r="AI143" i="6" s="1"/>
  <c r="AJ143" i="6" s="1"/>
  <c r="AK143" i="6" s="1"/>
  <c r="AL143" i="6" s="1"/>
  <c r="AH145" i="6"/>
  <c r="AI145" i="6" s="1"/>
  <c r="AJ145" i="6" s="1"/>
  <c r="AK145" i="6" s="1"/>
  <c r="AL145" i="6" s="1"/>
  <c r="AH147" i="6"/>
  <c r="AI147" i="6" s="1"/>
  <c r="AJ147" i="6" s="1"/>
  <c r="AK147" i="6" s="1"/>
  <c r="AL147" i="6" s="1"/>
  <c r="AH149" i="6"/>
  <c r="AI149" i="6" s="1"/>
  <c r="AJ149" i="6" s="1"/>
  <c r="AK149" i="6" s="1"/>
  <c r="AL149" i="6" s="1"/>
  <c r="AH151" i="6"/>
  <c r="AI151" i="6" s="1"/>
  <c r="AJ151" i="6" s="1"/>
  <c r="AK151" i="6" s="1"/>
  <c r="AL151" i="6" s="1"/>
  <c r="AH153" i="6"/>
  <c r="AI153" i="6" s="1"/>
  <c r="AJ153" i="6" s="1"/>
  <c r="AK153" i="6" s="1"/>
  <c r="AL153" i="6" s="1"/>
  <c r="AH155" i="6"/>
  <c r="AI155" i="6" s="1"/>
  <c r="AJ155" i="6" s="1"/>
  <c r="AK155" i="6" s="1"/>
  <c r="AL155" i="6" s="1"/>
  <c r="AH157" i="6"/>
  <c r="AI157" i="6" s="1"/>
  <c r="AJ157" i="6" s="1"/>
  <c r="AK157" i="6" s="1"/>
  <c r="AL157" i="6" s="1"/>
  <c r="AH159" i="6"/>
  <c r="AI159" i="6" s="1"/>
  <c r="AJ159" i="6" s="1"/>
  <c r="AK159" i="6" s="1"/>
  <c r="AL159" i="6" s="1"/>
  <c r="AH161" i="6"/>
  <c r="AI161" i="6" s="1"/>
  <c r="AJ161" i="6" s="1"/>
  <c r="AK161" i="6" s="1"/>
  <c r="AL161" i="6" s="1"/>
  <c r="AH163" i="6"/>
  <c r="AI163" i="6" s="1"/>
  <c r="AJ163" i="6" s="1"/>
  <c r="AK163" i="6" s="1"/>
  <c r="AL163" i="6" s="1"/>
  <c r="AH165" i="6"/>
  <c r="AI165" i="6" s="1"/>
  <c r="AJ165" i="6" s="1"/>
  <c r="AK165" i="6" s="1"/>
  <c r="AL165" i="6" s="1"/>
  <c r="AH167" i="6"/>
  <c r="AI167" i="6" s="1"/>
  <c r="AJ167" i="6" s="1"/>
  <c r="AK167" i="6" s="1"/>
  <c r="AL167" i="6" s="1"/>
  <c r="AH169" i="6"/>
  <c r="AI169" i="6" s="1"/>
  <c r="AJ169" i="6" s="1"/>
  <c r="AK169" i="6" s="1"/>
  <c r="AL169" i="6" s="1"/>
  <c r="AH171" i="6"/>
  <c r="AI171" i="6" s="1"/>
  <c r="AJ171" i="6" s="1"/>
  <c r="AK171" i="6" s="1"/>
  <c r="AL171" i="6" s="1"/>
  <c r="AH173" i="6"/>
  <c r="AI173" i="6" s="1"/>
  <c r="AJ173" i="6" s="1"/>
  <c r="AK173" i="6" s="1"/>
  <c r="AL173" i="6" s="1"/>
  <c r="AH175" i="6"/>
  <c r="AI175" i="6" s="1"/>
  <c r="AJ175" i="6" s="1"/>
  <c r="AK175" i="6" s="1"/>
  <c r="AL175" i="6" s="1"/>
  <c r="AH177" i="6"/>
  <c r="AI177" i="6" s="1"/>
  <c r="AJ177" i="6" s="1"/>
  <c r="AK177" i="6" s="1"/>
  <c r="AL177" i="6" s="1"/>
  <c r="AH179" i="6"/>
  <c r="AI179" i="6" s="1"/>
  <c r="AJ179" i="6" s="1"/>
  <c r="AK179" i="6" s="1"/>
  <c r="AL179" i="6" s="1"/>
  <c r="AH181" i="6"/>
  <c r="AI181" i="6" s="1"/>
  <c r="AJ181" i="6" s="1"/>
  <c r="AK181" i="6" s="1"/>
  <c r="AL181" i="6" s="1"/>
  <c r="AH183" i="6"/>
  <c r="AI183" i="6" s="1"/>
  <c r="AJ183" i="6" s="1"/>
  <c r="AK183" i="6" s="1"/>
  <c r="AL183" i="6" s="1"/>
  <c r="AH185" i="6"/>
  <c r="AI185" i="6" s="1"/>
  <c r="AJ185" i="6" s="1"/>
  <c r="AK185" i="6" s="1"/>
  <c r="AL185" i="6" s="1"/>
  <c r="AH187" i="6"/>
  <c r="AI187" i="6" s="1"/>
  <c r="AJ187" i="6" s="1"/>
  <c r="AK187" i="6" s="1"/>
  <c r="AL187" i="6" s="1"/>
  <c r="AH189" i="6"/>
  <c r="AI189" i="6" s="1"/>
  <c r="AJ189" i="6" s="1"/>
  <c r="AK189" i="6" s="1"/>
  <c r="AL189" i="6" s="1"/>
  <c r="AH191" i="6"/>
  <c r="AI191" i="6" s="1"/>
  <c r="AJ191" i="6" s="1"/>
  <c r="AK191" i="6" s="1"/>
  <c r="AL191" i="6" s="1"/>
  <c r="AH193" i="6"/>
  <c r="AI193" i="6" s="1"/>
  <c r="AJ193" i="6" s="1"/>
  <c r="AK193" i="6" s="1"/>
  <c r="AL193" i="6" s="1"/>
  <c r="AH195" i="6"/>
  <c r="AI195" i="6" s="1"/>
  <c r="AJ195" i="6" s="1"/>
  <c r="AK195" i="6" s="1"/>
  <c r="AL195" i="6" s="1"/>
  <c r="AH197" i="6"/>
  <c r="AI197" i="6" s="1"/>
  <c r="AJ197" i="6" s="1"/>
  <c r="AK197" i="6" s="1"/>
  <c r="AL197" i="6" s="1"/>
  <c r="AH199" i="6"/>
  <c r="AI199" i="6" s="1"/>
  <c r="AJ199" i="6" s="1"/>
  <c r="AK199" i="6" s="1"/>
  <c r="AL199" i="6" s="1"/>
  <c r="AH201" i="6"/>
  <c r="AI201" i="6" s="1"/>
  <c r="AJ201" i="6" s="1"/>
  <c r="AK201" i="6" s="1"/>
  <c r="AL201" i="6" s="1"/>
  <c r="AH203" i="6"/>
  <c r="AI203" i="6" s="1"/>
  <c r="AJ203" i="6" s="1"/>
  <c r="AK203" i="6" s="1"/>
  <c r="AL203" i="6" s="1"/>
  <c r="AH205" i="6"/>
  <c r="AI205" i="6" s="1"/>
  <c r="AJ205" i="6" s="1"/>
  <c r="AK205" i="6" s="1"/>
  <c r="AL205" i="6" s="1"/>
  <c r="AH207" i="6"/>
  <c r="AI207" i="6" s="1"/>
  <c r="AJ207" i="6" s="1"/>
  <c r="AK207" i="6" s="1"/>
  <c r="AL207" i="6" s="1"/>
  <c r="AH209" i="6"/>
  <c r="AI209" i="6" s="1"/>
  <c r="AJ209" i="6" s="1"/>
  <c r="AK209" i="6" s="1"/>
  <c r="AL209" i="6" s="1"/>
  <c r="AH211" i="6"/>
  <c r="AI211" i="6" s="1"/>
  <c r="AJ211" i="6" s="1"/>
  <c r="AK211" i="6" s="1"/>
  <c r="AL211" i="6" s="1"/>
  <c r="AH213" i="6"/>
  <c r="AI213" i="6" s="1"/>
  <c r="AJ213" i="6" s="1"/>
  <c r="AK213" i="6" s="1"/>
  <c r="AL213" i="6" s="1"/>
  <c r="AH215" i="6"/>
  <c r="AI215" i="6" s="1"/>
  <c r="AJ215" i="6" s="1"/>
  <c r="AK215" i="6" s="1"/>
  <c r="AL215" i="6" s="1"/>
  <c r="AH217" i="6"/>
  <c r="AI217" i="6" s="1"/>
  <c r="AJ217" i="6" s="1"/>
  <c r="AK217" i="6" s="1"/>
  <c r="AL217" i="6" s="1"/>
  <c r="AH219" i="6"/>
  <c r="AI219" i="6" s="1"/>
  <c r="AJ219" i="6" s="1"/>
  <c r="AK219" i="6" s="1"/>
  <c r="AL219" i="6" s="1"/>
  <c r="AH221" i="6"/>
  <c r="AI221" i="6" s="1"/>
  <c r="AJ221" i="6" s="1"/>
  <c r="AK221" i="6" s="1"/>
  <c r="AL221" i="6" s="1"/>
  <c r="AH223" i="6"/>
  <c r="AI223" i="6" s="1"/>
  <c r="AJ223" i="6" s="1"/>
  <c r="AK223" i="6" s="1"/>
  <c r="AL223" i="6" s="1"/>
  <c r="AH225" i="6"/>
  <c r="AI225" i="6" s="1"/>
  <c r="AJ225" i="6" s="1"/>
  <c r="AK225" i="6" s="1"/>
  <c r="AL225" i="6" s="1"/>
  <c r="AH227" i="6"/>
  <c r="AI227" i="6" s="1"/>
  <c r="AJ227" i="6" s="1"/>
  <c r="AK227" i="6" s="1"/>
  <c r="AL227" i="6" s="1"/>
  <c r="AH229" i="6"/>
  <c r="AI229" i="6" s="1"/>
  <c r="AJ229" i="6" s="1"/>
  <c r="AK229" i="6" s="1"/>
  <c r="AL229" i="6" s="1"/>
  <c r="AH231" i="6"/>
  <c r="AI231" i="6" s="1"/>
  <c r="AJ231" i="6" s="1"/>
  <c r="AK231" i="6" s="1"/>
  <c r="AL231" i="6" s="1"/>
  <c r="AH233" i="6"/>
  <c r="AI233" i="6" s="1"/>
  <c r="AJ233" i="6" s="1"/>
  <c r="AK233" i="6" s="1"/>
  <c r="AL233" i="6" s="1"/>
  <c r="AH235" i="6"/>
  <c r="AI235" i="6" s="1"/>
  <c r="AJ235" i="6" s="1"/>
  <c r="AK235" i="6" s="1"/>
  <c r="AL235" i="6" s="1"/>
  <c r="AH237" i="6"/>
  <c r="AI237" i="6" s="1"/>
  <c r="AJ237" i="6" s="1"/>
  <c r="AK237" i="6" s="1"/>
  <c r="AL237" i="6" s="1"/>
  <c r="AH239" i="6"/>
  <c r="AI239" i="6" s="1"/>
  <c r="AJ239" i="6" s="1"/>
  <c r="AK239" i="6" s="1"/>
  <c r="AL239" i="6" s="1"/>
  <c r="AH241" i="6"/>
  <c r="AI241" i="6" s="1"/>
  <c r="AJ241" i="6" s="1"/>
  <c r="AK241" i="6" s="1"/>
  <c r="AL241" i="6" s="1"/>
  <c r="AH243" i="6"/>
  <c r="AI243" i="6" s="1"/>
  <c r="AJ243" i="6" s="1"/>
  <c r="AK243" i="6" s="1"/>
  <c r="AL243" i="6" s="1"/>
  <c r="AH245" i="6"/>
  <c r="AI245" i="6" s="1"/>
  <c r="AJ245" i="6" s="1"/>
  <c r="AK245" i="6" s="1"/>
  <c r="AL245" i="6" s="1"/>
  <c r="AH247" i="6"/>
  <c r="AI247" i="6" s="1"/>
  <c r="AJ247" i="6" s="1"/>
  <c r="AK247" i="6" s="1"/>
  <c r="AL247" i="6" s="1"/>
  <c r="AH249" i="6"/>
  <c r="AI249" i="6" s="1"/>
  <c r="AJ249" i="6" s="1"/>
  <c r="AK249" i="6" s="1"/>
  <c r="AL249" i="6" s="1"/>
  <c r="AH251" i="6"/>
  <c r="AI251" i="6" s="1"/>
  <c r="AJ251" i="6" s="1"/>
  <c r="AK251" i="6" s="1"/>
  <c r="AL251" i="6" s="1"/>
  <c r="AH253" i="6"/>
  <c r="AI253" i="6" s="1"/>
  <c r="AJ253" i="6" s="1"/>
  <c r="AK253" i="6" s="1"/>
  <c r="AL253" i="6" s="1"/>
  <c r="AH255" i="6"/>
  <c r="AI255" i="6" s="1"/>
  <c r="AJ255" i="6" s="1"/>
  <c r="AK255" i="6" s="1"/>
  <c r="AL255" i="6" s="1"/>
  <c r="AH257" i="6"/>
  <c r="AI257" i="6" s="1"/>
  <c r="AJ257" i="6" s="1"/>
  <c r="AK257" i="6" s="1"/>
  <c r="AL257" i="6" s="1"/>
  <c r="AH259" i="6"/>
  <c r="AI259" i="6" s="1"/>
  <c r="AJ259" i="6" s="1"/>
  <c r="AK259" i="6" s="1"/>
  <c r="AL259" i="6" s="1"/>
  <c r="AH261" i="6"/>
  <c r="AI261" i="6" s="1"/>
  <c r="AJ261" i="6" s="1"/>
  <c r="AK261" i="6" s="1"/>
  <c r="AL261" i="6" s="1"/>
  <c r="AH263" i="6"/>
  <c r="AI263" i="6" s="1"/>
  <c r="AJ263" i="6" s="1"/>
  <c r="AK263" i="6" s="1"/>
  <c r="AL263" i="6" s="1"/>
  <c r="AH265" i="6"/>
  <c r="AI265" i="6" s="1"/>
  <c r="AJ265" i="6" s="1"/>
  <c r="AK265" i="6" s="1"/>
  <c r="AL265" i="6" s="1"/>
  <c r="AH267" i="6"/>
  <c r="AI267" i="6" s="1"/>
  <c r="AJ267" i="6" s="1"/>
  <c r="AK267" i="6" s="1"/>
  <c r="AL267" i="6" s="1"/>
  <c r="AH269" i="6"/>
  <c r="AI269" i="6" s="1"/>
  <c r="AJ269" i="6" s="1"/>
  <c r="AK269" i="6" s="1"/>
  <c r="AL269" i="6" s="1"/>
  <c r="AH271" i="6"/>
  <c r="AI271" i="6" s="1"/>
  <c r="AJ271" i="6" s="1"/>
  <c r="AK271" i="6" s="1"/>
  <c r="AL271" i="6" s="1"/>
  <c r="AH273" i="6"/>
  <c r="AI273" i="6" s="1"/>
  <c r="AJ273" i="6" s="1"/>
  <c r="AK273" i="6" s="1"/>
  <c r="AL273" i="6" s="1"/>
  <c r="AH275" i="6"/>
  <c r="AI275" i="6" s="1"/>
  <c r="AJ275" i="6" s="1"/>
  <c r="AK275" i="6" s="1"/>
  <c r="AL275" i="6" s="1"/>
  <c r="AH277" i="6"/>
  <c r="AI277" i="6" s="1"/>
  <c r="AJ277" i="6" s="1"/>
  <c r="AK277" i="6" s="1"/>
  <c r="AL277" i="6" s="1"/>
  <c r="AH279" i="6"/>
  <c r="AI279" i="6" s="1"/>
  <c r="AJ279" i="6" s="1"/>
  <c r="AK279" i="6" s="1"/>
  <c r="AL279" i="6" s="1"/>
  <c r="AH281" i="6"/>
  <c r="AI281" i="6" s="1"/>
  <c r="AJ281" i="6" s="1"/>
  <c r="AK281" i="6" s="1"/>
  <c r="AL281" i="6" s="1"/>
  <c r="AH283" i="6"/>
  <c r="AI283" i="6" s="1"/>
  <c r="AJ283" i="6" s="1"/>
  <c r="AK283" i="6" s="1"/>
  <c r="AL283" i="6" s="1"/>
  <c r="AH285" i="6"/>
  <c r="AI285" i="6" s="1"/>
  <c r="AJ285" i="6" s="1"/>
  <c r="AK285" i="6" s="1"/>
  <c r="AL285" i="6" s="1"/>
  <c r="AH287" i="6"/>
  <c r="AI287" i="6" s="1"/>
  <c r="AJ287" i="6" s="1"/>
  <c r="AK287" i="6" s="1"/>
  <c r="AL287" i="6" s="1"/>
  <c r="AH289" i="6"/>
  <c r="AI289" i="6" s="1"/>
  <c r="AJ289" i="6" s="1"/>
  <c r="AK289" i="6" s="1"/>
  <c r="AL289" i="6" s="1"/>
  <c r="AH291" i="6"/>
  <c r="AI291" i="6" s="1"/>
  <c r="AJ291" i="6" s="1"/>
  <c r="AK291" i="6" s="1"/>
  <c r="AL291" i="6" s="1"/>
  <c r="AH293" i="6"/>
  <c r="AI293" i="6" s="1"/>
  <c r="AJ293" i="6" s="1"/>
  <c r="AK293" i="6" s="1"/>
  <c r="AL293" i="6" s="1"/>
  <c r="AH295" i="6"/>
  <c r="AI295" i="6" s="1"/>
  <c r="AJ295" i="6" s="1"/>
  <c r="AK295" i="6" s="1"/>
  <c r="AL295" i="6" s="1"/>
  <c r="AH297" i="6"/>
  <c r="AI297" i="6" s="1"/>
  <c r="AJ297" i="6" s="1"/>
  <c r="AK297" i="6" s="1"/>
  <c r="AL297" i="6" s="1"/>
  <c r="AH299" i="6"/>
  <c r="AI299" i="6" s="1"/>
  <c r="AJ299" i="6" s="1"/>
  <c r="AK299" i="6" s="1"/>
  <c r="AL299" i="6" s="1"/>
  <c r="AH301" i="6"/>
  <c r="AI301" i="6" s="1"/>
  <c r="AJ301" i="6" s="1"/>
  <c r="AK301" i="6" s="1"/>
  <c r="AL301" i="6" s="1"/>
  <c r="AH303" i="6"/>
  <c r="AI303" i="6" s="1"/>
  <c r="AJ303" i="6" s="1"/>
  <c r="AK303" i="6" s="1"/>
  <c r="AL303" i="6" s="1"/>
  <c r="AH305" i="6"/>
  <c r="AI305" i="6" s="1"/>
  <c r="AJ305" i="6" s="1"/>
  <c r="AK305" i="6" s="1"/>
  <c r="AL305" i="6" s="1"/>
  <c r="AH307" i="6"/>
  <c r="AI307" i="6" s="1"/>
  <c r="AJ307" i="6" s="1"/>
  <c r="AK307" i="6" s="1"/>
  <c r="AL307" i="6" s="1"/>
  <c r="AH309" i="6"/>
  <c r="AI309" i="6" s="1"/>
  <c r="AJ309" i="6" s="1"/>
  <c r="AK309" i="6" s="1"/>
  <c r="AL309" i="6" s="1"/>
  <c r="AH311" i="6"/>
  <c r="AI311" i="6" s="1"/>
  <c r="AJ311" i="6" s="1"/>
  <c r="AK311" i="6" s="1"/>
  <c r="AL311" i="6" s="1"/>
  <c r="AH313" i="6"/>
  <c r="AI313" i="6" s="1"/>
  <c r="AJ313" i="6" s="1"/>
  <c r="AK313" i="6" s="1"/>
  <c r="AL313" i="6" s="1"/>
  <c r="AH315" i="6"/>
  <c r="AI315" i="6" s="1"/>
  <c r="AJ315" i="6" s="1"/>
  <c r="AK315" i="6" s="1"/>
  <c r="AL315" i="6" s="1"/>
  <c r="AH317" i="6"/>
  <c r="AI317" i="6" s="1"/>
  <c r="AJ317" i="6" s="1"/>
  <c r="AK317" i="6" s="1"/>
  <c r="AL317" i="6" s="1"/>
  <c r="AH319" i="6"/>
  <c r="AI319" i="6" s="1"/>
  <c r="AJ319" i="6" s="1"/>
  <c r="AK319" i="6" s="1"/>
  <c r="AL319" i="6" s="1"/>
  <c r="AH321" i="6"/>
  <c r="AI321" i="6" s="1"/>
  <c r="AJ321" i="6" s="1"/>
  <c r="AK321" i="6" s="1"/>
  <c r="AL321" i="6" s="1"/>
  <c r="AH323" i="6"/>
  <c r="AI323" i="6" s="1"/>
  <c r="AJ323" i="6" s="1"/>
  <c r="AK323" i="6" s="1"/>
  <c r="AL323" i="6" s="1"/>
  <c r="AH325" i="6"/>
  <c r="AI325" i="6" s="1"/>
  <c r="AJ325" i="6" s="1"/>
  <c r="AK325" i="6" s="1"/>
  <c r="AL325" i="6" s="1"/>
  <c r="AH327" i="6"/>
  <c r="AI327" i="6" s="1"/>
  <c r="AJ327" i="6" s="1"/>
  <c r="AK327" i="6" s="1"/>
  <c r="AL327" i="6" s="1"/>
  <c r="AH329" i="6"/>
  <c r="AI329" i="6" s="1"/>
  <c r="AJ329" i="6" s="1"/>
  <c r="AK329" i="6" s="1"/>
  <c r="AL329" i="6" s="1"/>
  <c r="AH331" i="6"/>
  <c r="AI331" i="6" s="1"/>
  <c r="AJ331" i="6" s="1"/>
  <c r="AK331" i="6" s="1"/>
  <c r="AL331" i="6" s="1"/>
  <c r="AH333" i="6"/>
  <c r="AI333" i="6" s="1"/>
  <c r="AJ333" i="6" s="1"/>
  <c r="AK333" i="6" s="1"/>
  <c r="AL333" i="6" s="1"/>
  <c r="AH335" i="6"/>
  <c r="AI335" i="6" s="1"/>
  <c r="AJ335" i="6" s="1"/>
  <c r="AK335" i="6" s="1"/>
  <c r="AL335" i="6" s="1"/>
  <c r="AH337" i="6"/>
  <c r="AI337" i="6" s="1"/>
  <c r="AJ337" i="6" s="1"/>
  <c r="AK337" i="6" s="1"/>
  <c r="AL337" i="6" s="1"/>
  <c r="AH339" i="6"/>
  <c r="AI339" i="6" s="1"/>
  <c r="AJ339" i="6" s="1"/>
  <c r="AK339" i="6" s="1"/>
  <c r="AL339" i="6" s="1"/>
  <c r="AH341" i="6"/>
  <c r="AI341" i="6" s="1"/>
  <c r="AJ341" i="6" s="1"/>
  <c r="AK341" i="6" s="1"/>
  <c r="AL341" i="6" s="1"/>
  <c r="AH343" i="6"/>
  <c r="AI343" i="6" s="1"/>
  <c r="AJ343" i="6" s="1"/>
  <c r="AK343" i="6" s="1"/>
  <c r="AL343" i="6" s="1"/>
  <c r="AH345" i="6"/>
  <c r="AI345" i="6" s="1"/>
  <c r="AJ345" i="6" s="1"/>
  <c r="AK345" i="6" s="1"/>
  <c r="AL345" i="6" s="1"/>
  <c r="AH347" i="6"/>
  <c r="AI347" i="6" s="1"/>
  <c r="AJ347" i="6" s="1"/>
  <c r="AK347" i="6" s="1"/>
  <c r="AL347" i="6" s="1"/>
  <c r="AH349" i="6"/>
  <c r="AI349" i="6" s="1"/>
  <c r="AJ349" i="6" s="1"/>
  <c r="AK349" i="6" s="1"/>
  <c r="AL349" i="6" s="1"/>
  <c r="AH351" i="6"/>
  <c r="AI351" i="6" s="1"/>
  <c r="AJ351" i="6" s="1"/>
  <c r="AK351" i="6" s="1"/>
  <c r="AL351" i="6" s="1"/>
  <c r="AH353" i="6"/>
  <c r="AI353" i="6" s="1"/>
  <c r="AJ353" i="6" s="1"/>
  <c r="AK353" i="6" s="1"/>
  <c r="AL353" i="6" s="1"/>
  <c r="AH355" i="6"/>
  <c r="AI355" i="6" s="1"/>
  <c r="AJ355" i="6" s="1"/>
  <c r="AK355" i="6" s="1"/>
  <c r="AL355" i="6" s="1"/>
  <c r="AH357" i="6"/>
  <c r="AI357" i="6" s="1"/>
  <c r="AJ357" i="6" s="1"/>
  <c r="AK357" i="6" s="1"/>
  <c r="AL357" i="6" s="1"/>
  <c r="AH359" i="6"/>
  <c r="AI359" i="6" s="1"/>
  <c r="AJ359" i="6" s="1"/>
  <c r="AK359" i="6" s="1"/>
  <c r="AL359" i="6" s="1"/>
  <c r="AH361" i="6"/>
  <c r="AI361" i="6" s="1"/>
  <c r="AJ361" i="6" s="1"/>
  <c r="AK361" i="6" s="1"/>
  <c r="AL361" i="6" s="1"/>
  <c r="AH363" i="6"/>
  <c r="AI363" i="6" s="1"/>
  <c r="AJ363" i="6" s="1"/>
  <c r="AK363" i="6" s="1"/>
  <c r="AL363" i="6" s="1"/>
  <c r="AH365" i="6"/>
  <c r="AI365" i="6" s="1"/>
  <c r="AJ365" i="6" s="1"/>
  <c r="AK365" i="6" s="1"/>
  <c r="AL365" i="6" s="1"/>
  <c r="AH367" i="6"/>
  <c r="AI367" i="6" s="1"/>
  <c r="AJ367" i="6" s="1"/>
  <c r="AK367" i="6" s="1"/>
  <c r="AL367" i="6" s="1"/>
  <c r="AH369" i="6"/>
  <c r="AI369" i="6" s="1"/>
  <c r="AJ369" i="6" s="1"/>
  <c r="AK369" i="6" s="1"/>
  <c r="AL369" i="6" s="1"/>
  <c r="AH371" i="6"/>
  <c r="AI371" i="6" s="1"/>
  <c r="AJ371" i="6" s="1"/>
  <c r="AK371" i="6" s="1"/>
  <c r="AL371" i="6" s="1"/>
  <c r="AH373" i="6"/>
  <c r="AI373" i="6" s="1"/>
  <c r="AJ373" i="6" s="1"/>
  <c r="AK373" i="6" s="1"/>
  <c r="AL373" i="6" s="1"/>
  <c r="AH375" i="6"/>
  <c r="AI375" i="6" s="1"/>
  <c r="AJ375" i="6" s="1"/>
  <c r="AK375" i="6" s="1"/>
  <c r="AL375" i="6" s="1"/>
  <c r="AH377" i="6"/>
  <c r="AI377" i="6" s="1"/>
  <c r="AJ377" i="6" s="1"/>
  <c r="AK377" i="6" s="1"/>
  <c r="AL377" i="6" s="1"/>
  <c r="AH379" i="6"/>
  <c r="AI379" i="6" s="1"/>
  <c r="AJ379" i="6" s="1"/>
  <c r="AK379" i="6" s="1"/>
  <c r="AL379" i="6" s="1"/>
  <c r="AH381" i="6"/>
  <c r="AI381" i="6" s="1"/>
  <c r="AJ381" i="6" s="1"/>
  <c r="AK381" i="6" s="1"/>
  <c r="AL381" i="6" s="1"/>
  <c r="AH383" i="6"/>
  <c r="AI383" i="6" s="1"/>
  <c r="AJ383" i="6" s="1"/>
  <c r="AK383" i="6" s="1"/>
  <c r="AL383" i="6" s="1"/>
  <c r="AH385" i="6"/>
  <c r="AI385" i="6" s="1"/>
  <c r="AJ385" i="6" s="1"/>
  <c r="AK385" i="6" s="1"/>
  <c r="AL385" i="6" s="1"/>
  <c r="AH387" i="6"/>
  <c r="AI387" i="6" s="1"/>
  <c r="AJ387" i="6" s="1"/>
  <c r="AK387" i="6" s="1"/>
  <c r="AL387" i="6" s="1"/>
  <c r="AH389" i="6"/>
  <c r="AI389" i="6" s="1"/>
  <c r="AJ389" i="6" s="1"/>
  <c r="AK389" i="6" s="1"/>
  <c r="AL389" i="6" s="1"/>
  <c r="AH391" i="6"/>
  <c r="AI391" i="6" s="1"/>
  <c r="AJ391" i="6" s="1"/>
  <c r="AK391" i="6" s="1"/>
  <c r="AL391" i="6" s="1"/>
  <c r="AH393" i="6"/>
  <c r="AI393" i="6" s="1"/>
  <c r="AJ393" i="6" s="1"/>
  <c r="AK393" i="6" s="1"/>
  <c r="AL393" i="6" s="1"/>
  <c r="AH395" i="6"/>
  <c r="AI395" i="6" s="1"/>
  <c r="AJ395" i="6" s="1"/>
  <c r="AK395" i="6" s="1"/>
  <c r="AL395" i="6" s="1"/>
  <c r="AH397" i="6"/>
  <c r="AI397" i="6" s="1"/>
  <c r="AJ397" i="6" s="1"/>
  <c r="AK397" i="6" s="1"/>
  <c r="AL397" i="6" s="1"/>
  <c r="AH399" i="6"/>
  <c r="AI399" i="6" s="1"/>
  <c r="AJ399" i="6" s="1"/>
  <c r="AK399" i="6" s="1"/>
  <c r="AL399" i="6" s="1"/>
  <c r="AH401" i="6"/>
  <c r="AI401" i="6" s="1"/>
  <c r="AJ401" i="6" s="1"/>
  <c r="AK401" i="6" s="1"/>
  <c r="AL401" i="6" s="1"/>
  <c r="AH403" i="6"/>
  <c r="AI403" i="6" s="1"/>
  <c r="AJ403" i="6" s="1"/>
  <c r="AK403" i="6" s="1"/>
  <c r="AL403" i="6" s="1"/>
  <c r="AH405" i="6"/>
  <c r="AI405" i="6" s="1"/>
  <c r="AJ405" i="6" s="1"/>
  <c r="AK405" i="6" s="1"/>
  <c r="AL405" i="6" s="1"/>
  <c r="AH407" i="6"/>
  <c r="AI407" i="6" s="1"/>
  <c r="AJ407" i="6" s="1"/>
  <c r="AK407" i="6" s="1"/>
  <c r="AL407" i="6" s="1"/>
  <c r="AH409" i="6"/>
  <c r="AI409" i="6" s="1"/>
  <c r="AJ409" i="6" s="1"/>
  <c r="AK409" i="6" s="1"/>
  <c r="AL409" i="6" s="1"/>
  <c r="AH411" i="6"/>
  <c r="AI411" i="6" s="1"/>
  <c r="AJ411" i="6" s="1"/>
  <c r="AK411" i="6" s="1"/>
  <c r="AL411" i="6" s="1"/>
  <c r="AH413" i="6"/>
  <c r="AI413" i="6" s="1"/>
  <c r="AJ413" i="6" s="1"/>
  <c r="AK413" i="6" s="1"/>
  <c r="AL413" i="6" s="1"/>
  <c r="AH415" i="6"/>
  <c r="AI415" i="6" s="1"/>
  <c r="AJ415" i="6" s="1"/>
  <c r="AK415" i="6" s="1"/>
  <c r="AL415" i="6" s="1"/>
  <c r="AH417" i="6"/>
  <c r="AI417" i="6" s="1"/>
  <c r="AJ417" i="6" s="1"/>
  <c r="AK417" i="6" s="1"/>
  <c r="AL417" i="6" s="1"/>
  <c r="AH419" i="6"/>
  <c r="AI419" i="6" s="1"/>
  <c r="AJ419" i="6" s="1"/>
  <c r="AK419" i="6" s="1"/>
  <c r="AL419" i="6" s="1"/>
  <c r="AH421" i="6"/>
  <c r="AI421" i="6" s="1"/>
  <c r="AJ421" i="6" s="1"/>
  <c r="AK421" i="6" s="1"/>
  <c r="AL421" i="6" s="1"/>
  <c r="AH423" i="6"/>
  <c r="AI423" i="6" s="1"/>
  <c r="AJ423" i="6" s="1"/>
  <c r="AK423" i="6" s="1"/>
  <c r="AL423" i="6" s="1"/>
  <c r="AH425" i="6"/>
  <c r="AI425" i="6" s="1"/>
  <c r="AJ425" i="6" s="1"/>
  <c r="AK425" i="6" s="1"/>
  <c r="AL425" i="6" s="1"/>
  <c r="AH427" i="6"/>
  <c r="AI427" i="6" s="1"/>
  <c r="AJ427" i="6" s="1"/>
  <c r="AK427" i="6" s="1"/>
  <c r="AL427" i="6" s="1"/>
  <c r="AH429" i="6"/>
  <c r="AI429" i="6" s="1"/>
  <c r="AJ429" i="6" s="1"/>
  <c r="AK429" i="6" s="1"/>
  <c r="AL429" i="6" s="1"/>
  <c r="AH431" i="6"/>
  <c r="AI431" i="6" s="1"/>
  <c r="AJ431" i="6" s="1"/>
  <c r="AK431" i="6" s="1"/>
  <c r="AL431" i="6" s="1"/>
  <c r="AH433" i="6"/>
  <c r="AI433" i="6" s="1"/>
  <c r="AJ433" i="6" s="1"/>
  <c r="AK433" i="6" s="1"/>
  <c r="AL433" i="6" s="1"/>
  <c r="AH435" i="6"/>
  <c r="AI435" i="6" s="1"/>
  <c r="AJ435" i="6" s="1"/>
  <c r="AK435" i="6" s="1"/>
  <c r="AL435" i="6" s="1"/>
  <c r="AH437" i="6"/>
  <c r="AI437" i="6" s="1"/>
  <c r="AJ437" i="6" s="1"/>
  <c r="AK437" i="6" s="1"/>
  <c r="AL437" i="6" s="1"/>
  <c r="AH439" i="6"/>
  <c r="AI439" i="6" s="1"/>
  <c r="AJ439" i="6" s="1"/>
  <c r="AK439" i="6" s="1"/>
  <c r="AL439" i="6" s="1"/>
  <c r="AH441" i="6"/>
  <c r="AI441" i="6" s="1"/>
  <c r="AJ441" i="6" s="1"/>
  <c r="AK441" i="6" s="1"/>
  <c r="AL441" i="6" s="1"/>
  <c r="AH443" i="6"/>
  <c r="AI443" i="6" s="1"/>
  <c r="AJ443" i="6" s="1"/>
  <c r="AK443" i="6" s="1"/>
  <c r="AL443" i="6" s="1"/>
  <c r="AH445" i="6"/>
  <c r="AI445" i="6" s="1"/>
  <c r="AJ445" i="6" s="1"/>
  <c r="AK445" i="6" s="1"/>
  <c r="AL445" i="6" s="1"/>
  <c r="AH447" i="6"/>
  <c r="AI447" i="6" s="1"/>
  <c r="AJ447" i="6" s="1"/>
  <c r="AK447" i="6" s="1"/>
  <c r="AL447" i="6" s="1"/>
  <c r="AH449" i="6"/>
  <c r="AI449" i="6" s="1"/>
  <c r="AJ449" i="6" s="1"/>
  <c r="AK449" i="6" s="1"/>
  <c r="AL449" i="6" s="1"/>
  <c r="AH451" i="6"/>
  <c r="AI451" i="6" s="1"/>
  <c r="AJ451" i="6" s="1"/>
  <c r="AK451" i="6" s="1"/>
  <c r="AL451" i="6" s="1"/>
  <c r="AH453" i="6"/>
  <c r="AI453" i="6" s="1"/>
  <c r="AJ453" i="6" s="1"/>
  <c r="AK453" i="6" s="1"/>
  <c r="AL453" i="6" s="1"/>
  <c r="AH455" i="6"/>
  <c r="AI455" i="6" s="1"/>
  <c r="AJ455" i="6" s="1"/>
  <c r="AK455" i="6" s="1"/>
  <c r="AL455" i="6" s="1"/>
  <c r="AH457" i="6"/>
  <c r="AI457" i="6" s="1"/>
  <c r="AJ457" i="6" s="1"/>
  <c r="AK457" i="6" s="1"/>
  <c r="AL457" i="6" s="1"/>
  <c r="AH459" i="6"/>
  <c r="AI459" i="6" s="1"/>
  <c r="AJ459" i="6" s="1"/>
  <c r="AK459" i="6" s="1"/>
  <c r="AL459" i="6" s="1"/>
  <c r="AH461" i="6"/>
  <c r="AI461" i="6" s="1"/>
  <c r="AJ461" i="6" s="1"/>
  <c r="AK461" i="6" s="1"/>
  <c r="AL461" i="6" s="1"/>
  <c r="AH463" i="6"/>
  <c r="AI463" i="6" s="1"/>
  <c r="AJ463" i="6" s="1"/>
  <c r="AK463" i="6" s="1"/>
  <c r="AL463" i="6" s="1"/>
  <c r="AH465" i="6"/>
  <c r="AI465" i="6" s="1"/>
  <c r="AJ465" i="6" s="1"/>
  <c r="AK465" i="6" s="1"/>
  <c r="AL465" i="6" s="1"/>
  <c r="AH467" i="6"/>
  <c r="AI467" i="6" s="1"/>
  <c r="AJ467" i="6" s="1"/>
  <c r="AK467" i="6" s="1"/>
  <c r="AL467" i="6" s="1"/>
  <c r="AH469" i="6"/>
  <c r="AI469" i="6" s="1"/>
  <c r="AJ469" i="6" s="1"/>
  <c r="AK469" i="6" s="1"/>
  <c r="AL469" i="6" s="1"/>
  <c r="AH471" i="6"/>
  <c r="AI471" i="6" s="1"/>
  <c r="AJ471" i="6" s="1"/>
  <c r="AK471" i="6" s="1"/>
  <c r="AL471" i="6" s="1"/>
  <c r="AH473" i="6"/>
  <c r="AI473" i="6" s="1"/>
  <c r="AJ473" i="6" s="1"/>
  <c r="AK473" i="6" s="1"/>
  <c r="AL473" i="6" s="1"/>
  <c r="AH475" i="6"/>
  <c r="AI475" i="6" s="1"/>
  <c r="AJ475" i="6" s="1"/>
  <c r="AK475" i="6" s="1"/>
  <c r="AL475" i="6" s="1"/>
  <c r="AH477" i="6"/>
  <c r="AI477" i="6" s="1"/>
  <c r="AJ477" i="6" s="1"/>
  <c r="AK477" i="6" s="1"/>
  <c r="AL477" i="6" s="1"/>
  <c r="AH479" i="6"/>
  <c r="AI479" i="6" s="1"/>
  <c r="AJ479" i="6" s="1"/>
  <c r="AK479" i="6" s="1"/>
  <c r="AL479" i="6" s="1"/>
  <c r="AH481" i="6"/>
  <c r="AI481" i="6" s="1"/>
  <c r="AJ481" i="6" s="1"/>
  <c r="AK481" i="6" s="1"/>
  <c r="AL481" i="6" s="1"/>
  <c r="AH483" i="6"/>
  <c r="AI483" i="6" s="1"/>
  <c r="AJ483" i="6" s="1"/>
  <c r="AK483" i="6" s="1"/>
  <c r="AL483" i="6" s="1"/>
  <c r="AH485" i="6"/>
  <c r="AI485" i="6" s="1"/>
  <c r="AJ485" i="6" s="1"/>
  <c r="AK485" i="6" s="1"/>
  <c r="AL485" i="6" s="1"/>
  <c r="AH487" i="6"/>
  <c r="AI487" i="6" s="1"/>
  <c r="AJ487" i="6" s="1"/>
  <c r="AK487" i="6" s="1"/>
  <c r="AL487" i="6" s="1"/>
  <c r="AH489" i="6"/>
  <c r="AI489" i="6" s="1"/>
  <c r="AJ489" i="6" s="1"/>
  <c r="AK489" i="6" s="1"/>
  <c r="AL489" i="6" s="1"/>
  <c r="AH491" i="6"/>
  <c r="AI491" i="6" s="1"/>
  <c r="AJ491" i="6" s="1"/>
  <c r="AK491" i="6" s="1"/>
  <c r="AL491" i="6" s="1"/>
  <c r="AH493" i="6"/>
  <c r="AI493" i="6" s="1"/>
  <c r="AJ493" i="6" s="1"/>
  <c r="AK493" i="6" s="1"/>
  <c r="AL493" i="6" s="1"/>
  <c r="AH495" i="6"/>
  <c r="AI495" i="6" s="1"/>
  <c r="AJ495" i="6" s="1"/>
  <c r="AK495" i="6" s="1"/>
  <c r="AL495" i="6" s="1"/>
  <c r="AH497" i="6"/>
  <c r="AI497" i="6" s="1"/>
  <c r="AJ497" i="6" s="1"/>
  <c r="AK497" i="6" s="1"/>
  <c r="AL497" i="6" s="1"/>
  <c r="AH499" i="6"/>
  <c r="AI499" i="6" s="1"/>
  <c r="AJ499" i="6" s="1"/>
  <c r="AK499" i="6" s="1"/>
  <c r="AL499" i="6" s="1"/>
  <c r="AH501" i="6"/>
  <c r="AI501" i="6" s="1"/>
  <c r="AJ501" i="6" s="1"/>
  <c r="AK501" i="6" s="1"/>
  <c r="AL501" i="6" s="1"/>
  <c r="AH503" i="6"/>
  <c r="AI503" i="6" s="1"/>
  <c r="AJ503" i="6" s="1"/>
  <c r="AK503" i="6" s="1"/>
  <c r="AL503" i="6" s="1"/>
  <c r="AH505" i="6"/>
  <c r="AI505" i="6" s="1"/>
  <c r="AJ505" i="6" s="1"/>
  <c r="AK505" i="6" s="1"/>
  <c r="AL505" i="6" s="1"/>
  <c r="AH507" i="6"/>
  <c r="AI507" i="6" s="1"/>
  <c r="AJ507" i="6" s="1"/>
  <c r="AK507" i="6" s="1"/>
  <c r="AL507" i="6" s="1"/>
  <c r="AH509" i="6"/>
  <c r="AI509" i="6" s="1"/>
  <c r="AJ509" i="6" s="1"/>
  <c r="AK509" i="6" s="1"/>
  <c r="AL509" i="6" s="1"/>
  <c r="AH511" i="6"/>
  <c r="AI511" i="6" s="1"/>
  <c r="AJ511" i="6" s="1"/>
  <c r="AK511" i="6" s="1"/>
  <c r="AL511" i="6" s="1"/>
  <c r="AH513" i="6"/>
  <c r="AI513" i="6" s="1"/>
  <c r="AJ513" i="6" s="1"/>
  <c r="AK513" i="6" s="1"/>
  <c r="AL513" i="6" s="1"/>
  <c r="AH515" i="6"/>
  <c r="AI515" i="6" s="1"/>
  <c r="AJ515" i="6" s="1"/>
  <c r="AK515" i="6" s="1"/>
  <c r="AL515" i="6" s="1"/>
  <c r="AH517" i="6"/>
  <c r="AI517" i="6" s="1"/>
  <c r="AJ517" i="6" s="1"/>
  <c r="AK517" i="6" s="1"/>
  <c r="AL517" i="6" s="1"/>
  <c r="AH519" i="6"/>
  <c r="AI519" i="6" s="1"/>
  <c r="AJ519" i="6" s="1"/>
  <c r="AK519" i="6" s="1"/>
  <c r="AL519" i="6" s="1"/>
  <c r="AH521" i="6"/>
  <c r="AI521" i="6" s="1"/>
  <c r="AJ521" i="6" s="1"/>
  <c r="AK521" i="6" s="1"/>
  <c r="AL521" i="6" s="1"/>
  <c r="AH523" i="6"/>
  <c r="AI523" i="6" s="1"/>
  <c r="AJ523" i="6" s="1"/>
  <c r="AK523" i="6" s="1"/>
  <c r="AL523" i="6" s="1"/>
  <c r="AH525" i="6"/>
  <c r="AI525" i="6" s="1"/>
  <c r="AJ525" i="6" s="1"/>
  <c r="AK525" i="6" s="1"/>
  <c r="AL525" i="6" s="1"/>
  <c r="AH527" i="6"/>
  <c r="AI527" i="6" s="1"/>
  <c r="AJ527" i="6" s="1"/>
  <c r="AK527" i="6" s="1"/>
  <c r="AL527" i="6" s="1"/>
  <c r="AH529" i="6"/>
  <c r="AI529" i="6" s="1"/>
  <c r="AJ529" i="6" s="1"/>
  <c r="AK529" i="6" s="1"/>
  <c r="AL529" i="6" s="1"/>
  <c r="AH531" i="6"/>
  <c r="AI531" i="6" s="1"/>
  <c r="AJ531" i="6" s="1"/>
  <c r="AK531" i="6" s="1"/>
  <c r="AL531" i="6" s="1"/>
  <c r="AH533" i="6"/>
  <c r="AI533" i="6" s="1"/>
  <c r="AJ533" i="6" s="1"/>
  <c r="AK533" i="6" s="1"/>
  <c r="AL533" i="6" s="1"/>
  <c r="AH535" i="6"/>
  <c r="AI535" i="6" s="1"/>
  <c r="AJ535" i="6" s="1"/>
  <c r="AK535" i="6" s="1"/>
  <c r="AL535" i="6" s="1"/>
  <c r="AH537" i="6"/>
  <c r="AI537" i="6" s="1"/>
  <c r="AJ537" i="6" s="1"/>
  <c r="AK537" i="6" s="1"/>
  <c r="AL537" i="6" s="1"/>
  <c r="AH539" i="6"/>
  <c r="AI539" i="6" s="1"/>
  <c r="AJ539" i="6" s="1"/>
  <c r="AK539" i="6" s="1"/>
  <c r="AL539" i="6" s="1"/>
  <c r="AH541" i="6"/>
  <c r="AI541" i="6" s="1"/>
  <c r="AJ541" i="6" s="1"/>
  <c r="AK541" i="6" s="1"/>
  <c r="AL541" i="6" s="1"/>
  <c r="AH543" i="6"/>
  <c r="AI543" i="6" s="1"/>
  <c r="AJ543" i="6" s="1"/>
  <c r="AK543" i="6" s="1"/>
  <c r="AL543" i="6" s="1"/>
  <c r="AH545" i="6"/>
  <c r="AI545" i="6" s="1"/>
  <c r="AJ545" i="6" s="1"/>
  <c r="AK545" i="6" s="1"/>
  <c r="AL545" i="6" s="1"/>
  <c r="AH547" i="6"/>
  <c r="AI547" i="6" s="1"/>
  <c r="AJ547" i="6" s="1"/>
  <c r="AK547" i="6" s="1"/>
  <c r="AL547" i="6" s="1"/>
  <c r="AH549" i="6"/>
  <c r="AI549" i="6" s="1"/>
  <c r="AJ549" i="6" s="1"/>
  <c r="AK549" i="6" s="1"/>
  <c r="AL549" i="6" s="1"/>
  <c r="AH551" i="6"/>
  <c r="AI551" i="6" s="1"/>
  <c r="AJ551" i="6" s="1"/>
  <c r="AK551" i="6" s="1"/>
  <c r="AL551" i="6" s="1"/>
  <c r="AH553" i="6"/>
  <c r="AI553" i="6" s="1"/>
  <c r="AJ553" i="6" s="1"/>
  <c r="AK553" i="6" s="1"/>
  <c r="AL553" i="6" s="1"/>
  <c r="AH555" i="6"/>
  <c r="AI555" i="6" s="1"/>
  <c r="AJ555" i="6" s="1"/>
  <c r="AK555" i="6" s="1"/>
  <c r="AL555" i="6" s="1"/>
  <c r="AH557" i="6"/>
  <c r="AI557" i="6" s="1"/>
  <c r="AJ557" i="6" s="1"/>
  <c r="AK557" i="6" s="1"/>
  <c r="AL557" i="6" s="1"/>
  <c r="AH559" i="6"/>
  <c r="AI559" i="6" s="1"/>
  <c r="AJ559" i="6" s="1"/>
  <c r="AK559" i="6" s="1"/>
  <c r="AL559" i="6" s="1"/>
  <c r="AH561" i="6"/>
  <c r="AI561" i="6" s="1"/>
  <c r="AJ561" i="6" s="1"/>
  <c r="AK561" i="6" s="1"/>
  <c r="AL561" i="6" s="1"/>
  <c r="AH563" i="6"/>
  <c r="AI563" i="6" s="1"/>
  <c r="AJ563" i="6" s="1"/>
  <c r="AK563" i="6" s="1"/>
  <c r="AL563" i="6" s="1"/>
  <c r="AH565" i="6"/>
  <c r="AI565" i="6" s="1"/>
  <c r="AJ565" i="6" s="1"/>
  <c r="AK565" i="6" s="1"/>
  <c r="AL565" i="6" s="1"/>
  <c r="AH567" i="6"/>
  <c r="AI567" i="6" s="1"/>
  <c r="AJ567" i="6" s="1"/>
  <c r="AK567" i="6" s="1"/>
  <c r="AL567" i="6" s="1"/>
  <c r="AH569" i="6"/>
  <c r="AI569" i="6" s="1"/>
  <c r="AJ569" i="6" s="1"/>
  <c r="AK569" i="6" s="1"/>
  <c r="AL569" i="6" s="1"/>
  <c r="AH571" i="6"/>
  <c r="AI571" i="6" s="1"/>
  <c r="AJ571" i="6" s="1"/>
  <c r="AK571" i="6" s="1"/>
  <c r="AL571" i="6" s="1"/>
  <c r="AH573" i="6"/>
  <c r="AI573" i="6" s="1"/>
  <c r="AJ573" i="6" s="1"/>
  <c r="AK573" i="6" s="1"/>
  <c r="AL573" i="6" s="1"/>
  <c r="AH575" i="6"/>
  <c r="AI575" i="6" s="1"/>
  <c r="AJ575" i="6" s="1"/>
  <c r="AK575" i="6" s="1"/>
  <c r="AL575" i="6" s="1"/>
  <c r="AH577" i="6"/>
  <c r="AI577" i="6" s="1"/>
  <c r="AJ577" i="6" s="1"/>
  <c r="AK577" i="6" s="1"/>
  <c r="AL577" i="6" s="1"/>
  <c r="AH579" i="6"/>
  <c r="AI579" i="6" s="1"/>
  <c r="AJ579" i="6" s="1"/>
  <c r="AK579" i="6" s="1"/>
  <c r="AL579" i="6" s="1"/>
  <c r="AH581" i="6"/>
  <c r="AI581" i="6" s="1"/>
  <c r="AJ581" i="6" s="1"/>
  <c r="AK581" i="6" s="1"/>
  <c r="AL581" i="6" s="1"/>
  <c r="AH583" i="6"/>
  <c r="AI583" i="6" s="1"/>
  <c r="AJ583" i="6" s="1"/>
  <c r="AK583" i="6" s="1"/>
  <c r="AL583" i="6" s="1"/>
  <c r="AH585" i="6"/>
  <c r="AI585" i="6" s="1"/>
  <c r="AJ585" i="6" s="1"/>
  <c r="AK585" i="6" s="1"/>
  <c r="AL585" i="6" s="1"/>
  <c r="AH587" i="6"/>
  <c r="AI587" i="6" s="1"/>
  <c r="AJ587" i="6" s="1"/>
  <c r="AK587" i="6" s="1"/>
  <c r="AL587" i="6" s="1"/>
  <c r="AH589" i="6"/>
  <c r="AI589" i="6" s="1"/>
  <c r="AJ589" i="6" s="1"/>
  <c r="AK589" i="6" s="1"/>
  <c r="AL589" i="6" s="1"/>
  <c r="AH591" i="6"/>
  <c r="AI591" i="6" s="1"/>
  <c r="AJ591" i="6" s="1"/>
  <c r="AK591" i="6" s="1"/>
  <c r="AL591" i="6" s="1"/>
  <c r="AH593" i="6"/>
  <c r="AI593" i="6" s="1"/>
  <c r="AJ593" i="6" s="1"/>
  <c r="AK593" i="6" s="1"/>
  <c r="AL593" i="6" s="1"/>
  <c r="AH595" i="6"/>
  <c r="AI595" i="6" s="1"/>
  <c r="AJ595" i="6" s="1"/>
  <c r="AK595" i="6" s="1"/>
  <c r="AL595" i="6" s="1"/>
  <c r="AH597" i="6"/>
  <c r="AI597" i="6" s="1"/>
  <c r="AJ597" i="6" s="1"/>
  <c r="AK597" i="6" s="1"/>
  <c r="AL597" i="6" s="1"/>
  <c r="AH599" i="6"/>
  <c r="AI599" i="6" s="1"/>
  <c r="AJ599" i="6" s="1"/>
  <c r="AK599" i="6" s="1"/>
  <c r="AL599" i="6" s="1"/>
  <c r="AH601" i="6"/>
  <c r="AI601" i="6" s="1"/>
  <c r="AJ601" i="6" s="1"/>
  <c r="AK601" i="6" s="1"/>
  <c r="AL601" i="6" s="1"/>
  <c r="AH603" i="6"/>
  <c r="AI603" i="6" s="1"/>
  <c r="AJ603" i="6" s="1"/>
  <c r="AK603" i="6" s="1"/>
  <c r="AL603" i="6" s="1"/>
  <c r="AH605" i="6"/>
  <c r="AI605" i="6" s="1"/>
  <c r="AJ605" i="6" s="1"/>
  <c r="AK605" i="6" s="1"/>
  <c r="AL605" i="6" s="1"/>
  <c r="AH607" i="6"/>
  <c r="AI607" i="6" s="1"/>
  <c r="AJ607" i="6" s="1"/>
  <c r="AK607" i="6" s="1"/>
  <c r="AL607" i="6" s="1"/>
  <c r="AH609" i="6"/>
  <c r="AI609" i="6" s="1"/>
  <c r="AJ609" i="6" s="1"/>
  <c r="AK609" i="6" s="1"/>
  <c r="AL609" i="6" s="1"/>
  <c r="AH611" i="6"/>
  <c r="AI611" i="6" s="1"/>
  <c r="AJ611" i="6" s="1"/>
  <c r="AK611" i="6" s="1"/>
  <c r="AL611" i="6" s="1"/>
  <c r="AH613" i="6"/>
  <c r="AI613" i="6" s="1"/>
  <c r="AJ613" i="6" s="1"/>
  <c r="AK613" i="6" s="1"/>
  <c r="AL613" i="6" s="1"/>
  <c r="AH615" i="6"/>
  <c r="AI615" i="6" s="1"/>
  <c r="AJ615" i="6" s="1"/>
  <c r="AK615" i="6" s="1"/>
  <c r="AL615" i="6" s="1"/>
  <c r="AH617" i="6"/>
  <c r="AI617" i="6" s="1"/>
  <c r="AJ617" i="6" s="1"/>
  <c r="AK617" i="6" s="1"/>
  <c r="AL617" i="6" s="1"/>
  <c r="AH619" i="6"/>
  <c r="AI619" i="6" s="1"/>
  <c r="AJ619" i="6" s="1"/>
  <c r="AK619" i="6" s="1"/>
  <c r="AL619" i="6" s="1"/>
  <c r="AH621" i="6"/>
  <c r="AI621" i="6" s="1"/>
  <c r="AJ621" i="6" s="1"/>
  <c r="AK621" i="6" s="1"/>
  <c r="AL621" i="6" s="1"/>
  <c r="AH623" i="6"/>
  <c r="AI623" i="6" s="1"/>
  <c r="AJ623" i="6" s="1"/>
  <c r="AK623" i="6" s="1"/>
  <c r="AL623" i="6" s="1"/>
  <c r="AH625" i="6"/>
  <c r="AI625" i="6" s="1"/>
  <c r="AJ625" i="6" s="1"/>
  <c r="AK625" i="6" s="1"/>
  <c r="AL625" i="6" s="1"/>
  <c r="AH627" i="6"/>
  <c r="AI627" i="6" s="1"/>
  <c r="AJ627" i="6" s="1"/>
  <c r="AK627" i="6" s="1"/>
  <c r="AL627" i="6" s="1"/>
  <c r="AH629" i="6"/>
  <c r="AI629" i="6" s="1"/>
  <c r="AJ629" i="6" s="1"/>
  <c r="AK629" i="6" s="1"/>
  <c r="AL629" i="6" s="1"/>
  <c r="AH631" i="6"/>
  <c r="AI631" i="6" s="1"/>
  <c r="AJ631" i="6" s="1"/>
  <c r="AK631" i="6" s="1"/>
  <c r="AL631" i="6" s="1"/>
  <c r="AH633" i="6"/>
  <c r="AI633" i="6" s="1"/>
  <c r="AJ633" i="6" s="1"/>
  <c r="AK633" i="6" s="1"/>
  <c r="AL633" i="6" s="1"/>
  <c r="AH635" i="6"/>
  <c r="AI635" i="6" s="1"/>
  <c r="AJ635" i="6" s="1"/>
  <c r="AK635" i="6" s="1"/>
  <c r="AL635" i="6" s="1"/>
  <c r="AH637" i="6"/>
  <c r="AI637" i="6" s="1"/>
  <c r="AJ637" i="6" s="1"/>
  <c r="AK637" i="6" s="1"/>
  <c r="AL637" i="6" s="1"/>
  <c r="AH639" i="6"/>
  <c r="AI639" i="6" s="1"/>
  <c r="AJ639" i="6" s="1"/>
  <c r="AK639" i="6" s="1"/>
  <c r="AL639" i="6" s="1"/>
  <c r="AH641" i="6"/>
  <c r="AI641" i="6" s="1"/>
  <c r="AJ641" i="6" s="1"/>
  <c r="AK641" i="6" s="1"/>
  <c r="AL641" i="6" s="1"/>
  <c r="AH643" i="6"/>
  <c r="AI643" i="6" s="1"/>
  <c r="AJ643" i="6" s="1"/>
  <c r="AK643" i="6" s="1"/>
  <c r="AL643" i="6" s="1"/>
  <c r="AH645" i="6"/>
  <c r="AI645" i="6" s="1"/>
  <c r="AJ645" i="6" s="1"/>
  <c r="AK645" i="6" s="1"/>
  <c r="AL645" i="6" s="1"/>
  <c r="AH647" i="6"/>
  <c r="AI647" i="6" s="1"/>
  <c r="AJ647" i="6" s="1"/>
  <c r="AK647" i="6" s="1"/>
  <c r="AL647" i="6" s="1"/>
  <c r="AH649" i="6"/>
  <c r="AI649" i="6" s="1"/>
  <c r="AJ649" i="6" s="1"/>
  <c r="AK649" i="6" s="1"/>
  <c r="AL649" i="6" s="1"/>
  <c r="AH651" i="6"/>
  <c r="AI651" i="6" s="1"/>
  <c r="AJ651" i="6" s="1"/>
  <c r="AK651" i="6" s="1"/>
  <c r="AL651" i="6" s="1"/>
  <c r="AH653" i="6"/>
  <c r="AI653" i="6" s="1"/>
  <c r="AJ653" i="6" s="1"/>
  <c r="AK653" i="6" s="1"/>
  <c r="AL653" i="6" s="1"/>
  <c r="AH655" i="6"/>
  <c r="AI655" i="6" s="1"/>
  <c r="AJ655" i="6" s="1"/>
  <c r="AK655" i="6" s="1"/>
  <c r="AL655" i="6" s="1"/>
  <c r="AH657" i="6"/>
  <c r="AI657" i="6" s="1"/>
  <c r="AJ657" i="6" s="1"/>
  <c r="AK657" i="6" s="1"/>
  <c r="AL657" i="6" s="1"/>
  <c r="AH659" i="6"/>
  <c r="AI659" i="6" s="1"/>
  <c r="AJ659" i="6" s="1"/>
  <c r="AK659" i="6" s="1"/>
  <c r="AL659" i="6" s="1"/>
  <c r="AH661" i="6"/>
  <c r="AI661" i="6" s="1"/>
  <c r="AJ661" i="6" s="1"/>
  <c r="AK661" i="6" s="1"/>
  <c r="AL661" i="6" s="1"/>
  <c r="AH663" i="6"/>
  <c r="AI663" i="6" s="1"/>
  <c r="AJ663" i="6" s="1"/>
  <c r="AK663" i="6" s="1"/>
  <c r="AL663" i="6" s="1"/>
  <c r="AH665" i="6"/>
  <c r="AI665" i="6" s="1"/>
  <c r="AJ665" i="6" s="1"/>
  <c r="AK665" i="6" s="1"/>
  <c r="AL665" i="6" s="1"/>
  <c r="AH667" i="6"/>
  <c r="AI667" i="6" s="1"/>
  <c r="AJ667" i="6" s="1"/>
  <c r="AK667" i="6" s="1"/>
  <c r="AL667" i="6" s="1"/>
  <c r="AH669" i="6"/>
  <c r="AI669" i="6" s="1"/>
  <c r="AJ669" i="6" s="1"/>
  <c r="AK669" i="6" s="1"/>
  <c r="AL669" i="6" s="1"/>
  <c r="AH671" i="6"/>
  <c r="AI671" i="6" s="1"/>
  <c r="AJ671" i="6" s="1"/>
  <c r="AK671" i="6" s="1"/>
  <c r="AL671" i="6" s="1"/>
  <c r="AH673" i="6"/>
  <c r="AI673" i="6" s="1"/>
  <c r="AJ673" i="6" s="1"/>
  <c r="AK673" i="6" s="1"/>
  <c r="AL673" i="6" s="1"/>
  <c r="AH675" i="6"/>
  <c r="AI675" i="6" s="1"/>
  <c r="AJ675" i="6" s="1"/>
  <c r="AK675" i="6" s="1"/>
  <c r="AL675" i="6" s="1"/>
  <c r="AH677" i="6"/>
  <c r="AI677" i="6" s="1"/>
  <c r="AJ677" i="6" s="1"/>
  <c r="AK677" i="6" s="1"/>
  <c r="AL677" i="6" s="1"/>
  <c r="AH679" i="6"/>
  <c r="AI679" i="6" s="1"/>
  <c r="AJ679" i="6" s="1"/>
  <c r="AK679" i="6" s="1"/>
  <c r="AL679" i="6" s="1"/>
  <c r="AH681" i="6"/>
  <c r="AI681" i="6" s="1"/>
  <c r="AJ681" i="6" s="1"/>
  <c r="AK681" i="6" s="1"/>
  <c r="AL681" i="6" s="1"/>
  <c r="AH683" i="6"/>
  <c r="AI683" i="6" s="1"/>
  <c r="AJ683" i="6" s="1"/>
  <c r="AK683" i="6" s="1"/>
  <c r="AL683" i="6" s="1"/>
  <c r="AH685" i="6"/>
  <c r="AI685" i="6" s="1"/>
  <c r="AJ685" i="6" s="1"/>
  <c r="AK685" i="6" s="1"/>
  <c r="AL685" i="6" s="1"/>
  <c r="AH687" i="6"/>
  <c r="AI687" i="6" s="1"/>
  <c r="AJ687" i="6" s="1"/>
  <c r="AK687" i="6" s="1"/>
  <c r="AL687" i="6" s="1"/>
  <c r="AH689" i="6"/>
  <c r="AI689" i="6" s="1"/>
  <c r="AJ689" i="6" s="1"/>
  <c r="AK689" i="6" s="1"/>
  <c r="AL689" i="6" s="1"/>
  <c r="AH691" i="6"/>
  <c r="AI691" i="6" s="1"/>
  <c r="AJ691" i="6" s="1"/>
  <c r="AK691" i="6" s="1"/>
  <c r="AL691" i="6" s="1"/>
  <c r="AH693" i="6"/>
  <c r="AI693" i="6" s="1"/>
  <c r="AJ693" i="6" s="1"/>
  <c r="AK693" i="6" s="1"/>
  <c r="AL693" i="6" s="1"/>
  <c r="AH695" i="6"/>
  <c r="AI695" i="6" s="1"/>
  <c r="AJ695" i="6" s="1"/>
  <c r="AK695" i="6" s="1"/>
  <c r="AL695" i="6" s="1"/>
  <c r="AH697" i="6"/>
  <c r="AI697" i="6" s="1"/>
  <c r="AJ697" i="6" s="1"/>
  <c r="AK697" i="6" s="1"/>
  <c r="AL697" i="6" s="1"/>
  <c r="AH699" i="6"/>
  <c r="AI699" i="6" s="1"/>
  <c r="AJ699" i="6" s="1"/>
  <c r="AK699" i="6" s="1"/>
  <c r="AL699" i="6" s="1"/>
  <c r="AH701" i="6"/>
  <c r="AI701" i="6" s="1"/>
  <c r="AJ701" i="6" s="1"/>
  <c r="AK701" i="6" s="1"/>
  <c r="AL701" i="6" s="1"/>
  <c r="AH703" i="6"/>
  <c r="AI703" i="6" s="1"/>
  <c r="AJ703" i="6" s="1"/>
  <c r="AK703" i="6" s="1"/>
  <c r="AL703" i="6" s="1"/>
  <c r="AH705" i="6"/>
  <c r="AI705" i="6" s="1"/>
  <c r="AJ705" i="6" s="1"/>
  <c r="AK705" i="6" s="1"/>
  <c r="AL705" i="6" s="1"/>
  <c r="AH707" i="6"/>
  <c r="AI707" i="6" s="1"/>
  <c r="AJ707" i="6" s="1"/>
  <c r="AK707" i="6" s="1"/>
  <c r="AL707" i="6" s="1"/>
  <c r="AH709" i="6"/>
  <c r="AI709" i="6" s="1"/>
  <c r="AJ709" i="6" s="1"/>
  <c r="AK709" i="6" s="1"/>
  <c r="AL709" i="6" s="1"/>
  <c r="AH711" i="6"/>
  <c r="AI711" i="6" s="1"/>
  <c r="AJ711" i="6" s="1"/>
  <c r="AK711" i="6" s="1"/>
  <c r="AL711" i="6" s="1"/>
  <c r="AH713" i="6"/>
  <c r="AI713" i="6" s="1"/>
  <c r="AJ713" i="6" s="1"/>
  <c r="AK713" i="6" s="1"/>
  <c r="AL713" i="6" s="1"/>
  <c r="AH715" i="6"/>
  <c r="AI715" i="6" s="1"/>
  <c r="AJ715" i="6" s="1"/>
  <c r="AK715" i="6" s="1"/>
  <c r="AL715" i="6" s="1"/>
  <c r="AH717" i="6"/>
  <c r="AI717" i="6" s="1"/>
  <c r="AJ717" i="6" s="1"/>
  <c r="AK717" i="6" s="1"/>
  <c r="AL717" i="6" s="1"/>
  <c r="AH719" i="6"/>
  <c r="AI719" i="6" s="1"/>
  <c r="AJ719" i="6" s="1"/>
  <c r="AK719" i="6" s="1"/>
  <c r="AL719" i="6" s="1"/>
  <c r="AH721" i="6"/>
  <c r="AI721" i="6" s="1"/>
  <c r="AJ721" i="6" s="1"/>
  <c r="AK721" i="6" s="1"/>
  <c r="AL721" i="6" s="1"/>
  <c r="AH723" i="6"/>
  <c r="AI723" i="6" s="1"/>
  <c r="AJ723" i="6" s="1"/>
  <c r="AK723" i="6" s="1"/>
  <c r="AL723" i="6" s="1"/>
  <c r="AH725" i="6"/>
  <c r="AI725" i="6" s="1"/>
  <c r="AJ725" i="6" s="1"/>
  <c r="AK725" i="6" s="1"/>
  <c r="AL725" i="6" s="1"/>
  <c r="AH727" i="6"/>
  <c r="AI727" i="6" s="1"/>
  <c r="AJ727" i="6" s="1"/>
  <c r="AK727" i="6" s="1"/>
  <c r="AL727" i="6" s="1"/>
  <c r="AH729" i="6"/>
  <c r="AI729" i="6" s="1"/>
  <c r="AJ729" i="6" s="1"/>
  <c r="AK729" i="6" s="1"/>
  <c r="AL729" i="6" s="1"/>
  <c r="AH731" i="6"/>
  <c r="AI731" i="6" s="1"/>
  <c r="AJ731" i="6" s="1"/>
  <c r="AK731" i="6" s="1"/>
  <c r="AL731" i="6" s="1"/>
  <c r="AH733" i="6"/>
  <c r="AI733" i="6" s="1"/>
  <c r="AJ733" i="6" s="1"/>
  <c r="AK733" i="6" s="1"/>
  <c r="AL733" i="6" s="1"/>
  <c r="AH7" i="6"/>
  <c r="AI7" i="6" s="1"/>
  <c r="AJ7" i="6" s="1"/>
  <c r="AK7" i="6" s="1"/>
  <c r="AL7" i="6" s="1"/>
  <c r="AH6" i="6"/>
  <c r="AI6" i="6" s="1"/>
  <c r="AJ6" i="6" s="1"/>
  <c r="AK6" i="6" s="1"/>
  <c r="AL6" i="6" s="1"/>
  <c r="AH8" i="6"/>
  <c r="AI8" i="6" s="1"/>
  <c r="AJ8" i="6" s="1"/>
  <c r="AK8" i="6" s="1"/>
  <c r="AL8" i="6" s="1"/>
  <c r="AH10" i="6"/>
  <c r="AI10" i="6" s="1"/>
  <c r="AJ10" i="6" s="1"/>
  <c r="AK10" i="6" s="1"/>
  <c r="AL10" i="6" s="1"/>
  <c r="AH12" i="6"/>
  <c r="AI12" i="6" s="1"/>
  <c r="AJ12" i="6" s="1"/>
  <c r="AK12" i="6" s="1"/>
  <c r="AL12" i="6" s="1"/>
  <c r="AH14" i="6"/>
  <c r="AI14" i="6" s="1"/>
  <c r="AJ14" i="6" s="1"/>
  <c r="AK14" i="6" s="1"/>
  <c r="AL14" i="6" s="1"/>
  <c r="AH16" i="6"/>
  <c r="AI16" i="6" s="1"/>
  <c r="AJ16" i="6" s="1"/>
  <c r="AK16" i="6" s="1"/>
  <c r="AL16" i="6" s="1"/>
  <c r="AH18" i="6"/>
  <c r="AI18" i="6" s="1"/>
  <c r="AJ18" i="6" s="1"/>
  <c r="AK18" i="6" s="1"/>
  <c r="AL18" i="6" s="1"/>
  <c r="AH20" i="6"/>
  <c r="AI20" i="6" s="1"/>
  <c r="AJ20" i="6" s="1"/>
  <c r="AK20" i="6" s="1"/>
  <c r="AL20" i="6" s="1"/>
  <c r="AH22" i="6"/>
  <c r="AI22" i="6" s="1"/>
  <c r="AJ22" i="6" s="1"/>
  <c r="AK22" i="6" s="1"/>
  <c r="AL22" i="6" s="1"/>
  <c r="AH24" i="6"/>
  <c r="AI24" i="6" s="1"/>
  <c r="AJ24" i="6" s="1"/>
  <c r="AK24" i="6" s="1"/>
  <c r="AL24" i="6" s="1"/>
  <c r="AH26" i="6"/>
  <c r="AI26" i="6" s="1"/>
  <c r="AJ26" i="6" s="1"/>
  <c r="AK26" i="6" s="1"/>
  <c r="AL26" i="6" s="1"/>
  <c r="AH28" i="6"/>
  <c r="AI28" i="6" s="1"/>
  <c r="AJ28" i="6" s="1"/>
  <c r="AK28" i="6" s="1"/>
  <c r="AL28" i="6" s="1"/>
  <c r="AH30" i="6"/>
  <c r="AI30" i="6" s="1"/>
  <c r="AJ30" i="6" s="1"/>
  <c r="AK30" i="6" s="1"/>
  <c r="AL30" i="6" s="1"/>
  <c r="AH32" i="6"/>
  <c r="AI32" i="6" s="1"/>
  <c r="AJ32" i="6" s="1"/>
  <c r="AK32" i="6" s="1"/>
  <c r="AL32" i="6" s="1"/>
  <c r="AH34" i="6"/>
  <c r="AI34" i="6" s="1"/>
  <c r="AJ34" i="6" s="1"/>
  <c r="AK34" i="6" s="1"/>
  <c r="AL34" i="6" s="1"/>
  <c r="AH36" i="6"/>
  <c r="AI36" i="6" s="1"/>
  <c r="AJ36" i="6" s="1"/>
  <c r="AK36" i="6" s="1"/>
  <c r="AL36" i="6" s="1"/>
  <c r="AH38" i="6"/>
  <c r="AI38" i="6" s="1"/>
  <c r="AJ38" i="6" s="1"/>
  <c r="AK38" i="6" s="1"/>
  <c r="AL38" i="6" s="1"/>
  <c r="AH40" i="6"/>
  <c r="AI40" i="6" s="1"/>
  <c r="AJ40" i="6" s="1"/>
  <c r="AK40" i="6" s="1"/>
  <c r="AL40" i="6" s="1"/>
  <c r="AH42" i="6"/>
  <c r="AI42" i="6" s="1"/>
  <c r="AJ42" i="6" s="1"/>
  <c r="AK42" i="6" s="1"/>
  <c r="AL42" i="6" s="1"/>
  <c r="AH44" i="6"/>
  <c r="AI44" i="6" s="1"/>
  <c r="AJ44" i="6" s="1"/>
  <c r="AK44" i="6" s="1"/>
  <c r="AL44" i="6" s="1"/>
  <c r="AH46" i="6"/>
  <c r="AI46" i="6" s="1"/>
  <c r="AJ46" i="6" s="1"/>
  <c r="AK46" i="6" s="1"/>
  <c r="AL46" i="6" s="1"/>
  <c r="AH48" i="6"/>
  <c r="AI48" i="6" s="1"/>
  <c r="AJ48" i="6" s="1"/>
  <c r="AK48" i="6" s="1"/>
  <c r="AL48" i="6" s="1"/>
  <c r="AH50" i="6"/>
  <c r="AI50" i="6" s="1"/>
  <c r="AJ50" i="6" s="1"/>
  <c r="AK50" i="6" s="1"/>
  <c r="AL50" i="6" s="1"/>
  <c r="AH52" i="6"/>
  <c r="AI52" i="6" s="1"/>
  <c r="AJ52" i="6" s="1"/>
  <c r="AK52" i="6" s="1"/>
  <c r="AL52" i="6" s="1"/>
  <c r="AH54" i="6"/>
  <c r="AI54" i="6" s="1"/>
  <c r="AJ54" i="6" s="1"/>
  <c r="AK54" i="6" s="1"/>
  <c r="AL54" i="6" s="1"/>
  <c r="AH56" i="6"/>
  <c r="AI56" i="6" s="1"/>
  <c r="AJ56" i="6" s="1"/>
  <c r="AK56" i="6" s="1"/>
  <c r="AL56" i="6" s="1"/>
  <c r="AH58" i="6"/>
  <c r="AI58" i="6" s="1"/>
  <c r="AJ58" i="6" s="1"/>
  <c r="AK58" i="6" s="1"/>
  <c r="AL58" i="6" s="1"/>
  <c r="AH60" i="6"/>
  <c r="AI60" i="6" s="1"/>
  <c r="AJ60" i="6" s="1"/>
  <c r="AK60" i="6" s="1"/>
  <c r="AL60" i="6" s="1"/>
  <c r="AH62" i="6"/>
  <c r="AI62" i="6" s="1"/>
  <c r="AJ62" i="6" s="1"/>
  <c r="AK62" i="6" s="1"/>
  <c r="AL62" i="6" s="1"/>
  <c r="AH64" i="6"/>
  <c r="AI64" i="6" s="1"/>
  <c r="AJ64" i="6" s="1"/>
  <c r="AK64" i="6" s="1"/>
  <c r="AL64" i="6" s="1"/>
  <c r="AH66" i="6"/>
  <c r="AI66" i="6" s="1"/>
  <c r="AJ66" i="6" s="1"/>
  <c r="AK66" i="6" s="1"/>
  <c r="AL66" i="6" s="1"/>
  <c r="AH68" i="6"/>
  <c r="AI68" i="6" s="1"/>
  <c r="AJ68" i="6" s="1"/>
  <c r="AK68" i="6" s="1"/>
  <c r="AL68" i="6" s="1"/>
  <c r="AH70" i="6"/>
  <c r="AI70" i="6" s="1"/>
  <c r="AJ70" i="6" s="1"/>
  <c r="AK70" i="6" s="1"/>
  <c r="AL70" i="6" s="1"/>
  <c r="AH72" i="6"/>
  <c r="AI72" i="6" s="1"/>
  <c r="AJ72" i="6" s="1"/>
  <c r="AK72" i="6" s="1"/>
  <c r="AL72" i="6" s="1"/>
  <c r="AH74" i="6"/>
  <c r="AI74" i="6" s="1"/>
  <c r="AJ74" i="6" s="1"/>
  <c r="AK74" i="6" s="1"/>
  <c r="AL74" i="6" s="1"/>
  <c r="AH76" i="6"/>
  <c r="AI76" i="6" s="1"/>
  <c r="AJ76" i="6" s="1"/>
  <c r="AK76" i="6" s="1"/>
  <c r="AL76" i="6" s="1"/>
  <c r="AH78" i="6"/>
  <c r="AI78" i="6" s="1"/>
  <c r="AJ78" i="6" s="1"/>
  <c r="AK78" i="6" s="1"/>
  <c r="AL78" i="6" s="1"/>
  <c r="AH80" i="6"/>
  <c r="AI80" i="6" s="1"/>
  <c r="AJ80" i="6" s="1"/>
  <c r="AK80" i="6" s="1"/>
  <c r="AL80" i="6" s="1"/>
  <c r="AH82" i="6"/>
  <c r="AI82" i="6" s="1"/>
  <c r="AJ82" i="6" s="1"/>
  <c r="AK82" i="6" s="1"/>
  <c r="AL82" i="6" s="1"/>
  <c r="AH84" i="6"/>
  <c r="AI84" i="6" s="1"/>
  <c r="AJ84" i="6" s="1"/>
  <c r="AK84" i="6" s="1"/>
  <c r="AL84" i="6" s="1"/>
  <c r="AH86" i="6"/>
  <c r="AI86" i="6" s="1"/>
  <c r="AJ86" i="6" s="1"/>
  <c r="AK86" i="6" s="1"/>
  <c r="AL86" i="6" s="1"/>
  <c r="AH88" i="6"/>
  <c r="AI88" i="6" s="1"/>
  <c r="AJ88" i="6" s="1"/>
  <c r="AK88" i="6" s="1"/>
  <c r="AL88" i="6" s="1"/>
  <c r="AH90" i="6"/>
  <c r="AI90" i="6" s="1"/>
  <c r="AJ90" i="6" s="1"/>
  <c r="AK90" i="6" s="1"/>
  <c r="AL90" i="6" s="1"/>
  <c r="AH92" i="6"/>
  <c r="AI92" i="6" s="1"/>
  <c r="AJ92" i="6" s="1"/>
  <c r="AK92" i="6" s="1"/>
  <c r="AL92" i="6" s="1"/>
  <c r="AH94" i="6"/>
  <c r="AI94" i="6" s="1"/>
  <c r="AJ94" i="6" s="1"/>
  <c r="AK94" i="6" s="1"/>
  <c r="AL94" i="6" s="1"/>
  <c r="AH96" i="6"/>
  <c r="AI96" i="6" s="1"/>
  <c r="AJ96" i="6" s="1"/>
  <c r="AK96" i="6" s="1"/>
  <c r="AL96" i="6" s="1"/>
  <c r="AH98" i="6"/>
  <c r="AI98" i="6" s="1"/>
  <c r="AJ98" i="6" s="1"/>
  <c r="AK98" i="6" s="1"/>
  <c r="AL98" i="6" s="1"/>
  <c r="AH100" i="6"/>
  <c r="AI100" i="6" s="1"/>
  <c r="AJ100" i="6" s="1"/>
  <c r="AK100" i="6" s="1"/>
  <c r="AL100" i="6" s="1"/>
  <c r="AH102" i="6"/>
  <c r="AI102" i="6" s="1"/>
  <c r="AJ102" i="6" s="1"/>
  <c r="AK102" i="6" s="1"/>
  <c r="AL102" i="6" s="1"/>
  <c r="AH104" i="6"/>
  <c r="AI104" i="6" s="1"/>
  <c r="AJ104" i="6" s="1"/>
  <c r="AK104" i="6" s="1"/>
  <c r="AL104" i="6" s="1"/>
  <c r="AH106" i="6"/>
  <c r="AI106" i="6" s="1"/>
  <c r="AJ106" i="6" s="1"/>
  <c r="AK106" i="6" s="1"/>
  <c r="AL106" i="6" s="1"/>
  <c r="AH108" i="6"/>
  <c r="AI108" i="6" s="1"/>
  <c r="AJ108" i="6" s="1"/>
  <c r="AK108" i="6" s="1"/>
  <c r="AL108" i="6" s="1"/>
  <c r="AH110" i="6"/>
  <c r="AI110" i="6" s="1"/>
  <c r="AJ110" i="6" s="1"/>
  <c r="AK110" i="6" s="1"/>
  <c r="AL110" i="6" s="1"/>
  <c r="AH112" i="6"/>
  <c r="AI112" i="6" s="1"/>
  <c r="AJ112" i="6" s="1"/>
  <c r="AK112" i="6" s="1"/>
  <c r="AL112" i="6" s="1"/>
  <c r="AH114" i="6"/>
  <c r="AI114" i="6" s="1"/>
  <c r="AJ114" i="6" s="1"/>
  <c r="AK114" i="6" s="1"/>
  <c r="AL114" i="6" s="1"/>
  <c r="AH116" i="6"/>
  <c r="AI116" i="6" s="1"/>
  <c r="AJ116" i="6" s="1"/>
  <c r="AK116" i="6" s="1"/>
  <c r="AL116" i="6" s="1"/>
  <c r="AH118" i="6"/>
  <c r="AI118" i="6" s="1"/>
  <c r="AJ118" i="6" s="1"/>
  <c r="AK118" i="6" s="1"/>
  <c r="AL118" i="6" s="1"/>
  <c r="AH120" i="6"/>
  <c r="AI120" i="6" s="1"/>
  <c r="AJ120" i="6" s="1"/>
  <c r="AK120" i="6" s="1"/>
  <c r="AL120" i="6" s="1"/>
  <c r="AH122" i="6"/>
  <c r="AI122" i="6" s="1"/>
  <c r="AJ122" i="6" s="1"/>
  <c r="AK122" i="6" s="1"/>
  <c r="AL122" i="6" s="1"/>
  <c r="AH124" i="6"/>
  <c r="AI124" i="6" s="1"/>
  <c r="AJ124" i="6" s="1"/>
  <c r="AK124" i="6" s="1"/>
  <c r="AL124" i="6" s="1"/>
  <c r="AH126" i="6"/>
  <c r="AI126" i="6" s="1"/>
  <c r="AJ126" i="6" s="1"/>
  <c r="AK126" i="6" s="1"/>
  <c r="AL126" i="6" s="1"/>
  <c r="AH128" i="6"/>
  <c r="AI128" i="6" s="1"/>
  <c r="AJ128" i="6" s="1"/>
  <c r="AK128" i="6" s="1"/>
  <c r="AL128" i="6" s="1"/>
  <c r="AH130" i="6"/>
  <c r="AI130" i="6" s="1"/>
  <c r="AJ130" i="6" s="1"/>
  <c r="AK130" i="6" s="1"/>
  <c r="AL130" i="6" s="1"/>
  <c r="AH132" i="6"/>
  <c r="AI132" i="6" s="1"/>
  <c r="AJ132" i="6" s="1"/>
  <c r="AK132" i="6" s="1"/>
  <c r="AL132" i="6" s="1"/>
  <c r="AH134" i="6"/>
  <c r="AI134" i="6" s="1"/>
  <c r="AJ134" i="6" s="1"/>
  <c r="AK134" i="6" s="1"/>
  <c r="AL134" i="6" s="1"/>
  <c r="AH136" i="6"/>
  <c r="AI136" i="6" s="1"/>
  <c r="AJ136" i="6" s="1"/>
  <c r="AK136" i="6" s="1"/>
  <c r="AL136" i="6" s="1"/>
  <c r="AH138" i="6"/>
  <c r="AI138" i="6" s="1"/>
  <c r="AJ138" i="6" s="1"/>
  <c r="AK138" i="6" s="1"/>
  <c r="AL138" i="6" s="1"/>
  <c r="AH140" i="6"/>
  <c r="AI140" i="6" s="1"/>
  <c r="AJ140" i="6" s="1"/>
  <c r="AK140" i="6" s="1"/>
  <c r="AL140" i="6" s="1"/>
  <c r="AH142" i="6"/>
  <c r="AI142" i="6" s="1"/>
  <c r="AJ142" i="6" s="1"/>
  <c r="AK142" i="6" s="1"/>
  <c r="AL142" i="6" s="1"/>
  <c r="AH144" i="6"/>
  <c r="AI144" i="6" s="1"/>
  <c r="AJ144" i="6" s="1"/>
  <c r="AK144" i="6" s="1"/>
  <c r="AL144" i="6" s="1"/>
  <c r="AH146" i="6"/>
  <c r="AI146" i="6" s="1"/>
  <c r="AJ146" i="6" s="1"/>
  <c r="AK146" i="6" s="1"/>
  <c r="AL146" i="6" s="1"/>
  <c r="AH148" i="6"/>
  <c r="AI148" i="6" s="1"/>
  <c r="AJ148" i="6" s="1"/>
  <c r="AK148" i="6" s="1"/>
  <c r="AL148" i="6" s="1"/>
  <c r="AH150" i="6"/>
  <c r="AI150" i="6" s="1"/>
  <c r="AJ150" i="6" s="1"/>
  <c r="AK150" i="6" s="1"/>
  <c r="AL150" i="6" s="1"/>
  <c r="AH152" i="6"/>
  <c r="AI152" i="6" s="1"/>
  <c r="AJ152" i="6" s="1"/>
  <c r="AK152" i="6" s="1"/>
  <c r="AL152" i="6" s="1"/>
  <c r="AH154" i="6"/>
  <c r="AI154" i="6" s="1"/>
  <c r="AJ154" i="6" s="1"/>
  <c r="AK154" i="6" s="1"/>
  <c r="AL154" i="6" s="1"/>
  <c r="AH156" i="6"/>
  <c r="AI156" i="6" s="1"/>
  <c r="AJ156" i="6" s="1"/>
  <c r="AK156" i="6" s="1"/>
  <c r="AL156" i="6" s="1"/>
  <c r="AH158" i="6"/>
  <c r="AI158" i="6" s="1"/>
  <c r="AJ158" i="6" s="1"/>
  <c r="AK158" i="6" s="1"/>
  <c r="AL158" i="6" s="1"/>
  <c r="AH160" i="6"/>
  <c r="AI160" i="6" s="1"/>
  <c r="AJ160" i="6" s="1"/>
  <c r="AK160" i="6" s="1"/>
  <c r="AL160" i="6" s="1"/>
  <c r="AH162" i="6"/>
  <c r="AI162" i="6" s="1"/>
  <c r="AJ162" i="6" s="1"/>
  <c r="AK162" i="6" s="1"/>
  <c r="AL162" i="6" s="1"/>
  <c r="AH164" i="6"/>
  <c r="AI164" i="6" s="1"/>
  <c r="AJ164" i="6" s="1"/>
  <c r="AK164" i="6" s="1"/>
  <c r="AL164" i="6" s="1"/>
  <c r="AH166" i="6"/>
  <c r="AI166" i="6" s="1"/>
  <c r="AJ166" i="6" s="1"/>
  <c r="AK166" i="6" s="1"/>
  <c r="AL166" i="6" s="1"/>
  <c r="AH168" i="6"/>
  <c r="AI168" i="6" s="1"/>
  <c r="AJ168" i="6" s="1"/>
  <c r="AK168" i="6" s="1"/>
  <c r="AL168" i="6" s="1"/>
  <c r="AH170" i="6"/>
  <c r="AI170" i="6" s="1"/>
  <c r="AJ170" i="6" s="1"/>
  <c r="AK170" i="6" s="1"/>
  <c r="AL170" i="6" s="1"/>
  <c r="AH172" i="6"/>
  <c r="AI172" i="6" s="1"/>
  <c r="AJ172" i="6" s="1"/>
  <c r="AK172" i="6" s="1"/>
  <c r="AL172" i="6" s="1"/>
  <c r="AH174" i="6"/>
  <c r="AI174" i="6" s="1"/>
  <c r="AJ174" i="6" s="1"/>
  <c r="AK174" i="6" s="1"/>
  <c r="AL174" i="6" s="1"/>
  <c r="AH176" i="6"/>
  <c r="AI176" i="6" s="1"/>
  <c r="AJ176" i="6" s="1"/>
  <c r="AK176" i="6" s="1"/>
  <c r="AL176" i="6" s="1"/>
  <c r="AH178" i="6"/>
  <c r="AI178" i="6" s="1"/>
  <c r="AJ178" i="6" s="1"/>
  <c r="AK178" i="6" s="1"/>
  <c r="AL178" i="6" s="1"/>
  <c r="AH180" i="6"/>
  <c r="AI180" i="6" s="1"/>
  <c r="AJ180" i="6" s="1"/>
  <c r="AK180" i="6" s="1"/>
  <c r="AL180" i="6" s="1"/>
  <c r="AH182" i="6"/>
  <c r="AI182" i="6" s="1"/>
  <c r="AJ182" i="6" s="1"/>
  <c r="AK182" i="6" s="1"/>
  <c r="AL182" i="6" s="1"/>
  <c r="AH184" i="6"/>
  <c r="AI184" i="6" s="1"/>
  <c r="AJ184" i="6" s="1"/>
  <c r="AK184" i="6" s="1"/>
  <c r="AL184" i="6" s="1"/>
  <c r="AH186" i="6"/>
  <c r="AI186" i="6" s="1"/>
  <c r="AJ186" i="6" s="1"/>
  <c r="AK186" i="6" s="1"/>
  <c r="AL186" i="6" s="1"/>
  <c r="AH188" i="6"/>
  <c r="AI188" i="6" s="1"/>
  <c r="AJ188" i="6" s="1"/>
  <c r="AK188" i="6" s="1"/>
  <c r="AL188" i="6" s="1"/>
  <c r="AH190" i="6"/>
  <c r="AI190" i="6" s="1"/>
  <c r="AJ190" i="6" s="1"/>
  <c r="AK190" i="6" s="1"/>
  <c r="AL190" i="6" s="1"/>
  <c r="AH192" i="6"/>
  <c r="AI192" i="6" s="1"/>
  <c r="AJ192" i="6" s="1"/>
  <c r="AK192" i="6" s="1"/>
  <c r="AL192" i="6" s="1"/>
  <c r="AH194" i="6"/>
  <c r="AI194" i="6" s="1"/>
  <c r="AJ194" i="6" s="1"/>
  <c r="AK194" i="6" s="1"/>
  <c r="AL194" i="6" s="1"/>
  <c r="AH196" i="6"/>
  <c r="AI196" i="6" s="1"/>
  <c r="AJ196" i="6" s="1"/>
  <c r="AK196" i="6" s="1"/>
  <c r="AL196" i="6" s="1"/>
  <c r="AH198" i="6"/>
  <c r="AI198" i="6" s="1"/>
  <c r="AJ198" i="6" s="1"/>
  <c r="AK198" i="6" s="1"/>
  <c r="AL198" i="6" s="1"/>
  <c r="AH200" i="6"/>
  <c r="AI200" i="6" s="1"/>
  <c r="AJ200" i="6" s="1"/>
  <c r="AK200" i="6" s="1"/>
  <c r="AL200" i="6" s="1"/>
  <c r="AH202" i="6"/>
  <c r="AI202" i="6" s="1"/>
  <c r="AJ202" i="6" s="1"/>
  <c r="AK202" i="6" s="1"/>
  <c r="AL202" i="6" s="1"/>
  <c r="AH204" i="6"/>
  <c r="AI204" i="6" s="1"/>
  <c r="AJ204" i="6" s="1"/>
  <c r="AK204" i="6" s="1"/>
  <c r="AL204" i="6" s="1"/>
  <c r="AH206" i="6"/>
  <c r="AI206" i="6" s="1"/>
  <c r="AJ206" i="6" s="1"/>
  <c r="AK206" i="6" s="1"/>
  <c r="AL206" i="6" s="1"/>
  <c r="AH208" i="6"/>
  <c r="AI208" i="6" s="1"/>
  <c r="AJ208" i="6" s="1"/>
  <c r="AK208" i="6" s="1"/>
  <c r="AL208" i="6" s="1"/>
  <c r="AH210" i="6"/>
  <c r="AI210" i="6" s="1"/>
  <c r="AJ210" i="6" s="1"/>
  <c r="AK210" i="6" s="1"/>
  <c r="AL210" i="6" s="1"/>
  <c r="AH212" i="6"/>
  <c r="AI212" i="6" s="1"/>
  <c r="AJ212" i="6" s="1"/>
  <c r="AK212" i="6" s="1"/>
  <c r="AL212" i="6" s="1"/>
  <c r="AH214" i="6"/>
  <c r="AI214" i="6" s="1"/>
  <c r="AJ214" i="6" s="1"/>
  <c r="AK214" i="6" s="1"/>
  <c r="AL214" i="6" s="1"/>
  <c r="AH216" i="6"/>
  <c r="AI216" i="6" s="1"/>
  <c r="AJ216" i="6" s="1"/>
  <c r="AK216" i="6" s="1"/>
  <c r="AL216" i="6" s="1"/>
  <c r="AH218" i="6"/>
  <c r="AI218" i="6" s="1"/>
  <c r="AJ218" i="6" s="1"/>
  <c r="AK218" i="6" s="1"/>
  <c r="AL218" i="6" s="1"/>
  <c r="AH220" i="6"/>
  <c r="AI220" i="6" s="1"/>
  <c r="AJ220" i="6" s="1"/>
  <c r="AK220" i="6" s="1"/>
  <c r="AL220" i="6" s="1"/>
  <c r="AH222" i="6"/>
  <c r="AI222" i="6" s="1"/>
  <c r="AJ222" i="6" s="1"/>
  <c r="AK222" i="6" s="1"/>
  <c r="AL222" i="6" s="1"/>
  <c r="AH224" i="6"/>
  <c r="AI224" i="6" s="1"/>
  <c r="AJ224" i="6" s="1"/>
  <c r="AK224" i="6" s="1"/>
  <c r="AL224" i="6" s="1"/>
  <c r="AH226" i="6"/>
  <c r="AI226" i="6" s="1"/>
  <c r="AJ226" i="6" s="1"/>
  <c r="AK226" i="6" s="1"/>
  <c r="AL226" i="6" s="1"/>
  <c r="AH228" i="6"/>
  <c r="AI228" i="6" s="1"/>
  <c r="AJ228" i="6" s="1"/>
  <c r="AK228" i="6" s="1"/>
  <c r="AL228" i="6" s="1"/>
  <c r="AH230" i="6"/>
  <c r="AI230" i="6" s="1"/>
  <c r="AJ230" i="6" s="1"/>
  <c r="AK230" i="6" s="1"/>
  <c r="AL230" i="6" s="1"/>
  <c r="AH232" i="6"/>
  <c r="AI232" i="6" s="1"/>
  <c r="AJ232" i="6" s="1"/>
  <c r="AK232" i="6" s="1"/>
  <c r="AL232" i="6" s="1"/>
  <c r="AH234" i="6"/>
  <c r="AI234" i="6" s="1"/>
  <c r="AJ234" i="6" s="1"/>
  <c r="AK234" i="6" s="1"/>
  <c r="AL234" i="6" s="1"/>
  <c r="AH236" i="6"/>
  <c r="AI236" i="6" s="1"/>
  <c r="AJ236" i="6" s="1"/>
  <c r="AK236" i="6" s="1"/>
  <c r="AL236" i="6" s="1"/>
  <c r="AH238" i="6"/>
  <c r="AI238" i="6" s="1"/>
  <c r="AJ238" i="6" s="1"/>
  <c r="AK238" i="6" s="1"/>
  <c r="AL238" i="6" s="1"/>
  <c r="AH240" i="6"/>
  <c r="AI240" i="6" s="1"/>
  <c r="AJ240" i="6" s="1"/>
  <c r="AK240" i="6" s="1"/>
  <c r="AL240" i="6" s="1"/>
  <c r="AH242" i="6"/>
  <c r="AI242" i="6" s="1"/>
  <c r="AJ242" i="6" s="1"/>
  <c r="AK242" i="6" s="1"/>
  <c r="AL242" i="6" s="1"/>
  <c r="AH244" i="6"/>
  <c r="AI244" i="6" s="1"/>
  <c r="AJ244" i="6" s="1"/>
  <c r="AK244" i="6" s="1"/>
  <c r="AL244" i="6" s="1"/>
  <c r="AH246" i="6"/>
  <c r="AI246" i="6" s="1"/>
  <c r="AJ246" i="6" s="1"/>
  <c r="AK246" i="6" s="1"/>
  <c r="AL246" i="6" s="1"/>
  <c r="AH248" i="6"/>
  <c r="AI248" i="6" s="1"/>
  <c r="AJ248" i="6" s="1"/>
  <c r="AK248" i="6" s="1"/>
  <c r="AL248" i="6" s="1"/>
  <c r="AH250" i="6"/>
  <c r="AI250" i="6" s="1"/>
  <c r="AJ250" i="6" s="1"/>
  <c r="AK250" i="6" s="1"/>
  <c r="AL250" i="6" s="1"/>
  <c r="AH252" i="6"/>
  <c r="AI252" i="6" s="1"/>
  <c r="AJ252" i="6" s="1"/>
  <c r="AK252" i="6" s="1"/>
  <c r="AL252" i="6" s="1"/>
  <c r="AH254" i="6"/>
  <c r="AI254" i="6" s="1"/>
  <c r="AJ254" i="6" s="1"/>
  <c r="AK254" i="6" s="1"/>
  <c r="AL254" i="6" s="1"/>
  <c r="AH256" i="6"/>
  <c r="AI256" i="6" s="1"/>
  <c r="AJ256" i="6" s="1"/>
  <c r="AK256" i="6" s="1"/>
  <c r="AL256" i="6" s="1"/>
  <c r="AH258" i="6"/>
  <c r="AI258" i="6" s="1"/>
  <c r="AJ258" i="6" s="1"/>
  <c r="AK258" i="6" s="1"/>
  <c r="AL258" i="6" s="1"/>
  <c r="AH260" i="6"/>
  <c r="AI260" i="6" s="1"/>
  <c r="AJ260" i="6" s="1"/>
  <c r="AK260" i="6" s="1"/>
  <c r="AL260" i="6" s="1"/>
  <c r="AH262" i="6"/>
  <c r="AI262" i="6" s="1"/>
  <c r="AJ262" i="6" s="1"/>
  <c r="AK262" i="6" s="1"/>
  <c r="AL262" i="6" s="1"/>
  <c r="AH264" i="6"/>
  <c r="AI264" i="6" s="1"/>
  <c r="AJ264" i="6" s="1"/>
  <c r="AK264" i="6" s="1"/>
  <c r="AL264" i="6" s="1"/>
  <c r="AH266" i="6"/>
  <c r="AI266" i="6" s="1"/>
  <c r="AJ266" i="6" s="1"/>
  <c r="AK266" i="6" s="1"/>
  <c r="AL266" i="6" s="1"/>
  <c r="AH268" i="6"/>
  <c r="AI268" i="6" s="1"/>
  <c r="AJ268" i="6" s="1"/>
  <c r="AK268" i="6" s="1"/>
  <c r="AL268" i="6" s="1"/>
  <c r="AH270" i="6"/>
  <c r="AI270" i="6" s="1"/>
  <c r="AJ270" i="6" s="1"/>
  <c r="AK270" i="6" s="1"/>
  <c r="AL270" i="6" s="1"/>
  <c r="AH272" i="6"/>
  <c r="AI272" i="6" s="1"/>
  <c r="AJ272" i="6" s="1"/>
  <c r="AK272" i="6" s="1"/>
  <c r="AL272" i="6" s="1"/>
  <c r="AH274" i="6"/>
  <c r="AI274" i="6" s="1"/>
  <c r="AJ274" i="6" s="1"/>
  <c r="AK274" i="6" s="1"/>
  <c r="AL274" i="6" s="1"/>
  <c r="AH276" i="6"/>
  <c r="AI276" i="6" s="1"/>
  <c r="AJ276" i="6" s="1"/>
  <c r="AK276" i="6" s="1"/>
  <c r="AL276" i="6" s="1"/>
  <c r="AH278" i="6"/>
  <c r="AI278" i="6" s="1"/>
  <c r="AJ278" i="6" s="1"/>
  <c r="AK278" i="6" s="1"/>
  <c r="AL278" i="6" s="1"/>
  <c r="AH280" i="6"/>
  <c r="AI280" i="6" s="1"/>
  <c r="AJ280" i="6" s="1"/>
  <c r="AK280" i="6" s="1"/>
  <c r="AL280" i="6" s="1"/>
  <c r="AH282" i="6"/>
  <c r="AI282" i="6" s="1"/>
  <c r="AJ282" i="6" s="1"/>
  <c r="AK282" i="6" s="1"/>
  <c r="AL282" i="6" s="1"/>
  <c r="AH284" i="6"/>
  <c r="AI284" i="6" s="1"/>
  <c r="AJ284" i="6" s="1"/>
  <c r="AK284" i="6" s="1"/>
  <c r="AL284" i="6" s="1"/>
  <c r="AH286" i="6"/>
  <c r="AI286" i="6" s="1"/>
  <c r="AJ286" i="6" s="1"/>
  <c r="AK286" i="6" s="1"/>
  <c r="AL286" i="6" s="1"/>
  <c r="AH288" i="6"/>
  <c r="AI288" i="6" s="1"/>
  <c r="AJ288" i="6" s="1"/>
  <c r="AK288" i="6" s="1"/>
  <c r="AL288" i="6" s="1"/>
  <c r="AH290" i="6"/>
  <c r="AI290" i="6" s="1"/>
  <c r="AJ290" i="6" s="1"/>
  <c r="AK290" i="6" s="1"/>
  <c r="AL290" i="6" s="1"/>
  <c r="AH292" i="6"/>
  <c r="AI292" i="6" s="1"/>
  <c r="AJ292" i="6" s="1"/>
  <c r="AK292" i="6" s="1"/>
  <c r="AL292" i="6" s="1"/>
  <c r="AH294" i="6"/>
  <c r="AI294" i="6" s="1"/>
  <c r="AJ294" i="6" s="1"/>
  <c r="AK294" i="6" s="1"/>
  <c r="AL294" i="6" s="1"/>
  <c r="AH296" i="6"/>
  <c r="AI296" i="6" s="1"/>
  <c r="AJ296" i="6" s="1"/>
  <c r="AK296" i="6" s="1"/>
  <c r="AL296" i="6" s="1"/>
  <c r="AH298" i="6"/>
  <c r="AI298" i="6" s="1"/>
  <c r="AJ298" i="6" s="1"/>
  <c r="AK298" i="6" s="1"/>
  <c r="AL298" i="6" s="1"/>
  <c r="AH300" i="6"/>
  <c r="AI300" i="6" s="1"/>
  <c r="AJ300" i="6" s="1"/>
  <c r="AK300" i="6" s="1"/>
  <c r="AL300" i="6" s="1"/>
  <c r="AH302" i="6"/>
  <c r="AI302" i="6" s="1"/>
  <c r="AJ302" i="6" s="1"/>
  <c r="AK302" i="6" s="1"/>
  <c r="AL302" i="6" s="1"/>
  <c r="AH304" i="6"/>
  <c r="AI304" i="6" s="1"/>
  <c r="AJ304" i="6" s="1"/>
  <c r="AK304" i="6" s="1"/>
  <c r="AL304" i="6" s="1"/>
  <c r="AH306" i="6"/>
  <c r="AI306" i="6" s="1"/>
  <c r="AJ306" i="6" s="1"/>
  <c r="AK306" i="6" s="1"/>
  <c r="AL306" i="6" s="1"/>
  <c r="AH308" i="6"/>
  <c r="AI308" i="6" s="1"/>
  <c r="AJ308" i="6" s="1"/>
  <c r="AK308" i="6" s="1"/>
  <c r="AL308" i="6" s="1"/>
  <c r="AH310" i="6"/>
  <c r="AI310" i="6" s="1"/>
  <c r="AJ310" i="6" s="1"/>
  <c r="AK310" i="6" s="1"/>
  <c r="AL310" i="6" s="1"/>
  <c r="AH312" i="6"/>
  <c r="AI312" i="6" s="1"/>
  <c r="AJ312" i="6" s="1"/>
  <c r="AK312" i="6" s="1"/>
  <c r="AL312" i="6" s="1"/>
  <c r="AH314" i="6"/>
  <c r="AI314" i="6" s="1"/>
  <c r="AJ314" i="6" s="1"/>
  <c r="AK314" i="6" s="1"/>
  <c r="AL314" i="6" s="1"/>
  <c r="AH316" i="6"/>
  <c r="AI316" i="6" s="1"/>
  <c r="AJ316" i="6" s="1"/>
  <c r="AK316" i="6" s="1"/>
  <c r="AL316" i="6" s="1"/>
  <c r="AH318" i="6"/>
  <c r="AI318" i="6" s="1"/>
  <c r="AJ318" i="6" s="1"/>
  <c r="AK318" i="6" s="1"/>
  <c r="AL318" i="6" s="1"/>
  <c r="AH320" i="6"/>
  <c r="AI320" i="6" s="1"/>
  <c r="AJ320" i="6" s="1"/>
  <c r="AK320" i="6" s="1"/>
  <c r="AL320" i="6" s="1"/>
  <c r="AH322" i="6"/>
  <c r="AI322" i="6" s="1"/>
  <c r="AJ322" i="6" s="1"/>
  <c r="AK322" i="6" s="1"/>
  <c r="AL322" i="6" s="1"/>
  <c r="AH324" i="6"/>
  <c r="AI324" i="6" s="1"/>
  <c r="AJ324" i="6" s="1"/>
  <c r="AK324" i="6" s="1"/>
  <c r="AL324" i="6" s="1"/>
  <c r="AH326" i="6"/>
  <c r="AI326" i="6" s="1"/>
  <c r="AJ326" i="6" s="1"/>
  <c r="AK326" i="6" s="1"/>
  <c r="AL326" i="6" s="1"/>
  <c r="AH328" i="6"/>
  <c r="AI328" i="6" s="1"/>
  <c r="AJ328" i="6" s="1"/>
  <c r="AK328" i="6" s="1"/>
  <c r="AL328" i="6" s="1"/>
  <c r="AH330" i="6"/>
  <c r="AI330" i="6" s="1"/>
  <c r="AJ330" i="6" s="1"/>
  <c r="AK330" i="6" s="1"/>
  <c r="AL330" i="6" s="1"/>
  <c r="AH332" i="6"/>
  <c r="AI332" i="6" s="1"/>
  <c r="AJ332" i="6" s="1"/>
  <c r="AK332" i="6" s="1"/>
  <c r="AL332" i="6" s="1"/>
  <c r="AH334" i="6"/>
  <c r="AI334" i="6" s="1"/>
  <c r="AJ334" i="6" s="1"/>
  <c r="AK334" i="6" s="1"/>
  <c r="AL334" i="6" s="1"/>
  <c r="AH336" i="6"/>
  <c r="AI336" i="6" s="1"/>
  <c r="AJ336" i="6" s="1"/>
  <c r="AK336" i="6" s="1"/>
  <c r="AL336" i="6" s="1"/>
  <c r="AH338" i="6"/>
  <c r="AI338" i="6" s="1"/>
  <c r="AJ338" i="6" s="1"/>
  <c r="AK338" i="6" s="1"/>
  <c r="AL338" i="6" s="1"/>
  <c r="AH340" i="6"/>
  <c r="AI340" i="6" s="1"/>
  <c r="AJ340" i="6" s="1"/>
  <c r="AK340" i="6" s="1"/>
  <c r="AL340" i="6" s="1"/>
  <c r="AH342" i="6"/>
  <c r="AI342" i="6" s="1"/>
  <c r="AJ342" i="6" s="1"/>
  <c r="AK342" i="6" s="1"/>
  <c r="AL342" i="6" s="1"/>
  <c r="AH344" i="6"/>
  <c r="AI344" i="6" s="1"/>
  <c r="AJ344" i="6" s="1"/>
  <c r="AK344" i="6" s="1"/>
  <c r="AL344" i="6" s="1"/>
  <c r="AH346" i="6"/>
  <c r="AI346" i="6" s="1"/>
  <c r="AJ346" i="6" s="1"/>
  <c r="AK346" i="6" s="1"/>
  <c r="AL346" i="6" s="1"/>
  <c r="AH348" i="6"/>
  <c r="AI348" i="6" s="1"/>
  <c r="AJ348" i="6" s="1"/>
  <c r="AK348" i="6" s="1"/>
  <c r="AL348" i="6" s="1"/>
  <c r="AH350" i="6"/>
  <c r="AI350" i="6" s="1"/>
  <c r="AJ350" i="6" s="1"/>
  <c r="AK350" i="6" s="1"/>
  <c r="AL350" i="6" s="1"/>
  <c r="AH352" i="6"/>
  <c r="AI352" i="6" s="1"/>
  <c r="AJ352" i="6" s="1"/>
  <c r="AK352" i="6" s="1"/>
  <c r="AL352" i="6" s="1"/>
  <c r="AH354" i="6"/>
  <c r="AI354" i="6" s="1"/>
  <c r="AJ354" i="6" s="1"/>
  <c r="AK354" i="6" s="1"/>
  <c r="AL354" i="6" s="1"/>
  <c r="AH356" i="6"/>
  <c r="AI356" i="6" s="1"/>
  <c r="AJ356" i="6" s="1"/>
  <c r="AK356" i="6" s="1"/>
  <c r="AL356" i="6" s="1"/>
  <c r="AH358" i="6"/>
  <c r="AI358" i="6" s="1"/>
  <c r="AJ358" i="6" s="1"/>
  <c r="AK358" i="6" s="1"/>
  <c r="AL358" i="6" s="1"/>
  <c r="AH360" i="6"/>
  <c r="AI360" i="6" s="1"/>
  <c r="AJ360" i="6" s="1"/>
  <c r="AK360" i="6" s="1"/>
  <c r="AL360" i="6" s="1"/>
  <c r="AH362" i="6"/>
  <c r="AI362" i="6" s="1"/>
  <c r="AJ362" i="6" s="1"/>
  <c r="AK362" i="6" s="1"/>
  <c r="AL362" i="6" s="1"/>
  <c r="AH364" i="6"/>
  <c r="AI364" i="6" s="1"/>
  <c r="AJ364" i="6" s="1"/>
  <c r="AK364" i="6" s="1"/>
  <c r="AL364" i="6" s="1"/>
  <c r="AH366" i="6"/>
  <c r="AI366" i="6" s="1"/>
  <c r="AJ366" i="6" s="1"/>
  <c r="AK366" i="6" s="1"/>
  <c r="AL366" i="6" s="1"/>
  <c r="AH368" i="6"/>
  <c r="AI368" i="6" s="1"/>
  <c r="AJ368" i="6" s="1"/>
  <c r="AK368" i="6" s="1"/>
  <c r="AL368" i="6" s="1"/>
  <c r="AH370" i="6"/>
  <c r="AI370" i="6" s="1"/>
  <c r="AJ370" i="6" s="1"/>
  <c r="AK370" i="6" s="1"/>
  <c r="AL370" i="6" s="1"/>
  <c r="AH372" i="6"/>
  <c r="AI372" i="6" s="1"/>
  <c r="AJ372" i="6" s="1"/>
  <c r="AK372" i="6" s="1"/>
  <c r="AL372" i="6" s="1"/>
  <c r="AH374" i="6"/>
  <c r="AI374" i="6" s="1"/>
  <c r="AJ374" i="6" s="1"/>
  <c r="AK374" i="6" s="1"/>
  <c r="AL374" i="6" s="1"/>
  <c r="AH376" i="6"/>
  <c r="AI376" i="6" s="1"/>
  <c r="AJ376" i="6" s="1"/>
  <c r="AK376" i="6" s="1"/>
  <c r="AL376" i="6" s="1"/>
  <c r="AH378" i="6"/>
  <c r="AI378" i="6" s="1"/>
  <c r="AJ378" i="6" s="1"/>
  <c r="AK378" i="6" s="1"/>
  <c r="AL378" i="6" s="1"/>
  <c r="AH380" i="6"/>
  <c r="AI380" i="6" s="1"/>
  <c r="AJ380" i="6" s="1"/>
  <c r="AK380" i="6" s="1"/>
  <c r="AL380" i="6" s="1"/>
  <c r="AH382" i="6"/>
  <c r="AI382" i="6" s="1"/>
  <c r="AJ382" i="6" s="1"/>
  <c r="AK382" i="6" s="1"/>
  <c r="AL382" i="6" s="1"/>
  <c r="AH384" i="6"/>
  <c r="AI384" i="6" s="1"/>
  <c r="AJ384" i="6" s="1"/>
  <c r="AK384" i="6" s="1"/>
  <c r="AL384" i="6" s="1"/>
  <c r="AH386" i="6"/>
  <c r="AI386" i="6" s="1"/>
  <c r="AJ386" i="6" s="1"/>
  <c r="AK386" i="6" s="1"/>
  <c r="AL386" i="6" s="1"/>
  <c r="AH388" i="6"/>
  <c r="AI388" i="6" s="1"/>
  <c r="AJ388" i="6" s="1"/>
  <c r="AK388" i="6" s="1"/>
  <c r="AL388" i="6" s="1"/>
  <c r="AH390" i="6"/>
  <c r="AI390" i="6" s="1"/>
  <c r="AJ390" i="6" s="1"/>
  <c r="AK390" i="6" s="1"/>
  <c r="AL390" i="6" s="1"/>
  <c r="AH392" i="6"/>
  <c r="AI392" i="6" s="1"/>
  <c r="AJ392" i="6" s="1"/>
  <c r="AK392" i="6" s="1"/>
  <c r="AL392" i="6" s="1"/>
  <c r="AH394" i="6"/>
  <c r="AI394" i="6" s="1"/>
  <c r="AJ394" i="6" s="1"/>
  <c r="AK394" i="6" s="1"/>
  <c r="AL394" i="6" s="1"/>
  <c r="AH396" i="6"/>
  <c r="AI396" i="6" s="1"/>
  <c r="AJ396" i="6" s="1"/>
  <c r="AK396" i="6" s="1"/>
  <c r="AL396" i="6" s="1"/>
  <c r="AH398" i="6"/>
  <c r="AI398" i="6" s="1"/>
  <c r="AJ398" i="6" s="1"/>
  <c r="AK398" i="6" s="1"/>
  <c r="AL398" i="6" s="1"/>
  <c r="AH400" i="6"/>
  <c r="AI400" i="6" s="1"/>
  <c r="AJ400" i="6" s="1"/>
  <c r="AK400" i="6" s="1"/>
  <c r="AL400" i="6" s="1"/>
  <c r="AH402" i="6"/>
  <c r="AI402" i="6" s="1"/>
  <c r="AJ402" i="6" s="1"/>
  <c r="AK402" i="6" s="1"/>
  <c r="AL402" i="6" s="1"/>
  <c r="AH404" i="6"/>
  <c r="AI404" i="6" s="1"/>
  <c r="AJ404" i="6" s="1"/>
  <c r="AK404" i="6" s="1"/>
  <c r="AL404" i="6" s="1"/>
  <c r="AH406" i="6"/>
  <c r="AI406" i="6" s="1"/>
  <c r="AJ406" i="6" s="1"/>
  <c r="AK406" i="6" s="1"/>
  <c r="AL406" i="6" s="1"/>
  <c r="AH408" i="6"/>
  <c r="AI408" i="6" s="1"/>
  <c r="AJ408" i="6" s="1"/>
  <c r="AK408" i="6" s="1"/>
  <c r="AL408" i="6" s="1"/>
  <c r="AH410" i="6"/>
  <c r="AI410" i="6" s="1"/>
  <c r="AJ410" i="6" s="1"/>
  <c r="AK410" i="6" s="1"/>
  <c r="AL410" i="6" s="1"/>
  <c r="AH412" i="6"/>
  <c r="AI412" i="6" s="1"/>
  <c r="AJ412" i="6" s="1"/>
  <c r="AK412" i="6" s="1"/>
  <c r="AL412" i="6" s="1"/>
  <c r="AH414" i="6"/>
  <c r="AI414" i="6" s="1"/>
  <c r="AJ414" i="6" s="1"/>
  <c r="AK414" i="6" s="1"/>
  <c r="AL414" i="6" s="1"/>
  <c r="AH416" i="6"/>
  <c r="AI416" i="6" s="1"/>
  <c r="AJ416" i="6" s="1"/>
  <c r="AK416" i="6" s="1"/>
  <c r="AL416" i="6" s="1"/>
  <c r="AH418" i="6"/>
  <c r="AI418" i="6" s="1"/>
  <c r="AJ418" i="6" s="1"/>
  <c r="AK418" i="6" s="1"/>
  <c r="AL418" i="6" s="1"/>
  <c r="AH420" i="6"/>
  <c r="AI420" i="6" s="1"/>
  <c r="AJ420" i="6" s="1"/>
  <c r="AK420" i="6" s="1"/>
  <c r="AL420" i="6" s="1"/>
  <c r="AH422" i="6"/>
  <c r="AI422" i="6" s="1"/>
  <c r="AJ422" i="6" s="1"/>
  <c r="AK422" i="6" s="1"/>
  <c r="AL422" i="6" s="1"/>
  <c r="AH424" i="6"/>
  <c r="AI424" i="6" s="1"/>
  <c r="AJ424" i="6" s="1"/>
  <c r="AK424" i="6" s="1"/>
  <c r="AL424" i="6" s="1"/>
  <c r="AH426" i="6"/>
  <c r="AI426" i="6" s="1"/>
  <c r="AJ426" i="6" s="1"/>
  <c r="AK426" i="6" s="1"/>
  <c r="AL426" i="6" s="1"/>
  <c r="AH428" i="6"/>
  <c r="AI428" i="6" s="1"/>
  <c r="AJ428" i="6" s="1"/>
  <c r="AK428" i="6" s="1"/>
  <c r="AL428" i="6" s="1"/>
  <c r="AH430" i="6"/>
  <c r="AI430" i="6" s="1"/>
  <c r="AJ430" i="6" s="1"/>
  <c r="AK430" i="6" s="1"/>
  <c r="AL430" i="6" s="1"/>
  <c r="AH432" i="6"/>
  <c r="AI432" i="6" s="1"/>
  <c r="AJ432" i="6" s="1"/>
  <c r="AK432" i="6" s="1"/>
  <c r="AL432" i="6" s="1"/>
  <c r="AH434" i="6"/>
  <c r="AI434" i="6" s="1"/>
  <c r="AJ434" i="6" s="1"/>
  <c r="AK434" i="6" s="1"/>
  <c r="AL434" i="6" s="1"/>
  <c r="AH436" i="6"/>
  <c r="AI436" i="6" s="1"/>
  <c r="AJ436" i="6" s="1"/>
  <c r="AK436" i="6" s="1"/>
  <c r="AL436" i="6" s="1"/>
  <c r="AH438" i="6"/>
  <c r="AI438" i="6" s="1"/>
  <c r="AJ438" i="6" s="1"/>
  <c r="AK438" i="6" s="1"/>
  <c r="AL438" i="6" s="1"/>
  <c r="AH440" i="6"/>
  <c r="AI440" i="6" s="1"/>
  <c r="AJ440" i="6" s="1"/>
  <c r="AK440" i="6" s="1"/>
  <c r="AL440" i="6" s="1"/>
  <c r="AH442" i="6"/>
  <c r="AI442" i="6" s="1"/>
  <c r="AJ442" i="6" s="1"/>
  <c r="AK442" i="6" s="1"/>
  <c r="AL442" i="6" s="1"/>
  <c r="AH444" i="6"/>
  <c r="AI444" i="6" s="1"/>
  <c r="AJ444" i="6" s="1"/>
  <c r="AK444" i="6" s="1"/>
  <c r="AL444" i="6" s="1"/>
  <c r="AH446" i="6"/>
  <c r="AI446" i="6" s="1"/>
  <c r="AJ446" i="6" s="1"/>
  <c r="AK446" i="6" s="1"/>
  <c r="AL446" i="6" s="1"/>
  <c r="AH448" i="6"/>
  <c r="AI448" i="6" s="1"/>
  <c r="AJ448" i="6" s="1"/>
  <c r="AK448" i="6" s="1"/>
  <c r="AL448" i="6" s="1"/>
  <c r="AH450" i="6"/>
  <c r="AI450" i="6" s="1"/>
  <c r="AJ450" i="6" s="1"/>
  <c r="AK450" i="6" s="1"/>
  <c r="AL450" i="6" s="1"/>
  <c r="AH452" i="6"/>
  <c r="AI452" i="6" s="1"/>
  <c r="AJ452" i="6" s="1"/>
  <c r="AK452" i="6" s="1"/>
  <c r="AL452" i="6" s="1"/>
  <c r="AH454" i="6"/>
  <c r="AI454" i="6" s="1"/>
  <c r="AJ454" i="6" s="1"/>
  <c r="AK454" i="6" s="1"/>
  <c r="AL454" i="6" s="1"/>
  <c r="AH456" i="6"/>
  <c r="AI456" i="6" s="1"/>
  <c r="AJ456" i="6" s="1"/>
  <c r="AK456" i="6" s="1"/>
  <c r="AL456" i="6" s="1"/>
  <c r="AH458" i="6"/>
  <c r="AI458" i="6" s="1"/>
  <c r="AJ458" i="6" s="1"/>
  <c r="AK458" i="6" s="1"/>
  <c r="AL458" i="6" s="1"/>
  <c r="AH460" i="6"/>
  <c r="AI460" i="6" s="1"/>
  <c r="AJ460" i="6" s="1"/>
  <c r="AK460" i="6" s="1"/>
  <c r="AL460" i="6" s="1"/>
  <c r="AH462" i="6"/>
  <c r="AI462" i="6" s="1"/>
  <c r="AJ462" i="6" s="1"/>
  <c r="AK462" i="6" s="1"/>
  <c r="AL462" i="6" s="1"/>
  <c r="AH464" i="6"/>
  <c r="AI464" i="6" s="1"/>
  <c r="AJ464" i="6" s="1"/>
  <c r="AK464" i="6" s="1"/>
  <c r="AL464" i="6" s="1"/>
  <c r="AH466" i="6"/>
  <c r="AI466" i="6" s="1"/>
  <c r="AJ466" i="6" s="1"/>
  <c r="AK466" i="6" s="1"/>
  <c r="AL466" i="6" s="1"/>
  <c r="AH468" i="6"/>
  <c r="AI468" i="6" s="1"/>
  <c r="AJ468" i="6" s="1"/>
  <c r="AK468" i="6" s="1"/>
  <c r="AL468" i="6" s="1"/>
  <c r="AH470" i="6"/>
  <c r="AI470" i="6" s="1"/>
  <c r="AJ470" i="6" s="1"/>
  <c r="AK470" i="6" s="1"/>
  <c r="AL470" i="6" s="1"/>
  <c r="AH472" i="6"/>
  <c r="AI472" i="6" s="1"/>
  <c r="AJ472" i="6" s="1"/>
  <c r="AK472" i="6" s="1"/>
  <c r="AL472" i="6" s="1"/>
  <c r="AH474" i="6"/>
  <c r="AI474" i="6" s="1"/>
  <c r="AJ474" i="6" s="1"/>
  <c r="AK474" i="6" s="1"/>
  <c r="AL474" i="6" s="1"/>
  <c r="AH476" i="6"/>
  <c r="AI476" i="6" s="1"/>
  <c r="AJ476" i="6" s="1"/>
  <c r="AK476" i="6" s="1"/>
  <c r="AL476" i="6" s="1"/>
  <c r="AH478" i="6"/>
  <c r="AI478" i="6" s="1"/>
  <c r="AJ478" i="6" s="1"/>
  <c r="AK478" i="6" s="1"/>
  <c r="AL478" i="6" s="1"/>
  <c r="AH480" i="6"/>
  <c r="AI480" i="6" s="1"/>
  <c r="AJ480" i="6" s="1"/>
  <c r="AK480" i="6" s="1"/>
  <c r="AL480" i="6" s="1"/>
  <c r="AH482" i="6"/>
  <c r="AI482" i="6" s="1"/>
  <c r="AJ482" i="6" s="1"/>
  <c r="AK482" i="6" s="1"/>
  <c r="AL482" i="6" s="1"/>
  <c r="AH484" i="6"/>
  <c r="AI484" i="6" s="1"/>
  <c r="AJ484" i="6" s="1"/>
  <c r="AK484" i="6" s="1"/>
  <c r="AL484" i="6" s="1"/>
  <c r="AH486" i="6"/>
  <c r="AI486" i="6" s="1"/>
  <c r="AJ486" i="6" s="1"/>
  <c r="AK486" i="6" s="1"/>
  <c r="AL486" i="6" s="1"/>
  <c r="AH488" i="6"/>
  <c r="AI488" i="6" s="1"/>
  <c r="AJ488" i="6" s="1"/>
  <c r="AK488" i="6" s="1"/>
  <c r="AL488" i="6" s="1"/>
  <c r="AH490" i="6"/>
  <c r="AI490" i="6" s="1"/>
  <c r="AJ490" i="6" s="1"/>
  <c r="AK490" i="6" s="1"/>
  <c r="AL490" i="6" s="1"/>
  <c r="AH492" i="6"/>
  <c r="AI492" i="6" s="1"/>
  <c r="AJ492" i="6" s="1"/>
  <c r="AK492" i="6" s="1"/>
  <c r="AL492" i="6" s="1"/>
  <c r="AH494" i="6"/>
  <c r="AI494" i="6" s="1"/>
  <c r="AJ494" i="6" s="1"/>
  <c r="AK494" i="6" s="1"/>
  <c r="AL494" i="6" s="1"/>
  <c r="AH496" i="6"/>
  <c r="AI496" i="6" s="1"/>
  <c r="AJ496" i="6" s="1"/>
  <c r="AK496" i="6" s="1"/>
  <c r="AL496" i="6" s="1"/>
  <c r="AH498" i="6"/>
  <c r="AI498" i="6" s="1"/>
  <c r="AJ498" i="6" s="1"/>
  <c r="AK498" i="6" s="1"/>
  <c r="AL498" i="6" s="1"/>
  <c r="AH500" i="6"/>
  <c r="AI500" i="6" s="1"/>
  <c r="AJ500" i="6" s="1"/>
  <c r="AK500" i="6" s="1"/>
  <c r="AL500" i="6" s="1"/>
  <c r="AH502" i="6"/>
  <c r="AI502" i="6" s="1"/>
  <c r="AJ502" i="6" s="1"/>
  <c r="AK502" i="6" s="1"/>
  <c r="AL502" i="6" s="1"/>
  <c r="AH504" i="6"/>
  <c r="AI504" i="6" s="1"/>
  <c r="AJ504" i="6" s="1"/>
  <c r="AK504" i="6" s="1"/>
  <c r="AL504" i="6" s="1"/>
  <c r="AH506" i="6"/>
  <c r="AI506" i="6" s="1"/>
  <c r="AJ506" i="6" s="1"/>
  <c r="AK506" i="6" s="1"/>
  <c r="AL506" i="6" s="1"/>
  <c r="AH508" i="6"/>
  <c r="AI508" i="6" s="1"/>
  <c r="AJ508" i="6" s="1"/>
  <c r="AK508" i="6" s="1"/>
  <c r="AL508" i="6" s="1"/>
  <c r="AH510" i="6"/>
  <c r="AI510" i="6" s="1"/>
  <c r="AJ510" i="6" s="1"/>
  <c r="AK510" i="6" s="1"/>
  <c r="AL510" i="6" s="1"/>
  <c r="AH512" i="6"/>
  <c r="AI512" i="6" s="1"/>
  <c r="AJ512" i="6" s="1"/>
  <c r="AK512" i="6" s="1"/>
  <c r="AL512" i="6" s="1"/>
  <c r="AH514" i="6"/>
  <c r="AI514" i="6" s="1"/>
  <c r="AJ514" i="6" s="1"/>
  <c r="AK514" i="6" s="1"/>
  <c r="AL514" i="6" s="1"/>
  <c r="AH516" i="6"/>
  <c r="AI516" i="6" s="1"/>
  <c r="AJ516" i="6" s="1"/>
  <c r="AK516" i="6" s="1"/>
  <c r="AL516" i="6" s="1"/>
  <c r="AH518" i="6"/>
  <c r="AI518" i="6" s="1"/>
  <c r="AJ518" i="6" s="1"/>
  <c r="AK518" i="6" s="1"/>
  <c r="AL518" i="6" s="1"/>
  <c r="AH520" i="6"/>
  <c r="AI520" i="6" s="1"/>
  <c r="AJ520" i="6" s="1"/>
  <c r="AK520" i="6" s="1"/>
  <c r="AL520" i="6" s="1"/>
  <c r="AH522" i="6"/>
  <c r="AI522" i="6" s="1"/>
  <c r="AJ522" i="6" s="1"/>
  <c r="AK522" i="6" s="1"/>
  <c r="AL522" i="6" s="1"/>
  <c r="AH524" i="6"/>
  <c r="AI524" i="6" s="1"/>
  <c r="AJ524" i="6" s="1"/>
  <c r="AK524" i="6" s="1"/>
  <c r="AL524" i="6" s="1"/>
  <c r="AH526" i="6"/>
  <c r="AI526" i="6" s="1"/>
  <c r="AJ526" i="6" s="1"/>
  <c r="AK526" i="6" s="1"/>
  <c r="AL526" i="6" s="1"/>
  <c r="AH528" i="6"/>
  <c r="AI528" i="6" s="1"/>
  <c r="AJ528" i="6" s="1"/>
  <c r="AK528" i="6" s="1"/>
  <c r="AL528" i="6" s="1"/>
  <c r="AH530" i="6"/>
  <c r="AI530" i="6" s="1"/>
  <c r="AJ530" i="6" s="1"/>
  <c r="AK530" i="6" s="1"/>
  <c r="AL530" i="6" s="1"/>
  <c r="AH532" i="6"/>
  <c r="AI532" i="6" s="1"/>
  <c r="AJ532" i="6" s="1"/>
  <c r="AK532" i="6" s="1"/>
  <c r="AL532" i="6" s="1"/>
  <c r="AH534" i="6"/>
  <c r="AI534" i="6" s="1"/>
  <c r="AJ534" i="6" s="1"/>
  <c r="AK534" i="6" s="1"/>
  <c r="AL534" i="6" s="1"/>
  <c r="AH536" i="6"/>
  <c r="AI536" i="6" s="1"/>
  <c r="AJ536" i="6" s="1"/>
  <c r="AK536" i="6" s="1"/>
  <c r="AL536" i="6" s="1"/>
  <c r="AH538" i="6"/>
  <c r="AI538" i="6" s="1"/>
  <c r="AJ538" i="6" s="1"/>
  <c r="AK538" i="6" s="1"/>
  <c r="AL538" i="6" s="1"/>
  <c r="AH540" i="6"/>
  <c r="AI540" i="6" s="1"/>
  <c r="AJ540" i="6" s="1"/>
  <c r="AK540" i="6" s="1"/>
  <c r="AL540" i="6" s="1"/>
  <c r="AH542" i="6"/>
  <c r="AI542" i="6" s="1"/>
  <c r="AJ542" i="6" s="1"/>
  <c r="AK542" i="6" s="1"/>
  <c r="AL542" i="6" s="1"/>
  <c r="AH544" i="6"/>
  <c r="AI544" i="6" s="1"/>
  <c r="AJ544" i="6" s="1"/>
  <c r="AK544" i="6" s="1"/>
  <c r="AL544" i="6" s="1"/>
  <c r="AH546" i="6"/>
  <c r="AI546" i="6" s="1"/>
  <c r="AJ546" i="6" s="1"/>
  <c r="AK546" i="6" s="1"/>
  <c r="AL546" i="6" s="1"/>
  <c r="AH548" i="6"/>
  <c r="AI548" i="6" s="1"/>
  <c r="AJ548" i="6" s="1"/>
  <c r="AK548" i="6" s="1"/>
  <c r="AL548" i="6" s="1"/>
  <c r="AH550" i="6"/>
  <c r="AI550" i="6" s="1"/>
  <c r="AJ550" i="6" s="1"/>
  <c r="AK550" i="6" s="1"/>
  <c r="AL550" i="6" s="1"/>
  <c r="AH552" i="6"/>
  <c r="AI552" i="6" s="1"/>
  <c r="AJ552" i="6" s="1"/>
  <c r="AK552" i="6" s="1"/>
  <c r="AL552" i="6" s="1"/>
  <c r="AH554" i="6"/>
  <c r="AI554" i="6" s="1"/>
  <c r="AJ554" i="6" s="1"/>
  <c r="AK554" i="6" s="1"/>
  <c r="AL554" i="6" s="1"/>
  <c r="AH556" i="6"/>
  <c r="AI556" i="6" s="1"/>
  <c r="AJ556" i="6" s="1"/>
  <c r="AK556" i="6" s="1"/>
  <c r="AL556" i="6" s="1"/>
  <c r="AH558" i="6"/>
  <c r="AI558" i="6" s="1"/>
  <c r="AJ558" i="6" s="1"/>
  <c r="AK558" i="6" s="1"/>
  <c r="AL558" i="6" s="1"/>
  <c r="AH560" i="6"/>
  <c r="AI560" i="6" s="1"/>
  <c r="AJ560" i="6" s="1"/>
  <c r="AK560" i="6" s="1"/>
  <c r="AL560" i="6" s="1"/>
  <c r="AH562" i="6"/>
  <c r="AI562" i="6" s="1"/>
  <c r="AJ562" i="6" s="1"/>
  <c r="AK562" i="6" s="1"/>
  <c r="AL562" i="6" s="1"/>
  <c r="AH564" i="6"/>
  <c r="AI564" i="6" s="1"/>
  <c r="AJ564" i="6" s="1"/>
  <c r="AK564" i="6" s="1"/>
  <c r="AL564" i="6" s="1"/>
  <c r="AH566" i="6"/>
  <c r="AI566" i="6" s="1"/>
  <c r="AJ566" i="6" s="1"/>
  <c r="AK566" i="6" s="1"/>
  <c r="AL566" i="6" s="1"/>
  <c r="AH568" i="6"/>
  <c r="AI568" i="6" s="1"/>
  <c r="AJ568" i="6" s="1"/>
  <c r="AK568" i="6" s="1"/>
  <c r="AL568" i="6" s="1"/>
  <c r="AH570" i="6"/>
  <c r="AI570" i="6" s="1"/>
  <c r="AJ570" i="6" s="1"/>
  <c r="AK570" i="6" s="1"/>
  <c r="AL570" i="6" s="1"/>
  <c r="AH572" i="6"/>
  <c r="AI572" i="6" s="1"/>
  <c r="AJ572" i="6" s="1"/>
  <c r="AK572" i="6" s="1"/>
  <c r="AL572" i="6" s="1"/>
  <c r="AH574" i="6"/>
  <c r="AI574" i="6" s="1"/>
  <c r="AJ574" i="6" s="1"/>
  <c r="AK574" i="6" s="1"/>
  <c r="AL574" i="6" s="1"/>
  <c r="AH576" i="6"/>
  <c r="AI576" i="6" s="1"/>
  <c r="AJ576" i="6" s="1"/>
  <c r="AK576" i="6" s="1"/>
  <c r="AL576" i="6" s="1"/>
  <c r="AH578" i="6"/>
  <c r="AI578" i="6" s="1"/>
  <c r="AJ578" i="6" s="1"/>
  <c r="AK578" i="6" s="1"/>
  <c r="AL578" i="6" s="1"/>
  <c r="AH580" i="6"/>
  <c r="AI580" i="6" s="1"/>
  <c r="AJ580" i="6" s="1"/>
  <c r="AK580" i="6" s="1"/>
  <c r="AL580" i="6" s="1"/>
  <c r="AH582" i="6"/>
  <c r="AI582" i="6" s="1"/>
  <c r="AJ582" i="6" s="1"/>
  <c r="AK582" i="6" s="1"/>
  <c r="AL582" i="6" s="1"/>
  <c r="AH584" i="6"/>
  <c r="AI584" i="6" s="1"/>
  <c r="AJ584" i="6" s="1"/>
  <c r="AK584" i="6" s="1"/>
  <c r="AL584" i="6" s="1"/>
  <c r="AH586" i="6"/>
  <c r="AI586" i="6" s="1"/>
  <c r="AJ586" i="6" s="1"/>
  <c r="AK586" i="6" s="1"/>
  <c r="AL586" i="6" s="1"/>
  <c r="AH588" i="6"/>
  <c r="AI588" i="6" s="1"/>
  <c r="AJ588" i="6" s="1"/>
  <c r="AK588" i="6" s="1"/>
  <c r="AL588" i="6" s="1"/>
  <c r="AH590" i="6"/>
  <c r="AI590" i="6" s="1"/>
  <c r="AJ590" i="6" s="1"/>
  <c r="AK590" i="6" s="1"/>
  <c r="AL590" i="6" s="1"/>
  <c r="AH592" i="6"/>
  <c r="AI592" i="6" s="1"/>
  <c r="AJ592" i="6" s="1"/>
  <c r="AK592" i="6" s="1"/>
  <c r="AL592" i="6" s="1"/>
  <c r="AH594" i="6"/>
  <c r="AI594" i="6" s="1"/>
  <c r="AJ594" i="6" s="1"/>
  <c r="AK594" i="6" s="1"/>
  <c r="AL594" i="6" s="1"/>
  <c r="AH596" i="6"/>
  <c r="AI596" i="6" s="1"/>
  <c r="AJ596" i="6" s="1"/>
  <c r="AK596" i="6" s="1"/>
  <c r="AL596" i="6" s="1"/>
  <c r="AH598" i="6"/>
  <c r="AI598" i="6" s="1"/>
  <c r="AJ598" i="6" s="1"/>
  <c r="AK598" i="6" s="1"/>
  <c r="AL598" i="6" s="1"/>
  <c r="AH600" i="6"/>
  <c r="AI600" i="6" s="1"/>
  <c r="AJ600" i="6" s="1"/>
  <c r="AK600" i="6" s="1"/>
  <c r="AL600" i="6" s="1"/>
  <c r="AH602" i="6"/>
  <c r="AI602" i="6" s="1"/>
  <c r="AJ602" i="6" s="1"/>
  <c r="AK602" i="6" s="1"/>
  <c r="AL602" i="6" s="1"/>
  <c r="AH604" i="6"/>
  <c r="AI604" i="6" s="1"/>
  <c r="AJ604" i="6" s="1"/>
  <c r="AK604" i="6" s="1"/>
  <c r="AL604" i="6" s="1"/>
  <c r="AH606" i="6"/>
  <c r="AI606" i="6" s="1"/>
  <c r="AJ606" i="6" s="1"/>
  <c r="AK606" i="6" s="1"/>
  <c r="AL606" i="6" s="1"/>
  <c r="AH608" i="6"/>
  <c r="AI608" i="6" s="1"/>
  <c r="AJ608" i="6" s="1"/>
  <c r="AK608" i="6" s="1"/>
  <c r="AL608" i="6" s="1"/>
  <c r="AH610" i="6"/>
  <c r="AI610" i="6" s="1"/>
  <c r="AJ610" i="6" s="1"/>
  <c r="AK610" i="6" s="1"/>
  <c r="AL610" i="6" s="1"/>
  <c r="AH612" i="6"/>
  <c r="AI612" i="6" s="1"/>
  <c r="AJ612" i="6" s="1"/>
  <c r="AK612" i="6" s="1"/>
  <c r="AL612" i="6" s="1"/>
  <c r="AH614" i="6"/>
  <c r="AI614" i="6" s="1"/>
  <c r="AJ614" i="6" s="1"/>
  <c r="AK614" i="6" s="1"/>
  <c r="AL614" i="6" s="1"/>
  <c r="AH616" i="6"/>
  <c r="AI616" i="6" s="1"/>
  <c r="AJ616" i="6" s="1"/>
  <c r="AK616" i="6" s="1"/>
  <c r="AL616" i="6" s="1"/>
  <c r="AH618" i="6"/>
  <c r="AI618" i="6" s="1"/>
  <c r="AJ618" i="6" s="1"/>
  <c r="AK618" i="6" s="1"/>
  <c r="AL618" i="6" s="1"/>
  <c r="AH620" i="6"/>
  <c r="AI620" i="6" s="1"/>
  <c r="AJ620" i="6" s="1"/>
  <c r="AK620" i="6" s="1"/>
  <c r="AL620" i="6" s="1"/>
  <c r="AH622" i="6"/>
  <c r="AI622" i="6" s="1"/>
  <c r="AJ622" i="6" s="1"/>
  <c r="AK622" i="6" s="1"/>
  <c r="AL622" i="6" s="1"/>
  <c r="AH624" i="6"/>
  <c r="AI624" i="6" s="1"/>
  <c r="AJ624" i="6" s="1"/>
  <c r="AK624" i="6" s="1"/>
  <c r="AL624" i="6" s="1"/>
  <c r="AH626" i="6"/>
  <c r="AI626" i="6" s="1"/>
  <c r="AJ626" i="6" s="1"/>
  <c r="AK626" i="6" s="1"/>
  <c r="AL626" i="6" s="1"/>
  <c r="AH628" i="6"/>
  <c r="AI628" i="6" s="1"/>
  <c r="AJ628" i="6" s="1"/>
  <c r="AK628" i="6" s="1"/>
  <c r="AL628" i="6" s="1"/>
  <c r="AH630" i="6"/>
  <c r="AI630" i="6" s="1"/>
  <c r="AJ630" i="6" s="1"/>
  <c r="AK630" i="6" s="1"/>
  <c r="AL630" i="6" s="1"/>
  <c r="AH632" i="6"/>
  <c r="AI632" i="6" s="1"/>
  <c r="AJ632" i="6" s="1"/>
  <c r="AK632" i="6" s="1"/>
  <c r="AL632" i="6" s="1"/>
  <c r="AH634" i="6"/>
  <c r="AI634" i="6" s="1"/>
  <c r="AJ634" i="6" s="1"/>
  <c r="AK634" i="6" s="1"/>
  <c r="AL634" i="6" s="1"/>
  <c r="AH636" i="6"/>
  <c r="AI636" i="6" s="1"/>
  <c r="AJ636" i="6" s="1"/>
  <c r="AK636" i="6" s="1"/>
  <c r="AL636" i="6" s="1"/>
  <c r="AH638" i="6"/>
  <c r="AI638" i="6" s="1"/>
  <c r="AJ638" i="6" s="1"/>
  <c r="AK638" i="6" s="1"/>
  <c r="AL638" i="6" s="1"/>
  <c r="AH640" i="6"/>
  <c r="AI640" i="6" s="1"/>
  <c r="AJ640" i="6" s="1"/>
  <c r="AK640" i="6" s="1"/>
  <c r="AL640" i="6" s="1"/>
  <c r="AH642" i="6"/>
  <c r="AI642" i="6" s="1"/>
  <c r="AJ642" i="6" s="1"/>
  <c r="AK642" i="6" s="1"/>
  <c r="AL642" i="6" s="1"/>
  <c r="AH644" i="6"/>
  <c r="AI644" i="6" s="1"/>
  <c r="AJ644" i="6" s="1"/>
  <c r="AK644" i="6" s="1"/>
  <c r="AL644" i="6" s="1"/>
  <c r="AH646" i="6"/>
  <c r="AI646" i="6" s="1"/>
  <c r="AJ646" i="6" s="1"/>
  <c r="AK646" i="6" s="1"/>
  <c r="AL646" i="6" s="1"/>
  <c r="AH648" i="6"/>
  <c r="AI648" i="6" s="1"/>
  <c r="AJ648" i="6" s="1"/>
  <c r="AK648" i="6" s="1"/>
  <c r="AL648" i="6" s="1"/>
  <c r="AH650" i="6"/>
  <c r="AI650" i="6" s="1"/>
  <c r="AJ650" i="6" s="1"/>
  <c r="AK650" i="6" s="1"/>
  <c r="AL650" i="6" s="1"/>
  <c r="AH652" i="6"/>
  <c r="AI652" i="6" s="1"/>
  <c r="AJ652" i="6" s="1"/>
  <c r="AK652" i="6" s="1"/>
  <c r="AL652" i="6" s="1"/>
  <c r="AH654" i="6"/>
  <c r="AI654" i="6" s="1"/>
  <c r="AJ654" i="6" s="1"/>
  <c r="AK654" i="6" s="1"/>
  <c r="AL654" i="6" s="1"/>
  <c r="AH656" i="6"/>
  <c r="AI656" i="6" s="1"/>
  <c r="AJ656" i="6" s="1"/>
  <c r="AK656" i="6" s="1"/>
  <c r="AL656" i="6" s="1"/>
  <c r="AH658" i="6"/>
  <c r="AI658" i="6" s="1"/>
  <c r="AJ658" i="6" s="1"/>
  <c r="AK658" i="6" s="1"/>
  <c r="AL658" i="6" s="1"/>
  <c r="AH660" i="6"/>
  <c r="AI660" i="6" s="1"/>
  <c r="AJ660" i="6" s="1"/>
  <c r="AK660" i="6" s="1"/>
  <c r="AL660" i="6" s="1"/>
  <c r="AH662" i="6"/>
  <c r="AI662" i="6" s="1"/>
  <c r="AJ662" i="6" s="1"/>
  <c r="AK662" i="6" s="1"/>
  <c r="AL662" i="6" s="1"/>
  <c r="AH664" i="6"/>
  <c r="AI664" i="6" s="1"/>
  <c r="AJ664" i="6" s="1"/>
  <c r="AK664" i="6" s="1"/>
  <c r="AL664" i="6" s="1"/>
  <c r="AH666" i="6"/>
  <c r="AI666" i="6" s="1"/>
  <c r="AJ666" i="6" s="1"/>
  <c r="AK666" i="6" s="1"/>
  <c r="AL666" i="6" s="1"/>
  <c r="AH668" i="6"/>
  <c r="AI668" i="6" s="1"/>
  <c r="AJ668" i="6" s="1"/>
  <c r="AK668" i="6" s="1"/>
  <c r="AL668" i="6" s="1"/>
  <c r="AH670" i="6"/>
  <c r="AI670" i="6" s="1"/>
  <c r="AJ670" i="6" s="1"/>
  <c r="AK670" i="6" s="1"/>
  <c r="AL670" i="6" s="1"/>
  <c r="AH672" i="6"/>
  <c r="AI672" i="6" s="1"/>
  <c r="AJ672" i="6" s="1"/>
  <c r="AK672" i="6" s="1"/>
  <c r="AL672" i="6" s="1"/>
  <c r="AH674" i="6"/>
  <c r="AI674" i="6" s="1"/>
  <c r="AJ674" i="6" s="1"/>
  <c r="AK674" i="6" s="1"/>
  <c r="AL674" i="6" s="1"/>
  <c r="AH676" i="6"/>
  <c r="AI676" i="6" s="1"/>
  <c r="AJ676" i="6" s="1"/>
  <c r="AK676" i="6" s="1"/>
  <c r="AL676" i="6" s="1"/>
  <c r="AH678" i="6"/>
  <c r="AI678" i="6" s="1"/>
  <c r="AJ678" i="6" s="1"/>
  <c r="AK678" i="6" s="1"/>
  <c r="AL678" i="6" s="1"/>
  <c r="AH680" i="6"/>
  <c r="AI680" i="6" s="1"/>
  <c r="AJ680" i="6" s="1"/>
  <c r="AK680" i="6" s="1"/>
  <c r="AL680" i="6" s="1"/>
  <c r="AH682" i="6"/>
  <c r="AI682" i="6" s="1"/>
  <c r="AJ682" i="6" s="1"/>
  <c r="AK682" i="6" s="1"/>
  <c r="AL682" i="6" s="1"/>
  <c r="AH684" i="6"/>
  <c r="AI684" i="6" s="1"/>
  <c r="AJ684" i="6" s="1"/>
  <c r="AK684" i="6" s="1"/>
  <c r="AL684" i="6" s="1"/>
  <c r="AH686" i="6"/>
  <c r="AI686" i="6" s="1"/>
  <c r="AJ686" i="6" s="1"/>
  <c r="AK686" i="6" s="1"/>
  <c r="AL686" i="6" s="1"/>
  <c r="AH688" i="6"/>
  <c r="AI688" i="6" s="1"/>
  <c r="AJ688" i="6" s="1"/>
  <c r="AK688" i="6" s="1"/>
  <c r="AL688" i="6" s="1"/>
  <c r="AH690" i="6"/>
  <c r="AI690" i="6" s="1"/>
  <c r="AJ690" i="6" s="1"/>
  <c r="AK690" i="6" s="1"/>
  <c r="AL690" i="6" s="1"/>
  <c r="AH692" i="6"/>
  <c r="AI692" i="6" s="1"/>
  <c r="AJ692" i="6" s="1"/>
  <c r="AK692" i="6" s="1"/>
  <c r="AL692" i="6" s="1"/>
  <c r="AH694" i="6"/>
  <c r="AI694" i="6" s="1"/>
  <c r="AJ694" i="6" s="1"/>
  <c r="AK694" i="6" s="1"/>
  <c r="AL694" i="6" s="1"/>
  <c r="AH696" i="6"/>
  <c r="AI696" i="6" s="1"/>
  <c r="AJ696" i="6" s="1"/>
  <c r="AK696" i="6" s="1"/>
  <c r="AL696" i="6" s="1"/>
  <c r="AH698" i="6"/>
  <c r="AI698" i="6" s="1"/>
  <c r="AJ698" i="6" s="1"/>
  <c r="AK698" i="6" s="1"/>
  <c r="AL698" i="6" s="1"/>
  <c r="AH700" i="6"/>
  <c r="AI700" i="6" s="1"/>
  <c r="AJ700" i="6" s="1"/>
  <c r="AK700" i="6" s="1"/>
  <c r="AL700" i="6" s="1"/>
  <c r="AH702" i="6"/>
  <c r="AI702" i="6" s="1"/>
  <c r="AJ702" i="6" s="1"/>
  <c r="AK702" i="6" s="1"/>
  <c r="AL702" i="6" s="1"/>
  <c r="AH704" i="6"/>
  <c r="AI704" i="6" s="1"/>
  <c r="AJ704" i="6" s="1"/>
  <c r="AK704" i="6" s="1"/>
  <c r="AL704" i="6" s="1"/>
  <c r="AH706" i="6"/>
  <c r="AI706" i="6" s="1"/>
  <c r="AJ706" i="6" s="1"/>
  <c r="AK706" i="6" s="1"/>
  <c r="AL706" i="6" s="1"/>
  <c r="AH708" i="6"/>
  <c r="AI708" i="6" s="1"/>
  <c r="AJ708" i="6" s="1"/>
  <c r="AK708" i="6" s="1"/>
  <c r="AL708" i="6" s="1"/>
  <c r="AH710" i="6"/>
  <c r="AI710" i="6" s="1"/>
  <c r="AJ710" i="6" s="1"/>
  <c r="AK710" i="6" s="1"/>
  <c r="AL710" i="6" s="1"/>
  <c r="AH712" i="6"/>
  <c r="AI712" i="6" s="1"/>
  <c r="AJ712" i="6" s="1"/>
  <c r="AK712" i="6" s="1"/>
  <c r="AL712" i="6" s="1"/>
  <c r="AH714" i="6"/>
  <c r="AI714" i="6" s="1"/>
  <c r="AJ714" i="6" s="1"/>
  <c r="AK714" i="6" s="1"/>
  <c r="AL714" i="6" s="1"/>
  <c r="AH716" i="6"/>
  <c r="AI716" i="6" s="1"/>
  <c r="AJ716" i="6" s="1"/>
  <c r="AK716" i="6" s="1"/>
  <c r="AL716" i="6" s="1"/>
  <c r="AH718" i="6"/>
  <c r="AI718" i="6" s="1"/>
  <c r="AJ718" i="6" s="1"/>
  <c r="AK718" i="6" s="1"/>
  <c r="AL718" i="6" s="1"/>
  <c r="AH720" i="6"/>
  <c r="AI720" i="6" s="1"/>
  <c r="AJ720" i="6" s="1"/>
  <c r="AK720" i="6" s="1"/>
  <c r="AL720" i="6" s="1"/>
  <c r="AH722" i="6"/>
  <c r="AI722" i="6" s="1"/>
  <c r="AJ722" i="6" s="1"/>
  <c r="AK722" i="6" s="1"/>
  <c r="AL722" i="6" s="1"/>
  <c r="AH724" i="6"/>
  <c r="AI724" i="6" s="1"/>
  <c r="AJ724" i="6" s="1"/>
  <c r="AK724" i="6" s="1"/>
  <c r="AL724" i="6" s="1"/>
  <c r="AH726" i="6"/>
  <c r="AI726" i="6" s="1"/>
  <c r="AJ726" i="6" s="1"/>
  <c r="AK726" i="6" s="1"/>
  <c r="AL726" i="6" s="1"/>
  <c r="AH728" i="6"/>
  <c r="AI728" i="6" s="1"/>
  <c r="AJ728" i="6" s="1"/>
  <c r="AK728" i="6" s="1"/>
  <c r="AL728" i="6" s="1"/>
  <c r="AH730" i="6"/>
  <c r="AI730" i="6" s="1"/>
  <c r="AJ730" i="6" s="1"/>
  <c r="AK730" i="6" s="1"/>
  <c r="AL730" i="6" s="1"/>
  <c r="AH732" i="6"/>
  <c r="AI732" i="6" s="1"/>
  <c r="AJ732" i="6" s="1"/>
  <c r="AK732" i="6" s="1"/>
  <c r="AL732" i="6" s="1"/>
  <c r="AH734" i="6"/>
  <c r="AI734" i="6" s="1"/>
  <c r="AJ734" i="6" s="1"/>
  <c r="AK734" i="6" s="1"/>
  <c r="AL734" i="6" s="1"/>
  <c r="AH736" i="6"/>
  <c r="AI736" i="6" s="1"/>
  <c r="AJ736" i="6" s="1"/>
  <c r="AK736" i="6" s="1"/>
  <c r="AL736" i="6" s="1"/>
  <c r="AH738" i="6"/>
  <c r="AI738" i="6" s="1"/>
  <c r="AJ738" i="6" s="1"/>
  <c r="AK738" i="6" s="1"/>
  <c r="AL738" i="6" s="1"/>
  <c r="AH740" i="6"/>
  <c r="AI740" i="6" s="1"/>
  <c r="AJ740" i="6" s="1"/>
  <c r="AK740" i="6" s="1"/>
  <c r="AL740" i="6" s="1"/>
  <c r="AH742" i="6"/>
  <c r="AI742" i="6" s="1"/>
  <c r="AJ742" i="6" s="1"/>
  <c r="AK742" i="6" s="1"/>
  <c r="AL742" i="6" s="1"/>
  <c r="AH744" i="6"/>
  <c r="AI744" i="6" s="1"/>
  <c r="AJ744" i="6" s="1"/>
  <c r="AK744" i="6" s="1"/>
  <c r="AL744" i="6" s="1"/>
  <c r="AH746" i="6"/>
  <c r="AI746" i="6" s="1"/>
  <c r="AJ746" i="6" s="1"/>
  <c r="AK746" i="6" s="1"/>
  <c r="AL746" i="6" s="1"/>
  <c r="AH748" i="6"/>
  <c r="AI748" i="6" s="1"/>
  <c r="AJ748" i="6" s="1"/>
  <c r="AK748" i="6" s="1"/>
  <c r="AL748" i="6" s="1"/>
  <c r="AH750" i="6"/>
  <c r="AI750" i="6" s="1"/>
  <c r="AJ750" i="6" s="1"/>
  <c r="AK750" i="6" s="1"/>
  <c r="AL750" i="6" s="1"/>
  <c r="AH752" i="6"/>
  <c r="AI752" i="6" s="1"/>
  <c r="AJ752" i="6" s="1"/>
  <c r="AK752" i="6" s="1"/>
  <c r="AL752" i="6" s="1"/>
  <c r="AH754" i="6"/>
  <c r="AI754" i="6" s="1"/>
  <c r="AJ754" i="6" s="1"/>
  <c r="AK754" i="6" s="1"/>
  <c r="AL754" i="6" s="1"/>
  <c r="AH756" i="6"/>
  <c r="AI756" i="6" s="1"/>
  <c r="AJ756" i="6" s="1"/>
  <c r="AK756" i="6" s="1"/>
  <c r="AL756" i="6" s="1"/>
  <c r="AH758" i="6"/>
  <c r="AI758" i="6" s="1"/>
  <c r="AJ758" i="6" s="1"/>
  <c r="AK758" i="6" s="1"/>
  <c r="AL758" i="6" s="1"/>
  <c r="AH760" i="6"/>
  <c r="AI760" i="6" s="1"/>
  <c r="AJ760" i="6" s="1"/>
  <c r="AK760" i="6" s="1"/>
  <c r="AL760" i="6" s="1"/>
  <c r="AH762" i="6"/>
  <c r="AI762" i="6" s="1"/>
  <c r="AJ762" i="6" s="1"/>
  <c r="AK762" i="6" s="1"/>
  <c r="AL762" i="6" s="1"/>
  <c r="AH764" i="6"/>
  <c r="AI764" i="6" s="1"/>
  <c r="AJ764" i="6" s="1"/>
  <c r="AK764" i="6" s="1"/>
  <c r="AL764" i="6" s="1"/>
  <c r="AH766" i="6"/>
  <c r="AI766" i="6" s="1"/>
  <c r="AJ766" i="6" s="1"/>
  <c r="AK766" i="6" s="1"/>
  <c r="AL766" i="6" s="1"/>
  <c r="AH768" i="6"/>
  <c r="AI768" i="6" s="1"/>
  <c r="AJ768" i="6" s="1"/>
  <c r="AK768" i="6" s="1"/>
  <c r="AL768" i="6" s="1"/>
  <c r="AH770" i="6"/>
  <c r="AI770" i="6" s="1"/>
  <c r="AJ770" i="6" s="1"/>
  <c r="AK770" i="6" s="1"/>
  <c r="AL770" i="6" s="1"/>
  <c r="AH772" i="6"/>
  <c r="AI772" i="6" s="1"/>
  <c r="AJ772" i="6" s="1"/>
  <c r="AK772" i="6" s="1"/>
  <c r="AL772" i="6" s="1"/>
  <c r="AH774" i="6"/>
  <c r="AI774" i="6" s="1"/>
  <c r="AJ774" i="6" s="1"/>
  <c r="AK774" i="6" s="1"/>
  <c r="AL774" i="6" s="1"/>
  <c r="AH776" i="6"/>
  <c r="AI776" i="6" s="1"/>
  <c r="AJ776" i="6" s="1"/>
  <c r="AK776" i="6" s="1"/>
  <c r="AL776" i="6" s="1"/>
  <c r="AH778" i="6"/>
  <c r="AI778" i="6" s="1"/>
  <c r="AJ778" i="6" s="1"/>
  <c r="AK778" i="6" s="1"/>
  <c r="AL778" i="6" s="1"/>
  <c r="AH735" i="6"/>
  <c r="AI735" i="6" s="1"/>
  <c r="AJ735" i="6" s="1"/>
  <c r="AK735" i="6" s="1"/>
  <c r="AL735" i="6" s="1"/>
  <c r="AH737" i="6"/>
  <c r="AI737" i="6" s="1"/>
  <c r="AJ737" i="6" s="1"/>
  <c r="AK737" i="6" s="1"/>
  <c r="AL737" i="6" s="1"/>
  <c r="AH739" i="6"/>
  <c r="AI739" i="6" s="1"/>
  <c r="AJ739" i="6" s="1"/>
  <c r="AK739" i="6" s="1"/>
  <c r="AL739" i="6" s="1"/>
  <c r="AH741" i="6"/>
  <c r="AI741" i="6" s="1"/>
  <c r="AJ741" i="6" s="1"/>
  <c r="AK741" i="6" s="1"/>
  <c r="AL741" i="6" s="1"/>
  <c r="AH743" i="6"/>
  <c r="AI743" i="6" s="1"/>
  <c r="AJ743" i="6" s="1"/>
  <c r="AK743" i="6" s="1"/>
  <c r="AL743" i="6" s="1"/>
  <c r="AH745" i="6"/>
  <c r="AI745" i="6" s="1"/>
  <c r="AJ745" i="6" s="1"/>
  <c r="AK745" i="6" s="1"/>
  <c r="AL745" i="6" s="1"/>
  <c r="AH747" i="6"/>
  <c r="AI747" i="6" s="1"/>
  <c r="AJ747" i="6" s="1"/>
  <c r="AK747" i="6" s="1"/>
  <c r="AL747" i="6" s="1"/>
  <c r="AH749" i="6"/>
  <c r="AI749" i="6" s="1"/>
  <c r="AJ749" i="6" s="1"/>
  <c r="AK749" i="6" s="1"/>
  <c r="AL749" i="6" s="1"/>
  <c r="AH751" i="6"/>
  <c r="AI751" i="6" s="1"/>
  <c r="AJ751" i="6" s="1"/>
  <c r="AK751" i="6" s="1"/>
  <c r="AL751" i="6" s="1"/>
  <c r="AH753" i="6"/>
  <c r="AI753" i="6" s="1"/>
  <c r="AJ753" i="6" s="1"/>
  <c r="AK753" i="6" s="1"/>
  <c r="AL753" i="6" s="1"/>
  <c r="AH755" i="6"/>
  <c r="AI755" i="6" s="1"/>
  <c r="AJ755" i="6" s="1"/>
  <c r="AK755" i="6" s="1"/>
  <c r="AL755" i="6" s="1"/>
  <c r="AH757" i="6"/>
  <c r="AI757" i="6" s="1"/>
  <c r="AJ757" i="6" s="1"/>
  <c r="AK757" i="6" s="1"/>
  <c r="AL757" i="6" s="1"/>
  <c r="AH759" i="6"/>
  <c r="AI759" i="6" s="1"/>
  <c r="AJ759" i="6" s="1"/>
  <c r="AK759" i="6" s="1"/>
  <c r="AL759" i="6" s="1"/>
  <c r="AH761" i="6"/>
  <c r="AI761" i="6" s="1"/>
  <c r="AJ761" i="6" s="1"/>
  <c r="AK761" i="6" s="1"/>
  <c r="AL761" i="6" s="1"/>
  <c r="AH763" i="6"/>
  <c r="AI763" i="6" s="1"/>
  <c r="AJ763" i="6" s="1"/>
  <c r="AK763" i="6" s="1"/>
  <c r="AL763" i="6" s="1"/>
  <c r="AH765" i="6"/>
  <c r="AI765" i="6" s="1"/>
  <c r="AJ765" i="6" s="1"/>
  <c r="AK765" i="6" s="1"/>
  <c r="AL765" i="6" s="1"/>
  <c r="AH767" i="6"/>
  <c r="AI767" i="6" s="1"/>
  <c r="AJ767" i="6" s="1"/>
  <c r="AK767" i="6" s="1"/>
  <c r="AL767" i="6" s="1"/>
  <c r="AH769" i="6"/>
  <c r="AI769" i="6" s="1"/>
  <c r="AJ769" i="6" s="1"/>
  <c r="AK769" i="6" s="1"/>
  <c r="AL769" i="6" s="1"/>
  <c r="AH771" i="6"/>
  <c r="AI771" i="6" s="1"/>
  <c r="AJ771" i="6" s="1"/>
  <c r="AK771" i="6" s="1"/>
  <c r="AL771" i="6" s="1"/>
  <c r="AH773" i="6"/>
  <c r="AI773" i="6" s="1"/>
  <c r="AJ773" i="6" s="1"/>
  <c r="AK773" i="6" s="1"/>
  <c r="AL773" i="6" s="1"/>
  <c r="AH775" i="6"/>
  <c r="AI775" i="6" s="1"/>
  <c r="AJ775" i="6" s="1"/>
  <c r="AK775" i="6" s="1"/>
  <c r="AL775" i="6" s="1"/>
  <c r="AH777" i="6"/>
  <c r="AI777" i="6" s="1"/>
  <c r="AJ777" i="6" s="1"/>
  <c r="AK777" i="6" s="1"/>
  <c r="AL777" i="6" s="1"/>
  <c r="X80" i="3"/>
  <c r="W79" i="3"/>
  <c r="AR83" i="1" s="1"/>
  <c r="BN83" i="1" s="1"/>
  <c r="X75" i="3"/>
  <c r="W73" i="3"/>
  <c r="AQ206" i="1" s="1"/>
  <c r="BM206" i="1" s="1"/>
  <c r="W74" i="3"/>
  <c r="AQ1145" i="1" s="1"/>
  <c r="BM1145" i="1" s="1"/>
  <c r="W75" i="3"/>
  <c r="AQ165" i="1" s="1"/>
  <c r="BM165" i="1" s="1"/>
  <c r="X59" i="3"/>
  <c r="X60" i="3"/>
  <c r="W58" i="3"/>
  <c r="AO190" i="1" s="1"/>
  <c r="BK190" i="1" s="1"/>
  <c r="W60" i="3"/>
  <c r="AO754" i="1" s="1"/>
  <c r="BK754" i="1" s="1"/>
  <c r="W61" i="3"/>
  <c r="AO1208" i="1" s="1"/>
  <c r="BK1208" i="1" s="1"/>
  <c r="W62" i="3"/>
  <c r="AO627" i="1" s="1"/>
  <c r="BK627" i="1" s="1"/>
  <c r="W59" i="3"/>
  <c r="AO294" i="1" s="1"/>
  <c r="BK294" i="1" s="1"/>
  <c r="W53" i="3"/>
  <c r="AN595" i="1" s="1"/>
  <c r="BJ595" i="1" s="1"/>
  <c r="W54" i="3"/>
  <c r="AN932" i="1" s="1"/>
  <c r="BJ932" i="1" s="1"/>
  <c r="W27" i="3"/>
  <c r="W28" i="3"/>
  <c r="W29" i="3"/>
  <c r="W30" i="3"/>
  <c r="W31" i="3"/>
  <c r="W32" i="3"/>
  <c r="W33" i="3"/>
  <c r="X33" i="3" s="1"/>
  <c r="X17" i="3"/>
  <c r="X24" i="3" s="1"/>
  <c r="AG3" i="3" s="1"/>
  <c r="AY12" i="3" s="1"/>
  <c r="X18" i="3"/>
  <c r="X19" i="3"/>
  <c r="X20" i="3"/>
  <c r="X21" i="3"/>
  <c r="X22" i="3"/>
  <c r="X23" i="3"/>
  <c r="AO1160" i="1" l="1"/>
  <c r="BK1160" i="1" s="1"/>
  <c r="AO826" i="1"/>
  <c r="BK826" i="1" s="1"/>
  <c r="AO583" i="1"/>
  <c r="BK583" i="1" s="1"/>
  <c r="AO1216" i="1"/>
  <c r="BK1216" i="1" s="1"/>
  <c r="AQ660" i="1"/>
  <c r="BM660" i="1" s="1"/>
  <c r="AQ616" i="1"/>
  <c r="BM616" i="1" s="1"/>
  <c r="AQ1196" i="1"/>
  <c r="BM1196" i="1" s="1"/>
  <c r="AO950" i="1"/>
  <c r="BK950" i="1" s="1"/>
  <c r="AO43" i="1"/>
  <c r="BK43" i="1" s="1"/>
  <c r="AQ276" i="1"/>
  <c r="BM276" i="1" s="1"/>
  <c r="AQ381" i="1"/>
  <c r="BM381" i="1" s="1"/>
  <c r="AQ337" i="1"/>
  <c r="BM337" i="1" s="1"/>
  <c r="AN780" i="1"/>
  <c r="BJ780" i="1" s="1"/>
  <c r="AO1078" i="1"/>
  <c r="BK1078" i="1" s="1"/>
  <c r="X31" i="3"/>
  <c r="AR28" i="3"/>
  <c r="Y31" i="3"/>
  <c r="Z31" i="3" s="1"/>
  <c r="AS28" i="3" s="1"/>
  <c r="X58" i="3"/>
  <c r="X63" i="3" s="1"/>
  <c r="AG7" i="3" s="1"/>
  <c r="AY16" i="3" s="1"/>
  <c r="AO1272" i="1"/>
  <c r="BK1272" i="1" s="1"/>
  <c r="AO1144" i="1"/>
  <c r="BK1144" i="1" s="1"/>
  <c r="AO825" i="1"/>
  <c r="BK825" i="1" s="1"/>
  <c r="AO813" i="1"/>
  <c r="BK813" i="1" s="1"/>
  <c r="AQ682" i="1"/>
  <c r="BM682" i="1" s="1"/>
  <c r="AO669" i="1"/>
  <c r="BK669" i="1" s="1"/>
  <c r="AQ1260" i="1"/>
  <c r="BM1260" i="1" s="1"/>
  <c r="AQ1209" i="1"/>
  <c r="BM1209" i="1" s="1"/>
  <c r="AQ1104" i="1"/>
  <c r="BM1104" i="1" s="1"/>
  <c r="AO1054" i="1"/>
  <c r="BK1054" i="1" s="1"/>
  <c r="AO845" i="1"/>
  <c r="BK845" i="1" s="1"/>
  <c r="AO791" i="1"/>
  <c r="BK791" i="1" s="1"/>
  <c r="AQ1295" i="1"/>
  <c r="BM1295" i="1" s="1"/>
  <c r="AQ270" i="1"/>
  <c r="BM270" i="1" s="1"/>
  <c r="AN1201" i="1"/>
  <c r="BJ1201" i="1" s="1"/>
  <c r="AN1167" i="1"/>
  <c r="BJ1167" i="1" s="1"/>
  <c r="AR45" i="3"/>
  <c r="AS1237" i="6"/>
  <c r="AS1221" i="6"/>
  <c r="AS1298" i="6"/>
  <c r="AS1276" i="6"/>
  <c r="AS1260" i="6"/>
  <c r="AS1244" i="6"/>
  <c r="AS1267" i="6"/>
  <c r="AS1251" i="6"/>
  <c r="AS1306" i="6"/>
  <c r="AS1290" i="6"/>
  <c r="AS1274" i="6"/>
  <c r="AS1243" i="6"/>
  <c r="AS1213" i="6"/>
  <c r="AS1197" i="6"/>
  <c r="AS973" i="6"/>
  <c r="AS957" i="6"/>
  <c r="AS941" i="6"/>
  <c r="AS717" i="6"/>
  <c r="AS701" i="6"/>
  <c r="AS685" i="6"/>
  <c r="AS1066" i="6"/>
  <c r="AS1050" i="6"/>
  <c r="AS826" i="6"/>
  <c r="AS810" i="6"/>
  <c r="AS794" i="6"/>
  <c r="AS1143" i="6"/>
  <c r="AS1111" i="6"/>
  <c r="AS887" i="6"/>
  <c r="AS855" i="6"/>
  <c r="AS1249" i="6"/>
  <c r="AS1225" i="6"/>
  <c r="AS996" i="6"/>
  <c r="AS980" i="6"/>
  <c r="AS964" i="6"/>
  <c r="AS740" i="6"/>
  <c r="AS724" i="6"/>
  <c r="AS708" i="6"/>
  <c r="AS1025" i="6"/>
  <c r="AS1009" i="6"/>
  <c r="AS769" i="6"/>
  <c r="AS753" i="6"/>
  <c r="AS1038" i="6"/>
  <c r="AS814" i="6"/>
  <c r="AS782" i="6"/>
  <c r="AS1147" i="6"/>
  <c r="AS1131" i="6"/>
  <c r="AS907" i="6"/>
  <c r="AS875" i="6"/>
  <c r="AS651" i="6"/>
  <c r="AS1233" i="6"/>
  <c r="AS1230" i="6"/>
  <c r="AS1016" i="6"/>
  <c r="AS1000" i="6"/>
  <c r="AS984" i="6"/>
  <c r="AS760" i="6"/>
  <c r="AS744" i="6"/>
  <c r="AS728" i="6"/>
  <c r="AS1061" i="6"/>
  <c r="AS821" i="6"/>
  <c r="AS805" i="6"/>
  <c r="AS1154" i="6"/>
  <c r="AS1122" i="6"/>
  <c r="AS898" i="6"/>
  <c r="AS866" i="6"/>
  <c r="AS1215" i="6"/>
  <c r="AS1199" i="6"/>
  <c r="AS1183" i="6"/>
  <c r="AS959" i="6"/>
  <c r="AS943" i="6"/>
  <c r="AS927" i="6"/>
  <c r="AS703" i="6"/>
  <c r="AS687" i="6"/>
  <c r="AS671" i="6"/>
  <c r="AS1036" i="6"/>
  <c r="AS1020" i="6"/>
  <c r="AS1004" i="6"/>
  <c r="AS764" i="6"/>
  <c r="AS748" i="6"/>
  <c r="AS1081" i="6"/>
  <c r="AS1065" i="6"/>
  <c r="AS1049" i="6"/>
  <c r="AS825" i="6"/>
  <c r="AS793" i="6"/>
  <c r="AS1094" i="6"/>
  <c r="AS1062" i="6"/>
  <c r="AS838" i="6"/>
  <c r="AS806" i="6"/>
  <c r="AS585" i="6"/>
  <c r="AS553" i="6"/>
  <c r="AS300" i="6"/>
  <c r="AS284" i="6"/>
  <c r="AS614" i="6"/>
  <c r="AS582" i="6"/>
  <c r="AS361" i="6"/>
  <c r="AS345" i="6"/>
  <c r="AS329" i="6"/>
  <c r="AS119" i="6"/>
  <c r="AS109" i="6"/>
  <c r="AS662" i="6"/>
  <c r="AS422" i="6"/>
  <c r="AS390" i="6"/>
  <c r="AS159" i="6"/>
  <c r="AS149" i="6"/>
  <c r="AS136" i="6"/>
  <c r="AS467" i="6"/>
  <c r="AS451" i="6"/>
  <c r="AS435" i="6"/>
  <c r="AS217" i="6"/>
  <c r="AS204" i="6"/>
  <c r="AS188" i="6"/>
  <c r="AS464" i="6"/>
  <c r="AS448" i="6"/>
  <c r="AS432" i="6"/>
  <c r="AS185" i="6"/>
  <c r="AS169" i="6"/>
  <c r="AS1040" i="6"/>
  <c r="AS1024" i="6"/>
  <c r="AS1008" i="6"/>
  <c r="AS784" i="6"/>
  <c r="AS768" i="6"/>
  <c r="AS752" i="6"/>
  <c r="AS445" i="6"/>
  <c r="AS214" i="6"/>
  <c r="AS198" i="6"/>
  <c r="AS182" i="6"/>
  <c r="AS487" i="6"/>
  <c r="AS458" i="6"/>
  <c r="AS234" i="6"/>
  <c r="AS224" i="6"/>
  <c r="AS211" i="6"/>
  <c r="AS548" i="6"/>
  <c r="AS516" i="6"/>
  <c r="AS263" i="6"/>
  <c r="AS657" i="6"/>
  <c r="AS645" i="6"/>
  <c r="AS404" i="6"/>
  <c r="AS388" i="6"/>
  <c r="AS372" i="6"/>
  <c r="AS157" i="6"/>
  <c r="AS147" i="6"/>
  <c r="AS134" i="6"/>
  <c r="AS1123" i="6"/>
  <c r="AS1107" i="6"/>
  <c r="AS1091" i="6"/>
  <c r="AS835" i="6"/>
  <c r="AS739" i="6"/>
  <c r="AS558" i="6"/>
  <c r="AS526" i="6"/>
  <c r="AS433" i="6"/>
  <c r="AS305" i="6"/>
  <c r="AS273" i="6"/>
  <c r="AS170" i="6"/>
  <c r="AS523" i="6"/>
  <c r="AS507" i="6"/>
  <c r="AS491" i="6"/>
  <c r="AS238" i="6"/>
  <c r="AS225" i="6"/>
  <c r="AS628" i="6"/>
  <c r="AS552" i="6"/>
  <c r="AS536" i="6"/>
  <c r="AS520" i="6"/>
  <c r="AS427" i="6"/>
  <c r="AS299" i="6"/>
  <c r="AS283" i="6"/>
  <c r="AS267" i="6"/>
  <c r="AS111" i="6"/>
  <c r="AS597" i="6"/>
  <c r="AS565" i="6"/>
  <c r="AS472" i="6"/>
  <c r="AS312" i="6"/>
  <c r="AS177" i="6"/>
  <c r="AS681" i="6"/>
  <c r="AS643" i="6"/>
  <c r="AS530" i="6"/>
  <c r="AS389" i="6"/>
  <c r="AS373" i="6"/>
  <c r="AS277" i="6"/>
  <c r="AS219" i="6"/>
  <c r="AS588" i="6"/>
  <c r="AS572" i="6"/>
  <c r="AS556" i="6"/>
  <c r="AS216" i="6"/>
  <c r="AS76" i="6"/>
  <c r="AS154" i="6"/>
  <c r="AS113" i="6"/>
  <c r="AS100" i="6"/>
  <c r="AS88" i="6"/>
  <c r="AS55" i="6"/>
  <c r="AS49" i="6"/>
  <c r="AS543" i="6"/>
  <c r="AS447" i="6"/>
  <c r="AS399" i="6"/>
  <c r="AS319" i="6"/>
  <c r="AS303" i="6"/>
  <c r="AS287" i="6"/>
  <c r="AS187" i="6"/>
  <c r="AS83" i="6"/>
  <c r="AS77" i="6"/>
  <c r="AS68" i="6"/>
  <c r="AS148" i="6"/>
  <c r="AS53" i="6"/>
  <c r="AS50" i="6"/>
  <c r="AS35" i="6"/>
  <c r="AS418" i="6"/>
  <c r="AS370" i="6"/>
  <c r="AS338" i="6"/>
  <c r="AS322" i="6"/>
  <c r="AS290" i="6"/>
  <c r="AS258" i="6"/>
  <c r="AW258" i="6" s="1"/>
  <c r="AS59" i="6"/>
  <c r="AS128" i="6"/>
  <c r="AS114" i="6"/>
  <c r="AS158" i="6"/>
  <c r="AS116" i="6"/>
  <c r="AS97" i="6"/>
  <c r="AS20" i="6"/>
  <c r="AS13" i="6"/>
  <c r="AS1281" i="6"/>
  <c r="AS66" i="6"/>
  <c r="AS30" i="6"/>
  <c r="AS10" i="6"/>
  <c r="AS122" i="6"/>
  <c r="AS106" i="6"/>
  <c r="AS90" i="6"/>
  <c r="AS42" i="6"/>
  <c r="AS144" i="6"/>
  <c r="AS102" i="6"/>
  <c r="AS24" i="6"/>
  <c r="AS87" i="6"/>
  <c r="AO227" i="1"/>
  <c r="BK227" i="1" s="1"/>
  <c r="AO19" i="1"/>
  <c r="BK19" i="1" s="1"/>
  <c r="AO45" i="1"/>
  <c r="BK45" i="1" s="1"/>
  <c r="AO197" i="1"/>
  <c r="BK197" i="1" s="1"/>
  <c r="AO221" i="1"/>
  <c r="BK221" i="1" s="1"/>
  <c r="AO240" i="1"/>
  <c r="BK240" i="1" s="1"/>
  <c r="AO267" i="1"/>
  <c r="BK267" i="1" s="1"/>
  <c r="AO484" i="1"/>
  <c r="BK484" i="1" s="1"/>
  <c r="AO528" i="1"/>
  <c r="BK528" i="1" s="1"/>
  <c r="AO562" i="1"/>
  <c r="BK562" i="1" s="1"/>
  <c r="AO568" i="1"/>
  <c r="BK568" i="1" s="1"/>
  <c r="AO608" i="1"/>
  <c r="BK608" i="1" s="1"/>
  <c r="AO668" i="1"/>
  <c r="BK668" i="1" s="1"/>
  <c r="AO678" i="1"/>
  <c r="BK678" i="1" s="1"/>
  <c r="AO688" i="1"/>
  <c r="BK688" i="1" s="1"/>
  <c r="AO695" i="1"/>
  <c r="BK695" i="1" s="1"/>
  <c r="AO195" i="1"/>
  <c r="BK195" i="1" s="1"/>
  <c r="AO20" i="1"/>
  <c r="BK20" i="1" s="1"/>
  <c r="AO46" i="1"/>
  <c r="BK46" i="1" s="1"/>
  <c r="AO68" i="1"/>
  <c r="BK68" i="1" s="1"/>
  <c r="AO144" i="1"/>
  <c r="BK144" i="1" s="1"/>
  <c r="AO191" i="1"/>
  <c r="BK191" i="1" s="1"/>
  <c r="AO198" i="1"/>
  <c r="BK198" i="1" s="1"/>
  <c r="AO214" i="1"/>
  <c r="BK214" i="1" s="1"/>
  <c r="AO250" i="1"/>
  <c r="BK250" i="1" s="1"/>
  <c r="AO285" i="1"/>
  <c r="BK285" i="1" s="1"/>
  <c r="AO302" i="1"/>
  <c r="BK302" i="1" s="1"/>
  <c r="AO324" i="1"/>
  <c r="BK324" i="1" s="1"/>
  <c r="AO361" i="1"/>
  <c r="BK361" i="1" s="1"/>
  <c r="AO497" i="1"/>
  <c r="BK497" i="1" s="1"/>
  <c r="AO529" i="1"/>
  <c r="BK529" i="1" s="1"/>
  <c r="AO175" i="1"/>
  <c r="BK175" i="1" s="1"/>
  <c r="AO61" i="1"/>
  <c r="BK61" i="1" s="1"/>
  <c r="AO69" i="1"/>
  <c r="BK69" i="1" s="1"/>
  <c r="AO130" i="1"/>
  <c r="BK130" i="1" s="1"/>
  <c r="AO233" i="1"/>
  <c r="BK233" i="1" s="1"/>
  <c r="AO498" i="1"/>
  <c r="BK498" i="1" s="1"/>
  <c r="AO521" i="1"/>
  <c r="BK521" i="1" s="1"/>
  <c r="AO530" i="1"/>
  <c r="BK530" i="1" s="1"/>
  <c r="AO540" i="1"/>
  <c r="BK540" i="1" s="1"/>
  <c r="AO556" i="1"/>
  <c r="BK556" i="1" s="1"/>
  <c r="AO617" i="1"/>
  <c r="BK617" i="1" s="1"/>
  <c r="AO31" i="1"/>
  <c r="BK31" i="1" s="1"/>
  <c r="AO70" i="1"/>
  <c r="BK70" i="1" s="1"/>
  <c r="AO77" i="1"/>
  <c r="BK77" i="1" s="1"/>
  <c r="AO131" i="1"/>
  <c r="BK131" i="1" s="1"/>
  <c r="AO166" i="1"/>
  <c r="BK166" i="1" s="1"/>
  <c r="AO261" i="1"/>
  <c r="BK261" i="1" s="1"/>
  <c r="AO431" i="1"/>
  <c r="BK431" i="1" s="1"/>
  <c r="AO474" i="1"/>
  <c r="BK474" i="1" s="1"/>
  <c r="AO522" i="1"/>
  <c r="BK522" i="1" s="1"/>
  <c r="AO541" i="1"/>
  <c r="BK541" i="1" s="1"/>
  <c r="AO557" i="1"/>
  <c r="BK557" i="1" s="1"/>
  <c r="AO618" i="1"/>
  <c r="BK618" i="1" s="1"/>
  <c r="Y58" i="3"/>
  <c r="Z58" i="3" s="1"/>
  <c r="AS45" i="3" s="1"/>
  <c r="AO41" i="1"/>
  <c r="BK41" i="1" s="1"/>
  <c r="AO71" i="1"/>
  <c r="BK71" i="1" s="1"/>
  <c r="AO176" i="1"/>
  <c r="BK176" i="1" s="1"/>
  <c r="AO245" i="1"/>
  <c r="BK245" i="1" s="1"/>
  <c r="AO262" i="1"/>
  <c r="BK262" i="1" s="1"/>
  <c r="AO395" i="1"/>
  <c r="BK395" i="1" s="1"/>
  <c r="AO432" i="1"/>
  <c r="BK432" i="1" s="1"/>
  <c r="AO475" i="1"/>
  <c r="BK475" i="1" s="1"/>
  <c r="AO492" i="1"/>
  <c r="BK492" i="1" s="1"/>
  <c r="AO558" i="1"/>
  <c r="BK558" i="1" s="1"/>
  <c r="AO582" i="1"/>
  <c r="BK582" i="1" s="1"/>
  <c r="AO619" i="1"/>
  <c r="BK619" i="1" s="1"/>
  <c r="AO635" i="1"/>
  <c r="BK635" i="1" s="1"/>
  <c r="AO650" i="1"/>
  <c r="BK650" i="1" s="1"/>
  <c r="AO109" i="1"/>
  <c r="BK109" i="1" s="1"/>
  <c r="AO301" i="1"/>
  <c r="BK301" i="1" s="1"/>
  <c r="AO7" i="1"/>
  <c r="BK7" i="1" s="1"/>
  <c r="AO24" i="1"/>
  <c r="BK24" i="1" s="1"/>
  <c r="AO72" i="1"/>
  <c r="BK72" i="1" s="1"/>
  <c r="AO111" i="1"/>
  <c r="BK111" i="1" s="1"/>
  <c r="AO140" i="1"/>
  <c r="BK140" i="1" s="1"/>
  <c r="AO202" i="1"/>
  <c r="BK202" i="1" s="1"/>
  <c r="AO218" i="1"/>
  <c r="BK218" i="1" s="1"/>
  <c r="AO289" i="1"/>
  <c r="BK289" i="1" s="1"/>
  <c r="AO297" i="1"/>
  <c r="BK297" i="1" s="1"/>
  <c r="AO351" i="1"/>
  <c r="BK351" i="1" s="1"/>
  <c r="AO366" i="1"/>
  <c r="BK366" i="1" s="1"/>
  <c r="AO396" i="1"/>
  <c r="BK396" i="1" s="1"/>
  <c r="AO433" i="1"/>
  <c r="BK433" i="1" s="1"/>
  <c r="AO493" i="1"/>
  <c r="BK493" i="1" s="1"/>
  <c r="AO105" i="1"/>
  <c r="BK105" i="1" s="1"/>
  <c r="AO434" i="1"/>
  <c r="BK434" i="1" s="1"/>
  <c r="AO340" i="1"/>
  <c r="BK340" i="1" s="1"/>
  <c r="AO18" i="1"/>
  <c r="BK18" i="1" s="1"/>
  <c r="AO186" i="1"/>
  <c r="BK186" i="1" s="1"/>
  <c r="AO350" i="1"/>
  <c r="BK350" i="1" s="1"/>
  <c r="AO702" i="1"/>
  <c r="BK702" i="1" s="1"/>
  <c r="AO777" i="1"/>
  <c r="BK777" i="1" s="1"/>
  <c r="AO814" i="1"/>
  <c r="BK814" i="1" s="1"/>
  <c r="AO822" i="1"/>
  <c r="BK822" i="1" s="1"/>
  <c r="AO848" i="1"/>
  <c r="BK848" i="1" s="1"/>
  <c r="AO856" i="1"/>
  <c r="BK856" i="1" s="1"/>
  <c r="AO864" i="1"/>
  <c r="BK864" i="1" s="1"/>
  <c r="AO872" i="1"/>
  <c r="BK872" i="1" s="1"/>
  <c r="AO888" i="1"/>
  <c r="BK888" i="1" s="1"/>
  <c r="AO912" i="1"/>
  <c r="BK912" i="1" s="1"/>
  <c r="AO920" i="1"/>
  <c r="BK920" i="1" s="1"/>
  <c r="AO928" i="1"/>
  <c r="BK928" i="1" s="1"/>
  <c r="AO936" i="1"/>
  <c r="BK936" i="1" s="1"/>
  <c r="AO944" i="1"/>
  <c r="BK944" i="1" s="1"/>
  <c r="AO952" i="1"/>
  <c r="BK952" i="1" s="1"/>
  <c r="AO960" i="1"/>
  <c r="BK960" i="1" s="1"/>
  <c r="AO968" i="1"/>
  <c r="BK968" i="1" s="1"/>
  <c r="AO984" i="1"/>
  <c r="BK984" i="1" s="1"/>
  <c r="AO992" i="1"/>
  <c r="BK992" i="1" s="1"/>
  <c r="AO1000" i="1"/>
  <c r="BK1000" i="1" s="1"/>
  <c r="AO1008" i="1"/>
  <c r="BK1008" i="1" s="1"/>
  <c r="AO1016" i="1"/>
  <c r="BK1016" i="1" s="1"/>
  <c r="AO1024" i="1"/>
  <c r="BK1024" i="1" s="1"/>
  <c r="AO1032" i="1"/>
  <c r="BK1032" i="1" s="1"/>
  <c r="AO1040" i="1"/>
  <c r="BK1040" i="1" s="1"/>
  <c r="AO1048" i="1"/>
  <c r="BK1048" i="1" s="1"/>
  <c r="AO1056" i="1"/>
  <c r="BK1056" i="1" s="1"/>
  <c r="AO1064" i="1"/>
  <c r="BK1064" i="1" s="1"/>
  <c r="AO329" i="1"/>
  <c r="BK329" i="1" s="1"/>
  <c r="AO397" i="1"/>
  <c r="BK397" i="1" s="1"/>
  <c r="AO502" i="1"/>
  <c r="BK502" i="1" s="1"/>
  <c r="AO567" i="1"/>
  <c r="BK567" i="1" s="1"/>
  <c r="AO656" i="1"/>
  <c r="BK656" i="1" s="1"/>
  <c r="AO33" i="1"/>
  <c r="BK33" i="1" s="1"/>
  <c r="AO55" i="1"/>
  <c r="BK55" i="1" s="1"/>
  <c r="AO88" i="1"/>
  <c r="BK88" i="1" s="1"/>
  <c r="AO160" i="1"/>
  <c r="BK160" i="1" s="1"/>
  <c r="AO194" i="1"/>
  <c r="BK194" i="1" s="1"/>
  <c r="AO269" i="1"/>
  <c r="BK269" i="1" s="1"/>
  <c r="AO322" i="1"/>
  <c r="BK322" i="1" s="1"/>
  <c r="AO411" i="1"/>
  <c r="BK411" i="1" s="1"/>
  <c r="AO535" i="1"/>
  <c r="BK535" i="1" s="1"/>
  <c r="AO565" i="1"/>
  <c r="BK565" i="1" s="1"/>
  <c r="AO579" i="1"/>
  <c r="BK579" i="1" s="1"/>
  <c r="AO601" i="1"/>
  <c r="BK601" i="1" s="1"/>
  <c r="AO633" i="1"/>
  <c r="BK633" i="1" s="1"/>
  <c r="AO665" i="1"/>
  <c r="BK665" i="1" s="1"/>
  <c r="AO84" i="1"/>
  <c r="BK84" i="1" s="1"/>
  <c r="AO119" i="1"/>
  <c r="BK119" i="1" s="1"/>
  <c r="AO479" i="1"/>
  <c r="BK479" i="1" s="1"/>
  <c r="AO539" i="1"/>
  <c r="BK539" i="1" s="1"/>
  <c r="AO603" i="1"/>
  <c r="BK603" i="1" s="1"/>
  <c r="AO15" i="1"/>
  <c r="BK15" i="1" s="1"/>
  <c r="AO168" i="1"/>
  <c r="BK168" i="1" s="1"/>
  <c r="AO182" i="1"/>
  <c r="BK182" i="1" s="1"/>
  <c r="AO234" i="1"/>
  <c r="BK234" i="1" s="1"/>
  <c r="AO256" i="1"/>
  <c r="BK256" i="1" s="1"/>
  <c r="AO309" i="1"/>
  <c r="BK309" i="1" s="1"/>
  <c r="AO466" i="1"/>
  <c r="BK466" i="1" s="1"/>
  <c r="AO500" i="1"/>
  <c r="BK500" i="1" s="1"/>
  <c r="AO508" i="1"/>
  <c r="BK508" i="1" s="1"/>
  <c r="AO578" i="1"/>
  <c r="BK578" i="1" s="1"/>
  <c r="AO598" i="1"/>
  <c r="BK598" i="1" s="1"/>
  <c r="AO818" i="1"/>
  <c r="BK818" i="1" s="1"/>
  <c r="AO1072" i="1"/>
  <c r="BK1072" i="1" s="1"/>
  <c r="AO1080" i="1"/>
  <c r="BK1080" i="1" s="1"/>
  <c r="AO1088" i="1"/>
  <c r="BK1088" i="1" s="1"/>
  <c r="AO308" i="1"/>
  <c r="BK308" i="1" s="1"/>
  <c r="AO435" i="1"/>
  <c r="BK435" i="1" s="1"/>
  <c r="AO260" i="1"/>
  <c r="BK260" i="1" s="1"/>
  <c r="AO452" i="1"/>
  <c r="BK452" i="1" s="1"/>
  <c r="AO189" i="1"/>
  <c r="BK189" i="1" s="1"/>
  <c r="AO384" i="1"/>
  <c r="BK384" i="1" s="1"/>
  <c r="AO703" i="1"/>
  <c r="BK703" i="1" s="1"/>
  <c r="AO815" i="1"/>
  <c r="BK815" i="1" s="1"/>
  <c r="AO841" i="1"/>
  <c r="BK841" i="1" s="1"/>
  <c r="AO849" i="1"/>
  <c r="BK849" i="1" s="1"/>
  <c r="AO857" i="1"/>
  <c r="BK857" i="1" s="1"/>
  <c r="AO865" i="1"/>
  <c r="BK865" i="1" s="1"/>
  <c r="AO873" i="1"/>
  <c r="BK873" i="1" s="1"/>
  <c r="AO881" i="1"/>
  <c r="BK881" i="1" s="1"/>
  <c r="AO889" i="1"/>
  <c r="BK889" i="1" s="1"/>
  <c r="AO913" i="1"/>
  <c r="BK913" i="1" s="1"/>
  <c r="AO921" i="1"/>
  <c r="BK921" i="1" s="1"/>
  <c r="AO945" i="1"/>
  <c r="BK945" i="1" s="1"/>
  <c r="AO953" i="1"/>
  <c r="BK953" i="1" s="1"/>
  <c r="AO961" i="1"/>
  <c r="BK961" i="1" s="1"/>
  <c r="AO969" i="1"/>
  <c r="BK969" i="1" s="1"/>
  <c r="AO985" i="1"/>
  <c r="BK985" i="1" s="1"/>
  <c r="AO993" i="1"/>
  <c r="BK993" i="1" s="1"/>
  <c r="AO1001" i="1"/>
  <c r="BK1001" i="1" s="1"/>
  <c r="AO1009" i="1"/>
  <c r="BK1009" i="1" s="1"/>
  <c r="AO1017" i="1"/>
  <c r="BK1017" i="1" s="1"/>
  <c r="AO1025" i="1"/>
  <c r="BK1025" i="1" s="1"/>
  <c r="AO1033" i="1"/>
  <c r="BK1033" i="1" s="1"/>
  <c r="AO1041" i="1"/>
  <c r="BK1041" i="1" s="1"/>
  <c r="AO1049" i="1"/>
  <c r="BK1049" i="1" s="1"/>
  <c r="AO1057" i="1"/>
  <c r="BK1057" i="1" s="1"/>
  <c r="AO149" i="1"/>
  <c r="BK149" i="1" s="1"/>
  <c r="AO398" i="1"/>
  <c r="BK398" i="1" s="1"/>
  <c r="AO574" i="1"/>
  <c r="BK574" i="1" s="1"/>
  <c r="AO711" i="1"/>
  <c r="BK711" i="1" s="1"/>
  <c r="AO104" i="1"/>
  <c r="BK104" i="1" s="1"/>
  <c r="AO188" i="1"/>
  <c r="BK188" i="1" s="1"/>
  <c r="AO426" i="1"/>
  <c r="BK426" i="1" s="1"/>
  <c r="AO655" i="1"/>
  <c r="BK655" i="1" s="1"/>
  <c r="AO266" i="1"/>
  <c r="BK266" i="1" s="1"/>
  <c r="AO425" i="1"/>
  <c r="BK425" i="1" s="1"/>
  <c r="AO488" i="1"/>
  <c r="BK488" i="1" s="1"/>
  <c r="AO687" i="1"/>
  <c r="BK687" i="1" s="1"/>
  <c r="AO694" i="1"/>
  <c r="BK694" i="1" s="1"/>
  <c r="AO107" i="1"/>
  <c r="BK107" i="1" s="1"/>
  <c r="AO152" i="1"/>
  <c r="BK152" i="1" s="1"/>
  <c r="AO315" i="1"/>
  <c r="BK315" i="1" s="1"/>
  <c r="AO412" i="1"/>
  <c r="BK412" i="1" s="1"/>
  <c r="AO459" i="1"/>
  <c r="BK459" i="1" s="1"/>
  <c r="AO467" i="1"/>
  <c r="BK467" i="1" s="1"/>
  <c r="AO509" i="1"/>
  <c r="BK509" i="1" s="1"/>
  <c r="AO536" i="1"/>
  <c r="BK536" i="1" s="1"/>
  <c r="AO566" i="1"/>
  <c r="BK566" i="1" s="1"/>
  <c r="AO602" i="1"/>
  <c r="BK602" i="1" s="1"/>
  <c r="AO610" i="1"/>
  <c r="BK610" i="1" s="1"/>
  <c r="AO666" i="1"/>
  <c r="BK666" i="1" s="1"/>
  <c r="AO60" i="1"/>
  <c r="BK60" i="1" s="1"/>
  <c r="AO120" i="1"/>
  <c r="BK120" i="1" s="1"/>
  <c r="AO143" i="1"/>
  <c r="BK143" i="1" s="1"/>
  <c r="AO201" i="1"/>
  <c r="BK201" i="1" s="1"/>
  <c r="AO307" i="1"/>
  <c r="BK307" i="1" s="1"/>
  <c r="AO16" i="1"/>
  <c r="BK16" i="1" s="1"/>
  <c r="AO27" i="1"/>
  <c r="BK27" i="1" s="1"/>
  <c r="AO96" i="1"/>
  <c r="BK96" i="1" s="1"/>
  <c r="AO241" i="1"/>
  <c r="BK241" i="1" s="1"/>
  <c r="AO257" i="1"/>
  <c r="BK257" i="1" s="1"/>
  <c r="AO303" i="1"/>
  <c r="BK303" i="1" s="1"/>
  <c r="AO310" i="1"/>
  <c r="BK310" i="1" s="1"/>
  <c r="AO318" i="1"/>
  <c r="BK318" i="1" s="1"/>
  <c r="AO436" i="1"/>
  <c r="BK436" i="1" s="1"/>
  <c r="AO476" i="1"/>
  <c r="BK476" i="1" s="1"/>
  <c r="AO569" i="1"/>
  <c r="BK569" i="1" s="1"/>
  <c r="AO599" i="1"/>
  <c r="BK599" i="1" s="1"/>
  <c r="AO819" i="1"/>
  <c r="BK819" i="1" s="1"/>
  <c r="AO1065" i="1"/>
  <c r="BK1065" i="1" s="1"/>
  <c r="AO1081" i="1"/>
  <c r="BK1081" i="1" s="1"/>
  <c r="AO1089" i="1"/>
  <c r="BK1089" i="1" s="1"/>
  <c r="AO513" i="1"/>
  <c r="BK513" i="1" s="1"/>
  <c r="AO232" i="1"/>
  <c r="BK232" i="1" s="1"/>
  <c r="AO345" i="1"/>
  <c r="BK345" i="1" s="1"/>
  <c r="AO239" i="1"/>
  <c r="BK239" i="1" s="1"/>
  <c r="AO323" i="1"/>
  <c r="BK323" i="1" s="1"/>
  <c r="AO704" i="1"/>
  <c r="BK704" i="1" s="1"/>
  <c r="AO747" i="1"/>
  <c r="BK747" i="1" s="1"/>
  <c r="AO800" i="1"/>
  <c r="BK800" i="1" s="1"/>
  <c r="AO842" i="1"/>
  <c r="BK842" i="1" s="1"/>
  <c r="AO858" i="1"/>
  <c r="BK858" i="1" s="1"/>
  <c r="AO866" i="1"/>
  <c r="BK866" i="1" s="1"/>
  <c r="AO874" i="1"/>
  <c r="BK874" i="1" s="1"/>
  <c r="AO882" i="1"/>
  <c r="BK882" i="1" s="1"/>
  <c r="AO890" i="1"/>
  <c r="BK890" i="1" s="1"/>
  <c r="AO898" i="1"/>
  <c r="BK898" i="1" s="1"/>
  <c r="AO906" i="1"/>
  <c r="BK906" i="1" s="1"/>
  <c r="AO914" i="1"/>
  <c r="BK914" i="1" s="1"/>
  <c r="AO922" i="1"/>
  <c r="BK922" i="1" s="1"/>
  <c r="AO946" i="1"/>
  <c r="BK946" i="1" s="1"/>
  <c r="AO954" i="1"/>
  <c r="BK954" i="1" s="1"/>
  <c r="AO962" i="1"/>
  <c r="BK962" i="1" s="1"/>
  <c r="AO978" i="1"/>
  <c r="BK978" i="1" s="1"/>
  <c r="AO986" i="1"/>
  <c r="BK986" i="1" s="1"/>
  <c r="AO994" i="1"/>
  <c r="BK994" i="1" s="1"/>
  <c r="AO1002" i="1"/>
  <c r="BK1002" i="1" s="1"/>
  <c r="AO1010" i="1"/>
  <c r="BK1010" i="1" s="1"/>
  <c r="AO1018" i="1"/>
  <c r="BK1018" i="1" s="1"/>
  <c r="AO1026" i="1"/>
  <c r="BK1026" i="1" s="1"/>
  <c r="AO1034" i="1"/>
  <c r="BK1034" i="1" s="1"/>
  <c r="AO1042" i="1"/>
  <c r="BK1042" i="1" s="1"/>
  <c r="AO1050" i="1"/>
  <c r="BK1050" i="1" s="1"/>
  <c r="AO36" i="1"/>
  <c r="BK36" i="1" s="1"/>
  <c r="AO385" i="1"/>
  <c r="BK385" i="1" s="1"/>
  <c r="AO503" i="1"/>
  <c r="BK503" i="1" s="1"/>
  <c r="AO575" i="1"/>
  <c r="BK575" i="1" s="1"/>
  <c r="AO672" i="1"/>
  <c r="BK672" i="1" s="1"/>
  <c r="AO710" i="1"/>
  <c r="BK710" i="1" s="1"/>
  <c r="AO49" i="1"/>
  <c r="BK49" i="1" s="1"/>
  <c r="AO108" i="1"/>
  <c r="BK108" i="1" s="1"/>
  <c r="AO124" i="1"/>
  <c r="BK124" i="1" s="1"/>
  <c r="AO138" i="1"/>
  <c r="BK138" i="1" s="1"/>
  <c r="AO153" i="1"/>
  <c r="BK153" i="1" s="1"/>
  <c r="AO171" i="1"/>
  <c r="BK171" i="1" s="1"/>
  <c r="AO223" i="1"/>
  <c r="BK223" i="1" s="1"/>
  <c r="AO247" i="1"/>
  <c r="BK247" i="1" s="1"/>
  <c r="AO378" i="1"/>
  <c r="BK378" i="1" s="1"/>
  <c r="AO400" i="1"/>
  <c r="BK400" i="1" s="1"/>
  <c r="AO406" i="1"/>
  <c r="BK406" i="1" s="1"/>
  <c r="AO413" i="1"/>
  <c r="BK413" i="1" s="1"/>
  <c r="AO460" i="1"/>
  <c r="BK460" i="1" s="1"/>
  <c r="AO518" i="1"/>
  <c r="BK518" i="1" s="1"/>
  <c r="AO524" i="1"/>
  <c r="BK524" i="1" s="1"/>
  <c r="AO537" i="1"/>
  <c r="BK537" i="1" s="1"/>
  <c r="AO553" i="1"/>
  <c r="BK553" i="1" s="1"/>
  <c r="AO611" i="1"/>
  <c r="BK611" i="1" s="1"/>
  <c r="AO2" i="1"/>
  <c r="BK2" i="1" s="1"/>
  <c r="AO173" i="1"/>
  <c r="BK173" i="1" s="1"/>
  <c r="AO238" i="1"/>
  <c r="BK238" i="1" s="1"/>
  <c r="AO335" i="1"/>
  <c r="BK335" i="1" s="1"/>
  <c r="AO391" i="1"/>
  <c r="BK391" i="1" s="1"/>
  <c r="AO414" i="1"/>
  <c r="BK414" i="1" s="1"/>
  <c r="AO9" i="1"/>
  <c r="BK9" i="1" s="1"/>
  <c r="AO42" i="1"/>
  <c r="BK42" i="1" s="1"/>
  <c r="AO82" i="1"/>
  <c r="BK82" i="1" s="1"/>
  <c r="AO112" i="1"/>
  <c r="BK112" i="1" s="1"/>
  <c r="AO170" i="1"/>
  <c r="BK170" i="1" s="1"/>
  <c r="AO280" i="1"/>
  <c r="BK280" i="1" s="1"/>
  <c r="AO304" i="1"/>
  <c r="BK304" i="1" s="1"/>
  <c r="AO337" i="1"/>
  <c r="BK337" i="1" s="1"/>
  <c r="AO382" i="1"/>
  <c r="BK382" i="1" s="1"/>
  <c r="AO570" i="1"/>
  <c r="BK570" i="1" s="1"/>
  <c r="AO716" i="1"/>
  <c r="BK716" i="1" s="1"/>
  <c r="AO725" i="1"/>
  <c r="BK725" i="1" s="1"/>
  <c r="AO741" i="1"/>
  <c r="BK741" i="1" s="1"/>
  <c r="AO748" i="1"/>
  <c r="BK748" i="1" s="1"/>
  <c r="AO1066" i="1"/>
  <c r="BK1066" i="1" s="1"/>
  <c r="AO1074" i="1"/>
  <c r="BK1074" i="1" s="1"/>
  <c r="AO1082" i="1"/>
  <c r="BK1082" i="1" s="1"/>
  <c r="AO1090" i="1"/>
  <c r="BK1090" i="1" s="1"/>
  <c r="AO346" i="1"/>
  <c r="BK346" i="1" s="1"/>
  <c r="AO651" i="1"/>
  <c r="BK651" i="1" s="1"/>
  <c r="AO676" i="1"/>
  <c r="BK676" i="1" s="1"/>
  <c r="AO50" i="1"/>
  <c r="BK50" i="1" s="1"/>
  <c r="AO360" i="1"/>
  <c r="BK360" i="1" s="1"/>
  <c r="AO697" i="1"/>
  <c r="BK697" i="1" s="1"/>
  <c r="AO715" i="1"/>
  <c r="BK715" i="1" s="1"/>
  <c r="AO723" i="1"/>
  <c r="BK723" i="1" s="1"/>
  <c r="AO801" i="1"/>
  <c r="BK801" i="1" s="1"/>
  <c r="AO843" i="1"/>
  <c r="BK843" i="1" s="1"/>
  <c r="AO859" i="1"/>
  <c r="BK859" i="1" s="1"/>
  <c r="AO867" i="1"/>
  <c r="BK867" i="1" s="1"/>
  <c r="AO875" i="1"/>
  <c r="BK875" i="1" s="1"/>
  <c r="AO883" i="1"/>
  <c r="BK883" i="1" s="1"/>
  <c r="AO891" i="1"/>
  <c r="BK891" i="1" s="1"/>
  <c r="AO899" i="1"/>
  <c r="BK899" i="1" s="1"/>
  <c r="AO907" i="1"/>
  <c r="BK907" i="1" s="1"/>
  <c r="AO915" i="1"/>
  <c r="BK915" i="1" s="1"/>
  <c r="AO923" i="1"/>
  <c r="BK923" i="1" s="1"/>
  <c r="AO947" i="1"/>
  <c r="BK947" i="1" s="1"/>
  <c r="AO955" i="1"/>
  <c r="BK955" i="1" s="1"/>
  <c r="AO979" i="1"/>
  <c r="BK979" i="1" s="1"/>
  <c r="AO987" i="1"/>
  <c r="BK987" i="1" s="1"/>
  <c r="AO995" i="1"/>
  <c r="BK995" i="1" s="1"/>
  <c r="AO1011" i="1"/>
  <c r="BK1011" i="1" s="1"/>
  <c r="AO1019" i="1"/>
  <c r="BK1019" i="1" s="1"/>
  <c r="AO1027" i="1"/>
  <c r="BK1027" i="1" s="1"/>
  <c r="AO1035" i="1"/>
  <c r="BK1035" i="1" s="1"/>
  <c r="AO1043" i="1"/>
  <c r="BK1043" i="1" s="1"/>
  <c r="AO162" i="1"/>
  <c r="BK162" i="1" s="1"/>
  <c r="AO386" i="1"/>
  <c r="BK386" i="1" s="1"/>
  <c r="AO620" i="1"/>
  <c r="BK620" i="1" s="1"/>
  <c r="AO89" i="1"/>
  <c r="BK89" i="1" s="1"/>
  <c r="AO271" i="1"/>
  <c r="BK271" i="1" s="1"/>
  <c r="AO430" i="1"/>
  <c r="BK430" i="1" s="1"/>
  <c r="AO572" i="1"/>
  <c r="BK572" i="1" s="1"/>
  <c r="AO649" i="1"/>
  <c r="BK649" i="1" s="1"/>
  <c r="AO673" i="1"/>
  <c r="BK673" i="1" s="1"/>
  <c r="AO75" i="1"/>
  <c r="BK75" i="1" s="1"/>
  <c r="AO154" i="1"/>
  <c r="BK154" i="1" s="1"/>
  <c r="AO172" i="1"/>
  <c r="BK172" i="1" s="1"/>
  <c r="AO224" i="1"/>
  <c r="BK224" i="1" s="1"/>
  <c r="AO291" i="1"/>
  <c r="BK291" i="1" s="1"/>
  <c r="AO299" i="1"/>
  <c r="BK299" i="1" s="1"/>
  <c r="AO538" i="1"/>
  <c r="BK538" i="1" s="1"/>
  <c r="AO554" i="1"/>
  <c r="BK554" i="1" s="1"/>
  <c r="AO560" i="1"/>
  <c r="BK560" i="1" s="1"/>
  <c r="AO392" i="1"/>
  <c r="BK392" i="1" s="1"/>
  <c r="AO511" i="1"/>
  <c r="BK511" i="1" s="1"/>
  <c r="AO544" i="1"/>
  <c r="BK544" i="1" s="1"/>
  <c r="AO52" i="1"/>
  <c r="BK52" i="1" s="1"/>
  <c r="AO137" i="1"/>
  <c r="BK137" i="1" s="1"/>
  <c r="AO207" i="1"/>
  <c r="BK207" i="1" s="1"/>
  <c r="AO281" i="1"/>
  <c r="BK281" i="1" s="1"/>
  <c r="AO290" i="1"/>
  <c r="BK290" i="1" s="1"/>
  <c r="AO352" i="1"/>
  <c r="BK352" i="1" s="1"/>
  <c r="AO369" i="1"/>
  <c r="BK369" i="1" s="1"/>
  <c r="AO399" i="1"/>
  <c r="BK399" i="1" s="1"/>
  <c r="AO410" i="1"/>
  <c r="BK410" i="1" s="1"/>
  <c r="AO494" i="1"/>
  <c r="BK494" i="1" s="1"/>
  <c r="AO25" i="1"/>
  <c r="BK25" i="1" s="1"/>
  <c r="AO427" i="1"/>
  <c r="BK427" i="1" s="1"/>
  <c r="AO652" i="1"/>
  <c r="BK652" i="1" s="1"/>
  <c r="AO677" i="1"/>
  <c r="BK677" i="1" s="1"/>
  <c r="AO30" i="1"/>
  <c r="BK30" i="1" s="1"/>
  <c r="AO237" i="1"/>
  <c r="BK237" i="1" s="1"/>
  <c r="AO300" i="1"/>
  <c r="BK300" i="1" s="1"/>
  <c r="AO487" i="1"/>
  <c r="BK487" i="1" s="1"/>
  <c r="AO243" i="1"/>
  <c r="BK243" i="1" s="1"/>
  <c r="AO407" i="1"/>
  <c r="BK407" i="1" s="1"/>
  <c r="AO698" i="1"/>
  <c r="BK698" i="1" s="1"/>
  <c r="AO724" i="1"/>
  <c r="BK724" i="1" s="1"/>
  <c r="AO740" i="1"/>
  <c r="BK740" i="1" s="1"/>
  <c r="AO773" i="1"/>
  <c r="BK773" i="1" s="1"/>
  <c r="AO781" i="1"/>
  <c r="BK781" i="1" s="1"/>
  <c r="AO802" i="1"/>
  <c r="BK802" i="1" s="1"/>
  <c r="AO810" i="1"/>
  <c r="BK810" i="1" s="1"/>
  <c r="AO836" i="1"/>
  <c r="BK836" i="1" s="1"/>
  <c r="AO852" i="1"/>
  <c r="BK852" i="1" s="1"/>
  <c r="AO860" i="1"/>
  <c r="BK860" i="1" s="1"/>
  <c r="AO868" i="1"/>
  <c r="BK868" i="1" s="1"/>
  <c r="AO876" i="1"/>
  <c r="BK876" i="1" s="1"/>
  <c r="AO884" i="1"/>
  <c r="BK884" i="1" s="1"/>
  <c r="AO892" i="1"/>
  <c r="BK892" i="1" s="1"/>
  <c r="AO900" i="1"/>
  <c r="BK900" i="1" s="1"/>
  <c r="AO908" i="1"/>
  <c r="BK908" i="1" s="1"/>
  <c r="AO916" i="1"/>
  <c r="BK916" i="1" s="1"/>
  <c r="AO924" i="1"/>
  <c r="BK924" i="1" s="1"/>
  <c r="AO948" i="1"/>
  <c r="BK948" i="1" s="1"/>
  <c r="AO980" i="1"/>
  <c r="BK980" i="1" s="1"/>
  <c r="AO988" i="1"/>
  <c r="BK988" i="1" s="1"/>
  <c r="AO996" i="1"/>
  <c r="BK996" i="1" s="1"/>
  <c r="AO1020" i="1"/>
  <c r="BK1020" i="1" s="1"/>
  <c r="AO1028" i="1"/>
  <c r="BK1028" i="1" s="1"/>
  <c r="AO1060" i="1"/>
  <c r="BK1060" i="1" s="1"/>
  <c r="AO219" i="1"/>
  <c r="BK219" i="1" s="1"/>
  <c r="AO527" i="1"/>
  <c r="BK527" i="1" s="1"/>
  <c r="AO90" i="1"/>
  <c r="BK90" i="1" s="1"/>
  <c r="AO35" i="1"/>
  <c r="BK35" i="1" s="1"/>
  <c r="AO555" i="1"/>
  <c r="BK555" i="1" s="1"/>
  <c r="AO674" i="1"/>
  <c r="BK674" i="1" s="1"/>
  <c r="AO682" i="1"/>
  <c r="BK682" i="1" s="1"/>
  <c r="AO39" i="1"/>
  <c r="BK39" i="1" s="1"/>
  <c r="AO204" i="1"/>
  <c r="BK204" i="1" s="1"/>
  <c r="AO212" i="1"/>
  <c r="BK212" i="1" s="1"/>
  <c r="AO225" i="1"/>
  <c r="BK225" i="1" s="1"/>
  <c r="AO258" i="1"/>
  <c r="BK258" i="1" s="1"/>
  <c r="AO348" i="1"/>
  <c r="BK348" i="1" s="1"/>
  <c r="AO389" i="1"/>
  <c r="BK389" i="1" s="1"/>
  <c r="AO450" i="1"/>
  <c r="BK450" i="1" s="1"/>
  <c r="AO639" i="1"/>
  <c r="BK639" i="1" s="1"/>
  <c r="AO155" i="1"/>
  <c r="BK155" i="1" s="1"/>
  <c r="AO244" i="1"/>
  <c r="BK244" i="1" s="1"/>
  <c r="AO373" i="1"/>
  <c r="BK373" i="1" s="1"/>
  <c r="AO519" i="1"/>
  <c r="BK519" i="1" s="1"/>
  <c r="AO616" i="1"/>
  <c r="BK616" i="1" s="1"/>
  <c r="AO376" i="1"/>
  <c r="BK376" i="1" s="1"/>
  <c r="AO470" i="1"/>
  <c r="BK470" i="1" s="1"/>
  <c r="AO504" i="1"/>
  <c r="BK504" i="1" s="1"/>
  <c r="AO743" i="1"/>
  <c r="BK743" i="1" s="1"/>
  <c r="AO792" i="1"/>
  <c r="BK792" i="1" s="1"/>
  <c r="AO26" i="1"/>
  <c r="BK26" i="1" s="1"/>
  <c r="AO51" i="1"/>
  <c r="BK51" i="1" s="1"/>
  <c r="AO591" i="1"/>
  <c r="BK591" i="1" s="1"/>
  <c r="AO161" i="1"/>
  <c r="BK161" i="1" s="1"/>
  <c r="AO489" i="1"/>
  <c r="BK489" i="1" s="1"/>
  <c r="AO526" i="1"/>
  <c r="BK526" i="1" s="1"/>
  <c r="AO364" i="1"/>
  <c r="BK364" i="1" s="1"/>
  <c r="AO390" i="1"/>
  <c r="BK390" i="1" s="1"/>
  <c r="AO699" i="1"/>
  <c r="BK699" i="1" s="1"/>
  <c r="AO187" i="1"/>
  <c r="BK187" i="1" s="1"/>
  <c r="AO220" i="1"/>
  <c r="BK220" i="1" s="1"/>
  <c r="AO336" i="1"/>
  <c r="BK336" i="1" s="1"/>
  <c r="AO675" i="1"/>
  <c r="BK675" i="1" s="1"/>
  <c r="AO705" i="1"/>
  <c r="BK705" i="1" s="1"/>
  <c r="AO103" i="1"/>
  <c r="BK103" i="1" s="1"/>
  <c r="AO127" i="1"/>
  <c r="BK127" i="1" s="1"/>
  <c r="AO133" i="1"/>
  <c r="BK133" i="1" s="1"/>
  <c r="AO183" i="1"/>
  <c r="BK183" i="1" s="1"/>
  <c r="AO226" i="1"/>
  <c r="BK226" i="1" s="1"/>
  <c r="AO242" i="1"/>
  <c r="BK242" i="1" s="1"/>
  <c r="AO311" i="1"/>
  <c r="BK311" i="1" s="1"/>
  <c r="AO319" i="1"/>
  <c r="BK319" i="1" s="1"/>
  <c r="AO327" i="1"/>
  <c r="BK327" i="1" s="1"/>
  <c r="AO333" i="1"/>
  <c r="BK333" i="1" s="1"/>
  <c r="AO349" i="1"/>
  <c r="BK349" i="1" s="1"/>
  <c r="AO357" i="1"/>
  <c r="BK357" i="1" s="1"/>
  <c r="AO423" i="1"/>
  <c r="BK423" i="1" s="1"/>
  <c r="AO463" i="1"/>
  <c r="BK463" i="1" s="1"/>
  <c r="AO471" i="1"/>
  <c r="BK471" i="1" s="1"/>
  <c r="AO486" i="1"/>
  <c r="BK486" i="1" s="1"/>
  <c r="AO501" i="1"/>
  <c r="BK501" i="1" s="1"/>
  <c r="AO532" i="1"/>
  <c r="BK532" i="1" s="1"/>
  <c r="AO571" i="1"/>
  <c r="BK571" i="1" s="1"/>
  <c r="AO606" i="1"/>
  <c r="BK606" i="1" s="1"/>
  <c r="AO640" i="1"/>
  <c r="BK640" i="1" s="1"/>
  <c r="AO654" i="1"/>
  <c r="BK654" i="1" s="1"/>
  <c r="AO670" i="1"/>
  <c r="BK670" i="1" s="1"/>
  <c r="AO11" i="1"/>
  <c r="BK11" i="1" s="1"/>
  <c r="AO213" i="1"/>
  <c r="BK213" i="1" s="1"/>
  <c r="AO473" i="1"/>
  <c r="BK473" i="1" s="1"/>
  <c r="AO573" i="1"/>
  <c r="BK573" i="1" s="1"/>
  <c r="AO21" i="1"/>
  <c r="BK21" i="1" s="1"/>
  <c r="AO37" i="1"/>
  <c r="BK37" i="1" s="1"/>
  <c r="AO268" i="1"/>
  <c r="BK268" i="1" s="1"/>
  <c r="AO332" i="1"/>
  <c r="BK332" i="1" s="1"/>
  <c r="AO377" i="1"/>
  <c r="BK377" i="1" s="1"/>
  <c r="AO428" i="1"/>
  <c r="BK428" i="1" s="1"/>
  <c r="AO455" i="1"/>
  <c r="BK455" i="1" s="1"/>
  <c r="AO505" i="1"/>
  <c r="BK505" i="1" s="1"/>
  <c r="AO531" i="1"/>
  <c r="BK531" i="1" s="1"/>
  <c r="AO805" i="1"/>
  <c r="BK805" i="1" s="1"/>
  <c r="AO838" i="1"/>
  <c r="BK838" i="1" s="1"/>
  <c r="AO1069" i="1"/>
  <c r="BK1069" i="1" s="1"/>
  <c r="AO1077" i="1"/>
  <c r="BK1077" i="1" s="1"/>
  <c r="AO1085" i="1"/>
  <c r="BK1085" i="1" s="1"/>
  <c r="AO586" i="1"/>
  <c r="BK586" i="1" s="1"/>
  <c r="AO321" i="1"/>
  <c r="BK321" i="1" s="1"/>
  <c r="AO359" i="1"/>
  <c r="BK359" i="1" s="1"/>
  <c r="AO533" i="1"/>
  <c r="BK533" i="1" s="1"/>
  <c r="AO663" i="1"/>
  <c r="BK663" i="1" s="1"/>
  <c r="AO456" i="1"/>
  <c r="BK456" i="1" s="1"/>
  <c r="AO782" i="1"/>
  <c r="BK782" i="1" s="1"/>
  <c r="AO1068" i="1"/>
  <c r="BK1068" i="1" s="1"/>
  <c r="AO893" i="1"/>
  <c r="BK893" i="1" s="1"/>
  <c r="AO927" i="1"/>
  <c r="BK927" i="1" s="1"/>
  <c r="AO974" i="1"/>
  <c r="BK974" i="1" s="1"/>
  <c r="AO1021" i="1"/>
  <c r="BK1021" i="1" s="1"/>
  <c r="AO1055" i="1"/>
  <c r="BK1055" i="1" s="1"/>
  <c r="AO730" i="1"/>
  <c r="BK730" i="1" s="1"/>
  <c r="AO738" i="1"/>
  <c r="BK738" i="1" s="1"/>
  <c r="AO784" i="1"/>
  <c r="BK784" i="1" s="1"/>
  <c r="AO807" i="1"/>
  <c r="BK807" i="1" s="1"/>
  <c r="AO824" i="1"/>
  <c r="BK824" i="1" s="1"/>
  <c r="AO1097" i="1"/>
  <c r="BK1097" i="1" s="1"/>
  <c r="AO1121" i="1"/>
  <c r="BK1121" i="1" s="1"/>
  <c r="AO1129" i="1"/>
  <c r="BK1129" i="1" s="1"/>
  <c r="AO1137" i="1"/>
  <c r="BK1137" i="1" s="1"/>
  <c r="AO1153" i="1"/>
  <c r="BK1153" i="1" s="1"/>
  <c r="AO1161" i="1"/>
  <c r="BK1161" i="1" s="1"/>
  <c r="AO1169" i="1"/>
  <c r="BK1169" i="1" s="1"/>
  <c r="AO1185" i="1"/>
  <c r="BK1185" i="1" s="1"/>
  <c r="AO1193" i="1"/>
  <c r="BK1193" i="1" s="1"/>
  <c r="AO1201" i="1"/>
  <c r="BK1201" i="1" s="1"/>
  <c r="AO1217" i="1"/>
  <c r="BK1217" i="1" s="1"/>
  <c r="AO1225" i="1"/>
  <c r="BK1225" i="1" s="1"/>
  <c r="AO1241" i="1"/>
  <c r="BK1241" i="1" s="1"/>
  <c r="AO1257" i="1"/>
  <c r="BK1257" i="1" s="1"/>
  <c r="AO1273" i="1"/>
  <c r="BK1273" i="1" s="1"/>
  <c r="AO1281" i="1"/>
  <c r="BK1281" i="1" s="1"/>
  <c r="AO420" i="1"/>
  <c r="BK420" i="1" s="1"/>
  <c r="AO379" i="1"/>
  <c r="BK379" i="1" s="1"/>
  <c r="AO80" i="1"/>
  <c r="BK80" i="1" s="1"/>
  <c r="AO246" i="1"/>
  <c r="BK246" i="1" s="1"/>
  <c r="AO1079" i="1"/>
  <c r="BK1079" i="1" s="1"/>
  <c r="AO701" i="1"/>
  <c r="BK701" i="1" s="1"/>
  <c r="AO870" i="1"/>
  <c r="BK870" i="1" s="1"/>
  <c r="AO917" i="1"/>
  <c r="BK917" i="1" s="1"/>
  <c r="AO951" i="1"/>
  <c r="BK951" i="1" s="1"/>
  <c r="AO998" i="1"/>
  <c r="BK998" i="1" s="1"/>
  <c r="AO621" i="1"/>
  <c r="BK621" i="1" s="1"/>
  <c r="AO662" i="1"/>
  <c r="BK662" i="1" s="1"/>
  <c r="AO684" i="1"/>
  <c r="BK684" i="1" s="1"/>
  <c r="AO714" i="1"/>
  <c r="BK714" i="1" s="1"/>
  <c r="AO799" i="1"/>
  <c r="BK799" i="1" s="1"/>
  <c r="AO835" i="1"/>
  <c r="BK835" i="1" s="1"/>
  <c r="AO1289" i="1"/>
  <c r="BK1289" i="1" s="1"/>
  <c r="AO1297" i="1"/>
  <c r="BK1297" i="1" s="1"/>
  <c r="AO1305" i="1"/>
  <c r="BK1305" i="1" s="1"/>
  <c r="AO534" i="1"/>
  <c r="BK534" i="1" s="1"/>
  <c r="AO664" i="1"/>
  <c r="BK664" i="1" s="1"/>
  <c r="AO275" i="1"/>
  <c r="BK275" i="1" s="1"/>
  <c r="AO795" i="1"/>
  <c r="BK795" i="1" s="1"/>
  <c r="AO894" i="1"/>
  <c r="BK894" i="1" s="1"/>
  <c r="AO941" i="1"/>
  <c r="BK941" i="1" s="1"/>
  <c r="AO975" i="1"/>
  <c r="BK975" i="1" s="1"/>
  <c r="AO1022" i="1"/>
  <c r="BK1022" i="1" s="1"/>
  <c r="AO731" i="1"/>
  <c r="BK731" i="1" s="1"/>
  <c r="AO749" i="1"/>
  <c r="BK749" i="1" s="1"/>
  <c r="AO1130" i="1"/>
  <c r="BK1130" i="1" s="1"/>
  <c r="AO1138" i="1"/>
  <c r="BK1138" i="1" s="1"/>
  <c r="AO1162" i="1"/>
  <c r="BK1162" i="1" s="1"/>
  <c r="AO1170" i="1"/>
  <c r="BK1170" i="1" s="1"/>
  <c r="AO1194" i="1"/>
  <c r="BK1194" i="1" s="1"/>
  <c r="AO1202" i="1"/>
  <c r="BK1202" i="1" s="1"/>
  <c r="AO1218" i="1"/>
  <c r="BK1218" i="1" s="1"/>
  <c r="AO1226" i="1"/>
  <c r="BK1226" i="1" s="1"/>
  <c r="AO1234" i="1"/>
  <c r="BK1234" i="1" s="1"/>
  <c r="AO1242" i="1"/>
  <c r="BK1242" i="1" s="1"/>
  <c r="AO1250" i="1"/>
  <c r="BK1250" i="1" s="1"/>
  <c r="AO1266" i="1"/>
  <c r="BK1266" i="1" s="1"/>
  <c r="AO1274" i="1"/>
  <c r="BK1274" i="1" s="1"/>
  <c r="AO1282" i="1"/>
  <c r="BK1282" i="1" s="1"/>
  <c r="AO683" i="1"/>
  <c r="BK683" i="1" s="1"/>
  <c r="AO344" i="1"/>
  <c r="BK344" i="1" s="1"/>
  <c r="AO706" i="1"/>
  <c r="BK706" i="1" s="1"/>
  <c r="AO14" i="1"/>
  <c r="BK14" i="1" s="1"/>
  <c r="AO203" i="1"/>
  <c r="BK203" i="1" s="1"/>
  <c r="AO286" i="1"/>
  <c r="BK286" i="1" s="1"/>
  <c r="AO596" i="1"/>
  <c r="BK596" i="1" s="1"/>
  <c r="AO1070" i="1"/>
  <c r="BK1070" i="1" s="1"/>
  <c r="AO803" i="1"/>
  <c r="BK803" i="1" s="1"/>
  <c r="AO871" i="1"/>
  <c r="BK871" i="1" s="1"/>
  <c r="AO918" i="1"/>
  <c r="BK918" i="1" s="1"/>
  <c r="AO965" i="1"/>
  <c r="BK965" i="1" s="1"/>
  <c r="AO999" i="1"/>
  <c r="BK999" i="1" s="1"/>
  <c r="AO1046" i="1"/>
  <c r="BK1046" i="1" s="1"/>
  <c r="AO622" i="1"/>
  <c r="BK622" i="1" s="1"/>
  <c r="AO785" i="1"/>
  <c r="BK785" i="1" s="1"/>
  <c r="AO1298" i="1"/>
  <c r="BK1298" i="1" s="1"/>
  <c r="AO424" i="1"/>
  <c r="BK424" i="1" s="1"/>
  <c r="AO158" i="1"/>
  <c r="BK158" i="1" s="1"/>
  <c r="AO181" i="1"/>
  <c r="BK181" i="1" s="1"/>
  <c r="AO347" i="1"/>
  <c r="BK347" i="1" s="1"/>
  <c r="AO837" i="1"/>
  <c r="BK837" i="1" s="1"/>
  <c r="AO861" i="1"/>
  <c r="BK861" i="1" s="1"/>
  <c r="AO895" i="1"/>
  <c r="BK895" i="1" s="1"/>
  <c r="AO942" i="1"/>
  <c r="BK942" i="1" s="1"/>
  <c r="AO989" i="1"/>
  <c r="BK989" i="1" s="1"/>
  <c r="AO1023" i="1"/>
  <c r="BK1023" i="1" s="1"/>
  <c r="AO732" i="1"/>
  <c r="BK732" i="1" s="1"/>
  <c r="AO796" i="1"/>
  <c r="BK796" i="1" s="1"/>
  <c r="AO1091" i="1"/>
  <c r="BK1091" i="1" s="1"/>
  <c r="AO1115" i="1"/>
  <c r="BK1115" i="1" s="1"/>
  <c r="AO1139" i="1"/>
  <c r="BK1139" i="1" s="1"/>
  <c r="AO1163" i="1"/>
  <c r="BK1163" i="1" s="1"/>
  <c r="AO1171" i="1"/>
  <c r="BK1171" i="1" s="1"/>
  <c r="AO1195" i="1"/>
  <c r="BK1195" i="1" s="1"/>
  <c r="AO1203" i="1"/>
  <c r="BK1203" i="1" s="1"/>
  <c r="AO1219" i="1"/>
  <c r="BK1219" i="1" s="1"/>
  <c r="AO1227" i="1"/>
  <c r="BK1227" i="1" s="1"/>
  <c r="AO1235" i="1"/>
  <c r="BK1235" i="1" s="1"/>
  <c r="AO1251" i="1"/>
  <c r="BK1251" i="1" s="1"/>
  <c r="AO1267" i="1"/>
  <c r="BK1267" i="1" s="1"/>
  <c r="AO613" i="1"/>
  <c r="BK613" i="1" s="1"/>
  <c r="AO506" i="1"/>
  <c r="BK506" i="1" s="1"/>
  <c r="AO597" i="1"/>
  <c r="BK597" i="1" s="1"/>
  <c r="AO692" i="1"/>
  <c r="BK692" i="1" s="1"/>
  <c r="AO774" i="1"/>
  <c r="BK774" i="1" s="1"/>
  <c r="AO804" i="1"/>
  <c r="BK804" i="1" s="1"/>
  <c r="AO885" i="1"/>
  <c r="BK885" i="1" s="1"/>
  <c r="AO919" i="1"/>
  <c r="BK919" i="1" s="1"/>
  <c r="AO966" i="1"/>
  <c r="BK966" i="1" s="1"/>
  <c r="AO1047" i="1"/>
  <c r="BK1047" i="1" s="1"/>
  <c r="AO647" i="1"/>
  <c r="BK647" i="1" s="1"/>
  <c r="AO679" i="1"/>
  <c r="BK679" i="1" s="1"/>
  <c r="AO821" i="1"/>
  <c r="BK821" i="1" s="1"/>
  <c r="AO1283" i="1"/>
  <c r="BK1283" i="1" s="1"/>
  <c r="AO1299" i="1"/>
  <c r="BK1299" i="1" s="1"/>
  <c r="AO418" i="1"/>
  <c r="BK418" i="1" s="1"/>
  <c r="AO53" i="1"/>
  <c r="BK53" i="1" s="1"/>
  <c r="AO549" i="1"/>
  <c r="BK549" i="1" s="1"/>
  <c r="AO17" i="1"/>
  <c r="BK17" i="1" s="1"/>
  <c r="AO32" i="1"/>
  <c r="BK32" i="1" s="1"/>
  <c r="AO192" i="1"/>
  <c r="BK192" i="1" s="1"/>
  <c r="AO263" i="1"/>
  <c r="BK263" i="1" s="1"/>
  <c r="AO737" i="1"/>
  <c r="BK737" i="1" s="1"/>
  <c r="AO1083" i="1"/>
  <c r="BK1083" i="1" s="1"/>
  <c r="AO862" i="1"/>
  <c r="BK862" i="1" s="1"/>
  <c r="AO943" i="1"/>
  <c r="BK943" i="1" s="1"/>
  <c r="AO990" i="1"/>
  <c r="BK990" i="1" s="1"/>
  <c r="AO733" i="1"/>
  <c r="BK733" i="1" s="1"/>
  <c r="AO779" i="1"/>
  <c r="BK779" i="1" s="1"/>
  <c r="AO797" i="1"/>
  <c r="BK797" i="1" s="1"/>
  <c r="AO1092" i="1"/>
  <c r="BK1092" i="1" s="1"/>
  <c r="AO1108" i="1"/>
  <c r="BK1108" i="1" s="1"/>
  <c r="AO1116" i="1"/>
  <c r="BK1116" i="1" s="1"/>
  <c r="AO1132" i="1"/>
  <c r="BK1132" i="1" s="1"/>
  <c r="AO1140" i="1"/>
  <c r="BK1140" i="1" s="1"/>
  <c r="AO1148" i="1"/>
  <c r="BK1148" i="1" s="1"/>
  <c r="AO1156" i="1"/>
  <c r="BK1156" i="1" s="1"/>
  <c r="AO1164" i="1"/>
  <c r="BK1164" i="1" s="1"/>
  <c r="AO1196" i="1"/>
  <c r="BK1196" i="1" s="1"/>
  <c r="AO1204" i="1"/>
  <c r="BK1204" i="1" s="1"/>
  <c r="AO1220" i="1"/>
  <c r="BK1220" i="1" s="1"/>
  <c r="AO1228" i="1"/>
  <c r="BK1228" i="1" s="1"/>
  <c r="AO1236" i="1"/>
  <c r="BK1236" i="1" s="1"/>
  <c r="AO1244" i="1"/>
  <c r="BK1244" i="1" s="1"/>
  <c r="AO1252" i="1"/>
  <c r="BK1252" i="1" s="1"/>
  <c r="AO1260" i="1"/>
  <c r="BK1260" i="1" s="1"/>
  <c r="AO317" i="1"/>
  <c r="BK317" i="1" s="1"/>
  <c r="AO561" i="1"/>
  <c r="BK561" i="1" s="1"/>
  <c r="AO235" i="1"/>
  <c r="BK235" i="1" s="1"/>
  <c r="AO585" i="1"/>
  <c r="BK585" i="1" s="1"/>
  <c r="AO328" i="1"/>
  <c r="BK328" i="1" s="1"/>
  <c r="AO47" i="1"/>
  <c r="BK47" i="1" s="1"/>
  <c r="AO507" i="1"/>
  <c r="BK507" i="1" s="1"/>
  <c r="AO816" i="1"/>
  <c r="BK816" i="1" s="1"/>
  <c r="AO693" i="1"/>
  <c r="BK693" i="1" s="1"/>
  <c r="AO775" i="1"/>
  <c r="BK775" i="1" s="1"/>
  <c r="AO886" i="1"/>
  <c r="BK886" i="1" s="1"/>
  <c r="AO933" i="1"/>
  <c r="BK933" i="1" s="1"/>
  <c r="AO967" i="1"/>
  <c r="BK967" i="1" s="1"/>
  <c r="AO1014" i="1"/>
  <c r="BK1014" i="1" s="1"/>
  <c r="AO1061" i="1"/>
  <c r="BK1061" i="1" s="1"/>
  <c r="AO632" i="1"/>
  <c r="BK632" i="1" s="1"/>
  <c r="AO770" i="1"/>
  <c r="BK770" i="1" s="1"/>
  <c r="AO1284" i="1"/>
  <c r="BK1284" i="1" s="1"/>
  <c r="AO1300" i="1"/>
  <c r="BK1300" i="1" s="1"/>
  <c r="AO1308" i="1"/>
  <c r="BK1308" i="1" s="1"/>
  <c r="AO365" i="1"/>
  <c r="BK365" i="1" s="1"/>
  <c r="AO607" i="1"/>
  <c r="BK607" i="1" s="1"/>
  <c r="AO54" i="1"/>
  <c r="BK54" i="1" s="1"/>
  <c r="AO388" i="1"/>
  <c r="BK388" i="1" s="1"/>
  <c r="AO717" i="1"/>
  <c r="BK717" i="1" s="1"/>
  <c r="AO1084" i="1"/>
  <c r="BK1084" i="1" s="1"/>
  <c r="AO863" i="1"/>
  <c r="BK863" i="1" s="1"/>
  <c r="AO991" i="1"/>
  <c r="BK991" i="1" s="1"/>
  <c r="AO1038" i="1"/>
  <c r="BK1038" i="1" s="1"/>
  <c r="AO726" i="1"/>
  <c r="BK726" i="1" s="1"/>
  <c r="AO734" i="1"/>
  <c r="BK734" i="1" s="1"/>
  <c r="AO744" i="1"/>
  <c r="BK744" i="1" s="1"/>
  <c r="AO768" i="1"/>
  <c r="BK768" i="1" s="1"/>
  <c r="AO788" i="1"/>
  <c r="BK788" i="1" s="1"/>
  <c r="AO798" i="1"/>
  <c r="BK798" i="1" s="1"/>
  <c r="AO820" i="1"/>
  <c r="BK820" i="1" s="1"/>
  <c r="AO1093" i="1"/>
  <c r="BK1093" i="1" s="1"/>
  <c r="AO1109" i="1"/>
  <c r="BK1109" i="1" s="1"/>
  <c r="AO1117" i="1"/>
  <c r="BK1117" i="1" s="1"/>
  <c r="AO1125" i="1"/>
  <c r="BK1125" i="1" s="1"/>
  <c r="AO1133" i="1"/>
  <c r="BK1133" i="1" s="1"/>
  <c r="AO1141" i="1"/>
  <c r="BK1141" i="1" s="1"/>
  <c r="AO1149" i="1"/>
  <c r="BK1149" i="1" s="1"/>
  <c r="AO1157" i="1"/>
  <c r="BK1157" i="1" s="1"/>
  <c r="AO1165" i="1"/>
  <c r="BK1165" i="1" s="1"/>
  <c r="AO1197" i="1"/>
  <c r="BK1197" i="1" s="1"/>
  <c r="AO1205" i="1"/>
  <c r="BK1205" i="1" s="1"/>
  <c r="AO1221" i="1"/>
  <c r="BK1221" i="1" s="1"/>
  <c r="AO1229" i="1"/>
  <c r="BK1229" i="1" s="1"/>
  <c r="AO1237" i="1"/>
  <c r="BK1237" i="1" s="1"/>
  <c r="AO1245" i="1"/>
  <c r="BK1245" i="1" s="1"/>
  <c r="AO1253" i="1"/>
  <c r="BK1253" i="1" s="1"/>
  <c r="AO1261" i="1"/>
  <c r="BK1261" i="1" s="1"/>
  <c r="AO443" i="1"/>
  <c r="BK443" i="1" s="1"/>
  <c r="AO34" i="1"/>
  <c r="BK34" i="1" s="1"/>
  <c r="AO40" i="1"/>
  <c r="BK40" i="1" s="1"/>
  <c r="AO142" i="1"/>
  <c r="BK142" i="1" s="1"/>
  <c r="AO236" i="1"/>
  <c r="BK236" i="1" s="1"/>
  <c r="AO600" i="1"/>
  <c r="BK600" i="1" s="1"/>
  <c r="AO217" i="1"/>
  <c r="BK217" i="1" s="1"/>
  <c r="AO48" i="1"/>
  <c r="BK48" i="1" s="1"/>
  <c r="AO222" i="1"/>
  <c r="BK222" i="1" s="1"/>
  <c r="AO584" i="1"/>
  <c r="BK584" i="1" s="1"/>
  <c r="AO817" i="1"/>
  <c r="BK817" i="1" s="1"/>
  <c r="AO776" i="1"/>
  <c r="BK776" i="1" s="1"/>
  <c r="AO981" i="1"/>
  <c r="BK981" i="1" s="1"/>
  <c r="AO1015" i="1"/>
  <c r="BK1015" i="1" s="1"/>
  <c r="AO1062" i="1"/>
  <c r="BK1062" i="1" s="1"/>
  <c r="AO614" i="1"/>
  <c r="BK614" i="1" s="1"/>
  <c r="AO722" i="1"/>
  <c r="BK722" i="1" s="1"/>
  <c r="AO771" i="1"/>
  <c r="BK771" i="1" s="1"/>
  <c r="AO1285" i="1"/>
  <c r="BK1285" i="1" s="1"/>
  <c r="AO1293" i="1"/>
  <c r="BK1293" i="1" s="1"/>
  <c r="AO1309" i="1"/>
  <c r="BK1309" i="1" s="1"/>
  <c r="AO671" i="1"/>
  <c r="BK671" i="1" s="1"/>
  <c r="AO139" i="1"/>
  <c r="BK139" i="1" s="1"/>
  <c r="AO405" i="1"/>
  <c r="BK405" i="1" s="1"/>
  <c r="AO559" i="1"/>
  <c r="BK559" i="1" s="1"/>
  <c r="AO752" i="1"/>
  <c r="BK752" i="1" s="1"/>
  <c r="AO1075" i="1"/>
  <c r="BK1075" i="1" s="1"/>
  <c r="AO877" i="1"/>
  <c r="BK877" i="1" s="1"/>
  <c r="AO911" i="1"/>
  <c r="BK911" i="1" s="1"/>
  <c r="AO1039" i="1"/>
  <c r="BK1039" i="1" s="1"/>
  <c r="AO727" i="1"/>
  <c r="BK727" i="1" s="1"/>
  <c r="AO753" i="1"/>
  <c r="BK753" i="1" s="1"/>
  <c r="AO769" i="1"/>
  <c r="BK769" i="1" s="1"/>
  <c r="AO1094" i="1"/>
  <c r="BK1094" i="1" s="1"/>
  <c r="AO1102" i="1"/>
  <c r="BK1102" i="1" s="1"/>
  <c r="AO1110" i="1"/>
  <c r="BK1110" i="1" s="1"/>
  <c r="AO1118" i="1"/>
  <c r="BK1118" i="1" s="1"/>
  <c r="AO1126" i="1"/>
  <c r="BK1126" i="1" s="1"/>
  <c r="AO1134" i="1"/>
  <c r="BK1134" i="1" s="1"/>
  <c r="AO1142" i="1"/>
  <c r="BK1142" i="1" s="1"/>
  <c r="AO1150" i="1"/>
  <c r="BK1150" i="1" s="1"/>
  <c r="AO1166" i="1"/>
  <c r="BK1166" i="1" s="1"/>
  <c r="AO1190" i="1"/>
  <c r="BK1190" i="1" s="1"/>
  <c r="AO1198" i="1"/>
  <c r="BK1198" i="1" s="1"/>
  <c r="AO1206" i="1"/>
  <c r="BK1206" i="1" s="1"/>
  <c r="AO1214" i="1"/>
  <c r="BK1214" i="1" s="1"/>
  <c r="AO1222" i="1"/>
  <c r="BK1222" i="1" s="1"/>
  <c r="AO1230" i="1"/>
  <c r="BK1230" i="1" s="1"/>
  <c r="AO1238" i="1"/>
  <c r="BK1238" i="1" s="1"/>
  <c r="AO1254" i="1"/>
  <c r="BK1254" i="1" s="1"/>
  <c r="AO1262" i="1"/>
  <c r="BK1262" i="1" s="1"/>
  <c r="AO1270" i="1"/>
  <c r="BK1270" i="1" s="1"/>
  <c r="AO184" i="1"/>
  <c r="BK184" i="1" s="1"/>
  <c r="AO564" i="1"/>
  <c r="BK564" i="1" s="1"/>
  <c r="AO615" i="1"/>
  <c r="BK615" i="1" s="1"/>
  <c r="AO141" i="1"/>
  <c r="BK141" i="1" s="1"/>
  <c r="AO485" i="1"/>
  <c r="BK485" i="1" s="1"/>
  <c r="AO778" i="1"/>
  <c r="BK778" i="1" s="1"/>
  <c r="AO1086" i="1"/>
  <c r="BK1086" i="1" s="1"/>
  <c r="AO854" i="1"/>
  <c r="BK854" i="1" s="1"/>
  <c r="AO901" i="1"/>
  <c r="BK901" i="1" s="1"/>
  <c r="AO982" i="1"/>
  <c r="BK982" i="1" s="1"/>
  <c r="AO1029" i="1"/>
  <c r="BK1029" i="1" s="1"/>
  <c r="AO1063" i="1"/>
  <c r="BK1063" i="1" s="1"/>
  <c r="AO696" i="1"/>
  <c r="BK696" i="1" s="1"/>
  <c r="AO739" i="1"/>
  <c r="BK739" i="1" s="1"/>
  <c r="AO745" i="1"/>
  <c r="BK745" i="1" s="1"/>
  <c r="AO772" i="1"/>
  <c r="BK772" i="1" s="1"/>
  <c r="AO780" i="1"/>
  <c r="BK780" i="1" s="1"/>
  <c r="AO789" i="1"/>
  <c r="BK789" i="1" s="1"/>
  <c r="AO1286" i="1"/>
  <c r="BK1286" i="1" s="1"/>
  <c r="AO1294" i="1"/>
  <c r="BK1294" i="1" s="1"/>
  <c r="AO1310" i="1"/>
  <c r="BK1310" i="1" s="1"/>
  <c r="AO196" i="1"/>
  <c r="BK196" i="1" s="1"/>
  <c r="AO174" i="1"/>
  <c r="BK174" i="1" s="1"/>
  <c r="AO510" i="1"/>
  <c r="BK510" i="1" s="1"/>
  <c r="AO545" i="1"/>
  <c r="BK545" i="1" s="1"/>
  <c r="AO193" i="1"/>
  <c r="BK193" i="1" s="1"/>
  <c r="AO383" i="1"/>
  <c r="BK383" i="1" s="1"/>
  <c r="AO417" i="1"/>
  <c r="BK417" i="1" s="1"/>
  <c r="AO720" i="1"/>
  <c r="BK720" i="1" s="1"/>
  <c r="AO742" i="1"/>
  <c r="BK742" i="1" s="1"/>
  <c r="AO1076" i="1"/>
  <c r="BK1076" i="1" s="1"/>
  <c r="AO878" i="1"/>
  <c r="BK878" i="1" s="1"/>
  <c r="AO925" i="1"/>
  <c r="BK925" i="1" s="1"/>
  <c r="AO1006" i="1"/>
  <c r="BK1006" i="1" s="1"/>
  <c r="AO1053" i="1"/>
  <c r="BK1053" i="1" s="1"/>
  <c r="AO721" i="1"/>
  <c r="BK721" i="1" s="1"/>
  <c r="AO728" i="1"/>
  <c r="BK728" i="1" s="1"/>
  <c r="AO762" i="1"/>
  <c r="BK762" i="1" s="1"/>
  <c r="AO1095" i="1"/>
  <c r="BK1095" i="1" s="1"/>
  <c r="AO1111" i="1"/>
  <c r="BK1111" i="1" s="1"/>
  <c r="AO1119" i="1"/>
  <c r="BK1119" i="1" s="1"/>
  <c r="AO1127" i="1"/>
  <c r="BK1127" i="1" s="1"/>
  <c r="AO1135" i="1"/>
  <c r="BK1135" i="1" s="1"/>
  <c r="AO1151" i="1"/>
  <c r="BK1151" i="1" s="1"/>
  <c r="AO1167" i="1"/>
  <c r="BK1167" i="1" s="1"/>
  <c r="AO1183" i="1"/>
  <c r="BK1183" i="1" s="1"/>
  <c r="AO1199" i="1"/>
  <c r="BK1199" i="1" s="1"/>
  <c r="AO1207" i="1"/>
  <c r="BK1207" i="1" s="1"/>
  <c r="AO1215" i="1"/>
  <c r="BK1215" i="1" s="1"/>
  <c r="AO1223" i="1"/>
  <c r="BK1223" i="1" s="1"/>
  <c r="AO1231" i="1"/>
  <c r="BK1231" i="1" s="1"/>
  <c r="AO1239" i="1"/>
  <c r="BK1239" i="1" s="1"/>
  <c r="AO1247" i="1"/>
  <c r="BK1247" i="1" s="1"/>
  <c r="AO1255" i="1"/>
  <c r="BK1255" i="1" s="1"/>
  <c r="AO1263" i="1"/>
  <c r="BK1263" i="1" s="1"/>
  <c r="AO1271" i="1"/>
  <c r="BK1271" i="1" s="1"/>
  <c r="AO1279" i="1"/>
  <c r="BK1279" i="1" s="1"/>
  <c r="AO1287" i="1"/>
  <c r="BK1287" i="1" s="1"/>
  <c r="X32" i="3"/>
  <c r="AR29" i="3"/>
  <c r="Y32" i="3"/>
  <c r="Z32" i="3" s="1"/>
  <c r="AS29" i="3" s="1"/>
  <c r="X30" i="3"/>
  <c r="AR27" i="3"/>
  <c r="Y30" i="3"/>
  <c r="Z30" i="3" s="1"/>
  <c r="AS27" i="3" s="1"/>
  <c r="AR56" i="3"/>
  <c r="Y75" i="3"/>
  <c r="Z75" i="3" s="1"/>
  <c r="AS56" i="3" s="1"/>
  <c r="AQ163" i="1"/>
  <c r="BM163" i="1" s="1"/>
  <c r="AQ192" i="1"/>
  <c r="BM192" i="1" s="1"/>
  <c r="AQ53" i="1"/>
  <c r="BM53" i="1" s="1"/>
  <c r="AQ59" i="1"/>
  <c r="BM59" i="1" s="1"/>
  <c r="AQ151" i="1"/>
  <c r="BM151" i="1" s="1"/>
  <c r="AQ226" i="1"/>
  <c r="BM226" i="1" s="1"/>
  <c r="AQ413" i="1"/>
  <c r="BM413" i="1" s="1"/>
  <c r="AQ534" i="1"/>
  <c r="BM534" i="1" s="1"/>
  <c r="AQ538" i="1"/>
  <c r="BM538" i="1" s="1"/>
  <c r="AQ554" i="1"/>
  <c r="BM554" i="1" s="1"/>
  <c r="AQ601" i="1"/>
  <c r="BM601" i="1" s="1"/>
  <c r="AQ639" i="1"/>
  <c r="BM639" i="1" s="1"/>
  <c r="AQ654" i="1"/>
  <c r="BM654" i="1" s="1"/>
  <c r="AQ663" i="1"/>
  <c r="BM663" i="1" s="1"/>
  <c r="AQ700" i="1"/>
  <c r="BM700" i="1" s="1"/>
  <c r="AQ82" i="1"/>
  <c r="BM82" i="1" s="1"/>
  <c r="AQ75" i="1"/>
  <c r="BM75" i="1" s="1"/>
  <c r="AQ83" i="1"/>
  <c r="BM83" i="1" s="1"/>
  <c r="AQ164" i="1"/>
  <c r="BM164" i="1" s="1"/>
  <c r="AQ258" i="1"/>
  <c r="BM258" i="1" s="1"/>
  <c r="AQ311" i="1"/>
  <c r="BM311" i="1" s="1"/>
  <c r="AQ338" i="1"/>
  <c r="BM338" i="1" s="1"/>
  <c r="AQ348" i="1"/>
  <c r="BM348" i="1" s="1"/>
  <c r="AQ370" i="1"/>
  <c r="BM370" i="1" s="1"/>
  <c r="AQ400" i="1"/>
  <c r="BM400" i="1" s="1"/>
  <c r="AQ422" i="1"/>
  <c r="BM422" i="1" s="1"/>
  <c r="AQ429" i="1"/>
  <c r="BM429" i="1" s="1"/>
  <c r="AQ437" i="1"/>
  <c r="BM437" i="1" s="1"/>
  <c r="AQ445" i="1"/>
  <c r="BM445" i="1" s="1"/>
  <c r="AQ460" i="1"/>
  <c r="BM460" i="1" s="1"/>
  <c r="AQ624" i="1"/>
  <c r="BM624" i="1" s="1"/>
  <c r="AQ48" i="1"/>
  <c r="BM48" i="1" s="1"/>
  <c r="AQ290" i="1"/>
  <c r="BM290" i="1" s="1"/>
  <c r="AQ39" i="1"/>
  <c r="BM39" i="1" s="1"/>
  <c r="AQ54" i="1"/>
  <c r="BM54" i="1" s="1"/>
  <c r="AQ152" i="1"/>
  <c r="BM152" i="1" s="1"/>
  <c r="AQ172" i="1"/>
  <c r="BM172" i="1" s="1"/>
  <c r="AQ242" i="1"/>
  <c r="BM242" i="1" s="1"/>
  <c r="AQ389" i="1"/>
  <c r="BM389" i="1" s="1"/>
  <c r="AQ486" i="1"/>
  <c r="BM486" i="1" s="1"/>
  <c r="AQ535" i="1"/>
  <c r="BM535" i="1" s="1"/>
  <c r="AQ579" i="1"/>
  <c r="BM579" i="1" s="1"/>
  <c r="AQ602" i="1"/>
  <c r="BM602" i="1" s="1"/>
  <c r="AQ610" i="1"/>
  <c r="BM610" i="1" s="1"/>
  <c r="AQ633" i="1"/>
  <c r="BM633" i="1" s="1"/>
  <c r="AQ640" i="1"/>
  <c r="BM640" i="1" s="1"/>
  <c r="AQ648" i="1"/>
  <c r="BM648" i="1" s="1"/>
  <c r="AQ670" i="1"/>
  <c r="BM670" i="1" s="1"/>
  <c r="AQ701" i="1"/>
  <c r="BM701" i="1" s="1"/>
  <c r="AQ177" i="1"/>
  <c r="BM177" i="1" s="1"/>
  <c r="AQ207" i="1"/>
  <c r="BM207" i="1" s="1"/>
  <c r="AQ5" i="1"/>
  <c r="BM5" i="1" s="1"/>
  <c r="AQ22" i="1"/>
  <c r="BM22" i="1" s="1"/>
  <c r="AQ93" i="1"/>
  <c r="BM93" i="1" s="1"/>
  <c r="AQ108" i="1"/>
  <c r="BM108" i="1" s="1"/>
  <c r="AQ117" i="1"/>
  <c r="BM117" i="1" s="1"/>
  <c r="AQ159" i="1"/>
  <c r="BM159" i="1" s="1"/>
  <c r="AQ183" i="1"/>
  <c r="BM183" i="1" s="1"/>
  <c r="AQ193" i="1"/>
  <c r="BM193" i="1" s="1"/>
  <c r="AQ200" i="1"/>
  <c r="BM200" i="1" s="1"/>
  <c r="AQ287" i="1"/>
  <c r="BM287" i="1" s="1"/>
  <c r="AQ295" i="1"/>
  <c r="BM295" i="1" s="1"/>
  <c r="AQ320" i="1"/>
  <c r="BM320" i="1" s="1"/>
  <c r="AQ333" i="1"/>
  <c r="BM333" i="1" s="1"/>
  <c r="AQ349" i="1"/>
  <c r="BM349" i="1" s="1"/>
  <c r="AQ357" i="1"/>
  <c r="BM357" i="1" s="1"/>
  <c r="AQ363" i="1"/>
  <c r="BM363" i="1" s="1"/>
  <c r="AQ423" i="1"/>
  <c r="BM423" i="1" s="1"/>
  <c r="AQ461" i="1"/>
  <c r="BM461" i="1" s="1"/>
  <c r="AQ516" i="1"/>
  <c r="BM516" i="1" s="1"/>
  <c r="AQ571" i="1"/>
  <c r="BM571" i="1" s="1"/>
  <c r="AQ589" i="1"/>
  <c r="BM589" i="1" s="1"/>
  <c r="AQ141" i="1"/>
  <c r="BM141" i="1" s="1"/>
  <c r="AQ49" i="1"/>
  <c r="BM49" i="1" s="1"/>
  <c r="AQ55" i="1"/>
  <c r="BM55" i="1" s="1"/>
  <c r="AQ383" i="1"/>
  <c r="BM383" i="1" s="1"/>
  <c r="AQ411" i="1"/>
  <c r="BM411" i="1" s="1"/>
  <c r="AQ417" i="1"/>
  <c r="BM417" i="1" s="1"/>
  <c r="AQ532" i="1"/>
  <c r="BM532" i="1" s="1"/>
  <c r="AQ536" i="1"/>
  <c r="BM536" i="1" s="1"/>
  <c r="AQ565" i="1"/>
  <c r="BM565" i="1" s="1"/>
  <c r="AQ611" i="1"/>
  <c r="BM611" i="1" s="1"/>
  <c r="AQ665" i="1"/>
  <c r="BM665" i="1" s="1"/>
  <c r="AQ671" i="1"/>
  <c r="BM671" i="1" s="1"/>
  <c r="AQ160" i="1"/>
  <c r="BM160" i="1" s="1"/>
  <c r="AQ327" i="1"/>
  <c r="BM327" i="1" s="1"/>
  <c r="AQ334" i="1"/>
  <c r="BM334" i="1" s="1"/>
  <c r="AQ343" i="1"/>
  <c r="BM343" i="1" s="1"/>
  <c r="AQ358" i="1"/>
  <c r="BM358" i="1" s="1"/>
  <c r="AQ424" i="1"/>
  <c r="BM424" i="1" s="1"/>
  <c r="AQ441" i="1"/>
  <c r="BM441" i="1" s="1"/>
  <c r="AQ449" i="1"/>
  <c r="BM449" i="1" s="1"/>
  <c r="AQ462" i="1"/>
  <c r="BM462" i="1" s="1"/>
  <c r="AQ501" i="1"/>
  <c r="BM501" i="1" s="1"/>
  <c r="AQ509" i="1"/>
  <c r="BM509" i="1" s="1"/>
  <c r="AQ517" i="1"/>
  <c r="BM517" i="1" s="1"/>
  <c r="AQ709" i="1"/>
  <c r="BM709" i="1" s="1"/>
  <c r="AQ281" i="1"/>
  <c r="BM281" i="1" s="1"/>
  <c r="AQ256" i="1"/>
  <c r="BM256" i="1" s="1"/>
  <c r="AQ382" i="1"/>
  <c r="BM382" i="1" s="1"/>
  <c r="AQ731" i="1"/>
  <c r="BM731" i="1" s="1"/>
  <c r="AQ744" i="1"/>
  <c r="BM744" i="1" s="1"/>
  <c r="AQ753" i="1"/>
  <c r="BM753" i="1" s="1"/>
  <c r="AQ762" i="1"/>
  <c r="BM762" i="1" s="1"/>
  <c r="AQ768" i="1"/>
  <c r="BM768" i="1" s="1"/>
  <c r="AQ798" i="1"/>
  <c r="BM798" i="1" s="1"/>
  <c r="AQ291" i="1"/>
  <c r="BM291" i="1" s="1"/>
  <c r="AQ693" i="1"/>
  <c r="BM693" i="1" s="1"/>
  <c r="AQ181" i="1"/>
  <c r="BM181" i="1" s="1"/>
  <c r="AQ421" i="1"/>
  <c r="BM421" i="1" s="1"/>
  <c r="AQ578" i="1"/>
  <c r="BM578" i="1" s="1"/>
  <c r="AQ596" i="1"/>
  <c r="BM596" i="1" s="1"/>
  <c r="AQ62" i="1"/>
  <c r="BM62" i="1" s="1"/>
  <c r="AQ72" i="1"/>
  <c r="BM72" i="1" s="1"/>
  <c r="AQ167" i="1"/>
  <c r="BM167" i="1" s="1"/>
  <c r="AQ336" i="1"/>
  <c r="BM336" i="1" s="1"/>
  <c r="AQ367" i="1"/>
  <c r="BM367" i="1" s="1"/>
  <c r="AQ374" i="1"/>
  <c r="BM374" i="1" s="1"/>
  <c r="AQ385" i="1"/>
  <c r="BM385" i="1" s="1"/>
  <c r="AQ398" i="1"/>
  <c r="BM398" i="1" s="1"/>
  <c r="AQ419" i="1"/>
  <c r="BM419" i="1" s="1"/>
  <c r="AQ551" i="1"/>
  <c r="BM551" i="1" s="1"/>
  <c r="AQ574" i="1"/>
  <c r="BM574" i="1" s="1"/>
  <c r="AQ617" i="1"/>
  <c r="BM617" i="1" s="1"/>
  <c r="AQ657" i="1"/>
  <c r="BM657" i="1" s="1"/>
  <c r="AQ58" i="1"/>
  <c r="BM58" i="1" s="1"/>
  <c r="AQ169" i="1"/>
  <c r="BM169" i="1" s="1"/>
  <c r="AQ199" i="1"/>
  <c r="BM199" i="1" s="1"/>
  <c r="AQ436" i="1"/>
  <c r="BM436" i="1" s="1"/>
  <c r="AQ456" i="1"/>
  <c r="BM456" i="1" s="1"/>
  <c r="AQ506" i="1"/>
  <c r="BM506" i="1" s="1"/>
  <c r="AQ40" i="1"/>
  <c r="BM40" i="1" s="1"/>
  <c r="AQ118" i="1"/>
  <c r="BM118" i="1" s="1"/>
  <c r="AQ229" i="1"/>
  <c r="BM229" i="1" s="1"/>
  <c r="AQ335" i="1"/>
  <c r="BM335" i="1" s="1"/>
  <c r="AQ451" i="1"/>
  <c r="BM451" i="1" s="1"/>
  <c r="AQ550" i="1"/>
  <c r="BM550" i="1" s="1"/>
  <c r="AQ586" i="1"/>
  <c r="BM586" i="1" s="1"/>
  <c r="AQ739" i="1"/>
  <c r="BM739" i="1" s="1"/>
  <c r="AQ746" i="1"/>
  <c r="BM746" i="1" s="1"/>
  <c r="AQ754" i="1"/>
  <c r="BM754" i="1" s="1"/>
  <c r="AQ808" i="1"/>
  <c r="BM808" i="1" s="1"/>
  <c r="AQ123" i="1"/>
  <c r="BM123" i="1" s="1"/>
  <c r="AQ212" i="1"/>
  <c r="BM212" i="1" s="1"/>
  <c r="AQ225" i="1"/>
  <c r="BM225" i="1" s="1"/>
  <c r="AQ8" i="1"/>
  <c r="BM8" i="1" s="1"/>
  <c r="AQ387" i="1"/>
  <c r="BM387" i="1" s="1"/>
  <c r="AQ286" i="1"/>
  <c r="BM286" i="1" s="1"/>
  <c r="AQ399" i="1"/>
  <c r="BM399" i="1" s="1"/>
  <c r="AQ721" i="1"/>
  <c r="BM721" i="1" s="1"/>
  <c r="AQ807" i="1"/>
  <c r="BM807" i="1" s="1"/>
  <c r="AQ1094" i="1"/>
  <c r="BM1094" i="1" s="1"/>
  <c r="AQ1098" i="1"/>
  <c r="BM1098" i="1" s="1"/>
  <c r="AQ1102" i="1"/>
  <c r="BM1102" i="1" s="1"/>
  <c r="AQ1106" i="1"/>
  <c r="BM1106" i="1" s="1"/>
  <c r="AQ1110" i="1"/>
  <c r="BM1110" i="1" s="1"/>
  <c r="AQ1114" i="1"/>
  <c r="BM1114" i="1" s="1"/>
  <c r="AQ1118" i="1"/>
  <c r="BM1118" i="1" s="1"/>
  <c r="AQ1122" i="1"/>
  <c r="BM1122" i="1" s="1"/>
  <c r="AQ1130" i="1"/>
  <c r="BM1130" i="1" s="1"/>
  <c r="AQ1134" i="1"/>
  <c r="BM1134" i="1" s="1"/>
  <c r="AQ1138" i="1"/>
  <c r="BM1138" i="1" s="1"/>
  <c r="AQ1142" i="1"/>
  <c r="BM1142" i="1" s="1"/>
  <c r="AQ1150" i="1"/>
  <c r="BM1150" i="1" s="1"/>
  <c r="AQ1154" i="1"/>
  <c r="BM1154" i="1" s="1"/>
  <c r="AQ1158" i="1"/>
  <c r="BM1158" i="1" s="1"/>
  <c r="AQ1162" i="1"/>
  <c r="BM1162" i="1" s="1"/>
  <c r="AQ1170" i="1"/>
  <c r="BM1170" i="1" s="1"/>
  <c r="AQ1174" i="1"/>
  <c r="BM1174" i="1" s="1"/>
  <c r="AQ1178" i="1"/>
  <c r="BM1178" i="1" s="1"/>
  <c r="AQ1182" i="1"/>
  <c r="BM1182" i="1" s="1"/>
  <c r="AQ1190" i="1"/>
  <c r="BM1190" i="1" s="1"/>
  <c r="AQ1194" i="1"/>
  <c r="BM1194" i="1" s="1"/>
  <c r="AQ1198" i="1"/>
  <c r="BM1198" i="1" s="1"/>
  <c r="AQ1202" i="1"/>
  <c r="BM1202" i="1" s="1"/>
  <c r="AQ1206" i="1"/>
  <c r="BM1206" i="1" s="1"/>
  <c r="AQ1210" i="1"/>
  <c r="BM1210" i="1" s="1"/>
  <c r="AQ1214" i="1"/>
  <c r="BM1214" i="1" s="1"/>
  <c r="AQ1222" i="1"/>
  <c r="BM1222" i="1" s="1"/>
  <c r="AQ1226" i="1"/>
  <c r="BM1226" i="1" s="1"/>
  <c r="AQ1230" i="1"/>
  <c r="BM1230" i="1" s="1"/>
  <c r="AQ1234" i="1"/>
  <c r="BM1234" i="1" s="1"/>
  <c r="AQ1238" i="1"/>
  <c r="BM1238" i="1" s="1"/>
  <c r="AQ1250" i="1"/>
  <c r="BM1250" i="1" s="1"/>
  <c r="AQ1254" i="1"/>
  <c r="BM1254" i="1" s="1"/>
  <c r="AQ1262" i="1"/>
  <c r="BM1262" i="1" s="1"/>
  <c r="AQ1266" i="1"/>
  <c r="BM1266" i="1" s="1"/>
  <c r="AQ9" i="1"/>
  <c r="BM9" i="1" s="1"/>
  <c r="AQ553" i="1"/>
  <c r="BM553" i="1" s="1"/>
  <c r="AQ585" i="1"/>
  <c r="BM585" i="1" s="1"/>
  <c r="AQ628" i="1"/>
  <c r="BM628" i="1" s="1"/>
  <c r="AQ548" i="1"/>
  <c r="BM548" i="1" s="1"/>
  <c r="AQ505" i="1"/>
  <c r="BM505" i="1" s="1"/>
  <c r="AQ542" i="1"/>
  <c r="BM542" i="1" s="1"/>
  <c r="AQ598" i="1"/>
  <c r="BM598" i="1" s="1"/>
  <c r="AQ679" i="1"/>
  <c r="BM679" i="1" s="1"/>
  <c r="AQ81" i="1"/>
  <c r="BM81" i="1" s="1"/>
  <c r="AQ115" i="1"/>
  <c r="BM115" i="1" s="1"/>
  <c r="AQ130" i="1"/>
  <c r="BM130" i="1" s="1"/>
  <c r="AQ262" i="1"/>
  <c r="BM262" i="1" s="1"/>
  <c r="AQ289" i="1"/>
  <c r="BM289" i="1" s="1"/>
  <c r="AQ330" i="1"/>
  <c r="BM330" i="1" s="1"/>
  <c r="AQ361" i="1"/>
  <c r="BM361" i="1" s="1"/>
  <c r="AQ427" i="1"/>
  <c r="BM427" i="1" s="1"/>
  <c r="AQ433" i="1"/>
  <c r="BM433" i="1" s="1"/>
  <c r="AQ439" i="1"/>
  <c r="BM439" i="1" s="1"/>
  <c r="AQ447" i="1"/>
  <c r="BM447" i="1" s="1"/>
  <c r="AQ529" i="1"/>
  <c r="BM529" i="1" s="1"/>
  <c r="AQ558" i="1"/>
  <c r="BM558" i="1" s="1"/>
  <c r="AQ587" i="1"/>
  <c r="BM587" i="1" s="1"/>
  <c r="AQ593" i="1"/>
  <c r="BM593" i="1" s="1"/>
  <c r="AQ651" i="1"/>
  <c r="BM651" i="1" s="1"/>
  <c r="AQ92" i="1"/>
  <c r="BM92" i="1" s="1"/>
  <c r="AQ458" i="1"/>
  <c r="BM458" i="1" s="1"/>
  <c r="AQ507" i="1"/>
  <c r="BM507" i="1" s="1"/>
  <c r="AQ643" i="1"/>
  <c r="BM643" i="1" s="1"/>
  <c r="AQ34" i="1"/>
  <c r="BM34" i="1" s="1"/>
  <c r="AQ89" i="1"/>
  <c r="BM89" i="1" s="1"/>
  <c r="AQ195" i="1"/>
  <c r="BM195" i="1" s="1"/>
  <c r="AQ213" i="1"/>
  <c r="BM213" i="1" s="1"/>
  <c r="AQ265" i="1"/>
  <c r="BM265" i="1" s="1"/>
  <c r="AQ271" i="1"/>
  <c r="BM271" i="1" s="1"/>
  <c r="AQ288" i="1"/>
  <c r="BM288" i="1" s="1"/>
  <c r="AQ350" i="1"/>
  <c r="BM350" i="1" s="1"/>
  <c r="AQ365" i="1"/>
  <c r="BM365" i="1" s="1"/>
  <c r="AQ373" i="1"/>
  <c r="BM373" i="1" s="1"/>
  <c r="AQ390" i="1"/>
  <c r="BM390" i="1" s="1"/>
  <c r="AQ407" i="1"/>
  <c r="BM407" i="1" s="1"/>
  <c r="AQ425" i="1"/>
  <c r="BM425" i="1" s="1"/>
  <c r="AQ491" i="1"/>
  <c r="BM491" i="1" s="1"/>
  <c r="AQ525" i="1"/>
  <c r="BM525" i="1" s="1"/>
  <c r="AQ544" i="1"/>
  <c r="BM544" i="1" s="1"/>
  <c r="AQ561" i="1"/>
  <c r="BM561" i="1" s="1"/>
  <c r="AQ607" i="1"/>
  <c r="BM607" i="1" s="1"/>
  <c r="AQ770" i="1"/>
  <c r="BM770" i="1" s="1"/>
  <c r="AQ780" i="1"/>
  <c r="BM780" i="1" s="1"/>
  <c r="AQ826" i="1"/>
  <c r="BM826" i="1" s="1"/>
  <c r="AQ834" i="1"/>
  <c r="BM834" i="1" s="1"/>
  <c r="AQ1286" i="1"/>
  <c r="BM1286" i="1" s="1"/>
  <c r="AQ1290" i="1"/>
  <c r="BM1290" i="1" s="1"/>
  <c r="AQ1294" i="1"/>
  <c r="BM1294" i="1" s="1"/>
  <c r="AQ1298" i="1"/>
  <c r="BM1298" i="1" s="1"/>
  <c r="AQ1310" i="1"/>
  <c r="BM1310" i="1" s="1"/>
  <c r="AQ97" i="1"/>
  <c r="BM97" i="1" s="1"/>
  <c r="AQ412" i="1"/>
  <c r="BM412" i="1" s="1"/>
  <c r="AQ543" i="1"/>
  <c r="BM543" i="1" s="1"/>
  <c r="AQ606" i="1"/>
  <c r="BM606" i="1" s="1"/>
  <c r="AQ702" i="1"/>
  <c r="BM702" i="1" s="1"/>
  <c r="AQ294" i="1"/>
  <c r="BM294" i="1" s="1"/>
  <c r="AQ622" i="1"/>
  <c r="BM622" i="1" s="1"/>
  <c r="AQ356" i="1"/>
  <c r="BM356" i="1" s="1"/>
  <c r="AQ455" i="1"/>
  <c r="BM455" i="1" s="1"/>
  <c r="AQ732" i="1"/>
  <c r="BM732" i="1" s="1"/>
  <c r="AQ738" i="1"/>
  <c r="BM738" i="1" s="1"/>
  <c r="AQ763" i="1"/>
  <c r="BM763" i="1" s="1"/>
  <c r="AQ769" i="1"/>
  <c r="BM769" i="1" s="1"/>
  <c r="AQ779" i="1"/>
  <c r="BM779" i="1" s="1"/>
  <c r="AQ824" i="1"/>
  <c r="BM824" i="1" s="1"/>
  <c r="AQ833" i="1"/>
  <c r="BM833" i="1" s="1"/>
  <c r="AQ459" i="1"/>
  <c r="BM459" i="1" s="1"/>
  <c r="AQ524" i="1"/>
  <c r="BM524" i="1" s="1"/>
  <c r="AQ552" i="1"/>
  <c r="BM552" i="1" s="1"/>
  <c r="AQ268" i="1"/>
  <c r="BM268" i="1" s="1"/>
  <c r="AQ428" i="1"/>
  <c r="BM428" i="1" s="1"/>
  <c r="AQ647" i="1"/>
  <c r="BM647" i="1" s="1"/>
  <c r="AQ7" i="1"/>
  <c r="BM7" i="1" s="1"/>
  <c r="AQ57" i="1"/>
  <c r="BM57" i="1" s="1"/>
  <c r="AQ63" i="1"/>
  <c r="BM63" i="1" s="1"/>
  <c r="AQ69" i="1"/>
  <c r="BM69" i="1" s="1"/>
  <c r="AQ196" i="1"/>
  <c r="BM196" i="1" s="1"/>
  <c r="AQ218" i="1"/>
  <c r="BM218" i="1" s="1"/>
  <c r="AQ346" i="1"/>
  <c r="BM346" i="1" s="1"/>
  <c r="AQ368" i="1"/>
  <c r="BM368" i="1" s="1"/>
  <c r="AQ386" i="1"/>
  <c r="BM386" i="1" s="1"/>
  <c r="AQ395" i="1"/>
  <c r="BM395" i="1" s="1"/>
  <c r="AQ420" i="1"/>
  <c r="BM420" i="1" s="1"/>
  <c r="AQ475" i="1"/>
  <c r="BM475" i="1" s="1"/>
  <c r="AQ575" i="1"/>
  <c r="BM575" i="1" s="1"/>
  <c r="AQ618" i="1"/>
  <c r="BM618" i="1" s="1"/>
  <c r="AQ626" i="1"/>
  <c r="BM626" i="1" s="1"/>
  <c r="AQ635" i="1"/>
  <c r="BM635" i="1" s="1"/>
  <c r="AQ96" i="1"/>
  <c r="BM96" i="1" s="1"/>
  <c r="AQ263" i="1"/>
  <c r="BM263" i="1" s="1"/>
  <c r="AQ369" i="1"/>
  <c r="BM369" i="1" s="1"/>
  <c r="AQ508" i="1"/>
  <c r="BM508" i="1" s="1"/>
  <c r="AQ588" i="1"/>
  <c r="BM588" i="1" s="1"/>
  <c r="AQ2" i="1"/>
  <c r="BM2" i="1" s="1"/>
  <c r="AQ10" i="1"/>
  <c r="BM10" i="1" s="1"/>
  <c r="AQ189" i="1"/>
  <c r="BM189" i="1" s="1"/>
  <c r="AQ344" i="1"/>
  <c r="BM344" i="1" s="1"/>
  <c r="AQ452" i="1"/>
  <c r="BM452" i="1" s="1"/>
  <c r="AQ468" i="1"/>
  <c r="BM468" i="1" s="1"/>
  <c r="AQ502" i="1"/>
  <c r="BM502" i="1" s="1"/>
  <c r="AQ510" i="1"/>
  <c r="BM510" i="1" s="1"/>
  <c r="AQ580" i="1"/>
  <c r="BM580" i="1" s="1"/>
  <c r="AQ755" i="1"/>
  <c r="BM755" i="1" s="1"/>
  <c r="AQ789" i="1"/>
  <c r="BM789" i="1" s="1"/>
  <c r="AQ247" i="1"/>
  <c r="BM247" i="1" s="1"/>
  <c r="AQ274" i="1"/>
  <c r="BM274" i="1" s="1"/>
  <c r="AQ157" i="1"/>
  <c r="BM157" i="1" s="1"/>
  <c r="AQ234" i="1"/>
  <c r="BM234" i="1" s="1"/>
  <c r="AQ347" i="1"/>
  <c r="BM347" i="1" s="1"/>
  <c r="AQ375" i="1"/>
  <c r="BM375" i="1" s="1"/>
  <c r="AQ485" i="1"/>
  <c r="BM485" i="1" s="1"/>
  <c r="AQ623" i="1"/>
  <c r="BM623" i="1" s="1"/>
  <c r="AQ241" i="1"/>
  <c r="BM241" i="1" s="1"/>
  <c r="AQ405" i="1"/>
  <c r="BM405" i="1" s="1"/>
  <c r="AQ457" i="1"/>
  <c r="BM457" i="1" s="1"/>
  <c r="AQ1091" i="1"/>
  <c r="BM1091" i="1" s="1"/>
  <c r="AQ1095" i="1"/>
  <c r="BM1095" i="1" s="1"/>
  <c r="AQ1099" i="1"/>
  <c r="BM1099" i="1" s="1"/>
  <c r="AQ1103" i="1"/>
  <c r="BM1103" i="1" s="1"/>
  <c r="AQ1107" i="1"/>
  <c r="BM1107" i="1" s="1"/>
  <c r="AQ1115" i="1"/>
  <c r="BM1115" i="1" s="1"/>
  <c r="AQ1119" i="1"/>
  <c r="BM1119" i="1" s="1"/>
  <c r="AQ1127" i="1"/>
  <c r="BM1127" i="1" s="1"/>
  <c r="AQ1131" i="1"/>
  <c r="BM1131" i="1" s="1"/>
  <c r="AQ1135" i="1"/>
  <c r="BM1135" i="1" s="1"/>
  <c r="AQ1155" i="1"/>
  <c r="BM1155" i="1" s="1"/>
  <c r="AQ1159" i="1"/>
  <c r="BM1159" i="1" s="1"/>
  <c r="AQ1163" i="1"/>
  <c r="BM1163" i="1" s="1"/>
  <c r="AQ1171" i="1"/>
  <c r="BM1171" i="1" s="1"/>
  <c r="AQ1175" i="1"/>
  <c r="BM1175" i="1" s="1"/>
  <c r="AQ1179" i="1"/>
  <c r="BM1179" i="1" s="1"/>
  <c r="AQ1183" i="1"/>
  <c r="BM1183" i="1" s="1"/>
  <c r="AQ1191" i="1"/>
  <c r="BM1191" i="1" s="1"/>
  <c r="AQ1199" i="1"/>
  <c r="BM1199" i="1" s="1"/>
  <c r="AQ1207" i="1"/>
  <c r="BM1207" i="1" s="1"/>
  <c r="AQ1211" i="1"/>
  <c r="BM1211" i="1" s="1"/>
  <c r="AQ1215" i="1"/>
  <c r="BM1215" i="1" s="1"/>
  <c r="AQ1219" i="1"/>
  <c r="BM1219" i="1" s="1"/>
  <c r="AQ1223" i="1"/>
  <c r="BM1223" i="1" s="1"/>
  <c r="AQ1227" i="1"/>
  <c r="BM1227" i="1" s="1"/>
  <c r="AQ1231" i="1"/>
  <c r="BM1231" i="1" s="1"/>
  <c r="AQ1235" i="1"/>
  <c r="BM1235" i="1" s="1"/>
  <c r="AQ1239" i="1"/>
  <c r="BM1239" i="1" s="1"/>
  <c r="AQ1247" i="1"/>
  <c r="BM1247" i="1" s="1"/>
  <c r="AQ1263" i="1"/>
  <c r="BM1263" i="1" s="1"/>
  <c r="AQ703" i="1"/>
  <c r="BM703" i="1" s="1"/>
  <c r="AQ273" i="1"/>
  <c r="BM273" i="1" s="1"/>
  <c r="AQ332" i="1"/>
  <c r="BM332" i="1" s="1"/>
  <c r="AQ689" i="1"/>
  <c r="BM689" i="1" s="1"/>
  <c r="AQ91" i="1"/>
  <c r="BM91" i="1" s="1"/>
  <c r="AQ180" i="1"/>
  <c r="BM180" i="1" s="1"/>
  <c r="AQ240" i="1"/>
  <c r="BM240" i="1" s="1"/>
  <c r="AQ272" i="1"/>
  <c r="BM272" i="1" s="1"/>
  <c r="AQ308" i="1"/>
  <c r="BM308" i="1" s="1"/>
  <c r="AQ317" i="1"/>
  <c r="BM317" i="1" s="1"/>
  <c r="AQ331" i="1"/>
  <c r="BM331" i="1" s="1"/>
  <c r="AQ355" i="1"/>
  <c r="BM355" i="1" s="1"/>
  <c r="AQ434" i="1"/>
  <c r="BM434" i="1" s="1"/>
  <c r="AQ469" i="1"/>
  <c r="BM469" i="1" s="1"/>
  <c r="AQ492" i="1"/>
  <c r="BM492" i="1" s="1"/>
  <c r="AQ498" i="1"/>
  <c r="BM498" i="1" s="1"/>
  <c r="AQ530" i="1"/>
  <c r="BM530" i="1" s="1"/>
  <c r="AQ582" i="1"/>
  <c r="BM582" i="1" s="1"/>
  <c r="AQ594" i="1"/>
  <c r="BM594" i="1" s="1"/>
  <c r="AQ604" i="1"/>
  <c r="BM604" i="1" s="1"/>
  <c r="AQ646" i="1"/>
  <c r="BM646" i="1" s="1"/>
  <c r="AQ676" i="1"/>
  <c r="BM676" i="1" s="1"/>
  <c r="AQ4" i="1"/>
  <c r="BM4" i="1" s="1"/>
  <c r="AQ32" i="1"/>
  <c r="BM32" i="1" s="1"/>
  <c r="AQ150" i="1"/>
  <c r="BM150" i="1" s="1"/>
  <c r="AQ440" i="1"/>
  <c r="BM440" i="1" s="1"/>
  <c r="AQ614" i="1"/>
  <c r="BM614" i="1" s="1"/>
  <c r="AQ631" i="1"/>
  <c r="BM631" i="1" s="1"/>
  <c r="AQ26" i="1"/>
  <c r="BM26" i="1" s="1"/>
  <c r="AQ35" i="1"/>
  <c r="BM35" i="1" s="1"/>
  <c r="AQ60" i="1"/>
  <c r="BM60" i="1" s="1"/>
  <c r="AQ90" i="1"/>
  <c r="BM90" i="1" s="1"/>
  <c r="AQ237" i="1"/>
  <c r="BM237" i="1" s="1"/>
  <c r="AQ243" i="1"/>
  <c r="BM243" i="1" s="1"/>
  <c r="AQ312" i="1"/>
  <c r="BM312" i="1" s="1"/>
  <c r="AQ328" i="1"/>
  <c r="BM328" i="1" s="1"/>
  <c r="AQ360" i="1"/>
  <c r="BM360" i="1" s="1"/>
  <c r="AQ391" i="1"/>
  <c r="BM391" i="1" s="1"/>
  <c r="AQ418" i="1"/>
  <c r="BM418" i="1" s="1"/>
  <c r="AQ426" i="1"/>
  <c r="BM426" i="1" s="1"/>
  <c r="AQ438" i="1"/>
  <c r="BM438" i="1" s="1"/>
  <c r="AQ446" i="1"/>
  <c r="BM446" i="1" s="1"/>
  <c r="AQ478" i="1"/>
  <c r="BM478" i="1" s="1"/>
  <c r="AQ488" i="1"/>
  <c r="BM488" i="1" s="1"/>
  <c r="AQ545" i="1"/>
  <c r="BM545" i="1" s="1"/>
  <c r="AQ309" i="1"/>
  <c r="BM309" i="1" s="1"/>
  <c r="AQ322" i="1"/>
  <c r="BM322" i="1" s="1"/>
  <c r="AQ359" i="1"/>
  <c r="BM359" i="1" s="1"/>
  <c r="AQ450" i="1"/>
  <c r="BM450" i="1" s="1"/>
  <c r="AQ566" i="1"/>
  <c r="BM566" i="1" s="1"/>
  <c r="AQ158" i="1"/>
  <c r="BM158" i="1" s="1"/>
  <c r="AQ376" i="1"/>
  <c r="BM376" i="1" s="1"/>
  <c r="AQ362" i="1"/>
  <c r="BM362" i="1" s="1"/>
  <c r="AQ388" i="1"/>
  <c r="BM388" i="1" s="1"/>
  <c r="AQ733" i="1"/>
  <c r="BM733" i="1" s="1"/>
  <c r="AQ749" i="1"/>
  <c r="BM749" i="1" s="1"/>
  <c r="AQ758" i="1"/>
  <c r="BM758" i="1" s="1"/>
  <c r="AQ788" i="1"/>
  <c r="BM788" i="1" s="1"/>
  <c r="AQ796" i="1"/>
  <c r="BM796" i="1" s="1"/>
  <c r="AQ182" i="1"/>
  <c r="BM182" i="1" s="1"/>
  <c r="AQ113" i="1"/>
  <c r="BM113" i="1" s="1"/>
  <c r="AQ127" i="1"/>
  <c r="BM127" i="1" s="1"/>
  <c r="AQ178" i="1"/>
  <c r="BM178" i="1" s="1"/>
  <c r="AQ204" i="1"/>
  <c r="BM204" i="1" s="1"/>
  <c r="AQ563" i="1"/>
  <c r="BM563" i="1" s="1"/>
  <c r="AQ466" i="1"/>
  <c r="BM466" i="1" s="1"/>
  <c r="AQ140" i="1"/>
  <c r="BM140" i="1" s="1"/>
  <c r="AQ197" i="1"/>
  <c r="BM197" i="1" s="1"/>
  <c r="AQ219" i="1"/>
  <c r="BM219" i="1" s="1"/>
  <c r="AQ233" i="1"/>
  <c r="BM233" i="1" s="1"/>
  <c r="AQ380" i="1"/>
  <c r="BM380" i="1" s="1"/>
  <c r="AQ396" i="1"/>
  <c r="BM396" i="1" s="1"/>
  <c r="AQ402" i="1"/>
  <c r="BM402" i="1" s="1"/>
  <c r="AQ408" i="1"/>
  <c r="BM408" i="1" s="1"/>
  <c r="AQ415" i="1"/>
  <c r="BM415" i="1" s="1"/>
  <c r="AQ520" i="1"/>
  <c r="BM520" i="1" s="1"/>
  <c r="AQ546" i="1"/>
  <c r="BM546" i="1" s="1"/>
  <c r="AQ576" i="1"/>
  <c r="BM576" i="1" s="1"/>
  <c r="AQ613" i="1"/>
  <c r="BM613" i="1" s="1"/>
  <c r="AQ619" i="1"/>
  <c r="BM619" i="1" s="1"/>
  <c r="AQ470" i="1"/>
  <c r="BM470" i="1" s="1"/>
  <c r="AQ547" i="1"/>
  <c r="BM547" i="1" s="1"/>
  <c r="AQ632" i="1"/>
  <c r="BM632" i="1" s="1"/>
  <c r="AQ658" i="1"/>
  <c r="BM658" i="1" s="1"/>
  <c r="AQ44" i="1"/>
  <c r="BM44" i="1" s="1"/>
  <c r="AQ76" i="1"/>
  <c r="BM76" i="1" s="1"/>
  <c r="AQ84" i="1"/>
  <c r="BM84" i="1" s="1"/>
  <c r="AQ114" i="1"/>
  <c r="BM114" i="1" s="1"/>
  <c r="AQ120" i="1"/>
  <c r="BM120" i="1" s="1"/>
  <c r="AQ128" i="1"/>
  <c r="BM128" i="1" s="1"/>
  <c r="AQ190" i="1"/>
  <c r="BM190" i="1" s="1"/>
  <c r="AQ227" i="1"/>
  <c r="BM227" i="1" s="1"/>
  <c r="AQ339" i="1"/>
  <c r="BM339" i="1" s="1"/>
  <c r="AQ345" i="1"/>
  <c r="BM345" i="1" s="1"/>
  <c r="AQ384" i="1"/>
  <c r="BM384" i="1" s="1"/>
  <c r="AQ511" i="1"/>
  <c r="BM511" i="1" s="1"/>
  <c r="AQ572" i="1"/>
  <c r="BM572" i="1" s="1"/>
  <c r="AQ581" i="1"/>
  <c r="BM581" i="1" s="1"/>
  <c r="AQ590" i="1"/>
  <c r="BM590" i="1" s="1"/>
  <c r="AQ735" i="1"/>
  <c r="BM735" i="1" s="1"/>
  <c r="AQ750" i="1"/>
  <c r="BM750" i="1" s="1"/>
  <c r="AQ813" i="1"/>
  <c r="BM813" i="1" s="1"/>
  <c r="AQ713" i="1"/>
  <c r="BM713" i="1" s="1"/>
  <c r="AQ154" i="1"/>
  <c r="BM154" i="1" s="1"/>
  <c r="AQ600" i="1"/>
  <c r="BM600" i="1" s="1"/>
  <c r="AQ698" i="1"/>
  <c r="BM698" i="1" s="1"/>
  <c r="AQ605" i="1"/>
  <c r="BM605" i="1" s="1"/>
  <c r="AQ627" i="1"/>
  <c r="BM627" i="1" s="1"/>
  <c r="AQ410" i="1"/>
  <c r="BM410" i="1" s="1"/>
  <c r="AQ65" i="1"/>
  <c r="BM65" i="1" s="1"/>
  <c r="AQ88" i="1"/>
  <c r="BM88" i="1" s="1"/>
  <c r="AQ236" i="1"/>
  <c r="BM236" i="1" s="1"/>
  <c r="AQ264" i="1"/>
  <c r="BM264" i="1" s="1"/>
  <c r="AQ537" i="1"/>
  <c r="BM537" i="1" s="1"/>
  <c r="AQ203" i="1"/>
  <c r="BM203" i="1" s="1"/>
  <c r="AQ569" i="1"/>
  <c r="BM569" i="1" s="1"/>
  <c r="AQ584" i="1"/>
  <c r="BM584" i="1" s="1"/>
  <c r="AQ342" i="1"/>
  <c r="BM342" i="1" s="1"/>
  <c r="AQ559" i="1"/>
  <c r="BM559" i="1" s="1"/>
  <c r="AQ690" i="1"/>
  <c r="BM690" i="1" s="1"/>
  <c r="AQ77" i="1"/>
  <c r="BM77" i="1" s="1"/>
  <c r="AQ85" i="1"/>
  <c r="BM85" i="1" s="1"/>
  <c r="AQ111" i="1"/>
  <c r="BM111" i="1" s="1"/>
  <c r="AQ156" i="1"/>
  <c r="BM156" i="1" s="1"/>
  <c r="AQ191" i="1"/>
  <c r="BM191" i="1" s="1"/>
  <c r="AQ293" i="1"/>
  <c r="BM293" i="1" s="1"/>
  <c r="AQ341" i="1"/>
  <c r="BM341" i="1" s="1"/>
  <c r="AQ431" i="1"/>
  <c r="BM431" i="1" s="1"/>
  <c r="AQ435" i="1"/>
  <c r="BM435" i="1" s="1"/>
  <c r="AQ443" i="1"/>
  <c r="BM443" i="1" s="1"/>
  <c r="AQ527" i="1"/>
  <c r="BM527" i="1" s="1"/>
  <c r="AQ556" i="1"/>
  <c r="BM556" i="1" s="1"/>
  <c r="AQ562" i="1"/>
  <c r="BM562" i="1" s="1"/>
  <c r="AQ583" i="1"/>
  <c r="BM583" i="1" s="1"/>
  <c r="AQ591" i="1"/>
  <c r="BM591" i="1" s="1"/>
  <c r="AQ595" i="1"/>
  <c r="BM595" i="1" s="1"/>
  <c r="AQ677" i="1"/>
  <c r="BM677" i="1" s="1"/>
  <c r="AQ352" i="1"/>
  <c r="BM352" i="1" s="1"/>
  <c r="AQ499" i="1"/>
  <c r="BM499" i="1" s="1"/>
  <c r="AQ523" i="1"/>
  <c r="BM523" i="1" s="1"/>
  <c r="AQ597" i="1"/>
  <c r="BM597" i="1" s="1"/>
  <c r="AQ36" i="1"/>
  <c r="BM36" i="1" s="1"/>
  <c r="AQ30" i="1"/>
  <c r="BM30" i="1" s="1"/>
  <c r="AQ139" i="1"/>
  <c r="BM139" i="1" s="1"/>
  <c r="AQ173" i="1"/>
  <c r="BM173" i="1" s="1"/>
  <c r="AQ179" i="1"/>
  <c r="BM179" i="1" s="1"/>
  <c r="AQ292" i="1"/>
  <c r="BM292" i="1" s="1"/>
  <c r="AQ354" i="1"/>
  <c r="BM354" i="1" s="1"/>
  <c r="AQ371" i="1"/>
  <c r="BM371" i="1" s="1"/>
  <c r="AQ392" i="1"/>
  <c r="BM392" i="1" s="1"/>
  <c r="AQ401" i="1"/>
  <c r="BM401" i="1" s="1"/>
  <c r="AQ519" i="1"/>
  <c r="BM519" i="1" s="1"/>
  <c r="AQ539" i="1"/>
  <c r="BM539" i="1" s="1"/>
  <c r="AQ555" i="1"/>
  <c r="BM555" i="1" s="1"/>
  <c r="AQ603" i="1"/>
  <c r="BM603" i="1" s="1"/>
  <c r="AQ772" i="1"/>
  <c r="BM772" i="1" s="1"/>
  <c r="AQ830" i="1"/>
  <c r="BM830" i="1" s="1"/>
  <c r="AQ1284" i="1"/>
  <c r="BM1284" i="1" s="1"/>
  <c r="AQ1292" i="1"/>
  <c r="BM1292" i="1" s="1"/>
  <c r="AQ1296" i="1"/>
  <c r="BM1296" i="1" s="1"/>
  <c r="AQ1300" i="1"/>
  <c r="BM1300" i="1" s="1"/>
  <c r="AQ17" i="1"/>
  <c r="BM17" i="1" s="1"/>
  <c r="AQ531" i="1"/>
  <c r="BM531" i="1" s="1"/>
  <c r="AQ71" i="1"/>
  <c r="BM71" i="1" s="1"/>
  <c r="AQ397" i="1"/>
  <c r="BM397" i="1" s="1"/>
  <c r="AQ454" i="1"/>
  <c r="BM454" i="1" s="1"/>
  <c r="AQ812" i="1"/>
  <c r="BM812" i="1" s="1"/>
  <c r="AQ1140" i="1"/>
  <c r="BM1140" i="1" s="1"/>
  <c r="AQ1189" i="1"/>
  <c r="BM1189" i="1" s="1"/>
  <c r="AQ1204" i="1"/>
  <c r="BM1204" i="1" s="1"/>
  <c r="AQ1253" i="1"/>
  <c r="BM1253" i="1" s="1"/>
  <c r="AQ1273" i="1"/>
  <c r="BM1273" i="1" s="1"/>
  <c r="AQ723" i="1"/>
  <c r="BM723" i="1" s="1"/>
  <c r="AQ756" i="1"/>
  <c r="BM756" i="1" s="1"/>
  <c r="AQ801" i="1"/>
  <c r="BM801" i="1" s="1"/>
  <c r="AQ844" i="1"/>
  <c r="BM844" i="1" s="1"/>
  <c r="AQ848" i="1"/>
  <c r="BM848" i="1" s="1"/>
  <c r="AQ852" i="1"/>
  <c r="BM852" i="1" s="1"/>
  <c r="AQ860" i="1"/>
  <c r="BM860" i="1" s="1"/>
  <c r="AQ864" i="1"/>
  <c r="BM864" i="1" s="1"/>
  <c r="AQ868" i="1"/>
  <c r="BM868" i="1" s="1"/>
  <c r="AQ872" i="1"/>
  <c r="BM872" i="1" s="1"/>
  <c r="AQ876" i="1"/>
  <c r="BM876" i="1" s="1"/>
  <c r="AQ880" i="1"/>
  <c r="BM880" i="1" s="1"/>
  <c r="AQ884" i="1"/>
  <c r="BM884" i="1" s="1"/>
  <c r="AQ892" i="1"/>
  <c r="BM892" i="1" s="1"/>
  <c r="AQ896" i="1"/>
  <c r="BM896" i="1" s="1"/>
  <c r="AQ900" i="1"/>
  <c r="BM900" i="1" s="1"/>
  <c r="AQ904" i="1"/>
  <c r="BM904" i="1" s="1"/>
  <c r="AQ908" i="1"/>
  <c r="BM908" i="1" s="1"/>
  <c r="AQ912" i="1"/>
  <c r="BM912" i="1" s="1"/>
  <c r="AQ916" i="1"/>
  <c r="BM916" i="1" s="1"/>
  <c r="AQ936" i="1"/>
  <c r="BM936" i="1" s="1"/>
  <c r="AQ940" i="1"/>
  <c r="BM940" i="1" s="1"/>
  <c r="AQ948" i="1"/>
  <c r="BM948" i="1" s="1"/>
  <c r="AQ952" i="1"/>
  <c r="BM952" i="1" s="1"/>
  <c r="AQ956" i="1"/>
  <c r="BM956" i="1" s="1"/>
  <c r="AQ960" i="1"/>
  <c r="BM960" i="1" s="1"/>
  <c r="AQ968" i="1"/>
  <c r="BM968" i="1" s="1"/>
  <c r="AQ972" i="1"/>
  <c r="BM972" i="1" s="1"/>
  <c r="AQ976" i="1"/>
  <c r="BM976" i="1" s="1"/>
  <c r="AQ980" i="1"/>
  <c r="BM980" i="1" s="1"/>
  <c r="AQ984" i="1"/>
  <c r="BM984" i="1" s="1"/>
  <c r="AQ988" i="1"/>
  <c r="BM988" i="1" s="1"/>
  <c r="AQ992" i="1"/>
  <c r="BM992" i="1" s="1"/>
  <c r="AQ1012" i="1"/>
  <c r="BM1012" i="1" s="1"/>
  <c r="AQ1016" i="1"/>
  <c r="BM1016" i="1" s="1"/>
  <c r="AQ1020" i="1"/>
  <c r="BM1020" i="1" s="1"/>
  <c r="AQ1024" i="1"/>
  <c r="BM1024" i="1" s="1"/>
  <c r="AQ1028" i="1"/>
  <c r="BM1028" i="1" s="1"/>
  <c r="AQ1040" i="1"/>
  <c r="BM1040" i="1" s="1"/>
  <c r="AQ1048" i="1"/>
  <c r="BM1048" i="1" s="1"/>
  <c r="AQ1060" i="1"/>
  <c r="BM1060" i="1" s="1"/>
  <c r="AQ1064" i="1"/>
  <c r="BM1064" i="1" s="1"/>
  <c r="AQ477" i="1"/>
  <c r="BM477" i="1" s="1"/>
  <c r="AQ95" i="1"/>
  <c r="BM95" i="1" s="1"/>
  <c r="AQ121" i="1"/>
  <c r="BM121" i="1" s="1"/>
  <c r="AQ267" i="1"/>
  <c r="BM267" i="1" s="1"/>
  <c r="AQ432" i="1"/>
  <c r="BM432" i="1" s="1"/>
  <c r="AQ599" i="1"/>
  <c r="BM599" i="1" s="1"/>
  <c r="AQ307" i="1"/>
  <c r="BM307" i="1" s="1"/>
  <c r="AQ442" i="1"/>
  <c r="BM442" i="1" s="1"/>
  <c r="AQ745" i="1"/>
  <c r="BM745" i="1" s="1"/>
  <c r="AQ1289" i="1"/>
  <c r="BM1289" i="1" s="1"/>
  <c r="AQ1112" i="1"/>
  <c r="BM1112" i="1" s="1"/>
  <c r="AQ1161" i="1"/>
  <c r="BM1161" i="1" s="1"/>
  <c r="AQ1176" i="1"/>
  <c r="BM1176" i="1" s="1"/>
  <c r="AQ1225" i="1"/>
  <c r="BM1225" i="1" s="1"/>
  <c r="AQ1240" i="1"/>
  <c r="BM1240" i="1" s="1"/>
  <c r="AQ1268" i="1"/>
  <c r="BM1268" i="1" s="1"/>
  <c r="AQ629" i="1"/>
  <c r="BM629" i="1" s="1"/>
  <c r="AQ645" i="1"/>
  <c r="BM645" i="1" s="1"/>
  <c r="AQ706" i="1"/>
  <c r="BM706" i="1" s="1"/>
  <c r="AQ819" i="1"/>
  <c r="BM819" i="1" s="1"/>
  <c r="AQ1066" i="1"/>
  <c r="BM1066" i="1" s="1"/>
  <c r="AQ1070" i="1"/>
  <c r="BM1070" i="1" s="1"/>
  <c r="AQ1086" i="1"/>
  <c r="BM1086" i="1" s="1"/>
  <c r="AQ1090" i="1"/>
  <c r="BM1090" i="1" s="1"/>
  <c r="AQ406" i="1"/>
  <c r="BM406" i="1" s="1"/>
  <c r="AQ463" i="1"/>
  <c r="BM463" i="1" s="1"/>
  <c r="AQ170" i="1"/>
  <c r="BM170" i="1" s="1"/>
  <c r="AQ409" i="1"/>
  <c r="BM409" i="1" s="1"/>
  <c r="AQ557" i="1"/>
  <c r="BM557" i="1" s="1"/>
  <c r="AQ592" i="1"/>
  <c r="BM592" i="1" s="1"/>
  <c r="AQ637" i="1"/>
  <c r="BM637" i="1" s="1"/>
  <c r="AQ1283" i="1"/>
  <c r="BM1283" i="1" s="1"/>
  <c r="AQ1133" i="1"/>
  <c r="BM1133" i="1" s="1"/>
  <c r="AQ1212" i="1"/>
  <c r="BM1212" i="1" s="1"/>
  <c r="AQ1261" i="1"/>
  <c r="BM1261" i="1" s="1"/>
  <c r="AQ1274" i="1"/>
  <c r="BM1274" i="1" s="1"/>
  <c r="AQ1280" i="1"/>
  <c r="BM1280" i="1" s="1"/>
  <c r="AQ765" i="1"/>
  <c r="BM765" i="1" s="1"/>
  <c r="AQ636" i="1"/>
  <c r="BM636" i="1" s="1"/>
  <c r="AQ31" i="1"/>
  <c r="BM31" i="1" s="1"/>
  <c r="AQ149" i="1"/>
  <c r="BM149" i="1" s="1"/>
  <c r="AQ608" i="1"/>
  <c r="BM608" i="1" s="1"/>
  <c r="AQ620" i="1"/>
  <c r="BM620" i="1" s="1"/>
  <c r="AQ1297" i="1"/>
  <c r="BM1297" i="1" s="1"/>
  <c r="AQ734" i="1"/>
  <c r="BM734" i="1" s="1"/>
  <c r="AQ1105" i="1"/>
  <c r="BM1105" i="1" s="1"/>
  <c r="AQ1120" i="1"/>
  <c r="BM1120" i="1" s="1"/>
  <c r="AQ1184" i="1"/>
  <c r="BM1184" i="1" s="1"/>
  <c r="AQ1233" i="1"/>
  <c r="BM1233" i="1" s="1"/>
  <c r="AQ1248" i="1"/>
  <c r="BM1248" i="1" s="1"/>
  <c r="AQ742" i="1"/>
  <c r="BM742" i="1" s="1"/>
  <c r="AQ757" i="1"/>
  <c r="BM757" i="1" s="1"/>
  <c r="AQ766" i="1"/>
  <c r="BM766" i="1" s="1"/>
  <c r="AQ828" i="1"/>
  <c r="BM828" i="1" s="1"/>
  <c r="AQ570" i="1"/>
  <c r="BM570" i="1" s="1"/>
  <c r="AQ416" i="1"/>
  <c r="BM416" i="1" s="1"/>
  <c r="AQ444" i="1"/>
  <c r="BM444" i="1" s="1"/>
  <c r="AQ490" i="1"/>
  <c r="BM490" i="1" s="1"/>
  <c r="AQ759" i="1"/>
  <c r="BM759" i="1" s="1"/>
  <c r="AQ835" i="1"/>
  <c r="BM835" i="1" s="1"/>
  <c r="AQ1291" i="1"/>
  <c r="BM1291" i="1" s="1"/>
  <c r="AQ1092" i="1"/>
  <c r="BM1092" i="1" s="1"/>
  <c r="AQ1141" i="1"/>
  <c r="BM1141" i="1" s="1"/>
  <c r="AQ1156" i="1"/>
  <c r="BM1156" i="1" s="1"/>
  <c r="AQ1205" i="1"/>
  <c r="BM1205" i="1" s="1"/>
  <c r="AQ1220" i="1"/>
  <c r="BM1220" i="1" s="1"/>
  <c r="AQ1275" i="1"/>
  <c r="BM1275" i="1" s="1"/>
  <c r="AQ724" i="1"/>
  <c r="BM724" i="1" s="1"/>
  <c r="AQ740" i="1"/>
  <c r="BM740" i="1" s="1"/>
  <c r="AQ786" i="1"/>
  <c r="BM786" i="1" s="1"/>
  <c r="AQ809" i="1"/>
  <c r="BM809" i="1" s="1"/>
  <c r="AQ815" i="1"/>
  <c r="BM815" i="1" s="1"/>
  <c r="AQ841" i="1"/>
  <c r="BM841" i="1" s="1"/>
  <c r="AQ845" i="1"/>
  <c r="BM845" i="1" s="1"/>
  <c r="AQ853" i="1"/>
  <c r="BM853" i="1" s="1"/>
  <c r="AQ865" i="1"/>
  <c r="BM865" i="1" s="1"/>
  <c r="AQ869" i="1"/>
  <c r="BM869" i="1" s="1"/>
  <c r="AQ881" i="1"/>
  <c r="BM881" i="1" s="1"/>
  <c r="AQ885" i="1"/>
  <c r="BM885" i="1" s="1"/>
  <c r="AQ889" i="1"/>
  <c r="BM889" i="1" s="1"/>
  <c r="AQ893" i="1"/>
  <c r="BM893" i="1" s="1"/>
  <c r="AQ897" i="1"/>
  <c r="BM897" i="1" s="1"/>
  <c r="AQ901" i="1"/>
  <c r="BM901" i="1" s="1"/>
  <c r="AQ905" i="1"/>
  <c r="BM905" i="1" s="1"/>
  <c r="AQ909" i="1"/>
  <c r="BM909" i="1" s="1"/>
  <c r="AQ913" i="1"/>
  <c r="BM913" i="1" s="1"/>
  <c r="AQ917" i="1"/>
  <c r="BM917" i="1" s="1"/>
  <c r="AQ937" i="1"/>
  <c r="BM937" i="1" s="1"/>
  <c r="AQ941" i="1"/>
  <c r="BM941" i="1" s="1"/>
  <c r="AQ945" i="1"/>
  <c r="BM945" i="1" s="1"/>
  <c r="AQ949" i="1"/>
  <c r="BM949" i="1" s="1"/>
  <c r="AQ953" i="1"/>
  <c r="BM953" i="1" s="1"/>
  <c r="AQ957" i="1"/>
  <c r="BM957" i="1" s="1"/>
  <c r="AQ961" i="1"/>
  <c r="BM961" i="1" s="1"/>
  <c r="AQ965" i="1"/>
  <c r="BM965" i="1" s="1"/>
  <c r="AQ969" i="1"/>
  <c r="BM969" i="1" s="1"/>
  <c r="AQ977" i="1"/>
  <c r="BM977" i="1" s="1"/>
  <c r="AQ981" i="1"/>
  <c r="BM981" i="1" s="1"/>
  <c r="AQ985" i="1"/>
  <c r="BM985" i="1" s="1"/>
  <c r="AQ1013" i="1"/>
  <c r="BM1013" i="1" s="1"/>
  <c r="AQ1017" i="1"/>
  <c r="BM1017" i="1" s="1"/>
  <c r="AQ1021" i="1"/>
  <c r="BM1021" i="1" s="1"/>
  <c r="AQ1029" i="1"/>
  <c r="BM1029" i="1" s="1"/>
  <c r="AQ1033" i="1"/>
  <c r="BM1033" i="1" s="1"/>
  <c r="AQ1053" i="1"/>
  <c r="BM1053" i="1" s="1"/>
  <c r="AQ1057" i="1"/>
  <c r="BM1057" i="1" s="1"/>
  <c r="AQ1061" i="1"/>
  <c r="BM1061" i="1" s="1"/>
  <c r="AQ560" i="1"/>
  <c r="BM560" i="1" s="1"/>
  <c r="AQ448" i="1"/>
  <c r="BM448" i="1" s="1"/>
  <c r="AQ504" i="1"/>
  <c r="BM504" i="1" s="1"/>
  <c r="AQ56" i="1"/>
  <c r="BM56" i="1" s="1"/>
  <c r="AQ228" i="1"/>
  <c r="BM228" i="1" s="1"/>
  <c r="AQ825" i="1"/>
  <c r="BM825" i="1" s="1"/>
  <c r="AQ1113" i="1"/>
  <c r="BM1113" i="1" s="1"/>
  <c r="AQ1128" i="1"/>
  <c r="BM1128" i="1" s="1"/>
  <c r="AQ1177" i="1"/>
  <c r="BM1177" i="1" s="1"/>
  <c r="AQ1192" i="1"/>
  <c r="BM1192" i="1" s="1"/>
  <c r="AQ1241" i="1"/>
  <c r="BM1241" i="1" s="1"/>
  <c r="AQ1256" i="1"/>
  <c r="BM1256" i="1" s="1"/>
  <c r="AQ1269" i="1"/>
  <c r="BM1269" i="1" s="1"/>
  <c r="AQ612" i="1"/>
  <c r="BM612" i="1" s="1"/>
  <c r="AQ672" i="1"/>
  <c r="BM672" i="1" s="1"/>
  <c r="AQ716" i="1"/>
  <c r="BM716" i="1" s="1"/>
  <c r="AQ720" i="1"/>
  <c r="BM720" i="1" s="1"/>
  <c r="AQ1067" i="1"/>
  <c r="BM1067" i="1" s="1"/>
  <c r="AQ1087" i="1"/>
  <c r="BM1087" i="1" s="1"/>
  <c r="AQ378" i="1"/>
  <c r="BM378" i="1" s="1"/>
  <c r="AQ64" i="1"/>
  <c r="BM64" i="1" s="1"/>
  <c r="AQ638" i="1"/>
  <c r="BM638" i="1" s="1"/>
  <c r="AQ372" i="1"/>
  <c r="BM372" i="1" s="1"/>
  <c r="AQ414" i="1"/>
  <c r="BM414" i="1" s="1"/>
  <c r="AQ771" i="1"/>
  <c r="BM771" i="1" s="1"/>
  <c r="AQ785" i="1"/>
  <c r="BM785" i="1" s="1"/>
  <c r="AQ1299" i="1"/>
  <c r="BM1299" i="1" s="1"/>
  <c r="AQ1100" i="1"/>
  <c r="BM1100" i="1" s="1"/>
  <c r="AQ1149" i="1"/>
  <c r="BM1149" i="1" s="1"/>
  <c r="AQ1213" i="1"/>
  <c r="BM1213" i="1" s="1"/>
  <c r="AQ1228" i="1"/>
  <c r="BM1228" i="1" s="1"/>
  <c r="AQ1281" i="1"/>
  <c r="BM1281" i="1" s="1"/>
  <c r="AQ751" i="1"/>
  <c r="BM751" i="1" s="1"/>
  <c r="AQ774" i="1"/>
  <c r="BM774" i="1" s="1"/>
  <c r="AQ827" i="1"/>
  <c r="BM827" i="1" s="1"/>
  <c r="AQ38" i="1"/>
  <c r="BM38" i="1" s="1"/>
  <c r="AQ500" i="1"/>
  <c r="BM500" i="1" s="1"/>
  <c r="AQ313" i="1"/>
  <c r="BM313" i="1" s="1"/>
  <c r="AQ351" i="1"/>
  <c r="BM351" i="1" s="1"/>
  <c r="AQ465" i="1"/>
  <c r="BM465" i="1" s="1"/>
  <c r="AQ47" i="1"/>
  <c r="BM47" i="1" s="1"/>
  <c r="AQ323" i="1"/>
  <c r="BM323" i="1" s="1"/>
  <c r="AQ567" i="1"/>
  <c r="BM567" i="1" s="1"/>
  <c r="AQ1121" i="1"/>
  <c r="BM1121" i="1" s="1"/>
  <c r="AQ1136" i="1"/>
  <c r="BM1136" i="1" s="1"/>
  <c r="AQ1185" i="1"/>
  <c r="BM1185" i="1" s="1"/>
  <c r="AQ1249" i="1"/>
  <c r="BM1249" i="1" s="1"/>
  <c r="AQ1264" i="1"/>
  <c r="BM1264" i="1" s="1"/>
  <c r="AQ1270" i="1"/>
  <c r="BM1270" i="1" s="1"/>
  <c r="AQ1276" i="1"/>
  <c r="BM1276" i="1" s="1"/>
  <c r="AQ737" i="1"/>
  <c r="BM737" i="1" s="1"/>
  <c r="AQ787" i="1"/>
  <c r="BM787" i="1" s="1"/>
  <c r="AQ838" i="1"/>
  <c r="BM838" i="1" s="1"/>
  <c r="AQ518" i="1"/>
  <c r="BM518" i="1" s="1"/>
  <c r="AQ699" i="1"/>
  <c r="BM699" i="1" s="1"/>
  <c r="AQ642" i="1"/>
  <c r="BM642" i="1" s="1"/>
  <c r="AQ678" i="1"/>
  <c r="BM678" i="1" s="1"/>
  <c r="AQ6" i="1"/>
  <c r="BM6" i="1" s="1"/>
  <c r="AQ430" i="1"/>
  <c r="BM430" i="1" s="1"/>
  <c r="AQ1285" i="1"/>
  <c r="BM1285" i="1" s="1"/>
  <c r="AQ839" i="1"/>
  <c r="BM839" i="1" s="1"/>
  <c r="AQ1093" i="1"/>
  <c r="BM1093" i="1" s="1"/>
  <c r="AQ1108" i="1"/>
  <c r="BM1108" i="1" s="1"/>
  <c r="AQ1157" i="1"/>
  <c r="BM1157" i="1" s="1"/>
  <c r="AQ1172" i="1"/>
  <c r="BM1172" i="1" s="1"/>
  <c r="AQ1221" i="1"/>
  <c r="BM1221" i="1" s="1"/>
  <c r="AQ1236" i="1"/>
  <c r="BM1236" i="1" s="1"/>
  <c r="AQ1282" i="1"/>
  <c r="BM1282" i="1" s="1"/>
  <c r="AQ760" i="1"/>
  <c r="BM760" i="1" s="1"/>
  <c r="AQ810" i="1"/>
  <c r="BM810" i="1" s="1"/>
  <c r="AQ836" i="1"/>
  <c r="BM836" i="1" s="1"/>
  <c r="AQ842" i="1"/>
  <c r="BM842" i="1" s="1"/>
  <c r="AQ846" i="1"/>
  <c r="BM846" i="1" s="1"/>
  <c r="AQ850" i="1"/>
  <c r="BM850" i="1" s="1"/>
  <c r="AQ854" i="1"/>
  <c r="BM854" i="1" s="1"/>
  <c r="AQ862" i="1"/>
  <c r="BM862" i="1" s="1"/>
  <c r="AQ866" i="1"/>
  <c r="BM866" i="1" s="1"/>
  <c r="AQ870" i="1"/>
  <c r="BM870" i="1" s="1"/>
  <c r="AQ874" i="1"/>
  <c r="BM874" i="1" s="1"/>
  <c r="AQ878" i="1"/>
  <c r="BM878" i="1" s="1"/>
  <c r="AQ886" i="1"/>
  <c r="BM886" i="1" s="1"/>
  <c r="AQ890" i="1"/>
  <c r="BM890" i="1" s="1"/>
  <c r="AQ894" i="1"/>
  <c r="BM894" i="1" s="1"/>
  <c r="AQ898" i="1"/>
  <c r="BM898" i="1" s="1"/>
  <c r="AQ902" i="1"/>
  <c r="BM902" i="1" s="1"/>
  <c r="AQ906" i="1"/>
  <c r="BM906" i="1" s="1"/>
  <c r="AQ910" i="1"/>
  <c r="BM910" i="1" s="1"/>
  <c r="AQ914" i="1"/>
  <c r="BM914" i="1" s="1"/>
  <c r="AQ934" i="1"/>
  <c r="BM934" i="1" s="1"/>
  <c r="AQ938" i="1"/>
  <c r="BM938" i="1" s="1"/>
  <c r="AQ946" i="1"/>
  <c r="BM946" i="1" s="1"/>
  <c r="AQ954" i="1"/>
  <c r="BM954" i="1" s="1"/>
  <c r="AQ958" i="1"/>
  <c r="BM958" i="1" s="1"/>
  <c r="AQ966" i="1"/>
  <c r="BM966" i="1" s="1"/>
  <c r="AQ970" i="1"/>
  <c r="BM970" i="1" s="1"/>
  <c r="AQ974" i="1"/>
  <c r="BM974" i="1" s="1"/>
  <c r="AQ978" i="1"/>
  <c r="BM978" i="1" s="1"/>
  <c r="AQ982" i="1"/>
  <c r="BM982" i="1" s="1"/>
  <c r="AQ998" i="1"/>
  <c r="BM998" i="1" s="1"/>
  <c r="AQ1022" i="1"/>
  <c r="BM1022" i="1" s="1"/>
  <c r="AQ1026" i="1"/>
  <c r="BM1026" i="1" s="1"/>
  <c r="AQ1054" i="1"/>
  <c r="BM1054" i="1" s="1"/>
  <c r="AQ1062" i="1"/>
  <c r="BM1062" i="1" s="1"/>
  <c r="AQ67" i="1"/>
  <c r="BM67" i="1" s="1"/>
  <c r="AQ261" i="1"/>
  <c r="BM261" i="1" s="1"/>
  <c r="AQ476" i="1"/>
  <c r="BM476" i="1" s="1"/>
  <c r="AQ1129" i="1"/>
  <c r="BM1129" i="1" s="1"/>
  <c r="AQ1193" i="1"/>
  <c r="BM1193" i="1" s="1"/>
  <c r="AQ1208" i="1"/>
  <c r="BM1208" i="1" s="1"/>
  <c r="AQ1271" i="1"/>
  <c r="BM1271" i="1" s="1"/>
  <c r="AQ625" i="1"/>
  <c r="BM625" i="1" s="1"/>
  <c r="AQ641" i="1"/>
  <c r="BM641" i="1" s="1"/>
  <c r="AQ673" i="1"/>
  <c r="BM673" i="1" s="1"/>
  <c r="AQ687" i="1"/>
  <c r="BM687" i="1" s="1"/>
  <c r="AQ710" i="1"/>
  <c r="BM710" i="1" s="1"/>
  <c r="AQ717" i="1"/>
  <c r="BM717" i="1" s="1"/>
  <c r="AQ752" i="1"/>
  <c r="BM752" i="1" s="1"/>
  <c r="AQ817" i="1"/>
  <c r="BM817" i="1" s="1"/>
  <c r="AQ823" i="1"/>
  <c r="BM823" i="1" s="1"/>
  <c r="AQ1084" i="1"/>
  <c r="BM1084" i="1" s="1"/>
  <c r="AQ1088" i="1"/>
  <c r="BM1088" i="1" s="1"/>
  <c r="AQ116" i="1"/>
  <c r="BM116" i="1" s="1"/>
  <c r="AQ129" i="1"/>
  <c r="BM129" i="1" s="1"/>
  <c r="AQ329" i="1"/>
  <c r="BM329" i="1" s="1"/>
  <c r="AQ366" i="1"/>
  <c r="BM366" i="1" s="1"/>
  <c r="AQ503" i="1"/>
  <c r="BM503" i="1" s="1"/>
  <c r="AQ303" i="1"/>
  <c r="BM303" i="1" s="1"/>
  <c r="AQ840" i="1"/>
  <c r="BM840" i="1" s="1"/>
  <c r="AQ1293" i="1"/>
  <c r="BM1293" i="1" s="1"/>
  <c r="AQ730" i="1"/>
  <c r="BM730" i="1" s="1"/>
  <c r="AQ829" i="1"/>
  <c r="BM829" i="1" s="1"/>
  <c r="AQ1101" i="1"/>
  <c r="BM1101" i="1" s="1"/>
  <c r="AQ1116" i="1"/>
  <c r="BM1116" i="1" s="1"/>
  <c r="AQ1180" i="1"/>
  <c r="BM1180" i="1" s="1"/>
  <c r="AQ1229" i="1"/>
  <c r="BM1229" i="1" s="1"/>
  <c r="AQ775" i="1"/>
  <c r="BM775" i="1" s="1"/>
  <c r="AQ302" i="1"/>
  <c r="BM302" i="1" s="1"/>
  <c r="AQ577" i="1"/>
  <c r="BM577" i="1" s="1"/>
  <c r="AQ174" i="1"/>
  <c r="BM174" i="1" s="1"/>
  <c r="AQ340" i="1"/>
  <c r="BM340" i="1" s="1"/>
  <c r="AQ473" i="1"/>
  <c r="BM473" i="1" s="1"/>
  <c r="AQ1287" i="1"/>
  <c r="BM1287" i="1" s="1"/>
  <c r="AQ1137" i="1"/>
  <c r="BM1137" i="1" s="1"/>
  <c r="AQ1152" i="1"/>
  <c r="BM1152" i="1" s="1"/>
  <c r="AQ1201" i="1"/>
  <c r="BM1201" i="1" s="1"/>
  <c r="AQ1216" i="1"/>
  <c r="BM1216" i="1" s="1"/>
  <c r="AQ1265" i="1"/>
  <c r="BM1265" i="1" s="1"/>
  <c r="AQ1277" i="1"/>
  <c r="BM1277" i="1" s="1"/>
  <c r="AQ634" i="1"/>
  <c r="BM634" i="1" s="1"/>
  <c r="AQ761" i="1"/>
  <c r="BM761" i="1" s="1"/>
  <c r="AQ811" i="1"/>
  <c r="BM811" i="1" s="1"/>
  <c r="AQ832" i="1"/>
  <c r="BM832" i="1" s="1"/>
  <c r="AQ353" i="1"/>
  <c r="BM353" i="1" s="1"/>
  <c r="AQ644" i="1"/>
  <c r="BM644" i="1" s="1"/>
  <c r="AQ16" i="1"/>
  <c r="BM16" i="1" s="1"/>
  <c r="AQ621" i="1"/>
  <c r="BM621" i="1" s="1"/>
  <c r="AQ691" i="1"/>
  <c r="BM691" i="1" s="1"/>
  <c r="AQ94" i="1"/>
  <c r="BM94" i="1" s="1"/>
  <c r="AQ232" i="1"/>
  <c r="BM232" i="1" s="1"/>
  <c r="AQ764" i="1"/>
  <c r="BM764" i="1" s="1"/>
  <c r="AQ1109" i="1"/>
  <c r="BM1109" i="1" s="1"/>
  <c r="AQ1173" i="1"/>
  <c r="BM1173" i="1" s="1"/>
  <c r="AQ1237" i="1"/>
  <c r="BM1237" i="1" s="1"/>
  <c r="AQ1252" i="1"/>
  <c r="BM1252" i="1" s="1"/>
  <c r="AQ1272" i="1"/>
  <c r="BM1272" i="1" s="1"/>
  <c r="AQ736" i="1"/>
  <c r="BM736" i="1" s="1"/>
  <c r="AQ790" i="1"/>
  <c r="BM790" i="1" s="1"/>
  <c r="AQ800" i="1"/>
  <c r="BM800" i="1" s="1"/>
  <c r="AQ822" i="1"/>
  <c r="BM822" i="1" s="1"/>
  <c r="AQ837" i="1"/>
  <c r="BM837" i="1" s="1"/>
  <c r="AQ847" i="1"/>
  <c r="BM847" i="1" s="1"/>
  <c r="AQ851" i="1"/>
  <c r="BM851" i="1" s="1"/>
  <c r="AQ855" i="1"/>
  <c r="BM855" i="1" s="1"/>
  <c r="AQ859" i="1"/>
  <c r="BM859" i="1" s="1"/>
  <c r="AQ863" i="1"/>
  <c r="BM863" i="1" s="1"/>
  <c r="AQ871" i="1"/>
  <c r="BM871" i="1" s="1"/>
  <c r="AQ875" i="1"/>
  <c r="BM875" i="1" s="1"/>
  <c r="AQ879" i="1"/>
  <c r="BM879" i="1" s="1"/>
  <c r="AQ883" i="1"/>
  <c r="BM883" i="1" s="1"/>
  <c r="AQ887" i="1"/>
  <c r="BM887" i="1" s="1"/>
  <c r="AQ891" i="1"/>
  <c r="BM891" i="1" s="1"/>
  <c r="AQ895" i="1"/>
  <c r="BM895" i="1" s="1"/>
  <c r="AQ899" i="1"/>
  <c r="BM899" i="1" s="1"/>
  <c r="AQ903" i="1"/>
  <c r="BM903" i="1" s="1"/>
  <c r="AQ907" i="1"/>
  <c r="BM907" i="1" s="1"/>
  <c r="AQ911" i="1"/>
  <c r="BM911" i="1" s="1"/>
  <c r="AQ915" i="1"/>
  <c r="BM915" i="1" s="1"/>
  <c r="AQ923" i="1"/>
  <c r="BM923" i="1" s="1"/>
  <c r="AQ927" i="1"/>
  <c r="BM927" i="1" s="1"/>
  <c r="AQ935" i="1"/>
  <c r="BM935" i="1" s="1"/>
  <c r="AQ939" i="1"/>
  <c r="BM939" i="1" s="1"/>
  <c r="AQ947" i="1"/>
  <c r="BM947" i="1" s="1"/>
  <c r="AQ951" i="1"/>
  <c r="BM951" i="1" s="1"/>
  <c r="AQ959" i="1"/>
  <c r="BM959" i="1" s="1"/>
  <c r="AQ967" i="1"/>
  <c r="BM967" i="1" s="1"/>
  <c r="AQ971" i="1"/>
  <c r="BM971" i="1" s="1"/>
  <c r="AQ975" i="1"/>
  <c r="BM975" i="1" s="1"/>
  <c r="AQ979" i="1"/>
  <c r="BM979" i="1" s="1"/>
  <c r="AQ983" i="1"/>
  <c r="BM983" i="1" s="1"/>
  <c r="AQ987" i="1"/>
  <c r="BM987" i="1" s="1"/>
  <c r="AQ991" i="1"/>
  <c r="BM991" i="1" s="1"/>
  <c r="AQ1015" i="1"/>
  <c r="BM1015" i="1" s="1"/>
  <c r="AQ1019" i="1"/>
  <c r="BM1019" i="1" s="1"/>
  <c r="AQ1023" i="1"/>
  <c r="BM1023" i="1" s="1"/>
  <c r="AQ1027" i="1"/>
  <c r="BM1027" i="1" s="1"/>
  <c r="AQ1035" i="1"/>
  <c r="BM1035" i="1" s="1"/>
  <c r="AQ1043" i="1"/>
  <c r="BM1043" i="1" s="1"/>
  <c r="AQ1047" i="1"/>
  <c r="BM1047" i="1" s="1"/>
  <c r="AQ1063" i="1"/>
  <c r="BM1063" i="1" s="1"/>
  <c r="AO1200" i="1"/>
  <c r="BK1200" i="1" s="1"/>
  <c r="AO643" i="1"/>
  <c r="BK643" i="1" s="1"/>
  <c r="AQ1168" i="1"/>
  <c r="BM1168" i="1" s="1"/>
  <c r="AQ1117" i="1"/>
  <c r="BM1117" i="1" s="1"/>
  <c r="AO949" i="1"/>
  <c r="BK949" i="1" s="1"/>
  <c r="AO903" i="1"/>
  <c r="BK903" i="1" s="1"/>
  <c r="AO806" i="1"/>
  <c r="BK806" i="1" s="1"/>
  <c r="AO134" i="1"/>
  <c r="BK134" i="1" s="1"/>
  <c r="AR301" i="1"/>
  <c r="BN301" i="1" s="1"/>
  <c r="AN754" i="1"/>
  <c r="BJ754" i="1" s="1"/>
  <c r="AO419" i="1"/>
  <c r="BK419" i="1" s="1"/>
  <c r="X29" i="3"/>
  <c r="AR26" i="3"/>
  <c r="Y29" i="3"/>
  <c r="Z29" i="3" s="1"/>
  <c r="AS26" i="3" s="1"/>
  <c r="X74" i="3"/>
  <c r="AR55" i="3"/>
  <c r="Y74" i="3"/>
  <c r="Z74" i="3" s="1"/>
  <c r="AS55" i="3" s="1"/>
  <c r="AQ704" i="1"/>
  <c r="BM704" i="1" s="1"/>
  <c r="AQ472" i="1"/>
  <c r="BM472" i="1" s="1"/>
  <c r="AQ564" i="1"/>
  <c r="BM564" i="1" s="1"/>
  <c r="AQ697" i="1"/>
  <c r="BM697" i="1" s="1"/>
  <c r="AQ715" i="1"/>
  <c r="BM715" i="1" s="1"/>
  <c r="AQ208" i="1"/>
  <c r="BM208" i="1" s="1"/>
  <c r="AQ727" i="1"/>
  <c r="BM727" i="1" s="1"/>
  <c r="AQ784" i="1"/>
  <c r="BM784" i="1" s="1"/>
  <c r="AQ474" i="1"/>
  <c r="BM474" i="1" s="1"/>
  <c r="AQ722" i="1"/>
  <c r="BM722" i="1" s="1"/>
  <c r="AQ695" i="1"/>
  <c r="BM695" i="1" s="1"/>
  <c r="AQ711" i="1"/>
  <c r="BM711" i="1" s="1"/>
  <c r="AQ1126" i="1"/>
  <c r="BM1126" i="1" s="1"/>
  <c r="AQ1146" i="1"/>
  <c r="BM1146" i="1" s="1"/>
  <c r="AQ1218" i="1"/>
  <c r="BM1218" i="1" s="1"/>
  <c r="AQ685" i="1"/>
  <c r="BM685" i="1" s="1"/>
  <c r="AQ669" i="1"/>
  <c r="BM669" i="1" s="1"/>
  <c r="AQ688" i="1"/>
  <c r="BM688" i="1" s="1"/>
  <c r="AQ728" i="1"/>
  <c r="BM728" i="1" s="1"/>
  <c r="AQ210" i="1"/>
  <c r="BM210" i="1" s="1"/>
  <c r="AQ471" i="1"/>
  <c r="BM471" i="1" s="1"/>
  <c r="AQ1143" i="1"/>
  <c r="BM1143" i="1" s="1"/>
  <c r="AQ1147" i="1"/>
  <c r="BM1147" i="1" s="1"/>
  <c r="AQ1151" i="1"/>
  <c r="BM1151" i="1" s="1"/>
  <c r="AQ1195" i="1"/>
  <c r="BM1195" i="1" s="1"/>
  <c r="AQ1251" i="1"/>
  <c r="BM1251" i="1" s="1"/>
  <c r="AQ696" i="1"/>
  <c r="BM696" i="1" s="1"/>
  <c r="AQ729" i="1"/>
  <c r="BM729" i="1" s="1"/>
  <c r="AQ712" i="1"/>
  <c r="BM712" i="1" s="1"/>
  <c r="AQ513" i="1"/>
  <c r="BM513" i="1" s="1"/>
  <c r="AQ209" i="1"/>
  <c r="BM209" i="1" s="1"/>
  <c r="AQ479" i="1"/>
  <c r="BM479" i="1" s="1"/>
  <c r="AQ489" i="1"/>
  <c r="BM489" i="1" s="1"/>
  <c r="AQ814" i="1"/>
  <c r="BM814" i="1" s="1"/>
  <c r="AQ856" i="1"/>
  <c r="BM856" i="1" s="1"/>
  <c r="AQ888" i="1"/>
  <c r="BM888" i="1" s="1"/>
  <c r="AQ924" i="1"/>
  <c r="BM924" i="1" s="1"/>
  <c r="AQ928" i="1"/>
  <c r="BM928" i="1" s="1"/>
  <c r="AQ932" i="1"/>
  <c r="BM932" i="1" s="1"/>
  <c r="AQ964" i="1"/>
  <c r="BM964" i="1" s="1"/>
  <c r="AQ1004" i="1"/>
  <c r="BM1004" i="1" s="1"/>
  <c r="AQ1008" i="1"/>
  <c r="BM1008" i="1" s="1"/>
  <c r="AQ1032" i="1"/>
  <c r="BM1032" i="1" s="1"/>
  <c r="AQ1044" i="1"/>
  <c r="BM1044" i="1" s="1"/>
  <c r="AQ1056" i="1"/>
  <c r="BM1056" i="1" s="1"/>
  <c r="AQ684" i="1"/>
  <c r="BM684" i="1" s="1"/>
  <c r="AQ1097" i="1"/>
  <c r="BM1097" i="1" s="1"/>
  <c r="AQ748" i="1"/>
  <c r="BM748" i="1" s="1"/>
  <c r="AQ806" i="1"/>
  <c r="BM806" i="1" s="1"/>
  <c r="AQ1074" i="1"/>
  <c r="BM1074" i="1" s="1"/>
  <c r="AQ1078" i="1"/>
  <c r="BM1078" i="1" s="1"/>
  <c r="AQ1082" i="1"/>
  <c r="BM1082" i="1" s="1"/>
  <c r="AQ726" i="1"/>
  <c r="BM726" i="1" s="1"/>
  <c r="AQ1148" i="1"/>
  <c r="BM1148" i="1" s="1"/>
  <c r="AQ1197" i="1"/>
  <c r="BM1197" i="1" s="1"/>
  <c r="AQ773" i="1"/>
  <c r="BM773" i="1" s="1"/>
  <c r="AQ1169" i="1"/>
  <c r="BM1169" i="1" s="1"/>
  <c r="AQ802" i="1"/>
  <c r="BM802" i="1" s="1"/>
  <c r="AQ861" i="1"/>
  <c r="BM861" i="1" s="1"/>
  <c r="AQ873" i="1"/>
  <c r="BM873" i="1" s="1"/>
  <c r="AQ925" i="1"/>
  <c r="BM925" i="1" s="1"/>
  <c r="AQ933" i="1"/>
  <c r="BM933" i="1" s="1"/>
  <c r="AQ973" i="1"/>
  <c r="BM973" i="1" s="1"/>
  <c r="AQ989" i="1"/>
  <c r="BM989" i="1" s="1"/>
  <c r="AQ1001" i="1"/>
  <c r="BM1001" i="1" s="1"/>
  <c r="AQ1005" i="1"/>
  <c r="BM1005" i="1" s="1"/>
  <c r="AQ1009" i="1"/>
  <c r="BM1009" i="1" s="1"/>
  <c r="AQ1025" i="1"/>
  <c r="BM1025" i="1" s="1"/>
  <c r="AQ1041" i="1"/>
  <c r="BM1041" i="1" s="1"/>
  <c r="AQ1045" i="1"/>
  <c r="BM1045" i="1" s="1"/>
  <c r="AQ686" i="1"/>
  <c r="BM686" i="1" s="1"/>
  <c r="AQ816" i="1"/>
  <c r="BM816" i="1" s="1"/>
  <c r="AQ1071" i="1"/>
  <c r="BM1071" i="1" s="1"/>
  <c r="AQ1075" i="1"/>
  <c r="BM1075" i="1" s="1"/>
  <c r="AQ1079" i="1"/>
  <c r="BM1079" i="1" s="1"/>
  <c r="AQ1083" i="1"/>
  <c r="BM1083" i="1" s="1"/>
  <c r="AQ1164" i="1"/>
  <c r="BM1164" i="1" s="1"/>
  <c r="AQ1200" i="1"/>
  <c r="BM1200" i="1" s="1"/>
  <c r="AQ694" i="1"/>
  <c r="BM694" i="1" s="1"/>
  <c r="AQ778" i="1"/>
  <c r="BM778" i="1" s="1"/>
  <c r="AQ803" i="1"/>
  <c r="BM803" i="1" s="1"/>
  <c r="AQ858" i="1"/>
  <c r="BM858" i="1" s="1"/>
  <c r="AQ922" i="1"/>
  <c r="BM922" i="1" s="1"/>
  <c r="AQ926" i="1"/>
  <c r="BM926" i="1" s="1"/>
  <c r="AQ950" i="1"/>
  <c r="BM950" i="1" s="1"/>
  <c r="AQ986" i="1"/>
  <c r="BM986" i="1" s="1"/>
  <c r="AQ990" i="1"/>
  <c r="BM990" i="1" s="1"/>
  <c r="AQ994" i="1"/>
  <c r="BM994" i="1" s="1"/>
  <c r="AQ1002" i="1"/>
  <c r="BM1002" i="1" s="1"/>
  <c r="AQ1006" i="1"/>
  <c r="BM1006" i="1" s="1"/>
  <c r="AQ1010" i="1"/>
  <c r="BM1010" i="1" s="1"/>
  <c r="AQ1014" i="1"/>
  <c r="BM1014" i="1" s="1"/>
  <c r="AQ1018" i="1"/>
  <c r="BM1018" i="1" s="1"/>
  <c r="AQ1030" i="1"/>
  <c r="BM1030" i="1" s="1"/>
  <c r="AQ1034" i="1"/>
  <c r="BM1034" i="1" s="1"/>
  <c r="AQ1042" i="1"/>
  <c r="BM1042" i="1" s="1"/>
  <c r="AQ1046" i="1"/>
  <c r="BM1046" i="1" s="1"/>
  <c r="AQ1144" i="1"/>
  <c r="BM1144" i="1" s="1"/>
  <c r="AQ1072" i="1"/>
  <c r="BM1072" i="1" s="1"/>
  <c r="AQ1076" i="1"/>
  <c r="BM1076" i="1" s="1"/>
  <c r="AQ1080" i="1"/>
  <c r="BM1080" i="1" s="1"/>
  <c r="AQ799" i="1"/>
  <c r="BM799" i="1" s="1"/>
  <c r="AQ1165" i="1"/>
  <c r="BM1165" i="1" s="1"/>
  <c r="AQ781" i="1"/>
  <c r="BM781" i="1" s="1"/>
  <c r="AQ804" i="1"/>
  <c r="BM804" i="1" s="1"/>
  <c r="AQ843" i="1"/>
  <c r="BM843" i="1" s="1"/>
  <c r="AQ867" i="1"/>
  <c r="BM867" i="1" s="1"/>
  <c r="AQ931" i="1"/>
  <c r="BM931" i="1" s="1"/>
  <c r="AQ963" i="1"/>
  <c r="BM963" i="1" s="1"/>
  <c r="AQ995" i="1"/>
  <c r="BM995" i="1" s="1"/>
  <c r="AQ1003" i="1"/>
  <c r="BM1003" i="1" s="1"/>
  <c r="AQ1007" i="1"/>
  <c r="BM1007" i="1" s="1"/>
  <c r="AQ1011" i="1"/>
  <c r="BM1011" i="1" s="1"/>
  <c r="AQ1031" i="1"/>
  <c r="BM1031" i="1" s="1"/>
  <c r="AO1256" i="1"/>
  <c r="BK1256" i="1" s="1"/>
  <c r="AO1128" i="1"/>
  <c r="BK1128" i="1" s="1"/>
  <c r="AO1296" i="1"/>
  <c r="BK1296" i="1" s="1"/>
  <c r="AQ1081" i="1"/>
  <c r="BM1081" i="1" s="1"/>
  <c r="AQ725" i="1"/>
  <c r="BM725" i="1" s="1"/>
  <c r="AQ1232" i="1"/>
  <c r="BM1232" i="1" s="1"/>
  <c r="AQ1181" i="1"/>
  <c r="BM1181" i="1" s="1"/>
  <c r="AO1007" i="1"/>
  <c r="BK1007" i="1" s="1"/>
  <c r="AO790" i="1"/>
  <c r="BK790" i="1" s="1"/>
  <c r="AQ821" i="1"/>
  <c r="BM821" i="1" s="1"/>
  <c r="AQ109" i="1"/>
  <c r="BM109" i="1" s="1"/>
  <c r="AO667" i="1"/>
  <c r="BK667" i="1" s="1"/>
  <c r="AR25" i="3"/>
  <c r="Y28" i="3"/>
  <c r="Z28" i="3" s="1"/>
  <c r="AS25" i="3" s="1"/>
  <c r="AR54" i="3"/>
  <c r="AU1298" i="6"/>
  <c r="AU1282" i="6"/>
  <c r="AU1266" i="6"/>
  <c r="AU1218" i="6"/>
  <c r="AU1311" i="6"/>
  <c r="AU1295" i="6"/>
  <c r="AU1279" i="6"/>
  <c r="AU1263" i="6"/>
  <c r="AU1247" i="6"/>
  <c r="AU1231" i="6"/>
  <c r="AU1308" i="6"/>
  <c r="AU1292" i="6"/>
  <c r="AU1244" i="6"/>
  <c r="AU1305" i="6"/>
  <c r="AU1289" i="6"/>
  <c r="AU1273" i="6"/>
  <c r="AU1257" i="6"/>
  <c r="AU1241" i="6"/>
  <c r="AU1302" i="6"/>
  <c r="AU1286" i="6"/>
  <c r="AU1270" i="6"/>
  <c r="AU1254" i="6"/>
  <c r="AU1238" i="6"/>
  <c r="AU1283" i="6"/>
  <c r="AU1267" i="6"/>
  <c r="AU1251" i="6"/>
  <c r="AU1312" i="6"/>
  <c r="AU1296" i="6"/>
  <c r="AU1280" i="6"/>
  <c r="AU1264" i="6"/>
  <c r="AU1232" i="6"/>
  <c r="AU1309" i="6"/>
  <c r="AU1293" i="6"/>
  <c r="AU1277" i="6"/>
  <c r="AU1261" i="6"/>
  <c r="AU1245" i="6"/>
  <c r="AU1229" i="6"/>
  <c r="AU1306" i="6"/>
  <c r="AU1290" i="6"/>
  <c r="AU1274" i="6"/>
  <c r="AU1242" i="6"/>
  <c r="AU1226" i="6"/>
  <c r="AU1287" i="6"/>
  <c r="AU1271" i="6"/>
  <c r="AU1255" i="6"/>
  <c r="AU1239" i="6"/>
  <c r="AU1300" i="6"/>
  <c r="AU1284" i="6"/>
  <c r="AU1268" i="6"/>
  <c r="AU1313" i="6"/>
  <c r="AU1297" i="6"/>
  <c r="AU1281" i="6"/>
  <c r="AU1249" i="6"/>
  <c r="AU1233" i="6"/>
  <c r="AU1310" i="6"/>
  <c r="AU1294" i="6"/>
  <c r="AU1278" i="6"/>
  <c r="AU1246" i="6"/>
  <c r="AU1230" i="6"/>
  <c r="AU1237" i="6"/>
  <c r="AU1207" i="6"/>
  <c r="AU1191" i="6"/>
  <c r="AU1175" i="6"/>
  <c r="AU1159" i="6"/>
  <c r="AU1143" i="6"/>
  <c r="AU1127" i="6"/>
  <c r="AU1111" i="6"/>
  <c r="AU1079" i="6"/>
  <c r="AU1063" i="6"/>
  <c r="AU1031" i="6"/>
  <c r="AU1015" i="6"/>
  <c r="AU999" i="6"/>
  <c r="AU967" i="6"/>
  <c r="AU951" i="6"/>
  <c r="AU935" i="6"/>
  <c r="AU919" i="6"/>
  <c r="AU903" i="6"/>
  <c r="AU871" i="6"/>
  <c r="AU855" i="6"/>
  <c r="AU823" i="6"/>
  <c r="AU807" i="6"/>
  <c r="AU791" i="6"/>
  <c r="AU775" i="6"/>
  <c r="AU759" i="6"/>
  <c r="AU727" i="6"/>
  <c r="AU711" i="6"/>
  <c r="AU695" i="6"/>
  <c r="AU679" i="6"/>
  <c r="AU663" i="6"/>
  <c r="AU1221" i="6"/>
  <c r="AU1204" i="6"/>
  <c r="AU1188" i="6"/>
  <c r="AU1172" i="6"/>
  <c r="AU1156" i="6"/>
  <c r="AU1140" i="6"/>
  <c r="AU1124" i="6"/>
  <c r="AU1108" i="6"/>
  <c r="AU1092" i="6"/>
  <c r="AU1076" i="6"/>
  <c r="AU1060" i="6"/>
  <c r="AU1028" i="6"/>
  <c r="AU1012" i="6"/>
  <c r="AU996" i="6"/>
  <c r="AU980" i="6"/>
  <c r="AU964" i="6"/>
  <c r="AU948" i="6"/>
  <c r="AU916" i="6"/>
  <c r="AU900" i="6"/>
  <c r="AU884" i="6"/>
  <c r="AU868" i="6"/>
  <c r="AU852" i="6"/>
  <c r="AU836" i="6"/>
  <c r="AU788" i="6"/>
  <c r="AU772" i="6"/>
  <c r="AU756" i="6"/>
  <c r="AU740" i="6"/>
  <c r="AU724" i="6"/>
  <c r="AU692" i="6"/>
  <c r="AU676" i="6"/>
  <c r="AU660" i="6"/>
  <c r="AU1225" i="6"/>
  <c r="AU1201" i="6"/>
  <c r="AU1169" i="6"/>
  <c r="AU1153" i="6"/>
  <c r="AU1137" i="6"/>
  <c r="AU1121" i="6"/>
  <c r="AU1105" i="6"/>
  <c r="AU1073" i="6"/>
  <c r="AU1057" i="6"/>
  <c r="AU1041" i="6"/>
  <c r="AU1009" i="6"/>
  <c r="AU993" i="6"/>
  <c r="AU961" i="6"/>
  <c r="AU945" i="6"/>
  <c r="AU929" i="6"/>
  <c r="AU913" i="6"/>
  <c r="AU897" i="6"/>
  <c r="AU881" i="6"/>
  <c r="AU865" i="6"/>
  <c r="AU849" i="6"/>
  <c r="AU833" i="6"/>
  <c r="AU817" i="6"/>
  <c r="AU801" i="6"/>
  <c r="AU785" i="6"/>
  <c r="AU769" i="6"/>
  <c r="AU753" i="6"/>
  <c r="AU737" i="6"/>
  <c r="AU705" i="6"/>
  <c r="AU689" i="6"/>
  <c r="AU673" i="6"/>
  <c r="AU1252" i="6"/>
  <c r="AU1217" i="6"/>
  <c r="AU1214" i="6"/>
  <c r="AU1198" i="6"/>
  <c r="AU1166" i="6"/>
  <c r="AU1150" i="6"/>
  <c r="AU1134" i="6"/>
  <c r="AU1118" i="6"/>
  <c r="AU1102" i="6"/>
  <c r="AU1086" i="6"/>
  <c r="AU1022" i="6"/>
  <c r="AU1006" i="6"/>
  <c r="AU990" i="6"/>
  <c r="AU974" i="6"/>
  <c r="AU958" i="6"/>
  <c r="AU942" i="6"/>
  <c r="AU926" i="6"/>
  <c r="AU894" i="6"/>
  <c r="AU878" i="6"/>
  <c r="AU862" i="6"/>
  <c r="AU846" i="6"/>
  <c r="AU830" i="6"/>
  <c r="AU766" i="6"/>
  <c r="AU750" i="6"/>
  <c r="AU718" i="6"/>
  <c r="AU702" i="6"/>
  <c r="AU686" i="6"/>
  <c r="AU1195" i="6"/>
  <c r="AU1179" i="6"/>
  <c r="AU1163" i="6"/>
  <c r="AU1147" i="6"/>
  <c r="AU1131" i="6"/>
  <c r="AU1115" i="6"/>
  <c r="AU1099" i="6"/>
  <c r="AU1083" i="6"/>
  <c r="AU1067" i="6"/>
  <c r="AU1051" i="6"/>
  <c r="AU1035" i="6"/>
  <c r="AU1019" i="6"/>
  <c r="AU1003" i="6"/>
  <c r="AU987" i="6"/>
  <c r="AU971" i="6"/>
  <c r="AU955" i="6"/>
  <c r="AU939" i="6"/>
  <c r="AU923" i="6"/>
  <c r="AU907" i="6"/>
  <c r="AU891" i="6"/>
  <c r="AU875" i="6"/>
  <c r="AU859" i="6"/>
  <c r="AU827" i="6"/>
  <c r="AU811" i="6"/>
  <c r="AU795" i="6"/>
  <c r="AU779" i="6"/>
  <c r="AU763" i="6"/>
  <c r="AU747" i="6"/>
  <c r="AU731" i="6"/>
  <c r="AU715" i="6"/>
  <c r="AU699" i="6"/>
  <c r="AU1301" i="6"/>
  <c r="AU1269" i="6"/>
  <c r="AU1236" i="6"/>
  <c r="AU1227" i="6"/>
  <c r="AU1208" i="6"/>
  <c r="AU1192" i="6"/>
  <c r="AU1176" i="6"/>
  <c r="AU1160" i="6"/>
  <c r="AU1144" i="6"/>
  <c r="AU1128" i="6"/>
  <c r="AU1112" i="6"/>
  <c r="AU1080" i="6"/>
  <c r="AU1064" i="6"/>
  <c r="AU1048" i="6"/>
  <c r="AU1032" i="6"/>
  <c r="AU1016" i="6"/>
  <c r="AU1000" i="6"/>
  <c r="AU984" i="6"/>
  <c r="AU968" i="6"/>
  <c r="AU952" i="6"/>
  <c r="AU936" i="6"/>
  <c r="AU920" i="6"/>
  <c r="AU904" i="6"/>
  <c r="AU888" i="6"/>
  <c r="AU872" i="6"/>
  <c r="AU856" i="6"/>
  <c r="AU840" i="6"/>
  <c r="AU824" i="6"/>
  <c r="AU792" i="6"/>
  <c r="AU776" i="6"/>
  <c r="AU760" i="6"/>
  <c r="AU744" i="6"/>
  <c r="AU728" i="6"/>
  <c r="AU712" i="6"/>
  <c r="AU696" i="6"/>
  <c r="AU680" i="6"/>
  <c r="AU1304" i="6"/>
  <c r="AU1272" i="6"/>
  <c r="AU1205" i="6"/>
  <c r="AU1189" i="6"/>
  <c r="AU1173" i="6"/>
  <c r="AU1157" i="6"/>
  <c r="AU1141" i="6"/>
  <c r="AU1125" i="6"/>
  <c r="AU1109" i="6"/>
  <c r="AU1093" i="6"/>
  <c r="AU1077" i="6"/>
  <c r="AU1061" i="6"/>
  <c r="AU1045" i="6"/>
  <c r="AU1029" i="6"/>
  <c r="AU1013" i="6"/>
  <c r="AU997" i="6"/>
  <c r="AU965" i="6"/>
  <c r="AU949" i="6"/>
  <c r="AU933" i="6"/>
  <c r="AU901" i="6"/>
  <c r="AU885" i="6"/>
  <c r="AU869" i="6"/>
  <c r="AU853" i="6"/>
  <c r="AU821" i="6"/>
  <c r="AU805" i="6"/>
  <c r="AU789" i="6"/>
  <c r="AU773" i="6"/>
  <c r="AU757" i="6"/>
  <c r="AU741" i="6"/>
  <c r="AU709" i="6"/>
  <c r="AU693" i="6"/>
  <c r="AU677" i="6"/>
  <c r="AU661" i="6"/>
  <c r="AU1307" i="6"/>
  <c r="AU1202" i="6"/>
  <c r="AU1154" i="6"/>
  <c r="AU1138" i="6"/>
  <c r="AU1122" i="6"/>
  <c r="AU1106" i="6"/>
  <c r="AU1026" i="6"/>
  <c r="AU1010" i="6"/>
  <c r="AU994" i="6"/>
  <c r="AU978" i="6"/>
  <c r="AU962" i="6"/>
  <c r="AU946" i="6"/>
  <c r="AU914" i="6"/>
  <c r="AU898" i="6"/>
  <c r="AU882" i="6"/>
  <c r="AU866" i="6"/>
  <c r="AU850" i="6"/>
  <c r="AU834" i="6"/>
  <c r="AU818" i="6"/>
  <c r="AU770" i="6"/>
  <c r="AU754" i="6"/>
  <c r="AU738" i="6"/>
  <c r="AU722" i="6"/>
  <c r="AU706" i="6"/>
  <c r="AU690" i="6"/>
  <c r="AU674" i="6"/>
  <c r="AU658" i="6"/>
  <c r="AU642" i="6"/>
  <c r="AU626" i="6"/>
  <c r="AU1224" i="6"/>
  <c r="AU1222" i="6"/>
  <c r="AU1215" i="6"/>
  <c r="AU1199" i="6"/>
  <c r="AU1167" i="6"/>
  <c r="AU1151" i="6"/>
  <c r="AU1135" i="6"/>
  <c r="AU1119" i="6"/>
  <c r="AU1103" i="6"/>
  <c r="AU1087" i="6"/>
  <c r="AU1071" i="6"/>
  <c r="AU1039" i="6"/>
  <c r="AU1023" i="6"/>
  <c r="AU1007" i="6"/>
  <c r="AU991" i="6"/>
  <c r="AU975" i="6"/>
  <c r="AU959" i="6"/>
  <c r="AU943" i="6"/>
  <c r="AU927" i="6"/>
  <c r="AU895" i="6"/>
  <c r="AU879" i="6"/>
  <c r="AU863" i="6"/>
  <c r="AU847" i="6"/>
  <c r="AU831" i="6"/>
  <c r="AU815" i="6"/>
  <c r="AU767" i="6"/>
  <c r="AU751" i="6"/>
  <c r="AU735" i="6"/>
  <c r="AU703" i="6"/>
  <c r="AU687" i="6"/>
  <c r="AU671" i="6"/>
  <c r="AU1220" i="6"/>
  <c r="AU1212" i="6"/>
  <c r="AU1196" i="6"/>
  <c r="AU1180" i="6"/>
  <c r="AU1164" i="6"/>
  <c r="AU1148" i="6"/>
  <c r="AU1132" i="6"/>
  <c r="AU1116" i="6"/>
  <c r="AU1100" i="6"/>
  <c r="AU1084" i="6"/>
  <c r="AU1068" i="6"/>
  <c r="AU1052" i="6"/>
  <c r="AU1036" i="6"/>
  <c r="AU1020" i="6"/>
  <c r="AU1004" i="6"/>
  <c r="AU988" i="6"/>
  <c r="AU972" i="6"/>
  <c r="AU956" i="6"/>
  <c r="AU940" i="6"/>
  <c r="AU924" i="6"/>
  <c r="AU908" i="6"/>
  <c r="AU892" i="6"/>
  <c r="AU876" i="6"/>
  <c r="AU860" i="6"/>
  <c r="AU844" i="6"/>
  <c r="AU828" i="6"/>
  <c r="AU812" i="6"/>
  <c r="AU796" i="6"/>
  <c r="AU764" i="6"/>
  <c r="AU748" i="6"/>
  <c r="AU732" i="6"/>
  <c r="AU716" i="6"/>
  <c r="AU700" i="6"/>
  <c r="AU684" i="6"/>
  <c r="AU668" i="6"/>
  <c r="AU652" i="6"/>
  <c r="AU1209" i="6"/>
  <c r="AU1193" i="6"/>
  <c r="AU1177" i="6"/>
  <c r="AU1161" i="6"/>
  <c r="AU1145" i="6"/>
  <c r="AU1129" i="6"/>
  <c r="AU1113" i="6"/>
  <c r="AU1081" i="6"/>
  <c r="AU1049" i="6"/>
  <c r="AU1033" i="6"/>
  <c r="AU1017" i="6"/>
  <c r="AU1001" i="6"/>
  <c r="AU985" i="6"/>
  <c r="AU969" i="6"/>
  <c r="AU953" i="6"/>
  <c r="AU937" i="6"/>
  <c r="AU921" i="6"/>
  <c r="AU905" i="6"/>
  <c r="AU889" i="6"/>
  <c r="AU873" i="6"/>
  <c r="AU857" i="6"/>
  <c r="AU841" i="6"/>
  <c r="AU825" i="6"/>
  <c r="AU809" i="6"/>
  <c r="AU793" i="6"/>
  <c r="AU761" i="6"/>
  <c r="AU745" i="6"/>
  <c r="AU729" i="6"/>
  <c r="AU713" i="6"/>
  <c r="AU697" i="6"/>
  <c r="AU681" i="6"/>
  <c r="AU1190" i="6"/>
  <c r="AU1174" i="6"/>
  <c r="AU1158" i="6"/>
  <c r="AU1142" i="6"/>
  <c r="AU1126" i="6"/>
  <c r="AU1110" i="6"/>
  <c r="AU1078" i="6"/>
  <c r="AU1062" i="6"/>
  <c r="AU1046" i="6"/>
  <c r="AU1030" i="6"/>
  <c r="AU1014" i="6"/>
  <c r="AU998" i="6"/>
  <c r="AU966" i="6"/>
  <c r="AU950" i="6"/>
  <c r="AU934" i="6"/>
  <c r="AU918" i="6"/>
  <c r="AU902" i="6"/>
  <c r="AU886" i="6"/>
  <c r="AU870" i="6"/>
  <c r="AU854" i="6"/>
  <c r="AU838" i="6"/>
  <c r="AU790" i="6"/>
  <c r="AU774" i="6"/>
  <c r="AU758" i="6"/>
  <c r="AU742" i="6"/>
  <c r="AU726" i="6"/>
  <c r="AU710" i="6"/>
  <c r="AU1203" i="6"/>
  <c r="AU1187" i="6"/>
  <c r="AU1171" i="6"/>
  <c r="AU1155" i="6"/>
  <c r="AU1123" i="6"/>
  <c r="AU1107" i="6"/>
  <c r="AU1075" i="6"/>
  <c r="AU1043" i="6"/>
  <c r="AU1027" i="6"/>
  <c r="AU1011" i="6"/>
  <c r="AU995" i="6"/>
  <c r="AU979" i="6"/>
  <c r="AU963" i="6"/>
  <c r="AU947" i="6"/>
  <c r="AU931" i="6"/>
  <c r="AU915" i="6"/>
  <c r="AU883" i="6"/>
  <c r="AU867" i="6"/>
  <c r="AU851" i="6"/>
  <c r="AU835" i="6"/>
  <c r="AU819" i="6"/>
  <c r="AU803" i="6"/>
  <c r="AU771" i="6"/>
  <c r="AU755" i="6"/>
  <c r="AU739" i="6"/>
  <c r="AU707" i="6"/>
  <c r="AU691" i="6"/>
  <c r="AU1285" i="6"/>
  <c r="AU1216" i="6"/>
  <c r="AU1200" i="6"/>
  <c r="AU1184" i="6"/>
  <c r="AU1168" i="6"/>
  <c r="AU1152" i="6"/>
  <c r="AU1136" i="6"/>
  <c r="AU1120" i="6"/>
  <c r="AU1104" i="6"/>
  <c r="AU1088" i="6"/>
  <c r="AU1072" i="6"/>
  <c r="AU1056" i="6"/>
  <c r="AU1024" i="6"/>
  <c r="AU1008" i="6"/>
  <c r="AU992" i="6"/>
  <c r="AU976" i="6"/>
  <c r="AU960" i="6"/>
  <c r="AU944" i="6"/>
  <c r="AU928" i="6"/>
  <c r="AU912" i="6"/>
  <c r="AU896" i="6"/>
  <c r="AU864" i="6"/>
  <c r="AU848" i="6"/>
  <c r="AU832" i="6"/>
  <c r="AU816" i="6"/>
  <c r="AU800" i="6"/>
  <c r="AU768" i="6"/>
  <c r="AU752" i="6"/>
  <c r="AU736" i="6"/>
  <c r="AU720" i="6"/>
  <c r="AU704" i="6"/>
  <c r="AU688" i="6"/>
  <c r="AU1213" i="6"/>
  <c r="AU1197" i="6"/>
  <c r="AU1165" i="6"/>
  <c r="AU1149" i="6"/>
  <c r="AU1133" i="6"/>
  <c r="AU1117" i="6"/>
  <c r="AU1101" i="6"/>
  <c r="AU1069" i="6"/>
  <c r="AU1021" i="6"/>
  <c r="AU1005" i="6"/>
  <c r="AU989" i="6"/>
  <c r="AU973" i="6"/>
  <c r="AU941" i="6"/>
  <c r="AU925" i="6"/>
  <c r="AU909" i="6"/>
  <c r="AU893" i="6"/>
  <c r="AU877" i="6"/>
  <c r="AU845" i="6"/>
  <c r="AU829" i="6"/>
  <c r="AU813" i="6"/>
  <c r="AU797" i="6"/>
  <c r="AU765" i="6"/>
  <c r="AU749" i="6"/>
  <c r="AU733" i="6"/>
  <c r="AU717" i="6"/>
  <c r="AU701" i="6"/>
  <c r="AU662" i="6"/>
  <c r="AU654" i="6"/>
  <c r="AU641" i="6"/>
  <c r="AU611" i="6"/>
  <c r="AU595" i="6"/>
  <c r="AU579" i="6"/>
  <c r="AU563" i="6"/>
  <c r="AU531" i="6"/>
  <c r="AU515" i="6"/>
  <c r="AU499" i="6"/>
  <c r="AU483" i="6"/>
  <c r="AU470" i="6"/>
  <c r="AU454" i="6"/>
  <c r="AU438" i="6"/>
  <c r="AU422" i="6"/>
  <c r="AU406" i="6"/>
  <c r="AU374" i="6"/>
  <c r="AU358" i="6"/>
  <c r="AU342" i="6"/>
  <c r="AU326" i="6"/>
  <c r="AU310" i="6"/>
  <c r="AU262" i="6"/>
  <c r="AU246" i="6"/>
  <c r="AU220" i="6"/>
  <c r="AU207" i="6"/>
  <c r="AU191" i="6"/>
  <c r="AU175" i="6"/>
  <c r="AU159" i="6"/>
  <c r="AU149" i="6"/>
  <c r="AU136" i="6"/>
  <c r="AU683" i="6"/>
  <c r="AU650" i="6"/>
  <c r="AU608" i="6"/>
  <c r="AU592" i="6"/>
  <c r="AU576" i="6"/>
  <c r="AU560" i="6"/>
  <c r="AU528" i="6"/>
  <c r="AU512" i="6"/>
  <c r="AU496" i="6"/>
  <c r="AU480" i="6"/>
  <c r="AU467" i="6"/>
  <c r="AU451" i="6"/>
  <c r="AU435" i="6"/>
  <c r="AU419" i="6"/>
  <c r="AU403" i="6"/>
  <c r="AU371" i="6"/>
  <c r="AU355" i="6"/>
  <c r="AU339" i="6"/>
  <c r="AU291" i="6"/>
  <c r="AU275" i="6"/>
  <c r="AU259" i="6"/>
  <c r="AU243" i="6"/>
  <c r="AU217" i="6"/>
  <c r="AU204" i="6"/>
  <c r="AU188" i="6"/>
  <c r="AU172" i="6"/>
  <c r="AU156" i="6"/>
  <c r="AU126" i="6"/>
  <c r="AU116" i="6"/>
  <c r="AU685" i="6"/>
  <c r="AU675" i="6"/>
  <c r="AU624" i="6"/>
  <c r="AU621" i="6"/>
  <c r="AU605" i="6"/>
  <c r="AU589" i="6"/>
  <c r="AU573" i="6"/>
  <c r="AU557" i="6"/>
  <c r="AU525" i="6"/>
  <c r="AU509" i="6"/>
  <c r="AU493" i="6"/>
  <c r="AU477" i="6"/>
  <c r="AU464" i="6"/>
  <c r="AU448" i="6"/>
  <c r="AU432" i="6"/>
  <c r="AU400" i="6"/>
  <c r="AU368" i="6"/>
  <c r="AU352" i="6"/>
  <c r="AU336" i="6"/>
  <c r="AU320" i="6"/>
  <c r="AU304" i="6"/>
  <c r="AU288" i="6"/>
  <c r="AU272" i="6"/>
  <c r="AU256" i="6"/>
  <c r="AU240" i="6"/>
  <c r="AU227" i="6"/>
  <c r="AU201" i="6"/>
  <c r="AU185" i="6"/>
  <c r="AU169" i="6"/>
  <c r="AU146" i="6"/>
  <c r="AU123" i="6"/>
  <c r="AU1259" i="6"/>
  <c r="AU670" i="6"/>
  <c r="AU666" i="6"/>
  <c r="AU627" i="6"/>
  <c r="AU618" i="6"/>
  <c r="AU602" i="6"/>
  <c r="AU586" i="6"/>
  <c r="AU554" i="6"/>
  <c r="AU538" i="6"/>
  <c r="AU522" i="6"/>
  <c r="AU490" i="6"/>
  <c r="AU461" i="6"/>
  <c r="AU445" i="6"/>
  <c r="AU429" i="6"/>
  <c r="AU397" i="6"/>
  <c r="AU381" i="6"/>
  <c r="AU365" i="6"/>
  <c r="AU349" i="6"/>
  <c r="AU333" i="6"/>
  <c r="AU301" i="6"/>
  <c r="AU285" i="6"/>
  <c r="AU269" i="6"/>
  <c r="AU253" i="6"/>
  <c r="AU237" i="6"/>
  <c r="AU198" i="6"/>
  <c r="AU182" i="6"/>
  <c r="AU166" i="6"/>
  <c r="AU1240" i="6"/>
  <c r="AU639" i="6"/>
  <c r="AU636" i="6"/>
  <c r="AU633" i="6"/>
  <c r="AU630" i="6"/>
  <c r="AU599" i="6"/>
  <c r="AU583" i="6"/>
  <c r="AU551" i="6"/>
  <c r="AU535" i="6"/>
  <c r="AU503" i="6"/>
  <c r="AU487" i="6"/>
  <c r="AU458" i="6"/>
  <c r="AU442" i="6"/>
  <c r="AU426" i="6"/>
  <c r="AU410" i="6"/>
  <c r="AU394" i="6"/>
  <c r="AU378" i="6"/>
  <c r="AU346" i="6"/>
  <c r="AU330" i="6"/>
  <c r="AU314" i="6"/>
  <c r="AU298" i="6"/>
  <c r="AU282" i="6"/>
  <c r="AU266" i="6"/>
  <c r="AU250" i="6"/>
  <c r="AU234" i="6"/>
  <c r="AU224" i="6"/>
  <c r="AU211" i="6"/>
  <c r="AU195" i="6"/>
  <c r="AU179" i="6"/>
  <c r="AU163" i="6"/>
  <c r="AU140" i="6"/>
  <c r="AU672" i="6"/>
  <c r="AU612" i="6"/>
  <c r="AU596" i="6"/>
  <c r="AU548" i="6"/>
  <c r="AU532" i="6"/>
  <c r="AU500" i="6"/>
  <c r="AU484" i="6"/>
  <c r="AU471" i="6"/>
  <c r="AU423" i="6"/>
  <c r="AU407" i="6"/>
  <c r="AU391" i="6"/>
  <c r="AU375" i="6"/>
  <c r="AU359" i="6"/>
  <c r="AU343" i="6"/>
  <c r="AU327" i="6"/>
  <c r="AU295" i="6"/>
  <c r="AU279" i="6"/>
  <c r="AU263" i="6"/>
  <c r="AU247" i="6"/>
  <c r="AU221" i="6"/>
  <c r="AU208" i="6"/>
  <c r="AU192" i="6"/>
  <c r="AU176" i="6"/>
  <c r="AU160" i="6"/>
  <c r="AU682" i="6"/>
  <c r="AU659" i="6"/>
  <c r="AU657" i="6"/>
  <c r="AU655" i="6"/>
  <c r="AU609" i="6"/>
  <c r="AU593" i="6"/>
  <c r="AU577" i="6"/>
  <c r="AU561" i="6"/>
  <c r="AU545" i="6"/>
  <c r="AU513" i="6"/>
  <c r="AU497" i="6"/>
  <c r="AU481" i="6"/>
  <c r="AU468" i="6"/>
  <c r="AU452" i="6"/>
  <c r="AU420" i="6"/>
  <c r="AU404" i="6"/>
  <c r="AU388" i="6"/>
  <c r="AU372" i="6"/>
  <c r="AU356" i="6"/>
  <c r="AU340" i="6"/>
  <c r="AU324" i="6"/>
  <c r="AU308" i="6"/>
  <c r="AU292" i="6"/>
  <c r="AU276" i="6"/>
  <c r="AU260" i="6"/>
  <c r="AU244" i="6"/>
  <c r="AU231" i="6"/>
  <c r="AU218" i="6"/>
  <c r="AU205" i="6"/>
  <c r="AU189" i="6"/>
  <c r="AU173" i="6"/>
  <c r="AU157" i="6"/>
  <c r="AU147" i="6"/>
  <c r="AU134" i="6"/>
  <c r="AU127" i="6"/>
  <c r="AU117" i="6"/>
  <c r="AU1288" i="6"/>
  <c r="AU653" i="6"/>
  <c r="AU648" i="6"/>
  <c r="AU606" i="6"/>
  <c r="AU590" i="6"/>
  <c r="AU574" i="6"/>
  <c r="AU558" i="6"/>
  <c r="AU526" i="6"/>
  <c r="AU510" i="6"/>
  <c r="AU494" i="6"/>
  <c r="AU478" i="6"/>
  <c r="AU465" i="6"/>
  <c r="AU449" i="6"/>
  <c r="AU433" i="6"/>
  <c r="AU417" i="6"/>
  <c r="AU401" i="6"/>
  <c r="AU369" i="6"/>
  <c r="AU353" i="6"/>
  <c r="AU337" i="6"/>
  <c r="AU321" i="6"/>
  <c r="AU305" i="6"/>
  <c r="AU289" i="6"/>
  <c r="AU273" i="6"/>
  <c r="AU257" i="6"/>
  <c r="AU241" i="6"/>
  <c r="AU228" i="6"/>
  <c r="AU186" i="6"/>
  <c r="AU170" i="6"/>
  <c r="AU124" i="6"/>
  <c r="AU114" i="6"/>
  <c r="AU625" i="6"/>
  <c r="AU619" i="6"/>
  <c r="AU603" i="6"/>
  <c r="AU587" i="6"/>
  <c r="AU571" i="6"/>
  <c r="AU539" i="6"/>
  <c r="AU523" i="6"/>
  <c r="AU507" i="6"/>
  <c r="AU462" i="6"/>
  <c r="AU446" i="6"/>
  <c r="AU430" i="6"/>
  <c r="AU414" i="6"/>
  <c r="AU398" i="6"/>
  <c r="AU382" i="6"/>
  <c r="AU350" i="6"/>
  <c r="AU286" i="6"/>
  <c r="AU270" i="6"/>
  <c r="AU254" i="6"/>
  <c r="AU238" i="6"/>
  <c r="AU225" i="6"/>
  <c r="AU199" i="6"/>
  <c r="AU183" i="6"/>
  <c r="AU167" i="6"/>
  <c r="AU154" i="6"/>
  <c r="AU144" i="6"/>
  <c r="AU98" i="6"/>
  <c r="AU88" i="6"/>
  <c r="AU78" i="6"/>
  <c r="AU68" i="6"/>
  <c r="AU35" i="6"/>
  <c r="AU1253" i="6"/>
  <c r="AU1243" i="6"/>
  <c r="AU665" i="6"/>
  <c r="AU637" i="6"/>
  <c r="AU634" i="6"/>
  <c r="AU631" i="6"/>
  <c r="AU628" i="6"/>
  <c r="AU616" i="6"/>
  <c r="AU600" i="6"/>
  <c r="AU584" i="6"/>
  <c r="AU568" i="6"/>
  <c r="AU520" i="6"/>
  <c r="AU504" i="6"/>
  <c r="AU488" i="6"/>
  <c r="AU475" i="6"/>
  <c r="AU459" i="6"/>
  <c r="AU443" i="6"/>
  <c r="AU427" i="6"/>
  <c r="AU395" i="6"/>
  <c r="AU379" i="6"/>
  <c r="AU363" i="6"/>
  <c r="AU347" i="6"/>
  <c r="AU331" i="6"/>
  <c r="AU315" i="6"/>
  <c r="AU267" i="6"/>
  <c r="AU251" i="6"/>
  <c r="AU235" i="6"/>
  <c r="AU212" i="6"/>
  <c r="AU196" i="6"/>
  <c r="AU180" i="6"/>
  <c r="AU164" i="6"/>
  <c r="AU141" i="6"/>
  <c r="AU669" i="6"/>
  <c r="AU651" i="6"/>
  <c r="AU640" i="6"/>
  <c r="AU613" i="6"/>
  <c r="AU597" i="6"/>
  <c r="AU581" i="6"/>
  <c r="AU549" i="6"/>
  <c r="AU517" i="6"/>
  <c r="AU501" i="6"/>
  <c r="AU485" i="6"/>
  <c r="AU472" i="6"/>
  <c r="AU456" i="6"/>
  <c r="AU440" i="6"/>
  <c r="AU424" i="6"/>
  <c r="AU408" i="6"/>
  <c r="AU392" i="6"/>
  <c r="AU376" i="6"/>
  <c r="AU360" i="6"/>
  <c r="AU344" i="6"/>
  <c r="AU328" i="6"/>
  <c r="AU296" i="6"/>
  <c r="AU280" i="6"/>
  <c r="AU264" i="6"/>
  <c r="AU248" i="6"/>
  <c r="AU232" i="6"/>
  <c r="AU222" i="6"/>
  <c r="AU209" i="6"/>
  <c r="AU177" i="6"/>
  <c r="AU643" i="6"/>
  <c r="AU594" i="6"/>
  <c r="AU546" i="6"/>
  <c r="AU530" i="6"/>
  <c r="AU514" i="6"/>
  <c r="AU498" i="6"/>
  <c r="AU482" i="6"/>
  <c r="AU469" i="6"/>
  <c r="AU453" i="6"/>
  <c r="AU437" i="6"/>
  <c r="AU421" i="6"/>
  <c r="AU405" i="6"/>
  <c r="AU389" i="6"/>
  <c r="AU373" i="6"/>
  <c r="AU357" i="6"/>
  <c r="AU341" i="6"/>
  <c r="AU325" i="6"/>
  <c r="AU293" i="6"/>
  <c r="AU277" i="6"/>
  <c r="AU261" i="6"/>
  <c r="AU245" i="6"/>
  <c r="AU219" i="6"/>
  <c r="AU206" i="6"/>
  <c r="AU190" i="6"/>
  <c r="AU174" i="6"/>
  <c r="AU158" i="6"/>
  <c r="AU135" i="6"/>
  <c r="AU128" i="6"/>
  <c r="AU118" i="6"/>
  <c r="AU105" i="6"/>
  <c r="AU667" i="6"/>
  <c r="AU646" i="6"/>
  <c r="AU623" i="6"/>
  <c r="AU607" i="6"/>
  <c r="AU591" i="6"/>
  <c r="AU559" i="6"/>
  <c r="AU543" i="6"/>
  <c r="AU527" i="6"/>
  <c r="AU495" i="6"/>
  <c r="AU479" i="6"/>
  <c r="AU466" i="6"/>
  <c r="AU450" i="6"/>
  <c r="AU434" i="6"/>
  <c r="AU418" i="6"/>
  <c r="AU402" i="6"/>
  <c r="AU386" i="6"/>
  <c r="AU370" i="6"/>
  <c r="AU354" i="6"/>
  <c r="AU338" i="6"/>
  <c r="AU322" i="6"/>
  <c r="AU306" i="6"/>
  <c r="AU290" i="6"/>
  <c r="AU274" i="6"/>
  <c r="AU258" i="6"/>
  <c r="AU242" i="6"/>
  <c r="AU229" i="6"/>
  <c r="AU216" i="6"/>
  <c r="AU203" i="6"/>
  <c r="AU187" i="6"/>
  <c r="AU171" i="6"/>
  <c r="AU132" i="6"/>
  <c r="AU125" i="6"/>
  <c r="AU115" i="6"/>
  <c r="AU102" i="6"/>
  <c r="AU1291" i="6"/>
  <c r="AU1256" i="6"/>
  <c r="AU1223" i="6"/>
  <c r="AU620" i="6"/>
  <c r="AU604" i="6"/>
  <c r="AU588" i="6"/>
  <c r="AU572" i="6"/>
  <c r="AU556" i="6"/>
  <c r="AU508" i="6"/>
  <c r="AU492" i="6"/>
  <c r="AU476" i="6"/>
  <c r="AU463" i="6"/>
  <c r="AU447" i="6"/>
  <c r="AU431" i="6"/>
  <c r="AU415" i="6"/>
  <c r="AU399" i="6"/>
  <c r="AU383" i="6"/>
  <c r="AU367" i="6"/>
  <c r="AU351" i="6"/>
  <c r="AU335" i="6"/>
  <c r="AU271" i="6"/>
  <c r="AU255" i="6"/>
  <c r="AU239" i="6"/>
  <c r="AU226" i="6"/>
  <c r="AU200" i="6"/>
  <c r="AU184" i="6"/>
  <c r="AU986" i="6"/>
  <c r="AU730" i="6"/>
  <c r="AU139" i="6"/>
  <c r="AU111" i="6"/>
  <c r="AU85" i="6"/>
  <c r="AU67" i="6"/>
  <c r="AU55" i="6"/>
  <c r="AU34" i="6"/>
  <c r="AU28" i="6"/>
  <c r="AU18" i="6"/>
  <c r="AU8" i="6"/>
  <c r="AU1066" i="6"/>
  <c r="AU632" i="6"/>
  <c r="AU109" i="6"/>
  <c r="AU64" i="6"/>
  <c r="AU61" i="6"/>
  <c r="AU46" i="6"/>
  <c r="AU43" i="6"/>
  <c r="AU40" i="6"/>
  <c r="AU25" i="6"/>
  <c r="AU5" i="6"/>
  <c r="AU1146" i="6"/>
  <c r="AU890" i="6"/>
  <c r="AU129" i="6"/>
  <c r="AU121" i="6"/>
  <c r="AU96" i="6"/>
  <c r="AU91" i="6"/>
  <c r="AU22" i="6"/>
  <c r="AU15" i="6"/>
  <c r="AU970" i="6"/>
  <c r="AU714" i="6"/>
  <c r="AU656" i="6"/>
  <c r="AU119" i="6"/>
  <c r="AU1050" i="6"/>
  <c r="AU635" i="6"/>
  <c r="AU165" i="6"/>
  <c r="AU151" i="6"/>
  <c r="AU107" i="6"/>
  <c r="AU83" i="6"/>
  <c r="AU77" i="6"/>
  <c r="AU32" i="6"/>
  <c r="AU19" i="6"/>
  <c r="AU12" i="6"/>
  <c r="AU1130" i="6"/>
  <c r="AU874" i="6"/>
  <c r="AU223" i="6"/>
  <c r="AU168" i="6"/>
  <c r="AU162" i="6"/>
  <c r="AU143" i="6"/>
  <c r="AU103" i="6"/>
  <c r="AU94" i="6"/>
  <c r="AU86" i="6"/>
  <c r="AU80" i="6"/>
  <c r="AU74" i="6"/>
  <c r="AU71" i="6"/>
  <c r="AU53" i="6"/>
  <c r="AU29" i="6"/>
  <c r="AU9" i="6"/>
  <c r="Y73" i="3"/>
  <c r="Z73" i="3" s="1"/>
  <c r="AS54" i="3" s="1"/>
  <c r="AU1210" i="6"/>
  <c r="AU954" i="6"/>
  <c r="AU698" i="6"/>
  <c r="AU112" i="6"/>
  <c r="AU89" i="6"/>
  <c r="AU65" i="6"/>
  <c r="AU26" i="6"/>
  <c r="AU16" i="6"/>
  <c r="AU1034" i="6"/>
  <c r="AU678" i="6"/>
  <c r="AU638" i="6"/>
  <c r="AU153" i="6"/>
  <c r="AU138" i="6"/>
  <c r="AU99" i="6"/>
  <c r="AU47" i="6"/>
  <c r="AU41" i="6"/>
  <c r="AU23" i="6"/>
  <c r="AU1114" i="6"/>
  <c r="AU858" i="6"/>
  <c r="AU1194" i="6"/>
  <c r="AU938" i="6"/>
  <c r="AU614" i="6"/>
  <c r="AU598" i="6"/>
  <c r="AU582" i="6"/>
  <c r="AU566" i="6"/>
  <c r="AU550" i="6"/>
  <c r="AU534" i="6"/>
  <c r="AU518" i="6"/>
  <c r="AU486" i="6"/>
  <c r="AU161" i="6"/>
  <c r="AU110" i="6"/>
  <c r="AU97" i="6"/>
  <c r="AU92" i="6"/>
  <c r="AU20" i="6"/>
  <c r="AU13" i="6"/>
  <c r="AU1018" i="6"/>
  <c r="AU762" i="6"/>
  <c r="AU210" i="6"/>
  <c r="AU194" i="6"/>
  <c r="AU155" i="6"/>
  <c r="AU130" i="6"/>
  <c r="AU81" i="6"/>
  <c r="AU75" i="6"/>
  <c r="AU72" i="6"/>
  <c r="AU33" i="6"/>
  <c r="AU10" i="6"/>
  <c r="AU842" i="6"/>
  <c r="AU617" i="6"/>
  <c r="AU601" i="6"/>
  <c r="AU585" i="6"/>
  <c r="AU569" i="6"/>
  <c r="AU553" i="6"/>
  <c r="AU537" i="6"/>
  <c r="AU521" i="6"/>
  <c r="AU505" i="6"/>
  <c r="AU178" i="6"/>
  <c r="AU150" i="6"/>
  <c r="AU142" i="6"/>
  <c r="AU122" i="6"/>
  <c r="AU120" i="6"/>
  <c r="AU90" i="6"/>
  <c r="AU84" i="6"/>
  <c r="AU63" i="6"/>
  <c r="AU57" i="6"/>
  <c r="AU54" i="6"/>
  <c r="AU51" i="6"/>
  <c r="AU36" i="6"/>
  <c r="AU27" i="6"/>
  <c r="AU17" i="6"/>
  <c r="AU1178" i="6"/>
  <c r="AU922" i="6"/>
  <c r="AU213" i="6"/>
  <c r="AU197" i="6"/>
  <c r="AU181" i="6"/>
  <c r="AU95" i="6"/>
  <c r="AU87" i="6"/>
  <c r="AU60" i="6"/>
  <c r="AU45" i="6"/>
  <c r="AU42" i="6"/>
  <c r="AU39" i="6"/>
  <c r="AU24" i="6"/>
  <c r="AU1002" i="6"/>
  <c r="AU746" i="6"/>
  <c r="AU473" i="6"/>
  <c r="AU457" i="6"/>
  <c r="AU441" i="6"/>
  <c r="AU425" i="6"/>
  <c r="AU409" i="6"/>
  <c r="AU393" i="6"/>
  <c r="AU377" i="6"/>
  <c r="AU361" i="6"/>
  <c r="AU345" i="6"/>
  <c r="AU329" i="6"/>
  <c r="AU313" i="6"/>
  <c r="AU297" i="6"/>
  <c r="AU281" i="6"/>
  <c r="AU265" i="6"/>
  <c r="AU249" i="6"/>
  <c r="AU233" i="6"/>
  <c r="AU152" i="6"/>
  <c r="AU412" i="6"/>
  <c r="AU284" i="6"/>
  <c r="AU396" i="6"/>
  <c r="AU268" i="6"/>
  <c r="AU82" i="6"/>
  <c r="AU21" i="6"/>
  <c r="AU826" i="6"/>
  <c r="AU380" i="6"/>
  <c r="AU252" i="6"/>
  <c r="AU364" i="6"/>
  <c r="AU236" i="6"/>
  <c r="AU70" i="6"/>
  <c r="AU93" i="6"/>
  <c r="AU348" i="6"/>
  <c r="AU73" i="6"/>
  <c r="AU1162" i="6"/>
  <c r="AU76" i="6"/>
  <c r="AU316" i="6"/>
  <c r="AU31" i="6"/>
  <c r="AU137" i="6"/>
  <c r="AU300" i="6"/>
  <c r="AU14" i="6"/>
  <c r="AU100" i="6"/>
  <c r="AU104" i="6"/>
  <c r="AU629" i="6"/>
  <c r="AU460" i="6"/>
  <c r="AU113" i="6"/>
  <c r="AU428" i="6"/>
  <c r="AU79" i="6"/>
  <c r="AU332" i="6"/>
  <c r="AQ122" i="1"/>
  <c r="BM122" i="1" s="1"/>
  <c r="AQ171" i="1"/>
  <c r="BM171" i="1" s="1"/>
  <c r="AQ615" i="1"/>
  <c r="BM615" i="1" s="1"/>
  <c r="AQ14" i="1"/>
  <c r="BM14" i="1" s="1"/>
  <c r="AQ28" i="1"/>
  <c r="BM28" i="1" s="1"/>
  <c r="AQ107" i="1"/>
  <c r="BM107" i="1" s="1"/>
  <c r="AQ124" i="1"/>
  <c r="BM124" i="1" s="1"/>
  <c r="AQ319" i="1"/>
  <c r="BM319" i="1" s="1"/>
  <c r="AQ515" i="1"/>
  <c r="BM515" i="1" s="1"/>
  <c r="AQ223" i="1"/>
  <c r="BM223" i="1" s="1"/>
  <c r="AQ269" i="1"/>
  <c r="BM269" i="1" s="1"/>
  <c r="AQ549" i="1"/>
  <c r="BM549" i="1" s="1"/>
  <c r="AQ664" i="1"/>
  <c r="BM664" i="1" s="1"/>
  <c r="AQ680" i="1"/>
  <c r="BM680" i="1" s="1"/>
  <c r="AQ125" i="1"/>
  <c r="BM125" i="1" s="1"/>
  <c r="AQ138" i="1"/>
  <c r="BM138" i="1" s="1"/>
  <c r="AQ146" i="1"/>
  <c r="BM146" i="1" s="1"/>
  <c r="AQ216" i="1"/>
  <c r="BM216" i="1" s="1"/>
  <c r="AQ252" i="1"/>
  <c r="BM252" i="1" s="1"/>
  <c r="AQ326" i="1"/>
  <c r="BM326" i="1" s="1"/>
  <c r="AQ467" i="1"/>
  <c r="BM467" i="1" s="1"/>
  <c r="AQ21" i="1"/>
  <c r="BM21" i="1" s="1"/>
  <c r="AQ153" i="1"/>
  <c r="BM153" i="1" s="1"/>
  <c r="AQ224" i="1"/>
  <c r="BM224" i="1" s="1"/>
  <c r="AQ235" i="1"/>
  <c r="BM235" i="1" s="1"/>
  <c r="AQ305" i="1"/>
  <c r="BM305" i="1" s="1"/>
  <c r="AQ659" i="1"/>
  <c r="BM659" i="1" s="1"/>
  <c r="AQ145" i="1"/>
  <c r="BM145" i="1" s="1"/>
  <c r="AQ33" i="1"/>
  <c r="BM33" i="1" s="1"/>
  <c r="AQ79" i="1"/>
  <c r="BM79" i="1" s="1"/>
  <c r="AQ87" i="1"/>
  <c r="BM87" i="1" s="1"/>
  <c r="AQ103" i="1"/>
  <c r="BM103" i="1" s="1"/>
  <c r="AQ126" i="1"/>
  <c r="BM126" i="1" s="1"/>
  <c r="AQ133" i="1"/>
  <c r="BM133" i="1" s="1"/>
  <c r="AQ184" i="1"/>
  <c r="BM184" i="1" s="1"/>
  <c r="AQ194" i="1"/>
  <c r="BM194" i="1" s="1"/>
  <c r="AQ315" i="1"/>
  <c r="BM315" i="1" s="1"/>
  <c r="AQ321" i="1"/>
  <c r="BM321" i="1" s="1"/>
  <c r="AQ42" i="1"/>
  <c r="BM42" i="1" s="1"/>
  <c r="AQ102" i="1"/>
  <c r="BM102" i="1" s="1"/>
  <c r="AQ318" i="1"/>
  <c r="BM318" i="1" s="1"/>
  <c r="AQ86" i="1"/>
  <c r="BM86" i="1" s="1"/>
  <c r="AQ708" i="1"/>
  <c r="BM708" i="1" s="1"/>
  <c r="AQ68" i="1"/>
  <c r="BM68" i="1" s="1"/>
  <c r="AQ136" i="1"/>
  <c r="BM136" i="1" s="1"/>
  <c r="AQ144" i="1"/>
  <c r="BM144" i="1" s="1"/>
  <c r="AQ221" i="1"/>
  <c r="BM221" i="1" s="1"/>
  <c r="AQ245" i="1"/>
  <c r="BM245" i="1" s="1"/>
  <c r="AQ404" i="1"/>
  <c r="BM404" i="1" s="1"/>
  <c r="AQ522" i="1"/>
  <c r="BM522" i="1" s="1"/>
  <c r="AQ278" i="1"/>
  <c r="BM278" i="1" s="1"/>
  <c r="AQ24" i="1"/>
  <c r="BM24" i="1" s="1"/>
  <c r="AQ80" i="1"/>
  <c r="BM80" i="1" s="1"/>
  <c r="AQ110" i="1"/>
  <c r="BM110" i="1" s="1"/>
  <c r="AQ188" i="1"/>
  <c r="BM188" i="1" s="1"/>
  <c r="AQ27" i="1"/>
  <c r="BM27" i="1" s="1"/>
  <c r="AQ533" i="1"/>
  <c r="BM533" i="1" s="1"/>
  <c r="AQ1166" i="1"/>
  <c r="BM1166" i="1" s="1"/>
  <c r="AQ1186" i="1"/>
  <c r="BM1186" i="1" s="1"/>
  <c r="AQ1242" i="1"/>
  <c r="BM1242" i="1" s="1"/>
  <c r="AQ1246" i="1"/>
  <c r="BM1246" i="1" s="1"/>
  <c r="AQ1258" i="1"/>
  <c r="BM1258" i="1" s="1"/>
  <c r="AQ215" i="1"/>
  <c r="BM215" i="1" s="1"/>
  <c r="AQ134" i="1"/>
  <c r="BM134" i="1" s="1"/>
  <c r="AQ297" i="1"/>
  <c r="BM297" i="1" s="1"/>
  <c r="AQ497" i="1"/>
  <c r="BM497" i="1" s="1"/>
  <c r="AQ25" i="1"/>
  <c r="BM25" i="1" s="1"/>
  <c r="AQ46" i="1"/>
  <c r="BM46" i="1" s="1"/>
  <c r="AQ50" i="1"/>
  <c r="BM50" i="1" s="1"/>
  <c r="AQ104" i="1"/>
  <c r="BM104" i="1" s="1"/>
  <c r="AQ135" i="1"/>
  <c r="BM135" i="1" s="1"/>
  <c r="AQ143" i="1"/>
  <c r="BM143" i="1" s="1"/>
  <c r="AQ175" i="1"/>
  <c r="BM175" i="1" s="1"/>
  <c r="AQ205" i="1"/>
  <c r="BM205" i="1" s="1"/>
  <c r="AQ248" i="1"/>
  <c r="BM248" i="1" s="1"/>
  <c r="AQ296" i="1"/>
  <c r="BM296" i="1" s="1"/>
  <c r="AQ394" i="1"/>
  <c r="BM394" i="1" s="1"/>
  <c r="AQ481" i="1"/>
  <c r="BM481" i="1" s="1"/>
  <c r="AQ487" i="1"/>
  <c r="BM487" i="1" s="1"/>
  <c r="AQ1302" i="1"/>
  <c r="BM1302" i="1" s="1"/>
  <c r="AQ1306" i="1"/>
  <c r="BM1306" i="1" s="1"/>
  <c r="AQ325" i="1"/>
  <c r="BM325" i="1" s="1"/>
  <c r="AQ112" i="1"/>
  <c r="BM112" i="1" s="1"/>
  <c r="AQ282" i="1"/>
  <c r="BM282" i="1" s="1"/>
  <c r="AQ162" i="1"/>
  <c r="BM162" i="1" s="1"/>
  <c r="AQ202" i="1"/>
  <c r="BM202" i="1" s="1"/>
  <c r="AQ254" i="1"/>
  <c r="BM254" i="1" s="1"/>
  <c r="AQ324" i="1"/>
  <c r="BM324" i="1" s="1"/>
  <c r="AQ119" i="1"/>
  <c r="BM119" i="1" s="1"/>
  <c r="AQ161" i="1"/>
  <c r="BM161" i="1" s="1"/>
  <c r="AQ230" i="1"/>
  <c r="BM230" i="1" s="1"/>
  <c r="AQ185" i="1"/>
  <c r="BM185" i="1" s="1"/>
  <c r="AQ1111" i="1"/>
  <c r="BM1111" i="1" s="1"/>
  <c r="AQ1123" i="1"/>
  <c r="BM1123" i="1" s="1"/>
  <c r="AQ1139" i="1"/>
  <c r="BM1139" i="1" s="1"/>
  <c r="AQ1167" i="1"/>
  <c r="BM1167" i="1" s="1"/>
  <c r="AQ1187" i="1"/>
  <c r="BM1187" i="1" s="1"/>
  <c r="AQ1203" i="1"/>
  <c r="BM1203" i="1" s="1"/>
  <c r="AQ1243" i="1"/>
  <c r="BM1243" i="1" s="1"/>
  <c r="AQ1255" i="1"/>
  <c r="BM1255" i="1" s="1"/>
  <c r="AQ1259" i="1"/>
  <c r="BM1259" i="1" s="1"/>
  <c r="AQ74" i="1"/>
  <c r="BM74" i="1" s="1"/>
  <c r="AQ52" i="1"/>
  <c r="BM52" i="1" s="1"/>
  <c r="AQ100" i="1"/>
  <c r="BM100" i="1" s="1"/>
  <c r="AQ494" i="1"/>
  <c r="BM494" i="1" s="1"/>
  <c r="AQ514" i="1"/>
  <c r="BM514" i="1" s="1"/>
  <c r="AQ609" i="1"/>
  <c r="BM609" i="1" s="1"/>
  <c r="AQ12" i="1"/>
  <c r="BM12" i="1" s="1"/>
  <c r="AQ99" i="1"/>
  <c r="BM99" i="1" s="1"/>
  <c r="AQ131" i="1"/>
  <c r="BM131" i="1" s="1"/>
  <c r="AQ284" i="1"/>
  <c r="BM284" i="1" s="1"/>
  <c r="AQ484" i="1"/>
  <c r="BM484" i="1" s="1"/>
  <c r="AQ568" i="1"/>
  <c r="BM568" i="1" s="1"/>
  <c r="AQ652" i="1"/>
  <c r="BM652" i="1" s="1"/>
  <c r="AQ668" i="1"/>
  <c r="BM668" i="1" s="1"/>
  <c r="AQ310" i="1"/>
  <c r="BM310" i="1" s="1"/>
  <c r="AQ18" i="1"/>
  <c r="BM18" i="1" s="1"/>
  <c r="AQ29" i="1"/>
  <c r="BM29" i="1" s="1"/>
  <c r="AQ98" i="1"/>
  <c r="BM98" i="1" s="1"/>
  <c r="AQ259" i="1"/>
  <c r="BM259" i="1" s="1"/>
  <c r="AQ266" i="1"/>
  <c r="BM266" i="1" s="1"/>
  <c r="AQ482" i="1"/>
  <c r="BM482" i="1" s="1"/>
  <c r="AQ526" i="1"/>
  <c r="BM526" i="1" s="1"/>
  <c r="AQ211" i="1"/>
  <c r="BM211" i="1" s="1"/>
  <c r="AQ277" i="1"/>
  <c r="BM277" i="1" s="1"/>
  <c r="AQ51" i="1"/>
  <c r="BM51" i="1" s="1"/>
  <c r="AQ70" i="1"/>
  <c r="BM70" i="1" s="1"/>
  <c r="AQ148" i="1"/>
  <c r="BM148" i="1" s="1"/>
  <c r="AQ249" i="1"/>
  <c r="BM249" i="1" s="1"/>
  <c r="AQ661" i="1"/>
  <c r="BM661" i="1" s="1"/>
  <c r="AQ683" i="1"/>
  <c r="BM683" i="1" s="1"/>
  <c r="AQ37" i="1"/>
  <c r="BM37" i="1" s="1"/>
  <c r="AQ101" i="1"/>
  <c r="BM101" i="1" s="1"/>
  <c r="AQ11" i="1"/>
  <c r="BM11" i="1" s="1"/>
  <c r="AQ155" i="1"/>
  <c r="BM155" i="1" s="1"/>
  <c r="AQ186" i="1"/>
  <c r="BM186" i="1" s="1"/>
  <c r="AQ231" i="1"/>
  <c r="BM231" i="1" s="1"/>
  <c r="AQ306" i="1"/>
  <c r="BM306" i="1" s="1"/>
  <c r="AQ299" i="1"/>
  <c r="BM299" i="1" s="1"/>
  <c r="AQ495" i="1"/>
  <c r="BM495" i="1" s="1"/>
  <c r="AQ246" i="1"/>
  <c r="BM246" i="1" s="1"/>
  <c r="AQ707" i="1"/>
  <c r="BM707" i="1" s="1"/>
  <c r="AQ666" i="1"/>
  <c r="BM666" i="1" s="1"/>
  <c r="AQ13" i="1"/>
  <c r="BM13" i="1" s="1"/>
  <c r="AQ78" i="1"/>
  <c r="BM78" i="1" s="1"/>
  <c r="AQ279" i="1"/>
  <c r="BM279" i="1" s="1"/>
  <c r="AQ662" i="1"/>
  <c r="BM662" i="1" s="1"/>
  <c r="AQ19" i="1"/>
  <c r="BM19" i="1" s="1"/>
  <c r="AQ285" i="1"/>
  <c r="BM285" i="1" s="1"/>
  <c r="AQ493" i="1"/>
  <c r="BM493" i="1" s="1"/>
  <c r="AQ540" i="1"/>
  <c r="BM540" i="1" s="1"/>
  <c r="AQ106" i="1"/>
  <c r="BM106" i="1" s="1"/>
  <c r="AQ132" i="1"/>
  <c r="BM132" i="1" s="1"/>
  <c r="AQ298" i="1"/>
  <c r="BM298" i="1" s="1"/>
  <c r="AQ147" i="1"/>
  <c r="BM147" i="1" s="1"/>
  <c r="AQ201" i="1"/>
  <c r="BM201" i="1" s="1"/>
  <c r="AQ217" i="1"/>
  <c r="BM217" i="1" s="1"/>
  <c r="AQ238" i="1"/>
  <c r="BM238" i="1" s="1"/>
  <c r="AQ244" i="1"/>
  <c r="BM244" i="1" s="1"/>
  <c r="AQ253" i="1"/>
  <c r="BM253" i="1" s="1"/>
  <c r="AQ260" i="1"/>
  <c r="BM260" i="1" s="1"/>
  <c r="AQ275" i="1"/>
  <c r="BM275" i="1" s="1"/>
  <c r="AQ283" i="1"/>
  <c r="BM283" i="1" s="1"/>
  <c r="AQ300" i="1"/>
  <c r="BM300" i="1" s="1"/>
  <c r="AQ483" i="1"/>
  <c r="BM483" i="1" s="1"/>
  <c r="AQ496" i="1"/>
  <c r="BM496" i="1" s="1"/>
  <c r="AQ1288" i="1"/>
  <c r="BM1288" i="1" s="1"/>
  <c r="AQ1304" i="1"/>
  <c r="BM1304" i="1" s="1"/>
  <c r="AQ1308" i="1"/>
  <c r="BM1308" i="1" s="1"/>
  <c r="AQ280" i="1"/>
  <c r="BM280" i="1" s="1"/>
  <c r="AQ1125" i="1"/>
  <c r="BM1125" i="1" s="1"/>
  <c r="AQ791" i="1"/>
  <c r="BM791" i="1" s="1"/>
  <c r="AQ920" i="1"/>
  <c r="BM920" i="1" s="1"/>
  <c r="AQ944" i="1"/>
  <c r="BM944" i="1" s="1"/>
  <c r="AQ996" i="1"/>
  <c r="BM996" i="1" s="1"/>
  <c r="AQ1000" i="1"/>
  <c r="BM1000" i="1" s="1"/>
  <c r="AQ1036" i="1"/>
  <c r="BM1036" i="1" s="1"/>
  <c r="AQ1052" i="1"/>
  <c r="BM1052" i="1" s="1"/>
  <c r="AQ61" i="1"/>
  <c r="BM61" i="1" s="1"/>
  <c r="AQ220" i="1"/>
  <c r="BM220" i="1" s="1"/>
  <c r="AQ650" i="1"/>
  <c r="BM650" i="1" s="1"/>
  <c r="AQ393" i="1"/>
  <c r="BM393" i="1" s="1"/>
  <c r="AQ655" i="1"/>
  <c r="BM655" i="1" s="1"/>
  <c r="AQ675" i="1"/>
  <c r="BM675" i="1" s="1"/>
  <c r="AQ719" i="1"/>
  <c r="BM719" i="1" s="1"/>
  <c r="AQ792" i="1"/>
  <c r="BM792" i="1" s="1"/>
  <c r="AQ304" i="1"/>
  <c r="BM304" i="1" s="1"/>
  <c r="AQ653" i="1"/>
  <c r="BM653" i="1" s="1"/>
  <c r="AQ777" i="1"/>
  <c r="BM777" i="1" s="1"/>
  <c r="AQ142" i="1"/>
  <c r="BM142" i="1" s="1"/>
  <c r="AQ783" i="1"/>
  <c r="BM783" i="1" s="1"/>
  <c r="AQ176" i="1"/>
  <c r="BM176" i="1" s="1"/>
  <c r="AQ198" i="1"/>
  <c r="BM198" i="1" s="1"/>
  <c r="AQ73" i="1"/>
  <c r="BM73" i="1" s="1"/>
  <c r="AQ255" i="1"/>
  <c r="BM255" i="1" s="1"/>
  <c r="AQ480" i="1"/>
  <c r="BM480" i="1" s="1"/>
  <c r="AQ849" i="1"/>
  <c r="BM849" i="1" s="1"/>
  <c r="AQ857" i="1"/>
  <c r="BM857" i="1" s="1"/>
  <c r="AQ877" i="1"/>
  <c r="BM877" i="1" s="1"/>
  <c r="AQ921" i="1"/>
  <c r="BM921" i="1" s="1"/>
  <c r="AQ929" i="1"/>
  <c r="BM929" i="1" s="1"/>
  <c r="AQ993" i="1"/>
  <c r="BM993" i="1" s="1"/>
  <c r="AQ997" i="1"/>
  <c r="BM997" i="1" s="1"/>
  <c r="AQ1037" i="1"/>
  <c r="BM1037" i="1" s="1"/>
  <c r="AQ1049" i="1"/>
  <c r="BM1049" i="1" s="1"/>
  <c r="AQ314" i="1"/>
  <c r="BM314" i="1" s="1"/>
  <c r="AQ1305" i="1"/>
  <c r="BM1305" i="1" s="1"/>
  <c r="AQ656" i="1"/>
  <c r="BM656" i="1" s="1"/>
  <c r="AQ793" i="1"/>
  <c r="BM793" i="1" s="1"/>
  <c r="AQ251" i="1"/>
  <c r="BM251" i="1" s="1"/>
  <c r="AQ168" i="1"/>
  <c r="BM168" i="1" s="1"/>
  <c r="AQ257" i="1"/>
  <c r="BM257" i="1" s="1"/>
  <c r="AQ743" i="1"/>
  <c r="BM743" i="1" s="1"/>
  <c r="AQ166" i="1"/>
  <c r="BM166" i="1" s="1"/>
  <c r="AQ214" i="1"/>
  <c r="BM214" i="1" s="1"/>
  <c r="AQ137" i="1"/>
  <c r="BM137" i="1" s="1"/>
  <c r="AQ239" i="1"/>
  <c r="BM239" i="1" s="1"/>
  <c r="AQ1307" i="1"/>
  <c r="BM1307" i="1" s="1"/>
  <c r="AQ882" i="1"/>
  <c r="BM882" i="1" s="1"/>
  <c r="AQ918" i="1"/>
  <c r="BM918" i="1" s="1"/>
  <c r="AQ930" i="1"/>
  <c r="BM930" i="1" s="1"/>
  <c r="AQ942" i="1"/>
  <c r="BM942" i="1" s="1"/>
  <c r="AQ962" i="1"/>
  <c r="BM962" i="1" s="1"/>
  <c r="AQ1038" i="1"/>
  <c r="BM1038" i="1" s="1"/>
  <c r="AQ1050" i="1"/>
  <c r="BM1050" i="1" s="1"/>
  <c r="AQ1058" i="1"/>
  <c r="BM1058" i="1" s="1"/>
  <c r="AQ20" i="1"/>
  <c r="BM20" i="1" s="1"/>
  <c r="AQ403" i="1"/>
  <c r="BM403" i="1" s="1"/>
  <c r="AQ301" i="1"/>
  <c r="BM301" i="1" s="1"/>
  <c r="AQ1257" i="1"/>
  <c r="BM1257" i="1" s="1"/>
  <c r="AQ649" i="1"/>
  <c r="BM649" i="1" s="1"/>
  <c r="AQ681" i="1"/>
  <c r="BM681" i="1" s="1"/>
  <c r="AQ794" i="1"/>
  <c r="BM794" i="1" s="1"/>
  <c r="AQ1068" i="1"/>
  <c r="BM1068" i="1" s="1"/>
  <c r="AQ43" i="1"/>
  <c r="BM43" i="1" s="1"/>
  <c r="AQ105" i="1"/>
  <c r="BM105" i="1" s="1"/>
  <c r="AQ1244" i="1"/>
  <c r="BM1244" i="1" s="1"/>
  <c r="AQ528" i="1"/>
  <c r="BM528" i="1" s="1"/>
  <c r="AQ222" i="1"/>
  <c r="BM222" i="1" s="1"/>
  <c r="AQ797" i="1"/>
  <c r="BM797" i="1" s="1"/>
  <c r="AQ667" i="1"/>
  <c r="BM667" i="1" s="1"/>
  <c r="AQ316" i="1"/>
  <c r="BM316" i="1" s="1"/>
  <c r="AQ1301" i="1"/>
  <c r="BM1301" i="1" s="1"/>
  <c r="AQ1124" i="1"/>
  <c r="BM1124" i="1" s="1"/>
  <c r="AQ1188" i="1"/>
  <c r="BM1188" i="1" s="1"/>
  <c r="AQ919" i="1"/>
  <c r="BM919" i="1" s="1"/>
  <c r="AQ943" i="1"/>
  <c r="BM943" i="1" s="1"/>
  <c r="AQ955" i="1"/>
  <c r="BM955" i="1" s="1"/>
  <c r="AQ999" i="1"/>
  <c r="BM999" i="1" s="1"/>
  <c r="AQ1039" i="1"/>
  <c r="BM1039" i="1" s="1"/>
  <c r="AQ1051" i="1"/>
  <c r="BM1051" i="1" s="1"/>
  <c r="AQ1055" i="1"/>
  <c r="BM1055" i="1" s="1"/>
  <c r="AQ1059" i="1"/>
  <c r="BM1059" i="1" s="1"/>
  <c r="AO1184" i="1"/>
  <c r="BK1184" i="1" s="1"/>
  <c r="AO834" i="1"/>
  <c r="BK834" i="1" s="1"/>
  <c r="AO713" i="1"/>
  <c r="BK713" i="1" s="1"/>
  <c r="AQ1245" i="1"/>
  <c r="BM1245" i="1" s="1"/>
  <c r="AO902" i="1"/>
  <c r="BK902" i="1" s="1"/>
  <c r="AO700" i="1"/>
  <c r="BK700" i="1" s="1"/>
  <c r="AO1087" i="1"/>
  <c r="BK1087" i="1" s="1"/>
  <c r="AQ541" i="1"/>
  <c r="BM541" i="1" s="1"/>
  <c r="AQ453" i="1"/>
  <c r="BM453" i="1" s="1"/>
  <c r="AO1240" i="1"/>
  <c r="BK1240" i="1" s="1"/>
  <c r="X73" i="3"/>
  <c r="AO1168" i="1"/>
  <c r="BK1168" i="1" s="1"/>
  <c r="AQ776" i="1"/>
  <c r="BM776" i="1" s="1"/>
  <c r="AO712" i="1"/>
  <c r="BK712" i="1" s="1"/>
  <c r="AQ1217" i="1"/>
  <c r="BM1217" i="1" s="1"/>
  <c r="AO855" i="1"/>
  <c r="BK855" i="1" s="1"/>
  <c r="AO832" i="1"/>
  <c r="BK832" i="1" s="1"/>
  <c r="AQ512" i="1"/>
  <c r="BM512" i="1" s="1"/>
  <c r="AO499" i="1"/>
  <c r="BK499" i="1" s="1"/>
  <c r="AO525" i="1"/>
  <c r="BK525" i="1" s="1"/>
  <c r="AO320" i="1"/>
  <c r="BK320" i="1" s="1"/>
  <c r="AO512" i="1"/>
  <c r="BK512" i="1" s="1"/>
  <c r="AN1130" i="1"/>
  <c r="BJ1130" i="1" s="1"/>
  <c r="AO1232" i="1"/>
  <c r="BK1232" i="1" s="1"/>
  <c r="AO783" i="1"/>
  <c r="BK783" i="1" s="1"/>
  <c r="AO997" i="1"/>
  <c r="BK997" i="1" s="1"/>
  <c r="AO472" i="1"/>
  <c r="BK472" i="1" s="1"/>
  <c r="X28" i="3"/>
  <c r="AO1224" i="1"/>
  <c r="BK1224" i="1" s="1"/>
  <c r="AO1096" i="1"/>
  <c r="BK1096" i="1" s="1"/>
  <c r="AQ1089" i="1"/>
  <c r="BM1089" i="1" s="1"/>
  <c r="AO690" i="1"/>
  <c r="BK690" i="1" s="1"/>
  <c r="AO869" i="1"/>
  <c r="BK869" i="1" s="1"/>
  <c r="AQ1303" i="1"/>
  <c r="BM1303" i="1" s="1"/>
  <c r="AQ464" i="1"/>
  <c r="BM464" i="1" s="1"/>
  <c r="AQ187" i="1"/>
  <c r="BM187" i="1" s="1"/>
  <c r="AQ23" i="1"/>
  <c r="BM23" i="1" s="1"/>
  <c r="AQ15" i="1"/>
  <c r="BM15" i="1" s="1"/>
  <c r="AO334" i="1"/>
  <c r="BK334" i="1" s="1"/>
  <c r="AO159" i="1"/>
  <c r="BK159" i="1" s="1"/>
  <c r="M87" i="9"/>
  <c r="M98" i="9" s="1"/>
  <c r="L87" i="9"/>
  <c r="L98" i="9" s="1"/>
  <c r="S87" i="9"/>
  <c r="S98" i="9" s="1"/>
  <c r="R87" i="9"/>
  <c r="R98" i="9" s="1"/>
  <c r="P87" i="9"/>
  <c r="P98" i="9" s="1"/>
  <c r="Q87" i="9"/>
  <c r="Q98" i="9" s="1"/>
  <c r="O87" i="9"/>
  <c r="O98" i="9" s="1"/>
  <c r="N87" i="9"/>
  <c r="N98" i="9" s="1"/>
  <c r="AN516" i="1"/>
  <c r="BJ516" i="1" s="1"/>
  <c r="AN778" i="1"/>
  <c r="BJ778" i="1" s="1"/>
  <c r="X54" i="3"/>
  <c r="AR44" i="3"/>
  <c r="Y54" i="3"/>
  <c r="Z54" i="3" s="1"/>
  <c r="AS44" i="3" s="1"/>
  <c r="AN1261" i="1"/>
  <c r="BJ1261" i="1" s="1"/>
  <c r="AN1165" i="1"/>
  <c r="BJ1165" i="1" s="1"/>
  <c r="AN1061" i="1"/>
  <c r="BJ1061" i="1" s="1"/>
  <c r="AN563" i="1"/>
  <c r="BJ563" i="1" s="1"/>
  <c r="AN392" i="1"/>
  <c r="BJ392" i="1" s="1"/>
  <c r="AN799" i="1"/>
  <c r="BJ799" i="1" s="1"/>
  <c r="AN1027" i="1"/>
  <c r="BJ1027" i="1" s="1"/>
  <c r="AN1000" i="1"/>
  <c r="BJ1000" i="1" s="1"/>
  <c r="AN771" i="1"/>
  <c r="BJ771" i="1" s="1"/>
  <c r="AN783" i="1"/>
  <c r="BJ783" i="1" s="1"/>
  <c r="AN798" i="1"/>
  <c r="BJ798" i="1" s="1"/>
  <c r="AN822" i="1"/>
  <c r="BJ822" i="1" s="1"/>
  <c r="AN62" i="1"/>
  <c r="BJ62" i="1" s="1"/>
  <c r="AN766" i="1"/>
  <c r="BJ766" i="1" s="1"/>
  <c r="AN95" i="1"/>
  <c r="BJ95" i="1" s="1"/>
  <c r="AN583" i="1"/>
  <c r="BJ583" i="1" s="1"/>
  <c r="AN7" i="1"/>
  <c r="BJ7" i="1" s="1"/>
  <c r="AN1212" i="1"/>
  <c r="BJ1212" i="1" s="1"/>
  <c r="AN675" i="1"/>
  <c r="BJ675" i="1" s="1"/>
  <c r="AN896" i="1"/>
  <c r="BJ896" i="1" s="1"/>
  <c r="AN378" i="1"/>
  <c r="BJ378" i="1" s="1"/>
  <c r="AN91" i="1"/>
  <c r="BJ91" i="1" s="1"/>
  <c r="AN297" i="1"/>
  <c r="BJ297" i="1" s="1"/>
  <c r="AN540" i="1"/>
  <c r="BJ540" i="1" s="1"/>
  <c r="AN731" i="1"/>
  <c r="BJ731" i="1" s="1"/>
  <c r="AN829" i="1"/>
  <c r="BJ829" i="1" s="1"/>
  <c r="AN1234" i="1"/>
  <c r="BJ1234" i="1" s="1"/>
  <c r="AN1308" i="1"/>
  <c r="BJ1308" i="1" s="1"/>
  <c r="AN3" i="1"/>
  <c r="BJ3" i="1" s="1"/>
  <c r="AN219" i="1"/>
  <c r="BJ219" i="1" s="1"/>
  <c r="AN530" i="1"/>
  <c r="BJ530" i="1" s="1"/>
  <c r="AN617" i="1"/>
  <c r="BJ617" i="1" s="1"/>
  <c r="AN721" i="1"/>
  <c r="BJ721" i="1" s="1"/>
  <c r="AN812" i="1"/>
  <c r="BJ812" i="1" s="1"/>
  <c r="AN1242" i="1"/>
  <c r="BJ1242" i="1" s="1"/>
  <c r="AN103" i="1"/>
  <c r="BJ103" i="1" s="1"/>
  <c r="AN236" i="1"/>
  <c r="BJ236" i="1" s="1"/>
  <c r="AN322" i="1"/>
  <c r="BJ322" i="1" s="1"/>
  <c r="AN736" i="1"/>
  <c r="BJ736" i="1" s="1"/>
  <c r="AN845" i="1"/>
  <c r="BJ845" i="1" s="1"/>
  <c r="AN877" i="1"/>
  <c r="BJ877" i="1" s="1"/>
  <c r="AN893" i="1"/>
  <c r="BJ893" i="1" s="1"/>
  <c r="AN158" i="1"/>
  <c r="BJ158" i="1" s="1"/>
  <c r="AN280" i="1"/>
  <c r="BJ280" i="1" s="1"/>
  <c r="AN388" i="1"/>
  <c r="BJ388" i="1" s="1"/>
  <c r="AN789" i="1"/>
  <c r="BJ789" i="1" s="1"/>
  <c r="AN983" i="1"/>
  <c r="BJ983" i="1" s="1"/>
  <c r="AN1136" i="1"/>
  <c r="BJ1136" i="1" s="1"/>
  <c r="AN156" i="1"/>
  <c r="BJ156" i="1" s="1"/>
  <c r="AN276" i="1"/>
  <c r="BJ276" i="1" s="1"/>
  <c r="AN587" i="1"/>
  <c r="BJ587" i="1" s="1"/>
  <c r="AN839" i="1"/>
  <c r="BJ839" i="1" s="1"/>
  <c r="AN1054" i="1"/>
  <c r="BJ1054" i="1" s="1"/>
  <c r="AN1282" i="1"/>
  <c r="BJ1282" i="1" s="1"/>
  <c r="AN943" i="1"/>
  <c r="BJ943" i="1" s="1"/>
  <c r="AN744" i="1"/>
  <c r="BJ744" i="1" s="1"/>
  <c r="AN1082" i="1"/>
  <c r="BJ1082" i="1" s="1"/>
  <c r="AN137" i="1"/>
  <c r="BJ137" i="1" s="1"/>
  <c r="AN618" i="1"/>
  <c r="BJ618" i="1" s="1"/>
  <c r="AN984" i="1"/>
  <c r="BJ984" i="1" s="1"/>
  <c r="AN677" i="1"/>
  <c r="BJ677" i="1" s="1"/>
  <c r="AN844" i="1"/>
  <c r="BJ844" i="1" s="1"/>
  <c r="AN1180" i="1"/>
  <c r="BJ1180" i="1" s="1"/>
  <c r="AN510" i="1"/>
  <c r="BJ510" i="1" s="1"/>
  <c r="AN441" i="1"/>
  <c r="BJ441" i="1" s="1"/>
  <c r="AN122" i="1"/>
  <c r="BJ122" i="1" s="1"/>
  <c r="AN1065" i="1"/>
  <c r="BJ1065" i="1" s="1"/>
  <c r="AN27" i="1"/>
  <c r="BJ27" i="1" s="1"/>
  <c r="AN275" i="1"/>
  <c r="BJ275" i="1" s="1"/>
  <c r="AN1113" i="1"/>
  <c r="BJ1113" i="1" s="1"/>
  <c r="AN120" i="1"/>
  <c r="BJ120" i="1" s="1"/>
  <c r="AN446" i="1"/>
  <c r="BJ446" i="1" s="1"/>
  <c r="AN603" i="1"/>
  <c r="BJ603" i="1" s="1"/>
  <c r="AN710" i="1"/>
  <c r="BJ710" i="1" s="1"/>
  <c r="AN435" i="1"/>
  <c r="BJ435" i="1" s="1"/>
  <c r="AN225" i="1"/>
  <c r="BJ225" i="1" s="1"/>
  <c r="AN359" i="1"/>
  <c r="BJ359" i="1" s="1"/>
  <c r="AN437" i="1"/>
  <c r="BJ437" i="1" s="1"/>
  <c r="AN534" i="1"/>
  <c r="BJ534" i="1" s="1"/>
  <c r="AN654" i="1"/>
  <c r="BJ654" i="1" s="1"/>
  <c r="AN760" i="1"/>
  <c r="BJ760" i="1" s="1"/>
  <c r="AN827" i="1"/>
  <c r="BJ827" i="1" s="1"/>
  <c r="AN1142" i="1"/>
  <c r="BJ1142" i="1" s="1"/>
  <c r="AN643" i="1"/>
  <c r="BJ643" i="1" s="1"/>
  <c r="AN468" i="1"/>
  <c r="BJ468" i="1" s="1"/>
  <c r="AN567" i="1"/>
  <c r="BJ567" i="1" s="1"/>
  <c r="AN328" i="1"/>
  <c r="BJ328" i="1" s="1"/>
  <c r="AN647" i="1"/>
  <c r="BJ647" i="1" s="1"/>
  <c r="AN268" i="1"/>
  <c r="BJ268" i="1" s="1"/>
  <c r="AN66" i="1"/>
  <c r="BJ66" i="1" s="1"/>
  <c r="AN228" i="1"/>
  <c r="BJ228" i="1" s="1"/>
  <c r="AN340" i="1"/>
  <c r="BJ340" i="1" s="1"/>
  <c r="AN464" i="1"/>
  <c r="BJ464" i="1" s="1"/>
  <c r="AN965" i="1"/>
  <c r="BJ965" i="1" s="1"/>
  <c r="AN33" i="1"/>
  <c r="BJ33" i="1" s="1"/>
  <c r="AN152" i="1"/>
  <c r="BJ152" i="1" s="1"/>
  <c r="AN287" i="1"/>
  <c r="BJ287" i="1" s="1"/>
  <c r="AN445" i="1"/>
  <c r="BJ445" i="1" s="1"/>
  <c r="AN533" i="1"/>
  <c r="BJ533" i="1" s="1"/>
  <c r="AN633" i="1"/>
  <c r="BJ633" i="1" s="1"/>
  <c r="AN776" i="1"/>
  <c r="BJ776" i="1" s="1"/>
  <c r="AN950" i="1"/>
  <c r="BJ950" i="1" s="1"/>
  <c r="AN1094" i="1"/>
  <c r="BJ1094" i="1" s="1"/>
  <c r="AN42" i="1"/>
  <c r="BJ42" i="1" s="1"/>
  <c r="AN211" i="1"/>
  <c r="BJ211" i="1" s="1"/>
  <c r="AN347" i="1"/>
  <c r="BJ347" i="1" s="1"/>
  <c r="AN598" i="1"/>
  <c r="BJ598" i="1" s="1"/>
  <c r="AN722" i="1"/>
  <c r="BJ722" i="1" s="1"/>
  <c r="AN826" i="1"/>
  <c r="BJ826" i="1" s="1"/>
  <c r="AN1020" i="1"/>
  <c r="BJ1020" i="1" s="1"/>
  <c r="AN1144" i="1"/>
  <c r="BJ1144" i="1" s="1"/>
  <c r="AN1293" i="1"/>
  <c r="BJ1293" i="1" s="1"/>
  <c r="AN1309" i="1"/>
  <c r="BJ1309" i="1" s="1"/>
  <c r="AN1169" i="1"/>
  <c r="BJ1169" i="1" s="1"/>
  <c r="AN1187" i="1"/>
  <c r="BJ1187" i="1" s="1"/>
  <c r="AN1205" i="1"/>
  <c r="BJ1205" i="1" s="1"/>
  <c r="AN1241" i="1"/>
  <c r="BJ1241" i="1" s="1"/>
  <c r="AN1257" i="1"/>
  <c r="BJ1257" i="1" s="1"/>
  <c r="AN1279" i="1"/>
  <c r="BJ1279" i="1" s="1"/>
  <c r="AN1116" i="1"/>
  <c r="BJ1116" i="1" s="1"/>
  <c r="AN525" i="1"/>
  <c r="BJ525" i="1" s="1"/>
  <c r="AN790" i="1"/>
  <c r="BJ790" i="1" s="1"/>
  <c r="AN833" i="1"/>
  <c r="BJ833" i="1" s="1"/>
  <c r="AN1035" i="1"/>
  <c r="BJ1035" i="1" s="1"/>
  <c r="AN181" i="1"/>
  <c r="BJ181" i="1" s="1"/>
  <c r="AN671" i="1"/>
  <c r="BJ671" i="1" s="1"/>
  <c r="AN527" i="1"/>
  <c r="BJ527" i="1" s="1"/>
  <c r="AN720" i="1"/>
  <c r="BJ720" i="1" s="1"/>
  <c r="AN12" i="1"/>
  <c r="BJ12" i="1" s="1"/>
  <c r="AN111" i="1"/>
  <c r="BJ111" i="1" s="1"/>
  <c r="AN308" i="1"/>
  <c r="BJ308" i="1" s="1"/>
  <c r="AN551" i="1"/>
  <c r="BJ551" i="1" s="1"/>
  <c r="AN733" i="1"/>
  <c r="BJ733" i="1" s="1"/>
  <c r="AN921" i="1"/>
  <c r="BJ921" i="1" s="1"/>
  <c r="AN1043" i="1"/>
  <c r="BJ1043" i="1" s="1"/>
  <c r="AN1266" i="1"/>
  <c r="BJ1266" i="1" s="1"/>
  <c r="AN735" i="1"/>
  <c r="BJ735" i="1" s="1"/>
  <c r="AN221" i="1"/>
  <c r="BJ221" i="1" s="1"/>
  <c r="AN420" i="1"/>
  <c r="BJ420" i="1" s="1"/>
  <c r="AN556" i="1"/>
  <c r="BJ556" i="1" s="1"/>
  <c r="AN619" i="1"/>
  <c r="BJ619" i="1" s="1"/>
  <c r="AN738" i="1"/>
  <c r="BJ738" i="1" s="1"/>
  <c r="AN913" i="1"/>
  <c r="BJ913" i="1" s="1"/>
  <c r="AN1051" i="1"/>
  <c r="BJ1051" i="1" s="1"/>
  <c r="AN1274" i="1"/>
  <c r="BJ1274" i="1" s="1"/>
  <c r="AN332" i="1"/>
  <c r="BJ332" i="1" s="1"/>
  <c r="AN333" i="1"/>
  <c r="BJ333" i="1" s="1"/>
  <c r="AN554" i="1"/>
  <c r="BJ554" i="1" s="1"/>
  <c r="AN670" i="1"/>
  <c r="BJ670" i="1" s="1"/>
  <c r="AN895" i="1"/>
  <c r="BJ895" i="1" s="1"/>
  <c r="AN926" i="1"/>
  <c r="BJ926" i="1" s="1"/>
  <c r="AN405" i="1"/>
  <c r="BJ405" i="1" s="1"/>
  <c r="AN578" i="1"/>
  <c r="BJ578" i="1" s="1"/>
  <c r="AN1012" i="1"/>
  <c r="BJ1012" i="1" s="1"/>
  <c r="AN1168" i="1"/>
  <c r="BJ1168" i="1" s="1"/>
  <c r="AN167" i="1"/>
  <c r="BJ167" i="1" s="1"/>
  <c r="AN289" i="1"/>
  <c r="BJ289" i="1" s="1"/>
  <c r="AN475" i="1"/>
  <c r="BJ475" i="1" s="1"/>
  <c r="AN604" i="1"/>
  <c r="BJ604" i="1" s="1"/>
  <c r="AN922" i="1"/>
  <c r="BJ922" i="1" s="1"/>
  <c r="AN1286" i="1"/>
  <c r="BJ1286" i="1" s="1"/>
  <c r="AN246" i="1"/>
  <c r="BJ246" i="1" s="1"/>
  <c r="AN1084" i="1"/>
  <c r="BJ1084" i="1" s="1"/>
  <c r="AN856" i="1"/>
  <c r="BJ856" i="1" s="1"/>
  <c r="AN191" i="1"/>
  <c r="BJ191" i="1" s="1"/>
  <c r="AN860" i="1"/>
  <c r="BJ860" i="1" s="1"/>
  <c r="AN1194" i="1"/>
  <c r="BJ1194" i="1" s="1"/>
  <c r="AN651" i="1"/>
  <c r="BJ651" i="1" s="1"/>
  <c r="AN40" i="1"/>
  <c r="BJ40" i="1" s="1"/>
  <c r="AN497" i="1"/>
  <c r="BJ497" i="1" s="1"/>
  <c r="AN890" i="1"/>
  <c r="BJ890" i="1" s="1"/>
  <c r="AN1123" i="1"/>
  <c r="BJ1123" i="1" s="1"/>
  <c r="AN172" i="1"/>
  <c r="BJ172" i="1" s="1"/>
  <c r="AN852" i="1"/>
  <c r="BJ852" i="1" s="1"/>
  <c r="AN1216" i="1"/>
  <c r="BJ1216" i="1" s="1"/>
  <c r="AN135" i="1"/>
  <c r="BJ135" i="1" s="1"/>
  <c r="AN266" i="1"/>
  <c r="BJ266" i="1" s="1"/>
  <c r="AN487" i="1"/>
  <c r="BJ487" i="1" s="1"/>
  <c r="AN725" i="1"/>
  <c r="BJ725" i="1" s="1"/>
  <c r="AN951" i="1"/>
  <c r="BJ951" i="1" s="1"/>
  <c r="AN746" i="1"/>
  <c r="BJ746" i="1" s="1"/>
  <c r="AN142" i="1"/>
  <c r="BJ142" i="1" s="1"/>
  <c r="AN242" i="1"/>
  <c r="BJ242" i="1" s="1"/>
  <c r="AN370" i="1"/>
  <c r="BJ370" i="1" s="1"/>
  <c r="AN459" i="1"/>
  <c r="BJ459" i="1" s="1"/>
  <c r="AN836" i="1"/>
  <c r="BJ836" i="1" s="1"/>
  <c r="AN1026" i="1"/>
  <c r="BJ1026" i="1" s="1"/>
  <c r="AN1248" i="1"/>
  <c r="BJ1248" i="1" s="1"/>
  <c r="AN96" i="1"/>
  <c r="BJ96" i="1" s="1"/>
  <c r="AN500" i="1"/>
  <c r="BJ500" i="1" s="1"/>
  <c r="AN987" i="1"/>
  <c r="BJ987" i="1" s="1"/>
  <c r="AN217" i="1"/>
  <c r="BJ217" i="1" s="1"/>
  <c r="AN479" i="1"/>
  <c r="BJ479" i="1" s="1"/>
  <c r="AN580" i="1"/>
  <c r="BJ580" i="1" s="1"/>
  <c r="AN793" i="1"/>
  <c r="BJ793" i="1" s="1"/>
  <c r="AN985" i="1"/>
  <c r="BJ985" i="1" s="1"/>
  <c r="AN376" i="1"/>
  <c r="BJ376" i="1" s="1"/>
  <c r="AN230" i="1"/>
  <c r="BJ230" i="1" s="1"/>
  <c r="AN806" i="1"/>
  <c r="BJ806" i="1" s="1"/>
  <c r="AN981" i="1"/>
  <c r="BJ981" i="1" s="1"/>
  <c r="AN1133" i="1"/>
  <c r="BJ1133" i="1" s="1"/>
  <c r="AN53" i="1"/>
  <c r="BJ53" i="1" s="1"/>
  <c r="AN154" i="1"/>
  <c r="BJ154" i="1" s="1"/>
  <c r="AN305" i="1"/>
  <c r="BJ305" i="1" s="1"/>
  <c r="AN644" i="1"/>
  <c r="BJ644" i="1" s="1"/>
  <c r="AN800" i="1"/>
  <c r="BJ800" i="1" s="1"/>
  <c r="AN972" i="1"/>
  <c r="BJ972" i="1" s="1"/>
  <c r="AN1119" i="1"/>
  <c r="BJ1119" i="1" s="1"/>
  <c r="AN64" i="1"/>
  <c r="BJ64" i="1" s="1"/>
  <c r="AN356" i="1"/>
  <c r="BJ356" i="1" s="1"/>
  <c r="AN739" i="1"/>
  <c r="BJ739" i="1" s="1"/>
  <c r="AN835" i="1"/>
  <c r="BJ835" i="1" s="1"/>
  <c r="AN1295" i="1"/>
  <c r="BJ1295" i="1" s="1"/>
  <c r="AN1171" i="1"/>
  <c r="BJ1171" i="1" s="1"/>
  <c r="AN1227" i="1"/>
  <c r="BJ1227" i="1" s="1"/>
  <c r="AN1243" i="1"/>
  <c r="BJ1243" i="1" s="1"/>
  <c r="AN581" i="1"/>
  <c r="BJ581" i="1" s="1"/>
  <c r="AN1198" i="1"/>
  <c r="BJ1198" i="1" s="1"/>
  <c r="AN529" i="1"/>
  <c r="BJ529" i="1" s="1"/>
  <c r="AN914" i="1"/>
  <c r="BJ914" i="1" s="1"/>
  <c r="AN365" i="1"/>
  <c r="BJ365" i="1" s="1"/>
  <c r="AN970" i="1"/>
  <c r="BJ970" i="1" s="1"/>
  <c r="AN716" i="1"/>
  <c r="BJ716" i="1" s="1"/>
  <c r="AN49" i="1"/>
  <c r="BJ49" i="1" s="1"/>
  <c r="AN792" i="1"/>
  <c r="BJ792" i="1" s="1"/>
  <c r="AN1091" i="1"/>
  <c r="BJ1091" i="1" s="1"/>
  <c r="AN144" i="1"/>
  <c r="BJ144" i="1" s="1"/>
  <c r="AN415" i="1"/>
  <c r="BJ415" i="1" s="1"/>
  <c r="AN753" i="1"/>
  <c r="BJ753" i="1" s="1"/>
  <c r="AN1074" i="1"/>
  <c r="BJ1074" i="1" s="1"/>
  <c r="AN1284" i="1"/>
  <c r="BJ1284" i="1" s="1"/>
  <c r="AN923" i="1"/>
  <c r="BJ923" i="1" s="1"/>
  <c r="AN431" i="1"/>
  <c r="BJ431" i="1" s="1"/>
  <c r="AN558" i="1"/>
  <c r="BJ558" i="1" s="1"/>
  <c r="AN749" i="1"/>
  <c r="BJ749" i="1" s="1"/>
  <c r="AN1066" i="1"/>
  <c r="BJ1066" i="1" s="1"/>
  <c r="AN508" i="1"/>
  <c r="BJ508" i="1" s="1"/>
  <c r="AN17" i="1"/>
  <c r="BJ17" i="1" s="1"/>
  <c r="AN125" i="1"/>
  <c r="BJ125" i="1" s="1"/>
  <c r="AN258" i="1"/>
  <c r="BJ258" i="1" s="1"/>
  <c r="AN353" i="1"/>
  <c r="BJ353" i="1" s="1"/>
  <c r="AN565" i="1"/>
  <c r="BJ565" i="1" s="1"/>
  <c r="AN685" i="1"/>
  <c r="BJ685" i="1" s="1"/>
  <c r="AN756" i="1"/>
  <c r="BJ756" i="1" s="1"/>
  <c r="AN849" i="1"/>
  <c r="BJ849" i="1" s="1"/>
  <c r="AN865" i="1"/>
  <c r="BJ865" i="1" s="1"/>
  <c r="AN881" i="1"/>
  <c r="BJ881" i="1" s="1"/>
  <c r="AN1111" i="1"/>
  <c r="BJ1111" i="1" s="1"/>
  <c r="AN309" i="1"/>
  <c r="BJ309" i="1" s="1"/>
  <c r="AN416" i="1"/>
  <c r="BJ416" i="1" s="1"/>
  <c r="AN637" i="1"/>
  <c r="BJ637" i="1" s="1"/>
  <c r="AN1017" i="1"/>
  <c r="BJ1017" i="1" s="1"/>
  <c r="AN329" i="1"/>
  <c r="BJ329" i="1" s="1"/>
  <c r="AN613" i="1"/>
  <c r="BJ613" i="1" s="1"/>
  <c r="AN726" i="1"/>
  <c r="BJ726" i="1" s="1"/>
  <c r="AN937" i="1"/>
  <c r="BJ937" i="1" s="1"/>
  <c r="AN1290" i="1"/>
  <c r="BJ1290" i="1" s="1"/>
  <c r="AN506" i="1"/>
  <c r="BJ506" i="1" s="1"/>
  <c r="AN281" i="1"/>
  <c r="BJ281" i="1" s="1"/>
  <c r="AN1086" i="1"/>
  <c r="BJ1086" i="1" s="1"/>
  <c r="AN1197" i="1"/>
  <c r="BJ1197" i="1" s="1"/>
  <c r="AN248" i="1"/>
  <c r="BJ248" i="1" s="1"/>
  <c r="AN705" i="1"/>
  <c r="BJ705" i="1" s="1"/>
  <c r="AN942" i="1"/>
  <c r="BJ942" i="1" s="1"/>
  <c r="AN207" i="1"/>
  <c r="BJ207" i="1" s="1"/>
  <c r="AN876" i="1"/>
  <c r="BJ876" i="1" s="1"/>
  <c r="AN47" i="1"/>
  <c r="BJ47" i="1" s="1"/>
  <c r="AN1276" i="1"/>
  <c r="BJ1276" i="1" s="1"/>
  <c r="AN703" i="1"/>
  <c r="BJ703" i="1" s="1"/>
  <c r="AN102" i="1"/>
  <c r="BJ102" i="1" s="1"/>
  <c r="AN616" i="1"/>
  <c r="BJ616" i="1" s="1"/>
  <c r="AN906" i="1"/>
  <c r="BJ906" i="1" s="1"/>
  <c r="AN159" i="1"/>
  <c r="BJ159" i="1" s="1"/>
  <c r="AN1127" i="1"/>
  <c r="BJ1127" i="1" s="1"/>
  <c r="AN56" i="1"/>
  <c r="BJ56" i="1" s="1"/>
  <c r="AN179" i="1"/>
  <c r="BJ179" i="1" s="1"/>
  <c r="AN489" i="1"/>
  <c r="BJ489" i="1" s="1"/>
  <c r="AN742" i="1"/>
  <c r="BJ742" i="1" s="1"/>
  <c r="AN973" i="1"/>
  <c r="BJ973" i="1" s="1"/>
  <c r="AN1117" i="1"/>
  <c r="BJ1117" i="1" s="1"/>
  <c r="AN264" i="1"/>
  <c r="BJ264" i="1" s="1"/>
  <c r="AN461" i="1"/>
  <c r="BJ461" i="1" s="1"/>
  <c r="AN665" i="1"/>
  <c r="BJ665" i="1" s="1"/>
  <c r="AN775" i="1"/>
  <c r="BJ775" i="1" s="1"/>
  <c r="AN917" i="1"/>
  <c r="BJ917" i="1" s="1"/>
  <c r="AN1031" i="1"/>
  <c r="BJ1031" i="1" s="1"/>
  <c r="AN1206" i="1"/>
  <c r="BJ1206" i="1" s="1"/>
  <c r="AN1280" i="1"/>
  <c r="BJ1280" i="1" s="1"/>
  <c r="AN116" i="1"/>
  <c r="BJ116" i="1" s="1"/>
  <c r="AN337" i="1"/>
  <c r="BJ337" i="1" s="1"/>
  <c r="AN691" i="1"/>
  <c r="BJ691" i="1" s="1"/>
  <c r="AN1192" i="1"/>
  <c r="BJ1192" i="1" s="1"/>
  <c r="AN147" i="1"/>
  <c r="BJ147" i="1" s="1"/>
  <c r="AN238" i="1"/>
  <c r="BJ238" i="1" s="1"/>
  <c r="AN641" i="1"/>
  <c r="BJ641" i="1" s="1"/>
  <c r="AN795" i="1"/>
  <c r="BJ795" i="1" s="1"/>
  <c r="AN992" i="1"/>
  <c r="BJ992" i="1" s="1"/>
  <c r="AN955" i="1"/>
  <c r="BJ955" i="1" s="1"/>
  <c r="AN488" i="1"/>
  <c r="BJ488" i="1" s="1"/>
  <c r="AN817" i="1"/>
  <c r="BJ817" i="1" s="1"/>
  <c r="AN1005" i="1"/>
  <c r="BJ1005" i="1" s="1"/>
  <c r="AN1140" i="1"/>
  <c r="BJ1140" i="1" s="1"/>
  <c r="AN55" i="1"/>
  <c r="BJ55" i="1" s="1"/>
  <c r="AN327" i="1"/>
  <c r="BJ327" i="1" s="1"/>
  <c r="AN537" i="1"/>
  <c r="BJ537" i="1" s="1"/>
  <c r="AN664" i="1"/>
  <c r="BJ664" i="1" s="1"/>
  <c r="AN988" i="1"/>
  <c r="BJ988" i="1" s="1"/>
  <c r="AN86" i="1"/>
  <c r="BJ86" i="1" s="1"/>
  <c r="AN241" i="1"/>
  <c r="BJ241" i="1" s="1"/>
  <c r="AN369" i="1"/>
  <c r="BJ369" i="1" s="1"/>
  <c r="AN514" i="1"/>
  <c r="BJ514" i="1" s="1"/>
  <c r="AN622" i="1"/>
  <c r="BJ622" i="1" s="1"/>
  <c r="AN750" i="1"/>
  <c r="BJ750" i="1" s="1"/>
  <c r="AN916" i="1"/>
  <c r="BJ916" i="1" s="1"/>
  <c r="AN1208" i="1"/>
  <c r="BJ1208" i="1" s="1"/>
  <c r="AN1297" i="1"/>
  <c r="BJ1297" i="1" s="1"/>
  <c r="AN1139" i="1"/>
  <c r="BJ1139" i="1" s="1"/>
  <c r="AN1173" i="1"/>
  <c r="BJ1173" i="1" s="1"/>
  <c r="AN1209" i="1"/>
  <c r="BJ1209" i="1" s="1"/>
  <c r="AN1245" i="1"/>
  <c r="BJ1245" i="1" s="1"/>
  <c r="AN846" i="1"/>
  <c r="BJ846" i="1" s="1"/>
  <c r="AN5" i="1"/>
  <c r="BJ5" i="1" s="1"/>
  <c r="AN237" i="1"/>
  <c r="BJ237" i="1" s="1"/>
  <c r="AN568" i="1"/>
  <c r="BJ568" i="1" s="1"/>
  <c r="AN991" i="1"/>
  <c r="BJ991" i="1" s="1"/>
  <c r="AN128" i="1"/>
  <c r="BJ128" i="1" s="1"/>
  <c r="AN824" i="1"/>
  <c r="BJ824" i="1" s="1"/>
  <c r="AN1095" i="1"/>
  <c r="BJ1095" i="1" s="1"/>
  <c r="AN36" i="1"/>
  <c r="BJ36" i="1" s="1"/>
  <c r="AN166" i="1"/>
  <c r="BJ166" i="1" s="1"/>
  <c r="AN330" i="1"/>
  <c r="BJ330" i="1" s="1"/>
  <c r="AN762" i="1"/>
  <c r="BJ762" i="1" s="1"/>
  <c r="AN953" i="1"/>
  <c r="BJ953" i="1" s="1"/>
  <c r="AN1099" i="1"/>
  <c r="BJ1099" i="1" s="1"/>
  <c r="AN433" i="1"/>
  <c r="BJ433" i="1" s="1"/>
  <c r="AN650" i="1"/>
  <c r="BJ650" i="1" s="1"/>
  <c r="AN758" i="1"/>
  <c r="BJ758" i="1" s="1"/>
  <c r="AN1107" i="1"/>
  <c r="BJ1107" i="1" s="1"/>
  <c r="AN996" i="1"/>
  <c r="BJ996" i="1" s="1"/>
  <c r="AN28" i="1"/>
  <c r="BJ28" i="1" s="1"/>
  <c r="AN127" i="1"/>
  <c r="BJ127" i="1" s="1"/>
  <c r="AN269" i="1"/>
  <c r="BJ269" i="1" s="1"/>
  <c r="AN429" i="1"/>
  <c r="BJ429" i="1" s="1"/>
  <c r="AN589" i="1"/>
  <c r="BJ589" i="1" s="1"/>
  <c r="AN851" i="1"/>
  <c r="BJ851" i="1" s="1"/>
  <c r="AN883" i="1"/>
  <c r="BJ883" i="1" s="1"/>
  <c r="AN899" i="1"/>
  <c r="BJ899" i="1" s="1"/>
  <c r="AN1118" i="1"/>
  <c r="BJ1118" i="1" s="1"/>
  <c r="AN48" i="1"/>
  <c r="BJ48" i="1" s="1"/>
  <c r="AN199" i="1"/>
  <c r="BJ199" i="1" s="1"/>
  <c r="AN318" i="1"/>
  <c r="BJ318" i="1" s="1"/>
  <c r="AN696" i="1"/>
  <c r="BJ696" i="1" s="1"/>
  <c r="AN70" i="1"/>
  <c r="BJ70" i="1" s="1"/>
  <c r="AN954" i="1"/>
  <c r="BJ954" i="1" s="1"/>
  <c r="AN1122" i="1"/>
  <c r="BJ1122" i="1" s="1"/>
  <c r="AN1294" i="1"/>
  <c r="BJ1294" i="1" s="1"/>
  <c r="AN764" i="1"/>
  <c r="BJ764" i="1" s="1"/>
  <c r="AN1085" i="1"/>
  <c r="BJ1085" i="1" s="1"/>
  <c r="AN850" i="1"/>
  <c r="BJ850" i="1" s="1"/>
  <c r="AN31" i="1"/>
  <c r="BJ31" i="1" s="1"/>
  <c r="AN187" i="1"/>
  <c r="BJ187" i="1" s="1"/>
  <c r="AN334" i="1"/>
  <c r="BJ334" i="1" s="1"/>
  <c r="AN892" i="1"/>
  <c r="BJ892" i="1" s="1"/>
  <c r="AN176" i="1"/>
  <c r="BJ176" i="1" s="1"/>
  <c r="AN185" i="1"/>
  <c r="BJ185" i="1" s="1"/>
  <c r="AN620" i="1"/>
  <c r="BJ620" i="1" s="1"/>
  <c r="AN202" i="1"/>
  <c r="BJ202" i="1" s="1"/>
  <c r="AN1166" i="1"/>
  <c r="BJ1166" i="1" s="1"/>
  <c r="AN312" i="1"/>
  <c r="BJ312" i="1" s="1"/>
  <c r="AN884" i="1"/>
  <c r="BJ884" i="1" s="1"/>
  <c r="AN387" i="1"/>
  <c r="BJ387" i="1" s="1"/>
  <c r="AN205" i="1"/>
  <c r="BJ205" i="1" s="1"/>
  <c r="AN805" i="1"/>
  <c r="BJ805" i="1" s="1"/>
  <c r="AN153" i="1"/>
  <c r="BJ153" i="1" s="1"/>
  <c r="AN400" i="1"/>
  <c r="BJ400" i="1" s="1"/>
  <c r="AN463" i="1"/>
  <c r="BJ463" i="1" s="1"/>
  <c r="AN549" i="1"/>
  <c r="BJ549" i="1" s="1"/>
  <c r="AN680" i="1"/>
  <c r="BJ680" i="1" s="1"/>
  <c r="AN777" i="1"/>
  <c r="BJ777" i="1" s="1"/>
  <c r="AN1058" i="1"/>
  <c r="BJ1058" i="1" s="1"/>
  <c r="AN1238" i="1"/>
  <c r="BJ1238" i="1" s="1"/>
  <c r="AN177" i="1"/>
  <c r="BJ177" i="1" s="1"/>
  <c r="AN569" i="1"/>
  <c r="BJ569" i="1" s="1"/>
  <c r="AN1224" i="1"/>
  <c r="BJ1224" i="1" s="1"/>
  <c r="AN173" i="1"/>
  <c r="BJ173" i="1" s="1"/>
  <c r="AN672" i="1"/>
  <c r="BJ672" i="1" s="1"/>
  <c r="AN823" i="1"/>
  <c r="BJ823" i="1" s="1"/>
  <c r="AN997" i="1"/>
  <c r="BJ997" i="1" s="1"/>
  <c r="AN714" i="1"/>
  <c r="BJ714" i="1" s="1"/>
  <c r="AN1120" i="1"/>
  <c r="BJ1120" i="1" s="1"/>
  <c r="AN1033" i="1"/>
  <c r="BJ1033" i="1" s="1"/>
  <c r="AN243" i="1"/>
  <c r="BJ243" i="1" s="1"/>
  <c r="AN490" i="1"/>
  <c r="BJ490" i="1" s="1"/>
  <c r="AN741" i="1"/>
  <c r="BJ741" i="1" s="1"/>
  <c r="AN819" i="1"/>
  <c r="BJ819" i="1" s="1"/>
  <c r="AN1032" i="1"/>
  <c r="BJ1032" i="1" s="1"/>
  <c r="AN1172" i="1"/>
  <c r="BJ1172" i="1" s="1"/>
  <c r="AN79" i="1"/>
  <c r="BJ79" i="1" s="1"/>
  <c r="AN193" i="1"/>
  <c r="BJ193" i="1" s="1"/>
  <c r="AN338" i="1"/>
  <c r="BJ338" i="1" s="1"/>
  <c r="AN666" i="1"/>
  <c r="BJ666" i="1" s="1"/>
  <c r="AN804" i="1"/>
  <c r="BJ804" i="1" s="1"/>
  <c r="AN263" i="1"/>
  <c r="BJ263" i="1" s="1"/>
  <c r="AN631" i="1"/>
  <c r="BJ631" i="1" s="1"/>
  <c r="AN931" i="1"/>
  <c r="BJ931" i="1" s="1"/>
  <c r="AN1057" i="1"/>
  <c r="BJ1057" i="1" s="1"/>
  <c r="AN1240" i="1"/>
  <c r="BJ1240" i="1" s="1"/>
  <c r="AN1283" i="1"/>
  <c r="BJ1283" i="1" s="1"/>
  <c r="AN1299" i="1"/>
  <c r="BJ1299" i="1" s="1"/>
  <c r="AN1141" i="1"/>
  <c r="BJ1141" i="1" s="1"/>
  <c r="AN1157" i="1"/>
  <c r="BJ1157" i="1" s="1"/>
  <c r="AN1193" i="1"/>
  <c r="BJ1193" i="1" s="1"/>
  <c r="AN1215" i="1"/>
  <c r="BJ1215" i="1" s="1"/>
  <c r="AN1231" i="1"/>
  <c r="BJ1231" i="1" s="1"/>
  <c r="AN1247" i="1"/>
  <c r="BJ1247" i="1" s="1"/>
  <c r="AN1265" i="1"/>
  <c r="BJ1265" i="1" s="1"/>
  <c r="AN18" i="1"/>
  <c r="BJ18" i="1" s="1"/>
  <c r="AN285" i="1"/>
  <c r="BJ285" i="1" s="1"/>
  <c r="AN1055" i="1"/>
  <c r="BJ1055" i="1" s="1"/>
  <c r="AN607" i="1"/>
  <c r="BJ607" i="1" s="1"/>
  <c r="AN1109" i="1"/>
  <c r="BJ1109" i="1" s="1"/>
  <c r="AN904" i="1"/>
  <c r="BJ904" i="1" s="1"/>
  <c r="AN174" i="1"/>
  <c r="BJ174" i="1" s="1"/>
  <c r="AN811" i="1"/>
  <c r="BJ811" i="1" s="1"/>
  <c r="AN870" i="1"/>
  <c r="BJ870" i="1" s="1"/>
  <c r="AN168" i="1"/>
  <c r="BJ168" i="1" s="1"/>
  <c r="AN594" i="1"/>
  <c r="BJ594" i="1" s="1"/>
  <c r="AN239" i="1"/>
  <c r="BJ239" i="1" s="1"/>
  <c r="AN1134" i="1"/>
  <c r="BJ1134" i="1" s="1"/>
  <c r="AN196" i="1"/>
  <c r="BJ196" i="1" s="1"/>
  <c r="AN341" i="1"/>
  <c r="BJ341" i="1" s="1"/>
  <c r="AN465" i="1"/>
  <c r="BJ465" i="1" s="1"/>
  <c r="AN779" i="1"/>
  <c r="BJ779" i="1" s="1"/>
  <c r="AN966" i="1"/>
  <c r="BJ966" i="1" s="1"/>
  <c r="AN1131" i="1"/>
  <c r="BJ1131" i="1" s="1"/>
  <c r="AN1152" i="1"/>
  <c r="BJ1152" i="1" s="1"/>
  <c r="AN140" i="1"/>
  <c r="BJ140" i="1" s="1"/>
  <c r="AN366" i="1"/>
  <c r="BJ366" i="1" s="1"/>
  <c r="AN453" i="1"/>
  <c r="BJ453" i="1" s="1"/>
  <c r="AN962" i="1"/>
  <c r="BJ962" i="1" s="1"/>
  <c r="AN39" i="1"/>
  <c r="BJ39" i="1" s="1"/>
  <c r="AN138" i="1"/>
  <c r="BJ138" i="1" s="1"/>
  <c r="AN282" i="1"/>
  <c r="BJ282" i="1" s="1"/>
  <c r="AN449" i="1"/>
  <c r="BJ449" i="1" s="1"/>
  <c r="AN700" i="1"/>
  <c r="BJ700" i="1" s="1"/>
  <c r="AN791" i="1"/>
  <c r="BJ791" i="1" s="1"/>
  <c r="AN885" i="1"/>
  <c r="BJ885" i="1" s="1"/>
  <c r="AN976" i="1"/>
  <c r="BJ976" i="1" s="1"/>
  <c r="AN1150" i="1"/>
  <c r="BJ1150" i="1" s="1"/>
  <c r="AN466" i="1"/>
  <c r="BJ466" i="1" s="1"/>
  <c r="AN713" i="1"/>
  <c r="BJ713" i="1" s="1"/>
  <c r="AN1264" i="1"/>
  <c r="BJ1264" i="1" s="1"/>
  <c r="AN522" i="1"/>
  <c r="BJ522" i="1" s="1"/>
  <c r="AN635" i="1"/>
  <c r="BJ635" i="1" s="1"/>
  <c r="AN730" i="1"/>
  <c r="BJ730" i="1" s="1"/>
  <c r="AN974" i="1"/>
  <c r="BJ974" i="1" s="1"/>
  <c r="AN1154" i="1"/>
  <c r="BJ1154" i="1" s="1"/>
  <c r="AN1298" i="1"/>
  <c r="BJ1298" i="1" s="1"/>
  <c r="AN840" i="1"/>
  <c r="BJ840" i="1" s="1"/>
  <c r="AN1090" i="1"/>
  <c r="BJ1090" i="1" s="1"/>
  <c r="AN1071" i="1"/>
  <c r="BJ1071" i="1" s="1"/>
  <c r="AN1087" i="1"/>
  <c r="BJ1087" i="1" s="1"/>
  <c r="AN1258" i="1"/>
  <c r="BJ1258" i="1" s="1"/>
  <c r="AN450" i="1"/>
  <c r="BJ450" i="1" s="1"/>
  <c r="AN908" i="1"/>
  <c r="BJ908" i="1" s="1"/>
  <c r="AN452" i="1"/>
  <c r="BJ452" i="1" s="1"/>
  <c r="AN961" i="1"/>
  <c r="BJ961" i="1" s="1"/>
  <c r="AN250" i="1"/>
  <c r="BJ250" i="1" s="1"/>
  <c r="AN1018" i="1"/>
  <c r="BJ1018" i="1" s="1"/>
  <c r="AN395" i="1"/>
  <c r="BJ395" i="1" s="1"/>
  <c r="AN319" i="1"/>
  <c r="BJ319" i="1" s="1"/>
  <c r="AN900" i="1"/>
  <c r="BJ900" i="1" s="1"/>
  <c r="AN636" i="1"/>
  <c r="BJ636" i="1" s="1"/>
  <c r="AN89" i="1"/>
  <c r="BJ89" i="1" s="1"/>
  <c r="AN227" i="1"/>
  <c r="BJ227" i="1" s="1"/>
  <c r="AN502" i="1"/>
  <c r="BJ502" i="1" s="1"/>
  <c r="AN816" i="1"/>
  <c r="BJ816" i="1" s="1"/>
  <c r="AN1156" i="1"/>
  <c r="BJ1156" i="1" s="1"/>
  <c r="AN54" i="1"/>
  <c r="BJ54" i="1" s="1"/>
  <c r="AN164" i="1"/>
  <c r="BJ164" i="1" s="1"/>
  <c r="AN315" i="1"/>
  <c r="BJ315" i="1" s="1"/>
  <c r="AN411" i="1"/>
  <c r="BJ411" i="1" s="1"/>
  <c r="AN472" i="1"/>
  <c r="BJ472" i="1" s="1"/>
  <c r="AN693" i="1"/>
  <c r="BJ693" i="1" s="1"/>
  <c r="AN786" i="1"/>
  <c r="BJ786" i="1" s="1"/>
  <c r="AN1270" i="1"/>
  <c r="BJ1270" i="1" s="1"/>
  <c r="AN444" i="1"/>
  <c r="BJ444" i="1" s="1"/>
  <c r="AN597" i="1"/>
  <c r="BJ597" i="1" s="1"/>
  <c r="AN1036" i="1"/>
  <c r="BJ1036" i="1" s="1"/>
  <c r="AN1256" i="1"/>
  <c r="BJ1256" i="1" s="1"/>
  <c r="AN175" i="1"/>
  <c r="BJ175" i="1" s="1"/>
  <c r="AN271" i="1"/>
  <c r="BJ271" i="1" s="1"/>
  <c r="AN407" i="1"/>
  <c r="BJ407" i="1" s="1"/>
  <c r="AN674" i="1"/>
  <c r="BJ674" i="1" s="1"/>
  <c r="AN832" i="1"/>
  <c r="BJ832" i="1" s="1"/>
  <c r="AN1024" i="1"/>
  <c r="BJ1024" i="1" s="1"/>
  <c r="AN1164" i="1"/>
  <c r="BJ1164" i="1" s="1"/>
  <c r="AN499" i="1"/>
  <c r="BJ499" i="1" s="1"/>
  <c r="AN401" i="1"/>
  <c r="BJ401" i="1" s="1"/>
  <c r="AN539" i="1"/>
  <c r="BJ539" i="1" s="1"/>
  <c r="AN743" i="1"/>
  <c r="BJ743" i="1" s="1"/>
  <c r="AN828" i="1"/>
  <c r="BJ828" i="1" s="1"/>
  <c r="AN1037" i="1"/>
  <c r="BJ1037" i="1" s="1"/>
  <c r="AN1204" i="1"/>
  <c r="BJ1204" i="1" s="1"/>
  <c r="AN204" i="1"/>
  <c r="BJ204" i="1" s="1"/>
  <c r="AN349" i="1"/>
  <c r="BJ349" i="1" s="1"/>
  <c r="AN692" i="1"/>
  <c r="BJ692" i="1" s="1"/>
  <c r="AN815" i="1"/>
  <c r="BJ815" i="1" s="1"/>
  <c r="AN294" i="1"/>
  <c r="BJ294" i="1" s="1"/>
  <c r="AN399" i="1"/>
  <c r="BJ399" i="1" s="1"/>
  <c r="AN653" i="1"/>
  <c r="BJ653" i="1" s="1"/>
  <c r="AN770" i="1"/>
  <c r="BJ770" i="1" s="1"/>
  <c r="AN948" i="1"/>
  <c r="BJ948" i="1" s="1"/>
  <c r="AN1076" i="1"/>
  <c r="BJ1076" i="1" s="1"/>
  <c r="AN1272" i="1"/>
  <c r="BJ1272" i="1" s="1"/>
  <c r="AN1179" i="1"/>
  <c r="BJ1179" i="1" s="1"/>
  <c r="AN1285" i="1"/>
  <c r="BJ1285" i="1" s="1"/>
  <c r="AN1301" i="1"/>
  <c r="BJ1301" i="1" s="1"/>
  <c r="AN1143" i="1"/>
  <c r="BJ1143" i="1" s="1"/>
  <c r="AN1159" i="1"/>
  <c r="BJ1159" i="1" s="1"/>
  <c r="AN1195" i="1"/>
  <c r="BJ1195" i="1" s="1"/>
  <c r="AN1217" i="1"/>
  <c r="BJ1217" i="1" s="1"/>
  <c r="AN878" i="1"/>
  <c r="BJ878" i="1" s="1"/>
  <c r="AN51" i="1"/>
  <c r="BJ51" i="1" s="1"/>
  <c r="AN323" i="1"/>
  <c r="BJ323" i="1" s="1"/>
  <c r="AN673" i="1"/>
  <c r="BJ673" i="1" s="1"/>
  <c r="AN261" i="1"/>
  <c r="BJ261" i="1" s="1"/>
  <c r="AN998" i="1"/>
  <c r="BJ998" i="1" s="1"/>
  <c r="AN130" i="1"/>
  <c r="BJ130" i="1" s="1"/>
  <c r="AN345" i="1"/>
  <c r="BJ345" i="1" s="1"/>
  <c r="AN886" i="1"/>
  <c r="BJ886" i="1" s="1"/>
  <c r="AN270" i="1"/>
  <c r="BJ270" i="1" s="1"/>
  <c r="AN848" i="1"/>
  <c r="BJ848" i="1" s="1"/>
  <c r="AN198" i="1"/>
  <c r="BJ198" i="1" s="1"/>
  <c r="AN361" i="1"/>
  <c r="BJ361" i="1" s="1"/>
  <c r="AN474" i="1"/>
  <c r="BJ474" i="1" s="1"/>
  <c r="AN695" i="1"/>
  <c r="BJ695" i="1" s="1"/>
  <c r="AN788" i="1"/>
  <c r="BJ788" i="1" s="1"/>
  <c r="AN1296" i="1"/>
  <c r="BJ1296" i="1" s="1"/>
  <c r="AN632" i="1"/>
  <c r="BJ632" i="1" s="1"/>
  <c r="AN41" i="1"/>
  <c r="BJ41" i="1" s="1"/>
  <c r="AN149" i="1"/>
  <c r="BJ149" i="1" s="1"/>
  <c r="AN368" i="1"/>
  <c r="BJ368" i="1" s="1"/>
  <c r="AN498" i="1"/>
  <c r="BJ498" i="1" s="1"/>
  <c r="AN769" i="1"/>
  <c r="BJ769" i="1" s="1"/>
  <c r="AN978" i="1"/>
  <c r="BJ978" i="1" s="1"/>
  <c r="AN1146" i="1"/>
  <c r="BJ1146" i="1" s="1"/>
  <c r="AN160" i="1"/>
  <c r="BJ160" i="1" s="1"/>
  <c r="AN615" i="1"/>
  <c r="BJ615" i="1" s="1"/>
  <c r="AN702" i="1"/>
  <c r="BJ702" i="1" s="1"/>
  <c r="AN810" i="1"/>
  <c r="BJ810" i="1" s="1"/>
  <c r="AN855" i="1"/>
  <c r="BJ855" i="1" s="1"/>
  <c r="AN871" i="1"/>
  <c r="BJ871" i="1" s="1"/>
  <c r="AN887" i="1"/>
  <c r="BJ887" i="1" s="1"/>
  <c r="AN1002" i="1"/>
  <c r="BJ1002" i="1" s="1"/>
  <c r="AN234" i="1"/>
  <c r="BJ234" i="1" s="1"/>
  <c r="AN362" i="1"/>
  <c r="BJ362" i="1" s="1"/>
  <c r="AN494" i="1"/>
  <c r="BJ494" i="1" s="1"/>
  <c r="AN687" i="1"/>
  <c r="BJ687" i="1" s="1"/>
  <c r="AN245" i="1"/>
  <c r="BJ245" i="1" s="1"/>
  <c r="AN386" i="1"/>
  <c r="BJ386" i="1" s="1"/>
  <c r="AN541" i="1"/>
  <c r="BJ541" i="1" s="1"/>
  <c r="AN646" i="1"/>
  <c r="BJ646" i="1" s="1"/>
  <c r="AN732" i="1"/>
  <c r="BJ732" i="1" s="1"/>
  <c r="AN990" i="1"/>
  <c r="BJ990" i="1" s="1"/>
  <c r="AN1186" i="1"/>
  <c r="BJ1186" i="1" s="1"/>
  <c r="AN1277" i="1"/>
  <c r="BJ1277" i="1" s="1"/>
  <c r="AN1089" i="1"/>
  <c r="BJ1089" i="1" s="1"/>
  <c r="AN478" i="1"/>
  <c r="BJ478" i="1" s="1"/>
  <c r="AN882" i="1"/>
  <c r="BJ882" i="1" s="1"/>
  <c r="AN73" i="1"/>
  <c r="BJ73" i="1" s="1"/>
  <c r="AN393" i="1"/>
  <c r="BJ393" i="1" s="1"/>
  <c r="AN482" i="1"/>
  <c r="BJ482" i="1" s="1"/>
  <c r="AN929" i="1"/>
  <c r="BJ929" i="1" s="1"/>
  <c r="AN557" i="1"/>
  <c r="BJ557" i="1" s="1"/>
  <c r="AN82" i="1"/>
  <c r="BJ82" i="1" s="1"/>
  <c r="AN391" i="1"/>
  <c r="BJ391" i="1" s="1"/>
  <c r="AN707" i="1"/>
  <c r="BJ707" i="1" s="1"/>
  <c r="AN1162" i="1"/>
  <c r="BJ1162" i="1" s="1"/>
  <c r="AN336" i="1"/>
  <c r="BJ336" i="1" s="1"/>
  <c r="AN927" i="1"/>
  <c r="BJ927" i="1" s="1"/>
  <c r="AN98" i="1"/>
  <c r="BJ98" i="1" s="1"/>
  <c r="AN350" i="1"/>
  <c r="BJ350" i="1" s="1"/>
  <c r="AN519" i="1"/>
  <c r="BJ519" i="1" s="1"/>
  <c r="AN656" i="1"/>
  <c r="BJ656" i="1" s="1"/>
  <c r="AN818" i="1"/>
  <c r="BJ818" i="1" s="1"/>
  <c r="AN1021" i="1"/>
  <c r="BJ1021" i="1" s="1"/>
  <c r="AN1188" i="1"/>
  <c r="BJ1188" i="1" s="1"/>
  <c r="AN571" i="1"/>
  <c r="BJ571" i="1" s="1"/>
  <c r="AN723" i="1"/>
  <c r="BJ723" i="1" s="1"/>
  <c r="AN801" i="1"/>
  <c r="BJ801" i="1" s="1"/>
  <c r="AN964" i="1"/>
  <c r="BJ964" i="1" s="1"/>
  <c r="AN1103" i="1"/>
  <c r="BJ1103" i="1" s="1"/>
  <c r="AN940" i="1"/>
  <c r="BJ940" i="1" s="1"/>
  <c r="AN21" i="1"/>
  <c r="BJ21" i="1" s="1"/>
  <c r="AN203" i="1"/>
  <c r="BJ203" i="1" s="1"/>
  <c r="AN455" i="1"/>
  <c r="BJ455" i="1" s="1"/>
  <c r="AN599" i="1"/>
  <c r="BJ599" i="1" s="1"/>
  <c r="AN186" i="1"/>
  <c r="BJ186" i="1" s="1"/>
  <c r="AN300" i="1"/>
  <c r="BJ300" i="1" s="1"/>
  <c r="AN418" i="1"/>
  <c r="BJ418" i="1" s="1"/>
  <c r="AN511" i="1"/>
  <c r="BJ511" i="1" s="1"/>
  <c r="AN706" i="1"/>
  <c r="BJ706" i="1" s="1"/>
  <c r="AN911" i="1"/>
  <c r="BJ911" i="1" s="1"/>
  <c r="AN1029" i="1"/>
  <c r="BJ1029" i="1" s="1"/>
  <c r="AN1196" i="1"/>
  <c r="BJ1196" i="1" s="1"/>
  <c r="AN915" i="1"/>
  <c r="BJ915" i="1" s="1"/>
  <c r="AN11" i="1"/>
  <c r="BJ11" i="1" s="1"/>
  <c r="AN296" i="1"/>
  <c r="BJ296" i="1" s="1"/>
  <c r="AN414" i="1"/>
  <c r="BJ414" i="1" s="1"/>
  <c r="AN550" i="1"/>
  <c r="BJ550" i="1" s="1"/>
  <c r="AN752" i="1"/>
  <c r="BJ752" i="1" s="1"/>
  <c r="AN920" i="1"/>
  <c r="BJ920" i="1" s="1"/>
  <c r="AN1064" i="1"/>
  <c r="BJ1064" i="1" s="1"/>
  <c r="AN1236" i="1"/>
  <c r="BJ1236" i="1" s="1"/>
  <c r="AN108" i="1"/>
  <c r="BJ108" i="1" s="1"/>
  <c r="AN226" i="1"/>
  <c r="BJ226" i="1" s="1"/>
  <c r="AN358" i="1"/>
  <c r="BJ358" i="1" s="1"/>
  <c r="AN501" i="1"/>
  <c r="BJ501" i="1" s="1"/>
  <c r="AN602" i="1"/>
  <c r="BJ602" i="1" s="1"/>
  <c r="AN709" i="1"/>
  <c r="BJ709" i="1" s="1"/>
  <c r="AN837" i="1"/>
  <c r="BJ837" i="1" s="1"/>
  <c r="AN1222" i="1"/>
  <c r="BJ1222" i="1" s="1"/>
  <c r="AN303" i="1"/>
  <c r="BJ303" i="1" s="1"/>
  <c r="AN410" i="1"/>
  <c r="BJ410" i="1" s="1"/>
  <c r="AN772" i="1"/>
  <c r="BJ772" i="1" s="1"/>
  <c r="AN1105" i="1"/>
  <c r="BJ1105" i="1" s="1"/>
  <c r="AN1287" i="1"/>
  <c r="BJ1287" i="1" s="1"/>
  <c r="AN1303" i="1"/>
  <c r="BJ1303" i="1" s="1"/>
  <c r="AN1145" i="1"/>
  <c r="BJ1145" i="1" s="1"/>
  <c r="AN1181" i="1"/>
  <c r="BJ1181" i="1" s="1"/>
  <c r="AN1199" i="1"/>
  <c r="BJ1199" i="1" s="1"/>
  <c r="AN1219" i="1"/>
  <c r="BJ1219" i="1" s="1"/>
  <c r="AN1235" i="1"/>
  <c r="BJ1235" i="1" s="1"/>
  <c r="AN1251" i="1"/>
  <c r="BJ1251" i="1" s="1"/>
  <c r="AN794" i="1"/>
  <c r="BJ794" i="1" s="1"/>
  <c r="AN512" i="1"/>
  <c r="BJ512" i="1" s="1"/>
  <c r="AN1023" i="1"/>
  <c r="BJ1023" i="1" s="1"/>
  <c r="AN408" i="1"/>
  <c r="BJ408" i="1" s="1"/>
  <c r="AN434" i="1"/>
  <c r="BJ434" i="1" s="1"/>
  <c r="AN456" i="1"/>
  <c r="BJ456" i="1" s="1"/>
  <c r="AN251" i="1"/>
  <c r="BJ251" i="1" s="1"/>
  <c r="AN947" i="1"/>
  <c r="BJ947" i="1" s="1"/>
  <c r="AN1228" i="1"/>
  <c r="BJ1228" i="1" s="1"/>
  <c r="AN1067" i="1"/>
  <c r="BJ1067" i="1" s="1"/>
  <c r="AN88" i="1"/>
  <c r="BJ88" i="1" s="1"/>
  <c r="AN946" i="1"/>
  <c r="BJ946" i="1" s="1"/>
  <c r="AN944" i="1"/>
  <c r="BJ944" i="1" s="1"/>
  <c r="AN385" i="1"/>
  <c r="BJ385" i="1" s="1"/>
  <c r="AN1170" i="1"/>
  <c r="BJ1170" i="1" s="1"/>
  <c r="AN838" i="1"/>
  <c r="BJ838" i="1" s="1"/>
  <c r="AN1106" i="1"/>
  <c r="BJ1106" i="1" s="1"/>
  <c r="AN302" i="1"/>
  <c r="BJ302" i="1" s="1"/>
  <c r="AN784" i="1"/>
  <c r="BJ784" i="1" s="1"/>
  <c r="AN859" i="1"/>
  <c r="BJ859" i="1" s="1"/>
  <c r="AN1214" i="1"/>
  <c r="BJ1214" i="1" s="1"/>
  <c r="AN278" i="1"/>
  <c r="BJ278" i="1" s="1"/>
  <c r="AN1104" i="1"/>
  <c r="BJ1104" i="1" s="1"/>
  <c r="AN734" i="1"/>
  <c r="BJ734" i="1" s="1"/>
  <c r="AN1310" i="1"/>
  <c r="BJ1310" i="1" s="1"/>
  <c r="AN134" i="1"/>
  <c r="BJ134" i="1" s="1"/>
  <c r="AN724" i="1"/>
  <c r="BJ724" i="1" s="1"/>
  <c r="AN224" i="1"/>
  <c r="BJ224" i="1" s="1"/>
  <c r="AN570" i="1"/>
  <c r="BJ570" i="1" s="1"/>
  <c r="AN993" i="1"/>
  <c r="BJ993" i="1" s="1"/>
  <c r="AN1147" i="1"/>
  <c r="BJ1147" i="1" s="1"/>
  <c r="AN1203" i="1"/>
  <c r="BJ1203" i="1" s="1"/>
  <c r="AN1075" i="1"/>
  <c r="BJ1075" i="1" s="1"/>
  <c r="AN1226" i="1"/>
  <c r="BJ1226" i="1" s="1"/>
  <c r="AN1244" i="1"/>
  <c r="BJ1244" i="1" s="1"/>
  <c r="AN348" i="1"/>
  <c r="BJ348" i="1" s="1"/>
  <c r="AN610" i="1"/>
  <c r="BJ610" i="1" s="1"/>
  <c r="AN273" i="1"/>
  <c r="BJ273" i="1" s="1"/>
  <c r="AN76" i="1"/>
  <c r="BJ76" i="1" s="1"/>
  <c r="AN717" i="1"/>
  <c r="BJ717" i="1" s="1"/>
  <c r="AN520" i="1"/>
  <c r="BJ520" i="1" s="1"/>
  <c r="AN77" i="1"/>
  <c r="BJ77" i="1" s="1"/>
  <c r="AN1098" i="1"/>
  <c r="BJ1098" i="1" s="1"/>
  <c r="AN757" i="1"/>
  <c r="BJ757" i="1" s="1"/>
  <c r="AN1040" i="1"/>
  <c r="BJ1040" i="1" s="1"/>
  <c r="AN1202" i="1"/>
  <c r="BJ1202" i="1" s="1"/>
  <c r="AN919" i="1"/>
  <c r="BJ919" i="1" s="1"/>
  <c r="AN476" i="1"/>
  <c r="BJ476" i="1" s="1"/>
  <c r="AN513" i="1"/>
  <c r="BJ513" i="1" s="1"/>
  <c r="AN797" i="1"/>
  <c r="BJ797" i="1" s="1"/>
  <c r="AN639" i="1"/>
  <c r="BJ639" i="1" s="1"/>
  <c r="AN889" i="1"/>
  <c r="BJ889" i="1" s="1"/>
  <c r="AN505" i="1"/>
  <c r="BJ505" i="1" s="1"/>
  <c r="AN1129" i="1"/>
  <c r="BJ1129" i="1" s="1"/>
  <c r="AN763" i="1"/>
  <c r="BJ763" i="1" s="1"/>
  <c r="AN412" i="1"/>
  <c r="BJ412" i="1" s="1"/>
  <c r="AN774" i="1"/>
  <c r="BJ774" i="1" s="1"/>
  <c r="AN150" i="1"/>
  <c r="BJ150" i="1" s="1"/>
  <c r="AN596" i="1"/>
  <c r="BJ596" i="1" s="1"/>
  <c r="AN1237" i="1"/>
  <c r="BJ1237" i="1" s="1"/>
  <c r="AN1077" i="1"/>
  <c r="BJ1077" i="1" s="1"/>
  <c r="AN58" i="1"/>
  <c r="BJ58" i="1" s="1"/>
  <c r="AN292" i="1"/>
  <c r="BJ292" i="1" s="1"/>
  <c r="AN419" i="1"/>
  <c r="BJ419" i="1" s="1"/>
  <c r="AN803" i="1"/>
  <c r="BJ803" i="1" s="1"/>
  <c r="AN621" i="1"/>
  <c r="BJ621" i="1" s="1"/>
  <c r="AN719" i="1"/>
  <c r="BJ719" i="1" s="1"/>
  <c r="AN642" i="1"/>
  <c r="BJ642" i="1" s="1"/>
  <c r="AN214" i="1"/>
  <c r="BJ214" i="1" s="1"/>
  <c r="AN729" i="1"/>
  <c r="BJ729" i="1" s="1"/>
  <c r="AN755" i="1"/>
  <c r="BJ755" i="1" s="1"/>
  <c r="AN426" i="1"/>
  <c r="BJ426" i="1" s="1"/>
  <c r="AN1220" i="1"/>
  <c r="BJ1220" i="1" s="1"/>
  <c r="AN528" i="1"/>
  <c r="BJ528" i="1" s="1"/>
  <c r="AN1178" i="1"/>
  <c r="BJ1178" i="1" s="1"/>
  <c r="AN841" i="1"/>
  <c r="BJ841" i="1" s="1"/>
  <c r="AN891" i="1"/>
  <c r="BJ891" i="1" s="1"/>
  <c r="AN112" i="1"/>
  <c r="BJ112" i="1" s="1"/>
  <c r="AN507" i="1"/>
  <c r="BJ507" i="1" s="1"/>
  <c r="AN24" i="1"/>
  <c r="BJ24" i="1" s="1"/>
  <c r="AN427" i="1"/>
  <c r="BJ427" i="1" s="1"/>
  <c r="AN9" i="1"/>
  <c r="BJ9" i="1" s="1"/>
  <c r="AN423" i="1"/>
  <c r="BJ423" i="1" s="1"/>
  <c r="AN1047" i="1"/>
  <c r="BJ1047" i="1" s="1"/>
  <c r="AN785" i="1"/>
  <c r="BJ785" i="1" s="1"/>
  <c r="AN1183" i="1"/>
  <c r="BJ1183" i="1" s="1"/>
  <c r="AN1239" i="1"/>
  <c r="BJ1239" i="1" s="1"/>
  <c r="AN16" i="1"/>
  <c r="BJ16" i="1" s="1"/>
  <c r="AN406" i="1"/>
  <c r="BJ406" i="1" s="1"/>
  <c r="AN517" i="1"/>
  <c r="BJ517" i="1" s="1"/>
  <c r="AN814" i="1"/>
  <c r="BJ814" i="1" s="1"/>
  <c r="AN32" i="1"/>
  <c r="BJ32" i="1" s="1"/>
  <c r="AN213" i="1"/>
  <c r="BJ213" i="1" s="1"/>
  <c r="AN935" i="1"/>
  <c r="BJ935" i="1" s="1"/>
  <c r="AN233" i="1"/>
  <c r="BJ233" i="1" s="1"/>
  <c r="AN1252" i="1"/>
  <c r="BJ1252" i="1" s="1"/>
  <c r="AN676" i="1"/>
  <c r="BJ676" i="1" s="1"/>
  <c r="AN509" i="1"/>
  <c r="BJ509" i="1" s="1"/>
  <c r="AN1007" i="1"/>
  <c r="BJ1007" i="1" s="1"/>
  <c r="AN145" i="1"/>
  <c r="BJ145" i="1" s="1"/>
  <c r="AN956" i="1"/>
  <c r="BJ956" i="1" s="1"/>
  <c r="AN657" i="1"/>
  <c r="BJ657" i="1" s="1"/>
  <c r="AN1250" i="1"/>
  <c r="BJ1250" i="1" s="1"/>
  <c r="AN22" i="1"/>
  <c r="BJ22" i="1" s="1"/>
  <c r="AN611" i="1"/>
  <c r="BJ611" i="1" s="1"/>
  <c r="AN1070" i="1"/>
  <c r="BJ1070" i="1" s="1"/>
  <c r="AN421" i="1"/>
  <c r="BJ421" i="1" s="1"/>
  <c r="AN1305" i="1"/>
  <c r="BJ1305" i="1" s="1"/>
  <c r="AN1185" i="1"/>
  <c r="BJ1185" i="1" s="1"/>
  <c r="AN1271" i="1"/>
  <c r="BJ1271" i="1" s="1"/>
  <c r="AN1230" i="1"/>
  <c r="BJ1230" i="1" s="1"/>
  <c r="AN898" i="1"/>
  <c r="BJ898" i="1" s="1"/>
  <c r="AN902" i="1"/>
  <c r="BJ902" i="1" s="1"/>
  <c r="AN212" i="1"/>
  <c r="BJ212" i="1" s="1"/>
  <c r="AN532" i="1"/>
  <c r="BJ532" i="1" s="1"/>
  <c r="AN1110" i="1"/>
  <c r="BJ1110" i="1" s="1"/>
  <c r="AN526" i="1"/>
  <c r="BJ526" i="1" s="1"/>
  <c r="AN1072" i="1"/>
  <c r="BJ1072" i="1" s="1"/>
  <c r="AN425" i="1"/>
  <c r="BJ425" i="1" s="1"/>
  <c r="AN952" i="1"/>
  <c r="BJ952" i="1" s="1"/>
  <c r="AN975" i="1"/>
  <c r="BJ975" i="1" s="1"/>
  <c r="AN640" i="1"/>
  <c r="BJ640" i="1" s="1"/>
  <c r="AN60" i="1"/>
  <c r="BJ60" i="1" s="1"/>
  <c r="AN546" i="1"/>
  <c r="BJ546" i="1" s="1"/>
  <c r="AN493" i="1"/>
  <c r="BJ493" i="1" s="1"/>
  <c r="AN1011" i="1"/>
  <c r="BJ1011" i="1" s="1"/>
  <c r="AN682" i="1"/>
  <c r="BJ682" i="1" s="1"/>
  <c r="AN396" i="1"/>
  <c r="BJ396" i="1" s="1"/>
  <c r="AN678" i="1"/>
  <c r="BJ678" i="1" s="1"/>
  <c r="AN524" i="1"/>
  <c r="BJ524" i="1" s="1"/>
  <c r="AN873" i="1"/>
  <c r="BJ873" i="1" s="1"/>
  <c r="AN1034" i="1"/>
  <c r="BJ1034" i="1" s="1"/>
  <c r="AN967" i="1"/>
  <c r="BJ967" i="1" s="1"/>
  <c r="AN254" i="1"/>
  <c r="BJ254" i="1" s="1"/>
  <c r="AN624" i="1"/>
  <c r="BJ624" i="1" s="1"/>
  <c r="AN1112" i="1"/>
  <c r="BJ1112" i="1" s="1"/>
  <c r="AN1221" i="1"/>
  <c r="BJ1221" i="1" s="1"/>
  <c r="AN1273" i="1"/>
  <c r="BJ1273" i="1" s="1"/>
  <c r="AN701" i="1"/>
  <c r="BJ701" i="1" s="1"/>
  <c r="AN301" i="1"/>
  <c r="BJ301" i="1" s="1"/>
  <c r="AN223" i="1"/>
  <c r="BJ223" i="1" s="1"/>
  <c r="AN1135" i="1"/>
  <c r="BJ1135" i="1" s="1"/>
  <c r="AN457" i="1"/>
  <c r="BJ457" i="1" s="1"/>
  <c r="AN1121" i="1"/>
  <c r="BJ1121" i="1" s="1"/>
  <c r="AN545" i="1"/>
  <c r="BJ545" i="1" s="1"/>
  <c r="AN1268" i="1"/>
  <c r="BJ1268" i="1" s="1"/>
  <c r="AN521" i="1"/>
  <c r="BJ521" i="1" s="1"/>
  <c r="AN1300" i="1"/>
  <c r="BJ1300" i="1" s="1"/>
  <c r="AN1048" i="1"/>
  <c r="BJ1048" i="1" s="1"/>
  <c r="AN83" i="1"/>
  <c r="BJ83" i="1" s="1"/>
  <c r="AN875" i="1"/>
  <c r="BJ875" i="1" s="1"/>
  <c r="AN377" i="1"/>
  <c r="BJ377" i="1" s="1"/>
  <c r="AN267" i="1"/>
  <c r="BJ267" i="1" s="1"/>
  <c r="AN72" i="1"/>
  <c r="BJ72" i="1" s="1"/>
  <c r="AN679" i="1"/>
  <c r="BJ679" i="1" s="1"/>
  <c r="AN1137" i="1"/>
  <c r="BJ1137" i="1" s="1"/>
  <c r="AN1163" i="1"/>
  <c r="BJ1163" i="1" s="1"/>
  <c r="AN1223" i="1"/>
  <c r="BJ1223" i="1" s="1"/>
  <c r="AN894" i="1"/>
  <c r="BJ894" i="1" s="1"/>
  <c r="AN718" i="1"/>
  <c r="BJ718" i="1" s="1"/>
  <c r="AN912" i="1"/>
  <c r="BJ912" i="1" s="1"/>
  <c r="AN422" i="1"/>
  <c r="BJ422" i="1" s="1"/>
  <c r="AN928" i="1"/>
  <c r="BJ928" i="1" s="1"/>
  <c r="AN428" i="1"/>
  <c r="BJ428" i="1" s="1"/>
  <c r="AN208" i="1"/>
  <c r="BJ208" i="1" s="1"/>
  <c r="AN748" i="1"/>
  <c r="BJ748" i="1" s="1"/>
  <c r="AN573" i="1"/>
  <c r="BJ573" i="1" s="1"/>
  <c r="AN608" i="1"/>
  <c r="BJ608" i="1" s="1"/>
  <c r="AN518" i="1"/>
  <c r="BJ518" i="1" s="1"/>
  <c r="AN576" i="1"/>
  <c r="BJ576" i="1" s="1"/>
  <c r="AN314" i="1"/>
  <c r="BJ314" i="1" s="1"/>
  <c r="AN1289" i="1"/>
  <c r="BJ1289" i="1" s="1"/>
  <c r="AN374" i="1"/>
  <c r="BJ374" i="1" s="1"/>
  <c r="AN424" i="1"/>
  <c r="BJ424" i="1" s="1"/>
  <c r="AN1068" i="1"/>
  <c r="BJ1068" i="1" s="1"/>
  <c r="AN256" i="1"/>
  <c r="BJ256" i="1" s="1"/>
  <c r="AN307" i="1"/>
  <c r="BJ307" i="1" s="1"/>
  <c r="AN325" i="1"/>
  <c r="BJ325" i="1" s="1"/>
  <c r="AN1291" i="1"/>
  <c r="BJ1291" i="1" s="1"/>
  <c r="AN380" i="1"/>
  <c r="BJ380" i="1" s="1"/>
  <c r="AN320" i="1"/>
  <c r="BJ320" i="1" s="1"/>
  <c r="AN117" i="1"/>
  <c r="BJ117" i="1" s="1"/>
  <c r="AN1253" i="1"/>
  <c r="BJ1253" i="1" s="1"/>
  <c r="AN1304" i="1"/>
  <c r="BJ1304" i="1" s="1"/>
  <c r="AN121" i="1"/>
  <c r="BJ121" i="1" s="1"/>
  <c r="AN1255" i="1"/>
  <c r="BJ1255" i="1" s="1"/>
  <c r="AN93" i="1"/>
  <c r="BJ93" i="1" s="1"/>
  <c r="AN1019" i="1"/>
  <c r="BJ1019" i="1" s="1"/>
  <c r="AN907" i="1"/>
  <c r="BJ907" i="1" s="1"/>
  <c r="AN933" i="1"/>
  <c r="BJ933" i="1" s="1"/>
  <c r="AN1254" i="1"/>
  <c r="BJ1254" i="1" s="1"/>
  <c r="AN1053" i="1"/>
  <c r="BJ1053" i="1" s="1"/>
  <c r="AN1022" i="1"/>
  <c r="BJ1022" i="1" s="1"/>
  <c r="AN495" i="1"/>
  <c r="BJ495" i="1" s="1"/>
  <c r="AN768" i="1"/>
  <c r="BJ768" i="1" s="1"/>
  <c r="AN807" i="1"/>
  <c r="BJ807" i="1" s="1"/>
  <c r="AN980" i="1"/>
  <c r="BJ980" i="1" s="1"/>
  <c r="AO1280" i="1"/>
  <c r="BK1280" i="1" s="1"/>
  <c r="AO1152" i="1"/>
  <c r="BK1152" i="1" s="1"/>
  <c r="AO763" i="1"/>
  <c r="BK763" i="1" s="1"/>
  <c r="AO973" i="1"/>
  <c r="BK973" i="1" s="1"/>
  <c r="AO132" i="1"/>
  <c r="BK132" i="1" s="1"/>
  <c r="AQ747" i="1"/>
  <c r="BM747" i="1" s="1"/>
  <c r="AO1304" i="1"/>
  <c r="BK1304" i="1" s="1"/>
  <c r="AQ1077" i="1"/>
  <c r="BM1077" i="1" s="1"/>
  <c r="AQ818" i="1"/>
  <c r="BM818" i="1" s="1"/>
  <c r="AQ782" i="1"/>
  <c r="BM782" i="1" s="1"/>
  <c r="AO689" i="1"/>
  <c r="BK689" i="1" s="1"/>
  <c r="AQ674" i="1"/>
  <c r="BM674" i="1" s="1"/>
  <c r="AO653" i="1"/>
  <c r="BK653" i="1" s="1"/>
  <c r="AQ1279" i="1"/>
  <c r="BM1279" i="1" s="1"/>
  <c r="AQ1267" i="1"/>
  <c r="BM1267" i="1" s="1"/>
  <c r="AO1031" i="1"/>
  <c r="BK1031" i="1" s="1"/>
  <c r="AQ820" i="1"/>
  <c r="BM820" i="1" s="1"/>
  <c r="AO709" i="1"/>
  <c r="BK709" i="1" s="1"/>
  <c r="AO523" i="1"/>
  <c r="BK523" i="1" s="1"/>
  <c r="AQ364" i="1"/>
  <c r="BM364" i="1" s="1"/>
  <c r="AQ692" i="1"/>
  <c r="BM692" i="1" s="1"/>
  <c r="AO76" i="1"/>
  <c r="BK76" i="1" s="1"/>
  <c r="AR30" i="3"/>
  <c r="Y33" i="3"/>
  <c r="Z33" i="3" s="1"/>
  <c r="AS30" i="3" s="1"/>
  <c r="AO1112" i="1"/>
  <c r="BK1112" i="1" s="1"/>
  <c r="AO746" i="1"/>
  <c r="BK746" i="1" s="1"/>
  <c r="AR46" i="3"/>
  <c r="Y59" i="3"/>
  <c r="Z59" i="3" s="1"/>
  <c r="AS46" i="3" s="1"/>
  <c r="AO67" i="1"/>
  <c r="BK67" i="1" s="1"/>
  <c r="AO156" i="1"/>
  <c r="BK156" i="1" s="1"/>
  <c r="AO180" i="1"/>
  <c r="BK180" i="1" s="1"/>
  <c r="AO249" i="1"/>
  <c r="BK249" i="1" s="1"/>
  <c r="AO276" i="1"/>
  <c r="BK276" i="1" s="1"/>
  <c r="AO284" i="1"/>
  <c r="BK284" i="1" s="1"/>
  <c r="AO330" i="1"/>
  <c r="BK330" i="1" s="1"/>
  <c r="AO577" i="1"/>
  <c r="BK577" i="1" s="1"/>
  <c r="AO594" i="1"/>
  <c r="BK594" i="1" s="1"/>
  <c r="AO646" i="1"/>
  <c r="BK646" i="1" s="1"/>
  <c r="AO98" i="1"/>
  <c r="BK98" i="1" s="1"/>
  <c r="AO128" i="1"/>
  <c r="BK128" i="1" s="1"/>
  <c r="AO230" i="1"/>
  <c r="BK230" i="1" s="1"/>
  <c r="AO3" i="1"/>
  <c r="BK3" i="1" s="1"/>
  <c r="AO12" i="1"/>
  <c r="BK12" i="1" s="1"/>
  <c r="AO91" i="1"/>
  <c r="BK91" i="1" s="1"/>
  <c r="AO99" i="1"/>
  <c r="BK99" i="1" s="1"/>
  <c r="AO129" i="1"/>
  <c r="BK129" i="1" s="1"/>
  <c r="AO136" i="1"/>
  <c r="BK136" i="1" s="1"/>
  <c r="AO206" i="1"/>
  <c r="BK206" i="1" s="1"/>
  <c r="AO293" i="1"/>
  <c r="BK293" i="1" s="1"/>
  <c r="AO331" i="1"/>
  <c r="BK331" i="1" s="1"/>
  <c r="AO355" i="1"/>
  <c r="BK355" i="1" s="1"/>
  <c r="AO380" i="1"/>
  <c r="BK380" i="1" s="1"/>
  <c r="AO408" i="1"/>
  <c r="BK408" i="1" s="1"/>
  <c r="AO453" i="1"/>
  <c r="BK453" i="1" s="1"/>
  <c r="AO520" i="1"/>
  <c r="BK520" i="1" s="1"/>
  <c r="AO587" i="1"/>
  <c r="BK587" i="1" s="1"/>
  <c r="AO595" i="1"/>
  <c r="BK595" i="1" s="1"/>
  <c r="AO135" i="1"/>
  <c r="BK135" i="1" s="1"/>
  <c r="AO409" i="1"/>
  <c r="BK409" i="1" s="1"/>
  <c r="AO415" i="1"/>
  <c r="BK415" i="1" s="1"/>
  <c r="AO657" i="1"/>
  <c r="BK657" i="1" s="1"/>
  <c r="AO707" i="1"/>
  <c r="BK707" i="1" s="1"/>
  <c r="AO62" i="1"/>
  <c r="BK62" i="1" s="1"/>
  <c r="AO85" i="1"/>
  <c r="BK85" i="1" s="1"/>
  <c r="AO313" i="1"/>
  <c r="BK313" i="1" s="1"/>
  <c r="AO374" i="1"/>
  <c r="BK374" i="1" s="1"/>
  <c r="AO402" i="1"/>
  <c r="BK402" i="1" s="1"/>
  <c r="AO439" i="1"/>
  <c r="BK439" i="1" s="1"/>
  <c r="AO447" i="1"/>
  <c r="BK447" i="1" s="1"/>
  <c r="AO209" i="1"/>
  <c r="BK209" i="1" s="1"/>
  <c r="AO63" i="1"/>
  <c r="BK63" i="1" s="1"/>
  <c r="AO167" i="1"/>
  <c r="BK167" i="1" s="1"/>
  <c r="AO272" i="1"/>
  <c r="BK272" i="1" s="1"/>
  <c r="AO403" i="1"/>
  <c r="BK403" i="1" s="1"/>
  <c r="AO551" i="1"/>
  <c r="BK551" i="1" s="1"/>
  <c r="AO604" i="1"/>
  <c r="BK604" i="1" s="1"/>
  <c r="AO66" i="1"/>
  <c r="BK66" i="1" s="1"/>
  <c r="AO248" i="1"/>
  <c r="BK248" i="1" s="1"/>
  <c r="AO95" i="1"/>
  <c r="BK95" i="1" s="1"/>
  <c r="AO148" i="1"/>
  <c r="BK148" i="1" s="1"/>
  <c r="AO210" i="1"/>
  <c r="BK210" i="1" s="1"/>
  <c r="AO254" i="1"/>
  <c r="BK254" i="1" s="1"/>
  <c r="AO404" i="1"/>
  <c r="BK404" i="1" s="1"/>
  <c r="AO469" i="1"/>
  <c r="BK469" i="1" s="1"/>
  <c r="AO451" i="1"/>
  <c r="BK451" i="1" s="1"/>
  <c r="AO283" i="1"/>
  <c r="BK283" i="1" s="1"/>
  <c r="AO316" i="1"/>
  <c r="BK316" i="1" s="1"/>
  <c r="AO736" i="1"/>
  <c r="BK736" i="1" s="1"/>
  <c r="AO880" i="1"/>
  <c r="BK880" i="1" s="1"/>
  <c r="AO896" i="1"/>
  <c r="BK896" i="1" s="1"/>
  <c r="AO904" i="1"/>
  <c r="BK904" i="1" s="1"/>
  <c r="AO976" i="1"/>
  <c r="BK976" i="1" s="1"/>
  <c r="AO57" i="1"/>
  <c r="BK57" i="1" s="1"/>
  <c r="AO368" i="1"/>
  <c r="BK368" i="1" s="1"/>
  <c r="AO590" i="1"/>
  <c r="BK590" i="1" s="1"/>
  <c r="AO229" i="1"/>
  <c r="BK229" i="1" s="1"/>
  <c r="AO686" i="1"/>
  <c r="BK686" i="1" s="1"/>
  <c r="AO22" i="1"/>
  <c r="BK22" i="1" s="1"/>
  <c r="AO151" i="1"/>
  <c r="BK151" i="1" s="1"/>
  <c r="AO200" i="1"/>
  <c r="BK200" i="1" s="1"/>
  <c r="AO216" i="1"/>
  <c r="BK216" i="1" s="1"/>
  <c r="AO305" i="1"/>
  <c r="BK305" i="1" s="1"/>
  <c r="AO516" i="1"/>
  <c r="BK516" i="1" s="1"/>
  <c r="AO228" i="1"/>
  <c r="BK228" i="1" s="1"/>
  <c r="AO259" i="1"/>
  <c r="BK259" i="1" s="1"/>
  <c r="AO306" i="1"/>
  <c r="BK306" i="1" s="1"/>
  <c r="AO5" i="1"/>
  <c r="BK5" i="1" s="1"/>
  <c r="AO8" i="1"/>
  <c r="BK8" i="1" s="1"/>
  <c r="AO278" i="1"/>
  <c r="BK278" i="1" s="1"/>
  <c r="AO325" i="1"/>
  <c r="BK325" i="1" s="1"/>
  <c r="AO458" i="1"/>
  <c r="BK458" i="1" s="1"/>
  <c r="AO514" i="1"/>
  <c r="BK514" i="1" s="1"/>
  <c r="AO761" i="1"/>
  <c r="BK761" i="1" s="1"/>
  <c r="AO787" i="1"/>
  <c r="BK787" i="1" s="1"/>
  <c r="AO480" i="1"/>
  <c r="BK480" i="1" s="1"/>
  <c r="AO897" i="1"/>
  <c r="BK897" i="1" s="1"/>
  <c r="AO905" i="1"/>
  <c r="BK905" i="1" s="1"/>
  <c r="AO929" i="1"/>
  <c r="BK929" i="1" s="1"/>
  <c r="AO977" i="1"/>
  <c r="BK977" i="1" s="1"/>
  <c r="AO580" i="1"/>
  <c r="BK580" i="1" s="1"/>
  <c r="AO97" i="1"/>
  <c r="BK97" i="1" s="1"/>
  <c r="AO123" i="1"/>
  <c r="BK123" i="1" s="1"/>
  <c r="AO178" i="1"/>
  <c r="BK178" i="1" s="1"/>
  <c r="AO282" i="1"/>
  <c r="BK282" i="1" s="1"/>
  <c r="AO353" i="1"/>
  <c r="BK353" i="1" s="1"/>
  <c r="AO517" i="1"/>
  <c r="BK517" i="1" s="1"/>
  <c r="AO543" i="1"/>
  <c r="BK543" i="1" s="1"/>
  <c r="AO680" i="1"/>
  <c r="BK680" i="1" s="1"/>
  <c r="AO231" i="1"/>
  <c r="BK231" i="1" s="1"/>
  <c r="AO438" i="1"/>
  <c r="BK438" i="1" s="1"/>
  <c r="AO481" i="1"/>
  <c r="BK481" i="1" s="1"/>
  <c r="AO58" i="1"/>
  <c r="BK58" i="1" s="1"/>
  <c r="AO73" i="1"/>
  <c r="BK73" i="1" s="1"/>
  <c r="AO169" i="1"/>
  <c r="BK169" i="1" s="1"/>
  <c r="AO279" i="1"/>
  <c r="BK279" i="1" s="1"/>
  <c r="AO381" i="1"/>
  <c r="BK381" i="1" s="1"/>
  <c r="AO416" i="1"/>
  <c r="BK416" i="1" s="1"/>
  <c r="AO1073" i="1"/>
  <c r="BK1073" i="1" s="1"/>
  <c r="AO29" i="1"/>
  <c r="BK29" i="1" s="1"/>
  <c r="AO371" i="1"/>
  <c r="BK371" i="1" s="1"/>
  <c r="AO482" i="1"/>
  <c r="BK482" i="1" s="1"/>
  <c r="AO288" i="1"/>
  <c r="BK288" i="1" s="1"/>
  <c r="AO401" i="1"/>
  <c r="BK401" i="1" s="1"/>
  <c r="AO786" i="1"/>
  <c r="BK786" i="1" s="1"/>
  <c r="AO930" i="1"/>
  <c r="BK930" i="1" s="1"/>
  <c r="AO938" i="1"/>
  <c r="BK938" i="1" s="1"/>
  <c r="AO970" i="1"/>
  <c r="BK970" i="1" s="1"/>
  <c r="AO1058" i="1"/>
  <c r="BK1058" i="1" s="1"/>
  <c r="AO393" i="1"/>
  <c r="BK393" i="1" s="1"/>
  <c r="AO581" i="1"/>
  <c r="BK581" i="1" s="1"/>
  <c r="AO94" i="1"/>
  <c r="BK94" i="1" s="1"/>
  <c r="AO490" i="1"/>
  <c r="BK490" i="1" s="1"/>
  <c r="AO74" i="1"/>
  <c r="BK74" i="1" s="1"/>
  <c r="AO146" i="1"/>
  <c r="BK146" i="1" s="1"/>
  <c r="AO338" i="1"/>
  <c r="BK338" i="1" s="1"/>
  <c r="AO147" i="1"/>
  <c r="BK147" i="1" s="1"/>
  <c r="AO483" i="1"/>
  <c r="BK483" i="1" s="1"/>
  <c r="AO588" i="1"/>
  <c r="BK588" i="1" s="1"/>
  <c r="AO296" i="1"/>
  <c r="BK296" i="1" s="1"/>
  <c r="AO23" i="1"/>
  <c r="BK23" i="1" s="1"/>
  <c r="AO851" i="1"/>
  <c r="BK851" i="1" s="1"/>
  <c r="AO931" i="1"/>
  <c r="BK931" i="1" s="1"/>
  <c r="AO939" i="1"/>
  <c r="BK939" i="1" s="1"/>
  <c r="AO963" i="1"/>
  <c r="BK963" i="1" s="1"/>
  <c r="AO971" i="1"/>
  <c r="BK971" i="1" s="1"/>
  <c r="AO1051" i="1"/>
  <c r="BK1051" i="1" s="1"/>
  <c r="AO1059" i="1"/>
  <c r="BK1059" i="1" s="1"/>
  <c r="AO576" i="1"/>
  <c r="BK576" i="1" s="1"/>
  <c r="AO681" i="1"/>
  <c r="BK681" i="1" s="1"/>
  <c r="AO83" i="1"/>
  <c r="BK83" i="1" s="1"/>
  <c r="AO117" i="1"/>
  <c r="BK117" i="1" s="1"/>
  <c r="AO125" i="1"/>
  <c r="BK125" i="1" s="1"/>
  <c r="AO264" i="1"/>
  <c r="BK264" i="1" s="1"/>
  <c r="AO363" i="1"/>
  <c r="BK363" i="1" s="1"/>
  <c r="AO429" i="1"/>
  <c r="BK429" i="1" s="1"/>
  <c r="AO441" i="1"/>
  <c r="BK441" i="1" s="1"/>
  <c r="AO461" i="1"/>
  <c r="BK461" i="1" s="1"/>
  <c r="AO589" i="1"/>
  <c r="BK589" i="1" s="1"/>
  <c r="AO265" i="1"/>
  <c r="BK265" i="1" s="1"/>
  <c r="AO372" i="1"/>
  <c r="BK372" i="1" s="1"/>
  <c r="AO106" i="1"/>
  <c r="BK106" i="1" s="1"/>
  <c r="AO145" i="1"/>
  <c r="BK145" i="1" s="1"/>
  <c r="AO177" i="1"/>
  <c r="BK177" i="1" s="1"/>
  <c r="AO199" i="1"/>
  <c r="BK199" i="1" s="1"/>
  <c r="AO215" i="1"/>
  <c r="BK215" i="1" s="1"/>
  <c r="AO273" i="1"/>
  <c r="BK273" i="1" s="1"/>
  <c r="AO298" i="1"/>
  <c r="BK298" i="1" s="1"/>
  <c r="AO375" i="1"/>
  <c r="BK375" i="1" s="1"/>
  <c r="AO546" i="1"/>
  <c r="BK546" i="1" s="1"/>
  <c r="AO56" i="1"/>
  <c r="BK56" i="1" s="1"/>
  <c r="AO292" i="1"/>
  <c r="BK292" i="1" s="1"/>
  <c r="AO765" i="1"/>
  <c r="BK765" i="1" s="1"/>
  <c r="AO844" i="1"/>
  <c r="BK844" i="1" s="1"/>
  <c r="AO932" i="1"/>
  <c r="BK932" i="1" s="1"/>
  <c r="AO940" i="1"/>
  <c r="BK940" i="1" s="1"/>
  <c r="AO964" i="1"/>
  <c r="BK964" i="1" s="1"/>
  <c r="AO972" i="1"/>
  <c r="BK972" i="1" s="1"/>
  <c r="AO1012" i="1"/>
  <c r="BK1012" i="1" s="1"/>
  <c r="AO1036" i="1"/>
  <c r="BK1036" i="1" s="1"/>
  <c r="AO1044" i="1"/>
  <c r="BK1044" i="1" s="1"/>
  <c r="AO1052" i="1"/>
  <c r="BK1052" i="1" s="1"/>
  <c r="AO496" i="1"/>
  <c r="BK496" i="1" s="1"/>
  <c r="AO612" i="1"/>
  <c r="BK612" i="1" s="1"/>
  <c r="AO28" i="1"/>
  <c r="BK28" i="1" s="1"/>
  <c r="AO59" i="1"/>
  <c r="BK59" i="1" s="1"/>
  <c r="AO65" i="1"/>
  <c r="BK65" i="1" s="1"/>
  <c r="AO126" i="1"/>
  <c r="BK126" i="1" s="1"/>
  <c r="AO164" i="1"/>
  <c r="BK164" i="1" s="1"/>
  <c r="AO326" i="1"/>
  <c r="BK326" i="1" s="1"/>
  <c r="AO370" i="1"/>
  <c r="BK370" i="1" s="1"/>
  <c r="AO422" i="1"/>
  <c r="BK422" i="1" s="1"/>
  <c r="AO477" i="1"/>
  <c r="BK477" i="1" s="1"/>
  <c r="AO6" i="1"/>
  <c r="BK6" i="1" s="1"/>
  <c r="AO179" i="1"/>
  <c r="BK179" i="1" s="1"/>
  <c r="AO312" i="1"/>
  <c r="BK312" i="1" s="1"/>
  <c r="AO442" i="1"/>
  <c r="BK442" i="1" s="1"/>
  <c r="AO4" i="1"/>
  <c r="BK4" i="1" s="1"/>
  <c r="AO163" i="1"/>
  <c r="BK163" i="1" s="1"/>
  <c r="AO454" i="1"/>
  <c r="BK454" i="1" s="1"/>
  <c r="AO718" i="1"/>
  <c r="BK718" i="1" s="1"/>
  <c r="AO118" i="1"/>
  <c r="BK118" i="1" s="1"/>
  <c r="AO468" i="1"/>
  <c r="BK468" i="1" s="1"/>
  <c r="AO93" i="1"/>
  <c r="BK93" i="1" s="1"/>
  <c r="AO274" i="1"/>
  <c r="BK274" i="1" s="1"/>
  <c r="AO648" i="1"/>
  <c r="BK648" i="1" s="1"/>
  <c r="AO270" i="1"/>
  <c r="BK270" i="1" s="1"/>
  <c r="AO634" i="1"/>
  <c r="BK634" i="1" s="1"/>
  <c r="AO64" i="1"/>
  <c r="BK64" i="1" s="1"/>
  <c r="AO92" i="1"/>
  <c r="BK92" i="1" s="1"/>
  <c r="AO100" i="1"/>
  <c r="BK100" i="1" s="1"/>
  <c r="AO314" i="1"/>
  <c r="BK314" i="1" s="1"/>
  <c r="AO362" i="1"/>
  <c r="BK362" i="1" s="1"/>
  <c r="AO421" i="1"/>
  <c r="BK421" i="1" s="1"/>
  <c r="AO440" i="1"/>
  <c r="BK440" i="1" s="1"/>
  <c r="AO719" i="1"/>
  <c r="BK719" i="1" s="1"/>
  <c r="AO766" i="1"/>
  <c r="BK766" i="1" s="1"/>
  <c r="AO793" i="1"/>
  <c r="BK793" i="1" s="1"/>
  <c r="AO823" i="1"/>
  <c r="BK823" i="1" s="1"/>
  <c r="AO122" i="1"/>
  <c r="BK122" i="1" s="1"/>
  <c r="AO794" i="1"/>
  <c r="BK794" i="1" s="1"/>
  <c r="AO846" i="1"/>
  <c r="BK846" i="1" s="1"/>
  <c r="AO1113" i="1"/>
  <c r="BK1113" i="1" s="1"/>
  <c r="AO1233" i="1"/>
  <c r="BK1233" i="1" s="1"/>
  <c r="AO1249" i="1"/>
  <c r="BK1249" i="1" s="1"/>
  <c r="AO1265" i="1"/>
  <c r="BK1265" i="1" s="1"/>
  <c r="AO295" i="1"/>
  <c r="BK295" i="1" s="1"/>
  <c r="AO495" i="1"/>
  <c r="BK495" i="1" s="1"/>
  <c r="AO685" i="1"/>
  <c r="BK685" i="1" s="1"/>
  <c r="AO354" i="1"/>
  <c r="BK354" i="1" s="1"/>
  <c r="AO13" i="1"/>
  <c r="BK13" i="1" s="1"/>
  <c r="AO86" i="1"/>
  <c r="BK86" i="1" s="1"/>
  <c r="AO356" i="1"/>
  <c r="BK356" i="1" s="1"/>
  <c r="AO1045" i="1"/>
  <c r="BK1045" i="1" s="1"/>
  <c r="AO637" i="1"/>
  <c r="BK637" i="1" s="1"/>
  <c r="AO691" i="1"/>
  <c r="BK691" i="1" s="1"/>
  <c r="AO157" i="1"/>
  <c r="BK157" i="1" s="1"/>
  <c r="AO457" i="1"/>
  <c r="BK457" i="1" s="1"/>
  <c r="AO605" i="1"/>
  <c r="BK605" i="1" s="1"/>
  <c r="AO847" i="1"/>
  <c r="BK847" i="1" s="1"/>
  <c r="AO833" i="1"/>
  <c r="BK833" i="1" s="1"/>
  <c r="AO1114" i="1"/>
  <c r="BK1114" i="1" s="1"/>
  <c r="AO1122" i="1"/>
  <c r="BK1122" i="1" s="1"/>
  <c r="AO1154" i="1"/>
  <c r="BK1154" i="1" s="1"/>
  <c r="AO1258" i="1"/>
  <c r="BK1258" i="1" s="1"/>
  <c r="AO101" i="1"/>
  <c r="BK101" i="1" s="1"/>
  <c r="AO760" i="1"/>
  <c r="BK760" i="1" s="1"/>
  <c r="AO638" i="1"/>
  <c r="BK638" i="1" s="1"/>
  <c r="AO735" i="1"/>
  <c r="BK735" i="1" s="1"/>
  <c r="AO1290" i="1"/>
  <c r="BK1290" i="1" s="1"/>
  <c r="AO1306" i="1"/>
  <c r="BK1306" i="1" s="1"/>
  <c r="AO491" i="1"/>
  <c r="BK491" i="1" s="1"/>
  <c r="AO165" i="1"/>
  <c r="BK165" i="1" s="1"/>
  <c r="AO758" i="1"/>
  <c r="BK758" i="1" s="1"/>
  <c r="AO1123" i="1"/>
  <c r="BK1123" i="1" s="1"/>
  <c r="AO1131" i="1"/>
  <c r="BK1131" i="1" s="1"/>
  <c r="AO1155" i="1"/>
  <c r="BK1155" i="1" s="1"/>
  <c r="AO1243" i="1"/>
  <c r="BK1243" i="1" s="1"/>
  <c r="AO1259" i="1"/>
  <c r="BK1259" i="1" s="1"/>
  <c r="AO205" i="1"/>
  <c r="BK205" i="1" s="1"/>
  <c r="AO102" i="1"/>
  <c r="BK102" i="1" s="1"/>
  <c r="AO1071" i="1"/>
  <c r="BK1071" i="1" s="1"/>
  <c r="AO1013" i="1"/>
  <c r="BK1013" i="1" s="1"/>
  <c r="AO623" i="1"/>
  <c r="BK623" i="1" s="1"/>
  <c r="AO631" i="1"/>
  <c r="BK631" i="1" s="1"/>
  <c r="AO708" i="1"/>
  <c r="BK708" i="1" s="1"/>
  <c r="AO750" i="1"/>
  <c r="BK750" i="1" s="1"/>
  <c r="AO1291" i="1"/>
  <c r="BK1291" i="1" s="1"/>
  <c r="AO1307" i="1"/>
  <c r="BK1307" i="1" s="1"/>
  <c r="AO87" i="1"/>
  <c r="BK87" i="1" s="1"/>
  <c r="AO287" i="1"/>
  <c r="BK287" i="1" s="1"/>
  <c r="AO515" i="1"/>
  <c r="BK515" i="1" s="1"/>
  <c r="AO150" i="1"/>
  <c r="BK150" i="1" s="1"/>
  <c r="AO387" i="1"/>
  <c r="BK387" i="1" s="1"/>
  <c r="AO542" i="1"/>
  <c r="BK542" i="1" s="1"/>
  <c r="AO909" i="1"/>
  <c r="BK909" i="1" s="1"/>
  <c r="AO1037" i="1"/>
  <c r="BK1037" i="1" s="1"/>
  <c r="AO767" i="1"/>
  <c r="BK767" i="1" s="1"/>
  <c r="AO1124" i="1"/>
  <c r="BK1124" i="1" s="1"/>
  <c r="AO1212" i="1"/>
  <c r="BK1212" i="1" s="1"/>
  <c r="AO1268" i="1"/>
  <c r="BK1268" i="1" s="1"/>
  <c r="AO592" i="1"/>
  <c r="BK592" i="1" s="1"/>
  <c r="AO78" i="1"/>
  <c r="BK78" i="1" s="1"/>
  <c r="AO759" i="1"/>
  <c r="BK759" i="1" s="1"/>
  <c r="AO1292" i="1"/>
  <c r="BK1292" i="1" s="1"/>
  <c r="AO437" i="1"/>
  <c r="BK437" i="1" s="1"/>
  <c r="AO277" i="1"/>
  <c r="BK277" i="1" s="1"/>
  <c r="AO910" i="1"/>
  <c r="BK910" i="1" s="1"/>
  <c r="AO1181" i="1"/>
  <c r="BK1181" i="1" s="1"/>
  <c r="AO1189" i="1"/>
  <c r="BK1189" i="1" s="1"/>
  <c r="AO1213" i="1"/>
  <c r="BK1213" i="1" s="1"/>
  <c r="AO1269" i="1"/>
  <c r="BK1269" i="1" s="1"/>
  <c r="AO367" i="1"/>
  <c r="BK367" i="1" s="1"/>
  <c r="AO593" i="1"/>
  <c r="BK593" i="1" s="1"/>
  <c r="AO394" i="1"/>
  <c r="BK394" i="1" s="1"/>
  <c r="AO550" i="1"/>
  <c r="BK550" i="1" s="1"/>
  <c r="AO751" i="1"/>
  <c r="BK751" i="1" s="1"/>
  <c r="AO853" i="1"/>
  <c r="BK853" i="1" s="1"/>
  <c r="AO887" i="1"/>
  <c r="BK887" i="1" s="1"/>
  <c r="AO1301" i="1"/>
  <c r="BK1301" i="1" s="1"/>
  <c r="AO1158" i="1"/>
  <c r="BK1158" i="1" s="1"/>
  <c r="AO1182" i="1"/>
  <c r="BK1182" i="1" s="1"/>
  <c r="AO1246" i="1"/>
  <c r="BK1246" i="1" s="1"/>
  <c r="AO1278" i="1"/>
  <c r="BK1278" i="1" s="1"/>
  <c r="AO79" i="1"/>
  <c r="BK79" i="1" s="1"/>
  <c r="AO478" i="1"/>
  <c r="BK478" i="1" s="1"/>
  <c r="AO1302" i="1"/>
  <c r="BK1302" i="1" s="1"/>
  <c r="AO255" i="1"/>
  <c r="BK255" i="1" s="1"/>
  <c r="AO812" i="1"/>
  <c r="BK812" i="1" s="1"/>
  <c r="AO1159" i="1"/>
  <c r="BK1159" i="1" s="1"/>
  <c r="AO1191" i="1"/>
  <c r="BK1191" i="1" s="1"/>
  <c r="X79" i="3"/>
  <c r="X82" i="3" s="1"/>
  <c r="AG10" i="3" s="1"/>
  <c r="AY19" i="3" s="1"/>
  <c r="AR57" i="3"/>
  <c r="AV1311" i="6"/>
  <c r="AV1295" i="6"/>
  <c r="AV1279" i="6"/>
  <c r="AV1263" i="6"/>
  <c r="AV1247" i="6"/>
  <c r="AV1231" i="6"/>
  <c r="AV1308" i="6"/>
  <c r="AV1292" i="6"/>
  <c r="AV1276" i="6"/>
  <c r="AV1260" i="6"/>
  <c r="AV1244" i="6"/>
  <c r="AV1228" i="6"/>
  <c r="AV1305" i="6"/>
  <c r="AV1289" i="6"/>
  <c r="AV1273" i="6"/>
  <c r="AV1257" i="6"/>
  <c r="AV1241" i="6"/>
  <c r="AV1225" i="6"/>
  <c r="AV1302" i="6"/>
  <c r="AV1286" i="6"/>
  <c r="AV1270" i="6"/>
  <c r="AV1254" i="6"/>
  <c r="AV1238" i="6"/>
  <c r="AV1299" i="6"/>
  <c r="AV1283" i="6"/>
  <c r="AV1267" i="6"/>
  <c r="AV1251" i="6"/>
  <c r="AV1235" i="6"/>
  <c r="AV1312" i="6"/>
  <c r="AV1296" i="6"/>
  <c r="AV1280" i="6"/>
  <c r="AV1264" i="6"/>
  <c r="AV1248" i="6"/>
  <c r="AV1309" i="6"/>
  <c r="AV1293" i="6"/>
  <c r="AV1277" i="6"/>
  <c r="AV1261" i="6"/>
  <c r="AV1245" i="6"/>
  <c r="AV1229" i="6"/>
  <c r="AV1306" i="6"/>
  <c r="AV1290" i="6"/>
  <c r="AV1274" i="6"/>
  <c r="AV1258" i="6"/>
  <c r="AV1242" i="6"/>
  <c r="AV1226" i="6"/>
  <c r="AV1303" i="6"/>
  <c r="AV1287" i="6"/>
  <c r="AV1271" i="6"/>
  <c r="AV1255" i="6"/>
  <c r="AV1239" i="6"/>
  <c r="AV1300" i="6"/>
  <c r="AV1284" i="6"/>
  <c r="AV1268" i="6"/>
  <c r="AV1252" i="6"/>
  <c r="AV1236" i="6"/>
  <c r="AV1313" i="6"/>
  <c r="AV1297" i="6"/>
  <c r="AV1281" i="6"/>
  <c r="AV1265" i="6"/>
  <c r="AV1310" i="6"/>
  <c r="AV1294" i="6"/>
  <c r="AV1278" i="6"/>
  <c r="AV1262" i="6"/>
  <c r="AV1246" i="6"/>
  <c r="AV1230" i="6"/>
  <c r="AV1307" i="6"/>
  <c r="AV1291" i="6"/>
  <c r="AV1275" i="6"/>
  <c r="AV1259" i="6"/>
  <c r="AV1243" i="6"/>
  <c r="AV1227" i="6"/>
  <c r="AV1221" i="6"/>
  <c r="AV1219" i="6"/>
  <c r="AV1204" i="6"/>
  <c r="AV1188" i="6"/>
  <c r="AV1172" i="6"/>
  <c r="AV1156" i="6"/>
  <c r="AV1140" i="6"/>
  <c r="AV1124" i="6"/>
  <c r="AV1108" i="6"/>
  <c r="AV1092" i="6"/>
  <c r="AV1028" i="6"/>
  <c r="AV1012" i="6"/>
  <c r="AV996" i="6"/>
  <c r="AV980" i="6"/>
  <c r="AV964" i="6"/>
  <c r="AV948" i="6"/>
  <c r="AV932" i="6"/>
  <c r="AV916" i="6"/>
  <c r="AV900" i="6"/>
  <c r="AV884" i="6"/>
  <c r="AV868" i="6"/>
  <c r="AV852" i="6"/>
  <c r="AV836" i="6"/>
  <c r="AV772" i="6"/>
  <c r="AV756" i="6"/>
  <c r="AV740" i="6"/>
  <c r="AV724" i="6"/>
  <c r="AV708" i="6"/>
  <c r="AV692" i="6"/>
  <c r="AV676" i="6"/>
  <c r="AV660" i="6"/>
  <c r="AV1234" i="6"/>
  <c r="AV1201" i="6"/>
  <c r="AV1185" i="6"/>
  <c r="AV1169" i="6"/>
  <c r="AV1153" i="6"/>
  <c r="AV1137" i="6"/>
  <c r="AV1121" i="6"/>
  <c r="AV1105" i="6"/>
  <c r="AV1025" i="6"/>
  <c r="AV1009" i="6"/>
  <c r="AV993" i="6"/>
  <c r="AV977" i="6"/>
  <c r="AV961" i="6"/>
  <c r="AV945" i="6"/>
  <c r="AV929" i="6"/>
  <c r="AV913" i="6"/>
  <c r="AV897" i="6"/>
  <c r="AV881" i="6"/>
  <c r="AV865" i="6"/>
  <c r="AV849" i="6"/>
  <c r="AV769" i="6"/>
  <c r="AV753" i="6"/>
  <c r="AV737" i="6"/>
  <c r="AV721" i="6"/>
  <c r="AV705" i="6"/>
  <c r="AV689" i="6"/>
  <c r="AV673" i="6"/>
  <c r="AV657" i="6"/>
  <c r="AV1298" i="6"/>
  <c r="AV1266" i="6"/>
  <c r="AV1249" i="6"/>
  <c r="AV1217" i="6"/>
  <c r="AV1214" i="6"/>
  <c r="AV1198" i="6"/>
  <c r="AV1182" i="6"/>
  <c r="AV1166" i="6"/>
  <c r="AV1150" i="6"/>
  <c r="AV1134" i="6"/>
  <c r="AV1118" i="6"/>
  <c r="AV1102" i="6"/>
  <c r="AV1038" i="6"/>
  <c r="AV1022" i="6"/>
  <c r="AV1006" i="6"/>
  <c r="AV990" i="6"/>
  <c r="AV974" i="6"/>
  <c r="AV958" i="6"/>
  <c r="AV942" i="6"/>
  <c r="AV926" i="6"/>
  <c r="AV910" i="6"/>
  <c r="AV894" i="6"/>
  <c r="AV878" i="6"/>
  <c r="AV862" i="6"/>
  <c r="AV766" i="6"/>
  <c r="AV750" i="6"/>
  <c r="AV734" i="6"/>
  <c r="AV718" i="6"/>
  <c r="AV702" i="6"/>
  <c r="AV686" i="6"/>
  <c r="AV670" i="6"/>
  <c r="AV1211" i="6"/>
  <c r="AV1195" i="6"/>
  <c r="AV1179" i="6"/>
  <c r="AV1163" i="6"/>
  <c r="AV1147" i="6"/>
  <c r="AV1131" i="6"/>
  <c r="AV1115" i="6"/>
  <c r="AV1099" i="6"/>
  <c r="AV1067" i="6"/>
  <c r="AV1035" i="6"/>
  <c r="AV1019" i="6"/>
  <c r="AV1003" i="6"/>
  <c r="AV987" i="6"/>
  <c r="AV971" i="6"/>
  <c r="AV955" i="6"/>
  <c r="AV939" i="6"/>
  <c r="AV923" i="6"/>
  <c r="AV907" i="6"/>
  <c r="AV891" i="6"/>
  <c r="AV875" i="6"/>
  <c r="AV859" i="6"/>
  <c r="AV811" i="6"/>
  <c r="AV763" i="6"/>
  <c r="AV747" i="6"/>
  <c r="AV731" i="6"/>
  <c r="AV715" i="6"/>
  <c r="AV699" i="6"/>
  <c r="AV1301" i="6"/>
  <c r="AV1269" i="6"/>
  <c r="AV1208" i="6"/>
  <c r="AV1192" i="6"/>
  <c r="AV1176" i="6"/>
  <c r="AV1160" i="6"/>
  <c r="AV1144" i="6"/>
  <c r="AV1128" i="6"/>
  <c r="AV1112" i="6"/>
  <c r="AV1032" i="6"/>
  <c r="AV1016" i="6"/>
  <c r="AV1000" i="6"/>
  <c r="AV984" i="6"/>
  <c r="AV968" i="6"/>
  <c r="AV952" i="6"/>
  <c r="AV936" i="6"/>
  <c r="AV920" i="6"/>
  <c r="AV904" i="6"/>
  <c r="AV888" i="6"/>
  <c r="AV872" i="6"/>
  <c r="AV856" i="6"/>
  <c r="AV776" i="6"/>
  <c r="AV760" i="6"/>
  <c r="AV744" i="6"/>
  <c r="AV728" i="6"/>
  <c r="AV712" i="6"/>
  <c r="AV696" i="6"/>
  <c r="AV1304" i="6"/>
  <c r="AV1272" i="6"/>
  <c r="AV1205" i="6"/>
  <c r="AV1189" i="6"/>
  <c r="AV1173" i="6"/>
  <c r="AV1157" i="6"/>
  <c r="AV1141" i="6"/>
  <c r="AV1125" i="6"/>
  <c r="AV1109" i="6"/>
  <c r="AV1029" i="6"/>
  <c r="AV1013" i="6"/>
  <c r="AV997" i="6"/>
  <c r="AV981" i="6"/>
  <c r="AV965" i="6"/>
  <c r="AV949" i="6"/>
  <c r="AV933" i="6"/>
  <c r="AV917" i="6"/>
  <c r="AV901" i="6"/>
  <c r="AV885" i="6"/>
  <c r="AV869" i="6"/>
  <c r="AV853" i="6"/>
  <c r="AV773" i="6"/>
  <c r="AV757" i="6"/>
  <c r="AV741" i="6"/>
  <c r="AV725" i="6"/>
  <c r="AV709" i="6"/>
  <c r="AV693" i="6"/>
  <c r="AV677" i="6"/>
  <c r="AV661" i="6"/>
  <c r="AV1233" i="6"/>
  <c r="AV1202" i="6"/>
  <c r="AV1186" i="6"/>
  <c r="AV1170" i="6"/>
  <c r="AV1154" i="6"/>
  <c r="AV1138" i="6"/>
  <c r="AV1122" i="6"/>
  <c r="AV1106" i="6"/>
  <c r="AV1026" i="6"/>
  <c r="AV1010" i="6"/>
  <c r="AV994" i="6"/>
  <c r="AV978" i="6"/>
  <c r="AV962" i="6"/>
  <c r="AV946" i="6"/>
  <c r="AV930" i="6"/>
  <c r="AV914" i="6"/>
  <c r="AV898" i="6"/>
  <c r="AV882" i="6"/>
  <c r="AV866" i="6"/>
  <c r="AV850" i="6"/>
  <c r="AV770" i="6"/>
  <c r="AV754" i="6"/>
  <c r="AV738" i="6"/>
  <c r="AV722" i="6"/>
  <c r="AV706" i="6"/>
  <c r="AV690" i="6"/>
  <c r="AV674" i="6"/>
  <c r="AV658" i="6"/>
  <c r="AV1224" i="6"/>
  <c r="AV1222" i="6"/>
  <c r="AV1215" i="6"/>
  <c r="AV1199" i="6"/>
  <c r="AV1183" i="6"/>
  <c r="AV1167" i="6"/>
  <c r="AV1151" i="6"/>
  <c r="AV1135" i="6"/>
  <c r="AV1119" i="6"/>
  <c r="AV1103" i="6"/>
  <c r="AV1055" i="6"/>
  <c r="AV1023" i="6"/>
  <c r="AV1007" i="6"/>
  <c r="AV991" i="6"/>
  <c r="AV975" i="6"/>
  <c r="AV959" i="6"/>
  <c r="AV943" i="6"/>
  <c r="AV927" i="6"/>
  <c r="AV911" i="6"/>
  <c r="AV895" i="6"/>
  <c r="AV879" i="6"/>
  <c r="AV863" i="6"/>
  <c r="AV847" i="6"/>
  <c r="AV799" i="6"/>
  <c r="AV767" i="6"/>
  <c r="AV751" i="6"/>
  <c r="AV735" i="6"/>
  <c r="AV719" i="6"/>
  <c r="AV703" i="6"/>
  <c r="AV687" i="6"/>
  <c r="AV671" i="6"/>
  <c r="AV655" i="6"/>
  <c r="AV639" i="6"/>
  <c r="AV623" i="6"/>
  <c r="AV1220" i="6"/>
  <c r="AV1212" i="6"/>
  <c r="AV1196" i="6"/>
  <c r="AV1180" i="6"/>
  <c r="AV1164" i="6"/>
  <c r="AV1148" i="6"/>
  <c r="AV1132" i="6"/>
  <c r="AV1116" i="6"/>
  <c r="AV1100" i="6"/>
  <c r="AV1036" i="6"/>
  <c r="AV1020" i="6"/>
  <c r="AV1004" i="6"/>
  <c r="AV988" i="6"/>
  <c r="AV972" i="6"/>
  <c r="AV956" i="6"/>
  <c r="AV940" i="6"/>
  <c r="AV924" i="6"/>
  <c r="AV908" i="6"/>
  <c r="AV892" i="6"/>
  <c r="AV876" i="6"/>
  <c r="AV860" i="6"/>
  <c r="AV764" i="6"/>
  <c r="AV748" i="6"/>
  <c r="AV732" i="6"/>
  <c r="AV716" i="6"/>
  <c r="AV700" i="6"/>
  <c r="AV684" i="6"/>
  <c r="AV1218" i="6"/>
  <c r="AV1209" i="6"/>
  <c r="AV1193" i="6"/>
  <c r="AV1177" i="6"/>
  <c r="AV1161" i="6"/>
  <c r="AV1145" i="6"/>
  <c r="AV1129" i="6"/>
  <c r="AV1113" i="6"/>
  <c r="AV1033" i="6"/>
  <c r="AV1017" i="6"/>
  <c r="AV1001" i="6"/>
  <c r="AV985" i="6"/>
  <c r="AV969" i="6"/>
  <c r="AV953" i="6"/>
  <c r="AV937" i="6"/>
  <c r="AV921" i="6"/>
  <c r="AV905" i="6"/>
  <c r="AV889" i="6"/>
  <c r="AV873" i="6"/>
  <c r="AV857" i="6"/>
  <c r="AV777" i="6"/>
  <c r="AV761" i="6"/>
  <c r="AV745" i="6"/>
  <c r="AV729" i="6"/>
  <c r="AV713" i="6"/>
  <c r="AV697" i="6"/>
  <c r="AV681" i="6"/>
  <c r="AV665" i="6"/>
  <c r="AV1282" i="6"/>
  <c r="AV1206" i="6"/>
  <c r="AV1190" i="6"/>
  <c r="AV1174" i="6"/>
  <c r="AV1158" i="6"/>
  <c r="AV1142" i="6"/>
  <c r="AV1126" i="6"/>
  <c r="AV1110" i="6"/>
  <c r="AV1030" i="6"/>
  <c r="AV1014" i="6"/>
  <c r="AV998" i="6"/>
  <c r="AV982" i="6"/>
  <c r="AV966" i="6"/>
  <c r="AV950" i="6"/>
  <c r="AV934" i="6"/>
  <c r="AV918" i="6"/>
  <c r="AV902" i="6"/>
  <c r="AV886" i="6"/>
  <c r="AV870" i="6"/>
  <c r="AV854" i="6"/>
  <c r="AV774" i="6"/>
  <c r="AV758" i="6"/>
  <c r="AV742" i="6"/>
  <c r="AV726" i="6"/>
  <c r="AV710" i="6"/>
  <c r="AV694" i="6"/>
  <c r="AV678" i="6"/>
  <c r="AV1203" i="6"/>
  <c r="AV1187" i="6"/>
  <c r="AV1171" i="6"/>
  <c r="AV1155" i="6"/>
  <c r="AV1139" i="6"/>
  <c r="AV1123" i="6"/>
  <c r="AV1107" i="6"/>
  <c r="AV1043" i="6"/>
  <c r="AV1027" i="6"/>
  <c r="AV1011" i="6"/>
  <c r="AV995" i="6"/>
  <c r="AV979" i="6"/>
  <c r="AV963" i="6"/>
  <c r="AV947" i="6"/>
  <c r="AV931" i="6"/>
  <c r="AV915" i="6"/>
  <c r="AV899" i="6"/>
  <c r="AV883" i="6"/>
  <c r="AV867" i="6"/>
  <c r="AV851" i="6"/>
  <c r="AV787" i="6"/>
  <c r="AV771" i="6"/>
  <c r="AV755" i="6"/>
  <c r="AV739" i="6"/>
  <c r="AV723" i="6"/>
  <c r="AV707" i="6"/>
  <c r="AV691" i="6"/>
  <c r="AV1285" i="6"/>
  <c r="AV1216" i="6"/>
  <c r="AV1200" i="6"/>
  <c r="AV1184" i="6"/>
  <c r="AV1168" i="6"/>
  <c r="AV1152" i="6"/>
  <c r="AV1136" i="6"/>
  <c r="AV1120" i="6"/>
  <c r="AV1104" i="6"/>
  <c r="AV1088" i="6"/>
  <c r="AV1024" i="6"/>
  <c r="AV1008" i="6"/>
  <c r="AV992" i="6"/>
  <c r="AV976" i="6"/>
  <c r="AV960" i="6"/>
  <c r="AV944" i="6"/>
  <c r="AV928" i="6"/>
  <c r="AV912" i="6"/>
  <c r="AV896" i="6"/>
  <c r="AV880" i="6"/>
  <c r="AV864" i="6"/>
  <c r="AV848" i="6"/>
  <c r="AV832" i="6"/>
  <c r="AV768" i="6"/>
  <c r="AV752" i="6"/>
  <c r="AV736" i="6"/>
  <c r="AV720" i="6"/>
  <c r="AV704" i="6"/>
  <c r="AV688" i="6"/>
  <c r="AV1288" i="6"/>
  <c r="AV1256" i="6"/>
  <c r="AV1240" i="6"/>
  <c r="AV1232" i="6"/>
  <c r="AV1213" i="6"/>
  <c r="AV1197" i="6"/>
  <c r="AV1181" i="6"/>
  <c r="AV1165" i="6"/>
  <c r="AV1149" i="6"/>
  <c r="AV1133" i="6"/>
  <c r="AV1117" i="6"/>
  <c r="AV1101" i="6"/>
  <c r="AV1037" i="6"/>
  <c r="AV1021" i="6"/>
  <c r="AV1005" i="6"/>
  <c r="AV989" i="6"/>
  <c r="AV973" i="6"/>
  <c r="AV957" i="6"/>
  <c r="AV941" i="6"/>
  <c r="AV925" i="6"/>
  <c r="AV909" i="6"/>
  <c r="AV893" i="6"/>
  <c r="AV877" i="6"/>
  <c r="AV861" i="6"/>
  <c r="AV765" i="6"/>
  <c r="AV749" i="6"/>
  <c r="AV733" i="6"/>
  <c r="AV717" i="6"/>
  <c r="AV701" i="6"/>
  <c r="AV683" i="6"/>
  <c r="AV650" i="6"/>
  <c r="AV647" i="6"/>
  <c r="AV644" i="6"/>
  <c r="AV608" i="6"/>
  <c r="AV592" i="6"/>
  <c r="AV512" i="6"/>
  <c r="AV496" i="6"/>
  <c r="AV480" i="6"/>
  <c r="AV467" i="6"/>
  <c r="AV451" i="6"/>
  <c r="AV435" i="6"/>
  <c r="AV419" i="6"/>
  <c r="AV403" i="6"/>
  <c r="AV387" i="6"/>
  <c r="AV371" i="6"/>
  <c r="AV355" i="6"/>
  <c r="AV339" i="6"/>
  <c r="AV259" i="6"/>
  <c r="AV243" i="6"/>
  <c r="AV230" i="6"/>
  <c r="AV217" i="6"/>
  <c r="AV204" i="6"/>
  <c r="AV188" i="6"/>
  <c r="AV172" i="6"/>
  <c r="AV156" i="6"/>
  <c r="AV133" i="6"/>
  <c r="AV126" i="6"/>
  <c r="AV685" i="6"/>
  <c r="AV675" i="6"/>
  <c r="AV668" i="6"/>
  <c r="AV624" i="6"/>
  <c r="AV621" i="6"/>
  <c r="AV605" i="6"/>
  <c r="AV589" i="6"/>
  <c r="AV509" i="6"/>
  <c r="AV493" i="6"/>
  <c r="AV477" i="6"/>
  <c r="AV464" i="6"/>
  <c r="AV448" i="6"/>
  <c r="AV432" i="6"/>
  <c r="AV416" i="6"/>
  <c r="AV400" i="6"/>
  <c r="AV384" i="6"/>
  <c r="AV368" i="6"/>
  <c r="AV352" i="6"/>
  <c r="AV336" i="6"/>
  <c r="AV256" i="6"/>
  <c r="AV240" i="6"/>
  <c r="AV227" i="6"/>
  <c r="AV201" i="6"/>
  <c r="AV185" i="6"/>
  <c r="AV169" i="6"/>
  <c r="AV146" i="6"/>
  <c r="AV123" i="6"/>
  <c r="AV113" i="6"/>
  <c r="AV666" i="6"/>
  <c r="AV664" i="6"/>
  <c r="AV627" i="6"/>
  <c r="AV618" i="6"/>
  <c r="AV602" i="6"/>
  <c r="AV586" i="6"/>
  <c r="AV522" i="6"/>
  <c r="AV506" i="6"/>
  <c r="AV490" i="6"/>
  <c r="AV461" i="6"/>
  <c r="AV445" i="6"/>
  <c r="AV429" i="6"/>
  <c r="AV413" i="6"/>
  <c r="AV397" i="6"/>
  <c r="AV381" i="6"/>
  <c r="AV365" i="6"/>
  <c r="AV349" i="6"/>
  <c r="AV333" i="6"/>
  <c r="AV253" i="6"/>
  <c r="AV237" i="6"/>
  <c r="AV214" i="6"/>
  <c r="AV198" i="6"/>
  <c r="AV182" i="6"/>
  <c r="AV166" i="6"/>
  <c r="AV153" i="6"/>
  <c r="AV143" i="6"/>
  <c r="AV130" i="6"/>
  <c r="AV1250" i="6"/>
  <c r="AV636" i="6"/>
  <c r="AV633" i="6"/>
  <c r="AV630" i="6"/>
  <c r="AV615" i="6"/>
  <c r="AV599" i="6"/>
  <c r="AV583" i="6"/>
  <c r="AV567" i="6"/>
  <c r="AV503" i="6"/>
  <c r="AV487" i="6"/>
  <c r="AV474" i="6"/>
  <c r="AV458" i="6"/>
  <c r="AV442" i="6"/>
  <c r="AV426" i="6"/>
  <c r="AV410" i="6"/>
  <c r="AV394" i="6"/>
  <c r="AV378" i="6"/>
  <c r="AV362" i="6"/>
  <c r="AV346" i="6"/>
  <c r="AV330" i="6"/>
  <c r="AV314" i="6"/>
  <c r="AV250" i="6"/>
  <c r="AV234" i="6"/>
  <c r="AV224" i="6"/>
  <c r="AV211" i="6"/>
  <c r="AV195" i="6"/>
  <c r="AV179" i="6"/>
  <c r="AV163" i="6"/>
  <c r="AV680" i="6"/>
  <c r="AV672" i="6"/>
  <c r="AV612" i="6"/>
  <c r="AV596" i="6"/>
  <c r="AV580" i="6"/>
  <c r="AV564" i="6"/>
  <c r="AV500" i="6"/>
  <c r="AV484" i="6"/>
  <c r="AV471" i="6"/>
  <c r="AV455" i="6"/>
  <c r="AV439" i="6"/>
  <c r="AV423" i="6"/>
  <c r="AV407" i="6"/>
  <c r="AV391" i="6"/>
  <c r="AV375" i="6"/>
  <c r="AV359" i="6"/>
  <c r="AV343" i="6"/>
  <c r="AV327" i="6"/>
  <c r="AV311" i="6"/>
  <c r="AV247" i="6"/>
  <c r="AV221" i="6"/>
  <c r="AV208" i="6"/>
  <c r="AV192" i="6"/>
  <c r="AV176" i="6"/>
  <c r="AV160" i="6"/>
  <c r="AV150" i="6"/>
  <c r="AV137" i="6"/>
  <c r="AV682" i="6"/>
  <c r="AV659" i="6"/>
  <c r="AV642" i="6"/>
  <c r="AV609" i="6"/>
  <c r="AV593" i="6"/>
  <c r="AV497" i="6"/>
  <c r="AV481" i="6"/>
  <c r="AV468" i="6"/>
  <c r="AV452" i="6"/>
  <c r="AV436" i="6"/>
  <c r="AV420" i="6"/>
  <c r="AV404" i="6"/>
  <c r="AV388" i="6"/>
  <c r="AV372" i="6"/>
  <c r="AV356" i="6"/>
  <c r="AV340" i="6"/>
  <c r="AV324" i="6"/>
  <c r="AV260" i="6"/>
  <c r="AV244" i="6"/>
  <c r="AV231" i="6"/>
  <c r="AV218" i="6"/>
  <c r="AV205" i="6"/>
  <c r="AV189" i="6"/>
  <c r="AV173" i="6"/>
  <c r="AV653" i="6"/>
  <c r="AV648" i="6"/>
  <c r="AV645" i="6"/>
  <c r="AV622" i="6"/>
  <c r="AV606" i="6"/>
  <c r="AV590" i="6"/>
  <c r="AV510" i="6"/>
  <c r="AV494" i="6"/>
  <c r="AV478" i="6"/>
  <c r="AV465" i="6"/>
  <c r="AV449" i="6"/>
  <c r="AV433" i="6"/>
  <c r="AV417" i="6"/>
  <c r="AV401" i="6"/>
  <c r="AV385" i="6"/>
  <c r="AV369" i="6"/>
  <c r="AV353" i="6"/>
  <c r="AV337" i="6"/>
  <c r="AV257" i="6"/>
  <c r="AV241" i="6"/>
  <c r="AV228" i="6"/>
  <c r="AV202" i="6"/>
  <c r="AV186" i="6"/>
  <c r="AV170" i="6"/>
  <c r="AV124" i="6"/>
  <c r="AV114" i="6"/>
  <c r="AV625" i="6"/>
  <c r="AV619" i="6"/>
  <c r="AV603" i="6"/>
  <c r="AV587" i="6"/>
  <c r="AV507" i="6"/>
  <c r="AV491" i="6"/>
  <c r="AV462" i="6"/>
  <c r="AV446" i="6"/>
  <c r="AV430" i="6"/>
  <c r="AV414" i="6"/>
  <c r="AV398" i="6"/>
  <c r="AV382" i="6"/>
  <c r="AV366" i="6"/>
  <c r="AV350" i="6"/>
  <c r="AV334" i="6"/>
  <c r="AV254" i="6"/>
  <c r="AV238" i="6"/>
  <c r="AV225" i="6"/>
  <c r="AV215" i="6"/>
  <c r="AV199" i="6"/>
  <c r="AV183" i="6"/>
  <c r="AV167" i="6"/>
  <c r="AV154" i="6"/>
  <c r="AV144" i="6"/>
  <c r="AV131" i="6"/>
  <c r="AV98" i="6"/>
  <c r="AV88" i="6"/>
  <c r="AV1253" i="6"/>
  <c r="AV637" i="6"/>
  <c r="AV634" i="6"/>
  <c r="AV631" i="6"/>
  <c r="AV628" i="6"/>
  <c r="AV616" i="6"/>
  <c r="AV600" i="6"/>
  <c r="AV584" i="6"/>
  <c r="AV504" i="6"/>
  <c r="AV488" i="6"/>
  <c r="AV475" i="6"/>
  <c r="AV459" i="6"/>
  <c r="AV443" i="6"/>
  <c r="AV427" i="6"/>
  <c r="AV411" i="6"/>
  <c r="AV395" i="6"/>
  <c r="AV379" i="6"/>
  <c r="AV363" i="6"/>
  <c r="AV347" i="6"/>
  <c r="AV331" i="6"/>
  <c r="AV251" i="6"/>
  <c r="AV235" i="6"/>
  <c r="AV212" i="6"/>
  <c r="AV196" i="6"/>
  <c r="AV180" i="6"/>
  <c r="AV164" i="6"/>
  <c r="AV141" i="6"/>
  <c r="AV121" i="6"/>
  <c r="AV111" i="6"/>
  <c r="AV95" i="6"/>
  <c r="AV679" i="6"/>
  <c r="AV669" i="6"/>
  <c r="AV663" i="6"/>
  <c r="AV651" i="6"/>
  <c r="AV640" i="6"/>
  <c r="AV613" i="6"/>
  <c r="AV597" i="6"/>
  <c r="AV581" i="6"/>
  <c r="AV501" i="6"/>
  <c r="AV485" i="6"/>
  <c r="AV472" i="6"/>
  <c r="AV456" i="6"/>
  <c r="AV440" i="6"/>
  <c r="AV424" i="6"/>
  <c r="AV408" i="6"/>
  <c r="AV392" i="6"/>
  <c r="AV376" i="6"/>
  <c r="AV360" i="6"/>
  <c r="AV344" i="6"/>
  <c r="AV328" i="6"/>
  <c r="AV248" i="6"/>
  <c r="AV232" i="6"/>
  <c r="AV222" i="6"/>
  <c r="AV209" i="6"/>
  <c r="AV193" i="6"/>
  <c r="AV177" i="6"/>
  <c r="AV161" i="6"/>
  <c r="AV151" i="6"/>
  <c r="AV1207" i="6"/>
  <c r="AV1191" i="6"/>
  <c r="AV1175" i="6"/>
  <c r="AV1159" i="6"/>
  <c r="AV1143" i="6"/>
  <c r="AV1127" i="6"/>
  <c r="AV1111" i="6"/>
  <c r="AV1031" i="6"/>
  <c r="AV1015" i="6"/>
  <c r="AV999" i="6"/>
  <c r="AV983" i="6"/>
  <c r="AV967" i="6"/>
  <c r="AV951" i="6"/>
  <c r="AV935" i="6"/>
  <c r="AV919" i="6"/>
  <c r="AV903" i="6"/>
  <c r="AV887" i="6"/>
  <c r="AV871" i="6"/>
  <c r="AV855" i="6"/>
  <c r="AV775" i="6"/>
  <c r="AV759" i="6"/>
  <c r="AV743" i="6"/>
  <c r="AV727" i="6"/>
  <c r="AV711" i="6"/>
  <c r="AV695" i="6"/>
  <c r="AV643" i="6"/>
  <c r="AV610" i="6"/>
  <c r="AV594" i="6"/>
  <c r="AV498" i="6"/>
  <c r="AV482" i="6"/>
  <c r="AV469" i="6"/>
  <c r="AV453" i="6"/>
  <c r="AV437" i="6"/>
  <c r="AV421" i="6"/>
  <c r="AV405" i="6"/>
  <c r="AV389" i="6"/>
  <c r="AV373" i="6"/>
  <c r="AV357" i="6"/>
  <c r="AV341" i="6"/>
  <c r="AV325" i="6"/>
  <c r="AV261" i="6"/>
  <c r="AV245" i="6"/>
  <c r="AV219" i="6"/>
  <c r="AV206" i="6"/>
  <c r="AV190" i="6"/>
  <c r="AV174" i="6"/>
  <c r="AV667" i="6"/>
  <c r="AV649" i="6"/>
  <c r="AV646" i="6"/>
  <c r="AV607" i="6"/>
  <c r="AV591" i="6"/>
  <c r="AV575" i="6"/>
  <c r="AV511" i="6"/>
  <c r="AV495" i="6"/>
  <c r="AV479" i="6"/>
  <c r="AV466" i="6"/>
  <c r="AV450" i="6"/>
  <c r="AV434" i="6"/>
  <c r="AV418" i="6"/>
  <c r="AV402" i="6"/>
  <c r="AV386" i="6"/>
  <c r="AV370" i="6"/>
  <c r="AV354" i="6"/>
  <c r="AV338" i="6"/>
  <c r="AV322" i="6"/>
  <c r="AV258" i="6"/>
  <c r="AV242" i="6"/>
  <c r="AV229" i="6"/>
  <c r="AV216" i="6"/>
  <c r="AV203" i="6"/>
  <c r="AV187" i="6"/>
  <c r="AV171" i="6"/>
  <c r="AV132" i="6"/>
  <c r="AV125" i="6"/>
  <c r="AV115" i="6"/>
  <c r="AV102" i="6"/>
  <c r="AV1223" i="6"/>
  <c r="AV620" i="6"/>
  <c r="AV604" i="6"/>
  <c r="AV588" i="6"/>
  <c r="AV508" i="6"/>
  <c r="AV492" i="6"/>
  <c r="AV476" i="6"/>
  <c r="AV463" i="6"/>
  <c r="AV447" i="6"/>
  <c r="AV431" i="6"/>
  <c r="AV415" i="6"/>
  <c r="AV399" i="6"/>
  <c r="AV383" i="6"/>
  <c r="AV367" i="6"/>
  <c r="AV351" i="6"/>
  <c r="AV335" i="6"/>
  <c r="AV255" i="6"/>
  <c r="AV239" i="6"/>
  <c r="AV226" i="6"/>
  <c r="AV200" i="6"/>
  <c r="AV184" i="6"/>
  <c r="AV168" i="6"/>
  <c r="AV155" i="6"/>
  <c r="AV145" i="6"/>
  <c r="AV122" i="6"/>
  <c r="AV112" i="6"/>
  <c r="AV99" i="6"/>
  <c r="AV1210" i="6"/>
  <c r="AV1194" i="6"/>
  <c r="AV1178" i="6"/>
  <c r="AV1162" i="6"/>
  <c r="AV1146" i="6"/>
  <c r="AV1130" i="6"/>
  <c r="AV1114" i="6"/>
  <c r="AV1034" i="6"/>
  <c r="AV1018" i="6"/>
  <c r="AV1002" i="6"/>
  <c r="AV986" i="6"/>
  <c r="AV970" i="6"/>
  <c r="AV954" i="6"/>
  <c r="AV938" i="6"/>
  <c r="AV922" i="6"/>
  <c r="AV906" i="6"/>
  <c r="AV890" i="6"/>
  <c r="AV874" i="6"/>
  <c r="AV858" i="6"/>
  <c r="AV778" i="6"/>
  <c r="AV762" i="6"/>
  <c r="AV746" i="6"/>
  <c r="AV730" i="6"/>
  <c r="AV714" i="6"/>
  <c r="AV698" i="6"/>
  <c r="AV656" i="6"/>
  <c r="AV626" i="6"/>
  <c r="AV617" i="6"/>
  <c r="AV601" i="6"/>
  <c r="AV585" i="6"/>
  <c r="AV505" i="6"/>
  <c r="AV489" i="6"/>
  <c r="AV460" i="6"/>
  <c r="AV444" i="6"/>
  <c r="AV428" i="6"/>
  <c r="AV412" i="6"/>
  <c r="AV396" i="6"/>
  <c r="AV380" i="6"/>
  <c r="AV364" i="6"/>
  <c r="AV348" i="6"/>
  <c r="AV332" i="6"/>
  <c r="AV252" i="6"/>
  <c r="AV236" i="6"/>
  <c r="AV213" i="6"/>
  <c r="AV197" i="6"/>
  <c r="AV181" i="6"/>
  <c r="AV632" i="6"/>
  <c r="AV157" i="6"/>
  <c r="AV149" i="6"/>
  <c r="AV109" i="6"/>
  <c r="AV220" i="6"/>
  <c r="AV134" i="6"/>
  <c r="AV129" i="6"/>
  <c r="AV96" i="6"/>
  <c r="AV91" i="6"/>
  <c r="AV652" i="6"/>
  <c r="AV119" i="6"/>
  <c r="AV1237" i="6"/>
  <c r="AV635" i="6"/>
  <c r="AV165" i="6"/>
  <c r="AV117" i="6"/>
  <c r="AV107" i="6"/>
  <c r="AV83" i="6"/>
  <c r="AV77" i="6"/>
  <c r="AV223" i="6"/>
  <c r="AV162" i="6"/>
  <c r="AV159" i="6"/>
  <c r="AV136" i="6"/>
  <c r="AV105" i="6"/>
  <c r="AV103" i="6"/>
  <c r="AV94" i="6"/>
  <c r="AV86" i="6"/>
  <c r="AV80" i="6"/>
  <c r="AV74" i="6"/>
  <c r="AV71" i="6"/>
  <c r="AV611" i="6"/>
  <c r="AV595" i="6"/>
  <c r="AV499" i="6"/>
  <c r="AV483" i="6"/>
  <c r="AV89" i="6"/>
  <c r="AV638" i="6"/>
  <c r="AV207" i="6"/>
  <c r="AV191" i="6"/>
  <c r="AV148" i="6"/>
  <c r="AV138" i="6"/>
  <c r="AV101" i="6"/>
  <c r="AV614" i="6"/>
  <c r="AV598" i="6"/>
  <c r="AV582" i="6"/>
  <c r="AV534" i="6"/>
  <c r="AV502" i="6"/>
  <c r="AV486" i="6"/>
  <c r="AV175" i="6"/>
  <c r="AV140" i="6"/>
  <c r="AV128" i="6"/>
  <c r="AV110" i="6"/>
  <c r="AV97" i="6"/>
  <c r="AV92" i="6"/>
  <c r="AR311" i="1"/>
  <c r="BN311" i="1" s="1"/>
  <c r="AR295" i="1"/>
  <c r="BN295" i="1" s="1"/>
  <c r="AR279" i="1"/>
  <c r="BN279" i="1" s="1"/>
  <c r="AR263" i="1"/>
  <c r="BN263" i="1" s="1"/>
  <c r="AR247" i="1"/>
  <c r="BN247" i="1" s="1"/>
  <c r="AR231" i="1"/>
  <c r="BN231" i="1" s="1"/>
  <c r="AR215" i="1"/>
  <c r="BN215" i="1" s="1"/>
  <c r="AR199" i="1"/>
  <c r="BN199" i="1" s="1"/>
  <c r="AR183" i="1"/>
  <c r="BN183" i="1" s="1"/>
  <c r="AR167" i="1"/>
  <c r="BN167" i="1" s="1"/>
  <c r="AR151" i="1"/>
  <c r="BN151" i="1" s="1"/>
  <c r="AR135" i="1"/>
  <c r="BN135" i="1" s="1"/>
  <c r="AR119" i="1"/>
  <c r="BN119" i="1" s="1"/>
  <c r="AR103" i="1"/>
  <c r="BN103" i="1" s="1"/>
  <c r="AR87" i="1"/>
  <c r="BN87" i="1" s="1"/>
  <c r="AR71" i="1"/>
  <c r="BN71" i="1" s="1"/>
  <c r="AR55" i="1"/>
  <c r="BN55" i="1" s="1"/>
  <c r="AR39" i="1"/>
  <c r="BN39" i="1" s="1"/>
  <c r="AR23" i="1"/>
  <c r="BN23" i="1" s="1"/>
  <c r="AR7" i="1"/>
  <c r="BN7" i="1" s="1"/>
  <c r="AV470" i="6"/>
  <c r="AV454" i="6"/>
  <c r="AV438" i="6"/>
  <c r="AV422" i="6"/>
  <c r="AV406" i="6"/>
  <c r="AV390" i="6"/>
  <c r="AV374" i="6"/>
  <c r="AV358" i="6"/>
  <c r="AV342" i="6"/>
  <c r="AV326" i="6"/>
  <c r="AV246" i="6"/>
  <c r="AV210" i="6"/>
  <c r="AV194" i="6"/>
  <c r="AV158" i="6"/>
  <c r="AV116" i="6"/>
  <c r="AV81" i="6"/>
  <c r="AV78" i="6"/>
  <c r="AV75" i="6"/>
  <c r="AV72" i="6"/>
  <c r="AV641" i="6"/>
  <c r="AV178" i="6"/>
  <c r="AV142" i="6"/>
  <c r="AV135" i="6"/>
  <c r="AV120" i="6"/>
  <c r="AV108" i="6"/>
  <c r="AV106" i="6"/>
  <c r="AV90" i="6"/>
  <c r="AV84" i="6"/>
  <c r="AV654" i="6"/>
  <c r="AV118" i="6"/>
  <c r="AV87" i="6"/>
  <c r="AV60" i="6"/>
  <c r="AV473" i="6"/>
  <c r="AV457" i="6"/>
  <c r="AV441" i="6"/>
  <c r="AV425" i="6"/>
  <c r="AV409" i="6"/>
  <c r="AV393" i="6"/>
  <c r="AV377" i="6"/>
  <c r="AV361" i="6"/>
  <c r="AV345" i="6"/>
  <c r="AV329" i="6"/>
  <c r="AV313" i="6"/>
  <c r="AV249" i="6"/>
  <c r="AV233" i="6"/>
  <c r="AV152" i="6"/>
  <c r="AV662" i="6"/>
  <c r="AV629" i="6"/>
  <c r="AV147" i="6"/>
  <c r="AV104" i="6"/>
  <c r="AV93" i="6"/>
  <c r="AV76" i="6"/>
  <c r="Y79" i="3"/>
  <c r="Z79" i="3" s="1"/>
  <c r="AS57" i="3" s="1"/>
  <c r="AR321" i="1"/>
  <c r="BN321" i="1" s="1"/>
  <c r="AR240" i="1"/>
  <c r="BN240" i="1" s="1"/>
  <c r="AR159" i="1"/>
  <c r="BN159" i="1" s="1"/>
  <c r="AR65" i="1"/>
  <c r="BN65" i="1" s="1"/>
  <c r="AV82" i="6"/>
  <c r="AR320" i="1"/>
  <c r="BN320" i="1" s="1"/>
  <c r="AR239" i="1"/>
  <c r="BN239" i="1" s="1"/>
  <c r="AR145" i="1"/>
  <c r="BN145" i="1" s="1"/>
  <c r="AR64" i="1"/>
  <c r="BN64" i="1" s="1"/>
  <c r="AR319" i="1"/>
  <c r="BN319" i="1" s="1"/>
  <c r="AR225" i="1"/>
  <c r="BN225" i="1" s="1"/>
  <c r="AR144" i="1"/>
  <c r="BN144" i="1" s="1"/>
  <c r="AR63" i="1"/>
  <c r="BN63" i="1" s="1"/>
  <c r="AR305" i="1"/>
  <c r="BN305" i="1" s="1"/>
  <c r="AR224" i="1"/>
  <c r="BN224" i="1" s="1"/>
  <c r="AR143" i="1"/>
  <c r="BN143" i="1" s="1"/>
  <c r="AR49" i="1"/>
  <c r="BN49" i="1" s="1"/>
  <c r="AR304" i="1"/>
  <c r="BN304" i="1" s="1"/>
  <c r="AR223" i="1"/>
  <c r="BN223" i="1" s="1"/>
  <c r="AR129" i="1"/>
  <c r="BN129" i="1" s="1"/>
  <c r="AR48" i="1"/>
  <c r="BN48" i="1" s="1"/>
  <c r="AV85" i="6"/>
  <c r="AR303" i="1"/>
  <c r="BN303" i="1" s="1"/>
  <c r="AR209" i="1"/>
  <c r="BN209" i="1" s="1"/>
  <c r="AR128" i="1"/>
  <c r="BN128" i="1" s="1"/>
  <c r="AR47" i="1"/>
  <c r="BN47" i="1" s="1"/>
  <c r="AV139" i="6"/>
  <c r="AR289" i="1"/>
  <c r="BN289" i="1" s="1"/>
  <c r="AR208" i="1"/>
  <c r="BN208" i="1" s="1"/>
  <c r="AR127" i="1"/>
  <c r="BN127" i="1" s="1"/>
  <c r="AR33" i="1"/>
  <c r="BN33" i="1" s="1"/>
  <c r="AR288" i="1"/>
  <c r="BN288" i="1" s="1"/>
  <c r="AR207" i="1"/>
  <c r="BN207" i="1" s="1"/>
  <c r="AR113" i="1"/>
  <c r="BN113" i="1" s="1"/>
  <c r="AR32" i="1"/>
  <c r="BN32" i="1" s="1"/>
  <c r="AV73" i="6"/>
  <c r="AR287" i="1"/>
  <c r="BN287" i="1" s="1"/>
  <c r="AR193" i="1"/>
  <c r="BN193" i="1" s="1"/>
  <c r="AR112" i="1"/>
  <c r="BN112" i="1" s="1"/>
  <c r="AR31" i="1"/>
  <c r="BN31" i="1" s="1"/>
  <c r="AR273" i="1"/>
  <c r="BN273" i="1" s="1"/>
  <c r="AR192" i="1"/>
  <c r="BN192" i="1" s="1"/>
  <c r="AR111" i="1"/>
  <c r="BN111" i="1" s="1"/>
  <c r="AR17" i="1"/>
  <c r="BN17" i="1" s="1"/>
  <c r="AR271" i="1"/>
  <c r="BN271" i="1" s="1"/>
  <c r="AR177" i="1"/>
  <c r="BN177" i="1" s="1"/>
  <c r="AR96" i="1"/>
  <c r="BN96" i="1" s="1"/>
  <c r="AR15" i="1"/>
  <c r="BN15" i="1" s="1"/>
  <c r="AR257" i="1"/>
  <c r="BN257" i="1" s="1"/>
  <c r="AR176" i="1"/>
  <c r="BN176" i="1" s="1"/>
  <c r="AR95" i="1"/>
  <c r="BN95" i="1" s="1"/>
  <c r="AR256" i="1"/>
  <c r="BN256" i="1" s="1"/>
  <c r="AR175" i="1"/>
  <c r="BN175" i="1" s="1"/>
  <c r="AR81" i="1"/>
  <c r="BN81" i="1" s="1"/>
  <c r="AR272" i="1"/>
  <c r="BN272" i="1" s="1"/>
  <c r="AR255" i="1"/>
  <c r="BN255" i="1" s="1"/>
  <c r="AR241" i="1"/>
  <c r="BN241" i="1" s="1"/>
  <c r="AR191" i="1"/>
  <c r="BN191" i="1" s="1"/>
  <c r="AR161" i="1"/>
  <c r="BN161" i="1" s="1"/>
  <c r="AV100" i="6"/>
  <c r="AR160" i="1"/>
  <c r="BN160" i="1" s="1"/>
  <c r="AR97" i="1"/>
  <c r="BN97" i="1" s="1"/>
  <c r="AR80" i="1"/>
  <c r="BN80" i="1" s="1"/>
  <c r="AR79" i="1"/>
  <c r="BN79" i="1" s="1"/>
  <c r="AV79" i="6"/>
  <c r="AR16" i="1"/>
  <c r="BN16" i="1" s="1"/>
  <c r="AV127" i="6"/>
  <c r="AR43" i="1"/>
  <c r="BN43" i="1" s="1"/>
  <c r="AR171" i="1"/>
  <c r="BN171" i="1" s="1"/>
  <c r="AR299" i="1"/>
  <c r="BN299" i="1" s="1"/>
  <c r="AR77" i="1"/>
  <c r="BN77" i="1" s="1"/>
  <c r="AR205" i="1"/>
  <c r="BN205" i="1" s="1"/>
  <c r="AR99" i="1"/>
  <c r="BN99" i="1" s="1"/>
  <c r="AR227" i="1"/>
  <c r="BN227" i="1" s="1"/>
  <c r="AR258" i="1"/>
  <c r="BN258" i="1" s="1"/>
  <c r="AR132" i="1"/>
  <c r="BN132" i="1" s="1"/>
  <c r="AR69" i="1"/>
  <c r="BN69" i="1" s="1"/>
  <c r="AR102" i="1"/>
  <c r="BN102" i="1" s="1"/>
  <c r="AR136" i="1"/>
  <c r="BN136" i="1" s="1"/>
  <c r="AR57" i="1"/>
  <c r="BN57" i="1" s="1"/>
  <c r="AR313" i="1"/>
  <c r="BN313" i="1" s="1"/>
  <c r="AR250" i="1"/>
  <c r="BN250" i="1" s="1"/>
  <c r="AR94" i="1"/>
  <c r="BN94" i="1" s="1"/>
  <c r="AR60" i="1"/>
  <c r="BN60" i="1" s="1"/>
  <c r="AR188" i="1"/>
  <c r="BN188" i="1" s="1"/>
  <c r="AR316" i="1"/>
  <c r="BN316" i="1" s="1"/>
  <c r="AR18" i="1"/>
  <c r="BN18" i="1" s="1"/>
  <c r="AR274" i="1"/>
  <c r="BN274" i="1" s="1"/>
  <c r="AR148" i="1"/>
  <c r="BN148" i="1" s="1"/>
  <c r="AR85" i="1"/>
  <c r="BN85" i="1" s="1"/>
  <c r="AR118" i="1"/>
  <c r="BN118" i="1" s="1"/>
  <c r="AR152" i="1"/>
  <c r="BN152" i="1" s="1"/>
  <c r="AR73" i="1"/>
  <c r="BN73" i="1" s="1"/>
  <c r="AR10" i="1"/>
  <c r="BN10" i="1" s="1"/>
  <c r="AR266" i="1"/>
  <c r="BN266" i="1" s="1"/>
  <c r="AR110" i="1"/>
  <c r="BN110" i="1" s="1"/>
  <c r="AR59" i="1"/>
  <c r="BN59" i="1" s="1"/>
  <c r="AR187" i="1"/>
  <c r="BN187" i="1" s="1"/>
  <c r="AR315" i="1"/>
  <c r="BN315" i="1" s="1"/>
  <c r="AR93" i="1"/>
  <c r="BN93" i="1" s="1"/>
  <c r="AR221" i="1"/>
  <c r="BN221" i="1" s="1"/>
  <c r="AR115" i="1"/>
  <c r="BN115" i="1" s="1"/>
  <c r="AR243" i="1"/>
  <c r="BN243" i="1" s="1"/>
  <c r="AR34" i="1"/>
  <c r="BN34" i="1" s="1"/>
  <c r="AR290" i="1"/>
  <c r="BN290" i="1" s="1"/>
  <c r="AR164" i="1"/>
  <c r="BN164" i="1" s="1"/>
  <c r="AR101" i="1"/>
  <c r="BN101" i="1" s="1"/>
  <c r="AR134" i="1"/>
  <c r="BN134" i="1" s="1"/>
  <c r="AR168" i="1"/>
  <c r="BN168" i="1" s="1"/>
  <c r="AR89" i="1"/>
  <c r="BN89" i="1" s="1"/>
  <c r="AR26" i="1"/>
  <c r="BN26" i="1" s="1"/>
  <c r="AR282" i="1"/>
  <c r="BN282" i="1" s="1"/>
  <c r="AR126" i="1"/>
  <c r="BN126" i="1" s="1"/>
  <c r="AR76" i="1"/>
  <c r="BN76" i="1" s="1"/>
  <c r="AR204" i="1"/>
  <c r="BN204" i="1" s="1"/>
  <c r="AR50" i="1"/>
  <c r="BN50" i="1" s="1"/>
  <c r="AR306" i="1"/>
  <c r="BN306" i="1" s="1"/>
  <c r="AR180" i="1"/>
  <c r="BN180" i="1" s="1"/>
  <c r="AR117" i="1"/>
  <c r="BN117" i="1" s="1"/>
  <c r="AR150" i="1"/>
  <c r="BN150" i="1" s="1"/>
  <c r="AR184" i="1"/>
  <c r="BN184" i="1" s="1"/>
  <c r="AR105" i="1"/>
  <c r="BN105" i="1" s="1"/>
  <c r="AR42" i="1"/>
  <c r="BN42" i="1" s="1"/>
  <c r="AR298" i="1"/>
  <c r="BN298" i="1" s="1"/>
  <c r="AR142" i="1"/>
  <c r="BN142" i="1" s="1"/>
  <c r="AR75" i="1"/>
  <c r="BN75" i="1" s="1"/>
  <c r="AR203" i="1"/>
  <c r="BN203" i="1" s="1"/>
  <c r="AR109" i="1"/>
  <c r="BN109" i="1" s="1"/>
  <c r="AR237" i="1"/>
  <c r="BN237" i="1" s="1"/>
  <c r="AR3" i="1"/>
  <c r="BN3" i="1" s="1"/>
  <c r="AR131" i="1"/>
  <c r="BN131" i="1" s="1"/>
  <c r="AR259" i="1"/>
  <c r="BN259" i="1" s="1"/>
  <c r="AR66" i="1"/>
  <c r="BN66" i="1" s="1"/>
  <c r="AR322" i="1"/>
  <c r="BN322" i="1" s="1"/>
  <c r="AR196" i="1"/>
  <c r="BN196" i="1" s="1"/>
  <c r="AR133" i="1"/>
  <c r="BN133" i="1" s="1"/>
  <c r="AR166" i="1"/>
  <c r="BN166" i="1" s="1"/>
  <c r="AR200" i="1"/>
  <c r="BN200" i="1" s="1"/>
  <c r="AR121" i="1"/>
  <c r="BN121" i="1" s="1"/>
  <c r="AR58" i="1"/>
  <c r="BN58" i="1" s="1"/>
  <c r="AR314" i="1"/>
  <c r="BN314" i="1" s="1"/>
  <c r="AR158" i="1"/>
  <c r="BN158" i="1" s="1"/>
  <c r="AR92" i="1"/>
  <c r="BN92" i="1" s="1"/>
  <c r="AR220" i="1"/>
  <c r="BN220" i="1" s="1"/>
  <c r="AR82" i="1"/>
  <c r="BN82" i="1" s="1"/>
  <c r="AR212" i="1"/>
  <c r="BN212" i="1" s="1"/>
  <c r="AR149" i="1"/>
  <c r="BN149" i="1" s="1"/>
  <c r="AR182" i="1"/>
  <c r="BN182" i="1" s="1"/>
  <c r="AR216" i="1"/>
  <c r="BN216" i="1" s="1"/>
  <c r="AR137" i="1"/>
  <c r="BN137" i="1" s="1"/>
  <c r="AR74" i="1"/>
  <c r="BN74" i="1" s="1"/>
  <c r="AR174" i="1"/>
  <c r="BN174" i="1" s="1"/>
  <c r="AR91" i="1"/>
  <c r="BN91" i="1" s="1"/>
  <c r="AR219" i="1"/>
  <c r="BN219" i="1" s="1"/>
  <c r="AR125" i="1"/>
  <c r="BN125" i="1" s="1"/>
  <c r="AR253" i="1"/>
  <c r="BN253" i="1" s="1"/>
  <c r="AR19" i="1"/>
  <c r="BN19" i="1" s="1"/>
  <c r="AR147" i="1"/>
  <c r="BN147" i="1" s="1"/>
  <c r="AR275" i="1"/>
  <c r="BN275" i="1" s="1"/>
  <c r="AR98" i="1"/>
  <c r="BN98" i="1" s="1"/>
  <c r="AR228" i="1"/>
  <c r="BN228" i="1" s="1"/>
  <c r="AR165" i="1"/>
  <c r="BN165" i="1" s="1"/>
  <c r="AR198" i="1"/>
  <c r="BN198" i="1" s="1"/>
  <c r="AR232" i="1"/>
  <c r="BN232" i="1" s="1"/>
  <c r="AR153" i="1"/>
  <c r="BN153" i="1" s="1"/>
  <c r="AR90" i="1"/>
  <c r="BN90" i="1" s="1"/>
  <c r="AR190" i="1"/>
  <c r="BN190" i="1" s="1"/>
  <c r="AR108" i="1"/>
  <c r="BN108" i="1" s="1"/>
  <c r="AR236" i="1"/>
  <c r="BN236" i="1" s="1"/>
  <c r="AR114" i="1"/>
  <c r="BN114" i="1" s="1"/>
  <c r="AR244" i="1"/>
  <c r="BN244" i="1" s="1"/>
  <c r="AR181" i="1"/>
  <c r="BN181" i="1" s="1"/>
  <c r="AR214" i="1"/>
  <c r="BN214" i="1" s="1"/>
  <c r="AR248" i="1"/>
  <c r="BN248" i="1" s="1"/>
  <c r="AR169" i="1"/>
  <c r="BN169" i="1" s="1"/>
  <c r="AR106" i="1"/>
  <c r="BN106" i="1" s="1"/>
  <c r="AR206" i="1"/>
  <c r="BN206" i="1" s="1"/>
  <c r="AR107" i="1"/>
  <c r="BN107" i="1" s="1"/>
  <c r="AR235" i="1"/>
  <c r="BN235" i="1" s="1"/>
  <c r="AR13" i="1"/>
  <c r="BN13" i="1" s="1"/>
  <c r="AR141" i="1"/>
  <c r="BN141" i="1" s="1"/>
  <c r="AR269" i="1"/>
  <c r="BN269" i="1" s="1"/>
  <c r="AR35" i="1"/>
  <c r="BN35" i="1" s="1"/>
  <c r="AR163" i="1"/>
  <c r="BN163" i="1" s="1"/>
  <c r="AR291" i="1"/>
  <c r="BN291" i="1" s="1"/>
  <c r="AR130" i="1"/>
  <c r="BN130" i="1" s="1"/>
  <c r="AR4" i="1"/>
  <c r="BN4" i="1" s="1"/>
  <c r="AR260" i="1"/>
  <c r="BN260" i="1" s="1"/>
  <c r="AR197" i="1"/>
  <c r="BN197" i="1" s="1"/>
  <c r="AR230" i="1"/>
  <c r="BN230" i="1" s="1"/>
  <c r="AR8" i="1"/>
  <c r="BN8" i="1" s="1"/>
  <c r="AR264" i="1"/>
  <c r="BN264" i="1" s="1"/>
  <c r="AR185" i="1"/>
  <c r="BN185" i="1" s="1"/>
  <c r="AR122" i="1"/>
  <c r="BN122" i="1" s="1"/>
  <c r="AR222" i="1"/>
  <c r="BN222" i="1" s="1"/>
  <c r="AR124" i="1"/>
  <c r="BN124" i="1" s="1"/>
  <c r="AR252" i="1"/>
  <c r="BN252" i="1" s="1"/>
  <c r="AR146" i="1"/>
  <c r="BN146" i="1" s="1"/>
  <c r="AR20" i="1"/>
  <c r="BN20" i="1" s="1"/>
  <c r="AR276" i="1"/>
  <c r="BN276" i="1" s="1"/>
  <c r="AR213" i="1"/>
  <c r="BN213" i="1" s="1"/>
  <c r="AR2" i="1"/>
  <c r="BN2" i="1" s="1"/>
  <c r="AR246" i="1"/>
  <c r="BN246" i="1" s="1"/>
  <c r="AR24" i="1"/>
  <c r="BN24" i="1" s="1"/>
  <c r="AR280" i="1"/>
  <c r="BN280" i="1" s="1"/>
  <c r="AR201" i="1"/>
  <c r="BN201" i="1" s="1"/>
  <c r="AR138" i="1"/>
  <c r="BN138" i="1" s="1"/>
  <c r="AR238" i="1"/>
  <c r="BN238" i="1" s="1"/>
  <c r="AR123" i="1"/>
  <c r="BN123" i="1" s="1"/>
  <c r="AR251" i="1"/>
  <c r="BN251" i="1" s="1"/>
  <c r="AR29" i="1"/>
  <c r="BN29" i="1" s="1"/>
  <c r="AR157" i="1"/>
  <c r="BN157" i="1" s="1"/>
  <c r="AR285" i="1"/>
  <c r="BN285" i="1" s="1"/>
  <c r="AR51" i="1"/>
  <c r="BN51" i="1" s="1"/>
  <c r="AR179" i="1"/>
  <c r="BN179" i="1" s="1"/>
  <c r="AR307" i="1"/>
  <c r="BN307" i="1" s="1"/>
  <c r="AR162" i="1"/>
  <c r="BN162" i="1" s="1"/>
  <c r="AR36" i="1"/>
  <c r="BN36" i="1" s="1"/>
  <c r="AR292" i="1"/>
  <c r="BN292" i="1" s="1"/>
  <c r="AR229" i="1"/>
  <c r="BN229" i="1" s="1"/>
  <c r="AR6" i="1"/>
  <c r="BN6" i="1" s="1"/>
  <c r="AR262" i="1"/>
  <c r="BN262" i="1" s="1"/>
  <c r="AR40" i="1"/>
  <c r="BN40" i="1" s="1"/>
  <c r="AR296" i="1"/>
  <c r="BN296" i="1" s="1"/>
  <c r="AR217" i="1"/>
  <c r="BN217" i="1" s="1"/>
  <c r="AR154" i="1"/>
  <c r="BN154" i="1" s="1"/>
  <c r="AR254" i="1"/>
  <c r="BN254" i="1" s="1"/>
  <c r="AR12" i="1"/>
  <c r="BN12" i="1" s="1"/>
  <c r="AR140" i="1"/>
  <c r="BN140" i="1" s="1"/>
  <c r="AR268" i="1"/>
  <c r="BN268" i="1" s="1"/>
  <c r="AR178" i="1"/>
  <c r="BN178" i="1" s="1"/>
  <c r="AR52" i="1"/>
  <c r="BN52" i="1" s="1"/>
  <c r="AR308" i="1"/>
  <c r="BN308" i="1" s="1"/>
  <c r="AR245" i="1"/>
  <c r="BN245" i="1" s="1"/>
  <c r="AR22" i="1"/>
  <c r="BN22" i="1" s="1"/>
  <c r="AR278" i="1"/>
  <c r="BN278" i="1" s="1"/>
  <c r="AR56" i="1"/>
  <c r="BN56" i="1" s="1"/>
  <c r="AR312" i="1"/>
  <c r="BN312" i="1" s="1"/>
  <c r="AR233" i="1"/>
  <c r="BN233" i="1" s="1"/>
  <c r="AR170" i="1"/>
  <c r="BN170" i="1" s="1"/>
  <c r="AR14" i="1"/>
  <c r="BN14" i="1" s="1"/>
  <c r="AR270" i="1"/>
  <c r="BN270" i="1" s="1"/>
  <c r="AR323" i="1"/>
  <c r="BN323" i="1" s="1"/>
  <c r="AR21" i="1"/>
  <c r="BN21" i="1" s="1"/>
  <c r="AR218" i="1"/>
  <c r="BN218" i="1" s="1"/>
  <c r="AR62" i="1"/>
  <c r="BN62" i="1" s="1"/>
  <c r="AR156" i="1"/>
  <c r="BN156" i="1" s="1"/>
  <c r="AR37" i="1"/>
  <c r="BN37" i="1" s="1"/>
  <c r="AR234" i="1"/>
  <c r="BN234" i="1" s="1"/>
  <c r="AR78" i="1"/>
  <c r="BN78" i="1" s="1"/>
  <c r="AR11" i="1"/>
  <c r="BN11" i="1" s="1"/>
  <c r="AR53" i="1"/>
  <c r="BN53" i="1" s="1"/>
  <c r="AR38" i="1"/>
  <c r="BN38" i="1" s="1"/>
  <c r="AR286" i="1"/>
  <c r="BN286" i="1" s="1"/>
  <c r="AR172" i="1"/>
  <c r="BN172" i="1" s="1"/>
  <c r="AR173" i="1"/>
  <c r="BN173" i="1" s="1"/>
  <c r="AR261" i="1"/>
  <c r="BN261" i="1" s="1"/>
  <c r="AR54" i="1"/>
  <c r="BN54" i="1" s="1"/>
  <c r="AR9" i="1"/>
  <c r="BN9" i="1" s="1"/>
  <c r="AR302" i="1"/>
  <c r="BN302" i="1" s="1"/>
  <c r="AR27" i="1"/>
  <c r="BN27" i="1" s="1"/>
  <c r="AR277" i="1"/>
  <c r="BN277" i="1" s="1"/>
  <c r="AR70" i="1"/>
  <c r="BN70" i="1" s="1"/>
  <c r="AR25" i="1"/>
  <c r="BN25" i="1" s="1"/>
  <c r="AR318" i="1"/>
  <c r="BN318" i="1" s="1"/>
  <c r="AR189" i="1"/>
  <c r="BN189" i="1" s="1"/>
  <c r="AR68" i="1"/>
  <c r="BN68" i="1" s="1"/>
  <c r="AR293" i="1"/>
  <c r="BN293" i="1" s="1"/>
  <c r="AR86" i="1"/>
  <c r="BN86" i="1" s="1"/>
  <c r="AR41" i="1"/>
  <c r="BN41" i="1" s="1"/>
  <c r="AR267" i="1"/>
  <c r="BN267" i="1" s="1"/>
  <c r="AR195" i="1"/>
  <c r="BN195" i="1" s="1"/>
  <c r="AR84" i="1"/>
  <c r="BN84" i="1" s="1"/>
  <c r="AR309" i="1"/>
  <c r="BN309" i="1" s="1"/>
  <c r="AR294" i="1"/>
  <c r="BN294" i="1" s="1"/>
  <c r="AR249" i="1"/>
  <c r="BN249" i="1" s="1"/>
  <c r="AR28" i="1"/>
  <c r="BN28" i="1" s="1"/>
  <c r="AR100" i="1"/>
  <c r="BN100" i="1" s="1"/>
  <c r="AR310" i="1"/>
  <c r="BN310" i="1" s="1"/>
  <c r="AR265" i="1"/>
  <c r="BN265" i="1" s="1"/>
  <c r="AR283" i="1"/>
  <c r="BN283" i="1" s="1"/>
  <c r="AR211" i="1"/>
  <c r="BN211" i="1" s="1"/>
  <c r="AR116" i="1"/>
  <c r="BN116" i="1" s="1"/>
  <c r="AR72" i="1"/>
  <c r="BN72" i="1" s="1"/>
  <c r="AR281" i="1"/>
  <c r="BN281" i="1" s="1"/>
  <c r="AR44" i="1"/>
  <c r="BN44" i="1" s="1"/>
  <c r="AR45" i="1"/>
  <c r="BN45" i="1" s="1"/>
  <c r="AR194" i="1"/>
  <c r="BN194" i="1" s="1"/>
  <c r="AR324" i="1"/>
  <c r="BN324" i="1" s="1"/>
  <c r="AR88" i="1"/>
  <c r="BN88" i="1" s="1"/>
  <c r="AR297" i="1"/>
  <c r="BN297" i="1" s="1"/>
  <c r="AR210" i="1"/>
  <c r="BN210" i="1" s="1"/>
  <c r="AR104" i="1"/>
  <c r="BN104" i="1" s="1"/>
  <c r="AR284" i="1"/>
  <c r="BN284" i="1" s="1"/>
  <c r="AR61" i="1"/>
  <c r="BN61" i="1" s="1"/>
  <c r="AR226" i="1"/>
  <c r="BN226" i="1" s="1"/>
  <c r="AR120" i="1"/>
  <c r="BN120" i="1" s="1"/>
  <c r="AR139" i="1"/>
  <c r="BN139" i="1" s="1"/>
  <c r="AR67" i="1"/>
  <c r="BN67" i="1" s="1"/>
  <c r="AR242" i="1"/>
  <c r="BN242" i="1" s="1"/>
  <c r="AR317" i="1"/>
  <c r="BN317" i="1" s="1"/>
  <c r="AR300" i="1"/>
  <c r="BN300" i="1" s="1"/>
  <c r="AR5" i="1"/>
  <c r="BN5" i="1" s="1"/>
  <c r="AR155" i="1"/>
  <c r="BN155" i="1" s="1"/>
  <c r="AR30" i="1"/>
  <c r="BN30" i="1" s="1"/>
  <c r="AR46" i="1"/>
  <c r="BN46" i="1" s="1"/>
  <c r="AR186" i="1"/>
  <c r="BN186" i="1" s="1"/>
  <c r="AR202" i="1"/>
  <c r="BN202" i="1" s="1"/>
  <c r="AO1264" i="1"/>
  <c r="BK1264" i="1" s="1"/>
  <c r="AO1136" i="1"/>
  <c r="BK1136" i="1" s="1"/>
  <c r="AQ831" i="1"/>
  <c r="BM831" i="1" s="1"/>
  <c r="AO755" i="1"/>
  <c r="BK755" i="1" s="1"/>
  <c r="AQ741" i="1"/>
  <c r="BM741" i="1" s="1"/>
  <c r="AO609" i="1"/>
  <c r="BK609" i="1" s="1"/>
  <c r="AO926" i="1"/>
  <c r="BK926" i="1" s="1"/>
  <c r="AQ767" i="1"/>
  <c r="BM767" i="1" s="1"/>
  <c r="AO1067" i="1"/>
  <c r="BK1067" i="1" s="1"/>
  <c r="AO38" i="1"/>
  <c r="BK38" i="1" s="1"/>
  <c r="AQ521" i="1"/>
  <c r="BM521" i="1" s="1"/>
  <c r="AQ714" i="1"/>
  <c r="BM714" i="1" s="1"/>
  <c r="X53" i="3"/>
  <c r="X55" i="3" s="1"/>
  <c r="AG6" i="3" s="1"/>
  <c r="AY15" i="3" s="1"/>
  <c r="AR43" i="3"/>
  <c r="AR1307" i="6"/>
  <c r="AR1291" i="6"/>
  <c r="AR1243" i="6"/>
  <c r="AR1227" i="6"/>
  <c r="AR1304" i="6"/>
  <c r="AR1288" i="6"/>
  <c r="AR1240" i="6"/>
  <c r="AR1301" i="6"/>
  <c r="AR1285" i="6"/>
  <c r="AR1269" i="6"/>
  <c r="AR1253" i="6"/>
  <c r="AR1237" i="6"/>
  <c r="AR1221" i="6"/>
  <c r="AR1298" i="6"/>
  <c r="AR1282" i="6"/>
  <c r="AR1266" i="6"/>
  <c r="AR1250" i="6"/>
  <c r="AR1234" i="6"/>
  <c r="AR1311" i="6"/>
  <c r="AR1295" i="6"/>
  <c r="AR1263" i="6"/>
  <c r="AR1231" i="6"/>
  <c r="AR1244" i="6"/>
  <c r="AR1305" i="6"/>
  <c r="AR1289" i="6"/>
  <c r="AR1273" i="6"/>
  <c r="AR1257" i="6"/>
  <c r="AR1241" i="6"/>
  <c r="AR1302" i="6"/>
  <c r="AR1286" i="6"/>
  <c r="AR1270" i="6"/>
  <c r="AR1222" i="6"/>
  <c r="AR1299" i="6"/>
  <c r="AR1283" i="6"/>
  <c r="AR1267" i="6"/>
  <c r="AR1235" i="6"/>
  <c r="AR1312" i="6"/>
  <c r="AR1296" i="6"/>
  <c r="AR1280" i="6"/>
  <c r="AR1248" i="6"/>
  <c r="AR1232" i="6"/>
  <c r="AR1309" i="6"/>
  <c r="AR1293" i="6"/>
  <c r="AR1277" i="6"/>
  <c r="AR1261" i="6"/>
  <c r="AR1290" i="6"/>
  <c r="AR1274" i="6"/>
  <c r="AR1258" i="6"/>
  <c r="AR1242" i="6"/>
  <c r="AR1226" i="6"/>
  <c r="AR1303" i="6"/>
  <c r="AR1287" i="6"/>
  <c r="AR1255" i="6"/>
  <c r="AR1239" i="6"/>
  <c r="AR1223" i="6"/>
  <c r="AR1200" i="6"/>
  <c r="AR1184" i="6"/>
  <c r="AR1152" i="6"/>
  <c r="AR1136" i="6"/>
  <c r="AR1120" i="6"/>
  <c r="AR1088" i="6"/>
  <c r="AR1072" i="6"/>
  <c r="AR1056" i="6"/>
  <c r="AR1040" i="6"/>
  <c r="AR1024" i="6"/>
  <c r="AR1008" i="6"/>
  <c r="AR976" i="6"/>
  <c r="AR960" i="6"/>
  <c r="AR944" i="6"/>
  <c r="AR928" i="6"/>
  <c r="AR912" i="6"/>
  <c r="AR880" i="6"/>
  <c r="AR864" i="6"/>
  <c r="AR832" i="6"/>
  <c r="AR816" i="6"/>
  <c r="AR784" i="6"/>
  <c r="AR768" i="6"/>
  <c r="AR752" i="6"/>
  <c r="AR736" i="6"/>
  <c r="AR720" i="6"/>
  <c r="AR704" i="6"/>
  <c r="AR688" i="6"/>
  <c r="AR672" i="6"/>
  <c r="AR656" i="6"/>
  <c r="AR1228" i="6"/>
  <c r="AR1213" i="6"/>
  <c r="AR1197" i="6"/>
  <c r="AR1149" i="6"/>
  <c r="AR1133" i="6"/>
  <c r="AR1101" i="6"/>
  <c r="AR1021" i="6"/>
  <c r="AR1005" i="6"/>
  <c r="AR973" i="6"/>
  <c r="AR941" i="6"/>
  <c r="AR925" i="6"/>
  <c r="AR909" i="6"/>
  <c r="AR893" i="6"/>
  <c r="AR877" i="6"/>
  <c r="AR861" i="6"/>
  <c r="AR845" i="6"/>
  <c r="AR829" i="6"/>
  <c r="AR813" i="6"/>
  <c r="AR797" i="6"/>
  <c r="AR765" i="6"/>
  <c r="AR733" i="6"/>
  <c r="AR717" i="6"/>
  <c r="AR701" i="6"/>
  <c r="AR669" i="6"/>
  <c r="AR1246" i="6"/>
  <c r="AR1210" i="6"/>
  <c r="AR1194" i="6"/>
  <c r="AR1178" i="6"/>
  <c r="AR1162" i="6"/>
  <c r="AR1146" i="6"/>
  <c r="AR1114" i="6"/>
  <c r="AR1098" i="6"/>
  <c r="AR1066" i="6"/>
  <c r="AR1050" i="6"/>
  <c r="AR1034" i="6"/>
  <c r="AR970" i="6"/>
  <c r="AR954" i="6"/>
  <c r="AR922" i="6"/>
  <c r="AR874" i="6"/>
  <c r="AR858" i="6"/>
  <c r="AR842" i="6"/>
  <c r="AR826" i="6"/>
  <c r="AR794" i="6"/>
  <c r="AR778" i="6"/>
  <c r="AR762" i="6"/>
  <c r="AR746" i="6"/>
  <c r="AR730" i="6"/>
  <c r="AR714" i="6"/>
  <c r="AR698" i="6"/>
  <c r="AR682" i="6"/>
  <c r="AR666" i="6"/>
  <c r="AR1219" i="6"/>
  <c r="AR1207" i="6"/>
  <c r="AR1191" i="6"/>
  <c r="AR1175" i="6"/>
  <c r="AR1063" i="6"/>
  <c r="AR1031" i="6"/>
  <c r="AR1015" i="6"/>
  <c r="AR999" i="6"/>
  <c r="AR983" i="6"/>
  <c r="AR951" i="6"/>
  <c r="AR935" i="6"/>
  <c r="AR919" i="6"/>
  <c r="AR887" i="6"/>
  <c r="AR871" i="6"/>
  <c r="AR823" i="6"/>
  <c r="AR807" i="6"/>
  <c r="AR791" i="6"/>
  <c r="AR775" i="6"/>
  <c r="AR759" i="6"/>
  <c r="AR743" i="6"/>
  <c r="AR711" i="6"/>
  <c r="AR695" i="6"/>
  <c r="AR1294" i="6"/>
  <c r="AR1252" i="6"/>
  <c r="AR1249" i="6"/>
  <c r="AR1204" i="6"/>
  <c r="AR1140" i="6"/>
  <c r="AR1124" i="6"/>
  <c r="AR1108" i="6"/>
  <c r="AR1092" i="6"/>
  <c r="AR1076" i="6"/>
  <c r="AR1060" i="6"/>
  <c r="AR1044" i="6"/>
  <c r="AR1012" i="6"/>
  <c r="AR996" i="6"/>
  <c r="AR980" i="6"/>
  <c r="AR948" i="6"/>
  <c r="AR932" i="6"/>
  <c r="AR916" i="6"/>
  <c r="AR884" i="6"/>
  <c r="AR868" i="6"/>
  <c r="AR836" i="6"/>
  <c r="AR820" i="6"/>
  <c r="AR804" i="6"/>
  <c r="AR788" i="6"/>
  <c r="AR772" i="6"/>
  <c r="AR756" i="6"/>
  <c r="AR740" i="6"/>
  <c r="AR724" i="6"/>
  <c r="AR708" i="6"/>
  <c r="AR692" i="6"/>
  <c r="AR1201" i="6"/>
  <c r="AR1153" i="6"/>
  <c r="AR1121" i="6"/>
  <c r="AR1105" i="6"/>
  <c r="AR1089" i="6"/>
  <c r="AR1025" i="6"/>
  <c r="AR1009" i="6"/>
  <c r="AR993" i="6"/>
  <c r="AR961" i="6"/>
  <c r="AR945" i="6"/>
  <c r="AR913" i="6"/>
  <c r="AR897" i="6"/>
  <c r="AR881" i="6"/>
  <c r="AR865" i="6"/>
  <c r="AR801" i="6"/>
  <c r="AR785" i="6"/>
  <c r="AR769" i="6"/>
  <c r="AR753" i="6"/>
  <c r="AR705" i="6"/>
  <c r="AR689" i="6"/>
  <c r="AR673" i="6"/>
  <c r="AR1245" i="6"/>
  <c r="AR1214" i="6"/>
  <c r="AR1198" i="6"/>
  <c r="AR1182" i="6"/>
  <c r="AR1150" i="6"/>
  <c r="AR1134" i="6"/>
  <c r="AR1118" i="6"/>
  <c r="AR1102" i="6"/>
  <c r="AR1086" i="6"/>
  <c r="AR1038" i="6"/>
  <c r="AR1022" i="6"/>
  <c r="AR1006" i="6"/>
  <c r="AR990" i="6"/>
  <c r="AR974" i="6"/>
  <c r="AR958" i="6"/>
  <c r="AR942" i="6"/>
  <c r="AR926" i="6"/>
  <c r="AR910" i="6"/>
  <c r="AR894" i="6"/>
  <c r="AR878" i="6"/>
  <c r="AR846" i="6"/>
  <c r="AR830" i="6"/>
  <c r="AR814" i="6"/>
  <c r="AR782" i="6"/>
  <c r="AR750" i="6"/>
  <c r="AR734" i="6"/>
  <c r="AR702" i="6"/>
  <c r="AR686" i="6"/>
  <c r="AR670" i="6"/>
  <c r="AR1297" i="6"/>
  <c r="AR1265" i="6"/>
  <c r="AR1211" i="6"/>
  <c r="AR1195" i="6"/>
  <c r="AR1147" i="6"/>
  <c r="AR1131" i="6"/>
  <c r="AR1115" i="6"/>
  <c r="AR1099" i="6"/>
  <c r="AR1083" i="6"/>
  <c r="AR1051" i="6"/>
  <c r="AR1035" i="6"/>
  <c r="AR1019" i="6"/>
  <c r="AR1003" i="6"/>
  <c r="AR987" i="6"/>
  <c r="AR971" i="6"/>
  <c r="AR939" i="6"/>
  <c r="AR923" i="6"/>
  <c r="AR891" i="6"/>
  <c r="AR859" i="6"/>
  <c r="AR843" i="6"/>
  <c r="AR827" i="6"/>
  <c r="AR811" i="6"/>
  <c r="AR795" i="6"/>
  <c r="AR747" i="6"/>
  <c r="AR731" i="6"/>
  <c r="AR683" i="6"/>
  <c r="AR667" i="6"/>
  <c r="AR651" i="6"/>
  <c r="AR635" i="6"/>
  <c r="AR1233" i="6"/>
  <c r="AR1230" i="6"/>
  <c r="AR1208" i="6"/>
  <c r="AR1192" i="6"/>
  <c r="AR1176" i="6"/>
  <c r="AR1160" i="6"/>
  <c r="AR1144" i="6"/>
  <c r="AR1064" i="6"/>
  <c r="AR1048" i="6"/>
  <c r="AR1032" i="6"/>
  <c r="AR1016" i="6"/>
  <c r="AR1000" i="6"/>
  <c r="AR936" i="6"/>
  <c r="AR920" i="6"/>
  <c r="AR904" i="6"/>
  <c r="AR856" i="6"/>
  <c r="AR824" i="6"/>
  <c r="AR776" i="6"/>
  <c r="AR760" i="6"/>
  <c r="AR744" i="6"/>
  <c r="AR712" i="6"/>
  <c r="AR696" i="6"/>
  <c r="AR1300" i="6"/>
  <c r="AR1268" i="6"/>
  <c r="AR1189" i="6"/>
  <c r="AR1125" i="6"/>
  <c r="AR1109" i="6"/>
  <c r="AR1077" i="6"/>
  <c r="AR1061" i="6"/>
  <c r="AR1045" i="6"/>
  <c r="AR1029" i="6"/>
  <c r="AR997" i="6"/>
  <c r="AR981" i="6"/>
  <c r="AR965" i="6"/>
  <c r="AR949" i="6"/>
  <c r="AR933" i="6"/>
  <c r="AR837" i="6"/>
  <c r="AR821" i="6"/>
  <c r="AR773" i="6"/>
  <c r="AR757" i="6"/>
  <c r="AR741" i="6"/>
  <c r="AR709" i="6"/>
  <c r="AR693" i="6"/>
  <c r="AR677" i="6"/>
  <c r="AR1220" i="6"/>
  <c r="AR1202" i="6"/>
  <c r="AR1186" i="6"/>
  <c r="AR1154" i="6"/>
  <c r="AR1138" i="6"/>
  <c r="AR1122" i="6"/>
  <c r="AR1074" i="6"/>
  <c r="AR1026" i="6"/>
  <c r="AR1010" i="6"/>
  <c r="AR994" i="6"/>
  <c r="AR946" i="6"/>
  <c r="AR930" i="6"/>
  <c r="AR914" i="6"/>
  <c r="AR898" i="6"/>
  <c r="AR882" i="6"/>
  <c r="AR834" i="6"/>
  <c r="AR818" i="6"/>
  <c r="AR802" i="6"/>
  <c r="AR786" i="6"/>
  <c r="AR770" i="6"/>
  <c r="AR738" i="6"/>
  <c r="AR722" i="6"/>
  <c r="AR690" i="6"/>
  <c r="AR674" i="6"/>
  <c r="AR1218" i="6"/>
  <c r="AR1215" i="6"/>
  <c r="AR1199" i="6"/>
  <c r="AR1183" i="6"/>
  <c r="AR1167" i="6"/>
  <c r="AR1151" i="6"/>
  <c r="AR1135" i="6"/>
  <c r="AR1119" i="6"/>
  <c r="AR1103" i="6"/>
  <c r="AR1087" i="6"/>
  <c r="AR1039" i="6"/>
  <c r="AR991" i="6"/>
  <c r="AR975" i="6"/>
  <c r="AR943" i="6"/>
  <c r="AR927" i="6"/>
  <c r="AR879" i="6"/>
  <c r="AR847" i="6"/>
  <c r="AR831" i="6"/>
  <c r="AR767" i="6"/>
  <c r="AR751" i="6"/>
  <c r="AR719" i="6"/>
  <c r="AR703" i="6"/>
  <c r="AR687" i="6"/>
  <c r="AR1310" i="6"/>
  <c r="AR1229" i="6"/>
  <c r="AR1212" i="6"/>
  <c r="AR1180" i="6"/>
  <c r="AR1164" i="6"/>
  <c r="AR1148" i="6"/>
  <c r="AR1132" i="6"/>
  <c r="AR1116" i="6"/>
  <c r="AR1068" i="6"/>
  <c r="AR1036" i="6"/>
  <c r="AR1020" i="6"/>
  <c r="AR1004" i="6"/>
  <c r="AR972" i="6"/>
  <c r="AR956" i="6"/>
  <c r="AR940" i="6"/>
  <c r="AR924" i="6"/>
  <c r="AR908" i="6"/>
  <c r="AR876" i="6"/>
  <c r="AR812" i="6"/>
  <c r="AR796" i="6"/>
  <c r="AR764" i="6"/>
  <c r="AR748" i="6"/>
  <c r="AR732" i="6"/>
  <c r="AR716" i="6"/>
  <c r="AR700" i="6"/>
  <c r="AR1209" i="6"/>
  <c r="AR1177" i="6"/>
  <c r="AR1161" i="6"/>
  <c r="AR1145" i="6"/>
  <c r="AR1129" i="6"/>
  <c r="AR1113" i="6"/>
  <c r="AR1097" i="6"/>
  <c r="AR1081" i="6"/>
  <c r="AR1065" i="6"/>
  <c r="AR1049" i="6"/>
  <c r="AR1033" i="6"/>
  <c r="AR1017" i="6"/>
  <c r="AR1001" i="6"/>
  <c r="AR953" i="6"/>
  <c r="AR937" i="6"/>
  <c r="AR921" i="6"/>
  <c r="AR905" i="6"/>
  <c r="AR841" i="6"/>
  <c r="AR825" i="6"/>
  <c r="AR793" i="6"/>
  <c r="AR761" i="6"/>
  <c r="AR745" i="6"/>
  <c r="AR729" i="6"/>
  <c r="AR697" i="6"/>
  <c r="AR626" i="6"/>
  <c r="AR620" i="6"/>
  <c r="AR604" i="6"/>
  <c r="AR588" i="6"/>
  <c r="AR524" i="6"/>
  <c r="AR492" i="6"/>
  <c r="AR476" i="6"/>
  <c r="AR431" i="6"/>
  <c r="AR415" i="6"/>
  <c r="AR399" i="6"/>
  <c r="AR367" i="6"/>
  <c r="AR351" i="6"/>
  <c r="AR335" i="6"/>
  <c r="AR319" i="6"/>
  <c r="AR303" i="6"/>
  <c r="AR200" i="6"/>
  <c r="AR184" i="6"/>
  <c r="AR168" i="6"/>
  <c r="AR145" i="6"/>
  <c r="AR660" i="6"/>
  <c r="AR632" i="6"/>
  <c r="AR617" i="6"/>
  <c r="AR601" i="6"/>
  <c r="AR569" i="6"/>
  <c r="AR505" i="6"/>
  <c r="AR489" i="6"/>
  <c r="AR444" i="6"/>
  <c r="AR412" i="6"/>
  <c r="AR396" i="6"/>
  <c r="AR380" i="6"/>
  <c r="AR364" i="6"/>
  <c r="AR348" i="6"/>
  <c r="AR316" i="6"/>
  <c r="AR300" i="6"/>
  <c r="AR284" i="6"/>
  <c r="AR268" i="6"/>
  <c r="AR252" i="6"/>
  <c r="AR213" i="6"/>
  <c r="AR197" i="6"/>
  <c r="AR181" i="6"/>
  <c r="AR152" i="6"/>
  <c r="AR142" i="6"/>
  <c r="AR652" i="6"/>
  <c r="AR638" i="6"/>
  <c r="AR614" i="6"/>
  <c r="AR598" i="6"/>
  <c r="AR566" i="6"/>
  <c r="AR550" i="6"/>
  <c r="AR502" i="6"/>
  <c r="AR473" i="6"/>
  <c r="AR457" i="6"/>
  <c r="AR441" i="6"/>
  <c r="AR425" i="6"/>
  <c r="AR409" i="6"/>
  <c r="AR393" i="6"/>
  <c r="AR377" i="6"/>
  <c r="AR361" i="6"/>
  <c r="AR329" i="6"/>
  <c r="AR313" i="6"/>
  <c r="AR281" i="6"/>
  <c r="AR249" i="6"/>
  <c r="AR210" i="6"/>
  <c r="AR194" i="6"/>
  <c r="AR178" i="6"/>
  <c r="AR129" i="6"/>
  <c r="AR664" i="6"/>
  <c r="AR662" i="6"/>
  <c r="AR641" i="6"/>
  <c r="AR595" i="6"/>
  <c r="AR531" i="6"/>
  <c r="AR515" i="6"/>
  <c r="AR499" i="6"/>
  <c r="AR483" i="6"/>
  <c r="AR470" i="6"/>
  <c r="AR454" i="6"/>
  <c r="AR422" i="6"/>
  <c r="AR390" i="6"/>
  <c r="AR374" i="6"/>
  <c r="AR358" i="6"/>
  <c r="AR310" i="6"/>
  <c r="AR294" i="6"/>
  <c r="AR262" i="6"/>
  <c r="AR220" i="6"/>
  <c r="AR207" i="6"/>
  <c r="AR191" i="6"/>
  <c r="AR668" i="6"/>
  <c r="AR650" i="6"/>
  <c r="AR644" i="6"/>
  <c r="AR592" i="6"/>
  <c r="AR576" i="6"/>
  <c r="AR512" i="6"/>
  <c r="AR496" i="6"/>
  <c r="AR480" i="6"/>
  <c r="AR467" i="6"/>
  <c r="AR451" i="6"/>
  <c r="AR435" i="6"/>
  <c r="AR419" i="6"/>
  <c r="AR403" i="6"/>
  <c r="AR387" i="6"/>
  <c r="AR371" i="6"/>
  <c r="AR355" i="6"/>
  <c r="AR339" i="6"/>
  <c r="AR307" i="6"/>
  <c r="AR259" i="6"/>
  <c r="AR243" i="6"/>
  <c r="AR230" i="6"/>
  <c r="AR217" i="6"/>
  <c r="AR188" i="6"/>
  <c r="AR172" i="6"/>
  <c r="AR126" i="6"/>
  <c r="AR675" i="6"/>
  <c r="AR605" i="6"/>
  <c r="AR589" i="6"/>
  <c r="AR573" i="6"/>
  <c r="AR541" i="6"/>
  <c r="AR525" i="6"/>
  <c r="AR509" i="6"/>
  <c r="AR493" i="6"/>
  <c r="AR477" i="6"/>
  <c r="AR432" i="6"/>
  <c r="AR416" i="6"/>
  <c r="AR400" i="6"/>
  <c r="AR368" i="6"/>
  <c r="AR352" i="6"/>
  <c r="AR320" i="6"/>
  <c r="AR304" i="6"/>
  <c r="AR288" i="6"/>
  <c r="AR272" i="6"/>
  <c r="AR256" i="6"/>
  <c r="AR185" i="6"/>
  <c r="AR627" i="6"/>
  <c r="AR618" i="6"/>
  <c r="AR602" i="6"/>
  <c r="AR586" i="6"/>
  <c r="AR538" i="6"/>
  <c r="AR490" i="6"/>
  <c r="AR461" i="6"/>
  <c r="AR413" i="6"/>
  <c r="AR381" i="6"/>
  <c r="AR285" i="6"/>
  <c r="AR214" i="6"/>
  <c r="AR198" i="6"/>
  <c r="AR143" i="6"/>
  <c r="AR639" i="6"/>
  <c r="AR636" i="6"/>
  <c r="AR615" i="6"/>
  <c r="AR583" i="6"/>
  <c r="AR567" i="6"/>
  <c r="AR551" i="6"/>
  <c r="AR535" i="6"/>
  <c r="AR519" i="6"/>
  <c r="AR458" i="6"/>
  <c r="AR442" i="6"/>
  <c r="AR410" i="6"/>
  <c r="AR394" i="6"/>
  <c r="AR346" i="6"/>
  <c r="AR330" i="6"/>
  <c r="AR314" i="6"/>
  <c r="AR298" i="6"/>
  <c r="AR282" i="6"/>
  <c r="AR250" i="6"/>
  <c r="AR234" i="6"/>
  <c r="AR224" i="6"/>
  <c r="AR211" i="6"/>
  <c r="AR195" i="6"/>
  <c r="AR163" i="6"/>
  <c r="AR140" i="6"/>
  <c r="AR120" i="6"/>
  <c r="AR94" i="6"/>
  <c r="AR87" i="6"/>
  <c r="AR655" i="6"/>
  <c r="AR642" i="6"/>
  <c r="AR612" i="6"/>
  <c r="AR596" i="6"/>
  <c r="AR580" i="6"/>
  <c r="AR564" i="6"/>
  <c r="AR548" i="6"/>
  <c r="AR532" i="6"/>
  <c r="AR500" i="6"/>
  <c r="AR484" i="6"/>
  <c r="AR471" i="6"/>
  <c r="AR439" i="6"/>
  <c r="AR423" i="6"/>
  <c r="AR407" i="6"/>
  <c r="AR375" i="6"/>
  <c r="AR359" i="6"/>
  <c r="AR343" i="6"/>
  <c r="AR311" i="6"/>
  <c r="AR247" i="6"/>
  <c r="AR221" i="6"/>
  <c r="AR208" i="6"/>
  <c r="AR137" i="6"/>
  <c r="AR107" i="6"/>
  <c r="AR91" i="6"/>
  <c r="AR84" i="6"/>
  <c r="AR74" i="6"/>
  <c r="AR54" i="6"/>
  <c r="AR684" i="6"/>
  <c r="AR659" i="6"/>
  <c r="AR609" i="6"/>
  <c r="AR593" i="6"/>
  <c r="AR577" i="6"/>
  <c r="AR561" i="6"/>
  <c r="AR545" i="6"/>
  <c r="AR529" i="6"/>
  <c r="AR513" i="6"/>
  <c r="AR497" i="6"/>
  <c r="AR481" i="6"/>
  <c r="AR436" i="6"/>
  <c r="AR420" i="6"/>
  <c r="AR404" i="6"/>
  <c r="AR388" i="6"/>
  <c r="AR372" i="6"/>
  <c r="AR356" i="6"/>
  <c r="AR340" i="6"/>
  <c r="AR324" i="6"/>
  <c r="AR308" i="6"/>
  <c r="AR292" i="6"/>
  <c r="AR276" i="6"/>
  <c r="AR260" i="6"/>
  <c r="AR244" i="6"/>
  <c r="AR231" i="6"/>
  <c r="AR218" i="6"/>
  <c r="AR205" i="6"/>
  <c r="AR189" i="6"/>
  <c r="AR173" i="6"/>
  <c r="AR157" i="6"/>
  <c r="AR1203" i="6"/>
  <c r="AR1187" i="6"/>
  <c r="AR1171" i="6"/>
  <c r="AR1139" i="6"/>
  <c r="AR1123" i="6"/>
  <c r="AR1091" i="6"/>
  <c r="AR1075" i="6"/>
  <c r="AR1059" i="6"/>
  <c r="AR1043" i="6"/>
  <c r="AR1011" i="6"/>
  <c r="AR995" i="6"/>
  <c r="AR947" i="6"/>
  <c r="AR931" i="6"/>
  <c r="AR915" i="6"/>
  <c r="AR899" i="6"/>
  <c r="AR867" i="6"/>
  <c r="AR835" i="6"/>
  <c r="AR787" i="6"/>
  <c r="AR771" i="6"/>
  <c r="AR755" i="6"/>
  <c r="AR707" i="6"/>
  <c r="AR691" i="6"/>
  <c r="AR663" i="6"/>
  <c r="AR622" i="6"/>
  <c r="AR590" i="6"/>
  <c r="AR574" i="6"/>
  <c r="AR558" i="6"/>
  <c r="AR510" i="6"/>
  <c r="AR478" i="6"/>
  <c r="AR465" i="6"/>
  <c r="AR433" i="6"/>
  <c r="AR417" i="6"/>
  <c r="AR401" i="6"/>
  <c r="AR369" i="6"/>
  <c r="AR353" i="6"/>
  <c r="AR337" i="6"/>
  <c r="AR321" i="6"/>
  <c r="AR305" i="6"/>
  <c r="AR273" i="6"/>
  <c r="AR257" i="6"/>
  <c r="AR241" i="6"/>
  <c r="AR228" i="6"/>
  <c r="AR186" i="6"/>
  <c r="AR625" i="6"/>
  <c r="AR619" i="6"/>
  <c r="AR603" i="6"/>
  <c r="AR587" i="6"/>
  <c r="AR555" i="6"/>
  <c r="AR523" i="6"/>
  <c r="AR507" i="6"/>
  <c r="AR491" i="6"/>
  <c r="AR462" i="6"/>
  <c r="AR414" i="6"/>
  <c r="AR382" i="6"/>
  <c r="AR366" i="6"/>
  <c r="AR270" i="6"/>
  <c r="AR254" i="6"/>
  <c r="AR238" i="6"/>
  <c r="AR225" i="6"/>
  <c r="AR154" i="6"/>
  <c r="AR144" i="6"/>
  <c r="AR131" i="6"/>
  <c r="AR98" i="6"/>
  <c r="AR671" i="6"/>
  <c r="AR665" i="6"/>
  <c r="AR631" i="6"/>
  <c r="AR628" i="6"/>
  <c r="AR568" i="6"/>
  <c r="AR504" i="6"/>
  <c r="AR488" i="6"/>
  <c r="AR475" i="6"/>
  <c r="AR411" i="6"/>
  <c r="AR395" i="6"/>
  <c r="AR379" i="6"/>
  <c r="AR363" i="6"/>
  <c r="AR347" i="6"/>
  <c r="AR315" i="6"/>
  <c r="AR267" i="6"/>
  <c r="AR251" i="6"/>
  <c r="AR212" i="6"/>
  <c r="AR180" i="6"/>
  <c r="AR164" i="6"/>
  <c r="AR121" i="6"/>
  <c r="AR111" i="6"/>
  <c r="AR95" i="6"/>
  <c r="AR676" i="6"/>
  <c r="AR613" i="6"/>
  <c r="AR597" i="6"/>
  <c r="AR549" i="6"/>
  <c r="AR501" i="6"/>
  <c r="AR485" i="6"/>
  <c r="AR472" i="6"/>
  <c r="AR440" i="6"/>
  <c r="AR424" i="6"/>
  <c r="AR408" i="6"/>
  <c r="AR376" i="6"/>
  <c r="AR328" i="6"/>
  <c r="AR296" i="6"/>
  <c r="AR280" i="6"/>
  <c r="AR264" i="6"/>
  <c r="AR248" i="6"/>
  <c r="AR222" i="6"/>
  <c r="AR209" i="6"/>
  <c r="AR193" i="6"/>
  <c r="AR966" i="6"/>
  <c r="AR216" i="6"/>
  <c r="AR124" i="6"/>
  <c r="AR76" i="6"/>
  <c r="AR21" i="6"/>
  <c r="AR870" i="6"/>
  <c r="AR643" i="6"/>
  <c r="AR134" i="6"/>
  <c r="AR113" i="6"/>
  <c r="AR79" i="6"/>
  <c r="AR73" i="6"/>
  <c r="AR11" i="6"/>
  <c r="AR1206" i="6"/>
  <c r="AR694" i="6"/>
  <c r="AR115" i="6"/>
  <c r="AR85" i="6"/>
  <c r="AR67" i="6"/>
  <c r="AR61" i="6"/>
  <c r="AR55" i="6"/>
  <c r="AR34" i="6"/>
  <c r="AR18" i="6"/>
  <c r="AR774" i="6"/>
  <c r="AR146" i="6"/>
  <c r="AR119" i="6"/>
  <c r="AR46" i="6"/>
  <c r="AR43" i="6"/>
  <c r="AR40" i="6"/>
  <c r="AR37" i="6"/>
  <c r="AR25" i="6"/>
  <c r="AR1110" i="6"/>
  <c r="AR854" i="6"/>
  <c r="AR575" i="6"/>
  <c r="AR543" i="6"/>
  <c r="AR511" i="6"/>
  <c r="AR495" i="6"/>
  <c r="AR479" i="6"/>
  <c r="AR219" i="6"/>
  <c r="AR151" i="6"/>
  <c r="AR136" i="6"/>
  <c r="AR15" i="6"/>
  <c r="AR1190" i="6"/>
  <c r="AR934" i="6"/>
  <c r="AR187" i="6"/>
  <c r="AR1014" i="6"/>
  <c r="AR758" i="6"/>
  <c r="AR123" i="6"/>
  <c r="AR83" i="6"/>
  <c r="AR71" i="6"/>
  <c r="AR1094" i="6"/>
  <c r="AR838" i="6"/>
  <c r="AR646" i="6"/>
  <c r="AR148" i="6"/>
  <c r="AR86" i="6"/>
  <c r="AR56" i="6"/>
  <c r="AR53" i="6"/>
  <c r="AR9" i="6"/>
  <c r="AR1174" i="6"/>
  <c r="AR578" i="6"/>
  <c r="AR562" i="6"/>
  <c r="AR546" i="6"/>
  <c r="AR530" i="6"/>
  <c r="AR514" i="6"/>
  <c r="AR466" i="6"/>
  <c r="AR450" i="6"/>
  <c r="AR434" i="6"/>
  <c r="AR418" i="6"/>
  <c r="AR402" i="6"/>
  <c r="AR338" i="6"/>
  <c r="AR322" i="6"/>
  <c r="AR258" i="6"/>
  <c r="AR101" i="6"/>
  <c r="AR89" i="6"/>
  <c r="AR65" i="6"/>
  <c r="AR38" i="6"/>
  <c r="AR16" i="6"/>
  <c r="AR6" i="6"/>
  <c r="AR998" i="6"/>
  <c r="AR742" i="6"/>
  <c r="AR206" i="6"/>
  <c r="AR161" i="6"/>
  <c r="AR128" i="6"/>
  <c r="AR99" i="6"/>
  <c r="AR92" i="6"/>
  <c r="AR47" i="6"/>
  <c r="AR23" i="6"/>
  <c r="AR822" i="6"/>
  <c r="AR1158" i="6"/>
  <c r="AR902" i="6"/>
  <c r="AR681" i="6"/>
  <c r="AR658" i="6"/>
  <c r="AR135" i="6"/>
  <c r="AR125" i="6"/>
  <c r="AR108" i="6"/>
  <c r="AR97" i="6"/>
  <c r="AR81" i="6"/>
  <c r="AR78" i="6"/>
  <c r="AR20" i="6"/>
  <c r="AR13" i="6"/>
  <c r="AR982" i="6"/>
  <c r="AR726" i="6"/>
  <c r="AR453" i="6"/>
  <c r="AR437" i="6"/>
  <c r="AR405" i="6"/>
  <c r="AR389" i="6"/>
  <c r="AR373" i="6"/>
  <c r="AR357" i="6"/>
  <c r="AR341" i="6"/>
  <c r="AR325" i="6"/>
  <c r="AR277" i="6"/>
  <c r="AR261" i="6"/>
  <c r="AR245" i="6"/>
  <c r="AR75" i="6"/>
  <c r="AR72" i="6"/>
  <c r="AR51" i="6"/>
  <c r="AR33" i="6"/>
  <c r="AR30" i="6"/>
  <c r="AR806" i="6"/>
  <c r="AR63" i="6"/>
  <c r="AR42" i="6"/>
  <c r="AR17" i="6"/>
  <c r="AR106" i="6"/>
  <c r="AR57" i="6"/>
  <c r="AR45" i="6"/>
  <c r="AR1142" i="6"/>
  <c r="Y53" i="3"/>
  <c r="Z53" i="3" s="1"/>
  <c r="AS43" i="3" s="1"/>
  <c r="AR48" i="6"/>
  <c r="AR27" i="6"/>
  <c r="AR7" i="6"/>
  <c r="AR60" i="6"/>
  <c r="AR39" i="6"/>
  <c r="AR104" i="6"/>
  <c r="AR132" i="6"/>
  <c r="AN1275" i="1"/>
  <c r="BJ1275" i="1" s="1"/>
  <c r="AN584" i="1"/>
  <c r="BJ584" i="1" s="1"/>
  <c r="AN1062" i="1"/>
  <c r="BJ1062" i="1" s="1"/>
  <c r="AN126" i="1"/>
  <c r="BJ126" i="1" s="1"/>
  <c r="AN467" i="1"/>
  <c r="BJ467" i="1" s="1"/>
  <c r="AN38" i="1"/>
  <c r="BJ38" i="1" s="1"/>
  <c r="AN469" i="1"/>
  <c r="BJ469" i="1" s="1"/>
  <c r="AN402" i="1"/>
  <c r="BJ402" i="1" s="1"/>
  <c r="AN1038" i="1"/>
  <c r="BJ1038" i="1" s="1"/>
  <c r="AN542" i="1"/>
  <c r="BJ542" i="1" s="1"/>
  <c r="AN85" i="1"/>
  <c r="BJ85" i="1" s="1"/>
  <c r="AN313" i="1"/>
  <c r="BJ313" i="1" s="1"/>
  <c r="AN409" i="1"/>
  <c r="BJ409" i="1" s="1"/>
  <c r="AN1046" i="1"/>
  <c r="BJ1046" i="1" s="1"/>
  <c r="AN659" i="1"/>
  <c r="BJ659" i="1" s="1"/>
  <c r="AN543" i="1"/>
  <c r="BJ543" i="1" s="1"/>
  <c r="AN648" i="1"/>
  <c r="BJ648" i="1" s="1"/>
  <c r="AN861" i="1"/>
  <c r="BJ861" i="1" s="1"/>
  <c r="AN909" i="1"/>
  <c r="BJ909" i="1" s="1"/>
  <c r="AN1039" i="1"/>
  <c r="BJ1039" i="1" s="1"/>
  <c r="AN1278" i="1"/>
  <c r="BJ1278" i="1" s="1"/>
  <c r="AN13" i="1"/>
  <c r="BJ13" i="1" s="1"/>
  <c r="AN552" i="1"/>
  <c r="BJ552" i="1" s="1"/>
  <c r="AN46" i="1"/>
  <c r="BJ46" i="1" s="1"/>
  <c r="AN447" i="1"/>
  <c r="BJ447" i="1" s="1"/>
  <c r="AN683" i="1"/>
  <c r="BJ683" i="1" s="1"/>
  <c r="AN1079" i="1"/>
  <c r="BJ1079" i="1" s="1"/>
  <c r="AN660" i="1"/>
  <c r="BJ660" i="1" s="1"/>
  <c r="AN161" i="1"/>
  <c r="BJ161" i="1" s="1"/>
  <c r="AN1008" i="1"/>
  <c r="BJ1008" i="1" s="1"/>
  <c r="AN299" i="1"/>
  <c r="BJ299" i="1" s="1"/>
  <c r="AN874" i="1"/>
  <c r="BJ874" i="1" s="1"/>
  <c r="AN553" i="1"/>
  <c r="BJ553" i="1" s="1"/>
  <c r="AN253" i="1"/>
  <c r="BJ253" i="1" s="1"/>
  <c r="AN936" i="1"/>
  <c r="BJ936" i="1" s="1"/>
  <c r="AN1080" i="1"/>
  <c r="BJ1080" i="1" s="1"/>
  <c r="AN133" i="1"/>
  <c r="BJ133" i="1" s="1"/>
  <c r="AN999" i="1"/>
  <c r="BJ999" i="1" s="1"/>
  <c r="AN504" i="1"/>
  <c r="BJ504" i="1" s="1"/>
  <c r="AN1184" i="1"/>
  <c r="BJ1184" i="1" s="1"/>
  <c r="AN78" i="1"/>
  <c r="BJ78" i="1" s="1"/>
  <c r="AN286" i="1"/>
  <c r="BJ286" i="1" s="1"/>
  <c r="AN485" i="1"/>
  <c r="BJ485" i="1" s="1"/>
  <c r="AN971" i="1"/>
  <c r="BJ971" i="1" s="1"/>
  <c r="AN1128" i="1"/>
  <c r="BJ1128" i="1" s="1"/>
  <c r="AN94" i="1"/>
  <c r="BJ94" i="1" s="1"/>
  <c r="AN201" i="1"/>
  <c r="BJ201" i="1" s="1"/>
  <c r="AN364" i="1"/>
  <c r="BJ364" i="1" s="1"/>
  <c r="AN782" i="1"/>
  <c r="BJ782" i="1" s="1"/>
  <c r="AN969" i="1"/>
  <c r="BJ969" i="1" s="1"/>
  <c r="AN1093" i="1"/>
  <c r="BJ1093" i="1" s="1"/>
  <c r="AN655" i="1"/>
  <c r="BJ655" i="1" s="1"/>
  <c r="AN787" i="1"/>
  <c r="BJ787" i="1" s="1"/>
  <c r="AN1108" i="1"/>
  <c r="BJ1108" i="1" s="1"/>
  <c r="AN454" i="1"/>
  <c r="BJ454" i="1" s="1"/>
  <c r="AN1151" i="1"/>
  <c r="BJ1151" i="1" s="1"/>
  <c r="AN1225" i="1"/>
  <c r="BJ1225" i="1" s="1"/>
  <c r="AN216" i="1"/>
  <c r="BJ216" i="1" s="1"/>
  <c r="AN157" i="1"/>
  <c r="BJ157" i="1" s="1"/>
  <c r="AN959" i="1"/>
  <c r="BJ959" i="1" s="1"/>
  <c r="AN29" i="1"/>
  <c r="BJ29" i="1" s="1"/>
  <c r="AN20" i="1"/>
  <c r="BJ20" i="1" s="1"/>
  <c r="AN957" i="1"/>
  <c r="BJ957" i="1" s="1"/>
  <c r="AN404" i="1"/>
  <c r="BJ404" i="1" s="1"/>
  <c r="AN105" i="1"/>
  <c r="BJ105" i="1" s="1"/>
  <c r="AN324" i="1"/>
  <c r="BJ324" i="1" s="1"/>
  <c r="AN123" i="1"/>
  <c r="BJ123" i="1" s="1"/>
  <c r="AN247" i="1"/>
  <c r="BJ247" i="1" s="1"/>
  <c r="AN747" i="1"/>
  <c r="BJ747" i="1" s="1"/>
  <c r="AN847" i="1"/>
  <c r="BJ847" i="1" s="1"/>
  <c r="AN863" i="1"/>
  <c r="BJ863" i="1" s="1"/>
  <c r="AN879" i="1"/>
  <c r="BJ879" i="1" s="1"/>
  <c r="AN1078" i="1"/>
  <c r="BJ1078" i="1" s="1"/>
  <c r="AN15" i="1"/>
  <c r="BJ15" i="1" s="1"/>
  <c r="AN169" i="1"/>
  <c r="BJ169" i="1" s="1"/>
  <c r="AN298" i="1"/>
  <c r="BJ298" i="1" s="1"/>
  <c r="AN808" i="1"/>
  <c r="BJ808" i="1" s="1"/>
  <c r="AN57" i="1"/>
  <c r="BJ57" i="1" s="1"/>
  <c r="AN711" i="1"/>
  <c r="BJ711" i="1" s="1"/>
  <c r="AN1059" i="1"/>
  <c r="BJ1059" i="1" s="1"/>
  <c r="AN257" i="1"/>
  <c r="BJ257" i="1" s="1"/>
  <c r="AN1211" i="1"/>
  <c r="BJ1211" i="1" s="1"/>
  <c r="AN1081" i="1"/>
  <c r="BJ1081" i="1" s="1"/>
  <c r="AN170" i="1"/>
  <c r="BJ170" i="1" s="1"/>
  <c r="AN688" i="1"/>
  <c r="BJ688" i="1" s="1"/>
  <c r="AN1045" i="1"/>
  <c r="BJ1045" i="1" s="1"/>
  <c r="AN925" i="1"/>
  <c r="BJ925" i="1" s="1"/>
  <c r="AN1262" i="1"/>
  <c r="BJ1262" i="1" s="1"/>
  <c r="AN139" i="1"/>
  <c r="BJ139" i="1" s="1"/>
  <c r="AN255" i="1"/>
  <c r="BJ255" i="1" s="1"/>
  <c r="AN612" i="1"/>
  <c r="BJ612" i="1" s="1"/>
  <c r="AN1092" i="1"/>
  <c r="BJ1092" i="1" s="1"/>
  <c r="AN536" i="1"/>
  <c r="BJ536" i="1" s="1"/>
  <c r="AN663" i="1"/>
  <c r="BJ663" i="1" s="1"/>
  <c r="AN773" i="1"/>
  <c r="BJ773" i="1" s="1"/>
  <c r="AN1174" i="1"/>
  <c r="BJ1174" i="1" s="1"/>
  <c r="AN588" i="1"/>
  <c r="BJ588" i="1" s="1"/>
  <c r="AN304" i="1"/>
  <c r="BJ304" i="1" s="1"/>
  <c r="AN689" i="1"/>
  <c r="BJ689" i="1" s="1"/>
  <c r="AN1160" i="1"/>
  <c r="BJ1160" i="1" s="1"/>
  <c r="AN114" i="1"/>
  <c r="BJ114" i="1" s="1"/>
  <c r="AN379" i="1"/>
  <c r="BJ379" i="1" s="1"/>
  <c r="AN1100" i="1"/>
  <c r="BJ1100" i="1" s="1"/>
  <c r="AN712" i="1"/>
  <c r="BJ712" i="1" s="1"/>
  <c r="AN310" i="1"/>
  <c r="BJ310" i="1" s="1"/>
  <c r="AN90" i="1"/>
  <c r="BJ90" i="1" s="1"/>
  <c r="AN360" i="1"/>
  <c r="BJ360" i="1" s="1"/>
  <c r="AN473" i="1"/>
  <c r="BJ473" i="1" s="1"/>
  <c r="AN681" i="1"/>
  <c r="BJ681" i="1" s="1"/>
  <c r="AN460" i="1"/>
  <c r="BJ460" i="1" s="1"/>
  <c r="AN535" i="1"/>
  <c r="BJ535" i="1" s="1"/>
  <c r="AN222" i="1"/>
  <c r="BJ222" i="1" s="1"/>
  <c r="AN458" i="1"/>
  <c r="BJ458" i="1" s="1"/>
  <c r="AN609" i="1"/>
  <c r="BJ609" i="1" s="1"/>
  <c r="AN1025" i="1"/>
  <c r="BJ1025" i="1" s="1"/>
  <c r="AN1176" i="1"/>
  <c r="BJ1176" i="1" s="1"/>
  <c r="AN1153" i="1"/>
  <c r="BJ1153" i="1" s="1"/>
  <c r="AN1189" i="1"/>
  <c r="BJ1189" i="1" s="1"/>
  <c r="AN1207" i="1"/>
  <c r="BJ1207" i="1" s="1"/>
  <c r="AN1259" i="1"/>
  <c r="BJ1259" i="1" s="1"/>
  <c r="AN1281" i="1"/>
  <c r="BJ1281" i="1" s="1"/>
  <c r="AN220" i="1"/>
  <c r="BJ220" i="1" s="1"/>
  <c r="AN872" i="1"/>
  <c r="BJ872" i="1" s="1"/>
  <c r="AN124" i="1"/>
  <c r="BJ124" i="1" s="1"/>
  <c r="AN1102" i="1"/>
  <c r="BJ1102" i="1" s="1"/>
  <c r="AN235" i="1"/>
  <c r="BJ235" i="1" s="1"/>
  <c r="AN566" i="1"/>
  <c r="BJ566" i="1" s="1"/>
  <c r="AN75" i="1"/>
  <c r="BJ75" i="1" s="1"/>
  <c r="AN25" i="1"/>
  <c r="BJ25" i="1" s="1"/>
  <c r="AN317" i="1"/>
  <c r="BJ317" i="1" s="1"/>
  <c r="AN562" i="1"/>
  <c r="BJ562" i="1" s="1"/>
  <c r="AN938" i="1"/>
  <c r="BJ938" i="1" s="1"/>
  <c r="AN129" i="1"/>
  <c r="BJ129" i="1" s="1"/>
  <c r="AN240" i="1"/>
  <c r="BJ240" i="1" s="1"/>
  <c r="AN346" i="1"/>
  <c r="BJ346" i="1" s="1"/>
  <c r="AN630" i="1"/>
  <c r="BJ630" i="1" s="1"/>
  <c r="AN930" i="1"/>
  <c r="BJ930" i="1" s="1"/>
  <c r="AN897" i="1"/>
  <c r="BJ897" i="1" s="1"/>
  <c r="AN941" i="1"/>
  <c r="BJ941" i="1" s="1"/>
  <c r="AN37" i="1"/>
  <c r="BJ37" i="1" s="1"/>
  <c r="AN182" i="1"/>
  <c r="BJ182" i="1" s="1"/>
  <c r="AN821" i="1"/>
  <c r="BJ821" i="1" s="1"/>
  <c r="AN1200" i="1"/>
  <c r="BJ1200" i="1" s="1"/>
  <c r="AN68" i="1"/>
  <c r="BJ68" i="1" s="1"/>
  <c r="AN180" i="1"/>
  <c r="BJ180" i="1" s="1"/>
  <c r="AN492" i="1"/>
  <c r="BJ492" i="1" s="1"/>
  <c r="AN1115" i="1"/>
  <c r="BJ1115" i="1" s="1"/>
  <c r="AN1213" i="1"/>
  <c r="BJ1213" i="1" s="1"/>
  <c r="AN1083" i="1"/>
  <c r="BJ1083" i="1" s="1"/>
  <c r="AN104" i="1"/>
  <c r="BJ104" i="1" s="1"/>
  <c r="AN189" i="1"/>
  <c r="BJ189" i="1" s="1"/>
  <c r="AN868" i="1"/>
  <c r="BJ868" i="1" s="1"/>
  <c r="AN279" i="1"/>
  <c r="BJ279" i="1" s="1"/>
  <c r="AN288" i="1"/>
  <c r="BJ288" i="1" s="1"/>
  <c r="AN625" i="1"/>
  <c r="BJ625" i="1" s="1"/>
  <c r="AN10" i="1"/>
  <c r="BJ10" i="1" s="1"/>
  <c r="AN151" i="1"/>
  <c r="BJ151" i="1" s="1"/>
  <c r="AN383" i="1"/>
  <c r="BJ383" i="1" s="1"/>
  <c r="AN538" i="1"/>
  <c r="BJ538" i="1" s="1"/>
  <c r="AN614" i="1"/>
  <c r="BJ614" i="1" s="1"/>
  <c r="AN547" i="1"/>
  <c r="BJ547" i="1" s="1"/>
  <c r="AN1004" i="1"/>
  <c r="BJ1004" i="1" s="1"/>
  <c r="AN390" i="1"/>
  <c r="BJ390" i="1" s="1"/>
  <c r="AN481" i="1"/>
  <c r="BJ481" i="1" s="1"/>
  <c r="AN1125" i="1"/>
  <c r="BJ1125" i="1" s="1"/>
  <c r="AN627" i="1"/>
  <c r="BJ627" i="1" s="1"/>
  <c r="AN638" i="1"/>
  <c r="BJ638" i="1" s="1"/>
  <c r="AN110" i="1"/>
  <c r="BJ110" i="1" s="1"/>
  <c r="AN232" i="1"/>
  <c r="BJ232" i="1" s="1"/>
  <c r="AN373" i="1"/>
  <c r="BJ373" i="1" s="1"/>
  <c r="AN694" i="1"/>
  <c r="BJ694" i="1" s="1"/>
  <c r="AN178" i="1"/>
  <c r="BJ178" i="1" s="1"/>
  <c r="AN462" i="1"/>
  <c r="BJ462" i="1" s="1"/>
  <c r="AN802" i="1"/>
  <c r="BJ802" i="1" s="1"/>
  <c r="AN1126" i="1"/>
  <c r="BJ1126" i="1" s="1"/>
  <c r="AN1052" i="1"/>
  <c r="BJ1052" i="1" s="1"/>
  <c r="AN1155" i="1"/>
  <c r="BJ1155" i="1" s="1"/>
  <c r="AN1191" i="1"/>
  <c r="BJ1191" i="1" s="1"/>
  <c r="AN1229" i="1"/>
  <c r="BJ1229" i="1" s="1"/>
  <c r="AN1263" i="1"/>
  <c r="BJ1263" i="1" s="1"/>
  <c r="AN1030" i="1"/>
  <c r="BJ1030" i="1" s="1"/>
  <c r="AN389" i="1"/>
  <c r="BJ389" i="1" s="1"/>
  <c r="AN888" i="1"/>
  <c r="BJ888" i="1" s="1"/>
  <c r="AN148" i="1"/>
  <c r="BJ148" i="1" s="1"/>
  <c r="AN564" i="1"/>
  <c r="BJ564" i="1" s="1"/>
  <c r="AN259" i="1"/>
  <c r="BJ259" i="1" s="1"/>
  <c r="AN854" i="1"/>
  <c r="BJ854" i="1" s="1"/>
  <c r="AN115" i="1"/>
  <c r="BJ115" i="1" s="1"/>
  <c r="AN590" i="1"/>
  <c r="BJ590" i="1" s="1"/>
  <c r="AN439" i="1"/>
  <c r="BJ439" i="1" s="1"/>
  <c r="AN575" i="1"/>
  <c r="BJ575" i="1" s="1"/>
  <c r="AN1288" i="1"/>
  <c r="BJ1288" i="1" s="1"/>
  <c r="AN1060" i="1"/>
  <c r="BJ1060" i="1" s="1"/>
  <c r="AN131" i="1"/>
  <c r="BJ131" i="1" s="1"/>
  <c r="AN249" i="1"/>
  <c r="BJ249" i="1" s="1"/>
  <c r="AN355" i="1"/>
  <c r="BJ355" i="1" s="1"/>
  <c r="AN582" i="1"/>
  <c r="BJ582" i="1" s="1"/>
  <c r="AN945" i="1"/>
  <c r="BJ945" i="1" s="1"/>
  <c r="AN698" i="1"/>
  <c r="BJ698" i="1" s="1"/>
  <c r="AN765" i="1"/>
  <c r="BJ765" i="1" s="1"/>
  <c r="AN867" i="1"/>
  <c r="BJ867" i="1" s="1"/>
  <c r="AN958" i="1"/>
  <c r="BJ958" i="1" s="1"/>
  <c r="AN440" i="1"/>
  <c r="BJ440" i="1" s="1"/>
  <c r="AN830" i="1"/>
  <c r="BJ830" i="1" s="1"/>
  <c r="AN1044" i="1"/>
  <c r="BJ1044" i="1" s="1"/>
  <c r="AN1232" i="1"/>
  <c r="BJ1232" i="1" s="1"/>
  <c r="AN197" i="1"/>
  <c r="BJ197" i="1" s="1"/>
  <c r="AN331" i="1"/>
  <c r="BJ331" i="1" s="1"/>
  <c r="AN503" i="1"/>
  <c r="BJ503" i="1" s="1"/>
  <c r="AN626" i="1"/>
  <c r="BJ626" i="1" s="1"/>
  <c r="AN728" i="1"/>
  <c r="BJ728" i="1" s="1"/>
  <c r="AN448" i="1"/>
  <c r="BJ448" i="1" s="1"/>
  <c r="AN1088" i="1"/>
  <c r="BJ1088" i="1" s="1"/>
  <c r="AN432" i="1"/>
  <c r="BJ432" i="1" s="1"/>
  <c r="AN1013" i="1"/>
  <c r="BJ1013" i="1" s="1"/>
  <c r="AN796" i="1"/>
  <c r="BJ796" i="1" s="1"/>
  <c r="AN986" i="1"/>
  <c r="BJ986" i="1" s="1"/>
  <c r="AN80" i="1"/>
  <c r="BJ80" i="1" s="1"/>
  <c r="AN306" i="1"/>
  <c r="BJ306" i="1" s="1"/>
  <c r="AN491" i="1"/>
  <c r="BJ491" i="1" s="1"/>
  <c r="AN634" i="1"/>
  <c r="BJ634" i="1" s="1"/>
  <c r="AN989" i="1"/>
  <c r="BJ989" i="1" s="1"/>
  <c r="AN1124" i="1"/>
  <c r="BJ1124" i="1" s="1"/>
  <c r="AN43" i="1"/>
  <c r="BJ43" i="1" s="1"/>
  <c r="AN295" i="1"/>
  <c r="BJ295" i="1" s="1"/>
  <c r="AN934" i="1"/>
  <c r="BJ934" i="1" s="1"/>
  <c r="AN658" i="1"/>
  <c r="BJ658" i="1" s="1"/>
  <c r="AN381" i="1"/>
  <c r="BJ381" i="1" s="1"/>
  <c r="AN708" i="1"/>
  <c r="BJ708" i="1" s="1"/>
  <c r="AN1009" i="1"/>
  <c r="BJ1009" i="1" s="1"/>
  <c r="AN260" i="1"/>
  <c r="BJ260" i="1" s="1"/>
  <c r="AN394" i="1"/>
  <c r="BJ394" i="1" s="1"/>
  <c r="AN483" i="1"/>
  <c r="BJ483" i="1" s="1"/>
  <c r="AN1132" i="1"/>
  <c r="BJ1132" i="1" s="1"/>
  <c r="AN119" i="1"/>
  <c r="BJ119" i="1" s="1"/>
  <c r="AN384" i="1"/>
  <c r="BJ384" i="1" s="1"/>
  <c r="AN471" i="1"/>
  <c r="BJ471" i="1" s="1"/>
  <c r="AN585" i="1"/>
  <c r="BJ585" i="1" s="1"/>
  <c r="AN1010" i="1"/>
  <c r="BJ1010" i="1" s="1"/>
  <c r="AN1158" i="1"/>
  <c r="BJ1158" i="1" s="1"/>
  <c r="AN106" i="1"/>
  <c r="BJ106" i="1" s="1"/>
  <c r="AN382" i="1"/>
  <c r="BJ382" i="1" s="1"/>
  <c r="AN531" i="1"/>
  <c r="BJ531" i="1" s="1"/>
  <c r="AN759" i="1"/>
  <c r="BJ759" i="1" s="1"/>
  <c r="AN1175" i="1"/>
  <c r="BJ1175" i="1" s="1"/>
  <c r="AN862" i="1"/>
  <c r="BJ862" i="1" s="1"/>
  <c r="AN592" i="1"/>
  <c r="BJ592" i="1" s="1"/>
  <c r="AN321" i="1"/>
  <c r="BJ321" i="1" s="1"/>
  <c r="AN831" i="1"/>
  <c r="BJ831" i="1" s="1"/>
  <c r="AN45" i="1"/>
  <c r="BJ45" i="1" s="1"/>
  <c r="AN577" i="1"/>
  <c r="BJ577" i="1" s="1"/>
  <c r="AN1292" i="1"/>
  <c r="BJ1292" i="1" s="1"/>
  <c r="AN262" i="1"/>
  <c r="BJ262" i="1" s="1"/>
  <c r="AN591" i="1"/>
  <c r="BJ591" i="1" s="1"/>
  <c r="AN652" i="1"/>
  <c r="BJ652" i="1" s="1"/>
  <c r="AN767" i="1"/>
  <c r="BJ767" i="1" s="1"/>
  <c r="AN1114" i="1"/>
  <c r="BJ1114" i="1" s="1"/>
  <c r="AN606" i="1"/>
  <c r="BJ606" i="1" s="1"/>
  <c r="AN853" i="1"/>
  <c r="BJ853" i="1" s="1"/>
  <c r="AN869" i="1"/>
  <c r="BJ869" i="1" s="1"/>
  <c r="AN901" i="1"/>
  <c r="BJ901" i="1" s="1"/>
  <c r="AN92" i="1"/>
  <c r="BJ92" i="1" s="1"/>
  <c r="AN215" i="1"/>
  <c r="BJ215" i="1" s="1"/>
  <c r="AN342" i="1"/>
  <c r="BJ342" i="1" s="1"/>
  <c r="AN924" i="1"/>
  <c r="BJ924" i="1" s="1"/>
  <c r="AN1049" i="1"/>
  <c r="BJ1049" i="1" s="1"/>
  <c r="AN81" i="1"/>
  <c r="BJ81" i="1" s="1"/>
  <c r="AN206" i="1"/>
  <c r="BJ206" i="1" s="1"/>
  <c r="AN351" i="1"/>
  <c r="BJ351" i="1" s="1"/>
  <c r="AN523" i="1"/>
  <c r="BJ523" i="1" s="1"/>
  <c r="AN443" i="1"/>
  <c r="BJ443" i="1" s="1"/>
  <c r="AN866" i="1"/>
  <c r="BJ866" i="1" s="1"/>
  <c r="AN209" i="1"/>
  <c r="BJ209" i="1" s="1"/>
  <c r="AN200" i="1"/>
  <c r="BJ200" i="1" s="1"/>
  <c r="AN686" i="1"/>
  <c r="BJ686" i="1" s="1"/>
  <c r="AN339" i="1"/>
  <c r="BJ339" i="1" s="1"/>
  <c r="AN645" i="1"/>
  <c r="BJ645" i="1" s="1"/>
  <c r="AN1016" i="1"/>
  <c r="BJ1016" i="1" s="1"/>
  <c r="AN560" i="1"/>
  <c r="BJ560" i="1" s="1"/>
  <c r="AN949" i="1"/>
  <c r="BJ949" i="1" s="1"/>
  <c r="AN1063" i="1"/>
  <c r="BJ1063" i="1" s="1"/>
  <c r="AN669" i="1"/>
  <c r="BJ669" i="1" s="1"/>
  <c r="AN8" i="1"/>
  <c r="BJ8" i="1" s="1"/>
  <c r="AN192" i="1"/>
  <c r="BJ192" i="1" s="1"/>
  <c r="AN825" i="1"/>
  <c r="BJ825" i="1" s="1"/>
  <c r="AN6" i="1"/>
  <c r="BJ6" i="1" s="1"/>
  <c r="AN496" i="1"/>
  <c r="BJ496" i="1" s="1"/>
  <c r="AN34" i="1"/>
  <c r="BJ34" i="1" s="1"/>
  <c r="AN2" i="1"/>
  <c r="BJ2" i="1" s="1"/>
  <c r="AN143" i="1"/>
  <c r="BJ143" i="1" s="1"/>
  <c r="AN265" i="1"/>
  <c r="BJ265" i="1" s="1"/>
  <c r="AN97" i="1"/>
  <c r="BJ97" i="1" s="1"/>
  <c r="AN486" i="1"/>
  <c r="BJ486" i="1" s="1"/>
  <c r="AN600" i="1"/>
  <c r="BJ600" i="1" s="1"/>
  <c r="AN1015" i="1"/>
  <c r="BJ1015" i="1" s="1"/>
  <c r="AN1190" i="1"/>
  <c r="BJ1190" i="1" s="1"/>
  <c r="AN132" i="1"/>
  <c r="BJ132" i="1" s="1"/>
  <c r="AN548" i="1"/>
  <c r="BJ548" i="1" s="1"/>
  <c r="AN1177" i="1"/>
  <c r="BJ1177" i="1" s="1"/>
  <c r="AN1233" i="1"/>
  <c r="BJ1233" i="1" s="1"/>
  <c r="AN1249" i="1"/>
  <c r="BJ1249" i="1" s="1"/>
  <c r="AN1267" i="1"/>
  <c r="BJ1267" i="1" s="1"/>
  <c r="AN649" i="1"/>
  <c r="BJ649" i="1" s="1"/>
  <c r="AN1148" i="1"/>
  <c r="BJ1148" i="1" s="1"/>
  <c r="AN555" i="1"/>
  <c r="BJ555" i="1" s="1"/>
  <c r="AN218" i="1"/>
  <c r="BJ218" i="1" s="1"/>
  <c r="AN781" i="1"/>
  <c r="BJ781" i="1" s="1"/>
  <c r="AN146" i="1"/>
  <c r="BJ146" i="1" s="1"/>
  <c r="AN67" i="1"/>
  <c r="BJ67" i="1" s="1"/>
  <c r="AN982" i="1"/>
  <c r="BJ982" i="1" s="1"/>
  <c r="AN1138" i="1"/>
  <c r="BJ1138" i="1" s="1"/>
  <c r="AN19" i="1"/>
  <c r="BJ19" i="1" s="1"/>
  <c r="AN284" i="1"/>
  <c r="BJ284" i="1" s="1"/>
  <c r="AN593" i="1"/>
  <c r="BJ593" i="1" s="1"/>
  <c r="AN661" i="1"/>
  <c r="BJ661" i="1" s="1"/>
  <c r="AN59" i="1"/>
  <c r="BJ59" i="1" s="1"/>
  <c r="AN291" i="1"/>
  <c r="BJ291" i="1" s="1"/>
  <c r="AN477" i="1"/>
  <c r="BJ477" i="1" s="1"/>
  <c r="AN903" i="1"/>
  <c r="BJ903" i="1" s="1"/>
  <c r="AN1182" i="1"/>
  <c r="BJ1182" i="1" s="1"/>
  <c r="AN101" i="1"/>
  <c r="BJ101" i="1" s="1"/>
  <c r="AN745" i="1"/>
  <c r="BJ745" i="1" s="1"/>
  <c r="AN939" i="1"/>
  <c r="BJ939" i="1" s="1"/>
  <c r="AN1097" i="1"/>
  <c r="BJ1097" i="1" s="1"/>
  <c r="AN99" i="1"/>
  <c r="BJ99" i="1" s="1"/>
  <c r="AN1302" i="1"/>
  <c r="BJ1302" i="1" s="1"/>
  <c r="AN605" i="1"/>
  <c r="BJ605" i="1" s="1"/>
  <c r="AN371" i="1"/>
  <c r="BJ371" i="1" s="1"/>
  <c r="AN1073" i="1"/>
  <c r="BJ1073" i="1" s="1"/>
  <c r="AN968" i="1"/>
  <c r="BJ968" i="1" s="1"/>
  <c r="AN480" i="1"/>
  <c r="BJ480" i="1" s="1"/>
  <c r="AN684" i="1"/>
  <c r="BJ684" i="1" s="1"/>
  <c r="AN229" i="1"/>
  <c r="BJ229" i="1" s="1"/>
  <c r="AN65" i="1"/>
  <c r="BJ65" i="1" s="1"/>
  <c r="AN194" i="1"/>
  <c r="BJ194" i="1" s="1"/>
  <c r="AN326" i="1"/>
  <c r="BJ326" i="1" s="1"/>
  <c r="AN413" i="1"/>
  <c r="BJ413" i="1" s="1"/>
  <c r="AN515" i="1"/>
  <c r="BJ515" i="1" s="1"/>
  <c r="AN155" i="1"/>
  <c r="BJ155" i="1" s="1"/>
  <c r="AN834" i="1"/>
  <c r="BJ834" i="1" s="1"/>
  <c r="AN1041" i="1"/>
  <c r="BJ1041" i="1" s="1"/>
  <c r="AN30" i="1"/>
  <c r="BJ30" i="1" s="1"/>
  <c r="AN165" i="1"/>
  <c r="BJ165" i="1" s="1"/>
  <c r="AN1042" i="1"/>
  <c r="BJ1042" i="1" s="1"/>
  <c r="AN141" i="1"/>
  <c r="BJ141" i="1" s="1"/>
  <c r="AN559" i="1"/>
  <c r="BJ559" i="1" s="1"/>
  <c r="AN662" i="1"/>
  <c r="BJ662" i="1" s="1"/>
  <c r="AN963" i="1"/>
  <c r="BJ963" i="1" s="1"/>
  <c r="AN1161" i="1"/>
  <c r="BJ1161" i="1" s="1"/>
  <c r="AN1269" i="1"/>
  <c r="BJ1269" i="1" s="1"/>
  <c r="AN354" i="1"/>
  <c r="BJ354" i="1" s="1"/>
  <c r="AN107" i="1"/>
  <c r="BJ107" i="1" s="1"/>
  <c r="AN601" i="1"/>
  <c r="BJ601" i="1" s="1"/>
  <c r="AN994" i="1"/>
  <c r="BJ994" i="1" s="1"/>
  <c r="AN50" i="1"/>
  <c r="BJ50" i="1" s="1"/>
  <c r="AN451" i="1"/>
  <c r="BJ451" i="1" s="1"/>
  <c r="AN316" i="1"/>
  <c r="BJ316" i="1" s="1"/>
  <c r="AN864" i="1"/>
  <c r="BJ864" i="1" s="1"/>
  <c r="AN697" i="1"/>
  <c r="BJ697" i="1" s="1"/>
  <c r="AN118" i="1"/>
  <c r="BJ118" i="1" s="1"/>
  <c r="AN277" i="1"/>
  <c r="BJ277" i="1" s="1"/>
  <c r="AN628" i="1"/>
  <c r="BJ628" i="1" s="1"/>
  <c r="AN136" i="1"/>
  <c r="BJ136" i="1" s="1"/>
  <c r="AN1069" i="1"/>
  <c r="BJ1069" i="1" s="1"/>
  <c r="AN417" i="1"/>
  <c r="BJ417" i="1" s="1"/>
  <c r="AN283" i="1"/>
  <c r="BJ283" i="1" s="1"/>
  <c r="AN1260" i="1"/>
  <c r="BJ1260" i="1" s="1"/>
  <c r="AN561" i="1"/>
  <c r="BJ561" i="1" s="1"/>
  <c r="AN1101" i="1"/>
  <c r="BJ1101" i="1" s="1"/>
  <c r="AN880" i="1"/>
  <c r="BJ880" i="1" s="1"/>
  <c r="AN727" i="1"/>
  <c r="BJ727" i="1" s="1"/>
  <c r="AN372" i="1"/>
  <c r="BJ372" i="1" s="1"/>
  <c r="AN352" i="1"/>
  <c r="BJ352" i="1" s="1"/>
  <c r="AN171" i="1"/>
  <c r="BJ171" i="1" s="1"/>
  <c r="AN1246" i="1"/>
  <c r="BJ1246" i="1" s="1"/>
  <c r="AN403" i="1"/>
  <c r="BJ403" i="1" s="1"/>
  <c r="AN1149" i="1"/>
  <c r="BJ1149" i="1" s="1"/>
  <c r="AN1050" i="1"/>
  <c r="BJ1050" i="1" s="1"/>
  <c r="AN357" i="1"/>
  <c r="BJ357" i="1" s="1"/>
  <c r="AN335" i="1"/>
  <c r="BJ335" i="1" s="1"/>
  <c r="AN195" i="1"/>
  <c r="BJ195" i="1" s="1"/>
  <c r="AN572" i="1"/>
  <c r="BJ572" i="1" s="1"/>
  <c r="AN162" i="1"/>
  <c r="BJ162" i="1" s="1"/>
  <c r="AN184" i="1"/>
  <c r="BJ184" i="1" s="1"/>
  <c r="AN1218" i="1"/>
  <c r="BJ1218" i="1" s="1"/>
  <c r="AN163" i="1"/>
  <c r="BJ163" i="1" s="1"/>
  <c r="AN100" i="1"/>
  <c r="BJ100" i="1" s="1"/>
  <c r="AN84" i="1"/>
  <c r="BJ84" i="1" s="1"/>
  <c r="AN183" i="1"/>
  <c r="BJ183" i="1" s="1"/>
  <c r="AN623" i="1"/>
  <c r="BJ623" i="1" s="1"/>
  <c r="AN344" i="1"/>
  <c r="BJ344" i="1" s="1"/>
  <c r="AN1056" i="1"/>
  <c r="BJ1056" i="1" s="1"/>
  <c r="AN544" i="1"/>
  <c r="BJ544" i="1" s="1"/>
  <c r="AN363" i="1"/>
  <c r="BJ363" i="1" s="1"/>
  <c r="AN484" i="1"/>
  <c r="BJ484" i="1" s="1"/>
  <c r="AN1006" i="1"/>
  <c r="BJ1006" i="1" s="1"/>
  <c r="AN1001" i="1"/>
  <c r="BJ1001" i="1" s="1"/>
  <c r="AN667" i="1"/>
  <c r="BJ667" i="1" s="1"/>
  <c r="AN210" i="1"/>
  <c r="BJ210" i="1" s="1"/>
  <c r="AN1210" i="1"/>
  <c r="BJ1210" i="1" s="1"/>
  <c r="AN843" i="1"/>
  <c r="BJ843" i="1" s="1"/>
  <c r="AN26" i="1"/>
  <c r="BJ26" i="1" s="1"/>
  <c r="AN813" i="1"/>
  <c r="BJ813" i="1" s="1"/>
  <c r="AN113" i="1"/>
  <c r="BJ113" i="1" s="1"/>
  <c r="AN272" i="1"/>
  <c r="BJ272" i="1" s="1"/>
  <c r="AN842" i="1"/>
  <c r="BJ842" i="1" s="1"/>
  <c r="AN52" i="1"/>
  <c r="BJ52" i="1" s="1"/>
  <c r="AN1096" i="1"/>
  <c r="BJ1096" i="1" s="1"/>
  <c r="AN809" i="1"/>
  <c r="BJ809" i="1" s="1"/>
  <c r="AN231" i="1"/>
  <c r="BJ231" i="1" s="1"/>
  <c r="AN188" i="1"/>
  <c r="BJ188" i="1" s="1"/>
  <c r="AN74" i="1"/>
  <c r="BJ74" i="1" s="1"/>
  <c r="AN375" i="1"/>
  <c r="BJ375" i="1" s="1"/>
  <c r="AN668" i="1"/>
  <c r="BJ668" i="1" s="1"/>
  <c r="AN252" i="1"/>
  <c r="BJ252" i="1" s="1"/>
  <c r="AN436" i="1"/>
  <c r="BJ436" i="1" s="1"/>
  <c r="AN1307" i="1"/>
  <c r="BJ1307" i="1" s="1"/>
  <c r="AN977" i="1"/>
  <c r="BJ977" i="1" s="1"/>
  <c r="AN579" i="1"/>
  <c r="BJ579" i="1" s="1"/>
  <c r="AN1003" i="1"/>
  <c r="BJ1003" i="1" s="1"/>
  <c r="AN858" i="1"/>
  <c r="BJ858" i="1" s="1"/>
  <c r="AN740" i="1"/>
  <c r="BJ740" i="1" s="1"/>
  <c r="AN290" i="1"/>
  <c r="BJ290" i="1" s="1"/>
  <c r="AN35" i="1"/>
  <c r="BJ35" i="1" s="1"/>
  <c r="AN438" i="1"/>
  <c r="BJ438" i="1" s="1"/>
  <c r="AN23" i="1"/>
  <c r="BJ23" i="1" s="1"/>
  <c r="AN737" i="1"/>
  <c r="BJ737" i="1" s="1"/>
  <c r="AN343" i="1"/>
  <c r="BJ343" i="1" s="1"/>
  <c r="AN69" i="1"/>
  <c r="BJ69" i="1" s="1"/>
  <c r="AN244" i="1"/>
  <c r="BJ244" i="1" s="1"/>
  <c r="AN1028" i="1"/>
  <c r="BJ1028" i="1" s="1"/>
  <c r="AN61" i="1"/>
  <c r="BJ61" i="1" s="1"/>
  <c r="AN398" i="1"/>
  <c r="BJ398" i="1" s="1"/>
  <c r="AN1014" i="1"/>
  <c r="BJ1014" i="1" s="1"/>
  <c r="AN704" i="1"/>
  <c r="BJ704" i="1" s="1"/>
  <c r="AN995" i="1"/>
  <c r="BJ995" i="1" s="1"/>
  <c r="AN274" i="1"/>
  <c r="BJ274" i="1" s="1"/>
  <c r="AN918" i="1"/>
  <c r="BJ918" i="1" s="1"/>
  <c r="AN699" i="1"/>
  <c r="BJ699" i="1" s="1"/>
  <c r="AN367" i="1"/>
  <c r="BJ367" i="1" s="1"/>
  <c r="AN751" i="1"/>
  <c r="BJ751" i="1" s="1"/>
  <c r="AN470" i="1"/>
  <c r="BJ470" i="1" s="1"/>
  <c r="AN190" i="1"/>
  <c r="BJ190" i="1" s="1"/>
  <c r="AN44" i="1"/>
  <c r="BJ44" i="1" s="1"/>
  <c r="AN761" i="1"/>
  <c r="BJ761" i="1" s="1"/>
  <c r="AN574" i="1"/>
  <c r="BJ574" i="1" s="1"/>
  <c r="AN586" i="1"/>
  <c r="BJ586" i="1" s="1"/>
  <c r="AN71" i="1"/>
  <c r="BJ71" i="1" s="1"/>
  <c r="AN442" i="1"/>
  <c r="BJ442" i="1" s="1"/>
  <c r="AN311" i="1"/>
  <c r="BJ311" i="1" s="1"/>
  <c r="AN4" i="1"/>
  <c r="BJ4" i="1" s="1"/>
  <c r="AN910" i="1"/>
  <c r="BJ910" i="1" s="1"/>
  <c r="AN397" i="1"/>
  <c r="BJ397" i="1" s="1"/>
  <c r="AN430" i="1"/>
  <c r="BJ430" i="1" s="1"/>
  <c r="AN63" i="1"/>
  <c r="BJ63" i="1" s="1"/>
  <c r="AN293" i="1"/>
  <c r="BJ293" i="1" s="1"/>
  <c r="AN109" i="1"/>
  <c r="BJ109" i="1" s="1"/>
  <c r="AN629" i="1"/>
  <c r="BJ629" i="1" s="1"/>
  <c r="AN14" i="1"/>
  <c r="BJ14" i="1" s="1"/>
  <c r="AN905" i="1"/>
  <c r="BJ905" i="1" s="1"/>
  <c r="AN87" i="1"/>
  <c r="BJ87" i="1" s="1"/>
  <c r="AN1306" i="1"/>
  <c r="BJ1306" i="1" s="1"/>
  <c r="X62" i="3"/>
  <c r="AR49" i="3"/>
  <c r="AO626" i="1"/>
  <c r="BK626" i="1" s="1"/>
  <c r="AO642" i="1"/>
  <c r="BK642" i="1" s="1"/>
  <c r="Y62" i="3"/>
  <c r="Z62" i="3" s="1"/>
  <c r="AS49" i="3" s="1"/>
  <c r="AO831" i="1"/>
  <c r="BK831" i="1" s="1"/>
  <c r="AO624" i="1"/>
  <c r="BK624" i="1" s="1"/>
  <c r="AO644" i="1"/>
  <c r="BK644" i="1" s="1"/>
  <c r="AO629" i="1"/>
  <c r="BK629" i="1" s="1"/>
  <c r="AO645" i="1"/>
  <c r="BK645" i="1" s="1"/>
  <c r="AO630" i="1"/>
  <c r="BK630" i="1" s="1"/>
  <c r="AO625" i="1"/>
  <c r="BK625" i="1" s="1"/>
  <c r="AO827" i="1"/>
  <c r="BK827" i="1" s="1"/>
  <c r="AO628" i="1"/>
  <c r="BK628" i="1" s="1"/>
  <c r="AO1105" i="1"/>
  <c r="BK1105" i="1" s="1"/>
  <c r="AO1145" i="1"/>
  <c r="BK1145" i="1" s="1"/>
  <c r="AO1177" i="1"/>
  <c r="BK1177" i="1" s="1"/>
  <c r="AO1106" i="1"/>
  <c r="BK1106" i="1" s="1"/>
  <c r="AO1146" i="1"/>
  <c r="BK1146" i="1" s="1"/>
  <c r="AO1178" i="1"/>
  <c r="BK1178" i="1" s="1"/>
  <c r="AO1107" i="1"/>
  <c r="BK1107" i="1" s="1"/>
  <c r="AO1147" i="1"/>
  <c r="BK1147" i="1" s="1"/>
  <c r="AO1179" i="1"/>
  <c r="BK1179" i="1" s="1"/>
  <c r="AO641" i="1"/>
  <c r="BK641" i="1" s="1"/>
  <c r="AO1172" i="1"/>
  <c r="BK1172" i="1" s="1"/>
  <c r="AO1180" i="1"/>
  <c r="BK1180" i="1" s="1"/>
  <c r="AO830" i="1"/>
  <c r="BK830" i="1" s="1"/>
  <c r="AO828" i="1"/>
  <c r="BK828" i="1" s="1"/>
  <c r="AO1173" i="1"/>
  <c r="BK1173" i="1" s="1"/>
  <c r="AO829" i="1"/>
  <c r="BK829" i="1" s="1"/>
  <c r="AO1174" i="1"/>
  <c r="BK1174" i="1" s="1"/>
  <c r="AO1103" i="1"/>
  <c r="BK1103" i="1" s="1"/>
  <c r="AO1143" i="1"/>
  <c r="BK1143" i="1" s="1"/>
  <c r="AO1175" i="1"/>
  <c r="BK1175" i="1" s="1"/>
  <c r="AO1192" i="1"/>
  <c r="BK1192" i="1" s="1"/>
  <c r="AO1303" i="1"/>
  <c r="BK1303" i="1" s="1"/>
  <c r="AQ1065" i="1"/>
  <c r="BM1065" i="1" s="1"/>
  <c r="AQ795" i="1"/>
  <c r="BM795" i="1" s="1"/>
  <c r="AO636" i="1"/>
  <c r="BK636" i="1" s="1"/>
  <c r="AQ1278" i="1"/>
  <c r="BM1278" i="1" s="1"/>
  <c r="AO1030" i="1"/>
  <c r="BK1030" i="1" s="1"/>
  <c r="AQ379" i="1"/>
  <c r="BM379" i="1" s="1"/>
  <c r="AO563" i="1"/>
  <c r="BK563" i="1" s="1"/>
  <c r="X61" i="3"/>
  <c r="AR48" i="3"/>
  <c r="Y61" i="3"/>
  <c r="Z61" i="3" s="1"/>
  <c r="AS48" i="3" s="1"/>
  <c r="AO115" i="1"/>
  <c r="BK115" i="1" s="1"/>
  <c r="AO937" i="1"/>
  <c r="BK937" i="1" s="1"/>
  <c r="AO114" i="1"/>
  <c r="BK114" i="1" s="1"/>
  <c r="AO956" i="1"/>
  <c r="BK956" i="1" s="1"/>
  <c r="AO547" i="1"/>
  <c r="BK547" i="1" s="1"/>
  <c r="AO1209" i="1"/>
  <c r="BK1209" i="1" s="1"/>
  <c r="AO1098" i="1"/>
  <c r="BK1098" i="1" s="1"/>
  <c r="AO1210" i="1"/>
  <c r="BK1210" i="1" s="1"/>
  <c r="AO1099" i="1"/>
  <c r="BK1099" i="1" s="1"/>
  <c r="AO1211" i="1"/>
  <c r="BK1211" i="1" s="1"/>
  <c r="AO113" i="1"/>
  <c r="BK113" i="1" s="1"/>
  <c r="AO1100" i="1"/>
  <c r="BK1100" i="1" s="1"/>
  <c r="AO1276" i="1"/>
  <c r="BK1276" i="1" s="1"/>
  <c r="AO116" i="1"/>
  <c r="BK116" i="1" s="1"/>
  <c r="AO957" i="1"/>
  <c r="BK957" i="1" s="1"/>
  <c r="AO1101" i="1"/>
  <c r="BK1101" i="1" s="1"/>
  <c r="AO658" i="1"/>
  <c r="BK658" i="1" s="1"/>
  <c r="AO958" i="1"/>
  <c r="BK958" i="1" s="1"/>
  <c r="AO959" i="1"/>
  <c r="BK959" i="1" s="1"/>
  <c r="AO1248" i="1"/>
  <c r="BK1248" i="1" s="1"/>
  <c r="AO1120" i="1"/>
  <c r="BK1120" i="1" s="1"/>
  <c r="AQ1096" i="1"/>
  <c r="BM1096" i="1" s="1"/>
  <c r="AO879" i="1"/>
  <c r="BK879" i="1" s="1"/>
  <c r="AQ377" i="1"/>
  <c r="BM377" i="1" s="1"/>
  <c r="AO110" i="1"/>
  <c r="BK110" i="1" s="1"/>
  <c r="AO358" i="1"/>
  <c r="BK358" i="1" s="1"/>
  <c r="AQ45" i="1"/>
  <c r="BM45" i="1" s="1"/>
  <c r="AN857" i="1"/>
  <c r="BJ857" i="1" s="1"/>
  <c r="AN715" i="1"/>
  <c r="BJ715" i="1" s="1"/>
  <c r="AN960" i="1"/>
  <c r="BJ960" i="1" s="1"/>
  <c r="AO729" i="1"/>
  <c r="BK729" i="1" s="1"/>
  <c r="X27" i="3"/>
  <c r="AR24" i="3"/>
  <c r="AP1297" i="6"/>
  <c r="AP1249" i="6"/>
  <c r="AP1233" i="6"/>
  <c r="AP1310" i="6"/>
  <c r="AP1294" i="6"/>
  <c r="AP1278" i="6"/>
  <c r="AP1246" i="6"/>
  <c r="AP1230" i="6"/>
  <c r="AP1307" i="6"/>
  <c r="AP1291" i="6"/>
  <c r="AP1275" i="6"/>
  <c r="AP1259" i="6"/>
  <c r="AP1243" i="6"/>
  <c r="AP1304" i="6"/>
  <c r="AP1288" i="6"/>
  <c r="AP1272" i="6"/>
  <c r="AP1256" i="6"/>
  <c r="AP1240" i="6"/>
  <c r="AP1301" i="6"/>
  <c r="AP1285" i="6"/>
  <c r="AP1269" i="6"/>
  <c r="AP1253" i="6"/>
  <c r="AP1237" i="6"/>
  <c r="AP1298" i="6"/>
  <c r="AP1282" i="6"/>
  <c r="AP1266" i="6"/>
  <c r="AP1250" i="6"/>
  <c r="AP1311" i="6"/>
  <c r="AP1295" i="6"/>
  <c r="AP1279" i="6"/>
  <c r="AP1263" i="6"/>
  <c r="AP1247" i="6"/>
  <c r="AP1231" i="6"/>
  <c r="AP1308" i="6"/>
  <c r="AP1292" i="6"/>
  <c r="AP1276" i="6"/>
  <c r="AP1244" i="6"/>
  <c r="AP1228" i="6"/>
  <c r="AP1289" i="6"/>
  <c r="AP1257" i="6"/>
  <c r="AP1241" i="6"/>
  <c r="AP1225" i="6"/>
  <c r="AP1302" i="6"/>
  <c r="AP1286" i="6"/>
  <c r="AP1270" i="6"/>
  <c r="AP1254" i="6"/>
  <c r="AP1238" i="6"/>
  <c r="AP1299" i="6"/>
  <c r="AP1283" i="6"/>
  <c r="AP1267" i="6"/>
  <c r="AP1296" i="6"/>
  <c r="AP1280" i="6"/>
  <c r="AP1264" i="6"/>
  <c r="AP1248" i="6"/>
  <c r="AP1232" i="6"/>
  <c r="AP1309" i="6"/>
  <c r="AP1293" i="6"/>
  <c r="AP1277" i="6"/>
  <c r="AP1245" i="6"/>
  <c r="AP1229" i="6"/>
  <c r="AP1206" i="6"/>
  <c r="AP1190" i="6"/>
  <c r="AP1174" i="6"/>
  <c r="AP1158" i="6"/>
  <c r="AP1126" i="6"/>
  <c r="AP1094" i="6"/>
  <c r="AP1078" i="6"/>
  <c r="AP1062" i="6"/>
  <c r="AP1046" i="6"/>
  <c r="AP1014" i="6"/>
  <c r="AP998" i="6"/>
  <c r="AP966" i="6"/>
  <c r="AP950" i="6"/>
  <c r="AP934" i="6"/>
  <c r="AP918" i="6"/>
  <c r="AP854" i="6"/>
  <c r="AP838" i="6"/>
  <c r="AP822" i="6"/>
  <c r="AP806" i="6"/>
  <c r="AP790" i="6"/>
  <c r="AP774" i="6"/>
  <c r="AP758" i="6"/>
  <c r="AP742" i="6"/>
  <c r="AP726" i="6"/>
  <c r="AP710" i="6"/>
  <c r="AP694" i="6"/>
  <c r="AP678" i="6"/>
  <c r="AP662" i="6"/>
  <c r="AP1203" i="6"/>
  <c r="AP1187" i="6"/>
  <c r="AP1171" i="6"/>
  <c r="AP1155" i="6"/>
  <c r="AP1091" i="6"/>
  <c r="AP1075" i="6"/>
  <c r="AP1059" i="6"/>
  <c r="AP1043" i="6"/>
  <c r="AP1011" i="6"/>
  <c r="AP995" i="6"/>
  <c r="AP979" i="6"/>
  <c r="AP947" i="6"/>
  <c r="AP931" i="6"/>
  <c r="AP915" i="6"/>
  <c r="AP851" i="6"/>
  <c r="AP835" i="6"/>
  <c r="AP803" i="6"/>
  <c r="AP787" i="6"/>
  <c r="AP771" i="6"/>
  <c r="AP755" i="6"/>
  <c r="AP739" i="6"/>
  <c r="AP723" i="6"/>
  <c r="AP707" i="6"/>
  <c r="AP675" i="6"/>
  <c r="AP1234" i="6"/>
  <c r="AP1223" i="6"/>
  <c r="AP1200" i="6"/>
  <c r="AP1184" i="6"/>
  <c r="AP1168" i="6"/>
  <c r="AP1120" i="6"/>
  <c r="AP1088" i="6"/>
  <c r="AP1072" i="6"/>
  <c r="AP1056" i="6"/>
  <c r="AP1040" i="6"/>
  <c r="AP1024" i="6"/>
  <c r="AP1008" i="6"/>
  <c r="AP992" i="6"/>
  <c r="AP976" i="6"/>
  <c r="AP944" i="6"/>
  <c r="AP928" i="6"/>
  <c r="AP896" i="6"/>
  <c r="AP848" i="6"/>
  <c r="AP832" i="6"/>
  <c r="AP816" i="6"/>
  <c r="AP800" i="6"/>
  <c r="AP784" i="6"/>
  <c r="AP768" i="6"/>
  <c r="AP752" i="6"/>
  <c r="AP736" i="6"/>
  <c r="AP720" i="6"/>
  <c r="AP704" i="6"/>
  <c r="AP688" i="6"/>
  <c r="AP672" i="6"/>
  <c r="AP1284" i="6"/>
  <c r="AP1221" i="6"/>
  <c r="AP1213" i="6"/>
  <c r="AP1181" i="6"/>
  <c r="AP1165" i="6"/>
  <c r="AP1149" i="6"/>
  <c r="AP1133" i="6"/>
  <c r="AP1117" i="6"/>
  <c r="AP1085" i="6"/>
  <c r="AP1069" i="6"/>
  <c r="AP1053" i="6"/>
  <c r="AP1021" i="6"/>
  <c r="AP1005" i="6"/>
  <c r="AP989" i="6"/>
  <c r="AP973" i="6"/>
  <c r="AP941" i="6"/>
  <c r="AP925" i="6"/>
  <c r="AP909" i="6"/>
  <c r="AP893" i="6"/>
  <c r="AP877" i="6"/>
  <c r="AP861" i="6"/>
  <c r="AP845" i="6"/>
  <c r="AP829" i="6"/>
  <c r="AP813" i="6"/>
  <c r="AP797" i="6"/>
  <c r="AP781" i="6"/>
  <c r="AP765" i="6"/>
  <c r="AP749" i="6"/>
  <c r="AP733" i="6"/>
  <c r="AP717" i="6"/>
  <c r="AP701" i="6"/>
  <c r="AP1287" i="6"/>
  <c r="AP1210" i="6"/>
  <c r="AP1194" i="6"/>
  <c r="AP1178" i="6"/>
  <c r="AP1162" i="6"/>
  <c r="AP1146" i="6"/>
  <c r="AP1130" i="6"/>
  <c r="AP1098" i="6"/>
  <c r="AP1082" i="6"/>
  <c r="AP1066" i="6"/>
  <c r="AP1050" i="6"/>
  <c r="AP1034" i="6"/>
  <c r="AP1018" i="6"/>
  <c r="AP986" i="6"/>
  <c r="AP970" i="6"/>
  <c r="AP954" i="6"/>
  <c r="AP938" i="6"/>
  <c r="AP922" i="6"/>
  <c r="AP906" i="6"/>
  <c r="AP874" i="6"/>
  <c r="AP810" i="6"/>
  <c r="AP794" i="6"/>
  <c r="AP778" i="6"/>
  <c r="AP762" i="6"/>
  <c r="AP746" i="6"/>
  <c r="AP730" i="6"/>
  <c r="AP698" i="6"/>
  <c r="AP1290" i="6"/>
  <c r="AP1258" i="6"/>
  <c r="AP1255" i="6"/>
  <c r="AP1242" i="6"/>
  <c r="AP1239" i="6"/>
  <c r="AP1219" i="6"/>
  <c r="AP1207" i="6"/>
  <c r="AP1175" i="6"/>
  <c r="AP1127" i="6"/>
  <c r="AP1111" i="6"/>
  <c r="AP1095" i="6"/>
  <c r="AP1079" i="6"/>
  <c r="AP1063" i="6"/>
  <c r="AP1047" i="6"/>
  <c r="AP1031" i="6"/>
  <c r="AP1015" i="6"/>
  <c r="AP999" i="6"/>
  <c r="AP983" i="6"/>
  <c r="AP967" i="6"/>
  <c r="AP951" i="6"/>
  <c r="AP919" i="6"/>
  <c r="AP871" i="6"/>
  <c r="AP855" i="6"/>
  <c r="AP839" i="6"/>
  <c r="AP823" i="6"/>
  <c r="AP807" i="6"/>
  <c r="AP791" i="6"/>
  <c r="AP775" i="6"/>
  <c r="AP759" i="6"/>
  <c r="AP743" i="6"/>
  <c r="AP711" i="6"/>
  <c r="AP695" i="6"/>
  <c r="AP679" i="6"/>
  <c r="AP663" i="6"/>
  <c r="AP1252" i="6"/>
  <c r="AP1204" i="6"/>
  <c r="AP1188" i="6"/>
  <c r="AP1172" i="6"/>
  <c r="AP1108" i="6"/>
  <c r="AP1092" i="6"/>
  <c r="AP1076" i="6"/>
  <c r="AP1060" i="6"/>
  <c r="AP1044" i="6"/>
  <c r="AP1028" i="6"/>
  <c r="AP1012" i="6"/>
  <c r="AP996" i="6"/>
  <c r="AP980" i="6"/>
  <c r="AP964" i="6"/>
  <c r="AP948" i="6"/>
  <c r="AP932" i="6"/>
  <c r="AP916" i="6"/>
  <c r="AP900" i="6"/>
  <c r="AP852" i="6"/>
  <c r="AP836" i="6"/>
  <c r="AP820" i="6"/>
  <c r="AP804" i="6"/>
  <c r="AP756" i="6"/>
  <c r="AP740" i="6"/>
  <c r="AP724" i="6"/>
  <c r="AP708" i="6"/>
  <c r="AP676" i="6"/>
  <c r="AP660" i="6"/>
  <c r="AP1217" i="6"/>
  <c r="AP1201" i="6"/>
  <c r="AP1169" i="6"/>
  <c r="AP1153" i="6"/>
  <c r="AP1137" i="6"/>
  <c r="AP1121" i="6"/>
  <c r="AP1089" i="6"/>
  <c r="AP1073" i="6"/>
  <c r="AP1057" i="6"/>
  <c r="AP1041" i="6"/>
  <c r="AP1025" i="6"/>
  <c r="AP1009" i="6"/>
  <c r="AP977" i="6"/>
  <c r="AP961" i="6"/>
  <c r="AP945" i="6"/>
  <c r="AP929" i="6"/>
  <c r="AP913" i="6"/>
  <c r="AP897" i="6"/>
  <c r="AP865" i="6"/>
  <c r="AP833" i="6"/>
  <c r="AP817" i="6"/>
  <c r="AP801" i="6"/>
  <c r="AP785" i="6"/>
  <c r="AP769" i="6"/>
  <c r="AP753" i="6"/>
  <c r="AP721" i="6"/>
  <c r="AP705" i="6"/>
  <c r="AP689" i="6"/>
  <c r="AP673" i="6"/>
  <c r="AP657" i="6"/>
  <c r="AP641" i="6"/>
  <c r="AP1214" i="6"/>
  <c r="AP1198" i="6"/>
  <c r="AP1182" i="6"/>
  <c r="AP1166" i="6"/>
  <c r="AP1086" i="6"/>
  <c r="AP1070" i="6"/>
  <c r="AP1054" i="6"/>
  <c r="AP1038" i="6"/>
  <c r="AP1022" i="6"/>
  <c r="AP1006" i="6"/>
  <c r="AP990" i="6"/>
  <c r="AP974" i="6"/>
  <c r="AP958" i="6"/>
  <c r="AP926" i="6"/>
  <c r="AP910" i="6"/>
  <c r="AP862" i="6"/>
  <c r="AP814" i="6"/>
  <c r="AP798" i="6"/>
  <c r="AP782" i="6"/>
  <c r="AP766" i="6"/>
  <c r="AP750" i="6"/>
  <c r="AP734" i="6"/>
  <c r="AP718" i="6"/>
  <c r="AP702" i="6"/>
  <c r="AP686" i="6"/>
  <c r="AP1211" i="6"/>
  <c r="AP1195" i="6"/>
  <c r="AP1163" i="6"/>
  <c r="AP1147" i="6"/>
  <c r="AP1083" i="6"/>
  <c r="AP1051" i="6"/>
  <c r="AP1035" i="6"/>
  <c r="AP1003" i="6"/>
  <c r="AP987" i="6"/>
  <c r="AP955" i="6"/>
  <c r="AP939" i="6"/>
  <c r="AP923" i="6"/>
  <c r="AP891" i="6"/>
  <c r="AP843" i="6"/>
  <c r="AP827" i="6"/>
  <c r="AP811" i="6"/>
  <c r="AP795" i="6"/>
  <c r="AP779" i="6"/>
  <c r="AP763" i="6"/>
  <c r="AP747" i="6"/>
  <c r="AP731" i="6"/>
  <c r="AP715" i="6"/>
  <c r="AP683" i="6"/>
  <c r="AP651" i="6"/>
  <c r="AP1251" i="6"/>
  <c r="AP1224" i="6"/>
  <c r="AP1208" i="6"/>
  <c r="AP1192" i="6"/>
  <c r="AP1144" i="6"/>
  <c r="AP1128" i="6"/>
  <c r="AP1112" i="6"/>
  <c r="AP1096" i="6"/>
  <c r="AP1080" i="6"/>
  <c r="AP1064" i="6"/>
  <c r="AP1032" i="6"/>
  <c r="AP1016" i="6"/>
  <c r="AP1000" i="6"/>
  <c r="AP984" i="6"/>
  <c r="AP968" i="6"/>
  <c r="AP936" i="6"/>
  <c r="AP920" i="6"/>
  <c r="AP904" i="6"/>
  <c r="AP888" i="6"/>
  <c r="AP872" i="6"/>
  <c r="AP840" i="6"/>
  <c r="AP824" i="6"/>
  <c r="AP808" i="6"/>
  <c r="AP792" i="6"/>
  <c r="AP776" i="6"/>
  <c r="AP760" i="6"/>
  <c r="AP744" i="6"/>
  <c r="AP712" i="6"/>
  <c r="AP696" i="6"/>
  <c r="AP1300" i="6"/>
  <c r="AP1268" i="6"/>
  <c r="AP1222" i="6"/>
  <c r="AP1205" i="6"/>
  <c r="AP1189" i="6"/>
  <c r="AP1109" i="6"/>
  <c r="AP1093" i="6"/>
  <c r="AP1077" i="6"/>
  <c r="AP1061" i="6"/>
  <c r="AP1013" i="6"/>
  <c r="AP997" i="6"/>
  <c r="AP981" i="6"/>
  <c r="AP965" i="6"/>
  <c r="AP949" i="6"/>
  <c r="AP901" i="6"/>
  <c r="AP853" i="6"/>
  <c r="AP837" i="6"/>
  <c r="AP821" i="6"/>
  <c r="AP805" i="6"/>
  <c r="AP789" i="6"/>
  <c r="AP757" i="6"/>
  <c r="AP725" i="6"/>
  <c r="AP709" i="6"/>
  <c r="AP693" i="6"/>
  <c r="AP1271" i="6"/>
  <c r="AP1220" i="6"/>
  <c r="AP1202" i="6"/>
  <c r="AP1186" i="6"/>
  <c r="AP1170" i="6"/>
  <c r="AP1138" i="6"/>
  <c r="AP1122" i="6"/>
  <c r="AP1090" i="6"/>
  <c r="AP1074" i="6"/>
  <c r="AP1058" i="6"/>
  <c r="AP1042" i="6"/>
  <c r="AP1026" i="6"/>
  <c r="AP1010" i="6"/>
  <c r="AP994" i="6"/>
  <c r="AP978" i="6"/>
  <c r="AP946" i="6"/>
  <c r="AP930" i="6"/>
  <c r="AP914" i="6"/>
  <c r="AP898" i="6"/>
  <c r="AP882" i="6"/>
  <c r="AP866" i="6"/>
  <c r="AP834" i="6"/>
  <c r="AP818" i="6"/>
  <c r="AP802" i="6"/>
  <c r="AP786" i="6"/>
  <c r="AP770" i="6"/>
  <c r="AP754" i="6"/>
  <c r="AP738" i="6"/>
  <c r="AP722" i="6"/>
  <c r="AP706" i="6"/>
  <c r="AP1306" i="6"/>
  <c r="AP1274" i="6"/>
  <c r="AP1235" i="6"/>
  <c r="AP1226" i="6"/>
  <c r="AP1218" i="6"/>
  <c r="AP1215" i="6"/>
  <c r="AP1199" i="6"/>
  <c r="AP1183" i="6"/>
  <c r="AP1167" i="6"/>
  <c r="AP1135" i="6"/>
  <c r="AP1119" i="6"/>
  <c r="AP1103" i="6"/>
  <c r="AP1087" i="6"/>
  <c r="AP1071" i="6"/>
  <c r="AP1039" i="6"/>
  <c r="AP1023" i="6"/>
  <c r="AP1007" i="6"/>
  <c r="AP991" i="6"/>
  <c r="AP975" i="6"/>
  <c r="AP959" i="6"/>
  <c r="AP943" i="6"/>
  <c r="AP927" i="6"/>
  <c r="AP879" i="6"/>
  <c r="AP863" i="6"/>
  <c r="AP831" i="6"/>
  <c r="AP815" i="6"/>
  <c r="AP799" i="6"/>
  <c r="AP783" i="6"/>
  <c r="AP767" i="6"/>
  <c r="AP751" i="6"/>
  <c r="AP735" i="6"/>
  <c r="AP719" i="6"/>
  <c r="AP703" i="6"/>
  <c r="AP681" i="6"/>
  <c r="AP643" i="6"/>
  <c r="AP610" i="6"/>
  <c r="AP578" i="6"/>
  <c r="AP562" i="6"/>
  <c r="AP546" i="6"/>
  <c r="AP530" i="6"/>
  <c r="AP482" i="6"/>
  <c r="AP469" i="6"/>
  <c r="AP453" i="6"/>
  <c r="AP437" i="6"/>
  <c r="AP421" i="6"/>
  <c r="AP389" i="6"/>
  <c r="AP325" i="6"/>
  <c r="AP309" i="6"/>
  <c r="AP293" i="6"/>
  <c r="AP277" i="6"/>
  <c r="AP261" i="6"/>
  <c r="AP245" i="6"/>
  <c r="AP219" i="6"/>
  <c r="AP174" i="6"/>
  <c r="AP148" i="6"/>
  <c r="AP135" i="6"/>
  <c r="AP128" i="6"/>
  <c r="AP658" i="6"/>
  <c r="AP656" i="6"/>
  <c r="AP649" i="6"/>
  <c r="AP646" i="6"/>
  <c r="AP623" i="6"/>
  <c r="AP607" i="6"/>
  <c r="AP591" i="6"/>
  <c r="AP575" i="6"/>
  <c r="AP559" i="6"/>
  <c r="AP527" i="6"/>
  <c r="AP511" i="6"/>
  <c r="AP495" i="6"/>
  <c r="AP479" i="6"/>
  <c r="AP466" i="6"/>
  <c r="AP450" i="6"/>
  <c r="AP434" i="6"/>
  <c r="AP418" i="6"/>
  <c r="AP402" i="6"/>
  <c r="AP386" i="6"/>
  <c r="AP322" i="6"/>
  <c r="AP306" i="6"/>
  <c r="AP290" i="6"/>
  <c r="AP274" i="6"/>
  <c r="AP258" i="6"/>
  <c r="AP242" i="6"/>
  <c r="AP229" i="6"/>
  <c r="AP216" i="6"/>
  <c r="AP203" i="6"/>
  <c r="AP187" i="6"/>
  <c r="AP132" i="6"/>
  <c r="AP125" i="6"/>
  <c r="AP654" i="6"/>
  <c r="AP588" i="6"/>
  <c r="AP572" i="6"/>
  <c r="AP556" i="6"/>
  <c r="AP540" i="6"/>
  <c r="AP524" i="6"/>
  <c r="AP508" i="6"/>
  <c r="AP492" i="6"/>
  <c r="AP476" i="6"/>
  <c r="AP463" i="6"/>
  <c r="AP447" i="6"/>
  <c r="AP431" i="6"/>
  <c r="AP415" i="6"/>
  <c r="AP399" i="6"/>
  <c r="AP319" i="6"/>
  <c r="AP303" i="6"/>
  <c r="AP287" i="6"/>
  <c r="AP271" i="6"/>
  <c r="AP255" i="6"/>
  <c r="AP239" i="6"/>
  <c r="AP200" i="6"/>
  <c r="AP184" i="6"/>
  <c r="AP168" i="6"/>
  <c r="AP155" i="6"/>
  <c r="AP1209" i="6"/>
  <c r="AP1161" i="6"/>
  <c r="AP1129" i="6"/>
  <c r="AP1097" i="6"/>
  <c r="AP1081" i="6"/>
  <c r="AP1065" i="6"/>
  <c r="AP1049" i="6"/>
  <c r="AP1033" i="6"/>
  <c r="AP1017" i="6"/>
  <c r="AP1001" i="6"/>
  <c r="AP985" i="6"/>
  <c r="AP969" i="6"/>
  <c r="AP953" i="6"/>
  <c r="AP921" i="6"/>
  <c r="AP905" i="6"/>
  <c r="AP889" i="6"/>
  <c r="AP857" i="6"/>
  <c r="AP841" i="6"/>
  <c r="AP825" i="6"/>
  <c r="AP809" i="6"/>
  <c r="AP793" i="6"/>
  <c r="AP777" i="6"/>
  <c r="AP761" i="6"/>
  <c r="AP745" i="6"/>
  <c r="AP729" i="6"/>
  <c r="AP713" i="6"/>
  <c r="AP697" i="6"/>
  <c r="AP638" i="6"/>
  <c r="AP632" i="6"/>
  <c r="AP601" i="6"/>
  <c r="AP569" i="6"/>
  <c r="AP553" i="6"/>
  <c r="AP537" i="6"/>
  <c r="AP521" i="6"/>
  <c r="AP505" i="6"/>
  <c r="AP489" i="6"/>
  <c r="AP460" i="6"/>
  <c r="AP444" i="6"/>
  <c r="AP428" i="6"/>
  <c r="AP412" i="6"/>
  <c r="AP396" i="6"/>
  <c r="AP380" i="6"/>
  <c r="AP316" i="6"/>
  <c r="AP300" i="6"/>
  <c r="AP252" i="6"/>
  <c r="AP236" i="6"/>
  <c r="AP213" i="6"/>
  <c r="AP197" i="6"/>
  <c r="AP181" i="6"/>
  <c r="AP685" i="6"/>
  <c r="AP598" i="6"/>
  <c r="AP582" i="6"/>
  <c r="AP550" i="6"/>
  <c r="AP518" i="6"/>
  <c r="AP502" i="6"/>
  <c r="AP486" i="6"/>
  <c r="AP473" i="6"/>
  <c r="AP457" i="6"/>
  <c r="AP425" i="6"/>
  <c r="AP409" i="6"/>
  <c r="AP393" i="6"/>
  <c r="AP345" i="6"/>
  <c r="AP313" i="6"/>
  <c r="AP297" i="6"/>
  <c r="AP281" i="6"/>
  <c r="AP265" i="6"/>
  <c r="AP249" i="6"/>
  <c r="AP233" i="6"/>
  <c r="AP210" i="6"/>
  <c r="AP194" i="6"/>
  <c r="AP178" i="6"/>
  <c r="AP139" i="6"/>
  <c r="AP129" i="6"/>
  <c r="AP1212" i="6"/>
  <c r="AP1180" i="6"/>
  <c r="AP1148" i="6"/>
  <c r="AP1116" i="6"/>
  <c r="AP1100" i="6"/>
  <c r="AP1084" i="6"/>
  <c r="AP1068" i="6"/>
  <c r="AP1052" i="6"/>
  <c r="AP1036" i="6"/>
  <c r="AP1020" i="6"/>
  <c r="AP988" i="6"/>
  <c r="AP972" i="6"/>
  <c r="AP956" i="6"/>
  <c r="AP940" i="6"/>
  <c r="AP924" i="6"/>
  <c r="AP908" i="6"/>
  <c r="AP892" i="6"/>
  <c r="AP844" i="6"/>
  <c r="AP828" i="6"/>
  <c r="AP812" i="6"/>
  <c r="AP796" i="6"/>
  <c r="AP780" i="6"/>
  <c r="AP764" i="6"/>
  <c r="AP748" i="6"/>
  <c r="AP732" i="6"/>
  <c r="AP716" i="6"/>
  <c r="AP670" i="6"/>
  <c r="AP666" i="6"/>
  <c r="AP579" i="6"/>
  <c r="AP563" i="6"/>
  <c r="AP547" i="6"/>
  <c r="AP531" i="6"/>
  <c r="AP515" i="6"/>
  <c r="AP483" i="6"/>
  <c r="AP454" i="6"/>
  <c r="AP438" i="6"/>
  <c r="AP422" i="6"/>
  <c r="AP390" i="6"/>
  <c r="AP374" i="6"/>
  <c r="AP310" i="6"/>
  <c r="AP294" i="6"/>
  <c r="AP278" i="6"/>
  <c r="AP262" i="6"/>
  <c r="AP220" i="6"/>
  <c r="AP207" i="6"/>
  <c r="AP191" i="6"/>
  <c r="AP175" i="6"/>
  <c r="AP650" i="6"/>
  <c r="AP644" i="6"/>
  <c r="AP576" i="6"/>
  <c r="AP560" i="6"/>
  <c r="AP544" i="6"/>
  <c r="AP528" i="6"/>
  <c r="AP512" i="6"/>
  <c r="AP496" i="6"/>
  <c r="AP467" i="6"/>
  <c r="AP435" i="6"/>
  <c r="AP419" i="6"/>
  <c r="AP403" i="6"/>
  <c r="AP387" i="6"/>
  <c r="AP323" i="6"/>
  <c r="AP307" i="6"/>
  <c r="AP291" i="6"/>
  <c r="AP275" i="6"/>
  <c r="AP259" i="6"/>
  <c r="AP243" i="6"/>
  <c r="AP230" i="6"/>
  <c r="AP217" i="6"/>
  <c r="AP204" i="6"/>
  <c r="AP188" i="6"/>
  <c r="AP172" i="6"/>
  <c r="AP156" i="6"/>
  <c r="AP126" i="6"/>
  <c r="AP116" i="6"/>
  <c r="AP677" i="6"/>
  <c r="AP621" i="6"/>
  <c r="AP605" i="6"/>
  <c r="AP589" i="6"/>
  <c r="AP573" i="6"/>
  <c r="AP557" i="6"/>
  <c r="AP541" i="6"/>
  <c r="AP525" i="6"/>
  <c r="AP509" i="6"/>
  <c r="AP493" i="6"/>
  <c r="AP477" i="6"/>
  <c r="AP464" i="6"/>
  <c r="AP448" i="6"/>
  <c r="AP432" i="6"/>
  <c r="AP416" i="6"/>
  <c r="AP352" i="6"/>
  <c r="AP336" i="6"/>
  <c r="AP320" i="6"/>
  <c r="AP304" i="6"/>
  <c r="AP288" i="6"/>
  <c r="AP272" i="6"/>
  <c r="AP256" i="6"/>
  <c r="AP240" i="6"/>
  <c r="AP169" i="6"/>
  <c r="AP146" i="6"/>
  <c r="AP123" i="6"/>
  <c r="AP100" i="6"/>
  <c r="AP682" i="6"/>
  <c r="AP627" i="6"/>
  <c r="AP570" i="6"/>
  <c r="AP554" i="6"/>
  <c r="AP538" i="6"/>
  <c r="AP522" i="6"/>
  <c r="AP506" i="6"/>
  <c r="AP445" i="6"/>
  <c r="AP429" i="6"/>
  <c r="AP413" i="6"/>
  <c r="AP397" i="6"/>
  <c r="AP381" i="6"/>
  <c r="AP365" i="6"/>
  <c r="AP349" i="6"/>
  <c r="AP317" i="6"/>
  <c r="AP301" i="6"/>
  <c r="AP285" i="6"/>
  <c r="AP269" i="6"/>
  <c r="AP253" i="6"/>
  <c r="AP214" i="6"/>
  <c r="AP198" i="6"/>
  <c r="AP182" i="6"/>
  <c r="AP166" i="6"/>
  <c r="AP143" i="6"/>
  <c r="AP130" i="6"/>
  <c r="AP97" i="6"/>
  <c r="AP60" i="6"/>
  <c r="AP34" i="6"/>
  <c r="AP687" i="6"/>
  <c r="AP639" i="6"/>
  <c r="AP636" i="6"/>
  <c r="AP633" i="6"/>
  <c r="AP630" i="6"/>
  <c r="AP599" i="6"/>
  <c r="AP583" i="6"/>
  <c r="AP551" i="6"/>
  <c r="AP535" i="6"/>
  <c r="AP519" i="6"/>
  <c r="AP503" i="6"/>
  <c r="AP487" i="6"/>
  <c r="AP474" i="6"/>
  <c r="AP458" i="6"/>
  <c r="AP442" i="6"/>
  <c r="AP410" i="6"/>
  <c r="AP394" i="6"/>
  <c r="AP298" i="6"/>
  <c r="AP282" i="6"/>
  <c r="AP266" i="6"/>
  <c r="AP250" i="6"/>
  <c r="AP234" i="6"/>
  <c r="AP211" i="6"/>
  <c r="AP195" i="6"/>
  <c r="AP163" i="6"/>
  <c r="AP674" i="6"/>
  <c r="AP661" i="6"/>
  <c r="AP655" i="6"/>
  <c r="AP642" i="6"/>
  <c r="AP612" i="6"/>
  <c r="AP580" i="6"/>
  <c r="AP564" i="6"/>
  <c r="AP548" i="6"/>
  <c r="AP532" i="6"/>
  <c r="AP516" i="6"/>
  <c r="AP500" i="6"/>
  <c r="AP484" i="6"/>
  <c r="AP439" i="6"/>
  <c r="AP423" i="6"/>
  <c r="AP407" i="6"/>
  <c r="AP391" i="6"/>
  <c r="AP375" i="6"/>
  <c r="AP359" i="6"/>
  <c r="AP311" i="6"/>
  <c r="AP295" i="6"/>
  <c r="AP279" i="6"/>
  <c r="AP263" i="6"/>
  <c r="AP247" i="6"/>
  <c r="AP221" i="6"/>
  <c r="AP208" i="6"/>
  <c r="AP192" i="6"/>
  <c r="AP176" i="6"/>
  <c r="AP684" i="6"/>
  <c r="AP593" i="6"/>
  <c r="AP577" i="6"/>
  <c r="AP561" i="6"/>
  <c r="AP545" i="6"/>
  <c r="AP529" i="6"/>
  <c r="AP513" i="6"/>
  <c r="AP497" i="6"/>
  <c r="AP481" i="6"/>
  <c r="AP468" i="6"/>
  <c r="AP436" i="6"/>
  <c r="AP420" i="6"/>
  <c r="AP404" i="6"/>
  <c r="AP388" i="6"/>
  <c r="AP324" i="6"/>
  <c r="AP308" i="6"/>
  <c r="AP292" i="6"/>
  <c r="AP276" i="6"/>
  <c r="AP244" i="6"/>
  <c r="AP231" i="6"/>
  <c r="AP218" i="6"/>
  <c r="AP189" i="6"/>
  <c r="AP157" i="6"/>
  <c r="AP134" i="6"/>
  <c r="AP127" i="6"/>
  <c r="AP669" i="6"/>
  <c r="AP622" i="6"/>
  <c r="AP606" i="6"/>
  <c r="AP590" i="6"/>
  <c r="AP558" i="6"/>
  <c r="AP542" i="6"/>
  <c r="AP526" i="6"/>
  <c r="AP494" i="6"/>
  <c r="AP478" i="6"/>
  <c r="AP465" i="6"/>
  <c r="AP449" i="6"/>
  <c r="AP433" i="6"/>
  <c r="AP417" i="6"/>
  <c r="AP369" i="6"/>
  <c r="AP353" i="6"/>
  <c r="AP305" i="6"/>
  <c r="AP289" i="6"/>
  <c r="AP273" i="6"/>
  <c r="AP257" i="6"/>
  <c r="AP241" i="6"/>
  <c r="AP228" i="6"/>
  <c r="AP202" i="6"/>
  <c r="AP186" i="6"/>
  <c r="AP170" i="6"/>
  <c r="AP124" i="6"/>
  <c r="AP114" i="6"/>
  <c r="AP101" i="6"/>
  <c r="AP619" i="6"/>
  <c r="AP603" i="6"/>
  <c r="AP571" i="6"/>
  <c r="AP555" i="6"/>
  <c r="AP539" i="6"/>
  <c r="AP523" i="6"/>
  <c r="AP507" i="6"/>
  <c r="AP491" i="6"/>
  <c r="AP462" i="6"/>
  <c r="AP430" i="6"/>
  <c r="AP414" i="6"/>
  <c r="AP398" i="6"/>
  <c r="AP350" i="6"/>
  <c r="AP334" i="6"/>
  <c r="AP318" i="6"/>
  <c r="AP302" i="6"/>
  <c r="AP286" i="6"/>
  <c r="AP270" i="6"/>
  <c r="AP254" i="6"/>
  <c r="AP225" i="6"/>
  <c r="AP183" i="6"/>
  <c r="AP568" i="6"/>
  <c r="AP552" i="6"/>
  <c r="AP536" i="6"/>
  <c r="AP520" i="6"/>
  <c r="AP504" i="6"/>
  <c r="AP488" i="6"/>
  <c r="AP160" i="6"/>
  <c r="AP144" i="6"/>
  <c r="AP63" i="6"/>
  <c r="AP48" i="6"/>
  <c r="AP36" i="6"/>
  <c r="AP27" i="6"/>
  <c r="AP17" i="6"/>
  <c r="AP7" i="6"/>
  <c r="AP212" i="6"/>
  <c r="AP196" i="6"/>
  <c r="AP177" i="6"/>
  <c r="AP45" i="6"/>
  <c r="AP42" i="6"/>
  <c r="AP39" i="6"/>
  <c r="AP24" i="6"/>
  <c r="AP472" i="6"/>
  <c r="AP424" i="6"/>
  <c r="AP408" i="6"/>
  <c r="AP392" i="6"/>
  <c r="AP376" i="6"/>
  <c r="AP344" i="6"/>
  <c r="AP328" i="6"/>
  <c r="AP312" i="6"/>
  <c r="AP296" i="6"/>
  <c r="AP280" i="6"/>
  <c r="AP264" i="6"/>
  <c r="AP248" i="6"/>
  <c r="AP232" i="6"/>
  <c r="AP180" i="6"/>
  <c r="AP154" i="6"/>
  <c r="AP665" i="6"/>
  <c r="AP141" i="6"/>
  <c r="AP111" i="6"/>
  <c r="AP98" i="6"/>
  <c r="AP93" i="6"/>
  <c r="AP76" i="6"/>
  <c r="AP21" i="6"/>
  <c r="AP14" i="6"/>
  <c r="AP475" i="6"/>
  <c r="AP459" i="6"/>
  <c r="AP443" i="6"/>
  <c r="AP427" i="6"/>
  <c r="AP411" i="6"/>
  <c r="AP395" i="6"/>
  <c r="AP347" i="6"/>
  <c r="AP331" i="6"/>
  <c r="AP315" i="6"/>
  <c r="AP299" i="6"/>
  <c r="AP283" i="6"/>
  <c r="AP267" i="6"/>
  <c r="AP251" i="6"/>
  <c r="AP235" i="6"/>
  <c r="AP79" i="6"/>
  <c r="AP70" i="6"/>
  <c r="AP67" i="6"/>
  <c r="AP31" i="6"/>
  <c r="AP11" i="6"/>
  <c r="AP159" i="6"/>
  <c r="AP131" i="6"/>
  <c r="AP109" i="6"/>
  <c r="AP91" i="6"/>
  <c r="AP88" i="6"/>
  <c r="AP85" i="6"/>
  <c r="AP64" i="6"/>
  <c r="AP58" i="6"/>
  <c r="AP55" i="6"/>
  <c r="AP52" i="6"/>
  <c r="AP49" i="6"/>
  <c r="AP28" i="6"/>
  <c r="AP18" i="6"/>
  <c r="AP8" i="6"/>
  <c r="AP136" i="6"/>
  <c r="AP46" i="6"/>
  <c r="AP43" i="6"/>
  <c r="AP40" i="6"/>
  <c r="AP25" i="6"/>
  <c r="AP5" i="6"/>
  <c r="AP151" i="6"/>
  <c r="AP96" i="6"/>
  <c r="AP22" i="6"/>
  <c r="AP15" i="6"/>
  <c r="AP634" i="6"/>
  <c r="AP105" i="6"/>
  <c r="AP94" i="6"/>
  <c r="AP83" i="6"/>
  <c r="AP68" i="6"/>
  <c r="AP32" i="6"/>
  <c r="AP19" i="6"/>
  <c r="AP12" i="6"/>
  <c r="AP140" i="6"/>
  <c r="AP138" i="6"/>
  <c r="AP80" i="6"/>
  <c r="AP56" i="6"/>
  <c r="AP50" i="6"/>
  <c r="AP35" i="6"/>
  <c r="AP9" i="6"/>
  <c r="AP637" i="6"/>
  <c r="AP167" i="6"/>
  <c r="AP110" i="6"/>
  <c r="AP89" i="6"/>
  <c r="AP62" i="6"/>
  <c r="AP47" i="6"/>
  <c r="AP44" i="6"/>
  <c r="AP41" i="6"/>
  <c r="AP38" i="6"/>
  <c r="AP26" i="6"/>
  <c r="AP16" i="6"/>
  <c r="AP6" i="6"/>
  <c r="AP150" i="6"/>
  <c r="AP99" i="6"/>
  <c r="AP142" i="6"/>
  <c r="AP120" i="6"/>
  <c r="AP581" i="6"/>
  <c r="AP95" i="6"/>
  <c r="AP51" i="6"/>
  <c r="AP30" i="6"/>
  <c r="AP10" i="6"/>
  <c r="AP565" i="6"/>
  <c r="AP549" i="6"/>
  <c r="AP54" i="6"/>
  <c r="AP33" i="6"/>
  <c r="AP533" i="6"/>
  <c r="AP81" i="6"/>
  <c r="AP66" i="6"/>
  <c r="AP671" i="6"/>
  <c r="AP517" i="6"/>
  <c r="AP57" i="6"/>
  <c r="AP209" i="6"/>
  <c r="AP193" i="6"/>
  <c r="AP69" i="6"/>
  <c r="AP485" i="6"/>
  <c r="AP87" i="6"/>
  <c r="AP501" i="6"/>
  <c r="Y27" i="3"/>
  <c r="Z27" i="3" s="1"/>
  <c r="AS24" i="3" s="1"/>
  <c r="AO1295" i="1"/>
  <c r="BK1295" i="1" s="1"/>
  <c r="AR47" i="3"/>
  <c r="Y60" i="3"/>
  <c r="Z60" i="3" s="1"/>
  <c r="AS47" i="3" s="1"/>
  <c r="AO44" i="1"/>
  <c r="BK44" i="1" s="1"/>
  <c r="AO465" i="1"/>
  <c r="BK465" i="1" s="1"/>
  <c r="AO341" i="1"/>
  <c r="BK341" i="1" s="1"/>
  <c r="AO121" i="1"/>
  <c r="BK121" i="1" s="1"/>
  <c r="AO81" i="1"/>
  <c r="BK81" i="1" s="1"/>
  <c r="AO208" i="1"/>
  <c r="BK208" i="1" s="1"/>
  <c r="AO252" i="1"/>
  <c r="BK252" i="1" s="1"/>
  <c r="AO342" i="1"/>
  <c r="BK342" i="1" s="1"/>
  <c r="AO661" i="1"/>
  <c r="BK661" i="1" s="1"/>
  <c r="AO444" i="1"/>
  <c r="BK444" i="1" s="1"/>
  <c r="AO10" i="1"/>
  <c r="BK10" i="1" s="1"/>
  <c r="AO756" i="1"/>
  <c r="BK756" i="1" s="1"/>
  <c r="AO850" i="1"/>
  <c r="BK850" i="1" s="1"/>
  <c r="AO659" i="1"/>
  <c r="BK659" i="1" s="1"/>
  <c r="AO464" i="1"/>
  <c r="BK464" i="1" s="1"/>
  <c r="AO552" i="1"/>
  <c r="BK552" i="1" s="1"/>
  <c r="AO811" i="1"/>
  <c r="BK811" i="1" s="1"/>
  <c r="AO809" i="1"/>
  <c r="BK809" i="1" s="1"/>
  <c r="AO1003" i="1"/>
  <c r="BK1003" i="1" s="1"/>
  <c r="AO660" i="1"/>
  <c r="BK660" i="1" s="1"/>
  <c r="AO449" i="1"/>
  <c r="BK449" i="1" s="1"/>
  <c r="AO251" i="1"/>
  <c r="BK251" i="1" s="1"/>
  <c r="AO1004" i="1"/>
  <c r="BK1004" i="1" s="1"/>
  <c r="AO462" i="1"/>
  <c r="BK462" i="1" s="1"/>
  <c r="AO757" i="1"/>
  <c r="BK757" i="1" s="1"/>
  <c r="AO448" i="1"/>
  <c r="BK448" i="1" s="1"/>
  <c r="AO839" i="1"/>
  <c r="BK839" i="1" s="1"/>
  <c r="AO1186" i="1"/>
  <c r="BK1186" i="1" s="1"/>
  <c r="AO445" i="1"/>
  <c r="BK445" i="1" s="1"/>
  <c r="AO1187" i="1"/>
  <c r="BK1187" i="1" s="1"/>
  <c r="AO1275" i="1"/>
  <c r="BK1275" i="1" s="1"/>
  <c r="AO808" i="1"/>
  <c r="BK808" i="1" s="1"/>
  <c r="AO1188" i="1"/>
  <c r="BK1188" i="1" s="1"/>
  <c r="AO253" i="1"/>
  <c r="BK253" i="1" s="1"/>
  <c r="AO1277" i="1"/>
  <c r="BK1277" i="1" s="1"/>
  <c r="AO934" i="1"/>
  <c r="BK934" i="1" s="1"/>
  <c r="AO1005" i="1"/>
  <c r="BK1005" i="1" s="1"/>
  <c r="AO935" i="1"/>
  <c r="BK935" i="1" s="1"/>
  <c r="AO840" i="1"/>
  <c r="BK840" i="1" s="1"/>
  <c r="AO343" i="1"/>
  <c r="BK343" i="1" s="1"/>
  <c r="AO1176" i="1"/>
  <c r="BK1176" i="1" s="1"/>
  <c r="AO1288" i="1"/>
  <c r="BK1288" i="1" s="1"/>
  <c r="AQ1085" i="1"/>
  <c r="BM1085" i="1" s="1"/>
  <c r="AQ805" i="1"/>
  <c r="BM805" i="1" s="1"/>
  <c r="AQ718" i="1"/>
  <c r="BM718" i="1" s="1"/>
  <c r="AQ1160" i="1"/>
  <c r="BM1160" i="1" s="1"/>
  <c r="AO983" i="1"/>
  <c r="BK983" i="1" s="1"/>
  <c r="AO548" i="1"/>
  <c r="BK548" i="1" s="1"/>
  <c r="AQ66" i="1"/>
  <c r="BM66" i="1" s="1"/>
  <c r="AQ630" i="1"/>
  <c r="BM630" i="1" s="1"/>
  <c r="AQ250" i="1"/>
  <c r="BM250" i="1" s="1"/>
  <c r="AO185" i="1"/>
  <c r="BK185" i="1" s="1"/>
  <c r="AN820" i="1"/>
  <c r="BJ820" i="1" s="1"/>
  <c r="V28" i="9"/>
  <c r="AW399" i="6"/>
  <c r="W45" i="8"/>
  <c r="X45" i="8" s="1"/>
  <c r="X46" i="8" s="1"/>
  <c r="L45" i="8"/>
  <c r="AW1221" i="6"/>
  <c r="W44" i="9"/>
  <c r="K50" i="9"/>
  <c r="W5" i="8"/>
  <c r="X5" i="8" s="1"/>
  <c r="L5" i="8"/>
  <c r="W50" i="9"/>
  <c r="K95" i="9"/>
  <c r="K92" i="9"/>
  <c r="K93" i="9"/>
  <c r="K91" i="9"/>
  <c r="K90" i="9"/>
  <c r="K88" i="9"/>
  <c r="K89" i="9"/>
  <c r="K94" i="9"/>
  <c r="L4" i="8"/>
  <c r="L3" i="8"/>
  <c r="AR17" i="3"/>
  <c r="AO1300" i="6"/>
  <c r="AO1220" i="6"/>
  <c r="AO1313" i="6"/>
  <c r="AO1297" i="6"/>
  <c r="AO1294" i="6"/>
  <c r="AO1246" i="6"/>
  <c r="AO1259" i="6"/>
  <c r="AO1243" i="6"/>
  <c r="AO1304" i="6"/>
  <c r="AO1301" i="6"/>
  <c r="AO1253" i="6"/>
  <c r="AO1234" i="6"/>
  <c r="AO1311" i="6"/>
  <c r="AO1295" i="6"/>
  <c r="AO1292" i="6"/>
  <c r="AO1244" i="6"/>
  <c r="AO1257" i="6"/>
  <c r="AO1241" i="6"/>
  <c r="AO1225" i="6"/>
  <c r="AO1267" i="6"/>
  <c r="AO1219" i="6"/>
  <c r="AO1248" i="6"/>
  <c r="AO1232" i="6"/>
  <c r="AO1309" i="6"/>
  <c r="AO1145" i="6"/>
  <c r="AO1097" i="6"/>
  <c r="AO1081" i="6"/>
  <c r="AO1065" i="6"/>
  <c r="AO1049" i="6"/>
  <c r="AO1017" i="6"/>
  <c r="AO1001" i="6"/>
  <c r="AO985" i="6"/>
  <c r="AO889" i="6"/>
  <c r="AO841" i="6"/>
  <c r="AO825" i="6"/>
  <c r="AO809" i="6"/>
  <c r="AO793" i="6"/>
  <c r="AO761" i="6"/>
  <c r="AO745" i="6"/>
  <c r="AO729" i="6"/>
  <c r="AO1206" i="6"/>
  <c r="AO1158" i="6"/>
  <c r="AO1078" i="6"/>
  <c r="AO1062" i="6"/>
  <c r="AO1046" i="6"/>
  <c r="AO950" i="6"/>
  <c r="AO902" i="6"/>
  <c r="AO838" i="6"/>
  <c r="AO822" i="6"/>
  <c r="AO806" i="6"/>
  <c r="AO790" i="6"/>
  <c r="AO694" i="6"/>
  <c r="AO1203" i="6"/>
  <c r="AO1139" i="6"/>
  <c r="AO1123" i="6"/>
  <c r="AO1107" i="6"/>
  <c r="AO1091" i="6"/>
  <c r="AO1075" i="6"/>
  <c r="AO1059" i="6"/>
  <c r="AO995" i="6"/>
  <c r="AO947" i="6"/>
  <c r="AO867" i="6"/>
  <c r="AO851" i="6"/>
  <c r="AO835" i="6"/>
  <c r="AO819" i="6"/>
  <c r="AO771" i="6"/>
  <c r="AO739" i="6"/>
  <c r="AO691" i="6"/>
  <c r="AO1184" i="6"/>
  <c r="AO1168" i="6"/>
  <c r="AO1152" i="6"/>
  <c r="AO1104" i="6"/>
  <c r="AO1072" i="6"/>
  <c r="AO1056" i="6"/>
  <c r="AO1040" i="6"/>
  <c r="AO1008" i="6"/>
  <c r="AW1008" i="6" s="1"/>
  <c r="AO928" i="6"/>
  <c r="AO912" i="6"/>
  <c r="AO896" i="6"/>
  <c r="AO832" i="6"/>
  <c r="AO816" i="6"/>
  <c r="AO800" i="6"/>
  <c r="AO784" i="6"/>
  <c r="AO752" i="6"/>
  <c r="AW752" i="6" s="1"/>
  <c r="AO1221" i="6"/>
  <c r="AO1213" i="6"/>
  <c r="AW1213" i="6" s="1"/>
  <c r="AO1197" i="6"/>
  <c r="AO1149" i="6"/>
  <c r="AO1101" i="6"/>
  <c r="AO1085" i="6"/>
  <c r="AO1069" i="6"/>
  <c r="AO1053" i="6"/>
  <c r="AO973" i="6"/>
  <c r="AW973" i="6" s="1"/>
  <c r="AO957" i="6"/>
  <c r="AO941" i="6"/>
  <c r="AW941" i="6" s="1"/>
  <c r="AO877" i="6"/>
  <c r="AO845" i="6"/>
  <c r="AO829" i="6"/>
  <c r="AO813" i="6"/>
  <c r="AO797" i="6"/>
  <c r="AO781" i="6"/>
  <c r="AO717" i="6"/>
  <c r="AO701" i="6"/>
  <c r="AW701" i="6" s="1"/>
  <c r="AO1287" i="6"/>
  <c r="AO1130" i="6"/>
  <c r="AO1082" i="6"/>
  <c r="AO1002" i="6"/>
  <c r="AO986" i="6"/>
  <c r="AO970" i="6"/>
  <c r="AO874" i="6"/>
  <c r="AO842" i="6"/>
  <c r="AO826" i="6"/>
  <c r="AO810" i="6"/>
  <c r="AO794" i="6"/>
  <c r="AO746" i="6"/>
  <c r="AO730" i="6"/>
  <c r="AO714" i="6"/>
  <c r="AO1255" i="6"/>
  <c r="AO1207" i="6"/>
  <c r="AO1127" i="6"/>
  <c r="AO1111" i="6"/>
  <c r="AO1095" i="6"/>
  <c r="AO1079" i="6"/>
  <c r="AO1063" i="6"/>
  <c r="AO1047" i="6"/>
  <c r="AO999" i="6"/>
  <c r="AO951" i="6"/>
  <c r="AO871" i="6"/>
  <c r="AO855" i="6"/>
  <c r="AO839" i="6"/>
  <c r="AO807" i="6"/>
  <c r="AO791" i="6"/>
  <c r="AO743" i="6"/>
  <c r="AO695" i="6"/>
  <c r="AO1188" i="6"/>
  <c r="AO1172" i="6"/>
  <c r="AO1156" i="6"/>
  <c r="AO1092" i="6"/>
  <c r="AO1076" i="6"/>
  <c r="AO1060" i="6"/>
  <c r="AO1044" i="6"/>
  <c r="AO1012" i="6"/>
  <c r="AO980" i="6"/>
  <c r="AW980" i="6" s="1"/>
  <c r="AO932" i="6"/>
  <c r="AO916" i="6"/>
  <c r="AO900" i="6"/>
  <c r="AO836" i="6"/>
  <c r="AO820" i="6"/>
  <c r="AO804" i="6"/>
  <c r="AO788" i="6"/>
  <c r="AO756" i="6"/>
  <c r="AO676" i="6"/>
  <c r="AO660" i="6"/>
  <c r="AO644" i="6"/>
  <c r="AO1201" i="6"/>
  <c r="AO1153" i="6"/>
  <c r="AO1089" i="6"/>
  <c r="AO1073" i="6"/>
  <c r="AO1057" i="6"/>
  <c r="AO1041" i="6"/>
  <c r="AO945" i="6"/>
  <c r="AO897" i="6"/>
  <c r="AO833" i="6"/>
  <c r="AO817" i="6"/>
  <c r="AO801" i="6"/>
  <c r="AO785" i="6"/>
  <c r="AO689" i="6"/>
  <c r="AO1198" i="6"/>
  <c r="AO1150" i="6"/>
  <c r="AO1118" i="6"/>
  <c r="AO1102" i="6"/>
  <c r="AO1086" i="6"/>
  <c r="AO1054" i="6"/>
  <c r="AO990" i="6"/>
  <c r="AO942" i="6"/>
  <c r="AO862" i="6"/>
  <c r="AO846" i="6"/>
  <c r="AO830" i="6"/>
  <c r="AO814" i="6"/>
  <c r="AO798" i="6"/>
  <c r="AO782" i="6"/>
  <c r="AO766" i="6"/>
  <c r="AO734" i="6"/>
  <c r="AO686" i="6"/>
  <c r="AO1195" i="6"/>
  <c r="AO1179" i="6"/>
  <c r="AO1163" i="6"/>
  <c r="AO1067" i="6"/>
  <c r="AO1019" i="6"/>
  <c r="AO939" i="6"/>
  <c r="AO923" i="6"/>
  <c r="AO907" i="6"/>
  <c r="AO843" i="6"/>
  <c r="AO827" i="6"/>
  <c r="AO811" i="6"/>
  <c r="AO795" i="6"/>
  <c r="AO779" i="6"/>
  <c r="AO763" i="6"/>
  <c r="AO683" i="6"/>
  <c r="AO1238" i="6"/>
  <c r="AO1208" i="6"/>
  <c r="AO1112" i="6"/>
  <c r="AO1096" i="6"/>
  <c r="AO1080" i="6"/>
  <c r="AO1064" i="6"/>
  <c r="AO984" i="6"/>
  <c r="AO968" i="6"/>
  <c r="AO952" i="6"/>
  <c r="AO856" i="6"/>
  <c r="AO840" i="6"/>
  <c r="AO808" i="6"/>
  <c r="AO792" i="6"/>
  <c r="AO728" i="6"/>
  <c r="AO712" i="6"/>
  <c r="AO696" i="6"/>
  <c r="AO1141" i="6"/>
  <c r="AO1093" i="6"/>
  <c r="AO1077" i="6"/>
  <c r="AO1013" i="6"/>
  <c r="AO997" i="6"/>
  <c r="AO981" i="6"/>
  <c r="AO885" i="6"/>
  <c r="AO837" i="6"/>
  <c r="AO821" i="6"/>
  <c r="AO805" i="6"/>
  <c r="AO789" i="6"/>
  <c r="AO757" i="6"/>
  <c r="AO741" i="6"/>
  <c r="AO725" i="6"/>
  <c r="AO1202" i="6"/>
  <c r="AO1154" i="6"/>
  <c r="AO1106" i="6"/>
  <c r="AO1090" i="6"/>
  <c r="AO1074" i="6"/>
  <c r="AO1058" i="6"/>
  <c r="AO1042" i="6"/>
  <c r="AO946" i="6"/>
  <c r="AO898" i="6"/>
  <c r="AW898" i="6" s="1"/>
  <c r="AO834" i="6"/>
  <c r="AO818" i="6"/>
  <c r="AO802" i="6"/>
  <c r="AO786" i="6"/>
  <c r="AO690" i="6"/>
  <c r="AO597" i="6"/>
  <c r="AO565" i="6"/>
  <c r="AO549" i="6"/>
  <c r="AO533" i="6"/>
  <c r="AO517" i="6"/>
  <c r="AO501" i="6"/>
  <c r="AO485" i="6"/>
  <c r="AO392" i="6"/>
  <c r="AO344" i="6"/>
  <c r="AO312" i="6"/>
  <c r="AO296" i="6"/>
  <c r="AO280" i="6"/>
  <c r="AO264" i="6"/>
  <c r="AO248" i="6"/>
  <c r="AO232" i="6"/>
  <c r="AO193" i="6"/>
  <c r="AO151" i="6"/>
  <c r="AO610" i="6"/>
  <c r="AO578" i="6"/>
  <c r="AO546" i="6"/>
  <c r="AO530" i="6"/>
  <c r="AO514" i="6"/>
  <c r="AO498" i="6"/>
  <c r="AO405" i="6"/>
  <c r="AO357" i="6"/>
  <c r="AO309" i="6"/>
  <c r="AO277" i="6"/>
  <c r="AO261" i="6"/>
  <c r="AO245" i="6"/>
  <c r="AO148" i="6"/>
  <c r="AO118" i="6"/>
  <c r="AO646" i="6"/>
  <c r="AO623" i="6"/>
  <c r="AO607" i="6"/>
  <c r="AO575" i="6"/>
  <c r="AO559" i="6"/>
  <c r="AO543" i="6"/>
  <c r="AO527" i="6"/>
  <c r="AO511" i="6"/>
  <c r="AO466" i="6"/>
  <c r="AO386" i="6"/>
  <c r="AO370" i="6"/>
  <c r="AO354" i="6"/>
  <c r="AO306" i="6"/>
  <c r="AO290" i="6"/>
  <c r="AO274" i="6"/>
  <c r="AO258" i="6"/>
  <c r="AO216" i="6"/>
  <c r="AW216" i="6" s="1"/>
  <c r="AO125" i="6"/>
  <c r="AO626" i="6"/>
  <c r="AO620" i="6"/>
  <c r="AO572" i="6"/>
  <c r="AO556" i="6"/>
  <c r="AO540" i="6"/>
  <c r="AO524" i="6"/>
  <c r="AO476" i="6"/>
  <c r="AO399" i="6"/>
  <c r="AO383" i="6"/>
  <c r="AO367" i="6"/>
  <c r="AO319" i="6"/>
  <c r="AO303" i="6"/>
  <c r="AO287" i="6"/>
  <c r="AO271" i="6"/>
  <c r="AO226" i="6"/>
  <c r="AO635" i="6"/>
  <c r="AO632" i="6"/>
  <c r="AO629" i="6"/>
  <c r="AO585" i="6"/>
  <c r="AO569" i="6"/>
  <c r="AO553" i="6"/>
  <c r="AO537" i="6"/>
  <c r="AO489" i="6"/>
  <c r="AO396" i="6"/>
  <c r="AO380" i="6"/>
  <c r="AO364" i="6"/>
  <c r="AO316" i="6"/>
  <c r="AO300" i="6"/>
  <c r="AO284" i="6"/>
  <c r="AO268" i="6"/>
  <c r="AO213" i="6"/>
  <c r="AO142" i="6"/>
  <c r="AO1274" i="6"/>
  <c r="AW1274" i="6" s="1"/>
  <c r="AO685" i="6"/>
  <c r="AO598" i="6"/>
  <c r="AO566" i="6"/>
  <c r="AO550" i="6"/>
  <c r="AO534" i="6"/>
  <c r="AO518" i="6"/>
  <c r="AO473" i="6"/>
  <c r="AO457" i="6"/>
  <c r="AO441" i="6"/>
  <c r="AO345" i="6"/>
  <c r="AO297" i="6"/>
  <c r="AO281" i="6"/>
  <c r="AO265" i="6"/>
  <c r="AO223" i="6"/>
  <c r="AO210" i="6"/>
  <c r="AO194" i="6"/>
  <c r="AO1164" i="6"/>
  <c r="AO1148" i="6"/>
  <c r="AO1116" i="6"/>
  <c r="AO1084" i="6"/>
  <c r="AO1068" i="6"/>
  <c r="AO1052" i="6"/>
  <c r="AO1036" i="6"/>
  <c r="AW1036" i="6" s="1"/>
  <c r="AO1020" i="6"/>
  <c r="AW1020" i="6" s="1"/>
  <c r="AO1004" i="6"/>
  <c r="AO908" i="6"/>
  <c r="AO860" i="6"/>
  <c r="AO828" i="6"/>
  <c r="AO812" i="6"/>
  <c r="AO780" i="6"/>
  <c r="AO764" i="6"/>
  <c r="AW764" i="6" s="1"/>
  <c r="AO748" i="6"/>
  <c r="AW748" i="6" s="1"/>
  <c r="AO611" i="6"/>
  <c r="AO579" i="6"/>
  <c r="AO563" i="6"/>
  <c r="AO547" i="6"/>
  <c r="AO531" i="6"/>
  <c r="AO515" i="6"/>
  <c r="AO454" i="6"/>
  <c r="AO438" i="6"/>
  <c r="AO422" i="6"/>
  <c r="AW422" i="6" s="1"/>
  <c r="AO326" i="6"/>
  <c r="AO310" i="6"/>
  <c r="AO278" i="6"/>
  <c r="AO262" i="6"/>
  <c r="AO246" i="6"/>
  <c r="AO191" i="6"/>
  <c r="AO175" i="6"/>
  <c r="AO159" i="6"/>
  <c r="AO647" i="6"/>
  <c r="AO608" i="6"/>
  <c r="AO576" i="6"/>
  <c r="AO560" i="6"/>
  <c r="AO528" i="6"/>
  <c r="AO496" i="6"/>
  <c r="AO480" i="6"/>
  <c r="AO467" i="6"/>
  <c r="AW467" i="6" s="1"/>
  <c r="AO451" i="6"/>
  <c r="AO371" i="6"/>
  <c r="AO323" i="6"/>
  <c r="AO307" i="6"/>
  <c r="AO291" i="6"/>
  <c r="AO275" i="6"/>
  <c r="AO243" i="6"/>
  <c r="AO230" i="6"/>
  <c r="AO217" i="6"/>
  <c r="AW217" i="6" s="1"/>
  <c r="AO126" i="6"/>
  <c r="AO677" i="6"/>
  <c r="AO589" i="6"/>
  <c r="AO573" i="6"/>
  <c r="AO557" i="6"/>
  <c r="AO541" i="6"/>
  <c r="AO525" i="6"/>
  <c r="AO464" i="6"/>
  <c r="AO416" i="6"/>
  <c r="AO352" i="6"/>
  <c r="AO336" i="6"/>
  <c r="AO320" i="6"/>
  <c r="AO304" i="6"/>
  <c r="AO288" i="6"/>
  <c r="AO272" i="6"/>
  <c r="AO201" i="6"/>
  <c r="AO146" i="6"/>
  <c r="AO37" i="6"/>
  <c r="AO1215" i="6"/>
  <c r="AW1215" i="6" s="1"/>
  <c r="AO1199" i="6"/>
  <c r="AW1199" i="6" s="1"/>
  <c r="AO1103" i="6"/>
  <c r="AO1087" i="6"/>
  <c r="AO1071" i="6"/>
  <c r="AO1055" i="6"/>
  <c r="AO1039" i="6"/>
  <c r="AO975" i="6"/>
  <c r="AO959" i="6"/>
  <c r="AO943" i="6"/>
  <c r="AW943" i="6" s="1"/>
  <c r="AO847" i="6"/>
  <c r="AO831" i="6"/>
  <c r="AO815" i="6"/>
  <c r="AO799" i="6"/>
  <c r="AO783" i="6"/>
  <c r="AO719" i="6"/>
  <c r="AO703" i="6"/>
  <c r="AW703" i="6" s="1"/>
  <c r="AO657" i="6"/>
  <c r="AO627" i="6"/>
  <c r="AO570" i="6"/>
  <c r="AO554" i="6"/>
  <c r="AO538" i="6"/>
  <c r="AO522" i="6"/>
  <c r="AO506" i="6"/>
  <c r="AO490" i="6"/>
  <c r="AO413" i="6"/>
  <c r="AO397" i="6"/>
  <c r="AO381" i="6"/>
  <c r="AO317" i="6"/>
  <c r="AO301" i="6"/>
  <c r="AO285" i="6"/>
  <c r="AO269" i="6"/>
  <c r="AO237" i="6"/>
  <c r="AO153" i="6"/>
  <c r="AO143" i="6"/>
  <c r="AO687" i="6"/>
  <c r="AW687" i="6" s="1"/>
  <c r="AO615" i="6"/>
  <c r="AO567" i="6"/>
  <c r="AO551" i="6"/>
  <c r="AO535" i="6"/>
  <c r="AO519" i="6"/>
  <c r="AO487" i="6"/>
  <c r="AO474" i="6"/>
  <c r="AO458" i="6"/>
  <c r="AW458" i="6" s="1"/>
  <c r="AO362" i="6"/>
  <c r="AO314" i="6"/>
  <c r="AO282" i="6"/>
  <c r="AO266" i="6"/>
  <c r="AO234" i="6"/>
  <c r="AO224" i="6"/>
  <c r="AO211" i="6"/>
  <c r="AW211" i="6" s="1"/>
  <c r="AO653" i="6"/>
  <c r="AO596" i="6"/>
  <c r="AO532" i="6"/>
  <c r="AO516" i="6"/>
  <c r="AO500" i="6"/>
  <c r="AO484" i="6"/>
  <c r="AO391" i="6"/>
  <c r="AO343" i="6"/>
  <c r="AO311" i="6"/>
  <c r="AO295" i="6"/>
  <c r="AO279" i="6"/>
  <c r="AO263" i="6"/>
  <c r="AO247" i="6"/>
  <c r="AO221" i="6"/>
  <c r="AO137" i="6"/>
  <c r="AO651" i="6"/>
  <c r="AO577" i="6"/>
  <c r="AO561" i="6"/>
  <c r="AO545" i="6"/>
  <c r="AO529" i="6"/>
  <c r="AO513" i="6"/>
  <c r="AO452" i="6"/>
  <c r="AO404" i="6"/>
  <c r="AW404" i="6" s="1"/>
  <c r="AO324" i="6"/>
  <c r="AO308" i="6"/>
  <c r="AO292" i="6"/>
  <c r="AO276" i="6"/>
  <c r="AO205" i="6"/>
  <c r="AO157" i="6"/>
  <c r="AW157" i="6" s="1"/>
  <c r="AO104" i="6"/>
  <c r="AO1218" i="6"/>
  <c r="AO669" i="6"/>
  <c r="AO606" i="6"/>
  <c r="AO574" i="6"/>
  <c r="AO558" i="6"/>
  <c r="AO542" i="6"/>
  <c r="AO526" i="6"/>
  <c r="AO510" i="6"/>
  <c r="AO433" i="6"/>
  <c r="AW433" i="6" s="1"/>
  <c r="AO417" i="6"/>
  <c r="AO401" i="6"/>
  <c r="AO321" i="6"/>
  <c r="AO305" i="6"/>
  <c r="AO289" i="6"/>
  <c r="AO257" i="6"/>
  <c r="AO1306" i="6"/>
  <c r="AO163" i="6"/>
  <c r="AO95" i="6"/>
  <c r="AO75" i="6"/>
  <c r="AO69" i="6"/>
  <c r="AO57" i="6"/>
  <c r="AO51" i="6"/>
  <c r="AO33" i="6"/>
  <c r="AO30" i="6"/>
  <c r="AO616" i="6"/>
  <c r="AO584" i="6"/>
  <c r="AO568" i="6"/>
  <c r="AO552" i="6"/>
  <c r="AO536" i="6"/>
  <c r="AO520" i="6"/>
  <c r="AO90" i="6"/>
  <c r="AO63" i="6"/>
  <c r="AO60" i="6"/>
  <c r="AO48" i="6"/>
  <c r="AO27" i="6"/>
  <c r="AO7" i="6"/>
  <c r="AO212" i="6"/>
  <c r="AO196" i="6"/>
  <c r="AO139" i="6"/>
  <c r="AO45" i="6"/>
  <c r="AO42" i="6"/>
  <c r="AO39" i="6"/>
  <c r="AO180" i="6"/>
  <c r="AO619" i="6"/>
  <c r="AO571" i="6"/>
  <c r="AO555" i="6"/>
  <c r="AO539" i="6"/>
  <c r="AO523" i="6"/>
  <c r="AO507" i="6"/>
  <c r="AW507" i="6" s="1"/>
  <c r="AO93" i="6"/>
  <c r="AO76" i="6"/>
  <c r="AO21" i="6"/>
  <c r="AO14" i="6"/>
  <c r="AO411" i="6"/>
  <c r="AO395" i="6"/>
  <c r="AO379" i="6"/>
  <c r="AO315" i="6"/>
  <c r="AO299" i="6"/>
  <c r="AO283" i="6"/>
  <c r="AO267" i="6"/>
  <c r="AO235" i="6"/>
  <c r="AO82" i="6"/>
  <c r="AO79" i="6"/>
  <c r="AO73" i="6"/>
  <c r="AO70" i="6"/>
  <c r="AO67" i="6"/>
  <c r="AO31" i="6"/>
  <c r="AO11" i="6"/>
  <c r="AO631" i="6"/>
  <c r="AO109" i="6"/>
  <c r="AO64" i="6"/>
  <c r="AO61" i="6"/>
  <c r="AO58" i="6"/>
  <c r="AO55" i="6"/>
  <c r="AO52" i="6"/>
  <c r="AO49" i="6"/>
  <c r="AO28" i="6"/>
  <c r="AO18" i="6"/>
  <c r="AO119" i="6"/>
  <c r="AO43" i="6"/>
  <c r="AO40" i="6"/>
  <c r="AO25" i="6"/>
  <c r="AO5" i="6"/>
  <c r="AO430" i="6"/>
  <c r="AO414" i="6"/>
  <c r="AO398" i="6"/>
  <c r="AO302" i="6"/>
  <c r="AO286" i="6"/>
  <c r="AO270" i="6"/>
  <c r="AO254" i="6"/>
  <c r="AO22" i="6"/>
  <c r="AO15" i="6"/>
  <c r="AO634" i="6"/>
  <c r="AO105" i="6"/>
  <c r="AO94" i="6"/>
  <c r="AO68" i="6"/>
  <c r="AO32" i="6"/>
  <c r="AO19" i="6"/>
  <c r="AO12" i="6"/>
  <c r="AO86" i="6"/>
  <c r="AO56" i="6"/>
  <c r="AO53" i="6"/>
  <c r="AO50" i="6"/>
  <c r="AO35" i="6"/>
  <c r="AO637" i="6"/>
  <c r="AO164" i="6"/>
  <c r="AO65" i="6"/>
  <c r="AO62" i="6"/>
  <c r="AO59" i="6"/>
  <c r="AO47" i="6"/>
  <c r="AO41" i="6"/>
  <c r="AO38" i="6"/>
  <c r="AO26" i="6"/>
  <c r="AO16" i="6"/>
  <c r="AO6" i="6"/>
  <c r="AO97" i="6"/>
  <c r="Y17" i="3"/>
  <c r="Z17" i="3" s="1"/>
  <c r="AS17" i="3" s="1"/>
  <c r="AO78" i="6"/>
  <c r="AO13" i="6"/>
  <c r="AO120" i="6"/>
  <c r="AO108" i="6"/>
  <c r="AO122" i="6"/>
  <c r="AT342" i="6"/>
  <c r="AT901" i="6"/>
  <c r="AQ131" i="6"/>
  <c r="AT1288" i="6"/>
  <c r="AN693" i="6"/>
  <c r="AS11" i="3"/>
  <c r="AQ358" i="6"/>
  <c r="AT763" i="6"/>
  <c r="AT280" i="6"/>
  <c r="AS52" i="3"/>
  <c r="AT885" i="6"/>
  <c r="AT166" i="6"/>
  <c r="AT101" i="6"/>
  <c r="AT80" i="6"/>
  <c r="AT26" i="6"/>
  <c r="AT57" i="6"/>
  <c r="AT1223" i="6"/>
  <c r="AT1092" i="6"/>
  <c r="AT792" i="6"/>
  <c r="AT953" i="6"/>
  <c r="AT486" i="6"/>
  <c r="AT487" i="6"/>
  <c r="AT234" i="6"/>
  <c r="AT488" i="6"/>
  <c r="AT16" i="6"/>
  <c r="AT1284" i="6"/>
  <c r="AT1166" i="6"/>
  <c r="AT683" i="6"/>
  <c r="AT1275" i="6"/>
  <c r="AT1039" i="6"/>
  <c r="AT963" i="6"/>
  <c r="AT1179" i="6"/>
  <c r="AT1177" i="6"/>
  <c r="AT278" i="6"/>
  <c r="AT381" i="6"/>
  <c r="AT455" i="6"/>
  <c r="AT424" i="6"/>
  <c r="AT31" i="6"/>
  <c r="AT1178" i="6"/>
  <c r="AT1007" i="6"/>
  <c r="AT262" i="6"/>
  <c r="AT560" i="6"/>
  <c r="AT1168" i="6"/>
  <c r="AT335" i="6"/>
  <c r="AT1089" i="6"/>
  <c r="AT1224" i="6"/>
  <c r="AT425" i="6"/>
  <c r="AT423" i="6"/>
  <c r="AT528" i="6"/>
  <c r="AT333" i="6"/>
  <c r="AT407" i="6"/>
  <c r="AT634" i="6"/>
  <c r="AT640" i="6"/>
  <c r="AT138" i="6"/>
  <c r="AT155" i="6"/>
  <c r="AT1292" i="6"/>
  <c r="AT801" i="6"/>
  <c r="AT952" i="6"/>
  <c r="AT1138" i="6"/>
  <c r="AT1084" i="6"/>
  <c r="AT1126" i="6"/>
  <c r="AT573" i="6"/>
  <c r="AT633" i="6"/>
  <c r="AT68" i="6"/>
  <c r="AT1306" i="6"/>
  <c r="AT1294" i="6"/>
  <c r="AT680" i="6"/>
  <c r="AT1013" i="6"/>
  <c r="AT687" i="6"/>
  <c r="AT1097" i="6"/>
  <c r="AT377" i="6"/>
  <c r="AT378" i="6"/>
  <c r="AT379" i="6"/>
  <c r="AT1260" i="6"/>
  <c r="AT1176" i="6"/>
  <c r="AT671" i="6"/>
  <c r="AT1107" i="6"/>
  <c r="AT438" i="6"/>
  <c r="AT147" i="6"/>
  <c r="AT241" i="6"/>
  <c r="AT539" i="6"/>
  <c r="AT1127" i="6"/>
  <c r="AT1167" i="6"/>
  <c r="AT911" i="6"/>
  <c r="AT422" i="6"/>
  <c r="AT1074" i="6"/>
  <c r="AT800" i="6"/>
  <c r="AT610" i="6"/>
  <c r="AT5" i="6"/>
  <c r="AT164" i="6"/>
  <c r="AT106" i="6"/>
  <c r="AT623" i="6"/>
  <c r="AT754" i="6"/>
  <c r="AT791" i="6"/>
  <c r="AS37" i="3"/>
  <c r="AQ268" i="6"/>
  <c r="AQ636" i="6"/>
  <c r="AQ1127" i="6"/>
  <c r="AQ882" i="6"/>
  <c r="AQ278" i="6"/>
  <c r="AQ64" i="6"/>
  <c r="AQ72" i="6"/>
  <c r="AQ587" i="6"/>
  <c r="AQ94" i="6"/>
  <c r="AQ87" i="6"/>
  <c r="AQ1128" i="6"/>
  <c r="AQ604" i="6"/>
  <c r="AQ93" i="6"/>
  <c r="AQ795" i="6"/>
  <c r="AQ1193" i="6"/>
  <c r="AQ65" i="6"/>
  <c r="AQ92" i="6"/>
  <c r="AQ788" i="6"/>
  <c r="AQ62" i="6"/>
  <c r="AQ1161" i="6"/>
  <c r="AQ63" i="6"/>
  <c r="AQ1101" i="6"/>
  <c r="AQ617" i="6"/>
  <c r="AQ668" i="6"/>
  <c r="AQ315" i="6"/>
  <c r="AT588" i="6"/>
  <c r="AT156" i="6"/>
  <c r="AT1173" i="6"/>
  <c r="AT94" i="6"/>
  <c r="AT58" i="6"/>
  <c r="AT1205" i="6"/>
  <c r="X50" i="3"/>
  <c r="AG5" i="3" s="1"/>
  <c r="AY14" i="3" s="1"/>
  <c r="AT93" i="6"/>
  <c r="AT702" i="6"/>
  <c r="AT1287" i="6"/>
  <c r="AS40" i="3"/>
  <c r="AQ826" i="6"/>
  <c r="AQ911" i="6"/>
  <c r="AQ262" i="6"/>
  <c r="AQ649" i="6"/>
  <c r="AQ415" i="6"/>
  <c r="AQ1185" i="6"/>
  <c r="AQ263" i="6"/>
  <c r="AQ133" i="6"/>
  <c r="AQ5" i="6"/>
  <c r="AQ917" i="6"/>
  <c r="AQ1039" i="6"/>
  <c r="AQ659" i="6"/>
  <c r="AQ906" i="6"/>
  <c r="AQ137" i="6"/>
  <c r="AT100" i="6"/>
  <c r="AT283" i="6"/>
  <c r="AT124" i="6"/>
  <c r="AT1008" i="6"/>
  <c r="AQ625" i="6"/>
  <c r="AQ618" i="6"/>
  <c r="AR426" i="1"/>
  <c r="BN426" i="1" s="1"/>
  <c r="AR489" i="1"/>
  <c r="BN489" i="1" s="1"/>
  <c r="AR568" i="1"/>
  <c r="BN568" i="1" s="1"/>
  <c r="AR534" i="1"/>
  <c r="BN534" i="1" s="1"/>
  <c r="AR501" i="1"/>
  <c r="BN501" i="1" s="1"/>
  <c r="AR564" i="1"/>
  <c r="BN564" i="1" s="1"/>
  <c r="AR434" i="1"/>
  <c r="BN434" i="1" s="1"/>
  <c r="AR19" i="3"/>
  <c r="Y19" i="3"/>
  <c r="Z19" i="3" s="1"/>
  <c r="AS19" i="3" s="1"/>
  <c r="AQ1062" i="6"/>
  <c r="AQ90" i="6"/>
  <c r="AQ108" i="6"/>
  <c r="AQ822" i="6"/>
  <c r="AQ44" i="6"/>
  <c r="AQ1174" i="6"/>
  <c r="AQ19" i="6"/>
  <c r="AQ126" i="6"/>
  <c r="AQ1030" i="6"/>
  <c r="AQ121" i="6"/>
  <c r="AQ1232" i="6"/>
  <c r="AQ264" i="6"/>
  <c r="AQ24" i="6"/>
  <c r="AQ568" i="6"/>
  <c r="AQ183" i="6"/>
  <c r="AQ430" i="6"/>
  <c r="AQ170" i="6"/>
  <c r="AQ433" i="6"/>
  <c r="AQ173" i="6"/>
  <c r="AQ420" i="6"/>
  <c r="AQ150" i="6"/>
  <c r="AQ407" i="6"/>
  <c r="AQ655" i="6"/>
  <c r="AQ234" i="6"/>
  <c r="AQ487" i="6"/>
  <c r="AQ153" i="6"/>
  <c r="AQ413" i="6"/>
  <c r="AQ123" i="6"/>
  <c r="AQ400" i="6"/>
  <c r="AQ172" i="6"/>
  <c r="AQ419" i="6"/>
  <c r="AQ374" i="6"/>
  <c r="AQ361" i="6"/>
  <c r="AQ614" i="6"/>
  <c r="AQ348" i="6"/>
  <c r="AQ889" i="6"/>
  <c r="AQ1145" i="6"/>
  <c r="AQ287" i="6"/>
  <c r="AQ540" i="6"/>
  <c r="AQ274" i="6"/>
  <c r="AQ527" i="6"/>
  <c r="AQ796" i="6"/>
  <c r="AQ1052" i="6"/>
  <c r="AQ767" i="6"/>
  <c r="AQ1023" i="6"/>
  <c r="AQ722" i="6"/>
  <c r="AQ978" i="6"/>
  <c r="AQ1271" i="6"/>
  <c r="AQ901" i="6"/>
  <c r="AQ1157" i="6"/>
  <c r="AQ808" i="6"/>
  <c r="AQ1064" i="6"/>
  <c r="AQ747" i="6"/>
  <c r="AQ1003" i="6"/>
  <c r="AQ638" i="6"/>
  <c r="AQ894" i="6"/>
  <c r="AQ817" i="6"/>
  <c r="AQ1073" i="6"/>
  <c r="AQ756" i="6"/>
  <c r="AQ1012" i="6"/>
  <c r="AQ711" i="6"/>
  <c r="AQ967" i="6"/>
  <c r="AQ1219" i="6"/>
  <c r="AQ1162" i="6"/>
  <c r="AQ845" i="6"/>
  <c r="AQ736" i="6"/>
  <c r="AQ992" i="6"/>
  <c r="AQ915" i="6"/>
  <c r="AQ1171" i="6"/>
  <c r="AQ1309" i="6"/>
  <c r="AQ1241" i="6"/>
  <c r="AQ1234" i="6"/>
  <c r="AQ1227" i="6"/>
  <c r="AR524" i="1"/>
  <c r="BN524" i="1" s="1"/>
  <c r="AR396" i="1"/>
  <c r="BN396" i="1" s="1"/>
  <c r="AN76" i="6"/>
  <c r="AT476" i="6"/>
  <c r="AT95" i="6"/>
  <c r="AT120" i="6"/>
  <c r="AT66" i="6"/>
  <c r="AT112" i="6"/>
  <c r="AT168" i="6"/>
  <c r="AT146" i="6"/>
  <c r="AT67" i="6"/>
  <c r="AT200" i="6"/>
  <c r="AT187" i="6"/>
  <c r="AT434" i="6"/>
  <c r="AT118" i="6"/>
  <c r="AT357" i="6"/>
  <c r="AT296" i="6"/>
  <c r="AT549" i="6"/>
  <c r="AT331" i="6"/>
  <c r="AT584" i="6"/>
  <c r="AT238" i="6"/>
  <c r="AT507" i="6"/>
  <c r="AT202" i="6"/>
  <c r="AT465" i="6"/>
  <c r="AT127" i="6"/>
  <c r="AT356" i="6"/>
  <c r="AT609" i="6"/>
  <c r="AT327" i="6"/>
  <c r="AT580" i="6"/>
  <c r="AT330" i="6"/>
  <c r="AT583" i="6"/>
  <c r="AT253" i="6"/>
  <c r="AT522" i="6"/>
  <c r="AT1056" i="6"/>
  <c r="AT256" i="6"/>
  <c r="AT509" i="6"/>
  <c r="AT204" i="6"/>
  <c r="AT451" i="6"/>
  <c r="AT149" i="6"/>
  <c r="AT406" i="6"/>
  <c r="AT662" i="6"/>
  <c r="AT941" i="6"/>
  <c r="AT1197" i="6"/>
  <c r="AT329" i="6"/>
  <c r="AT582" i="6"/>
  <c r="AT819" i="6"/>
  <c r="AT1075" i="6"/>
  <c r="AT806" i="6"/>
  <c r="AT1062" i="6"/>
  <c r="AT793" i="6"/>
  <c r="AT1049" i="6"/>
  <c r="AT764" i="6"/>
  <c r="AT1020" i="6"/>
  <c r="AT1310" i="6"/>
  <c r="AT895" i="6"/>
  <c r="AT1151" i="6"/>
  <c r="AT818" i="6"/>
  <c r="AT709" i="6"/>
  <c r="AT965" i="6"/>
  <c r="AT1272" i="6"/>
  <c r="AT888" i="6"/>
  <c r="AT1144" i="6"/>
  <c r="AT795" i="6"/>
  <c r="AT1051" i="6"/>
  <c r="AT766" i="6"/>
  <c r="AT1022" i="6"/>
  <c r="AT737" i="6"/>
  <c r="AT993" i="6"/>
  <c r="AT676" i="6"/>
  <c r="AT932" i="6"/>
  <c r="AT1188" i="6"/>
  <c r="AT855" i="6"/>
  <c r="AT1111" i="6"/>
  <c r="AT810" i="6"/>
  <c r="AT1066" i="6"/>
  <c r="AT1249" i="6"/>
  <c r="AT1258" i="6"/>
  <c r="AT1219" i="6"/>
  <c r="AT1228" i="6"/>
  <c r="AT1298" i="6"/>
  <c r="L19" i="8"/>
  <c r="L29" i="8" s="1"/>
  <c r="AR518" i="1"/>
  <c r="BN518" i="1" s="1"/>
  <c r="AR485" i="1"/>
  <c r="BN485" i="1" s="1"/>
  <c r="AR548" i="1"/>
  <c r="BN548" i="1" s="1"/>
  <c r="AR418" i="1"/>
  <c r="BN418" i="1" s="1"/>
  <c r="AR563" i="1"/>
  <c r="BN563" i="1" s="1"/>
  <c r="AR435" i="1"/>
  <c r="BN435" i="1" s="1"/>
  <c r="AR541" i="1"/>
  <c r="BN541" i="1" s="1"/>
  <c r="AR413" i="1"/>
  <c r="BN413" i="1" s="1"/>
  <c r="AR507" i="1"/>
  <c r="BN507" i="1" s="1"/>
  <c r="AR379" i="1"/>
  <c r="BN379" i="1" s="1"/>
  <c r="AQ69" i="6"/>
  <c r="AQ36" i="6"/>
  <c r="AQ116" i="6"/>
  <c r="AQ1078" i="6"/>
  <c r="AQ59" i="6"/>
  <c r="AQ9" i="6"/>
  <c r="AQ32" i="6"/>
  <c r="AQ151" i="6"/>
  <c r="AQ8" i="6"/>
  <c r="AQ694" i="6"/>
  <c r="AQ14" i="6"/>
  <c r="AQ280" i="6"/>
  <c r="AQ39" i="6"/>
  <c r="AQ331" i="6"/>
  <c r="AQ584" i="6"/>
  <c r="AQ199" i="6"/>
  <c r="AQ446" i="6"/>
  <c r="AQ186" i="6"/>
  <c r="AQ449" i="6"/>
  <c r="AQ189" i="6"/>
  <c r="AQ436" i="6"/>
  <c r="AQ160" i="6"/>
  <c r="AQ423" i="6"/>
  <c r="AQ661" i="6"/>
  <c r="AQ250" i="6"/>
  <c r="AQ503" i="6"/>
  <c r="AQ166" i="6"/>
  <c r="AQ429" i="6"/>
  <c r="AQ146" i="6"/>
  <c r="AQ416" i="6"/>
  <c r="AQ188" i="6"/>
  <c r="AQ435" i="6"/>
  <c r="AQ136" i="6"/>
  <c r="AQ390" i="6"/>
  <c r="AQ662" i="6"/>
  <c r="AQ652" i="6"/>
  <c r="AQ364" i="6"/>
  <c r="AQ629" i="6"/>
  <c r="AQ303" i="6"/>
  <c r="AQ556" i="6"/>
  <c r="AQ290" i="6"/>
  <c r="AQ543" i="6"/>
  <c r="AQ812" i="6"/>
  <c r="AQ783" i="6"/>
  <c r="AQ738" i="6"/>
  <c r="AQ994" i="6"/>
  <c r="AQ1303" i="6"/>
  <c r="AQ824" i="6"/>
  <c r="AQ1080" i="6"/>
  <c r="AQ763" i="6"/>
  <c r="AQ1019" i="6"/>
  <c r="AQ654" i="6"/>
  <c r="AQ910" i="6"/>
  <c r="AQ1166" i="6"/>
  <c r="AQ1089" i="6"/>
  <c r="AQ772" i="6"/>
  <c r="AQ1028" i="6"/>
  <c r="AQ727" i="6"/>
  <c r="AQ983" i="6"/>
  <c r="AQ1239" i="6"/>
  <c r="AQ922" i="6"/>
  <c r="AQ861" i="6"/>
  <c r="AQ1117" i="6"/>
  <c r="AQ752" i="6"/>
  <c r="AQ1008" i="6"/>
  <c r="AQ675" i="6"/>
  <c r="AQ931" i="6"/>
  <c r="AQ1187" i="6"/>
  <c r="AQ1264" i="6"/>
  <c r="AQ1257" i="6"/>
  <c r="AQ1250" i="6"/>
  <c r="AQ1243" i="6"/>
  <c r="AN48" i="6"/>
  <c r="AT604" i="6"/>
  <c r="AT181" i="6"/>
  <c r="AT122" i="6"/>
  <c r="AT69" i="6"/>
  <c r="AT626" i="6"/>
  <c r="AT226" i="6"/>
  <c r="AT12" i="6"/>
  <c r="AT239" i="6"/>
  <c r="AT25" i="6"/>
  <c r="AT85" i="6"/>
  <c r="AT236" i="6"/>
  <c r="AT203" i="6"/>
  <c r="AT450" i="6"/>
  <c r="AT128" i="6"/>
  <c r="AT373" i="6"/>
  <c r="AT643" i="6"/>
  <c r="AT312" i="6"/>
  <c r="AT565" i="6"/>
  <c r="AT347" i="6"/>
  <c r="AT600" i="6"/>
  <c r="AT254" i="6"/>
  <c r="AT523" i="6"/>
  <c r="AT228" i="6"/>
  <c r="AT478" i="6"/>
  <c r="AT134" i="6"/>
  <c r="AT372" i="6"/>
  <c r="AT657" i="6"/>
  <c r="AT343" i="6"/>
  <c r="AT596" i="6"/>
  <c r="AT346" i="6"/>
  <c r="AT599" i="6"/>
  <c r="AT269" i="6"/>
  <c r="AT538" i="6"/>
  <c r="AT816" i="6"/>
  <c r="AT1072" i="6"/>
  <c r="AT272" i="6"/>
  <c r="AT525" i="6"/>
  <c r="AT217" i="6"/>
  <c r="AT467" i="6"/>
  <c r="AT159" i="6"/>
  <c r="AT701" i="6"/>
  <c r="AT957" i="6"/>
  <c r="AT1213" i="6"/>
  <c r="AT345" i="6"/>
  <c r="AT598" i="6"/>
  <c r="AT835" i="6"/>
  <c r="AT1091" i="6"/>
  <c r="AT822" i="6"/>
  <c r="AT1078" i="6"/>
  <c r="AT809" i="6"/>
  <c r="AT1065" i="6"/>
  <c r="AT780" i="6"/>
  <c r="AT1036" i="6"/>
  <c r="AT655" i="6"/>
  <c r="AT834" i="6"/>
  <c r="AT1090" i="6"/>
  <c r="AT725" i="6"/>
  <c r="AT981" i="6"/>
  <c r="AT1304" i="6"/>
  <c r="AT904" i="6"/>
  <c r="AT1160" i="6"/>
  <c r="AT811" i="6"/>
  <c r="AT1067" i="6"/>
  <c r="AT782" i="6"/>
  <c r="AT1038" i="6"/>
  <c r="AT753" i="6"/>
  <c r="AT1009" i="6"/>
  <c r="AT692" i="6"/>
  <c r="AT948" i="6"/>
  <c r="AT1204" i="6"/>
  <c r="AT871" i="6"/>
  <c r="AT826" i="6"/>
  <c r="AT1082" i="6"/>
  <c r="AT1265" i="6"/>
  <c r="AT1274" i="6"/>
  <c r="AT1235" i="6"/>
  <c r="AT1244" i="6"/>
  <c r="AT1221" i="6"/>
  <c r="AQ209" i="6"/>
  <c r="AQ309" i="6"/>
  <c r="AQ135" i="6"/>
  <c r="AQ23" i="6"/>
  <c r="AQ29" i="6"/>
  <c r="AQ68" i="6"/>
  <c r="AQ950" i="6"/>
  <c r="AQ42" i="6"/>
  <c r="AQ347" i="6"/>
  <c r="AQ215" i="6"/>
  <c r="AQ462" i="6"/>
  <c r="AQ202" i="6"/>
  <c r="AQ465" i="6"/>
  <c r="AQ205" i="6"/>
  <c r="AQ452" i="6"/>
  <c r="AQ176" i="6"/>
  <c r="AQ439" i="6"/>
  <c r="AQ674" i="6"/>
  <c r="AQ266" i="6"/>
  <c r="AQ519" i="6"/>
  <c r="AQ182" i="6"/>
  <c r="AQ445" i="6"/>
  <c r="AQ169" i="6"/>
  <c r="AQ432" i="6"/>
  <c r="AQ204" i="6"/>
  <c r="AQ451" i="6"/>
  <c r="AQ149" i="6"/>
  <c r="AQ406" i="6"/>
  <c r="AQ666" i="6"/>
  <c r="AQ393" i="6"/>
  <c r="AQ678" i="6"/>
  <c r="AQ380" i="6"/>
  <c r="AQ632" i="6"/>
  <c r="AQ921" i="6"/>
  <c r="AQ319" i="6"/>
  <c r="AQ572" i="6"/>
  <c r="AQ559" i="6"/>
  <c r="AQ828" i="6"/>
  <c r="AQ1084" i="6"/>
  <c r="AQ799" i="6"/>
  <c r="AQ1055" i="6"/>
  <c r="AQ754" i="6"/>
  <c r="AQ1010" i="6"/>
  <c r="AQ677" i="6"/>
  <c r="AQ933" i="6"/>
  <c r="AQ1189" i="6"/>
  <c r="AQ840" i="6"/>
  <c r="AQ1096" i="6"/>
  <c r="AQ779" i="6"/>
  <c r="AQ1035" i="6"/>
  <c r="AQ670" i="6"/>
  <c r="AQ926" i="6"/>
  <c r="AQ1182" i="6"/>
  <c r="AQ849" i="6"/>
  <c r="AQ1105" i="6"/>
  <c r="AQ1044" i="6"/>
  <c r="AQ743" i="6"/>
  <c r="AQ999" i="6"/>
  <c r="AQ1255" i="6"/>
  <c r="AQ938" i="6"/>
  <c r="AQ1194" i="6"/>
  <c r="AQ877" i="6"/>
  <c r="AQ1133" i="6"/>
  <c r="AQ768" i="6"/>
  <c r="AQ1024" i="6"/>
  <c r="AQ691" i="6"/>
  <c r="AQ947" i="6"/>
  <c r="AQ1203" i="6"/>
  <c r="AQ1280" i="6"/>
  <c r="AQ1273" i="6"/>
  <c r="AQ1266" i="6"/>
  <c r="AQ1259" i="6"/>
  <c r="AR508" i="1"/>
  <c r="BN508" i="1" s="1"/>
  <c r="AR380" i="1"/>
  <c r="BN380" i="1" s="1"/>
  <c r="AN66" i="6"/>
  <c r="X11" i="3"/>
  <c r="X14" i="3" s="1"/>
  <c r="AG2" i="3" s="1"/>
  <c r="AY11" i="3" s="1"/>
  <c r="AT132" i="6"/>
  <c r="AT72" i="6"/>
  <c r="AT1256" i="6"/>
  <c r="AT673" i="6"/>
  <c r="AT19" i="6"/>
  <c r="AT255" i="6"/>
  <c r="AT37" i="6"/>
  <c r="AT88" i="6"/>
  <c r="AT252" i="6"/>
  <c r="AT216" i="6"/>
  <c r="AT466" i="6"/>
  <c r="AT135" i="6"/>
  <c r="AT389" i="6"/>
  <c r="AT681" i="6"/>
  <c r="AT328" i="6"/>
  <c r="AT581" i="6"/>
  <c r="AT363" i="6"/>
  <c r="AT616" i="6"/>
  <c r="AT270" i="6"/>
  <c r="AT494" i="6"/>
  <c r="AT388" i="6"/>
  <c r="AT659" i="6"/>
  <c r="AT359" i="6"/>
  <c r="AT612" i="6"/>
  <c r="AT362" i="6"/>
  <c r="AT615" i="6"/>
  <c r="AT285" i="6"/>
  <c r="AT554" i="6"/>
  <c r="AT832" i="6"/>
  <c r="AT1088" i="6"/>
  <c r="AT288" i="6"/>
  <c r="AT541" i="6"/>
  <c r="AT230" i="6"/>
  <c r="AT480" i="6"/>
  <c r="AT175" i="6"/>
  <c r="AT717" i="6"/>
  <c r="AT973" i="6"/>
  <c r="AT119" i="6"/>
  <c r="AT361" i="6"/>
  <c r="AT614" i="6"/>
  <c r="AT851" i="6"/>
  <c r="AT838" i="6"/>
  <c r="AT1094" i="6"/>
  <c r="AT825" i="6"/>
  <c r="AT1081" i="6"/>
  <c r="AT796" i="6"/>
  <c r="AT1052" i="6"/>
  <c r="AT927" i="6"/>
  <c r="AT1183" i="6"/>
  <c r="AT850" i="6"/>
  <c r="AT1106" i="6"/>
  <c r="AT741" i="6"/>
  <c r="AT997" i="6"/>
  <c r="AT664" i="6"/>
  <c r="AT920" i="6"/>
  <c r="AT827" i="6"/>
  <c r="AT1083" i="6"/>
  <c r="AT798" i="6"/>
  <c r="AT1054" i="6"/>
  <c r="AT769" i="6"/>
  <c r="AT1025" i="6"/>
  <c r="AT708" i="6"/>
  <c r="AT964" i="6"/>
  <c r="AT1262" i="6"/>
  <c r="AT887" i="6"/>
  <c r="AT1143" i="6"/>
  <c r="AT842" i="6"/>
  <c r="AT1098" i="6"/>
  <c r="AT1281" i="6"/>
  <c r="AT1290" i="6"/>
  <c r="AT1251" i="6"/>
  <c r="AT1237" i="6"/>
  <c r="AR441" i="1"/>
  <c r="BN441" i="1" s="1"/>
  <c r="AR520" i="1"/>
  <c r="BN520" i="1" s="1"/>
  <c r="AR486" i="1"/>
  <c r="BN486" i="1" s="1"/>
  <c r="AR453" i="1"/>
  <c r="BN453" i="1" s="1"/>
  <c r="AR516" i="1"/>
  <c r="BN516" i="1" s="1"/>
  <c r="AR386" i="1"/>
  <c r="BN386" i="1" s="1"/>
  <c r="AR547" i="1"/>
  <c r="BN547" i="1" s="1"/>
  <c r="AR419" i="1"/>
  <c r="BN419" i="1" s="1"/>
  <c r="AR525" i="1"/>
  <c r="BN525" i="1" s="1"/>
  <c r="AR397" i="1"/>
  <c r="BN397" i="1" s="1"/>
  <c r="AR491" i="1"/>
  <c r="BN491" i="1" s="1"/>
  <c r="AR363" i="1"/>
  <c r="BN363" i="1" s="1"/>
  <c r="AQ245" i="6"/>
  <c r="AQ261" i="6"/>
  <c r="AQ437" i="6"/>
  <c r="AQ485" i="6"/>
  <c r="AQ35" i="6"/>
  <c r="AQ71" i="6"/>
  <c r="AQ219" i="6"/>
  <c r="AQ28" i="6"/>
  <c r="AQ1206" i="6"/>
  <c r="AQ76" i="6"/>
  <c r="AQ312" i="6"/>
  <c r="AQ45" i="6"/>
  <c r="AQ363" i="6"/>
  <c r="AQ616" i="6"/>
  <c r="AQ225" i="6"/>
  <c r="AQ491" i="6"/>
  <c r="AQ228" i="6"/>
  <c r="AQ478" i="6"/>
  <c r="AQ218" i="6"/>
  <c r="AQ468" i="6"/>
  <c r="AQ192" i="6"/>
  <c r="AQ455" i="6"/>
  <c r="AQ282" i="6"/>
  <c r="AQ535" i="6"/>
  <c r="AQ198" i="6"/>
  <c r="AQ461" i="6"/>
  <c r="AQ185" i="6"/>
  <c r="AQ448" i="6"/>
  <c r="AQ217" i="6"/>
  <c r="AQ467" i="6"/>
  <c r="AQ159" i="6"/>
  <c r="AQ422" i="6"/>
  <c r="AQ162" i="6"/>
  <c r="AQ409" i="6"/>
  <c r="AQ142" i="6"/>
  <c r="AQ396" i="6"/>
  <c r="AQ635" i="6"/>
  <c r="AQ937" i="6"/>
  <c r="AQ335" i="6"/>
  <c r="AQ588" i="6"/>
  <c r="AQ322" i="6"/>
  <c r="AQ575" i="6"/>
  <c r="AQ844" i="6"/>
  <c r="AQ1100" i="6"/>
  <c r="AQ815" i="6"/>
  <c r="AQ1071" i="6"/>
  <c r="AQ770" i="6"/>
  <c r="AQ1026" i="6"/>
  <c r="AQ693" i="6"/>
  <c r="AQ949" i="6"/>
  <c r="AQ856" i="6"/>
  <c r="AQ1112" i="6"/>
  <c r="AQ1051" i="6"/>
  <c r="AQ686" i="6"/>
  <c r="AQ942" i="6"/>
  <c r="AQ1198" i="6"/>
  <c r="AQ865" i="6"/>
  <c r="AQ1121" i="6"/>
  <c r="AQ804" i="6"/>
  <c r="AQ1060" i="6"/>
  <c r="AQ759" i="6"/>
  <c r="AQ1015" i="6"/>
  <c r="AQ698" i="6"/>
  <c r="AQ954" i="6"/>
  <c r="AQ1210" i="6"/>
  <c r="AQ893" i="6"/>
  <c r="AQ1149" i="6"/>
  <c r="AQ1040" i="6"/>
  <c r="AQ707" i="6"/>
  <c r="AQ963" i="6"/>
  <c r="AQ1281" i="6"/>
  <c r="AQ1296" i="6"/>
  <c r="AQ1289" i="6"/>
  <c r="AQ1282" i="6"/>
  <c r="AQ1275" i="6"/>
  <c r="AN147" i="6"/>
  <c r="AN81" i="6"/>
  <c r="AT102" i="6"/>
  <c r="AT213" i="6"/>
  <c r="AT142" i="6"/>
  <c r="AT75" i="6"/>
  <c r="AT23" i="6"/>
  <c r="AT9" i="6"/>
  <c r="AT32" i="6"/>
  <c r="AT271" i="6"/>
  <c r="AT40" i="6"/>
  <c r="AT98" i="6"/>
  <c r="AT268" i="6"/>
  <c r="AT229" i="6"/>
  <c r="AT479" i="6"/>
  <c r="AT148" i="6"/>
  <c r="AT405" i="6"/>
  <c r="AT92" i="6"/>
  <c r="AT344" i="6"/>
  <c r="AT597" i="6"/>
  <c r="AT628" i="6"/>
  <c r="AT286" i="6"/>
  <c r="AT555" i="6"/>
  <c r="AT257" i="6"/>
  <c r="AT510" i="6"/>
  <c r="AT157" i="6"/>
  <c r="AT404" i="6"/>
  <c r="AT107" i="6"/>
  <c r="AT375" i="6"/>
  <c r="AT642" i="6"/>
  <c r="AT630" i="6"/>
  <c r="AT301" i="6"/>
  <c r="AT570" i="6"/>
  <c r="AT848" i="6"/>
  <c r="AT1104" i="6"/>
  <c r="AT304" i="6"/>
  <c r="AT557" i="6"/>
  <c r="AT243" i="6"/>
  <c r="AT496" i="6"/>
  <c r="AT191" i="6"/>
  <c r="AT454" i="6"/>
  <c r="AT733" i="6"/>
  <c r="AT989" i="6"/>
  <c r="AT129" i="6"/>
  <c r="AT632" i="6"/>
  <c r="AT867" i="6"/>
  <c r="AT1123" i="6"/>
  <c r="AT854" i="6"/>
  <c r="AT1110" i="6"/>
  <c r="AT841" i="6"/>
  <c r="AT812" i="6"/>
  <c r="AT1068" i="6"/>
  <c r="AT943" i="6"/>
  <c r="AT1199" i="6"/>
  <c r="AT866" i="6"/>
  <c r="AT1122" i="6"/>
  <c r="AT757" i="6"/>
  <c r="AT936" i="6"/>
  <c r="AT1192" i="6"/>
  <c r="AT843" i="6"/>
  <c r="AT1099" i="6"/>
  <c r="AT814" i="6"/>
  <c r="AT1070" i="6"/>
  <c r="AT785" i="6"/>
  <c r="AT1041" i="6"/>
  <c r="AT724" i="6"/>
  <c r="AT980" i="6"/>
  <c r="AT903" i="6"/>
  <c r="AT1159" i="6"/>
  <c r="AT858" i="6"/>
  <c r="AT1114" i="6"/>
  <c r="AT1297" i="6"/>
  <c r="AT1267" i="6"/>
  <c r="AT1276" i="6"/>
  <c r="AT1253" i="6"/>
  <c r="W2" i="8"/>
  <c r="X2" i="8" s="1"/>
  <c r="X12" i="8" s="1"/>
  <c r="L2" i="8"/>
  <c r="AR22" i="3"/>
  <c r="Y22" i="3"/>
  <c r="Z22" i="3" s="1"/>
  <c r="AS22" i="3" s="1"/>
  <c r="AQ51" i="6"/>
  <c r="AQ389" i="6"/>
  <c r="AQ726" i="6"/>
  <c r="AQ501" i="6"/>
  <c r="AQ854" i="6"/>
  <c r="AQ34" i="6"/>
  <c r="AQ11" i="6"/>
  <c r="AQ328" i="6"/>
  <c r="AQ60" i="6"/>
  <c r="AQ628" i="6"/>
  <c r="AQ238" i="6"/>
  <c r="AQ507" i="6"/>
  <c r="AQ241" i="6"/>
  <c r="AQ494" i="6"/>
  <c r="AQ231" i="6"/>
  <c r="AQ481" i="6"/>
  <c r="AQ208" i="6"/>
  <c r="AQ471" i="6"/>
  <c r="AQ57" i="6"/>
  <c r="AQ298" i="6"/>
  <c r="AQ551" i="6"/>
  <c r="AQ214" i="6"/>
  <c r="AQ490" i="6"/>
  <c r="AQ201" i="6"/>
  <c r="AQ464" i="6"/>
  <c r="AQ230" i="6"/>
  <c r="AQ480" i="6"/>
  <c r="AQ175" i="6"/>
  <c r="AQ438" i="6"/>
  <c r="AQ178" i="6"/>
  <c r="AQ425" i="6"/>
  <c r="AQ412" i="6"/>
  <c r="AQ697" i="6"/>
  <c r="AQ953" i="6"/>
  <c r="AQ1209" i="6"/>
  <c r="AQ351" i="6"/>
  <c r="AQ338" i="6"/>
  <c r="AQ591" i="6"/>
  <c r="AQ860" i="6"/>
  <c r="AQ1116" i="6"/>
  <c r="AQ831" i="6"/>
  <c r="AQ1087" i="6"/>
  <c r="AQ786" i="6"/>
  <c r="AQ1042" i="6"/>
  <c r="AQ709" i="6"/>
  <c r="AQ965" i="6"/>
  <c r="AQ1222" i="6"/>
  <c r="AQ872" i="6"/>
  <c r="AQ811" i="6"/>
  <c r="AQ1067" i="6"/>
  <c r="AQ702" i="6"/>
  <c r="AQ958" i="6"/>
  <c r="AQ1214" i="6"/>
  <c r="AQ881" i="6"/>
  <c r="AQ820" i="6"/>
  <c r="AQ1076" i="6"/>
  <c r="AQ775" i="6"/>
  <c r="AQ1031" i="6"/>
  <c r="AQ714" i="6"/>
  <c r="AQ970" i="6"/>
  <c r="AQ1287" i="6"/>
  <c r="AQ909" i="6"/>
  <c r="AQ1165" i="6"/>
  <c r="AQ800" i="6"/>
  <c r="AQ1056" i="6"/>
  <c r="AQ723" i="6"/>
  <c r="AQ979" i="6"/>
  <c r="AQ1313" i="6"/>
  <c r="AQ1312" i="6"/>
  <c r="AQ1305" i="6"/>
  <c r="AQ1298" i="6"/>
  <c r="AQ1291" i="6"/>
  <c r="AR492" i="1"/>
  <c r="BN492" i="1" s="1"/>
  <c r="AR364" i="1"/>
  <c r="BN364" i="1" s="1"/>
  <c r="AN16" i="6"/>
  <c r="AN152" i="6"/>
  <c r="AT284" i="6"/>
  <c r="AT242" i="6"/>
  <c r="AT495" i="6"/>
  <c r="AT158" i="6"/>
  <c r="AT421" i="6"/>
  <c r="AT108" i="6"/>
  <c r="AT360" i="6"/>
  <c r="AT613" i="6"/>
  <c r="AT395" i="6"/>
  <c r="AT631" i="6"/>
  <c r="AT302" i="6"/>
  <c r="AT571" i="6"/>
  <c r="AT273" i="6"/>
  <c r="AT526" i="6"/>
  <c r="AT173" i="6"/>
  <c r="AT420" i="6"/>
  <c r="AT137" i="6"/>
  <c r="AT391" i="6"/>
  <c r="AT672" i="6"/>
  <c r="AT394" i="6"/>
  <c r="AT317" i="6"/>
  <c r="AT586" i="6"/>
  <c r="AT864" i="6"/>
  <c r="AT1120" i="6"/>
  <c r="AT320" i="6"/>
  <c r="AT259" i="6"/>
  <c r="AT512" i="6"/>
  <c r="AT207" i="6"/>
  <c r="AT470" i="6"/>
  <c r="AT749" i="6"/>
  <c r="AT1005" i="6"/>
  <c r="AT139" i="6"/>
  <c r="AT393" i="6"/>
  <c r="AT635" i="6"/>
  <c r="AT883" i="6"/>
  <c r="AT1139" i="6"/>
  <c r="AT870" i="6"/>
  <c r="AT857" i="6"/>
  <c r="AT1113" i="6"/>
  <c r="AT828" i="6"/>
  <c r="AT703" i="6"/>
  <c r="AT959" i="6"/>
  <c r="AT1215" i="6"/>
  <c r="AT882" i="6"/>
  <c r="AT773" i="6"/>
  <c r="AT1029" i="6"/>
  <c r="AT696" i="6"/>
  <c r="AT1208" i="6"/>
  <c r="AT859" i="6"/>
  <c r="AT1115" i="6"/>
  <c r="AT830" i="6"/>
  <c r="AT1086" i="6"/>
  <c r="AT1057" i="6"/>
  <c r="AT740" i="6"/>
  <c r="AT996" i="6"/>
  <c r="AT663" i="6"/>
  <c r="AT919" i="6"/>
  <c r="AT1175" i="6"/>
  <c r="AT874" i="6"/>
  <c r="AT1130" i="6"/>
  <c r="AT1313" i="6"/>
  <c r="AT1229" i="6"/>
  <c r="AT1283" i="6"/>
  <c r="AT1269" i="6"/>
  <c r="AW6" i="8"/>
  <c r="X30" i="8"/>
  <c r="AR346" i="1"/>
  <c r="BN346" i="1" s="1"/>
  <c r="AR409" i="1"/>
  <c r="BN409" i="1" s="1"/>
  <c r="AR488" i="1"/>
  <c r="BN488" i="1" s="1"/>
  <c r="AR454" i="1"/>
  <c r="BN454" i="1" s="1"/>
  <c r="AR421" i="1"/>
  <c r="BN421" i="1" s="1"/>
  <c r="AR484" i="1"/>
  <c r="BN484" i="1" s="1"/>
  <c r="AR354" i="1"/>
  <c r="BN354" i="1" s="1"/>
  <c r="AR531" i="1"/>
  <c r="BN531" i="1" s="1"/>
  <c r="AR403" i="1"/>
  <c r="BN403" i="1" s="1"/>
  <c r="AR509" i="1"/>
  <c r="BN509" i="1" s="1"/>
  <c r="AR381" i="1"/>
  <c r="BN381" i="1" s="1"/>
  <c r="AR475" i="1"/>
  <c r="BN475" i="1" s="1"/>
  <c r="AR347" i="1"/>
  <c r="BN347" i="1" s="1"/>
  <c r="AQ193" i="6"/>
  <c r="AQ106" i="6"/>
  <c r="AQ806" i="6"/>
  <c r="AQ517" i="6"/>
  <c r="AQ128" i="6"/>
  <c r="AQ53" i="6"/>
  <c r="AQ77" i="6"/>
  <c r="AQ1110" i="6"/>
  <c r="AQ49" i="6"/>
  <c r="AQ31" i="6"/>
  <c r="AQ111" i="6"/>
  <c r="AQ344" i="6"/>
  <c r="AQ104" i="6"/>
  <c r="AQ395" i="6"/>
  <c r="AQ631" i="6"/>
  <c r="AQ254" i="6"/>
  <c r="AQ523" i="6"/>
  <c r="AQ257" i="6"/>
  <c r="AQ510" i="6"/>
  <c r="AQ244" i="6"/>
  <c r="AQ497" i="6"/>
  <c r="AQ221" i="6"/>
  <c r="AQ484" i="6"/>
  <c r="AQ67" i="6"/>
  <c r="AQ314" i="6"/>
  <c r="AQ567" i="6"/>
  <c r="AQ237" i="6"/>
  <c r="AQ506" i="6"/>
  <c r="AQ227" i="6"/>
  <c r="AQ477" i="6"/>
  <c r="AQ243" i="6"/>
  <c r="AQ496" i="6"/>
  <c r="AQ191" i="6"/>
  <c r="AQ454" i="6"/>
  <c r="AQ194" i="6"/>
  <c r="AQ441" i="6"/>
  <c r="AQ428" i="6"/>
  <c r="AQ713" i="6"/>
  <c r="AQ969" i="6"/>
  <c r="AQ112" i="6"/>
  <c r="AQ367" i="6"/>
  <c r="AQ620" i="6"/>
  <c r="AQ354" i="6"/>
  <c r="AQ607" i="6"/>
  <c r="AQ876" i="6"/>
  <c r="AQ1132" i="6"/>
  <c r="AQ847" i="6"/>
  <c r="AQ1103" i="6"/>
  <c r="AQ802" i="6"/>
  <c r="AQ1058" i="6"/>
  <c r="AQ725" i="6"/>
  <c r="AQ981" i="6"/>
  <c r="AQ1268" i="6"/>
  <c r="AQ888" i="6"/>
  <c r="AQ1144" i="6"/>
  <c r="AQ1083" i="6"/>
  <c r="AQ718" i="6"/>
  <c r="AQ974" i="6"/>
  <c r="AQ1236" i="6"/>
  <c r="AQ897" i="6"/>
  <c r="AQ1153" i="6"/>
  <c r="AQ1092" i="6"/>
  <c r="AQ791" i="6"/>
  <c r="AQ1047" i="6"/>
  <c r="AQ730" i="6"/>
  <c r="AQ986" i="6"/>
  <c r="AQ669" i="6"/>
  <c r="AQ925" i="6"/>
  <c r="AQ1181" i="6"/>
  <c r="AQ816" i="6"/>
  <c r="AQ1072" i="6"/>
  <c r="AQ739" i="6"/>
  <c r="AQ995" i="6"/>
  <c r="AQ1226" i="6"/>
  <c r="AQ1235" i="6"/>
  <c r="AQ1228" i="6"/>
  <c r="AQ1237" i="6"/>
  <c r="AQ1307" i="6"/>
  <c r="AN89" i="6"/>
  <c r="AN70" i="6"/>
  <c r="AT620" i="6"/>
  <c r="AT17" i="6"/>
  <c r="AT505" i="6"/>
  <c r="AT44" i="6"/>
  <c r="AT35" i="6"/>
  <c r="AT77" i="6"/>
  <c r="AT303" i="6"/>
  <c r="AT46" i="6"/>
  <c r="AT115" i="6"/>
  <c r="AT300" i="6"/>
  <c r="AT258" i="6"/>
  <c r="AT511" i="6"/>
  <c r="AT174" i="6"/>
  <c r="AT437" i="6"/>
  <c r="AT376" i="6"/>
  <c r="AT411" i="6"/>
  <c r="AT318" i="6"/>
  <c r="AT587" i="6"/>
  <c r="AT289" i="6"/>
  <c r="AT542" i="6"/>
  <c r="AT189" i="6"/>
  <c r="AT436" i="6"/>
  <c r="AT150" i="6"/>
  <c r="AT163" i="6"/>
  <c r="AT410" i="6"/>
  <c r="AT636" i="6"/>
  <c r="AT602" i="6"/>
  <c r="AT880" i="6"/>
  <c r="AT1136" i="6"/>
  <c r="AT336" i="6"/>
  <c r="AT589" i="6"/>
  <c r="AT275" i="6"/>
  <c r="AT220" i="6"/>
  <c r="AT483" i="6"/>
  <c r="AT765" i="6"/>
  <c r="AT1021" i="6"/>
  <c r="AT162" i="6"/>
  <c r="AT409" i="6"/>
  <c r="AT638" i="6"/>
  <c r="AT899" i="6"/>
  <c r="AT1155" i="6"/>
  <c r="AT886" i="6"/>
  <c r="AT1142" i="6"/>
  <c r="AT873" i="6"/>
  <c r="AT1129" i="6"/>
  <c r="AT844" i="6"/>
  <c r="AT1100" i="6"/>
  <c r="AT719" i="6"/>
  <c r="AT975" i="6"/>
  <c r="AT1222" i="6"/>
  <c r="AT898" i="6"/>
  <c r="AT1154" i="6"/>
  <c r="AT789" i="6"/>
  <c r="AT1045" i="6"/>
  <c r="AT712" i="6"/>
  <c r="AT968" i="6"/>
  <c r="AT1227" i="6"/>
  <c r="AT875" i="6"/>
  <c r="AT1131" i="6"/>
  <c r="AT846" i="6"/>
  <c r="AT1102" i="6"/>
  <c r="AT817" i="6"/>
  <c r="AT1073" i="6"/>
  <c r="AT756" i="6"/>
  <c r="AT1012" i="6"/>
  <c r="AT679" i="6"/>
  <c r="AT935" i="6"/>
  <c r="AT1191" i="6"/>
  <c r="AT890" i="6"/>
  <c r="AT1146" i="6"/>
  <c r="AT1220" i="6"/>
  <c r="AT1245" i="6"/>
  <c r="AT1299" i="6"/>
  <c r="AT1308" i="6"/>
  <c r="AT1285" i="6"/>
  <c r="L40" i="8"/>
  <c r="AR586" i="1"/>
  <c r="BN586" i="1" s="1"/>
  <c r="AR330" i="1"/>
  <c r="BN330" i="1" s="1"/>
  <c r="AR393" i="1"/>
  <c r="BN393" i="1" s="1"/>
  <c r="AR472" i="1"/>
  <c r="BN472" i="1" s="1"/>
  <c r="AR438" i="1"/>
  <c r="BN438" i="1" s="1"/>
  <c r="AR405" i="1"/>
  <c r="BN405" i="1" s="1"/>
  <c r="AR468" i="1"/>
  <c r="BN468" i="1" s="1"/>
  <c r="AR594" i="1"/>
  <c r="BN594" i="1" s="1"/>
  <c r="AR338" i="1"/>
  <c r="BN338" i="1" s="1"/>
  <c r="AQ341" i="6"/>
  <c r="AQ10" i="6"/>
  <c r="AQ533" i="6"/>
  <c r="AQ161" i="6"/>
  <c r="AQ482" i="6"/>
  <c r="AQ56" i="6"/>
  <c r="AQ83" i="6"/>
  <c r="AQ52" i="6"/>
  <c r="AQ70" i="6"/>
  <c r="AQ141" i="6"/>
  <c r="AQ360" i="6"/>
  <c r="AQ177" i="6"/>
  <c r="AQ411" i="6"/>
  <c r="AQ634" i="6"/>
  <c r="AQ270" i="6"/>
  <c r="AQ539" i="6"/>
  <c r="AQ273" i="6"/>
  <c r="AQ526" i="6"/>
  <c r="AQ260" i="6"/>
  <c r="AQ513" i="6"/>
  <c r="AQ247" i="6"/>
  <c r="AQ500" i="6"/>
  <c r="AQ330" i="6"/>
  <c r="AQ583" i="6"/>
  <c r="AQ253" i="6"/>
  <c r="AQ522" i="6"/>
  <c r="AQ240" i="6"/>
  <c r="AQ493" i="6"/>
  <c r="AQ259" i="6"/>
  <c r="AQ512" i="6"/>
  <c r="AQ207" i="6"/>
  <c r="AQ470" i="6"/>
  <c r="AQ210" i="6"/>
  <c r="AQ457" i="6"/>
  <c r="AQ181" i="6"/>
  <c r="AQ444" i="6"/>
  <c r="AQ729" i="6"/>
  <c r="AQ985" i="6"/>
  <c r="AQ122" i="6"/>
  <c r="AQ626" i="6"/>
  <c r="AQ370" i="6"/>
  <c r="AQ623" i="6"/>
  <c r="AQ892" i="6"/>
  <c r="AQ1148" i="6"/>
  <c r="AQ863" i="6"/>
  <c r="AQ1119" i="6"/>
  <c r="AQ818" i="6"/>
  <c r="AQ741" i="6"/>
  <c r="AQ997" i="6"/>
  <c r="AQ1300" i="6"/>
  <c r="AQ904" i="6"/>
  <c r="AQ1160" i="6"/>
  <c r="AQ843" i="6"/>
  <c r="AQ1099" i="6"/>
  <c r="AQ734" i="6"/>
  <c r="AQ990" i="6"/>
  <c r="AQ657" i="6"/>
  <c r="AQ913" i="6"/>
  <c r="AQ1169" i="6"/>
  <c r="AQ852" i="6"/>
  <c r="AQ1108" i="6"/>
  <c r="AQ807" i="6"/>
  <c r="AQ1063" i="6"/>
  <c r="AQ746" i="6"/>
  <c r="AQ1002" i="6"/>
  <c r="AQ685" i="6"/>
  <c r="AQ941" i="6"/>
  <c r="AQ1197" i="6"/>
  <c r="AQ1088" i="6"/>
  <c r="AQ755" i="6"/>
  <c r="AQ1011" i="6"/>
  <c r="AQ1242" i="6"/>
  <c r="AQ1251" i="6"/>
  <c r="AQ1244" i="6"/>
  <c r="AQ1253" i="6"/>
  <c r="AQ1230" i="6"/>
  <c r="AR476" i="1"/>
  <c r="BN476" i="1" s="1"/>
  <c r="AR348" i="1"/>
  <c r="BN348" i="1" s="1"/>
  <c r="AN130" i="6"/>
  <c r="AN156" i="6"/>
  <c r="AT508" i="6"/>
  <c r="AT27" i="6"/>
  <c r="AT521" i="6"/>
  <c r="AT658" i="6"/>
  <c r="AT47" i="6"/>
  <c r="AT50" i="6"/>
  <c r="AT83" i="6"/>
  <c r="AT319" i="6"/>
  <c r="AT64" i="6"/>
  <c r="AT141" i="6"/>
  <c r="AT316" i="6"/>
  <c r="AT274" i="6"/>
  <c r="AT527" i="6"/>
  <c r="AT190" i="6"/>
  <c r="AT453" i="6"/>
  <c r="AT151" i="6"/>
  <c r="AT392" i="6"/>
  <c r="AT669" i="6"/>
  <c r="AT427" i="6"/>
  <c r="AT637" i="6"/>
  <c r="AT334" i="6"/>
  <c r="AT603" i="6"/>
  <c r="AT305" i="6"/>
  <c r="AT558" i="6"/>
  <c r="AT205" i="6"/>
  <c r="AT452" i="6"/>
  <c r="AT160" i="6"/>
  <c r="AT179" i="6"/>
  <c r="AT426" i="6"/>
  <c r="AT639" i="6"/>
  <c r="AT349" i="6"/>
  <c r="AT618" i="6"/>
  <c r="AT896" i="6"/>
  <c r="AT1152" i="6"/>
  <c r="AT352" i="6"/>
  <c r="AT605" i="6"/>
  <c r="AT291" i="6"/>
  <c r="AT544" i="6"/>
  <c r="AT246" i="6"/>
  <c r="AT499" i="6"/>
  <c r="AT781" i="6"/>
  <c r="AT1037" i="6"/>
  <c r="AT178" i="6"/>
  <c r="AT652" i="6"/>
  <c r="AT915" i="6"/>
  <c r="AT1171" i="6"/>
  <c r="AT902" i="6"/>
  <c r="AT1158" i="6"/>
  <c r="AT889" i="6"/>
  <c r="AT1145" i="6"/>
  <c r="AT860" i="6"/>
  <c r="AT1116" i="6"/>
  <c r="AT735" i="6"/>
  <c r="AT991" i="6"/>
  <c r="AT914" i="6"/>
  <c r="AT1170" i="6"/>
  <c r="AT805" i="6"/>
  <c r="AT1061" i="6"/>
  <c r="AT728" i="6"/>
  <c r="AT984" i="6"/>
  <c r="AT1230" i="6"/>
  <c r="AT891" i="6"/>
  <c r="AT1147" i="6"/>
  <c r="AT862" i="6"/>
  <c r="AT1118" i="6"/>
  <c r="AT833" i="6"/>
  <c r="AT772" i="6"/>
  <c r="AT1028" i="6"/>
  <c r="AT695" i="6"/>
  <c r="AT951" i="6"/>
  <c r="AT1207" i="6"/>
  <c r="AT906" i="6"/>
  <c r="AT1162" i="6"/>
  <c r="AT1236" i="6"/>
  <c r="AT1261" i="6"/>
  <c r="AT1254" i="6"/>
  <c r="AT1231" i="6"/>
  <c r="AT1301" i="6"/>
  <c r="AR570" i="1"/>
  <c r="BN570" i="1" s="1"/>
  <c r="AR377" i="1"/>
  <c r="BN377" i="1" s="1"/>
  <c r="AR456" i="1"/>
  <c r="BN456" i="1" s="1"/>
  <c r="AR422" i="1"/>
  <c r="BN422" i="1" s="1"/>
  <c r="AR389" i="1"/>
  <c r="BN389" i="1" s="1"/>
  <c r="AR452" i="1"/>
  <c r="BN452" i="1" s="1"/>
  <c r="AR578" i="1"/>
  <c r="BN578" i="1" s="1"/>
  <c r="AR515" i="1"/>
  <c r="BN515" i="1" s="1"/>
  <c r="AR387" i="1"/>
  <c r="BN387" i="1" s="1"/>
  <c r="AR493" i="1"/>
  <c r="BN493" i="1" s="1"/>
  <c r="AR365" i="1"/>
  <c r="BN365" i="1" s="1"/>
  <c r="AR587" i="1"/>
  <c r="BN587" i="1" s="1"/>
  <c r="AR459" i="1"/>
  <c r="BN459" i="1" s="1"/>
  <c r="AQ373" i="6"/>
  <c r="AQ66" i="6"/>
  <c r="AQ30" i="6"/>
  <c r="AQ549" i="6"/>
  <c r="AQ190" i="6"/>
  <c r="AQ498" i="6"/>
  <c r="AQ80" i="6"/>
  <c r="AQ25" i="6"/>
  <c r="AQ55" i="6"/>
  <c r="AQ73" i="6"/>
  <c r="AQ790" i="6"/>
  <c r="AQ376" i="6"/>
  <c r="AQ886" i="6"/>
  <c r="AQ427" i="6"/>
  <c r="AQ555" i="6"/>
  <c r="AQ289" i="6"/>
  <c r="AQ542" i="6"/>
  <c r="AQ276" i="6"/>
  <c r="AQ529" i="6"/>
  <c r="AQ516" i="6"/>
  <c r="AQ346" i="6"/>
  <c r="AQ599" i="6"/>
  <c r="AQ269" i="6"/>
  <c r="AQ538" i="6"/>
  <c r="AQ256" i="6"/>
  <c r="AQ509" i="6"/>
  <c r="AQ275" i="6"/>
  <c r="AQ528" i="6"/>
  <c r="AQ220" i="6"/>
  <c r="AQ483" i="6"/>
  <c r="AQ223" i="6"/>
  <c r="AQ473" i="6"/>
  <c r="AQ197" i="6"/>
  <c r="AQ460" i="6"/>
  <c r="AQ745" i="6"/>
  <c r="AQ1001" i="6"/>
  <c r="AQ145" i="6"/>
  <c r="AQ399" i="6"/>
  <c r="AQ125" i="6"/>
  <c r="AQ386" i="6"/>
  <c r="AQ646" i="6"/>
  <c r="AQ908" i="6"/>
  <c r="AQ1164" i="6"/>
  <c r="AQ879" i="6"/>
  <c r="AQ1135" i="6"/>
  <c r="AQ834" i="6"/>
  <c r="AQ1090" i="6"/>
  <c r="AQ757" i="6"/>
  <c r="AQ1013" i="6"/>
  <c r="AQ664" i="6"/>
  <c r="AQ920" i="6"/>
  <c r="AQ1176" i="6"/>
  <c r="AQ859" i="6"/>
  <c r="AQ1115" i="6"/>
  <c r="AQ750" i="6"/>
  <c r="AQ1006" i="6"/>
  <c r="AQ673" i="6"/>
  <c r="AQ929" i="6"/>
  <c r="AQ868" i="6"/>
  <c r="AQ1124" i="6"/>
  <c r="AQ823" i="6"/>
  <c r="AQ1079" i="6"/>
  <c r="AQ762" i="6"/>
  <c r="AQ1018" i="6"/>
  <c r="AQ701" i="6"/>
  <c r="AQ957" i="6"/>
  <c r="AQ1213" i="6"/>
  <c r="AQ848" i="6"/>
  <c r="AQ1104" i="6"/>
  <c r="AQ771" i="6"/>
  <c r="AQ1027" i="6"/>
  <c r="AQ1258" i="6"/>
  <c r="AQ1267" i="6"/>
  <c r="AW1267" i="6" s="1"/>
  <c r="AQ1260" i="6"/>
  <c r="AQ1269" i="6"/>
  <c r="AQ1246" i="6"/>
  <c r="AN225" i="6"/>
  <c r="AN90" i="6"/>
  <c r="AT21" i="6"/>
  <c r="AT36" i="6"/>
  <c r="AT537" i="6"/>
  <c r="AT13" i="6"/>
  <c r="AT99" i="6"/>
  <c r="AT53" i="6"/>
  <c r="AT165" i="6"/>
  <c r="AT109" i="6"/>
  <c r="AT11" i="6"/>
  <c r="AT332" i="6"/>
  <c r="AT290" i="6"/>
  <c r="AT543" i="6"/>
  <c r="AT206" i="6"/>
  <c r="AT469" i="6"/>
  <c r="AT161" i="6"/>
  <c r="AT408" i="6"/>
  <c r="AT180" i="6"/>
  <c r="AT443" i="6"/>
  <c r="AT665" i="6"/>
  <c r="AT350" i="6"/>
  <c r="AT619" i="6"/>
  <c r="AT321" i="6"/>
  <c r="AT574" i="6"/>
  <c r="AT218" i="6"/>
  <c r="AT468" i="6"/>
  <c r="AT176" i="6"/>
  <c r="AT439" i="6"/>
  <c r="AT195" i="6"/>
  <c r="AT442" i="6"/>
  <c r="AT1240" i="6"/>
  <c r="AT365" i="6"/>
  <c r="AT627" i="6"/>
  <c r="AT912" i="6"/>
  <c r="AT368" i="6"/>
  <c r="AT621" i="6"/>
  <c r="AT307" i="6"/>
  <c r="AT515" i="6"/>
  <c r="AT797" i="6"/>
  <c r="AT1053" i="6"/>
  <c r="AT194" i="6"/>
  <c r="AT441" i="6"/>
  <c r="AT678" i="6"/>
  <c r="AT931" i="6"/>
  <c r="AT1187" i="6"/>
  <c r="AT918" i="6"/>
  <c r="AT1174" i="6"/>
  <c r="AT905" i="6"/>
  <c r="AT1161" i="6"/>
  <c r="AT876" i="6"/>
  <c r="AT1132" i="6"/>
  <c r="AT751" i="6"/>
  <c r="AT674" i="6"/>
  <c r="AT930" i="6"/>
  <c r="AT1186" i="6"/>
  <c r="AT821" i="6"/>
  <c r="AT1077" i="6"/>
  <c r="AT744" i="6"/>
  <c r="AT1000" i="6"/>
  <c r="AT651" i="6"/>
  <c r="AT907" i="6"/>
  <c r="AT1163" i="6"/>
  <c r="AT878" i="6"/>
  <c r="AT1134" i="6"/>
  <c r="AT849" i="6"/>
  <c r="AT1105" i="6"/>
  <c r="AT788" i="6"/>
  <c r="AT1044" i="6"/>
  <c r="AT711" i="6"/>
  <c r="AT967" i="6"/>
  <c r="AT666" i="6"/>
  <c r="AT922" i="6"/>
  <c r="AT1252" i="6"/>
  <c r="AT1277" i="6"/>
  <c r="AT1270" i="6"/>
  <c r="AT1247" i="6"/>
  <c r="L39" i="8"/>
  <c r="L46" i="8" s="1"/>
  <c r="AR58" i="3"/>
  <c r="AR599" i="1"/>
  <c r="BN599" i="1" s="1"/>
  <c r="AR583" i="1"/>
  <c r="BN583" i="1" s="1"/>
  <c r="AR567" i="1"/>
  <c r="BN567" i="1" s="1"/>
  <c r="AR551" i="1"/>
  <c r="BN551" i="1" s="1"/>
  <c r="AR535" i="1"/>
  <c r="BN535" i="1" s="1"/>
  <c r="AR519" i="1"/>
  <c r="BN519" i="1" s="1"/>
  <c r="AR503" i="1"/>
  <c r="BN503" i="1" s="1"/>
  <c r="AR487" i="1"/>
  <c r="BN487" i="1" s="1"/>
  <c r="AR471" i="1"/>
  <c r="BN471" i="1" s="1"/>
  <c r="AR455" i="1"/>
  <c r="BN455" i="1" s="1"/>
  <c r="AR439" i="1"/>
  <c r="BN439" i="1" s="1"/>
  <c r="AR423" i="1"/>
  <c r="BN423" i="1" s="1"/>
  <c r="AR407" i="1"/>
  <c r="BN407" i="1" s="1"/>
  <c r="AR391" i="1"/>
  <c r="BN391" i="1" s="1"/>
  <c r="AR375" i="1"/>
  <c r="BN375" i="1" s="1"/>
  <c r="AR359" i="1"/>
  <c r="BN359" i="1" s="1"/>
  <c r="AR343" i="1"/>
  <c r="BN343" i="1" s="1"/>
  <c r="AR327" i="1"/>
  <c r="BN327" i="1" s="1"/>
  <c r="AR577" i="1"/>
  <c r="BN577" i="1" s="1"/>
  <c r="AR496" i="1"/>
  <c r="BN496" i="1" s="1"/>
  <c r="AR415" i="1"/>
  <c r="BN415" i="1" s="1"/>
  <c r="AR576" i="1"/>
  <c r="BN576" i="1" s="1"/>
  <c r="AR495" i="1"/>
  <c r="BN495" i="1" s="1"/>
  <c r="AR401" i="1"/>
  <c r="BN401" i="1" s="1"/>
  <c r="AR575" i="1"/>
  <c r="BN575" i="1" s="1"/>
  <c r="AR481" i="1"/>
  <c r="BN481" i="1" s="1"/>
  <c r="AR400" i="1"/>
  <c r="BN400" i="1" s="1"/>
  <c r="AR561" i="1"/>
  <c r="BN561" i="1" s="1"/>
  <c r="AR480" i="1"/>
  <c r="BN480" i="1" s="1"/>
  <c r="AR399" i="1"/>
  <c r="BN399" i="1" s="1"/>
  <c r="AR560" i="1"/>
  <c r="BN560" i="1" s="1"/>
  <c r="AR479" i="1"/>
  <c r="BN479" i="1" s="1"/>
  <c r="AR385" i="1"/>
  <c r="BN385" i="1" s="1"/>
  <c r="AR559" i="1"/>
  <c r="BN559" i="1" s="1"/>
  <c r="AR465" i="1"/>
  <c r="BN465" i="1" s="1"/>
  <c r="AR384" i="1"/>
  <c r="BN384" i="1" s="1"/>
  <c r="AR545" i="1"/>
  <c r="BN545" i="1" s="1"/>
  <c r="AR464" i="1"/>
  <c r="BN464" i="1" s="1"/>
  <c r="AR383" i="1"/>
  <c r="BN383" i="1" s="1"/>
  <c r="AR544" i="1"/>
  <c r="BN544" i="1" s="1"/>
  <c r="AR463" i="1"/>
  <c r="BN463" i="1" s="1"/>
  <c r="AR369" i="1"/>
  <c r="BN369" i="1" s="1"/>
  <c r="AR543" i="1"/>
  <c r="BN543" i="1" s="1"/>
  <c r="AR449" i="1"/>
  <c r="BN449" i="1" s="1"/>
  <c r="AR368" i="1"/>
  <c r="BN368" i="1" s="1"/>
  <c r="AR529" i="1"/>
  <c r="BN529" i="1" s="1"/>
  <c r="AR448" i="1"/>
  <c r="BN448" i="1" s="1"/>
  <c r="AR367" i="1"/>
  <c r="BN367" i="1" s="1"/>
  <c r="AR527" i="1"/>
  <c r="BN527" i="1" s="1"/>
  <c r="AR433" i="1"/>
  <c r="BN433" i="1" s="1"/>
  <c r="AR352" i="1"/>
  <c r="BN352" i="1" s="1"/>
  <c r="AR513" i="1"/>
  <c r="BN513" i="1" s="1"/>
  <c r="AR432" i="1"/>
  <c r="BN432" i="1" s="1"/>
  <c r="AR351" i="1"/>
  <c r="BN351" i="1" s="1"/>
  <c r="AR593" i="1"/>
  <c r="BN593" i="1" s="1"/>
  <c r="AR512" i="1"/>
  <c r="BN512" i="1" s="1"/>
  <c r="AR431" i="1"/>
  <c r="BN431" i="1" s="1"/>
  <c r="AR337" i="1"/>
  <c r="BN337" i="1" s="1"/>
  <c r="AR336" i="1"/>
  <c r="BN336" i="1" s="1"/>
  <c r="AR335" i="1"/>
  <c r="BN335" i="1" s="1"/>
  <c r="AR592" i="1"/>
  <c r="BN592" i="1" s="1"/>
  <c r="AR591" i="1"/>
  <c r="BN591" i="1" s="1"/>
  <c r="AR528" i="1"/>
  <c r="BN528" i="1" s="1"/>
  <c r="AR511" i="1"/>
  <c r="BN511" i="1" s="1"/>
  <c r="AR497" i="1"/>
  <c r="BN497" i="1" s="1"/>
  <c r="AR447" i="1"/>
  <c r="BN447" i="1" s="1"/>
  <c r="AR417" i="1"/>
  <c r="BN417" i="1" s="1"/>
  <c r="AR353" i="1"/>
  <c r="BN353" i="1" s="1"/>
  <c r="AR416" i="1"/>
  <c r="BN416" i="1" s="1"/>
  <c r="AR554" i="1"/>
  <c r="BN554" i="1" s="1"/>
  <c r="AR361" i="1"/>
  <c r="BN361" i="1" s="1"/>
  <c r="AR440" i="1"/>
  <c r="BN440" i="1" s="1"/>
  <c r="AR406" i="1"/>
  <c r="BN406" i="1" s="1"/>
  <c r="AR373" i="1"/>
  <c r="BN373" i="1" s="1"/>
  <c r="AR436" i="1"/>
  <c r="BN436" i="1" s="1"/>
  <c r="AR562" i="1"/>
  <c r="BN562" i="1" s="1"/>
  <c r="AQ7" i="6"/>
  <c r="AQ174" i="6"/>
  <c r="AQ75" i="6"/>
  <c r="AQ565" i="6"/>
  <c r="AQ206" i="6"/>
  <c r="AQ514" i="6"/>
  <c r="AQ86" i="6"/>
  <c r="AQ758" i="6"/>
  <c r="AQ37" i="6"/>
  <c r="AQ58" i="6"/>
  <c r="AQ79" i="6"/>
  <c r="AQ1046" i="6"/>
  <c r="AQ392" i="6"/>
  <c r="AQ1142" i="6"/>
  <c r="AQ443" i="6"/>
  <c r="AQ665" i="6"/>
  <c r="AQ302" i="6"/>
  <c r="AQ571" i="6"/>
  <c r="AQ305" i="6"/>
  <c r="AQ558" i="6"/>
  <c r="AQ292" i="6"/>
  <c r="AQ545" i="6"/>
  <c r="AQ279" i="6"/>
  <c r="AQ532" i="6"/>
  <c r="AQ110" i="6"/>
  <c r="AQ362" i="6"/>
  <c r="AQ615" i="6"/>
  <c r="AQ554" i="6"/>
  <c r="AQ272" i="6"/>
  <c r="AQ525" i="6"/>
  <c r="AQ291" i="6"/>
  <c r="AQ544" i="6"/>
  <c r="AQ246" i="6"/>
  <c r="AQ499" i="6"/>
  <c r="AQ233" i="6"/>
  <c r="AQ486" i="6"/>
  <c r="AQ213" i="6"/>
  <c r="AQ489" i="6"/>
  <c r="AQ761" i="6"/>
  <c r="AQ1017" i="6"/>
  <c r="AQ155" i="6"/>
  <c r="AQ132" i="6"/>
  <c r="AQ402" i="6"/>
  <c r="AQ924" i="6"/>
  <c r="AQ1180" i="6"/>
  <c r="AQ895" i="6"/>
  <c r="AQ1151" i="6"/>
  <c r="AQ850" i="6"/>
  <c r="AQ1106" i="6"/>
  <c r="AQ773" i="6"/>
  <c r="AQ1029" i="6"/>
  <c r="AQ936" i="6"/>
  <c r="AQ1192" i="6"/>
  <c r="AQ875" i="6"/>
  <c r="AQ1131" i="6"/>
  <c r="AQ766" i="6"/>
  <c r="AQ1022" i="6"/>
  <c r="AQ689" i="6"/>
  <c r="AQ945" i="6"/>
  <c r="AQ1201" i="6"/>
  <c r="AQ884" i="6"/>
  <c r="AQ1140" i="6"/>
  <c r="AQ839" i="6"/>
  <c r="AQ1095" i="6"/>
  <c r="AQ778" i="6"/>
  <c r="AQ1034" i="6"/>
  <c r="AQ717" i="6"/>
  <c r="AQ973" i="6"/>
  <c r="AQ1221" i="6"/>
  <c r="AQ864" i="6"/>
  <c r="AQ1120" i="6"/>
  <c r="AQ787" i="6"/>
  <c r="AQ1043" i="6"/>
  <c r="AQ1274" i="6"/>
  <c r="AQ1283" i="6"/>
  <c r="AQ1276" i="6"/>
  <c r="AQ1285" i="6"/>
  <c r="AQ1262" i="6"/>
  <c r="AR588" i="1"/>
  <c r="BN588" i="1" s="1"/>
  <c r="AR460" i="1"/>
  <c r="BN460" i="1" s="1"/>
  <c r="AR332" i="1"/>
  <c r="BN332" i="1" s="1"/>
  <c r="AN112" i="6"/>
  <c r="AN119" i="6"/>
  <c r="AT524" i="6"/>
  <c r="AT48" i="6"/>
  <c r="AT553" i="6"/>
  <c r="AT20" i="6"/>
  <c r="AT171" i="6"/>
  <c r="AT56" i="6"/>
  <c r="AT656" i="6"/>
  <c r="AT351" i="6"/>
  <c r="AT8" i="6"/>
  <c r="AT348" i="6"/>
  <c r="AT306" i="6"/>
  <c r="AT559" i="6"/>
  <c r="AT219" i="6"/>
  <c r="AT482" i="6"/>
  <c r="AT177" i="6"/>
  <c r="AT196" i="6"/>
  <c r="AT459" i="6"/>
  <c r="AT1243" i="6"/>
  <c r="AT366" i="6"/>
  <c r="AT625" i="6"/>
  <c r="AT337" i="6"/>
  <c r="AT590" i="6"/>
  <c r="AT231" i="6"/>
  <c r="AT481" i="6"/>
  <c r="AT192" i="6"/>
  <c r="AT211" i="6"/>
  <c r="AT458" i="6"/>
  <c r="AT130" i="6"/>
  <c r="AT670" i="6"/>
  <c r="AT928" i="6"/>
  <c r="AT1184" i="6"/>
  <c r="AT384" i="6"/>
  <c r="AT624" i="6"/>
  <c r="AT323" i="6"/>
  <c r="AT576" i="6"/>
  <c r="AT531" i="6"/>
  <c r="AT813" i="6"/>
  <c r="AT1069" i="6"/>
  <c r="AT210" i="6"/>
  <c r="AT457" i="6"/>
  <c r="AT691" i="6"/>
  <c r="AT947" i="6"/>
  <c r="AT1203" i="6"/>
  <c r="AT934" i="6"/>
  <c r="AT1190" i="6"/>
  <c r="AT921" i="6"/>
  <c r="AT892" i="6"/>
  <c r="AT1148" i="6"/>
  <c r="AT767" i="6"/>
  <c r="AT1023" i="6"/>
  <c r="AT690" i="6"/>
  <c r="AT946" i="6"/>
  <c r="AT1202" i="6"/>
  <c r="AT837" i="6"/>
  <c r="AT1093" i="6"/>
  <c r="AT760" i="6"/>
  <c r="AT1016" i="6"/>
  <c r="AT667" i="6"/>
  <c r="AT923" i="6"/>
  <c r="AT894" i="6"/>
  <c r="AT1150" i="6"/>
  <c r="AT865" i="6"/>
  <c r="AT1121" i="6"/>
  <c r="AT804" i="6"/>
  <c r="AT1060" i="6"/>
  <c r="AT727" i="6"/>
  <c r="AT983" i="6"/>
  <c r="AT682" i="6"/>
  <c r="AT938" i="6"/>
  <c r="AT1194" i="6"/>
  <c r="AT1268" i="6"/>
  <c r="AT1293" i="6"/>
  <c r="AT1286" i="6"/>
  <c r="AT1263" i="6"/>
  <c r="X70" i="3"/>
  <c r="AG8" i="3" s="1"/>
  <c r="AY17" i="3" s="1"/>
  <c r="AR601" i="1"/>
  <c r="BN601" i="1" s="1"/>
  <c r="AR345" i="1"/>
  <c r="BN345" i="1" s="1"/>
  <c r="AR424" i="1"/>
  <c r="BN424" i="1" s="1"/>
  <c r="AR390" i="1"/>
  <c r="BN390" i="1" s="1"/>
  <c r="AR357" i="1"/>
  <c r="BN357" i="1" s="1"/>
  <c r="AR420" i="1"/>
  <c r="BN420" i="1" s="1"/>
  <c r="AR546" i="1"/>
  <c r="BN546" i="1" s="1"/>
  <c r="AR499" i="1"/>
  <c r="BN499" i="1" s="1"/>
  <c r="AR371" i="1"/>
  <c r="BN371" i="1" s="1"/>
  <c r="AR477" i="1"/>
  <c r="BN477" i="1" s="1"/>
  <c r="AR349" i="1"/>
  <c r="BN349" i="1" s="1"/>
  <c r="AR571" i="1"/>
  <c r="BN571" i="1" s="1"/>
  <c r="AR443" i="1"/>
  <c r="BN443" i="1" s="1"/>
  <c r="AQ27" i="6"/>
  <c r="AQ277" i="6"/>
  <c r="AQ325" i="6"/>
  <c r="AQ581" i="6"/>
  <c r="AQ742" i="6"/>
  <c r="AQ530" i="6"/>
  <c r="AQ103" i="6"/>
  <c r="AQ1014" i="6"/>
  <c r="AQ61" i="6"/>
  <c r="AQ82" i="6"/>
  <c r="AQ102" i="6"/>
  <c r="AQ408" i="6"/>
  <c r="AQ196" i="6"/>
  <c r="AQ459" i="6"/>
  <c r="AQ667" i="6"/>
  <c r="AQ318" i="6"/>
  <c r="AQ321" i="6"/>
  <c r="AQ574" i="6"/>
  <c r="AQ308" i="6"/>
  <c r="AQ561" i="6"/>
  <c r="AQ548" i="6"/>
  <c r="AQ120" i="6"/>
  <c r="AQ630" i="6"/>
  <c r="AQ301" i="6"/>
  <c r="AQ570" i="6"/>
  <c r="AQ288" i="6"/>
  <c r="AQ541" i="6"/>
  <c r="AQ307" i="6"/>
  <c r="AQ560" i="6"/>
  <c r="AQ515" i="6"/>
  <c r="AQ249" i="6"/>
  <c r="AQ502" i="6"/>
  <c r="AQ236" i="6"/>
  <c r="AQ505" i="6"/>
  <c r="AQ777" i="6"/>
  <c r="AQ1033" i="6"/>
  <c r="AQ168" i="6"/>
  <c r="AQ431" i="6"/>
  <c r="AQ171" i="6"/>
  <c r="AQ418" i="6"/>
  <c r="AQ658" i="6"/>
  <c r="AQ940" i="6"/>
  <c r="AQ1196" i="6"/>
  <c r="AQ1167" i="6"/>
  <c r="AQ866" i="6"/>
  <c r="AQ1122" i="6"/>
  <c r="AQ789" i="6"/>
  <c r="AQ1045" i="6"/>
  <c r="AQ696" i="6"/>
  <c r="AQ952" i="6"/>
  <c r="AQ1208" i="6"/>
  <c r="AQ891" i="6"/>
  <c r="AQ782" i="6"/>
  <c r="AQ1038" i="6"/>
  <c r="AQ705" i="6"/>
  <c r="AQ961" i="6"/>
  <c r="AQ1217" i="6"/>
  <c r="AQ900" i="6"/>
  <c r="AQ1156" i="6"/>
  <c r="AQ855" i="6"/>
  <c r="AQ1111" i="6"/>
  <c r="AQ794" i="6"/>
  <c r="AQ1050" i="6"/>
  <c r="AQ733" i="6"/>
  <c r="AQ989" i="6"/>
  <c r="AQ1231" i="6"/>
  <c r="AQ880" i="6"/>
  <c r="AQ1136" i="6"/>
  <c r="AQ803" i="6"/>
  <c r="AQ1059" i="6"/>
  <c r="AQ1290" i="6"/>
  <c r="AQ1299" i="6"/>
  <c r="AQ1292" i="6"/>
  <c r="AQ1301" i="6"/>
  <c r="AQ1278" i="6"/>
  <c r="AN19" i="6"/>
  <c r="AN129" i="6"/>
  <c r="AT152" i="6"/>
  <c r="AT540" i="6"/>
  <c r="AT51" i="6"/>
  <c r="AT569" i="6"/>
  <c r="AT78" i="6"/>
  <c r="AT6" i="6"/>
  <c r="AT71" i="6"/>
  <c r="AT660" i="6"/>
  <c r="AT367" i="6"/>
  <c r="AT18" i="6"/>
  <c r="AT70" i="6"/>
  <c r="AT364" i="6"/>
  <c r="AT322" i="6"/>
  <c r="AT575" i="6"/>
  <c r="AT245" i="6"/>
  <c r="AT498" i="6"/>
  <c r="AT193" i="6"/>
  <c r="AT440" i="6"/>
  <c r="AT212" i="6"/>
  <c r="AT475" i="6"/>
  <c r="AT144" i="6"/>
  <c r="AT382" i="6"/>
  <c r="AT38" i="6"/>
  <c r="AT353" i="6"/>
  <c r="AT606" i="6"/>
  <c r="AT244" i="6"/>
  <c r="AT497" i="6"/>
  <c r="AT208" i="6"/>
  <c r="AT471" i="6"/>
  <c r="AT224" i="6"/>
  <c r="AT474" i="6"/>
  <c r="AT143" i="6"/>
  <c r="AT397" i="6"/>
  <c r="AT688" i="6"/>
  <c r="AT944" i="6"/>
  <c r="AT1200" i="6"/>
  <c r="AT400" i="6"/>
  <c r="AT675" i="6"/>
  <c r="AT339" i="6"/>
  <c r="AT592" i="6"/>
  <c r="AT294" i="6"/>
  <c r="AT547" i="6"/>
  <c r="AT829" i="6"/>
  <c r="AT1085" i="6"/>
  <c r="AT223" i="6"/>
  <c r="AT473" i="6"/>
  <c r="AT707" i="6"/>
  <c r="AT694" i="6"/>
  <c r="AT950" i="6"/>
  <c r="AT1206" i="6"/>
  <c r="AT937" i="6"/>
  <c r="AT1193" i="6"/>
  <c r="AT908" i="6"/>
  <c r="AT1164" i="6"/>
  <c r="AT783" i="6"/>
  <c r="AT706" i="6"/>
  <c r="AT962" i="6"/>
  <c r="AT853" i="6"/>
  <c r="AT1109" i="6"/>
  <c r="AT776" i="6"/>
  <c r="AT1032" i="6"/>
  <c r="AT939" i="6"/>
  <c r="AT1195" i="6"/>
  <c r="AT910" i="6"/>
  <c r="AT881" i="6"/>
  <c r="AT1137" i="6"/>
  <c r="AT820" i="6"/>
  <c r="AT1076" i="6"/>
  <c r="AT743" i="6"/>
  <c r="AT999" i="6"/>
  <c r="AT698" i="6"/>
  <c r="AT954" i="6"/>
  <c r="AT1210" i="6"/>
  <c r="AT1309" i="6"/>
  <c r="AT1302" i="6"/>
  <c r="AT1279" i="6"/>
  <c r="AN132" i="6"/>
  <c r="AR522" i="1"/>
  <c r="BN522" i="1" s="1"/>
  <c r="AR585" i="1"/>
  <c r="BN585" i="1" s="1"/>
  <c r="AR329" i="1"/>
  <c r="BN329" i="1" s="1"/>
  <c r="AR408" i="1"/>
  <c r="BN408" i="1" s="1"/>
  <c r="AR374" i="1"/>
  <c r="BN374" i="1" s="1"/>
  <c r="AR597" i="1"/>
  <c r="BN597" i="1" s="1"/>
  <c r="AR341" i="1"/>
  <c r="BN341" i="1" s="1"/>
  <c r="AR404" i="1"/>
  <c r="BN404" i="1" s="1"/>
  <c r="AR530" i="1"/>
  <c r="BN530" i="1" s="1"/>
  <c r="AQ405" i="6"/>
  <c r="AQ453" i="6"/>
  <c r="AQ597" i="6"/>
  <c r="AQ998" i="6"/>
  <c r="AQ546" i="6"/>
  <c r="AQ138" i="6"/>
  <c r="AQ105" i="6"/>
  <c r="AQ43" i="6"/>
  <c r="AQ100" i="6"/>
  <c r="AQ127" i="6"/>
  <c r="AQ424" i="6"/>
  <c r="AQ212" i="6"/>
  <c r="AQ475" i="6"/>
  <c r="AQ671" i="6"/>
  <c r="AQ334" i="6"/>
  <c r="AQ603" i="6"/>
  <c r="AQ337" i="6"/>
  <c r="AQ590" i="6"/>
  <c r="AQ324" i="6"/>
  <c r="AQ577" i="6"/>
  <c r="AQ311" i="6"/>
  <c r="AQ564" i="6"/>
  <c r="AQ140" i="6"/>
  <c r="AQ394" i="6"/>
  <c r="AQ633" i="6"/>
  <c r="AQ317" i="6"/>
  <c r="AQ586" i="6"/>
  <c r="AQ557" i="6"/>
  <c r="AQ323" i="6"/>
  <c r="AQ576" i="6"/>
  <c r="AQ531" i="6"/>
  <c r="AQ265" i="6"/>
  <c r="AQ518" i="6"/>
  <c r="AQ252" i="6"/>
  <c r="AQ521" i="6"/>
  <c r="AQ793" i="6"/>
  <c r="AQ1049" i="6"/>
  <c r="AQ184" i="6"/>
  <c r="AQ447" i="6"/>
  <c r="AQ187" i="6"/>
  <c r="AQ434" i="6"/>
  <c r="AQ700" i="6"/>
  <c r="AQ956" i="6"/>
  <c r="AQ1212" i="6"/>
  <c r="AQ927" i="6"/>
  <c r="AQ1183" i="6"/>
  <c r="AQ1138" i="6"/>
  <c r="AQ805" i="6"/>
  <c r="AQ1061" i="6"/>
  <c r="AQ712" i="6"/>
  <c r="AQ968" i="6"/>
  <c r="AQ1233" i="6"/>
  <c r="AQ907" i="6"/>
  <c r="AQ1163" i="6"/>
  <c r="AQ798" i="6"/>
  <c r="AQ721" i="6"/>
  <c r="AQ977" i="6"/>
  <c r="AQ916" i="6"/>
  <c r="AQ1172" i="6"/>
  <c r="AQ871" i="6"/>
  <c r="AQ810" i="6"/>
  <c r="AQ1066" i="6"/>
  <c r="AQ749" i="6"/>
  <c r="AQ1005" i="6"/>
  <c r="AQ1284" i="6"/>
  <c r="AQ896" i="6"/>
  <c r="AQ1152" i="6"/>
  <c r="AQ819" i="6"/>
  <c r="AQ1075" i="6"/>
  <c r="AQ1306" i="6"/>
  <c r="AQ1238" i="6"/>
  <c r="AQ1308" i="6"/>
  <c r="AQ1224" i="6"/>
  <c r="AQ1294" i="6"/>
  <c r="AR572" i="1"/>
  <c r="BN572" i="1" s="1"/>
  <c r="AR444" i="1"/>
  <c r="BN444" i="1" s="1"/>
  <c r="AN68" i="6"/>
  <c r="AN122" i="6"/>
  <c r="AT556" i="6"/>
  <c r="AT24" i="6"/>
  <c r="AT54" i="6"/>
  <c r="AT585" i="6"/>
  <c r="AT97" i="6"/>
  <c r="AT74" i="6"/>
  <c r="AT15" i="6"/>
  <c r="AT383" i="6"/>
  <c r="AT28" i="6"/>
  <c r="AT73" i="6"/>
  <c r="AT380" i="6"/>
  <c r="AT338" i="6"/>
  <c r="AT591" i="6"/>
  <c r="AT261" i="6"/>
  <c r="AT514" i="6"/>
  <c r="AT209" i="6"/>
  <c r="AT456" i="6"/>
  <c r="AT235" i="6"/>
  <c r="AT154" i="6"/>
  <c r="AT398" i="6"/>
  <c r="AT61" i="6"/>
  <c r="AT369" i="6"/>
  <c r="AT622" i="6"/>
  <c r="AT260" i="6"/>
  <c r="AT513" i="6"/>
  <c r="AT221" i="6"/>
  <c r="AT484" i="6"/>
  <c r="AT153" i="6"/>
  <c r="AT413" i="6"/>
  <c r="AT704" i="6"/>
  <c r="AT960" i="6"/>
  <c r="AT1216" i="6"/>
  <c r="AT416" i="6"/>
  <c r="AT685" i="6"/>
  <c r="AT355" i="6"/>
  <c r="AT608" i="6"/>
  <c r="AT310" i="6"/>
  <c r="AT563" i="6"/>
  <c r="AT845" i="6"/>
  <c r="AT1101" i="6"/>
  <c r="AT233" i="6"/>
  <c r="AT723" i="6"/>
  <c r="AT979" i="6"/>
  <c r="AT710" i="6"/>
  <c r="AT966" i="6"/>
  <c r="AT697" i="6"/>
  <c r="AT1209" i="6"/>
  <c r="AT924" i="6"/>
  <c r="AT1180" i="6"/>
  <c r="AT799" i="6"/>
  <c r="AT1055" i="6"/>
  <c r="AT722" i="6"/>
  <c r="AT978" i="6"/>
  <c r="AT1307" i="6"/>
  <c r="AT869" i="6"/>
  <c r="AT1125" i="6"/>
  <c r="AT1048" i="6"/>
  <c r="AT699" i="6"/>
  <c r="AT955" i="6"/>
  <c r="AT1211" i="6"/>
  <c r="AT926" i="6"/>
  <c r="AT1182" i="6"/>
  <c r="AT897" i="6"/>
  <c r="AT1153" i="6"/>
  <c r="AT836" i="6"/>
  <c r="AT759" i="6"/>
  <c r="AT1015" i="6"/>
  <c r="AT714" i="6"/>
  <c r="AT970" i="6"/>
  <c r="AT1300" i="6"/>
  <c r="AT1232" i="6"/>
  <c r="AT1225" i="6"/>
  <c r="AT1295" i="6"/>
  <c r="L50" i="9"/>
  <c r="AR506" i="1"/>
  <c r="BN506" i="1" s="1"/>
  <c r="AR569" i="1"/>
  <c r="BN569" i="1" s="1"/>
  <c r="AR392" i="1"/>
  <c r="BN392" i="1" s="1"/>
  <c r="AR358" i="1"/>
  <c r="BN358" i="1" s="1"/>
  <c r="AR581" i="1"/>
  <c r="BN581" i="1" s="1"/>
  <c r="AR325" i="1"/>
  <c r="BN325" i="1" s="1"/>
  <c r="AR388" i="1"/>
  <c r="BN388" i="1" s="1"/>
  <c r="AR514" i="1"/>
  <c r="BN514" i="1" s="1"/>
  <c r="AR483" i="1"/>
  <c r="BN483" i="1" s="1"/>
  <c r="AR355" i="1"/>
  <c r="BN355" i="1" s="1"/>
  <c r="AR589" i="1"/>
  <c r="BN589" i="1" s="1"/>
  <c r="AR461" i="1"/>
  <c r="BN461" i="1" s="1"/>
  <c r="AR333" i="1"/>
  <c r="BN333" i="1" s="1"/>
  <c r="AR555" i="1"/>
  <c r="BN555" i="1" s="1"/>
  <c r="AR427" i="1"/>
  <c r="BN427" i="1" s="1"/>
  <c r="AQ118" i="6"/>
  <c r="AQ17" i="6"/>
  <c r="AQ13" i="6"/>
  <c r="AQ613" i="6"/>
  <c r="AQ6" i="6"/>
  <c r="AQ562" i="6"/>
  <c r="AQ148" i="6"/>
  <c r="AQ934" i="6"/>
  <c r="AQ46" i="6"/>
  <c r="AQ85" i="6"/>
  <c r="AQ129" i="6"/>
  <c r="AQ139" i="6"/>
  <c r="AQ440" i="6"/>
  <c r="AQ235" i="6"/>
  <c r="AQ488" i="6"/>
  <c r="AQ98" i="6"/>
  <c r="AQ350" i="6"/>
  <c r="AQ619" i="6"/>
  <c r="AQ353" i="6"/>
  <c r="AQ606" i="6"/>
  <c r="AQ340" i="6"/>
  <c r="AQ593" i="6"/>
  <c r="AQ327" i="6"/>
  <c r="AQ580" i="6"/>
  <c r="AQ163" i="6"/>
  <c r="AQ410" i="6"/>
  <c r="AQ333" i="6"/>
  <c r="AQ602" i="6"/>
  <c r="AQ320" i="6"/>
  <c r="AQ573" i="6"/>
  <c r="AQ339" i="6"/>
  <c r="AQ592" i="6"/>
  <c r="AQ294" i="6"/>
  <c r="AQ547" i="6"/>
  <c r="AQ281" i="6"/>
  <c r="AQ534" i="6"/>
  <c r="AQ537" i="6"/>
  <c r="AQ809" i="6"/>
  <c r="AQ1065" i="6"/>
  <c r="AQ200" i="6"/>
  <c r="AQ463" i="6"/>
  <c r="AQ203" i="6"/>
  <c r="AQ450" i="6"/>
  <c r="AQ716" i="6"/>
  <c r="AQ972" i="6"/>
  <c r="AQ687" i="6"/>
  <c r="AQ943" i="6"/>
  <c r="AQ1199" i="6"/>
  <c r="AQ898" i="6"/>
  <c r="AQ1154" i="6"/>
  <c r="AQ821" i="6"/>
  <c r="AQ1077" i="6"/>
  <c r="AQ728" i="6"/>
  <c r="AQ984" i="6"/>
  <c r="AQ1248" i="6"/>
  <c r="AQ923" i="6"/>
  <c r="AQ1179" i="6"/>
  <c r="AQ814" i="6"/>
  <c r="AQ1070" i="6"/>
  <c r="AQ737" i="6"/>
  <c r="AQ993" i="6"/>
  <c r="AQ676" i="6"/>
  <c r="AQ932" i="6"/>
  <c r="AQ1188" i="6"/>
  <c r="AQ887" i="6"/>
  <c r="AQ1143" i="6"/>
  <c r="AQ1082" i="6"/>
  <c r="AQ765" i="6"/>
  <c r="AQ1021" i="6"/>
  <c r="AQ656" i="6"/>
  <c r="AQ912" i="6"/>
  <c r="AQ1168" i="6"/>
  <c r="AQ835" i="6"/>
  <c r="AQ1091" i="6"/>
  <c r="AQ1229" i="6"/>
  <c r="AQ1254" i="6"/>
  <c r="AQ1247" i="6"/>
  <c r="AQ1240" i="6"/>
  <c r="AQ1310" i="6"/>
  <c r="AN15" i="6"/>
  <c r="AN476" i="6"/>
  <c r="AT14" i="6"/>
  <c r="AT39" i="6"/>
  <c r="AT601" i="6"/>
  <c r="AT110" i="6"/>
  <c r="AT22" i="6"/>
  <c r="AT399" i="6"/>
  <c r="AT34" i="6"/>
  <c r="AT79" i="6"/>
  <c r="AT396" i="6"/>
  <c r="AT354" i="6"/>
  <c r="AT607" i="6"/>
  <c r="AT277" i="6"/>
  <c r="AT530" i="6"/>
  <c r="AT222" i="6"/>
  <c r="AT472" i="6"/>
  <c r="AT251" i="6"/>
  <c r="AT504" i="6"/>
  <c r="AT167" i="6"/>
  <c r="AT414" i="6"/>
  <c r="AT385" i="6"/>
  <c r="AT648" i="6"/>
  <c r="AT276" i="6"/>
  <c r="AT529" i="6"/>
  <c r="AT247" i="6"/>
  <c r="AT500" i="6"/>
  <c r="AT250" i="6"/>
  <c r="AT503" i="6"/>
  <c r="AT429" i="6"/>
  <c r="AT720" i="6"/>
  <c r="AT976" i="6"/>
  <c r="AT169" i="6"/>
  <c r="AT432" i="6"/>
  <c r="AT126" i="6"/>
  <c r="AT371" i="6"/>
  <c r="AT644" i="6"/>
  <c r="AT326" i="6"/>
  <c r="AT579" i="6"/>
  <c r="AT861" i="6"/>
  <c r="AT1117" i="6"/>
  <c r="AT249" i="6"/>
  <c r="AT502" i="6"/>
  <c r="AT739" i="6"/>
  <c r="AT995" i="6"/>
  <c r="AT726" i="6"/>
  <c r="AT982" i="6"/>
  <c r="AT713" i="6"/>
  <c r="AT969" i="6"/>
  <c r="AT684" i="6"/>
  <c r="AT940" i="6"/>
  <c r="AT1196" i="6"/>
  <c r="AT815" i="6"/>
  <c r="AT1071" i="6"/>
  <c r="AT738" i="6"/>
  <c r="AT994" i="6"/>
  <c r="AT629" i="6"/>
  <c r="AT1141" i="6"/>
  <c r="AT808" i="6"/>
  <c r="AT1064" i="6"/>
  <c r="AT715" i="6"/>
  <c r="AT971" i="6"/>
  <c r="AT686" i="6"/>
  <c r="AT942" i="6"/>
  <c r="AT1198" i="6"/>
  <c r="AT913" i="6"/>
  <c r="AT1169" i="6"/>
  <c r="AT852" i="6"/>
  <c r="AT1108" i="6"/>
  <c r="AT775" i="6"/>
  <c r="AT1031" i="6"/>
  <c r="AT730" i="6"/>
  <c r="AT986" i="6"/>
  <c r="AT1246" i="6"/>
  <c r="AT1271" i="6"/>
  <c r="AT1248" i="6"/>
  <c r="AT1241" i="6"/>
  <c r="AT1311" i="6"/>
  <c r="V32" i="9"/>
  <c r="V34" i="9"/>
  <c r="V36" i="9"/>
  <c r="V30" i="9"/>
  <c r="AL3" i="6"/>
  <c r="AW498" i="6" l="1"/>
  <c r="AW1112" i="6"/>
  <c r="AW550" i="6"/>
  <c r="AW553" i="6"/>
  <c r="AW1206" i="6"/>
  <c r="AW1304" i="6"/>
  <c r="AW312" i="6"/>
  <c r="AW563" i="6"/>
  <c r="AW1116" i="6"/>
  <c r="AW1107" i="6"/>
  <c r="AW729" i="6"/>
  <c r="AW1243" i="6"/>
  <c r="S93" i="9"/>
  <c r="S104" i="9" s="1"/>
  <c r="R93" i="9"/>
  <c r="R104" i="9" s="1"/>
  <c r="Q93" i="9"/>
  <c r="Q104" i="9" s="1"/>
  <c r="P93" i="9"/>
  <c r="P104" i="9" s="1"/>
  <c r="L93" i="9"/>
  <c r="L104" i="9" s="1"/>
  <c r="O93" i="9"/>
  <c r="O104" i="9" s="1"/>
  <c r="N93" i="9"/>
  <c r="N104" i="9" s="1"/>
  <c r="M93" i="9"/>
  <c r="M104" i="9" s="1"/>
  <c r="AW276" i="6"/>
  <c r="AW1207" i="6"/>
  <c r="AW1197" i="6"/>
  <c r="AW1152" i="6"/>
  <c r="AW1062" i="6"/>
  <c r="AW1092" i="6"/>
  <c r="AW1040" i="6"/>
  <c r="AW1059" i="6"/>
  <c r="AW1081" i="6"/>
  <c r="AW292" i="6"/>
  <c r="AW815" i="6"/>
  <c r="AW272" i="6"/>
  <c r="AW761" i="6"/>
  <c r="AW1248" i="6"/>
  <c r="AW1246" i="6"/>
  <c r="AW725" i="6"/>
  <c r="AW728" i="6"/>
  <c r="AW779" i="6"/>
  <c r="AW970" i="6"/>
  <c r="AW344" i="6"/>
  <c r="AW518" i="6"/>
  <c r="AW304" i="6"/>
  <c r="AW275" i="6"/>
  <c r="AW191" i="6"/>
  <c r="AW1297" i="6"/>
  <c r="AW27" i="6"/>
  <c r="AW213" i="6"/>
  <c r="AW646" i="6"/>
  <c r="AW995" i="6"/>
  <c r="AW1118" i="6"/>
  <c r="AW120" i="6"/>
  <c r="AW232" i="6"/>
  <c r="AW786" i="6"/>
  <c r="AW299" i="6"/>
  <c r="AW1047" i="6"/>
  <c r="AW1301" i="6"/>
  <c r="AW50" i="6"/>
  <c r="AW148" i="6"/>
  <c r="AW248" i="6"/>
  <c r="AW802" i="6"/>
  <c r="AW627" i="6"/>
  <c r="AW53" i="6"/>
  <c r="AW245" i="6"/>
  <c r="AW264" i="6"/>
  <c r="AW821" i="6"/>
  <c r="AW6" i="6"/>
  <c r="AW457" i="6"/>
  <c r="AW40" i="6"/>
  <c r="AW261" i="6"/>
  <c r="AW837" i="6"/>
  <c r="AW1075" i="6"/>
  <c r="AW119" i="6"/>
  <c r="AX5" i="8"/>
  <c r="L47" i="8"/>
  <c r="AW5" i="8"/>
  <c r="L30" i="8"/>
  <c r="AW97" i="6"/>
  <c r="AW1004" i="6"/>
  <c r="AW441" i="6"/>
  <c r="AW364" i="6"/>
  <c r="AW414" i="6"/>
  <c r="AW730" i="6"/>
  <c r="AR112" i="6"/>
  <c r="AR539" i="6"/>
  <c r="AW539" i="6" s="1"/>
  <c r="AR237" i="6"/>
  <c r="AR1042" i="6"/>
  <c r="AW1042" i="6" s="1"/>
  <c r="AR1259" i="6"/>
  <c r="AV550" i="6"/>
  <c r="AS598" i="6"/>
  <c r="AW598" i="6" s="1"/>
  <c r="AP161" i="6"/>
  <c r="AR242" i="6"/>
  <c r="AR456" i="6"/>
  <c r="AR1196" i="6"/>
  <c r="AV16" i="6"/>
  <c r="AV285" i="6"/>
  <c r="AS60" i="6"/>
  <c r="AW60" i="6" s="1"/>
  <c r="AS575" i="6"/>
  <c r="AW575" i="6" s="1"/>
  <c r="AS92" i="6"/>
  <c r="AS295" i="6"/>
  <c r="AS201" i="6"/>
  <c r="AS316" i="6"/>
  <c r="AS780" i="6"/>
  <c r="AS1093" i="6"/>
  <c r="AS785" i="6"/>
  <c r="AW785" i="6" s="1"/>
  <c r="AO170" i="6"/>
  <c r="AO112" i="6"/>
  <c r="AO446" i="6"/>
  <c r="AO115" i="6"/>
  <c r="AO427" i="6"/>
  <c r="AO600" i="6"/>
  <c r="AO186" i="6"/>
  <c r="AO449" i="6"/>
  <c r="AO117" i="6"/>
  <c r="AW117" i="6" s="1"/>
  <c r="AO340" i="6"/>
  <c r="AO593" i="6"/>
  <c r="AO250" i="6"/>
  <c r="AO503" i="6"/>
  <c r="AO166" i="6"/>
  <c r="AO429" i="6"/>
  <c r="AO735" i="6"/>
  <c r="AO991" i="6"/>
  <c r="AO80" i="6"/>
  <c r="AO605" i="6"/>
  <c r="AO259" i="6"/>
  <c r="AO512" i="6"/>
  <c r="AO207" i="6"/>
  <c r="AO470" i="6"/>
  <c r="AO796" i="6"/>
  <c r="AW796" i="6" s="1"/>
  <c r="AO233" i="6"/>
  <c r="AW233" i="6" s="1"/>
  <c r="AO486" i="6"/>
  <c r="AO152" i="6"/>
  <c r="AO412" i="6"/>
  <c r="AO638" i="6"/>
  <c r="AO415" i="6"/>
  <c r="AO132" i="6"/>
  <c r="AO402" i="6"/>
  <c r="AO649" i="6"/>
  <c r="AO293" i="6"/>
  <c r="AO773" i="6"/>
  <c r="AO1029" i="6"/>
  <c r="AO744" i="6"/>
  <c r="AW744" i="6" s="1"/>
  <c r="AO1000" i="6"/>
  <c r="AW1000" i="6" s="1"/>
  <c r="AO699" i="6"/>
  <c r="AW699" i="6" s="1"/>
  <c r="AO955" i="6"/>
  <c r="AW955" i="6" s="1"/>
  <c r="AO1211" i="6"/>
  <c r="AW1211" i="6" s="1"/>
  <c r="AO878" i="6"/>
  <c r="AO1134" i="6"/>
  <c r="AO692" i="6"/>
  <c r="AO948" i="6"/>
  <c r="AO1204" i="6"/>
  <c r="AO887" i="6"/>
  <c r="AO1143" i="6"/>
  <c r="AO762" i="6"/>
  <c r="AO1018" i="6"/>
  <c r="AO733" i="6"/>
  <c r="AO989" i="6"/>
  <c r="AO688" i="6"/>
  <c r="AO944" i="6"/>
  <c r="AO1200" i="6"/>
  <c r="AW1200" i="6" s="1"/>
  <c r="AO883" i="6"/>
  <c r="AW883" i="6" s="1"/>
  <c r="AO1094" i="6"/>
  <c r="AW1094" i="6" s="1"/>
  <c r="AO777" i="6"/>
  <c r="AO1033" i="6"/>
  <c r="AO1264" i="6"/>
  <c r="AO1273" i="6"/>
  <c r="AO1250" i="6"/>
  <c r="AO1275" i="6"/>
  <c r="AO1236" i="6"/>
  <c r="AP13" i="6"/>
  <c r="AP29" i="6"/>
  <c r="AP71" i="6"/>
  <c r="AP107" i="6"/>
  <c r="AP121" i="6"/>
  <c r="AP584" i="6"/>
  <c r="AW584" i="6" s="1"/>
  <c r="AP382" i="6"/>
  <c r="AP401" i="6"/>
  <c r="AW401" i="6" s="1"/>
  <c r="AP104" i="6"/>
  <c r="AW104" i="6" s="1"/>
  <c r="AP343" i="6"/>
  <c r="AW343" i="6" s="1"/>
  <c r="AP596" i="6"/>
  <c r="AW596" i="6" s="1"/>
  <c r="AP153" i="6"/>
  <c r="AW153" i="6" s="1"/>
  <c r="AP113" i="6"/>
  <c r="AP384" i="6"/>
  <c r="AP624" i="6"/>
  <c r="AP326" i="6"/>
  <c r="AP876" i="6"/>
  <c r="AP1132" i="6"/>
  <c r="AP534" i="6"/>
  <c r="AW534" i="6" s="1"/>
  <c r="AP284" i="6"/>
  <c r="AP226" i="6"/>
  <c r="AP357" i="6"/>
  <c r="AW357" i="6" s="1"/>
  <c r="AP911" i="6"/>
  <c r="AP741" i="6"/>
  <c r="AW741" i="6" s="1"/>
  <c r="AP1176" i="6"/>
  <c r="AP884" i="6"/>
  <c r="AP1140" i="6"/>
  <c r="AP714" i="6"/>
  <c r="AW714" i="6" s="1"/>
  <c r="AP1197" i="6"/>
  <c r="AP864" i="6"/>
  <c r="AP1027" i="6"/>
  <c r="AP982" i="6"/>
  <c r="AR421" i="6"/>
  <c r="AR190" i="6"/>
  <c r="AR109" i="6"/>
  <c r="AW109" i="6" s="1"/>
  <c r="AR1126" i="6"/>
  <c r="AR427" i="6"/>
  <c r="AR637" i="6"/>
  <c r="AW637" i="6" s="1"/>
  <c r="AR302" i="6"/>
  <c r="AW302" i="6" s="1"/>
  <c r="AR571" i="6"/>
  <c r="AW571" i="6" s="1"/>
  <c r="AR606" i="6"/>
  <c r="AW606" i="6" s="1"/>
  <c r="AR883" i="6"/>
  <c r="AR150" i="6"/>
  <c r="AR269" i="6"/>
  <c r="AW269" i="6" s="1"/>
  <c r="AR275" i="6"/>
  <c r="AR528" i="6"/>
  <c r="AW528" i="6" s="1"/>
  <c r="AR223" i="6"/>
  <c r="AR155" i="6"/>
  <c r="AR713" i="6"/>
  <c r="AR969" i="6"/>
  <c r="AR1013" i="6"/>
  <c r="AR952" i="6"/>
  <c r="AR657" i="6"/>
  <c r="AW657" i="6" s="1"/>
  <c r="AR1169" i="6"/>
  <c r="AR1002" i="6"/>
  <c r="AR1181" i="6"/>
  <c r="AR1251" i="6"/>
  <c r="AV21" i="6"/>
  <c r="AV262" i="6"/>
  <c r="AV26" i="6"/>
  <c r="AV29" i="6"/>
  <c r="AV12" i="6"/>
  <c r="AV301" i="6"/>
  <c r="AV570" i="6"/>
  <c r="AV272" i="6"/>
  <c r="AV525" i="6"/>
  <c r="AV835" i="6"/>
  <c r="AW835" i="6" s="1"/>
  <c r="AV1091" i="6"/>
  <c r="AV806" i="6"/>
  <c r="AV1062" i="6"/>
  <c r="AV814" i="6"/>
  <c r="AV1070" i="6"/>
  <c r="L108" i="9"/>
  <c r="X76" i="3"/>
  <c r="AG9" i="3" s="1"/>
  <c r="AY18" i="3" s="1"/>
  <c r="AU575" i="6"/>
  <c r="AU48" i="6"/>
  <c r="AU555" i="6"/>
  <c r="AU542" i="6"/>
  <c r="AU436" i="6"/>
  <c r="AU544" i="6"/>
  <c r="AU781" i="6"/>
  <c r="AU1037" i="6"/>
  <c r="AU1235" i="6"/>
  <c r="AU783" i="6"/>
  <c r="AU1170" i="6"/>
  <c r="AU837" i="6"/>
  <c r="AU910" i="6"/>
  <c r="AU1089" i="6"/>
  <c r="AS132" i="6"/>
  <c r="AS78" i="6"/>
  <c r="AS6" i="6"/>
  <c r="AS306" i="6"/>
  <c r="AS56" i="6"/>
  <c r="AW56" i="6" s="1"/>
  <c r="AS143" i="6"/>
  <c r="AS335" i="6"/>
  <c r="AS591" i="6"/>
  <c r="AS58" i="6"/>
  <c r="AS184" i="6"/>
  <c r="AS604" i="6"/>
  <c r="AS421" i="6"/>
  <c r="AS108" i="6"/>
  <c r="AS360" i="6"/>
  <c r="AS613" i="6"/>
  <c r="AS315" i="6"/>
  <c r="AW315" i="6" s="1"/>
  <c r="AS568" i="6"/>
  <c r="AW568" i="6" s="1"/>
  <c r="AS270" i="6"/>
  <c r="AS539" i="6"/>
  <c r="AS321" i="6"/>
  <c r="AS574" i="6"/>
  <c r="AS883" i="6"/>
  <c r="AS1139" i="6"/>
  <c r="AS173" i="6"/>
  <c r="AS420" i="6"/>
  <c r="AS661" i="6"/>
  <c r="AS311" i="6"/>
  <c r="AW311" i="6" s="1"/>
  <c r="AS564" i="6"/>
  <c r="AS250" i="6"/>
  <c r="AS503" i="6"/>
  <c r="AS237" i="6"/>
  <c r="AS506" i="6"/>
  <c r="AS800" i="6"/>
  <c r="AS1056" i="6"/>
  <c r="AW1056" i="6" s="1"/>
  <c r="AS227" i="6"/>
  <c r="AS477" i="6"/>
  <c r="AS230" i="6"/>
  <c r="AS480" i="6"/>
  <c r="AS175" i="6"/>
  <c r="AS438" i="6"/>
  <c r="AS129" i="6"/>
  <c r="AS377" i="6"/>
  <c r="AS635" i="6"/>
  <c r="AS332" i="6"/>
  <c r="AS601" i="6"/>
  <c r="AS854" i="6"/>
  <c r="AS1110" i="6"/>
  <c r="AS841" i="6"/>
  <c r="AW841" i="6" s="1"/>
  <c r="AS1097" i="6"/>
  <c r="AW1097" i="6" s="1"/>
  <c r="AS796" i="6"/>
  <c r="AS1052" i="6"/>
  <c r="AS719" i="6"/>
  <c r="AW719" i="6" s="1"/>
  <c r="AS975" i="6"/>
  <c r="AW975" i="6" s="1"/>
  <c r="AS658" i="6"/>
  <c r="AS914" i="6"/>
  <c r="AS1170" i="6"/>
  <c r="AS853" i="6"/>
  <c r="AS1109" i="6"/>
  <c r="AS776" i="6"/>
  <c r="AS1032" i="6"/>
  <c r="AS667" i="6"/>
  <c r="AS923" i="6"/>
  <c r="AW923" i="6" s="1"/>
  <c r="AS1179" i="6"/>
  <c r="AS830" i="6"/>
  <c r="AS1086" i="6"/>
  <c r="AW1086" i="6" s="1"/>
  <c r="AS801" i="6"/>
  <c r="AW801" i="6" s="1"/>
  <c r="AS1057" i="6"/>
  <c r="AS756" i="6"/>
  <c r="AW756" i="6" s="1"/>
  <c r="AS1012" i="6"/>
  <c r="AS1294" i="6"/>
  <c r="AW1294" i="6" s="1"/>
  <c r="AS903" i="6"/>
  <c r="AS1159" i="6"/>
  <c r="AS842" i="6"/>
  <c r="AS1098" i="6"/>
  <c r="AS733" i="6"/>
  <c r="AS989" i="6"/>
  <c r="AS1220" i="6"/>
  <c r="AS1229" i="6"/>
  <c r="AS1299" i="6"/>
  <c r="AS1292" i="6"/>
  <c r="AS1253" i="6"/>
  <c r="AW1253" i="6" s="1"/>
  <c r="AR1107" i="6"/>
  <c r="AR852" i="6"/>
  <c r="AP360" i="6"/>
  <c r="AP1151" i="6"/>
  <c r="AR171" i="6"/>
  <c r="AR522" i="6"/>
  <c r="AW522" i="6" s="1"/>
  <c r="AR680" i="6"/>
  <c r="AV9" i="6"/>
  <c r="AO89" i="6"/>
  <c r="AO114" i="6"/>
  <c r="AO462" i="6"/>
  <c r="AW462" i="6" s="1"/>
  <c r="AO85" i="6"/>
  <c r="AW85" i="6" s="1"/>
  <c r="AO183" i="6"/>
  <c r="AO443" i="6"/>
  <c r="AO17" i="6"/>
  <c r="AO202" i="6"/>
  <c r="AO465" i="6"/>
  <c r="AO127" i="6"/>
  <c r="AO356" i="6"/>
  <c r="AO609" i="6"/>
  <c r="AO548" i="6"/>
  <c r="AO182" i="6"/>
  <c r="AO445" i="6"/>
  <c r="AO751" i="6"/>
  <c r="AW751" i="6" s="1"/>
  <c r="AO1007" i="6"/>
  <c r="AW1007" i="6" s="1"/>
  <c r="AO100" i="6"/>
  <c r="AW100" i="6" s="1"/>
  <c r="AO368" i="6"/>
  <c r="AO621" i="6"/>
  <c r="AO220" i="6"/>
  <c r="AO483" i="6"/>
  <c r="AO249" i="6"/>
  <c r="AO502" i="6"/>
  <c r="AO165" i="6"/>
  <c r="AO428" i="6"/>
  <c r="AO168" i="6"/>
  <c r="AO431" i="6"/>
  <c r="AO171" i="6"/>
  <c r="AO418" i="6"/>
  <c r="AW418" i="6" s="1"/>
  <c r="AO656" i="6"/>
  <c r="AO562" i="6"/>
  <c r="AW549" i="6"/>
  <c r="AO850" i="6"/>
  <c r="AW850" i="6" s="1"/>
  <c r="AO1045" i="6"/>
  <c r="AO760" i="6"/>
  <c r="AW760" i="6" s="1"/>
  <c r="AO1016" i="6"/>
  <c r="AW1016" i="6" s="1"/>
  <c r="AO715" i="6"/>
  <c r="AO971" i="6"/>
  <c r="AO1254" i="6"/>
  <c r="AO894" i="6"/>
  <c r="AO849" i="6"/>
  <c r="AO1105" i="6"/>
  <c r="AO708" i="6"/>
  <c r="AO964" i="6"/>
  <c r="AO1245" i="6"/>
  <c r="AO903" i="6"/>
  <c r="AO1159" i="6"/>
  <c r="AO778" i="6"/>
  <c r="AW778" i="6" s="1"/>
  <c r="AO1034" i="6"/>
  <c r="AW1034" i="6" s="1"/>
  <c r="AO749" i="6"/>
  <c r="AO1005" i="6"/>
  <c r="AO704" i="6"/>
  <c r="AO960" i="6"/>
  <c r="AO1216" i="6"/>
  <c r="AO899" i="6"/>
  <c r="AO1155" i="6"/>
  <c r="AO854" i="6"/>
  <c r="AO1110" i="6"/>
  <c r="AO1280" i="6"/>
  <c r="AO1289" i="6"/>
  <c r="AO1266" i="6"/>
  <c r="AO1291" i="6"/>
  <c r="AW1291" i="6" s="1"/>
  <c r="AO1252" i="6"/>
  <c r="AW1252" i="6" s="1"/>
  <c r="AP152" i="6"/>
  <c r="AW152" i="6" s="1"/>
  <c r="AP78" i="6"/>
  <c r="AP74" i="6"/>
  <c r="AP119" i="6"/>
  <c r="AP600" i="6"/>
  <c r="AP117" i="6"/>
  <c r="AP340" i="6"/>
  <c r="AP314" i="6"/>
  <c r="AW314" i="6" s="1"/>
  <c r="AP567" i="6"/>
  <c r="AW567" i="6" s="1"/>
  <c r="AP400" i="6"/>
  <c r="AP339" i="6"/>
  <c r="AP592" i="6"/>
  <c r="AP342" i="6"/>
  <c r="AP595" i="6"/>
  <c r="AP373" i="6"/>
  <c r="AP680" i="6"/>
  <c r="AP1099" i="6"/>
  <c r="AP1156" i="6"/>
  <c r="AW1156" i="6" s="1"/>
  <c r="AP957" i="6"/>
  <c r="AW957" i="6" s="1"/>
  <c r="AP880" i="6"/>
  <c r="AP1136" i="6"/>
  <c r="AP1261" i="6"/>
  <c r="AP1265" i="6"/>
  <c r="AR36" i="6"/>
  <c r="AR274" i="6"/>
  <c r="AW274" i="6" s="1"/>
  <c r="AR103" i="6"/>
  <c r="AR105" i="6"/>
  <c r="AW105" i="6" s="1"/>
  <c r="AR559" i="6"/>
  <c r="AW559" i="6" s="1"/>
  <c r="AR14" i="6"/>
  <c r="AR232" i="6"/>
  <c r="AR443" i="6"/>
  <c r="AR318" i="6"/>
  <c r="AR1155" i="6"/>
  <c r="AR160" i="6"/>
  <c r="AR599" i="6"/>
  <c r="AR554" i="6"/>
  <c r="AR336" i="6"/>
  <c r="AW336" i="6" s="1"/>
  <c r="AR291" i="6"/>
  <c r="AR544" i="6"/>
  <c r="AR278" i="6"/>
  <c r="AR233" i="6"/>
  <c r="AR486" i="6"/>
  <c r="AR460" i="6"/>
  <c r="AR985" i="6"/>
  <c r="AW985" i="6" s="1"/>
  <c r="AR895" i="6"/>
  <c r="AR1090" i="6"/>
  <c r="AW1090" i="6" s="1"/>
  <c r="AR968" i="6"/>
  <c r="AW968" i="6" s="1"/>
  <c r="AR766" i="6"/>
  <c r="AW766" i="6" s="1"/>
  <c r="AR929" i="6"/>
  <c r="AR1185" i="6"/>
  <c r="AR900" i="6"/>
  <c r="AW900" i="6" s="1"/>
  <c r="AR1156" i="6"/>
  <c r="AR1079" i="6"/>
  <c r="AW1079" i="6" s="1"/>
  <c r="AR1018" i="6"/>
  <c r="AR685" i="6"/>
  <c r="AW685" i="6" s="1"/>
  <c r="AR848" i="6"/>
  <c r="AR1104" i="6"/>
  <c r="AR1260" i="6"/>
  <c r="AV7" i="6"/>
  <c r="AV278" i="6"/>
  <c r="AV35" i="6"/>
  <c r="AV50" i="6"/>
  <c r="AV19" i="6"/>
  <c r="AV794" i="6"/>
  <c r="AV1050" i="6"/>
  <c r="AV267" i="6"/>
  <c r="AV520" i="6"/>
  <c r="AV317" i="6"/>
  <c r="AV288" i="6"/>
  <c r="AV541" i="6"/>
  <c r="AV822" i="6"/>
  <c r="AV1078" i="6"/>
  <c r="AV830" i="6"/>
  <c r="AV1086" i="6"/>
  <c r="AU533" i="6"/>
  <c r="AU302" i="6"/>
  <c r="AU439" i="6"/>
  <c r="AU413" i="6"/>
  <c r="AU384" i="6"/>
  <c r="AU307" i="6"/>
  <c r="AU1053" i="6"/>
  <c r="AU723" i="6"/>
  <c r="AU694" i="6"/>
  <c r="AU1206" i="6"/>
  <c r="AU799" i="6"/>
  <c r="AU1055" i="6"/>
  <c r="AU930" i="6"/>
  <c r="AU1186" i="6"/>
  <c r="AU1211" i="6"/>
  <c r="AU1182" i="6"/>
  <c r="AU1044" i="6"/>
  <c r="AS16" i="6"/>
  <c r="AS74" i="6"/>
  <c r="AS105" i="6"/>
  <c r="AS351" i="6"/>
  <c r="AS607" i="6"/>
  <c r="AS61" i="6"/>
  <c r="AS200" i="6"/>
  <c r="AS620" i="6"/>
  <c r="AS437" i="6"/>
  <c r="AS138" i="6"/>
  <c r="AS376" i="6"/>
  <c r="AS640" i="6"/>
  <c r="AS331" i="6"/>
  <c r="AS584" i="6"/>
  <c r="AS286" i="6"/>
  <c r="AS555" i="6"/>
  <c r="AW555" i="6" s="1"/>
  <c r="AS337" i="6"/>
  <c r="AS590" i="6"/>
  <c r="AS899" i="6"/>
  <c r="AS1155" i="6"/>
  <c r="AS189" i="6"/>
  <c r="AS436" i="6"/>
  <c r="AS1313" i="6"/>
  <c r="AS327" i="6"/>
  <c r="AS580" i="6"/>
  <c r="AS266" i="6"/>
  <c r="AS519" i="6"/>
  <c r="AS253" i="6"/>
  <c r="AS522" i="6"/>
  <c r="AS816" i="6"/>
  <c r="AW816" i="6" s="1"/>
  <c r="AS1072" i="6"/>
  <c r="AW1072" i="6" s="1"/>
  <c r="AS240" i="6"/>
  <c r="AS493" i="6"/>
  <c r="AS243" i="6"/>
  <c r="AW243" i="6" s="1"/>
  <c r="AS496" i="6"/>
  <c r="AW496" i="6" s="1"/>
  <c r="AS191" i="6"/>
  <c r="AS454" i="6"/>
  <c r="AW454" i="6" s="1"/>
  <c r="AS139" i="6"/>
  <c r="AS393" i="6"/>
  <c r="AS638" i="6"/>
  <c r="AS348" i="6"/>
  <c r="AS617" i="6"/>
  <c r="AS870" i="6"/>
  <c r="AS1126" i="6"/>
  <c r="AS857" i="6"/>
  <c r="AS1113" i="6"/>
  <c r="AS812" i="6"/>
  <c r="AW812" i="6" s="1"/>
  <c r="AS1068" i="6"/>
  <c r="AW1068" i="6" s="1"/>
  <c r="AS735" i="6"/>
  <c r="AS991" i="6"/>
  <c r="AS674" i="6"/>
  <c r="AS930" i="6"/>
  <c r="AS1186" i="6"/>
  <c r="AS869" i="6"/>
  <c r="AS1125" i="6"/>
  <c r="AS792" i="6"/>
  <c r="AS1048" i="6"/>
  <c r="AS683" i="6"/>
  <c r="AW683" i="6" s="1"/>
  <c r="AS939" i="6"/>
  <c r="AW939" i="6" s="1"/>
  <c r="AS1195" i="6"/>
  <c r="AW1195" i="6" s="1"/>
  <c r="AS846" i="6"/>
  <c r="AS1102" i="6"/>
  <c r="AS817" i="6"/>
  <c r="AS1073" i="6"/>
  <c r="AS772" i="6"/>
  <c r="AS1028" i="6"/>
  <c r="AS663" i="6"/>
  <c r="AS919" i="6"/>
  <c r="AS1175" i="6"/>
  <c r="AS858" i="6"/>
  <c r="AS1114" i="6"/>
  <c r="AS749" i="6"/>
  <c r="AS1005" i="6"/>
  <c r="AS1236" i="6"/>
  <c r="AS1245" i="6"/>
  <c r="AS1222" i="6"/>
  <c r="AS1308" i="6"/>
  <c r="AS1269" i="6"/>
  <c r="AR1193" i="6"/>
  <c r="AR718" i="6"/>
  <c r="AV538" i="6"/>
  <c r="AS328" i="6"/>
  <c r="AW634" i="6"/>
  <c r="AP613" i="6"/>
  <c r="AR24" i="6"/>
  <c r="AR80" i="6"/>
  <c r="AR634" i="6"/>
  <c r="AR391" i="6"/>
  <c r="AS254" i="6"/>
  <c r="AW254" i="6" s="1"/>
  <c r="AO23" i="6"/>
  <c r="AO110" i="6"/>
  <c r="AO140" i="6"/>
  <c r="AO96" i="6"/>
  <c r="AO88" i="6"/>
  <c r="AO199" i="6"/>
  <c r="AW199" i="6" s="1"/>
  <c r="AO459" i="6"/>
  <c r="AO587" i="6"/>
  <c r="AW587" i="6" s="1"/>
  <c r="AO10" i="6"/>
  <c r="AO228" i="6"/>
  <c r="AO478" i="6"/>
  <c r="AO134" i="6"/>
  <c r="AW134" i="6" s="1"/>
  <c r="AO372" i="6"/>
  <c r="AO645" i="6"/>
  <c r="AO564" i="6"/>
  <c r="AO198" i="6"/>
  <c r="AW198" i="6" s="1"/>
  <c r="AO461" i="6"/>
  <c r="AO767" i="6"/>
  <c r="AO1023" i="6"/>
  <c r="AO113" i="6"/>
  <c r="AW113" i="6" s="1"/>
  <c r="AO384" i="6"/>
  <c r="AO624" i="6"/>
  <c r="AW624" i="6" s="1"/>
  <c r="AO544" i="6"/>
  <c r="AW246" i="6"/>
  <c r="AO499" i="6"/>
  <c r="AO181" i="6"/>
  <c r="AO444" i="6"/>
  <c r="AO184" i="6"/>
  <c r="AO447" i="6"/>
  <c r="AO187" i="6"/>
  <c r="AW187" i="6" s="1"/>
  <c r="AO434" i="6"/>
  <c r="AO658" i="6"/>
  <c r="AW658" i="6" s="1"/>
  <c r="AO325" i="6"/>
  <c r="AO866" i="6"/>
  <c r="AO1122" i="6"/>
  <c r="AW1122" i="6" s="1"/>
  <c r="AO1061" i="6"/>
  <c r="AO776" i="6"/>
  <c r="AW776" i="6" s="1"/>
  <c r="AO1032" i="6"/>
  <c r="AW1032" i="6" s="1"/>
  <c r="AO731" i="6"/>
  <c r="AW731" i="6" s="1"/>
  <c r="AO987" i="6"/>
  <c r="AO654" i="6"/>
  <c r="AO910" i="6"/>
  <c r="AO1166" i="6"/>
  <c r="AO865" i="6"/>
  <c r="AO1121" i="6"/>
  <c r="AO724" i="6"/>
  <c r="AW724" i="6" s="1"/>
  <c r="AO663" i="6"/>
  <c r="AW663" i="6" s="1"/>
  <c r="AO919" i="6"/>
  <c r="AO1175" i="6"/>
  <c r="AO1050" i="6"/>
  <c r="AO765" i="6"/>
  <c r="AO1021" i="6"/>
  <c r="AW1021" i="6" s="1"/>
  <c r="AO720" i="6"/>
  <c r="AW720" i="6" s="1"/>
  <c r="AO976" i="6"/>
  <c r="AW976" i="6" s="1"/>
  <c r="AO1223" i="6"/>
  <c r="AW1223" i="6" s="1"/>
  <c r="AO915" i="6"/>
  <c r="AO1171" i="6"/>
  <c r="AO870" i="6"/>
  <c r="AO1126" i="6"/>
  <c r="AW1126" i="6" s="1"/>
  <c r="AO1296" i="6"/>
  <c r="AO1305" i="6"/>
  <c r="AO1282" i="6"/>
  <c r="AO1307" i="6"/>
  <c r="AO1268" i="6"/>
  <c r="AP616" i="6"/>
  <c r="AP356" i="6"/>
  <c r="AP609" i="6"/>
  <c r="AP330" i="6"/>
  <c r="AP355" i="6"/>
  <c r="AP608" i="6"/>
  <c r="AW608" i="6" s="1"/>
  <c r="AP358" i="6"/>
  <c r="AP611" i="6"/>
  <c r="AW611" i="6" s="1"/>
  <c r="AP1164" i="6"/>
  <c r="AP566" i="6"/>
  <c r="AW566" i="6" s="1"/>
  <c r="AP585" i="6"/>
  <c r="AW585" i="6" s="1"/>
  <c r="AP773" i="6"/>
  <c r="AP1029" i="6"/>
  <c r="AP952" i="6"/>
  <c r="AW952" i="6" s="1"/>
  <c r="AP859" i="6"/>
  <c r="AP1115" i="6"/>
  <c r="AP830" i="6"/>
  <c r="AW830" i="6" s="1"/>
  <c r="AP1002" i="6"/>
  <c r="AW1002" i="6" s="1"/>
  <c r="AP1152" i="6"/>
  <c r="AP1281" i="6"/>
  <c r="AR118" i="6"/>
  <c r="AW118" i="6" s="1"/>
  <c r="AR290" i="6"/>
  <c r="AR138" i="6"/>
  <c r="AR1030" i="6"/>
  <c r="AR196" i="6"/>
  <c r="AW196" i="6" s="1"/>
  <c r="AR459" i="6"/>
  <c r="AR334" i="6"/>
  <c r="AR385" i="6"/>
  <c r="AR176" i="6"/>
  <c r="AR110" i="6"/>
  <c r="AR362" i="6"/>
  <c r="AR301" i="6"/>
  <c r="AW301" i="6" s="1"/>
  <c r="AR570" i="6"/>
  <c r="AR560" i="6"/>
  <c r="AW560" i="6" s="1"/>
  <c r="AR547" i="6"/>
  <c r="AR447" i="6"/>
  <c r="AR988" i="6"/>
  <c r="AR1278" i="6"/>
  <c r="AR911" i="6"/>
  <c r="AR850" i="6"/>
  <c r="AR1106" i="6"/>
  <c r="AR789" i="6"/>
  <c r="AW789" i="6" s="1"/>
  <c r="AR728" i="6"/>
  <c r="AR984" i="6"/>
  <c r="AW984" i="6" s="1"/>
  <c r="AR875" i="6"/>
  <c r="AR1172" i="6"/>
  <c r="AR839" i="6"/>
  <c r="AW839" i="6" s="1"/>
  <c r="AR1095" i="6"/>
  <c r="AR957" i="6"/>
  <c r="AR1276" i="6"/>
  <c r="AV17" i="6"/>
  <c r="AV10" i="6"/>
  <c r="AV294" i="6"/>
  <c r="AV13" i="6"/>
  <c r="AW13" i="6" s="1"/>
  <c r="AV59" i="6"/>
  <c r="AV53" i="6"/>
  <c r="AV5" i="6"/>
  <c r="AV521" i="6"/>
  <c r="AV810" i="6"/>
  <c r="AV1066" i="6"/>
  <c r="AV283" i="6"/>
  <c r="AV536" i="6"/>
  <c r="AV304" i="6"/>
  <c r="AV557" i="6"/>
  <c r="AV838" i="6"/>
  <c r="AW838" i="6" s="1"/>
  <c r="AV1094" i="6"/>
  <c r="AV786" i="6"/>
  <c r="AV1042" i="6"/>
  <c r="AV846" i="6"/>
  <c r="AU283" i="6"/>
  <c r="AU536" i="6"/>
  <c r="AW536" i="6" s="1"/>
  <c r="AU318" i="6"/>
  <c r="AU455" i="6"/>
  <c r="AU323" i="6"/>
  <c r="AU278" i="6"/>
  <c r="AU784" i="6"/>
  <c r="AW784" i="6" s="1"/>
  <c r="AU1040" i="6"/>
  <c r="AU804" i="6"/>
  <c r="AU983" i="6"/>
  <c r="AS45" i="6"/>
  <c r="AW45" i="6" s="1"/>
  <c r="AS26" i="6"/>
  <c r="AS80" i="6"/>
  <c r="AS126" i="6"/>
  <c r="AS367" i="6"/>
  <c r="AS623" i="6"/>
  <c r="AW623" i="6" s="1"/>
  <c r="AS67" i="6"/>
  <c r="AW67" i="6" s="1"/>
  <c r="AS14" i="6"/>
  <c r="AW14" i="6" s="1"/>
  <c r="AS190" i="6"/>
  <c r="AS453" i="6"/>
  <c r="AS151" i="6"/>
  <c r="AW151" i="6" s="1"/>
  <c r="AS392" i="6"/>
  <c r="AS676" i="6"/>
  <c r="AW676" i="6" s="1"/>
  <c r="AS347" i="6"/>
  <c r="AS600" i="6"/>
  <c r="AS302" i="6"/>
  <c r="AS571" i="6"/>
  <c r="AS353" i="6"/>
  <c r="AS606" i="6"/>
  <c r="AS915" i="6"/>
  <c r="AS1171" i="6"/>
  <c r="AS205" i="6"/>
  <c r="AS452" i="6"/>
  <c r="AS84" i="6"/>
  <c r="AS343" i="6"/>
  <c r="AS596" i="6"/>
  <c r="AS282" i="6"/>
  <c r="AW282" i="6" s="1"/>
  <c r="AS535" i="6"/>
  <c r="AW535" i="6" s="1"/>
  <c r="AS269" i="6"/>
  <c r="AS538" i="6"/>
  <c r="AW538" i="6" s="1"/>
  <c r="AS832" i="6"/>
  <c r="AW832" i="6" s="1"/>
  <c r="AS1088" i="6"/>
  <c r="AS256" i="6"/>
  <c r="AS509" i="6"/>
  <c r="AS259" i="6"/>
  <c r="AS512" i="6"/>
  <c r="AS207" i="6"/>
  <c r="AS470" i="6"/>
  <c r="AS162" i="6"/>
  <c r="AS409" i="6"/>
  <c r="AS652" i="6"/>
  <c r="AS364" i="6"/>
  <c r="AS629" i="6"/>
  <c r="AS886" i="6"/>
  <c r="AS1142" i="6"/>
  <c r="AS873" i="6"/>
  <c r="AS1129" i="6"/>
  <c r="AS828" i="6"/>
  <c r="AS1084" i="6"/>
  <c r="AS751" i="6"/>
  <c r="AS1007" i="6"/>
  <c r="AS690" i="6"/>
  <c r="AS946" i="6"/>
  <c r="AW946" i="6" s="1"/>
  <c r="AS1202" i="6"/>
  <c r="AW1202" i="6" s="1"/>
  <c r="AS885" i="6"/>
  <c r="AS1141" i="6"/>
  <c r="AS808" i="6"/>
  <c r="AS1064" i="6"/>
  <c r="AS699" i="6"/>
  <c r="AS955" i="6"/>
  <c r="AS1211" i="6"/>
  <c r="AS862" i="6"/>
  <c r="AS1118" i="6"/>
  <c r="AS833" i="6"/>
  <c r="AS1089" i="6"/>
  <c r="AS788" i="6"/>
  <c r="AS1044" i="6"/>
  <c r="AW1044" i="6" s="1"/>
  <c r="AS679" i="6"/>
  <c r="AS935" i="6"/>
  <c r="AS1191" i="6"/>
  <c r="AS874" i="6"/>
  <c r="AW874" i="6" s="1"/>
  <c r="AS1130" i="6"/>
  <c r="AS765" i="6"/>
  <c r="AS1021" i="6"/>
  <c r="AS1252" i="6"/>
  <c r="AS1261" i="6"/>
  <c r="AS1238" i="6"/>
  <c r="AS1231" i="6"/>
  <c r="AS1285" i="6"/>
  <c r="AR506" i="6"/>
  <c r="AW506" i="6" s="1"/>
  <c r="AR122" i="6"/>
  <c r="AR725" i="6"/>
  <c r="AR1236" i="6"/>
  <c r="AV803" i="6"/>
  <c r="AV1071" i="6"/>
  <c r="AS581" i="6"/>
  <c r="AP327" i="6"/>
  <c r="AP895" i="6"/>
  <c r="AR253" i="6"/>
  <c r="AR165" i="6"/>
  <c r="AR1165" i="6"/>
  <c r="AV843" i="6"/>
  <c r="AS171" i="6"/>
  <c r="AS405" i="6"/>
  <c r="AS344" i="6"/>
  <c r="AS867" i="6"/>
  <c r="AS659" i="6"/>
  <c r="AS490" i="6"/>
  <c r="AS837" i="6"/>
  <c r="AS1163" i="6"/>
  <c r="AS1070" i="6"/>
  <c r="AS1041" i="6"/>
  <c r="AS1262" i="6"/>
  <c r="AS1082" i="6"/>
  <c r="AS1283" i="6"/>
  <c r="AO92" i="6"/>
  <c r="AO130" i="6"/>
  <c r="AW130" i="6" s="1"/>
  <c r="AO145" i="6"/>
  <c r="AO238" i="6"/>
  <c r="AO91" i="6"/>
  <c r="AW91" i="6" s="1"/>
  <c r="AO215" i="6"/>
  <c r="AW215" i="6" s="1"/>
  <c r="AO475" i="6"/>
  <c r="AO603" i="6"/>
  <c r="AW603" i="6" s="1"/>
  <c r="AO36" i="6"/>
  <c r="AO241" i="6"/>
  <c r="AO494" i="6"/>
  <c r="AO147" i="6"/>
  <c r="AW147" i="6" s="1"/>
  <c r="AO388" i="6"/>
  <c r="AW388" i="6" s="1"/>
  <c r="AO648" i="6"/>
  <c r="AO327" i="6"/>
  <c r="AO580" i="6"/>
  <c r="AO298" i="6"/>
  <c r="AO214" i="6"/>
  <c r="AO123" i="6"/>
  <c r="AO400" i="6"/>
  <c r="AW400" i="6" s="1"/>
  <c r="AO672" i="6"/>
  <c r="AW672" i="6" s="1"/>
  <c r="AW307" i="6"/>
  <c r="AO844" i="6"/>
  <c r="AO1100" i="6"/>
  <c r="AO197" i="6"/>
  <c r="AO460" i="6"/>
  <c r="AO200" i="6"/>
  <c r="AW200" i="6" s="1"/>
  <c r="AO463" i="6"/>
  <c r="AO203" i="6"/>
  <c r="AO450" i="6"/>
  <c r="AO1226" i="6"/>
  <c r="AO341" i="6"/>
  <c r="AO594" i="6"/>
  <c r="AO328" i="6"/>
  <c r="AO581" i="6"/>
  <c r="AO882" i="6"/>
  <c r="AW882" i="6" s="1"/>
  <c r="AO1138" i="6"/>
  <c r="AW1138" i="6" s="1"/>
  <c r="AO1048" i="6"/>
  <c r="AW1048" i="6" s="1"/>
  <c r="AO747" i="6"/>
  <c r="AO1003" i="6"/>
  <c r="AO670" i="6"/>
  <c r="AO926" i="6"/>
  <c r="AO1182" i="6"/>
  <c r="AO881" i="6"/>
  <c r="AO1137" i="6"/>
  <c r="AO740" i="6"/>
  <c r="AW740" i="6" s="1"/>
  <c r="AO996" i="6"/>
  <c r="AW996" i="6" s="1"/>
  <c r="AO679" i="6"/>
  <c r="AO935" i="6"/>
  <c r="AO1191" i="6"/>
  <c r="AO1066" i="6"/>
  <c r="AW1066" i="6" s="1"/>
  <c r="AO1037" i="6"/>
  <c r="AO736" i="6"/>
  <c r="AW736" i="6" s="1"/>
  <c r="AO992" i="6"/>
  <c r="AW992" i="6" s="1"/>
  <c r="AO675" i="6"/>
  <c r="AO931" i="6"/>
  <c r="AO1187" i="6"/>
  <c r="AO886" i="6"/>
  <c r="AO1142" i="6"/>
  <c r="AO1312" i="6"/>
  <c r="AO1228" i="6"/>
  <c r="AO1298" i="6"/>
  <c r="AW1298" i="6" s="1"/>
  <c r="AO1230" i="6"/>
  <c r="AW1230" i="6" s="1"/>
  <c r="AO1284" i="6"/>
  <c r="AP84" i="6"/>
  <c r="AP53" i="6"/>
  <c r="AP631" i="6"/>
  <c r="AW631" i="6" s="1"/>
  <c r="AP363" i="6"/>
  <c r="AP102" i="6"/>
  <c r="AP372" i="6"/>
  <c r="AP645" i="6"/>
  <c r="AP653" i="6"/>
  <c r="AP346" i="6"/>
  <c r="AP461" i="6"/>
  <c r="AP371" i="6"/>
  <c r="AP329" i="6"/>
  <c r="AP332" i="6"/>
  <c r="AP1113" i="6"/>
  <c r="AP405" i="6"/>
  <c r="AW405" i="6" s="1"/>
  <c r="AP850" i="6"/>
  <c r="AP1106" i="6"/>
  <c r="AW1106" i="6" s="1"/>
  <c r="AP1045" i="6"/>
  <c r="AP875" i="6"/>
  <c r="AP1131" i="6"/>
  <c r="AP846" i="6"/>
  <c r="AW846" i="6" s="1"/>
  <c r="AP1102" i="6"/>
  <c r="AW1102" i="6" s="1"/>
  <c r="AP737" i="6"/>
  <c r="AP993" i="6"/>
  <c r="AP912" i="6"/>
  <c r="AW912" i="6" s="1"/>
  <c r="AP819" i="6"/>
  <c r="AW819" i="6" s="1"/>
  <c r="AP1030" i="6"/>
  <c r="AP1227" i="6"/>
  <c r="AR174" i="6"/>
  <c r="AR469" i="6"/>
  <c r="AR306" i="6"/>
  <c r="AW306" i="6" s="1"/>
  <c r="AR203" i="6"/>
  <c r="AR591" i="6"/>
  <c r="AR8" i="6"/>
  <c r="AR950" i="6"/>
  <c r="AW950" i="6" s="1"/>
  <c r="AR517" i="6"/>
  <c r="AW517" i="6" s="1"/>
  <c r="AR350" i="6"/>
  <c r="AR679" i="6"/>
  <c r="AR192" i="6"/>
  <c r="AR455" i="6"/>
  <c r="AR378" i="6"/>
  <c r="AR630" i="6"/>
  <c r="AR317" i="6"/>
  <c r="AW317" i="6" s="1"/>
  <c r="AR621" i="6"/>
  <c r="AR323" i="6"/>
  <c r="AW323" i="6" s="1"/>
  <c r="AR563" i="6"/>
  <c r="AR265" i="6"/>
  <c r="AW265" i="6" s="1"/>
  <c r="AR518" i="6"/>
  <c r="AR236" i="6"/>
  <c r="AR463" i="6"/>
  <c r="AR866" i="6"/>
  <c r="AR805" i="6"/>
  <c r="AW805" i="6" s="1"/>
  <c r="AR798" i="6"/>
  <c r="AW798" i="6" s="1"/>
  <c r="AR1054" i="6"/>
  <c r="AW1054" i="6" s="1"/>
  <c r="AR1217" i="6"/>
  <c r="AR1188" i="6"/>
  <c r="AW1188" i="6" s="1"/>
  <c r="AR855" i="6"/>
  <c r="AW855" i="6" s="1"/>
  <c r="AR1111" i="6"/>
  <c r="AW1111" i="6" s="1"/>
  <c r="AR1292" i="6"/>
  <c r="AW1292" i="6" s="1"/>
  <c r="AV27" i="6"/>
  <c r="AV30" i="6"/>
  <c r="AV310" i="6"/>
  <c r="AV20" i="6"/>
  <c r="AV62" i="6"/>
  <c r="AV56" i="6"/>
  <c r="AV25" i="6"/>
  <c r="AV268" i="6"/>
  <c r="AV537" i="6"/>
  <c r="AV826" i="6"/>
  <c r="AV1082" i="6"/>
  <c r="AV299" i="6"/>
  <c r="AV552" i="6"/>
  <c r="AV320" i="6"/>
  <c r="AV573" i="6"/>
  <c r="AV793" i="6"/>
  <c r="AW793" i="6" s="1"/>
  <c r="AV1049" i="6"/>
  <c r="AW1049" i="6" s="1"/>
  <c r="AV802" i="6"/>
  <c r="AV1058" i="6"/>
  <c r="AU778" i="6"/>
  <c r="AU50" i="6"/>
  <c r="AU810" i="6"/>
  <c r="AU312" i="6"/>
  <c r="AU565" i="6"/>
  <c r="AU299" i="6"/>
  <c r="AU552" i="6"/>
  <c r="AU334" i="6"/>
  <c r="AU474" i="6"/>
  <c r="AU416" i="6"/>
  <c r="AU294" i="6"/>
  <c r="AU547" i="6"/>
  <c r="AU1085" i="6"/>
  <c r="AU982" i="6"/>
  <c r="AU1275" i="6"/>
  <c r="AU808" i="6"/>
  <c r="AU820" i="6"/>
  <c r="AU743" i="6"/>
  <c r="AU1248" i="6"/>
  <c r="AU1234" i="6"/>
  <c r="AS33" i="6"/>
  <c r="AW33" i="6" s="1"/>
  <c r="AS125" i="6"/>
  <c r="AW125" i="6" s="1"/>
  <c r="AS38" i="6"/>
  <c r="AW38" i="6" s="1"/>
  <c r="AS354" i="6"/>
  <c r="AS86" i="6"/>
  <c r="AS156" i="6"/>
  <c r="AS383" i="6"/>
  <c r="AS5" i="6"/>
  <c r="AS85" i="6"/>
  <c r="AS21" i="6"/>
  <c r="AS206" i="6"/>
  <c r="AS469" i="6"/>
  <c r="AS161" i="6"/>
  <c r="AS408" i="6"/>
  <c r="AS95" i="6"/>
  <c r="AW95" i="6" s="1"/>
  <c r="AS363" i="6"/>
  <c r="AS616" i="6"/>
  <c r="AS318" i="6"/>
  <c r="AS587" i="6"/>
  <c r="AS369" i="6"/>
  <c r="AS622" i="6"/>
  <c r="AS931" i="6"/>
  <c r="AS1187" i="6"/>
  <c r="AS218" i="6"/>
  <c r="AS468" i="6"/>
  <c r="AS91" i="6"/>
  <c r="AS359" i="6"/>
  <c r="AS612" i="6"/>
  <c r="AS298" i="6"/>
  <c r="AS551" i="6"/>
  <c r="AW551" i="6" s="1"/>
  <c r="AS285" i="6"/>
  <c r="AW285" i="6" s="1"/>
  <c r="AS554" i="6"/>
  <c r="AS848" i="6"/>
  <c r="AS1104" i="6"/>
  <c r="AW1104" i="6" s="1"/>
  <c r="AS272" i="6"/>
  <c r="AS525" i="6"/>
  <c r="AW525" i="6" s="1"/>
  <c r="AS275" i="6"/>
  <c r="AS528" i="6"/>
  <c r="AS220" i="6"/>
  <c r="AS483" i="6"/>
  <c r="AS178" i="6"/>
  <c r="AS425" i="6"/>
  <c r="AS678" i="6"/>
  <c r="AS380" i="6"/>
  <c r="AW380" i="6" s="1"/>
  <c r="AS656" i="6"/>
  <c r="AS902" i="6"/>
  <c r="AS1158" i="6"/>
  <c r="AW1158" i="6" s="1"/>
  <c r="AS889" i="6"/>
  <c r="AS1145" i="6"/>
  <c r="AS844" i="6"/>
  <c r="AS1100" i="6"/>
  <c r="AS767" i="6"/>
  <c r="AS1023" i="6"/>
  <c r="AS706" i="6"/>
  <c r="AS962" i="6"/>
  <c r="AS1275" i="6"/>
  <c r="AS901" i="6"/>
  <c r="AS1157" i="6"/>
  <c r="AS824" i="6"/>
  <c r="AS1080" i="6"/>
  <c r="AS715" i="6"/>
  <c r="AS971" i="6"/>
  <c r="AS1265" i="6"/>
  <c r="AS878" i="6"/>
  <c r="AS1134" i="6"/>
  <c r="AS849" i="6"/>
  <c r="AS1105" i="6"/>
  <c r="AS804" i="6"/>
  <c r="AW804" i="6" s="1"/>
  <c r="AS1060" i="6"/>
  <c r="AS695" i="6"/>
  <c r="AW695" i="6" s="1"/>
  <c r="AS951" i="6"/>
  <c r="AW951" i="6" s="1"/>
  <c r="AS1207" i="6"/>
  <c r="AS890" i="6"/>
  <c r="AS1146" i="6"/>
  <c r="AS781" i="6"/>
  <c r="AS1037" i="6"/>
  <c r="AS1268" i="6"/>
  <c r="AS1277" i="6"/>
  <c r="AS1254" i="6"/>
  <c r="AS1247" i="6"/>
  <c r="AS1301" i="6"/>
  <c r="AV782" i="6"/>
  <c r="AS274" i="6"/>
  <c r="AS532" i="6"/>
  <c r="AW532" i="6" s="1"/>
  <c r="AS569" i="6"/>
  <c r="AW717" i="6"/>
  <c r="AP860" i="6"/>
  <c r="AW860" i="6" s="1"/>
  <c r="AP594" i="6"/>
  <c r="AP1104" i="6"/>
  <c r="AR498" i="6"/>
  <c r="AR557" i="6"/>
  <c r="AW557" i="6" s="1"/>
  <c r="AR653" i="6"/>
  <c r="AV566" i="6"/>
  <c r="AW1093" i="6"/>
  <c r="AW1012" i="6"/>
  <c r="AW1244" i="6"/>
  <c r="X47" i="8"/>
  <c r="AX6" i="8"/>
  <c r="AP379" i="6"/>
  <c r="AW379" i="6" s="1"/>
  <c r="AP149" i="6"/>
  <c r="AP440" i="6"/>
  <c r="AP199" i="6"/>
  <c r="AP446" i="6"/>
  <c r="AP147" i="6"/>
  <c r="AP648" i="6"/>
  <c r="AP362" i="6"/>
  <c r="AW362" i="6" s="1"/>
  <c r="AP615" i="6"/>
  <c r="AW615" i="6" s="1"/>
  <c r="AP490" i="6"/>
  <c r="AW490" i="6" s="1"/>
  <c r="AP185" i="6"/>
  <c r="AP133" i="6"/>
  <c r="AP647" i="6"/>
  <c r="AW647" i="6" s="1"/>
  <c r="AP1196" i="6"/>
  <c r="AP348" i="6"/>
  <c r="AP617" i="6"/>
  <c r="AP873" i="6"/>
  <c r="AP158" i="6"/>
  <c r="AP728" i="6"/>
  <c r="AP1118" i="6"/>
  <c r="AP692" i="6"/>
  <c r="AP887" i="6"/>
  <c r="AP1143" i="6"/>
  <c r="AP1313" i="6"/>
  <c r="AW1313" i="6" s="1"/>
  <c r="AR229" i="6"/>
  <c r="AR649" i="6"/>
  <c r="AR607" i="6"/>
  <c r="AW607" i="6" s="1"/>
  <c r="AR93" i="6"/>
  <c r="AR533" i="6"/>
  <c r="AR235" i="6"/>
  <c r="AW235" i="6" s="1"/>
  <c r="AR645" i="6"/>
  <c r="AR633" i="6"/>
  <c r="AR333" i="6"/>
  <c r="AR384" i="6"/>
  <c r="AR624" i="6"/>
  <c r="AR326" i="6"/>
  <c r="AR579" i="6"/>
  <c r="AR534" i="6"/>
  <c r="AR521" i="6"/>
  <c r="AR226" i="6"/>
  <c r="AW226" i="6" s="1"/>
  <c r="AR777" i="6"/>
  <c r="AR907" i="6"/>
  <c r="AR1163" i="6"/>
  <c r="AW1163" i="6" s="1"/>
  <c r="AR1070" i="6"/>
  <c r="AR721" i="6"/>
  <c r="AR977" i="6"/>
  <c r="AR1127" i="6"/>
  <c r="AW1127" i="6" s="1"/>
  <c r="AR810" i="6"/>
  <c r="AW810" i="6" s="1"/>
  <c r="AR989" i="6"/>
  <c r="AR1284" i="6"/>
  <c r="AR896" i="6"/>
  <c r="AW896" i="6" s="1"/>
  <c r="AR1306" i="6"/>
  <c r="AW1306" i="6" s="1"/>
  <c r="AR1308" i="6"/>
  <c r="AV67" i="6"/>
  <c r="AV36" i="6"/>
  <c r="AV33" i="6"/>
  <c r="AV23" i="6"/>
  <c r="AV65" i="6"/>
  <c r="AV68" i="6"/>
  <c r="AV37" i="6"/>
  <c r="AV284" i="6"/>
  <c r="AV553" i="6"/>
  <c r="AV842" i="6"/>
  <c r="AV1098" i="6"/>
  <c r="AV315" i="6"/>
  <c r="AV568" i="6"/>
  <c r="AV781" i="6"/>
  <c r="AV809" i="6"/>
  <c r="AV1065" i="6"/>
  <c r="AV818" i="6"/>
  <c r="AV1074" i="6"/>
  <c r="AU1262" i="6"/>
  <c r="AU1250" i="6"/>
  <c r="AS130" i="6"/>
  <c r="AS94" i="6"/>
  <c r="AW94" i="6" s="1"/>
  <c r="AS25" i="6"/>
  <c r="AW25" i="6" s="1"/>
  <c r="AS482" i="6"/>
  <c r="AS424" i="6"/>
  <c r="AS379" i="6"/>
  <c r="AS334" i="6"/>
  <c r="AS603" i="6"/>
  <c r="AS385" i="6"/>
  <c r="AS691" i="6"/>
  <c r="AS947" i="6"/>
  <c r="AW947" i="6" s="1"/>
  <c r="AS1203" i="6"/>
  <c r="AW1203" i="6" s="1"/>
  <c r="AS231" i="6"/>
  <c r="AS481" i="6"/>
  <c r="AS107" i="6"/>
  <c r="AS375" i="6"/>
  <c r="AS642" i="6"/>
  <c r="AS314" i="6"/>
  <c r="AS567" i="6"/>
  <c r="AS301" i="6"/>
  <c r="AS570" i="6"/>
  <c r="AS864" i="6"/>
  <c r="AS1120" i="6"/>
  <c r="AS288" i="6"/>
  <c r="AW288" i="6" s="1"/>
  <c r="AS541" i="6"/>
  <c r="AW541" i="6" s="1"/>
  <c r="AS291" i="6"/>
  <c r="AS544" i="6"/>
  <c r="AS246" i="6"/>
  <c r="AS499" i="6"/>
  <c r="AS194" i="6"/>
  <c r="AW194" i="6" s="1"/>
  <c r="AS441" i="6"/>
  <c r="AS142" i="6"/>
  <c r="AW142" i="6" s="1"/>
  <c r="AS396" i="6"/>
  <c r="AW396" i="6" s="1"/>
  <c r="AS660" i="6"/>
  <c r="AW660" i="6" s="1"/>
  <c r="AS918" i="6"/>
  <c r="AS1174" i="6"/>
  <c r="AS905" i="6"/>
  <c r="AS1161" i="6"/>
  <c r="AS860" i="6"/>
  <c r="AS1116" i="6"/>
  <c r="AS783" i="6"/>
  <c r="AS1039" i="6"/>
  <c r="AW1039" i="6" s="1"/>
  <c r="AS722" i="6"/>
  <c r="AS978" i="6"/>
  <c r="AS1307" i="6"/>
  <c r="AS917" i="6"/>
  <c r="AS1173" i="6"/>
  <c r="AS840" i="6"/>
  <c r="AS1096" i="6"/>
  <c r="AS731" i="6"/>
  <c r="AS987" i="6"/>
  <c r="AS1297" i="6"/>
  <c r="AS894" i="6"/>
  <c r="AS1150" i="6"/>
  <c r="AS865" i="6"/>
  <c r="AS1121" i="6"/>
  <c r="AS820" i="6"/>
  <c r="AW820" i="6" s="1"/>
  <c r="AS1076" i="6"/>
  <c r="AS711" i="6"/>
  <c r="AS967" i="6"/>
  <c r="AS1219" i="6"/>
  <c r="AW1219" i="6" s="1"/>
  <c r="AS906" i="6"/>
  <c r="AS1162" i="6"/>
  <c r="AS797" i="6"/>
  <c r="AW797" i="6" s="1"/>
  <c r="AS1053" i="6"/>
  <c r="AS1284" i="6"/>
  <c r="AS1293" i="6"/>
  <c r="AS1270" i="6"/>
  <c r="AS1263" i="6"/>
  <c r="AS1224" i="6"/>
  <c r="L92" i="9"/>
  <c r="L103" i="9" s="1"/>
  <c r="S92" i="9"/>
  <c r="S103" i="9" s="1"/>
  <c r="R92" i="9"/>
  <c r="R103" i="9" s="1"/>
  <c r="Q92" i="9"/>
  <c r="Q103" i="9" s="1"/>
  <c r="P92" i="9"/>
  <c r="P103" i="9" s="1"/>
  <c r="O92" i="9"/>
  <c r="O103" i="9" s="1"/>
  <c r="M92" i="9"/>
  <c r="M103" i="9" s="1"/>
  <c r="N92" i="9"/>
  <c r="N103" i="9" s="1"/>
  <c r="AR116" i="6"/>
  <c r="AR1067" i="6"/>
  <c r="AR800" i="6"/>
  <c r="AW800" i="6" s="1"/>
  <c r="AS559" i="6"/>
  <c r="AS851" i="6"/>
  <c r="AS474" i="6"/>
  <c r="AS461" i="6"/>
  <c r="AS809" i="6"/>
  <c r="AS882" i="6"/>
  <c r="AS1138" i="6"/>
  <c r="AS1077" i="6"/>
  <c r="AW1077" i="6" s="1"/>
  <c r="AS891" i="6"/>
  <c r="AS798" i="6"/>
  <c r="AS1054" i="6"/>
  <c r="AS871" i="6"/>
  <c r="AW871" i="6" s="1"/>
  <c r="AS1127" i="6"/>
  <c r="AP385" i="6"/>
  <c r="AP341" i="6"/>
  <c r="AP1185" i="6"/>
  <c r="AR88" i="6"/>
  <c r="AR286" i="6"/>
  <c r="AW286" i="6" s="1"/>
  <c r="AR428" i="6"/>
  <c r="AR986" i="6"/>
  <c r="AW986" i="6" s="1"/>
  <c r="AR1275" i="6"/>
  <c r="AV1075" i="6"/>
  <c r="AV1087" i="6"/>
  <c r="AV798" i="6"/>
  <c r="L12" i="8"/>
  <c r="AW278" i="6"/>
  <c r="AW68" i="6"/>
  <c r="AV6" i="8"/>
  <c r="X13" i="8"/>
  <c r="AO99" i="6"/>
  <c r="AO167" i="6"/>
  <c r="AO121" i="6"/>
  <c r="AO251" i="6"/>
  <c r="AW21" i="6"/>
  <c r="AO102" i="6"/>
  <c r="AO273" i="6"/>
  <c r="AO173" i="6"/>
  <c r="AO420" i="6"/>
  <c r="AW420" i="6" s="1"/>
  <c r="AO684" i="6"/>
  <c r="AO359" i="6"/>
  <c r="AW359" i="6" s="1"/>
  <c r="AO612" i="6"/>
  <c r="AW612" i="6" s="1"/>
  <c r="AO330" i="6"/>
  <c r="AW330" i="6" s="1"/>
  <c r="AO583" i="6"/>
  <c r="AO253" i="6"/>
  <c r="AW253" i="6" s="1"/>
  <c r="AO169" i="6"/>
  <c r="AO432" i="6"/>
  <c r="AW432" i="6" s="1"/>
  <c r="AO103" i="6"/>
  <c r="AO339" i="6"/>
  <c r="AO592" i="6"/>
  <c r="AO294" i="6"/>
  <c r="AO876" i="6"/>
  <c r="AO1132" i="6"/>
  <c r="AO313" i="6"/>
  <c r="AO236" i="6"/>
  <c r="AO505" i="6"/>
  <c r="AW505" i="6" s="1"/>
  <c r="AO239" i="6"/>
  <c r="AW239" i="6" s="1"/>
  <c r="AO492" i="6"/>
  <c r="AW492" i="6" s="1"/>
  <c r="AO229" i="6"/>
  <c r="AO479" i="6"/>
  <c r="AO128" i="6"/>
  <c r="AW128" i="6" s="1"/>
  <c r="AO373" i="6"/>
  <c r="AO643" i="6"/>
  <c r="AW643" i="6" s="1"/>
  <c r="AO360" i="6"/>
  <c r="AO613" i="6"/>
  <c r="AO914" i="6"/>
  <c r="AW914" i="6" s="1"/>
  <c r="AO1170" i="6"/>
  <c r="AO853" i="6"/>
  <c r="AW853" i="6" s="1"/>
  <c r="AO1109" i="6"/>
  <c r="AW1109" i="6" s="1"/>
  <c r="AO824" i="6"/>
  <c r="AO1035" i="6"/>
  <c r="AO702" i="6"/>
  <c r="AW702" i="6" s="1"/>
  <c r="AO958" i="6"/>
  <c r="AW958" i="6" s="1"/>
  <c r="AO1214" i="6"/>
  <c r="AW1214" i="6" s="1"/>
  <c r="AO913" i="6"/>
  <c r="AO1169" i="6"/>
  <c r="AO772" i="6"/>
  <c r="AO1028" i="6"/>
  <c r="AO711" i="6"/>
  <c r="AO967" i="6"/>
  <c r="AO1239" i="6"/>
  <c r="AO1098" i="6"/>
  <c r="AW1098" i="6" s="1"/>
  <c r="AO768" i="6"/>
  <c r="AW768" i="6" s="1"/>
  <c r="AO1024" i="6"/>
  <c r="AW1024" i="6" s="1"/>
  <c r="AO707" i="6"/>
  <c r="AO963" i="6"/>
  <c r="AO662" i="6"/>
  <c r="AW662" i="6" s="1"/>
  <c r="AO918" i="6"/>
  <c r="AW918" i="6" s="1"/>
  <c r="AO1174" i="6"/>
  <c r="AW1174" i="6" s="1"/>
  <c r="AO857" i="6"/>
  <c r="AO1113" i="6"/>
  <c r="AO1235" i="6"/>
  <c r="AO1260" i="6"/>
  <c r="AO1269" i="6"/>
  <c r="AW1269" i="6" s="1"/>
  <c r="AO1262" i="6"/>
  <c r="AP75" i="6"/>
  <c r="AW75" i="6" s="1"/>
  <c r="AP456" i="6"/>
  <c r="AP90" i="6"/>
  <c r="AP215" i="6"/>
  <c r="AP378" i="6"/>
  <c r="AP237" i="6"/>
  <c r="AW237" i="6" s="1"/>
  <c r="AP201" i="6"/>
  <c r="AP406" i="6"/>
  <c r="AP700" i="6"/>
  <c r="AP361" i="6"/>
  <c r="AP614" i="6"/>
  <c r="AP364" i="6"/>
  <c r="AP629" i="6"/>
  <c r="AW629" i="6" s="1"/>
  <c r="AP1145" i="6"/>
  <c r="AW1145" i="6" s="1"/>
  <c r="AP907" i="6"/>
  <c r="AW907" i="6" s="1"/>
  <c r="AP878" i="6"/>
  <c r="AP1134" i="6"/>
  <c r="AP903" i="6"/>
  <c r="AP1159" i="6"/>
  <c r="AP1107" i="6"/>
  <c r="AR158" i="6"/>
  <c r="AR594" i="6"/>
  <c r="AR623" i="6"/>
  <c r="AR28" i="6"/>
  <c r="AW28" i="6" s="1"/>
  <c r="AR170" i="6"/>
  <c r="AR963" i="6"/>
  <c r="AR147" i="6"/>
  <c r="AR648" i="6"/>
  <c r="AR349" i="6"/>
  <c r="AR608" i="6"/>
  <c r="AR342" i="6"/>
  <c r="AR297" i="6"/>
  <c r="AW297" i="6" s="1"/>
  <c r="AR537" i="6"/>
  <c r="AR239" i="6"/>
  <c r="AR780" i="6"/>
  <c r="AR959" i="6"/>
  <c r="AW959" i="6" s="1"/>
  <c r="AR1093" i="6"/>
  <c r="AR1179" i="6"/>
  <c r="AR737" i="6"/>
  <c r="AR964" i="6"/>
  <c r="AR1143" i="6"/>
  <c r="AR1082" i="6"/>
  <c r="AW1082" i="6" s="1"/>
  <c r="AR749" i="6"/>
  <c r="AR1168" i="6"/>
  <c r="AW1168" i="6" s="1"/>
  <c r="AR1238" i="6"/>
  <c r="AW1238" i="6" s="1"/>
  <c r="AV18" i="6"/>
  <c r="AV8" i="6"/>
  <c r="AV51" i="6"/>
  <c r="AV66" i="6"/>
  <c r="AV38" i="6"/>
  <c r="AV40" i="6"/>
  <c r="AV300" i="6"/>
  <c r="AW300" i="6" s="1"/>
  <c r="AV569" i="6"/>
  <c r="AV32" i="6"/>
  <c r="AV275" i="6"/>
  <c r="AV528" i="6"/>
  <c r="AV797" i="6"/>
  <c r="AV1053" i="6"/>
  <c r="AV825" i="6"/>
  <c r="AW825" i="6" s="1"/>
  <c r="AV1081" i="6"/>
  <c r="AV780" i="6"/>
  <c r="AV834" i="6"/>
  <c r="AV1090" i="6"/>
  <c r="AU1082" i="6"/>
  <c r="AU106" i="6"/>
  <c r="AU6" i="6"/>
  <c r="AU56" i="6"/>
  <c r="AU649" i="6"/>
  <c r="AU309" i="6"/>
  <c r="AU562" i="6"/>
  <c r="AU131" i="6"/>
  <c r="AU366" i="6"/>
  <c r="AU622" i="6"/>
  <c r="AU214" i="6"/>
  <c r="AU644" i="6"/>
  <c r="AU861" i="6"/>
  <c r="AU787" i="6"/>
  <c r="AU917" i="6"/>
  <c r="AU1096" i="6"/>
  <c r="AU734" i="6"/>
  <c r="AU1303" i="6"/>
  <c r="AS7" i="6"/>
  <c r="AW7" i="6" s="1"/>
  <c r="AS69" i="6"/>
  <c r="AS135" i="6"/>
  <c r="AS62" i="6"/>
  <c r="AS386" i="6"/>
  <c r="AS103" i="6"/>
  <c r="AS203" i="6"/>
  <c r="AS415" i="6"/>
  <c r="AS37" i="6"/>
  <c r="AS98" i="6"/>
  <c r="AS93" i="6"/>
  <c r="AS245" i="6"/>
  <c r="AS498" i="6"/>
  <c r="AS193" i="6"/>
  <c r="AW193" i="6" s="1"/>
  <c r="AS440" i="6"/>
  <c r="AS121" i="6"/>
  <c r="AS395" i="6"/>
  <c r="AW395" i="6" s="1"/>
  <c r="AS631" i="6"/>
  <c r="AS350" i="6"/>
  <c r="AS619" i="6"/>
  <c r="AW619" i="6" s="1"/>
  <c r="AS401" i="6"/>
  <c r="AS707" i="6"/>
  <c r="AS963" i="6"/>
  <c r="AS41" i="6"/>
  <c r="AS244" i="6"/>
  <c r="AS497" i="6"/>
  <c r="AS137" i="6"/>
  <c r="AS391" i="6"/>
  <c r="AS655" i="6"/>
  <c r="AS330" i="6"/>
  <c r="AS583" i="6"/>
  <c r="AS317" i="6"/>
  <c r="AS586" i="6"/>
  <c r="AS880" i="6"/>
  <c r="AS1136" i="6"/>
  <c r="AS304" i="6"/>
  <c r="AS557" i="6"/>
  <c r="AS307" i="6"/>
  <c r="AS560" i="6"/>
  <c r="AS262" i="6"/>
  <c r="AW262" i="6" s="1"/>
  <c r="AS515" i="6"/>
  <c r="AW515" i="6" s="1"/>
  <c r="AS210" i="6"/>
  <c r="AW210" i="6" s="1"/>
  <c r="AS457" i="6"/>
  <c r="AS152" i="6"/>
  <c r="AS412" i="6"/>
  <c r="AS673" i="6"/>
  <c r="AS934" i="6"/>
  <c r="AS1190" i="6"/>
  <c r="AS921" i="6"/>
  <c r="AS1177" i="6"/>
  <c r="AS876" i="6"/>
  <c r="AS1132" i="6"/>
  <c r="AS799" i="6"/>
  <c r="AS1055" i="6"/>
  <c r="AS738" i="6"/>
  <c r="AS994" i="6"/>
  <c r="AS677" i="6"/>
  <c r="AW677" i="6" s="1"/>
  <c r="AS933" i="6"/>
  <c r="AS1189" i="6"/>
  <c r="AS856" i="6"/>
  <c r="AS1112" i="6"/>
  <c r="AS747" i="6"/>
  <c r="AS1003" i="6"/>
  <c r="AS654" i="6"/>
  <c r="AS910" i="6"/>
  <c r="AS1166" i="6"/>
  <c r="AS881" i="6"/>
  <c r="AS1137" i="6"/>
  <c r="AS836" i="6"/>
  <c r="AW836" i="6" s="1"/>
  <c r="AS1092" i="6"/>
  <c r="AS727" i="6"/>
  <c r="AS983" i="6"/>
  <c r="AS666" i="6"/>
  <c r="AS922" i="6"/>
  <c r="AS1178" i="6"/>
  <c r="AS813" i="6"/>
  <c r="AW813" i="6" s="1"/>
  <c r="AS1069" i="6"/>
  <c r="AS1300" i="6"/>
  <c r="AW1300" i="6" s="1"/>
  <c r="AS1309" i="6"/>
  <c r="AW1309" i="6" s="1"/>
  <c r="AS1286" i="6"/>
  <c r="AS1279" i="6"/>
  <c r="AS1240" i="6"/>
  <c r="AV1059" i="6"/>
  <c r="AW234" i="6"/>
  <c r="AP268" i="6"/>
  <c r="AW268" i="6" s="1"/>
  <c r="AP868" i="6"/>
  <c r="AV14" i="6"/>
  <c r="AV1054" i="6"/>
  <c r="AW651" i="6"/>
  <c r="AO155" i="6"/>
  <c r="AO225" i="6"/>
  <c r="AO46" i="6"/>
  <c r="AO131" i="6"/>
  <c r="AW267" i="6"/>
  <c r="AO154" i="6"/>
  <c r="AW154" i="6" s="1"/>
  <c r="AO54" i="6"/>
  <c r="AO189" i="6"/>
  <c r="AO436" i="6"/>
  <c r="AO107" i="6"/>
  <c r="AW107" i="6" s="1"/>
  <c r="AO375" i="6"/>
  <c r="AW375" i="6" s="1"/>
  <c r="AO642" i="6"/>
  <c r="AO346" i="6"/>
  <c r="AO599" i="6"/>
  <c r="AO185" i="6"/>
  <c r="AW185" i="6" s="1"/>
  <c r="AO448" i="6"/>
  <c r="AO116" i="6"/>
  <c r="AO355" i="6"/>
  <c r="AW310" i="6"/>
  <c r="AO892" i="6"/>
  <c r="AO329" i="6"/>
  <c r="AW329" i="6" s="1"/>
  <c r="AO582" i="6"/>
  <c r="AO252" i="6"/>
  <c r="AO521" i="6"/>
  <c r="AO255" i="6"/>
  <c r="AW255" i="6" s="1"/>
  <c r="AO508" i="6"/>
  <c r="AW508" i="6" s="1"/>
  <c r="AO242" i="6"/>
  <c r="AO495" i="6"/>
  <c r="AO135" i="6"/>
  <c r="AO389" i="6"/>
  <c r="AW389" i="6" s="1"/>
  <c r="AO138" i="6"/>
  <c r="AO376" i="6"/>
  <c r="AW376" i="6" s="1"/>
  <c r="AO640" i="6"/>
  <c r="AO930" i="6"/>
  <c r="AO1186" i="6"/>
  <c r="AO869" i="6"/>
  <c r="AO1125" i="6"/>
  <c r="AO1051" i="6"/>
  <c r="AO718" i="6"/>
  <c r="AO974" i="6"/>
  <c r="AO673" i="6"/>
  <c r="AW673" i="6" s="1"/>
  <c r="AO929" i="6"/>
  <c r="AW929" i="6" s="1"/>
  <c r="AO1185" i="6"/>
  <c r="AO727" i="6"/>
  <c r="AO983" i="6"/>
  <c r="AO1242" i="6"/>
  <c r="AO858" i="6"/>
  <c r="AO1114" i="6"/>
  <c r="AO723" i="6"/>
  <c r="AO979" i="6"/>
  <c r="AW979" i="6" s="1"/>
  <c r="AO678" i="6"/>
  <c r="AO934" i="6"/>
  <c r="AW934" i="6" s="1"/>
  <c r="AO1190" i="6"/>
  <c r="AW1190" i="6" s="1"/>
  <c r="AO873" i="6"/>
  <c r="AO1129" i="6"/>
  <c r="AW1129" i="6" s="1"/>
  <c r="AO1251" i="6"/>
  <c r="AO1276" i="6"/>
  <c r="AO1285" i="6"/>
  <c r="AW1285" i="6" s="1"/>
  <c r="AO1278" i="6"/>
  <c r="AP86" i="6"/>
  <c r="AW86" i="6" s="1"/>
  <c r="AP106" i="6"/>
  <c r="AP173" i="6"/>
  <c r="AP227" i="6"/>
  <c r="AP668" i="6"/>
  <c r="AP377" i="6"/>
  <c r="AP652" i="6"/>
  <c r="AP190" i="6"/>
  <c r="AP1154" i="6"/>
  <c r="AW1154" i="6" s="1"/>
  <c r="AP667" i="6"/>
  <c r="AP1179" i="6"/>
  <c r="AW1179" i="6" s="1"/>
  <c r="AP894" i="6"/>
  <c r="AP1150" i="6"/>
  <c r="AW1150" i="6" s="1"/>
  <c r="AP1037" i="6"/>
  <c r="AP960" i="6"/>
  <c r="AP1216" i="6"/>
  <c r="AP867" i="6"/>
  <c r="AW867" i="6" s="1"/>
  <c r="AP1123" i="6"/>
  <c r="AW1123" i="6" s="1"/>
  <c r="AP1273" i="6"/>
  <c r="X34" i="3"/>
  <c r="AG4" i="3" s="1"/>
  <c r="AY13" i="3" s="1"/>
  <c r="AR886" i="6"/>
  <c r="AR26" i="6"/>
  <c r="AR354" i="6"/>
  <c r="AR610" i="6"/>
  <c r="AR31" i="6"/>
  <c r="AW31" i="6" s="1"/>
  <c r="AR149" i="6"/>
  <c r="AR312" i="6"/>
  <c r="AR565" i="6"/>
  <c r="AW565" i="6" s="1"/>
  <c r="AR520" i="6"/>
  <c r="AW520" i="6" s="1"/>
  <c r="AR398" i="6"/>
  <c r="AW398" i="6" s="1"/>
  <c r="AR449" i="6"/>
  <c r="AR723" i="6"/>
  <c r="AR979" i="6"/>
  <c r="AR179" i="6"/>
  <c r="AR426" i="6"/>
  <c r="AR365" i="6"/>
  <c r="AR611" i="6"/>
  <c r="AR553" i="6"/>
  <c r="AR255" i="6"/>
  <c r="AR508" i="6"/>
  <c r="AR809" i="6"/>
  <c r="AW809" i="6" s="1"/>
  <c r="AR1052" i="6"/>
  <c r="AW1052" i="6" s="1"/>
  <c r="AR1170" i="6"/>
  <c r="AR853" i="6"/>
  <c r="AR792" i="6"/>
  <c r="AW792" i="6" s="1"/>
  <c r="AR903" i="6"/>
  <c r="AR1159" i="6"/>
  <c r="AR1254" i="6"/>
  <c r="AR1247" i="6"/>
  <c r="AR1224" i="6"/>
  <c r="AV28" i="6"/>
  <c r="AV70" i="6"/>
  <c r="AV54" i="6"/>
  <c r="AV69" i="6"/>
  <c r="AV41" i="6"/>
  <c r="AV43" i="6"/>
  <c r="AV316" i="6"/>
  <c r="AV791" i="6"/>
  <c r="AV1047" i="6"/>
  <c r="AV58" i="6"/>
  <c r="AV291" i="6"/>
  <c r="AW291" i="6" s="1"/>
  <c r="AV544" i="6"/>
  <c r="AV813" i="6"/>
  <c r="AV1069" i="6"/>
  <c r="AV841" i="6"/>
  <c r="AV1097" i="6"/>
  <c r="AV796" i="6"/>
  <c r="AV1052" i="6"/>
  <c r="AV789" i="6"/>
  <c r="AV1045" i="6"/>
  <c r="AV785" i="6"/>
  <c r="AV1041" i="6"/>
  <c r="AU11" i="6"/>
  <c r="AU108" i="6"/>
  <c r="AU1098" i="6"/>
  <c r="AU145" i="6"/>
  <c r="AU578" i="6"/>
  <c r="AU101" i="6"/>
  <c r="AU385" i="6"/>
  <c r="AU645" i="6"/>
  <c r="AU529" i="6"/>
  <c r="AU516" i="6"/>
  <c r="AU519" i="6"/>
  <c r="AW519" i="6" s="1"/>
  <c r="AU506" i="6"/>
  <c r="AU133" i="6"/>
  <c r="AU387" i="6"/>
  <c r="AU647" i="6"/>
  <c r="AU1059" i="6"/>
  <c r="AU1185" i="6"/>
  <c r="AU1047" i="6"/>
  <c r="AU1228" i="6"/>
  <c r="AS17" i="6"/>
  <c r="AS72" i="6"/>
  <c r="AS145" i="6"/>
  <c r="AS65" i="6"/>
  <c r="AS402" i="6"/>
  <c r="AS133" i="6"/>
  <c r="AS15" i="6"/>
  <c r="AS431" i="6"/>
  <c r="AS40" i="6"/>
  <c r="AS115" i="6"/>
  <c r="AS124" i="6"/>
  <c r="AS261" i="6"/>
  <c r="AS514" i="6"/>
  <c r="AS209" i="6"/>
  <c r="AS456" i="6"/>
  <c r="AS141" i="6"/>
  <c r="AS411" i="6"/>
  <c r="AW411" i="6" s="1"/>
  <c r="AS634" i="6"/>
  <c r="AS366" i="6"/>
  <c r="AS625" i="6"/>
  <c r="AS417" i="6"/>
  <c r="AW417" i="6" s="1"/>
  <c r="AS723" i="6"/>
  <c r="AS979" i="6"/>
  <c r="AS51" i="6"/>
  <c r="AW51" i="6" s="1"/>
  <c r="AS260" i="6"/>
  <c r="AS513" i="6"/>
  <c r="AS150" i="6"/>
  <c r="AS407" i="6"/>
  <c r="AS672" i="6"/>
  <c r="AS346" i="6"/>
  <c r="AS599" i="6"/>
  <c r="AS333" i="6"/>
  <c r="AS602" i="6"/>
  <c r="AS896" i="6"/>
  <c r="AS1152" i="6"/>
  <c r="AS320" i="6"/>
  <c r="AW320" i="6" s="1"/>
  <c r="AS573" i="6"/>
  <c r="AW573" i="6" s="1"/>
  <c r="AS323" i="6"/>
  <c r="AS576" i="6"/>
  <c r="AW576" i="6" s="1"/>
  <c r="AS278" i="6"/>
  <c r="AS531" i="6"/>
  <c r="AW531" i="6" s="1"/>
  <c r="AS223" i="6"/>
  <c r="AS473" i="6"/>
  <c r="AW473" i="6" s="1"/>
  <c r="AS165" i="6"/>
  <c r="AS428" i="6"/>
  <c r="AS694" i="6"/>
  <c r="AW694" i="6" s="1"/>
  <c r="AS950" i="6"/>
  <c r="AS1206" i="6"/>
  <c r="AS937" i="6"/>
  <c r="AS1193" i="6"/>
  <c r="AS892" i="6"/>
  <c r="AS1148" i="6"/>
  <c r="AW1148" i="6" s="1"/>
  <c r="AS815" i="6"/>
  <c r="AS1071" i="6"/>
  <c r="AS754" i="6"/>
  <c r="AS1010" i="6"/>
  <c r="AS693" i="6"/>
  <c r="AS949" i="6"/>
  <c r="AS1205" i="6"/>
  <c r="AS872" i="6"/>
  <c r="AS1128" i="6"/>
  <c r="AS763" i="6"/>
  <c r="AS1019" i="6"/>
  <c r="AS670" i="6"/>
  <c r="AS926" i="6"/>
  <c r="AS1182" i="6"/>
  <c r="AS897" i="6"/>
  <c r="AW897" i="6" s="1"/>
  <c r="AS1153" i="6"/>
  <c r="AW1153" i="6" s="1"/>
  <c r="AS852" i="6"/>
  <c r="AS1108" i="6"/>
  <c r="AS743" i="6"/>
  <c r="AW743" i="6" s="1"/>
  <c r="AS999" i="6"/>
  <c r="AW999" i="6" s="1"/>
  <c r="AS682" i="6"/>
  <c r="AS938" i="6"/>
  <c r="AS1194" i="6"/>
  <c r="AS829" i="6"/>
  <c r="AW829" i="6" s="1"/>
  <c r="AS1085" i="6"/>
  <c r="AS1223" i="6"/>
  <c r="AS1232" i="6"/>
  <c r="AW1232" i="6" s="1"/>
  <c r="AS1302" i="6"/>
  <c r="AS1295" i="6"/>
  <c r="AW1295" i="6" s="1"/>
  <c r="AS1256" i="6"/>
  <c r="AW126" i="6"/>
  <c r="AW579" i="6"/>
  <c r="AP640" i="6"/>
  <c r="AP59" i="6"/>
  <c r="AW59" i="6" s="1"/>
  <c r="AP103" i="6"/>
  <c r="AP628" i="6"/>
  <c r="AP137" i="6"/>
  <c r="AW137" i="6" s="1"/>
  <c r="AP238" i="6"/>
  <c r="AP510" i="6"/>
  <c r="AW510" i="6" s="1"/>
  <c r="AP455" i="6"/>
  <c r="AP664" i="6"/>
  <c r="AP635" i="6"/>
  <c r="AW635" i="6" s="1"/>
  <c r="AP1177" i="6"/>
  <c r="AP335" i="6"/>
  <c r="AP543" i="6"/>
  <c r="AW543" i="6" s="1"/>
  <c r="AP206" i="6"/>
  <c r="AP935" i="6"/>
  <c r="AP1191" i="6"/>
  <c r="AP826" i="6"/>
  <c r="AW826" i="6" s="1"/>
  <c r="AP883" i="6"/>
  <c r="AP1139" i="6"/>
  <c r="AW1139" i="6" s="1"/>
  <c r="AR1062" i="6"/>
  <c r="AR90" i="6"/>
  <c r="AR1281" i="6"/>
  <c r="AR1078" i="6"/>
  <c r="AR370" i="6"/>
  <c r="AR918" i="6"/>
  <c r="AR12" i="6"/>
  <c r="AW12" i="6" s="1"/>
  <c r="AR22" i="6"/>
  <c r="AW22" i="6" s="1"/>
  <c r="AR49" i="6"/>
  <c r="AW49" i="6" s="1"/>
  <c r="AR70" i="6"/>
  <c r="AR581" i="6"/>
  <c r="AR283" i="6"/>
  <c r="AW283" i="6" s="1"/>
  <c r="AR536" i="6"/>
  <c r="AR167" i="6"/>
  <c r="AR202" i="6"/>
  <c r="AR739" i="6"/>
  <c r="AW739" i="6" s="1"/>
  <c r="AR263" i="6"/>
  <c r="AW263" i="6" s="1"/>
  <c r="AR516" i="6"/>
  <c r="AW516" i="6" s="1"/>
  <c r="AR130" i="6"/>
  <c r="AR169" i="6"/>
  <c r="AR133" i="6"/>
  <c r="AR647" i="6"/>
  <c r="AR582" i="6"/>
  <c r="AR271" i="6"/>
  <c r="AW271" i="6" s="1"/>
  <c r="AR735" i="6"/>
  <c r="AR869" i="6"/>
  <c r="AR808" i="6"/>
  <c r="AW808" i="6" s="1"/>
  <c r="AR699" i="6"/>
  <c r="AR955" i="6"/>
  <c r="AR862" i="6"/>
  <c r="AW862" i="6" s="1"/>
  <c r="AR1262" i="6"/>
  <c r="AR781" i="6"/>
  <c r="AW781" i="6" s="1"/>
  <c r="AR1037" i="6"/>
  <c r="AV34" i="6"/>
  <c r="AV57" i="6"/>
  <c r="AV44" i="6"/>
  <c r="AV46" i="6"/>
  <c r="AV271" i="6"/>
  <c r="AV524" i="6"/>
  <c r="AV807" i="6"/>
  <c r="AV1063" i="6"/>
  <c r="AW1063" i="6" s="1"/>
  <c r="AV307" i="6"/>
  <c r="AV560" i="6"/>
  <c r="AV829" i="6"/>
  <c r="AV1085" i="6"/>
  <c r="AV812" i="6"/>
  <c r="AV1068" i="6"/>
  <c r="AV805" i="6"/>
  <c r="AV1061" i="6"/>
  <c r="AV801" i="6"/>
  <c r="AV1057" i="6"/>
  <c r="AS27" i="6"/>
  <c r="AS75" i="6"/>
  <c r="AS89" i="6"/>
  <c r="AW89" i="6" s="1"/>
  <c r="AS22" i="6"/>
  <c r="AS43" i="6"/>
  <c r="AW43" i="6" s="1"/>
  <c r="AS11" i="6"/>
  <c r="AW11" i="6" s="1"/>
  <c r="AS222" i="6"/>
  <c r="AS164" i="6"/>
  <c r="AS637" i="6"/>
  <c r="AS382" i="6"/>
  <c r="AS995" i="6"/>
  <c r="AS64" i="6"/>
  <c r="AS276" i="6"/>
  <c r="AS529" i="6"/>
  <c r="AW529" i="6" s="1"/>
  <c r="AS160" i="6"/>
  <c r="AS423" i="6"/>
  <c r="AS110" i="6"/>
  <c r="AS362" i="6"/>
  <c r="AS615" i="6"/>
  <c r="AS349" i="6"/>
  <c r="AS618" i="6"/>
  <c r="AS912" i="6"/>
  <c r="AS1168" i="6"/>
  <c r="AS336" i="6"/>
  <c r="AS589" i="6"/>
  <c r="AW589" i="6" s="1"/>
  <c r="AS339" i="6"/>
  <c r="AS592" i="6"/>
  <c r="AS294" i="6"/>
  <c r="AS547" i="6"/>
  <c r="AW547" i="6" s="1"/>
  <c r="AS233" i="6"/>
  <c r="AS486" i="6"/>
  <c r="AS181" i="6"/>
  <c r="AS444" i="6"/>
  <c r="AS710" i="6"/>
  <c r="AS966" i="6"/>
  <c r="AS697" i="6"/>
  <c r="AS953" i="6"/>
  <c r="AS1209" i="6"/>
  <c r="AS908" i="6"/>
  <c r="AW908" i="6" s="1"/>
  <c r="AS1164" i="6"/>
  <c r="AS831" i="6"/>
  <c r="AW831" i="6" s="1"/>
  <c r="AS1087" i="6"/>
  <c r="AW1087" i="6" s="1"/>
  <c r="AS770" i="6"/>
  <c r="AS1026" i="6"/>
  <c r="AS709" i="6"/>
  <c r="AS965" i="6"/>
  <c r="AS632" i="6"/>
  <c r="AW632" i="6" s="1"/>
  <c r="AS888" i="6"/>
  <c r="AS1144" i="6"/>
  <c r="AS779" i="6"/>
  <c r="AS1035" i="6"/>
  <c r="AS686" i="6"/>
  <c r="AW686" i="6" s="1"/>
  <c r="AS942" i="6"/>
  <c r="AS1198" i="6"/>
  <c r="AW1198" i="6" s="1"/>
  <c r="AS913" i="6"/>
  <c r="AS1169" i="6"/>
  <c r="AS868" i="6"/>
  <c r="AS1124" i="6"/>
  <c r="AS759" i="6"/>
  <c r="AS1015" i="6"/>
  <c r="AS698" i="6"/>
  <c r="AS954" i="6"/>
  <c r="AS1210" i="6"/>
  <c r="AS845" i="6"/>
  <c r="AW845" i="6" s="1"/>
  <c r="AS1101" i="6"/>
  <c r="AS1239" i="6"/>
  <c r="AS1248" i="6"/>
  <c r="AS1241" i="6"/>
  <c r="AW1241" i="6" s="1"/>
  <c r="AS1311" i="6"/>
  <c r="AW1311" i="6" s="1"/>
  <c r="AS1272" i="6"/>
  <c r="AV6" i="6"/>
  <c r="AV815" i="6"/>
  <c r="AS39" i="6"/>
  <c r="AW39" i="6" s="1"/>
  <c r="AS406" i="6"/>
  <c r="AW78" i="6"/>
  <c r="AW1220" i="6"/>
  <c r="AP1067" i="6"/>
  <c r="AR1058" i="6"/>
  <c r="AW1058" i="6" s="1"/>
  <c r="AR1047" i="6"/>
  <c r="AV790" i="6"/>
  <c r="AW16" i="6"/>
  <c r="AW391" i="6"/>
  <c r="AW371" i="6"/>
  <c r="AW129" i="6"/>
  <c r="AO667" i="6"/>
  <c r="AO71" i="6"/>
  <c r="AO318" i="6"/>
  <c r="AO8" i="6"/>
  <c r="AO98" i="6"/>
  <c r="AW98" i="6" s="1"/>
  <c r="AO24" i="6"/>
  <c r="AO144" i="6"/>
  <c r="AW144" i="6" s="1"/>
  <c r="AO66" i="6"/>
  <c r="AW66" i="6" s="1"/>
  <c r="AO218" i="6"/>
  <c r="AW218" i="6" s="1"/>
  <c r="AO468" i="6"/>
  <c r="AO150" i="6"/>
  <c r="AW150" i="6" s="1"/>
  <c r="AO407" i="6"/>
  <c r="AO655" i="6"/>
  <c r="AW655" i="6" s="1"/>
  <c r="AO378" i="6"/>
  <c r="AW378" i="6" s="1"/>
  <c r="AO630" i="6"/>
  <c r="AW630" i="6" s="1"/>
  <c r="AO863" i="6"/>
  <c r="AO1119" i="6"/>
  <c r="AO227" i="6"/>
  <c r="AO477" i="6"/>
  <c r="AW477" i="6" s="1"/>
  <c r="AO133" i="6"/>
  <c r="AW133" i="6" s="1"/>
  <c r="AO387" i="6"/>
  <c r="AO650" i="6"/>
  <c r="AO342" i="6"/>
  <c r="AW342" i="6" s="1"/>
  <c r="AO595" i="6"/>
  <c r="AO924" i="6"/>
  <c r="AW924" i="6" s="1"/>
  <c r="AO1180" i="6"/>
  <c r="AO361" i="6"/>
  <c r="AO614" i="6"/>
  <c r="AW614" i="6" s="1"/>
  <c r="AW287" i="6"/>
  <c r="AW527" i="6"/>
  <c r="AO158" i="6"/>
  <c r="AW158" i="6" s="1"/>
  <c r="AO421" i="6"/>
  <c r="AW421" i="6" s="1"/>
  <c r="AO161" i="6"/>
  <c r="AW161" i="6" s="1"/>
  <c r="AO408" i="6"/>
  <c r="AW408" i="6" s="1"/>
  <c r="AO706" i="6"/>
  <c r="AO962" i="6"/>
  <c r="AO1229" i="6"/>
  <c r="AO901" i="6"/>
  <c r="AO1157" i="6"/>
  <c r="AW1157" i="6" s="1"/>
  <c r="AO872" i="6"/>
  <c r="AO1128" i="6"/>
  <c r="AO1083" i="6"/>
  <c r="AO750" i="6"/>
  <c r="AO1006" i="6"/>
  <c r="AO705" i="6"/>
  <c r="AO961" i="6"/>
  <c r="AW961" i="6" s="1"/>
  <c r="AO1217" i="6"/>
  <c r="AW1217" i="6" s="1"/>
  <c r="AO759" i="6"/>
  <c r="AW759" i="6" s="1"/>
  <c r="AO1015" i="6"/>
  <c r="AW1015" i="6" s="1"/>
  <c r="AO1258" i="6"/>
  <c r="AO890" i="6"/>
  <c r="AO1146" i="6"/>
  <c r="AW1146" i="6" s="1"/>
  <c r="AO861" i="6"/>
  <c r="AO1117" i="6"/>
  <c r="AO755" i="6"/>
  <c r="AO1011" i="6"/>
  <c r="AW1011" i="6" s="1"/>
  <c r="AO710" i="6"/>
  <c r="AO966" i="6"/>
  <c r="AO1237" i="6"/>
  <c r="AW1237" i="6" s="1"/>
  <c r="AO905" i="6"/>
  <c r="AW905" i="6" s="1"/>
  <c r="AO1161" i="6"/>
  <c r="AW1161" i="6" s="1"/>
  <c r="AO1283" i="6"/>
  <c r="AW1283" i="6" s="1"/>
  <c r="AO1308" i="6"/>
  <c r="AW1308" i="6" s="1"/>
  <c r="AO1224" i="6"/>
  <c r="AW1224" i="6" s="1"/>
  <c r="AO1310" i="6"/>
  <c r="L94" i="9"/>
  <c r="L105" i="9" s="1"/>
  <c r="S94" i="9"/>
  <c r="S105" i="9" s="1"/>
  <c r="R94" i="9"/>
  <c r="R105" i="9" s="1"/>
  <c r="Q94" i="9"/>
  <c r="Q105" i="9" s="1"/>
  <c r="O94" i="9"/>
  <c r="O105" i="9" s="1"/>
  <c r="P94" i="9"/>
  <c r="P105" i="9" s="1"/>
  <c r="N94" i="9"/>
  <c r="N105" i="9" s="1"/>
  <c r="M94" i="9"/>
  <c r="M105" i="9" s="1"/>
  <c r="AP112" i="6"/>
  <c r="AW112" i="6" s="1"/>
  <c r="AP73" i="6"/>
  <c r="AW73" i="6" s="1"/>
  <c r="AP205" i="6"/>
  <c r="AW205" i="6" s="1"/>
  <c r="AP452" i="6"/>
  <c r="AW452" i="6" s="1"/>
  <c r="AP471" i="6"/>
  <c r="AP179" i="6"/>
  <c r="AP426" i="6"/>
  <c r="AP451" i="6"/>
  <c r="AW451" i="6" s="1"/>
  <c r="AP1004" i="6"/>
  <c r="AP162" i="6"/>
  <c r="AP937" i="6"/>
  <c r="AP1193" i="6"/>
  <c r="AP351" i="6"/>
  <c r="AP604" i="6"/>
  <c r="AP869" i="6"/>
  <c r="AP1125" i="6"/>
  <c r="AP1048" i="6"/>
  <c r="AP699" i="6"/>
  <c r="AP842" i="6"/>
  <c r="AW842" i="6" s="1"/>
  <c r="AP899" i="6"/>
  <c r="AP1110" i="6"/>
  <c r="AP1305" i="6"/>
  <c r="AR293" i="6"/>
  <c r="AR41" i="6"/>
  <c r="AW41" i="6" s="1"/>
  <c r="AR386" i="6"/>
  <c r="AW386" i="6" s="1"/>
  <c r="AR19" i="6"/>
  <c r="AR96" i="6"/>
  <c r="AR5" i="6"/>
  <c r="AW5" i="6" s="1"/>
  <c r="AR52" i="6"/>
  <c r="AW52" i="6" s="1"/>
  <c r="AR790" i="6"/>
  <c r="AW790" i="6" s="1"/>
  <c r="AR344" i="6"/>
  <c r="AR299" i="6"/>
  <c r="AR552" i="6"/>
  <c r="AW552" i="6" s="1"/>
  <c r="AR183" i="6"/>
  <c r="AR430" i="6"/>
  <c r="AW430" i="6" s="1"/>
  <c r="AR1313" i="6"/>
  <c r="AR279" i="6"/>
  <c r="AW279" i="6" s="1"/>
  <c r="AR397" i="6"/>
  <c r="AW397" i="6" s="1"/>
  <c r="AR448" i="6"/>
  <c r="AR156" i="6"/>
  <c r="AR345" i="6"/>
  <c r="AW345" i="6" s="1"/>
  <c r="AR585" i="6"/>
  <c r="AR287" i="6"/>
  <c r="AR540" i="6"/>
  <c r="AR828" i="6"/>
  <c r="AW828" i="6" s="1"/>
  <c r="AR1084" i="6"/>
  <c r="AW1084" i="6" s="1"/>
  <c r="AR1007" i="6"/>
  <c r="AR885" i="6"/>
  <c r="AR1141" i="6"/>
  <c r="AR1080" i="6"/>
  <c r="AW1080" i="6" s="1"/>
  <c r="AR715" i="6"/>
  <c r="AR1041" i="6"/>
  <c r="AW1041" i="6" s="1"/>
  <c r="AR1130" i="6"/>
  <c r="AW1130" i="6" s="1"/>
  <c r="AR1053" i="6"/>
  <c r="AR1216" i="6"/>
  <c r="AR1279" i="6"/>
  <c r="AR1256" i="6"/>
  <c r="AV24" i="6"/>
  <c r="AV63" i="6"/>
  <c r="AV47" i="6"/>
  <c r="AV515" i="6"/>
  <c r="AV61" i="6"/>
  <c r="AV287" i="6"/>
  <c r="AV540" i="6"/>
  <c r="AV514" i="6"/>
  <c r="AV823" i="6"/>
  <c r="AV1079" i="6"/>
  <c r="AV523" i="6"/>
  <c r="AW523" i="6" s="1"/>
  <c r="AV273" i="6"/>
  <c r="AV526" i="6"/>
  <c r="AV513" i="6"/>
  <c r="AV323" i="6"/>
  <c r="AV576" i="6"/>
  <c r="AV845" i="6"/>
  <c r="AV828" i="6"/>
  <c r="AV1084" i="6"/>
  <c r="AV821" i="6"/>
  <c r="AV1077" i="6"/>
  <c r="AV817" i="6"/>
  <c r="AV1073" i="6"/>
  <c r="AU30" i="6"/>
  <c r="AW30" i="6" s="1"/>
  <c r="AU59" i="6"/>
  <c r="AU524" i="6"/>
  <c r="AU610" i="6"/>
  <c r="AW610" i="6" s="1"/>
  <c r="AU880" i="6"/>
  <c r="AU1091" i="6"/>
  <c r="AW1091" i="6" s="1"/>
  <c r="AU806" i="6"/>
  <c r="AW806" i="6" s="1"/>
  <c r="AU777" i="6"/>
  <c r="AU911" i="6"/>
  <c r="AU786" i="6"/>
  <c r="AU1042" i="6"/>
  <c r="AU782" i="6"/>
  <c r="AW782" i="6" s="1"/>
  <c r="AU1038" i="6"/>
  <c r="AU1258" i="6"/>
  <c r="AU1260" i="6"/>
  <c r="AS36" i="6"/>
  <c r="AS118" i="6"/>
  <c r="AS626" i="6"/>
  <c r="AS101" i="6"/>
  <c r="AS434" i="6"/>
  <c r="AS168" i="6"/>
  <c r="AS96" i="6"/>
  <c r="AS463" i="6"/>
  <c r="AS46" i="6"/>
  <c r="AS31" i="6"/>
  <c r="AS476" i="6"/>
  <c r="AS293" i="6"/>
  <c r="AS546" i="6"/>
  <c r="AW546" i="6" s="1"/>
  <c r="AS232" i="6"/>
  <c r="AS485" i="6"/>
  <c r="AW485" i="6" s="1"/>
  <c r="AS180" i="6"/>
  <c r="AW180" i="6" s="1"/>
  <c r="AS443" i="6"/>
  <c r="AS665" i="6"/>
  <c r="AS398" i="6"/>
  <c r="AS186" i="6"/>
  <c r="AS449" i="6"/>
  <c r="AS755" i="6"/>
  <c r="AS1011" i="6"/>
  <c r="AS71" i="6"/>
  <c r="AS292" i="6"/>
  <c r="AS545" i="6"/>
  <c r="AW545" i="6" s="1"/>
  <c r="AS176" i="6"/>
  <c r="AS439" i="6"/>
  <c r="AS120" i="6"/>
  <c r="AS378" i="6"/>
  <c r="AS630" i="6"/>
  <c r="AS365" i="6"/>
  <c r="AS627" i="6"/>
  <c r="AS928" i="6"/>
  <c r="AW928" i="6" s="1"/>
  <c r="AS1184" i="6"/>
  <c r="AW1184" i="6" s="1"/>
  <c r="AS352" i="6"/>
  <c r="AW352" i="6" s="1"/>
  <c r="AS605" i="6"/>
  <c r="AS355" i="6"/>
  <c r="AS608" i="6"/>
  <c r="AS310" i="6"/>
  <c r="AS563" i="6"/>
  <c r="AS249" i="6"/>
  <c r="AS502" i="6"/>
  <c r="AS197" i="6"/>
  <c r="AS460" i="6"/>
  <c r="AS726" i="6"/>
  <c r="AS982" i="6"/>
  <c r="AS713" i="6"/>
  <c r="AS969" i="6"/>
  <c r="AS1226" i="6"/>
  <c r="AS924" i="6"/>
  <c r="AS1180" i="6"/>
  <c r="AS847" i="6"/>
  <c r="AW847" i="6" s="1"/>
  <c r="AS1103" i="6"/>
  <c r="AW1103" i="6" s="1"/>
  <c r="AS786" i="6"/>
  <c r="AS1042" i="6"/>
  <c r="AS725" i="6"/>
  <c r="AS981" i="6"/>
  <c r="AW981" i="6" s="1"/>
  <c r="AS648" i="6"/>
  <c r="AS904" i="6"/>
  <c r="AS1160" i="6"/>
  <c r="AS795" i="6"/>
  <c r="AW795" i="6" s="1"/>
  <c r="AS1051" i="6"/>
  <c r="AS702" i="6"/>
  <c r="AS958" i="6"/>
  <c r="AS1214" i="6"/>
  <c r="AS929" i="6"/>
  <c r="AS1185" i="6"/>
  <c r="AS884" i="6"/>
  <c r="AS1140" i="6"/>
  <c r="AS775" i="6"/>
  <c r="AS1031" i="6"/>
  <c r="AS714" i="6"/>
  <c r="AS970" i="6"/>
  <c r="AS1246" i="6"/>
  <c r="AS861" i="6"/>
  <c r="AS1117" i="6"/>
  <c r="AS1255" i="6"/>
  <c r="AW1255" i="6" s="1"/>
  <c r="AS1264" i="6"/>
  <c r="AS1257" i="6"/>
  <c r="AW1257" i="6" s="1"/>
  <c r="AS1218" i="6"/>
  <c r="AW1218" i="6" s="1"/>
  <c r="AS1288" i="6"/>
  <c r="AR851" i="6"/>
  <c r="AW851" i="6" s="1"/>
  <c r="AV1083" i="6"/>
  <c r="AS52" i="6"/>
  <c r="AS289" i="6"/>
  <c r="AS822" i="6"/>
  <c r="AW822" i="6" s="1"/>
  <c r="L95" i="9"/>
  <c r="L106" i="9" s="1"/>
  <c r="S95" i="9"/>
  <c r="S106" i="9" s="1"/>
  <c r="R95" i="9"/>
  <c r="R106" i="9" s="1"/>
  <c r="Q95" i="9"/>
  <c r="Q106" i="9" s="1"/>
  <c r="P95" i="9"/>
  <c r="P106" i="9" s="1"/>
  <c r="O95" i="9"/>
  <c r="O106" i="9" s="1"/>
  <c r="N95" i="9"/>
  <c r="N106" i="9" s="1"/>
  <c r="M95" i="9"/>
  <c r="M106" i="9" s="1"/>
  <c r="AR69" i="6"/>
  <c r="AW69" i="6" s="1"/>
  <c r="AR141" i="6"/>
  <c r="AV819" i="6"/>
  <c r="AW70" i="6"/>
  <c r="AW19" i="6"/>
  <c r="AW90" i="6"/>
  <c r="AO84" i="6"/>
  <c r="AW26" i="6"/>
  <c r="AO9" i="6"/>
  <c r="AO74" i="6"/>
  <c r="AW74" i="6" s="1"/>
  <c r="AO334" i="6"/>
  <c r="AO111" i="6"/>
  <c r="AW111" i="6" s="1"/>
  <c r="AO488" i="6"/>
  <c r="AW488" i="6" s="1"/>
  <c r="AO337" i="6"/>
  <c r="AO590" i="6"/>
  <c r="AW590" i="6" s="1"/>
  <c r="AO231" i="6"/>
  <c r="AW231" i="6" s="1"/>
  <c r="AO481" i="6"/>
  <c r="AW481" i="6" s="1"/>
  <c r="AO160" i="6"/>
  <c r="AW160" i="6" s="1"/>
  <c r="AO423" i="6"/>
  <c r="AW423" i="6" s="1"/>
  <c r="AO661" i="6"/>
  <c r="AW661" i="6" s="1"/>
  <c r="AO394" i="6"/>
  <c r="AW394" i="6" s="1"/>
  <c r="AO633" i="6"/>
  <c r="AO586" i="6"/>
  <c r="AO879" i="6"/>
  <c r="AO1135" i="6"/>
  <c r="AO240" i="6"/>
  <c r="AO493" i="6"/>
  <c r="AW493" i="6" s="1"/>
  <c r="AO156" i="6"/>
  <c r="AW156" i="6" s="1"/>
  <c r="AO403" i="6"/>
  <c r="AO668" i="6"/>
  <c r="AO358" i="6"/>
  <c r="AO940" i="6"/>
  <c r="AW940" i="6" s="1"/>
  <c r="AO1196" i="6"/>
  <c r="AO377" i="6"/>
  <c r="AW377" i="6" s="1"/>
  <c r="AO641" i="6"/>
  <c r="AW290" i="6"/>
  <c r="AO174" i="6"/>
  <c r="AO437" i="6"/>
  <c r="AW437" i="6" s="1"/>
  <c r="AO177" i="6"/>
  <c r="AO424" i="6"/>
  <c r="AW424" i="6" s="1"/>
  <c r="AO722" i="6"/>
  <c r="AW722" i="6" s="1"/>
  <c r="AO978" i="6"/>
  <c r="AO1271" i="6"/>
  <c r="AO917" i="6"/>
  <c r="AO1173" i="6"/>
  <c r="AO888" i="6"/>
  <c r="AO1144" i="6"/>
  <c r="AW1144" i="6" s="1"/>
  <c r="AO1099" i="6"/>
  <c r="AO1022" i="6"/>
  <c r="AO721" i="6"/>
  <c r="AW721" i="6" s="1"/>
  <c r="AO977" i="6"/>
  <c r="AW977" i="6" s="1"/>
  <c r="AO1227" i="6"/>
  <c r="AW1227" i="6" s="1"/>
  <c r="AO775" i="6"/>
  <c r="AW775" i="6" s="1"/>
  <c r="AO1031" i="6"/>
  <c r="AW1031" i="6" s="1"/>
  <c r="AO1290" i="6"/>
  <c r="AW1290" i="6" s="1"/>
  <c r="AO906" i="6"/>
  <c r="AO1162" i="6"/>
  <c r="AO1133" i="6"/>
  <c r="AO1088" i="6"/>
  <c r="AW1088" i="6" s="1"/>
  <c r="AO1027" i="6"/>
  <c r="AW1027" i="6" s="1"/>
  <c r="AO726" i="6"/>
  <c r="AO982" i="6"/>
  <c r="AW982" i="6" s="1"/>
  <c r="AO665" i="6"/>
  <c r="AW665" i="6" s="1"/>
  <c r="AO921" i="6"/>
  <c r="AW921" i="6" s="1"/>
  <c r="AO1177" i="6"/>
  <c r="AO1299" i="6"/>
  <c r="AO1231" i="6"/>
  <c r="AW1231" i="6" s="1"/>
  <c r="AO1240" i="6"/>
  <c r="AW1240" i="6" s="1"/>
  <c r="AO1233" i="6"/>
  <c r="AW1233" i="6" s="1"/>
  <c r="O89" i="9"/>
  <c r="O100" i="9" s="1"/>
  <c r="N89" i="9"/>
  <c r="N100" i="9" s="1"/>
  <c r="M89" i="9"/>
  <c r="M100" i="9" s="1"/>
  <c r="L89" i="9"/>
  <c r="L100" i="9" s="1"/>
  <c r="R89" i="9"/>
  <c r="R100" i="9" s="1"/>
  <c r="S89" i="9"/>
  <c r="S100" i="9" s="1"/>
  <c r="Q89" i="9"/>
  <c r="Q100" i="9" s="1"/>
  <c r="Q108" i="9" s="1"/>
  <c r="P89" i="9"/>
  <c r="P100" i="9" s="1"/>
  <c r="AP108" i="6"/>
  <c r="AW108" i="6" s="1"/>
  <c r="AP20" i="6"/>
  <c r="AP65" i="6"/>
  <c r="AW65" i="6" s="1"/>
  <c r="AP470" i="6"/>
  <c r="AP165" i="6"/>
  <c r="AP367" i="6"/>
  <c r="AW367" i="6" s="1"/>
  <c r="AP620" i="6"/>
  <c r="AW620" i="6" s="1"/>
  <c r="AP498" i="6"/>
  <c r="AP1055" i="6"/>
  <c r="AW1055" i="6" s="1"/>
  <c r="AP690" i="6"/>
  <c r="AW690" i="6" s="1"/>
  <c r="AP885" i="6"/>
  <c r="AW885" i="6" s="1"/>
  <c r="AP1141" i="6"/>
  <c r="AW1141" i="6" s="1"/>
  <c r="AP971" i="6"/>
  <c r="AP942" i="6"/>
  <c r="AW942" i="6" s="1"/>
  <c r="AP772" i="6"/>
  <c r="AP858" i="6"/>
  <c r="AP1114" i="6"/>
  <c r="AP659" i="6"/>
  <c r="AP870" i="6"/>
  <c r="AR309" i="6"/>
  <c r="AW309" i="6" s="1"/>
  <c r="AR59" i="6"/>
  <c r="AR32" i="6"/>
  <c r="AW32" i="6" s="1"/>
  <c r="AR1046" i="6"/>
  <c r="AW1046" i="6" s="1"/>
  <c r="AR360" i="6"/>
  <c r="AR199" i="6"/>
  <c r="AR446" i="6"/>
  <c r="AR494" i="6"/>
  <c r="AR1027" i="6"/>
  <c r="AR452" i="6"/>
  <c r="AR44" i="6"/>
  <c r="AR295" i="6"/>
  <c r="AW295" i="6" s="1"/>
  <c r="AR474" i="6"/>
  <c r="AW474" i="6" s="1"/>
  <c r="AR153" i="6"/>
  <c r="AR201" i="6"/>
  <c r="AR464" i="6"/>
  <c r="AW464" i="6" s="1"/>
  <c r="AR406" i="6"/>
  <c r="AR332" i="6"/>
  <c r="AR556" i="6"/>
  <c r="AW556" i="6" s="1"/>
  <c r="AR857" i="6"/>
  <c r="AR844" i="6"/>
  <c r="AR1100" i="6"/>
  <c r="AR1023" i="6"/>
  <c r="AR706" i="6"/>
  <c r="AR962" i="6"/>
  <c r="AR901" i="6"/>
  <c r="AR1157" i="6"/>
  <c r="AR840" i="6"/>
  <c r="AW840" i="6" s="1"/>
  <c r="AR1096" i="6"/>
  <c r="AR1057" i="6"/>
  <c r="AW1057" i="6" s="1"/>
  <c r="AR1028" i="6"/>
  <c r="AR890" i="6"/>
  <c r="AR1069" i="6"/>
  <c r="AW1069" i="6" s="1"/>
  <c r="AR1272" i="6"/>
  <c r="AV55" i="6"/>
  <c r="AW55" i="6" s="1"/>
  <c r="AV39" i="6"/>
  <c r="AV531" i="6"/>
  <c r="AV64" i="6"/>
  <c r="AV303" i="6"/>
  <c r="AV556" i="6"/>
  <c r="AV277" i="6"/>
  <c r="AW277" i="6" s="1"/>
  <c r="AV530" i="6"/>
  <c r="AW530" i="6" s="1"/>
  <c r="AV839" i="6"/>
  <c r="AV1095" i="6"/>
  <c r="AV264" i="6"/>
  <c r="AV517" i="6"/>
  <c r="AV270" i="6"/>
  <c r="AW270" i="6" s="1"/>
  <c r="AV539" i="6"/>
  <c r="AV289" i="6"/>
  <c r="AV542" i="6"/>
  <c r="AV276" i="6"/>
  <c r="AV529" i="6"/>
  <c r="AV844" i="6"/>
  <c r="AV837" i="6"/>
  <c r="AV1093" i="6"/>
  <c r="AV792" i="6"/>
  <c r="AV1048" i="6"/>
  <c r="AV833" i="6"/>
  <c r="AV1089" i="6"/>
  <c r="AU444" i="6"/>
  <c r="AU906" i="6"/>
  <c r="AU62" i="6"/>
  <c r="AU49" i="6"/>
  <c r="AU287" i="6"/>
  <c r="AU540" i="6"/>
  <c r="AU311" i="6"/>
  <c r="AU564" i="6"/>
  <c r="AU567" i="6"/>
  <c r="AU390" i="6"/>
  <c r="AU1181" i="6"/>
  <c r="AU822" i="6"/>
  <c r="AU1183" i="6"/>
  <c r="AU802" i="6"/>
  <c r="AU1058" i="6"/>
  <c r="AU725" i="6"/>
  <c r="AU981" i="6"/>
  <c r="AU798" i="6"/>
  <c r="AU1054" i="6"/>
  <c r="AU721" i="6"/>
  <c r="AU977" i="6"/>
  <c r="AU839" i="6"/>
  <c r="AU1095" i="6"/>
  <c r="AW1095" i="6" s="1"/>
  <c r="AU1276" i="6"/>
  <c r="AS48" i="6"/>
  <c r="AW48" i="6" s="1"/>
  <c r="AS155" i="6"/>
  <c r="AS23" i="6"/>
  <c r="AS112" i="6"/>
  <c r="AS450" i="6"/>
  <c r="AS646" i="6"/>
  <c r="AS131" i="6"/>
  <c r="AS479" i="6"/>
  <c r="AS8" i="6"/>
  <c r="AS70" i="6"/>
  <c r="AS492" i="6"/>
  <c r="AS309" i="6"/>
  <c r="AS562" i="6"/>
  <c r="AS248" i="6"/>
  <c r="AS501" i="6"/>
  <c r="AW501" i="6" s="1"/>
  <c r="AS196" i="6"/>
  <c r="AS459" i="6"/>
  <c r="AS167" i="6"/>
  <c r="AS414" i="6"/>
  <c r="AS202" i="6"/>
  <c r="AS465" i="6"/>
  <c r="AS771" i="6"/>
  <c r="AW771" i="6" s="1"/>
  <c r="AS1027" i="6"/>
  <c r="AS81" i="6"/>
  <c r="AS308" i="6"/>
  <c r="AW308" i="6" s="1"/>
  <c r="AS561" i="6"/>
  <c r="AW561" i="6" s="1"/>
  <c r="AS192" i="6"/>
  <c r="AS455" i="6"/>
  <c r="AS140" i="6"/>
  <c r="AS394" i="6"/>
  <c r="AS633" i="6"/>
  <c r="AS381" i="6"/>
  <c r="AW381" i="6" s="1"/>
  <c r="AS688" i="6"/>
  <c r="AS944" i="6"/>
  <c r="AS1200" i="6"/>
  <c r="AS368" i="6"/>
  <c r="AS621" i="6"/>
  <c r="AS371" i="6"/>
  <c r="AS644" i="6"/>
  <c r="AW644" i="6" s="1"/>
  <c r="AS326" i="6"/>
  <c r="AS579" i="6"/>
  <c r="AS265" i="6"/>
  <c r="AS518" i="6"/>
  <c r="AS213" i="6"/>
  <c r="AS489" i="6"/>
  <c r="AW489" i="6" s="1"/>
  <c r="AS742" i="6"/>
  <c r="AS998" i="6"/>
  <c r="AS729" i="6"/>
  <c r="AS985" i="6"/>
  <c r="AS684" i="6"/>
  <c r="AS940" i="6"/>
  <c r="AS1196" i="6"/>
  <c r="AS863" i="6"/>
  <c r="AS1119" i="6"/>
  <c r="AS802" i="6"/>
  <c r="AS1058" i="6"/>
  <c r="AS741" i="6"/>
  <c r="AS997" i="6"/>
  <c r="AW997" i="6" s="1"/>
  <c r="AS664" i="6"/>
  <c r="AS920" i="6"/>
  <c r="AS1176" i="6"/>
  <c r="AS811" i="6"/>
  <c r="AW811" i="6" s="1"/>
  <c r="AS1067" i="6"/>
  <c r="AS718" i="6"/>
  <c r="AS974" i="6"/>
  <c r="AS689" i="6"/>
  <c r="AW689" i="6" s="1"/>
  <c r="AS945" i="6"/>
  <c r="AW945" i="6" s="1"/>
  <c r="AS1201" i="6"/>
  <c r="AW1201" i="6" s="1"/>
  <c r="AS900" i="6"/>
  <c r="AS1156" i="6"/>
  <c r="AS791" i="6"/>
  <c r="AW791" i="6" s="1"/>
  <c r="AS1047" i="6"/>
  <c r="AS730" i="6"/>
  <c r="AS986" i="6"/>
  <c r="AS1259" i="6"/>
  <c r="AS877" i="6"/>
  <c r="AW877" i="6" s="1"/>
  <c r="AS1133" i="6"/>
  <c r="AS1271" i="6"/>
  <c r="AS1280" i="6"/>
  <c r="AS1273" i="6"/>
  <c r="AS1234" i="6"/>
  <c r="AW1234" i="6" s="1"/>
  <c r="AS1304" i="6"/>
  <c r="AR482" i="6"/>
  <c r="AR1137" i="6"/>
  <c r="AV269" i="6"/>
  <c r="AP1124" i="6"/>
  <c r="AR527" i="6"/>
  <c r="AR246" i="6"/>
  <c r="AR863" i="6"/>
  <c r="AV831" i="6"/>
  <c r="V37" i="9"/>
  <c r="AW476" i="6"/>
  <c r="AW225" i="6"/>
  <c r="AO671" i="6"/>
  <c r="AW671" i="6" s="1"/>
  <c r="AO29" i="6"/>
  <c r="AO83" i="6"/>
  <c r="AW83" i="6" s="1"/>
  <c r="AO350" i="6"/>
  <c r="AO34" i="6"/>
  <c r="AO331" i="6"/>
  <c r="AO129" i="6"/>
  <c r="AO504" i="6"/>
  <c r="AO72" i="6"/>
  <c r="AO353" i="6"/>
  <c r="AW353" i="6" s="1"/>
  <c r="AO244" i="6"/>
  <c r="AO497" i="6"/>
  <c r="AW497" i="6" s="1"/>
  <c r="AO176" i="6"/>
  <c r="AW176" i="6" s="1"/>
  <c r="AO439" i="6"/>
  <c r="AW439" i="6" s="1"/>
  <c r="AO674" i="6"/>
  <c r="AW674" i="6" s="1"/>
  <c r="AO410" i="6"/>
  <c r="AW410" i="6" s="1"/>
  <c r="AO636" i="6"/>
  <c r="AW636" i="6" s="1"/>
  <c r="AO333" i="6"/>
  <c r="AO602" i="6"/>
  <c r="AO895" i="6"/>
  <c r="AO1151" i="6"/>
  <c r="AO256" i="6"/>
  <c r="AW256" i="6" s="1"/>
  <c r="AO509" i="6"/>
  <c r="AW509" i="6" s="1"/>
  <c r="AO172" i="6"/>
  <c r="AO419" i="6"/>
  <c r="AO106" i="6"/>
  <c r="AW106" i="6" s="1"/>
  <c r="AO374" i="6"/>
  <c r="AO700" i="6"/>
  <c r="AO956" i="6"/>
  <c r="AW956" i="6" s="1"/>
  <c r="AO1212" i="6"/>
  <c r="AO393" i="6"/>
  <c r="AW393" i="6" s="1"/>
  <c r="AO652" i="6"/>
  <c r="AW652" i="6" s="1"/>
  <c r="AO190" i="6"/>
  <c r="AW190" i="6" s="1"/>
  <c r="AO453" i="6"/>
  <c r="AW453" i="6" s="1"/>
  <c r="AO440" i="6"/>
  <c r="AW440" i="6" s="1"/>
  <c r="AO738" i="6"/>
  <c r="AO994" i="6"/>
  <c r="AO1303" i="6"/>
  <c r="AO933" i="6"/>
  <c r="AO1189" i="6"/>
  <c r="AW1189" i="6" s="1"/>
  <c r="AO904" i="6"/>
  <c r="AW904" i="6" s="1"/>
  <c r="AO1160" i="6"/>
  <c r="AW1160" i="6" s="1"/>
  <c r="AO859" i="6"/>
  <c r="AO1115" i="6"/>
  <c r="AW1115" i="6" s="1"/>
  <c r="AO1038" i="6"/>
  <c r="AO737" i="6"/>
  <c r="AO993" i="6"/>
  <c r="AO1261" i="6"/>
  <c r="AW1261" i="6" s="1"/>
  <c r="AO852" i="6"/>
  <c r="AW852" i="6" s="1"/>
  <c r="AO1108" i="6"/>
  <c r="AW1108" i="6" s="1"/>
  <c r="AO666" i="6"/>
  <c r="AO922" i="6"/>
  <c r="AW922" i="6" s="1"/>
  <c r="AO1178" i="6"/>
  <c r="AW1178" i="6" s="1"/>
  <c r="AO893" i="6"/>
  <c r="AO848" i="6"/>
  <c r="AW848" i="6" s="1"/>
  <c r="AO787" i="6"/>
  <c r="AO1043" i="6"/>
  <c r="AW1043" i="6" s="1"/>
  <c r="AO742" i="6"/>
  <c r="AW742" i="6" s="1"/>
  <c r="AO998" i="6"/>
  <c r="AO681" i="6"/>
  <c r="AW681" i="6" s="1"/>
  <c r="AO937" i="6"/>
  <c r="AW937" i="6" s="1"/>
  <c r="AO1193" i="6"/>
  <c r="AO1270" i="6"/>
  <c r="AW1270" i="6" s="1"/>
  <c r="AO1247" i="6"/>
  <c r="AW1247" i="6" s="1"/>
  <c r="AO1256" i="6"/>
  <c r="AW1256" i="6" s="1"/>
  <c r="AO1249" i="6"/>
  <c r="AW1249" i="6" s="1"/>
  <c r="S88" i="9"/>
  <c r="S99" i="9" s="1"/>
  <c r="R88" i="9"/>
  <c r="R99" i="9" s="1"/>
  <c r="Q88" i="9"/>
  <c r="Q99" i="9" s="1"/>
  <c r="P88" i="9"/>
  <c r="P99" i="9" s="1"/>
  <c r="O88" i="9"/>
  <c r="O99" i="9" s="1"/>
  <c r="N88" i="9"/>
  <c r="N99" i="9" s="1"/>
  <c r="L88" i="9"/>
  <c r="L99" i="9" s="1"/>
  <c r="L107" i="9" s="1"/>
  <c r="M107" i="9" s="1"/>
  <c r="M88" i="9"/>
  <c r="M99" i="9" s="1"/>
  <c r="AP118" i="6"/>
  <c r="AP61" i="6"/>
  <c r="AW61" i="6" s="1"/>
  <c r="AP82" i="6"/>
  <c r="AW82" i="6" s="1"/>
  <c r="AP586" i="6"/>
  <c r="AP480" i="6"/>
  <c r="AW480" i="6" s="1"/>
  <c r="AP441" i="6"/>
  <c r="AP122" i="6"/>
  <c r="AW122" i="6" s="1"/>
  <c r="AP383" i="6"/>
  <c r="AW383" i="6" s="1"/>
  <c r="AP626" i="6"/>
  <c r="AW626" i="6" s="1"/>
  <c r="AP338" i="6"/>
  <c r="AP514" i="6"/>
  <c r="AW514" i="6" s="1"/>
  <c r="AP962" i="6"/>
  <c r="AP1157" i="6"/>
  <c r="AP849" i="6"/>
  <c r="AP1105" i="6"/>
  <c r="AP788" i="6"/>
  <c r="AW788" i="6" s="1"/>
  <c r="AP727" i="6"/>
  <c r="AP1101" i="6"/>
  <c r="AW1101" i="6" s="1"/>
  <c r="AP886" i="6"/>
  <c r="AP1142" i="6"/>
  <c r="AP1312" i="6"/>
  <c r="AR10" i="6"/>
  <c r="AR62" i="6"/>
  <c r="AW62" i="6" s="1"/>
  <c r="AR29" i="6"/>
  <c r="AR68" i="6"/>
  <c r="AR58" i="6"/>
  <c r="AW58" i="6" s="1"/>
  <c r="AR82" i="6"/>
  <c r="AR102" i="6"/>
  <c r="AR640" i="6"/>
  <c r="AR331" i="6"/>
  <c r="AR584" i="6"/>
  <c r="AR215" i="6"/>
  <c r="AR468" i="6"/>
  <c r="AR487" i="6"/>
  <c r="AW487" i="6" s="1"/>
  <c r="AR166" i="6"/>
  <c r="AR429" i="6"/>
  <c r="AR227" i="6"/>
  <c r="AR159" i="6"/>
  <c r="AW159" i="6" s="1"/>
  <c r="AR572" i="6"/>
  <c r="AW572" i="6" s="1"/>
  <c r="AR873" i="6"/>
  <c r="AR860" i="6"/>
  <c r="AR783" i="6"/>
  <c r="AW783" i="6" s="1"/>
  <c r="AR978" i="6"/>
  <c r="AR661" i="6"/>
  <c r="AR917" i="6"/>
  <c r="AR1173" i="6"/>
  <c r="AR1112" i="6"/>
  <c r="AR654" i="6"/>
  <c r="AR1166" i="6"/>
  <c r="AR817" i="6"/>
  <c r="AW817" i="6" s="1"/>
  <c r="AR1073" i="6"/>
  <c r="AW1073" i="6" s="1"/>
  <c r="AR967" i="6"/>
  <c r="AR906" i="6"/>
  <c r="AR1085" i="6"/>
  <c r="AW1085" i="6" s="1"/>
  <c r="AR992" i="6"/>
  <c r="AR1225" i="6"/>
  <c r="AW1225" i="6" s="1"/>
  <c r="AV11" i="6"/>
  <c r="AV265" i="6"/>
  <c r="AV42" i="6"/>
  <c r="AW42" i="6" s="1"/>
  <c r="AV547" i="6"/>
  <c r="AV319" i="6"/>
  <c r="AV572" i="6"/>
  <c r="AV274" i="6"/>
  <c r="AV527" i="6"/>
  <c r="AV293" i="6"/>
  <c r="AV546" i="6"/>
  <c r="AV280" i="6"/>
  <c r="AV533" i="6"/>
  <c r="AV286" i="6"/>
  <c r="AV555" i="6"/>
  <c r="AV305" i="6"/>
  <c r="AW305" i="6" s="1"/>
  <c r="AV558" i="6"/>
  <c r="AW558" i="6" s="1"/>
  <c r="AV292" i="6"/>
  <c r="AV545" i="6"/>
  <c r="AV263" i="6"/>
  <c r="AV516" i="6"/>
  <c r="AV266" i="6"/>
  <c r="AV519" i="6"/>
  <c r="AV784" i="6"/>
  <c r="AV1040" i="6"/>
  <c r="AV808" i="6"/>
  <c r="AV1064" i="6"/>
  <c r="AV788" i="6"/>
  <c r="AV1044" i="6"/>
  <c r="N107" i="9"/>
  <c r="AU66" i="6"/>
  <c r="AU38" i="6"/>
  <c r="AU52" i="6"/>
  <c r="AU303" i="6"/>
  <c r="AW303" i="6" s="1"/>
  <c r="AU411" i="6"/>
  <c r="AU580" i="6"/>
  <c r="AU570" i="6"/>
  <c r="AU1094" i="6"/>
  <c r="AU1065" i="6"/>
  <c r="AW1065" i="6" s="1"/>
  <c r="AU1074" i="6"/>
  <c r="AU664" i="6"/>
  <c r="AU843" i="6"/>
  <c r="AU814" i="6"/>
  <c r="AW814" i="6" s="1"/>
  <c r="AU1070" i="6"/>
  <c r="AU932" i="6"/>
  <c r="AU1265" i="6"/>
  <c r="AS54" i="6"/>
  <c r="AS174" i="6"/>
  <c r="AS44" i="6"/>
  <c r="AS153" i="6"/>
  <c r="AS466" i="6"/>
  <c r="AW466" i="6" s="1"/>
  <c r="AS12" i="6"/>
  <c r="AS239" i="6"/>
  <c r="AS495" i="6"/>
  <c r="AS18" i="6"/>
  <c r="AW18" i="6" s="1"/>
  <c r="AS73" i="6"/>
  <c r="AS508" i="6"/>
  <c r="AS325" i="6"/>
  <c r="AS578" i="6"/>
  <c r="AW578" i="6" s="1"/>
  <c r="AS264" i="6"/>
  <c r="AS517" i="6"/>
  <c r="AS212" i="6"/>
  <c r="AW212" i="6" s="1"/>
  <c r="AS475" i="6"/>
  <c r="AS183" i="6"/>
  <c r="AS430" i="6"/>
  <c r="AS228" i="6"/>
  <c r="AS478" i="6"/>
  <c r="AS787" i="6"/>
  <c r="AS1043" i="6"/>
  <c r="AS104" i="6"/>
  <c r="AS324" i="6"/>
  <c r="AW324" i="6" s="1"/>
  <c r="AS577" i="6"/>
  <c r="AW577" i="6" s="1"/>
  <c r="AS208" i="6"/>
  <c r="AS471" i="6"/>
  <c r="AS163" i="6"/>
  <c r="AW163" i="6" s="1"/>
  <c r="AS410" i="6"/>
  <c r="AS636" i="6"/>
  <c r="AS397" i="6"/>
  <c r="AS704" i="6"/>
  <c r="AS960" i="6"/>
  <c r="AS1216" i="6"/>
  <c r="AS384" i="6"/>
  <c r="AS624" i="6"/>
  <c r="AS387" i="6"/>
  <c r="AS647" i="6"/>
  <c r="AS342" i="6"/>
  <c r="AS595" i="6"/>
  <c r="AS281" i="6"/>
  <c r="AW281" i="6" s="1"/>
  <c r="AS534" i="6"/>
  <c r="AS236" i="6"/>
  <c r="AS505" i="6"/>
  <c r="AS758" i="6"/>
  <c r="AS1014" i="6"/>
  <c r="AS745" i="6"/>
  <c r="AW745" i="6" s="1"/>
  <c r="AS1001" i="6"/>
  <c r="AW1001" i="6" s="1"/>
  <c r="AS700" i="6"/>
  <c r="AS956" i="6"/>
  <c r="AS1212" i="6"/>
  <c r="AS879" i="6"/>
  <c r="AS1135" i="6"/>
  <c r="AS818" i="6"/>
  <c r="AS1074" i="6"/>
  <c r="AW1074" i="6" s="1"/>
  <c r="AS757" i="6"/>
  <c r="AW757" i="6" s="1"/>
  <c r="AS1013" i="6"/>
  <c r="AW1013" i="6" s="1"/>
  <c r="AS680" i="6"/>
  <c r="AS936" i="6"/>
  <c r="AS1192" i="6"/>
  <c r="AS827" i="6"/>
  <c r="AW827" i="6" s="1"/>
  <c r="AS1083" i="6"/>
  <c r="AS734" i="6"/>
  <c r="AW734" i="6" s="1"/>
  <c r="AS990" i="6"/>
  <c r="AW990" i="6" s="1"/>
  <c r="AS705" i="6"/>
  <c r="AS961" i="6"/>
  <c r="AS1217" i="6"/>
  <c r="AS916" i="6"/>
  <c r="AW916" i="6" s="1"/>
  <c r="AS1172" i="6"/>
  <c r="AW1172" i="6" s="1"/>
  <c r="AS807" i="6"/>
  <c r="AW807" i="6" s="1"/>
  <c r="AS1063" i="6"/>
  <c r="AS746" i="6"/>
  <c r="AS1002" i="6"/>
  <c r="AS1291" i="6"/>
  <c r="AS893" i="6"/>
  <c r="AS1149" i="6"/>
  <c r="AW1149" i="6" s="1"/>
  <c r="AS1287" i="6"/>
  <c r="AW1287" i="6" s="1"/>
  <c r="AS1296" i="6"/>
  <c r="AS1289" i="6"/>
  <c r="AS1250" i="6"/>
  <c r="AR66" i="6"/>
  <c r="AR383" i="6"/>
  <c r="AV827" i="6"/>
  <c r="AS542" i="6"/>
  <c r="AP171" i="6"/>
  <c r="AV554" i="6"/>
  <c r="AV1046" i="6"/>
  <c r="AW93" i="6"/>
  <c r="AW326" i="6"/>
  <c r="AW76" i="6"/>
  <c r="AO20" i="6"/>
  <c r="AW20" i="6" s="1"/>
  <c r="AO101" i="6"/>
  <c r="AW101" i="6" s="1"/>
  <c r="AO366" i="6"/>
  <c r="AW366" i="6" s="1"/>
  <c r="AO347" i="6"/>
  <c r="AW347" i="6" s="1"/>
  <c r="AO141" i="6"/>
  <c r="AW141" i="6" s="1"/>
  <c r="AO369" i="6"/>
  <c r="AO622" i="6"/>
  <c r="AO260" i="6"/>
  <c r="AW513" i="6"/>
  <c r="AO192" i="6"/>
  <c r="AW192" i="6" s="1"/>
  <c r="AO455" i="6"/>
  <c r="AW455" i="6" s="1"/>
  <c r="AO179" i="6"/>
  <c r="AO426" i="6"/>
  <c r="AO639" i="6"/>
  <c r="AO349" i="6"/>
  <c r="AO618" i="6"/>
  <c r="AO911" i="6"/>
  <c r="AO1167" i="6"/>
  <c r="AW1167" i="6" s="1"/>
  <c r="AO188" i="6"/>
  <c r="AW188" i="6" s="1"/>
  <c r="AO435" i="6"/>
  <c r="AW435" i="6" s="1"/>
  <c r="AO136" i="6"/>
  <c r="AW136" i="6" s="1"/>
  <c r="AO390" i="6"/>
  <c r="AW390" i="6" s="1"/>
  <c r="AO716" i="6"/>
  <c r="AO972" i="6"/>
  <c r="AO162" i="6"/>
  <c r="AO409" i="6"/>
  <c r="AO664" i="6"/>
  <c r="AO332" i="6"/>
  <c r="AO601" i="6"/>
  <c r="AW601" i="6" s="1"/>
  <c r="AO335" i="6"/>
  <c r="AO588" i="6"/>
  <c r="AW588" i="6" s="1"/>
  <c r="AO322" i="6"/>
  <c r="AW322" i="6" s="1"/>
  <c r="AO206" i="6"/>
  <c r="AW206" i="6" s="1"/>
  <c r="AO469" i="6"/>
  <c r="AW469" i="6" s="1"/>
  <c r="AO209" i="6"/>
  <c r="AW209" i="6" s="1"/>
  <c r="AO456" i="6"/>
  <c r="AW456" i="6" s="1"/>
  <c r="AO754" i="6"/>
  <c r="AO1010" i="6"/>
  <c r="AW1010" i="6" s="1"/>
  <c r="AO693" i="6"/>
  <c r="AW693" i="6" s="1"/>
  <c r="AO949" i="6"/>
  <c r="AW949" i="6" s="1"/>
  <c r="AO1205" i="6"/>
  <c r="AO920" i="6"/>
  <c r="AW920" i="6" s="1"/>
  <c r="AO1176" i="6"/>
  <c r="AO875" i="6"/>
  <c r="AW875" i="6" s="1"/>
  <c r="AO1131" i="6"/>
  <c r="AO753" i="6"/>
  <c r="AW753" i="6" s="1"/>
  <c r="AO1009" i="6"/>
  <c r="AW1009" i="6" s="1"/>
  <c r="AO1293" i="6"/>
  <c r="AW1293" i="6" s="1"/>
  <c r="AO868" i="6"/>
  <c r="AW868" i="6" s="1"/>
  <c r="AO1124" i="6"/>
  <c r="AW1124" i="6" s="1"/>
  <c r="AO682" i="6"/>
  <c r="AW682" i="6" s="1"/>
  <c r="AO938" i="6"/>
  <c r="AO1194" i="6"/>
  <c r="AW1194" i="6" s="1"/>
  <c r="AO909" i="6"/>
  <c r="AO1165" i="6"/>
  <c r="AO864" i="6"/>
  <c r="AW864" i="6" s="1"/>
  <c r="AO1120" i="6"/>
  <c r="AW1120" i="6" s="1"/>
  <c r="AO803" i="6"/>
  <c r="AO758" i="6"/>
  <c r="AW758" i="6" s="1"/>
  <c r="AO1014" i="6"/>
  <c r="AW1014" i="6" s="1"/>
  <c r="AO697" i="6"/>
  <c r="AO953" i="6"/>
  <c r="AO1209" i="6"/>
  <c r="AO1286" i="6"/>
  <c r="AW1286" i="6" s="1"/>
  <c r="AO1263" i="6"/>
  <c r="AW1263" i="6" s="1"/>
  <c r="AO1272" i="6"/>
  <c r="AW1272" i="6" s="1"/>
  <c r="AO1265" i="6"/>
  <c r="S90" i="9"/>
  <c r="S101" i="9" s="1"/>
  <c r="R90" i="9"/>
  <c r="R101" i="9" s="1"/>
  <c r="L90" i="9"/>
  <c r="L101" i="9" s="1"/>
  <c r="Q90" i="9"/>
  <c r="Q101" i="9" s="1"/>
  <c r="P90" i="9"/>
  <c r="P101" i="9" s="1"/>
  <c r="O90" i="9"/>
  <c r="O101" i="9" s="1"/>
  <c r="N90" i="9"/>
  <c r="N101" i="9" s="1"/>
  <c r="N108" i="9" s="1"/>
  <c r="M90" i="9"/>
  <c r="M101" i="9" s="1"/>
  <c r="AP597" i="6"/>
  <c r="AW597" i="6" s="1"/>
  <c r="AP23" i="6"/>
  <c r="AP222" i="6"/>
  <c r="AP321" i="6"/>
  <c r="AW321" i="6" s="1"/>
  <c r="AP574" i="6"/>
  <c r="AW574" i="6" s="1"/>
  <c r="AP224" i="6"/>
  <c r="AW224" i="6" s="1"/>
  <c r="AP333" i="6"/>
  <c r="AP602" i="6"/>
  <c r="AP246" i="6"/>
  <c r="AP499" i="6"/>
  <c r="AP145" i="6"/>
  <c r="AP354" i="6"/>
  <c r="AW354" i="6" s="1"/>
  <c r="AP917" i="6"/>
  <c r="AP1173" i="6"/>
  <c r="AP1236" i="6"/>
  <c r="AP890" i="6"/>
  <c r="AP691" i="6"/>
  <c r="AW691" i="6" s="1"/>
  <c r="AP902" i="6"/>
  <c r="AW902" i="6" s="1"/>
  <c r="AP1260" i="6"/>
  <c r="AP1262" i="6"/>
  <c r="AR35" i="6"/>
  <c r="AW35" i="6" s="1"/>
  <c r="AR100" i="6"/>
  <c r="AR127" i="6"/>
  <c r="AR392" i="6"/>
  <c r="AW392" i="6" s="1"/>
  <c r="AR600" i="6"/>
  <c r="AR526" i="6"/>
  <c r="AW526" i="6" s="1"/>
  <c r="AR803" i="6"/>
  <c r="AR327" i="6"/>
  <c r="AR503" i="6"/>
  <c r="AR182" i="6"/>
  <c r="AR445" i="6"/>
  <c r="AR240" i="6"/>
  <c r="AR204" i="6"/>
  <c r="AR175" i="6"/>
  <c r="AW175" i="6" s="1"/>
  <c r="AR438" i="6"/>
  <c r="AW438" i="6" s="1"/>
  <c r="AR139" i="6"/>
  <c r="AW139" i="6" s="1"/>
  <c r="AR629" i="6"/>
  <c r="AR889" i="6"/>
  <c r="AW889" i="6" s="1"/>
  <c r="AR799" i="6"/>
  <c r="AW799" i="6" s="1"/>
  <c r="AR1055" i="6"/>
  <c r="AR872" i="6"/>
  <c r="AR1128" i="6"/>
  <c r="AR763" i="6"/>
  <c r="AW763" i="6" s="1"/>
  <c r="AR833" i="6"/>
  <c r="AW833" i="6" s="1"/>
  <c r="AR727" i="6"/>
  <c r="AR1264" i="6"/>
  <c r="AV31" i="6"/>
  <c r="AV281" i="6"/>
  <c r="AV45" i="6"/>
  <c r="AV563" i="6"/>
  <c r="AV15" i="6"/>
  <c r="AW15" i="6" s="1"/>
  <c r="AV290" i="6"/>
  <c r="AV543" i="6"/>
  <c r="AV309" i="6"/>
  <c r="AV562" i="6"/>
  <c r="AV296" i="6"/>
  <c r="AV549" i="6"/>
  <c r="AV302" i="6"/>
  <c r="AV571" i="6"/>
  <c r="AV321" i="6"/>
  <c r="AV574" i="6"/>
  <c r="AV308" i="6"/>
  <c r="AV561" i="6"/>
  <c r="AV279" i="6"/>
  <c r="AV532" i="6"/>
  <c r="AV282" i="6"/>
  <c r="AV535" i="6"/>
  <c r="AV800" i="6"/>
  <c r="AV1056" i="6"/>
  <c r="AV824" i="6"/>
  <c r="AV1080" i="6"/>
  <c r="AV779" i="6"/>
  <c r="AV804" i="6"/>
  <c r="AV1060" i="6"/>
  <c r="AW1060" i="6" s="1"/>
  <c r="AU7" i="6"/>
  <c r="AU69" i="6"/>
  <c r="AU794" i="6"/>
  <c r="AW794" i="6" s="1"/>
  <c r="AU37" i="6"/>
  <c r="AU319" i="6"/>
  <c r="AW319" i="6" s="1"/>
  <c r="AU148" i="6"/>
  <c r="AU193" i="6"/>
  <c r="AU215" i="6"/>
  <c r="AU202" i="6"/>
  <c r="AU317" i="6"/>
  <c r="AU541" i="6"/>
  <c r="AU957" i="6"/>
  <c r="AU1139" i="6"/>
  <c r="AU1090" i="6"/>
  <c r="AU1299" i="6"/>
  <c r="AS57" i="6"/>
  <c r="AW57" i="6" s="1"/>
  <c r="AS229" i="6"/>
  <c r="AS47" i="6"/>
  <c r="AW47" i="6" s="1"/>
  <c r="AS226" i="6"/>
  <c r="AS9" i="6"/>
  <c r="AS19" i="6"/>
  <c r="AS255" i="6"/>
  <c r="AS511" i="6"/>
  <c r="AW511" i="6" s="1"/>
  <c r="AS28" i="6"/>
  <c r="AS79" i="6"/>
  <c r="AW79" i="6" s="1"/>
  <c r="AS524" i="6"/>
  <c r="AW524" i="6" s="1"/>
  <c r="AS341" i="6"/>
  <c r="AS594" i="6"/>
  <c r="AS280" i="6"/>
  <c r="AW280" i="6" s="1"/>
  <c r="AS533" i="6"/>
  <c r="AS235" i="6"/>
  <c r="AS488" i="6"/>
  <c r="AS199" i="6"/>
  <c r="AS446" i="6"/>
  <c r="AS241" i="6"/>
  <c r="AS494" i="6"/>
  <c r="AS803" i="6"/>
  <c r="AS1059" i="6"/>
  <c r="AS117" i="6"/>
  <c r="AS340" i="6"/>
  <c r="AS593" i="6"/>
  <c r="AS221" i="6"/>
  <c r="AW221" i="6" s="1"/>
  <c r="AS484" i="6"/>
  <c r="AW484" i="6" s="1"/>
  <c r="AS179" i="6"/>
  <c r="AS426" i="6"/>
  <c r="AS639" i="6"/>
  <c r="AS413" i="6"/>
  <c r="AW413" i="6" s="1"/>
  <c r="AS720" i="6"/>
  <c r="AS976" i="6"/>
  <c r="AS123" i="6"/>
  <c r="AS400" i="6"/>
  <c r="AS675" i="6"/>
  <c r="AS403" i="6"/>
  <c r="AS650" i="6"/>
  <c r="AS358" i="6"/>
  <c r="AS611" i="6"/>
  <c r="AS297" i="6"/>
  <c r="AS550" i="6"/>
  <c r="AS252" i="6"/>
  <c r="AS521" i="6"/>
  <c r="AS774" i="6"/>
  <c r="AS1030" i="6"/>
  <c r="AS761" i="6"/>
  <c r="AS1017" i="6"/>
  <c r="AW1017" i="6" s="1"/>
  <c r="AS716" i="6"/>
  <c r="AS972" i="6"/>
  <c r="AS1278" i="6"/>
  <c r="AS895" i="6"/>
  <c r="AS1151" i="6"/>
  <c r="AS834" i="6"/>
  <c r="AW834" i="6" s="1"/>
  <c r="AS1090" i="6"/>
  <c r="AS773" i="6"/>
  <c r="AS1029" i="6"/>
  <c r="AS696" i="6"/>
  <c r="AW696" i="6" s="1"/>
  <c r="AS952" i="6"/>
  <c r="AS1208" i="6"/>
  <c r="AW1208" i="6" s="1"/>
  <c r="AS843" i="6"/>
  <c r="AW843" i="6" s="1"/>
  <c r="AS1099" i="6"/>
  <c r="AS750" i="6"/>
  <c r="AS1006" i="6"/>
  <c r="AS721" i="6"/>
  <c r="AS977" i="6"/>
  <c r="AS1242" i="6"/>
  <c r="AS932" i="6"/>
  <c r="AW932" i="6" s="1"/>
  <c r="AS1188" i="6"/>
  <c r="AS823" i="6"/>
  <c r="AS1079" i="6"/>
  <c r="AS762" i="6"/>
  <c r="AS1018" i="6"/>
  <c r="AS653" i="6"/>
  <c r="AS909" i="6"/>
  <c r="AS1165" i="6"/>
  <c r="AS1303" i="6"/>
  <c r="AS1312" i="6"/>
  <c r="AS1305" i="6"/>
  <c r="AS1266" i="6"/>
  <c r="AW143" i="6"/>
  <c r="AR117" i="6"/>
  <c r="AS279" i="6"/>
  <c r="AS1078" i="6"/>
  <c r="AW818" i="6"/>
  <c r="AW746" i="6"/>
  <c r="AP366" i="6"/>
  <c r="AP368" i="6"/>
  <c r="AP1160" i="6"/>
  <c r="AW554" i="6"/>
  <c r="AW132" i="6"/>
  <c r="AO81" i="6"/>
  <c r="AW81" i="6" s="1"/>
  <c r="AO44" i="6"/>
  <c r="AW44" i="6" s="1"/>
  <c r="AO77" i="6"/>
  <c r="AO382" i="6"/>
  <c r="AO363" i="6"/>
  <c r="AO491" i="6"/>
  <c r="AO124" i="6"/>
  <c r="AW124" i="6" s="1"/>
  <c r="AO87" i="6"/>
  <c r="AW87" i="6" s="1"/>
  <c r="AO385" i="6"/>
  <c r="AO625" i="6"/>
  <c r="AO208" i="6"/>
  <c r="AW208" i="6" s="1"/>
  <c r="AO471" i="6"/>
  <c r="AO195" i="6"/>
  <c r="AW195" i="6" s="1"/>
  <c r="AO442" i="6"/>
  <c r="AO659" i="6"/>
  <c r="AO365" i="6"/>
  <c r="AW365" i="6" s="1"/>
  <c r="AO927" i="6"/>
  <c r="AW927" i="6" s="1"/>
  <c r="AO1183" i="6"/>
  <c r="AW1183" i="6" s="1"/>
  <c r="AO204" i="6"/>
  <c r="AO149" i="6"/>
  <c r="AW149" i="6" s="1"/>
  <c r="AO406" i="6"/>
  <c r="AO732" i="6"/>
  <c r="AO988" i="6"/>
  <c r="AO178" i="6"/>
  <c r="AW178" i="6" s="1"/>
  <c r="AO425" i="6"/>
  <c r="AW425" i="6" s="1"/>
  <c r="AO680" i="6"/>
  <c r="AO348" i="6"/>
  <c r="AW348" i="6" s="1"/>
  <c r="AO617" i="6"/>
  <c r="AW617" i="6" s="1"/>
  <c r="AO351" i="6"/>
  <c r="AO604" i="6"/>
  <c r="AW604" i="6" s="1"/>
  <c r="AO338" i="6"/>
  <c r="AW338" i="6" s="1"/>
  <c r="AO591" i="6"/>
  <c r="AW591" i="6" s="1"/>
  <c r="AO219" i="6"/>
  <c r="AW219" i="6" s="1"/>
  <c r="AO482" i="6"/>
  <c r="AW482" i="6" s="1"/>
  <c r="AO222" i="6"/>
  <c r="AW222" i="6" s="1"/>
  <c r="AO472" i="6"/>
  <c r="AW472" i="6" s="1"/>
  <c r="AO770" i="6"/>
  <c r="AW770" i="6" s="1"/>
  <c r="AO1026" i="6"/>
  <c r="AW1026" i="6" s="1"/>
  <c r="AO709" i="6"/>
  <c r="AW709" i="6" s="1"/>
  <c r="AO965" i="6"/>
  <c r="AW965" i="6" s="1"/>
  <c r="AO1222" i="6"/>
  <c r="AW1222" i="6" s="1"/>
  <c r="AO936" i="6"/>
  <c r="AO1192" i="6"/>
  <c r="AW1192" i="6" s="1"/>
  <c r="AO891" i="6"/>
  <c r="AW891" i="6" s="1"/>
  <c r="AO1147" i="6"/>
  <c r="AW1147" i="6" s="1"/>
  <c r="AO1070" i="6"/>
  <c r="AO769" i="6"/>
  <c r="AW769" i="6" s="1"/>
  <c r="AO1025" i="6"/>
  <c r="AW1025" i="6" s="1"/>
  <c r="AO628" i="6"/>
  <c r="AW628" i="6" s="1"/>
  <c r="AO884" i="6"/>
  <c r="AW884" i="6" s="1"/>
  <c r="AO1140" i="6"/>
  <c r="AO823" i="6"/>
  <c r="AO698" i="6"/>
  <c r="AW698" i="6" s="1"/>
  <c r="AO954" i="6"/>
  <c r="AW954" i="6" s="1"/>
  <c r="AO1210" i="6"/>
  <c r="AW1210" i="6" s="1"/>
  <c r="AO925" i="6"/>
  <c r="AO1181" i="6"/>
  <c r="AO880" i="6"/>
  <c r="AO1136" i="6"/>
  <c r="AW1136" i="6" s="1"/>
  <c r="AO774" i="6"/>
  <c r="AO1030" i="6"/>
  <c r="AW1030" i="6" s="1"/>
  <c r="AO713" i="6"/>
  <c r="AO969" i="6"/>
  <c r="AW969" i="6" s="1"/>
  <c r="AO1277" i="6"/>
  <c r="AW1277" i="6" s="1"/>
  <c r="AO1302" i="6"/>
  <c r="AW1302" i="6" s="1"/>
  <c r="AO1279" i="6"/>
  <c r="AW1279" i="6" s="1"/>
  <c r="AO1288" i="6"/>
  <c r="AW1288" i="6" s="1"/>
  <c r="AO1281" i="6"/>
  <c r="AW1281" i="6" s="1"/>
  <c r="Q91" i="9"/>
  <c r="Q102" i="9" s="1"/>
  <c r="P91" i="9"/>
  <c r="P102" i="9" s="1"/>
  <c r="O91" i="9"/>
  <c r="O102" i="9" s="1"/>
  <c r="N91" i="9"/>
  <c r="N102" i="9" s="1"/>
  <c r="M91" i="9"/>
  <c r="M102" i="9" s="1"/>
  <c r="L91" i="9"/>
  <c r="L102" i="9" s="1"/>
  <c r="S91" i="9"/>
  <c r="S102" i="9" s="1"/>
  <c r="R91" i="9"/>
  <c r="R102" i="9" s="1"/>
  <c r="AP72" i="6"/>
  <c r="AP92" i="6"/>
  <c r="AP164" i="6"/>
  <c r="AW164" i="6" s="1"/>
  <c r="AP37" i="6"/>
  <c r="AW37" i="6" s="1"/>
  <c r="AP587" i="6"/>
  <c r="AP337" i="6"/>
  <c r="AP260" i="6"/>
  <c r="AP77" i="6"/>
  <c r="AP618" i="6"/>
  <c r="AP223" i="6"/>
  <c r="AW223" i="6" s="1"/>
  <c r="AP115" i="6"/>
  <c r="AP370" i="6"/>
  <c r="AW370" i="6" s="1"/>
  <c r="AP847" i="6"/>
  <c r="AP1303" i="6"/>
  <c r="AP933" i="6"/>
  <c r="AP856" i="6"/>
  <c r="AW856" i="6" s="1"/>
  <c r="AP1019" i="6"/>
  <c r="AW1019" i="6" s="1"/>
  <c r="AP625" i="6"/>
  <c r="AP881" i="6"/>
  <c r="AP963" i="6"/>
  <c r="AR177" i="6"/>
  <c r="AR114" i="6"/>
  <c r="AR50" i="6"/>
  <c r="AR77" i="6"/>
  <c r="AR64" i="6"/>
  <c r="AW64" i="6" s="1"/>
  <c r="AR710" i="6"/>
  <c r="AR616" i="6"/>
  <c r="AR289" i="6"/>
  <c r="AW289" i="6" s="1"/>
  <c r="AR542" i="6"/>
  <c r="AW542" i="6" s="1"/>
  <c r="AR819" i="6"/>
  <c r="AR266" i="6"/>
  <c r="AW266" i="6" s="1"/>
  <c r="AR162" i="6"/>
  <c r="AR678" i="6"/>
  <c r="AR892" i="6"/>
  <c r="AR815" i="6"/>
  <c r="AR1071" i="6"/>
  <c r="AW1071" i="6" s="1"/>
  <c r="AR754" i="6"/>
  <c r="AR1205" i="6"/>
  <c r="AR888" i="6"/>
  <c r="AR779" i="6"/>
  <c r="AR849" i="6"/>
  <c r="AR938" i="6"/>
  <c r="AR1117" i="6"/>
  <c r="AR1271" i="6"/>
  <c r="AV52" i="6"/>
  <c r="AV49" i="6"/>
  <c r="AV297" i="6"/>
  <c r="AV48" i="6"/>
  <c r="AV518" i="6"/>
  <c r="AV579" i="6"/>
  <c r="AV22" i="6"/>
  <c r="AV306" i="6"/>
  <c r="AV559" i="6"/>
  <c r="AV578" i="6"/>
  <c r="AV312" i="6"/>
  <c r="AV565" i="6"/>
  <c r="AV318" i="6"/>
  <c r="AV577" i="6"/>
  <c r="AV295" i="6"/>
  <c r="AV548" i="6"/>
  <c r="AV298" i="6"/>
  <c r="AV551" i="6"/>
  <c r="AV816" i="6"/>
  <c r="AV1072" i="6"/>
  <c r="AV783" i="6"/>
  <c r="AV1039" i="6"/>
  <c r="AV840" i="6"/>
  <c r="AV1096" i="6"/>
  <c r="AV795" i="6"/>
  <c r="AV1051" i="6"/>
  <c r="AV820" i="6"/>
  <c r="AV1076" i="6"/>
  <c r="AW1076" i="6" s="1"/>
  <c r="AU489" i="6"/>
  <c r="AU502" i="6"/>
  <c r="AU44" i="6"/>
  <c r="AU58" i="6"/>
  <c r="AU511" i="6"/>
  <c r="AU491" i="6"/>
  <c r="AU362" i="6"/>
  <c r="AU615" i="6"/>
  <c r="AU230" i="6"/>
  <c r="AW230" i="6" s="1"/>
  <c r="AU899" i="6"/>
  <c r="AU1097" i="6"/>
  <c r="AU780" i="6"/>
  <c r="AW780" i="6" s="1"/>
  <c r="AU719" i="6"/>
  <c r="AU1025" i="6"/>
  <c r="AU708" i="6"/>
  <c r="AU1219" i="6"/>
  <c r="AU887" i="6"/>
  <c r="AS63" i="6"/>
  <c r="AW63" i="6" s="1"/>
  <c r="AS649" i="6"/>
  <c r="AS99" i="6"/>
  <c r="AS242" i="6"/>
  <c r="AS29" i="6"/>
  <c r="AS32" i="6"/>
  <c r="AS271" i="6"/>
  <c r="AS527" i="6"/>
  <c r="AS34" i="6"/>
  <c r="AS82" i="6"/>
  <c r="AS540" i="6"/>
  <c r="AW540" i="6" s="1"/>
  <c r="AS357" i="6"/>
  <c r="AS610" i="6"/>
  <c r="AS296" i="6"/>
  <c r="AW296" i="6" s="1"/>
  <c r="AS549" i="6"/>
  <c r="AS251" i="6"/>
  <c r="AS504" i="6"/>
  <c r="AS215" i="6"/>
  <c r="AS462" i="6"/>
  <c r="AS257" i="6"/>
  <c r="AW257" i="6" s="1"/>
  <c r="AS510" i="6"/>
  <c r="AS819" i="6"/>
  <c r="AS1075" i="6"/>
  <c r="AS127" i="6"/>
  <c r="AS356" i="6"/>
  <c r="AS609" i="6"/>
  <c r="AS247" i="6"/>
  <c r="AW247" i="6" s="1"/>
  <c r="AS500" i="6"/>
  <c r="AW500" i="6" s="1"/>
  <c r="AS195" i="6"/>
  <c r="AS442" i="6"/>
  <c r="AS166" i="6"/>
  <c r="AS429" i="6"/>
  <c r="AS736" i="6"/>
  <c r="AS992" i="6"/>
  <c r="AS146" i="6"/>
  <c r="AW146" i="6" s="1"/>
  <c r="AS416" i="6"/>
  <c r="AW416" i="6" s="1"/>
  <c r="AS172" i="6"/>
  <c r="AS419" i="6"/>
  <c r="AS668" i="6"/>
  <c r="AS374" i="6"/>
  <c r="AS641" i="6"/>
  <c r="AS313" i="6"/>
  <c r="AS566" i="6"/>
  <c r="AS268" i="6"/>
  <c r="AS537" i="6"/>
  <c r="AW537" i="6" s="1"/>
  <c r="AS790" i="6"/>
  <c r="AS1046" i="6"/>
  <c r="AS777" i="6"/>
  <c r="AS1033" i="6"/>
  <c r="AS732" i="6"/>
  <c r="AS988" i="6"/>
  <c r="AS1310" i="6"/>
  <c r="AS911" i="6"/>
  <c r="AS1167" i="6"/>
  <c r="AS850" i="6"/>
  <c r="AS1106" i="6"/>
  <c r="AS789" i="6"/>
  <c r="AS1045" i="6"/>
  <c r="AS712" i="6"/>
  <c r="AW712" i="6" s="1"/>
  <c r="AS968" i="6"/>
  <c r="AS1227" i="6"/>
  <c r="AS859" i="6"/>
  <c r="AS1115" i="6"/>
  <c r="AS766" i="6"/>
  <c r="AS1022" i="6"/>
  <c r="AS737" i="6"/>
  <c r="AS993" i="6"/>
  <c r="AS692" i="6"/>
  <c r="AS948" i="6"/>
  <c r="AS1204" i="6"/>
  <c r="AS839" i="6"/>
  <c r="AS1095" i="6"/>
  <c r="AS778" i="6"/>
  <c r="AS1034" i="6"/>
  <c r="AS669" i="6"/>
  <c r="AW669" i="6" s="1"/>
  <c r="AS925" i="6"/>
  <c r="AS1181" i="6"/>
  <c r="AS1258" i="6"/>
  <c r="AS1235" i="6"/>
  <c r="AS1228" i="6"/>
  <c r="AS1282" i="6"/>
  <c r="AW29" i="6" l="1"/>
  <c r="AW1299" i="6"/>
  <c r="AW1251" i="6"/>
  <c r="AW659" i="6"/>
  <c r="AW1209" i="6"/>
  <c r="AW349" i="6"/>
  <c r="AW993" i="6"/>
  <c r="AW1177" i="6"/>
  <c r="AW1022" i="6"/>
  <c r="AW1006" i="6"/>
  <c r="AW407" i="6"/>
  <c r="AW718" i="6"/>
  <c r="AW252" i="6"/>
  <c r="AW189" i="6"/>
  <c r="AW201" i="6"/>
  <c r="AW963" i="6"/>
  <c r="AW1035" i="6"/>
  <c r="AW236" i="6"/>
  <c r="AW684" i="6"/>
  <c r="AW581" i="6"/>
  <c r="AW123" i="6"/>
  <c r="AW1061" i="6"/>
  <c r="AW384" i="6"/>
  <c r="AW88" i="6"/>
  <c r="AW1266" i="6"/>
  <c r="AW903" i="6"/>
  <c r="AW656" i="6"/>
  <c r="AW445" i="6"/>
  <c r="AW114" i="6"/>
  <c r="AW944" i="6"/>
  <c r="AW207" i="6"/>
  <c r="AW600" i="6"/>
  <c r="AW911" i="6"/>
  <c r="AW1276" i="6"/>
  <c r="AW449" i="6"/>
  <c r="AW974" i="6"/>
  <c r="AW562" i="6"/>
  <c r="AW470" i="6"/>
  <c r="AW713" i="6"/>
  <c r="AW1070" i="6"/>
  <c r="AW442" i="6"/>
  <c r="AW953" i="6"/>
  <c r="AW335" i="6"/>
  <c r="AW639" i="6"/>
  <c r="AW1193" i="6"/>
  <c r="AW737" i="6"/>
  <c r="AW1212" i="6"/>
  <c r="AW1196" i="6"/>
  <c r="AW966" i="6"/>
  <c r="AW750" i="6"/>
  <c r="AW361" i="6"/>
  <c r="AW873" i="6"/>
  <c r="AW1051" i="6"/>
  <c r="AW582" i="6"/>
  <c r="AW54" i="6"/>
  <c r="AW707" i="6"/>
  <c r="AW824" i="6"/>
  <c r="AW313" i="6"/>
  <c r="AW1191" i="6"/>
  <c r="AW328" i="6"/>
  <c r="AW238" i="6"/>
  <c r="AW765" i="6"/>
  <c r="AW96" i="6"/>
  <c r="AW1289" i="6"/>
  <c r="AW1245" i="6"/>
  <c r="AW182" i="6"/>
  <c r="AW688" i="6"/>
  <c r="AW512" i="6"/>
  <c r="AW427" i="6"/>
  <c r="AW544" i="6"/>
  <c r="AW1037" i="6"/>
  <c r="AW1159" i="6"/>
  <c r="AW186" i="6"/>
  <c r="AW351" i="6"/>
  <c r="AW697" i="6"/>
  <c r="AW1131" i="6"/>
  <c r="AW426" i="6"/>
  <c r="AW1038" i="6"/>
  <c r="AW1099" i="6"/>
  <c r="AW710" i="6"/>
  <c r="AW1083" i="6"/>
  <c r="AW1180" i="6"/>
  <c r="AW468" i="6"/>
  <c r="AW1078" i="6"/>
  <c r="AW1125" i="6"/>
  <c r="AW1132" i="6"/>
  <c r="AW173" i="6"/>
  <c r="AV5" i="8"/>
  <c r="L13" i="8"/>
  <c r="AW935" i="6"/>
  <c r="AW594" i="6"/>
  <c r="AW214" i="6"/>
  <c r="AW145" i="6"/>
  <c r="AW1050" i="6"/>
  <c r="AW866" i="6"/>
  <c r="AW1023" i="6"/>
  <c r="AW140" i="6"/>
  <c r="AW1280" i="6"/>
  <c r="AW964" i="6"/>
  <c r="AW171" i="6"/>
  <c r="AW284" i="6"/>
  <c r="AW989" i="6"/>
  <c r="AW1029" i="6"/>
  <c r="AW259" i="6"/>
  <c r="AW115" i="6"/>
  <c r="AW700" i="6"/>
  <c r="AW358" i="6"/>
  <c r="AW1128" i="6"/>
  <c r="AW869" i="6"/>
  <c r="AW876" i="6"/>
  <c r="AW1284" i="6"/>
  <c r="AW679" i="6"/>
  <c r="AW341" i="6"/>
  <c r="AW570" i="6"/>
  <c r="AW616" i="6"/>
  <c r="AW1175" i="6"/>
  <c r="AW325" i="6"/>
  <c r="AW767" i="6"/>
  <c r="AW110" i="6"/>
  <c r="AW708" i="6"/>
  <c r="AW431" i="6"/>
  <c r="AW548" i="6"/>
  <c r="AW733" i="6"/>
  <c r="AW773" i="6"/>
  <c r="AW605" i="6"/>
  <c r="AW446" i="6"/>
  <c r="AW641" i="6"/>
  <c r="AW705" i="6"/>
  <c r="AW774" i="6"/>
  <c r="AW332" i="6"/>
  <c r="AW1176" i="6"/>
  <c r="AW664" i="6"/>
  <c r="AW998" i="6"/>
  <c r="AW859" i="6"/>
  <c r="AW374" i="6"/>
  <c r="AW244" i="6"/>
  <c r="AW1096" i="6"/>
  <c r="AW726" i="6"/>
  <c r="AW888" i="6"/>
  <c r="AW668" i="6"/>
  <c r="AW337" i="6"/>
  <c r="AW755" i="6"/>
  <c r="AW872" i="6"/>
  <c r="AW595" i="6"/>
  <c r="AW678" i="6"/>
  <c r="AW1186" i="6"/>
  <c r="AW892" i="6"/>
  <c r="AW1170" i="6"/>
  <c r="AW273" i="6"/>
  <c r="AW1226" i="6"/>
  <c r="AW298" i="6"/>
  <c r="AW92" i="6"/>
  <c r="AW1089" i="6"/>
  <c r="AW1268" i="6"/>
  <c r="AW919" i="6"/>
  <c r="AW461" i="6"/>
  <c r="AW23" i="6"/>
  <c r="AW1110" i="6"/>
  <c r="AW1105" i="6"/>
  <c r="AW168" i="6"/>
  <c r="AW1018" i="6"/>
  <c r="AW293" i="6"/>
  <c r="AW80" i="6"/>
  <c r="O107" i="9"/>
  <c r="AW880" i="6"/>
  <c r="AW1173" i="6"/>
  <c r="AW403" i="6"/>
  <c r="AW1117" i="6"/>
  <c r="AW1067" i="6"/>
  <c r="AW930" i="6"/>
  <c r="AW131" i="6"/>
  <c r="AW294" i="6"/>
  <c r="AW102" i="6"/>
  <c r="AW450" i="6"/>
  <c r="AW580" i="6"/>
  <c r="AW1307" i="6"/>
  <c r="AW434" i="6"/>
  <c r="AW854" i="6"/>
  <c r="AW849" i="6"/>
  <c r="AW428" i="6"/>
  <c r="AW609" i="6"/>
  <c r="AW762" i="6"/>
  <c r="AW649" i="6"/>
  <c r="AW991" i="6"/>
  <c r="AW170" i="6"/>
  <c r="AW333" i="6"/>
  <c r="AW174" i="6"/>
  <c r="AW409" i="6"/>
  <c r="AW1181" i="6"/>
  <c r="AW385" i="6"/>
  <c r="AW1205" i="6"/>
  <c r="AW162" i="6"/>
  <c r="AW419" i="6"/>
  <c r="AW72" i="6"/>
  <c r="AW917" i="6"/>
  <c r="AW861" i="6"/>
  <c r="AW901" i="6"/>
  <c r="AW650" i="6"/>
  <c r="AW24" i="6"/>
  <c r="AW723" i="6"/>
  <c r="AW640" i="6"/>
  <c r="AW355" i="6"/>
  <c r="AW46" i="6"/>
  <c r="AW1239" i="6"/>
  <c r="AW613" i="6"/>
  <c r="AW592" i="6"/>
  <c r="AW1228" i="6"/>
  <c r="AW1137" i="6"/>
  <c r="AW203" i="6"/>
  <c r="AW327" i="6"/>
  <c r="AW1282" i="6"/>
  <c r="AW564" i="6"/>
  <c r="AW1155" i="6"/>
  <c r="AW894" i="6"/>
  <c r="AW165" i="6"/>
  <c r="AW356" i="6"/>
  <c r="AW1236" i="6"/>
  <c r="AW1143" i="6"/>
  <c r="AW402" i="6"/>
  <c r="AW735" i="6"/>
  <c r="AW680" i="6"/>
  <c r="AW925" i="6"/>
  <c r="AW972" i="6"/>
  <c r="AW260" i="6"/>
  <c r="AW787" i="6"/>
  <c r="AW172" i="6"/>
  <c r="AW504" i="6"/>
  <c r="AW1133" i="6"/>
  <c r="AW1271" i="6"/>
  <c r="AW334" i="6"/>
  <c r="AW1229" i="6"/>
  <c r="AW387" i="6"/>
  <c r="AW1114" i="6"/>
  <c r="AW116" i="6"/>
  <c r="AW1262" i="6"/>
  <c r="AW967" i="6"/>
  <c r="AW360" i="6"/>
  <c r="AW339" i="6"/>
  <c r="AW251" i="6"/>
  <c r="AW1312" i="6"/>
  <c r="AW881" i="6"/>
  <c r="AW463" i="6"/>
  <c r="AW648" i="6"/>
  <c r="AW1305" i="6"/>
  <c r="AW1121" i="6"/>
  <c r="AW447" i="6"/>
  <c r="AW645" i="6"/>
  <c r="AW899" i="6"/>
  <c r="AW1254" i="6"/>
  <c r="AW502" i="6"/>
  <c r="AW127" i="6"/>
  <c r="AW1275" i="6"/>
  <c r="AW887" i="6"/>
  <c r="AW429" i="6"/>
  <c r="AW618" i="6"/>
  <c r="AW988" i="6"/>
  <c r="AW1165" i="6"/>
  <c r="AW716" i="6"/>
  <c r="AW622" i="6"/>
  <c r="AW933" i="6"/>
  <c r="AW1162" i="6"/>
  <c r="AW978" i="6"/>
  <c r="AW240" i="6"/>
  <c r="AW890" i="6"/>
  <c r="AW962" i="6"/>
  <c r="AW8" i="6"/>
  <c r="AW858" i="6"/>
  <c r="AW138" i="6"/>
  <c r="AW448" i="6"/>
  <c r="AW155" i="6"/>
  <c r="AW711" i="6"/>
  <c r="AW103" i="6"/>
  <c r="AW121" i="6"/>
  <c r="AW1142" i="6"/>
  <c r="AW1182" i="6"/>
  <c r="AW1296" i="6"/>
  <c r="AW865" i="6"/>
  <c r="AW184" i="6"/>
  <c r="AW372" i="6"/>
  <c r="AW1216" i="6"/>
  <c r="AW971" i="6"/>
  <c r="AW249" i="6"/>
  <c r="AW465" i="6"/>
  <c r="AW1250" i="6"/>
  <c r="AW1204" i="6"/>
  <c r="AW415" i="6"/>
  <c r="AW166" i="6"/>
  <c r="AW475" i="6"/>
  <c r="AW436" i="6"/>
  <c r="AW625" i="6"/>
  <c r="AW803" i="6"/>
  <c r="Q107" i="9"/>
  <c r="R107" i="9" s="1"/>
  <c r="AW732" i="6"/>
  <c r="AW491" i="6"/>
  <c r="AW909" i="6"/>
  <c r="AW369" i="6"/>
  <c r="AW893" i="6"/>
  <c r="AW1303" i="6"/>
  <c r="AW331" i="6"/>
  <c r="AW906" i="6"/>
  <c r="AW1135" i="6"/>
  <c r="AW9" i="6"/>
  <c r="AW1258" i="6"/>
  <c r="AW706" i="6"/>
  <c r="AW318" i="6"/>
  <c r="AW1242" i="6"/>
  <c r="AW1260" i="6"/>
  <c r="AW1028" i="6"/>
  <c r="AW373" i="6"/>
  <c r="AW886" i="6"/>
  <c r="AW926" i="6"/>
  <c r="AW460" i="6"/>
  <c r="AW1166" i="6"/>
  <c r="AW444" i="6"/>
  <c r="AW960" i="6"/>
  <c r="AW715" i="6"/>
  <c r="AW483" i="6"/>
  <c r="AW202" i="6"/>
  <c r="AW1273" i="6"/>
  <c r="AW948" i="6"/>
  <c r="AW638" i="6"/>
  <c r="AW503" i="6"/>
  <c r="AW1259" i="6"/>
  <c r="AW459" i="6"/>
  <c r="AW179" i="6"/>
  <c r="AW936" i="6"/>
  <c r="AW406" i="6"/>
  <c r="AW363" i="6"/>
  <c r="AW754" i="6"/>
  <c r="AW994" i="6"/>
  <c r="AW1151" i="6"/>
  <c r="AW34" i="6"/>
  <c r="AW879" i="6"/>
  <c r="AW1310" i="6"/>
  <c r="AW227" i="6"/>
  <c r="AW71" i="6"/>
  <c r="AW983" i="6"/>
  <c r="AW135" i="6"/>
  <c r="AW599" i="6"/>
  <c r="AW1235" i="6"/>
  <c r="AW772" i="6"/>
  <c r="AW169" i="6"/>
  <c r="AW167" i="6"/>
  <c r="AW533" i="6"/>
  <c r="AW1187" i="6"/>
  <c r="AW670" i="6"/>
  <c r="AW197" i="6"/>
  <c r="AW494" i="6"/>
  <c r="AW870" i="6"/>
  <c r="AW910" i="6"/>
  <c r="AW181" i="6"/>
  <c r="AW478" i="6"/>
  <c r="AW704" i="6"/>
  <c r="AW220" i="6"/>
  <c r="AW17" i="6"/>
  <c r="AW1264" i="6"/>
  <c r="AW692" i="6"/>
  <c r="AW412" i="6"/>
  <c r="AW250" i="6"/>
  <c r="AW316" i="6"/>
  <c r="AW521" i="6"/>
  <c r="AW471" i="6"/>
  <c r="AW823" i="6"/>
  <c r="AW382" i="6"/>
  <c r="AW938" i="6"/>
  <c r="AW738" i="6"/>
  <c r="AW895" i="6"/>
  <c r="AW350" i="6"/>
  <c r="AW177" i="6"/>
  <c r="AW586" i="6"/>
  <c r="AW84" i="6"/>
  <c r="AW1119" i="6"/>
  <c r="AW667" i="6"/>
  <c r="AW727" i="6"/>
  <c r="AW495" i="6"/>
  <c r="AW346" i="6"/>
  <c r="AW1113" i="6"/>
  <c r="AW1169" i="6"/>
  <c r="AW479" i="6"/>
  <c r="AW99" i="6"/>
  <c r="AW653" i="6"/>
  <c r="AW931" i="6"/>
  <c r="AW1003" i="6"/>
  <c r="AW1100" i="6"/>
  <c r="AW241" i="6"/>
  <c r="AW1064" i="6"/>
  <c r="AW1164" i="6"/>
  <c r="AW1171" i="6"/>
  <c r="AW654" i="6"/>
  <c r="AW228" i="6"/>
  <c r="AW1005" i="6"/>
  <c r="AW621" i="6"/>
  <c r="AW443" i="6"/>
  <c r="AW1033" i="6"/>
  <c r="AW1134" i="6"/>
  <c r="AW593" i="6"/>
  <c r="AW1140" i="6"/>
  <c r="AW204" i="6"/>
  <c r="AW77" i="6"/>
  <c r="AW1265" i="6"/>
  <c r="AW666" i="6"/>
  <c r="AW602" i="6"/>
  <c r="AW633" i="6"/>
  <c r="AW1053" i="6"/>
  <c r="AW863" i="6"/>
  <c r="AW1278" i="6"/>
  <c r="AW1185" i="6"/>
  <c r="AW242" i="6"/>
  <c r="AW642" i="6"/>
  <c r="AW857" i="6"/>
  <c r="AW913" i="6"/>
  <c r="AW229" i="6"/>
  <c r="AW583" i="6"/>
  <c r="AW569" i="6"/>
  <c r="AW675" i="6"/>
  <c r="AW747" i="6"/>
  <c r="AW844" i="6"/>
  <c r="AW36" i="6"/>
  <c r="AW915" i="6"/>
  <c r="AW987" i="6"/>
  <c r="AW499" i="6"/>
  <c r="AW10" i="6"/>
  <c r="AW749" i="6"/>
  <c r="AW1045" i="6"/>
  <c r="AW368" i="6"/>
  <c r="AW183" i="6"/>
  <c r="AW777" i="6"/>
  <c r="AW878" i="6"/>
  <c r="AW486" i="6"/>
  <c r="AW340" i="6"/>
  <c r="O13" i="3"/>
  <c r="K76" i="3"/>
  <c r="K75" i="3"/>
  <c r="AA75" i="3" s="1"/>
  <c r="K74" i="3"/>
  <c r="AA74" i="3" s="1"/>
  <c r="K73" i="3"/>
  <c r="AA73" i="3" s="1"/>
  <c r="K70" i="3"/>
  <c r="K69" i="3"/>
  <c r="AA69" i="3" s="1"/>
  <c r="K68" i="3"/>
  <c r="AA68" i="3" s="1"/>
  <c r="K67" i="3"/>
  <c r="AA67" i="3" s="1"/>
  <c r="K66" i="3"/>
  <c r="AA66" i="3" s="1"/>
  <c r="K63" i="3"/>
  <c r="K62" i="3"/>
  <c r="AA62" i="3" s="1"/>
  <c r="K61" i="3"/>
  <c r="AA61" i="3" s="1"/>
  <c r="K60" i="3"/>
  <c r="AA60" i="3" s="1"/>
  <c r="K59" i="3"/>
  <c r="AA59" i="3" s="1"/>
  <c r="K58" i="3"/>
  <c r="AA58" i="3" s="1"/>
  <c r="K55" i="3"/>
  <c r="K54" i="3"/>
  <c r="AA54" i="3" s="1"/>
  <c r="K53" i="3"/>
  <c r="K50" i="3"/>
  <c r="K49" i="3"/>
  <c r="AA49" i="3" s="1"/>
  <c r="K48" i="3"/>
  <c r="AA48" i="3" s="1"/>
  <c r="K47" i="3"/>
  <c r="AA47" i="3" s="1"/>
  <c r="K46" i="3"/>
  <c r="AA46" i="3" s="1"/>
  <c r="K45" i="3"/>
  <c r="AA45" i="3" s="1"/>
  <c r="K44" i="3"/>
  <c r="AA44" i="3" s="1"/>
  <c r="K43" i="3"/>
  <c r="AA43" i="3" s="1"/>
  <c r="K42" i="3"/>
  <c r="AA42" i="3" s="1"/>
  <c r="K41" i="3"/>
  <c r="AA41" i="3" s="1"/>
  <c r="K40" i="3"/>
  <c r="AA40" i="3" s="1"/>
  <c r="K39" i="3"/>
  <c r="AA39" i="3" s="1"/>
  <c r="K38" i="3"/>
  <c r="AA38" i="3" s="1"/>
  <c r="K34" i="3"/>
  <c r="K33" i="3"/>
  <c r="K32" i="3"/>
  <c r="AA32" i="3" s="1"/>
  <c r="K31" i="3"/>
  <c r="AA31" i="3" s="1"/>
  <c r="K30" i="3"/>
  <c r="AA30" i="3" s="1"/>
  <c r="K29" i="3"/>
  <c r="AA29" i="3" s="1"/>
  <c r="K28" i="3"/>
  <c r="AA28" i="3" s="1"/>
  <c r="K27" i="3"/>
  <c r="AA27" i="3" s="1"/>
  <c r="K24" i="3"/>
  <c r="K23" i="3"/>
  <c r="AA23" i="3" s="1"/>
  <c r="K22" i="3"/>
  <c r="AA22" i="3" s="1"/>
  <c r="K21" i="3"/>
  <c r="AA21" i="3" s="1"/>
  <c r="K20" i="3"/>
  <c r="AA20" i="3" s="1"/>
  <c r="K19" i="3"/>
  <c r="K18" i="3"/>
  <c r="AA18" i="3" s="1"/>
  <c r="K17" i="3"/>
  <c r="AA17" i="3" s="1"/>
  <c r="K14" i="3"/>
  <c r="K13" i="3"/>
  <c r="AA13" i="3" s="1"/>
  <c r="K12" i="3"/>
  <c r="AA12" i="3" s="1"/>
  <c r="K11" i="3"/>
  <c r="AA11" i="3" s="1"/>
  <c r="K10" i="3"/>
  <c r="AA10" i="3" s="1"/>
  <c r="K9" i="3"/>
  <c r="AA9" i="3" s="1"/>
  <c r="K8" i="3"/>
  <c r="AA8" i="3" s="1"/>
  <c r="X1310" i="1"/>
  <c r="AC1310" i="1" s="1"/>
  <c r="X1309" i="1"/>
  <c r="AC1309" i="1" s="1"/>
  <c r="X1308" i="1"/>
  <c r="AC1308" i="1" s="1"/>
  <c r="X1307" i="1"/>
  <c r="AC1307" i="1" s="1"/>
  <c r="X1306" i="1"/>
  <c r="AC1306" i="1" s="1"/>
  <c r="X1305" i="1"/>
  <c r="AC1305" i="1" s="1"/>
  <c r="X1304" i="1"/>
  <c r="AC1304" i="1" s="1"/>
  <c r="X1303" i="1"/>
  <c r="AC1303" i="1" s="1"/>
  <c r="X1302" i="1"/>
  <c r="AC1302" i="1" s="1"/>
  <c r="X1301" i="1"/>
  <c r="AC1301" i="1" s="1"/>
  <c r="X1300" i="1"/>
  <c r="AC1300" i="1" s="1"/>
  <c r="X1299" i="1"/>
  <c r="AC1299" i="1" s="1"/>
  <c r="X1298" i="1"/>
  <c r="AC1298" i="1" s="1"/>
  <c r="X1297" i="1"/>
  <c r="AC1297" i="1" s="1"/>
  <c r="X1296" i="1"/>
  <c r="AC1296" i="1" s="1"/>
  <c r="X1295" i="1"/>
  <c r="AC1295" i="1" s="1"/>
  <c r="X1294" i="1"/>
  <c r="AC1294" i="1" s="1"/>
  <c r="X1293" i="1"/>
  <c r="AC1293" i="1" s="1"/>
  <c r="X1292" i="1"/>
  <c r="AC1292" i="1" s="1"/>
  <c r="X1291" i="1"/>
  <c r="AC1291" i="1" s="1"/>
  <c r="X1290" i="1"/>
  <c r="AC1290" i="1" s="1"/>
  <c r="X1289" i="1"/>
  <c r="AC1289" i="1" s="1"/>
  <c r="X1288" i="1"/>
  <c r="AC1288" i="1" s="1"/>
  <c r="X1287" i="1"/>
  <c r="AC1287" i="1" s="1"/>
  <c r="X1286" i="1"/>
  <c r="AC1286" i="1" s="1"/>
  <c r="X1285" i="1"/>
  <c r="AC1285" i="1" s="1"/>
  <c r="X1284" i="1"/>
  <c r="AC1284" i="1" s="1"/>
  <c r="X1283" i="1"/>
  <c r="AC1283" i="1" s="1"/>
  <c r="X1282" i="1"/>
  <c r="AC1282" i="1" s="1"/>
  <c r="X1281" i="1"/>
  <c r="AC1281" i="1" s="1"/>
  <c r="X1280" i="1"/>
  <c r="AC1280" i="1" s="1"/>
  <c r="X1279" i="1"/>
  <c r="AC1279" i="1" s="1"/>
  <c r="X1278" i="1"/>
  <c r="AC1278" i="1" s="1"/>
  <c r="X1277" i="1"/>
  <c r="AC1277" i="1" s="1"/>
  <c r="X1276" i="1"/>
  <c r="AC1276" i="1" s="1"/>
  <c r="X1275" i="1"/>
  <c r="AC1275" i="1" s="1"/>
  <c r="X1274" i="1"/>
  <c r="AC1274" i="1" s="1"/>
  <c r="X1273" i="1"/>
  <c r="AC1273" i="1" s="1"/>
  <c r="X1272" i="1"/>
  <c r="AC1272" i="1" s="1"/>
  <c r="X1271" i="1"/>
  <c r="AC1271" i="1" s="1"/>
  <c r="X1270" i="1"/>
  <c r="AC1270" i="1" s="1"/>
  <c r="X1269" i="1"/>
  <c r="AC1269" i="1" s="1"/>
  <c r="X1268" i="1"/>
  <c r="AC1268" i="1" s="1"/>
  <c r="X1267" i="1"/>
  <c r="AC1267" i="1" s="1"/>
  <c r="X1266" i="1"/>
  <c r="AC1266" i="1" s="1"/>
  <c r="X1265" i="1"/>
  <c r="AC1265" i="1" s="1"/>
  <c r="X1264" i="1"/>
  <c r="AC1264" i="1" s="1"/>
  <c r="X1263" i="1"/>
  <c r="AC1263" i="1" s="1"/>
  <c r="X1262" i="1"/>
  <c r="AC1262" i="1" s="1"/>
  <c r="X1261" i="1"/>
  <c r="AC1261" i="1" s="1"/>
  <c r="X1260" i="1"/>
  <c r="AC1260" i="1" s="1"/>
  <c r="X1259" i="1"/>
  <c r="AC1259" i="1" s="1"/>
  <c r="X1258" i="1"/>
  <c r="AC1258" i="1" s="1"/>
  <c r="X1257" i="1"/>
  <c r="AC1257" i="1" s="1"/>
  <c r="X1256" i="1"/>
  <c r="AC1256" i="1" s="1"/>
  <c r="X1255" i="1"/>
  <c r="AC1255" i="1" s="1"/>
  <c r="X1254" i="1"/>
  <c r="AC1254" i="1" s="1"/>
  <c r="X1253" i="1"/>
  <c r="AC1253" i="1" s="1"/>
  <c r="X1252" i="1"/>
  <c r="AC1252" i="1" s="1"/>
  <c r="X1251" i="1"/>
  <c r="AC1251" i="1" s="1"/>
  <c r="X1250" i="1"/>
  <c r="AC1250" i="1" s="1"/>
  <c r="X1249" i="1"/>
  <c r="AC1249" i="1" s="1"/>
  <c r="X1248" i="1"/>
  <c r="AC1248" i="1" s="1"/>
  <c r="X1247" i="1"/>
  <c r="AC1247" i="1" s="1"/>
  <c r="X1246" i="1"/>
  <c r="AC1246" i="1" s="1"/>
  <c r="X1245" i="1"/>
  <c r="AC1245" i="1" s="1"/>
  <c r="X1244" i="1"/>
  <c r="AC1244" i="1" s="1"/>
  <c r="X1243" i="1"/>
  <c r="AC1243" i="1" s="1"/>
  <c r="X1242" i="1"/>
  <c r="AC1242" i="1" s="1"/>
  <c r="X1241" i="1"/>
  <c r="AC1241" i="1" s="1"/>
  <c r="X1240" i="1"/>
  <c r="AC1240" i="1" s="1"/>
  <c r="X1239" i="1"/>
  <c r="AC1239" i="1" s="1"/>
  <c r="X1238" i="1"/>
  <c r="AC1238" i="1" s="1"/>
  <c r="X1237" i="1"/>
  <c r="AC1237" i="1" s="1"/>
  <c r="X1236" i="1"/>
  <c r="AC1236" i="1" s="1"/>
  <c r="X1235" i="1"/>
  <c r="AC1235" i="1" s="1"/>
  <c r="X1234" i="1"/>
  <c r="AC1234" i="1" s="1"/>
  <c r="X1233" i="1"/>
  <c r="AC1233" i="1" s="1"/>
  <c r="X1232" i="1"/>
  <c r="AC1232" i="1" s="1"/>
  <c r="X1231" i="1"/>
  <c r="AC1231" i="1" s="1"/>
  <c r="X1230" i="1"/>
  <c r="AC1230" i="1" s="1"/>
  <c r="X1229" i="1"/>
  <c r="AC1229" i="1" s="1"/>
  <c r="X1228" i="1"/>
  <c r="AC1228" i="1" s="1"/>
  <c r="X1227" i="1"/>
  <c r="AC1227" i="1" s="1"/>
  <c r="X1226" i="1"/>
  <c r="AC1226" i="1" s="1"/>
  <c r="X1225" i="1"/>
  <c r="AC1225" i="1" s="1"/>
  <c r="X1224" i="1"/>
  <c r="AC1224" i="1" s="1"/>
  <c r="X1223" i="1"/>
  <c r="AC1223" i="1" s="1"/>
  <c r="X1222" i="1"/>
  <c r="AC1222" i="1" s="1"/>
  <c r="X1221" i="1"/>
  <c r="AC1221" i="1" s="1"/>
  <c r="X1220" i="1"/>
  <c r="AC1220" i="1" s="1"/>
  <c r="X1219" i="1"/>
  <c r="AC1219" i="1" s="1"/>
  <c r="X1218" i="1"/>
  <c r="AC1218" i="1" s="1"/>
  <c r="X1217" i="1"/>
  <c r="AC1217" i="1" s="1"/>
  <c r="X1216" i="1"/>
  <c r="AC1216" i="1" s="1"/>
  <c r="X1215" i="1"/>
  <c r="AC1215" i="1" s="1"/>
  <c r="X1214" i="1"/>
  <c r="AC1214" i="1" s="1"/>
  <c r="X1213" i="1"/>
  <c r="AC1213" i="1" s="1"/>
  <c r="X1212" i="1"/>
  <c r="AC1212" i="1" s="1"/>
  <c r="X1211" i="1"/>
  <c r="AC1211" i="1" s="1"/>
  <c r="X1210" i="1"/>
  <c r="AC1210" i="1" s="1"/>
  <c r="X1209" i="1"/>
  <c r="AC1209" i="1" s="1"/>
  <c r="X1208" i="1"/>
  <c r="AC1208" i="1" s="1"/>
  <c r="X1207" i="1"/>
  <c r="AC1207" i="1" s="1"/>
  <c r="X1206" i="1"/>
  <c r="AC1206" i="1" s="1"/>
  <c r="X1205" i="1"/>
  <c r="AC1205" i="1" s="1"/>
  <c r="X1204" i="1"/>
  <c r="AC1204" i="1" s="1"/>
  <c r="X1203" i="1"/>
  <c r="AC1203" i="1" s="1"/>
  <c r="X1202" i="1"/>
  <c r="AC1202" i="1" s="1"/>
  <c r="X1201" i="1"/>
  <c r="AC1201" i="1" s="1"/>
  <c r="X1200" i="1"/>
  <c r="AC1200" i="1" s="1"/>
  <c r="X1199" i="1"/>
  <c r="AC1199" i="1" s="1"/>
  <c r="X1198" i="1"/>
  <c r="AC1198" i="1" s="1"/>
  <c r="X1197" i="1"/>
  <c r="AC1197" i="1" s="1"/>
  <c r="X1196" i="1"/>
  <c r="AC1196" i="1" s="1"/>
  <c r="X1195" i="1"/>
  <c r="AC1195" i="1" s="1"/>
  <c r="X1194" i="1"/>
  <c r="AC1194" i="1" s="1"/>
  <c r="X1193" i="1"/>
  <c r="AC1193" i="1" s="1"/>
  <c r="X1192" i="1"/>
  <c r="AC1192" i="1" s="1"/>
  <c r="X1191" i="1"/>
  <c r="AC1191" i="1" s="1"/>
  <c r="X1190" i="1"/>
  <c r="AC1190" i="1" s="1"/>
  <c r="X1189" i="1"/>
  <c r="AC1189" i="1" s="1"/>
  <c r="X1188" i="1"/>
  <c r="AC1188" i="1" s="1"/>
  <c r="X1187" i="1"/>
  <c r="AC1187" i="1" s="1"/>
  <c r="X1186" i="1"/>
  <c r="AC1186" i="1" s="1"/>
  <c r="X1185" i="1"/>
  <c r="AC1185" i="1" s="1"/>
  <c r="X1184" i="1"/>
  <c r="AC1184" i="1" s="1"/>
  <c r="X1183" i="1"/>
  <c r="AC1183" i="1" s="1"/>
  <c r="X1182" i="1"/>
  <c r="AC1182" i="1" s="1"/>
  <c r="X1181" i="1"/>
  <c r="AC1181" i="1" s="1"/>
  <c r="X1180" i="1"/>
  <c r="AC1180" i="1" s="1"/>
  <c r="X1179" i="1"/>
  <c r="AC1179" i="1" s="1"/>
  <c r="X1178" i="1"/>
  <c r="AC1178" i="1" s="1"/>
  <c r="X1177" i="1"/>
  <c r="AC1177" i="1" s="1"/>
  <c r="X1176" i="1"/>
  <c r="AC1176" i="1" s="1"/>
  <c r="X1175" i="1"/>
  <c r="AC1175" i="1" s="1"/>
  <c r="X1174" i="1"/>
  <c r="AC1174" i="1" s="1"/>
  <c r="X1173" i="1"/>
  <c r="AC1173" i="1" s="1"/>
  <c r="X1172" i="1"/>
  <c r="AC1172" i="1" s="1"/>
  <c r="X1171" i="1"/>
  <c r="AC1171" i="1" s="1"/>
  <c r="X1170" i="1"/>
  <c r="AC1170" i="1" s="1"/>
  <c r="X1169" i="1"/>
  <c r="AC1169" i="1" s="1"/>
  <c r="X1168" i="1"/>
  <c r="AC1168" i="1" s="1"/>
  <c r="X1167" i="1"/>
  <c r="AC1167" i="1" s="1"/>
  <c r="X1166" i="1"/>
  <c r="AC1166" i="1" s="1"/>
  <c r="X1165" i="1"/>
  <c r="AC1165" i="1" s="1"/>
  <c r="X1164" i="1"/>
  <c r="AC1164" i="1" s="1"/>
  <c r="X1163" i="1"/>
  <c r="AC1163" i="1" s="1"/>
  <c r="X1162" i="1"/>
  <c r="AC1162" i="1" s="1"/>
  <c r="X1161" i="1"/>
  <c r="AC1161" i="1" s="1"/>
  <c r="X1160" i="1"/>
  <c r="AC1160" i="1" s="1"/>
  <c r="X1159" i="1"/>
  <c r="AC1159" i="1" s="1"/>
  <c r="X1158" i="1"/>
  <c r="AC1158" i="1" s="1"/>
  <c r="X1157" i="1"/>
  <c r="AC1157" i="1" s="1"/>
  <c r="X1156" i="1"/>
  <c r="AC1156" i="1" s="1"/>
  <c r="X1155" i="1"/>
  <c r="AC1155" i="1" s="1"/>
  <c r="X1154" i="1"/>
  <c r="AC1154" i="1" s="1"/>
  <c r="X1153" i="1"/>
  <c r="AC1153" i="1" s="1"/>
  <c r="X1152" i="1"/>
  <c r="AC1152" i="1" s="1"/>
  <c r="X1151" i="1"/>
  <c r="AC1151" i="1" s="1"/>
  <c r="X1150" i="1"/>
  <c r="AC1150" i="1" s="1"/>
  <c r="X1149" i="1"/>
  <c r="AC1149" i="1" s="1"/>
  <c r="X1148" i="1"/>
  <c r="AC1148" i="1" s="1"/>
  <c r="X1147" i="1"/>
  <c r="AC1147" i="1" s="1"/>
  <c r="X1146" i="1"/>
  <c r="AC1146" i="1" s="1"/>
  <c r="X1145" i="1"/>
  <c r="AC1145" i="1" s="1"/>
  <c r="X1144" i="1"/>
  <c r="AC1144" i="1" s="1"/>
  <c r="X1143" i="1"/>
  <c r="AC1143" i="1" s="1"/>
  <c r="X1142" i="1"/>
  <c r="AC1142" i="1" s="1"/>
  <c r="X1141" i="1"/>
  <c r="AC1141" i="1" s="1"/>
  <c r="X1140" i="1"/>
  <c r="AC1140" i="1" s="1"/>
  <c r="X1139" i="1"/>
  <c r="AC1139" i="1" s="1"/>
  <c r="X1138" i="1"/>
  <c r="AC1138" i="1" s="1"/>
  <c r="X1137" i="1"/>
  <c r="AC1137" i="1" s="1"/>
  <c r="X1136" i="1"/>
  <c r="AC1136" i="1" s="1"/>
  <c r="X1135" i="1"/>
  <c r="AC1135" i="1" s="1"/>
  <c r="X1134" i="1"/>
  <c r="AC1134" i="1" s="1"/>
  <c r="X1133" i="1"/>
  <c r="AC1133" i="1" s="1"/>
  <c r="X1132" i="1"/>
  <c r="AC1132" i="1" s="1"/>
  <c r="X1131" i="1"/>
  <c r="AC1131" i="1" s="1"/>
  <c r="X1130" i="1"/>
  <c r="AC1130" i="1" s="1"/>
  <c r="X1129" i="1"/>
  <c r="AC1129" i="1" s="1"/>
  <c r="X1128" i="1"/>
  <c r="AC1128" i="1" s="1"/>
  <c r="X1127" i="1"/>
  <c r="AC1127" i="1" s="1"/>
  <c r="X1126" i="1"/>
  <c r="AC1126" i="1" s="1"/>
  <c r="X1125" i="1"/>
  <c r="AC1125" i="1" s="1"/>
  <c r="X1124" i="1"/>
  <c r="AC1124" i="1" s="1"/>
  <c r="X1123" i="1"/>
  <c r="AC1123" i="1" s="1"/>
  <c r="X1122" i="1"/>
  <c r="AC1122" i="1" s="1"/>
  <c r="X1121" i="1"/>
  <c r="AC1121" i="1" s="1"/>
  <c r="X1120" i="1"/>
  <c r="AC1120" i="1" s="1"/>
  <c r="X1119" i="1"/>
  <c r="AC1119" i="1" s="1"/>
  <c r="X1118" i="1"/>
  <c r="AC1118" i="1" s="1"/>
  <c r="X1117" i="1"/>
  <c r="AC1117" i="1" s="1"/>
  <c r="X1116" i="1"/>
  <c r="AC1116" i="1" s="1"/>
  <c r="X1115" i="1"/>
  <c r="AC1115" i="1" s="1"/>
  <c r="X1114" i="1"/>
  <c r="AC1114" i="1" s="1"/>
  <c r="X1113" i="1"/>
  <c r="AC1113" i="1" s="1"/>
  <c r="X1112" i="1"/>
  <c r="AC1112" i="1" s="1"/>
  <c r="X1111" i="1"/>
  <c r="AC1111" i="1" s="1"/>
  <c r="X1110" i="1"/>
  <c r="AC1110" i="1" s="1"/>
  <c r="X1109" i="1"/>
  <c r="AC1109" i="1" s="1"/>
  <c r="X1108" i="1"/>
  <c r="AC1108" i="1" s="1"/>
  <c r="X1107" i="1"/>
  <c r="AC1107" i="1" s="1"/>
  <c r="X1106" i="1"/>
  <c r="AC1106" i="1" s="1"/>
  <c r="X1105" i="1"/>
  <c r="AC1105" i="1" s="1"/>
  <c r="X1104" i="1"/>
  <c r="AC1104" i="1" s="1"/>
  <c r="X1103" i="1"/>
  <c r="AC1103" i="1" s="1"/>
  <c r="X1102" i="1"/>
  <c r="AC1102" i="1" s="1"/>
  <c r="X1101" i="1"/>
  <c r="AC1101" i="1" s="1"/>
  <c r="X1100" i="1"/>
  <c r="AC1100" i="1" s="1"/>
  <c r="X1099" i="1"/>
  <c r="AC1099" i="1" s="1"/>
  <c r="X1098" i="1"/>
  <c r="AC1098" i="1" s="1"/>
  <c r="X1097" i="1"/>
  <c r="AC1097" i="1" s="1"/>
  <c r="X1096" i="1"/>
  <c r="AC1096" i="1" s="1"/>
  <c r="X1095" i="1"/>
  <c r="AC1095" i="1" s="1"/>
  <c r="X1094" i="1"/>
  <c r="AC1094" i="1" s="1"/>
  <c r="X1093" i="1"/>
  <c r="AC1093" i="1" s="1"/>
  <c r="X1092" i="1"/>
  <c r="AC1092" i="1" s="1"/>
  <c r="X1091" i="1"/>
  <c r="AC1091" i="1" s="1"/>
  <c r="X1090" i="1"/>
  <c r="AC1090" i="1" s="1"/>
  <c r="X1089" i="1"/>
  <c r="AC1089" i="1" s="1"/>
  <c r="X1088" i="1"/>
  <c r="AC1088" i="1" s="1"/>
  <c r="X1087" i="1"/>
  <c r="AC1087" i="1" s="1"/>
  <c r="X1086" i="1"/>
  <c r="AC1086" i="1" s="1"/>
  <c r="X1085" i="1"/>
  <c r="AC1085" i="1" s="1"/>
  <c r="X1084" i="1"/>
  <c r="AC1084" i="1" s="1"/>
  <c r="X1083" i="1"/>
  <c r="AC1083" i="1" s="1"/>
  <c r="X1082" i="1"/>
  <c r="AC1082" i="1" s="1"/>
  <c r="X1081" i="1"/>
  <c r="AC1081" i="1" s="1"/>
  <c r="X1080" i="1"/>
  <c r="AC1080" i="1" s="1"/>
  <c r="X1079" i="1"/>
  <c r="AC1079" i="1" s="1"/>
  <c r="X1078" i="1"/>
  <c r="AC1078" i="1" s="1"/>
  <c r="X1077" i="1"/>
  <c r="AC1077" i="1" s="1"/>
  <c r="X1076" i="1"/>
  <c r="AC1076" i="1" s="1"/>
  <c r="X1075" i="1"/>
  <c r="AC1075" i="1" s="1"/>
  <c r="X1074" i="1"/>
  <c r="AC1074" i="1" s="1"/>
  <c r="X1073" i="1"/>
  <c r="AC1073" i="1" s="1"/>
  <c r="X1072" i="1"/>
  <c r="AC1072" i="1" s="1"/>
  <c r="X1071" i="1"/>
  <c r="AC1071" i="1" s="1"/>
  <c r="X1070" i="1"/>
  <c r="AC1070" i="1" s="1"/>
  <c r="X1069" i="1"/>
  <c r="AC1069" i="1" s="1"/>
  <c r="X1068" i="1"/>
  <c r="AC1068" i="1" s="1"/>
  <c r="X1067" i="1"/>
  <c r="AC1067" i="1" s="1"/>
  <c r="X1066" i="1"/>
  <c r="AC1066" i="1" s="1"/>
  <c r="X1065" i="1"/>
  <c r="AC1065" i="1" s="1"/>
  <c r="X1064" i="1"/>
  <c r="AC1064" i="1" s="1"/>
  <c r="X1063" i="1"/>
  <c r="AC1063" i="1" s="1"/>
  <c r="X1062" i="1"/>
  <c r="AC1062" i="1" s="1"/>
  <c r="X1061" i="1"/>
  <c r="AC1061" i="1" s="1"/>
  <c r="X1060" i="1"/>
  <c r="AC1060" i="1" s="1"/>
  <c r="X1059" i="1"/>
  <c r="AC1059" i="1" s="1"/>
  <c r="X1058" i="1"/>
  <c r="AC1058" i="1" s="1"/>
  <c r="X1057" i="1"/>
  <c r="AC1057" i="1" s="1"/>
  <c r="X1056" i="1"/>
  <c r="AC1056" i="1" s="1"/>
  <c r="X1055" i="1"/>
  <c r="AC1055" i="1" s="1"/>
  <c r="X1054" i="1"/>
  <c r="AC1054" i="1" s="1"/>
  <c r="X1053" i="1"/>
  <c r="AC1053" i="1" s="1"/>
  <c r="X1052" i="1"/>
  <c r="AC1052" i="1" s="1"/>
  <c r="X1051" i="1"/>
  <c r="AC1051" i="1" s="1"/>
  <c r="X1050" i="1"/>
  <c r="AC1050" i="1" s="1"/>
  <c r="X1049" i="1"/>
  <c r="AC1049" i="1" s="1"/>
  <c r="X1048" i="1"/>
  <c r="AC1048" i="1" s="1"/>
  <c r="X1047" i="1"/>
  <c r="AC1047" i="1" s="1"/>
  <c r="X1046" i="1"/>
  <c r="AC1046" i="1" s="1"/>
  <c r="X1045" i="1"/>
  <c r="AC1045" i="1" s="1"/>
  <c r="X1044" i="1"/>
  <c r="AC1044" i="1" s="1"/>
  <c r="X1043" i="1"/>
  <c r="AC1043" i="1" s="1"/>
  <c r="X1042" i="1"/>
  <c r="AC1042" i="1" s="1"/>
  <c r="X1041" i="1"/>
  <c r="AC1041" i="1" s="1"/>
  <c r="X1040" i="1"/>
  <c r="AC1040" i="1" s="1"/>
  <c r="X1039" i="1"/>
  <c r="AC1039" i="1" s="1"/>
  <c r="X1038" i="1"/>
  <c r="AC1038" i="1" s="1"/>
  <c r="X1037" i="1"/>
  <c r="AC1037" i="1" s="1"/>
  <c r="X1036" i="1"/>
  <c r="AC1036" i="1" s="1"/>
  <c r="X1035" i="1"/>
  <c r="AC1035" i="1" s="1"/>
  <c r="X1034" i="1"/>
  <c r="AC1034" i="1" s="1"/>
  <c r="X1033" i="1"/>
  <c r="AC1033" i="1" s="1"/>
  <c r="X1032" i="1"/>
  <c r="AC1032" i="1" s="1"/>
  <c r="X1031" i="1"/>
  <c r="AC1031" i="1" s="1"/>
  <c r="X1030" i="1"/>
  <c r="AC1030" i="1" s="1"/>
  <c r="X1029" i="1"/>
  <c r="AC1029" i="1" s="1"/>
  <c r="X1028" i="1"/>
  <c r="AC1028" i="1" s="1"/>
  <c r="X1027" i="1"/>
  <c r="AC1027" i="1" s="1"/>
  <c r="X1026" i="1"/>
  <c r="AC1026" i="1" s="1"/>
  <c r="X1025" i="1"/>
  <c r="AC1025" i="1" s="1"/>
  <c r="X1024" i="1"/>
  <c r="AC1024" i="1" s="1"/>
  <c r="X1023" i="1"/>
  <c r="AC1023" i="1" s="1"/>
  <c r="X1022" i="1"/>
  <c r="AC1022" i="1" s="1"/>
  <c r="X1021" i="1"/>
  <c r="AC1021" i="1" s="1"/>
  <c r="X1020" i="1"/>
  <c r="AC1020" i="1" s="1"/>
  <c r="X1019" i="1"/>
  <c r="AC1019" i="1" s="1"/>
  <c r="X1018" i="1"/>
  <c r="AC1018" i="1" s="1"/>
  <c r="X1017" i="1"/>
  <c r="AC1017" i="1" s="1"/>
  <c r="X1016" i="1"/>
  <c r="AC1016" i="1" s="1"/>
  <c r="X1015" i="1"/>
  <c r="AC1015" i="1" s="1"/>
  <c r="X1014" i="1"/>
  <c r="AC1014" i="1" s="1"/>
  <c r="X1013" i="1"/>
  <c r="AC1013" i="1" s="1"/>
  <c r="X1012" i="1"/>
  <c r="AC1012" i="1" s="1"/>
  <c r="X1011" i="1"/>
  <c r="AC1011" i="1" s="1"/>
  <c r="X1010" i="1"/>
  <c r="AC1010" i="1" s="1"/>
  <c r="X1009" i="1"/>
  <c r="AC1009" i="1" s="1"/>
  <c r="X1008" i="1"/>
  <c r="AC1008" i="1" s="1"/>
  <c r="X1007" i="1"/>
  <c r="AC1007" i="1" s="1"/>
  <c r="X1006" i="1"/>
  <c r="AC1006" i="1" s="1"/>
  <c r="X1005" i="1"/>
  <c r="AC1005" i="1" s="1"/>
  <c r="X1004" i="1"/>
  <c r="AC1004" i="1" s="1"/>
  <c r="X1003" i="1"/>
  <c r="AC1003" i="1" s="1"/>
  <c r="X1002" i="1"/>
  <c r="AC1002" i="1" s="1"/>
  <c r="X1001" i="1"/>
  <c r="AC1001" i="1" s="1"/>
  <c r="X1000" i="1"/>
  <c r="AC1000" i="1" s="1"/>
  <c r="X999" i="1"/>
  <c r="AC999" i="1" s="1"/>
  <c r="X998" i="1"/>
  <c r="AC998" i="1" s="1"/>
  <c r="X997" i="1"/>
  <c r="AC997" i="1" s="1"/>
  <c r="X996" i="1"/>
  <c r="AC996" i="1" s="1"/>
  <c r="X995" i="1"/>
  <c r="AC995" i="1" s="1"/>
  <c r="X994" i="1"/>
  <c r="AC994" i="1" s="1"/>
  <c r="X993" i="1"/>
  <c r="AC993" i="1" s="1"/>
  <c r="X992" i="1"/>
  <c r="AC992" i="1" s="1"/>
  <c r="X991" i="1"/>
  <c r="AC991" i="1" s="1"/>
  <c r="X990" i="1"/>
  <c r="AC990" i="1" s="1"/>
  <c r="X989" i="1"/>
  <c r="AC989" i="1" s="1"/>
  <c r="X988" i="1"/>
  <c r="AC988" i="1" s="1"/>
  <c r="X987" i="1"/>
  <c r="AC987" i="1" s="1"/>
  <c r="X986" i="1"/>
  <c r="AC986" i="1" s="1"/>
  <c r="X985" i="1"/>
  <c r="AC985" i="1" s="1"/>
  <c r="X984" i="1"/>
  <c r="AC984" i="1" s="1"/>
  <c r="X983" i="1"/>
  <c r="AC983" i="1" s="1"/>
  <c r="X982" i="1"/>
  <c r="AC982" i="1" s="1"/>
  <c r="X981" i="1"/>
  <c r="AC981" i="1" s="1"/>
  <c r="X980" i="1"/>
  <c r="AC980" i="1" s="1"/>
  <c r="X979" i="1"/>
  <c r="AC979" i="1" s="1"/>
  <c r="X978" i="1"/>
  <c r="AC978" i="1" s="1"/>
  <c r="X977" i="1"/>
  <c r="AC977" i="1" s="1"/>
  <c r="X976" i="1"/>
  <c r="AC976" i="1" s="1"/>
  <c r="X975" i="1"/>
  <c r="AC975" i="1" s="1"/>
  <c r="X974" i="1"/>
  <c r="AC974" i="1" s="1"/>
  <c r="X973" i="1"/>
  <c r="AC973" i="1" s="1"/>
  <c r="X972" i="1"/>
  <c r="AC972" i="1" s="1"/>
  <c r="X971" i="1"/>
  <c r="AC971" i="1" s="1"/>
  <c r="X970" i="1"/>
  <c r="AC970" i="1" s="1"/>
  <c r="X969" i="1"/>
  <c r="AC969" i="1" s="1"/>
  <c r="X968" i="1"/>
  <c r="AC968" i="1" s="1"/>
  <c r="X967" i="1"/>
  <c r="AC967" i="1" s="1"/>
  <c r="X966" i="1"/>
  <c r="AC966" i="1" s="1"/>
  <c r="X965" i="1"/>
  <c r="AC965" i="1" s="1"/>
  <c r="X964" i="1"/>
  <c r="AC964" i="1" s="1"/>
  <c r="X963" i="1"/>
  <c r="AC963" i="1" s="1"/>
  <c r="X962" i="1"/>
  <c r="AC962" i="1" s="1"/>
  <c r="X961" i="1"/>
  <c r="AC961" i="1" s="1"/>
  <c r="X960" i="1"/>
  <c r="AC960" i="1" s="1"/>
  <c r="X959" i="1"/>
  <c r="AC959" i="1" s="1"/>
  <c r="X958" i="1"/>
  <c r="AC958" i="1" s="1"/>
  <c r="X957" i="1"/>
  <c r="AC957" i="1" s="1"/>
  <c r="X956" i="1"/>
  <c r="AC956" i="1" s="1"/>
  <c r="X955" i="1"/>
  <c r="AC955" i="1" s="1"/>
  <c r="X954" i="1"/>
  <c r="AC954" i="1" s="1"/>
  <c r="X953" i="1"/>
  <c r="AC953" i="1" s="1"/>
  <c r="X952" i="1"/>
  <c r="AC952" i="1" s="1"/>
  <c r="X951" i="1"/>
  <c r="AC951" i="1" s="1"/>
  <c r="X950" i="1"/>
  <c r="AC950" i="1" s="1"/>
  <c r="X949" i="1"/>
  <c r="AC949" i="1" s="1"/>
  <c r="X948" i="1"/>
  <c r="AC948" i="1" s="1"/>
  <c r="X947" i="1"/>
  <c r="AC947" i="1" s="1"/>
  <c r="X946" i="1"/>
  <c r="AC946" i="1" s="1"/>
  <c r="X945" i="1"/>
  <c r="AC945" i="1" s="1"/>
  <c r="X944" i="1"/>
  <c r="AC944" i="1" s="1"/>
  <c r="X943" i="1"/>
  <c r="AC943" i="1" s="1"/>
  <c r="X942" i="1"/>
  <c r="AC942" i="1" s="1"/>
  <c r="X941" i="1"/>
  <c r="AC941" i="1" s="1"/>
  <c r="X940" i="1"/>
  <c r="AC940" i="1" s="1"/>
  <c r="X939" i="1"/>
  <c r="AC939" i="1" s="1"/>
  <c r="X938" i="1"/>
  <c r="AC938" i="1" s="1"/>
  <c r="X937" i="1"/>
  <c r="AC937" i="1" s="1"/>
  <c r="X936" i="1"/>
  <c r="AC936" i="1" s="1"/>
  <c r="X935" i="1"/>
  <c r="AC935" i="1" s="1"/>
  <c r="X934" i="1"/>
  <c r="AC934" i="1" s="1"/>
  <c r="X933" i="1"/>
  <c r="AC933" i="1" s="1"/>
  <c r="X932" i="1"/>
  <c r="AC932" i="1" s="1"/>
  <c r="X931" i="1"/>
  <c r="AC931" i="1" s="1"/>
  <c r="X930" i="1"/>
  <c r="AC930" i="1" s="1"/>
  <c r="X929" i="1"/>
  <c r="AC929" i="1" s="1"/>
  <c r="X928" i="1"/>
  <c r="AC928" i="1" s="1"/>
  <c r="X927" i="1"/>
  <c r="AC927" i="1" s="1"/>
  <c r="X926" i="1"/>
  <c r="AC926" i="1" s="1"/>
  <c r="X925" i="1"/>
  <c r="AC925" i="1" s="1"/>
  <c r="X924" i="1"/>
  <c r="AC924" i="1" s="1"/>
  <c r="X923" i="1"/>
  <c r="AC923" i="1" s="1"/>
  <c r="X922" i="1"/>
  <c r="AC922" i="1" s="1"/>
  <c r="X921" i="1"/>
  <c r="AC921" i="1" s="1"/>
  <c r="X920" i="1"/>
  <c r="AC920" i="1" s="1"/>
  <c r="X919" i="1"/>
  <c r="AC919" i="1" s="1"/>
  <c r="X918" i="1"/>
  <c r="AC918" i="1" s="1"/>
  <c r="X917" i="1"/>
  <c r="AC917" i="1" s="1"/>
  <c r="X916" i="1"/>
  <c r="AC916" i="1" s="1"/>
  <c r="X915" i="1"/>
  <c r="AC915" i="1" s="1"/>
  <c r="X914" i="1"/>
  <c r="AC914" i="1" s="1"/>
  <c r="X913" i="1"/>
  <c r="AC913" i="1" s="1"/>
  <c r="X912" i="1"/>
  <c r="AC912" i="1" s="1"/>
  <c r="X911" i="1"/>
  <c r="AC911" i="1" s="1"/>
  <c r="X910" i="1"/>
  <c r="AC910" i="1" s="1"/>
  <c r="X909" i="1"/>
  <c r="AC909" i="1" s="1"/>
  <c r="X908" i="1"/>
  <c r="AC908" i="1" s="1"/>
  <c r="X907" i="1"/>
  <c r="AC907" i="1" s="1"/>
  <c r="X906" i="1"/>
  <c r="AC906" i="1" s="1"/>
  <c r="X905" i="1"/>
  <c r="AC905" i="1" s="1"/>
  <c r="X904" i="1"/>
  <c r="AC904" i="1" s="1"/>
  <c r="X903" i="1"/>
  <c r="AC903" i="1" s="1"/>
  <c r="X902" i="1"/>
  <c r="AC902" i="1" s="1"/>
  <c r="X901" i="1"/>
  <c r="AC901" i="1" s="1"/>
  <c r="X900" i="1"/>
  <c r="AC900" i="1" s="1"/>
  <c r="X899" i="1"/>
  <c r="AC899" i="1" s="1"/>
  <c r="X898" i="1"/>
  <c r="AC898" i="1" s="1"/>
  <c r="X897" i="1"/>
  <c r="AC897" i="1" s="1"/>
  <c r="X896" i="1"/>
  <c r="AC896" i="1" s="1"/>
  <c r="X895" i="1"/>
  <c r="AC895" i="1" s="1"/>
  <c r="X894" i="1"/>
  <c r="AC894" i="1" s="1"/>
  <c r="X893" i="1"/>
  <c r="AC893" i="1" s="1"/>
  <c r="X892" i="1"/>
  <c r="AC892" i="1" s="1"/>
  <c r="X891" i="1"/>
  <c r="AC891" i="1" s="1"/>
  <c r="X890" i="1"/>
  <c r="AC890" i="1" s="1"/>
  <c r="X889" i="1"/>
  <c r="AC889" i="1" s="1"/>
  <c r="X888" i="1"/>
  <c r="AC888" i="1" s="1"/>
  <c r="X887" i="1"/>
  <c r="AC887" i="1" s="1"/>
  <c r="X886" i="1"/>
  <c r="AC886" i="1" s="1"/>
  <c r="X885" i="1"/>
  <c r="AC885" i="1" s="1"/>
  <c r="X884" i="1"/>
  <c r="AC884" i="1" s="1"/>
  <c r="X883" i="1"/>
  <c r="AC883" i="1" s="1"/>
  <c r="X882" i="1"/>
  <c r="AC882" i="1" s="1"/>
  <c r="X881" i="1"/>
  <c r="AC881" i="1" s="1"/>
  <c r="X880" i="1"/>
  <c r="AC880" i="1" s="1"/>
  <c r="X879" i="1"/>
  <c r="AC879" i="1" s="1"/>
  <c r="X878" i="1"/>
  <c r="AC878" i="1" s="1"/>
  <c r="X877" i="1"/>
  <c r="AC877" i="1" s="1"/>
  <c r="X876" i="1"/>
  <c r="AC876" i="1" s="1"/>
  <c r="X875" i="1"/>
  <c r="AC875" i="1" s="1"/>
  <c r="X874" i="1"/>
  <c r="AC874" i="1" s="1"/>
  <c r="X873" i="1"/>
  <c r="AC873" i="1" s="1"/>
  <c r="X872" i="1"/>
  <c r="AC872" i="1" s="1"/>
  <c r="X871" i="1"/>
  <c r="AC871" i="1" s="1"/>
  <c r="X870" i="1"/>
  <c r="AC870" i="1" s="1"/>
  <c r="X869" i="1"/>
  <c r="AC869" i="1" s="1"/>
  <c r="X868" i="1"/>
  <c r="AC868" i="1" s="1"/>
  <c r="X867" i="1"/>
  <c r="AC867" i="1" s="1"/>
  <c r="X866" i="1"/>
  <c r="AC866" i="1" s="1"/>
  <c r="X865" i="1"/>
  <c r="AC865" i="1" s="1"/>
  <c r="X864" i="1"/>
  <c r="AC864" i="1" s="1"/>
  <c r="X863" i="1"/>
  <c r="AC863" i="1" s="1"/>
  <c r="X862" i="1"/>
  <c r="AC862" i="1" s="1"/>
  <c r="X861" i="1"/>
  <c r="AC861" i="1" s="1"/>
  <c r="X860" i="1"/>
  <c r="AC860" i="1" s="1"/>
  <c r="X859" i="1"/>
  <c r="AC859" i="1" s="1"/>
  <c r="X858" i="1"/>
  <c r="AC858" i="1" s="1"/>
  <c r="X857" i="1"/>
  <c r="AC857" i="1" s="1"/>
  <c r="X856" i="1"/>
  <c r="AC856" i="1" s="1"/>
  <c r="X855" i="1"/>
  <c r="AC855" i="1" s="1"/>
  <c r="X854" i="1"/>
  <c r="AC854" i="1" s="1"/>
  <c r="X853" i="1"/>
  <c r="AC853" i="1" s="1"/>
  <c r="X852" i="1"/>
  <c r="AC852" i="1" s="1"/>
  <c r="X851" i="1"/>
  <c r="AC851" i="1" s="1"/>
  <c r="X850" i="1"/>
  <c r="AC850" i="1" s="1"/>
  <c r="X849" i="1"/>
  <c r="AC849" i="1" s="1"/>
  <c r="X848" i="1"/>
  <c r="AC848" i="1" s="1"/>
  <c r="X847" i="1"/>
  <c r="AC847" i="1" s="1"/>
  <c r="X846" i="1"/>
  <c r="AC846" i="1" s="1"/>
  <c r="X845" i="1"/>
  <c r="AC845" i="1" s="1"/>
  <c r="X844" i="1"/>
  <c r="AC844" i="1" s="1"/>
  <c r="X843" i="1"/>
  <c r="AC843" i="1" s="1"/>
  <c r="X842" i="1"/>
  <c r="AC842" i="1" s="1"/>
  <c r="X841" i="1"/>
  <c r="AC841" i="1" s="1"/>
  <c r="X840" i="1"/>
  <c r="AC840" i="1" s="1"/>
  <c r="X839" i="1"/>
  <c r="AC839" i="1" s="1"/>
  <c r="X838" i="1"/>
  <c r="AC838" i="1" s="1"/>
  <c r="X837" i="1"/>
  <c r="AC837" i="1" s="1"/>
  <c r="X836" i="1"/>
  <c r="AC836" i="1" s="1"/>
  <c r="X835" i="1"/>
  <c r="AC835" i="1" s="1"/>
  <c r="X834" i="1"/>
  <c r="AC834" i="1" s="1"/>
  <c r="X833" i="1"/>
  <c r="AC833" i="1" s="1"/>
  <c r="X832" i="1"/>
  <c r="AC832" i="1" s="1"/>
  <c r="X831" i="1"/>
  <c r="AC831" i="1" s="1"/>
  <c r="X830" i="1"/>
  <c r="AC830" i="1" s="1"/>
  <c r="X829" i="1"/>
  <c r="AC829" i="1" s="1"/>
  <c r="X828" i="1"/>
  <c r="AC828" i="1" s="1"/>
  <c r="X827" i="1"/>
  <c r="AC827" i="1" s="1"/>
  <c r="X826" i="1"/>
  <c r="AC826" i="1" s="1"/>
  <c r="X825" i="1"/>
  <c r="AC825" i="1" s="1"/>
  <c r="X824" i="1"/>
  <c r="AC824" i="1" s="1"/>
  <c r="X823" i="1"/>
  <c r="AC823" i="1" s="1"/>
  <c r="X822" i="1"/>
  <c r="AC822" i="1" s="1"/>
  <c r="X821" i="1"/>
  <c r="AC821" i="1" s="1"/>
  <c r="X820" i="1"/>
  <c r="AC820" i="1" s="1"/>
  <c r="X819" i="1"/>
  <c r="AC819" i="1" s="1"/>
  <c r="X818" i="1"/>
  <c r="AC818" i="1" s="1"/>
  <c r="X817" i="1"/>
  <c r="AC817" i="1" s="1"/>
  <c r="X816" i="1"/>
  <c r="AC816" i="1" s="1"/>
  <c r="X815" i="1"/>
  <c r="AC815" i="1" s="1"/>
  <c r="X814" i="1"/>
  <c r="AC814" i="1" s="1"/>
  <c r="X813" i="1"/>
  <c r="AC813" i="1" s="1"/>
  <c r="X812" i="1"/>
  <c r="AC812" i="1" s="1"/>
  <c r="X811" i="1"/>
  <c r="AC811" i="1" s="1"/>
  <c r="X810" i="1"/>
  <c r="AC810" i="1" s="1"/>
  <c r="X809" i="1"/>
  <c r="AC809" i="1" s="1"/>
  <c r="X808" i="1"/>
  <c r="AC808" i="1" s="1"/>
  <c r="X807" i="1"/>
  <c r="AC807" i="1" s="1"/>
  <c r="X806" i="1"/>
  <c r="AC806" i="1" s="1"/>
  <c r="X805" i="1"/>
  <c r="AC805" i="1" s="1"/>
  <c r="X804" i="1"/>
  <c r="AC804" i="1" s="1"/>
  <c r="X803" i="1"/>
  <c r="AC803" i="1" s="1"/>
  <c r="X802" i="1"/>
  <c r="AC802" i="1" s="1"/>
  <c r="X801" i="1"/>
  <c r="AC801" i="1" s="1"/>
  <c r="X800" i="1"/>
  <c r="AC800" i="1" s="1"/>
  <c r="X799" i="1"/>
  <c r="AC799" i="1" s="1"/>
  <c r="X798" i="1"/>
  <c r="AC798" i="1" s="1"/>
  <c r="X797" i="1"/>
  <c r="AC797" i="1" s="1"/>
  <c r="X796" i="1"/>
  <c r="AC796" i="1" s="1"/>
  <c r="X795" i="1"/>
  <c r="AC795" i="1" s="1"/>
  <c r="X794" i="1"/>
  <c r="AC794" i="1" s="1"/>
  <c r="X793" i="1"/>
  <c r="AC793" i="1" s="1"/>
  <c r="X792" i="1"/>
  <c r="AC792" i="1" s="1"/>
  <c r="X791" i="1"/>
  <c r="AC791" i="1" s="1"/>
  <c r="X790" i="1"/>
  <c r="AC790" i="1" s="1"/>
  <c r="X789" i="1"/>
  <c r="AC789" i="1" s="1"/>
  <c r="X788" i="1"/>
  <c r="AC788" i="1" s="1"/>
  <c r="X787" i="1"/>
  <c r="AC787" i="1" s="1"/>
  <c r="X786" i="1"/>
  <c r="AC786" i="1" s="1"/>
  <c r="X785" i="1"/>
  <c r="AC785" i="1" s="1"/>
  <c r="X784" i="1"/>
  <c r="AC784" i="1" s="1"/>
  <c r="X783" i="1"/>
  <c r="AC783" i="1" s="1"/>
  <c r="X782" i="1"/>
  <c r="AC782" i="1" s="1"/>
  <c r="X781" i="1"/>
  <c r="AC781" i="1" s="1"/>
  <c r="X780" i="1"/>
  <c r="AC780" i="1" s="1"/>
  <c r="X779" i="1"/>
  <c r="AC779" i="1" s="1"/>
  <c r="X778" i="1"/>
  <c r="AC778" i="1" s="1"/>
  <c r="X777" i="1"/>
  <c r="AC777" i="1" s="1"/>
  <c r="X776" i="1"/>
  <c r="AC776" i="1" s="1"/>
  <c r="X775" i="1"/>
  <c r="AC775" i="1" s="1"/>
  <c r="X774" i="1"/>
  <c r="AC774" i="1" s="1"/>
  <c r="X773" i="1"/>
  <c r="AC773" i="1" s="1"/>
  <c r="X772" i="1"/>
  <c r="AC772" i="1" s="1"/>
  <c r="X771" i="1"/>
  <c r="AC771" i="1" s="1"/>
  <c r="X770" i="1"/>
  <c r="AC770" i="1" s="1"/>
  <c r="X769" i="1"/>
  <c r="AC769" i="1" s="1"/>
  <c r="X768" i="1"/>
  <c r="AC768" i="1" s="1"/>
  <c r="X767" i="1"/>
  <c r="AC767" i="1" s="1"/>
  <c r="X766" i="1"/>
  <c r="AC766" i="1" s="1"/>
  <c r="X765" i="1"/>
  <c r="AC765" i="1" s="1"/>
  <c r="X764" i="1"/>
  <c r="AC764" i="1" s="1"/>
  <c r="X763" i="1"/>
  <c r="AC763" i="1" s="1"/>
  <c r="X762" i="1"/>
  <c r="AC762" i="1" s="1"/>
  <c r="X761" i="1"/>
  <c r="AC761" i="1" s="1"/>
  <c r="X760" i="1"/>
  <c r="AC760" i="1" s="1"/>
  <c r="X759" i="1"/>
  <c r="AC759" i="1" s="1"/>
  <c r="X758" i="1"/>
  <c r="AC758" i="1" s="1"/>
  <c r="X757" i="1"/>
  <c r="AC757" i="1" s="1"/>
  <c r="X756" i="1"/>
  <c r="AC756" i="1" s="1"/>
  <c r="X755" i="1"/>
  <c r="AC755" i="1" s="1"/>
  <c r="X754" i="1"/>
  <c r="AC754" i="1" s="1"/>
  <c r="X753" i="1"/>
  <c r="AC753" i="1" s="1"/>
  <c r="X752" i="1"/>
  <c r="AC752" i="1" s="1"/>
  <c r="X751" i="1"/>
  <c r="AC751" i="1" s="1"/>
  <c r="X750" i="1"/>
  <c r="AC750" i="1" s="1"/>
  <c r="X749" i="1"/>
  <c r="AC749" i="1" s="1"/>
  <c r="X748" i="1"/>
  <c r="AC748" i="1" s="1"/>
  <c r="X747" i="1"/>
  <c r="AC747" i="1" s="1"/>
  <c r="X746" i="1"/>
  <c r="AC746" i="1" s="1"/>
  <c r="X745" i="1"/>
  <c r="AC745" i="1" s="1"/>
  <c r="X744" i="1"/>
  <c r="AC744" i="1" s="1"/>
  <c r="X743" i="1"/>
  <c r="AC743" i="1" s="1"/>
  <c r="X742" i="1"/>
  <c r="AC742" i="1" s="1"/>
  <c r="X741" i="1"/>
  <c r="AC741" i="1" s="1"/>
  <c r="X740" i="1"/>
  <c r="AC740" i="1" s="1"/>
  <c r="X739" i="1"/>
  <c r="AC739" i="1" s="1"/>
  <c r="X738" i="1"/>
  <c r="AC738" i="1" s="1"/>
  <c r="X737" i="1"/>
  <c r="AC737" i="1" s="1"/>
  <c r="X736" i="1"/>
  <c r="AC736" i="1" s="1"/>
  <c r="X735" i="1"/>
  <c r="AC735" i="1" s="1"/>
  <c r="X734" i="1"/>
  <c r="AC734" i="1" s="1"/>
  <c r="X733" i="1"/>
  <c r="AC733" i="1" s="1"/>
  <c r="X732" i="1"/>
  <c r="AC732" i="1" s="1"/>
  <c r="X731" i="1"/>
  <c r="AC731" i="1" s="1"/>
  <c r="X730" i="1"/>
  <c r="AC730" i="1" s="1"/>
  <c r="X729" i="1"/>
  <c r="AC729" i="1" s="1"/>
  <c r="X728" i="1"/>
  <c r="AC728" i="1" s="1"/>
  <c r="X727" i="1"/>
  <c r="AC727" i="1" s="1"/>
  <c r="X726" i="1"/>
  <c r="AC726" i="1" s="1"/>
  <c r="X725" i="1"/>
  <c r="AC725" i="1" s="1"/>
  <c r="X724" i="1"/>
  <c r="AC724" i="1" s="1"/>
  <c r="X723" i="1"/>
  <c r="AC723" i="1" s="1"/>
  <c r="X722" i="1"/>
  <c r="AC722" i="1" s="1"/>
  <c r="X721" i="1"/>
  <c r="AC721" i="1" s="1"/>
  <c r="X720" i="1"/>
  <c r="AC720" i="1" s="1"/>
  <c r="X719" i="1"/>
  <c r="AC719" i="1" s="1"/>
  <c r="X718" i="1"/>
  <c r="AC718" i="1" s="1"/>
  <c r="X717" i="1"/>
  <c r="AC717" i="1" s="1"/>
  <c r="X716" i="1"/>
  <c r="AC716" i="1" s="1"/>
  <c r="X715" i="1"/>
  <c r="AC715" i="1" s="1"/>
  <c r="X714" i="1"/>
  <c r="AC714" i="1" s="1"/>
  <c r="X713" i="1"/>
  <c r="AC713" i="1" s="1"/>
  <c r="X712" i="1"/>
  <c r="AC712" i="1" s="1"/>
  <c r="X711" i="1"/>
  <c r="AC711" i="1" s="1"/>
  <c r="X710" i="1"/>
  <c r="AC710" i="1" s="1"/>
  <c r="X709" i="1"/>
  <c r="AC709" i="1" s="1"/>
  <c r="X708" i="1"/>
  <c r="AC708" i="1" s="1"/>
  <c r="X707" i="1"/>
  <c r="AC707" i="1" s="1"/>
  <c r="X706" i="1"/>
  <c r="AC706" i="1" s="1"/>
  <c r="X705" i="1"/>
  <c r="AC705" i="1" s="1"/>
  <c r="X704" i="1"/>
  <c r="AC704" i="1" s="1"/>
  <c r="X703" i="1"/>
  <c r="AC703" i="1" s="1"/>
  <c r="X702" i="1"/>
  <c r="AC702" i="1" s="1"/>
  <c r="X701" i="1"/>
  <c r="AC701" i="1" s="1"/>
  <c r="X700" i="1"/>
  <c r="AC700" i="1" s="1"/>
  <c r="X699" i="1"/>
  <c r="AC699" i="1" s="1"/>
  <c r="X698" i="1"/>
  <c r="AC698" i="1" s="1"/>
  <c r="X697" i="1"/>
  <c r="AC697" i="1" s="1"/>
  <c r="X696" i="1"/>
  <c r="AC696" i="1" s="1"/>
  <c r="X695" i="1"/>
  <c r="AC695" i="1" s="1"/>
  <c r="X694" i="1"/>
  <c r="AC694" i="1" s="1"/>
  <c r="X693" i="1"/>
  <c r="AC693" i="1" s="1"/>
  <c r="X692" i="1"/>
  <c r="AC692" i="1" s="1"/>
  <c r="X691" i="1"/>
  <c r="AC691" i="1" s="1"/>
  <c r="X690" i="1"/>
  <c r="AC690" i="1" s="1"/>
  <c r="X689" i="1"/>
  <c r="AC689" i="1" s="1"/>
  <c r="X688" i="1"/>
  <c r="AC688" i="1" s="1"/>
  <c r="X687" i="1"/>
  <c r="AC687" i="1" s="1"/>
  <c r="X686" i="1"/>
  <c r="AC686" i="1" s="1"/>
  <c r="X685" i="1"/>
  <c r="AC685" i="1" s="1"/>
  <c r="X684" i="1"/>
  <c r="AC684" i="1" s="1"/>
  <c r="X683" i="1"/>
  <c r="AC683" i="1" s="1"/>
  <c r="X682" i="1"/>
  <c r="AC682" i="1" s="1"/>
  <c r="X681" i="1"/>
  <c r="AC681" i="1" s="1"/>
  <c r="X680" i="1"/>
  <c r="AC680" i="1" s="1"/>
  <c r="X679" i="1"/>
  <c r="AC679" i="1" s="1"/>
  <c r="X678" i="1"/>
  <c r="AC678" i="1" s="1"/>
  <c r="X677" i="1"/>
  <c r="AC677" i="1" s="1"/>
  <c r="X676" i="1"/>
  <c r="AC676" i="1" s="1"/>
  <c r="X675" i="1"/>
  <c r="AC675" i="1" s="1"/>
  <c r="X674" i="1"/>
  <c r="AC674" i="1" s="1"/>
  <c r="X673" i="1"/>
  <c r="AC673" i="1" s="1"/>
  <c r="X672" i="1"/>
  <c r="AC672" i="1" s="1"/>
  <c r="X671" i="1"/>
  <c r="AC671" i="1" s="1"/>
  <c r="X670" i="1"/>
  <c r="AC670" i="1" s="1"/>
  <c r="X669" i="1"/>
  <c r="AC669" i="1" s="1"/>
  <c r="X668" i="1"/>
  <c r="AC668" i="1" s="1"/>
  <c r="X667" i="1"/>
  <c r="AC667" i="1" s="1"/>
  <c r="X666" i="1"/>
  <c r="AC666" i="1" s="1"/>
  <c r="X665" i="1"/>
  <c r="AC665" i="1" s="1"/>
  <c r="X664" i="1"/>
  <c r="AC664" i="1" s="1"/>
  <c r="X663" i="1"/>
  <c r="AC663" i="1" s="1"/>
  <c r="X662" i="1"/>
  <c r="AC662" i="1" s="1"/>
  <c r="X661" i="1"/>
  <c r="AC661" i="1" s="1"/>
  <c r="X660" i="1"/>
  <c r="AC660" i="1" s="1"/>
  <c r="X659" i="1"/>
  <c r="AC659" i="1" s="1"/>
  <c r="X658" i="1"/>
  <c r="AC658" i="1" s="1"/>
  <c r="X657" i="1"/>
  <c r="AC657" i="1" s="1"/>
  <c r="X656" i="1"/>
  <c r="AC656" i="1" s="1"/>
  <c r="X655" i="1"/>
  <c r="AC655" i="1" s="1"/>
  <c r="X654" i="1"/>
  <c r="AC654" i="1" s="1"/>
  <c r="X653" i="1"/>
  <c r="AC653" i="1" s="1"/>
  <c r="X652" i="1"/>
  <c r="AC652" i="1" s="1"/>
  <c r="X651" i="1"/>
  <c r="AC651" i="1" s="1"/>
  <c r="X650" i="1"/>
  <c r="AC650" i="1" s="1"/>
  <c r="X649" i="1"/>
  <c r="AC649" i="1" s="1"/>
  <c r="X648" i="1"/>
  <c r="AC648" i="1" s="1"/>
  <c r="X647" i="1"/>
  <c r="AC647" i="1" s="1"/>
  <c r="X646" i="1"/>
  <c r="AC646" i="1" s="1"/>
  <c r="X645" i="1"/>
  <c r="AC645" i="1" s="1"/>
  <c r="X644" i="1"/>
  <c r="AC644" i="1" s="1"/>
  <c r="X643" i="1"/>
  <c r="AC643" i="1" s="1"/>
  <c r="X642" i="1"/>
  <c r="AC642" i="1" s="1"/>
  <c r="X641" i="1"/>
  <c r="AC641" i="1" s="1"/>
  <c r="X640" i="1"/>
  <c r="AC640" i="1" s="1"/>
  <c r="X639" i="1"/>
  <c r="AC639" i="1" s="1"/>
  <c r="X638" i="1"/>
  <c r="AC638" i="1" s="1"/>
  <c r="X637" i="1"/>
  <c r="AC637" i="1" s="1"/>
  <c r="X636" i="1"/>
  <c r="AC636" i="1" s="1"/>
  <c r="X635" i="1"/>
  <c r="AC635" i="1" s="1"/>
  <c r="X634" i="1"/>
  <c r="AC634" i="1" s="1"/>
  <c r="X633" i="1"/>
  <c r="AC633" i="1" s="1"/>
  <c r="X632" i="1"/>
  <c r="AC632" i="1" s="1"/>
  <c r="X631" i="1"/>
  <c r="AC631" i="1" s="1"/>
  <c r="X630" i="1"/>
  <c r="AC630" i="1" s="1"/>
  <c r="X629" i="1"/>
  <c r="AC629" i="1" s="1"/>
  <c r="X628" i="1"/>
  <c r="AC628" i="1" s="1"/>
  <c r="X627" i="1"/>
  <c r="AC627" i="1" s="1"/>
  <c r="X626" i="1"/>
  <c r="AC626" i="1" s="1"/>
  <c r="X625" i="1"/>
  <c r="AC625" i="1" s="1"/>
  <c r="X624" i="1"/>
  <c r="AC624" i="1" s="1"/>
  <c r="X623" i="1"/>
  <c r="AC623" i="1" s="1"/>
  <c r="X622" i="1"/>
  <c r="AC622" i="1" s="1"/>
  <c r="X621" i="1"/>
  <c r="AC621" i="1" s="1"/>
  <c r="X620" i="1"/>
  <c r="AC620" i="1" s="1"/>
  <c r="X619" i="1"/>
  <c r="AC619" i="1" s="1"/>
  <c r="X618" i="1"/>
  <c r="AC618" i="1" s="1"/>
  <c r="X617" i="1"/>
  <c r="AC617" i="1" s="1"/>
  <c r="X616" i="1"/>
  <c r="AC616" i="1" s="1"/>
  <c r="X615" i="1"/>
  <c r="AC615" i="1" s="1"/>
  <c r="X614" i="1"/>
  <c r="AC614" i="1" s="1"/>
  <c r="X613" i="1"/>
  <c r="AC613" i="1" s="1"/>
  <c r="X612" i="1"/>
  <c r="AC612" i="1" s="1"/>
  <c r="X611" i="1"/>
  <c r="AC611" i="1" s="1"/>
  <c r="X610" i="1"/>
  <c r="AC610" i="1" s="1"/>
  <c r="X609" i="1"/>
  <c r="AC609" i="1" s="1"/>
  <c r="X608" i="1"/>
  <c r="AC608" i="1" s="1"/>
  <c r="X607" i="1"/>
  <c r="AC607" i="1" s="1"/>
  <c r="X606" i="1"/>
  <c r="AC606" i="1" s="1"/>
  <c r="X605" i="1"/>
  <c r="AC605" i="1" s="1"/>
  <c r="X604" i="1"/>
  <c r="AC604" i="1" s="1"/>
  <c r="X603" i="1"/>
  <c r="AC603" i="1" s="1"/>
  <c r="X602" i="1"/>
  <c r="AC602" i="1" s="1"/>
  <c r="X601" i="1"/>
  <c r="AC601" i="1" s="1"/>
  <c r="X600" i="1"/>
  <c r="AC600" i="1" s="1"/>
  <c r="X599" i="1"/>
  <c r="AC599" i="1" s="1"/>
  <c r="X598" i="1"/>
  <c r="AC598" i="1" s="1"/>
  <c r="X597" i="1"/>
  <c r="AC597" i="1" s="1"/>
  <c r="X596" i="1"/>
  <c r="AC596" i="1" s="1"/>
  <c r="X595" i="1"/>
  <c r="AC595" i="1" s="1"/>
  <c r="X594" i="1"/>
  <c r="AC594" i="1" s="1"/>
  <c r="X593" i="1"/>
  <c r="AC593" i="1" s="1"/>
  <c r="X592" i="1"/>
  <c r="AC592" i="1" s="1"/>
  <c r="X591" i="1"/>
  <c r="AC591" i="1" s="1"/>
  <c r="X590" i="1"/>
  <c r="AC590" i="1" s="1"/>
  <c r="X589" i="1"/>
  <c r="AC589" i="1" s="1"/>
  <c r="X588" i="1"/>
  <c r="AC588" i="1" s="1"/>
  <c r="X587" i="1"/>
  <c r="AC587" i="1" s="1"/>
  <c r="X586" i="1"/>
  <c r="AC586" i="1" s="1"/>
  <c r="X585" i="1"/>
  <c r="AC585" i="1" s="1"/>
  <c r="X584" i="1"/>
  <c r="AC584" i="1" s="1"/>
  <c r="X583" i="1"/>
  <c r="AC583" i="1" s="1"/>
  <c r="X582" i="1"/>
  <c r="AC582" i="1" s="1"/>
  <c r="X581" i="1"/>
  <c r="AC581" i="1" s="1"/>
  <c r="X580" i="1"/>
  <c r="AC580" i="1" s="1"/>
  <c r="X579" i="1"/>
  <c r="AC579" i="1" s="1"/>
  <c r="X578" i="1"/>
  <c r="AC578" i="1" s="1"/>
  <c r="X577" i="1"/>
  <c r="AC577" i="1" s="1"/>
  <c r="X576" i="1"/>
  <c r="AC576" i="1" s="1"/>
  <c r="X575" i="1"/>
  <c r="AC575" i="1" s="1"/>
  <c r="X574" i="1"/>
  <c r="AC574" i="1" s="1"/>
  <c r="X573" i="1"/>
  <c r="AC573" i="1" s="1"/>
  <c r="X572" i="1"/>
  <c r="AC572" i="1" s="1"/>
  <c r="X571" i="1"/>
  <c r="AC571" i="1" s="1"/>
  <c r="X570" i="1"/>
  <c r="AC570" i="1" s="1"/>
  <c r="X569" i="1"/>
  <c r="AC569" i="1" s="1"/>
  <c r="X568" i="1"/>
  <c r="AC568" i="1" s="1"/>
  <c r="X567" i="1"/>
  <c r="AC567" i="1" s="1"/>
  <c r="X566" i="1"/>
  <c r="AC566" i="1" s="1"/>
  <c r="X565" i="1"/>
  <c r="AC565" i="1" s="1"/>
  <c r="X564" i="1"/>
  <c r="AC564" i="1" s="1"/>
  <c r="X563" i="1"/>
  <c r="AC563" i="1" s="1"/>
  <c r="X562" i="1"/>
  <c r="AC562" i="1" s="1"/>
  <c r="X561" i="1"/>
  <c r="AC561" i="1" s="1"/>
  <c r="X560" i="1"/>
  <c r="AC560" i="1" s="1"/>
  <c r="X559" i="1"/>
  <c r="AC559" i="1" s="1"/>
  <c r="X558" i="1"/>
  <c r="AC558" i="1" s="1"/>
  <c r="X557" i="1"/>
  <c r="AC557" i="1" s="1"/>
  <c r="X556" i="1"/>
  <c r="AC556" i="1" s="1"/>
  <c r="X555" i="1"/>
  <c r="AC555" i="1" s="1"/>
  <c r="X554" i="1"/>
  <c r="AC554" i="1" s="1"/>
  <c r="X553" i="1"/>
  <c r="AC553" i="1" s="1"/>
  <c r="X552" i="1"/>
  <c r="AC552" i="1" s="1"/>
  <c r="X551" i="1"/>
  <c r="AC551" i="1" s="1"/>
  <c r="X550" i="1"/>
  <c r="AC550" i="1" s="1"/>
  <c r="X549" i="1"/>
  <c r="AC549" i="1" s="1"/>
  <c r="X548" i="1"/>
  <c r="AC548" i="1" s="1"/>
  <c r="X547" i="1"/>
  <c r="AC547" i="1" s="1"/>
  <c r="X546" i="1"/>
  <c r="AC546" i="1" s="1"/>
  <c r="X545" i="1"/>
  <c r="AC545" i="1" s="1"/>
  <c r="X544" i="1"/>
  <c r="AC544" i="1" s="1"/>
  <c r="X543" i="1"/>
  <c r="AC543" i="1" s="1"/>
  <c r="X542" i="1"/>
  <c r="AC542" i="1" s="1"/>
  <c r="X541" i="1"/>
  <c r="AC541" i="1" s="1"/>
  <c r="X540" i="1"/>
  <c r="AC540" i="1" s="1"/>
  <c r="X539" i="1"/>
  <c r="AC539" i="1" s="1"/>
  <c r="X538" i="1"/>
  <c r="AC538" i="1" s="1"/>
  <c r="X537" i="1"/>
  <c r="AC537" i="1" s="1"/>
  <c r="X536" i="1"/>
  <c r="AC536" i="1" s="1"/>
  <c r="X535" i="1"/>
  <c r="AC535" i="1" s="1"/>
  <c r="X534" i="1"/>
  <c r="AC534" i="1" s="1"/>
  <c r="X533" i="1"/>
  <c r="AC533" i="1" s="1"/>
  <c r="X532" i="1"/>
  <c r="AC532" i="1" s="1"/>
  <c r="X531" i="1"/>
  <c r="AC531" i="1" s="1"/>
  <c r="X530" i="1"/>
  <c r="AC530" i="1" s="1"/>
  <c r="X529" i="1"/>
  <c r="AC529" i="1" s="1"/>
  <c r="X528" i="1"/>
  <c r="AC528" i="1" s="1"/>
  <c r="X527" i="1"/>
  <c r="AC527" i="1" s="1"/>
  <c r="X526" i="1"/>
  <c r="AC526" i="1" s="1"/>
  <c r="X525" i="1"/>
  <c r="AC525" i="1" s="1"/>
  <c r="X524" i="1"/>
  <c r="AC524" i="1" s="1"/>
  <c r="X523" i="1"/>
  <c r="AC523" i="1" s="1"/>
  <c r="X522" i="1"/>
  <c r="AC522" i="1" s="1"/>
  <c r="X521" i="1"/>
  <c r="AC521" i="1" s="1"/>
  <c r="X520" i="1"/>
  <c r="AC520" i="1" s="1"/>
  <c r="X519" i="1"/>
  <c r="AC519" i="1" s="1"/>
  <c r="X518" i="1"/>
  <c r="AC518" i="1" s="1"/>
  <c r="X517" i="1"/>
  <c r="AC517" i="1" s="1"/>
  <c r="X516" i="1"/>
  <c r="AC516" i="1" s="1"/>
  <c r="X515" i="1"/>
  <c r="AC515" i="1" s="1"/>
  <c r="X514" i="1"/>
  <c r="AC514" i="1" s="1"/>
  <c r="X513" i="1"/>
  <c r="AC513" i="1" s="1"/>
  <c r="X512" i="1"/>
  <c r="AC512" i="1" s="1"/>
  <c r="X511" i="1"/>
  <c r="AC511" i="1" s="1"/>
  <c r="X510" i="1"/>
  <c r="AC510" i="1" s="1"/>
  <c r="X509" i="1"/>
  <c r="AC509" i="1" s="1"/>
  <c r="X508" i="1"/>
  <c r="AC508" i="1" s="1"/>
  <c r="X507" i="1"/>
  <c r="AC507" i="1" s="1"/>
  <c r="X506" i="1"/>
  <c r="AC506" i="1" s="1"/>
  <c r="X505" i="1"/>
  <c r="AC505" i="1" s="1"/>
  <c r="X504" i="1"/>
  <c r="AC504" i="1" s="1"/>
  <c r="X503" i="1"/>
  <c r="AC503" i="1" s="1"/>
  <c r="X502" i="1"/>
  <c r="AC502" i="1" s="1"/>
  <c r="X501" i="1"/>
  <c r="AC501" i="1" s="1"/>
  <c r="X500" i="1"/>
  <c r="AC500" i="1" s="1"/>
  <c r="X499" i="1"/>
  <c r="AC499" i="1" s="1"/>
  <c r="X498" i="1"/>
  <c r="AC498" i="1" s="1"/>
  <c r="X497" i="1"/>
  <c r="AC497" i="1" s="1"/>
  <c r="X496" i="1"/>
  <c r="AC496" i="1" s="1"/>
  <c r="X495" i="1"/>
  <c r="AC495" i="1" s="1"/>
  <c r="X494" i="1"/>
  <c r="AC494" i="1" s="1"/>
  <c r="X493" i="1"/>
  <c r="AC493" i="1" s="1"/>
  <c r="X492" i="1"/>
  <c r="AC492" i="1" s="1"/>
  <c r="X491" i="1"/>
  <c r="AC491" i="1" s="1"/>
  <c r="X490" i="1"/>
  <c r="AC490" i="1" s="1"/>
  <c r="X489" i="1"/>
  <c r="AC489" i="1" s="1"/>
  <c r="X488" i="1"/>
  <c r="AC488" i="1" s="1"/>
  <c r="X487" i="1"/>
  <c r="AC487" i="1" s="1"/>
  <c r="X486" i="1"/>
  <c r="AC486" i="1" s="1"/>
  <c r="X485" i="1"/>
  <c r="AC485" i="1" s="1"/>
  <c r="X484" i="1"/>
  <c r="AC484" i="1" s="1"/>
  <c r="X483" i="1"/>
  <c r="AC483" i="1" s="1"/>
  <c r="X482" i="1"/>
  <c r="AC482" i="1" s="1"/>
  <c r="X481" i="1"/>
  <c r="AC481" i="1" s="1"/>
  <c r="X480" i="1"/>
  <c r="AC480" i="1" s="1"/>
  <c r="X479" i="1"/>
  <c r="AC479" i="1" s="1"/>
  <c r="X478" i="1"/>
  <c r="AC478" i="1" s="1"/>
  <c r="X477" i="1"/>
  <c r="AC477" i="1" s="1"/>
  <c r="X476" i="1"/>
  <c r="AC476" i="1" s="1"/>
  <c r="X475" i="1"/>
  <c r="AC475" i="1" s="1"/>
  <c r="X474" i="1"/>
  <c r="AC474" i="1" s="1"/>
  <c r="X473" i="1"/>
  <c r="AC473" i="1" s="1"/>
  <c r="X472" i="1"/>
  <c r="AC472" i="1" s="1"/>
  <c r="X471" i="1"/>
  <c r="AC471" i="1" s="1"/>
  <c r="X470" i="1"/>
  <c r="AC470" i="1" s="1"/>
  <c r="X469" i="1"/>
  <c r="AC469" i="1" s="1"/>
  <c r="X468" i="1"/>
  <c r="AC468" i="1" s="1"/>
  <c r="X467" i="1"/>
  <c r="AC467" i="1" s="1"/>
  <c r="X466" i="1"/>
  <c r="AC466" i="1" s="1"/>
  <c r="X465" i="1"/>
  <c r="AC465" i="1" s="1"/>
  <c r="X464" i="1"/>
  <c r="AC464" i="1" s="1"/>
  <c r="X463" i="1"/>
  <c r="AC463" i="1" s="1"/>
  <c r="X462" i="1"/>
  <c r="AC462" i="1" s="1"/>
  <c r="X461" i="1"/>
  <c r="AC461" i="1" s="1"/>
  <c r="X460" i="1"/>
  <c r="AC460" i="1" s="1"/>
  <c r="X459" i="1"/>
  <c r="AC459" i="1" s="1"/>
  <c r="X458" i="1"/>
  <c r="AC458" i="1" s="1"/>
  <c r="X457" i="1"/>
  <c r="AC457" i="1" s="1"/>
  <c r="X456" i="1"/>
  <c r="AC456" i="1" s="1"/>
  <c r="X455" i="1"/>
  <c r="AC455" i="1" s="1"/>
  <c r="X454" i="1"/>
  <c r="AC454" i="1" s="1"/>
  <c r="X453" i="1"/>
  <c r="AC453" i="1" s="1"/>
  <c r="X452" i="1"/>
  <c r="AC452" i="1" s="1"/>
  <c r="X451" i="1"/>
  <c r="AC451" i="1" s="1"/>
  <c r="X450" i="1"/>
  <c r="AC450" i="1" s="1"/>
  <c r="X449" i="1"/>
  <c r="AC449" i="1" s="1"/>
  <c r="X448" i="1"/>
  <c r="AC448" i="1" s="1"/>
  <c r="X447" i="1"/>
  <c r="AC447" i="1" s="1"/>
  <c r="X446" i="1"/>
  <c r="AC446" i="1" s="1"/>
  <c r="X445" i="1"/>
  <c r="AC445" i="1" s="1"/>
  <c r="X444" i="1"/>
  <c r="AC444" i="1" s="1"/>
  <c r="X443" i="1"/>
  <c r="AC443" i="1" s="1"/>
  <c r="X442" i="1"/>
  <c r="AC442" i="1" s="1"/>
  <c r="X441" i="1"/>
  <c r="AC441" i="1" s="1"/>
  <c r="X440" i="1"/>
  <c r="AC440" i="1" s="1"/>
  <c r="X439" i="1"/>
  <c r="AC439" i="1" s="1"/>
  <c r="X438" i="1"/>
  <c r="AC438" i="1" s="1"/>
  <c r="X437" i="1"/>
  <c r="AC437" i="1" s="1"/>
  <c r="X436" i="1"/>
  <c r="AC436" i="1" s="1"/>
  <c r="X435" i="1"/>
  <c r="AC435" i="1" s="1"/>
  <c r="X434" i="1"/>
  <c r="AC434" i="1" s="1"/>
  <c r="X433" i="1"/>
  <c r="AC433" i="1" s="1"/>
  <c r="X432" i="1"/>
  <c r="AC432" i="1" s="1"/>
  <c r="X431" i="1"/>
  <c r="AC431" i="1" s="1"/>
  <c r="X430" i="1"/>
  <c r="AC430" i="1" s="1"/>
  <c r="X429" i="1"/>
  <c r="AC429" i="1" s="1"/>
  <c r="X428" i="1"/>
  <c r="AC428" i="1" s="1"/>
  <c r="X427" i="1"/>
  <c r="AC427" i="1" s="1"/>
  <c r="X426" i="1"/>
  <c r="AC426" i="1" s="1"/>
  <c r="X425" i="1"/>
  <c r="AC425" i="1" s="1"/>
  <c r="X424" i="1"/>
  <c r="AC424" i="1" s="1"/>
  <c r="X423" i="1"/>
  <c r="AC423" i="1" s="1"/>
  <c r="X422" i="1"/>
  <c r="AC422" i="1" s="1"/>
  <c r="X421" i="1"/>
  <c r="AC421" i="1" s="1"/>
  <c r="X420" i="1"/>
  <c r="AC420" i="1" s="1"/>
  <c r="X419" i="1"/>
  <c r="AC419" i="1" s="1"/>
  <c r="X418" i="1"/>
  <c r="AC418" i="1" s="1"/>
  <c r="X417" i="1"/>
  <c r="AC417" i="1" s="1"/>
  <c r="X416" i="1"/>
  <c r="AC416" i="1" s="1"/>
  <c r="X415" i="1"/>
  <c r="AC415" i="1" s="1"/>
  <c r="X414" i="1"/>
  <c r="AC414" i="1" s="1"/>
  <c r="X413" i="1"/>
  <c r="AC413" i="1" s="1"/>
  <c r="X412" i="1"/>
  <c r="AC412" i="1" s="1"/>
  <c r="X411" i="1"/>
  <c r="AC411" i="1" s="1"/>
  <c r="X410" i="1"/>
  <c r="AC410" i="1" s="1"/>
  <c r="X409" i="1"/>
  <c r="AC409" i="1" s="1"/>
  <c r="X408" i="1"/>
  <c r="AC408" i="1" s="1"/>
  <c r="X407" i="1"/>
  <c r="AC407" i="1" s="1"/>
  <c r="X406" i="1"/>
  <c r="AC406" i="1" s="1"/>
  <c r="X405" i="1"/>
  <c r="AC405" i="1" s="1"/>
  <c r="X404" i="1"/>
  <c r="AC404" i="1" s="1"/>
  <c r="X403" i="1"/>
  <c r="AC403" i="1" s="1"/>
  <c r="X402" i="1"/>
  <c r="AC402" i="1" s="1"/>
  <c r="X401" i="1"/>
  <c r="AC401" i="1" s="1"/>
  <c r="X400" i="1"/>
  <c r="AC400" i="1" s="1"/>
  <c r="X399" i="1"/>
  <c r="AC399" i="1" s="1"/>
  <c r="X398" i="1"/>
  <c r="AC398" i="1" s="1"/>
  <c r="X397" i="1"/>
  <c r="AC397" i="1" s="1"/>
  <c r="X396" i="1"/>
  <c r="AC396" i="1" s="1"/>
  <c r="X395" i="1"/>
  <c r="AC395" i="1" s="1"/>
  <c r="X394" i="1"/>
  <c r="AC394" i="1" s="1"/>
  <c r="X393" i="1"/>
  <c r="AC393" i="1" s="1"/>
  <c r="X392" i="1"/>
  <c r="AC392" i="1" s="1"/>
  <c r="X391" i="1"/>
  <c r="AC391" i="1" s="1"/>
  <c r="X390" i="1"/>
  <c r="AC390" i="1" s="1"/>
  <c r="X389" i="1"/>
  <c r="AC389" i="1" s="1"/>
  <c r="X388" i="1"/>
  <c r="AC388" i="1" s="1"/>
  <c r="X387" i="1"/>
  <c r="AC387" i="1" s="1"/>
  <c r="X386" i="1"/>
  <c r="AC386" i="1" s="1"/>
  <c r="X385" i="1"/>
  <c r="AC385" i="1" s="1"/>
  <c r="X384" i="1"/>
  <c r="AC384" i="1" s="1"/>
  <c r="X383" i="1"/>
  <c r="AC383" i="1" s="1"/>
  <c r="X382" i="1"/>
  <c r="AC382" i="1" s="1"/>
  <c r="X381" i="1"/>
  <c r="AC381" i="1" s="1"/>
  <c r="X380" i="1"/>
  <c r="AC380" i="1" s="1"/>
  <c r="X379" i="1"/>
  <c r="AC379" i="1" s="1"/>
  <c r="X378" i="1"/>
  <c r="AC378" i="1" s="1"/>
  <c r="X377" i="1"/>
  <c r="AC377" i="1" s="1"/>
  <c r="X376" i="1"/>
  <c r="AC376" i="1" s="1"/>
  <c r="X375" i="1"/>
  <c r="AC375" i="1" s="1"/>
  <c r="X374" i="1"/>
  <c r="AC374" i="1" s="1"/>
  <c r="X373" i="1"/>
  <c r="AC373" i="1" s="1"/>
  <c r="X372" i="1"/>
  <c r="AC372" i="1" s="1"/>
  <c r="X371" i="1"/>
  <c r="AC371" i="1" s="1"/>
  <c r="X370" i="1"/>
  <c r="AC370" i="1" s="1"/>
  <c r="X369" i="1"/>
  <c r="AC369" i="1" s="1"/>
  <c r="X368" i="1"/>
  <c r="AC368" i="1" s="1"/>
  <c r="X367" i="1"/>
  <c r="AC367" i="1" s="1"/>
  <c r="X366" i="1"/>
  <c r="AC366" i="1" s="1"/>
  <c r="X365" i="1"/>
  <c r="AC365" i="1" s="1"/>
  <c r="X364" i="1"/>
  <c r="AC364" i="1" s="1"/>
  <c r="X363" i="1"/>
  <c r="AC363" i="1" s="1"/>
  <c r="X362" i="1"/>
  <c r="AC362" i="1" s="1"/>
  <c r="X361" i="1"/>
  <c r="AC361" i="1" s="1"/>
  <c r="X360" i="1"/>
  <c r="AC360" i="1" s="1"/>
  <c r="X359" i="1"/>
  <c r="AC359" i="1" s="1"/>
  <c r="X358" i="1"/>
  <c r="AC358" i="1" s="1"/>
  <c r="X357" i="1"/>
  <c r="AC357" i="1" s="1"/>
  <c r="X356" i="1"/>
  <c r="AC356" i="1" s="1"/>
  <c r="X355" i="1"/>
  <c r="AC355" i="1" s="1"/>
  <c r="X354" i="1"/>
  <c r="AC354" i="1" s="1"/>
  <c r="X353" i="1"/>
  <c r="AC353" i="1" s="1"/>
  <c r="X352" i="1"/>
  <c r="AC352" i="1" s="1"/>
  <c r="X351" i="1"/>
  <c r="AC351" i="1" s="1"/>
  <c r="X350" i="1"/>
  <c r="AC350" i="1" s="1"/>
  <c r="X349" i="1"/>
  <c r="AC349" i="1" s="1"/>
  <c r="X348" i="1"/>
  <c r="AC348" i="1" s="1"/>
  <c r="X347" i="1"/>
  <c r="AC347" i="1" s="1"/>
  <c r="X346" i="1"/>
  <c r="AC346" i="1" s="1"/>
  <c r="X345" i="1"/>
  <c r="AC345" i="1" s="1"/>
  <c r="X344" i="1"/>
  <c r="AC344" i="1" s="1"/>
  <c r="X343" i="1"/>
  <c r="AC343" i="1" s="1"/>
  <c r="X342" i="1"/>
  <c r="AC342" i="1" s="1"/>
  <c r="X341" i="1"/>
  <c r="AC341" i="1" s="1"/>
  <c r="X340" i="1"/>
  <c r="AC340" i="1" s="1"/>
  <c r="X339" i="1"/>
  <c r="AC339" i="1" s="1"/>
  <c r="X338" i="1"/>
  <c r="AC338" i="1" s="1"/>
  <c r="X337" i="1"/>
  <c r="AC337" i="1" s="1"/>
  <c r="X336" i="1"/>
  <c r="AC336" i="1" s="1"/>
  <c r="X335" i="1"/>
  <c r="AC335" i="1" s="1"/>
  <c r="X334" i="1"/>
  <c r="AC334" i="1" s="1"/>
  <c r="X333" i="1"/>
  <c r="AC333" i="1" s="1"/>
  <c r="X332" i="1"/>
  <c r="AC332" i="1" s="1"/>
  <c r="X331" i="1"/>
  <c r="AC331" i="1" s="1"/>
  <c r="X330" i="1"/>
  <c r="AC330" i="1" s="1"/>
  <c r="X329" i="1"/>
  <c r="AC329" i="1" s="1"/>
  <c r="X328" i="1"/>
  <c r="AC328" i="1" s="1"/>
  <c r="X327" i="1"/>
  <c r="AC327" i="1" s="1"/>
  <c r="X326" i="1"/>
  <c r="AC326" i="1" s="1"/>
  <c r="X325" i="1"/>
  <c r="AC325" i="1" s="1"/>
  <c r="X324" i="1"/>
  <c r="AC324" i="1" s="1"/>
  <c r="X323" i="1"/>
  <c r="AC323" i="1" s="1"/>
  <c r="X322" i="1"/>
  <c r="AC322" i="1" s="1"/>
  <c r="X321" i="1"/>
  <c r="AC321" i="1" s="1"/>
  <c r="X320" i="1"/>
  <c r="AC320" i="1" s="1"/>
  <c r="X319" i="1"/>
  <c r="AC319" i="1" s="1"/>
  <c r="X318" i="1"/>
  <c r="AC318" i="1" s="1"/>
  <c r="X317" i="1"/>
  <c r="AC317" i="1" s="1"/>
  <c r="X316" i="1"/>
  <c r="AC316" i="1" s="1"/>
  <c r="X315" i="1"/>
  <c r="AC315" i="1" s="1"/>
  <c r="X314" i="1"/>
  <c r="AC314" i="1" s="1"/>
  <c r="X313" i="1"/>
  <c r="AC313" i="1" s="1"/>
  <c r="X312" i="1"/>
  <c r="AC312" i="1" s="1"/>
  <c r="X311" i="1"/>
  <c r="AC311" i="1" s="1"/>
  <c r="X310" i="1"/>
  <c r="AC310" i="1" s="1"/>
  <c r="X309" i="1"/>
  <c r="AC309" i="1" s="1"/>
  <c r="X308" i="1"/>
  <c r="AC308" i="1" s="1"/>
  <c r="X307" i="1"/>
  <c r="AC307" i="1" s="1"/>
  <c r="X306" i="1"/>
  <c r="AC306" i="1" s="1"/>
  <c r="X305" i="1"/>
  <c r="AC305" i="1" s="1"/>
  <c r="X304" i="1"/>
  <c r="AC304" i="1" s="1"/>
  <c r="X303" i="1"/>
  <c r="AC303" i="1" s="1"/>
  <c r="X302" i="1"/>
  <c r="AC302" i="1" s="1"/>
  <c r="X301" i="1"/>
  <c r="AC301" i="1" s="1"/>
  <c r="X300" i="1"/>
  <c r="AC300" i="1" s="1"/>
  <c r="X299" i="1"/>
  <c r="AC299" i="1" s="1"/>
  <c r="X298" i="1"/>
  <c r="AC298" i="1" s="1"/>
  <c r="X297" i="1"/>
  <c r="AC297" i="1" s="1"/>
  <c r="X296" i="1"/>
  <c r="AC296" i="1" s="1"/>
  <c r="X295" i="1"/>
  <c r="AC295" i="1" s="1"/>
  <c r="X294" i="1"/>
  <c r="AC294" i="1" s="1"/>
  <c r="X293" i="1"/>
  <c r="AC293" i="1" s="1"/>
  <c r="X292" i="1"/>
  <c r="AC292" i="1" s="1"/>
  <c r="X291" i="1"/>
  <c r="AC291" i="1" s="1"/>
  <c r="X290" i="1"/>
  <c r="AC290" i="1" s="1"/>
  <c r="X289" i="1"/>
  <c r="AC289" i="1" s="1"/>
  <c r="X288" i="1"/>
  <c r="AC288" i="1" s="1"/>
  <c r="X287" i="1"/>
  <c r="AC287" i="1" s="1"/>
  <c r="X286" i="1"/>
  <c r="AC286" i="1" s="1"/>
  <c r="X285" i="1"/>
  <c r="AC285" i="1" s="1"/>
  <c r="X284" i="1"/>
  <c r="AC284" i="1" s="1"/>
  <c r="X283" i="1"/>
  <c r="AC283" i="1" s="1"/>
  <c r="X282" i="1"/>
  <c r="AC282" i="1" s="1"/>
  <c r="X281" i="1"/>
  <c r="AC281" i="1" s="1"/>
  <c r="X280" i="1"/>
  <c r="AC280" i="1" s="1"/>
  <c r="X279" i="1"/>
  <c r="AC279" i="1" s="1"/>
  <c r="X278" i="1"/>
  <c r="AC278" i="1" s="1"/>
  <c r="X277" i="1"/>
  <c r="AC277" i="1" s="1"/>
  <c r="X276" i="1"/>
  <c r="AC276" i="1" s="1"/>
  <c r="X275" i="1"/>
  <c r="AC275" i="1" s="1"/>
  <c r="X274" i="1"/>
  <c r="AC274" i="1" s="1"/>
  <c r="X273" i="1"/>
  <c r="AC273" i="1" s="1"/>
  <c r="X272" i="1"/>
  <c r="AC272" i="1" s="1"/>
  <c r="X271" i="1"/>
  <c r="AC271" i="1" s="1"/>
  <c r="X270" i="1"/>
  <c r="AC270" i="1" s="1"/>
  <c r="X269" i="1"/>
  <c r="AC269" i="1" s="1"/>
  <c r="X268" i="1"/>
  <c r="AC268" i="1" s="1"/>
  <c r="X267" i="1"/>
  <c r="AC267" i="1" s="1"/>
  <c r="X266" i="1"/>
  <c r="AC266" i="1" s="1"/>
  <c r="X265" i="1"/>
  <c r="AC265" i="1" s="1"/>
  <c r="X264" i="1"/>
  <c r="AC264" i="1" s="1"/>
  <c r="X263" i="1"/>
  <c r="AC263" i="1" s="1"/>
  <c r="X262" i="1"/>
  <c r="AC262" i="1" s="1"/>
  <c r="X261" i="1"/>
  <c r="AC261" i="1" s="1"/>
  <c r="X260" i="1"/>
  <c r="AC260" i="1" s="1"/>
  <c r="X259" i="1"/>
  <c r="AC259" i="1" s="1"/>
  <c r="X258" i="1"/>
  <c r="AC258" i="1" s="1"/>
  <c r="X257" i="1"/>
  <c r="AC257" i="1" s="1"/>
  <c r="X256" i="1"/>
  <c r="AC256" i="1" s="1"/>
  <c r="X255" i="1"/>
  <c r="AC255" i="1" s="1"/>
  <c r="X254" i="1"/>
  <c r="AC254" i="1" s="1"/>
  <c r="X253" i="1"/>
  <c r="AC253" i="1" s="1"/>
  <c r="X252" i="1"/>
  <c r="AC252" i="1" s="1"/>
  <c r="X251" i="1"/>
  <c r="AC251" i="1" s="1"/>
  <c r="X250" i="1"/>
  <c r="AC250" i="1" s="1"/>
  <c r="X249" i="1"/>
  <c r="AC249" i="1" s="1"/>
  <c r="X248" i="1"/>
  <c r="AC248" i="1" s="1"/>
  <c r="X247" i="1"/>
  <c r="AC247" i="1" s="1"/>
  <c r="X246" i="1"/>
  <c r="AC246" i="1" s="1"/>
  <c r="X245" i="1"/>
  <c r="AC245" i="1" s="1"/>
  <c r="X244" i="1"/>
  <c r="AC244" i="1" s="1"/>
  <c r="X243" i="1"/>
  <c r="AC243" i="1" s="1"/>
  <c r="X242" i="1"/>
  <c r="AC242" i="1" s="1"/>
  <c r="X241" i="1"/>
  <c r="AC241" i="1" s="1"/>
  <c r="X240" i="1"/>
  <c r="AC240" i="1" s="1"/>
  <c r="X239" i="1"/>
  <c r="AC239" i="1" s="1"/>
  <c r="X238" i="1"/>
  <c r="AC238" i="1" s="1"/>
  <c r="X237" i="1"/>
  <c r="AC237" i="1" s="1"/>
  <c r="X236" i="1"/>
  <c r="AC236" i="1" s="1"/>
  <c r="X235" i="1"/>
  <c r="AC235" i="1" s="1"/>
  <c r="X234" i="1"/>
  <c r="AC234" i="1" s="1"/>
  <c r="X233" i="1"/>
  <c r="AC233" i="1" s="1"/>
  <c r="X232" i="1"/>
  <c r="AC232" i="1" s="1"/>
  <c r="X231" i="1"/>
  <c r="AC231" i="1" s="1"/>
  <c r="X230" i="1"/>
  <c r="AC230" i="1" s="1"/>
  <c r="X229" i="1"/>
  <c r="AC229" i="1" s="1"/>
  <c r="X228" i="1"/>
  <c r="AC228" i="1" s="1"/>
  <c r="X227" i="1"/>
  <c r="AC227" i="1" s="1"/>
  <c r="X226" i="1"/>
  <c r="AC226" i="1" s="1"/>
  <c r="X225" i="1"/>
  <c r="AC225" i="1" s="1"/>
  <c r="X224" i="1"/>
  <c r="AC224" i="1" s="1"/>
  <c r="X223" i="1"/>
  <c r="AC223" i="1" s="1"/>
  <c r="X222" i="1"/>
  <c r="AC222" i="1" s="1"/>
  <c r="X221" i="1"/>
  <c r="AC221" i="1" s="1"/>
  <c r="X220" i="1"/>
  <c r="AC220" i="1" s="1"/>
  <c r="X219" i="1"/>
  <c r="AC219" i="1" s="1"/>
  <c r="X218" i="1"/>
  <c r="AC218" i="1" s="1"/>
  <c r="X217" i="1"/>
  <c r="AC217" i="1" s="1"/>
  <c r="X216" i="1"/>
  <c r="AC216" i="1" s="1"/>
  <c r="X215" i="1"/>
  <c r="AC215" i="1" s="1"/>
  <c r="X214" i="1"/>
  <c r="AC214" i="1" s="1"/>
  <c r="X213" i="1"/>
  <c r="AC213" i="1" s="1"/>
  <c r="X212" i="1"/>
  <c r="AC212" i="1" s="1"/>
  <c r="X211" i="1"/>
  <c r="AC211" i="1" s="1"/>
  <c r="X210" i="1"/>
  <c r="AC210" i="1" s="1"/>
  <c r="X209" i="1"/>
  <c r="AC209" i="1" s="1"/>
  <c r="X208" i="1"/>
  <c r="AC208" i="1" s="1"/>
  <c r="X207" i="1"/>
  <c r="AC207" i="1" s="1"/>
  <c r="X206" i="1"/>
  <c r="AC206" i="1" s="1"/>
  <c r="X205" i="1"/>
  <c r="AC205" i="1" s="1"/>
  <c r="X204" i="1"/>
  <c r="AC204" i="1" s="1"/>
  <c r="X203" i="1"/>
  <c r="AC203" i="1" s="1"/>
  <c r="X202" i="1"/>
  <c r="AC202" i="1" s="1"/>
  <c r="X201" i="1"/>
  <c r="AC201" i="1" s="1"/>
  <c r="X200" i="1"/>
  <c r="AC200" i="1" s="1"/>
  <c r="X199" i="1"/>
  <c r="AC199" i="1" s="1"/>
  <c r="X198" i="1"/>
  <c r="AC198" i="1" s="1"/>
  <c r="X197" i="1"/>
  <c r="AC197" i="1" s="1"/>
  <c r="X196" i="1"/>
  <c r="AC196" i="1" s="1"/>
  <c r="X195" i="1"/>
  <c r="AC195" i="1" s="1"/>
  <c r="X194" i="1"/>
  <c r="AC194" i="1" s="1"/>
  <c r="X193" i="1"/>
  <c r="AC193" i="1" s="1"/>
  <c r="X192" i="1"/>
  <c r="AC192" i="1" s="1"/>
  <c r="X191" i="1"/>
  <c r="AC191" i="1" s="1"/>
  <c r="X190" i="1"/>
  <c r="AC190" i="1" s="1"/>
  <c r="X189" i="1"/>
  <c r="AC189" i="1" s="1"/>
  <c r="X188" i="1"/>
  <c r="AC188" i="1" s="1"/>
  <c r="X187" i="1"/>
  <c r="AC187" i="1" s="1"/>
  <c r="X186" i="1"/>
  <c r="AC186" i="1" s="1"/>
  <c r="X185" i="1"/>
  <c r="AC185" i="1" s="1"/>
  <c r="X184" i="1"/>
  <c r="AC184" i="1" s="1"/>
  <c r="X183" i="1"/>
  <c r="AC183" i="1" s="1"/>
  <c r="X182" i="1"/>
  <c r="AC182" i="1" s="1"/>
  <c r="X181" i="1"/>
  <c r="AC181" i="1" s="1"/>
  <c r="X180" i="1"/>
  <c r="AC180" i="1" s="1"/>
  <c r="X179" i="1"/>
  <c r="AC179" i="1" s="1"/>
  <c r="X178" i="1"/>
  <c r="AC178" i="1" s="1"/>
  <c r="X177" i="1"/>
  <c r="AC177" i="1" s="1"/>
  <c r="X176" i="1"/>
  <c r="AC176" i="1" s="1"/>
  <c r="X175" i="1"/>
  <c r="AC175" i="1" s="1"/>
  <c r="X174" i="1"/>
  <c r="AC174" i="1" s="1"/>
  <c r="X173" i="1"/>
  <c r="AC173" i="1" s="1"/>
  <c r="X172" i="1"/>
  <c r="AC172" i="1" s="1"/>
  <c r="X171" i="1"/>
  <c r="AC171" i="1" s="1"/>
  <c r="X170" i="1"/>
  <c r="AC170" i="1" s="1"/>
  <c r="X169" i="1"/>
  <c r="AC169" i="1" s="1"/>
  <c r="X168" i="1"/>
  <c r="AC168" i="1" s="1"/>
  <c r="X167" i="1"/>
  <c r="AC167" i="1" s="1"/>
  <c r="X166" i="1"/>
  <c r="AC166" i="1" s="1"/>
  <c r="X165" i="1"/>
  <c r="AC165" i="1" s="1"/>
  <c r="X164" i="1"/>
  <c r="AC164" i="1" s="1"/>
  <c r="X163" i="1"/>
  <c r="AC163" i="1" s="1"/>
  <c r="X162" i="1"/>
  <c r="AC162" i="1" s="1"/>
  <c r="X161" i="1"/>
  <c r="AC161" i="1" s="1"/>
  <c r="X160" i="1"/>
  <c r="AC160" i="1" s="1"/>
  <c r="X159" i="1"/>
  <c r="AC159" i="1" s="1"/>
  <c r="X158" i="1"/>
  <c r="AC158" i="1" s="1"/>
  <c r="X157" i="1"/>
  <c r="AC157" i="1" s="1"/>
  <c r="X156" i="1"/>
  <c r="AC156" i="1" s="1"/>
  <c r="X155" i="1"/>
  <c r="AC155" i="1" s="1"/>
  <c r="X154" i="1"/>
  <c r="AC154" i="1" s="1"/>
  <c r="X153" i="1"/>
  <c r="AC153" i="1" s="1"/>
  <c r="X152" i="1"/>
  <c r="AC152" i="1" s="1"/>
  <c r="X151" i="1"/>
  <c r="AC151" i="1" s="1"/>
  <c r="X150" i="1"/>
  <c r="AC150" i="1" s="1"/>
  <c r="X149" i="1"/>
  <c r="AC149" i="1" s="1"/>
  <c r="X148" i="1"/>
  <c r="AC148" i="1" s="1"/>
  <c r="X147" i="1"/>
  <c r="AC147" i="1" s="1"/>
  <c r="X146" i="1"/>
  <c r="AC146" i="1" s="1"/>
  <c r="X145" i="1"/>
  <c r="AC145" i="1" s="1"/>
  <c r="X144" i="1"/>
  <c r="AC144" i="1" s="1"/>
  <c r="X143" i="1"/>
  <c r="AC143" i="1" s="1"/>
  <c r="X142" i="1"/>
  <c r="AC142" i="1" s="1"/>
  <c r="X141" i="1"/>
  <c r="AC141" i="1" s="1"/>
  <c r="X140" i="1"/>
  <c r="AC140" i="1" s="1"/>
  <c r="X139" i="1"/>
  <c r="AC139" i="1" s="1"/>
  <c r="X138" i="1"/>
  <c r="AC138" i="1" s="1"/>
  <c r="X137" i="1"/>
  <c r="AC137" i="1" s="1"/>
  <c r="X136" i="1"/>
  <c r="AC136" i="1" s="1"/>
  <c r="X135" i="1"/>
  <c r="AC135" i="1" s="1"/>
  <c r="X134" i="1"/>
  <c r="AC134" i="1" s="1"/>
  <c r="X133" i="1"/>
  <c r="AC133" i="1" s="1"/>
  <c r="X132" i="1"/>
  <c r="AC132" i="1" s="1"/>
  <c r="X131" i="1"/>
  <c r="AC131" i="1" s="1"/>
  <c r="X130" i="1"/>
  <c r="AC130" i="1" s="1"/>
  <c r="X129" i="1"/>
  <c r="AC129" i="1" s="1"/>
  <c r="X128" i="1"/>
  <c r="AC128" i="1" s="1"/>
  <c r="X127" i="1"/>
  <c r="AC127" i="1" s="1"/>
  <c r="X126" i="1"/>
  <c r="AC126" i="1" s="1"/>
  <c r="X125" i="1"/>
  <c r="AC125" i="1" s="1"/>
  <c r="X124" i="1"/>
  <c r="AC124" i="1" s="1"/>
  <c r="X123" i="1"/>
  <c r="AC123" i="1" s="1"/>
  <c r="X122" i="1"/>
  <c r="AC122" i="1" s="1"/>
  <c r="X121" i="1"/>
  <c r="AC121" i="1" s="1"/>
  <c r="X120" i="1"/>
  <c r="AC120" i="1" s="1"/>
  <c r="X119" i="1"/>
  <c r="AC119" i="1" s="1"/>
  <c r="X118" i="1"/>
  <c r="AC118" i="1" s="1"/>
  <c r="X117" i="1"/>
  <c r="AC117" i="1" s="1"/>
  <c r="X116" i="1"/>
  <c r="AC116" i="1" s="1"/>
  <c r="X115" i="1"/>
  <c r="AC115" i="1" s="1"/>
  <c r="X114" i="1"/>
  <c r="AC114" i="1" s="1"/>
  <c r="X113" i="1"/>
  <c r="AC113" i="1" s="1"/>
  <c r="X112" i="1"/>
  <c r="AC112" i="1" s="1"/>
  <c r="X111" i="1"/>
  <c r="AC111" i="1" s="1"/>
  <c r="X110" i="1"/>
  <c r="AC110" i="1" s="1"/>
  <c r="X109" i="1"/>
  <c r="AC109" i="1" s="1"/>
  <c r="X108" i="1"/>
  <c r="AC108" i="1" s="1"/>
  <c r="X107" i="1"/>
  <c r="AC107" i="1" s="1"/>
  <c r="X106" i="1"/>
  <c r="AC106" i="1" s="1"/>
  <c r="X105" i="1"/>
  <c r="AC105" i="1" s="1"/>
  <c r="X104" i="1"/>
  <c r="AC104" i="1" s="1"/>
  <c r="X103" i="1"/>
  <c r="AC103" i="1" s="1"/>
  <c r="X102" i="1"/>
  <c r="AC102" i="1" s="1"/>
  <c r="X101" i="1"/>
  <c r="AC101" i="1" s="1"/>
  <c r="X100" i="1"/>
  <c r="AC100" i="1" s="1"/>
  <c r="X99" i="1"/>
  <c r="AC99" i="1" s="1"/>
  <c r="X98" i="1"/>
  <c r="AC98" i="1" s="1"/>
  <c r="X97" i="1"/>
  <c r="AC97" i="1" s="1"/>
  <c r="X96" i="1"/>
  <c r="AC96" i="1" s="1"/>
  <c r="X95" i="1"/>
  <c r="AC95" i="1" s="1"/>
  <c r="X94" i="1"/>
  <c r="AC94" i="1" s="1"/>
  <c r="X93" i="1"/>
  <c r="AC93" i="1" s="1"/>
  <c r="X92" i="1"/>
  <c r="AC92" i="1" s="1"/>
  <c r="X91" i="1"/>
  <c r="AC91" i="1" s="1"/>
  <c r="X90" i="1"/>
  <c r="AC90" i="1" s="1"/>
  <c r="X89" i="1"/>
  <c r="AC89" i="1" s="1"/>
  <c r="X88" i="1"/>
  <c r="AC88" i="1" s="1"/>
  <c r="X87" i="1"/>
  <c r="AC87" i="1" s="1"/>
  <c r="X86" i="1"/>
  <c r="AC86" i="1" s="1"/>
  <c r="X85" i="1"/>
  <c r="AC85" i="1" s="1"/>
  <c r="X84" i="1"/>
  <c r="AC84" i="1" s="1"/>
  <c r="X83" i="1"/>
  <c r="AC83" i="1" s="1"/>
  <c r="X82" i="1"/>
  <c r="AC82" i="1" s="1"/>
  <c r="X81" i="1"/>
  <c r="AC81" i="1" s="1"/>
  <c r="X80" i="1"/>
  <c r="AC80" i="1" s="1"/>
  <c r="X79" i="1"/>
  <c r="AC79" i="1" s="1"/>
  <c r="X78" i="1"/>
  <c r="AC78" i="1" s="1"/>
  <c r="X77" i="1"/>
  <c r="AC77" i="1" s="1"/>
  <c r="X76" i="1"/>
  <c r="AC76" i="1" s="1"/>
  <c r="X75" i="1"/>
  <c r="AC75" i="1" s="1"/>
  <c r="X74" i="1"/>
  <c r="AC74" i="1" s="1"/>
  <c r="X73" i="1"/>
  <c r="AC73" i="1" s="1"/>
  <c r="X72" i="1"/>
  <c r="AC72" i="1" s="1"/>
  <c r="X71" i="1"/>
  <c r="AC71" i="1" s="1"/>
  <c r="X70" i="1"/>
  <c r="AC70" i="1" s="1"/>
  <c r="X69" i="1"/>
  <c r="AC69" i="1" s="1"/>
  <c r="X68" i="1"/>
  <c r="AC68" i="1" s="1"/>
  <c r="X67" i="1"/>
  <c r="AC67" i="1" s="1"/>
  <c r="X66" i="1"/>
  <c r="AC66" i="1" s="1"/>
  <c r="X65" i="1"/>
  <c r="AC65" i="1" s="1"/>
  <c r="X64" i="1"/>
  <c r="AC64" i="1" s="1"/>
  <c r="X63" i="1"/>
  <c r="AC63" i="1" s="1"/>
  <c r="X62" i="1"/>
  <c r="AC62" i="1" s="1"/>
  <c r="X61" i="1"/>
  <c r="AC61" i="1" s="1"/>
  <c r="X60" i="1"/>
  <c r="AC60" i="1" s="1"/>
  <c r="X59" i="1"/>
  <c r="AC59" i="1" s="1"/>
  <c r="X58" i="1"/>
  <c r="AC58" i="1" s="1"/>
  <c r="X57" i="1"/>
  <c r="AC57" i="1" s="1"/>
  <c r="X56" i="1"/>
  <c r="AC56" i="1" s="1"/>
  <c r="X55" i="1"/>
  <c r="AC55" i="1" s="1"/>
  <c r="X54" i="1"/>
  <c r="AC54" i="1" s="1"/>
  <c r="X53" i="1"/>
  <c r="AC53" i="1" s="1"/>
  <c r="X52" i="1"/>
  <c r="AC52" i="1" s="1"/>
  <c r="X51" i="1"/>
  <c r="AC51" i="1" s="1"/>
  <c r="X50" i="1"/>
  <c r="AC50" i="1" s="1"/>
  <c r="X49" i="1"/>
  <c r="AC49" i="1" s="1"/>
  <c r="X48" i="1"/>
  <c r="AC48" i="1" s="1"/>
  <c r="X47" i="1"/>
  <c r="AC47" i="1" s="1"/>
  <c r="X46" i="1"/>
  <c r="AC46" i="1" s="1"/>
  <c r="X45" i="1"/>
  <c r="AC45" i="1" s="1"/>
  <c r="X44" i="1"/>
  <c r="AC44" i="1" s="1"/>
  <c r="X43" i="1"/>
  <c r="AC43" i="1" s="1"/>
  <c r="X42" i="1"/>
  <c r="AC42" i="1" s="1"/>
  <c r="X41" i="1"/>
  <c r="AC41" i="1" s="1"/>
  <c r="X40" i="1"/>
  <c r="AC40" i="1" s="1"/>
  <c r="X39" i="1"/>
  <c r="AC39" i="1" s="1"/>
  <c r="X38" i="1"/>
  <c r="AC38" i="1" s="1"/>
  <c r="X37" i="1"/>
  <c r="AC37" i="1" s="1"/>
  <c r="X36" i="1"/>
  <c r="AC36" i="1" s="1"/>
  <c r="X35" i="1"/>
  <c r="AC35" i="1" s="1"/>
  <c r="X34" i="1"/>
  <c r="AC34" i="1" s="1"/>
  <c r="X33" i="1"/>
  <c r="AC33" i="1" s="1"/>
  <c r="X32" i="1"/>
  <c r="AC32" i="1" s="1"/>
  <c r="X31" i="1"/>
  <c r="AC31" i="1" s="1"/>
  <c r="X30" i="1"/>
  <c r="AC30" i="1" s="1"/>
  <c r="X29" i="1"/>
  <c r="AC29" i="1" s="1"/>
  <c r="X28" i="1"/>
  <c r="AC28" i="1" s="1"/>
  <c r="X27" i="1"/>
  <c r="AC27" i="1" s="1"/>
  <c r="X26" i="1"/>
  <c r="AC26" i="1" s="1"/>
  <c r="X25" i="1"/>
  <c r="AC25" i="1" s="1"/>
  <c r="X24" i="1"/>
  <c r="AC24" i="1" s="1"/>
  <c r="X23" i="1"/>
  <c r="AC23" i="1" s="1"/>
  <c r="X22" i="1"/>
  <c r="AC22" i="1" s="1"/>
  <c r="X21" i="1"/>
  <c r="AC21" i="1" s="1"/>
  <c r="X20" i="1"/>
  <c r="AC20" i="1" s="1"/>
  <c r="X19" i="1"/>
  <c r="AC19" i="1" s="1"/>
  <c r="X18" i="1"/>
  <c r="AC18" i="1" s="1"/>
  <c r="X17" i="1"/>
  <c r="AC17" i="1" s="1"/>
  <c r="X16" i="1"/>
  <c r="AC16" i="1" s="1"/>
  <c r="X15" i="1"/>
  <c r="AC15" i="1" s="1"/>
  <c r="X14" i="1"/>
  <c r="AC14" i="1" s="1"/>
  <c r="X13" i="1"/>
  <c r="AC13" i="1" s="1"/>
  <c r="X12" i="1"/>
  <c r="AC12" i="1" s="1"/>
  <c r="X11" i="1"/>
  <c r="AC11" i="1" s="1"/>
  <c r="X10" i="1"/>
  <c r="AC10" i="1" s="1"/>
  <c r="X9" i="1"/>
  <c r="AC9" i="1" s="1"/>
  <c r="X8" i="1"/>
  <c r="AC8" i="1" s="1"/>
  <c r="X7" i="1"/>
  <c r="AC7" i="1" s="1"/>
  <c r="X6" i="1"/>
  <c r="AC6" i="1" s="1"/>
  <c r="X5" i="1"/>
  <c r="AC5" i="1" s="1"/>
  <c r="X4" i="1"/>
  <c r="AC4" i="1" s="1"/>
  <c r="X3" i="1"/>
  <c r="AC3" i="1" s="1"/>
  <c r="X2" i="1"/>
  <c r="AC2" i="1" s="1"/>
  <c r="E30" i="3"/>
  <c r="E29" i="3"/>
  <c r="E28" i="3"/>
  <c r="E27" i="3"/>
  <c r="E76" i="3"/>
  <c r="E75" i="3"/>
  <c r="E74" i="3"/>
  <c r="E73" i="3"/>
  <c r="E70" i="3"/>
  <c r="E69" i="3"/>
  <c r="E68" i="3"/>
  <c r="E67" i="3"/>
  <c r="E66" i="3"/>
  <c r="E63" i="3"/>
  <c r="E62" i="3"/>
  <c r="E61" i="3"/>
  <c r="E60" i="3"/>
  <c r="E59" i="3"/>
  <c r="E58" i="3"/>
  <c r="E55" i="3"/>
  <c r="E54" i="3"/>
  <c r="E53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4" i="3"/>
  <c r="E33" i="3"/>
  <c r="E32" i="3"/>
  <c r="E31" i="3"/>
  <c r="E24" i="3"/>
  <c r="E23" i="3"/>
  <c r="E22" i="3"/>
  <c r="E21" i="3"/>
  <c r="E20" i="3"/>
  <c r="E19" i="3"/>
  <c r="E18" i="3"/>
  <c r="E17" i="3"/>
  <c r="V1310" i="1"/>
  <c r="AA1310" i="1" s="1"/>
  <c r="V1309" i="1"/>
  <c r="AA1309" i="1" s="1"/>
  <c r="V1308" i="1"/>
  <c r="AA1308" i="1" s="1"/>
  <c r="V1307" i="1"/>
  <c r="AA1307" i="1" s="1"/>
  <c r="V1306" i="1"/>
  <c r="AA1306" i="1" s="1"/>
  <c r="V1305" i="1"/>
  <c r="AA1305" i="1" s="1"/>
  <c r="V1304" i="1"/>
  <c r="AA1304" i="1" s="1"/>
  <c r="V1303" i="1"/>
  <c r="AA1303" i="1" s="1"/>
  <c r="V1302" i="1"/>
  <c r="AA1302" i="1" s="1"/>
  <c r="V1301" i="1"/>
  <c r="AA1301" i="1" s="1"/>
  <c r="V1300" i="1"/>
  <c r="AA1300" i="1" s="1"/>
  <c r="V1299" i="1"/>
  <c r="AA1299" i="1" s="1"/>
  <c r="V1298" i="1"/>
  <c r="AA1298" i="1" s="1"/>
  <c r="V1297" i="1"/>
  <c r="AA1297" i="1" s="1"/>
  <c r="V1296" i="1"/>
  <c r="AA1296" i="1" s="1"/>
  <c r="V1295" i="1"/>
  <c r="AA1295" i="1" s="1"/>
  <c r="V1294" i="1"/>
  <c r="AA1294" i="1" s="1"/>
  <c r="V1293" i="1"/>
  <c r="AA1293" i="1" s="1"/>
  <c r="V1292" i="1"/>
  <c r="AA1292" i="1" s="1"/>
  <c r="V1291" i="1"/>
  <c r="AA1291" i="1" s="1"/>
  <c r="V1290" i="1"/>
  <c r="AA1290" i="1" s="1"/>
  <c r="V1289" i="1"/>
  <c r="AA1289" i="1" s="1"/>
  <c r="V1288" i="1"/>
  <c r="AA1288" i="1" s="1"/>
  <c r="V1287" i="1"/>
  <c r="AA1287" i="1" s="1"/>
  <c r="V1286" i="1"/>
  <c r="AA1286" i="1" s="1"/>
  <c r="V1285" i="1"/>
  <c r="AA1285" i="1" s="1"/>
  <c r="V1284" i="1"/>
  <c r="AA1284" i="1" s="1"/>
  <c r="V1283" i="1"/>
  <c r="AA1283" i="1" s="1"/>
  <c r="V1282" i="1"/>
  <c r="AA1282" i="1" s="1"/>
  <c r="V1281" i="1"/>
  <c r="AA1281" i="1" s="1"/>
  <c r="V1280" i="1"/>
  <c r="AA1280" i="1" s="1"/>
  <c r="V1279" i="1"/>
  <c r="AA1279" i="1" s="1"/>
  <c r="V1278" i="1"/>
  <c r="AA1278" i="1" s="1"/>
  <c r="V1277" i="1"/>
  <c r="AA1277" i="1" s="1"/>
  <c r="V1276" i="1"/>
  <c r="AA1276" i="1" s="1"/>
  <c r="V1275" i="1"/>
  <c r="AA1275" i="1" s="1"/>
  <c r="V1274" i="1"/>
  <c r="AA1274" i="1" s="1"/>
  <c r="V1273" i="1"/>
  <c r="AA1273" i="1" s="1"/>
  <c r="V1272" i="1"/>
  <c r="AA1272" i="1" s="1"/>
  <c r="V1271" i="1"/>
  <c r="AA1271" i="1" s="1"/>
  <c r="V1270" i="1"/>
  <c r="AA1270" i="1" s="1"/>
  <c r="V1269" i="1"/>
  <c r="AA1269" i="1" s="1"/>
  <c r="V1268" i="1"/>
  <c r="AA1268" i="1" s="1"/>
  <c r="V1267" i="1"/>
  <c r="AA1267" i="1" s="1"/>
  <c r="V1266" i="1"/>
  <c r="AA1266" i="1" s="1"/>
  <c r="V1265" i="1"/>
  <c r="AA1265" i="1" s="1"/>
  <c r="V1264" i="1"/>
  <c r="AA1264" i="1" s="1"/>
  <c r="V1263" i="1"/>
  <c r="AA1263" i="1" s="1"/>
  <c r="V1262" i="1"/>
  <c r="AA1262" i="1" s="1"/>
  <c r="V1261" i="1"/>
  <c r="AA1261" i="1" s="1"/>
  <c r="V1260" i="1"/>
  <c r="AA1260" i="1" s="1"/>
  <c r="V1259" i="1"/>
  <c r="AA1259" i="1" s="1"/>
  <c r="V1258" i="1"/>
  <c r="AA1258" i="1" s="1"/>
  <c r="V1257" i="1"/>
  <c r="AA1257" i="1" s="1"/>
  <c r="V1256" i="1"/>
  <c r="AA1256" i="1" s="1"/>
  <c r="V1255" i="1"/>
  <c r="AA1255" i="1" s="1"/>
  <c r="V1254" i="1"/>
  <c r="AA1254" i="1" s="1"/>
  <c r="V1253" i="1"/>
  <c r="AA1253" i="1" s="1"/>
  <c r="V1252" i="1"/>
  <c r="AA1252" i="1" s="1"/>
  <c r="V1251" i="1"/>
  <c r="AA1251" i="1" s="1"/>
  <c r="V1250" i="1"/>
  <c r="AA1250" i="1" s="1"/>
  <c r="V1249" i="1"/>
  <c r="AA1249" i="1" s="1"/>
  <c r="V1248" i="1"/>
  <c r="AA1248" i="1" s="1"/>
  <c r="V1247" i="1"/>
  <c r="AA1247" i="1" s="1"/>
  <c r="V1246" i="1"/>
  <c r="AA1246" i="1" s="1"/>
  <c r="V1245" i="1"/>
  <c r="AA1245" i="1" s="1"/>
  <c r="V1244" i="1"/>
  <c r="AA1244" i="1" s="1"/>
  <c r="V1243" i="1"/>
  <c r="AA1243" i="1" s="1"/>
  <c r="V1242" i="1"/>
  <c r="AA1242" i="1" s="1"/>
  <c r="V1241" i="1"/>
  <c r="AA1241" i="1" s="1"/>
  <c r="V1240" i="1"/>
  <c r="AA1240" i="1" s="1"/>
  <c r="V1239" i="1"/>
  <c r="AA1239" i="1" s="1"/>
  <c r="V1238" i="1"/>
  <c r="AA1238" i="1" s="1"/>
  <c r="V1237" i="1"/>
  <c r="AA1237" i="1" s="1"/>
  <c r="V1236" i="1"/>
  <c r="AA1236" i="1" s="1"/>
  <c r="V1235" i="1"/>
  <c r="AA1235" i="1" s="1"/>
  <c r="V1234" i="1"/>
  <c r="AA1234" i="1" s="1"/>
  <c r="V1233" i="1"/>
  <c r="AA1233" i="1" s="1"/>
  <c r="V1232" i="1"/>
  <c r="AA1232" i="1" s="1"/>
  <c r="V1231" i="1"/>
  <c r="AA1231" i="1" s="1"/>
  <c r="V1230" i="1"/>
  <c r="AA1230" i="1" s="1"/>
  <c r="V1229" i="1"/>
  <c r="AA1229" i="1" s="1"/>
  <c r="V1228" i="1"/>
  <c r="AA1228" i="1" s="1"/>
  <c r="V1227" i="1"/>
  <c r="AA1227" i="1" s="1"/>
  <c r="V1226" i="1"/>
  <c r="AA1226" i="1" s="1"/>
  <c r="V1225" i="1"/>
  <c r="AA1225" i="1" s="1"/>
  <c r="V1224" i="1"/>
  <c r="AA1224" i="1" s="1"/>
  <c r="V1223" i="1"/>
  <c r="AA1223" i="1" s="1"/>
  <c r="V1222" i="1"/>
  <c r="AA1222" i="1" s="1"/>
  <c r="V1221" i="1"/>
  <c r="AA1221" i="1" s="1"/>
  <c r="V1220" i="1"/>
  <c r="AA1220" i="1" s="1"/>
  <c r="V1219" i="1"/>
  <c r="AA1219" i="1" s="1"/>
  <c r="V1218" i="1"/>
  <c r="AA1218" i="1" s="1"/>
  <c r="V1217" i="1"/>
  <c r="AA1217" i="1" s="1"/>
  <c r="V1216" i="1"/>
  <c r="AA1216" i="1" s="1"/>
  <c r="V1215" i="1"/>
  <c r="AA1215" i="1" s="1"/>
  <c r="V1214" i="1"/>
  <c r="AA1214" i="1" s="1"/>
  <c r="V1213" i="1"/>
  <c r="AA1213" i="1" s="1"/>
  <c r="V1212" i="1"/>
  <c r="AA1212" i="1" s="1"/>
  <c r="V1211" i="1"/>
  <c r="AA1211" i="1" s="1"/>
  <c r="V1210" i="1"/>
  <c r="AA1210" i="1" s="1"/>
  <c r="V1209" i="1"/>
  <c r="AA1209" i="1" s="1"/>
  <c r="V1208" i="1"/>
  <c r="AA1208" i="1" s="1"/>
  <c r="V1207" i="1"/>
  <c r="AA1207" i="1" s="1"/>
  <c r="V1206" i="1"/>
  <c r="AA1206" i="1" s="1"/>
  <c r="V1205" i="1"/>
  <c r="AA1205" i="1" s="1"/>
  <c r="V1204" i="1"/>
  <c r="AA1204" i="1" s="1"/>
  <c r="V1203" i="1"/>
  <c r="AA1203" i="1" s="1"/>
  <c r="V1202" i="1"/>
  <c r="AA1202" i="1" s="1"/>
  <c r="V1201" i="1"/>
  <c r="AA1201" i="1" s="1"/>
  <c r="V1200" i="1"/>
  <c r="AA1200" i="1" s="1"/>
  <c r="V1199" i="1"/>
  <c r="AA1199" i="1" s="1"/>
  <c r="V1198" i="1"/>
  <c r="AA1198" i="1" s="1"/>
  <c r="V1197" i="1"/>
  <c r="AA1197" i="1" s="1"/>
  <c r="V1196" i="1"/>
  <c r="AA1196" i="1" s="1"/>
  <c r="V1195" i="1"/>
  <c r="AA1195" i="1" s="1"/>
  <c r="V1194" i="1"/>
  <c r="AA1194" i="1" s="1"/>
  <c r="V1193" i="1"/>
  <c r="AA1193" i="1" s="1"/>
  <c r="V1192" i="1"/>
  <c r="AA1192" i="1" s="1"/>
  <c r="V1191" i="1"/>
  <c r="AA1191" i="1" s="1"/>
  <c r="V1190" i="1"/>
  <c r="AA1190" i="1" s="1"/>
  <c r="V1189" i="1"/>
  <c r="AA1189" i="1" s="1"/>
  <c r="V1188" i="1"/>
  <c r="AA1188" i="1" s="1"/>
  <c r="V1187" i="1"/>
  <c r="AA1187" i="1" s="1"/>
  <c r="V1186" i="1"/>
  <c r="AA1186" i="1" s="1"/>
  <c r="V1185" i="1"/>
  <c r="AA1185" i="1" s="1"/>
  <c r="V1184" i="1"/>
  <c r="AA1184" i="1" s="1"/>
  <c r="V1183" i="1"/>
  <c r="AA1183" i="1" s="1"/>
  <c r="V1182" i="1"/>
  <c r="AA1182" i="1" s="1"/>
  <c r="V1181" i="1"/>
  <c r="AA1181" i="1" s="1"/>
  <c r="V1180" i="1"/>
  <c r="AA1180" i="1" s="1"/>
  <c r="V1179" i="1"/>
  <c r="AA1179" i="1" s="1"/>
  <c r="V1178" i="1"/>
  <c r="AA1178" i="1" s="1"/>
  <c r="V1177" i="1"/>
  <c r="AA1177" i="1" s="1"/>
  <c r="V1176" i="1"/>
  <c r="AA1176" i="1" s="1"/>
  <c r="V1175" i="1"/>
  <c r="AA1175" i="1" s="1"/>
  <c r="V1174" i="1"/>
  <c r="AA1174" i="1" s="1"/>
  <c r="V1173" i="1"/>
  <c r="AA1173" i="1" s="1"/>
  <c r="V1172" i="1"/>
  <c r="AA1172" i="1" s="1"/>
  <c r="V1171" i="1"/>
  <c r="AA1171" i="1" s="1"/>
  <c r="V1170" i="1"/>
  <c r="AA1170" i="1" s="1"/>
  <c r="V1169" i="1"/>
  <c r="AA1169" i="1" s="1"/>
  <c r="V1168" i="1"/>
  <c r="AA1168" i="1" s="1"/>
  <c r="V1167" i="1"/>
  <c r="AA1167" i="1" s="1"/>
  <c r="V1166" i="1"/>
  <c r="AA1166" i="1" s="1"/>
  <c r="V1165" i="1"/>
  <c r="AA1165" i="1" s="1"/>
  <c r="V1164" i="1"/>
  <c r="AA1164" i="1" s="1"/>
  <c r="V1163" i="1"/>
  <c r="AA1163" i="1" s="1"/>
  <c r="V1162" i="1"/>
  <c r="AA1162" i="1" s="1"/>
  <c r="V1161" i="1"/>
  <c r="AA1161" i="1" s="1"/>
  <c r="V1160" i="1"/>
  <c r="AA1160" i="1" s="1"/>
  <c r="V1159" i="1"/>
  <c r="AA1159" i="1" s="1"/>
  <c r="V1158" i="1"/>
  <c r="AA1158" i="1" s="1"/>
  <c r="V1157" i="1"/>
  <c r="AA1157" i="1" s="1"/>
  <c r="V1156" i="1"/>
  <c r="AA1156" i="1" s="1"/>
  <c r="V1155" i="1"/>
  <c r="AA1155" i="1" s="1"/>
  <c r="V1154" i="1"/>
  <c r="AA1154" i="1" s="1"/>
  <c r="V1153" i="1"/>
  <c r="AA1153" i="1" s="1"/>
  <c r="V1152" i="1"/>
  <c r="AA1152" i="1" s="1"/>
  <c r="V1151" i="1"/>
  <c r="AA1151" i="1" s="1"/>
  <c r="V1150" i="1"/>
  <c r="AA1150" i="1" s="1"/>
  <c r="V1149" i="1"/>
  <c r="AA1149" i="1" s="1"/>
  <c r="V1148" i="1"/>
  <c r="AA1148" i="1" s="1"/>
  <c r="V1147" i="1"/>
  <c r="AA1147" i="1" s="1"/>
  <c r="V1146" i="1"/>
  <c r="AA1146" i="1" s="1"/>
  <c r="V1145" i="1"/>
  <c r="AA1145" i="1" s="1"/>
  <c r="V1144" i="1"/>
  <c r="AA1144" i="1" s="1"/>
  <c r="V1143" i="1"/>
  <c r="AA1143" i="1" s="1"/>
  <c r="V1142" i="1"/>
  <c r="AA1142" i="1" s="1"/>
  <c r="V1141" i="1"/>
  <c r="AA1141" i="1" s="1"/>
  <c r="V1140" i="1"/>
  <c r="AA1140" i="1" s="1"/>
  <c r="V1139" i="1"/>
  <c r="AA1139" i="1" s="1"/>
  <c r="V1138" i="1"/>
  <c r="AA1138" i="1" s="1"/>
  <c r="V1137" i="1"/>
  <c r="AA1137" i="1" s="1"/>
  <c r="V1136" i="1"/>
  <c r="AA1136" i="1" s="1"/>
  <c r="V1135" i="1"/>
  <c r="AA1135" i="1" s="1"/>
  <c r="V1134" i="1"/>
  <c r="AA1134" i="1" s="1"/>
  <c r="V1133" i="1"/>
  <c r="AA1133" i="1" s="1"/>
  <c r="V1132" i="1"/>
  <c r="AA1132" i="1" s="1"/>
  <c r="V1131" i="1"/>
  <c r="AA1131" i="1" s="1"/>
  <c r="V1130" i="1"/>
  <c r="AA1130" i="1" s="1"/>
  <c r="V1129" i="1"/>
  <c r="AA1129" i="1" s="1"/>
  <c r="V1128" i="1"/>
  <c r="AA1128" i="1" s="1"/>
  <c r="V1127" i="1"/>
  <c r="AA1127" i="1" s="1"/>
  <c r="V1126" i="1"/>
  <c r="AA1126" i="1" s="1"/>
  <c r="V1125" i="1"/>
  <c r="AA1125" i="1" s="1"/>
  <c r="V1124" i="1"/>
  <c r="AA1124" i="1" s="1"/>
  <c r="V1123" i="1"/>
  <c r="AA1123" i="1" s="1"/>
  <c r="V1122" i="1"/>
  <c r="AA1122" i="1" s="1"/>
  <c r="V1121" i="1"/>
  <c r="AA1121" i="1" s="1"/>
  <c r="V1120" i="1"/>
  <c r="AA1120" i="1" s="1"/>
  <c r="V1119" i="1"/>
  <c r="AA1119" i="1" s="1"/>
  <c r="V1118" i="1"/>
  <c r="AA1118" i="1" s="1"/>
  <c r="V1117" i="1"/>
  <c r="AA1117" i="1" s="1"/>
  <c r="V1116" i="1"/>
  <c r="AA1116" i="1" s="1"/>
  <c r="V1115" i="1"/>
  <c r="AA1115" i="1" s="1"/>
  <c r="V1114" i="1"/>
  <c r="AA1114" i="1" s="1"/>
  <c r="V1113" i="1"/>
  <c r="AA1113" i="1" s="1"/>
  <c r="V1112" i="1"/>
  <c r="AA1112" i="1" s="1"/>
  <c r="V1111" i="1"/>
  <c r="AA1111" i="1" s="1"/>
  <c r="V1110" i="1"/>
  <c r="AA1110" i="1" s="1"/>
  <c r="V1109" i="1"/>
  <c r="AA1109" i="1" s="1"/>
  <c r="V1108" i="1"/>
  <c r="AA1108" i="1" s="1"/>
  <c r="V1107" i="1"/>
  <c r="AA1107" i="1" s="1"/>
  <c r="V1106" i="1"/>
  <c r="AA1106" i="1" s="1"/>
  <c r="V1105" i="1"/>
  <c r="AA1105" i="1" s="1"/>
  <c r="V1104" i="1"/>
  <c r="AA1104" i="1" s="1"/>
  <c r="V1103" i="1"/>
  <c r="AA1103" i="1" s="1"/>
  <c r="V1102" i="1"/>
  <c r="AA1102" i="1" s="1"/>
  <c r="V1101" i="1"/>
  <c r="AA1101" i="1" s="1"/>
  <c r="V1100" i="1"/>
  <c r="AA1100" i="1" s="1"/>
  <c r="V1099" i="1"/>
  <c r="AA1099" i="1" s="1"/>
  <c r="V1098" i="1"/>
  <c r="AA1098" i="1" s="1"/>
  <c r="V1097" i="1"/>
  <c r="AA1097" i="1" s="1"/>
  <c r="V1096" i="1"/>
  <c r="AA1096" i="1" s="1"/>
  <c r="V1095" i="1"/>
  <c r="AA1095" i="1" s="1"/>
  <c r="V1094" i="1"/>
  <c r="AA1094" i="1" s="1"/>
  <c r="V1093" i="1"/>
  <c r="AA1093" i="1" s="1"/>
  <c r="V1092" i="1"/>
  <c r="AA1092" i="1" s="1"/>
  <c r="V1091" i="1"/>
  <c r="AA1091" i="1" s="1"/>
  <c r="V1090" i="1"/>
  <c r="AA1090" i="1" s="1"/>
  <c r="V1089" i="1"/>
  <c r="AA1089" i="1" s="1"/>
  <c r="V1088" i="1"/>
  <c r="AA1088" i="1" s="1"/>
  <c r="V1087" i="1"/>
  <c r="AA1087" i="1" s="1"/>
  <c r="V1086" i="1"/>
  <c r="AA1086" i="1" s="1"/>
  <c r="V1085" i="1"/>
  <c r="AA1085" i="1" s="1"/>
  <c r="V1084" i="1"/>
  <c r="AA1084" i="1" s="1"/>
  <c r="V1083" i="1"/>
  <c r="AA1083" i="1" s="1"/>
  <c r="V1082" i="1"/>
  <c r="AA1082" i="1" s="1"/>
  <c r="V1081" i="1"/>
  <c r="AA1081" i="1" s="1"/>
  <c r="V1080" i="1"/>
  <c r="AA1080" i="1" s="1"/>
  <c r="V1079" i="1"/>
  <c r="AA1079" i="1" s="1"/>
  <c r="V1078" i="1"/>
  <c r="AA1078" i="1" s="1"/>
  <c r="V1077" i="1"/>
  <c r="AA1077" i="1" s="1"/>
  <c r="V1076" i="1"/>
  <c r="AA1076" i="1" s="1"/>
  <c r="V1075" i="1"/>
  <c r="AA1075" i="1" s="1"/>
  <c r="V1074" i="1"/>
  <c r="AA1074" i="1" s="1"/>
  <c r="V1073" i="1"/>
  <c r="AA1073" i="1" s="1"/>
  <c r="V1072" i="1"/>
  <c r="AA1072" i="1" s="1"/>
  <c r="V1071" i="1"/>
  <c r="AA1071" i="1" s="1"/>
  <c r="V1070" i="1"/>
  <c r="AA1070" i="1" s="1"/>
  <c r="V1069" i="1"/>
  <c r="AA1069" i="1" s="1"/>
  <c r="V1068" i="1"/>
  <c r="AA1068" i="1" s="1"/>
  <c r="V1067" i="1"/>
  <c r="AA1067" i="1" s="1"/>
  <c r="V1066" i="1"/>
  <c r="AA1066" i="1" s="1"/>
  <c r="V1065" i="1"/>
  <c r="AA1065" i="1" s="1"/>
  <c r="V1064" i="1"/>
  <c r="AA1064" i="1" s="1"/>
  <c r="V1063" i="1"/>
  <c r="AA1063" i="1" s="1"/>
  <c r="V1062" i="1"/>
  <c r="AA1062" i="1" s="1"/>
  <c r="V1061" i="1"/>
  <c r="AA1061" i="1" s="1"/>
  <c r="V1060" i="1"/>
  <c r="AA1060" i="1" s="1"/>
  <c r="V1059" i="1"/>
  <c r="AA1059" i="1" s="1"/>
  <c r="V1058" i="1"/>
  <c r="AA1058" i="1" s="1"/>
  <c r="V1057" i="1"/>
  <c r="AA1057" i="1" s="1"/>
  <c r="V1056" i="1"/>
  <c r="AA1056" i="1" s="1"/>
  <c r="V1055" i="1"/>
  <c r="AA1055" i="1" s="1"/>
  <c r="V1054" i="1"/>
  <c r="AA1054" i="1" s="1"/>
  <c r="V1053" i="1"/>
  <c r="AA1053" i="1" s="1"/>
  <c r="V1052" i="1"/>
  <c r="AA1052" i="1" s="1"/>
  <c r="V1051" i="1"/>
  <c r="AA1051" i="1" s="1"/>
  <c r="V1050" i="1"/>
  <c r="AA1050" i="1" s="1"/>
  <c r="V1049" i="1"/>
  <c r="AA1049" i="1" s="1"/>
  <c r="V1048" i="1"/>
  <c r="AA1048" i="1" s="1"/>
  <c r="V1047" i="1"/>
  <c r="AA1047" i="1" s="1"/>
  <c r="V1046" i="1"/>
  <c r="AA1046" i="1" s="1"/>
  <c r="V1045" i="1"/>
  <c r="AA1045" i="1" s="1"/>
  <c r="V1044" i="1"/>
  <c r="AA1044" i="1" s="1"/>
  <c r="V1043" i="1"/>
  <c r="AA1043" i="1" s="1"/>
  <c r="V1042" i="1"/>
  <c r="AA1042" i="1" s="1"/>
  <c r="V1041" i="1"/>
  <c r="AA1041" i="1" s="1"/>
  <c r="V1040" i="1"/>
  <c r="AA1040" i="1" s="1"/>
  <c r="V1039" i="1"/>
  <c r="AA1039" i="1" s="1"/>
  <c r="V1038" i="1"/>
  <c r="AA1038" i="1" s="1"/>
  <c r="V1037" i="1"/>
  <c r="AA1037" i="1" s="1"/>
  <c r="V1036" i="1"/>
  <c r="AA1036" i="1" s="1"/>
  <c r="V1035" i="1"/>
  <c r="AA1035" i="1" s="1"/>
  <c r="V1034" i="1"/>
  <c r="AA1034" i="1" s="1"/>
  <c r="V1033" i="1"/>
  <c r="AA1033" i="1" s="1"/>
  <c r="V1032" i="1"/>
  <c r="AA1032" i="1" s="1"/>
  <c r="V1031" i="1"/>
  <c r="AA1031" i="1" s="1"/>
  <c r="V1030" i="1"/>
  <c r="AA1030" i="1" s="1"/>
  <c r="V1029" i="1"/>
  <c r="AA1029" i="1" s="1"/>
  <c r="V1028" i="1"/>
  <c r="AA1028" i="1" s="1"/>
  <c r="V1027" i="1"/>
  <c r="AA1027" i="1" s="1"/>
  <c r="V1026" i="1"/>
  <c r="AA1026" i="1" s="1"/>
  <c r="V1025" i="1"/>
  <c r="AA1025" i="1" s="1"/>
  <c r="V1024" i="1"/>
  <c r="AA1024" i="1" s="1"/>
  <c r="V1023" i="1"/>
  <c r="AA1023" i="1" s="1"/>
  <c r="V1022" i="1"/>
  <c r="AA1022" i="1" s="1"/>
  <c r="V1021" i="1"/>
  <c r="AA1021" i="1" s="1"/>
  <c r="V1020" i="1"/>
  <c r="AA1020" i="1" s="1"/>
  <c r="V1019" i="1"/>
  <c r="AA1019" i="1" s="1"/>
  <c r="V1018" i="1"/>
  <c r="AA1018" i="1" s="1"/>
  <c r="V1017" i="1"/>
  <c r="AA1017" i="1" s="1"/>
  <c r="V1016" i="1"/>
  <c r="AA1016" i="1" s="1"/>
  <c r="V1015" i="1"/>
  <c r="AA1015" i="1" s="1"/>
  <c r="V1014" i="1"/>
  <c r="AA1014" i="1" s="1"/>
  <c r="V1013" i="1"/>
  <c r="AA1013" i="1" s="1"/>
  <c r="V1012" i="1"/>
  <c r="AA1012" i="1" s="1"/>
  <c r="V1011" i="1"/>
  <c r="AA1011" i="1" s="1"/>
  <c r="V1010" i="1"/>
  <c r="AA1010" i="1" s="1"/>
  <c r="V1009" i="1"/>
  <c r="AA1009" i="1" s="1"/>
  <c r="V1008" i="1"/>
  <c r="AA1008" i="1" s="1"/>
  <c r="V1007" i="1"/>
  <c r="AA1007" i="1" s="1"/>
  <c r="V1006" i="1"/>
  <c r="AA1006" i="1" s="1"/>
  <c r="V1005" i="1"/>
  <c r="AA1005" i="1" s="1"/>
  <c r="V1004" i="1"/>
  <c r="AA1004" i="1" s="1"/>
  <c r="V1003" i="1"/>
  <c r="AA1003" i="1" s="1"/>
  <c r="V1002" i="1"/>
  <c r="AA1002" i="1" s="1"/>
  <c r="V1001" i="1"/>
  <c r="AA1001" i="1" s="1"/>
  <c r="V1000" i="1"/>
  <c r="AA1000" i="1" s="1"/>
  <c r="V999" i="1"/>
  <c r="AA999" i="1" s="1"/>
  <c r="V998" i="1"/>
  <c r="AA998" i="1" s="1"/>
  <c r="V997" i="1"/>
  <c r="AA997" i="1" s="1"/>
  <c r="V996" i="1"/>
  <c r="AA996" i="1" s="1"/>
  <c r="V995" i="1"/>
  <c r="AA995" i="1" s="1"/>
  <c r="V994" i="1"/>
  <c r="AA994" i="1" s="1"/>
  <c r="V993" i="1"/>
  <c r="AA993" i="1" s="1"/>
  <c r="V992" i="1"/>
  <c r="AA992" i="1" s="1"/>
  <c r="V991" i="1"/>
  <c r="AA991" i="1" s="1"/>
  <c r="V990" i="1"/>
  <c r="AA990" i="1" s="1"/>
  <c r="V989" i="1"/>
  <c r="AA989" i="1" s="1"/>
  <c r="V988" i="1"/>
  <c r="AA988" i="1" s="1"/>
  <c r="V987" i="1"/>
  <c r="AA987" i="1" s="1"/>
  <c r="V986" i="1"/>
  <c r="AA986" i="1" s="1"/>
  <c r="V985" i="1"/>
  <c r="AA985" i="1" s="1"/>
  <c r="V984" i="1"/>
  <c r="AA984" i="1" s="1"/>
  <c r="V983" i="1"/>
  <c r="AA983" i="1" s="1"/>
  <c r="V982" i="1"/>
  <c r="AA982" i="1" s="1"/>
  <c r="V981" i="1"/>
  <c r="AA981" i="1" s="1"/>
  <c r="V980" i="1"/>
  <c r="AA980" i="1" s="1"/>
  <c r="V979" i="1"/>
  <c r="AA979" i="1" s="1"/>
  <c r="V978" i="1"/>
  <c r="AA978" i="1" s="1"/>
  <c r="V977" i="1"/>
  <c r="AA977" i="1" s="1"/>
  <c r="V976" i="1"/>
  <c r="AA976" i="1" s="1"/>
  <c r="V975" i="1"/>
  <c r="AA975" i="1" s="1"/>
  <c r="V974" i="1"/>
  <c r="AA974" i="1" s="1"/>
  <c r="V973" i="1"/>
  <c r="AA973" i="1" s="1"/>
  <c r="V972" i="1"/>
  <c r="AA972" i="1" s="1"/>
  <c r="V971" i="1"/>
  <c r="AA971" i="1" s="1"/>
  <c r="V970" i="1"/>
  <c r="AA970" i="1" s="1"/>
  <c r="V969" i="1"/>
  <c r="AA969" i="1" s="1"/>
  <c r="V968" i="1"/>
  <c r="AA968" i="1" s="1"/>
  <c r="V967" i="1"/>
  <c r="AA967" i="1" s="1"/>
  <c r="V966" i="1"/>
  <c r="AA966" i="1" s="1"/>
  <c r="V965" i="1"/>
  <c r="AA965" i="1" s="1"/>
  <c r="V964" i="1"/>
  <c r="AA964" i="1" s="1"/>
  <c r="V963" i="1"/>
  <c r="AA963" i="1" s="1"/>
  <c r="V962" i="1"/>
  <c r="AA962" i="1" s="1"/>
  <c r="V961" i="1"/>
  <c r="AA961" i="1" s="1"/>
  <c r="V960" i="1"/>
  <c r="AA960" i="1" s="1"/>
  <c r="V959" i="1"/>
  <c r="AA959" i="1" s="1"/>
  <c r="V958" i="1"/>
  <c r="AA958" i="1" s="1"/>
  <c r="V957" i="1"/>
  <c r="AA957" i="1" s="1"/>
  <c r="V956" i="1"/>
  <c r="AA956" i="1" s="1"/>
  <c r="V955" i="1"/>
  <c r="AA955" i="1" s="1"/>
  <c r="V954" i="1"/>
  <c r="AA954" i="1" s="1"/>
  <c r="V953" i="1"/>
  <c r="AA953" i="1" s="1"/>
  <c r="V952" i="1"/>
  <c r="AA952" i="1" s="1"/>
  <c r="V951" i="1"/>
  <c r="AA951" i="1" s="1"/>
  <c r="V950" i="1"/>
  <c r="AA950" i="1" s="1"/>
  <c r="V949" i="1"/>
  <c r="AA949" i="1" s="1"/>
  <c r="V948" i="1"/>
  <c r="AA948" i="1" s="1"/>
  <c r="V947" i="1"/>
  <c r="AA947" i="1" s="1"/>
  <c r="V946" i="1"/>
  <c r="AA946" i="1" s="1"/>
  <c r="V945" i="1"/>
  <c r="AA945" i="1" s="1"/>
  <c r="V944" i="1"/>
  <c r="AA944" i="1" s="1"/>
  <c r="V943" i="1"/>
  <c r="AA943" i="1" s="1"/>
  <c r="V942" i="1"/>
  <c r="AA942" i="1" s="1"/>
  <c r="V941" i="1"/>
  <c r="AA941" i="1" s="1"/>
  <c r="V940" i="1"/>
  <c r="AA940" i="1" s="1"/>
  <c r="V939" i="1"/>
  <c r="AA939" i="1" s="1"/>
  <c r="V938" i="1"/>
  <c r="AA938" i="1" s="1"/>
  <c r="V937" i="1"/>
  <c r="AA937" i="1" s="1"/>
  <c r="V936" i="1"/>
  <c r="AA936" i="1" s="1"/>
  <c r="V935" i="1"/>
  <c r="AA935" i="1" s="1"/>
  <c r="V934" i="1"/>
  <c r="AA934" i="1" s="1"/>
  <c r="V933" i="1"/>
  <c r="AA933" i="1" s="1"/>
  <c r="V932" i="1"/>
  <c r="AA932" i="1" s="1"/>
  <c r="V931" i="1"/>
  <c r="AA931" i="1" s="1"/>
  <c r="V930" i="1"/>
  <c r="AA930" i="1" s="1"/>
  <c r="V929" i="1"/>
  <c r="AA929" i="1" s="1"/>
  <c r="V928" i="1"/>
  <c r="AA928" i="1" s="1"/>
  <c r="V927" i="1"/>
  <c r="AA927" i="1" s="1"/>
  <c r="V926" i="1"/>
  <c r="AA926" i="1" s="1"/>
  <c r="V925" i="1"/>
  <c r="AA925" i="1" s="1"/>
  <c r="V924" i="1"/>
  <c r="AA924" i="1" s="1"/>
  <c r="V923" i="1"/>
  <c r="AA923" i="1" s="1"/>
  <c r="V922" i="1"/>
  <c r="AA922" i="1" s="1"/>
  <c r="V921" i="1"/>
  <c r="AA921" i="1" s="1"/>
  <c r="V920" i="1"/>
  <c r="AA920" i="1" s="1"/>
  <c r="V919" i="1"/>
  <c r="AA919" i="1" s="1"/>
  <c r="V918" i="1"/>
  <c r="AA918" i="1" s="1"/>
  <c r="V917" i="1"/>
  <c r="AA917" i="1" s="1"/>
  <c r="V916" i="1"/>
  <c r="AA916" i="1" s="1"/>
  <c r="V915" i="1"/>
  <c r="AA915" i="1" s="1"/>
  <c r="V914" i="1"/>
  <c r="AA914" i="1" s="1"/>
  <c r="V913" i="1"/>
  <c r="AA913" i="1" s="1"/>
  <c r="V912" i="1"/>
  <c r="AA912" i="1" s="1"/>
  <c r="V911" i="1"/>
  <c r="AA911" i="1" s="1"/>
  <c r="V910" i="1"/>
  <c r="AA910" i="1" s="1"/>
  <c r="V909" i="1"/>
  <c r="AA909" i="1" s="1"/>
  <c r="V908" i="1"/>
  <c r="AA908" i="1" s="1"/>
  <c r="V907" i="1"/>
  <c r="AA907" i="1" s="1"/>
  <c r="V906" i="1"/>
  <c r="AA906" i="1" s="1"/>
  <c r="V905" i="1"/>
  <c r="AA905" i="1" s="1"/>
  <c r="V904" i="1"/>
  <c r="AA904" i="1" s="1"/>
  <c r="V903" i="1"/>
  <c r="AA903" i="1" s="1"/>
  <c r="V902" i="1"/>
  <c r="AA902" i="1" s="1"/>
  <c r="V901" i="1"/>
  <c r="AA901" i="1" s="1"/>
  <c r="V900" i="1"/>
  <c r="AA900" i="1" s="1"/>
  <c r="V899" i="1"/>
  <c r="AA899" i="1" s="1"/>
  <c r="V898" i="1"/>
  <c r="AA898" i="1" s="1"/>
  <c r="V897" i="1"/>
  <c r="AA897" i="1" s="1"/>
  <c r="V896" i="1"/>
  <c r="AA896" i="1" s="1"/>
  <c r="V895" i="1"/>
  <c r="AA895" i="1" s="1"/>
  <c r="V894" i="1"/>
  <c r="AA894" i="1" s="1"/>
  <c r="V893" i="1"/>
  <c r="AA893" i="1" s="1"/>
  <c r="V892" i="1"/>
  <c r="AA892" i="1" s="1"/>
  <c r="V891" i="1"/>
  <c r="AA891" i="1" s="1"/>
  <c r="V890" i="1"/>
  <c r="AA890" i="1" s="1"/>
  <c r="V889" i="1"/>
  <c r="AA889" i="1" s="1"/>
  <c r="V888" i="1"/>
  <c r="AA888" i="1" s="1"/>
  <c r="V887" i="1"/>
  <c r="AA887" i="1" s="1"/>
  <c r="V886" i="1"/>
  <c r="AA886" i="1" s="1"/>
  <c r="V885" i="1"/>
  <c r="AA885" i="1" s="1"/>
  <c r="V884" i="1"/>
  <c r="AA884" i="1" s="1"/>
  <c r="V883" i="1"/>
  <c r="AA883" i="1" s="1"/>
  <c r="V882" i="1"/>
  <c r="AA882" i="1" s="1"/>
  <c r="V881" i="1"/>
  <c r="AA881" i="1" s="1"/>
  <c r="V880" i="1"/>
  <c r="AA880" i="1" s="1"/>
  <c r="V879" i="1"/>
  <c r="AA879" i="1" s="1"/>
  <c r="V878" i="1"/>
  <c r="AA878" i="1" s="1"/>
  <c r="V877" i="1"/>
  <c r="AA877" i="1" s="1"/>
  <c r="V876" i="1"/>
  <c r="AA876" i="1" s="1"/>
  <c r="V875" i="1"/>
  <c r="AA875" i="1" s="1"/>
  <c r="V874" i="1"/>
  <c r="AA874" i="1" s="1"/>
  <c r="V873" i="1"/>
  <c r="AA873" i="1" s="1"/>
  <c r="V872" i="1"/>
  <c r="AA872" i="1" s="1"/>
  <c r="V871" i="1"/>
  <c r="AA871" i="1" s="1"/>
  <c r="V870" i="1"/>
  <c r="AA870" i="1" s="1"/>
  <c r="V869" i="1"/>
  <c r="AA869" i="1" s="1"/>
  <c r="V868" i="1"/>
  <c r="AA868" i="1" s="1"/>
  <c r="V867" i="1"/>
  <c r="AA867" i="1" s="1"/>
  <c r="V866" i="1"/>
  <c r="AA866" i="1" s="1"/>
  <c r="V865" i="1"/>
  <c r="AA865" i="1" s="1"/>
  <c r="V864" i="1"/>
  <c r="AA864" i="1" s="1"/>
  <c r="V863" i="1"/>
  <c r="AA863" i="1" s="1"/>
  <c r="V862" i="1"/>
  <c r="AA862" i="1" s="1"/>
  <c r="V861" i="1"/>
  <c r="AA861" i="1" s="1"/>
  <c r="V860" i="1"/>
  <c r="AA860" i="1" s="1"/>
  <c r="V859" i="1"/>
  <c r="AA859" i="1" s="1"/>
  <c r="V858" i="1"/>
  <c r="AA858" i="1" s="1"/>
  <c r="V857" i="1"/>
  <c r="AA857" i="1" s="1"/>
  <c r="V856" i="1"/>
  <c r="AA856" i="1" s="1"/>
  <c r="V855" i="1"/>
  <c r="AA855" i="1" s="1"/>
  <c r="V854" i="1"/>
  <c r="AA854" i="1" s="1"/>
  <c r="V853" i="1"/>
  <c r="AA853" i="1" s="1"/>
  <c r="V852" i="1"/>
  <c r="AA852" i="1" s="1"/>
  <c r="V851" i="1"/>
  <c r="AA851" i="1" s="1"/>
  <c r="V850" i="1"/>
  <c r="AA850" i="1" s="1"/>
  <c r="V849" i="1"/>
  <c r="AA849" i="1" s="1"/>
  <c r="V848" i="1"/>
  <c r="AA848" i="1" s="1"/>
  <c r="V847" i="1"/>
  <c r="AA847" i="1" s="1"/>
  <c r="V846" i="1"/>
  <c r="AA846" i="1" s="1"/>
  <c r="V845" i="1"/>
  <c r="AA845" i="1" s="1"/>
  <c r="V844" i="1"/>
  <c r="AA844" i="1" s="1"/>
  <c r="V843" i="1"/>
  <c r="AA843" i="1" s="1"/>
  <c r="V842" i="1"/>
  <c r="AA842" i="1" s="1"/>
  <c r="V841" i="1"/>
  <c r="AA841" i="1" s="1"/>
  <c r="V840" i="1"/>
  <c r="AA840" i="1" s="1"/>
  <c r="V839" i="1"/>
  <c r="AA839" i="1" s="1"/>
  <c r="V838" i="1"/>
  <c r="AA838" i="1" s="1"/>
  <c r="V837" i="1"/>
  <c r="AA837" i="1" s="1"/>
  <c r="V836" i="1"/>
  <c r="AA836" i="1" s="1"/>
  <c r="V835" i="1"/>
  <c r="AA835" i="1" s="1"/>
  <c r="V834" i="1"/>
  <c r="AA834" i="1" s="1"/>
  <c r="V833" i="1"/>
  <c r="AA833" i="1" s="1"/>
  <c r="V832" i="1"/>
  <c r="AA832" i="1" s="1"/>
  <c r="V831" i="1"/>
  <c r="AA831" i="1" s="1"/>
  <c r="V830" i="1"/>
  <c r="AA830" i="1" s="1"/>
  <c r="V829" i="1"/>
  <c r="AA829" i="1" s="1"/>
  <c r="V828" i="1"/>
  <c r="AA828" i="1" s="1"/>
  <c r="V827" i="1"/>
  <c r="AA827" i="1" s="1"/>
  <c r="V826" i="1"/>
  <c r="AA826" i="1" s="1"/>
  <c r="V825" i="1"/>
  <c r="AA825" i="1" s="1"/>
  <c r="V824" i="1"/>
  <c r="AA824" i="1" s="1"/>
  <c r="V823" i="1"/>
  <c r="AA823" i="1" s="1"/>
  <c r="V822" i="1"/>
  <c r="AA822" i="1" s="1"/>
  <c r="V821" i="1"/>
  <c r="AA821" i="1" s="1"/>
  <c r="V820" i="1"/>
  <c r="AA820" i="1" s="1"/>
  <c r="V819" i="1"/>
  <c r="AA819" i="1" s="1"/>
  <c r="V818" i="1"/>
  <c r="AA818" i="1" s="1"/>
  <c r="V817" i="1"/>
  <c r="AA817" i="1" s="1"/>
  <c r="V816" i="1"/>
  <c r="AA816" i="1" s="1"/>
  <c r="V815" i="1"/>
  <c r="AA815" i="1" s="1"/>
  <c r="V814" i="1"/>
  <c r="AA814" i="1" s="1"/>
  <c r="V813" i="1"/>
  <c r="AA813" i="1" s="1"/>
  <c r="V812" i="1"/>
  <c r="AA812" i="1" s="1"/>
  <c r="V811" i="1"/>
  <c r="AA811" i="1" s="1"/>
  <c r="V810" i="1"/>
  <c r="AA810" i="1" s="1"/>
  <c r="V809" i="1"/>
  <c r="AA809" i="1" s="1"/>
  <c r="V808" i="1"/>
  <c r="AA808" i="1" s="1"/>
  <c r="V807" i="1"/>
  <c r="AA807" i="1" s="1"/>
  <c r="V806" i="1"/>
  <c r="AA806" i="1" s="1"/>
  <c r="V805" i="1"/>
  <c r="AA805" i="1" s="1"/>
  <c r="V804" i="1"/>
  <c r="AA804" i="1" s="1"/>
  <c r="V803" i="1"/>
  <c r="AA803" i="1" s="1"/>
  <c r="V802" i="1"/>
  <c r="AA802" i="1" s="1"/>
  <c r="V801" i="1"/>
  <c r="AA801" i="1" s="1"/>
  <c r="V800" i="1"/>
  <c r="AA800" i="1" s="1"/>
  <c r="V799" i="1"/>
  <c r="AA799" i="1" s="1"/>
  <c r="V798" i="1"/>
  <c r="AA798" i="1" s="1"/>
  <c r="V797" i="1"/>
  <c r="AA797" i="1" s="1"/>
  <c r="V796" i="1"/>
  <c r="AA796" i="1" s="1"/>
  <c r="V795" i="1"/>
  <c r="AA795" i="1" s="1"/>
  <c r="V794" i="1"/>
  <c r="AA794" i="1" s="1"/>
  <c r="V793" i="1"/>
  <c r="AA793" i="1" s="1"/>
  <c r="V792" i="1"/>
  <c r="AA792" i="1" s="1"/>
  <c r="V791" i="1"/>
  <c r="AA791" i="1" s="1"/>
  <c r="V790" i="1"/>
  <c r="AA790" i="1" s="1"/>
  <c r="V789" i="1"/>
  <c r="AA789" i="1" s="1"/>
  <c r="V788" i="1"/>
  <c r="AA788" i="1" s="1"/>
  <c r="V787" i="1"/>
  <c r="AA787" i="1" s="1"/>
  <c r="V786" i="1"/>
  <c r="AA786" i="1" s="1"/>
  <c r="V785" i="1"/>
  <c r="AA785" i="1" s="1"/>
  <c r="V784" i="1"/>
  <c r="AA784" i="1" s="1"/>
  <c r="V783" i="1"/>
  <c r="AA783" i="1" s="1"/>
  <c r="V782" i="1"/>
  <c r="AA782" i="1" s="1"/>
  <c r="V781" i="1"/>
  <c r="AA781" i="1" s="1"/>
  <c r="V780" i="1"/>
  <c r="AA780" i="1" s="1"/>
  <c r="V779" i="1"/>
  <c r="AA779" i="1" s="1"/>
  <c r="V778" i="1"/>
  <c r="AA778" i="1" s="1"/>
  <c r="V777" i="1"/>
  <c r="AA777" i="1" s="1"/>
  <c r="V776" i="1"/>
  <c r="AA776" i="1" s="1"/>
  <c r="V775" i="1"/>
  <c r="AA775" i="1" s="1"/>
  <c r="V774" i="1"/>
  <c r="AA774" i="1" s="1"/>
  <c r="V773" i="1"/>
  <c r="AA773" i="1" s="1"/>
  <c r="V772" i="1"/>
  <c r="AA772" i="1" s="1"/>
  <c r="V771" i="1"/>
  <c r="AA771" i="1" s="1"/>
  <c r="V770" i="1"/>
  <c r="AA770" i="1" s="1"/>
  <c r="V769" i="1"/>
  <c r="AA769" i="1" s="1"/>
  <c r="V768" i="1"/>
  <c r="AA768" i="1" s="1"/>
  <c r="V767" i="1"/>
  <c r="AA767" i="1" s="1"/>
  <c r="V766" i="1"/>
  <c r="AA766" i="1" s="1"/>
  <c r="V765" i="1"/>
  <c r="AA765" i="1" s="1"/>
  <c r="V764" i="1"/>
  <c r="AA764" i="1" s="1"/>
  <c r="V763" i="1"/>
  <c r="AA763" i="1" s="1"/>
  <c r="V762" i="1"/>
  <c r="AA762" i="1" s="1"/>
  <c r="V761" i="1"/>
  <c r="AA761" i="1" s="1"/>
  <c r="V760" i="1"/>
  <c r="AA760" i="1" s="1"/>
  <c r="V759" i="1"/>
  <c r="AA759" i="1" s="1"/>
  <c r="V758" i="1"/>
  <c r="AA758" i="1" s="1"/>
  <c r="V757" i="1"/>
  <c r="AA757" i="1" s="1"/>
  <c r="V756" i="1"/>
  <c r="AA756" i="1" s="1"/>
  <c r="V755" i="1"/>
  <c r="AA755" i="1" s="1"/>
  <c r="V754" i="1"/>
  <c r="AA754" i="1" s="1"/>
  <c r="V753" i="1"/>
  <c r="AA753" i="1" s="1"/>
  <c r="V752" i="1"/>
  <c r="AA752" i="1" s="1"/>
  <c r="V751" i="1"/>
  <c r="AA751" i="1" s="1"/>
  <c r="V750" i="1"/>
  <c r="AA750" i="1" s="1"/>
  <c r="V749" i="1"/>
  <c r="AA749" i="1" s="1"/>
  <c r="V748" i="1"/>
  <c r="AA748" i="1" s="1"/>
  <c r="V747" i="1"/>
  <c r="AA747" i="1" s="1"/>
  <c r="V746" i="1"/>
  <c r="AA746" i="1" s="1"/>
  <c r="V745" i="1"/>
  <c r="AA745" i="1" s="1"/>
  <c r="V744" i="1"/>
  <c r="AA744" i="1" s="1"/>
  <c r="V743" i="1"/>
  <c r="AA743" i="1" s="1"/>
  <c r="V742" i="1"/>
  <c r="AA742" i="1" s="1"/>
  <c r="V741" i="1"/>
  <c r="AA741" i="1" s="1"/>
  <c r="V740" i="1"/>
  <c r="AA740" i="1" s="1"/>
  <c r="V739" i="1"/>
  <c r="AA739" i="1" s="1"/>
  <c r="V738" i="1"/>
  <c r="AA738" i="1" s="1"/>
  <c r="V737" i="1"/>
  <c r="AA737" i="1" s="1"/>
  <c r="V736" i="1"/>
  <c r="AA736" i="1" s="1"/>
  <c r="V735" i="1"/>
  <c r="AA735" i="1" s="1"/>
  <c r="V734" i="1"/>
  <c r="AA734" i="1" s="1"/>
  <c r="V733" i="1"/>
  <c r="AA733" i="1" s="1"/>
  <c r="V732" i="1"/>
  <c r="AA732" i="1" s="1"/>
  <c r="V731" i="1"/>
  <c r="AA731" i="1" s="1"/>
  <c r="V730" i="1"/>
  <c r="AA730" i="1" s="1"/>
  <c r="V729" i="1"/>
  <c r="AA729" i="1" s="1"/>
  <c r="V728" i="1"/>
  <c r="AA728" i="1" s="1"/>
  <c r="V727" i="1"/>
  <c r="AA727" i="1" s="1"/>
  <c r="V726" i="1"/>
  <c r="AA726" i="1" s="1"/>
  <c r="V725" i="1"/>
  <c r="AA725" i="1" s="1"/>
  <c r="V724" i="1"/>
  <c r="AA724" i="1" s="1"/>
  <c r="V723" i="1"/>
  <c r="AA723" i="1" s="1"/>
  <c r="V722" i="1"/>
  <c r="AA722" i="1" s="1"/>
  <c r="V721" i="1"/>
  <c r="AA721" i="1" s="1"/>
  <c r="V720" i="1"/>
  <c r="AA720" i="1" s="1"/>
  <c r="V719" i="1"/>
  <c r="AA719" i="1" s="1"/>
  <c r="V718" i="1"/>
  <c r="AA718" i="1" s="1"/>
  <c r="V717" i="1"/>
  <c r="AA717" i="1" s="1"/>
  <c r="V716" i="1"/>
  <c r="AA716" i="1" s="1"/>
  <c r="V715" i="1"/>
  <c r="AA715" i="1" s="1"/>
  <c r="V714" i="1"/>
  <c r="AA714" i="1" s="1"/>
  <c r="V713" i="1"/>
  <c r="AA713" i="1" s="1"/>
  <c r="V712" i="1"/>
  <c r="AA712" i="1" s="1"/>
  <c r="V711" i="1"/>
  <c r="AA711" i="1" s="1"/>
  <c r="V710" i="1"/>
  <c r="AA710" i="1" s="1"/>
  <c r="V709" i="1"/>
  <c r="AA709" i="1" s="1"/>
  <c r="V708" i="1"/>
  <c r="AA708" i="1" s="1"/>
  <c r="V707" i="1"/>
  <c r="AA707" i="1" s="1"/>
  <c r="V706" i="1"/>
  <c r="AA706" i="1" s="1"/>
  <c r="V705" i="1"/>
  <c r="AA705" i="1" s="1"/>
  <c r="V704" i="1"/>
  <c r="AA704" i="1" s="1"/>
  <c r="V703" i="1"/>
  <c r="AA703" i="1" s="1"/>
  <c r="V702" i="1"/>
  <c r="AA702" i="1" s="1"/>
  <c r="V701" i="1"/>
  <c r="AA701" i="1" s="1"/>
  <c r="V700" i="1"/>
  <c r="AA700" i="1" s="1"/>
  <c r="V699" i="1"/>
  <c r="AA699" i="1" s="1"/>
  <c r="V698" i="1"/>
  <c r="AA698" i="1" s="1"/>
  <c r="V697" i="1"/>
  <c r="AA697" i="1" s="1"/>
  <c r="V696" i="1"/>
  <c r="AA696" i="1" s="1"/>
  <c r="V695" i="1"/>
  <c r="AA695" i="1" s="1"/>
  <c r="V694" i="1"/>
  <c r="AA694" i="1" s="1"/>
  <c r="V693" i="1"/>
  <c r="AA693" i="1" s="1"/>
  <c r="V692" i="1"/>
  <c r="AA692" i="1" s="1"/>
  <c r="V691" i="1"/>
  <c r="AA691" i="1" s="1"/>
  <c r="V690" i="1"/>
  <c r="AA690" i="1" s="1"/>
  <c r="V689" i="1"/>
  <c r="AA689" i="1" s="1"/>
  <c r="V688" i="1"/>
  <c r="AA688" i="1" s="1"/>
  <c r="V687" i="1"/>
  <c r="AA687" i="1" s="1"/>
  <c r="V686" i="1"/>
  <c r="AA686" i="1" s="1"/>
  <c r="V685" i="1"/>
  <c r="AA685" i="1" s="1"/>
  <c r="V684" i="1"/>
  <c r="AA684" i="1" s="1"/>
  <c r="V683" i="1"/>
  <c r="AA683" i="1" s="1"/>
  <c r="V682" i="1"/>
  <c r="AA682" i="1" s="1"/>
  <c r="V681" i="1"/>
  <c r="AA681" i="1" s="1"/>
  <c r="V680" i="1"/>
  <c r="AA680" i="1" s="1"/>
  <c r="V679" i="1"/>
  <c r="AA679" i="1" s="1"/>
  <c r="V678" i="1"/>
  <c r="AA678" i="1" s="1"/>
  <c r="V677" i="1"/>
  <c r="AA677" i="1" s="1"/>
  <c r="V676" i="1"/>
  <c r="AA676" i="1" s="1"/>
  <c r="V675" i="1"/>
  <c r="AA675" i="1" s="1"/>
  <c r="V674" i="1"/>
  <c r="AA674" i="1" s="1"/>
  <c r="V673" i="1"/>
  <c r="AA673" i="1" s="1"/>
  <c r="V672" i="1"/>
  <c r="AA672" i="1" s="1"/>
  <c r="V671" i="1"/>
  <c r="AA671" i="1" s="1"/>
  <c r="V670" i="1"/>
  <c r="AA670" i="1" s="1"/>
  <c r="V669" i="1"/>
  <c r="AA669" i="1" s="1"/>
  <c r="V668" i="1"/>
  <c r="AA668" i="1" s="1"/>
  <c r="V667" i="1"/>
  <c r="AA667" i="1" s="1"/>
  <c r="V666" i="1"/>
  <c r="AA666" i="1" s="1"/>
  <c r="V665" i="1"/>
  <c r="AA665" i="1" s="1"/>
  <c r="V664" i="1"/>
  <c r="AA664" i="1" s="1"/>
  <c r="V663" i="1"/>
  <c r="AA663" i="1" s="1"/>
  <c r="V662" i="1"/>
  <c r="AA662" i="1" s="1"/>
  <c r="V661" i="1"/>
  <c r="AA661" i="1" s="1"/>
  <c r="V660" i="1"/>
  <c r="AA660" i="1" s="1"/>
  <c r="V659" i="1"/>
  <c r="AA659" i="1" s="1"/>
  <c r="V658" i="1"/>
  <c r="AA658" i="1" s="1"/>
  <c r="V657" i="1"/>
  <c r="AA657" i="1" s="1"/>
  <c r="V656" i="1"/>
  <c r="AA656" i="1" s="1"/>
  <c r="V655" i="1"/>
  <c r="AA655" i="1" s="1"/>
  <c r="V654" i="1"/>
  <c r="AA654" i="1" s="1"/>
  <c r="V653" i="1"/>
  <c r="AA653" i="1" s="1"/>
  <c r="V652" i="1"/>
  <c r="AA652" i="1" s="1"/>
  <c r="V651" i="1"/>
  <c r="AA651" i="1" s="1"/>
  <c r="V650" i="1"/>
  <c r="AA650" i="1" s="1"/>
  <c r="V649" i="1"/>
  <c r="AA649" i="1" s="1"/>
  <c r="V648" i="1"/>
  <c r="AA648" i="1" s="1"/>
  <c r="V647" i="1"/>
  <c r="AA647" i="1" s="1"/>
  <c r="V646" i="1"/>
  <c r="AA646" i="1" s="1"/>
  <c r="V645" i="1"/>
  <c r="AA645" i="1" s="1"/>
  <c r="V644" i="1"/>
  <c r="AA644" i="1" s="1"/>
  <c r="V643" i="1"/>
  <c r="AA643" i="1" s="1"/>
  <c r="V642" i="1"/>
  <c r="AA642" i="1" s="1"/>
  <c r="V641" i="1"/>
  <c r="AA641" i="1" s="1"/>
  <c r="V640" i="1"/>
  <c r="AA640" i="1" s="1"/>
  <c r="V639" i="1"/>
  <c r="AA639" i="1" s="1"/>
  <c r="V638" i="1"/>
  <c r="AA638" i="1" s="1"/>
  <c r="V637" i="1"/>
  <c r="AA637" i="1" s="1"/>
  <c r="V636" i="1"/>
  <c r="AA636" i="1" s="1"/>
  <c r="V635" i="1"/>
  <c r="AA635" i="1" s="1"/>
  <c r="V634" i="1"/>
  <c r="AA634" i="1" s="1"/>
  <c r="V633" i="1"/>
  <c r="AA633" i="1" s="1"/>
  <c r="V632" i="1"/>
  <c r="AA632" i="1" s="1"/>
  <c r="V631" i="1"/>
  <c r="AA631" i="1" s="1"/>
  <c r="V630" i="1"/>
  <c r="AA630" i="1" s="1"/>
  <c r="V629" i="1"/>
  <c r="AA629" i="1" s="1"/>
  <c r="V628" i="1"/>
  <c r="AA628" i="1" s="1"/>
  <c r="V627" i="1"/>
  <c r="AA627" i="1" s="1"/>
  <c r="V626" i="1"/>
  <c r="AA626" i="1" s="1"/>
  <c r="V625" i="1"/>
  <c r="AA625" i="1" s="1"/>
  <c r="V624" i="1"/>
  <c r="AA624" i="1" s="1"/>
  <c r="V623" i="1"/>
  <c r="AA623" i="1" s="1"/>
  <c r="V622" i="1"/>
  <c r="AA622" i="1" s="1"/>
  <c r="V621" i="1"/>
  <c r="AA621" i="1" s="1"/>
  <c r="V620" i="1"/>
  <c r="AA620" i="1" s="1"/>
  <c r="V619" i="1"/>
  <c r="AA619" i="1" s="1"/>
  <c r="V618" i="1"/>
  <c r="AA618" i="1" s="1"/>
  <c r="V617" i="1"/>
  <c r="AA617" i="1" s="1"/>
  <c r="V616" i="1"/>
  <c r="AA616" i="1" s="1"/>
  <c r="V615" i="1"/>
  <c r="AA615" i="1" s="1"/>
  <c r="V614" i="1"/>
  <c r="AA614" i="1" s="1"/>
  <c r="V613" i="1"/>
  <c r="AA613" i="1" s="1"/>
  <c r="V612" i="1"/>
  <c r="AA612" i="1" s="1"/>
  <c r="V611" i="1"/>
  <c r="AA611" i="1" s="1"/>
  <c r="V610" i="1"/>
  <c r="AA610" i="1" s="1"/>
  <c r="V609" i="1"/>
  <c r="AA609" i="1" s="1"/>
  <c r="V608" i="1"/>
  <c r="AA608" i="1" s="1"/>
  <c r="V607" i="1"/>
  <c r="AA607" i="1" s="1"/>
  <c r="V606" i="1"/>
  <c r="AA606" i="1" s="1"/>
  <c r="V605" i="1"/>
  <c r="AA605" i="1" s="1"/>
  <c r="V604" i="1"/>
  <c r="AA604" i="1" s="1"/>
  <c r="V603" i="1"/>
  <c r="AA603" i="1" s="1"/>
  <c r="V602" i="1"/>
  <c r="AA602" i="1" s="1"/>
  <c r="V601" i="1"/>
  <c r="AA601" i="1" s="1"/>
  <c r="V600" i="1"/>
  <c r="AA600" i="1" s="1"/>
  <c r="V599" i="1"/>
  <c r="AA599" i="1" s="1"/>
  <c r="V598" i="1"/>
  <c r="AA598" i="1" s="1"/>
  <c r="V597" i="1"/>
  <c r="AA597" i="1" s="1"/>
  <c r="V596" i="1"/>
  <c r="AA596" i="1" s="1"/>
  <c r="V595" i="1"/>
  <c r="AA595" i="1" s="1"/>
  <c r="V594" i="1"/>
  <c r="AA594" i="1" s="1"/>
  <c r="V593" i="1"/>
  <c r="AA593" i="1" s="1"/>
  <c r="V592" i="1"/>
  <c r="AA592" i="1" s="1"/>
  <c r="V591" i="1"/>
  <c r="AA591" i="1" s="1"/>
  <c r="V590" i="1"/>
  <c r="AA590" i="1" s="1"/>
  <c r="V589" i="1"/>
  <c r="AA589" i="1" s="1"/>
  <c r="V588" i="1"/>
  <c r="AA588" i="1" s="1"/>
  <c r="V587" i="1"/>
  <c r="AA587" i="1" s="1"/>
  <c r="V586" i="1"/>
  <c r="AA586" i="1" s="1"/>
  <c r="V585" i="1"/>
  <c r="AA585" i="1" s="1"/>
  <c r="V584" i="1"/>
  <c r="AA584" i="1" s="1"/>
  <c r="V583" i="1"/>
  <c r="AA583" i="1" s="1"/>
  <c r="V582" i="1"/>
  <c r="AA582" i="1" s="1"/>
  <c r="V581" i="1"/>
  <c r="AA581" i="1" s="1"/>
  <c r="V580" i="1"/>
  <c r="AA580" i="1" s="1"/>
  <c r="V579" i="1"/>
  <c r="AA579" i="1" s="1"/>
  <c r="V578" i="1"/>
  <c r="AA578" i="1" s="1"/>
  <c r="V577" i="1"/>
  <c r="AA577" i="1" s="1"/>
  <c r="V576" i="1"/>
  <c r="AA576" i="1" s="1"/>
  <c r="V575" i="1"/>
  <c r="AA575" i="1" s="1"/>
  <c r="V574" i="1"/>
  <c r="AA574" i="1" s="1"/>
  <c r="V573" i="1"/>
  <c r="AA573" i="1" s="1"/>
  <c r="V572" i="1"/>
  <c r="AA572" i="1" s="1"/>
  <c r="V571" i="1"/>
  <c r="AA571" i="1" s="1"/>
  <c r="V570" i="1"/>
  <c r="AA570" i="1" s="1"/>
  <c r="V569" i="1"/>
  <c r="AA569" i="1" s="1"/>
  <c r="V568" i="1"/>
  <c r="AA568" i="1" s="1"/>
  <c r="V567" i="1"/>
  <c r="AA567" i="1" s="1"/>
  <c r="V566" i="1"/>
  <c r="AA566" i="1" s="1"/>
  <c r="V565" i="1"/>
  <c r="AA565" i="1" s="1"/>
  <c r="V564" i="1"/>
  <c r="AA564" i="1" s="1"/>
  <c r="V563" i="1"/>
  <c r="AA563" i="1" s="1"/>
  <c r="V562" i="1"/>
  <c r="AA562" i="1" s="1"/>
  <c r="V561" i="1"/>
  <c r="AA561" i="1" s="1"/>
  <c r="V560" i="1"/>
  <c r="AA560" i="1" s="1"/>
  <c r="V559" i="1"/>
  <c r="AA559" i="1" s="1"/>
  <c r="V558" i="1"/>
  <c r="AA558" i="1" s="1"/>
  <c r="V557" i="1"/>
  <c r="AA557" i="1" s="1"/>
  <c r="V556" i="1"/>
  <c r="AA556" i="1" s="1"/>
  <c r="V555" i="1"/>
  <c r="AA555" i="1" s="1"/>
  <c r="V554" i="1"/>
  <c r="AA554" i="1" s="1"/>
  <c r="V553" i="1"/>
  <c r="AA553" i="1" s="1"/>
  <c r="V552" i="1"/>
  <c r="AA552" i="1" s="1"/>
  <c r="V551" i="1"/>
  <c r="AA551" i="1" s="1"/>
  <c r="V550" i="1"/>
  <c r="AA550" i="1" s="1"/>
  <c r="V549" i="1"/>
  <c r="AA549" i="1" s="1"/>
  <c r="V548" i="1"/>
  <c r="AA548" i="1" s="1"/>
  <c r="V547" i="1"/>
  <c r="AA547" i="1" s="1"/>
  <c r="V546" i="1"/>
  <c r="AA546" i="1" s="1"/>
  <c r="V545" i="1"/>
  <c r="AA545" i="1" s="1"/>
  <c r="V544" i="1"/>
  <c r="AA544" i="1" s="1"/>
  <c r="V543" i="1"/>
  <c r="AA543" i="1" s="1"/>
  <c r="V542" i="1"/>
  <c r="AA542" i="1" s="1"/>
  <c r="V541" i="1"/>
  <c r="AA541" i="1" s="1"/>
  <c r="V540" i="1"/>
  <c r="AA540" i="1" s="1"/>
  <c r="V539" i="1"/>
  <c r="AA539" i="1" s="1"/>
  <c r="V538" i="1"/>
  <c r="AA538" i="1" s="1"/>
  <c r="V537" i="1"/>
  <c r="AA537" i="1" s="1"/>
  <c r="V536" i="1"/>
  <c r="AA536" i="1" s="1"/>
  <c r="V535" i="1"/>
  <c r="AA535" i="1" s="1"/>
  <c r="V534" i="1"/>
  <c r="AA534" i="1" s="1"/>
  <c r="V533" i="1"/>
  <c r="AA533" i="1" s="1"/>
  <c r="V532" i="1"/>
  <c r="AA532" i="1" s="1"/>
  <c r="V531" i="1"/>
  <c r="AA531" i="1" s="1"/>
  <c r="V530" i="1"/>
  <c r="AA530" i="1" s="1"/>
  <c r="V529" i="1"/>
  <c r="AA529" i="1" s="1"/>
  <c r="V528" i="1"/>
  <c r="AA528" i="1" s="1"/>
  <c r="V527" i="1"/>
  <c r="AA527" i="1" s="1"/>
  <c r="V526" i="1"/>
  <c r="AA526" i="1" s="1"/>
  <c r="V525" i="1"/>
  <c r="AA525" i="1" s="1"/>
  <c r="V524" i="1"/>
  <c r="AA524" i="1" s="1"/>
  <c r="V523" i="1"/>
  <c r="AA523" i="1" s="1"/>
  <c r="V522" i="1"/>
  <c r="AA522" i="1" s="1"/>
  <c r="V521" i="1"/>
  <c r="AA521" i="1" s="1"/>
  <c r="V520" i="1"/>
  <c r="AA520" i="1" s="1"/>
  <c r="V519" i="1"/>
  <c r="AA519" i="1" s="1"/>
  <c r="V518" i="1"/>
  <c r="AA518" i="1" s="1"/>
  <c r="V517" i="1"/>
  <c r="AA517" i="1" s="1"/>
  <c r="V516" i="1"/>
  <c r="AA516" i="1" s="1"/>
  <c r="V515" i="1"/>
  <c r="AA515" i="1" s="1"/>
  <c r="V514" i="1"/>
  <c r="AA514" i="1" s="1"/>
  <c r="V513" i="1"/>
  <c r="AA513" i="1" s="1"/>
  <c r="V512" i="1"/>
  <c r="AA512" i="1" s="1"/>
  <c r="V511" i="1"/>
  <c r="AA511" i="1" s="1"/>
  <c r="V510" i="1"/>
  <c r="AA510" i="1" s="1"/>
  <c r="V509" i="1"/>
  <c r="AA509" i="1" s="1"/>
  <c r="V508" i="1"/>
  <c r="AA508" i="1" s="1"/>
  <c r="V507" i="1"/>
  <c r="AA507" i="1" s="1"/>
  <c r="V506" i="1"/>
  <c r="AA506" i="1" s="1"/>
  <c r="V505" i="1"/>
  <c r="AA505" i="1" s="1"/>
  <c r="V504" i="1"/>
  <c r="AA504" i="1" s="1"/>
  <c r="V503" i="1"/>
  <c r="AA503" i="1" s="1"/>
  <c r="V502" i="1"/>
  <c r="AA502" i="1" s="1"/>
  <c r="V501" i="1"/>
  <c r="AA501" i="1" s="1"/>
  <c r="V500" i="1"/>
  <c r="AA500" i="1" s="1"/>
  <c r="V499" i="1"/>
  <c r="AA499" i="1" s="1"/>
  <c r="V498" i="1"/>
  <c r="AA498" i="1" s="1"/>
  <c r="V497" i="1"/>
  <c r="AA497" i="1" s="1"/>
  <c r="V496" i="1"/>
  <c r="AA496" i="1" s="1"/>
  <c r="V495" i="1"/>
  <c r="AA495" i="1" s="1"/>
  <c r="V494" i="1"/>
  <c r="AA494" i="1" s="1"/>
  <c r="V493" i="1"/>
  <c r="AA493" i="1" s="1"/>
  <c r="V492" i="1"/>
  <c r="AA492" i="1" s="1"/>
  <c r="V491" i="1"/>
  <c r="AA491" i="1" s="1"/>
  <c r="V490" i="1"/>
  <c r="AA490" i="1" s="1"/>
  <c r="V489" i="1"/>
  <c r="AA489" i="1" s="1"/>
  <c r="V488" i="1"/>
  <c r="AA488" i="1" s="1"/>
  <c r="V487" i="1"/>
  <c r="AA487" i="1" s="1"/>
  <c r="V486" i="1"/>
  <c r="AA486" i="1" s="1"/>
  <c r="V485" i="1"/>
  <c r="AA485" i="1" s="1"/>
  <c r="V484" i="1"/>
  <c r="AA484" i="1" s="1"/>
  <c r="V483" i="1"/>
  <c r="AA483" i="1" s="1"/>
  <c r="V482" i="1"/>
  <c r="AA482" i="1" s="1"/>
  <c r="V481" i="1"/>
  <c r="AA481" i="1" s="1"/>
  <c r="V480" i="1"/>
  <c r="AA480" i="1" s="1"/>
  <c r="V479" i="1"/>
  <c r="AA479" i="1" s="1"/>
  <c r="V478" i="1"/>
  <c r="AA478" i="1" s="1"/>
  <c r="V477" i="1"/>
  <c r="AA477" i="1" s="1"/>
  <c r="V476" i="1"/>
  <c r="AA476" i="1" s="1"/>
  <c r="V475" i="1"/>
  <c r="AA475" i="1" s="1"/>
  <c r="V474" i="1"/>
  <c r="AA474" i="1" s="1"/>
  <c r="V473" i="1"/>
  <c r="AA473" i="1" s="1"/>
  <c r="V472" i="1"/>
  <c r="AA472" i="1" s="1"/>
  <c r="V471" i="1"/>
  <c r="AA471" i="1" s="1"/>
  <c r="V470" i="1"/>
  <c r="AA470" i="1" s="1"/>
  <c r="V469" i="1"/>
  <c r="AA469" i="1" s="1"/>
  <c r="V468" i="1"/>
  <c r="AA468" i="1" s="1"/>
  <c r="V467" i="1"/>
  <c r="AA467" i="1" s="1"/>
  <c r="V466" i="1"/>
  <c r="AA466" i="1" s="1"/>
  <c r="V465" i="1"/>
  <c r="AA465" i="1" s="1"/>
  <c r="V464" i="1"/>
  <c r="AA464" i="1" s="1"/>
  <c r="V463" i="1"/>
  <c r="AA463" i="1" s="1"/>
  <c r="V462" i="1"/>
  <c r="AA462" i="1" s="1"/>
  <c r="V461" i="1"/>
  <c r="AA461" i="1" s="1"/>
  <c r="V460" i="1"/>
  <c r="AA460" i="1" s="1"/>
  <c r="V459" i="1"/>
  <c r="AA459" i="1" s="1"/>
  <c r="V458" i="1"/>
  <c r="AA458" i="1" s="1"/>
  <c r="V457" i="1"/>
  <c r="AA457" i="1" s="1"/>
  <c r="V456" i="1"/>
  <c r="AA456" i="1" s="1"/>
  <c r="V455" i="1"/>
  <c r="AA455" i="1" s="1"/>
  <c r="V454" i="1"/>
  <c r="AA454" i="1" s="1"/>
  <c r="V453" i="1"/>
  <c r="AA453" i="1" s="1"/>
  <c r="V452" i="1"/>
  <c r="AA452" i="1" s="1"/>
  <c r="V451" i="1"/>
  <c r="AA451" i="1" s="1"/>
  <c r="V450" i="1"/>
  <c r="AA450" i="1" s="1"/>
  <c r="V449" i="1"/>
  <c r="AA449" i="1" s="1"/>
  <c r="V448" i="1"/>
  <c r="AA448" i="1" s="1"/>
  <c r="V447" i="1"/>
  <c r="AA447" i="1" s="1"/>
  <c r="V446" i="1"/>
  <c r="AA446" i="1" s="1"/>
  <c r="V445" i="1"/>
  <c r="AA445" i="1" s="1"/>
  <c r="V444" i="1"/>
  <c r="AA444" i="1" s="1"/>
  <c r="V443" i="1"/>
  <c r="AA443" i="1" s="1"/>
  <c r="V442" i="1"/>
  <c r="AA442" i="1" s="1"/>
  <c r="V441" i="1"/>
  <c r="AA441" i="1" s="1"/>
  <c r="V440" i="1"/>
  <c r="AA440" i="1" s="1"/>
  <c r="V439" i="1"/>
  <c r="AA439" i="1" s="1"/>
  <c r="V438" i="1"/>
  <c r="AA438" i="1" s="1"/>
  <c r="V437" i="1"/>
  <c r="AA437" i="1" s="1"/>
  <c r="V436" i="1"/>
  <c r="AA436" i="1" s="1"/>
  <c r="V435" i="1"/>
  <c r="AA435" i="1" s="1"/>
  <c r="V434" i="1"/>
  <c r="AA434" i="1" s="1"/>
  <c r="V433" i="1"/>
  <c r="AA433" i="1" s="1"/>
  <c r="V432" i="1"/>
  <c r="AA432" i="1" s="1"/>
  <c r="V431" i="1"/>
  <c r="AA431" i="1" s="1"/>
  <c r="V430" i="1"/>
  <c r="AA430" i="1" s="1"/>
  <c r="V429" i="1"/>
  <c r="AA429" i="1" s="1"/>
  <c r="V428" i="1"/>
  <c r="AA428" i="1" s="1"/>
  <c r="V427" i="1"/>
  <c r="AA427" i="1" s="1"/>
  <c r="V426" i="1"/>
  <c r="AA426" i="1" s="1"/>
  <c r="V425" i="1"/>
  <c r="AA425" i="1" s="1"/>
  <c r="V424" i="1"/>
  <c r="AA424" i="1" s="1"/>
  <c r="V423" i="1"/>
  <c r="AA423" i="1" s="1"/>
  <c r="V422" i="1"/>
  <c r="AA422" i="1" s="1"/>
  <c r="V421" i="1"/>
  <c r="AA421" i="1" s="1"/>
  <c r="V420" i="1"/>
  <c r="AA420" i="1" s="1"/>
  <c r="V419" i="1"/>
  <c r="AA419" i="1" s="1"/>
  <c r="V418" i="1"/>
  <c r="AA418" i="1" s="1"/>
  <c r="V417" i="1"/>
  <c r="AA417" i="1" s="1"/>
  <c r="V416" i="1"/>
  <c r="AA416" i="1" s="1"/>
  <c r="V415" i="1"/>
  <c r="AA415" i="1" s="1"/>
  <c r="V414" i="1"/>
  <c r="AA414" i="1" s="1"/>
  <c r="V413" i="1"/>
  <c r="AA413" i="1" s="1"/>
  <c r="V412" i="1"/>
  <c r="AA412" i="1" s="1"/>
  <c r="V411" i="1"/>
  <c r="AA411" i="1" s="1"/>
  <c r="V410" i="1"/>
  <c r="AA410" i="1" s="1"/>
  <c r="V409" i="1"/>
  <c r="AA409" i="1" s="1"/>
  <c r="V408" i="1"/>
  <c r="AA408" i="1" s="1"/>
  <c r="V407" i="1"/>
  <c r="AA407" i="1" s="1"/>
  <c r="V406" i="1"/>
  <c r="AA406" i="1" s="1"/>
  <c r="V405" i="1"/>
  <c r="AA405" i="1" s="1"/>
  <c r="V404" i="1"/>
  <c r="AA404" i="1" s="1"/>
  <c r="V403" i="1"/>
  <c r="AA403" i="1" s="1"/>
  <c r="V402" i="1"/>
  <c r="AA402" i="1" s="1"/>
  <c r="V401" i="1"/>
  <c r="AA401" i="1" s="1"/>
  <c r="V400" i="1"/>
  <c r="AA400" i="1" s="1"/>
  <c r="V399" i="1"/>
  <c r="AA399" i="1" s="1"/>
  <c r="V398" i="1"/>
  <c r="AA398" i="1" s="1"/>
  <c r="V397" i="1"/>
  <c r="AA397" i="1" s="1"/>
  <c r="V396" i="1"/>
  <c r="AA396" i="1" s="1"/>
  <c r="V395" i="1"/>
  <c r="AA395" i="1" s="1"/>
  <c r="V394" i="1"/>
  <c r="AA394" i="1" s="1"/>
  <c r="V393" i="1"/>
  <c r="AA393" i="1" s="1"/>
  <c r="V392" i="1"/>
  <c r="AA392" i="1" s="1"/>
  <c r="V391" i="1"/>
  <c r="AA391" i="1" s="1"/>
  <c r="V390" i="1"/>
  <c r="AA390" i="1" s="1"/>
  <c r="V389" i="1"/>
  <c r="AA389" i="1" s="1"/>
  <c r="V388" i="1"/>
  <c r="AA388" i="1" s="1"/>
  <c r="V387" i="1"/>
  <c r="AA387" i="1" s="1"/>
  <c r="V386" i="1"/>
  <c r="AA386" i="1" s="1"/>
  <c r="V385" i="1"/>
  <c r="AA385" i="1" s="1"/>
  <c r="V384" i="1"/>
  <c r="AA384" i="1" s="1"/>
  <c r="V383" i="1"/>
  <c r="AA383" i="1" s="1"/>
  <c r="V382" i="1"/>
  <c r="AA382" i="1" s="1"/>
  <c r="V381" i="1"/>
  <c r="AA381" i="1" s="1"/>
  <c r="V380" i="1"/>
  <c r="AA380" i="1" s="1"/>
  <c r="V379" i="1"/>
  <c r="AA379" i="1" s="1"/>
  <c r="V378" i="1"/>
  <c r="AA378" i="1" s="1"/>
  <c r="V377" i="1"/>
  <c r="AA377" i="1" s="1"/>
  <c r="V376" i="1"/>
  <c r="AA376" i="1" s="1"/>
  <c r="V375" i="1"/>
  <c r="AA375" i="1" s="1"/>
  <c r="V374" i="1"/>
  <c r="AA374" i="1" s="1"/>
  <c r="V373" i="1"/>
  <c r="AA373" i="1" s="1"/>
  <c r="V372" i="1"/>
  <c r="AA372" i="1" s="1"/>
  <c r="V371" i="1"/>
  <c r="AA371" i="1" s="1"/>
  <c r="V370" i="1"/>
  <c r="AA370" i="1" s="1"/>
  <c r="V369" i="1"/>
  <c r="AA369" i="1" s="1"/>
  <c r="V368" i="1"/>
  <c r="AA368" i="1" s="1"/>
  <c r="V367" i="1"/>
  <c r="AA367" i="1" s="1"/>
  <c r="V366" i="1"/>
  <c r="AA366" i="1" s="1"/>
  <c r="V365" i="1"/>
  <c r="AA365" i="1" s="1"/>
  <c r="V364" i="1"/>
  <c r="AA364" i="1" s="1"/>
  <c r="V363" i="1"/>
  <c r="AA363" i="1" s="1"/>
  <c r="V362" i="1"/>
  <c r="AA362" i="1" s="1"/>
  <c r="V361" i="1"/>
  <c r="AA361" i="1" s="1"/>
  <c r="V360" i="1"/>
  <c r="AA360" i="1" s="1"/>
  <c r="V359" i="1"/>
  <c r="AA359" i="1" s="1"/>
  <c r="V358" i="1"/>
  <c r="AA358" i="1" s="1"/>
  <c r="V357" i="1"/>
  <c r="AA357" i="1" s="1"/>
  <c r="V356" i="1"/>
  <c r="AA356" i="1" s="1"/>
  <c r="V355" i="1"/>
  <c r="AA355" i="1" s="1"/>
  <c r="V354" i="1"/>
  <c r="AA354" i="1" s="1"/>
  <c r="V353" i="1"/>
  <c r="AA353" i="1" s="1"/>
  <c r="V352" i="1"/>
  <c r="AA352" i="1" s="1"/>
  <c r="V351" i="1"/>
  <c r="AA351" i="1" s="1"/>
  <c r="V350" i="1"/>
  <c r="AA350" i="1" s="1"/>
  <c r="V349" i="1"/>
  <c r="AA349" i="1" s="1"/>
  <c r="V348" i="1"/>
  <c r="AA348" i="1" s="1"/>
  <c r="V347" i="1"/>
  <c r="AA347" i="1" s="1"/>
  <c r="V346" i="1"/>
  <c r="AA346" i="1" s="1"/>
  <c r="V345" i="1"/>
  <c r="AA345" i="1" s="1"/>
  <c r="V344" i="1"/>
  <c r="AA344" i="1" s="1"/>
  <c r="V343" i="1"/>
  <c r="AA343" i="1" s="1"/>
  <c r="V342" i="1"/>
  <c r="AA342" i="1" s="1"/>
  <c r="V341" i="1"/>
  <c r="AA341" i="1" s="1"/>
  <c r="V340" i="1"/>
  <c r="AA340" i="1" s="1"/>
  <c r="V339" i="1"/>
  <c r="AA339" i="1" s="1"/>
  <c r="V338" i="1"/>
  <c r="AA338" i="1" s="1"/>
  <c r="V337" i="1"/>
  <c r="AA337" i="1" s="1"/>
  <c r="V336" i="1"/>
  <c r="AA336" i="1" s="1"/>
  <c r="V335" i="1"/>
  <c r="AA335" i="1" s="1"/>
  <c r="V334" i="1"/>
  <c r="AA334" i="1" s="1"/>
  <c r="V333" i="1"/>
  <c r="AA333" i="1" s="1"/>
  <c r="V332" i="1"/>
  <c r="AA332" i="1" s="1"/>
  <c r="V331" i="1"/>
  <c r="AA331" i="1" s="1"/>
  <c r="V330" i="1"/>
  <c r="AA330" i="1" s="1"/>
  <c r="V329" i="1"/>
  <c r="AA329" i="1" s="1"/>
  <c r="V328" i="1"/>
  <c r="AA328" i="1" s="1"/>
  <c r="V327" i="1"/>
  <c r="AA327" i="1" s="1"/>
  <c r="V326" i="1"/>
  <c r="AA326" i="1" s="1"/>
  <c r="V325" i="1"/>
  <c r="AA325" i="1" s="1"/>
  <c r="V324" i="1"/>
  <c r="AA324" i="1" s="1"/>
  <c r="V323" i="1"/>
  <c r="AA323" i="1" s="1"/>
  <c r="V322" i="1"/>
  <c r="AA322" i="1" s="1"/>
  <c r="V321" i="1"/>
  <c r="AA321" i="1" s="1"/>
  <c r="V320" i="1"/>
  <c r="AA320" i="1" s="1"/>
  <c r="V319" i="1"/>
  <c r="AA319" i="1" s="1"/>
  <c r="V318" i="1"/>
  <c r="AA318" i="1" s="1"/>
  <c r="V317" i="1"/>
  <c r="AA317" i="1" s="1"/>
  <c r="V316" i="1"/>
  <c r="AA316" i="1" s="1"/>
  <c r="V315" i="1"/>
  <c r="AA315" i="1" s="1"/>
  <c r="V314" i="1"/>
  <c r="AA314" i="1" s="1"/>
  <c r="V313" i="1"/>
  <c r="AA313" i="1" s="1"/>
  <c r="V312" i="1"/>
  <c r="AA312" i="1" s="1"/>
  <c r="V311" i="1"/>
  <c r="AA311" i="1" s="1"/>
  <c r="V310" i="1"/>
  <c r="AA310" i="1" s="1"/>
  <c r="V309" i="1"/>
  <c r="AA309" i="1" s="1"/>
  <c r="V308" i="1"/>
  <c r="AA308" i="1" s="1"/>
  <c r="V307" i="1"/>
  <c r="AA307" i="1" s="1"/>
  <c r="V306" i="1"/>
  <c r="AA306" i="1" s="1"/>
  <c r="V305" i="1"/>
  <c r="AA305" i="1" s="1"/>
  <c r="V304" i="1"/>
  <c r="AA304" i="1" s="1"/>
  <c r="V303" i="1"/>
  <c r="AA303" i="1" s="1"/>
  <c r="V302" i="1"/>
  <c r="AA302" i="1" s="1"/>
  <c r="V301" i="1"/>
  <c r="AA301" i="1" s="1"/>
  <c r="V300" i="1"/>
  <c r="AA300" i="1" s="1"/>
  <c r="V299" i="1"/>
  <c r="AA299" i="1" s="1"/>
  <c r="V298" i="1"/>
  <c r="AA298" i="1" s="1"/>
  <c r="V297" i="1"/>
  <c r="AA297" i="1" s="1"/>
  <c r="V296" i="1"/>
  <c r="AA296" i="1" s="1"/>
  <c r="V295" i="1"/>
  <c r="AA295" i="1" s="1"/>
  <c r="V294" i="1"/>
  <c r="AA294" i="1" s="1"/>
  <c r="V293" i="1"/>
  <c r="AA293" i="1" s="1"/>
  <c r="V292" i="1"/>
  <c r="AA292" i="1" s="1"/>
  <c r="V291" i="1"/>
  <c r="AA291" i="1" s="1"/>
  <c r="V290" i="1"/>
  <c r="AA290" i="1" s="1"/>
  <c r="V289" i="1"/>
  <c r="AA289" i="1" s="1"/>
  <c r="V288" i="1"/>
  <c r="AA288" i="1" s="1"/>
  <c r="V287" i="1"/>
  <c r="AA287" i="1" s="1"/>
  <c r="V286" i="1"/>
  <c r="AA286" i="1" s="1"/>
  <c r="V285" i="1"/>
  <c r="AA285" i="1" s="1"/>
  <c r="V284" i="1"/>
  <c r="AA284" i="1" s="1"/>
  <c r="V283" i="1"/>
  <c r="AA283" i="1" s="1"/>
  <c r="V282" i="1"/>
  <c r="AA282" i="1" s="1"/>
  <c r="V281" i="1"/>
  <c r="AA281" i="1" s="1"/>
  <c r="V280" i="1"/>
  <c r="AA280" i="1" s="1"/>
  <c r="V279" i="1"/>
  <c r="AA279" i="1" s="1"/>
  <c r="V278" i="1"/>
  <c r="AA278" i="1" s="1"/>
  <c r="V277" i="1"/>
  <c r="AA277" i="1" s="1"/>
  <c r="V276" i="1"/>
  <c r="AA276" i="1" s="1"/>
  <c r="V275" i="1"/>
  <c r="AA275" i="1" s="1"/>
  <c r="V274" i="1"/>
  <c r="AA274" i="1" s="1"/>
  <c r="V273" i="1"/>
  <c r="AA273" i="1" s="1"/>
  <c r="V272" i="1"/>
  <c r="AA272" i="1" s="1"/>
  <c r="V271" i="1"/>
  <c r="AA271" i="1" s="1"/>
  <c r="V270" i="1"/>
  <c r="AA270" i="1" s="1"/>
  <c r="V269" i="1"/>
  <c r="AA269" i="1" s="1"/>
  <c r="V268" i="1"/>
  <c r="AA268" i="1" s="1"/>
  <c r="V267" i="1"/>
  <c r="AA267" i="1" s="1"/>
  <c r="V266" i="1"/>
  <c r="AA266" i="1" s="1"/>
  <c r="V265" i="1"/>
  <c r="AA265" i="1" s="1"/>
  <c r="V264" i="1"/>
  <c r="AA264" i="1" s="1"/>
  <c r="V263" i="1"/>
  <c r="AA263" i="1" s="1"/>
  <c r="V262" i="1"/>
  <c r="AA262" i="1" s="1"/>
  <c r="V261" i="1"/>
  <c r="AA261" i="1" s="1"/>
  <c r="V260" i="1"/>
  <c r="AA260" i="1" s="1"/>
  <c r="V259" i="1"/>
  <c r="AA259" i="1" s="1"/>
  <c r="V258" i="1"/>
  <c r="AA258" i="1" s="1"/>
  <c r="V257" i="1"/>
  <c r="AA257" i="1" s="1"/>
  <c r="V256" i="1"/>
  <c r="AA256" i="1" s="1"/>
  <c r="V255" i="1"/>
  <c r="AA255" i="1" s="1"/>
  <c r="V254" i="1"/>
  <c r="AA254" i="1" s="1"/>
  <c r="V253" i="1"/>
  <c r="AA253" i="1" s="1"/>
  <c r="V252" i="1"/>
  <c r="AA252" i="1" s="1"/>
  <c r="V251" i="1"/>
  <c r="AA251" i="1" s="1"/>
  <c r="V250" i="1"/>
  <c r="AA250" i="1" s="1"/>
  <c r="V249" i="1"/>
  <c r="AA249" i="1" s="1"/>
  <c r="V248" i="1"/>
  <c r="AA248" i="1" s="1"/>
  <c r="V247" i="1"/>
  <c r="AA247" i="1" s="1"/>
  <c r="V246" i="1"/>
  <c r="AA246" i="1" s="1"/>
  <c r="V245" i="1"/>
  <c r="AA245" i="1" s="1"/>
  <c r="V244" i="1"/>
  <c r="AA244" i="1" s="1"/>
  <c r="V243" i="1"/>
  <c r="AA243" i="1" s="1"/>
  <c r="V242" i="1"/>
  <c r="AA242" i="1" s="1"/>
  <c r="V241" i="1"/>
  <c r="AA241" i="1" s="1"/>
  <c r="V240" i="1"/>
  <c r="AA240" i="1" s="1"/>
  <c r="V239" i="1"/>
  <c r="AA239" i="1" s="1"/>
  <c r="V238" i="1"/>
  <c r="AA238" i="1" s="1"/>
  <c r="V237" i="1"/>
  <c r="AA237" i="1" s="1"/>
  <c r="V236" i="1"/>
  <c r="AA236" i="1" s="1"/>
  <c r="V235" i="1"/>
  <c r="AA235" i="1" s="1"/>
  <c r="V234" i="1"/>
  <c r="AA234" i="1" s="1"/>
  <c r="V233" i="1"/>
  <c r="AA233" i="1" s="1"/>
  <c r="V232" i="1"/>
  <c r="AA232" i="1" s="1"/>
  <c r="V231" i="1"/>
  <c r="AA231" i="1" s="1"/>
  <c r="V230" i="1"/>
  <c r="AA230" i="1" s="1"/>
  <c r="V229" i="1"/>
  <c r="AA229" i="1" s="1"/>
  <c r="V228" i="1"/>
  <c r="AA228" i="1" s="1"/>
  <c r="V227" i="1"/>
  <c r="AA227" i="1" s="1"/>
  <c r="V226" i="1"/>
  <c r="AA226" i="1" s="1"/>
  <c r="V225" i="1"/>
  <c r="AA225" i="1" s="1"/>
  <c r="V224" i="1"/>
  <c r="AA224" i="1" s="1"/>
  <c r="V223" i="1"/>
  <c r="AA223" i="1" s="1"/>
  <c r="V222" i="1"/>
  <c r="AA222" i="1" s="1"/>
  <c r="V221" i="1"/>
  <c r="AA221" i="1" s="1"/>
  <c r="V220" i="1"/>
  <c r="AA220" i="1" s="1"/>
  <c r="V219" i="1"/>
  <c r="AA219" i="1" s="1"/>
  <c r="V218" i="1"/>
  <c r="AA218" i="1" s="1"/>
  <c r="V217" i="1"/>
  <c r="AA217" i="1" s="1"/>
  <c r="V216" i="1"/>
  <c r="AA216" i="1" s="1"/>
  <c r="V215" i="1"/>
  <c r="AA215" i="1" s="1"/>
  <c r="V214" i="1"/>
  <c r="AA214" i="1" s="1"/>
  <c r="V213" i="1"/>
  <c r="AA213" i="1" s="1"/>
  <c r="V212" i="1"/>
  <c r="AA212" i="1" s="1"/>
  <c r="V211" i="1"/>
  <c r="AA211" i="1" s="1"/>
  <c r="V210" i="1"/>
  <c r="AA210" i="1" s="1"/>
  <c r="V209" i="1"/>
  <c r="AA209" i="1" s="1"/>
  <c r="V208" i="1"/>
  <c r="AA208" i="1" s="1"/>
  <c r="V207" i="1"/>
  <c r="AA207" i="1" s="1"/>
  <c r="V206" i="1"/>
  <c r="AA206" i="1" s="1"/>
  <c r="V205" i="1"/>
  <c r="AA205" i="1" s="1"/>
  <c r="V204" i="1"/>
  <c r="AA204" i="1" s="1"/>
  <c r="V203" i="1"/>
  <c r="AA203" i="1" s="1"/>
  <c r="V202" i="1"/>
  <c r="AA202" i="1" s="1"/>
  <c r="V201" i="1"/>
  <c r="AA201" i="1" s="1"/>
  <c r="V200" i="1"/>
  <c r="AA200" i="1" s="1"/>
  <c r="V199" i="1"/>
  <c r="AA199" i="1" s="1"/>
  <c r="V198" i="1"/>
  <c r="AA198" i="1" s="1"/>
  <c r="V197" i="1"/>
  <c r="AA197" i="1" s="1"/>
  <c r="V196" i="1"/>
  <c r="AA196" i="1" s="1"/>
  <c r="V195" i="1"/>
  <c r="AA195" i="1" s="1"/>
  <c r="V194" i="1"/>
  <c r="AA194" i="1" s="1"/>
  <c r="V193" i="1"/>
  <c r="AA193" i="1" s="1"/>
  <c r="V192" i="1"/>
  <c r="AA192" i="1" s="1"/>
  <c r="V191" i="1"/>
  <c r="AA191" i="1" s="1"/>
  <c r="V190" i="1"/>
  <c r="AA190" i="1" s="1"/>
  <c r="V189" i="1"/>
  <c r="AA189" i="1" s="1"/>
  <c r="V188" i="1"/>
  <c r="AA188" i="1" s="1"/>
  <c r="V187" i="1"/>
  <c r="AA187" i="1" s="1"/>
  <c r="V186" i="1"/>
  <c r="AA186" i="1" s="1"/>
  <c r="V185" i="1"/>
  <c r="AA185" i="1" s="1"/>
  <c r="V184" i="1"/>
  <c r="AA184" i="1" s="1"/>
  <c r="V183" i="1"/>
  <c r="AA183" i="1" s="1"/>
  <c r="V182" i="1"/>
  <c r="AA182" i="1" s="1"/>
  <c r="V181" i="1"/>
  <c r="AA181" i="1" s="1"/>
  <c r="V180" i="1"/>
  <c r="AA180" i="1" s="1"/>
  <c r="V179" i="1"/>
  <c r="AA179" i="1" s="1"/>
  <c r="V178" i="1"/>
  <c r="AA178" i="1" s="1"/>
  <c r="V177" i="1"/>
  <c r="AA177" i="1" s="1"/>
  <c r="V176" i="1"/>
  <c r="AA176" i="1" s="1"/>
  <c r="V175" i="1"/>
  <c r="AA175" i="1" s="1"/>
  <c r="V174" i="1"/>
  <c r="AA174" i="1" s="1"/>
  <c r="V173" i="1"/>
  <c r="AA173" i="1" s="1"/>
  <c r="V172" i="1"/>
  <c r="AA172" i="1" s="1"/>
  <c r="V171" i="1"/>
  <c r="AA171" i="1" s="1"/>
  <c r="V170" i="1"/>
  <c r="AA170" i="1" s="1"/>
  <c r="V169" i="1"/>
  <c r="AA169" i="1" s="1"/>
  <c r="V168" i="1"/>
  <c r="AA168" i="1" s="1"/>
  <c r="V167" i="1"/>
  <c r="AA167" i="1" s="1"/>
  <c r="V166" i="1"/>
  <c r="AA166" i="1" s="1"/>
  <c r="V165" i="1"/>
  <c r="AA165" i="1" s="1"/>
  <c r="V164" i="1"/>
  <c r="AA164" i="1" s="1"/>
  <c r="V163" i="1"/>
  <c r="AA163" i="1" s="1"/>
  <c r="V162" i="1"/>
  <c r="AA162" i="1" s="1"/>
  <c r="V161" i="1"/>
  <c r="AA161" i="1" s="1"/>
  <c r="V160" i="1"/>
  <c r="AA160" i="1" s="1"/>
  <c r="V159" i="1"/>
  <c r="AA159" i="1" s="1"/>
  <c r="V158" i="1"/>
  <c r="AA158" i="1" s="1"/>
  <c r="V157" i="1"/>
  <c r="AA157" i="1" s="1"/>
  <c r="V156" i="1"/>
  <c r="AA156" i="1" s="1"/>
  <c r="V155" i="1"/>
  <c r="AA155" i="1" s="1"/>
  <c r="V154" i="1"/>
  <c r="AA154" i="1" s="1"/>
  <c r="V153" i="1"/>
  <c r="AA153" i="1" s="1"/>
  <c r="V152" i="1"/>
  <c r="AA152" i="1" s="1"/>
  <c r="V151" i="1"/>
  <c r="AA151" i="1" s="1"/>
  <c r="V150" i="1"/>
  <c r="AA150" i="1" s="1"/>
  <c r="V149" i="1"/>
  <c r="AA149" i="1" s="1"/>
  <c r="V148" i="1"/>
  <c r="AA148" i="1" s="1"/>
  <c r="V147" i="1"/>
  <c r="AA147" i="1" s="1"/>
  <c r="V146" i="1"/>
  <c r="AA146" i="1" s="1"/>
  <c r="V145" i="1"/>
  <c r="AA145" i="1" s="1"/>
  <c r="V144" i="1"/>
  <c r="AA144" i="1" s="1"/>
  <c r="V143" i="1"/>
  <c r="AA143" i="1" s="1"/>
  <c r="V142" i="1"/>
  <c r="AA142" i="1" s="1"/>
  <c r="V141" i="1"/>
  <c r="AA141" i="1" s="1"/>
  <c r="V140" i="1"/>
  <c r="AA140" i="1" s="1"/>
  <c r="V139" i="1"/>
  <c r="AA139" i="1" s="1"/>
  <c r="V138" i="1"/>
  <c r="AA138" i="1" s="1"/>
  <c r="V137" i="1"/>
  <c r="AA137" i="1" s="1"/>
  <c r="V136" i="1"/>
  <c r="AA136" i="1" s="1"/>
  <c r="V135" i="1"/>
  <c r="AA135" i="1" s="1"/>
  <c r="V134" i="1"/>
  <c r="AA134" i="1" s="1"/>
  <c r="V133" i="1"/>
  <c r="AA133" i="1" s="1"/>
  <c r="V132" i="1"/>
  <c r="AA132" i="1" s="1"/>
  <c r="V131" i="1"/>
  <c r="AA131" i="1" s="1"/>
  <c r="V130" i="1"/>
  <c r="AA130" i="1" s="1"/>
  <c r="V129" i="1"/>
  <c r="AA129" i="1" s="1"/>
  <c r="V128" i="1"/>
  <c r="AA128" i="1" s="1"/>
  <c r="V127" i="1"/>
  <c r="AA127" i="1" s="1"/>
  <c r="V126" i="1"/>
  <c r="AA126" i="1" s="1"/>
  <c r="V125" i="1"/>
  <c r="AA125" i="1" s="1"/>
  <c r="V124" i="1"/>
  <c r="AA124" i="1" s="1"/>
  <c r="V123" i="1"/>
  <c r="AA123" i="1" s="1"/>
  <c r="V122" i="1"/>
  <c r="AA122" i="1" s="1"/>
  <c r="V121" i="1"/>
  <c r="AA121" i="1" s="1"/>
  <c r="V120" i="1"/>
  <c r="AA120" i="1" s="1"/>
  <c r="V119" i="1"/>
  <c r="AA119" i="1" s="1"/>
  <c r="V118" i="1"/>
  <c r="AA118" i="1" s="1"/>
  <c r="V117" i="1"/>
  <c r="AA117" i="1" s="1"/>
  <c r="V116" i="1"/>
  <c r="AA116" i="1" s="1"/>
  <c r="V115" i="1"/>
  <c r="AA115" i="1" s="1"/>
  <c r="V114" i="1"/>
  <c r="AA114" i="1" s="1"/>
  <c r="V113" i="1"/>
  <c r="AA113" i="1" s="1"/>
  <c r="V112" i="1"/>
  <c r="AA112" i="1" s="1"/>
  <c r="V111" i="1"/>
  <c r="AA111" i="1" s="1"/>
  <c r="V110" i="1"/>
  <c r="AA110" i="1" s="1"/>
  <c r="V109" i="1"/>
  <c r="AA109" i="1" s="1"/>
  <c r="V108" i="1"/>
  <c r="AA108" i="1" s="1"/>
  <c r="V107" i="1"/>
  <c r="AA107" i="1" s="1"/>
  <c r="V106" i="1"/>
  <c r="AA106" i="1" s="1"/>
  <c r="V105" i="1"/>
  <c r="AA105" i="1" s="1"/>
  <c r="V104" i="1"/>
  <c r="AA104" i="1" s="1"/>
  <c r="V103" i="1"/>
  <c r="AA103" i="1" s="1"/>
  <c r="V102" i="1"/>
  <c r="AA102" i="1" s="1"/>
  <c r="V101" i="1"/>
  <c r="AA101" i="1" s="1"/>
  <c r="V100" i="1"/>
  <c r="AA100" i="1" s="1"/>
  <c r="V99" i="1"/>
  <c r="AA99" i="1" s="1"/>
  <c r="V98" i="1"/>
  <c r="AA98" i="1" s="1"/>
  <c r="V97" i="1"/>
  <c r="AA97" i="1" s="1"/>
  <c r="V96" i="1"/>
  <c r="AA96" i="1" s="1"/>
  <c r="V95" i="1"/>
  <c r="AA95" i="1" s="1"/>
  <c r="V94" i="1"/>
  <c r="AA94" i="1" s="1"/>
  <c r="V93" i="1"/>
  <c r="AA93" i="1" s="1"/>
  <c r="V92" i="1"/>
  <c r="AA92" i="1" s="1"/>
  <c r="V91" i="1"/>
  <c r="AA91" i="1" s="1"/>
  <c r="V90" i="1"/>
  <c r="AA90" i="1" s="1"/>
  <c r="V89" i="1"/>
  <c r="AA89" i="1" s="1"/>
  <c r="V88" i="1"/>
  <c r="AA88" i="1" s="1"/>
  <c r="V87" i="1"/>
  <c r="AA87" i="1" s="1"/>
  <c r="V86" i="1"/>
  <c r="AA86" i="1" s="1"/>
  <c r="V85" i="1"/>
  <c r="AA85" i="1" s="1"/>
  <c r="V84" i="1"/>
  <c r="AA84" i="1" s="1"/>
  <c r="V83" i="1"/>
  <c r="AA83" i="1" s="1"/>
  <c r="V82" i="1"/>
  <c r="AA82" i="1" s="1"/>
  <c r="V81" i="1"/>
  <c r="AA81" i="1" s="1"/>
  <c r="V80" i="1"/>
  <c r="AA80" i="1" s="1"/>
  <c r="V79" i="1"/>
  <c r="AA79" i="1" s="1"/>
  <c r="V78" i="1"/>
  <c r="AA78" i="1" s="1"/>
  <c r="V77" i="1"/>
  <c r="AA77" i="1" s="1"/>
  <c r="V76" i="1"/>
  <c r="AA76" i="1" s="1"/>
  <c r="V75" i="1"/>
  <c r="AA75" i="1" s="1"/>
  <c r="V74" i="1"/>
  <c r="AA74" i="1" s="1"/>
  <c r="V73" i="1"/>
  <c r="AA73" i="1" s="1"/>
  <c r="V72" i="1"/>
  <c r="AA72" i="1" s="1"/>
  <c r="V71" i="1"/>
  <c r="AA71" i="1" s="1"/>
  <c r="V70" i="1"/>
  <c r="AA70" i="1" s="1"/>
  <c r="V69" i="1"/>
  <c r="AA69" i="1" s="1"/>
  <c r="V68" i="1"/>
  <c r="AA68" i="1" s="1"/>
  <c r="V67" i="1"/>
  <c r="AA67" i="1" s="1"/>
  <c r="V66" i="1"/>
  <c r="AA66" i="1" s="1"/>
  <c r="V65" i="1"/>
  <c r="AA65" i="1" s="1"/>
  <c r="V64" i="1"/>
  <c r="AA64" i="1" s="1"/>
  <c r="V63" i="1"/>
  <c r="AA63" i="1" s="1"/>
  <c r="V62" i="1"/>
  <c r="AA62" i="1" s="1"/>
  <c r="V61" i="1"/>
  <c r="AA61" i="1" s="1"/>
  <c r="V60" i="1"/>
  <c r="AA60" i="1" s="1"/>
  <c r="V59" i="1"/>
  <c r="AA59" i="1" s="1"/>
  <c r="V58" i="1"/>
  <c r="AA58" i="1" s="1"/>
  <c r="V57" i="1"/>
  <c r="AA57" i="1" s="1"/>
  <c r="V56" i="1"/>
  <c r="AA56" i="1" s="1"/>
  <c r="V55" i="1"/>
  <c r="AA55" i="1" s="1"/>
  <c r="V54" i="1"/>
  <c r="AA54" i="1" s="1"/>
  <c r="V53" i="1"/>
  <c r="AA53" i="1" s="1"/>
  <c r="V52" i="1"/>
  <c r="AA52" i="1" s="1"/>
  <c r="V51" i="1"/>
  <c r="AA51" i="1" s="1"/>
  <c r="V50" i="1"/>
  <c r="AA50" i="1" s="1"/>
  <c r="V49" i="1"/>
  <c r="AA49" i="1" s="1"/>
  <c r="V48" i="1"/>
  <c r="AA48" i="1" s="1"/>
  <c r="V47" i="1"/>
  <c r="AA47" i="1" s="1"/>
  <c r="V46" i="1"/>
  <c r="AA46" i="1" s="1"/>
  <c r="V45" i="1"/>
  <c r="AA45" i="1" s="1"/>
  <c r="V44" i="1"/>
  <c r="AA44" i="1" s="1"/>
  <c r="V43" i="1"/>
  <c r="AA43" i="1" s="1"/>
  <c r="V42" i="1"/>
  <c r="AA42" i="1" s="1"/>
  <c r="V41" i="1"/>
  <c r="AA41" i="1" s="1"/>
  <c r="V40" i="1"/>
  <c r="AA40" i="1" s="1"/>
  <c r="V39" i="1"/>
  <c r="AA39" i="1" s="1"/>
  <c r="V38" i="1"/>
  <c r="AA38" i="1" s="1"/>
  <c r="V37" i="1"/>
  <c r="AA37" i="1" s="1"/>
  <c r="V36" i="1"/>
  <c r="AA36" i="1" s="1"/>
  <c r="V35" i="1"/>
  <c r="AA35" i="1" s="1"/>
  <c r="V34" i="1"/>
  <c r="AA34" i="1" s="1"/>
  <c r="V33" i="1"/>
  <c r="AA33" i="1" s="1"/>
  <c r="V32" i="1"/>
  <c r="AA32" i="1" s="1"/>
  <c r="V31" i="1"/>
  <c r="AA31" i="1" s="1"/>
  <c r="V30" i="1"/>
  <c r="AA30" i="1" s="1"/>
  <c r="V29" i="1"/>
  <c r="AA29" i="1" s="1"/>
  <c r="V28" i="1"/>
  <c r="AA28" i="1" s="1"/>
  <c r="V27" i="1"/>
  <c r="AA27" i="1" s="1"/>
  <c r="V26" i="1"/>
  <c r="AA26" i="1" s="1"/>
  <c r="V25" i="1"/>
  <c r="AA25" i="1" s="1"/>
  <c r="V24" i="1"/>
  <c r="AA24" i="1" s="1"/>
  <c r="V23" i="1"/>
  <c r="AA23" i="1" s="1"/>
  <c r="V22" i="1"/>
  <c r="AA22" i="1" s="1"/>
  <c r="V21" i="1"/>
  <c r="AA21" i="1" s="1"/>
  <c r="V20" i="1"/>
  <c r="AA20" i="1" s="1"/>
  <c r="V19" i="1"/>
  <c r="AA19" i="1" s="1"/>
  <c r="V18" i="1"/>
  <c r="AA18" i="1" s="1"/>
  <c r="V17" i="1"/>
  <c r="AA17" i="1" s="1"/>
  <c r="V16" i="1"/>
  <c r="AA16" i="1" s="1"/>
  <c r="V15" i="1"/>
  <c r="AA15" i="1" s="1"/>
  <c r="V14" i="1"/>
  <c r="AA14" i="1" s="1"/>
  <c r="V13" i="1"/>
  <c r="AA13" i="1" s="1"/>
  <c r="V12" i="1"/>
  <c r="AA12" i="1" s="1"/>
  <c r="V11" i="1"/>
  <c r="AA11" i="1" s="1"/>
  <c r="V10" i="1"/>
  <c r="AA10" i="1" s="1"/>
  <c r="V9" i="1"/>
  <c r="AA9" i="1" s="1"/>
  <c r="V8" i="1"/>
  <c r="AA8" i="1" s="1"/>
  <c r="V7" i="1"/>
  <c r="AA7" i="1" s="1"/>
  <c r="V6" i="1"/>
  <c r="AA6" i="1" s="1"/>
  <c r="V5" i="1"/>
  <c r="AA5" i="1" s="1"/>
  <c r="V4" i="1"/>
  <c r="AA4" i="1" s="1"/>
  <c r="V3" i="1"/>
  <c r="AA3" i="1" s="1"/>
  <c r="V2" i="1"/>
  <c r="AA2" i="1" s="1"/>
  <c r="E14" i="3"/>
  <c r="E13" i="3"/>
  <c r="E12" i="3"/>
  <c r="E11" i="3"/>
  <c r="E10" i="3"/>
  <c r="E9" i="3"/>
  <c r="E8" i="3"/>
  <c r="E5" i="3"/>
  <c r="E4" i="3"/>
  <c r="F4" i="3" s="1"/>
  <c r="E3" i="3"/>
  <c r="F3" i="3" s="1"/>
  <c r="E2" i="3"/>
  <c r="F2" i="3" s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Z1251" i="1" s="1"/>
  <c r="AB1251" i="1" s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Z1233" i="1" s="1"/>
  <c r="AB1233" i="1" s="1"/>
  <c r="W1232" i="1"/>
  <c r="Z1232" i="1" s="1"/>
  <c r="AB1232" i="1" s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Z1219" i="1" s="1"/>
  <c r="AB1219" i="1" s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Z1191" i="1" s="1"/>
  <c r="AB1191" i="1" s="1"/>
  <c r="W1190" i="1"/>
  <c r="Z1190" i="1" s="1"/>
  <c r="AB1190" i="1" s="1"/>
  <c r="W1189" i="1"/>
  <c r="Z1189" i="1" s="1"/>
  <c r="AB1189" i="1" s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Z1133" i="1" s="1"/>
  <c r="AB1133" i="1" s="1"/>
  <c r="W1132" i="1"/>
  <c r="W1131" i="1"/>
  <c r="W1130" i="1"/>
  <c r="W1129" i="1"/>
  <c r="W1128" i="1"/>
  <c r="W1127" i="1"/>
  <c r="W1126" i="1"/>
  <c r="W1125" i="1"/>
  <c r="W1124" i="1"/>
  <c r="Z1124" i="1" s="1"/>
  <c r="AB1124" i="1" s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Z1028" i="1" s="1"/>
  <c r="AB1028" i="1" s="1"/>
  <c r="W1027" i="1"/>
  <c r="Z1027" i="1" s="1"/>
  <c r="AB1027" i="1" s="1"/>
  <c r="W1026" i="1"/>
  <c r="Z1026" i="1" s="1"/>
  <c r="AB1026" i="1" s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Z996" i="1" s="1"/>
  <c r="AB996" i="1" s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Z943" i="1" s="1"/>
  <c r="AB943" i="1" s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Z875" i="1" s="1"/>
  <c r="AB875" i="1" s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Z607" i="1" s="1"/>
  <c r="AB607" i="1" s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Z586" i="1" s="1"/>
  <c r="AB586" i="1" s="1"/>
  <c r="W585" i="1"/>
  <c r="W584" i="1"/>
  <c r="W583" i="1"/>
  <c r="W582" i="1"/>
  <c r="W581" i="1"/>
  <c r="W580" i="1"/>
  <c r="W579" i="1"/>
  <c r="W578" i="1"/>
  <c r="W577" i="1"/>
  <c r="W576" i="1"/>
  <c r="W575" i="1"/>
  <c r="Z575" i="1" s="1"/>
  <c r="AB575" i="1" s="1"/>
  <c r="W574" i="1"/>
  <c r="W573" i="1"/>
  <c r="W572" i="1"/>
  <c r="W571" i="1"/>
  <c r="W570" i="1"/>
  <c r="Z570" i="1" s="1"/>
  <c r="AB570" i="1" s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Z523" i="1" s="1"/>
  <c r="AB523" i="1" s="1"/>
  <c r="W522" i="1"/>
  <c r="Z522" i="1" s="1"/>
  <c r="AB522" i="1" s="1"/>
  <c r="W521" i="1"/>
  <c r="W520" i="1"/>
  <c r="W519" i="1"/>
  <c r="Z519" i="1" s="1"/>
  <c r="AB519" i="1" s="1"/>
  <c r="W518" i="1"/>
  <c r="Z518" i="1" s="1"/>
  <c r="AB518" i="1" s="1"/>
  <c r="W517" i="1"/>
  <c r="Z517" i="1" s="1"/>
  <c r="AB517" i="1" s="1"/>
  <c r="W516" i="1"/>
  <c r="Z516" i="1" s="1"/>
  <c r="AB516" i="1" s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Z493" i="1" s="1"/>
  <c r="AB493" i="1" s="1"/>
  <c r="W492" i="1"/>
  <c r="Z492" i="1" s="1"/>
  <c r="AB492" i="1" s="1"/>
  <c r="W491" i="1"/>
  <c r="W490" i="1"/>
  <c r="W489" i="1"/>
  <c r="W488" i="1"/>
  <c r="W487" i="1"/>
  <c r="Z487" i="1" s="1"/>
  <c r="AB487" i="1" s="1"/>
  <c r="W486" i="1"/>
  <c r="Z486" i="1" s="1"/>
  <c r="AB486" i="1" s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Z471" i="1" s="1"/>
  <c r="AB471" i="1" s="1"/>
  <c r="W470" i="1"/>
  <c r="W469" i="1"/>
  <c r="W468" i="1"/>
  <c r="W467" i="1"/>
  <c r="Z467" i="1" s="1"/>
  <c r="AB467" i="1" s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Z382" i="1" s="1"/>
  <c r="AB382" i="1" s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Z351" i="1" s="1"/>
  <c r="AB351" i="1" s="1"/>
  <c r="W350" i="1"/>
  <c r="W349" i="1"/>
  <c r="W348" i="1"/>
  <c r="W347" i="1"/>
  <c r="W346" i="1"/>
  <c r="W345" i="1"/>
  <c r="Z345" i="1" s="1"/>
  <c r="AB345" i="1" s="1"/>
  <c r="W344" i="1"/>
  <c r="Z344" i="1" s="1"/>
  <c r="AB344" i="1" s="1"/>
  <c r="W343" i="1"/>
  <c r="Z343" i="1" s="1"/>
  <c r="AB343" i="1" s="1"/>
  <c r="W342" i="1"/>
  <c r="Z342" i="1" s="1"/>
  <c r="AB342" i="1" s="1"/>
  <c r="W341" i="1"/>
  <c r="Z341" i="1" s="1"/>
  <c r="AB341" i="1" s="1"/>
  <c r="W340" i="1"/>
  <c r="W339" i="1"/>
  <c r="W338" i="1"/>
  <c r="W337" i="1"/>
  <c r="W336" i="1"/>
  <c r="W335" i="1"/>
  <c r="Z335" i="1" s="1"/>
  <c r="AB335" i="1" s="1"/>
  <c r="W334" i="1"/>
  <c r="W333" i="1"/>
  <c r="W332" i="1"/>
  <c r="W331" i="1"/>
  <c r="W330" i="1"/>
  <c r="W329" i="1"/>
  <c r="W328" i="1"/>
  <c r="W327" i="1"/>
  <c r="W326" i="1"/>
  <c r="W325" i="1"/>
  <c r="W324" i="1"/>
  <c r="Z324" i="1" s="1"/>
  <c r="AB324" i="1" s="1"/>
  <c r="W323" i="1"/>
  <c r="W322" i="1"/>
  <c r="Z322" i="1" s="1"/>
  <c r="AB322" i="1" s="1"/>
  <c r="W321" i="1"/>
  <c r="Z321" i="1" s="1"/>
  <c r="AB321" i="1" s="1"/>
  <c r="W320" i="1"/>
  <c r="Z320" i="1" s="1"/>
  <c r="AB320" i="1" s="1"/>
  <c r="W319" i="1"/>
  <c r="W318" i="1"/>
  <c r="W317" i="1"/>
  <c r="W316" i="1"/>
  <c r="Z316" i="1" s="1"/>
  <c r="AB316" i="1" s="1"/>
  <c r="W315" i="1"/>
  <c r="Z315" i="1" s="1"/>
  <c r="AB315" i="1" s="1"/>
  <c r="W314" i="1"/>
  <c r="Z314" i="1" s="1"/>
  <c r="AB314" i="1" s="1"/>
  <c r="W313" i="1"/>
  <c r="W312" i="1"/>
  <c r="W311" i="1"/>
  <c r="Z311" i="1" s="1"/>
  <c r="AB311" i="1" s="1"/>
  <c r="W310" i="1"/>
  <c r="Z310" i="1" s="1"/>
  <c r="AB310" i="1" s="1"/>
  <c r="W309" i="1"/>
  <c r="Z309" i="1" s="1"/>
  <c r="AB309" i="1" s="1"/>
  <c r="W308" i="1"/>
  <c r="Z308" i="1" s="1"/>
  <c r="AB308" i="1" s="1"/>
  <c r="W307" i="1"/>
  <c r="W306" i="1"/>
  <c r="Z306" i="1" s="1"/>
  <c r="AB306" i="1" s="1"/>
  <c r="W305" i="1"/>
  <c r="Z305" i="1" s="1"/>
  <c r="AB305" i="1" s="1"/>
  <c r="W304" i="1"/>
  <c r="W303" i="1"/>
  <c r="Z303" i="1" s="1"/>
  <c r="AB303" i="1" s="1"/>
  <c r="W302" i="1"/>
  <c r="Z302" i="1" s="1"/>
  <c r="AB302" i="1" s="1"/>
  <c r="W301" i="1"/>
  <c r="W300" i="1"/>
  <c r="Z300" i="1" s="1"/>
  <c r="AB300" i="1" s="1"/>
  <c r="W299" i="1"/>
  <c r="W298" i="1"/>
  <c r="Z298" i="1" s="1"/>
  <c r="AB298" i="1" s="1"/>
  <c r="W297" i="1"/>
  <c r="Z297" i="1" s="1"/>
  <c r="AB297" i="1" s="1"/>
  <c r="W296" i="1"/>
  <c r="Z296" i="1" s="1"/>
  <c r="AB296" i="1" s="1"/>
  <c r="W295" i="1"/>
  <c r="Z295" i="1" s="1"/>
  <c r="AB295" i="1" s="1"/>
  <c r="W294" i="1"/>
  <c r="Z294" i="1" s="1"/>
  <c r="AB294" i="1" s="1"/>
  <c r="W293" i="1"/>
  <c r="Z293" i="1" s="1"/>
  <c r="AB293" i="1" s="1"/>
  <c r="W292" i="1"/>
  <c r="Z292" i="1" s="1"/>
  <c r="AB292" i="1" s="1"/>
  <c r="W291" i="1"/>
  <c r="Z291" i="1" s="1"/>
  <c r="AB291" i="1" s="1"/>
  <c r="W290" i="1"/>
  <c r="Z290" i="1" s="1"/>
  <c r="AB290" i="1" s="1"/>
  <c r="W289" i="1"/>
  <c r="Z289" i="1" s="1"/>
  <c r="AB289" i="1" s="1"/>
  <c r="W288" i="1"/>
  <c r="Z288" i="1" s="1"/>
  <c r="AB288" i="1" s="1"/>
  <c r="W287" i="1"/>
  <c r="Z287" i="1" s="1"/>
  <c r="AB287" i="1" s="1"/>
  <c r="W286" i="1"/>
  <c r="Z286" i="1" s="1"/>
  <c r="AB286" i="1" s="1"/>
  <c r="W285" i="1"/>
  <c r="W284" i="1"/>
  <c r="Z284" i="1" s="1"/>
  <c r="AB284" i="1" s="1"/>
  <c r="W283" i="1"/>
  <c r="Z283" i="1" s="1"/>
  <c r="AB283" i="1" s="1"/>
  <c r="W282" i="1"/>
  <c r="Z282" i="1" s="1"/>
  <c r="AB282" i="1" s="1"/>
  <c r="W281" i="1"/>
  <c r="Z281" i="1" s="1"/>
  <c r="AB281" i="1" s="1"/>
  <c r="W280" i="1"/>
  <c r="Z280" i="1" s="1"/>
  <c r="AB280" i="1" s="1"/>
  <c r="W279" i="1"/>
  <c r="Z279" i="1" s="1"/>
  <c r="AB279" i="1" s="1"/>
  <c r="W278" i="1"/>
  <c r="Z278" i="1" s="1"/>
  <c r="AB278" i="1" s="1"/>
  <c r="W277" i="1"/>
  <c r="Z277" i="1" s="1"/>
  <c r="AB277" i="1" s="1"/>
  <c r="W276" i="1"/>
  <c r="Z276" i="1" s="1"/>
  <c r="AB276" i="1" s="1"/>
  <c r="W275" i="1"/>
  <c r="Z275" i="1" s="1"/>
  <c r="AB275" i="1" s="1"/>
  <c r="W274" i="1"/>
  <c r="Z274" i="1" s="1"/>
  <c r="AB274" i="1" s="1"/>
  <c r="W273" i="1"/>
  <c r="Z273" i="1" s="1"/>
  <c r="AB273" i="1" s="1"/>
  <c r="W272" i="1"/>
  <c r="Z272" i="1" s="1"/>
  <c r="AB272" i="1" s="1"/>
  <c r="W271" i="1"/>
  <c r="Z271" i="1" s="1"/>
  <c r="AB271" i="1" s="1"/>
  <c r="W270" i="1"/>
  <c r="Z270" i="1" s="1"/>
  <c r="AB270" i="1" s="1"/>
  <c r="W269" i="1"/>
  <c r="Z269" i="1" s="1"/>
  <c r="AB269" i="1" s="1"/>
  <c r="W268" i="1"/>
  <c r="W267" i="1"/>
  <c r="Z267" i="1" s="1"/>
  <c r="AB267" i="1" s="1"/>
  <c r="W266" i="1"/>
  <c r="Z266" i="1" s="1"/>
  <c r="AB266" i="1" s="1"/>
  <c r="W265" i="1"/>
  <c r="Z265" i="1" s="1"/>
  <c r="AB265" i="1" s="1"/>
  <c r="W264" i="1"/>
  <c r="Z264" i="1" s="1"/>
  <c r="AB264" i="1" s="1"/>
  <c r="W263" i="1"/>
  <c r="Z263" i="1" s="1"/>
  <c r="AB263" i="1" s="1"/>
  <c r="W262" i="1"/>
  <c r="Z262" i="1" s="1"/>
  <c r="AB262" i="1" s="1"/>
  <c r="W261" i="1"/>
  <c r="W260" i="1"/>
  <c r="W259" i="1"/>
  <c r="Z259" i="1" s="1"/>
  <c r="AB259" i="1" s="1"/>
  <c r="W258" i="1"/>
  <c r="W257" i="1"/>
  <c r="Z257" i="1" s="1"/>
  <c r="AB257" i="1" s="1"/>
  <c r="W256" i="1"/>
  <c r="Z256" i="1" s="1"/>
  <c r="AB256" i="1" s="1"/>
  <c r="W255" i="1"/>
  <c r="Z255" i="1" s="1"/>
  <c r="AB255" i="1" s="1"/>
  <c r="W254" i="1"/>
  <c r="Z254" i="1" s="1"/>
  <c r="AB254" i="1" s="1"/>
  <c r="W253" i="1"/>
  <c r="Z253" i="1" s="1"/>
  <c r="AB253" i="1" s="1"/>
  <c r="W252" i="1"/>
  <c r="Z252" i="1" s="1"/>
  <c r="AB252" i="1" s="1"/>
  <c r="W251" i="1"/>
  <c r="Z251" i="1" s="1"/>
  <c r="AB251" i="1" s="1"/>
  <c r="W250" i="1"/>
  <c r="W249" i="1"/>
  <c r="W248" i="1"/>
  <c r="W247" i="1"/>
  <c r="Z247" i="1" s="1"/>
  <c r="AB247" i="1" s="1"/>
  <c r="W246" i="1"/>
  <c r="Z246" i="1" s="1"/>
  <c r="AB246" i="1" s="1"/>
  <c r="W245" i="1"/>
  <c r="W244" i="1"/>
  <c r="Z244" i="1" s="1"/>
  <c r="AB244" i="1" s="1"/>
  <c r="W243" i="1"/>
  <c r="Z243" i="1" s="1"/>
  <c r="AB243" i="1" s="1"/>
  <c r="W242" i="1"/>
  <c r="W241" i="1"/>
  <c r="Z241" i="1" s="1"/>
  <c r="AB241" i="1" s="1"/>
  <c r="W240" i="1"/>
  <c r="Z240" i="1" s="1"/>
  <c r="AB240" i="1" s="1"/>
  <c r="W239" i="1"/>
  <c r="W238" i="1"/>
  <c r="W237" i="1"/>
  <c r="W236" i="1"/>
  <c r="W235" i="1"/>
  <c r="Z235" i="1" s="1"/>
  <c r="AB235" i="1" s="1"/>
  <c r="W234" i="1"/>
  <c r="Z234" i="1" s="1"/>
  <c r="AB234" i="1" s="1"/>
  <c r="W233" i="1"/>
  <c r="Z233" i="1" s="1"/>
  <c r="AB233" i="1" s="1"/>
  <c r="W232" i="1"/>
  <c r="Z232" i="1" s="1"/>
  <c r="AB232" i="1" s="1"/>
  <c r="W231" i="1"/>
  <c r="Z231" i="1" s="1"/>
  <c r="AB231" i="1" s="1"/>
  <c r="W230" i="1"/>
  <c r="Z230" i="1" s="1"/>
  <c r="AB230" i="1" s="1"/>
  <c r="W229" i="1"/>
  <c r="Z229" i="1" s="1"/>
  <c r="AB229" i="1" s="1"/>
  <c r="W228" i="1"/>
  <c r="Z228" i="1" s="1"/>
  <c r="AB228" i="1" s="1"/>
  <c r="W227" i="1"/>
  <c r="Z227" i="1" s="1"/>
  <c r="AB227" i="1" s="1"/>
  <c r="W226" i="1"/>
  <c r="Z226" i="1" s="1"/>
  <c r="AB226" i="1" s="1"/>
  <c r="W225" i="1"/>
  <c r="W224" i="1"/>
  <c r="Z224" i="1" s="1"/>
  <c r="AB224" i="1" s="1"/>
  <c r="W223" i="1"/>
  <c r="Z223" i="1" s="1"/>
  <c r="AB223" i="1" s="1"/>
  <c r="W222" i="1"/>
  <c r="Z222" i="1" s="1"/>
  <c r="AB222" i="1" s="1"/>
  <c r="W221" i="1"/>
  <c r="W220" i="1"/>
  <c r="Z220" i="1" s="1"/>
  <c r="AB220" i="1" s="1"/>
  <c r="W219" i="1"/>
  <c r="W218" i="1"/>
  <c r="Z218" i="1" s="1"/>
  <c r="AB218" i="1" s="1"/>
  <c r="W217" i="1"/>
  <c r="Z217" i="1" s="1"/>
  <c r="AB217" i="1" s="1"/>
  <c r="W216" i="1"/>
  <c r="Z216" i="1" s="1"/>
  <c r="AB216" i="1" s="1"/>
  <c r="W215" i="1"/>
  <c r="Z215" i="1" s="1"/>
  <c r="AB215" i="1" s="1"/>
  <c r="W214" i="1"/>
  <c r="Z214" i="1" s="1"/>
  <c r="AB214" i="1" s="1"/>
  <c r="W213" i="1"/>
  <c r="W212" i="1"/>
  <c r="Z212" i="1" s="1"/>
  <c r="AB212" i="1" s="1"/>
  <c r="W211" i="1"/>
  <c r="Z211" i="1" s="1"/>
  <c r="AB211" i="1" s="1"/>
  <c r="W210" i="1"/>
  <c r="Z210" i="1" s="1"/>
  <c r="AB210" i="1" s="1"/>
  <c r="W209" i="1"/>
  <c r="Z209" i="1" s="1"/>
  <c r="AB209" i="1" s="1"/>
  <c r="W208" i="1"/>
  <c r="Z208" i="1" s="1"/>
  <c r="AB208" i="1" s="1"/>
  <c r="W207" i="1"/>
  <c r="Z207" i="1" s="1"/>
  <c r="AB207" i="1" s="1"/>
  <c r="W206" i="1"/>
  <c r="W205" i="1"/>
  <c r="W204" i="1"/>
  <c r="Z204" i="1" s="1"/>
  <c r="AB204" i="1" s="1"/>
  <c r="W203" i="1"/>
  <c r="Z203" i="1" s="1"/>
  <c r="AB203" i="1" s="1"/>
  <c r="W202" i="1"/>
  <c r="Z202" i="1" s="1"/>
  <c r="AB202" i="1" s="1"/>
  <c r="W201" i="1"/>
  <c r="Z201" i="1" s="1"/>
  <c r="AB201" i="1" s="1"/>
  <c r="W200" i="1"/>
  <c r="Z200" i="1" s="1"/>
  <c r="AB200" i="1" s="1"/>
  <c r="W199" i="1"/>
  <c r="Z199" i="1" s="1"/>
  <c r="AB199" i="1" s="1"/>
  <c r="W198" i="1"/>
  <c r="Z198" i="1" s="1"/>
  <c r="AB198" i="1" s="1"/>
  <c r="W197" i="1"/>
  <c r="Z197" i="1" s="1"/>
  <c r="AB197" i="1" s="1"/>
  <c r="W196" i="1"/>
  <c r="Z196" i="1" s="1"/>
  <c r="AB196" i="1" s="1"/>
  <c r="W195" i="1"/>
  <c r="Z195" i="1" s="1"/>
  <c r="AB195" i="1" s="1"/>
  <c r="W194" i="1"/>
  <c r="Z194" i="1" s="1"/>
  <c r="AB194" i="1" s="1"/>
  <c r="W193" i="1"/>
  <c r="W192" i="1"/>
  <c r="Z192" i="1" s="1"/>
  <c r="AB192" i="1" s="1"/>
  <c r="W191" i="1"/>
  <c r="Z191" i="1" s="1"/>
  <c r="AB191" i="1" s="1"/>
  <c r="W190" i="1"/>
  <c r="Z190" i="1" s="1"/>
  <c r="AB190" i="1" s="1"/>
  <c r="W189" i="1"/>
  <c r="Z189" i="1" s="1"/>
  <c r="AB189" i="1" s="1"/>
  <c r="W188" i="1"/>
  <c r="W187" i="1"/>
  <c r="W186" i="1"/>
  <c r="W185" i="1"/>
  <c r="Z185" i="1" s="1"/>
  <c r="AB185" i="1" s="1"/>
  <c r="W184" i="1"/>
  <c r="W183" i="1"/>
  <c r="Z183" i="1" s="1"/>
  <c r="AB183" i="1" s="1"/>
  <c r="W182" i="1"/>
  <c r="W181" i="1"/>
  <c r="Z181" i="1" s="1"/>
  <c r="AB181" i="1" s="1"/>
  <c r="W180" i="1"/>
  <c r="Z180" i="1" s="1"/>
  <c r="AB180" i="1" s="1"/>
  <c r="W179" i="1"/>
  <c r="Z179" i="1" s="1"/>
  <c r="AB179" i="1" s="1"/>
  <c r="W178" i="1"/>
  <c r="Z178" i="1" s="1"/>
  <c r="AB178" i="1" s="1"/>
  <c r="W177" i="1"/>
  <c r="Z177" i="1" s="1"/>
  <c r="AB177" i="1" s="1"/>
  <c r="W176" i="1"/>
  <c r="Z176" i="1" s="1"/>
  <c r="AB176" i="1" s="1"/>
  <c r="W175" i="1"/>
  <c r="Z175" i="1" s="1"/>
  <c r="AB175" i="1" s="1"/>
  <c r="W174" i="1"/>
  <c r="Z174" i="1" s="1"/>
  <c r="AB174" i="1" s="1"/>
  <c r="W173" i="1"/>
  <c r="W172" i="1"/>
  <c r="Z172" i="1" s="1"/>
  <c r="AB172" i="1" s="1"/>
  <c r="W171" i="1"/>
  <c r="Z171" i="1" s="1"/>
  <c r="AB171" i="1" s="1"/>
  <c r="W170" i="1"/>
  <c r="Z170" i="1" s="1"/>
  <c r="AB170" i="1" s="1"/>
  <c r="W169" i="1"/>
  <c r="Z169" i="1" s="1"/>
  <c r="AB169" i="1" s="1"/>
  <c r="W168" i="1"/>
  <c r="W167" i="1"/>
  <c r="Z167" i="1" s="1"/>
  <c r="AB167" i="1" s="1"/>
  <c r="W166" i="1"/>
  <c r="W165" i="1"/>
  <c r="W164" i="1"/>
  <c r="W163" i="1"/>
  <c r="Z163" i="1" s="1"/>
  <c r="AB163" i="1" s="1"/>
  <c r="W162" i="1"/>
  <c r="Z162" i="1" s="1"/>
  <c r="AB162" i="1" s="1"/>
  <c r="W161" i="1"/>
  <c r="Z161" i="1" s="1"/>
  <c r="AB161" i="1" s="1"/>
  <c r="W160" i="1"/>
  <c r="Z160" i="1" s="1"/>
  <c r="AB160" i="1" s="1"/>
  <c r="W159" i="1"/>
  <c r="Z159" i="1" s="1"/>
  <c r="AB159" i="1" s="1"/>
  <c r="W158" i="1"/>
  <c r="Z158" i="1" s="1"/>
  <c r="AB158" i="1" s="1"/>
  <c r="W157" i="1"/>
  <c r="Z157" i="1" s="1"/>
  <c r="AB157" i="1" s="1"/>
  <c r="W156" i="1"/>
  <c r="Z156" i="1" s="1"/>
  <c r="AB156" i="1" s="1"/>
  <c r="W155" i="1"/>
  <c r="Z155" i="1" s="1"/>
  <c r="AB155" i="1" s="1"/>
  <c r="W154" i="1"/>
  <c r="Z154" i="1" s="1"/>
  <c r="AB154" i="1" s="1"/>
  <c r="W153" i="1"/>
  <c r="Z153" i="1" s="1"/>
  <c r="AB153" i="1" s="1"/>
  <c r="W152" i="1"/>
  <c r="Z152" i="1" s="1"/>
  <c r="AB152" i="1" s="1"/>
  <c r="W151" i="1"/>
  <c r="Z151" i="1" s="1"/>
  <c r="AB151" i="1" s="1"/>
  <c r="W150" i="1"/>
  <c r="Z150" i="1" s="1"/>
  <c r="AB150" i="1" s="1"/>
  <c r="W149" i="1"/>
  <c r="W148" i="1"/>
  <c r="Z148" i="1" s="1"/>
  <c r="AB148" i="1" s="1"/>
  <c r="W147" i="1"/>
  <c r="Z147" i="1" s="1"/>
  <c r="AB147" i="1" s="1"/>
  <c r="W146" i="1"/>
  <c r="Z146" i="1" s="1"/>
  <c r="AB146" i="1" s="1"/>
  <c r="W145" i="1"/>
  <c r="Z145" i="1" s="1"/>
  <c r="AB145" i="1" s="1"/>
  <c r="W144" i="1"/>
  <c r="Z144" i="1" s="1"/>
  <c r="AB144" i="1" s="1"/>
  <c r="W143" i="1"/>
  <c r="Z143" i="1" s="1"/>
  <c r="AB143" i="1" s="1"/>
  <c r="W142" i="1"/>
  <c r="Z142" i="1" s="1"/>
  <c r="AB142" i="1" s="1"/>
  <c r="W141" i="1"/>
  <c r="Z141" i="1" s="1"/>
  <c r="AB141" i="1" s="1"/>
  <c r="W140" i="1"/>
  <c r="Z140" i="1" s="1"/>
  <c r="AB140" i="1" s="1"/>
  <c r="W139" i="1"/>
  <c r="Z139" i="1" s="1"/>
  <c r="AB139" i="1" s="1"/>
  <c r="W138" i="1"/>
  <c r="Z138" i="1" s="1"/>
  <c r="AB138" i="1" s="1"/>
  <c r="W137" i="1"/>
  <c r="Z137" i="1" s="1"/>
  <c r="AB137" i="1" s="1"/>
  <c r="W136" i="1"/>
  <c r="Z136" i="1" s="1"/>
  <c r="AB136" i="1" s="1"/>
  <c r="W135" i="1"/>
  <c r="Z135" i="1" s="1"/>
  <c r="AB135" i="1" s="1"/>
  <c r="W134" i="1"/>
  <c r="Z134" i="1" s="1"/>
  <c r="AB134" i="1" s="1"/>
  <c r="W133" i="1"/>
  <c r="W132" i="1"/>
  <c r="W131" i="1"/>
  <c r="Z131" i="1" s="1"/>
  <c r="AB131" i="1" s="1"/>
  <c r="W130" i="1"/>
  <c r="Z130" i="1" s="1"/>
  <c r="AB130" i="1" s="1"/>
  <c r="W129" i="1"/>
  <c r="Z129" i="1" s="1"/>
  <c r="AB129" i="1" s="1"/>
  <c r="W128" i="1"/>
  <c r="Z128" i="1" s="1"/>
  <c r="AB128" i="1" s="1"/>
  <c r="W127" i="1"/>
  <c r="Z127" i="1" s="1"/>
  <c r="AB127" i="1" s="1"/>
  <c r="W126" i="1"/>
  <c r="Z126" i="1" s="1"/>
  <c r="AB126" i="1" s="1"/>
  <c r="W125" i="1"/>
  <c r="Z125" i="1" s="1"/>
  <c r="AB125" i="1" s="1"/>
  <c r="W124" i="1"/>
  <c r="Z124" i="1" s="1"/>
  <c r="AB124" i="1" s="1"/>
  <c r="W123" i="1"/>
  <c r="W122" i="1"/>
  <c r="Z122" i="1" s="1"/>
  <c r="AB122" i="1" s="1"/>
  <c r="W121" i="1"/>
  <c r="W120" i="1"/>
  <c r="Z120" i="1" s="1"/>
  <c r="AB120" i="1" s="1"/>
  <c r="W119" i="1"/>
  <c r="Z119" i="1" s="1"/>
  <c r="AB119" i="1" s="1"/>
  <c r="W118" i="1"/>
  <c r="Z118" i="1" s="1"/>
  <c r="AB118" i="1" s="1"/>
  <c r="W117" i="1"/>
  <c r="Z117" i="1" s="1"/>
  <c r="AB117" i="1" s="1"/>
  <c r="W116" i="1"/>
  <c r="Z116" i="1" s="1"/>
  <c r="AB116" i="1" s="1"/>
  <c r="W115" i="1"/>
  <c r="Z115" i="1" s="1"/>
  <c r="AB115" i="1" s="1"/>
  <c r="W114" i="1"/>
  <c r="Z114" i="1" s="1"/>
  <c r="AB114" i="1" s="1"/>
  <c r="W113" i="1"/>
  <c r="Z113" i="1" s="1"/>
  <c r="AB113" i="1" s="1"/>
  <c r="W112" i="1"/>
  <c r="Z112" i="1" s="1"/>
  <c r="AB112" i="1" s="1"/>
  <c r="W111" i="1"/>
  <c r="Z111" i="1" s="1"/>
  <c r="AB111" i="1" s="1"/>
  <c r="W110" i="1"/>
  <c r="W109" i="1"/>
  <c r="W108" i="1"/>
  <c r="Z108" i="1" s="1"/>
  <c r="AB108" i="1" s="1"/>
  <c r="W107" i="1"/>
  <c r="Z107" i="1" s="1"/>
  <c r="AB107" i="1" s="1"/>
  <c r="W106" i="1"/>
  <c r="Z106" i="1" s="1"/>
  <c r="AB106" i="1" s="1"/>
  <c r="W105" i="1"/>
  <c r="Z105" i="1" s="1"/>
  <c r="AB105" i="1" s="1"/>
  <c r="W104" i="1"/>
  <c r="Z104" i="1" s="1"/>
  <c r="AB104" i="1" s="1"/>
  <c r="W103" i="1"/>
  <c r="Z103" i="1" s="1"/>
  <c r="AB103" i="1" s="1"/>
  <c r="W102" i="1"/>
  <c r="Z102" i="1" s="1"/>
  <c r="AB102" i="1" s="1"/>
  <c r="W101" i="1"/>
  <c r="Z101" i="1" s="1"/>
  <c r="AB101" i="1" s="1"/>
  <c r="W100" i="1"/>
  <c r="Z100" i="1" s="1"/>
  <c r="AB100" i="1" s="1"/>
  <c r="W99" i="1"/>
  <c r="Z99" i="1" s="1"/>
  <c r="AB99" i="1" s="1"/>
  <c r="W98" i="1"/>
  <c r="Z98" i="1" s="1"/>
  <c r="AB98" i="1" s="1"/>
  <c r="W97" i="1"/>
  <c r="Z97" i="1" s="1"/>
  <c r="AB97" i="1" s="1"/>
  <c r="W96" i="1"/>
  <c r="Z96" i="1" s="1"/>
  <c r="AB96" i="1" s="1"/>
  <c r="W95" i="1"/>
  <c r="Z95" i="1" s="1"/>
  <c r="AB95" i="1" s="1"/>
  <c r="W94" i="1"/>
  <c r="Z94" i="1" s="1"/>
  <c r="AB94" i="1" s="1"/>
  <c r="W93" i="1"/>
  <c r="Z93" i="1" s="1"/>
  <c r="AB93" i="1" s="1"/>
  <c r="W92" i="1"/>
  <c r="Z92" i="1" s="1"/>
  <c r="AB92" i="1" s="1"/>
  <c r="W91" i="1"/>
  <c r="Z91" i="1" s="1"/>
  <c r="AB91" i="1" s="1"/>
  <c r="W90" i="1"/>
  <c r="W89" i="1"/>
  <c r="W88" i="1"/>
  <c r="Z88" i="1" s="1"/>
  <c r="AB88" i="1" s="1"/>
  <c r="W87" i="1"/>
  <c r="Z87" i="1" s="1"/>
  <c r="AB87" i="1" s="1"/>
  <c r="W86" i="1"/>
  <c r="Z86" i="1" s="1"/>
  <c r="AB86" i="1" s="1"/>
  <c r="W85" i="1"/>
  <c r="Z85" i="1" s="1"/>
  <c r="AB85" i="1" s="1"/>
  <c r="W84" i="1"/>
  <c r="Z84" i="1" s="1"/>
  <c r="AB84" i="1" s="1"/>
  <c r="W83" i="1"/>
  <c r="Z83" i="1" s="1"/>
  <c r="AB83" i="1" s="1"/>
  <c r="W82" i="1"/>
  <c r="W81" i="1"/>
  <c r="Z81" i="1" s="1"/>
  <c r="AB81" i="1" s="1"/>
  <c r="W80" i="1"/>
  <c r="Z80" i="1" s="1"/>
  <c r="AB80" i="1" s="1"/>
  <c r="W79" i="1"/>
  <c r="Z79" i="1" s="1"/>
  <c r="AB79" i="1" s="1"/>
  <c r="W78" i="1"/>
  <c r="Z78" i="1" s="1"/>
  <c r="AB78" i="1" s="1"/>
  <c r="W77" i="1"/>
  <c r="Z77" i="1" s="1"/>
  <c r="AB77" i="1" s="1"/>
  <c r="W76" i="1"/>
  <c r="Z76" i="1" s="1"/>
  <c r="AB76" i="1" s="1"/>
  <c r="W75" i="1"/>
  <c r="W74" i="1"/>
  <c r="Z74" i="1" s="1"/>
  <c r="AB74" i="1" s="1"/>
  <c r="W73" i="1"/>
  <c r="Z73" i="1" s="1"/>
  <c r="AB73" i="1" s="1"/>
  <c r="W72" i="1"/>
  <c r="W71" i="1"/>
  <c r="Z71" i="1" s="1"/>
  <c r="AB71" i="1" s="1"/>
  <c r="W70" i="1"/>
  <c r="Z70" i="1" s="1"/>
  <c r="AB70" i="1" s="1"/>
  <c r="W69" i="1"/>
  <c r="Z69" i="1" s="1"/>
  <c r="AB69" i="1" s="1"/>
  <c r="W68" i="1"/>
  <c r="Z68" i="1" s="1"/>
  <c r="AB68" i="1" s="1"/>
  <c r="W67" i="1"/>
  <c r="Z67" i="1" s="1"/>
  <c r="AB67" i="1" s="1"/>
  <c r="W66" i="1"/>
  <c r="Z66" i="1" s="1"/>
  <c r="AB66" i="1" s="1"/>
  <c r="W65" i="1"/>
  <c r="Z65" i="1" s="1"/>
  <c r="AB65" i="1" s="1"/>
  <c r="W64" i="1"/>
  <c r="Z64" i="1" s="1"/>
  <c r="AB64" i="1" s="1"/>
  <c r="W63" i="1"/>
  <c r="Z63" i="1" s="1"/>
  <c r="AB63" i="1" s="1"/>
  <c r="W62" i="1"/>
  <c r="Z62" i="1" s="1"/>
  <c r="AB62" i="1" s="1"/>
  <c r="W61" i="1"/>
  <c r="W60" i="1"/>
  <c r="W59" i="1"/>
  <c r="Z59" i="1" s="1"/>
  <c r="AB59" i="1" s="1"/>
  <c r="W58" i="1"/>
  <c r="Z58" i="1" s="1"/>
  <c r="AB58" i="1" s="1"/>
  <c r="W57" i="1"/>
  <c r="Z57" i="1" s="1"/>
  <c r="AB57" i="1" s="1"/>
  <c r="W56" i="1"/>
  <c r="Z56" i="1" s="1"/>
  <c r="AB56" i="1" s="1"/>
  <c r="W55" i="1"/>
  <c r="W54" i="1"/>
  <c r="W53" i="1"/>
  <c r="Z53" i="1" s="1"/>
  <c r="AB53" i="1" s="1"/>
  <c r="W52" i="1"/>
  <c r="Z52" i="1" s="1"/>
  <c r="AB52" i="1" s="1"/>
  <c r="W51" i="1"/>
  <c r="Z51" i="1" s="1"/>
  <c r="AB51" i="1" s="1"/>
  <c r="W50" i="1"/>
  <c r="W49" i="1"/>
  <c r="Z49" i="1" s="1"/>
  <c r="AB49" i="1" s="1"/>
  <c r="W48" i="1"/>
  <c r="W47" i="1"/>
  <c r="Z47" i="1" s="1"/>
  <c r="AB47" i="1" s="1"/>
  <c r="W46" i="1"/>
  <c r="Z46" i="1" s="1"/>
  <c r="AB46" i="1" s="1"/>
  <c r="W45" i="1"/>
  <c r="Z45" i="1" s="1"/>
  <c r="AB45" i="1" s="1"/>
  <c r="W44" i="1"/>
  <c r="Z44" i="1" s="1"/>
  <c r="AB44" i="1" s="1"/>
  <c r="W43" i="1"/>
  <c r="Z43" i="1" s="1"/>
  <c r="AB43" i="1" s="1"/>
  <c r="W42" i="1"/>
  <c r="W41" i="1"/>
  <c r="Z41" i="1" s="1"/>
  <c r="AB41" i="1" s="1"/>
  <c r="W40" i="1"/>
  <c r="Z40" i="1" s="1"/>
  <c r="AB40" i="1" s="1"/>
  <c r="W39" i="1"/>
  <c r="W38" i="1"/>
  <c r="Z38" i="1" s="1"/>
  <c r="AB38" i="1" s="1"/>
  <c r="W37" i="1"/>
  <c r="W36" i="1"/>
  <c r="Z36" i="1" s="1"/>
  <c r="AB36" i="1" s="1"/>
  <c r="W35" i="1"/>
  <c r="Z35" i="1" s="1"/>
  <c r="AB35" i="1" s="1"/>
  <c r="W34" i="1"/>
  <c r="Z34" i="1" s="1"/>
  <c r="AB34" i="1" s="1"/>
  <c r="W33" i="1"/>
  <c r="Z33" i="1" s="1"/>
  <c r="AB33" i="1" s="1"/>
  <c r="W32" i="1"/>
  <c r="Z32" i="1" s="1"/>
  <c r="AB32" i="1" s="1"/>
  <c r="W31" i="1"/>
  <c r="Z31" i="1" s="1"/>
  <c r="AB31" i="1" s="1"/>
  <c r="W30" i="1"/>
  <c r="Z30" i="1" s="1"/>
  <c r="AB30" i="1" s="1"/>
  <c r="W29" i="1"/>
  <c r="Z29" i="1" s="1"/>
  <c r="AB29" i="1" s="1"/>
  <c r="W28" i="1"/>
  <c r="Z28" i="1" s="1"/>
  <c r="AB28" i="1" s="1"/>
  <c r="W27" i="1"/>
  <c r="W26" i="1"/>
  <c r="Z26" i="1" s="1"/>
  <c r="AB26" i="1" s="1"/>
  <c r="W25" i="1"/>
  <c r="W24" i="1"/>
  <c r="Z24" i="1" s="1"/>
  <c r="AB24" i="1" s="1"/>
  <c r="W23" i="1"/>
  <c r="Z23" i="1" s="1"/>
  <c r="AB23" i="1" s="1"/>
  <c r="W22" i="1"/>
  <c r="Z22" i="1" s="1"/>
  <c r="AB22" i="1" s="1"/>
  <c r="W21" i="1"/>
  <c r="Z21" i="1" s="1"/>
  <c r="AB21" i="1" s="1"/>
  <c r="W20" i="1"/>
  <c r="Z20" i="1" s="1"/>
  <c r="AB20" i="1" s="1"/>
  <c r="W19" i="1"/>
  <c r="Z19" i="1" s="1"/>
  <c r="AB19" i="1" s="1"/>
  <c r="W18" i="1"/>
  <c r="Z18" i="1" s="1"/>
  <c r="AB18" i="1" s="1"/>
  <c r="W17" i="1"/>
  <c r="W16" i="1"/>
  <c r="Z16" i="1" s="1"/>
  <c r="AB16" i="1" s="1"/>
  <c r="W15" i="1"/>
  <c r="W14" i="1"/>
  <c r="Z14" i="1" s="1"/>
  <c r="AB14" i="1" s="1"/>
  <c r="W13" i="1"/>
  <c r="Z13" i="1" s="1"/>
  <c r="AB13" i="1" s="1"/>
  <c r="W12" i="1"/>
  <c r="Z12" i="1" s="1"/>
  <c r="AB12" i="1" s="1"/>
  <c r="W11" i="1"/>
  <c r="W10" i="1"/>
  <c r="Z10" i="1" s="1"/>
  <c r="AB10" i="1" s="1"/>
  <c r="W9" i="1"/>
  <c r="Z9" i="1" s="1"/>
  <c r="AB9" i="1" s="1"/>
  <c r="W8" i="1"/>
  <c r="Z8" i="1" s="1"/>
  <c r="AB8" i="1" s="1"/>
  <c r="W7" i="1"/>
  <c r="Z7" i="1" s="1"/>
  <c r="AB7" i="1" s="1"/>
  <c r="W6" i="1"/>
  <c r="Z6" i="1" s="1"/>
  <c r="AB6" i="1" s="1"/>
  <c r="W5" i="1"/>
  <c r="Z5" i="1" s="1"/>
  <c r="AB5" i="1" s="1"/>
  <c r="W4" i="1"/>
  <c r="Z4" i="1" s="1"/>
  <c r="AB4" i="1" s="1"/>
  <c r="W3" i="1"/>
  <c r="Z3" i="1" s="1"/>
  <c r="AB3" i="1" s="1"/>
  <c r="W2" i="1"/>
  <c r="Z2" i="1" s="1"/>
  <c r="AB2" i="1" s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Y1283" i="1" s="1"/>
  <c r="AD1283" i="1" s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Y1091" i="1" s="1"/>
  <c r="AD1091" i="1" s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Y1065" i="1" s="1"/>
  <c r="AD1065" i="1" s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Y841" i="1" s="1"/>
  <c r="AD841" i="1" s="1"/>
  <c r="U840" i="1"/>
  <c r="Y840" i="1" s="1"/>
  <c r="AD840" i="1" s="1"/>
  <c r="U839" i="1"/>
  <c r="Y839" i="1" s="1"/>
  <c r="AD839" i="1" s="1"/>
  <c r="U838" i="1"/>
  <c r="Y838" i="1" s="1"/>
  <c r="AD838" i="1" s="1"/>
  <c r="U837" i="1"/>
  <c r="U836" i="1"/>
  <c r="Y836" i="1" s="1"/>
  <c r="AD836" i="1" s="1"/>
  <c r="U835" i="1"/>
  <c r="U834" i="1"/>
  <c r="Y834" i="1" s="1"/>
  <c r="AD834" i="1" s="1"/>
  <c r="U833" i="1"/>
  <c r="Y833" i="1" s="1"/>
  <c r="AD833" i="1" s="1"/>
  <c r="U832" i="1"/>
  <c r="Y832" i="1" s="1"/>
  <c r="AD832" i="1" s="1"/>
  <c r="U831" i="1"/>
  <c r="Y831" i="1" s="1"/>
  <c r="AD831" i="1" s="1"/>
  <c r="U830" i="1"/>
  <c r="Y830" i="1" s="1"/>
  <c r="AD830" i="1" s="1"/>
  <c r="U829" i="1"/>
  <c r="Y829" i="1" s="1"/>
  <c r="AD829" i="1" s="1"/>
  <c r="U828" i="1"/>
  <c r="Y828" i="1" s="1"/>
  <c r="AD828" i="1" s="1"/>
  <c r="U827" i="1"/>
  <c r="Y827" i="1" s="1"/>
  <c r="AD827" i="1" s="1"/>
  <c r="U826" i="1"/>
  <c r="U825" i="1"/>
  <c r="Y825" i="1" s="1"/>
  <c r="AD825" i="1" s="1"/>
  <c r="U824" i="1"/>
  <c r="Y824" i="1" s="1"/>
  <c r="AD824" i="1" s="1"/>
  <c r="U823" i="1"/>
  <c r="Y823" i="1" s="1"/>
  <c r="AD823" i="1" s="1"/>
  <c r="U822" i="1"/>
  <c r="Y822" i="1" s="1"/>
  <c r="AD822" i="1" s="1"/>
  <c r="U821" i="1"/>
  <c r="Y821" i="1" s="1"/>
  <c r="AD821" i="1" s="1"/>
  <c r="U820" i="1"/>
  <c r="Y820" i="1" s="1"/>
  <c r="AD820" i="1" s="1"/>
  <c r="U819" i="1"/>
  <c r="U818" i="1"/>
  <c r="U817" i="1"/>
  <c r="U816" i="1"/>
  <c r="Y816" i="1" s="1"/>
  <c r="AD816" i="1" s="1"/>
  <c r="U815" i="1"/>
  <c r="U814" i="1"/>
  <c r="Y814" i="1" s="1"/>
  <c r="AD814" i="1" s="1"/>
  <c r="U813" i="1"/>
  <c r="Y813" i="1" s="1"/>
  <c r="AD813" i="1" s="1"/>
  <c r="U812" i="1"/>
  <c r="Y812" i="1" s="1"/>
  <c r="AD812" i="1" s="1"/>
  <c r="U811" i="1"/>
  <c r="Y811" i="1" s="1"/>
  <c r="AD811" i="1" s="1"/>
  <c r="U810" i="1"/>
  <c r="U809" i="1"/>
  <c r="Y809" i="1" s="1"/>
  <c r="AD809" i="1" s="1"/>
  <c r="U808" i="1"/>
  <c r="Y808" i="1" s="1"/>
  <c r="AD808" i="1" s="1"/>
  <c r="U807" i="1"/>
  <c r="Y807" i="1" s="1"/>
  <c r="AD807" i="1" s="1"/>
  <c r="U806" i="1"/>
  <c r="U805" i="1"/>
  <c r="Y805" i="1" s="1"/>
  <c r="AD805" i="1" s="1"/>
  <c r="U804" i="1"/>
  <c r="U803" i="1"/>
  <c r="U802" i="1"/>
  <c r="U801" i="1"/>
  <c r="U800" i="1"/>
  <c r="Y800" i="1" s="1"/>
  <c r="AD800" i="1" s="1"/>
  <c r="U799" i="1"/>
  <c r="Y799" i="1" s="1"/>
  <c r="AD799" i="1" s="1"/>
  <c r="U798" i="1"/>
  <c r="U797" i="1"/>
  <c r="U796" i="1"/>
  <c r="Y796" i="1" s="1"/>
  <c r="AD796" i="1" s="1"/>
  <c r="U795" i="1"/>
  <c r="U794" i="1"/>
  <c r="U793" i="1"/>
  <c r="U792" i="1"/>
  <c r="Y792" i="1" s="1"/>
  <c r="AD792" i="1" s="1"/>
  <c r="U791" i="1"/>
  <c r="U790" i="1"/>
  <c r="Y790" i="1" s="1"/>
  <c r="AD790" i="1" s="1"/>
  <c r="U789" i="1"/>
  <c r="Y789" i="1" s="1"/>
  <c r="AD789" i="1" s="1"/>
  <c r="U788" i="1"/>
  <c r="Y788" i="1" s="1"/>
  <c r="AD788" i="1" s="1"/>
  <c r="U787" i="1"/>
  <c r="Y787" i="1" s="1"/>
  <c r="AD787" i="1" s="1"/>
  <c r="U786" i="1"/>
  <c r="Y786" i="1" s="1"/>
  <c r="AD786" i="1" s="1"/>
  <c r="U785" i="1"/>
  <c r="Y785" i="1" s="1"/>
  <c r="AD785" i="1" s="1"/>
  <c r="U784" i="1"/>
  <c r="U783" i="1"/>
  <c r="Y783" i="1" s="1"/>
  <c r="AD783" i="1" s="1"/>
  <c r="U782" i="1"/>
  <c r="Y782" i="1" s="1"/>
  <c r="AD782" i="1" s="1"/>
  <c r="U781" i="1"/>
  <c r="Y781" i="1" s="1"/>
  <c r="AD781" i="1" s="1"/>
  <c r="U780" i="1"/>
  <c r="Y780" i="1" s="1"/>
  <c r="AD780" i="1" s="1"/>
  <c r="U779" i="1"/>
  <c r="Y779" i="1" s="1"/>
  <c r="AD779" i="1" s="1"/>
  <c r="U778" i="1"/>
  <c r="Y778" i="1" s="1"/>
  <c r="AD778" i="1" s="1"/>
  <c r="U777" i="1"/>
  <c r="U776" i="1"/>
  <c r="U775" i="1"/>
  <c r="U774" i="1"/>
  <c r="U773" i="1"/>
  <c r="Y773" i="1" s="1"/>
  <c r="AD773" i="1" s="1"/>
  <c r="U772" i="1"/>
  <c r="U771" i="1"/>
  <c r="U770" i="1"/>
  <c r="Y770" i="1" s="1"/>
  <c r="AD770" i="1" s="1"/>
  <c r="U769" i="1"/>
  <c r="U768" i="1"/>
  <c r="U767" i="1"/>
  <c r="Y767" i="1" s="1"/>
  <c r="AD767" i="1" s="1"/>
  <c r="U766" i="1"/>
  <c r="Y766" i="1" s="1"/>
  <c r="AD766" i="1" s="1"/>
  <c r="U765" i="1"/>
  <c r="Y765" i="1" s="1"/>
  <c r="AD765" i="1" s="1"/>
  <c r="U764" i="1"/>
  <c r="Y764" i="1" s="1"/>
  <c r="AD764" i="1" s="1"/>
  <c r="U763" i="1"/>
  <c r="U762" i="1"/>
  <c r="Y762" i="1" s="1"/>
  <c r="AD762" i="1" s="1"/>
  <c r="U761" i="1"/>
  <c r="Y761" i="1" s="1"/>
  <c r="AD761" i="1" s="1"/>
  <c r="U760" i="1"/>
  <c r="Y760" i="1" s="1"/>
  <c r="AD760" i="1" s="1"/>
  <c r="U759" i="1"/>
  <c r="Y759" i="1" s="1"/>
  <c r="AD759" i="1" s="1"/>
  <c r="U758" i="1"/>
  <c r="Y758" i="1" s="1"/>
  <c r="AD758" i="1" s="1"/>
  <c r="U757" i="1"/>
  <c r="Y757" i="1" s="1"/>
  <c r="AD757" i="1" s="1"/>
  <c r="U756" i="1"/>
  <c r="Y756" i="1" s="1"/>
  <c r="AD756" i="1" s="1"/>
  <c r="U755" i="1"/>
  <c r="U754" i="1"/>
  <c r="Y754" i="1" s="1"/>
  <c r="AD754" i="1" s="1"/>
  <c r="U753" i="1"/>
  <c r="Y753" i="1" s="1"/>
  <c r="AD753" i="1" s="1"/>
  <c r="U752" i="1"/>
  <c r="Y752" i="1" s="1"/>
  <c r="AD752" i="1" s="1"/>
  <c r="U751" i="1"/>
  <c r="Y751" i="1" s="1"/>
  <c r="AD751" i="1" s="1"/>
  <c r="U750" i="1"/>
  <c r="Y750" i="1" s="1"/>
  <c r="AD750" i="1" s="1"/>
  <c r="U749" i="1"/>
  <c r="Y749" i="1" s="1"/>
  <c r="AD749" i="1" s="1"/>
  <c r="U748" i="1"/>
  <c r="Y748" i="1" s="1"/>
  <c r="AD748" i="1" s="1"/>
  <c r="U747" i="1"/>
  <c r="Y747" i="1" s="1"/>
  <c r="AD747" i="1" s="1"/>
  <c r="U746" i="1"/>
  <c r="U745" i="1"/>
  <c r="Y745" i="1" s="1"/>
  <c r="AD745" i="1" s="1"/>
  <c r="U744" i="1"/>
  <c r="Y744" i="1" s="1"/>
  <c r="AD744" i="1" s="1"/>
  <c r="U743" i="1"/>
  <c r="U742" i="1"/>
  <c r="U741" i="1"/>
  <c r="Y741" i="1" s="1"/>
  <c r="AD741" i="1" s="1"/>
  <c r="U740" i="1"/>
  <c r="Y740" i="1" s="1"/>
  <c r="AD740" i="1" s="1"/>
  <c r="U739" i="1"/>
  <c r="Y739" i="1" s="1"/>
  <c r="AD739" i="1" s="1"/>
  <c r="U738" i="1"/>
  <c r="Y738" i="1" s="1"/>
  <c r="AD738" i="1" s="1"/>
  <c r="U737" i="1"/>
  <c r="Y737" i="1" s="1"/>
  <c r="AD737" i="1" s="1"/>
  <c r="U736" i="1"/>
  <c r="Y736" i="1" s="1"/>
  <c r="AD736" i="1" s="1"/>
  <c r="U735" i="1"/>
  <c r="Y735" i="1" s="1"/>
  <c r="AD735" i="1" s="1"/>
  <c r="U734" i="1"/>
  <c r="U733" i="1"/>
  <c r="U732" i="1"/>
  <c r="U731" i="1"/>
  <c r="U730" i="1"/>
  <c r="U729" i="1"/>
  <c r="U728" i="1"/>
  <c r="U727" i="1"/>
  <c r="U726" i="1"/>
  <c r="Y726" i="1" s="1"/>
  <c r="AD726" i="1" s="1"/>
  <c r="U725" i="1"/>
  <c r="Y725" i="1" s="1"/>
  <c r="AD725" i="1" s="1"/>
  <c r="U724" i="1"/>
  <c r="U723" i="1"/>
  <c r="Y723" i="1" s="1"/>
  <c r="AD723" i="1" s="1"/>
  <c r="U722" i="1"/>
  <c r="Y722" i="1" s="1"/>
  <c r="AD722" i="1" s="1"/>
  <c r="U721" i="1"/>
  <c r="Y721" i="1" s="1"/>
  <c r="AD721" i="1" s="1"/>
  <c r="U720" i="1"/>
  <c r="U719" i="1"/>
  <c r="U718" i="1"/>
  <c r="U717" i="1"/>
  <c r="U716" i="1"/>
  <c r="Y716" i="1" s="1"/>
  <c r="AD716" i="1" s="1"/>
  <c r="U715" i="1"/>
  <c r="Y715" i="1" s="1"/>
  <c r="AD715" i="1" s="1"/>
  <c r="U714" i="1"/>
  <c r="U713" i="1"/>
  <c r="U712" i="1"/>
  <c r="Y712" i="1" s="1"/>
  <c r="AD712" i="1" s="1"/>
  <c r="U711" i="1"/>
  <c r="Y711" i="1" s="1"/>
  <c r="AD711" i="1" s="1"/>
  <c r="U710" i="1"/>
  <c r="Y710" i="1" s="1"/>
  <c r="AD710" i="1" s="1"/>
  <c r="U709" i="1"/>
  <c r="Y709" i="1" s="1"/>
  <c r="AD709" i="1" s="1"/>
  <c r="U708" i="1"/>
  <c r="Y708" i="1" s="1"/>
  <c r="AD708" i="1" s="1"/>
  <c r="U707" i="1"/>
  <c r="Y707" i="1" s="1"/>
  <c r="AD707" i="1" s="1"/>
  <c r="U706" i="1"/>
  <c r="U705" i="1"/>
  <c r="Y705" i="1" s="1"/>
  <c r="AD705" i="1" s="1"/>
  <c r="U704" i="1"/>
  <c r="U703" i="1"/>
  <c r="U702" i="1"/>
  <c r="U701" i="1"/>
  <c r="U700" i="1"/>
  <c r="U699" i="1"/>
  <c r="U698" i="1"/>
  <c r="U697" i="1"/>
  <c r="Y697" i="1" s="1"/>
  <c r="AD697" i="1" s="1"/>
  <c r="U696" i="1"/>
  <c r="Y696" i="1" s="1"/>
  <c r="AD696" i="1" s="1"/>
  <c r="U695" i="1"/>
  <c r="Y695" i="1" s="1"/>
  <c r="AD695" i="1" s="1"/>
  <c r="U694" i="1"/>
  <c r="Y694" i="1" s="1"/>
  <c r="AD694" i="1" s="1"/>
  <c r="U693" i="1"/>
  <c r="U692" i="1"/>
  <c r="Y692" i="1" s="1"/>
  <c r="AD692" i="1" s="1"/>
  <c r="U691" i="1"/>
  <c r="U690" i="1"/>
  <c r="U689" i="1"/>
  <c r="Y689" i="1" s="1"/>
  <c r="AD689" i="1" s="1"/>
  <c r="U688" i="1"/>
  <c r="Y688" i="1" s="1"/>
  <c r="AD688" i="1" s="1"/>
  <c r="U687" i="1"/>
  <c r="U686" i="1"/>
  <c r="Y686" i="1" s="1"/>
  <c r="AD686" i="1" s="1"/>
  <c r="U685" i="1"/>
  <c r="Y685" i="1" s="1"/>
  <c r="AD685" i="1" s="1"/>
  <c r="U684" i="1"/>
  <c r="Y684" i="1" s="1"/>
  <c r="AD684" i="1" s="1"/>
  <c r="U683" i="1"/>
  <c r="Y683" i="1" s="1"/>
  <c r="AD683" i="1" s="1"/>
  <c r="U682" i="1"/>
  <c r="U681" i="1"/>
  <c r="Y681" i="1" s="1"/>
  <c r="AD681" i="1" s="1"/>
  <c r="U680" i="1"/>
  <c r="Y680" i="1" s="1"/>
  <c r="AD680" i="1" s="1"/>
  <c r="U679" i="1"/>
  <c r="Y679" i="1" s="1"/>
  <c r="AD679" i="1" s="1"/>
  <c r="U678" i="1"/>
  <c r="U677" i="1"/>
  <c r="U676" i="1"/>
  <c r="Y676" i="1" s="1"/>
  <c r="AD676" i="1" s="1"/>
  <c r="U675" i="1"/>
  <c r="U674" i="1"/>
  <c r="U673" i="1"/>
  <c r="U672" i="1"/>
  <c r="Y672" i="1" s="1"/>
  <c r="AD672" i="1" s="1"/>
  <c r="U671" i="1"/>
  <c r="U670" i="1"/>
  <c r="Y670" i="1" s="1"/>
  <c r="AD670" i="1" s="1"/>
  <c r="U669" i="1"/>
  <c r="Y669" i="1" s="1"/>
  <c r="AD669" i="1" s="1"/>
  <c r="U668" i="1"/>
  <c r="Y668" i="1" s="1"/>
  <c r="AD668" i="1" s="1"/>
  <c r="U667" i="1"/>
  <c r="Y667" i="1" s="1"/>
  <c r="AD667" i="1" s="1"/>
  <c r="U666" i="1"/>
  <c r="U665" i="1"/>
  <c r="U664" i="1"/>
  <c r="U663" i="1"/>
  <c r="Y663" i="1" s="1"/>
  <c r="AD663" i="1" s="1"/>
  <c r="U662" i="1"/>
  <c r="Y662" i="1" s="1"/>
  <c r="AD662" i="1" s="1"/>
  <c r="U661" i="1"/>
  <c r="Y661" i="1" s="1"/>
  <c r="AD661" i="1" s="1"/>
  <c r="U660" i="1"/>
  <c r="Y660" i="1" s="1"/>
  <c r="AD660" i="1" s="1"/>
  <c r="U659" i="1"/>
  <c r="Y659" i="1" s="1"/>
  <c r="AD659" i="1" s="1"/>
  <c r="U658" i="1"/>
  <c r="Y658" i="1" s="1"/>
  <c r="AD658" i="1" s="1"/>
  <c r="U657" i="1"/>
  <c r="Y657" i="1" s="1"/>
  <c r="AD657" i="1" s="1"/>
  <c r="U656" i="1"/>
  <c r="U655" i="1"/>
  <c r="Y655" i="1" s="1"/>
  <c r="AD655" i="1" s="1"/>
  <c r="U654" i="1"/>
  <c r="Y654" i="1" s="1"/>
  <c r="AD654" i="1" s="1"/>
  <c r="U653" i="1"/>
  <c r="Y653" i="1" s="1"/>
  <c r="AD653" i="1" s="1"/>
  <c r="U652" i="1"/>
  <c r="U651" i="1"/>
  <c r="U650" i="1"/>
  <c r="Y650" i="1" s="1"/>
  <c r="AD650" i="1" s="1"/>
  <c r="U649" i="1"/>
  <c r="Y649" i="1" s="1"/>
  <c r="AD649" i="1" s="1"/>
  <c r="U648" i="1"/>
  <c r="Y648" i="1" s="1"/>
  <c r="AD648" i="1" s="1"/>
  <c r="U647" i="1"/>
  <c r="Y647" i="1" s="1"/>
  <c r="AD647" i="1" s="1"/>
  <c r="U646" i="1"/>
  <c r="Y646" i="1" s="1"/>
  <c r="AD646" i="1" s="1"/>
  <c r="U645" i="1"/>
  <c r="Y645" i="1" s="1"/>
  <c r="AD645" i="1" s="1"/>
  <c r="U644" i="1"/>
  <c r="Y644" i="1" s="1"/>
  <c r="AD644" i="1" s="1"/>
  <c r="U643" i="1"/>
  <c r="Y643" i="1" s="1"/>
  <c r="AD643" i="1" s="1"/>
  <c r="U642" i="1"/>
  <c r="Y642" i="1" s="1"/>
  <c r="AD642" i="1" s="1"/>
  <c r="U641" i="1"/>
  <c r="Y641" i="1" s="1"/>
  <c r="AD641" i="1" s="1"/>
  <c r="U640" i="1"/>
  <c r="U639" i="1"/>
  <c r="Y639" i="1" s="1"/>
  <c r="AD639" i="1" s="1"/>
  <c r="U638" i="1"/>
  <c r="U637" i="1"/>
  <c r="U636" i="1"/>
  <c r="Y636" i="1" s="1"/>
  <c r="AD636" i="1" s="1"/>
  <c r="U635" i="1"/>
  <c r="Y635" i="1" s="1"/>
  <c r="AD635" i="1" s="1"/>
  <c r="U634" i="1"/>
  <c r="Y634" i="1" s="1"/>
  <c r="AD634" i="1" s="1"/>
  <c r="U633" i="1"/>
  <c r="Y633" i="1" s="1"/>
  <c r="AD633" i="1" s="1"/>
  <c r="U632" i="1"/>
  <c r="U631" i="1"/>
  <c r="Y631" i="1" s="1"/>
  <c r="AD631" i="1" s="1"/>
  <c r="U630" i="1"/>
  <c r="Y630" i="1" s="1"/>
  <c r="AD630" i="1" s="1"/>
  <c r="U629" i="1"/>
  <c r="Y629" i="1" s="1"/>
  <c r="AD629" i="1" s="1"/>
  <c r="U628" i="1"/>
  <c r="Y628" i="1" s="1"/>
  <c r="AD628" i="1" s="1"/>
  <c r="U627" i="1"/>
  <c r="Y627" i="1" s="1"/>
  <c r="AD627" i="1" s="1"/>
  <c r="U626" i="1"/>
  <c r="Y626" i="1" s="1"/>
  <c r="AD626" i="1" s="1"/>
  <c r="U625" i="1"/>
  <c r="Y625" i="1" s="1"/>
  <c r="AD625" i="1" s="1"/>
  <c r="U624" i="1"/>
  <c r="Y624" i="1" s="1"/>
  <c r="AD624" i="1" s="1"/>
  <c r="U623" i="1"/>
  <c r="U622" i="1"/>
  <c r="U621" i="1"/>
  <c r="Y621" i="1" s="1"/>
  <c r="AD621" i="1" s="1"/>
  <c r="U620" i="1"/>
  <c r="U619" i="1"/>
  <c r="U618" i="1"/>
  <c r="U617" i="1"/>
  <c r="Y617" i="1" s="1"/>
  <c r="AD617" i="1" s="1"/>
  <c r="U616" i="1"/>
  <c r="Y616" i="1" s="1"/>
  <c r="AD616" i="1" s="1"/>
  <c r="U615" i="1"/>
  <c r="Y615" i="1" s="1"/>
  <c r="AD615" i="1" s="1"/>
  <c r="U614" i="1"/>
  <c r="Y614" i="1" s="1"/>
  <c r="AD614" i="1" s="1"/>
  <c r="U613" i="1"/>
  <c r="Y613" i="1" s="1"/>
  <c r="AD613" i="1" s="1"/>
  <c r="U612" i="1"/>
  <c r="Y612" i="1" s="1"/>
  <c r="AD612" i="1" s="1"/>
  <c r="U611" i="1"/>
  <c r="U610" i="1"/>
  <c r="Y610" i="1" s="1"/>
  <c r="AD610" i="1" s="1"/>
  <c r="U609" i="1"/>
  <c r="Y609" i="1" s="1"/>
  <c r="AD609" i="1" s="1"/>
  <c r="U608" i="1"/>
  <c r="Y608" i="1" s="1"/>
  <c r="AD608" i="1" s="1"/>
  <c r="U607" i="1"/>
  <c r="Y607" i="1" s="1"/>
  <c r="AD607" i="1" s="1"/>
  <c r="U606" i="1"/>
  <c r="Y606" i="1" s="1"/>
  <c r="AD606" i="1" s="1"/>
  <c r="U605" i="1"/>
  <c r="Y605" i="1" s="1"/>
  <c r="AD605" i="1" s="1"/>
  <c r="U604" i="1"/>
  <c r="Y604" i="1" s="1"/>
  <c r="AD604" i="1" s="1"/>
  <c r="U603" i="1"/>
  <c r="Y603" i="1" s="1"/>
  <c r="AD603" i="1" s="1"/>
  <c r="U602" i="1"/>
  <c r="U601" i="1"/>
  <c r="U600" i="1"/>
  <c r="Y600" i="1" s="1"/>
  <c r="AD600" i="1" s="1"/>
  <c r="U599" i="1"/>
  <c r="U598" i="1"/>
  <c r="U597" i="1"/>
  <c r="U596" i="1"/>
  <c r="Y596" i="1" s="1"/>
  <c r="AD596" i="1" s="1"/>
  <c r="U595" i="1"/>
  <c r="U594" i="1"/>
  <c r="U593" i="1"/>
  <c r="U592" i="1"/>
  <c r="U591" i="1"/>
  <c r="Y591" i="1" s="1"/>
  <c r="AD591" i="1" s="1"/>
  <c r="U590" i="1"/>
  <c r="Y590" i="1" s="1"/>
  <c r="AD590" i="1" s="1"/>
  <c r="U589" i="1"/>
  <c r="Y589" i="1" s="1"/>
  <c r="AD589" i="1" s="1"/>
  <c r="U588" i="1"/>
  <c r="Y588" i="1" s="1"/>
  <c r="AD588" i="1" s="1"/>
  <c r="U587" i="1"/>
  <c r="Y587" i="1" s="1"/>
  <c r="AD587" i="1" s="1"/>
  <c r="U586" i="1"/>
  <c r="Y586" i="1" s="1"/>
  <c r="AD586" i="1" s="1"/>
  <c r="U585" i="1"/>
  <c r="Y585" i="1" s="1"/>
  <c r="AD585" i="1" s="1"/>
  <c r="U584" i="1"/>
  <c r="Y584" i="1" s="1"/>
  <c r="AD584" i="1" s="1"/>
  <c r="U583" i="1"/>
  <c r="U582" i="1"/>
  <c r="Y582" i="1" s="1"/>
  <c r="AD582" i="1" s="1"/>
  <c r="U581" i="1"/>
  <c r="U580" i="1"/>
  <c r="Y580" i="1" s="1"/>
  <c r="AD580" i="1" s="1"/>
  <c r="U579" i="1"/>
  <c r="Y579" i="1" s="1"/>
  <c r="AD579" i="1" s="1"/>
  <c r="U578" i="1"/>
  <c r="Y578" i="1" s="1"/>
  <c r="AD578" i="1" s="1"/>
  <c r="U577" i="1"/>
  <c r="U576" i="1"/>
  <c r="U575" i="1"/>
  <c r="U574" i="1"/>
  <c r="Y574" i="1" s="1"/>
  <c r="AD574" i="1" s="1"/>
  <c r="U573" i="1"/>
  <c r="U572" i="1"/>
  <c r="Y572" i="1" s="1"/>
  <c r="AD572" i="1" s="1"/>
  <c r="U571" i="1"/>
  <c r="Y571" i="1" s="1"/>
  <c r="AD571" i="1" s="1"/>
  <c r="U570" i="1"/>
  <c r="U569" i="1"/>
  <c r="Y569" i="1" s="1"/>
  <c r="AD569" i="1" s="1"/>
  <c r="U568" i="1"/>
  <c r="Y568" i="1" s="1"/>
  <c r="AD568" i="1" s="1"/>
  <c r="U567" i="1"/>
  <c r="Y567" i="1" s="1"/>
  <c r="AD567" i="1" s="1"/>
  <c r="U566" i="1"/>
  <c r="U565" i="1"/>
  <c r="U564" i="1"/>
  <c r="Y564" i="1" s="1"/>
  <c r="AD564" i="1" s="1"/>
  <c r="U563" i="1"/>
  <c r="Y563" i="1" s="1"/>
  <c r="AD563" i="1" s="1"/>
  <c r="U562" i="1"/>
  <c r="Y562" i="1" s="1"/>
  <c r="AD562" i="1" s="1"/>
  <c r="U561" i="1"/>
  <c r="Y561" i="1" s="1"/>
  <c r="AD561" i="1" s="1"/>
  <c r="U560" i="1"/>
  <c r="Y560" i="1" s="1"/>
  <c r="AD560" i="1" s="1"/>
  <c r="U559" i="1"/>
  <c r="Y559" i="1" s="1"/>
  <c r="AD559" i="1" s="1"/>
  <c r="U558" i="1"/>
  <c r="U557" i="1"/>
  <c r="U556" i="1"/>
  <c r="Y556" i="1" s="1"/>
  <c r="AD556" i="1" s="1"/>
  <c r="U555" i="1"/>
  <c r="Y555" i="1" s="1"/>
  <c r="AD555" i="1" s="1"/>
  <c r="U554" i="1"/>
  <c r="U553" i="1"/>
  <c r="Y553" i="1" s="1"/>
  <c r="AD553" i="1" s="1"/>
  <c r="U552" i="1"/>
  <c r="Y552" i="1" s="1"/>
  <c r="AD552" i="1" s="1"/>
  <c r="U551" i="1"/>
  <c r="Y551" i="1" s="1"/>
  <c r="AD551" i="1" s="1"/>
  <c r="U550" i="1"/>
  <c r="Y550" i="1" s="1"/>
  <c r="AD550" i="1" s="1"/>
  <c r="U549" i="1"/>
  <c r="Y549" i="1" s="1"/>
  <c r="AD549" i="1" s="1"/>
  <c r="U548" i="1"/>
  <c r="U547" i="1"/>
  <c r="Y547" i="1" s="1"/>
  <c r="AD547" i="1" s="1"/>
  <c r="U546" i="1"/>
  <c r="Y546" i="1" s="1"/>
  <c r="AD546" i="1" s="1"/>
  <c r="U545" i="1"/>
  <c r="U544" i="1"/>
  <c r="Y544" i="1" s="1"/>
  <c r="AD544" i="1" s="1"/>
  <c r="U543" i="1"/>
  <c r="Y543" i="1" s="1"/>
  <c r="AD543" i="1" s="1"/>
  <c r="U542" i="1"/>
  <c r="Y542" i="1" s="1"/>
  <c r="AD542" i="1" s="1"/>
  <c r="U541" i="1"/>
  <c r="U540" i="1"/>
  <c r="Y540" i="1" s="1"/>
  <c r="AD540" i="1" s="1"/>
  <c r="U539" i="1"/>
  <c r="Y539" i="1" s="1"/>
  <c r="AD539" i="1" s="1"/>
  <c r="U538" i="1"/>
  <c r="U537" i="1"/>
  <c r="U536" i="1"/>
  <c r="U535" i="1"/>
  <c r="U534" i="1"/>
  <c r="U533" i="1"/>
  <c r="U532" i="1"/>
  <c r="Y532" i="1" s="1"/>
  <c r="AD532" i="1" s="1"/>
  <c r="U531" i="1"/>
  <c r="Y531" i="1" s="1"/>
  <c r="AD531" i="1" s="1"/>
  <c r="U530" i="1"/>
  <c r="U529" i="1"/>
  <c r="U528" i="1"/>
  <c r="U527" i="1"/>
  <c r="Y527" i="1" s="1"/>
  <c r="AD527" i="1" s="1"/>
  <c r="U526" i="1"/>
  <c r="U525" i="1"/>
  <c r="Y525" i="1" s="1"/>
  <c r="AD525" i="1" s="1"/>
  <c r="U524" i="1"/>
  <c r="Y524" i="1" s="1"/>
  <c r="AD524" i="1" s="1"/>
  <c r="U523" i="1"/>
  <c r="Y523" i="1" s="1"/>
  <c r="AD523" i="1" s="1"/>
  <c r="U522" i="1"/>
  <c r="U521" i="1"/>
  <c r="U520" i="1"/>
  <c r="Y520" i="1" s="1"/>
  <c r="AD520" i="1" s="1"/>
  <c r="U519" i="1"/>
  <c r="Y519" i="1" s="1"/>
  <c r="AD519" i="1" s="1"/>
  <c r="U518" i="1"/>
  <c r="U517" i="1"/>
  <c r="U516" i="1"/>
  <c r="U515" i="1"/>
  <c r="Y515" i="1" s="1"/>
  <c r="AD515" i="1" s="1"/>
  <c r="U514" i="1"/>
  <c r="Y514" i="1" s="1"/>
  <c r="AD514" i="1" s="1"/>
  <c r="U513" i="1"/>
  <c r="Y513" i="1" s="1"/>
  <c r="AD513" i="1" s="1"/>
  <c r="U512" i="1"/>
  <c r="U511" i="1"/>
  <c r="U510" i="1"/>
  <c r="Y510" i="1" s="1"/>
  <c r="AD510" i="1" s="1"/>
  <c r="U509" i="1"/>
  <c r="Y509" i="1" s="1"/>
  <c r="AD509" i="1" s="1"/>
  <c r="U508" i="1"/>
  <c r="U507" i="1"/>
  <c r="U506" i="1"/>
  <c r="U505" i="1"/>
  <c r="U504" i="1"/>
  <c r="Y504" i="1" s="1"/>
  <c r="AD504" i="1" s="1"/>
  <c r="U503" i="1"/>
  <c r="Y503" i="1" s="1"/>
  <c r="AD503" i="1" s="1"/>
  <c r="U502" i="1"/>
  <c r="Y502" i="1" s="1"/>
  <c r="AD502" i="1" s="1"/>
  <c r="U501" i="1"/>
  <c r="Y501" i="1" s="1"/>
  <c r="AD501" i="1" s="1"/>
  <c r="U500" i="1"/>
  <c r="U499" i="1"/>
  <c r="Y499" i="1" s="1"/>
  <c r="AD499" i="1" s="1"/>
  <c r="U498" i="1"/>
  <c r="U497" i="1"/>
  <c r="Y497" i="1" s="1"/>
  <c r="AD497" i="1" s="1"/>
  <c r="U496" i="1"/>
  <c r="Y496" i="1" s="1"/>
  <c r="AD496" i="1" s="1"/>
  <c r="U495" i="1"/>
  <c r="Y495" i="1" s="1"/>
  <c r="AD495" i="1" s="1"/>
  <c r="U494" i="1"/>
  <c r="Y494" i="1" s="1"/>
  <c r="AD494" i="1" s="1"/>
  <c r="U493" i="1"/>
  <c r="U492" i="1"/>
  <c r="Y492" i="1" s="1"/>
  <c r="AD492" i="1" s="1"/>
  <c r="U491" i="1"/>
  <c r="U490" i="1"/>
  <c r="U489" i="1"/>
  <c r="U488" i="1"/>
  <c r="U487" i="1"/>
  <c r="Y487" i="1" s="1"/>
  <c r="AD487" i="1" s="1"/>
  <c r="U486" i="1"/>
  <c r="Y486" i="1" s="1"/>
  <c r="AD486" i="1" s="1"/>
  <c r="U485" i="1"/>
  <c r="Y485" i="1" s="1"/>
  <c r="AD485" i="1" s="1"/>
  <c r="U484" i="1"/>
  <c r="Y484" i="1" s="1"/>
  <c r="AD484" i="1" s="1"/>
  <c r="U483" i="1"/>
  <c r="U482" i="1"/>
  <c r="U481" i="1"/>
  <c r="U480" i="1"/>
  <c r="U479" i="1"/>
  <c r="U478" i="1"/>
  <c r="Y478" i="1" s="1"/>
  <c r="AD478" i="1" s="1"/>
  <c r="U477" i="1"/>
  <c r="Y477" i="1" s="1"/>
  <c r="AD477" i="1" s="1"/>
  <c r="U476" i="1"/>
  <c r="Y476" i="1" s="1"/>
  <c r="AD476" i="1" s="1"/>
  <c r="U475" i="1"/>
  <c r="U474" i="1"/>
  <c r="Y474" i="1" s="1"/>
  <c r="AD474" i="1" s="1"/>
  <c r="U473" i="1"/>
  <c r="Y473" i="1" s="1"/>
  <c r="AD473" i="1" s="1"/>
  <c r="U472" i="1"/>
  <c r="U471" i="1"/>
  <c r="Y471" i="1" s="1"/>
  <c r="AD471" i="1" s="1"/>
  <c r="U470" i="1"/>
  <c r="Y470" i="1" s="1"/>
  <c r="AD470" i="1" s="1"/>
  <c r="U469" i="1"/>
  <c r="Y469" i="1" s="1"/>
  <c r="AD469" i="1" s="1"/>
  <c r="U468" i="1"/>
  <c r="Y468" i="1" s="1"/>
  <c r="AD468" i="1" s="1"/>
  <c r="U467" i="1"/>
  <c r="Y467" i="1" s="1"/>
  <c r="AD467" i="1" s="1"/>
  <c r="U466" i="1"/>
  <c r="Y466" i="1" s="1"/>
  <c r="AD466" i="1" s="1"/>
  <c r="U465" i="1"/>
  <c r="Y465" i="1" s="1"/>
  <c r="AD465" i="1" s="1"/>
  <c r="U464" i="1"/>
  <c r="Y464" i="1" s="1"/>
  <c r="AD464" i="1" s="1"/>
  <c r="U463" i="1"/>
  <c r="U462" i="1"/>
  <c r="U461" i="1"/>
  <c r="U460" i="1"/>
  <c r="U459" i="1"/>
  <c r="Y459" i="1" s="1"/>
  <c r="AD459" i="1" s="1"/>
  <c r="U458" i="1"/>
  <c r="U457" i="1"/>
  <c r="U456" i="1"/>
  <c r="U455" i="1"/>
  <c r="U454" i="1"/>
  <c r="Y454" i="1" s="1"/>
  <c r="AD454" i="1" s="1"/>
  <c r="U453" i="1"/>
  <c r="Y453" i="1" s="1"/>
  <c r="AD453" i="1" s="1"/>
  <c r="U452" i="1"/>
  <c r="U451" i="1"/>
  <c r="Y451" i="1" s="1"/>
  <c r="AD451" i="1" s="1"/>
  <c r="U450" i="1"/>
  <c r="U449" i="1"/>
  <c r="Y449" i="1" s="1"/>
  <c r="AD449" i="1" s="1"/>
  <c r="U448" i="1"/>
  <c r="Y448" i="1" s="1"/>
  <c r="AD448" i="1" s="1"/>
  <c r="U447" i="1"/>
  <c r="Y447" i="1" s="1"/>
  <c r="AD447" i="1" s="1"/>
  <c r="U446" i="1"/>
  <c r="Y446" i="1" s="1"/>
  <c r="AD446" i="1" s="1"/>
  <c r="U445" i="1"/>
  <c r="Y445" i="1" s="1"/>
  <c r="AD445" i="1" s="1"/>
  <c r="U444" i="1"/>
  <c r="Y444" i="1" s="1"/>
  <c r="AD444" i="1" s="1"/>
  <c r="U443" i="1"/>
  <c r="Y443" i="1" s="1"/>
  <c r="AD443" i="1" s="1"/>
  <c r="U442" i="1"/>
  <c r="Y442" i="1" s="1"/>
  <c r="AD442" i="1" s="1"/>
  <c r="U441" i="1"/>
  <c r="Y441" i="1" s="1"/>
  <c r="AD441" i="1" s="1"/>
  <c r="U440" i="1"/>
  <c r="Y440" i="1" s="1"/>
  <c r="AD440" i="1" s="1"/>
  <c r="U439" i="1"/>
  <c r="Y439" i="1" s="1"/>
  <c r="AD439" i="1" s="1"/>
  <c r="U438" i="1"/>
  <c r="Y438" i="1" s="1"/>
  <c r="AD438" i="1" s="1"/>
  <c r="U437" i="1"/>
  <c r="Y437" i="1" s="1"/>
  <c r="AD437" i="1" s="1"/>
  <c r="U436" i="1"/>
  <c r="Y436" i="1" s="1"/>
  <c r="AD436" i="1" s="1"/>
  <c r="U435" i="1"/>
  <c r="U434" i="1"/>
  <c r="U433" i="1"/>
  <c r="U432" i="1"/>
  <c r="U431" i="1"/>
  <c r="Y431" i="1" s="1"/>
  <c r="AD431" i="1" s="1"/>
  <c r="U430" i="1"/>
  <c r="Y430" i="1" s="1"/>
  <c r="AD430" i="1" s="1"/>
  <c r="U429" i="1"/>
  <c r="Y429" i="1" s="1"/>
  <c r="AD429" i="1" s="1"/>
  <c r="U428" i="1"/>
  <c r="Y428" i="1" s="1"/>
  <c r="AD428" i="1" s="1"/>
  <c r="U427" i="1"/>
  <c r="Y427" i="1" s="1"/>
  <c r="AD427" i="1" s="1"/>
  <c r="U426" i="1"/>
  <c r="U425" i="1"/>
  <c r="Y425" i="1" s="1"/>
  <c r="AD425" i="1" s="1"/>
  <c r="U424" i="1"/>
  <c r="U423" i="1"/>
  <c r="U422" i="1"/>
  <c r="Y422" i="1" s="1"/>
  <c r="AD422" i="1" s="1"/>
  <c r="U421" i="1"/>
  <c r="Y421" i="1" s="1"/>
  <c r="AD421" i="1" s="1"/>
  <c r="U420" i="1"/>
  <c r="U419" i="1"/>
  <c r="Y419" i="1" s="1"/>
  <c r="AD419" i="1" s="1"/>
  <c r="U418" i="1"/>
  <c r="Y418" i="1" s="1"/>
  <c r="AD418" i="1" s="1"/>
  <c r="U417" i="1"/>
  <c r="Y417" i="1" s="1"/>
  <c r="AD417" i="1" s="1"/>
  <c r="U416" i="1"/>
  <c r="Y416" i="1" s="1"/>
  <c r="AD416" i="1" s="1"/>
  <c r="U415" i="1"/>
  <c r="Y415" i="1" s="1"/>
  <c r="AD415" i="1" s="1"/>
  <c r="U414" i="1"/>
  <c r="Y414" i="1" s="1"/>
  <c r="AD414" i="1" s="1"/>
  <c r="U413" i="1"/>
  <c r="U412" i="1"/>
  <c r="U411" i="1"/>
  <c r="Y411" i="1" s="1"/>
  <c r="AD411" i="1" s="1"/>
  <c r="U410" i="1"/>
  <c r="Y410" i="1" s="1"/>
  <c r="AD410" i="1" s="1"/>
  <c r="U409" i="1"/>
  <c r="U408" i="1"/>
  <c r="Y408" i="1" s="1"/>
  <c r="AD408" i="1" s="1"/>
  <c r="U407" i="1"/>
  <c r="Y407" i="1" s="1"/>
  <c r="AD407" i="1" s="1"/>
  <c r="U406" i="1"/>
  <c r="Y406" i="1" s="1"/>
  <c r="AD406" i="1" s="1"/>
  <c r="U405" i="1"/>
  <c r="Y405" i="1" s="1"/>
  <c r="AD405" i="1" s="1"/>
  <c r="U404" i="1"/>
  <c r="U403" i="1"/>
  <c r="U402" i="1"/>
  <c r="Y402" i="1" s="1"/>
  <c r="AD402" i="1" s="1"/>
  <c r="U401" i="1"/>
  <c r="Y401" i="1" s="1"/>
  <c r="AD401" i="1" s="1"/>
  <c r="U400" i="1"/>
  <c r="Y400" i="1" s="1"/>
  <c r="AD400" i="1" s="1"/>
  <c r="U399" i="1"/>
  <c r="Y399" i="1" s="1"/>
  <c r="AD399" i="1" s="1"/>
  <c r="U398" i="1"/>
  <c r="U397" i="1"/>
  <c r="U396" i="1"/>
  <c r="U395" i="1"/>
  <c r="Y395" i="1" s="1"/>
  <c r="AD395" i="1" s="1"/>
  <c r="U394" i="1"/>
  <c r="U393" i="1"/>
  <c r="U392" i="1"/>
  <c r="U391" i="1"/>
  <c r="U390" i="1"/>
  <c r="Y390" i="1" s="1"/>
  <c r="AD390" i="1" s="1"/>
  <c r="U389" i="1"/>
  <c r="Y389" i="1" s="1"/>
  <c r="AD389" i="1" s="1"/>
  <c r="U388" i="1"/>
  <c r="U387" i="1"/>
  <c r="Y387" i="1" s="1"/>
  <c r="AD387" i="1" s="1"/>
  <c r="U386" i="1"/>
  <c r="U385" i="1"/>
  <c r="Y385" i="1" s="1"/>
  <c r="AD385" i="1" s="1"/>
  <c r="U384" i="1"/>
  <c r="Y384" i="1" s="1"/>
  <c r="AD384" i="1" s="1"/>
  <c r="U383" i="1"/>
  <c r="Y383" i="1" s="1"/>
  <c r="AD383" i="1" s="1"/>
  <c r="U382" i="1"/>
  <c r="U381" i="1"/>
  <c r="Y381" i="1" s="1"/>
  <c r="AD381" i="1" s="1"/>
  <c r="U380" i="1"/>
  <c r="Y380" i="1" s="1"/>
  <c r="AD380" i="1" s="1"/>
  <c r="U379" i="1"/>
  <c r="Y379" i="1" s="1"/>
  <c r="AD379" i="1" s="1"/>
  <c r="U378" i="1"/>
  <c r="Y378" i="1" s="1"/>
  <c r="AD378" i="1" s="1"/>
  <c r="U377" i="1"/>
  <c r="U376" i="1"/>
  <c r="U375" i="1"/>
  <c r="Y375" i="1" s="1"/>
  <c r="AD375" i="1" s="1"/>
  <c r="U374" i="1"/>
  <c r="Y374" i="1" s="1"/>
  <c r="AD374" i="1" s="1"/>
  <c r="U373" i="1"/>
  <c r="U372" i="1"/>
  <c r="U371" i="1"/>
  <c r="Y371" i="1" s="1"/>
  <c r="AD371" i="1" s="1"/>
  <c r="U370" i="1"/>
  <c r="Y370" i="1" s="1"/>
  <c r="AD370" i="1" s="1"/>
  <c r="U369" i="1"/>
  <c r="Y369" i="1" s="1"/>
  <c r="AD369" i="1" s="1"/>
  <c r="U368" i="1"/>
  <c r="U367" i="1"/>
  <c r="U366" i="1"/>
  <c r="Y366" i="1" s="1"/>
  <c r="AD366" i="1" s="1"/>
  <c r="U365" i="1"/>
  <c r="U364" i="1"/>
  <c r="Y364" i="1" s="1"/>
  <c r="AD364" i="1" s="1"/>
  <c r="U363" i="1"/>
  <c r="Y363" i="1" s="1"/>
  <c r="AD363" i="1" s="1"/>
  <c r="U362" i="1"/>
  <c r="Y362" i="1" s="1"/>
  <c r="AD362" i="1" s="1"/>
  <c r="U361" i="1"/>
  <c r="Y361" i="1" s="1"/>
  <c r="AD361" i="1" s="1"/>
  <c r="U360" i="1"/>
  <c r="Y360" i="1" s="1"/>
  <c r="AD360" i="1" s="1"/>
  <c r="U359" i="1"/>
  <c r="U358" i="1"/>
  <c r="U357" i="1"/>
  <c r="Y357" i="1" s="1"/>
  <c r="AD357" i="1" s="1"/>
  <c r="U356" i="1"/>
  <c r="Y356" i="1" s="1"/>
  <c r="AD356" i="1" s="1"/>
  <c r="U355" i="1"/>
  <c r="Y355" i="1" s="1"/>
  <c r="AD355" i="1" s="1"/>
  <c r="U354" i="1"/>
  <c r="Y354" i="1" s="1"/>
  <c r="AD354" i="1" s="1"/>
  <c r="U353" i="1"/>
  <c r="Y353" i="1" s="1"/>
  <c r="AD353" i="1" s="1"/>
  <c r="U352" i="1"/>
  <c r="Y352" i="1" s="1"/>
  <c r="AD352" i="1" s="1"/>
  <c r="U351" i="1"/>
  <c r="Y351" i="1" s="1"/>
  <c r="AD351" i="1" s="1"/>
  <c r="U350" i="1"/>
  <c r="Y350" i="1" s="1"/>
  <c r="AD350" i="1" s="1"/>
  <c r="U349" i="1"/>
  <c r="U348" i="1"/>
  <c r="Y348" i="1" s="1"/>
  <c r="AD348" i="1" s="1"/>
  <c r="U347" i="1"/>
  <c r="Y347" i="1" s="1"/>
  <c r="AD347" i="1" s="1"/>
  <c r="U346" i="1"/>
  <c r="Y346" i="1" s="1"/>
  <c r="AD346" i="1" s="1"/>
  <c r="U345" i="1"/>
  <c r="U344" i="1"/>
  <c r="Y344" i="1" s="1"/>
  <c r="AD344" i="1" s="1"/>
  <c r="U343" i="1"/>
  <c r="Y343" i="1" s="1"/>
  <c r="AD343" i="1" s="1"/>
  <c r="U342" i="1"/>
  <c r="Y342" i="1" s="1"/>
  <c r="AD342" i="1" s="1"/>
  <c r="U341" i="1"/>
  <c r="Y341" i="1" s="1"/>
  <c r="AD341" i="1" s="1"/>
  <c r="U340" i="1"/>
  <c r="U339" i="1"/>
  <c r="Y339" i="1" s="1"/>
  <c r="AD339" i="1" s="1"/>
  <c r="U338" i="1"/>
  <c r="Y338" i="1" s="1"/>
  <c r="AD338" i="1" s="1"/>
  <c r="U337" i="1"/>
  <c r="Y337" i="1" s="1"/>
  <c r="AD337" i="1" s="1"/>
  <c r="U336" i="1"/>
  <c r="Y336" i="1" s="1"/>
  <c r="AD336" i="1" s="1"/>
  <c r="U335" i="1"/>
  <c r="Y335" i="1" s="1"/>
  <c r="AD335" i="1" s="1"/>
  <c r="U334" i="1"/>
  <c r="U333" i="1"/>
  <c r="Y333" i="1" s="1"/>
  <c r="AD333" i="1" s="1"/>
  <c r="U332" i="1"/>
  <c r="Y332" i="1" s="1"/>
  <c r="AD332" i="1" s="1"/>
  <c r="U331" i="1"/>
  <c r="U330" i="1"/>
  <c r="U329" i="1"/>
  <c r="Y329" i="1" s="1"/>
  <c r="AD329" i="1" s="1"/>
  <c r="U328" i="1"/>
  <c r="Y328" i="1" s="1"/>
  <c r="AD328" i="1" s="1"/>
  <c r="U327" i="1"/>
  <c r="U326" i="1"/>
  <c r="Y326" i="1" s="1"/>
  <c r="AD326" i="1" s="1"/>
  <c r="U325" i="1"/>
  <c r="Y325" i="1" s="1"/>
  <c r="AD325" i="1" s="1"/>
  <c r="U324" i="1"/>
  <c r="Y324" i="1" s="1"/>
  <c r="AD324" i="1" s="1"/>
  <c r="U323" i="1"/>
  <c r="Y323" i="1" s="1"/>
  <c r="AD323" i="1" s="1"/>
  <c r="U322" i="1"/>
  <c r="U321" i="1"/>
  <c r="U320" i="1"/>
  <c r="U319" i="1"/>
  <c r="Y319" i="1" s="1"/>
  <c r="AD319" i="1" s="1"/>
  <c r="U318" i="1"/>
  <c r="Y318" i="1" s="1"/>
  <c r="AD318" i="1" s="1"/>
  <c r="U317" i="1"/>
  <c r="Y317" i="1" s="1"/>
  <c r="AD317" i="1" s="1"/>
  <c r="U316" i="1"/>
  <c r="Y316" i="1" s="1"/>
  <c r="AD316" i="1" s="1"/>
  <c r="U315" i="1"/>
  <c r="Y315" i="1" s="1"/>
  <c r="AD315" i="1" s="1"/>
  <c r="U314" i="1"/>
  <c r="Y314" i="1" s="1"/>
  <c r="AD314" i="1" s="1"/>
  <c r="U313" i="1"/>
  <c r="Y313" i="1" s="1"/>
  <c r="AD313" i="1" s="1"/>
  <c r="U312" i="1"/>
  <c r="Y312" i="1" s="1"/>
  <c r="AD312" i="1" s="1"/>
  <c r="U311" i="1"/>
  <c r="Y311" i="1" s="1"/>
  <c r="AD311" i="1" s="1"/>
  <c r="U310" i="1"/>
  <c r="U309" i="1"/>
  <c r="Y309" i="1" s="1"/>
  <c r="AD309" i="1" s="1"/>
  <c r="U308" i="1"/>
  <c r="Y308" i="1" s="1"/>
  <c r="AD308" i="1" s="1"/>
  <c r="U307" i="1"/>
  <c r="U306" i="1"/>
  <c r="Y306" i="1" s="1"/>
  <c r="AD306" i="1" s="1"/>
  <c r="U305" i="1"/>
  <c r="Y305" i="1" s="1"/>
  <c r="AD305" i="1" s="1"/>
  <c r="U304" i="1"/>
  <c r="U303" i="1"/>
  <c r="Y303" i="1" s="1"/>
  <c r="AD303" i="1" s="1"/>
  <c r="U302" i="1"/>
  <c r="Y302" i="1" s="1"/>
  <c r="AD302" i="1" s="1"/>
  <c r="U301" i="1"/>
  <c r="U300" i="1"/>
  <c r="Y300" i="1" s="1"/>
  <c r="AD300" i="1" s="1"/>
  <c r="U299" i="1"/>
  <c r="Y299" i="1" s="1"/>
  <c r="AD299" i="1" s="1"/>
  <c r="U298" i="1"/>
  <c r="Y298" i="1" s="1"/>
  <c r="AD298" i="1" s="1"/>
  <c r="U297" i="1"/>
  <c r="Y297" i="1" s="1"/>
  <c r="AD297" i="1" s="1"/>
  <c r="U296" i="1"/>
  <c r="Y296" i="1" s="1"/>
  <c r="AD296" i="1" s="1"/>
  <c r="U295" i="1"/>
  <c r="Y295" i="1" s="1"/>
  <c r="AD295" i="1" s="1"/>
  <c r="U294" i="1"/>
  <c r="Y294" i="1" s="1"/>
  <c r="AD294" i="1" s="1"/>
  <c r="U293" i="1"/>
  <c r="Y293" i="1" s="1"/>
  <c r="AD293" i="1" s="1"/>
  <c r="U292" i="1"/>
  <c r="Y292" i="1" s="1"/>
  <c r="AD292" i="1" s="1"/>
  <c r="U291" i="1"/>
  <c r="Y291" i="1" s="1"/>
  <c r="AD291" i="1" s="1"/>
  <c r="U290" i="1"/>
  <c r="Y290" i="1" s="1"/>
  <c r="AD290" i="1" s="1"/>
  <c r="U289" i="1"/>
  <c r="Y289" i="1" s="1"/>
  <c r="AD289" i="1" s="1"/>
  <c r="U288" i="1"/>
  <c r="Y288" i="1" s="1"/>
  <c r="AD288" i="1" s="1"/>
  <c r="U287" i="1"/>
  <c r="Y287" i="1" s="1"/>
  <c r="AD287" i="1" s="1"/>
  <c r="U286" i="1"/>
  <c r="Y286" i="1" s="1"/>
  <c r="AD286" i="1" s="1"/>
  <c r="U285" i="1"/>
  <c r="U284" i="1"/>
  <c r="Y284" i="1" s="1"/>
  <c r="AD284" i="1" s="1"/>
  <c r="U283" i="1"/>
  <c r="Y283" i="1" s="1"/>
  <c r="AD283" i="1" s="1"/>
  <c r="U282" i="1"/>
  <c r="Y282" i="1" s="1"/>
  <c r="AD282" i="1" s="1"/>
  <c r="U281" i="1"/>
  <c r="U280" i="1"/>
  <c r="U279" i="1"/>
  <c r="U278" i="1"/>
  <c r="U277" i="1"/>
  <c r="Y277" i="1" s="1"/>
  <c r="AD277" i="1" s="1"/>
  <c r="U276" i="1"/>
  <c r="Y276" i="1" s="1"/>
  <c r="AD276" i="1" s="1"/>
  <c r="U275" i="1"/>
  <c r="Y275" i="1" s="1"/>
  <c r="AD275" i="1" s="1"/>
  <c r="U274" i="1"/>
  <c r="Y274" i="1" s="1"/>
  <c r="AD274" i="1" s="1"/>
  <c r="U273" i="1"/>
  <c r="Y273" i="1" s="1"/>
  <c r="AD273" i="1" s="1"/>
  <c r="U272" i="1"/>
  <c r="Y272" i="1" s="1"/>
  <c r="AD272" i="1" s="1"/>
  <c r="U271" i="1"/>
  <c r="U270" i="1"/>
  <c r="Y270" i="1" s="1"/>
  <c r="AD270" i="1" s="1"/>
  <c r="U269" i="1"/>
  <c r="Y269" i="1" s="1"/>
  <c r="AD269" i="1" s="1"/>
  <c r="U268" i="1"/>
  <c r="Y268" i="1" s="1"/>
  <c r="AD268" i="1" s="1"/>
  <c r="U267" i="1"/>
  <c r="Y267" i="1" s="1"/>
  <c r="AD267" i="1" s="1"/>
  <c r="U266" i="1"/>
  <c r="U265" i="1"/>
  <c r="Y265" i="1" s="1"/>
  <c r="AD265" i="1" s="1"/>
  <c r="U264" i="1"/>
  <c r="Y264" i="1" s="1"/>
  <c r="AD264" i="1" s="1"/>
  <c r="U263" i="1"/>
  <c r="Y263" i="1" s="1"/>
  <c r="AD263" i="1" s="1"/>
  <c r="U262" i="1"/>
  <c r="U261" i="1"/>
  <c r="Y261" i="1" s="1"/>
  <c r="AD261" i="1" s="1"/>
  <c r="U260" i="1"/>
  <c r="U259" i="1"/>
  <c r="Y259" i="1" s="1"/>
  <c r="AD259" i="1" s="1"/>
  <c r="U258" i="1"/>
  <c r="Y258" i="1" s="1"/>
  <c r="AD258" i="1" s="1"/>
  <c r="U257" i="1"/>
  <c r="U256" i="1"/>
  <c r="U255" i="1"/>
  <c r="Y255" i="1" s="1"/>
  <c r="AD255" i="1" s="1"/>
  <c r="U254" i="1"/>
  <c r="Y254" i="1" s="1"/>
  <c r="AD254" i="1" s="1"/>
  <c r="U253" i="1"/>
  <c r="Y253" i="1" s="1"/>
  <c r="AD253" i="1" s="1"/>
  <c r="U252" i="1"/>
  <c r="Y252" i="1" s="1"/>
  <c r="AD252" i="1" s="1"/>
  <c r="U251" i="1"/>
  <c r="Y251" i="1" s="1"/>
  <c r="AD251" i="1" s="1"/>
  <c r="U250" i="1"/>
  <c r="U249" i="1"/>
  <c r="Y249" i="1" s="1"/>
  <c r="AD249" i="1" s="1"/>
  <c r="U248" i="1"/>
  <c r="Y248" i="1" s="1"/>
  <c r="AD248" i="1" s="1"/>
  <c r="U247" i="1"/>
  <c r="Y247" i="1" s="1"/>
  <c r="AD247" i="1" s="1"/>
  <c r="U246" i="1"/>
  <c r="Y246" i="1" s="1"/>
  <c r="AD246" i="1" s="1"/>
  <c r="U245" i="1"/>
  <c r="Y245" i="1" s="1"/>
  <c r="AD245" i="1" s="1"/>
  <c r="U244" i="1"/>
  <c r="U243" i="1"/>
  <c r="Y243" i="1" s="1"/>
  <c r="AD243" i="1" s="1"/>
  <c r="U242" i="1"/>
  <c r="Y242" i="1" s="1"/>
  <c r="AD242" i="1" s="1"/>
  <c r="U241" i="1"/>
  <c r="Y241" i="1" s="1"/>
  <c r="AD241" i="1" s="1"/>
  <c r="U240" i="1"/>
  <c r="Y240" i="1" s="1"/>
  <c r="AD240" i="1" s="1"/>
  <c r="U239" i="1"/>
  <c r="U238" i="1"/>
  <c r="U237" i="1"/>
  <c r="Y237" i="1" s="1"/>
  <c r="AD237" i="1" s="1"/>
  <c r="U236" i="1"/>
  <c r="U235" i="1"/>
  <c r="Y235" i="1" s="1"/>
  <c r="AD235" i="1" s="1"/>
  <c r="U234" i="1"/>
  <c r="Y234" i="1" s="1"/>
  <c r="AD234" i="1" s="1"/>
  <c r="U233" i="1"/>
  <c r="Y233" i="1" s="1"/>
  <c r="AD233" i="1" s="1"/>
  <c r="U232" i="1"/>
  <c r="U231" i="1"/>
  <c r="U230" i="1"/>
  <c r="U229" i="1"/>
  <c r="U228" i="1"/>
  <c r="U227" i="1"/>
  <c r="Y227" i="1" s="1"/>
  <c r="AD227" i="1" s="1"/>
  <c r="U226" i="1"/>
  <c r="U225" i="1"/>
  <c r="U224" i="1"/>
  <c r="U223" i="1"/>
  <c r="Y223" i="1" s="1"/>
  <c r="AD223" i="1" s="1"/>
  <c r="U222" i="1"/>
  <c r="Y222" i="1" s="1"/>
  <c r="AD222" i="1" s="1"/>
  <c r="U221" i="1"/>
  <c r="U220" i="1"/>
  <c r="U219" i="1"/>
  <c r="U218" i="1"/>
  <c r="Y218" i="1" s="1"/>
  <c r="AD218" i="1" s="1"/>
  <c r="U217" i="1"/>
  <c r="Y217" i="1" s="1"/>
  <c r="AD217" i="1" s="1"/>
  <c r="U216" i="1"/>
  <c r="Y216" i="1" s="1"/>
  <c r="AD216" i="1" s="1"/>
  <c r="U215" i="1"/>
  <c r="Y215" i="1" s="1"/>
  <c r="AD215" i="1" s="1"/>
  <c r="U214" i="1"/>
  <c r="Y214" i="1" s="1"/>
  <c r="AD214" i="1" s="1"/>
  <c r="U213" i="1"/>
  <c r="Y213" i="1" s="1"/>
  <c r="AD213" i="1" s="1"/>
  <c r="U212" i="1"/>
  <c r="Y212" i="1" s="1"/>
  <c r="AD212" i="1" s="1"/>
  <c r="U211" i="1"/>
  <c r="Y211" i="1" s="1"/>
  <c r="AD211" i="1" s="1"/>
  <c r="U210" i="1"/>
  <c r="Y210" i="1" s="1"/>
  <c r="AD210" i="1" s="1"/>
  <c r="U209" i="1"/>
  <c r="Y209" i="1" s="1"/>
  <c r="AD209" i="1" s="1"/>
  <c r="U208" i="1"/>
  <c r="Y208" i="1" s="1"/>
  <c r="AD208" i="1" s="1"/>
  <c r="U207" i="1"/>
  <c r="Y207" i="1" s="1"/>
  <c r="AD207" i="1" s="1"/>
  <c r="U206" i="1"/>
  <c r="Y206" i="1" s="1"/>
  <c r="AD206" i="1" s="1"/>
  <c r="U205" i="1"/>
  <c r="Y205" i="1" s="1"/>
  <c r="AD205" i="1" s="1"/>
  <c r="U204" i="1"/>
  <c r="Y204" i="1" s="1"/>
  <c r="AD204" i="1" s="1"/>
  <c r="U203" i="1"/>
  <c r="Y203" i="1" s="1"/>
  <c r="AD203" i="1" s="1"/>
  <c r="U202" i="1"/>
  <c r="Y202" i="1" s="1"/>
  <c r="AD202" i="1" s="1"/>
  <c r="U201" i="1"/>
  <c r="Y201" i="1" s="1"/>
  <c r="AD201" i="1" s="1"/>
  <c r="U200" i="1"/>
  <c r="Y200" i="1" s="1"/>
  <c r="AD200" i="1" s="1"/>
  <c r="U199" i="1"/>
  <c r="Y199" i="1" s="1"/>
  <c r="AD199" i="1" s="1"/>
  <c r="U198" i="1"/>
  <c r="U197" i="1"/>
  <c r="U196" i="1"/>
  <c r="Y196" i="1" s="1"/>
  <c r="AD196" i="1" s="1"/>
  <c r="U195" i="1"/>
  <c r="Y195" i="1" s="1"/>
  <c r="AD195" i="1" s="1"/>
  <c r="U194" i="1"/>
  <c r="U193" i="1"/>
  <c r="Y193" i="1" s="1"/>
  <c r="AD193" i="1" s="1"/>
  <c r="U192" i="1"/>
  <c r="Y192" i="1" s="1"/>
  <c r="AD192" i="1" s="1"/>
  <c r="U191" i="1"/>
  <c r="Y191" i="1" s="1"/>
  <c r="AD191" i="1" s="1"/>
  <c r="U190" i="1"/>
  <c r="U189" i="1"/>
  <c r="U188" i="1"/>
  <c r="U187" i="1"/>
  <c r="U186" i="1"/>
  <c r="Y186" i="1" s="1"/>
  <c r="AD186" i="1" s="1"/>
  <c r="U185" i="1"/>
  <c r="U184" i="1"/>
  <c r="U183" i="1"/>
  <c r="Y183" i="1" s="1"/>
  <c r="AD183" i="1" s="1"/>
  <c r="U182" i="1"/>
  <c r="U181" i="1"/>
  <c r="Y181" i="1" s="1"/>
  <c r="AD181" i="1" s="1"/>
  <c r="U180" i="1"/>
  <c r="Y180" i="1" s="1"/>
  <c r="AD180" i="1" s="1"/>
  <c r="U179" i="1"/>
  <c r="Y179" i="1" s="1"/>
  <c r="AD179" i="1" s="1"/>
  <c r="U178" i="1"/>
  <c r="Y178" i="1" s="1"/>
  <c r="AD178" i="1" s="1"/>
  <c r="U177" i="1"/>
  <c r="Y177" i="1" s="1"/>
  <c r="AD177" i="1" s="1"/>
  <c r="U176" i="1"/>
  <c r="Y176" i="1" s="1"/>
  <c r="AD176" i="1" s="1"/>
  <c r="U175" i="1"/>
  <c r="U174" i="1"/>
  <c r="U173" i="1"/>
  <c r="Y173" i="1" s="1"/>
  <c r="AD173" i="1" s="1"/>
  <c r="U172" i="1"/>
  <c r="U171" i="1"/>
  <c r="Y171" i="1" s="1"/>
  <c r="AD171" i="1" s="1"/>
  <c r="U170" i="1"/>
  <c r="U169" i="1"/>
  <c r="U168" i="1"/>
  <c r="Y168" i="1" s="1"/>
  <c r="AD168" i="1" s="1"/>
  <c r="U167" i="1"/>
  <c r="U166" i="1"/>
  <c r="Y166" i="1" s="1"/>
  <c r="AD166" i="1" s="1"/>
  <c r="U165" i="1"/>
  <c r="Y165" i="1" s="1"/>
  <c r="AD165" i="1" s="1"/>
  <c r="U164" i="1"/>
  <c r="Y164" i="1" s="1"/>
  <c r="AD164" i="1" s="1"/>
  <c r="U163" i="1"/>
  <c r="Y163" i="1" s="1"/>
  <c r="AD163" i="1" s="1"/>
  <c r="U162" i="1"/>
  <c r="Y162" i="1" s="1"/>
  <c r="AD162" i="1" s="1"/>
  <c r="U161" i="1"/>
  <c r="Y161" i="1" s="1"/>
  <c r="AD161" i="1" s="1"/>
  <c r="U160" i="1"/>
  <c r="U159" i="1"/>
  <c r="Y159" i="1" s="1"/>
  <c r="AD159" i="1" s="1"/>
  <c r="U158" i="1"/>
  <c r="U157" i="1"/>
  <c r="Y157" i="1" s="1"/>
  <c r="AD157" i="1" s="1"/>
  <c r="U156" i="1"/>
  <c r="Y156" i="1" s="1"/>
  <c r="AD156" i="1" s="1"/>
  <c r="U155" i="1"/>
  <c r="Y155" i="1" s="1"/>
  <c r="AD155" i="1" s="1"/>
  <c r="U154" i="1"/>
  <c r="U153" i="1"/>
  <c r="U152" i="1"/>
  <c r="U151" i="1"/>
  <c r="Y151" i="1" s="1"/>
  <c r="AD151" i="1" s="1"/>
  <c r="U150" i="1"/>
  <c r="Y150" i="1" s="1"/>
  <c r="AD150" i="1" s="1"/>
  <c r="U149" i="1"/>
  <c r="U148" i="1"/>
  <c r="Y148" i="1" s="1"/>
  <c r="AD148" i="1" s="1"/>
  <c r="U147" i="1"/>
  <c r="Y147" i="1" s="1"/>
  <c r="AD147" i="1" s="1"/>
  <c r="U146" i="1"/>
  <c r="Y146" i="1" s="1"/>
  <c r="AD146" i="1" s="1"/>
  <c r="U145" i="1"/>
  <c r="Y145" i="1" s="1"/>
  <c r="AD145" i="1" s="1"/>
  <c r="U144" i="1"/>
  <c r="Y144" i="1" s="1"/>
  <c r="AD144" i="1" s="1"/>
  <c r="U143" i="1"/>
  <c r="Y143" i="1" s="1"/>
  <c r="AD143" i="1" s="1"/>
  <c r="U142" i="1"/>
  <c r="Y142" i="1" s="1"/>
  <c r="AD142" i="1" s="1"/>
  <c r="U141" i="1"/>
  <c r="Y141" i="1" s="1"/>
  <c r="AD141" i="1" s="1"/>
  <c r="U140" i="1"/>
  <c r="Y140" i="1" s="1"/>
  <c r="AD140" i="1" s="1"/>
  <c r="U139" i="1"/>
  <c r="Y139" i="1" s="1"/>
  <c r="AD139" i="1" s="1"/>
  <c r="U138" i="1"/>
  <c r="Y138" i="1" s="1"/>
  <c r="AD138" i="1" s="1"/>
  <c r="U137" i="1"/>
  <c r="Y137" i="1" s="1"/>
  <c r="AD137" i="1" s="1"/>
  <c r="U136" i="1"/>
  <c r="Y136" i="1" s="1"/>
  <c r="AD136" i="1" s="1"/>
  <c r="U135" i="1"/>
  <c r="Y135" i="1" s="1"/>
  <c r="AD135" i="1" s="1"/>
  <c r="U134" i="1"/>
  <c r="U133" i="1"/>
  <c r="Y133" i="1" s="1"/>
  <c r="AD133" i="1" s="1"/>
  <c r="U132" i="1"/>
  <c r="Y132" i="1" s="1"/>
  <c r="AD132" i="1" s="1"/>
  <c r="U131" i="1"/>
  <c r="U130" i="1"/>
  <c r="U129" i="1"/>
  <c r="Y129" i="1" s="1"/>
  <c r="AD129" i="1" s="1"/>
  <c r="U128" i="1"/>
  <c r="Y128" i="1" s="1"/>
  <c r="AD128" i="1" s="1"/>
  <c r="U127" i="1"/>
  <c r="U126" i="1"/>
  <c r="U125" i="1"/>
  <c r="U124" i="1"/>
  <c r="U123" i="1"/>
  <c r="Y123" i="1" s="1"/>
  <c r="AD123" i="1" s="1"/>
  <c r="U122" i="1"/>
  <c r="Y122" i="1" s="1"/>
  <c r="AD122" i="1" s="1"/>
  <c r="U121" i="1"/>
  <c r="Y121" i="1" s="1"/>
  <c r="AD121" i="1" s="1"/>
  <c r="U120" i="1"/>
  <c r="U119" i="1"/>
  <c r="U118" i="1"/>
  <c r="Y118" i="1" s="1"/>
  <c r="AD118" i="1" s="1"/>
  <c r="U117" i="1"/>
  <c r="Y117" i="1" s="1"/>
  <c r="AD117" i="1" s="1"/>
  <c r="U116" i="1"/>
  <c r="Y116" i="1" s="1"/>
  <c r="AD116" i="1" s="1"/>
  <c r="U115" i="1"/>
  <c r="Y115" i="1" s="1"/>
  <c r="AD115" i="1" s="1"/>
  <c r="U114" i="1"/>
  <c r="Y114" i="1" s="1"/>
  <c r="AD114" i="1" s="1"/>
  <c r="U113" i="1"/>
  <c r="Y113" i="1" s="1"/>
  <c r="AD113" i="1" s="1"/>
  <c r="U112" i="1"/>
  <c r="Y112" i="1" s="1"/>
  <c r="AD112" i="1" s="1"/>
  <c r="U111" i="1"/>
  <c r="Y111" i="1" s="1"/>
  <c r="AD111" i="1" s="1"/>
  <c r="U110" i="1"/>
  <c r="U109" i="1"/>
  <c r="Y109" i="1" s="1"/>
  <c r="AD109" i="1" s="1"/>
  <c r="U108" i="1"/>
  <c r="U107" i="1"/>
  <c r="Y107" i="1" s="1"/>
  <c r="AD107" i="1" s="1"/>
  <c r="U106" i="1"/>
  <c r="Y106" i="1" s="1"/>
  <c r="AD106" i="1" s="1"/>
  <c r="U105" i="1"/>
  <c r="Y105" i="1" s="1"/>
  <c r="AD105" i="1" s="1"/>
  <c r="U104" i="1"/>
  <c r="Y104" i="1" s="1"/>
  <c r="AD104" i="1" s="1"/>
  <c r="U103" i="1"/>
  <c r="Y103" i="1" s="1"/>
  <c r="AD103" i="1" s="1"/>
  <c r="U102" i="1"/>
  <c r="U101" i="1"/>
  <c r="U100" i="1"/>
  <c r="Y100" i="1" s="1"/>
  <c r="AD100" i="1" s="1"/>
  <c r="U99" i="1"/>
  <c r="Y99" i="1" s="1"/>
  <c r="AD99" i="1" s="1"/>
  <c r="U98" i="1"/>
  <c r="Y98" i="1" s="1"/>
  <c r="AD98" i="1" s="1"/>
  <c r="U97" i="1"/>
  <c r="Y97" i="1" s="1"/>
  <c r="AD97" i="1" s="1"/>
  <c r="U96" i="1"/>
  <c r="Y96" i="1" s="1"/>
  <c r="AD96" i="1" s="1"/>
  <c r="U95" i="1"/>
  <c r="Y95" i="1" s="1"/>
  <c r="AD95" i="1" s="1"/>
  <c r="U94" i="1"/>
  <c r="Y94" i="1" s="1"/>
  <c r="AD94" i="1" s="1"/>
  <c r="U93" i="1"/>
  <c r="Y93" i="1" s="1"/>
  <c r="AD93" i="1" s="1"/>
  <c r="U92" i="1"/>
  <c r="Y92" i="1" s="1"/>
  <c r="AD92" i="1" s="1"/>
  <c r="U91" i="1"/>
  <c r="Y91" i="1" s="1"/>
  <c r="AD91" i="1" s="1"/>
  <c r="U90" i="1"/>
  <c r="U89" i="1"/>
  <c r="Y89" i="1" s="1"/>
  <c r="AD89" i="1" s="1"/>
  <c r="U88" i="1"/>
  <c r="U87" i="1"/>
  <c r="Y87" i="1" s="1"/>
  <c r="AD87" i="1" s="1"/>
  <c r="U86" i="1"/>
  <c r="Y86" i="1" s="1"/>
  <c r="AD86" i="1" s="1"/>
  <c r="U85" i="1"/>
  <c r="Y85" i="1" s="1"/>
  <c r="AD85" i="1" s="1"/>
  <c r="U84" i="1"/>
  <c r="Y84" i="1" s="1"/>
  <c r="AD84" i="1" s="1"/>
  <c r="U83" i="1"/>
  <c r="Y83" i="1" s="1"/>
  <c r="AD83" i="1" s="1"/>
  <c r="U82" i="1"/>
  <c r="Y82" i="1" s="1"/>
  <c r="AD82" i="1" s="1"/>
  <c r="U81" i="1"/>
  <c r="Y81" i="1" s="1"/>
  <c r="AD81" i="1" s="1"/>
  <c r="U80" i="1"/>
  <c r="Y80" i="1" s="1"/>
  <c r="AD80" i="1" s="1"/>
  <c r="U79" i="1"/>
  <c r="Y79" i="1" s="1"/>
  <c r="AD79" i="1" s="1"/>
  <c r="U78" i="1"/>
  <c r="Y78" i="1" s="1"/>
  <c r="AD78" i="1" s="1"/>
  <c r="U77" i="1"/>
  <c r="Y77" i="1" s="1"/>
  <c r="AD77" i="1" s="1"/>
  <c r="U76" i="1"/>
  <c r="Y76" i="1" s="1"/>
  <c r="AD76" i="1" s="1"/>
  <c r="U75" i="1"/>
  <c r="U74" i="1"/>
  <c r="Y74" i="1" s="1"/>
  <c r="AD74" i="1" s="1"/>
  <c r="U73" i="1"/>
  <c r="Y73" i="1" s="1"/>
  <c r="AD73" i="1" s="1"/>
  <c r="U72" i="1"/>
  <c r="U71" i="1"/>
  <c r="U70" i="1"/>
  <c r="U69" i="1"/>
  <c r="U68" i="1"/>
  <c r="U67" i="1"/>
  <c r="Y67" i="1" s="1"/>
  <c r="AD67" i="1" s="1"/>
  <c r="U66" i="1"/>
  <c r="Y66" i="1" s="1"/>
  <c r="AD66" i="1" s="1"/>
  <c r="U65" i="1"/>
  <c r="Y65" i="1" s="1"/>
  <c r="AD65" i="1" s="1"/>
  <c r="U64" i="1"/>
  <c r="Y64" i="1" s="1"/>
  <c r="AD64" i="1" s="1"/>
  <c r="U63" i="1"/>
  <c r="U62" i="1"/>
  <c r="U61" i="1"/>
  <c r="Y61" i="1" s="1"/>
  <c r="AD61" i="1" s="1"/>
  <c r="U60" i="1"/>
  <c r="Y60" i="1" s="1"/>
  <c r="AD60" i="1" s="1"/>
  <c r="U59" i="1"/>
  <c r="Y59" i="1" s="1"/>
  <c r="AD59" i="1" s="1"/>
  <c r="U58" i="1"/>
  <c r="Y58" i="1" s="1"/>
  <c r="AD58" i="1" s="1"/>
  <c r="U57" i="1"/>
  <c r="Y57" i="1" s="1"/>
  <c r="AD57" i="1" s="1"/>
  <c r="U56" i="1"/>
  <c r="Y56" i="1" s="1"/>
  <c r="AD56" i="1" s="1"/>
  <c r="U55" i="1"/>
  <c r="U54" i="1"/>
  <c r="U53" i="1"/>
  <c r="Y53" i="1" s="1"/>
  <c r="AD53" i="1" s="1"/>
  <c r="U52" i="1"/>
  <c r="Y52" i="1" s="1"/>
  <c r="AD52" i="1" s="1"/>
  <c r="U51" i="1"/>
  <c r="Y51" i="1" s="1"/>
  <c r="AD51" i="1" s="1"/>
  <c r="U50" i="1"/>
  <c r="Y50" i="1" s="1"/>
  <c r="AD50" i="1" s="1"/>
  <c r="U49" i="1"/>
  <c r="Y49" i="1" s="1"/>
  <c r="AD49" i="1" s="1"/>
  <c r="U48" i="1"/>
  <c r="U47" i="1"/>
  <c r="Y47" i="1" s="1"/>
  <c r="AD47" i="1" s="1"/>
  <c r="U46" i="1"/>
  <c r="U45" i="1"/>
  <c r="Y45" i="1" s="1"/>
  <c r="AD45" i="1" s="1"/>
  <c r="U44" i="1"/>
  <c r="Y44" i="1" s="1"/>
  <c r="AD44" i="1" s="1"/>
  <c r="U43" i="1"/>
  <c r="Y43" i="1" s="1"/>
  <c r="AD43" i="1" s="1"/>
  <c r="U42" i="1"/>
  <c r="Y42" i="1" s="1"/>
  <c r="AD42" i="1" s="1"/>
  <c r="U41" i="1"/>
  <c r="Y41" i="1" s="1"/>
  <c r="AD41" i="1" s="1"/>
  <c r="U40" i="1"/>
  <c r="Y40" i="1" s="1"/>
  <c r="AD40" i="1" s="1"/>
  <c r="U39" i="1"/>
  <c r="Y39" i="1" s="1"/>
  <c r="AD39" i="1" s="1"/>
  <c r="U38" i="1"/>
  <c r="U37" i="1"/>
  <c r="Y37" i="1" s="1"/>
  <c r="AD37" i="1" s="1"/>
  <c r="U36" i="1"/>
  <c r="Y36" i="1" s="1"/>
  <c r="AD36" i="1" s="1"/>
  <c r="U35" i="1"/>
  <c r="U34" i="1"/>
  <c r="Y34" i="1" s="1"/>
  <c r="AD34" i="1" s="1"/>
  <c r="U33" i="1"/>
  <c r="Y33" i="1" s="1"/>
  <c r="AD33" i="1" s="1"/>
  <c r="U32" i="1"/>
  <c r="Y32" i="1" s="1"/>
  <c r="AD32" i="1" s="1"/>
  <c r="U31" i="1"/>
  <c r="Y31" i="1" s="1"/>
  <c r="AD31" i="1" s="1"/>
  <c r="U30" i="1"/>
  <c r="U29" i="1"/>
  <c r="Y29" i="1" s="1"/>
  <c r="AD29" i="1" s="1"/>
  <c r="U28" i="1"/>
  <c r="Y28" i="1" s="1"/>
  <c r="AD28" i="1" s="1"/>
  <c r="U27" i="1"/>
  <c r="Y27" i="1" s="1"/>
  <c r="AD27" i="1" s="1"/>
  <c r="U26" i="1"/>
  <c r="U25" i="1"/>
  <c r="U24" i="1"/>
  <c r="Y24" i="1" s="1"/>
  <c r="AD24" i="1" s="1"/>
  <c r="U23" i="1"/>
  <c r="Y23" i="1" s="1"/>
  <c r="AD23" i="1" s="1"/>
  <c r="U22" i="1"/>
  <c r="Y22" i="1" s="1"/>
  <c r="AD22" i="1" s="1"/>
  <c r="U21" i="1"/>
  <c r="Y21" i="1" s="1"/>
  <c r="AD21" i="1" s="1"/>
  <c r="U20" i="1"/>
  <c r="U19" i="1"/>
  <c r="Y19" i="1" s="1"/>
  <c r="AD19" i="1" s="1"/>
  <c r="U18" i="1"/>
  <c r="Y18" i="1" s="1"/>
  <c r="AD18" i="1" s="1"/>
  <c r="U17" i="1"/>
  <c r="Y17" i="1" s="1"/>
  <c r="AD17" i="1" s="1"/>
  <c r="U16" i="1"/>
  <c r="U15" i="1"/>
  <c r="U14" i="1"/>
  <c r="U13" i="1"/>
  <c r="Y13" i="1" s="1"/>
  <c r="AD13" i="1" s="1"/>
  <c r="U12" i="1"/>
  <c r="Y12" i="1" s="1"/>
  <c r="AD12" i="1" s="1"/>
  <c r="U11" i="1"/>
  <c r="U10" i="1"/>
  <c r="Y10" i="1" s="1"/>
  <c r="AD10" i="1" s="1"/>
  <c r="U9" i="1"/>
  <c r="Y9" i="1" s="1"/>
  <c r="AD9" i="1" s="1"/>
  <c r="U8" i="1"/>
  <c r="Y8" i="1" s="1"/>
  <c r="AD8" i="1" s="1"/>
  <c r="U7" i="1"/>
  <c r="Y7" i="1" s="1"/>
  <c r="AD7" i="1" s="1"/>
  <c r="U6" i="1"/>
  <c r="Y6" i="1" s="1"/>
  <c r="AD6" i="1" s="1"/>
  <c r="U5" i="1"/>
  <c r="Y5" i="1" s="1"/>
  <c r="AD5" i="1" s="1"/>
  <c r="U4" i="1"/>
  <c r="Y4" i="1" s="1"/>
  <c r="AD4" i="1" s="1"/>
  <c r="U3" i="1"/>
  <c r="Y3" i="1" s="1"/>
  <c r="AD3" i="1" s="1"/>
  <c r="U2" i="1"/>
  <c r="T1310" i="1"/>
  <c r="S1310" i="1"/>
  <c r="R1310" i="1"/>
  <c r="AU1310" i="1" s="1"/>
  <c r="BQ1310" i="1" s="1"/>
  <c r="T1309" i="1"/>
  <c r="S1309" i="1"/>
  <c r="R1309" i="1"/>
  <c r="AU1309" i="1" s="1"/>
  <c r="BQ1309" i="1" s="1"/>
  <c r="T1308" i="1"/>
  <c r="S1308" i="1"/>
  <c r="R1308" i="1"/>
  <c r="AU1308" i="1" s="1"/>
  <c r="BQ1308" i="1" s="1"/>
  <c r="T1307" i="1"/>
  <c r="S1307" i="1"/>
  <c r="R1307" i="1"/>
  <c r="AU1307" i="1" s="1"/>
  <c r="BQ1307" i="1" s="1"/>
  <c r="T1306" i="1"/>
  <c r="S1306" i="1"/>
  <c r="R1306" i="1"/>
  <c r="AU1306" i="1" s="1"/>
  <c r="BQ1306" i="1" s="1"/>
  <c r="T1305" i="1"/>
  <c r="S1305" i="1"/>
  <c r="R1305" i="1"/>
  <c r="AU1305" i="1" s="1"/>
  <c r="BQ1305" i="1" s="1"/>
  <c r="T1304" i="1"/>
  <c r="S1304" i="1"/>
  <c r="R1304" i="1"/>
  <c r="AU1304" i="1" s="1"/>
  <c r="BQ1304" i="1" s="1"/>
  <c r="T1303" i="1"/>
  <c r="S1303" i="1"/>
  <c r="R1303" i="1"/>
  <c r="AU1303" i="1" s="1"/>
  <c r="BQ1303" i="1" s="1"/>
  <c r="T1302" i="1"/>
  <c r="S1302" i="1"/>
  <c r="R1302" i="1"/>
  <c r="AU1302" i="1" s="1"/>
  <c r="BQ1302" i="1" s="1"/>
  <c r="T1301" i="1"/>
  <c r="S1301" i="1"/>
  <c r="R1301" i="1"/>
  <c r="AU1301" i="1" s="1"/>
  <c r="BQ1301" i="1" s="1"/>
  <c r="T1300" i="1"/>
  <c r="S1300" i="1"/>
  <c r="R1300" i="1"/>
  <c r="AU1300" i="1" s="1"/>
  <c r="BQ1300" i="1" s="1"/>
  <c r="T1299" i="1"/>
  <c r="S1299" i="1"/>
  <c r="R1299" i="1"/>
  <c r="AU1299" i="1" s="1"/>
  <c r="BQ1299" i="1" s="1"/>
  <c r="T1298" i="1"/>
  <c r="S1298" i="1"/>
  <c r="R1298" i="1"/>
  <c r="AU1298" i="1" s="1"/>
  <c r="BQ1298" i="1" s="1"/>
  <c r="T1297" i="1"/>
  <c r="S1297" i="1"/>
  <c r="R1297" i="1"/>
  <c r="AU1297" i="1" s="1"/>
  <c r="BQ1297" i="1" s="1"/>
  <c r="T1296" i="1"/>
  <c r="S1296" i="1"/>
  <c r="R1296" i="1"/>
  <c r="AU1296" i="1" s="1"/>
  <c r="BQ1296" i="1" s="1"/>
  <c r="T1295" i="1"/>
  <c r="S1295" i="1"/>
  <c r="R1295" i="1"/>
  <c r="AU1295" i="1" s="1"/>
  <c r="BQ1295" i="1" s="1"/>
  <c r="T1294" i="1"/>
  <c r="S1294" i="1"/>
  <c r="R1294" i="1"/>
  <c r="AU1294" i="1" s="1"/>
  <c r="BQ1294" i="1" s="1"/>
  <c r="T1293" i="1"/>
  <c r="S1293" i="1"/>
  <c r="R1293" i="1"/>
  <c r="AU1293" i="1" s="1"/>
  <c r="BQ1293" i="1" s="1"/>
  <c r="T1292" i="1"/>
  <c r="S1292" i="1"/>
  <c r="R1292" i="1"/>
  <c r="AU1292" i="1" s="1"/>
  <c r="BQ1292" i="1" s="1"/>
  <c r="T1291" i="1"/>
  <c r="S1291" i="1"/>
  <c r="R1291" i="1"/>
  <c r="AU1291" i="1" s="1"/>
  <c r="BQ1291" i="1" s="1"/>
  <c r="T1290" i="1"/>
  <c r="S1290" i="1"/>
  <c r="R1290" i="1"/>
  <c r="AU1290" i="1" s="1"/>
  <c r="BQ1290" i="1" s="1"/>
  <c r="T1289" i="1"/>
  <c r="S1289" i="1"/>
  <c r="R1289" i="1"/>
  <c r="AU1289" i="1" s="1"/>
  <c r="BQ1289" i="1" s="1"/>
  <c r="T1288" i="1"/>
  <c r="S1288" i="1"/>
  <c r="R1288" i="1"/>
  <c r="AU1288" i="1" s="1"/>
  <c r="BQ1288" i="1" s="1"/>
  <c r="T1287" i="1"/>
  <c r="S1287" i="1"/>
  <c r="R1287" i="1"/>
  <c r="AU1287" i="1" s="1"/>
  <c r="BQ1287" i="1" s="1"/>
  <c r="T1286" i="1"/>
  <c r="S1286" i="1"/>
  <c r="R1286" i="1"/>
  <c r="AU1286" i="1" s="1"/>
  <c r="BQ1286" i="1" s="1"/>
  <c r="T1285" i="1"/>
  <c r="S1285" i="1"/>
  <c r="R1285" i="1"/>
  <c r="AU1285" i="1" s="1"/>
  <c r="BQ1285" i="1" s="1"/>
  <c r="T1284" i="1"/>
  <c r="S1284" i="1"/>
  <c r="R1284" i="1"/>
  <c r="AU1284" i="1" s="1"/>
  <c r="BQ1284" i="1" s="1"/>
  <c r="T1283" i="1"/>
  <c r="S1283" i="1"/>
  <c r="R1283" i="1"/>
  <c r="AU1283" i="1" s="1"/>
  <c r="BQ1283" i="1" s="1"/>
  <c r="T1282" i="1"/>
  <c r="S1282" i="1"/>
  <c r="R1282" i="1"/>
  <c r="AU1282" i="1" s="1"/>
  <c r="BQ1282" i="1" s="1"/>
  <c r="T1281" i="1"/>
  <c r="S1281" i="1"/>
  <c r="R1281" i="1"/>
  <c r="AU1281" i="1" s="1"/>
  <c r="BQ1281" i="1" s="1"/>
  <c r="T1280" i="1"/>
  <c r="S1280" i="1"/>
  <c r="R1280" i="1"/>
  <c r="AU1280" i="1" s="1"/>
  <c r="BQ1280" i="1" s="1"/>
  <c r="T1279" i="1"/>
  <c r="S1279" i="1"/>
  <c r="R1279" i="1"/>
  <c r="AU1279" i="1" s="1"/>
  <c r="BQ1279" i="1" s="1"/>
  <c r="T1278" i="1"/>
  <c r="S1278" i="1"/>
  <c r="R1278" i="1"/>
  <c r="AU1278" i="1" s="1"/>
  <c r="BQ1278" i="1" s="1"/>
  <c r="T1277" i="1"/>
  <c r="S1277" i="1"/>
  <c r="R1277" i="1"/>
  <c r="AU1277" i="1" s="1"/>
  <c r="BQ1277" i="1" s="1"/>
  <c r="T1276" i="1"/>
  <c r="S1276" i="1"/>
  <c r="R1276" i="1"/>
  <c r="AU1276" i="1" s="1"/>
  <c r="BQ1276" i="1" s="1"/>
  <c r="T1275" i="1"/>
  <c r="S1275" i="1"/>
  <c r="R1275" i="1"/>
  <c r="AU1275" i="1" s="1"/>
  <c r="BQ1275" i="1" s="1"/>
  <c r="T1274" i="1"/>
  <c r="S1274" i="1"/>
  <c r="R1274" i="1"/>
  <c r="AU1274" i="1" s="1"/>
  <c r="BQ1274" i="1" s="1"/>
  <c r="T1273" i="1"/>
  <c r="S1273" i="1"/>
  <c r="R1273" i="1"/>
  <c r="AU1273" i="1" s="1"/>
  <c r="BQ1273" i="1" s="1"/>
  <c r="T1272" i="1"/>
  <c r="S1272" i="1"/>
  <c r="R1272" i="1"/>
  <c r="AU1272" i="1" s="1"/>
  <c r="BQ1272" i="1" s="1"/>
  <c r="T1271" i="1"/>
  <c r="S1271" i="1"/>
  <c r="R1271" i="1"/>
  <c r="AU1271" i="1" s="1"/>
  <c r="BQ1271" i="1" s="1"/>
  <c r="T1270" i="1"/>
  <c r="S1270" i="1"/>
  <c r="R1270" i="1"/>
  <c r="AU1270" i="1" s="1"/>
  <c r="BQ1270" i="1" s="1"/>
  <c r="T1269" i="1"/>
  <c r="S1269" i="1"/>
  <c r="R1269" i="1"/>
  <c r="AU1269" i="1" s="1"/>
  <c r="BQ1269" i="1" s="1"/>
  <c r="T1268" i="1"/>
  <c r="S1268" i="1"/>
  <c r="R1268" i="1"/>
  <c r="AU1268" i="1" s="1"/>
  <c r="BQ1268" i="1" s="1"/>
  <c r="T1267" i="1"/>
  <c r="S1267" i="1"/>
  <c r="R1267" i="1"/>
  <c r="AU1267" i="1" s="1"/>
  <c r="BQ1267" i="1" s="1"/>
  <c r="T1266" i="1"/>
  <c r="S1266" i="1"/>
  <c r="R1266" i="1"/>
  <c r="AU1266" i="1" s="1"/>
  <c r="BQ1266" i="1" s="1"/>
  <c r="T1265" i="1"/>
  <c r="S1265" i="1"/>
  <c r="R1265" i="1"/>
  <c r="AU1265" i="1" s="1"/>
  <c r="BQ1265" i="1" s="1"/>
  <c r="T1264" i="1"/>
  <c r="S1264" i="1"/>
  <c r="R1264" i="1"/>
  <c r="AU1264" i="1" s="1"/>
  <c r="BQ1264" i="1" s="1"/>
  <c r="T1263" i="1"/>
  <c r="S1263" i="1"/>
  <c r="R1263" i="1"/>
  <c r="AU1263" i="1" s="1"/>
  <c r="BQ1263" i="1" s="1"/>
  <c r="T1262" i="1"/>
  <c r="S1262" i="1"/>
  <c r="R1262" i="1"/>
  <c r="AU1262" i="1" s="1"/>
  <c r="BQ1262" i="1" s="1"/>
  <c r="T1261" i="1"/>
  <c r="S1261" i="1"/>
  <c r="R1261" i="1"/>
  <c r="AU1261" i="1" s="1"/>
  <c r="BQ1261" i="1" s="1"/>
  <c r="T1260" i="1"/>
  <c r="S1260" i="1"/>
  <c r="R1260" i="1"/>
  <c r="AU1260" i="1" s="1"/>
  <c r="BQ1260" i="1" s="1"/>
  <c r="T1259" i="1"/>
  <c r="S1259" i="1"/>
  <c r="R1259" i="1"/>
  <c r="AU1259" i="1" s="1"/>
  <c r="BQ1259" i="1" s="1"/>
  <c r="T1258" i="1"/>
  <c r="S1258" i="1"/>
  <c r="R1258" i="1"/>
  <c r="AU1258" i="1" s="1"/>
  <c r="BQ1258" i="1" s="1"/>
  <c r="T1257" i="1"/>
  <c r="S1257" i="1"/>
  <c r="R1257" i="1"/>
  <c r="AU1257" i="1" s="1"/>
  <c r="BQ1257" i="1" s="1"/>
  <c r="T1256" i="1"/>
  <c r="S1256" i="1"/>
  <c r="R1256" i="1"/>
  <c r="AU1256" i="1" s="1"/>
  <c r="BQ1256" i="1" s="1"/>
  <c r="T1255" i="1"/>
  <c r="S1255" i="1"/>
  <c r="R1255" i="1"/>
  <c r="AU1255" i="1" s="1"/>
  <c r="BQ1255" i="1" s="1"/>
  <c r="T1254" i="1"/>
  <c r="S1254" i="1"/>
  <c r="R1254" i="1"/>
  <c r="AU1254" i="1" s="1"/>
  <c r="BQ1254" i="1" s="1"/>
  <c r="T1253" i="1"/>
  <c r="S1253" i="1"/>
  <c r="R1253" i="1"/>
  <c r="AU1253" i="1" s="1"/>
  <c r="BQ1253" i="1" s="1"/>
  <c r="T1252" i="1"/>
  <c r="S1252" i="1"/>
  <c r="R1252" i="1"/>
  <c r="AU1252" i="1" s="1"/>
  <c r="BQ1252" i="1" s="1"/>
  <c r="T1251" i="1"/>
  <c r="S1251" i="1"/>
  <c r="R1251" i="1"/>
  <c r="AU1251" i="1" s="1"/>
  <c r="BQ1251" i="1" s="1"/>
  <c r="T1250" i="1"/>
  <c r="S1250" i="1"/>
  <c r="R1250" i="1"/>
  <c r="AU1250" i="1" s="1"/>
  <c r="BQ1250" i="1" s="1"/>
  <c r="T1249" i="1"/>
  <c r="S1249" i="1"/>
  <c r="R1249" i="1"/>
  <c r="AU1249" i="1" s="1"/>
  <c r="BQ1249" i="1" s="1"/>
  <c r="T1248" i="1"/>
  <c r="S1248" i="1"/>
  <c r="R1248" i="1"/>
  <c r="AU1248" i="1" s="1"/>
  <c r="BQ1248" i="1" s="1"/>
  <c r="T1247" i="1"/>
  <c r="S1247" i="1"/>
  <c r="R1247" i="1"/>
  <c r="AU1247" i="1" s="1"/>
  <c r="BQ1247" i="1" s="1"/>
  <c r="T1246" i="1"/>
  <c r="S1246" i="1"/>
  <c r="R1246" i="1"/>
  <c r="AU1246" i="1" s="1"/>
  <c r="BQ1246" i="1" s="1"/>
  <c r="T1245" i="1"/>
  <c r="S1245" i="1"/>
  <c r="R1245" i="1"/>
  <c r="AU1245" i="1" s="1"/>
  <c r="BQ1245" i="1" s="1"/>
  <c r="T1244" i="1"/>
  <c r="S1244" i="1"/>
  <c r="R1244" i="1"/>
  <c r="AU1244" i="1" s="1"/>
  <c r="BQ1244" i="1" s="1"/>
  <c r="T1243" i="1"/>
  <c r="S1243" i="1"/>
  <c r="R1243" i="1"/>
  <c r="AU1243" i="1" s="1"/>
  <c r="BQ1243" i="1" s="1"/>
  <c r="T1242" i="1"/>
  <c r="S1242" i="1"/>
  <c r="R1242" i="1"/>
  <c r="AU1242" i="1" s="1"/>
  <c r="BQ1242" i="1" s="1"/>
  <c r="T1241" i="1"/>
  <c r="S1241" i="1"/>
  <c r="R1241" i="1"/>
  <c r="AU1241" i="1" s="1"/>
  <c r="BQ1241" i="1" s="1"/>
  <c r="T1240" i="1"/>
  <c r="S1240" i="1"/>
  <c r="R1240" i="1"/>
  <c r="AU1240" i="1" s="1"/>
  <c r="BQ1240" i="1" s="1"/>
  <c r="T1239" i="1"/>
  <c r="S1239" i="1"/>
  <c r="R1239" i="1"/>
  <c r="AU1239" i="1" s="1"/>
  <c r="BQ1239" i="1" s="1"/>
  <c r="T1238" i="1"/>
  <c r="S1238" i="1"/>
  <c r="R1238" i="1"/>
  <c r="AU1238" i="1" s="1"/>
  <c r="BQ1238" i="1" s="1"/>
  <c r="T1237" i="1"/>
  <c r="S1237" i="1"/>
  <c r="R1237" i="1"/>
  <c r="AU1237" i="1" s="1"/>
  <c r="BQ1237" i="1" s="1"/>
  <c r="T1236" i="1"/>
  <c r="S1236" i="1"/>
  <c r="R1236" i="1"/>
  <c r="AU1236" i="1" s="1"/>
  <c r="BQ1236" i="1" s="1"/>
  <c r="T1235" i="1"/>
  <c r="S1235" i="1"/>
  <c r="R1235" i="1"/>
  <c r="AU1235" i="1" s="1"/>
  <c r="BQ1235" i="1" s="1"/>
  <c r="T1234" i="1"/>
  <c r="S1234" i="1"/>
  <c r="R1234" i="1"/>
  <c r="AU1234" i="1" s="1"/>
  <c r="BQ1234" i="1" s="1"/>
  <c r="T1233" i="1"/>
  <c r="S1233" i="1"/>
  <c r="R1233" i="1"/>
  <c r="AU1233" i="1" s="1"/>
  <c r="BQ1233" i="1" s="1"/>
  <c r="T1232" i="1"/>
  <c r="S1232" i="1"/>
  <c r="R1232" i="1"/>
  <c r="AU1232" i="1" s="1"/>
  <c r="BQ1232" i="1" s="1"/>
  <c r="T1231" i="1"/>
  <c r="S1231" i="1"/>
  <c r="R1231" i="1"/>
  <c r="AU1231" i="1" s="1"/>
  <c r="BQ1231" i="1" s="1"/>
  <c r="T1230" i="1"/>
  <c r="S1230" i="1"/>
  <c r="R1230" i="1"/>
  <c r="AU1230" i="1" s="1"/>
  <c r="BQ1230" i="1" s="1"/>
  <c r="T1229" i="1"/>
  <c r="S1229" i="1"/>
  <c r="R1229" i="1"/>
  <c r="AU1229" i="1" s="1"/>
  <c r="BQ1229" i="1" s="1"/>
  <c r="T1228" i="1"/>
  <c r="S1228" i="1"/>
  <c r="R1228" i="1"/>
  <c r="AU1228" i="1" s="1"/>
  <c r="BQ1228" i="1" s="1"/>
  <c r="T1227" i="1"/>
  <c r="S1227" i="1"/>
  <c r="R1227" i="1"/>
  <c r="AU1227" i="1" s="1"/>
  <c r="BQ1227" i="1" s="1"/>
  <c r="T1226" i="1"/>
  <c r="S1226" i="1"/>
  <c r="R1226" i="1"/>
  <c r="AU1226" i="1" s="1"/>
  <c r="BQ1226" i="1" s="1"/>
  <c r="T1225" i="1"/>
  <c r="S1225" i="1"/>
  <c r="R1225" i="1"/>
  <c r="AU1225" i="1" s="1"/>
  <c r="BQ1225" i="1" s="1"/>
  <c r="T1224" i="1"/>
  <c r="S1224" i="1"/>
  <c r="R1224" i="1"/>
  <c r="AU1224" i="1" s="1"/>
  <c r="BQ1224" i="1" s="1"/>
  <c r="T1223" i="1"/>
  <c r="S1223" i="1"/>
  <c r="R1223" i="1"/>
  <c r="AU1223" i="1" s="1"/>
  <c r="BQ1223" i="1" s="1"/>
  <c r="T1222" i="1"/>
  <c r="S1222" i="1"/>
  <c r="R1222" i="1"/>
  <c r="AU1222" i="1" s="1"/>
  <c r="BQ1222" i="1" s="1"/>
  <c r="T1221" i="1"/>
  <c r="S1221" i="1"/>
  <c r="R1221" i="1"/>
  <c r="AU1221" i="1" s="1"/>
  <c r="BQ1221" i="1" s="1"/>
  <c r="T1220" i="1"/>
  <c r="S1220" i="1"/>
  <c r="R1220" i="1"/>
  <c r="AU1220" i="1" s="1"/>
  <c r="BQ1220" i="1" s="1"/>
  <c r="T1219" i="1"/>
  <c r="S1219" i="1"/>
  <c r="R1219" i="1"/>
  <c r="AU1219" i="1" s="1"/>
  <c r="BQ1219" i="1" s="1"/>
  <c r="T1218" i="1"/>
  <c r="S1218" i="1"/>
  <c r="R1218" i="1"/>
  <c r="AU1218" i="1" s="1"/>
  <c r="BQ1218" i="1" s="1"/>
  <c r="T1217" i="1"/>
  <c r="S1217" i="1"/>
  <c r="R1217" i="1"/>
  <c r="AU1217" i="1" s="1"/>
  <c r="BQ1217" i="1" s="1"/>
  <c r="T1216" i="1"/>
  <c r="S1216" i="1"/>
  <c r="R1216" i="1"/>
  <c r="AU1216" i="1" s="1"/>
  <c r="BQ1216" i="1" s="1"/>
  <c r="T1215" i="1"/>
  <c r="S1215" i="1"/>
  <c r="R1215" i="1"/>
  <c r="AU1215" i="1" s="1"/>
  <c r="BQ1215" i="1" s="1"/>
  <c r="T1214" i="1"/>
  <c r="S1214" i="1"/>
  <c r="R1214" i="1"/>
  <c r="AU1214" i="1" s="1"/>
  <c r="BQ1214" i="1" s="1"/>
  <c r="T1213" i="1"/>
  <c r="S1213" i="1"/>
  <c r="R1213" i="1"/>
  <c r="AU1213" i="1" s="1"/>
  <c r="BQ1213" i="1" s="1"/>
  <c r="T1212" i="1"/>
  <c r="S1212" i="1"/>
  <c r="R1212" i="1"/>
  <c r="AU1212" i="1" s="1"/>
  <c r="BQ1212" i="1" s="1"/>
  <c r="T1211" i="1"/>
  <c r="S1211" i="1"/>
  <c r="R1211" i="1"/>
  <c r="AU1211" i="1" s="1"/>
  <c r="BQ1211" i="1" s="1"/>
  <c r="T1210" i="1"/>
  <c r="S1210" i="1"/>
  <c r="R1210" i="1"/>
  <c r="AU1210" i="1" s="1"/>
  <c r="BQ1210" i="1" s="1"/>
  <c r="T1209" i="1"/>
  <c r="S1209" i="1"/>
  <c r="R1209" i="1"/>
  <c r="AU1209" i="1" s="1"/>
  <c r="BQ1209" i="1" s="1"/>
  <c r="T1208" i="1"/>
  <c r="S1208" i="1"/>
  <c r="R1208" i="1"/>
  <c r="AU1208" i="1" s="1"/>
  <c r="BQ1208" i="1" s="1"/>
  <c r="T1207" i="1"/>
  <c r="S1207" i="1"/>
  <c r="R1207" i="1"/>
  <c r="AU1207" i="1" s="1"/>
  <c r="BQ1207" i="1" s="1"/>
  <c r="T1206" i="1"/>
  <c r="S1206" i="1"/>
  <c r="R1206" i="1"/>
  <c r="AU1206" i="1" s="1"/>
  <c r="BQ1206" i="1" s="1"/>
  <c r="T1205" i="1"/>
  <c r="S1205" i="1"/>
  <c r="R1205" i="1"/>
  <c r="AU1205" i="1" s="1"/>
  <c r="BQ1205" i="1" s="1"/>
  <c r="T1204" i="1"/>
  <c r="S1204" i="1"/>
  <c r="R1204" i="1"/>
  <c r="AU1204" i="1" s="1"/>
  <c r="BQ1204" i="1" s="1"/>
  <c r="T1203" i="1"/>
  <c r="S1203" i="1"/>
  <c r="R1203" i="1"/>
  <c r="AU1203" i="1" s="1"/>
  <c r="BQ1203" i="1" s="1"/>
  <c r="T1202" i="1"/>
  <c r="S1202" i="1"/>
  <c r="R1202" i="1"/>
  <c r="AU1202" i="1" s="1"/>
  <c r="BQ1202" i="1" s="1"/>
  <c r="T1201" i="1"/>
  <c r="S1201" i="1"/>
  <c r="R1201" i="1"/>
  <c r="AU1201" i="1" s="1"/>
  <c r="BQ1201" i="1" s="1"/>
  <c r="T1200" i="1"/>
  <c r="S1200" i="1"/>
  <c r="R1200" i="1"/>
  <c r="AU1200" i="1" s="1"/>
  <c r="BQ1200" i="1" s="1"/>
  <c r="T1199" i="1"/>
  <c r="S1199" i="1"/>
  <c r="R1199" i="1"/>
  <c r="AU1199" i="1" s="1"/>
  <c r="BQ1199" i="1" s="1"/>
  <c r="T1198" i="1"/>
  <c r="S1198" i="1"/>
  <c r="R1198" i="1"/>
  <c r="AU1198" i="1" s="1"/>
  <c r="BQ1198" i="1" s="1"/>
  <c r="T1197" i="1"/>
  <c r="S1197" i="1"/>
  <c r="R1197" i="1"/>
  <c r="AU1197" i="1" s="1"/>
  <c r="BQ1197" i="1" s="1"/>
  <c r="T1196" i="1"/>
  <c r="S1196" i="1"/>
  <c r="R1196" i="1"/>
  <c r="AU1196" i="1" s="1"/>
  <c r="BQ1196" i="1" s="1"/>
  <c r="T1195" i="1"/>
  <c r="S1195" i="1"/>
  <c r="R1195" i="1"/>
  <c r="AU1195" i="1" s="1"/>
  <c r="BQ1195" i="1" s="1"/>
  <c r="T1194" i="1"/>
  <c r="S1194" i="1"/>
  <c r="R1194" i="1"/>
  <c r="AU1194" i="1" s="1"/>
  <c r="BQ1194" i="1" s="1"/>
  <c r="T1193" i="1"/>
  <c r="S1193" i="1"/>
  <c r="R1193" i="1"/>
  <c r="AU1193" i="1" s="1"/>
  <c r="BQ1193" i="1" s="1"/>
  <c r="T1192" i="1"/>
  <c r="S1192" i="1"/>
  <c r="R1192" i="1"/>
  <c r="AU1192" i="1" s="1"/>
  <c r="BQ1192" i="1" s="1"/>
  <c r="T1191" i="1"/>
  <c r="S1191" i="1"/>
  <c r="R1191" i="1"/>
  <c r="AU1191" i="1" s="1"/>
  <c r="BQ1191" i="1" s="1"/>
  <c r="T1190" i="1"/>
  <c r="S1190" i="1"/>
  <c r="R1190" i="1"/>
  <c r="AU1190" i="1" s="1"/>
  <c r="BQ1190" i="1" s="1"/>
  <c r="T1189" i="1"/>
  <c r="S1189" i="1"/>
  <c r="R1189" i="1"/>
  <c r="AU1189" i="1" s="1"/>
  <c r="BQ1189" i="1" s="1"/>
  <c r="T1188" i="1"/>
  <c r="S1188" i="1"/>
  <c r="R1188" i="1"/>
  <c r="AU1188" i="1" s="1"/>
  <c r="BQ1188" i="1" s="1"/>
  <c r="T1187" i="1"/>
  <c r="S1187" i="1"/>
  <c r="R1187" i="1"/>
  <c r="AU1187" i="1" s="1"/>
  <c r="BQ1187" i="1" s="1"/>
  <c r="T1186" i="1"/>
  <c r="S1186" i="1"/>
  <c r="R1186" i="1"/>
  <c r="AU1186" i="1" s="1"/>
  <c r="BQ1186" i="1" s="1"/>
  <c r="T1185" i="1"/>
  <c r="S1185" i="1"/>
  <c r="R1185" i="1"/>
  <c r="AU1185" i="1" s="1"/>
  <c r="BQ1185" i="1" s="1"/>
  <c r="T1184" i="1"/>
  <c r="S1184" i="1"/>
  <c r="R1184" i="1"/>
  <c r="AU1184" i="1" s="1"/>
  <c r="BQ1184" i="1" s="1"/>
  <c r="T1183" i="1"/>
  <c r="S1183" i="1"/>
  <c r="R1183" i="1"/>
  <c r="AU1183" i="1" s="1"/>
  <c r="BQ1183" i="1" s="1"/>
  <c r="T1182" i="1"/>
  <c r="S1182" i="1"/>
  <c r="R1182" i="1"/>
  <c r="AU1182" i="1" s="1"/>
  <c r="BQ1182" i="1" s="1"/>
  <c r="T1181" i="1"/>
  <c r="S1181" i="1"/>
  <c r="R1181" i="1"/>
  <c r="AU1181" i="1" s="1"/>
  <c r="BQ1181" i="1" s="1"/>
  <c r="T1180" i="1"/>
  <c r="S1180" i="1"/>
  <c r="R1180" i="1"/>
  <c r="AU1180" i="1" s="1"/>
  <c r="BQ1180" i="1" s="1"/>
  <c r="T1179" i="1"/>
  <c r="S1179" i="1"/>
  <c r="R1179" i="1"/>
  <c r="AU1179" i="1" s="1"/>
  <c r="BQ1179" i="1" s="1"/>
  <c r="T1178" i="1"/>
  <c r="S1178" i="1"/>
  <c r="R1178" i="1"/>
  <c r="AU1178" i="1" s="1"/>
  <c r="BQ1178" i="1" s="1"/>
  <c r="T1177" i="1"/>
  <c r="S1177" i="1"/>
  <c r="R1177" i="1"/>
  <c r="AU1177" i="1" s="1"/>
  <c r="BQ1177" i="1" s="1"/>
  <c r="T1176" i="1"/>
  <c r="S1176" i="1"/>
  <c r="R1176" i="1"/>
  <c r="AU1176" i="1" s="1"/>
  <c r="BQ1176" i="1" s="1"/>
  <c r="T1175" i="1"/>
  <c r="S1175" i="1"/>
  <c r="R1175" i="1"/>
  <c r="AU1175" i="1" s="1"/>
  <c r="BQ1175" i="1" s="1"/>
  <c r="T1174" i="1"/>
  <c r="S1174" i="1"/>
  <c r="R1174" i="1"/>
  <c r="AU1174" i="1" s="1"/>
  <c r="BQ1174" i="1" s="1"/>
  <c r="T1173" i="1"/>
  <c r="S1173" i="1"/>
  <c r="R1173" i="1"/>
  <c r="AU1173" i="1" s="1"/>
  <c r="BQ1173" i="1" s="1"/>
  <c r="T1172" i="1"/>
  <c r="S1172" i="1"/>
  <c r="R1172" i="1"/>
  <c r="AU1172" i="1" s="1"/>
  <c r="BQ1172" i="1" s="1"/>
  <c r="T1171" i="1"/>
  <c r="S1171" i="1"/>
  <c r="R1171" i="1"/>
  <c r="AU1171" i="1" s="1"/>
  <c r="BQ1171" i="1" s="1"/>
  <c r="T1170" i="1"/>
  <c r="S1170" i="1"/>
  <c r="R1170" i="1"/>
  <c r="AU1170" i="1" s="1"/>
  <c r="BQ1170" i="1" s="1"/>
  <c r="T1169" i="1"/>
  <c r="S1169" i="1"/>
  <c r="R1169" i="1"/>
  <c r="AU1169" i="1" s="1"/>
  <c r="BQ1169" i="1" s="1"/>
  <c r="T1168" i="1"/>
  <c r="S1168" i="1"/>
  <c r="R1168" i="1"/>
  <c r="AU1168" i="1" s="1"/>
  <c r="BQ1168" i="1" s="1"/>
  <c r="T1167" i="1"/>
  <c r="S1167" i="1"/>
  <c r="R1167" i="1"/>
  <c r="AU1167" i="1" s="1"/>
  <c r="BQ1167" i="1" s="1"/>
  <c r="T1166" i="1"/>
  <c r="S1166" i="1"/>
  <c r="R1166" i="1"/>
  <c r="AU1166" i="1" s="1"/>
  <c r="BQ1166" i="1" s="1"/>
  <c r="T1165" i="1"/>
  <c r="S1165" i="1"/>
  <c r="R1165" i="1"/>
  <c r="AU1165" i="1" s="1"/>
  <c r="BQ1165" i="1" s="1"/>
  <c r="T1164" i="1"/>
  <c r="S1164" i="1"/>
  <c r="R1164" i="1"/>
  <c r="AU1164" i="1" s="1"/>
  <c r="BQ1164" i="1" s="1"/>
  <c r="T1163" i="1"/>
  <c r="S1163" i="1"/>
  <c r="R1163" i="1"/>
  <c r="AU1163" i="1" s="1"/>
  <c r="BQ1163" i="1" s="1"/>
  <c r="T1162" i="1"/>
  <c r="S1162" i="1"/>
  <c r="R1162" i="1"/>
  <c r="AU1162" i="1" s="1"/>
  <c r="BQ1162" i="1" s="1"/>
  <c r="T1161" i="1"/>
  <c r="S1161" i="1"/>
  <c r="R1161" i="1"/>
  <c r="AU1161" i="1" s="1"/>
  <c r="BQ1161" i="1" s="1"/>
  <c r="T1160" i="1"/>
  <c r="S1160" i="1"/>
  <c r="R1160" i="1"/>
  <c r="AU1160" i="1" s="1"/>
  <c r="BQ1160" i="1" s="1"/>
  <c r="T1159" i="1"/>
  <c r="S1159" i="1"/>
  <c r="R1159" i="1"/>
  <c r="AU1159" i="1" s="1"/>
  <c r="BQ1159" i="1" s="1"/>
  <c r="T1158" i="1"/>
  <c r="S1158" i="1"/>
  <c r="R1158" i="1"/>
  <c r="AU1158" i="1" s="1"/>
  <c r="BQ1158" i="1" s="1"/>
  <c r="T1157" i="1"/>
  <c r="S1157" i="1"/>
  <c r="R1157" i="1"/>
  <c r="AU1157" i="1" s="1"/>
  <c r="BQ1157" i="1" s="1"/>
  <c r="T1156" i="1"/>
  <c r="S1156" i="1"/>
  <c r="R1156" i="1"/>
  <c r="AU1156" i="1" s="1"/>
  <c r="BQ1156" i="1" s="1"/>
  <c r="T1155" i="1"/>
  <c r="S1155" i="1"/>
  <c r="R1155" i="1"/>
  <c r="AU1155" i="1" s="1"/>
  <c r="BQ1155" i="1" s="1"/>
  <c r="T1154" i="1"/>
  <c r="S1154" i="1"/>
  <c r="R1154" i="1"/>
  <c r="AU1154" i="1" s="1"/>
  <c r="BQ1154" i="1" s="1"/>
  <c r="T1153" i="1"/>
  <c r="S1153" i="1"/>
  <c r="R1153" i="1"/>
  <c r="AU1153" i="1" s="1"/>
  <c r="BQ1153" i="1" s="1"/>
  <c r="T1152" i="1"/>
  <c r="S1152" i="1"/>
  <c r="R1152" i="1"/>
  <c r="AU1152" i="1" s="1"/>
  <c r="BQ1152" i="1" s="1"/>
  <c r="T1151" i="1"/>
  <c r="S1151" i="1"/>
  <c r="R1151" i="1"/>
  <c r="AU1151" i="1" s="1"/>
  <c r="BQ1151" i="1" s="1"/>
  <c r="T1150" i="1"/>
  <c r="S1150" i="1"/>
  <c r="R1150" i="1"/>
  <c r="AU1150" i="1" s="1"/>
  <c r="BQ1150" i="1" s="1"/>
  <c r="T1149" i="1"/>
  <c r="S1149" i="1"/>
  <c r="R1149" i="1"/>
  <c r="AU1149" i="1" s="1"/>
  <c r="BQ1149" i="1" s="1"/>
  <c r="T1148" i="1"/>
  <c r="S1148" i="1"/>
  <c r="R1148" i="1"/>
  <c r="AU1148" i="1" s="1"/>
  <c r="BQ1148" i="1" s="1"/>
  <c r="T1147" i="1"/>
  <c r="S1147" i="1"/>
  <c r="R1147" i="1"/>
  <c r="AU1147" i="1" s="1"/>
  <c r="BQ1147" i="1" s="1"/>
  <c r="T1146" i="1"/>
  <c r="S1146" i="1"/>
  <c r="R1146" i="1"/>
  <c r="AU1146" i="1" s="1"/>
  <c r="BQ1146" i="1" s="1"/>
  <c r="T1145" i="1"/>
  <c r="S1145" i="1"/>
  <c r="R1145" i="1"/>
  <c r="AU1145" i="1" s="1"/>
  <c r="BQ1145" i="1" s="1"/>
  <c r="T1144" i="1"/>
  <c r="S1144" i="1"/>
  <c r="R1144" i="1"/>
  <c r="AU1144" i="1" s="1"/>
  <c r="BQ1144" i="1" s="1"/>
  <c r="T1143" i="1"/>
  <c r="S1143" i="1"/>
  <c r="R1143" i="1"/>
  <c r="AU1143" i="1" s="1"/>
  <c r="BQ1143" i="1" s="1"/>
  <c r="T1142" i="1"/>
  <c r="S1142" i="1"/>
  <c r="R1142" i="1"/>
  <c r="AU1142" i="1" s="1"/>
  <c r="BQ1142" i="1" s="1"/>
  <c r="T1141" i="1"/>
  <c r="S1141" i="1"/>
  <c r="R1141" i="1"/>
  <c r="AU1141" i="1" s="1"/>
  <c r="BQ1141" i="1" s="1"/>
  <c r="T1140" i="1"/>
  <c r="S1140" i="1"/>
  <c r="R1140" i="1"/>
  <c r="AU1140" i="1" s="1"/>
  <c r="BQ1140" i="1" s="1"/>
  <c r="T1139" i="1"/>
  <c r="S1139" i="1"/>
  <c r="R1139" i="1"/>
  <c r="AU1139" i="1" s="1"/>
  <c r="BQ1139" i="1" s="1"/>
  <c r="T1138" i="1"/>
  <c r="S1138" i="1"/>
  <c r="R1138" i="1"/>
  <c r="AU1138" i="1" s="1"/>
  <c r="BQ1138" i="1" s="1"/>
  <c r="T1137" i="1"/>
  <c r="S1137" i="1"/>
  <c r="R1137" i="1"/>
  <c r="AU1137" i="1" s="1"/>
  <c r="BQ1137" i="1" s="1"/>
  <c r="T1136" i="1"/>
  <c r="S1136" i="1"/>
  <c r="R1136" i="1"/>
  <c r="AU1136" i="1" s="1"/>
  <c r="BQ1136" i="1" s="1"/>
  <c r="T1135" i="1"/>
  <c r="S1135" i="1"/>
  <c r="R1135" i="1"/>
  <c r="AU1135" i="1" s="1"/>
  <c r="BQ1135" i="1" s="1"/>
  <c r="T1134" i="1"/>
  <c r="S1134" i="1"/>
  <c r="R1134" i="1"/>
  <c r="AU1134" i="1" s="1"/>
  <c r="BQ1134" i="1" s="1"/>
  <c r="T1133" i="1"/>
  <c r="S1133" i="1"/>
  <c r="R1133" i="1"/>
  <c r="AU1133" i="1" s="1"/>
  <c r="BQ1133" i="1" s="1"/>
  <c r="T1132" i="1"/>
  <c r="S1132" i="1"/>
  <c r="R1132" i="1"/>
  <c r="AU1132" i="1" s="1"/>
  <c r="BQ1132" i="1" s="1"/>
  <c r="T1131" i="1"/>
  <c r="S1131" i="1"/>
  <c r="R1131" i="1"/>
  <c r="AU1131" i="1" s="1"/>
  <c r="BQ1131" i="1" s="1"/>
  <c r="T1130" i="1"/>
  <c r="S1130" i="1"/>
  <c r="R1130" i="1"/>
  <c r="AU1130" i="1" s="1"/>
  <c r="BQ1130" i="1" s="1"/>
  <c r="T1129" i="1"/>
  <c r="S1129" i="1"/>
  <c r="R1129" i="1"/>
  <c r="AU1129" i="1" s="1"/>
  <c r="BQ1129" i="1" s="1"/>
  <c r="T1128" i="1"/>
  <c r="S1128" i="1"/>
  <c r="R1128" i="1"/>
  <c r="AU1128" i="1" s="1"/>
  <c r="BQ1128" i="1" s="1"/>
  <c r="T1127" i="1"/>
  <c r="S1127" i="1"/>
  <c r="R1127" i="1"/>
  <c r="AU1127" i="1" s="1"/>
  <c r="BQ1127" i="1" s="1"/>
  <c r="T1126" i="1"/>
  <c r="S1126" i="1"/>
  <c r="R1126" i="1"/>
  <c r="AU1126" i="1" s="1"/>
  <c r="BQ1126" i="1" s="1"/>
  <c r="T1125" i="1"/>
  <c r="S1125" i="1"/>
  <c r="R1125" i="1"/>
  <c r="AU1125" i="1" s="1"/>
  <c r="BQ1125" i="1" s="1"/>
  <c r="T1124" i="1"/>
  <c r="S1124" i="1"/>
  <c r="R1124" i="1"/>
  <c r="AU1124" i="1" s="1"/>
  <c r="BQ1124" i="1" s="1"/>
  <c r="T1123" i="1"/>
  <c r="S1123" i="1"/>
  <c r="R1123" i="1"/>
  <c r="AU1123" i="1" s="1"/>
  <c r="BQ1123" i="1" s="1"/>
  <c r="T1122" i="1"/>
  <c r="S1122" i="1"/>
  <c r="R1122" i="1"/>
  <c r="AU1122" i="1" s="1"/>
  <c r="BQ1122" i="1" s="1"/>
  <c r="T1121" i="1"/>
  <c r="S1121" i="1"/>
  <c r="R1121" i="1"/>
  <c r="AU1121" i="1" s="1"/>
  <c r="BQ1121" i="1" s="1"/>
  <c r="T1120" i="1"/>
  <c r="S1120" i="1"/>
  <c r="R1120" i="1"/>
  <c r="AU1120" i="1" s="1"/>
  <c r="BQ1120" i="1" s="1"/>
  <c r="T1119" i="1"/>
  <c r="S1119" i="1"/>
  <c r="R1119" i="1"/>
  <c r="AU1119" i="1" s="1"/>
  <c r="BQ1119" i="1" s="1"/>
  <c r="T1118" i="1"/>
  <c r="S1118" i="1"/>
  <c r="R1118" i="1"/>
  <c r="AU1118" i="1" s="1"/>
  <c r="BQ1118" i="1" s="1"/>
  <c r="T1117" i="1"/>
  <c r="S1117" i="1"/>
  <c r="R1117" i="1"/>
  <c r="AU1117" i="1" s="1"/>
  <c r="BQ1117" i="1" s="1"/>
  <c r="T1116" i="1"/>
  <c r="S1116" i="1"/>
  <c r="R1116" i="1"/>
  <c r="AU1116" i="1" s="1"/>
  <c r="BQ1116" i="1" s="1"/>
  <c r="T1115" i="1"/>
  <c r="S1115" i="1"/>
  <c r="R1115" i="1"/>
  <c r="AU1115" i="1" s="1"/>
  <c r="BQ1115" i="1" s="1"/>
  <c r="T1114" i="1"/>
  <c r="S1114" i="1"/>
  <c r="R1114" i="1"/>
  <c r="AU1114" i="1" s="1"/>
  <c r="BQ1114" i="1" s="1"/>
  <c r="T1113" i="1"/>
  <c r="S1113" i="1"/>
  <c r="R1113" i="1"/>
  <c r="AU1113" i="1" s="1"/>
  <c r="BQ1113" i="1" s="1"/>
  <c r="T1112" i="1"/>
  <c r="S1112" i="1"/>
  <c r="R1112" i="1"/>
  <c r="AU1112" i="1" s="1"/>
  <c r="BQ1112" i="1" s="1"/>
  <c r="T1111" i="1"/>
  <c r="S1111" i="1"/>
  <c r="R1111" i="1"/>
  <c r="AU1111" i="1" s="1"/>
  <c r="BQ1111" i="1" s="1"/>
  <c r="T1110" i="1"/>
  <c r="S1110" i="1"/>
  <c r="R1110" i="1"/>
  <c r="AU1110" i="1" s="1"/>
  <c r="BQ1110" i="1" s="1"/>
  <c r="T1109" i="1"/>
  <c r="S1109" i="1"/>
  <c r="R1109" i="1"/>
  <c r="AU1109" i="1" s="1"/>
  <c r="BQ1109" i="1" s="1"/>
  <c r="T1108" i="1"/>
  <c r="S1108" i="1"/>
  <c r="R1108" i="1"/>
  <c r="AU1108" i="1" s="1"/>
  <c r="BQ1108" i="1" s="1"/>
  <c r="T1107" i="1"/>
  <c r="S1107" i="1"/>
  <c r="R1107" i="1"/>
  <c r="AU1107" i="1" s="1"/>
  <c r="BQ1107" i="1" s="1"/>
  <c r="T1106" i="1"/>
  <c r="S1106" i="1"/>
  <c r="R1106" i="1"/>
  <c r="AU1106" i="1" s="1"/>
  <c r="BQ1106" i="1" s="1"/>
  <c r="T1105" i="1"/>
  <c r="S1105" i="1"/>
  <c r="R1105" i="1"/>
  <c r="AU1105" i="1" s="1"/>
  <c r="BQ1105" i="1" s="1"/>
  <c r="T1104" i="1"/>
  <c r="S1104" i="1"/>
  <c r="R1104" i="1"/>
  <c r="AU1104" i="1" s="1"/>
  <c r="BQ1104" i="1" s="1"/>
  <c r="T1103" i="1"/>
  <c r="S1103" i="1"/>
  <c r="R1103" i="1"/>
  <c r="AU1103" i="1" s="1"/>
  <c r="BQ1103" i="1" s="1"/>
  <c r="T1102" i="1"/>
  <c r="S1102" i="1"/>
  <c r="R1102" i="1"/>
  <c r="AU1102" i="1" s="1"/>
  <c r="BQ1102" i="1" s="1"/>
  <c r="T1101" i="1"/>
  <c r="S1101" i="1"/>
  <c r="R1101" i="1"/>
  <c r="AU1101" i="1" s="1"/>
  <c r="BQ1101" i="1" s="1"/>
  <c r="T1100" i="1"/>
  <c r="S1100" i="1"/>
  <c r="R1100" i="1"/>
  <c r="AU1100" i="1" s="1"/>
  <c r="BQ1100" i="1" s="1"/>
  <c r="T1099" i="1"/>
  <c r="S1099" i="1"/>
  <c r="R1099" i="1"/>
  <c r="AU1099" i="1" s="1"/>
  <c r="BQ1099" i="1" s="1"/>
  <c r="T1098" i="1"/>
  <c r="S1098" i="1"/>
  <c r="R1098" i="1"/>
  <c r="AU1098" i="1" s="1"/>
  <c r="BQ1098" i="1" s="1"/>
  <c r="T1097" i="1"/>
  <c r="S1097" i="1"/>
  <c r="R1097" i="1"/>
  <c r="AU1097" i="1" s="1"/>
  <c r="BQ1097" i="1" s="1"/>
  <c r="T1096" i="1"/>
  <c r="S1096" i="1"/>
  <c r="R1096" i="1"/>
  <c r="AU1096" i="1" s="1"/>
  <c r="BQ1096" i="1" s="1"/>
  <c r="T1095" i="1"/>
  <c r="S1095" i="1"/>
  <c r="R1095" i="1"/>
  <c r="AU1095" i="1" s="1"/>
  <c r="BQ1095" i="1" s="1"/>
  <c r="T1094" i="1"/>
  <c r="S1094" i="1"/>
  <c r="R1094" i="1"/>
  <c r="AU1094" i="1" s="1"/>
  <c r="BQ1094" i="1" s="1"/>
  <c r="T1093" i="1"/>
  <c r="S1093" i="1"/>
  <c r="R1093" i="1"/>
  <c r="AU1093" i="1" s="1"/>
  <c r="BQ1093" i="1" s="1"/>
  <c r="T1092" i="1"/>
  <c r="S1092" i="1"/>
  <c r="R1092" i="1"/>
  <c r="AU1092" i="1" s="1"/>
  <c r="BQ1092" i="1" s="1"/>
  <c r="T1091" i="1"/>
  <c r="S1091" i="1"/>
  <c r="R1091" i="1"/>
  <c r="AU1091" i="1" s="1"/>
  <c r="BQ1091" i="1" s="1"/>
  <c r="T1090" i="1"/>
  <c r="S1090" i="1"/>
  <c r="R1090" i="1"/>
  <c r="AU1090" i="1" s="1"/>
  <c r="BQ1090" i="1" s="1"/>
  <c r="T1089" i="1"/>
  <c r="S1089" i="1"/>
  <c r="R1089" i="1"/>
  <c r="AU1089" i="1" s="1"/>
  <c r="BQ1089" i="1" s="1"/>
  <c r="T1088" i="1"/>
  <c r="S1088" i="1"/>
  <c r="R1088" i="1"/>
  <c r="AU1088" i="1" s="1"/>
  <c r="BQ1088" i="1" s="1"/>
  <c r="T1087" i="1"/>
  <c r="S1087" i="1"/>
  <c r="R1087" i="1"/>
  <c r="AU1087" i="1" s="1"/>
  <c r="BQ1087" i="1" s="1"/>
  <c r="T1086" i="1"/>
  <c r="S1086" i="1"/>
  <c r="R1086" i="1"/>
  <c r="AU1086" i="1" s="1"/>
  <c r="BQ1086" i="1" s="1"/>
  <c r="T1085" i="1"/>
  <c r="S1085" i="1"/>
  <c r="R1085" i="1"/>
  <c r="AU1085" i="1" s="1"/>
  <c r="BQ1085" i="1" s="1"/>
  <c r="T1084" i="1"/>
  <c r="S1084" i="1"/>
  <c r="R1084" i="1"/>
  <c r="AU1084" i="1" s="1"/>
  <c r="BQ1084" i="1" s="1"/>
  <c r="T1083" i="1"/>
  <c r="S1083" i="1"/>
  <c r="R1083" i="1"/>
  <c r="AU1083" i="1" s="1"/>
  <c r="BQ1083" i="1" s="1"/>
  <c r="T1082" i="1"/>
  <c r="S1082" i="1"/>
  <c r="R1082" i="1"/>
  <c r="AU1082" i="1" s="1"/>
  <c r="BQ1082" i="1" s="1"/>
  <c r="T1081" i="1"/>
  <c r="S1081" i="1"/>
  <c r="R1081" i="1"/>
  <c r="AU1081" i="1" s="1"/>
  <c r="BQ1081" i="1" s="1"/>
  <c r="T1080" i="1"/>
  <c r="S1080" i="1"/>
  <c r="R1080" i="1"/>
  <c r="AU1080" i="1" s="1"/>
  <c r="BQ1080" i="1" s="1"/>
  <c r="T1079" i="1"/>
  <c r="S1079" i="1"/>
  <c r="R1079" i="1"/>
  <c r="AU1079" i="1" s="1"/>
  <c r="BQ1079" i="1" s="1"/>
  <c r="T1078" i="1"/>
  <c r="S1078" i="1"/>
  <c r="R1078" i="1"/>
  <c r="AU1078" i="1" s="1"/>
  <c r="BQ1078" i="1" s="1"/>
  <c r="T1077" i="1"/>
  <c r="S1077" i="1"/>
  <c r="R1077" i="1"/>
  <c r="AU1077" i="1" s="1"/>
  <c r="BQ1077" i="1" s="1"/>
  <c r="T1076" i="1"/>
  <c r="S1076" i="1"/>
  <c r="R1076" i="1"/>
  <c r="AU1076" i="1" s="1"/>
  <c r="BQ1076" i="1" s="1"/>
  <c r="T1075" i="1"/>
  <c r="S1075" i="1"/>
  <c r="R1075" i="1"/>
  <c r="AU1075" i="1" s="1"/>
  <c r="BQ1075" i="1" s="1"/>
  <c r="T1074" i="1"/>
  <c r="S1074" i="1"/>
  <c r="R1074" i="1"/>
  <c r="AU1074" i="1" s="1"/>
  <c r="BQ1074" i="1" s="1"/>
  <c r="T1073" i="1"/>
  <c r="S1073" i="1"/>
  <c r="R1073" i="1"/>
  <c r="AU1073" i="1" s="1"/>
  <c r="BQ1073" i="1" s="1"/>
  <c r="T1072" i="1"/>
  <c r="S1072" i="1"/>
  <c r="R1072" i="1"/>
  <c r="AU1072" i="1" s="1"/>
  <c r="BQ1072" i="1" s="1"/>
  <c r="T1071" i="1"/>
  <c r="S1071" i="1"/>
  <c r="R1071" i="1"/>
  <c r="AU1071" i="1" s="1"/>
  <c r="BQ1071" i="1" s="1"/>
  <c r="T1070" i="1"/>
  <c r="S1070" i="1"/>
  <c r="R1070" i="1"/>
  <c r="AU1070" i="1" s="1"/>
  <c r="BQ1070" i="1" s="1"/>
  <c r="T1069" i="1"/>
  <c r="S1069" i="1"/>
  <c r="R1069" i="1"/>
  <c r="AU1069" i="1" s="1"/>
  <c r="BQ1069" i="1" s="1"/>
  <c r="T1068" i="1"/>
  <c r="S1068" i="1"/>
  <c r="R1068" i="1"/>
  <c r="AU1068" i="1" s="1"/>
  <c r="BQ1068" i="1" s="1"/>
  <c r="T1067" i="1"/>
  <c r="S1067" i="1"/>
  <c r="R1067" i="1"/>
  <c r="AU1067" i="1" s="1"/>
  <c r="BQ1067" i="1" s="1"/>
  <c r="T1066" i="1"/>
  <c r="S1066" i="1"/>
  <c r="R1066" i="1"/>
  <c r="AU1066" i="1" s="1"/>
  <c r="BQ1066" i="1" s="1"/>
  <c r="T1065" i="1"/>
  <c r="S1065" i="1"/>
  <c r="R1065" i="1"/>
  <c r="AU1065" i="1" s="1"/>
  <c r="BQ1065" i="1" s="1"/>
  <c r="T1064" i="1"/>
  <c r="S1064" i="1"/>
  <c r="R1064" i="1"/>
  <c r="AU1064" i="1" s="1"/>
  <c r="BQ1064" i="1" s="1"/>
  <c r="T1063" i="1"/>
  <c r="S1063" i="1"/>
  <c r="R1063" i="1"/>
  <c r="AU1063" i="1" s="1"/>
  <c r="BQ1063" i="1" s="1"/>
  <c r="T1062" i="1"/>
  <c r="S1062" i="1"/>
  <c r="R1062" i="1"/>
  <c r="AU1062" i="1" s="1"/>
  <c r="BQ1062" i="1" s="1"/>
  <c r="T1061" i="1"/>
  <c r="S1061" i="1"/>
  <c r="R1061" i="1"/>
  <c r="AU1061" i="1" s="1"/>
  <c r="BQ1061" i="1" s="1"/>
  <c r="T1060" i="1"/>
  <c r="S1060" i="1"/>
  <c r="R1060" i="1"/>
  <c r="AU1060" i="1" s="1"/>
  <c r="BQ1060" i="1" s="1"/>
  <c r="T1059" i="1"/>
  <c r="S1059" i="1"/>
  <c r="R1059" i="1"/>
  <c r="AU1059" i="1" s="1"/>
  <c r="BQ1059" i="1" s="1"/>
  <c r="T1058" i="1"/>
  <c r="S1058" i="1"/>
  <c r="R1058" i="1"/>
  <c r="AU1058" i="1" s="1"/>
  <c r="BQ1058" i="1" s="1"/>
  <c r="T1057" i="1"/>
  <c r="S1057" i="1"/>
  <c r="R1057" i="1"/>
  <c r="AU1057" i="1" s="1"/>
  <c r="BQ1057" i="1" s="1"/>
  <c r="T1056" i="1"/>
  <c r="S1056" i="1"/>
  <c r="R1056" i="1"/>
  <c r="AU1056" i="1" s="1"/>
  <c r="BQ1056" i="1" s="1"/>
  <c r="T1055" i="1"/>
  <c r="S1055" i="1"/>
  <c r="R1055" i="1"/>
  <c r="AU1055" i="1" s="1"/>
  <c r="BQ1055" i="1" s="1"/>
  <c r="T1054" i="1"/>
  <c r="S1054" i="1"/>
  <c r="R1054" i="1"/>
  <c r="AU1054" i="1" s="1"/>
  <c r="BQ1054" i="1" s="1"/>
  <c r="T1053" i="1"/>
  <c r="S1053" i="1"/>
  <c r="R1053" i="1"/>
  <c r="AU1053" i="1" s="1"/>
  <c r="BQ1053" i="1" s="1"/>
  <c r="T1052" i="1"/>
  <c r="S1052" i="1"/>
  <c r="R1052" i="1"/>
  <c r="AU1052" i="1" s="1"/>
  <c r="BQ1052" i="1" s="1"/>
  <c r="T1051" i="1"/>
  <c r="S1051" i="1"/>
  <c r="R1051" i="1"/>
  <c r="AU1051" i="1" s="1"/>
  <c r="BQ1051" i="1" s="1"/>
  <c r="T1050" i="1"/>
  <c r="S1050" i="1"/>
  <c r="R1050" i="1"/>
  <c r="AU1050" i="1" s="1"/>
  <c r="BQ1050" i="1" s="1"/>
  <c r="T1049" i="1"/>
  <c r="S1049" i="1"/>
  <c r="R1049" i="1"/>
  <c r="AU1049" i="1" s="1"/>
  <c r="BQ1049" i="1" s="1"/>
  <c r="T1048" i="1"/>
  <c r="S1048" i="1"/>
  <c r="R1048" i="1"/>
  <c r="AU1048" i="1" s="1"/>
  <c r="BQ1048" i="1" s="1"/>
  <c r="T1047" i="1"/>
  <c r="S1047" i="1"/>
  <c r="R1047" i="1"/>
  <c r="AU1047" i="1" s="1"/>
  <c r="BQ1047" i="1" s="1"/>
  <c r="T1046" i="1"/>
  <c r="S1046" i="1"/>
  <c r="R1046" i="1"/>
  <c r="AU1046" i="1" s="1"/>
  <c r="BQ1046" i="1" s="1"/>
  <c r="T1045" i="1"/>
  <c r="S1045" i="1"/>
  <c r="R1045" i="1"/>
  <c r="AU1045" i="1" s="1"/>
  <c r="BQ1045" i="1" s="1"/>
  <c r="T1044" i="1"/>
  <c r="S1044" i="1"/>
  <c r="R1044" i="1"/>
  <c r="AU1044" i="1" s="1"/>
  <c r="BQ1044" i="1" s="1"/>
  <c r="T1043" i="1"/>
  <c r="S1043" i="1"/>
  <c r="R1043" i="1"/>
  <c r="AU1043" i="1" s="1"/>
  <c r="BQ1043" i="1" s="1"/>
  <c r="T1042" i="1"/>
  <c r="S1042" i="1"/>
  <c r="R1042" i="1"/>
  <c r="AU1042" i="1" s="1"/>
  <c r="BQ1042" i="1" s="1"/>
  <c r="T1041" i="1"/>
  <c r="S1041" i="1"/>
  <c r="R1041" i="1"/>
  <c r="AU1041" i="1" s="1"/>
  <c r="BQ1041" i="1" s="1"/>
  <c r="T1040" i="1"/>
  <c r="S1040" i="1"/>
  <c r="R1040" i="1"/>
  <c r="AU1040" i="1" s="1"/>
  <c r="BQ1040" i="1" s="1"/>
  <c r="T1039" i="1"/>
  <c r="S1039" i="1"/>
  <c r="R1039" i="1"/>
  <c r="AU1039" i="1" s="1"/>
  <c r="BQ1039" i="1" s="1"/>
  <c r="T1038" i="1"/>
  <c r="S1038" i="1"/>
  <c r="R1038" i="1"/>
  <c r="AU1038" i="1" s="1"/>
  <c r="BQ1038" i="1" s="1"/>
  <c r="T1037" i="1"/>
  <c r="S1037" i="1"/>
  <c r="R1037" i="1"/>
  <c r="AU1037" i="1" s="1"/>
  <c r="BQ1037" i="1" s="1"/>
  <c r="T1036" i="1"/>
  <c r="S1036" i="1"/>
  <c r="R1036" i="1"/>
  <c r="AU1036" i="1" s="1"/>
  <c r="BQ1036" i="1" s="1"/>
  <c r="T1035" i="1"/>
  <c r="S1035" i="1"/>
  <c r="R1035" i="1"/>
  <c r="AU1035" i="1" s="1"/>
  <c r="BQ1035" i="1" s="1"/>
  <c r="T1034" i="1"/>
  <c r="S1034" i="1"/>
  <c r="R1034" i="1"/>
  <c r="AU1034" i="1" s="1"/>
  <c r="BQ1034" i="1" s="1"/>
  <c r="T1033" i="1"/>
  <c r="S1033" i="1"/>
  <c r="R1033" i="1"/>
  <c r="AU1033" i="1" s="1"/>
  <c r="BQ1033" i="1" s="1"/>
  <c r="T1032" i="1"/>
  <c r="S1032" i="1"/>
  <c r="R1032" i="1"/>
  <c r="AU1032" i="1" s="1"/>
  <c r="BQ1032" i="1" s="1"/>
  <c r="T1031" i="1"/>
  <c r="S1031" i="1"/>
  <c r="R1031" i="1"/>
  <c r="AU1031" i="1" s="1"/>
  <c r="BQ1031" i="1" s="1"/>
  <c r="T1030" i="1"/>
  <c r="S1030" i="1"/>
  <c r="R1030" i="1"/>
  <c r="AU1030" i="1" s="1"/>
  <c r="BQ1030" i="1" s="1"/>
  <c r="T1029" i="1"/>
  <c r="S1029" i="1"/>
  <c r="R1029" i="1"/>
  <c r="AU1029" i="1" s="1"/>
  <c r="BQ1029" i="1" s="1"/>
  <c r="T1028" i="1"/>
  <c r="S1028" i="1"/>
  <c r="R1028" i="1"/>
  <c r="AU1028" i="1" s="1"/>
  <c r="BQ1028" i="1" s="1"/>
  <c r="T1027" i="1"/>
  <c r="S1027" i="1"/>
  <c r="R1027" i="1"/>
  <c r="AU1027" i="1" s="1"/>
  <c r="BQ1027" i="1" s="1"/>
  <c r="T1026" i="1"/>
  <c r="S1026" i="1"/>
  <c r="R1026" i="1"/>
  <c r="AU1026" i="1" s="1"/>
  <c r="BQ1026" i="1" s="1"/>
  <c r="T1025" i="1"/>
  <c r="S1025" i="1"/>
  <c r="R1025" i="1"/>
  <c r="AU1025" i="1" s="1"/>
  <c r="BQ1025" i="1" s="1"/>
  <c r="T1024" i="1"/>
  <c r="S1024" i="1"/>
  <c r="R1024" i="1"/>
  <c r="AU1024" i="1" s="1"/>
  <c r="BQ1024" i="1" s="1"/>
  <c r="T1023" i="1"/>
  <c r="S1023" i="1"/>
  <c r="R1023" i="1"/>
  <c r="AU1023" i="1" s="1"/>
  <c r="BQ1023" i="1" s="1"/>
  <c r="T1022" i="1"/>
  <c r="S1022" i="1"/>
  <c r="R1022" i="1"/>
  <c r="AU1022" i="1" s="1"/>
  <c r="BQ1022" i="1" s="1"/>
  <c r="T1021" i="1"/>
  <c r="S1021" i="1"/>
  <c r="R1021" i="1"/>
  <c r="AU1021" i="1" s="1"/>
  <c r="BQ1021" i="1" s="1"/>
  <c r="T1020" i="1"/>
  <c r="S1020" i="1"/>
  <c r="R1020" i="1"/>
  <c r="AU1020" i="1" s="1"/>
  <c r="BQ1020" i="1" s="1"/>
  <c r="T1019" i="1"/>
  <c r="S1019" i="1"/>
  <c r="R1019" i="1"/>
  <c r="AU1019" i="1" s="1"/>
  <c r="BQ1019" i="1" s="1"/>
  <c r="T1018" i="1"/>
  <c r="S1018" i="1"/>
  <c r="R1018" i="1"/>
  <c r="AU1018" i="1" s="1"/>
  <c r="BQ1018" i="1" s="1"/>
  <c r="T1017" i="1"/>
  <c r="S1017" i="1"/>
  <c r="R1017" i="1"/>
  <c r="AU1017" i="1" s="1"/>
  <c r="BQ1017" i="1" s="1"/>
  <c r="T1016" i="1"/>
  <c r="S1016" i="1"/>
  <c r="R1016" i="1"/>
  <c r="AU1016" i="1" s="1"/>
  <c r="BQ1016" i="1" s="1"/>
  <c r="T1015" i="1"/>
  <c r="S1015" i="1"/>
  <c r="R1015" i="1"/>
  <c r="AU1015" i="1" s="1"/>
  <c r="BQ1015" i="1" s="1"/>
  <c r="T1014" i="1"/>
  <c r="S1014" i="1"/>
  <c r="R1014" i="1"/>
  <c r="AU1014" i="1" s="1"/>
  <c r="BQ1014" i="1" s="1"/>
  <c r="T1013" i="1"/>
  <c r="S1013" i="1"/>
  <c r="R1013" i="1"/>
  <c r="AU1013" i="1" s="1"/>
  <c r="BQ1013" i="1" s="1"/>
  <c r="T1012" i="1"/>
  <c r="S1012" i="1"/>
  <c r="R1012" i="1"/>
  <c r="AU1012" i="1" s="1"/>
  <c r="BQ1012" i="1" s="1"/>
  <c r="T1011" i="1"/>
  <c r="S1011" i="1"/>
  <c r="R1011" i="1"/>
  <c r="AU1011" i="1" s="1"/>
  <c r="BQ1011" i="1" s="1"/>
  <c r="T1010" i="1"/>
  <c r="S1010" i="1"/>
  <c r="R1010" i="1"/>
  <c r="AU1010" i="1" s="1"/>
  <c r="BQ1010" i="1" s="1"/>
  <c r="T1009" i="1"/>
  <c r="S1009" i="1"/>
  <c r="R1009" i="1"/>
  <c r="AU1009" i="1" s="1"/>
  <c r="BQ1009" i="1" s="1"/>
  <c r="T1008" i="1"/>
  <c r="S1008" i="1"/>
  <c r="R1008" i="1"/>
  <c r="AU1008" i="1" s="1"/>
  <c r="BQ1008" i="1" s="1"/>
  <c r="T1007" i="1"/>
  <c r="S1007" i="1"/>
  <c r="R1007" i="1"/>
  <c r="AU1007" i="1" s="1"/>
  <c r="BQ1007" i="1" s="1"/>
  <c r="T1006" i="1"/>
  <c r="S1006" i="1"/>
  <c r="R1006" i="1"/>
  <c r="AU1006" i="1" s="1"/>
  <c r="BQ1006" i="1" s="1"/>
  <c r="T1005" i="1"/>
  <c r="S1005" i="1"/>
  <c r="R1005" i="1"/>
  <c r="AU1005" i="1" s="1"/>
  <c r="BQ1005" i="1" s="1"/>
  <c r="T1004" i="1"/>
  <c r="S1004" i="1"/>
  <c r="R1004" i="1"/>
  <c r="AU1004" i="1" s="1"/>
  <c r="BQ1004" i="1" s="1"/>
  <c r="T1003" i="1"/>
  <c r="S1003" i="1"/>
  <c r="R1003" i="1"/>
  <c r="AU1003" i="1" s="1"/>
  <c r="BQ1003" i="1" s="1"/>
  <c r="T1002" i="1"/>
  <c r="S1002" i="1"/>
  <c r="R1002" i="1"/>
  <c r="AU1002" i="1" s="1"/>
  <c r="BQ1002" i="1" s="1"/>
  <c r="T1001" i="1"/>
  <c r="S1001" i="1"/>
  <c r="R1001" i="1"/>
  <c r="AU1001" i="1" s="1"/>
  <c r="BQ1001" i="1" s="1"/>
  <c r="T1000" i="1"/>
  <c r="S1000" i="1"/>
  <c r="R1000" i="1"/>
  <c r="AU1000" i="1" s="1"/>
  <c r="BQ1000" i="1" s="1"/>
  <c r="T999" i="1"/>
  <c r="S999" i="1"/>
  <c r="R999" i="1"/>
  <c r="AU999" i="1" s="1"/>
  <c r="BQ999" i="1" s="1"/>
  <c r="T998" i="1"/>
  <c r="S998" i="1"/>
  <c r="R998" i="1"/>
  <c r="AU998" i="1" s="1"/>
  <c r="BQ998" i="1" s="1"/>
  <c r="T997" i="1"/>
  <c r="S997" i="1"/>
  <c r="R997" i="1"/>
  <c r="AU997" i="1" s="1"/>
  <c r="BQ997" i="1" s="1"/>
  <c r="T996" i="1"/>
  <c r="S996" i="1"/>
  <c r="R996" i="1"/>
  <c r="AU996" i="1" s="1"/>
  <c r="BQ996" i="1" s="1"/>
  <c r="T995" i="1"/>
  <c r="S995" i="1"/>
  <c r="R995" i="1"/>
  <c r="AU995" i="1" s="1"/>
  <c r="BQ995" i="1" s="1"/>
  <c r="T994" i="1"/>
  <c r="S994" i="1"/>
  <c r="R994" i="1"/>
  <c r="AU994" i="1" s="1"/>
  <c r="BQ994" i="1" s="1"/>
  <c r="T993" i="1"/>
  <c r="S993" i="1"/>
  <c r="R993" i="1"/>
  <c r="AU993" i="1" s="1"/>
  <c r="BQ993" i="1" s="1"/>
  <c r="T992" i="1"/>
  <c r="S992" i="1"/>
  <c r="R992" i="1"/>
  <c r="AU992" i="1" s="1"/>
  <c r="BQ992" i="1" s="1"/>
  <c r="T991" i="1"/>
  <c r="S991" i="1"/>
  <c r="R991" i="1"/>
  <c r="AU991" i="1" s="1"/>
  <c r="BQ991" i="1" s="1"/>
  <c r="T990" i="1"/>
  <c r="S990" i="1"/>
  <c r="R990" i="1"/>
  <c r="AU990" i="1" s="1"/>
  <c r="BQ990" i="1" s="1"/>
  <c r="T989" i="1"/>
  <c r="S989" i="1"/>
  <c r="R989" i="1"/>
  <c r="AU989" i="1" s="1"/>
  <c r="BQ989" i="1" s="1"/>
  <c r="T988" i="1"/>
  <c r="S988" i="1"/>
  <c r="R988" i="1"/>
  <c r="AU988" i="1" s="1"/>
  <c r="BQ988" i="1" s="1"/>
  <c r="T987" i="1"/>
  <c r="S987" i="1"/>
  <c r="R987" i="1"/>
  <c r="AU987" i="1" s="1"/>
  <c r="BQ987" i="1" s="1"/>
  <c r="T986" i="1"/>
  <c r="S986" i="1"/>
  <c r="R986" i="1"/>
  <c r="AU986" i="1" s="1"/>
  <c r="BQ986" i="1" s="1"/>
  <c r="T985" i="1"/>
  <c r="S985" i="1"/>
  <c r="R985" i="1"/>
  <c r="AU985" i="1" s="1"/>
  <c r="BQ985" i="1" s="1"/>
  <c r="T984" i="1"/>
  <c r="S984" i="1"/>
  <c r="R984" i="1"/>
  <c r="AU984" i="1" s="1"/>
  <c r="BQ984" i="1" s="1"/>
  <c r="T983" i="1"/>
  <c r="S983" i="1"/>
  <c r="R983" i="1"/>
  <c r="AU983" i="1" s="1"/>
  <c r="BQ983" i="1" s="1"/>
  <c r="T982" i="1"/>
  <c r="S982" i="1"/>
  <c r="R982" i="1"/>
  <c r="AU982" i="1" s="1"/>
  <c r="BQ982" i="1" s="1"/>
  <c r="T981" i="1"/>
  <c r="S981" i="1"/>
  <c r="R981" i="1"/>
  <c r="AU981" i="1" s="1"/>
  <c r="BQ981" i="1" s="1"/>
  <c r="T980" i="1"/>
  <c r="S980" i="1"/>
  <c r="R980" i="1"/>
  <c r="AU980" i="1" s="1"/>
  <c r="BQ980" i="1" s="1"/>
  <c r="T979" i="1"/>
  <c r="S979" i="1"/>
  <c r="R979" i="1"/>
  <c r="AU979" i="1" s="1"/>
  <c r="BQ979" i="1" s="1"/>
  <c r="T978" i="1"/>
  <c r="S978" i="1"/>
  <c r="R978" i="1"/>
  <c r="AU978" i="1" s="1"/>
  <c r="BQ978" i="1" s="1"/>
  <c r="T977" i="1"/>
  <c r="S977" i="1"/>
  <c r="R977" i="1"/>
  <c r="AU977" i="1" s="1"/>
  <c r="BQ977" i="1" s="1"/>
  <c r="T976" i="1"/>
  <c r="S976" i="1"/>
  <c r="R976" i="1"/>
  <c r="AU976" i="1" s="1"/>
  <c r="BQ976" i="1" s="1"/>
  <c r="T975" i="1"/>
  <c r="S975" i="1"/>
  <c r="R975" i="1"/>
  <c r="AU975" i="1" s="1"/>
  <c r="BQ975" i="1" s="1"/>
  <c r="T974" i="1"/>
  <c r="S974" i="1"/>
  <c r="R974" i="1"/>
  <c r="AU974" i="1" s="1"/>
  <c r="BQ974" i="1" s="1"/>
  <c r="T973" i="1"/>
  <c r="S973" i="1"/>
  <c r="R973" i="1"/>
  <c r="AU973" i="1" s="1"/>
  <c r="BQ973" i="1" s="1"/>
  <c r="T972" i="1"/>
  <c r="S972" i="1"/>
  <c r="R972" i="1"/>
  <c r="AU972" i="1" s="1"/>
  <c r="BQ972" i="1" s="1"/>
  <c r="T971" i="1"/>
  <c r="S971" i="1"/>
  <c r="R971" i="1"/>
  <c r="AU971" i="1" s="1"/>
  <c r="BQ971" i="1" s="1"/>
  <c r="T970" i="1"/>
  <c r="S970" i="1"/>
  <c r="R970" i="1"/>
  <c r="AU970" i="1" s="1"/>
  <c r="BQ970" i="1" s="1"/>
  <c r="T969" i="1"/>
  <c r="S969" i="1"/>
  <c r="R969" i="1"/>
  <c r="AU969" i="1" s="1"/>
  <c r="BQ969" i="1" s="1"/>
  <c r="T968" i="1"/>
  <c r="S968" i="1"/>
  <c r="R968" i="1"/>
  <c r="AU968" i="1" s="1"/>
  <c r="BQ968" i="1" s="1"/>
  <c r="T967" i="1"/>
  <c r="S967" i="1"/>
  <c r="R967" i="1"/>
  <c r="AU967" i="1" s="1"/>
  <c r="BQ967" i="1" s="1"/>
  <c r="T966" i="1"/>
  <c r="S966" i="1"/>
  <c r="R966" i="1"/>
  <c r="AU966" i="1" s="1"/>
  <c r="BQ966" i="1" s="1"/>
  <c r="T965" i="1"/>
  <c r="S965" i="1"/>
  <c r="R965" i="1"/>
  <c r="AU965" i="1" s="1"/>
  <c r="BQ965" i="1" s="1"/>
  <c r="T964" i="1"/>
  <c r="S964" i="1"/>
  <c r="R964" i="1"/>
  <c r="AU964" i="1" s="1"/>
  <c r="BQ964" i="1" s="1"/>
  <c r="T963" i="1"/>
  <c r="S963" i="1"/>
  <c r="R963" i="1"/>
  <c r="AU963" i="1" s="1"/>
  <c r="BQ963" i="1" s="1"/>
  <c r="T962" i="1"/>
  <c r="S962" i="1"/>
  <c r="R962" i="1"/>
  <c r="AU962" i="1" s="1"/>
  <c r="BQ962" i="1" s="1"/>
  <c r="T961" i="1"/>
  <c r="S961" i="1"/>
  <c r="R961" i="1"/>
  <c r="AU961" i="1" s="1"/>
  <c r="BQ961" i="1" s="1"/>
  <c r="T960" i="1"/>
  <c r="S960" i="1"/>
  <c r="R960" i="1"/>
  <c r="AU960" i="1" s="1"/>
  <c r="BQ960" i="1" s="1"/>
  <c r="T959" i="1"/>
  <c r="S959" i="1"/>
  <c r="R959" i="1"/>
  <c r="AU959" i="1" s="1"/>
  <c r="BQ959" i="1" s="1"/>
  <c r="T958" i="1"/>
  <c r="S958" i="1"/>
  <c r="R958" i="1"/>
  <c r="AU958" i="1" s="1"/>
  <c r="BQ958" i="1" s="1"/>
  <c r="T957" i="1"/>
  <c r="S957" i="1"/>
  <c r="R957" i="1"/>
  <c r="AU957" i="1" s="1"/>
  <c r="BQ957" i="1" s="1"/>
  <c r="T956" i="1"/>
  <c r="S956" i="1"/>
  <c r="R956" i="1"/>
  <c r="AU956" i="1" s="1"/>
  <c r="BQ956" i="1" s="1"/>
  <c r="T955" i="1"/>
  <c r="S955" i="1"/>
  <c r="R955" i="1"/>
  <c r="AU955" i="1" s="1"/>
  <c r="BQ955" i="1" s="1"/>
  <c r="T954" i="1"/>
  <c r="S954" i="1"/>
  <c r="R954" i="1"/>
  <c r="AU954" i="1" s="1"/>
  <c r="BQ954" i="1" s="1"/>
  <c r="T953" i="1"/>
  <c r="S953" i="1"/>
  <c r="R953" i="1"/>
  <c r="AU953" i="1" s="1"/>
  <c r="BQ953" i="1" s="1"/>
  <c r="T952" i="1"/>
  <c r="S952" i="1"/>
  <c r="R952" i="1"/>
  <c r="AU952" i="1" s="1"/>
  <c r="BQ952" i="1" s="1"/>
  <c r="T951" i="1"/>
  <c r="S951" i="1"/>
  <c r="R951" i="1"/>
  <c r="AU951" i="1" s="1"/>
  <c r="BQ951" i="1" s="1"/>
  <c r="T950" i="1"/>
  <c r="S950" i="1"/>
  <c r="R950" i="1"/>
  <c r="AU950" i="1" s="1"/>
  <c r="BQ950" i="1" s="1"/>
  <c r="T949" i="1"/>
  <c r="S949" i="1"/>
  <c r="R949" i="1"/>
  <c r="AU949" i="1" s="1"/>
  <c r="BQ949" i="1" s="1"/>
  <c r="T948" i="1"/>
  <c r="S948" i="1"/>
  <c r="R948" i="1"/>
  <c r="AU948" i="1" s="1"/>
  <c r="BQ948" i="1" s="1"/>
  <c r="T947" i="1"/>
  <c r="S947" i="1"/>
  <c r="R947" i="1"/>
  <c r="AU947" i="1" s="1"/>
  <c r="BQ947" i="1" s="1"/>
  <c r="T946" i="1"/>
  <c r="S946" i="1"/>
  <c r="R946" i="1"/>
  <c r="AU946" i="1" s="1"/>
  <c r="BQ946" i="1" s="1"/>
  <c r="T945" i="1"/>
  <c r="S945" i="1"/>
  <c r="R945" i="1"/>
  <c r="AU945" i="1" s="1"/>
  <c r="BQ945" i="1" s="1"/>
  <c r="T944" i="1"/>
  <c r="S944" i="1"/>
  <c r="R944" i="1"/>
  <c r="AU944" i="1" s="1"/>
  <c r="BQ944" i="1" s="1"/>
  <c r="T943" i="1"/>
  <c r="S943" i="1"/>
  <c r="R943" i="1"/>
  <c r="AU943" i="1" s="1"/>
  <c r="BQ943" i="1" s="1"/>
  <c r="T942" i="1"/>
  <c r="S942" i="1"/>
  <c r="R942" i="1"/>
  <c r="AU942" i="1" s="1"/>
  <c r="BQ942" i="1" s="1"/>
  <c r="T941" i="1"/>
  <c r="S941" i="1"/>
  <c r="R941" i="1"/>
  <c r="AU941" i="1" s="1"/>
  <c r="BQ941" i="1" s="1"/>
  <c r="T940" i="1"/>
  <c r="S940" i="1"/>
  <c r="R940" i="1"/>
  <c r="AU940" i="1" s="1"/>
  <c r="BQ940" i="1" s="1"/>
  <c r="T939" i="1"/>
  <c r="S939" i="1"/>
  <c r="R939" i="1"/>
  <c r="AU939" i="1" s="1"/>
  <c r="BQ939" i="1" s="1"/>
  <c r="T938" i="1"/>
  <c r="S938" i="1"/>
  <c r="R938" i="1"/>
  <c r="AU938" i="1" s="1"/>
  <c r="BQ938" i="1" s="1"/>
  <c r="T937" i="1"/>
  <c r="S937" i="1"/>
  <c r="R937" i="1"/>
  <c r="AU937" i="1" s="1"/>
  <c r="BQ937" i="1" s="1"/>
  <c r="T936" i="1"/>
  <c r="S936" i="1"/>
  <c r="R936" i="1"/>
  <c r="AU936" i="1" s="1"/>
  <c r="BQ936" i="1" s="1"/>
  <c r="T935" i="1"/>
  <c r="S935" i="1"/>
  <c r="R935" i="1"/>
  <c r="AU935" i="1" s="1"/>
  <c r="BQ935" i="1" s="1"/>
  <c r="T934" i="1"/>
  <c r="S934" i="1"/>
  <c r="R934" i="1"/>
  <c r="AU934" i="1" s="1"/>
  <c r="BQ934" i="1" s="1"/>
  <c r="T933" i="1"/>
  <c r="S933" i="1"/>
  <c r="R933" i="1"/>
  <c r="AU933" i="1" s="1"/>
  <c r="BQ933" i="1" s="1"/>
  <c r="T932" i="1"/>
  <c r="S932" i="1"/>
  <c r="R932" i="1"/>
  <c r="AU932" i="1" s="1"/>
  <c r="BQ932" i="1" s="1"/>
  <c r="T931" i="1"/>
  <c r="S931" i="1"/>
  <c r="R931" i="1"/>
  <c r="AU931" i="1" s="1"/>
  <c r="BQ931" i="1" s="1"/>
  <c r="T930" i="1"/>
  <c r="S930" i="1"/>
  <c r="R930" i="1"/>
  <c r="AU930" i="1" s="1"/>
  <c r="BQ930" i="1" s="1"/>
  <c r="T929" i="1"/>
  <c r="S929" i="1"/>
  <c r="R929" i="1"/>
  <c r="AU929" i="1" s="1"/>
  <c r="BQ929" i="1" s="1"/>
  <c r="T928" i="1"/>
  <c r="S928" i="1"/>
  <c r="R928" i="1"/>
  <c r="AU928" i="1" s="1"/>
  <c r="BQ928" i="1" s="1"/>
  <c r="T927" i="1"/>
  <c r="S927" i="1"/>
  <c r="R927" i="1"/>
  <c r="AU927" i="1" s="1"/>
  <c r="BQ927" i="1" s="1"/>
  <c r="T926" i="1"/>
  <c r="S926" i="1"/>
  <c r="R926" i="1"/>
  <c r="AU926" i="1" s="1"/>
  <c r="BQ926" i="1" s="1"/>
  <c r="T925" i="1"/>
  <c r="S925" i="1"/>
  <c r="R925" i="1"/>
  <c r="AU925" i="1" s="1"/>
  <c r="BQ925" i="1" s="1"/>
  <c r="T924" i="1"/>
  <c r="S924" i="1"/>
  <c r="R924" i="1"/>
  <c r="AU924" i="1" s="1"/>
  <c r="BQ924" i="1" s="1"/>
  <c r="T923" i="1"/>
  <c r="S923" i="1"/>
  <c r="R923" i="1"/>
  <c r="AU923" i="1" s="1"/>
  <c r="BQ923" i="1" s="1"/>
  <c r="T922" i="1"/>
  <c r="S922" i="1"/>
  <c r="R922" i="1"/>
  <c r="AU922" i="1" s="1"/>
  <c r="BQ922" i="1" s="1"/>
  <c r="T921" i="1"/>
  <c r="S921" i="1"/>
  <c r="R921" i="1"/>
  <c r="AU921" i="1" s="1"/>
  <c r="BQ921" i="1" s="1"/>
  <c r="T920" i="1"/>
  <c r="S920" i="1"/>
  <c r="R920" i="1"/>
  <c r="AU920" i="1" s="1"/>
  <c r="BQ920" i="1" s="1"/>
  <c r="T919" i="1"/>
  <c r="S919" i="1"/>
  <c r="R919" i="1"/>
  <c r="AU919" i="1" s="1"/>
  <c r="BQ919" i="1" s="1"/>
  <c r="T918" i="1"/>
  <c r="S918" i="1"/>
  <c r="R918" i="1"/>
  <c r="AU918" i="1" s="1"/>
  <c r="BQ918" i="1" s="1"/>
  <c r="T917" i="1"/>
  <c r="S917" i="1"/>
  <c r="R917" i="1"/>
  <c r="AU917" i="1" s="1"/>
  <c r="BQ917" i="1" s="1"/>
  <c r="T916" i="1"/>
  <c r="S916" i="1"/>
  <c r="R916" i="1"/>
  <c r="AU916" i="1" s="1"/>
  <c r="BQ916" i="1" s="1"/>
  <c r="T915" i="1"/>
  <c r="S915" i="1"/>
  <c r="R915" i="1"/>
  <c r="AU915" i="1" s="1"/>
  <c r="BQ915" i="1" s="1"/>
  <c r="T914" i="1"/>
  <c r="S914" i="1"/>
  <c r="R914" i="1"/>
  <c r="AU914" i="1" s="1"/>
  <c r="BQ914" i="1" s="1"/>
  <c r="T913" i="1"/>
  <c r="S913" i="1"/>
  <c r="R913" i="1"/>
  <c r="AU913" i="1" s="1"/>
  <c r="BQ913" i="1" s="1"/>
  <c r="T912" i="1"/>
  <c r="S912" i="1"/>
  <c r="R912" i="1"/>
  <c r="AU912" i="1" s="1"/>
  <c r="BQ912" i="1" s="1"/>
  <c r="T911" i="1"/>
  <c r="S911" i="1"/>
  <c r="R911" i="1"/>
  <c r="AU911" i="1" s="1"/>
  <c r="BQ911" i="1" s="1"/>
  <c r="T910" i="1"/>
  <c r="S910" i="1"/>
  <c r="R910" i="1"/>
  <c r="AU910" i="1" s="1"/>
  <c r="BQ910" i="1" s="1"/>
  <c r="T909" i="1"/>
  <c r="S909" i="1"/>
  <c r="R909" i="1"/>
  <c r="AU909" i="1" s="1"/>
  <c r="BQ909" i="1" s="1"/>
  <c r="T908" i="1"/>
  <c r="S908" i="1"/>
  <c r="R908" i="1"/>
  <c r="AU908" i="1" s="1"/>
  <c r="BQ908" i="1" s="1"/>
  <c r="T907" i="1"/>
  <c r="S907" i="1"/>
  <c r="R907" i="1"/>
  <c r="AU907" i="1" s="1"/>
  <c r="BQ907" i="1" s="1"/>
  <c r="T906" i="1"/>
  <c r="S906" i="1"/>
  <c r="R906" i="1"/>
  <c r="AU906" i="1" s="1"/>
  <c r="BQ906" i="1" s="1"/>
  <c r="T905" i="1"/>
  <c r="S905" i="1"/>
  <c r="R905" i="1"/>
  <c r="AU905" i="1" s="1"/>
  <c r="BQ905" i="1" s="1"/>
  <c r="T904" i="1"/>
  <c r="S904" i="1"/>
  <c r="R904" i="1"/>
  <c r="AU904" i="1" s="1"/>
  <c r="BQ904" i="1" s="1"/>
  <c r="T903" i="1"/>
  <c r="S903" i="1"/>
  <c r="R903" i="1"/>
  <c r="AU903" i="1" s="1"/>
  <c r="BQ903" i="1" s="1"/>
  <c r="T902" i="1"/>
  <c r="S902" i="1"/>
  <c r="R902" i="1"/>
  <c r="AU902" i="1" s="1"/>
  <c r="BQ902" i="1" s="1"/>
  <c r="T901" i="1"/>
  <c r="S901" i="1"/>
  <c r="R901" i="1"/>
  <c r="AU901" i="1" s="1"/>
  <c r="BQ901" i="1" s="1"/>
  <c r="T900" i="1"/>
  <c r="S900" i="1"/>
  <c r="R900" i="1"/>
  <c r="AU900" i="1" s="1"/>
  <c r="BQ900" i="1" s="1"/>
  <c r="T899" i="1"/>
  <c r="S899" i="1"/>
  <c r="R899" i="1"/>
  <c r="AU899" i="1" s="1"/>
  <c r="BQ899" i="1" s="1"/>
  <c r="T898" i="1"/>
  <c r="S898" i="1"/>
  <c r="R898" i="1"/>
  <c r="AU898" i="1" s="1"/>
  <c r="BQ898" i="1" s="1"/>
  <c r="T897" i="1"/>
  <c r="S897" i="1"/>
  <c r="R897" i="1"/>
  <c r="AU897" i="1" s="1"/>
  <c r="BQ897" i="1" s="1"/>
  <c r="T896" i="1"/>
  <c r="S896" i="1"/>
  <c r="R896" i="1"/>
  <c r="AU896" i="1" s="1"/>
  <c r="BQ896" i="1" s="1"/>
  <c r="T895" i="1"/>
  <c r="S895" i="1"/>
  <c r="R895" i="1"/>
  <c r="AU895" i="1" s="1"/>
  <c r="BQ895" i="1" s="1"/>
  <c r="T894" i="1"/>
  <c r="S894" i="1"/>
  <c r="R894" i="1"/>
  <c r="AU894" i="1" s="1"/>
  <c r="BQ894" i="1" s="1"/>
  <c r="T893" i="1"/>
  <c r="S893" i="1"/>
  <c r="R893" i="1"/>
  <c r="AU893" i="1" s="1"/>
  <c r="BQ893" i="1" s="1"/>
  <c r="T892" i="1"/>
  <c r="S892" i="1"/>
  <c r="R892" i="1"/>
  <c r="AU892" i="1" s="1"/>
  <c r="BQ892" i="1" s="1"/>
  <c r="T891" i="1"/>
  <c r="S891" i="1"/>
  <c r="R891" i="1"/>
  <c r="AU891" i="1" s="1"/>
  <c r="BQ891" i="1" s="1"/>
  <c r="T890" i="1"/>
  <c r="S890" i="1"/>
  <c r="R890" i="1"/>
  <c r="AU890" i="1" s="1"/>
  <c r="BQ890" i="1" s="1"/>
  <c r="T889" i="1"/>
  <c r="S889" i="1"/>
  <c r="R889" i="1"/>
  <c r="AU889" i="1" s="1"/>
  <c r="BQ889" i="1" s="1"/>
  <c r="T888" i="1"/>
  <c r="S888" i="1"/>
  <c r="R888" i="1"/>
  <c r="AU888" i="1" s="1"/>
  <c r="BQ888" i="1" s="1"/>
  <c r="T887" i="1"/>
  <c r="S887" i="1"/>
  <c r="R887" i="1"/>
  <c r="AU887" i="1" s="1"/>
  <c r="BQ887" i="1" s="1"/>
  <c r="T886" i="1"/>
  <c r="S886" i="1"/>
  <c r="R886" i="1"/>
  <c r="AU886" i="1" s="1"/>
  <c r="BQ886" i="1" s="1"/>
  <c r="T885" i="1"/>
  <c r="S885" i="1"/>
  <c r="R885" i="1"/>
  <c r="AU885" i="1" s="1"/>
  <c r="BQ885" i="1" s="1"/>
  <c r="T884" i="1"/>
  <c r="S884" i="1"/>
  <c r="R884" i="1"/>
  <c r="AU884" i="1" s="1"/>
  <c r="BQ884" i="1" s="1"/>
  <c r="T883" i="1"/>
  <c r="S883" i="1"/>
  <c r="R883" i="1"/>
  <c r="AU883" i="1" s="1"/>
  <c r="BQ883" i="1" s="1"/>
  <c r="T882" i="1"/>
  <c r="S882" i="1"/>
  <c r="R882" i="1"/>
  <c r="AU882" i="1" s="1"/>
  <c r="BQ882" i="1" s="1"/>
  <c r="T881" i="1"/>
  <c r="S881" i="1"/>
  <c r="R881" i="1"/>
  <c r="AU881" i="1" s="1"/>
  <c r="BQ881" i="1" s="1"/>
  <c r="T880" i="1"/>
  <c r="S880" i="1"/>
  <c r="R880" i="1"/>
  <c r="AU880" i="1" s="1"/>
  <c r="BQ880" i="1" s="1"/>
  <c r="T879" i="1"/>
  <c r="S879" i="1"/>
  <c r="R879" i="1"/>
  <c r="AU879" i="1" s="1"/>
  <c r="BQ879" i="1" s="1"/>
  <c r="T878" i="1"/>
  <c r="S878" i="1"/>
  <c r="R878" i="1"/>
  <c r="AU878" i="1" s="1"/>
  <c r="BQ878" i="1" s="1"/>
  <c r="T877" i="1"/>
  <c r="S877" i="1"/>
  <c r="R877" i="1"/>
  <c r="AU877" i="1" s="1"/>
  <c r="BQ877" i="1" s="1"/>
  <c r="T876" i="1"/>
  <c r="S876" i="1"/>
  <c r="R876" i="1"/>
  <c r="AU876" i="1" s="1"/>
  <c r="BQ876" i="1" s="1"/>
  <c r="T875" i="1"/>
  <c r="S875" i="1"/>
  <c r="R875" i="1"/>
  <c r="AU875" i="1" s="1"/>
  <c r="BQ875" i="1" s="1"/>
  <c r="T874" i="1"/>
  <c r="S874" i="1"/>
  <c r="R874" i="1"/>
  <c r="AU874" i="1" s="1"/>
  <c r="BQ874" i="1" s="1"/>
  <c r="T873" i="1"/>
  <c r="S873" i="1"/>
  <c r="R873" i="1"/>
  <c r="AU873" i="1" s="1"/>
  <c r="BQ873" i="1" s="1"/>
  <c r="T872" i="1"/>
  <c r="S872" i="1"/>
  <c r="R872" i="1"/>
  <c r="AU872" i="1" s="1"/>
  <c r="BQ872" i="1" s="1"/>
  <c r="T871" i="1"/>
  <c r="S871" i="1"/>
  <c r="R871" i="1"/>
  <c r="AU871" i="1" s="1"/>
  <c r="BQ871" i="1" s="1"/>
  <c r="T870" i="1"/>
  <c r="S870" i="1"/>
  <c r="R870" i="1"/>
  <c r="AU870" i="1" s="1"/>
  <c r="BQ870" i="1" s="1"/>
  <c r="T869" i="1"/>
  <c r="S869" i="1"/>
  <c r="R869" i="1"/>
  <c r="AU869" i="1" s="1"/>
  <c r="BQ869" i="1" s="1"/>
  <c r="T868" i="1"/>
  <c r="S868" i="1"/>
  <c r="R868" i="1"/>
  <c r="AU868" i="1" s="1"/>
  <c r="BQ868" i="1" s="1"/>
  <c r="T867" i="1"/>
  <c r="S867" i="1"/>
  <c r="R867" i="1"/>
  <c r="AU867" i="1" s="1"/>
  <c r="BQ867" i="1" s="1"/>
  <c r="T866" i="1"/>
  <c r="S866" i="1"/>
  <c r="R866" i="1"/>
  <c r="AU866" i="1" s="1"/>
  <c r="BQ866" i="1" s="1"/>
  <c r="T865" i="1"/>
  <c r="S865" i="1"/>
  <c r="R865" i="1"/>
  <c r="AU865" i="1" s="1"/>
  <c r="BQ865" i="1" s="1"/>
  <c r="T864" i="1"/>
  <c r="S864" i="1"/>
  <c r="R864" i="1"/>
  <c r="AU864" i="1" s="1"/>
  <c r="BQ864" i="1" s="1"/>
  <c r="T863" i="1"/>
  <c r="S863" i="1"/>
  <c r="R863" i="1"/>
  <c r="AU863" i="1" s="1"/>
  <c r="BQ863" i="1" s="1"/>
  <c r="T862" i="1"/>
  <c r="S862" i="1"/>
  <c r="R862" i="1"/>
  <c r="AU862" i="1" s="1"/>
  <c r="BQ862" i="1" s="1"/>
  <c r="T861" i="1"/>
  <c r="S861" i="1"/>
  <c r="R861" i="1"/>
  <c r="AU861" i="1" s="1"/>
  <c r="BQ861" i="1" s="1"/>
  <c r="T860" i="1"/>
  <c r="S860" i="1"/>
  <c r="R860" i="1"/>
  <c r="AU860" i="1" s="1"/>
  <c r="BQ860" i="1" s="1"/>
  <c r="T859" i="1"/>
  <c r="S859" i="1"/>
  <c r="R859" i="1"/>
  <c r="AU859" i="1" s="1"/>
  <c r="BQ859" i="1" s="1"/>
  <c r="T858" i="1"/>
  <c r="S858" i="1"/>
  <c r="R858" i="1"/>
  <c r="AU858" i="1" s="1"/>
  <c r="BQ858" i="1" s="1"/>
  <c r="T857" i="1"/>
  <c r="S857" i="1"/>
  <c r="R857" i="1"/>
  <c r="AU857" i="1" s="1"/>
  <c r="BQ857" i="1" s="1"/>
  <c r="T856" i="1"/>
  <c r="S856" i="1"/>
  <c r="R856" i="1"/>
  <c r="AU856" i="1" s="1"/>
  <c r="BQ856" i="1" s="1"/>
  <c r="T855" i="1"/>
  <c r="S855" i="1"/>
  <c r="R855" i="1"/>
  <c r="AU855" i="1" s="1"/>
  <c r="BQ855" i="1" s="1"/>
  <c r="T854" i="1"/>
  <c r="S854" i="1"/>
  <c r="R854" i="1"/>
  <c r="AU854" i="1" s="1"/>
  <c r="BQ854" i="1" s="1"/>
  <c r="T853" i="1"/>
  <c r="S853" i="1"/>
  <c r="R853" i="1"/>
  <c r="AU853" i="1" s="1"/>
  <c r="BQ853" i="1" s="1"/>
  <c r="T852" i="1"/>
  <c r="S852" i="1"/>
  <c r="R852" i="1"/>
  <c r="AU852" i="1" s="1"/>
  <c r="BQ852" i="1" s="1"/>
  <c r="T851" i="1"/>
  <c r="S851" i="1"/>
  <c r="R851" i="1"/>
  <c r="AU851" i="1" s="1"/>
  <c r="BQ851" i="1" s="1"/>
  <c r="T850" i="1"/>
  <c r="S850" i="1"/>
  <c r="R850" i="1"/>
  <c r="AU850" i="1" s="1"/>
  <c r="BQ850" i="1" s="1"/>
  <c r="T849" i="1"/>
  <c r="S849" i="1"/>
  <c r="R849" i="1"/>
  <c r="AU849" i="1" s="1"/>
  <c r="BQ849" i="1" s="1"/>
  <c r="T848" i="1"/>
  <c r="S848" i="1"/>
  <c r="R848" i="1"/>
  <c r="AU848" i="1" s="1"/>
  <c r="BQ848" i="1" s="1"/>
  <c r="T847" i="1"/>
  <c r="S847" i="1"/>
  <c r="R847" i="1"/>
  <c r="AU847" i="1" s="1"/>
  <c r="BQ847" i="1" s="1"/>
  <c r="T846" i="1"/>
  <c r="S846" i="1"/>
  <c r="R846" i="1"/>
  <c r="AU846" i="1" s="1"/>
  <c r="BQ846" i="1" s="1"/>
  <c r="T845" i="1"/>
  <c r="S845" i="1"/>
  <c r="R845" i="1"/>
  <c r="AU845" i="1" s="1"/>
  <c r="BQ845" i="1" s="1"/>
  <c r="T844" i="1"/>
  <c r="S844" i="1"/>
  <c r="R844" i="1"/>
  <c r="AU844" i="1" s="1"/>
  <c r="BQ844" i="1" s="1"/>
  <c r="T843" i="1"/>
  <c r="S843" i="1"/>
  <c r="R843" i="1"/>
  <c r="AU843" i="1" s="1"/>
  <c r="BQ843" i="1" s="1"/>
  <c r="T842" i="1"/>
  <c r="S842" i="1"/>
  <c r="R842" i="1"/>
  <c r="AU842" i="1" s="1"/>
  <c r="BQ842" i="1" s="1"/>
  <c r="T841" i="1"/>
  <c r="S841" i="1"/>
  <c r="R841" i="1"/>
  <c r="AU841" i="1" s="1"/>
  <c r="BQ841" i="1" s="1"/>
  <c r="T840" i="1"/>
  <c r="S840" i="1"/>
  <c r="R840" i="1"/>
  <c r="AU840" i="1" s="1"/>
  <c r="BQ840" i="1" s="1"/>
  <c r="T839" i="1"/>
  <c r="S839" i="1"/>
  <c r="R839" i="1"/>
  <c r="AU839" i="1" s="1"/>
  <c r="BQ839" i="1" s="1"/>
  <c r="T838" i="1"/>
  <c r="S838" i="1"/>
  <c r="R838" i="1"/>
  <c r="AU838" i="1" s="1"/>
  <c r="BQ838" i="1" s="1"/>
  <c r="T837" i="1"/>
  <c r="S837" i="1"/>
  <c r="R837" i="1"/>
  <c r="AU837" i="1" s="1"/>
  <c r="BQ837" i="1" s="1"/>
  <c r="T836" i="1"/>
  <c r="S836" i="1"/>
  <c r="R836" i="1"/>
  <c r="AU836" i="1" s="1"/>
  <c r="BQ836" i="1" s="1"/>
  <c r="T835" i="1"/>
  <c r="S835" i="1"/>
  <c r="R835" i="1"/>
  <c r="AU835" i="1" s="1"/>
  <c r="BQ835" i="1" s="1"/>
  <c r="T834" i="1"/>
  <c r="S834" i="1"/>
  <c r="R834" i="1"/>
  <c r="AU834" i="1" s="1"/>
  <c r="BQ834" i="1" s="1"/>
  <c r="T833" i="1"/>
  <c r="S833" i="1"/>
  <c r="R833" i="1"/>
  <c r="AU833" i="1" s="1"/>
  <c r="BQ833" i="1" s="1"/>
  <c r="T832" i="1"/>
  <c r="S832" i="1"/>
  <c r="R832" i="1"/>
  <c r="AU832" i="1" s="1"/>
  <c r="BQ832" i="1" s="1"/>
  <c r="T831" i="1"/>
  <c r="S831" i="1"/>
  <c r="R831" i="1"/>
  <c r="AU831" i="1" s="1"/>
  <c r="BQ831" i="1" s="1"/>
  <c r="T830" i="1"/>
  <c r="S830" i="1"/>
  <c r="R830" i="1"/>
  <c r="AU830" i="1" s="1"/>
  <c r="BQ830" i="1" s="1"/>
  <c r="T829" i="1"/>
  <c r="S829" i="1"/>
  <c r="R829" i="1"/>
  <c r="AU829" i="1" s="1"/>
  <c r="BQ829" i="1" s="1"/>
  <c r="T828" i="1"/>
  <c r="S828" i="1"/>
  <c r="R828" i="1"/>
  <c r="AU828" i="1" s="1"/>
  <c r="BQ828" i="1" s="1"/>
  <c r="T827" i="1"/>
  <c r="S827" i="1"/>
  <c r="R827" i="1"/>
  <c r="AU827" i="1" s="1"/>
  <c r="BQ827" i="1" s="1"/>
  <c r="T826" i="1"/>
  <c r="S826" i="1"/>
  <c r="R826" i="1"/>
  <c r="AU826" i="1" s="1"/>
  <c r="BQ826" i="1" s="1"/>
  <c r="T825" i="1"/>
  <c r="S825" i="1"/>
  <c r="R825" i="1"/>
  <c r="AU825" i="1" s="1"/>
  <c r="BQ825" i="1" s="1"/>
  <c r="T824" i="1"/>
  <c r="S824" i="1"/>
  <c r="R824" i="1"/>
  <c r="AU824" i="1" s="1"/>
  <c r="BQ824" i="1" s="1"/>
  <c r="T823" i="1"/>
  <c r="S823" i="1"/>
  <c r="R823" i="1"/>
  <c r="AU823" i="1" s="1"/>
  <c r="BQ823" i="1" s="1"/>
  <c r="T822" i="1"/>
  <c r="S822" i="1"/>
  <c r="R822" i="1"/>
  <c r="AU822" i="1" s="1"/>
  <c r="BQ822" i="1" s="1"/>
  <c r="T821" i="1"/>
  <c r="S821" i="1"/>
  <c r="R821" i="1"/>
  <c r="AU821" i="1" s="1"/>
  <c r="BQ821" i="1" s="1"/>
  <c r="T820" i="1"/>
  <c r="S820" i="1"/>
  <c r="R820" i="1"/>
  <c r="AU820" i="1" s="1"/>
  <c r="BQ820" i="1" s="1"/>
  <c r="T819" i="1"/>
  <c r="S819" i="1"/>
  <c r="R819" i="1"/>
  <c r="AU819" i="1" s="1"/>
  <c r="BQ819" i="1" s="1"/>
  <c r="T818" i="1"/>
  <c r="S818" i="1"/>
  <c r="R818" i="1"/>
  <c r="AU818" i="1" s="1"/>
  <c r="BQ818" i="1" s="1"/>
  <c r="T817" i="1"/>
  <c r="S817" i="1"/>
  <c r="R817" i="1"/>
  <c r="AU817" i="1" s="1"/>
  <c r="BQ817" i="1" s="1"/>
  <c r="T816" i="1"/>
  <c r="S816" i="1"/>
  <c r="R816" i="1"/>
  <c r="AU816" i="1" s="1"/>
  <c r="BQ816" i="1" s="1"/>
  <c r="T815" i="1"/>
  <c r="S815" i="1"/>
  <c r="R815" i="1"/>
  <c r="AU815" i="1" s="1"/>
  <c r="BQ815" i="1" s="1"/>
  <c r="T814" i="1"/>
  <c r="S814" i="1"/>
  <c r="R814" i="1"/>
  <c r="AU814" i="1" s="1"/>
  <c r="BQ814" i="1" s="1"/>
  <c r="T813" i="1"/>
  <c r="S813" i="1"/>
  <c r="R813" i="1"/>
  <c r="AU813" i="1" s="1"/>
  <c r="BQ813" i="1" s="1"/>
  <c r="T812" i="1"/>
  <c r="S812" i="1"/>
  <c r="R812" i="1"/>
  <c r="AU812" i="1" s="1"/>
  <c r="BQ812" i="1" s="1"/>
  <c r="T811" i="1"/>
  <c r="S811" i="1"/>
  <c r="R811" i="1"/>
  <c r="AU811" i="1" s="1"/>
  <c r="BQ811" i="1" s="1"/>
  <c r="T810" i="1"/>
  <c r="S810" i="1"/>
  <c r="R810" i="1"/>
  <c r="AU810" i="1" s="1"/>
  <c r="BQ810" i="1" s="1"/>
  <c r="T809" i="1"/>
  <c r="S809" i="1"/>
  <c r="R809" i="1"/>
  <c r="AU809" i="1" s="1"/>
  <c r="BQ809" i="1" s="1"/>
  <c r="T808" i="1"/>
  <c r="S808" i="1"/>
  <c r="R808" i="1"/>
  <c r="AU808" i="1" s="1"/>
  <c r="BQ808" i="1" s="1"/>
  <c r="T807" i="1"/>
  <c r="S807" i="1"/>
  <c r="R807" i="1"/>
  <c r="AU807" i="1" s="1"/>
  <c r="BQ807" i="1" s="1"/>
  <c r="T806" i="1"/>
  <c r="S806" i="1"/>
  <c r="R806" i="1"/>
  <c r="AU806" i="1" s="1"/>
  <c r="BQ806" i="1" s="1"/>
  <c r="T805" i="1"/>
  <c r="S805" i="1"/>
  <c r="R805" i="1"/>
  <c r="AU805" i="1" s="1"/>
  <c r="BQ805" i="1" s="1"/>
  <c r="T804" i="1"/>
  <c r="S804" i="1"/>
  <c r="R804" i="1"/>
  <c r="AU804" i="1" s="1"/>
  <c r="BQ804" i="1" s="1"/>
  <c r="T803" i="1"/>
  <c r="S803" i="1"/>
  <c r="R803" i="1"/>
  <c r="AU803" i="1" s="1"/>
  <c r="BQ803" i="1" s="1"/>
  <c r="T802" i="1"/>
  <c r="S802" i="1"/>
  <c r="R802" i="1"/>
  <c r="AU802" i="1" s="1"/>
  <c r="BQ802" i="1" s="1"/>
  <c r="T801" i="1"/>
  <c r="S801" i="1"/>
  <c r="R801" i="1"/>
  <c r="AU801" i="1" s="1"/>
  <c r="BQ801" i="1" s="1"/>
  <c r="T800" i="1"/>
  <c r="S800" i="1"/>
  <c r="R800" i="1"/>
  <c r="AU800" i="1" s="1"/>
  <c r="BQ800" i="1" s="1"/>
  <c r="T799" i="1"/>
  <c r="S799" i="1"/>
  <c r="R799" i="1"/>
  <c r="AU799" i="1" s="1"/>
  <c r="BQ799" i="1" s="1"/>
  <c r="T798" i="1"/>
  <c r="S798" i="1"/>
  <c r="R798" i="1"/>
  <c r="AU798" i="1" s="1"/>
  <c r="BQ798" i="1" s="1"/>
  <c r="T797" i="1"/>
  <c r="S797" i="1"/>
  <c r="R797" i="1"/>
  <c r="AU797" i="1" s="1"/>
  <c r="BQ797" i="1" s="1"/>
  <c r="T796" i="1"/>
  <c r="S796" i="1"/>
  <c r="R796" i="1"/>
  <c r="AU796" i="1" s="1"/>
  <c r="BQ796" i="1" s="1"/>
  <c r="T795" i="1"/>
  <c r="S795" i="1"/>
  <c r="R795" i="1"/>
  <c r="AU795" i="1" s="1"/>
  <c r="BQ795" i="1" s="1"/>
  <c r="T794" i="1"/>
  <c r="S794" i="1"/>
  <c r="R794" i="1"/>
  <c r="AU794" i="1" s="1"/>
  <c r="BQ794" i="1" s="1"/>
  <c r="T793" i="1"/>
  <c r="S793" i="1"/>
  <c r="R793" i="1"/>
  <c r="AU793" i="1" s="1"/>
  <c r="BQ793" i="1" s="1"/>
  <c r="T792" i="1"/>
  <c r="S792" i="1"/>
  <c r="R792" i="1"/>
  <c r="AU792" i="1" s="1"/>
  <c r="BQ792" i="1" s="1"/>
  <c r="T791" i="1"/>
  <c r="S791" i="1"/>
  <c r="R791" i="1"/>
  <c r="AU791" i="1" s="1"/>
  <c r="BQ791" i="1" s="1"/>
  <c r="T790" i="1"/>
  <c r="S790" i="1"/>
  <c r="R790" i="1"/>
  <c r="AU790" i="1" s="1"/>
  <c r="BQ790" i="1" s="1"/>
  <c r="T789" i="1"/>
  <c r="S789" i="1"/>
  <c r="R789" i="1"/>
  <c r="AU789" i="1" s="1"/>
  <c r="BQ789" i="1" s="1"/>
  <c r="T788" i="1"/>
  <c r="S788" i="1"/>
  <c r="R788" i="1"/>
  <c r="AU788" i="1" s="1"/>
  <c r="BQ788" i="1" s="1"/>
  <c r="T787" i="1"/>
  <c r="S787" i="1"/>
  <c r="R787" i="1"/>
  <c r="AU787" i="1" s="1"/>
  <c r="BQ787" i="1" s="1"/>
  <c r="T786" i="1"/>
  <c r="S786" i="1"/>
  <c r="R786" i="1"/>
  <c r="AU786" i="1" s="1"/>
  <c r="BQ786" i="1" s="1"/>
  <c r="T785" i="1"/>
  <c r="S785" i="1"/>
  <c r="R785" i="1"/>
  <c r="AU785" i="1" s="1"/>
  <c r="BQ785" i="1" s="1"/>
  <c r="T784" i="1"/>
  <c r="S784" i="1"/>
  <c r="R784" i="1"/>
  <c r="AU784" i="1" s="1"/>
  <c r="BQ784" i="1" s="1"/>
  <c r="T783" i="1"/>
  <c r="S783" i="1"/>
  <c r="R783" i="1"/>
  <c r="AU783" i="1" s="1"/>
  <c r="BQ783" i="1" s="1"/>
  <c r="T782" i="1"/>
  <c r="S782" i="1"/>
  <c r="R782" i="1"/>
  <c r="AU782" i="1" s="1"/>
  <c r="BQ782" i="1" s="1"/>
  <c r="T781" i="1"/>
  <c r="S781" i="1"/>
  <c r="R781" i="1"/>
  <c r="AU781" i="1" s="1"/>
  <c r="BQ781" i="1" s="1"/>
  <c r="T780" i="1"/>
  <c r="S780" i="1"/>
  <c r="R780" i="1"/>
  <c r="AU780" i="1" s="1"/>
  <c r="BQ780" i="1" s="1"/>
  <c r="T779" i="1"/>
  <c r="S779" i="1"/>
  <c r="R779" i="1"/>
  <c r="AU779" i="1" s="1"/>
  <c r="BQ779" i="1" s="1"/>
  <c r="T778" i="1"/>
  <c r="S778" i="1"/>
  <c r="R778" i="1"/>
  <c r="AU778" i="1" s="1"/>
  <c r="BQ778" i="1" s="1"/>
  <c r="T777" i="1"/>
  <c r="S777" i="1"/>
  <c r="R777" i="1"/>
  <c r="AU777" i="1" s="1"/>
  <c r="BQ777" i="1" s="1"/>
  <c r="T776" i="1"/>
  <c r="S776" i="1"/>
  <c r="R776" i="1"/>
  <c r="AU776" i="1" s="1"/>
  <c r="BQ776" i="1" s="1"/>
  <c r="T775" i="1"/>
  <c r="S775" i="1"/>
  <c r="R775" i="1"/>
  <c r="AU775" i="1" s="1"/>
  <c r="BQ775" i="1" s="1"/>
  <c r="T774" i="1"/>
  <c r="S774" i="1"/>
  <c r="R774" i="1"/>
  <c r="AU774" i="1" s="1"/>
  <c r="BQ774" i="1" s="1"/>
  <c r="T773" i="1"/>
  <c r="S773" i="1"/>
  <c r="R773" i="1"/>
  <c r="AU773" i="1" s="1"/>
  <c r="BQ773" i="1" s="1"/>
  <c r="T772" i="1"/>
  <c r="S772" i="1"/>
  <c r="R772" i="1"/>
  <c r="AU772" i="1" s="1"/>
  <c r="BQ772" i="1" s="1"/>
  <c r="T771" i="1"/>
  <c r="S771" i="1"/>
  <c r="R771" i="1"/>
  <c r="AU771" i="1" s="1"/>
  <c r="BQ771" i="1" s="1"/>
  <c r="T770" i="1"/>
  <c r="S770" i="1"/>
  <c r="R770" i="1"/>
  <c r="AU770" i="1" s="1"/>
  <c r="BQ770" i="1" s="1"/>
  <c r="T769" i="1"/>
  <c r="S769" i="1"/>
  <c r="R769" i="1"/>
  <c r="AU769" i="1" s="1"/>
  <c r="BQ769" i="1" s="1"/>
  <c r="T768" i="1"/>
  <c r="S768" i="1"/>
  <c r="R768" i="1"/>
  <c r="AU768" i="1" s="1"/>
  <c r="BQ768" i="1" s="1"/>
  <c r="T767" i="1"/>
  <c r="S767" i="1"/>
  <c r="R767" i="1"/>
  <c r="AU767" i="1" s="1"/>
  <c r="BQ767" i="1" s="1"/>
  <c r="T766" i="1"/>
  <c r="S766" i="1"/>
  <c r="R766" i="1"/>
  <c r="AU766" i="1" s="1"/>
  <c r="BQ766" i="1" s="1"/>
  <c r="T765" i="1"/>
  <c r="S765" i="1"/>
  <c r="R765" i="1"/>
  <c r="AU765" i="1" s="1"/>
  <c r="BQ765" i="1" s="1"/>
  <c r="T764" i="1"/>
  <c r="S764" i="1"/>
  <c r="R764" i="1"/>
  <c r="AU764" i="1" s="1"/>
  <c r="BQ764" i="1" s="1"/>
  <c r="T763" i="1"/>
  <c r="S763" i="1"/>
  <c r="R763" i="1"/>
  <c r="AU763" i="1" s="1"/>
  <c r="BQ763" i="1" s="1"/>
  <c r="T762" i="1"/>
  <c r="S762" i="1"/>
  <c r="R762" i="1"/>
  <c r="AU762" i="1" s="1"/>
  <c r="BQ762" i="1" s="1"/>
  <c r="T761" i="1"/>
  <c r="S761" i="1"/>
  <c r="R761" i="1"/>
  <c r="AU761" i="1" s="1"/>
  <c r="BQ761" i="1" s="1"/>
  <c r="T760" i="1"/>
  <c r="S760" i="1"/>
  <c r="R760" i="1"/>
  <c r="AU760" i="1" s="1"/>
  <c r="BQ760" i="1" s="1"/>
  <c r="T759" i="1"/>
  <c r="S759" i="1"/>
  <c r="R759" i="1"/>
  <c r="AU759" i="1" s="1"/>
  <c r="BQ759" i="1" s="1"/>
  <c r="T758" i="1"/>
  <c r="S758" i="1"/>
  <c r="R758" i="1"/>
  <c r="AU758" i="1" s="1"/>
  <c r="BQ758" i="1" s="1"/>
  <c r="T757" i="1"/>
  <c r="S757" i="1"/>
  <c r="R757" i="1"/>
  <c r="AU757" i="1" s="1"/>
  <c r="BQ757" i="1" s="1"/>
  <c r="T756" i="1"/>
  <c r="S756" i="1"/>
  <c r="R756" i="1"/>
  <c r="AU756" i="1" s="1"/>
  <c r="BQ756" i="1" s="1"/>
  <c r="T755" i="1"/>
  <c r="S755" i="1"/>
  <c r="R755" i="1"/>
  <c r="AU755" i="1" s="1"/>
  <c r="BQ755" i="1" s="1"/>
  <c r="T754" i="1"/>
  <c r="S754" i="1"/>
  <c r="R754" i="1"/>
  <c r="AU754" i="1" s="1"/>
  <c r="BQ754" i="1" s="1"/>
  <c r="T753" i="1"/>
  <c r="S753" i="1"/>
  <c r="R753" i="1"/>
  <c r="AU753" i="1" s="1"/>
  <c r="BQ753" i="1" s="1"/>
  <c r="T752" i="1"/>
  <c r="S752" i="1"/>
  <c r="R752" i="1"/>
  <c r="AU752" i="1" s="1"/>
  <c r="BQ752" i="1" s="1"/>
  <c r="T751" i="1"/>
  <c r="S751" i="1"/>
  <c r="R751" i="1"/>
  <c r="AU751" i="1" s="1"/>
  <c r="BQ751" i="1" s="1"/>
  <c r="T750" i="1"/>
  <c r="S750" i="1"/>
  <c r="R750" i="1"/>
  <c r="AU750" i="1" s="1"/>
  <c r="BQ750" i="1" s="1"/>
  <c r="T749" i="1"/>
  <c r="S749" i="1"/>
  <c r="R749" i="1"/>
  <c r="AU749" i="1" s="1"/>
  <c r="BQ749" i="1" s="1"/>
  <c r="T748" i="1"/>
  <c r="S748" i="1"/>
  <c r="R748" i="1"/>
  <c r="AU748" i="1" s="1"/>
  <c r="BQ748" i="1" s="1"/>
  <c r="T747" i="1"/>
  <c r="S747" i="1"/>
  <c r="R747" i="1"/>
  <c r="AU747" i="1" s="1"/>
  <c r="BQ747" i="1" s="1"/>
  <c r="T746" i="1"/>
  <c r="S746" i="1"/>
  <c r="R746" i="1"/>
  <c r="AU746" i="1" s="1"/>
  <c r="BQ746" i="1" s="1"/>
  <c r="T745" i="1"/>
  <c r="S745" i="1"/>
  <c r="R745" i="1"/>
  <c r="AU745" i="1" s="1"/>
  <c r="BQ745" i="1" s="1"/>
  <c r="T744" i="1"/>
  <c r="S744" i="1"/>
  <c r="R744" i="1"/>
  <c r="AU744" i="1" s="1"/>
  <c r="BQ744" i="1" s="1"/>
  <c r="T743" i="1"/>
  <c r="S743" i="1"/>
  <c r="R743" i="1"/>
  <c r="AU743" i="1" s="1"/>
  <c r="BQ743" i="1" s="1"/>
  <c r="T742" i="1"/>
  <c r="S742" i="1"/>
  <c r="R742" i="1"/>
  <c r="AU742" i="1" s="1"/>
  <c r="BQ742" i="1" s="1"/>
  <c r="T741" i="1"/>
  <c r="S741" i="1"/>
  <c r="R741" i="1"/>
  <c r="AU741" i="1" s="1"/>
  <c r="BQ741" i="1" s="1"/>
  <c r="T740" i="1"/>
  <c r="S740" i="1"/>
  <c r="R740" i="1"/>
  <c r="AU740" i="1" s="1"/>
  <c r="BQ740" i="1" s="1"/>
  <c r="T739" i="1"/>
  <c r="S739" i="1"/>
  <c r="R739" i="1"/>
  <c r="AU739" i="1" s="1"/>
  <c r="BQ739" i="1" s="1"/>
  <c r="T738" i="1"/>
  <c r="S738" i="1"/>
  <c r="R738" i="1"/>
  <c r="AU738" i="1" s="1"/>
  <c r="BQ738" i="1" s="1"/>
  <c r="T737" i="1"/>
  <c r="S737" i="1"/>
  <c r="R737" i="1"/>
  <c r="AU737" i="1" s="1"/>
  <c r="BQ737" i="1" s="1"/>
  <c r="T736" i="1"/>
  <c r="S736" i="1"/>
  <c r="R736" i="1"/>
  <c r="AU736" i="1" s="1"/>
  <c r="BQ736" i="1" s="1"/>
  <c r="T735" i="1"/>
  <c r="S735" i="1"/>
  <c r="R735" i="1"/>
  <c r="AU735" i="1" s="1"/>
  <c r="BQ735" i="1" s="1"/>
  <c r="T734" i="1"/>
  <c r="S734" i="1"/>
  <c r="R734" i="1"/>
  <c r="AU734" i="1" s="1"/>
  <c r="BQ734" i="1" s="1"/>
  <c r="T733" i="1"/>
  <c r="S733" i="1"/>
  <c r="R733" i="1"/>
  <c r="AU733" i="1" s="1"/>
  <c r="BQ733" i="1" s="1"/>
  <c r="T732" i="1"/>
  <c r="S732" i="1"/>
  <c r="R732" i="1"/>
  <c r="AU732" i="1" s="1"/>
  <c r="BQ732" i="1" s="1"/>
  <c r="T731" i="1"/>
  <c r="S731" i="1"/>
  <c r="R731" i="1"/>
  <c r="AU731" i="1" s="1"/>
  <c r="BQ731" i="1" s="1"/>
  <c r="T730" i="1"/>
  <c r="S730" i="1"/>
  <c r="R730" i="1"/>
  <c r="AU730" i="1" s="1"/>
  <c r="BQ730" i="1" s="1"/>
  <c r="T729" i="1"/>
  <c r="S729" i="1"/>
  <c r="R729" i="1"/>
  <c r="AU729" i="1" s="1"/>
  <c r="BQ729" i="1" s="1"/>
  <c r="T728" i="1"/>
  <c r="S728" i="1"/>
  <c r="R728" i="1"/>
  <c r="AU728" i="1" s="1"/>
  <c r="BQ728" i="1" s="1"/>
  <c r="T727" i="1"/>
  <c r="S727" i="1"/>
  <c r="R727" i="1"/>
  <c r="AU727" i="1" s="1"/>
  <c r="BQ727" i="1" s="1"/>
  <c r="T726" i="1"/>
  <c r="S726" i="1"/>
  <c r="R726" i="1"/>
  <c r="AU726" i="1" s="1"/>
  <c r="BQ726" i="1" s="1"/>
  <c r="T725" i="1"/>
  <c r="S725" i="1"/>
  <c r="R725" i="1"/>
  <c r="AU725" i="1" s="1"/>
  <c r="BQ725" i="1" s="1"/>
  <c r="T724" i="1"/>
  <c r="S724" i="1"/>
  <c r="R724" i="1"/>
  <c r="AU724" i="1" s="1"/>
  <c r="BQ724" i="1" s="1"/>
  <c r="T723" i="1"/>
  <c r="S723" i="1"/>
  <c r="R723" i="1"/>
  <c r="AU723" i="1" s="1"/>
  <c r="BQ723" i="1" s="1"/>
  <c r="T722" i="1"/>
  <c r="S722" i="1"/>
  <c r="R722" i="1"/>
  <c r="AU722" i="1" s="1"/>
  <c r="BQ722" i="1" s="1"/>
  <c r="T721" i="1"/>
  <c r="S721" i="1"/>
  <c r="R721" i="1"/>
  <c r="AU721" i="1" s="1"/>
  <c r="BQ721" i="1" s="1"/>
  <c r="T720" i="1"/>
  <c r="S720" i="1"/>
  <c r="R720" i="1"/>
  <c r="AU720" i="1" s="1"/>
  <c r="BQ720" i="1" s="1"/>
  <c r="T719" i="1"/>
  <c r="S719" i="1"/>
  <c r="R719" i="1"/>
  <c r="AU719" i="1" s="1"/>
  <c r="BQ719" i="1" s="1"/>
  <c r="T718" i="1"/>
  <c r="S718" i="1"/>
  <c r="R718" i="1"/>
  <c r="AU718" i="1" s="1"/>
  <c r="BQ718" i="1" s="1"/>
  <c r="T717" i="1"/>
  <c r="S717" i="1"/>
  <c r="R717" i="1"/>
  <c r="AU717" i="1" s="1"/>
  <c r="BQ717" i="1" s="1"/>
  <c r="T716" i="1"/>
  <c r="S716" i="1"/>
  <c r="R716" i="1"/>
  <c r="AU716" i="1" s="1"/>
  <c r="BQ716" i="1" s="1"/>
  <c r="T715" i="1"/>
  <c r="S715" i="1"/>
  <c r="R715" i="1"/>
  <c r="AU715" i="1" s="1"/>
  <c r="BQ715" i="1" s="1"/>
  <c r="T714" i="1"/>
  <c r="S714" i="1"/>
  <c r="R714" i="1"/>
  <c r="AU714" i="1" s="1"/>
  <c r="BQ714" i="1" s="1"/>
  <c r="T713" i="1"/>
  <c r="S713" i="1"/>
  <c r="R713" i="1"/>
  <c r="AU713" i="1" s="1"/>
  <c r="BQ713" i="1" s="1"/>
  <c r="T712" i="1"/>
  <c r="S712" i="1"/>
  <c r="R712" i="1"/>
  <c r="AU712" i="1" s="1"/>
  <c r="BQ712" i="1" s="1"/>
  <c r="T711" i="1"/>
  <c r="S711" i="1"/>
  <c r="R711" i="1"/>
  <c r="AU711" i="1" s="1"/>
  <c r="BQ711" i="1" s="1"/>
  <c r="T710" i="1"/>
  <c r="S710" i="1"/>
  <c r="R710" i="1"/>
  <c r="AU710" i="1" s="1"/>
  <c r="BQ710" i="1" s="1"/>
  <c r="T709" i="1"/>
  <c r="S709" i="1"/>
  <c r="R709" i="1"/>
  <c r="AU709" i="1" s="1"/>
  <c r="BQ709" i="1" s="1"/>
  <c r="T708" i="1"/>
  <c r="S708" i="1"/>
  <c r="R708" i="1"/>
  <c r="AU708" i="1" s="1"/>
  <c r="BQ708" i="1" s="1"/>
  <c r="T707" i="1"/>
  <c r="S707" i="1"/>
  <c r="R707" i="1"/>
  <c r="AU707" i="1" s="1"/>
  <c r="BQ707" i="1" s="1"/>
  <c r="T706" i="1"/>
  <c r="S706" i="1"/>
  <c r="R706" i="1"/>
  <c r="AU706" i="1" s="1"/>
  <c r="BQ706" i="1" s="1"/>
  <c r="T705" i="1"/>
  <c r="S705" i="1"/>
  <c r="R705" i="1"/>
  <c r="AU705" i="1" s="1"/>
  <c r="BQ705" i="1" s="1"/>
  <c r="T704" i="1"/>
  <c r="S704" i="1"/>
  <c r="R704" i="1"/>
  <c r="AU704" i="1" s="1"/>
  <c r="BQ704" i="1" s="1"/>
  <c r="T703" i="1"/>
  <c r="S703" i="1"/>
  <c r="R703" i="1"/>
  <c r="AU703" i="1" s="1"/>
  <c r="BQ703" i="1" s="1"/>
  <c r="T702" i="1"/>
  <c r="S702" i="1"/>
  <c r="R702" i="1"/>
  <c r="AU702" i="1" s="1"/>
  <c r="BQ702" i="1" s="1"/>
  <c r="T701" i="1"/>
  <c r="S701" i="1"/>
  <c r="R701" i="1"/>
  <c r="AU701" i="1" s="1"/>
  <c r="BQ701" i="1" s="1"/>
  <c r="T700" i="1"/>
  <c r="S700" i="1"/>
  <c r="R700" i="1"/>
  <c r="AU700" i="1" s="1"/>
  <c r="BQ700" i="1" s="1"/>
  <c r="T699" i="1"/>
  <c r="S699" i="1"/>
  <c r="R699" i="1"/>
  <c r="AU699" i="1" s="1"/>
  <c r="BQ699" i="1" s="1"/>
  <c r="T698" i="1"/>
  <c r="S698" i="1"/>
  <c r="R698" i="1"/>
  <c r="AU698" i="1" s="1"/>
  <c r="BQ698" i="1" s="1"/>
  <c r="T697" i="1"/>
  <c r="S697" i="1"/>
  <c r="R697" i="1"/>
  <c r="AU697" i="1" s="1"/>
  <c r="BQ697" i="1" s="1"/>
  <c r="T696" i="1"/>
  <c r="S696" i="1"/>
  <c r="R696" i="1"/>
  <c r="AU696" i="1" s="1"/>
  <c r="BQ696" i="1" s="1"/>
  <c r="T695" i="1"/>
  <c r="S695" i="1"/>
  <c r="R695" i="1"/>
  <c r="AU695" i="1" s="1"/>
  <c r="BQ695" i="1" s="1"/>
  <c r="T694" i="1"/>
  <c r="S694" i="1"/>
  <c r="R694" i="1"/>
  <c r="AU694" i="1" s="1"/>
  <c r="BQ694" i="1" s="1"/>
  <c r="T693" i="1"/>
  <c r="S693" i="1"/>
  <c r="R693" i="1"/>
  <c r="AU693" i="1" s="1"/>
  <c r="BQ693" i="1" s="1"/>
  <c r="T692" i="1"/>
  <c r="S692" i="1"/>
  <c r="R692" i="1"/>
  <c r="AU692" i="1" s="1"/>
  <c r="BQ692" i="1" s="1"/>
  <c r="T691" i="1"/>
  <c r="S691" i="1"/>
  <c r="R691" i="1"/>
  <c r="AU691" i="1" s="1"/>
  <c r="BQ691" i="1" s="1"/>
  <c r="T690" i="1"/>
  <c r="S690" i="1"/>
  <c r="R690" i="1"/>
  <c r="AU690" i="1" s="1"/>
  <c r="BQ690" i="1" s="1"/>
  <c r="T689" i="1"/>
  <c r="S689" i="1"/>
  <c r="R689" i="1"/>
  <c r="AU689" i="1" s="1"/>
  <c r="BQ689" i="1" s="1"/>
  <c r="T688" i="1"/>
  <c r="S688" i="1"/>
  <c r="R688" i="1"/>
  <c r="AU688" i="1" s="1"/>
  <c r="BQ688" i="1" s="1"/>
  <c r="T687" i="1"/>
  <c r="S687" i="1"/>
  <c r="R687" i="1"/>
  <c r="AU687" i="1" s="1"/>
  <c r="BQ687" i="1" s="1"/>
  <c r="T686" i="1"/>
  <c r="S686" i="1"/>
  <c r="R686" i="1"/>
  <c r="AU686" i="1" s="1"/>
  <c r="BQ686" i="1" s="1"/>
  <c r="T685" i="1"/>
  <c r="S685" i="1"/>
  <c r="R685" i="1"/>
  <c r="AU685" i="1" s="1"/>
  <c r="BQ685" i="1" s="1"/>
  <c r="T684" i="1"/>
  <c r="S684" i="1"/>
  <c r="R684" i="1"/>
  <c r="AU684" i="1" s="1"/>
  <c r="BQ684" i="1" s="1"/>
  <c r="T683" i="1"/>
  <c r="S683" i="1"/>
  <c r="R683" i="1"/>
  <c r="AU683" i="1" s="1"/>
  <c r="BQ683" i="1" s="1"/>
  <c r="T682" i="1"/>
  <c r="S682" i="1"/>
  <c r="R682" i="1"/>
  <c r="AU682" i="1" s="1"/>
  <c r="BQ682" i="1" s="1"/>
  <c r="T681" i="1"/>
  <c r="S681" i="1"/>
  <c r="R681" i="1"/>
  <c r="AU681" i="1" s="1"/>
  <c r="BQ681" i="1" s="1"/>
  <c r="T680" i="1"/>
  <c r="S680" i="1"/>
  <c r="R680" i="1"/>
  <c r="AU680" i="1" s="1"/>
  <c r="BQ680" i="1" s="1"/>
  <c r="T679" i="1"/>
  <c r="S679" i="1"/>
  <c r="R679" i="1"/>
  <c r="AU679" i="1" s="1"/>
  <c r="BQ679" i="1" s="1"/>
  <c r="T678" i="1"/>
  <c r="S678" i="1"/>
  <c r="R678" i="1"/>
  <c r="AU678" i="1" s="1"/>
  <c r="BQ678" i="1" s="1"/>
  <c r="T677" i="1"/>
  <c r="S677" i="1"/>
  <c r="R677" i="1"/>
  <c r="AU677" i="1" s="1"/>
  <c r="BQ677" i="1" s="1"/>
  <c r="T676" i="1"/>
  <c r="S676" i="1"/>
  <c r="R676" i="1"/>
  <c r="AU676" i="1" s="1"/>
  <c r="BQ676" i="1" s="1"/>
  <c r="T675" i="1"/>
  <c r="S675" i="1"/>
  <c r="R675" i="1"/>
  <c r="AU675" i="1" s="1"/>
  <c r="BQ675" i="1" s="1"/>
  <c r="T674" i="1"/>
  <c r="S674" i="1"/>
  <c r="R674" i="1"/>
  <c r="AU674" i="1" s="1"/>
  <c r="BQ674" i="1" s="1"/>
  <c r="T673" i="1"/>
  <c r="S673" i="1"/>
  <c r="R673" i="1"/>
  <c r="AU673" i="1" s="1"/>
  <c r="BQ673" i="1" s="1"/>
  <c r="T672" i="1"/>
  <c r="S672" i="1"/>
  <c r="R672" i="1"/>
  <c r="AU672" i="1" s="1"/>
  <c r="BQ672" i="1" s="1"/>
  <c r="T671" i="1"/>
  <c r="S671" i="1"/>
  <c r="R671" i="1"/>
  <c r="AU671" i="1" s="1"/>
  <c r="BQ671" i="1" s="1"/>
  <c r="T670" i="1"/>
  <c r="S670" i="1"/>
  <c r="R670" i="1"/>
  <c r="AU670" i="1" s="1"/>
  <c r="BQ670" i="1" s="1"/>
  <c r="T669" i="1"/>
  <c r="S669" i="1"/>
  <c r="R669" i="1"/>
  <c r="AU669" i="1" s="1"/>
  <c r="BQ669" i="1" s="1"/>
  <c r="T668" i="1"/>
  <c r="S668" i="1"/>
  <c r="R668" i="1"/>
  <c r="AU668" i="1" s="1"/>
  <c r="BQ668" i="1" s="1"/>
  <c r="T667" i="1"/>
  <c r="S667" i="1"/>
  <c r="R667" i="1"/>
  <c r="AU667" i="1" s="1"/>
  <c r="BQ667" i="1" s="1"/>
  <c r="T666" i="1"/>
  <c r="S666" i="1"/>
  <c r="R666" i="1"/>
  <c r="AU666" i="1" s="1"/>
  <c r="BQ666" i="1" s="1"/>
  <c r="T665" i="1"/>
  <c r="S665" i="1"/>
  <c r="R665" i="1"/>
  <c r="AU665" i="1" s="1"/>
  <c r="BQ665" i="1" s="1"/>
  <c r="T664" i="1"/>
  <c r="S664" i="1"/>
  <c r="R664" i="1"/>
  <c r="AU664" i="1" s="1"/>
  <c r="BQ664" i="1" s="1"/>
  <c r="T663" i="1"/>
  <c r="S663" i="1"/>
  <c r="R663" i="1"/>
  <c r="AU663" i="1" s="1"/>
  <c r="BQ663" i="1" s="1"/>
  <c r="T662" i="1"/>
  <c r="S662" i="1"/>
  <c r="R662" i="1"/>
  <c r="AU662" i="1" s="1"/>
  <c r="BQ662" i="1" s="1"/>
  <c r="T661" i="1"/>
  <c r="S661" i="1"/>
  <c r="R661" i="1"/>
  <c r="AU661" i="1" s="1"/>
  <c r="BQ661" i="1" s="1"/>
  <c r="T660" i="1"/>
  <c r="S660" i="1"/>
  <c r="R660" i="1"/>
  <c r="AU660" i="1" s="1"/>
  <c r="BQ660" i="1" s="1"/>
  <c r="T659" i="1"/>
  <c r="S659" i="1"/>
  <c r="R659" i="1"/>
  <c r="AU659" i="1" s="1"/>
  <c r="BQ659" i="1" s="1"/>
  <c r="T658" i="1"/>
  <c r="S658" i="1"/>
  <c r="R658" i="1"/>
  <c r="AU658" i="1" s="1"/>
  <c r="BQ658" i="1" s="1"/>
  <c r="T657" i="1"/>
  <c r="S657" i="1"/>
  <c r="R657" i="1"/>
  <c r="AU657" i="1" s="1"/>
  <c r="BQ657" i="1" s="1"/>
  <c r="T656" i="1"/>
  <c r="S656" i="1"/>
  <c r="R656" i="1"/>
  <c r="AU656" i="1" s="1"/>
  <c r="BQ656" i="1" s="1"/>
  <c r="T655" i="1"/>
  <c r="S655" i="1"/>
  <c r="R655" i="1"/>
  <c r="AU655" i="1" s="1"/>
  <c r="BQ655" i="1" s="1"/>
  <c r="T654" i="1"/>
  <c r="S654" i="1"/>
  <c r="R654" i="1"/>
  <c r="AU654" i="1" s="1"/>
  <c r="BQ654" i="1" s="1"/>
  <c r="T653" i="1"/>
  <c r="S653" i="1"/>
  <c r="R653" i="1"/>
  <c r="AU653" i="1" s="1"/>
  <c r="BQ653" i="1" s="1"/>
  <c r="T652" i="1"/>
  <c r="S652" i="1"/>
  <c r="R652" i="1"/>
  <c r="AU652" i="1" s="1"/>
  <c r="BQ652" i="1" s="1"/>
  <c r="T651" i="1"/>
  <c r="S651" i="1"/>
  <c r="R651" i="1"/>
  <c r="AU651" i="1" s="1"/>
  <c r="BQ651" i="1" s="1"/>
  <c r="T650" i="1"/>
  <c r="S650" i="1"/>
  <c r="R650" i="1"/>
  <c r="AU650" i="1" s="1"/>
  <c r="BQ650" i="1" s="1"/>
  <c r="T649" i="1"/>
  <c r="S649" i="1"/>
  <c r="R649" i="1"/>
  <c r="AU649" i="1" s="1"/>
  <c r="BQ649" i="1" s="1"/>
  <c r="T648" i="1"/>
  <c r="S648" i="1"/>
  <c r="R648" i="1"/>
  <c r="AU648" i="1" s="1"/>
  <c r="BQ648" i="1" s="1"/>
  <c r="T647" i="1"/>
  <c r="S647" i="1"/>
  <c r="R647" i="1"/>
  <c r="AU647" i="1" s="1"/>
  <c r="BQ647" i="1" s="1"/>
  <c r="T646" i="1"/>
  <c r="S646" i="1"/>
  <c r="R646" i="1"/>
  <c r="AU646" i="1" s="1"/>
  <c r="BQ646" i="1" s="1"/>
  <c r="T645" i="1"/>
  <c r="S645" i="1"/>
  <c r="R645" i="1"/>
  <c r="AU645" i="1" s="1"/>
  <c r="BQ645" i="1" s="1"/>
  <c r="T644" i="1"/>
  <c r="S644" i="1"/>
  <c r="R644" i="1"/>
  <c r="AU644" i="1" s="1"/>
  <c r="BQ644" i="1" s="1"/>
  <c r="T643" i="1"/>
  <c r="S643" i="1"/>
  <c r="R643" i="1"/>
  <c r="AU643" i="1" s="1"/>
  <c r="BQ643" i="1" s="1"/>
  <c r="T642" i="1"/>
  <c r="S642" i="1"/>
  <c r="R642" i="1"/>
  <c r="AU642" i="1" s="1"/>
  <c r="BQ642" i="1" s="1"/>
  <c r="T641" i="1"/>
  <c r="S641" i="1"/>
  <c r="R641" i="1"/>
  <c r="AU641" i="1" s="1"/>
  <c r="BQ641" i="1" s="1"/>
  <c r="T640" i="1"/>
  <c r="S640" i="1"/>
  <c r="R640" i="1"/>
  <c r="AU640" i="1" s="1"/>
  <c r="BQ640" i="1" s="1"/>
  <c r="T639" i="1"/>
  <c r="S639" i="1"/>
  <c r="R639" i="1"/>
  <c r="AU639" i="1" s="1"/>
  <c r="BQ639" i="1" s="1"/>
  <c r="T638" i="1"/>
  <c r="S638" i="1"/>
  <c r="R638" i="1"/>
  <c r="AU638" i="1" s="1"/>
  <c r="BQ638" i="1" s="1"/>
  <c r="T637" i="1"/>
  <c r="S637" i="1"/>
  <c r="R637" i="1"/>
  <c r="AU637" i="1" s="1"/>
  <c r="BQ637" i="1" s="1"/>
  <c r="T636" i="1"/>
  <c r="S636" i="1"/>
  <c r="R636" i="1"/>
  <c r="AU636" i="1" s="1"/>
  <c r="BQ636" i="1" s="1"/>
  <c r="T635" i="1"/>
  <c r="S635" i="1"/>
  <c r="R635" i="1"/>
  <c r="AU635" i="1" s="1"/>
  <c r="BQ635" i="1" s="1"/>
  <c r="T634" i="1"/>
  <c r="S634" i="1"/>
  <c r="R634" i="1"/>
  <c r="AU634" i="1" s="1"/>
  <c r="BQ634" i="1" s="1"/>
  <c r="T633" i="1"/>
  <c r="S633" i="1"/>
  <c r="R633" i="1"/>
  <c r="AU633" i="1" s="1"/>
  <c r="BQ633" i="1" s="1"/>
  <c r="T632" i="1"/>
  <c r="S632" i="1"/>
  <c r="R632" i="1"/>
  <c r="AU632" i="1" s="1"/>
  <c r="BQ632" i="1" s="1"/>
  <c r="T631" i="1"/>
  <c r="S631" i="1"/>
  <c r="R631" i="1"/>
  <c r="AU631" i="1" s="1"/>
  <c r="BQ631" i="1" s="1"/>
  <c r="T630" i="1"/>
  <c r="S630" i="1"/>
  <c r="R630" i="1"/>
  <c r="AU630" i="1" s="1"/>
  <c r="BQ630" i="1" s="1"/>
  <c r="T629" i="1"/>
  <c r="S629" i="1"/>
  <c r="R629" i="1"/>
  <c r="AU629" i="1" s="1"/>
  <c r="BQ629" i="1" s="1"/>
  <c r="T628" i="1"/>
  <c r="S628" i="1"/>
  <c r="R628" i="1"/>
  <c r="AU628" i="1" s="1"/>
  <c r="BQ628" i="1" s="1"/>
  <c r="T627" i="1"/>
  <c r="S627" i="1"/>
  <c r="R627" i="1"/>
  <c r="AU627" i="1" s="1"/>
  <c r="BQ627" i="1" s="1"/>
  <c r="T626" i="1"/>
  <c r="S626" i="1"/>
  <c r="R626" i="1"/>
  <c r="AU626" i="1" s="1"/>
  <c r="BQ626" i="1" s="1"/>
  <c r="T625" i="1"/>
  <c r="S625" i="1"/>
  <c r="R625" i="1"/>
  <c r="AU625" i="1" s="1"/>
  <c r="BQ625" i="1" s="1"/>
  <c r="T624" i="1"/>
  <c r="S624" i="1"/>
  <c r="R624" i="1"/>
  <c r="AU624" i="1" s="1"/>
  <c r="BQ624" i="1" s="1"/>
  <c r="T623" i="1"/>
  <c r="S623" i="1"/>
  <c r="R623" i="1"/>
  <c r="AU623" i="1" s="1"/>
  <c r="BQ623" i="1" s="1"/>
  <c r="T622" i="1"/>
  <c r="S622" i="1"/>
  <c r="R622" i="1"/>
  <c r="AU622" i="1" s="1"/>
  <c r="BQ622" i="1" s="1"/>
  <c r="T621" i="1"/>
  <c r="S621" i="1"/>
  <c r="R621" i="1"/>
  <c r="AU621" i="1" s="1"/>
  <c r="BQ621" i="1" s="1"/>
  <c r="T620" i="1"/>
  <c r="S620" i="1"/>
  <c r="R620" i="1"/>
  <c r="AU620" i="1" s="1"/>
  <c r="BQ620" i="1" s="1"/>
  <c r="T619" i="1"/>
  <c r="S619" i="1"/>
  <c r="R619" i="1"/>
  <c r="AU619" i="1" s="1"/>
  <c r="BQ619" i="1" s="1"/>
  <c r="T618" i="1"/>
  <c r="S618" i="1"/>
  <c r="R618" i="1"/>
  <c r="AU618" i="1" s="1"/>
  <c r="BQ618" i="1" s="1"/>
  <c r="T617" i="1"/>
  <c r="S617" i="1"/>
  <c r="R617" i="1"/>
  <c r="AU617" i="1" s="1"/>
  <c r="BQ617" i="1" s="1"/>
  <c r="T616" i="1"/>
  <c r="S616" i="1"/>
  <c r="R616" i="1"/>
  <c r="AU616" i="1" s="1"/>
  <c r="BQ616" i="1" s="1"/>
  <c r="T615" i="1"/>
  <c r="S615" i="1"/>
  <c r="R615" i="1"/>
  <c r="AU615" i="1" s="1"/>
  <c r="BQ615" i="1" s="1"/>
  <c r="T614" i="1"/>
  <c r="S614" i="1"/>
  <c r="R614" i="1"/>
  <c r="AU614" i="1" s="1"/>
  <c r="BQ614" i="1" s="1"/>
  <c r="T613" i="1"/>
  <c r="S613" i="1"/>
  <c r="R613" i="1"/>
  <c r="AU613" i="1" s="1"/>
  <c r="BQ613" i="1" s="1"/>
  <c r="T612" i="1"/>
  <c r="S612" i="1"/>
  <c r="R612" i="1"/>
  <c r="AU612" i="1" s="1"/>
  <c r="BQ612" i="1" s="1"/>
  <c r="T611" i="1"/>
  <c r="S611" i="1"/>
  <c r="R611" i="1"/>
  <c r="AU611" i="1" s="1"/>
  <c r="BQ611" i="1" s="1"/>
  <c r="T610" i="1"/>
  <c r="S610" i="1"/>
  <c r="R610" i="1"/>
  <c r="AU610" i="1" s="1"/>
  <c r="BQ610" i="1" s="1"/>
  <c r="T609" i="1"/>
  <c r="S609" i="1"/>
  <c r="R609" i="1"/>
  <c r="AU609" i="1" s="1"/>
  <c r="BQ609" i="1" s="1"/>
  <c r="T608" i="1"/>
  <c r="S608" i="1"/>
  <c r="R608" i="1"/>
  <c r="AU608" i="1" s="1"/>
  <c r="BQ608" i="1" s="1"/>
  <c r="T607" i="1"/>
  <c r="S607" i="1"/>
  <c r="R607" i="1"/>
  <c r="AU607" i="1" s="1"/>
  <c r="BQ607" i="1" s="1"/>
  <c r="T606" i="1"/>
  <c r="S606" i="1"/>
  <c r="R606" i="1"/>
  <c r="AU606" i="1" s="1"/>
  <c r="BQ606" i="1" s="1"/>
  <c r="T605" i="1"/>
  <c r="S605" i="1"/>
  <c r="R605" i="1"/>
  <c r="AU605" i="1" s="1"/>
  <c r="BQ605" i="1" s="1"/>
  <c r="T604" i="1"/>
  <c r="S604" i="1"/>
  <c r="R604" i="1"/>
  <c r="AU604" i="1" s="1"/>
  <c r="BQ604" i="1" s="1"/>
  <c r="T603" i="1"/>
  <c r="S603" i="1"/>
  <c r="R603" i="1"/>
  <c r="AU603" i="1" s="1"/>
  <c r="BQ603" i="1" s="1"/>
  <c r="T602" i="1"/>
  <c r="S602" i="1"/>
  <c r="R602" i="1"/>
  <c r="AU602" i="1" s="1"/>
  <c r="BQ602" i="1" s="1"/>
  <c r="T601" i="1"/>
  <c r="S601" i="1"/>
  <c r="R601" i="1"/>
  <c r="AU601" i="1" s="1"/>
  <c r="BQ601" i="1" s="1"/>
  <c r="T600" i="1"/>
  <c r="S600" i="1"/>
  <c r="R600" i="1"/>
  <c r="AU600" i="1" s="1"/>
  <c r="BQ600" i="1" s="1"/>
  <c r="T599" i="1"/>
  <c r="S599" i="1"/>
  <c r="R599" i="1"/>
  <c r="AU599" i="1" s="1"/>
  <c r="BQ599" i="1" s="1"/>
  <c r="T598" i="1"/>
  <c r="S598" i="1"/>
  <c r="R598" i="1"/>
  <c r="AU598" i="1" s="1"/>
  <c r="BQ598" i="1" s="1"/>
  <c r="T597" i="1"/>
  <c r="S597" i="1"/>
  <c r="R597" i="1"/>
  <c r="AU597" i="1" s="1"/>
  <c r="BQ597" i="1" s="1"/>
  <c r="T596" i="1"/>
  <c r="S596" i="1"/>
  <c r="R596" i="1"/>
  <c r="AU596" i="1" s="1"/>
  <c r="BQ596" i="1" s="1"/>
  <c r="T595" i="1"/>
  <c r="S595" i="1"/>
  <c r="R595" i="1"/>
  <c r="AU595" i="1" s="1"/>
  <c r="BQ595" i="1" s="1"/>
  <c r="T594" i="1"/>
  <c r="S594" i="1"/>
  <c r="R594" i="1"/>
  <c r="AU594" i="1" s="1"/>
  <c r="BQ594" i="1" s="1"/>
  <c r="T593" i="1"/>
  <c r="S593" i="1"/>
  <c r="R593" i="1"/>
  <c r="AU593" i="1" s="1"/>
  <c r="BQ593" i="1" s="1"/>
  <c r="T592" i="1"/>
  <c r="S592" i="1"/>
  <c r="R592" i="1"/>
  <c r="AU592" i="1" s="1"/>
  <c r="BQ592" i="1" s="1"/>
  <c r="T591" i="1"/>
  <c r="S591" i="1"/>
  <c r="R591" i="1"/>
  <c r="AU591" i="1" s="1"/>
  <c r="BQ591" i="1" s="1"/>
  <c r="T590" i="1"/>
  <c r="S590" i="1"/>
  <c r="R590" i="1"/>
  <c r="AU590" i="1" s="1"/>
  <c r="BQ590" i="1" s="1"/>
  <c r="T589" i="1"/>
  <c r="S589" i="1"/>
  <c r="R589" i="1"/>
  <c r="AU589" i="1" s="1"/>
  <c r="BQ589" i="1" s="1"/>
  <c r="T588" i="1"/>
  <c r="S588" i="1"/>
  <c r="R588" i="1"/>
  <c r="AU588" i="1" s="1"/>
  <c r="BQ588" i="1" s="1"/>
  <c r="T587" i="1"/>
  <c r="S587" i="1"/>
  <c r="R587" i="1"/>
  <c r="AU587" i="1" s="1"/>
  <c r="BQ587" i="1" s="1"/>
  <c r="T586" i="1"/>
  <c r="S586" i="1"/>
  <c r="R586" i="1"/>
  <c r="AU586" i="1" s="1"/>
  <c r="BQ586" i="1" s="1"/>
  <c r="T585" i="1"/>
  <c r="S585" i="1"/>
  <c r="R585" i="1"/>
  <c r="AU585" i="1" s="1"/>
  <c r="BQ585" i="1" s="1"/>
  <c r="T584" i="1"/>
  <c r="S584" i="1"/>
  <c r="R584" i="1"/>
  <c r="AU584" i="1" s="1"/>
  <c r="BQ584" i="1" s="1"/>
  <c r="T583" i="1"/>
  <c r="S583" i="1"/>
  <c r="R583" i="1"/>
  <c r="AU583" i="1" s="1"/>
  <c r="BQ583" i="1" s="1"/>
  <c r="T582" i="1"/>
  <c r="S582" i="1"/>
  <c r="R582" i="1"/>
  <c r="AU582" i="1" s="1"/>
  <c r="BQ582" i="1" s="1"/>
  <c r="T581" i="1"/>
  <c r="S581" i="1"/>
  <c r="R581" i="1"/>
  <c r="AU581" i="1" s="1"/>
  <c r="BQ581" i="1" s="1"/>
  <c r="T580" i="1"/>
  <c r="S580" i="1"/>
  <c r="R580" i="1"/>
  <c r="AU580" i="1" s="1"/>
  <c r="BQ580" i="1" s="1"/>
  <c r="T579" i="1"/>
  <c r="S579" i="1"/>
  <c r="R579" i="1"/>
  <c r="AU579" i="1" s="1"/>
  <c r="BQ579" i="1" s="1"/>
  <c r="T578" i="1"/>
  <c r="S578" i="1"/>
  <c r="R578" i="1"/>
  <c r="AU578" i="1" s="1"/>
  <c r="BQ578" i="1" s="1"/>
  <c r="T577" i="1"/>
  <c r="S577" i="1"/>
  <c r="R577" i="1"/>
  <c r="AU577" i="1" s="1"/>
  <c r="BQ577" i="1" s="1"/>
  <c r="T576" i="1"/>
  <c r="S576" i="1"/>
  <c r="R576" i="1"/>
  <c r="AU576" i="1" s="1"/>
  <c r="BQ576" i="1" s="1"/>
  <c r="T575" i="1"/>
  <c r="S575" i="1"/>
  <c r="R575" i="1"/>
  <c r="AU575" i="1" s="1"/>
  <c r="BQ575" i="1" s="1"/>
  <c r="T574" i="1"/>
  <c r="S574" i="1"/>
  <c r="R574" i="1"/>
  <c r="AU574" i="1" s="1"/>
  <c r="BQ574" i="1" s="1"/>
  <c r="T573" i="1"/>
  <c r="S573" i="1"/>
  <c r="R573" i="1"/>
  <c r="AU573" i="1" s="1"/>
  <c r="BQ573" i="1" s="1"/>
  <c r="T572" i="1"/>
  <c r="S572" i="1"/>
  <c r="R572" i="1"/>
  <c r="AU572" i="1" s="1"/>
  <c r="BQ572" i="1" s="1"/>
  <c r="T571" i="1"/>
  <c r="S571" i="1"/>
  <c r="R571" i="1"/>
  <c r="AU571" i="1" s="1"/>
  <c r="BQ571" i="1" s="1"/>
  <c r="T570" i="1"/>
  <c r="S570" i="1"/>
  <c r="R570" i="1"/>
  <c r="AU570" i="1" s="1"/>
  <c r="BQ570" i="1" s="1"/>
  <c r="T569" i="1"/>
  <c r="S569" i="1"/>
  <c r="R569" i="1"/>
  <c r="AU569" i="1" s="1"/>
  <c r="BQ569" i="1" s="1"/>
  <c r="T568" i="1"/>
  <c r="S568" i="1"/>
  <c r="R568" i="1"/>
  <c r="AU568" i="1" s="1"/>
  <c r="BQ568" i="1" s="1"/>
  <c r="T567" i="1"/>
  <c r="S567" i="1"/>
  <c r="R567" i="1"/>
  <c r="AU567" i="1" s="1"/>
  <c r="BQ567" i="1" s="1"/>
  <c r="T566" i="1"/>
  <c r="S566" i="1"/>
  <c r="R566" i="1"/>
  <c r="AU566" i="1" s="1"/>
  <c r="BQ566" i="1" s="1"/>
  <c r="T565" i="1"/>
  <c r="S565" i="1"/>
  <c r="R565" i="1"/>
  <c r="AU565" i="1" s="1"/>
  <c r="BQ565" i="1" s="1"/>
  <c r="T564" i="1"/>
  <c r="S564" i="1"/>
  <c r="R564" i="1"/>
  <c r="AU564" i="1" s="1"/>
  <c r="BQ564" i="1" s="1"/>
  <c r="T563" i="1"/>
  <c r="S563" i="1"/>
  <c r="R563" i="1"/>
  <c r="AU563" i="1" s="1"/>
  <c r="BQ563" i="1" s="1"/>
  <c r="T562" i="1"/>
  <c r="S562" i="1"/>
  <c r="R562" i="1"/>
  <c r="AU562" i="1" s="1"/>
  <c r="BQ562" i="1" s="1"/>
  <c r="T561" i="1"/>
  <c r="S561" i="1"/>
  <c r="R561" i="1"/>
  <c r="AU561" i="1" s="1"/>
  <c r="BQ561" i="1" s="1"/>
  <c r="T560" i="1"/>
  <c r="S560" i="1"/>
  <c r="R560" i="1"/>
  <c r="AU560" i="1" s="1"/>
  <c r="BQ560" i="1" s="1"/>
  <c r="T559" i="1"/>
  <c r="S559" i="1"/>
  <c r="R559" i="1"/>
  <c r="AU559" i="1" s="1"/>
  <c r="BQ559" i="1" s="1"/>
  <c r="T558" i="1"/>
  <c r="S558" i="1"/>
  <c r="R558" i="1"/>
  <c r="AU558" i="1" s="1"/>
  <c r="BQ558" i="1" s="1"/>
  <c r="T557" i="1"/>
  <c r="S557" i="1"/>
  <c r="R557" i="1"/>
  <c r="AU557" i="1" s="1"/>
  <c r="BQ557" i="1" s="1"/>
  <c r="T556" i="1"/>
  <c r="S556" i="1"/>
  <c r="R556" i="1"/>
  <c r="AU556" i="1" s="1"/>
  <c r="BQ556" i="1" s="1"/>
  <c r="T555" i="1"/>
  <c r="S555" i="1"/>
  <c r="R555" i="1"/>
  <c r="AU555" i="1" s="1"/>
  <c r="BQ555" i="1" s="1"/>
  <c r="T554" i="1"/>
  <c r="S554" i="1"/>
  <c r="R554" i="1"/>
  <c r="AU554" i="1" s="1"/>
  <c r="BQ554" i="1" s="1"/>
  <c r="T553" i="1"/>
  <c r="S553" i="1"/>
  <c r="R553" i="1"/>
  <c r="AU553" i="1" s="1"/>
  <c r="BQ553" i="1" s="1"/>
  <c r="T552" i="1"/>
  <c r="S552" i="1"/>
  <c r="R552" i="1"/>
  <c r="AU552" i="1" s="1"/>
  <c r="BQ552" i="1" s="1"/>
  <c r="T551" i="1"/>
  <c r="S551" i="1"/>
  <c r="R551" i="1"/>
  <c r="AU551" i="1" s="1"/>
  <c r="BQ551" i="1" s="1"/>
  <c r="T550" i="1"/>
  <c r="S550" i="1"/>
  <c r="R550" i="1"/>
  <c r="AU550" i="1" s="1"/>
  <c r="BQ550" i="1" s="1"/>
  <c r="T549" i="1"/>
  <c r="S549" i="1"/>
  <c r="R549" i="1"/>
  <c r="AU549" i="1" s="1"/>
  <c r="BQ549" i="1" s="1"/>
  <c r="T548" i="1"/>
  <c r="S548" i="1"/>
  <c r="R548" i="1"/>
  <c r="AU548" i="1" s="1"/>
  <c r="BQ548" i="1" s="1"/>
  <c r="T547" i="1"/>
  <c r="S547" i="1"/>
  <c r="R547" i="1"/>
  <c r="AU547" i="1" s="1"/>
  <c r="BQ547" i="1" s="1"/>
  <c r="T546" i="1"/>
  <c r="S546" i="1"/>
  <c r="R546" i="1"/>
  <c r="AU546" i="1" s="1"/>
  <c r="BQ546" i="1" s="1"/>
  <c r="T545" i="1"/>
  <c r="S545" i="1"/>
  <c r="R545" i="1"/>
  <c r="AU545" i="1" s="1"/>
  <c r="BQ545" i="1" s="1"/>
  <c r="T544" i="1"/>
  <c r="S544" i="1"/>
  <c r="R544" i="1"/>
  <c r="AU544" i="1" s="1"/>
  <c r="BQ544" i="1" s="1"/>
  <c r="T543" i="1"/>
  <c r="S543" i="1"/>
  <c r="R543" i="1"/>
  <c r="AU543" i="1" s="1"/>
  <c r="BQ543" i="1" s="1"/>
  <c r="T542" i="1"/>
  <c r="S542" i="1"/>
  <c r="R542" i="1"/>
  <c r="AU542" i="1" s="1"/>
  <c r="BQ542" i="1" s="1"/>
  <c r="T541" i="1"/>
  <c r="S541" i="1"/>
  <c r="R541" i="1"/>
  <c r="AU541" i="1" s="1"/>
  <c r="BQ541" i="1" s="1"/>
  <c r="T540" i="1"/>
  <c r="S540" i="1"/>
  <c r="R540" i="1"/>
  <c r="AU540" i="1" s="1"/>
  <c r="BQ540" i="1" s="1"/>
  <c r="T539" i="1"/>
  <c r="S539" i="1"/>
  <c r="R539" i="1"/>
  <c r="AU539" i="1" s="1"/>
  <c r="BQ539" i="1" s="1"/>
  <c r="T538" i="1"/>
  <c r="S538" i="1"/>
  <c r="R538" i="1"/>
  <c r="AU538" i="1" s="1"/>
  <c r="BQ538" i="1" s="1"/>
  <c r="T537" i="1"/>
  <c r="S537" i="1"/>
  <c r="R537" i="1"/>
  <c r="AU537" i="1" s="1"/>
  <c r="BQ537" i="1" s="1"/>
  <c r="T536" i="1"/>
  <c r="S536" i="1"/>
  <c r="R536" i="1"/>
  <c r="AU536" i="1" s="1"/>
  <c r="BQ536" i="1" s="1"/>
  <c r="T535" i="1"/>
  <c r="S535" i="1"/>
  <c r="R535" i="1"/>
  <c r="AU535" i="1" s="1"/>
  <c r="BQ535" i="1" s="1"/>
  <c r="T534" i="1"/>
  <c r="S534" i="1"/>
  <c r="R534" i="1"/>
  <c r="AU534" i="1" s="1"/>
  <c r="BQ534" i="1" s="1"/>
  <c r="T533" i="1"/>
  <c r="S533" i="1"/>
  <c r="R533" i="1"/>
  <c r="AU533" i="1" s="1"/>
  <c r="BQ533" i="1" s="1"/>
  <c r="T532" i="1"/>
  <c r="S532" i="1"/>
  <c r="R532" i="1"/>
  <c r="AU532" i="1" s="1"/>
  <c r="BQ532" i="1" s="1"/>
  <c r="T531" i="1"/>
  <c r="S531" i="1"/>
  <c r="R531" i="1"/>
  <c r="AU531" i="1" s="1"/>
  <c r="BQ531" i="1" s="1"/>
  <c r="T530" i="1"/>
  <c r="S530" i="1"/>
  <c r="R530" i="1"/>
  <c r="AU530" i="1" s="1"/>
  <c r="BQ530" i="1" s="1"/>
  <c r="T529" i="1"/>
  <c r="S529" i="1"/>
  <c r="R529" i="1"/>
  <c r="AU529" i="1" s="1"/>
  <c r="BQ529" i="1" s="1"/>
  <c r="T528" i="1"/>
  <c r="S528" i="1"/>
  <c r="R528" i="1"/>
  <c r="AU528" i="1" s="1"/>
  <c r="BQ528" i="1" s="1"/>
  <c r="T527" i="1"/>
  <c r="S527" i="1"/>
  <c r="R527" i="1"/>
  <c r="AU527" i="1" s="1"/>
  <c r="BQ527" i="1" s="1"/>
  <c r="T526" i="1"/>
  <c r="S526" i="1"/>
  <c r="R526" i="1"/>
  <c r="AU526" i="1" s="1"/>
  <c r="BQ526" i="1" s="1"/>
  <c r="T525" i="1"/>
  <c r="S525" i="1"/>
  <c r="R525" i="1"/>
  <c r="AU525" i="1" s="1"/>
  <c r="BQ525" i="1" s="1"/>
  <c r="T524" i="1"/>
  <c r="S524" i="1"/>
  <c r="R524" i="1"/>
  <c r="AU524" i="1" s="1"/>
  <c r="BQ524" i="1" s="1"/>
  <c r="T523" i="1"/>
  <c r="S523" i="1"/>
  <c r="R523" i="1"/>
  <c r="AU523" i="1" s="1"/>
  <c r="BQ523" i="1" s="1"/>
  <c r="T522" i="1"/>
  <c r="S522" i="1"/>
  <c r="R522" i="1"/>
  <c r="AU522" i="1" s="1"/>
  <c r="BQ522" i="1" s="1"/>
  <c r="T521" i="1"/>
  <c r="S521" i="1"/>
  <c r="R521" i="1"/>
  <c r="AU521" i="1" s="1"/>
  <c r="BQ521" i="1" s="1"/>
  <c r="T520" i="1"/>
  <c r="S520" i="1"/>
  <c r="R520" i="1"/>
  <c r="AU520" i="1" s="1"/>
  <c r="BQ520" i="1" s="1"/>
  <c r="T519" i="1"/>
  <c r="S519" i="1"/>
  <c r="R519" i="1"/>
  <c r="AU519" i="1" s="1"/>
  <c r="BQ519" i="1" s="1"/>
  <c r="T518" i="1"/>
  <c r="S518" i="1"/>
  <c r="R518" i="1"/>
  <c r="AU518" i="1" s="1"/>
  <c r="BQ518" i="1" s="1"/>
  <c r="T517" i="1"/>
  <c r="S517" i="1"/>
  <c r="R517" i="1"/>
  <c r="AU517" i="1" s="1"/>
  <c r="BQ517" i="1" s="1"/>
  <c r="T516" i="1"/>
  <c r="S516" i="1"/>
  <c r="R516" i="1"/>
  <c r="AU516" i="1" s="1"/>
  <c r="BQ516" i="1" s="1"/>
  <c r="T515" i="1"/>
  <c r="S515" i="1"/>
  <c r="R515" i="1"/>
  <c r="AU515" i="1" s="1"/>
  <c r="BQ515" i="1" s="1"/>
  <c r="T514" i="1"/>
  <c r="S514" i="1"/>
  <c r="R514" i="1"/>
  <c r="AU514" i="1" s="1"/>
  <c r="BQ514" i="1" s="1"/>
  <c r="T513" i="1"/>
  <c r="S513" i="1"/>
  <c r="R513" i="1"/>
  <c r="AU513" i="1" s="1"/>
  <c r="BQ513" i="1" s="1"/>
  <c r="T512" i="1"/>
  <c r="S512" i="1"/>
  <c r="R512" i="1"/>
  <c r="AU512" i="1" s="1"/>
  <c r="BQ512" i="1" s="1"/>
  <c r="T511" i="1"/>
  <c r="S511" i="1"/>
  <c r="R511" i="1"/>
  <c r="AU511" i="1" s="1"/>
  <c r="BQ511" i="1" s="1"/>
  <c r="T510" i="1"/>
  <c r="S510" i="1"/>
  <c r="R510" i="1"/>
  <c r="AU510" i="1" s="1"/>
  <c r="BQ510" i="1" s="1"/>
  <c r="T509" i="1"/>
  <c r="S509" i="1"/>
  <c r="R509" i="1"/>
  <c r="AU509" i="1" s="1"/>
  <c r="BQ509" i="1" s="1"/>
  <c r="T508" i="1"/>
  <c r="S508" i="1"/>
  <c r="R508" i="1"/>
  <c r="AU508" i="1" s="1"/>
  <c r="BQ508" i="1" s="1"/>
  <c r="T507" i="1"/>
  <c r="S507" i="1"/>
  <c r="R507" i="1"/>
  <c r="AU507" i="1" s="1"/>
  <c r="BQ507" i="1" s="1"/>
  <c r="T506" i="1"/>
  <c r="S506" i="1"/>
  <c r="R506" i="1"/>
  <c r="AU506" i="1" s="1"/>
  <c r="BQ506" i="1" s="1"/>
  <c r="T505" i="1"/>
  <c r="S505" i="1"/>
  <c r="R505" i="1"/>
  <c r="AU505" i="1" s="1"/>
  <c r="BQ505" i="1" s="1"/>
  <c r="T504" i="1"/>
  <c r="S504" i="1"/>
  <c r="R504" i="1"/>
  <c r="AU504" i="1" s="1"/>
  <c r="BQ504" i="1" s="1"/>
  <c r="T503" i="1"/>
  <c r="S503" i="1"/>
  <c r="R503" i="1"/>
  <c r="AU503" i="1" s="1"/>
  <c r="BQ503" i="1" s="1"/>
  <c r="T502" i="1"/>
  <c r="S502" i="1"/>
  <c r="R502" i="1"/>
  <c r="AU502" i="1" s="1"/>
  <c r="BQ502" i="1" s="1"/>
  <c r="T501" i="1"/>
  <c r="S501" i="1"/>
  <c r="R501" i="1"/>
  <c r="AU501" i="1" s="1"/>
  <c r="BQ501" i="1" s="1"/>
  <c r="T500" i="1"/>
  <c r="S500" i="1"/>
  <c r="R500" i="1"/>
  <c r="AU500" i="1" s="1"/>
  <c r="BQ500" i="1" s="1"/>
  <c r="T499" i="1"/>
  <c r="S499" i="1"/>
  <c r="R499" i="1"/>
  <c r="AU499" i="1" s="1"/>
  <c r="BQ499" i="1" s="1"/>
  <c r="T498" i="1"/>
  <c r="S498" i="1"/>
  <c r="R498" i="1"/>
  <c r="AU498" i="1" s="1"/>
  <c r="BQ498" i="1" s="1"/>
  <c r="T497" i="1"/>
  <c r="S497" i="1"/>
  <c r="R497" i="1"/>
  <c r="AU497" i="1" s="1"/>
  <c r="BQ497" i="1" s="1"/>
  <c r="T496" i="1"/>
  <c r="S496" i="1"/>
  <c r="R496" i="1"/>
  <c r="AU496" i="1" s="1"/>
  <c r="BQ496" i="1" s="1"/>
  <c r="T495" i="1"/>
  <c r="S495" i="1"/>
  <c r="R495" i="1"/>
  <c r="AU495" i="1" s="1"/>
  <c r="BQ495" i="1" s="1"/>
  <c r="T494" i="1"/>
  <c r="S494" i="1"/>
  <c r="R494" i="1"/>
  <c r="AU494" i="1" s="1"/>
  <c r="BQ494" i="1" s="1"/>
  <c r="T493" i="1"/>
  <c r="S493" i="1"/>
  <c r="R493" i="1"/>
  <c r="AU493" i="1" s="1"/>
  <c r="BQ493" i="1" s="1"/>
  <c r="T492" i="1"/>
  <c r="S492" i="1"/>
  <c r="R492" i="1"/>
  <c r="AU492" i="1" s="1"/>
  <c r="BQ492" i="1" s="1"/>
  <c r="T491" i="1"/>
  <c r="S491" i="1"/>
  <c r="R491" i="1"/>
  <c r="AU491" i="1" s="1"/>
  <c r="BQ491" i="1" s="1"/>
  <c r="T490" i="1"/>
  <c r="S490" i="1"/>
  <c r="R490" i="1"/>
  <c r="AU490" i="1" s="1"/>
  <c r="BQ490" i="1" s="1"/>
  <c r="T489" i="1"/>
  <c r="S489" i="1"/>
  <c r="R489" i="1"/>
  <c r="AU489" i="1" s="1"/>
  <c r="BQ489" i="1" s="1"/>
  <c r="T488" i="1"/>
  <c r="S488" i="1"/>
  <c r="R488" i="1"/>
  <c r="AU488" i="1" s="1"/>
  <c r="BQ488" i="1" s="1"/>
  <c r="T487" i="1"/>
  <c r="S487" i="1"/>
  <c r="R487" i="1"/>
  <c r="AU487" i="1" s="1"/>
  <c r="BQ487" i="1" s="1"/>
  <c r="T486" i="1"/>
  <c r="S486" i="1"/>
  <c r="R486" i="1"/>
  <c r="AU486" i="1" s="1"/>
  <c r="BQ486" i="1" s="1"/>
  <c r="T485" i="1"/>
  <c r="S485" i="1"/>
  <c r="R485" i="1"/>
  <c r="AU485" i="1" s="1"/>
  <c r="BQ485" i="1" s="1"/>
  <c r="T484" i="1"/>
  <c r="S484" i="1"/>
  <c r="R484" i="1"/>
  <c r="AU484" i="1" s="1"/>
  <c r="BQ484" i="1" s="1"/>
  <c r="T483" i="1"/>
  <c r="S483" i="1"/>
  <c r="R483" i="1"/>
  <c r="AU483" i="1" s="1"/>
  <c r="BQ483" i="1" s="1"/>
  <c r="T482" i="1"/>
  <c r="S482" i="1"/>
  <c r="R482" i="1"/>
  <c r="AU482" i="1" s="1"/>
  <c r="BQ482" i="1" s="1"/>
  <c r="T481" i="1"/>
  <c r="S481" i="1"/>
  <c r="R481" i="1"/>
  <c r="AU481" i="1" s="1"/>
  <c r="BQ481" i="1" s="1"/>
  <c r="T480" i="1"/>
  <c r="S480" i="1"/>
  <c r="R480" i="1"/>
  <c r="AU480" i="1" s="1"/>
  <c r="BQ480" i="1" s="1"/>
  <c r="T479" i="1"/>
  <c r="S479" i="1"/>
  <c r="R479" i="1"/>
  <c r="AU479" i="1" s="1"/>
  <c r="BQ479" i="1" s="1"/>
  <c r="T478" i="1"/>
  <c r="S478" i="1"/>
  <c r="R478" i="1"/>
  <c r="AU478" i="1" s="1"/>
  <c r="BQ478" i="1" s="1"/>
  <c r="T477" i="1"/>
  <c r="S477" i="1"/>
  <c r="R477" i="1"/>
  <c r="AU477" i="1" s="1"/>
  <c r="BQ477" i="1" s="1"/>
  <c r="T476" i="1"/>
  <c r="S476" i="1"/>
  <c r="R476" i="1"/>
  <c r="AU476" i="1" s="1"/>
  <c r="BQ476" i="1" s="1"/>
  <c r="T475" i="1"/>
  <c r="S475" i="1"/>
  <c r="R475" i="1"/>
  <c r="AU475" i="1" s="1"/>
  <c r="BQ475" i="1" s="1"/>
  <c r="T474" i="1"/>
  <c r="S474" i="1"/>
  <c r="R474" i="1"/>
  <c r="AU474" i="1" s="1"/>
  <c r="BQ474" i="1" s="1"/>
  <c r="T473" i="1"/>
  <c r="S473" i="1"/>
  <c r="R473" i="1"/>
  <c r="AU473" i="1" s="1"/>
  <c r="BQ473" i="1" s="1"/>
  <c r="T472" i="1"/>
  <c r="S472" i="1"/>
  <c r="R472" i="1"/>
  <c r="AU472" i="1" s="1"/>
  <c r="BQ472" i="1" s="1"/>
  <c r="T471" i="1"/>
  <c r="S471" i="1"/>
  <c r="R471" i="1"/>
  <c r="AU471" i="1" s="1"/>
  <c r="BQ471" i="1" s="1"/>
  <c r="T470" i="1"/>
  <c r="S470" i="1"/>
  <c r="R470" i="1"/>
  <c r="AU470" i="1" s="1"/>
  <c r="BQ470" i="1" s="1"/>
  <c r="T469" i="1"/>
  <c r="S469" i="1"/>
  <c r="R469" i="1"/>
  <c r="AU469" i="1" s="1"/>
  <c r="BQ469" i="1" s="1"/>
  <c r="T468" i="1"/>
  <c r="S468" i="1"/>
  <c r="R468" i="1"/>
  <c r="AU468" i="1" s="1"/>
  <c r="BQ468" i="1" s="1"/>
  <c r="T467" i="1"/>
  <c r="S467" i="1"/>
  <c r="R467" i="1"/>
  <c r="AU467" i="1" s="1"/>
  <c r="BQ467" i="1" s="1"/>
  <c r="T466" i="1"/>
  <c r="S466" i="1"/>
  <c r="R466" i="1"/>
  <c r="AU466" i="1" s="1"/>
  <c r="BQ466" i="1" s="1"/>
  <c r="T465" i="1"/>
  <c r="S465" i="1"/>
  <c r="R465" i="1"/>
  <c r="AU465" i="1" s="1"/>
  <c r="BQ465" i="1" s="1"/>
  <c r="T464" i="1"/>
  <c r="S464" i="1"/>
  <c r="R464" i="1"/>
  <c r="AU464" i="1" s="1"/>
  <c r="BQ464" i="1" s="1"/>
  <c r="T463" i="1"/>
  <c r="S463" i="1"/>
  <c r="R463" i="1"/>
  <c r="AU463" i="1" s="1"/>
  <c r="BQ463" i="1" s="1"/>
  <c r="T462" i="1"/>
  <c r="S462" i="1"/>
  <c r="R462" i="1"/>
  <c r="AU462" i="1" s="1"/>
  <c r="BQ462" i="1" s="1"/>
  <c r="T461" i="1"/>
  <c r="S461" i="1"/>
  <c r="R461" i="1"/>
  <c r="AU461" i="1" s="1"/>
  <c r="BQ461" i="1" s="1"/>
  <c r="T460" i="1"/>
  <c r="S460" i="1"/>
  <c r="R460" i="1"/>
  <c r="AU460" i="1" s="1"/>
  <c r="BQ460" i="1" s="1"/>
  <c r="T459" i="1"/>
  <c r="S459" i="1"/>
  <c r="R459" i="1"/>
  <c r="AU459" i="1" s="1"/>
  <c r="BQ459" i="1" s="1"/>
  <c r="T458" i="1"/>
  <c r="S458" i="1"/>
  <c r="R458" i="1"/>
  <c r="AU458" i="1" s="1"/>
  <c r="BQ458" i="1" s="1"/>
  <c r="T457" i="1"/>
  <c r="S457" i="1"/>
  <c r="R457" i="1"/>
  <c r="AU457" i="1" s="1"/>
  <c r="BQ457" i="1" s="1"/>
  <c r="T456" i="1"/>
  <c r="S456" i="1"/>
  <c r="R456" i="1"/>
  <c r="AU456" i="1" s="1"/>
  <c r="BQ456" i="1" s="1"/>
  <c r="T455" i="1"/>
  <c r="S455" i="1"/>
  <c r="R455" i="1"/>
  <c r="AU455" i="1" s="1"/>
  <c r="BQ455" i="1" s="1"/>
  <c r="T454" i="1"/>
  <c r="S454" i="1"/>
  <c r="R454" i="1"/>
  <c r="AU454" i="1" s="1"/>
  <c r="BQ454" i="1" s="1"/>
  <c r="T453" i="1"/>
  <c r="S453" i="1"/>
  <c r="R453" i="1"/>
  <c r="AU453" i="1" s="1"/>
  <c r="BQ453" i="1" s="1"/>
  <c r="T452" i="1"/>
  <c r="S452" i="1"/>
  <c r="R452" i="1"/>
  <c r="AU452" i="1" s="1"/>
  <c r="BQ452" i="1" s="1"/>
  <c r="T451" i="1"/>
  <c r="S451" i="1"/>
  <c r="R451" i="1"/>
  <c r="AU451" i="1" s="1"/>
  <c r="BQ451" i="1" s="1"/>
  <c r="T450" i="1"/>
  <c r="S450" i="1"/>
  <c r="R450" i="1"/>
  <c r="AU450" i="1" s="1"/>
  <c r="BQ450" i="1" s="1"/>
  <c r="T449" i="1"/>
  <c r="S449" i="1"/>
  <c r="R449" i="1"/>
  <c r="AU449" i="1" s="1"/>
  <c r="BQ449" i="1" s="1"/>
  <c r="T448" i="1"/>
  <c r="S448" i="1"/>
  <c r="R448" i="1"/>
  <c r="AU448" i="1" s="1"/>
  <c r="BQ448" i="1" s="1"/>
  <c r="T447" i="1"/>
  <c r="S447" i="1"/>
  <c r="R447" i="1"/>
  <c r="AU447" i="1" s="1"/>
  <c r="BQ447" i="1" s="1"/>
  <c r="T446" i="1"/>
  <c r="S446" i="1"/>
  <c r="R446" i="1"/>
  <c r="AU446" i="1" s="1"/>
  <c r="BQ446" i="1" s="1"/>
  <c r="T445" i="1"/>
  <c r="S445" i="1"/>
  <c r="R445" i="1"/>
  <c r="AU445" i="1" s="1"/>
  <c r="BQ445" i="1" s="1"/>
  <c r="T444" i="1"/>
  <c r="S444" i="1"/>
  <c r="R444" i="1"/>
  <c r="AU444" i="1" s="1"/>
  <c r="BQ444" i="1" s="1"/>
  <c r="T443" i="1"/>
  <c r="S443" i="1"/>
  <c r="R443" i="1"/>
  <c r="AU443" i="1" s="1"/>
  <c r="BQ443" i="1" s="1"/>
  <c r="T442" i="1"/>
  <c r="S442" i="1"/>
  <c r="R442" i="1"/>
  <c r="AU442" i="1" s="1"/>
  <c r="BQ442" i="1" s="1"/>
  <c r="T441" i="1"/>
  <c r="S441" i="1"/>
  <c r="R441" i="1"/>
  <c r="AU441" i="1" s="1"/>
  <c r="BQ441" i="1" s="1"/>
  <c r="T440" i="1"/>
  <c r="S440" i="1"/>
  <c r="R440" i="1"/>
  <c r="AU440" i="1" s="1"/>
  <c r="BQ440" i="1" s="1"/>
  <c r="T439" i="1"/>
  <c r="S439" i="1"/>
  <c r="R439" i="1"/>
  <c r="AU439" i="1" s="1"/>
  <c r="BQ439" i="1" s="1"/>
  <c r="T438" i="1"/>
  <c r="S438" i="1"/>
  <c r="R438" i="1"/>
  <c r="AU438" i="1" s="1"/>
  <c r="BQ438" i="1" s="1"/>
  <c r="T437" i="1"/>
  <c r="S437" i="1"/>
  <c r="R437" i="1"/>
  <c r="AU437" i="1" s="1"/>
  <c r="BQ437" i="1" s="1"/>
  <c r="T436" i="1"/>
  <c r="S436" i="1"/>
  <c r="R436" i="1"/>
  <c r="AU436" i="1" s="1"/>
  <c r="BQ436" i="1" s="1"/>
  <c r="T435" i="1"/>
  <c r="S435" i="1"/>
  <c r="R435" i="1"/>
  <c r="AU435" i="1" s="1"/>
  <c r="BQ435" i="1" s="1"/>
  <c r="T434" i="1"/>
  <c r="S434" i="1"/>
  <c r="R434" i="1"/>
  <c r="AU434" i="1" s="1"/>
  <c r="BQ434" i="1" s="1"/>
  <c r="T433" i="1"/>
  <c r="S433" i="1"/>
  <c r="R433" i="1"/>
  <c r="AU433" i="1" s="1"/>
  <c r="BQ433" i="1" s="1"/>
  <c r="T432" i="1"/>
  <c r="S432" i="1"/>
  <c r="R432" i="1"/>
  <c r="AU432" i="1" s="1"/>
  <c r="BQ432" i="1" s="1"/>
  <c r="T431" i="1"/>
  <c r="S431" i="1"/>
  <c r="R431" i="1"/>
  <c r="AU431" i="1" s="1"/>
  <c r="BQ431" i="1" s="1"/>
  <c r="T430" i="1"/>
  <c r="S430" i="1"/>
  <c r="R430" i="1"/>
  <c r="AU430" i="1" s="1"/>
  <c r="BQ430" i="1" s="1"/>
  <c r="T429" i="1"/>
  <c r="S429" i="1"/>
  <c r="R429" i="1"/>
  <c r="AU429" i="1" s="1"/>
  <c r="BQ429" i="1" s="1"/>
  <c r="T428" i="1"/>
  <c r="S428" i="1"/>
  <c r="R428" i="1"/>
  <c r="AU428" i="1" s="1"/>
  <c r="BQ428" i="1" s="1"/>
  <c r="T427" i="1"/>
  <c r="S427" i="1"/>
  <c r="R427" i="1"/>
  <c r="AU427" i="1" s="1"/>
  <c r="BQ427" i="1" s="1"/>
  <c r="T426" i="1"/>
  <c r="S426" i="1"/>
  <c r="R426" i="1"/>
  <c r="AU426" i="1" s="1"/>
  <c r="BQ426" i="1" s="1"/>
  <c r="T425" i="1"/>
  <c r="S425" i="1"/>
  <c r="R425" i="1"/>
  <c r="AU425" i="1" s="1"/>
  <c r="BQ425" i="1" s="1"/>
  <c r="T424" i="1"/>
  <c r="S424" i="1"/>
  <c r="R424" i="1"/>
  <c r="AU424" i="1" s="1"/>
  <c r="BQ424" i="1" s="1"/>
  <c r="T423" i="1"/>
  <c r="S423" i="1"/>
  <c r="R423" i="1"/>
  <c r="AU423" i="1" s="1"/>
  <c r="BQ423" i="1" s="1"/>
  <c r="T422" i="1"/>
  <c r="S422" i="1"/>
  <c r="R422" i="1"/>
  <c r="AU422" i="1" s="1"/>
  <c r="BQ422" i="1" s="1"/>
  <c r="T421" i="1"/>
  <c r="S421" i="1"/>
  <c r="R421" i="1"/>
  <c r="AU421" i="1" s="1"/>
  <c r="BQ421" i="1" s="1"/>
  <c r="T420" i="1"/>
  <c r="S420" i="1"/>
  <c r="R420" i="1"/>
  <c r="AU420" i="1" s="1"/>
  <c r="BQ420" i="1" s="1"/>
  <c r="T419" i="1"/>
  <c r="S419" i="1"/>
  <c r="R419" i="1"/>
  <c r="AU419" i="1" s="1"/>
  <c r="BQ419" i="1" s="1"/>
  <c r="T418" i="1"/>
  <c r="S418" i="1"/>
  <c r="R418" i="1"/>
  <c r="AU418" i="1" s="1"/>
  <c r="BQ418" i="1" s="1"/>
  <c r="T417" i="1"/>
  <c r="S417" i="1"/>
  <c r="R417" i="1"/>
  <c r="AU417" i="1" s="1"/>
  <c r="BQ417" i="1" s="1"/>
  <c r="T416" i="1"/>
  <c r="S416" i="1"/>
  <c r="R416" i="1"/>
  <c r="AU416" i="1" s="1"/>
  <c r="BQ416" i="1" s="1"/>
  <c r="T415" i="1"/>
  <c r="S415" i="1"/>
  <c r="R415" i="1"/>
  <c r="AU415" i="1" s="1"/>
  <c r="BQ415" i="1" s="1"/>
  <c r="T414" i="1"/>
  <c r="S414" i="1"/>
  <c r="R414" i="1"/>
  <c r="AU414" i="1" s="1"/>
  <c r="BQ414" i="1" s="1"/>
  <c r="T413" i="1"/>
  <c r="S413" i="1"/>
  <c r="R413" i="1"/>
  <c r="AU413" i="1" s="1"/>
  <c r="BQ413" i="1" s="1"/>
  <c r="T412" i="1"/>
  <c r="S412" i="1"/>
  <c r="R412" i="1"/>
  <c r="AU412" i="1" s="1"/>
  <c r="BQ412" i="1" s="1"/>
  <c r="T411" i="1"/>
  <c r="S411" i="1"/>
  <c r="R411" i="1"/>
  <c r="AU411" i="1" s="1"/>
  <c r="BQ411" i="1" s="1"/>
  <c r="T410" i="1"/>
  <c r="S410" i="1"/>
  <c r="R410" i="1"/>
  <c r="AU410" i="1" s="1"/>
  <c r="BQ410" i="1" s="1"/>
  <c r="T409" i="1"/>
  <c r="S409" i="1"/>
  <c r="R409" i="1"/>
  <c r="AU409" i="1" s="1"/>
  <c r="BQ409" i="1" s="1"/>
  <c r="T408" i="1"/>
  <c r="S408" i="1"/>
  <c r="R408" i="1"/>
  <c r="AU408" i="1" s="1"/>
  <c r="BQ408" i="1" s="1"/>
  <c r="T407" i="1"/>
  <c r="S407" i="1"/>
  <c r="R407" i="1"/>
  <c r="AU407" i="1" s="1"/>
  <c r="BQ407" i="1" s="1"/>
  <c r="T406" i="1"/>
  <c r="S406" i="1"/>
  <c r="R406" i="1"/>
  <c r="AU406" i="1" s="1"/>
  <c r="BQ406" i="1" s="1"/>
  <c r="T405" i="1"/>
  <c r="S405" i="1"/>
  <c r="R405" i="1"/>
  <c r="AU405" i="1" s="1"/>
  <c r="BQ405" i="1" s="1"/>
  <c r="T404" i="1"/>
  <c r="S404" i="1"/>
  <c r="R404" i="1"/>
  <c r="AU404" i="1" s="1"/>
  <c r="BQ404" i="1" s="1"/>
  <c r="T403" i="1"/>
  <c r="S403" i="1"/>
  <c r="R403" i="1"/>
  <c r="AU403" i="1" s="1"/>
  <c r="BQ403" i="1" s="1"/>
  <c r="T402" i="1"/>
  <c r="S402" i="1"/>
  <c r="R402" i="1"/>
  <c r="AU402" i="1" s="1"/>
  <c r="BQ402" i="1" s="1"/>
  <c r="T401" i="1"/>
  <c r="S401" i="1"/>
  <c r="R401" i="1"/>
  <c r="AU401" i="1" s="1"/>
  <c r="BQ401" i="1" s="1"/>
  <c r="T400" i="1"/>
  <c r="S400" i="1"/>
  <c r="R400" i="1"/>
  <c r="AU400" i="1" s="1"/>
  <c r="BQ400" i="1" s="1"/>
  <c r="T399" i="1"/>
  <c r="S399" i="1"/>
  <c r="R399" i="1"/>
  <c r="AU399" i="1" s="1"/>
  <c r="BQ399" i="1" s="1"/>
  <c r="T398" i="1"/>
  <c r="S398" i="1"/>
  <c r="R398" i="1"/>
  <c r="AU398" i="1" s="1"/>
  <c r="BQ398" i="1" s="1"/>
  <c r="T397" i="1"/>
  <c r="S397" i="1"/>
  <c r="R397" i="1"/>
  <c r="AU397" i="1" s="1"/>
  <c r="BQ397" i="1" s="1"/>
  <c r="T396" i="1"/>
  <c r="S396" i="1"/>
  <c r="R396" i="1"/>
  <c r="AU396" i="1" s="1"/>
  <c r="BQ396" i="1" s="1"/>
  <c r="T395" i="1"/>
  <c r="S395" i="1"/>
  <c r="R395" i="1"/>
  <c r="AU395" i="1" s="1"/>
  <c r="BQ395" i="1" s="1"/>
  <c r="T394" i="1"/>
  <c r="S394" i="1"/>
  <c r="R394" i="1"/>
  <c r="AU394" i="1" s="1"/>
  <c r="BQ394" i="1" s="1"/>
  <c r="T393" i="1"/>
  <c r="S393" i="1"/>
  <c r="R393" i="1"/>
  <c r="AU393" i="1" s="1"/>
  <c r="BQ393" i="1" s="1"/>
  <c r="T392" i="1"/>
  <c r="S392" i="1"/>
  <c r="R392" i="1"/>
  <c r="AU392" i="1" s="1"/>
  <c r="BQ392" i="1" s="1"/>
  <c r="T391" i="1"/>
  <c r="S391" i="1"/>
  <c r="R391" i="1"/>
  <c r="AU391" i="1" s="1"/>
  <c r="BQ391" i="1" s="1"/>
  <c r="T390" i="1"/>
  <c r="S390" i="1"/>
  <c r="R390" i="1"/>
  <c r="AU390" i="1" s="1"/>
  <c r="BQ390" i="1" s="1"/>
  <c r="T389" i="1"/>
  <c r="S389" i="1"/>
  <c r="R389" i="1"/>
  <c r="AU389" i="1" s="1"/>
  <c r="BQ389" i="1" s="1"/>
  <c r="T388" i="1"/>
  <c r="S388" i="1"/>
  <c r="R388" i="1"/>
  <c r="AU388" i="1" s="1"/>
  <c r="BQ388" i="1" s="1"/>
  <c r="T387" i="1"/>
  <c r="S387" i="1"/>
  <c r="R387" i="1"/>
  <c r="AU387" i="1" s="1"/>
  <c r="BQ387" i="1" s="1"/>
  <c r="T386" i="1"/>
  <c r="S386" i="1"/>
  <c r="R386" i="1"/>
  <c r="AU386" i="1" s="1"/>
  <c r="BQ386" i="1" s="1"/>
  <c r="T385" i="1"/>
  <c r="S385" i="1"/>
  <c r="R385" i="1"/>
  <c r="AU385" i="1" s="1"/>
  <c r="BQ385" i="1" s="1"/>
  <c r="T384" i="1"/>
  <c r="S384" i="1"/>
  <c r="R384" i="1"/>
  <c r="AU384" i="1" s="1"/>
  <c r="BQ384" i="1" s="1"/>
  <c r="T383" i="1"/>
  <c r="S383" i="1"/>
  <c r="R383" i="1"/>
  <c r="AU383" i="1" s="1"/>
  <c r="BQ383" i="1" s="1"/>
  <c r="T382" i="1"/>
  <c r="S382" i="1"/>
  <c r="R382" i="1"/>
  <c r="AU382" i="1" s="1"/>
  <c r="BQ382" i="1" s="1"/>
  <c r="T381" i="1"/>
  <c r="S381" i="1"/>
  <c r="R381" i="1"/>
  <c r="AU381" i="1" s="1"/>
  <c r="BQ381" i="1" s="1"/>
  <c r="T380" i="1"/>
  <c r="S380" i="1"/>
  <c r="R380" i="1"/>
  <c r="AU380" i="1" s="1"/>
  <c r="BQ380" i="1" s="1"/>
  <c r="T379" i="1"/>
  <c r="S379" i="1"/>
  <c r="R379" i="1"/>
  <c r="AU379" i="1" s="1"/>
  <c r="BQ379" i="1" s="1"/>
  <c r="T378" i="1"/>
  <c r="S378" i="1"/>
  <c r="R378" i="1"/>
  <c r="AU378" i="1" s="1"/>
  <c r="BQ378" i="1" s="1"/>
  <c r="T377" i="1"/>
  <c r="S377" i="1"/>
  <c r="R377" i="1"/>
  <c r="AU377" i="1" s="1"/>
  <c r="BQ377" i="1" s="1"/>
  <c r="T376" i="1"/>
  <c r="S376" i="1"/>
  <c r="R376" i="1"/>
  <c r="AU376" i="1" s="1"/>
  <c r="BQ376" i="1" s="1"/>
  <c r="T375" i="1"/>
  <c r="S375" i="1"/>
  <c r="R375" i="1"/>
  <c r="AU375" i="1" s="1"/>
  <c r="BQ375" i="1" s="1"/>
  <c r="T374" i="1"/>
  <c r="S374" i="1"/>
  <c r="R374" i="1"/>
  <c r="AU374" i="1" s="1"/>
  <c r="BQ374" i="1" s="1"/>
  <c r="T373" i="1"/>
  <c r="S373" i="1"/>
  <c r="R373" i="1"/>
  <c r="AU373" i="1" s="1"/>
  <c r="BQ373" i="1" s="1"/>
  <c r="T372" i="1"/>
  <c r="S372" i="1"/>
  <c r="R372" i="1"/>
  <c r="AU372" i="1" s="1"/>
  <c r="BQ372" i="1" s="1"/>
  <c r="T371" i="1"/>
  <c r="S371" i="1"/>
  <c r="R371" i="1"/>
  <c r="AU371" i="1" s="1"/>
  <c r="BQ371" i="1" s="1"/>
  <c r="T370" i="1"/>
  <c r="S370" i="1"/>
  <c r="R370" i="1"/>
  <c r="AU370" i="1" s="1"/>
  <c r="BQ370" i="1" s="1"/>
  <c r="T369" i="1"/>
  <c r="S369" i="1"/>
  <c r="R369" i="1"/>
  <c r="AU369" i="1" s="1"/>
  <c r="BQ369" i="1" s="1"/>
  <c r="T368" i="1"/>
  <c r="S368" i="1"/>
  <c r="R368" i="1"/>
  <c r="AU368" i="1" s="1"/>
  <c r="BQ368" i="1" s="1"/>
  <c r="T367" i="1"/>
  <c r="S367" i="1"/>
  <c r="R367" i="1"/>
  <c r="AU367" i="1" s="1"/>
  <c r="BQ367" i="1" s="1"/>
  <c r="T366" i="1"/>
  <c r="S366" i="1"/>
  <c r="R366" i="1"/>
  <c r="AU366" i="1" s="1"/>
  <c r="BQ366" i="1" s="1"/>
  <c r="T365" i="1"/>
  <c r="S365" i="1"/>
  <c r="R365" i="1"/>
  <c r="AU365" i="1" s="1"/>
  <c r="BQ365" i="1" s="1"/>
  <c r="T364" i="1"/>
  <c r="S364" i="1"/>
  <c r="R364" i="1"/>
  <c r="AU364" i="1" s="1"/>
  <c r="BQ364" i="1" s="1"/>
  <c r="T363" i="1"/>
  <c r="S363" i="1"/>
  <c r="R363" i="1"/>
  <c r="AU363" i="1" s="1"/>
  <c r="BQ363" i="1" s="1"/>
  <c r="T362" i="1"/>
  <c r="S362" i="1"/>
  <c r="R362" i="1"/>
  <c r="AU362" i="1" s="1"/>
  <c r="BQ362" i="1" s="1"/>
  <c r="T361" i="1"/>
  <c r="S361" i="1"/>
  <c r="R361" i="1"/>
  <c r="AU361" i="1" s="1"/>
  <c r="BQ361" i="1" s="1"/>
  <c r="T360" i="1"/>
  <c r="S360" i="1"/>
  <c r="R360" i="1"/>
  <c r="AU360" i="1" s="1"/>
  <c r="BQ360" i="1" s="1"/>
  <c r="T359" i="1"/>
  <c r="S359" i="1"/>
  <c r="R359" i="1"/>
  <c r="AU359" i="1" s="1"/>
  <c r="BQ359" i="1" s="1"/>
  <c r="T358" i="1"/>
  <c r="S358" i="1"/>
  <c r="R358" i="1"/>
  <c r="AU358" i="1" s="1"/>
  <c r="BQ358" i="1" s="1"/>
  <c r="T357" i="1"/>
  <c r="S357" i="1"/>
  <c r="R357" i="1"/>
  <c r="AU357" i="1" s="1"/>
  <c r="BQ357" i="1" s="1"/>
  <c r="T356" i="1"/>
  <c r="S356" i="1"/>
  <c r="R356" i="1"/>
  <c r="AU356" i="1" s="1"/>
  <c r="BQ356" i="1" s="1"/>
  <c r="T355" i="1"/>
  <c r="S355" i="1"/>
  <c r="R355" i="1"/>
  <c r="AU355" i="1" s="1"/>
  <c r="BQ355" i="1" s="1"/>
  <c r="T354" i="1"/>
  <c r="S354" i="1"/>
  <c r="R354" i="1"/>
  <c r="AU354" i="1" s="1"/>
  <c r="BQ354" i="1" s="1"/>
  <c r="T353" i="1"/>
  <c r="S353" i="1"/>
  <c r="R353" i="1"/>
  <c r="AU353" i="1" s="1"/>
  <c r="BQ353" i="1" s="1"/>
  <c r="T352" i="1"/>
  <c r="S352" i="1"/>
  <c r="R352" i="1"/>
  <c r="AU352" i="1" s="1"/>
  <c r="BQ352" i="1" s="1"/>
  <c r="T351" i="1"/>
  <c r="S351" i="1"/>
  <c r="R351" i="1"/>
  <c r="AU351" i="1" s="1"/>
  <c r="BQ351" i="1" s="1"/>
  <c r="T350" i="1"/>
  <c r="S350" i="1"/>
  <c r="R350" i="1"/>
  <c r="AU350" i="1" s="1"/>
  <c r="BQ350" i="1" s="1"/>
  <c r="T349" i="1"/>
  <c r="S349" i="1"/>
  <c r="R349" i="1"/>
  <c r="AU349" i="1" s="1"/>
  <c r="BQ349" i="1" s="1"/>
  <c r="T348" i="1"/>
  <c r="S348" i="1"/>
  <c r="R348" i="1"/>
  <c r="AU348" i="1" s="1"/>
  <c r="BQ348" i="1" s="1"/>
  <c r="T347" i="1"/>
  <c r="S347" i="1"/>
  <c r="R347" i="1"/>
  <c r="AU347" i="1" s="1"/>
  <c r="BQ347" i="1" s="1"/>
  <c r="T346" i="1"/>
  <c r="S346" i="1"/>
  <c r="R346" i="1"/>
  <c r="AU346" i="1" s="1"/>
  <c r="BQ346" i="1" s="1"/>
  <c r="T345" i="1"/>
  <c r="S345" i="1"/>
  <c r="R345" i="1"/>
  <c r="AU345" i="1" s="1"/>
  <c r="BQ345" i="1" s="1"/>
  <c r="T344" i="1"/>
  <c r="S344" i="1"/>
  <c r="R344" i="1"/>
  <c r="AU344" i="1" s="1"/>
  <c r="BQ344" i="1" s="1"/>
  <c r="T343" i="1"/>
  <c r="S343" i="1"/>
  <c r="R343" i="1"/>
  <c r="AU343" i="1" s="1"/>
  <c r="BQ343" i="1" s="1"/>
  <c r="T342" i="1"/>
  <c r="S342" i="1"/>
  <c r="R342" i="1"/>
  <c r="AU342" i="1" s="1"/>
  <c r="BQ342" i="1" s="1"/>
  <c r="T341" i="1"/>
  <c r="S341" i="1"/>
  <c r="R341" i="1"/>
  <c r="AU341" i="1" s="1"/>
  <c r="BQ341" i="1" s="1"/>
  <c r="T340" i="1"/>
  <c r="S340" i="1"/>
  <c r="R340" i="1"/>
  <c r="AU340" i="1" s="1"/>
  <c r="BQ340" i="1" s="1"/>
  <c r="T339" i="1"/>
  <c r="S339" i="1"/>
  <c r="R339" i="1"/>
  <c r="AU339" i="1" s="1"/>
  <c r="BQ339" i="1" s="1"/>
  <c r="T338" i="1"/>
  <c r="S338" i="1"/>
  <c r="R338" i="1"/>
  <c r="AU338" i="1" s="1"/>
  <c r="BQ338" i="1" s="1"/>
  <c r="T337" i="1"/>
  <c r="S337" i="1"/>
  <c r="R337" i="1"/>
  <c r="AU337" i="1" s="1"/>
  <c r="BQ337" i="1" s="1"/>
  <c r="T336" i="1"/>
  <c r="S336" i="1"/>
  <c r="R336" i="1"/>
  <c r="AU336" i="1" s="1"/>
  <c r="BQ336" i="1" s="1"/>
  <c r="T335" i="1"/>
  <c r="S335" i="1"/>
  <c r="R335" i="1"/>
  <c r="AU335" i="1" s="1"/>
  <c r="BQ335" i="1" s="1"/>
  <c r="T334" i="1"/>
  <c r="S334" i="1"/>
  <c r="R334" i="1"/>
  <c r="AU334" i="1" s="1"/>
  <c r="BQ334" i="1" s="1"/>
  <c r="T333" i="1"/>
  <c r="S333" i="1"/>
  <c r="R333" i="1"/>
  <c r="AU333" i="1" s="1"/>
  <c r="BQ333" i="1" s="1"/>
  <c r="T332" i="1"/>
  <c r="S332" i="1"/>
  <c r="R332" i="1"/>
  <c r="AU332" i="1" s="1"/>
  <c r="BQ332" i="1" s="1"/>
  <c r="T331" i="1"/>
  <c r="S331" i="1"/>
  <c r="R331" i="1"/>
  <c r="AU331" i="1" s="1"/>
  <c r="BQ331" i="1" s="1"/>
  <c r="T330" i="1"/>
  <c r="S330" i="1"/>
  <c r="R330" i="1"/>
  <c r="AU330" i="1" s="1"/>
  <c r="BQ330" i="1" s="1"/>
  <c r="T329" i="1"/>
  <c r="S329" i="1"/>
  <c r="R329" i="1"/>
  <c r="AU329" i="1" s="1"/>
  <c r="BQ329" i="1" s="1"/>
  <c r="T328" i="1"/>
  <c r="S328" i="1"/>
  <c r="R328" i="1"/>
  <c r="AU328" i="1" s="1"/>
  <c r="BQ328" i="1" s="1"/>
  <c r="T327" i="1"/>
  <c r="S327" i="1"/>
  <c r="R327" i="1"/>
  <c r="AU327" i="1" s="1"/>
  <c r="BQ327" i="1" s="1"/>
  <c r="T326" i="1"/>
  <c r="S326" i="1"/>
  <c r="R326" i="1"/>
  <c r="AU326" i="1" s="1"/>
  <c r="BQ326" i="1" s="1"/>
  <c r="T325" i="1"/>
  <c r="S325" i="1"/>
  <c r="R325" i="1"/>
  <c r="AU325" i="1" s="1"/>
  <c r="BQ325" i="1" s="1"/>
  <c r="T324" i="1"/>
  <c r="S324" i="1"/>
  <c r="R324" i="1"/>
  <c r="AU324" i="1" s="1"/>
  <c r="BQ324" i="1" s="1"/>
  <c r="T323" i="1"/>
  <c r="S323" i="1"/>
  <c r="R323" i="1"/>
  <c r="AU323" i="1" s="1"/>
  <c r="BQ323" i="1" s="1"/>
  <c r="T322" i="1"/>
  <c r="S322" i="1"/>
  <c r="R322" i="1"/>
  <c r="AU322" i="1" s="1"/>
  <c r="BQ322" i="1" s="1"/>
  <c r="T321" i="1"/>
  <c r="S321" i="1"/>
  <c r="R321" i="1"/>
  <c r="AU321" i="1" s="1"/>
  <c r="BQ321" i="1" s="1"/>
  <c r="T320" i="1"/>
  <c r="S320" i="1"/>
  <c r="R320" i="1"/>
  <c r="AU320" i="1" s="1"/>
  <c r="BQ320" i="1" s="1"/>
  <c r="T319" i="1"/>
  <c r="S319" i="1"/>
  <c r="R319" i="1"/>
  <c r="AU319" i="1" s="1"/>
  <c r="BQ319" i="1" s="1"/>
  <c r="T318" i="1"/>
  <c r="S318" i="1"/>
  <c r="R318" i="1"/>
  <c r="AU318" i="1" s="1"/>
  <c r="BQ318" i="1" s="1"/>
  <c r="T317" i="1"/>
  <c r="S317" i="1"/>
  <c r="R317" i="1"/>
  <c r="AU317" i="1" s="1"/>
  <c r="BQ317" i="1" s="1"/>
  <c r="T316" i="1"/>
  <c r="S316" i="1"/>
  <c r="R316" i="1"/>
  <c r="AU316" i="1" s="1"/>
  <c r="BQ316" i="1" s="1"/>
  <c r="T315" i="1"/>
  <c r="S315" i="1"/>
  <c r="R315" i="1"/>
  <c r="AU315" i="1" s="1"/>
  <c r="BQ315" i="1" s="1"/>
  <c r="T314" i="1"/>
  <c r="S314" i="1"/>
  <c r="R314" i="1"/>
  <c r="AU314" i="1" s="1"/>
  <c r="BQ314" i="1" s="1"/>
  <c r="T313" i="1"/>
  <c r="S313" i="1"/>
  <c r="R313" i="1"/>
  <c r="AU313" i="1" s="1"/>
  <c r="BQ313" i="1" s="1"/>
  <c r="T312" i="1"/>
  <c r="S312" i="1"/>
  <c r="R312" i="1"/>
  <c r="AU312" i="1" s="1"/>
  <c r="BQ312" i="1" s="1"/>
  <c r="T311" i="1"/>
  <c r="S311" i="1"/>
  <c r="R311" i="1"/>
  <c r="AU311" i="1" s="1"/>
  <c r="BQ311" i="1" s="1"/>
  <c r="T310" i="1"/>
  <c r="S310" i="1"/>
  <c r="R310" i="1"/>
  <c r="AU310" i="1" s="1"/>
  <c r="BQ310" i="1" s="1"/>
  <c r="T309" i="1"/>
  <c r="S309" i="1"/>
  <c r="R309" i="1"/>
  <c r="AU309" i="1" s="1"/>
  <c r="BQ309" i="1" s="1"/>
  <c r="T308" i="1"/>
  <c r="S308" i="1"/>
  <c r="R308" i="1"/>
  <c r="AU308" i="1" s="1"/>
  <c r="BQ308" i="1" s="1"/>
  <c r="T307" i="1"/>
  <c r="S307" i="1"/>
  <c r="R307" i="1"/>
  <c r="AU307" i="1" s="1"/>
  <c r="BQ307" i="1" s="1"/>
  <c r="T306" i="1"/>
  <c r="S306" i="1"/>
  <c r="R306" i="1"/>
  <c r="AU306" i="1" s="1"/>
  <c r="BQ306" i="1" s="1"/>
  <c r="T305" i="1"/>
  <c r="S305" i="1"/>
  <c r="R305" i="1"/>
  <c r="AU305" i="1" s="1"/>
  <c r="BQ305" i="1" s="1"/>
  <c r="T304" i="1"/>
  <c r="S304" i="1"/>
  <c r="R304" i="1"/>
  <c r="AU304" i="1" s="1"/>
  <c r="BQ304" i="1" s="1"/>
  <c r="T303" i="1"/>
  <c r="S303" i="1"/>
  <c r="R303" i="1"/>
  <c r="AU303" i="1" s="1"/>
  <c r="BQ303" i="1" s="1"/>
  <c r="T302" i="1"/>
  <c r="S302" i="1"/>
  <c r="R302" i="1"/>
  <c r="AU302" i="1" s="1"/>
  <c r="BQ302" i="1" s="1"/>
  <c r="T301" i="1"/>
  <c r="S301" i="1"/>
  <c r="R301" i="1"/>
  <c r="AU301" i="1" s="1"/>
  <c r="BQ301" i="1" s="1"/>
  <c r="T300" i="1"/>
  <c r="S300" i="1"/>
  <c r="R300" i="1"/>
  <c r="AU300" i="1" s="1"/>
  <c r="BQ300" i="1" s="1"/>
  <c r="T299" i="1"/>
  <c r="S299" i="1"/>
  <c r="R299" i="1"/>
  <c r="AU299" i="1" s="1"/>
  <c r="BQ299" i="1" s="1"/>
  <c r="T298" i="1"/>
  <c r="S298" i="1"/>
  <c r="R298" i="1"/>
  <c r="AU298" i="1" s="1"/>
  <c r="BQ298" i="1" s="1"/>
  <c r="T297" i="1"/>
  <c r="S297" i="1"/>
  <c r="R297" i="1"/>
  <c r="AU297" i="1" s="1"/>
  <c r="BQ297" i="1" s="1"/>
  <c r="T296" i="1"/>
  <c r="S296" i="1"/>
  <c r="R296" i="1"/>
  <c r="AU296" i="1" s="1"/>
  <c r="BQ296" i="1" s="1"/>
  <c r="T295" i="1"/>
  <c r="S295" i="1"/>
  <c r="R295" i="1"/>
  <c r="AU295" i="1" s="1"/>
  <c r="BQ295" i="1" s="1"/>
  <c r="T294" i="1"/>
  <c r="S294" i="1"/>
  <c r="R294" i="1"/>
  <c r="AU294" i="1" s="1"/>
  <c r="BQ294" i="1" s="1"/>
  <c r="T293" i="1"/>
  <c r="S293" i="1"/>
  <c r="R293" i="1"/>
  <c r="AU293" i="1" s="1"/>
  <c r="BQ293" i="1" s="1"/>
  <c r="T292" i="1"/>
  <c r="S292" i="1"/>
  <c r="R292" i="1"/>
  <c r="AU292" i="1" s="1"/>
  <c r="BQ292" i="1" s="1"/>
  <c r="T291" i="1"/>
  <c r="S291" i="1"/>
  <c r="R291" i="1"/>
  <c r="AU291" i="1" s="1"/>
  <c r="BQ291" i="1" s="1"/>
  <c r="T290" i="1"/>
  <c r="S290" i="1"/>
  <c r="R290" i="1"/>
  <c r="AU290" i="1" s="1"/>
  <c r="BQ290" i="1" s="1"/>
  <c r="T289" i="1"/>
  <c r="S289" i="1"/>
  <c r="R289" i="1"/>
  <c r="AU289" i="1" s="1"/>
  <c r="BQ289" i="1" s="1"/>
  <c r="T288" i="1"/>
  <c r="S288" i="1"/>
  <c r="R288" i="1"/>
  <c r="AU288" i="1" s="1"/>
  <c r="BQ288" i="1" s="1"/>
  <c r="T287" i="1"/>
  <c r="S287" i="1"/>
  <c r="R287" i="1"/>
  <c r="AU287" i="1" s="1"/>
  <c r="BQ287" i="1" s="1"/>
  <c r="T286" i="1"/>
  <c r="S286" i="1"/>
  <c r="R286" i="1"/>
  <c r="AU286" i="1" s="1"/>
  <c r="BQ286" i="1" s="1"/>
  <c r="T285" i="1"/>
  <c r="S285" i="1"/>
  <c r="R285" i="1"/>
  <c r="AU285" i="1" s="1"/>
  <c r="BQ285" i="1" s="1"/>
  <c r="T284" i="1"/>
  <c r="S284" i="1"/>
  <c r="R284" i="1"/>
  <c r="AU284" i="1" s="1"/>
  <c r="BQ284" i="1" s="1"/>
  <c r="T283" i="1"/>
  <c r="S283" i="1"/>
  <c r="R283" i="1"/>
  <c r="AU283" i="1" s="1"/>
  <c r="BQ283" i="1" s="1"/>
  <c r="T282" i="1"/>
  <c r="S282" i="1"/>
  <c r="R282" i="1"/>
  <c r="AU282" i="1" s="1"/>
  <c r="BQ282" i="1" s="1"/>
  <c r="T281" i="1"/>
  <c r="S281" i="1"/>
  <c r="R281" i="1"/>
  <c r="AU281" i="1" s="1"/>
  <c r="BQ281" i="1" s="1"/>
  <c r="T280" i="1"/>
  <c r="S280" i="1"/>
  <c r="R280" i="1"/>
  <c r="AU280" i="1" s="1"/>
  <c r="BQ280" i="1" s="1"/>
  <c r="T279" i="1"/>
  <c r="S279" i="1"/>
  <c r="R279" i="1"/>
  <c r="AU279" i="1" s="1"/>
  <c r="BQ279" i="1" s="1"/>
  <c r="T278" i="1"/>
  <c r="S278" i="1"/>
  <c r="R278" i="1"/>
  <c r="AU278" i="1" s="1"/>
  <c r="BQ278" i="1" s="1"/>
  <c r="T277" i="1"/>
  <c r="S277" i="1"/>
  <c r="R277" i="1"/>
  <c r="AU277" i="1" s="1"/>
  <c r="BQ277" i="1" s="1"/>
  <c r="T276" i="1"/>
  <c r="S276" i="1"/>
  <c r="R276" i="1"/>
  <c r="AU276" i="1" s="1"/>
  <c r="BQ276" i="1" s="1"/>
  <c r="T275" i="1"/>
  <c r="S275" i="1"/>
  <c r="R275" i="1"/>
  <c r="AU275" i="1" s="1"/>
  <c r="BQ275" i="1" s="1"/>
  <c r="T274" i="1"/>
  <c r="S274" i="1"/>
  <c r="R274" i="1"/>
  <c r="AU274" i="1" s="1"/>
  <c r="BQ274" i="1" s="1"/>
  <c r="T273" i="1"/>
  <c r="S273" i="1"/>
  <c r="R273" i="1"/>
  <c r="AU273" i="1" s="1"/>
  <c r="BQ273" i="1" s="1"/>
  <c r="T272" i="1"/>
  <c r="S272" i="1"/>
  <c r="R272" i="1"/>
  <c r="AU272" i="1" s="1"/>
  <c r="BQ272" i="1" s="1"/>
  <c r="T271" i="1"/>
  <c r="S271" i="1"/>
  <c r="R271" i="1"/>
  <c r="AU271" i="1" s="1"/>
  <c r="BQ271" i="1" s="1"/>
  <c r="T270" i="1"/>
  <c r="S270" i="1"/>
  <c r="R270" i="1"/>
  <c r="AU270" i="1" s="1"/>
  <c r="BQ270" i="1" s="1"/>
  <c r="T269" i="1"/>
  <c r="S269" i="1"/>
  <c r="R269" i="1"/>
  <c r="AU269" i="1" s="1"/>
  <c r="BQ269" i="1" s="1"/>
  <c r="T268" i="1"/>
  <c r="S268" i="1"/>
  <c r="R268" i="1"/>
  <c r="AU268" i="1" s="1"/>
  <c r="BQ268" i="1" s="1"/>
  <c r="T267" i="1"/>
  <c r="S267" i="1"/>
  <c r="R267" i="1"/>
  <c r="AU267" i="1" s="1"/>
  <c r="BQ267" i="1" s="1"/>
  <c r="T266" i="1"/>
  <c r="S266" i="1"/>
  <c r="R266" i="1"/>
  <c r="AU266" i="1" s="1"/>
  <c r="BQ266" i="1" s="1"/>
  <c r="T265" i="1"/>
  <c r="S265" i="1"/>
  <c r="R265" i="1"/>
  <c r="AU265" i="1" s="1"/>
  <c r="BQ265" i="1" s="1"/>
  <c r="T264" i="1"/>
  <c r="S264" i="1"/>
  <c r="R264" i="1"/>
  <c r="AU264" i="1" s="1"/>
  <c r="BQ264" i="1" s="1"/>
  <c r="T263" i="1"/>
  <c r="S263" i="1"/>
  <c r="R263" i="1"/>
  <c r="AU263" i="1" s="1"/>
  <c r="BQ263" i="1" s="1"/>
  <c r="T262" i="1"/>
  <c r="S262" i="1"/>
  <c r="R262" i="1"/>
  <c r="AU262" i="1" s="1"/>
  <c r="BQ262" i="1" s="1"/>
  <c r="T261" i="1"/>
  <c r="S261" i="1"/>
  <c r="R261" i="1"/>
  <c r="AU261" i="1" s="1"/>
  <c r="BQ261" i="1" s="1"/>
  <c r="T260" i="1"/>
  <c r="S260" i="1"/>
  <c r="R260" i="1"/>
  <c r="AU260" i="1" s="1"/>
  <c r="BQ260" i="1" s="1"/>
  <c r="T259" i="1"/>
  <c r="S259" i="1"/>
  <c r="R259" i="1"/>
  <c r="AU259" i="1" s="1"/>
  <c r="BQ259" i="1" s="1"/>
  <c r="T258" i="1"/>
  <c r="S258" i="1"/>
  <c r="R258" i="1"/>
  <c r="AU258" i="1" s="1"/>
  <c r="BQ258" i="1" s="1"/>
  <c r="T257" i="1"/>
  <c r="S257" i="1"/>
  <c r="R257" i="1"/>
  <c r="AU257" i="1" s="1"/>
  <c r="BQ257" i="1" s="1"/>
  <c r="T256" i="1"/>
  <c r="S256" i="1"/>
  <c r="R256" i="1"/>
  <c r="AU256" i="1" s="1"/>
  <c r="BQ256" i="1" s="1"/>
  <c r="T255" i="1"/>
  <c r="S255" i="1"/>
  <c r="R255" i="1"/>
  <c r="AU255" i="1" s="1"/>
  <c r="BQ255" i="1" s="1"/>
  <c r="T254" i="1"/>
  <c r="S254" i="1"/>
  <c r="R254" i="1"/>
  <c r="AU254" i="1" s="1"/>
  <c r="BQ254" i="1" s="1"/>
  <c r="T253" i="1"/>
  <c r="S253" i="1"/>
  <c r="R253" i="1"/>
  <c r="AU253" i="1" s="1"/>
  <c r="BQ253" i="1" s="1"/>
  <c r="T252" i="1"/>
  <c r="S252" i="1"/>
  <c r="R252" i="1"/>
  <c r="AU252" i="1" s="1"/>
  <c r="BQ252" i="1" s="1"/>
  <c r="T251" i="1"/>
  <c r="S251" i="1"/>
  <c r="R251" i="1"/>
  <c r="AU251" i="1" s="1"/>
  <c r="BQ251" i="1" s="1"/>
  <c r="T250" i="1"/>
  <c r="S250" i="1"/>
  <c r="R250" i="1"/>
  <c r="AU250" i="1" s="1"/>
  <c r="BQ250" i="1" s="1"/>
  <c r="T249" i="1"/>
  <c r="S249" i="1"/>
  <c r="R249" i="1"/>
  <c r="AU249" i="1" s="1"/>
  <c r="BQ249" i="1" s="1"/>
  <c r="T248" i="1"/>
  <c r="S248" i="1"/>
  <c r="R248" i="1"/>
  <c r="AU248" i="1" s="1"/>
  <c r="BQ248" i="1" s="1"/>
  <c r="T247" i="1"/>
  <c r="S247" i="1"/>
  <c r="R247" i="1"/>
  <c r="AU247" i="1" s="1"/>
  <c r="BQ247" i="1" s="1"/>
  <c r="T246" i="1"/>
  <c r="S246" i="1"/>
  <c r="R246" i="1"/>
  <c r="AU246" i="1" s="1"/>
  <c r="BQ246" i="1" s="1"/>
  <c r="T245" i="1"/>
  <c r="S245" i="1"/>
  <c r="R245" i="1"/>
  <c r="AU245" i="1" s="1"/>
  <c r="BQ245" i="1" s="1"/>
  <c r="T244" i="1"/>
  <c r="S244" i="1"/>
  <c r="R244" i="1"/>
  <c r="AU244" i="1" s="1"/>
  <c r="BQ244" i="1" s="1"/>
  <c r="T243" i="1"/>
  <c r="S243" i="1"/>
  <c r="R243" i="1"/>
  <c r="AU243" i="1" s="1"/>
  <c r="BQ243" i="1" s="1"/>
  <c r="T242" i="1"/>
  <c r="S242" i="1"/>
  <c r="R242" i="1"/>
  <c r="AU242" i="1" s="1"/>
  <c r="BQ242" i="1" s="1"/>
  <c r="T241" i="1"/>
  <c r="S241" i="1"/>
  <c r="R241" i="1"/>
  <c r="AU241" i="1" s="1"/>
  <c r="BQ241" i="1" s="1"/>
  <c r="T240" i="1"/>
  <c r="S240" i="1"/>
  <c r="R240" i="1"/>
  <c r="AU240" i="1" s="1"/>
  <c r="BQ240" i="1" s="1"/>
  <c r="T239" i="1"/>
  <c r="S239" i="1"/>
  <c r="R239" i="1"/>
  <c r="AU239" i="1" s="1"/>
  <c r="BQ239" i="1" s="1"/>
  <c r="T238" i="1"/>
  <c r="S238" i="1"/>
  <c r="R238" i="1"/>
  <c r="AU238" i="1" s="1"/>
  <c r="BQ238" i="1" s="1"/>
  <c r="T237" i="1"/>
  <c r="S237" i="1"/>
  <c r="R237" i="1"/>
  <c r="AU237" i="1" s="1"/>
  <c r="BQ237" i="1" s="1"/>
  <c r="T236" i="1"/>
  <c r="S236" i="1"/>
  <c r="R236" i="1"/>
  <c r="AU236" i="1" s="1"/>
  <c r="BQ236" i="1" s="1"/>
  <c r="T235" i="1"/>
  <c r="S235" i="1"/>
  <c r="R235" i="1"/>
  <c r="AU235" i="1" s="1"/>
  <c r="BQ235" i="1" s="1"/>
  <c r="T234" i="1"/>
  <c r="S234" i="1"/>
  <c r="R234" i="1"/>
  <c r="AU234" i="1" s="1"/>
  <c r="BQ234" i="1" s="1"/>
  <c r="T233" i="1"/>
  <c r="S233" i="1"/>
  <c r="R233" i="1"/>
  <c r="AU233" i="1" s="1"/>
  <c r="BQ233" i="1" s="1"/>
  <c r="T232" i="1"/>
  <c r="S232" i="1"/>
  <c r="R232" i="1"/>
  <c r="AU232" i="1" s="1"/>
  <c r="BQ232" i="1" s="1"/>
  <c r="T231" i="1"/>
  <c r="S231" i="1"/>
  <c r="R231" i="1"/>
  <c r="AU231" i="1" s="1"/>
  <c r="BQ231" i="1" s="1"/>
  <c r="T230" i="1"/>
  <c r="S230" i="1"/>
  <c r="R230" i="1"/>
  <c r="AU230" i="1" s="1"/>
  <c r="BQ230" i="1" s="1"/>
  <c r="T229" i="1"/>
  <c r="S229" i="1"/>
  <c r="R229" i="1"/>
  <c r="AU229" i="1" s="1"/>
  <c r="BQ229" i="1" s="1"/>
  <c r="T228" i="1"/>
  <c r="S228" i="1"/>
  <c r="R228" i="1"/>
  <c r="AU228" i="1" s="1"/>
  <c r="BQ228" i="1" s="1"/>
  <c r="T227" i="1"/>
  <c r="S227" i="1"/>
  <c r="R227" i="1"/>
  <c r="AU227" i="1" s="1"/>
  <c r="BQ227" i="1" s="1"/>
  <c r="T226" i="1"/>
  <c r="S226" i="1"/>
  <c r="R226" i="1"/>
  <c r="AU226" i="1" s="1"/>
  <c r="BQ226" i="1" s="1"/>
  <c r="T225" i="1"/>
  <c r="S225" i="1"/>
  <c r="R225" i="1"/>
  <c r="AU225" i="1" s="1"/>
  <c r="BQ225" i="1" s="1"/>
  <c r="T224" i="1"/>
  <c r="S224" i="1"/>
  <c r="R224" i="1"/>
  <c r="AU224" i="1" s="1"/>
  <c r="BQ224" i="1" s="1"/>
  <c r="T223" i="1"/>
  <c r="S223" i="1"/>
  <c r="R223" i="1"/>
  <c r="AU223" i="1" s="1"/>
  <c r="BQ223" i="1" s="1"/>
  <c r="T222" i="1"/>
  <c r="S222" i="1"/>
  <c r="R222" i="1"/>
  <c r="AU222" i="1" s="1"/>
  <c r="BQ222" i="1" s="1"/>
  <c r="T221" i="1"/>
  <c r="S221" i="1"/>
  <c r="R221" i="1"/>
  <c r="AU221" i="1" s="1"/>
  <c r="BQ221" i="1" s="1"/>
  <c r="T220" i="1"/>
  <c r="S220" i="1"/>
  <c r="R220" i="1"/>
  <c r="AU220" i="1" s="1"/>
  <c r="BQ220" i="1" s="1"/>
  <c r="T219" i="1"/>
  <c r="S219" i="1"/>
  <c r="R219" i="1"/>
  <c r="AU219" i="1" s="1"/>
  <c r="BQ219" i="1" s="1"/>
  <c r="T218" i="1"/>
  <c r="S218" i="1"/>
  <c r="R218" i="1"/>
  <c r="AU218" i="1" s="1"/>
  <c r="BQ218" i="1" s="1"/>
  <c r="T217" i="1"/>
  <c r="S217" i="1"/>
  <c r="R217" i="1"/>
  <c r="AU217" i="1" s="1"/>
  <c r="BQ217" i="1" s="1"/>
  <c r="T216" i="1"/>
  <c r="S216" i="1"/>
  <c r="R216" i="1"/>
  <c r="AU216" i="1" s="1"/>
  <c r="BQ216" i="1" s="1"/>
  <c r="T215" i="1"/>
  <c r="S215" i="1"/>
  <c r="R215" i="1"/>
  <c r="AU215" i="1" s="1"/>
  <c r="BQ215" i="1" s="1"/>
  <c r="T214" i="1"/>
  <c r="S214" i="1"/>
  <c r="R214" i="1"/>
  <c r="AU214" i="1" s="1"/>
  <c r="BQ214" i="1" s="1"/>
  <c r="T213" i="1"/>
  <c r="S213" i="1"/>
  <c r="R213" i="1"/>
  <c r="AU213" i="1" s="1"/>
  <c r="BQ213" i="1" s="1"/>
  <c r="T212" i="1"/>
  <c r="S212" i="1"/>
  <c r="R212" i="1"/>
  <c r="AU212" i="1" s="1"/>
  <c r="BQ212" i="1" s="1"/>
  <c r="T211" i="1"/>
  <c r="S211" i="1"/>
  <c r="R211" i="1"/>
  <c r="AU211" i="1" s="1"/>
  <c r="BQ211" i="1" s="1"/>
  <c r="T210" i="1"/>
  <c r="S210" i="1"/>
  <c r="R210" i="1"/>
  <c r="AU210" i="1" s="1"/>
  <c r="BQ210" i="1" s="1"/>
  <c r="T209" i="1"/>
  <c r="S209" i="1"/>
  <c r="R209" i="1"/>
  <c r="AU209" i="1" s="1"/>
  <c r="BQ209" i="1" s="1"/>
  <c r="T208" i="1"/>
  <c r="S208" i="1"/>
  <c r="R208" i="1"/>
  <c r="AU208" i="1" s="1"/>
  <c r="BQ208" i="1" s="1"/>
  <c r="T207" i="1"/>
  <c r="S207" i="1"/>
  <c r="R207" i="1"/>
  <c r="AU207" i="1" s="1"/>
  <c r="BQ207" i="1" s="1"/>
  <c r="T206" i="1"/>
  <c r="S206" i="1"/>
  <c r="R206" i="1"/>
  <c r="AU206" i="1" s="1"/>
  <c r="BQ206" i="1" s="1"/>
  <c r="T205" i="1"/>
  <c r="S205" i="1"/>
  <c r="R205" i="1"/>
  <c r="AU205" i="1" s="1"/>
  <c r="BQ205" i="1" s="1"/>
  <c r="T204" i="1"/>
  <c r="S204" i="1"/>
  <c r="R204" i="1"/>
  <c r="AU204" i="1" s="1"/>
  <c r="BQ204" i="1" s="1"/>
  <c r="T203" i="1"/>
  <c r="S203" i="1"/>
  <c r="R203" i="1"/>
  <c r="AU203" i="1" s="1"/>
  <c r="BQ203" i="1" s="1"/>
  <c r="T202" i="1"/>
  <c r="S202" i="1"/>
  <c r="R202" i="1"/>
  <c r="AU202" i="1" s="1"/>
  <c r="BQ202" i="1" s="1"/>
  <c r="T201" i="1"/>
  <c r="S201" i="1"/>
  <c r="R201" i="1"/>
  <c r="AU201" i="1" s="1"/>
  <c r="BQ201" i="1" s="1"/>
  <c r="T200" i="1"/>
  <c r="S200" i="1"/>
  <c r="R200" i="1"/>
  <c r="AU200" i="1" s="1"/>
  <c r="BQ200" i="1" s="1"/>
  <c r="T199" i="1"/>
  <c r="S199" i="1"/>
  <c r="R199" i="1"/>
  <c r="AU199" i="1" s="1"/>
  <c r="BQ199" i="1" s="1"/>
  <c r="T198" i="1"/>
  <c r="S198" i="1"/>
  <c r="R198" i="1"/>
  <c r="AU198" i="1" s="1"/>
  <c r="BQ198" i="1" s="1"/>
  <c r="T197" i="1"/>
  <c r="S197" i="1"/>
  <c r="R197" i="1"/>
  <c r="AU197" i="1" s="1"/>
  <c r="BQ197" i="1" s="1"/>
  <c r="T196" i="1"/>
  <c r="S196" i="1"/>
  <c r="R196" i="1"/>
  <c r="AU196" i="1" s="1"/>
  <c r="BQ196" i="1" s="1"/>
  <c r="T195" i="1"/>
  <c r="S195" i="1"/>
  <c r="R195" i="1"/>
  <c r="AU195" i="1" s="1"/>
  <c r="BQ195" i="1" s="1"/>
  <c r="T194" i="1"/>
  <c r="S194" i="1"/>
  <c r="R194" i="1"/>
  <c r="AU194" i="1" s="1"/>
  <c r="BQ194" i="1" s="1"/>
  <c r="T193" i="1"/>
  <c r="S193" i="1"/>
  <c r="R193" i="1"/>
  <c r="AU193" i="1" s="1"/>
  <c r="BQ193" i="1" s="1"/>
  <c r="T192" i="1"/>
  <c r="S192" i="1"/>
  <c r="R192" i="1"/>
  <c r="AU192" i="1" s="1"/>
  <c r="BQ192" i="1" s="1"/>
  <c r="T191" i="1"/>
  <c r="S191" i="1"/>
  <c r="R191" i="1"/>
  <c r="AU191" i="1" s="1"/>
  <c r="BQ191" i="1" s="1"/>
  <c r="T190" i="1"/>
  <c r="S190" i="1"/>
  <c r="R190" i="1"/>
  <c r="AU190" i="1" s="1"/>
  <c r="BQ190" i="1" s="1"/>
  <c r="T189" i="1"/>
  <c r="S189" i="1"/>
  <c r="R189" i="1"/>
  <c r="AU189" i="1" s="1"/>
  <c r="BQ189" i="1" s="1"/>
  <c r="T188" i="1"/>
  <c r="S188" i="1"/>
  <c r="R188" i="1"/>
  <c r="AU188" i="1" s="1"/>
  <c r="BQ188" i="1" s="1"/>
  <c r="T187" i="1"/>
  <c r="S187" i="1"/>
  <c r="R187" i="1"/>
  <c r="AU187" i="1" s="1"/>
  <c r="BQ187" i="1" s="1"/>
  <c r="T186" i="1"/>
  <c r="S186" i="1"/>
  <c r="R186" i="1"/>
  <c r="AU186" i="1" s="1"/>
  <c r="BQ186" i="1" s="1"/>
  <c r="T185" i="1"/>
  <c r="S185" i="1"/>
  <c r="R185" i="1"/>
  <c r="AU185" i="1" s="1"/>
  <c r="BQ185" i="1" s="1"/>
  <c r="T184" i="1"/>
  <c r="S184" i="1"/>
  <c r="R184" i="1"/>
  <c r="AU184" i="1" s="1"/>
  <c r="BQ184" i="1" s="1"/>
  <c r="T183" i="1"/>
  <c r="S183" i="1"/>
  <c r="R183" i="1"/>
  <c r="AU183" i="1" s="1"/>
  <c r="BQ183" i="1" s="1"/>
  <c r="T182" i="1"/>
  <c r="S182" i="1"/>
  <c r="R182" i="1"/>
  <c r="AU182" i="1" s="1"/>
  <c r="BQ182" i="1" s="1"/>
  <c r="T181" i="1"/>
  <c r="S181" i="1"/>
  <c r="R181" i="1"/>
  <c r="AU181" i="1" s="1"/>
  <c r="BQ181" i="1" s="1"/>
  <c r="T180" i="1"/>
  <c r="S180" i="1"/>
  <c r="R180" i="1"/>
  <c r="AU180" i="1" s="1"/>
  <c r="BQ180" i="1" s="1"/>
  <c r="T179" i="1"/>
  <c r="S179" i="1"/>
  <c r="R179" i="1"/>
  <c r="AU179" i="1" s="1"/>
  <c r="BQ179" i="1" s="1"/>
  <c r="T178" i="1"/>
  <c r="S178" i="1"/>
  <c r="R178" i="1"/>
  <c r="AU178" i="1" s="1"/>
  <c r="BQ178" i="1" s="1"/>
  <c r="T177" i="1"/>
  <c r="S177" i="1"/>
  <c r="R177" i="1"/>
  <c r="AU177" i="1" s="1"/>
  <c r="BQ177" i="1" s="1"/>
  <c r="T176" i="1"/>
  <c r="S176" i="1"/>
  <c r="R176" i="1"/>
  <c r="AU176" i="1" s="1"/>
  <c r="BQ176" i="1" s="1"/>
  <c r="T175" i="1"/>
  <c r="S175" i="1"/>
  <c r="R175" i="1"/>
  <c r="AU175" i="1" s="1"/>
  <c r="BQ175" i="1" s="1"/>
  <c r="T174" i="1"/>
  <c r="S174" i="1"/>
  <c r="R174" i="1"/>
  <c r="AU174" i="1" s="1"/>
  <c r="BQ174" i="1" s="1"/>
  <c r="T173" i="1"/>
  <c r="S173" i="1"/>
  <c r="R173" i="1"/>
  <c r="AU173" i="1" s="1"/>
  <c r="BQ173" i="1" s="1"/>
  <c r="T172" i="1"/>
  <c r="S172" i="1"/>
  <c r="R172" i="1"/>
  <c r="AU172" i="1" s="1"/>
  <c r="BQ172" i="1" s="1"/>
  <c r="T171" i="1"/>
  <c r="S171" i="1"/>
  <c r="R171" i="1"/>
  <c r="AU171" i="1" s="1"/>
  <c r="BQ171" i="1" s="1"/>
  <c r="T170" i="1"/>
  <c r="S170" i="1"/>
  <c r="R170" i="1"/>
  <c r="AU170" i="1" s="1"/>
  <c r="BQ170" i="1" s="1"/>
  <c r="T169" i="1"/>
  <c r="S169" i="1"/>
  <c r="R169" i="1"/>
  <c r="AU169" i="1" s="1"/>
  <c r="BQ169" i="1" s="1"/>
  <c r="T168" i="1"/>
  <c r="S168" i="1"/>
  <c r="R168" i="1"/>
  <c r="AU168" i="1" s="1"/>
  <c r="BQ168" i="1" s="1"/>
  <c r="T167" i="1"/>
  <c r="S167" i="1"/>
  <c r="R167" i="1"/>
  <c r="AU167" i="1" s="1"/>
  <c r="BQ167" i="1" s="1"/>
  <c r="T166" i="1"/>
  <c r="S166" i="1"/>
  <c r="R166" i="1"/>
  <c r="AU166" i="1" s="1"/>
  <c r="BQ166" i="1" s="1"/>
  <c r="T165" i="1"/>
  <c r="S165" i="1"/>
  <c r="R165" i="1"/>
  <c r="AU165" i="1" s="1"/>
  <c r="BQ165" i="1" s="1"/>
  <c r="T164" i="1"/>
  <c r="S164" i="1"/>
  <c r="R164" i="1"/>
  <c r="AU164" i="1" s="1"/>
  <c r="BQ164" i="1" s="1"/>
  <c r="T163" i="1"/>
  <c r="S163" i="1"/>
  <c r="R163" i="1"/>
  <c r="AU163" i="1" s="1"/>
  <c r="BQ163" i="1" s="1"/>
  <c r="T162" i="1"/>
  <c r="S162" i="1"/>
  <c r="R162" i="1"/>
  <c r="AU162" i="1" s="1"/>
  <c r="BQ162" i="1" s="1"/>
  <c r="T161" i="1"/>
  <c r="S161" i="1"/>
  <c r="R161" i="1"/>
  <c r="AU161" i="1" s="1"/>
  <c r="BQ161" i="1" s="1"/>
  <c r="T160" i="1"/>
  <c r="S160" i="1"/>
  <c r="R160" i="1"/>
  <c r="AU160" i="1" s="1"/>
  <c r="BQ160" i="1" s="1"/>
  <c r="T159" i="1"/>
  <c r="S159" i="1"/>
  <c r="R159" i="1"/>
  <c r="AU159" i="1" s="1"/>
  <c r="BQ159" i="1" s="1"/>
  <c r="T158" i="1"/>
  <c r="S158" i="1"/>
  <c r="R158" i="1"/>
  <c r="AU158" i="1" s="1"/>
  <c r="BQ158" i="1" s="1"/>
  <c r="T157" i="1"/>
  <c r="S157" i="1"/>
  <c r="R157" i="1"/>
  <c r="AU157" i="1" s="1"/>
  <c r="BQ157" i="1" s="1"/>
  <c r="T156" i="1"/>
  <c r="S156" i="1"/>
  <c r="R156" i="1"/>
  <c r="AU156" i="1" s="1"/>
  <c r="BQ156" i="1" s="1"/>
  <c r="T155" i="1"/>
  <c r="S155" i="1"/>
  <c r="R155" i="1"/>
  <c r="AU155" i="1" s="1"/>
  <c r="BQ155" i="1" s="1"/>
  <c r="T154" i="1"/>
  <c r="S154" i="1"/>
  <c r="R154" i="1"/>
  <c r="AU154" i="1" s="1"/>
  <c r="BQ154" i="1" s="1"/>
  <c r="T153" i="1"/>
  <c r="S153" i="1"/>
  <c r="R153" i="1"/>
  <c r="AU153" i="1" s="1"/>
  <c r="BQ153" i="1" s="1"/>
  <c r="T152" i="1"/>
  <c r="S152" i="1"/>
  <c r="R152" i="1"/>
  <c r="AU152" i="1" s="1"/>
  <c r="BQ152" i="1" s="1"/>
  <c r="T151" i="1"/>
  <c r="S151" i="1"/>
  <c r="R151" i="1"/>
  <c r="AU151" i="1" s="1"/>
  <c r="BQ151" i="1" s="1"/>
  <c r="T150" i="1"/>
  <c r="S150" i="1"/>
  <c r="R150" i="1"/>
  <c r="AU150" i="1" s="1"/>
  <c r="BQ150" i="1" s="1"/>
  <c r="T149" i="1"/>
  <c r="S149" i="1"/>
  <c r="R149" i="1"/>
  <c r="AU149" i="1" s="1"/>
  <c r="BQ149" i="1" s="1"/>
  <c r="T148" i="1"/>
  <c r="S148" i="1"/>
  <c r="R148" i="1"/>
  <c r="AU148" i="1" s="1"/>
  <c r="BQ148" i="1" s="1"/>
  <c r="T147" i="1"/>
  <c r="S147" i="1"/>
  <c r="R147" i="1"/>
  <c r="AU147" i="1" s="1"/>
  <c r="BQ147" i="1" s="1"/>
  <c r="T146" i="1"/>
  <c r="S146" i="1"/>
  <c r="R146" i="1"/>
  <c r="AU146" i="1" s="1"/>
  <c r="BQ146" i="1" s="1"/>
  <c r="T145" i="1"/>
  <c r="S145" i="1"/>
  <c r="R145" i="1"/>
  <c r="AU145" i="1" s="1"/>
  <c r="BQ145" i="1" s="1"/>
  <c r="T144" i="1"/>
  <c r="S144" i="1"/>
  <c r="R144" i="1"/>
  <c r="AU144" i="1" s="1"/>
  <c r="BQ144" i="1" s="1"/>
  <c r="T143" i="1"/>
  <c r="S143" i="1"/>
  <c r="R143" i="1"/>
  <c r="AU143" i="1" s="1"/>
  <c r="BQ143" i="1" s="1"/>
  <c r="T142" i="1"/>
  <c r="S142" i="1"/>
  <c r="R142" i="1"/>
  <c r="AU142" i="1" s="1"/>
  <c r="BQ142" i="1" s="1"/>
  <c r="T141" i="1"/>
  <c r="S141" i="1"/>
  <c r="R141" i="1"/>
  <c r="AU141" i="1" s="1"/>
  <c r="BQ141" i="1" s="1"/>
  <c r="T140" i="1"/>
  <c r="S140" i="1"/>
  <c r="R140" i="1"/>
  <c r="AU140" i="1" s="1"/>
  <c r="BQ140" i="1" s="1"/>
  <c r="T139" i="1"/>
  <c r="S139" i="1"/>
  <c r="R139" i="1"/>
  <c r="AU139" i="1" s="1"/>
  <c r="BQ139" i="1" s="1"/>
  <c r="T138" i="1"/>
  <c r="S138" i="1"/>
  <c r="R138" i="1"/>
  <c r="AU138" i="1" s="1"/>
  <c r="BQ138" i="1" s="1"/>
  <c r="T137" i="1"/>
  <c r="S137" i="1"/>
  <c r="R137" i="1"/>
  <c r="AU137" i="1" s="1"/>
  <c r="BQ137" i="1" s="1"/>
  <c r="T136" i="1"/>
  <c r="S136" i="1"/>
  <c r="R136" i="1"/>
  <c r="AU136" i="1" s="1"/>
  <c r="BQ136" i="1" s="1"/>
  <c r="T135" i="1"/>
  <c r="S135" i="1"/>
  <c r="R135" i="1"/>
  <c r="AU135" i="1" s="1"/>
  <c r="BQ135" i="1" s="1"/>
  <c r="T134" i="1"/>
  <c r="S134" i="1"/>
  <c r="R134" i="1"/>
  <c r="AU134" i="1" s="1"/>
  <c r="BQ134" i="1" s="1"/>
  <c r="T133" i="1"/>
  <c r="S133" i="1"/>
  <c r="R133" i="1"/>
  <c r="AU133" i="1" s="1"/>
  <c r="BQ133" i="1" s="1"/>
  <c r="T132" i="1"/>
  <c r="S132" i="1"/>
  <c r="R132" i="1"/>
  <c r="AU132" i="1" s="1"/>
  <c r="BQ132" i="1" s="1"/>
  <c r="T131" i="1"/>
  <c r="S131" i="1"/>
  <c r="R131" i="1"/>
  <c r="AU131" i="1" s="1"/>
  <c r="BQ131" i="1" s="1"/>
  <c r="T130" i="1"/>
  <c r="S130" i="1"/>
  <c r="R130" i="1"/>
  <c r="AU130" i="1" s="1"/>
  <c r="BQ130" i="1" s="1"/>
  <c r="T129" i="1"/>
  <c r="S129" i="1"/>
  <c r="R129" i="1"/>
  <c r="AU129" i="1" s="1"/>
  <c r="BQ129" i="1" s="1"/>
  <c r="T128" i="1"/>
  <c r="S128" i="1"/>
  <c r="R128" i="1"/>
  <c r="AU128" i="1" s="1"/>
  <c r="BQ128" i="1" s="1"/>
  <c r="T127" i="1"/>
  <c r="S127" i="1"/>
  <c r="R127" i="1"/>
  <c r="AU127" i="1" s="1"/>
  <c r="BQ127" i="1" s="1"/>
  <c r="T126" i="1"/>
  <c r="S126" i="1"/>
  <c r="R126" i="1"/>
  <c r="AU126" i="1" s="1"/>
  <c r="BQ126" i="1" s="1"/>
  <c r="T125" i="1"/>
  <c r="S125" i="1"/>
  <c r="R125" i="1"/>
  <c r="AU125" i="1" s="1"/>
  <c r="BQ125" i="1" s="1"/>
  <c r="T124" i="1"/>
  <c r="S124" i="1"/>
  <c r="R124" i="1"/>
  <c r="AU124" i="1" s="1"/>
  <c r="BQ124" i="1" s="1"/>
  <c r="T123" i="1"/>
  <c r="S123" i="1"/>
  <c r="R123" i="1"/>
  <c r="AU123" i="1" s="1"/>
  <c r="BQ123" i="1" s="1"/>
  <c r="T122" i="1"/>
  <c r="S122" i="1"/>
  <c r="R122" i="1"/>
  <c r="AU122" i="1" s="1"/>
  <c r="BQ122" i="1" s="1"/>
  <c r="T121" i="1"/>
  <c r="S121" i="1"/>
  <c r="R121" i="1"/>
  <c r="AU121" i="1" s="1"/>
  <c r="BQ121" i="1" s="1"/>
  <c r="T120" i="1"/>
  <c r="S120" i="1"/>
  <c r="R120" i="1"/>
  <c r="AU120" i="1" s="1"/>
  <c r="BQ120" i="1" s="1"/>
  <c r="T119" i="1"/>
  <c r="S119" i="1"/>
  <c r="R119" i="1"/>
  <c r="AU119" i="1" s="1"/>
  <c r="BQ119" i="1" s="1"/>
  <c r="T118" i="1"/>
  <c r="S118" i="1"/>
  <c r="R118" i="1"/>
  <c r="AU118" i="1" s="1"/>
  <c r="BQ118" i="1" s="1"/>
  <c r="T117" i="1"/>
  <c r="S117" i="1"/>
  <c r="R117" i="1"/>
  <c r="AU117" i="1" s="1"/>
  <c r="BQ117" i="1" s="1"/>
  <c r="T116" i="1"/>
  <c r="S116" i="1"/>
  <c r="R116" i="1"/>
  <c r="AU116" i="1" s="1"/>
  <c r="BQ116" i="1" s="1"/>
  <c r="T115" i="1"/>
  <c r="S115" i="1"/>
  <c r="R115" i="1"/>
  <c r="AU115" i="1" s="1"/>
  <c r="BQ115" i="1" s="1"/>
  <c r="T114" i="1"/>
  <c r="S114" i="1"/>
  <c r="R114" i="1"/>
  <c r="AU114" i="1" s="1"/>
  <c r="BQ114" i="1" s="1"/>
  <c r="T113" i="1"/>
  <c r="S113" i="1"/>
  <c r="R113" i="1"/>
  <c r="AU113" i="1" s="1"/>
  <c r="BQ113" i="1" s="1"/>
  <c r="T112" i="1"/>
  <c r="S112" i="1"/>
  <c r="R112" i="1"/>
  <c r="AU112" i="1" s="1"/>
  <c r="BQ112" i="1" s="1"/>
  <c r="T111" i="1"/>
  <c r="S111" i="1"/>
  <c r="R111" i="1"/>
  <c r="AU111" i="1" s="1"/>
  <c r="BQ111" i="1" s="1"/>
  <c r="T110" i="1"/>
  <c r="S110" i="1"/>
  <c r="R110" i="1"/>
  <c r="AU110" i="1" s="1"/>
  <c r="BQ110" i="1" s="1"/>
  <c r="T109" i="1"/>
  <c r="S109" i="1"/>
  <c r="R109" i="1"/>
  <c r="AU109" i="1" s="1"/>
  <c r="BQ109" i="1" s="1"/>
  <c r="T108" i="1"/>
  <c r="S108" i="1"/>
  <c r="R108" i="1"/>
  <c r="AU108" i="1" s="1"/>
  <c r="BQ108" i="1" s="1"/>
  <c r="T107" i="1"/>
  <c r="S107" i="1"/>
  <c r="R107" i="1"/>
  <c r="AU107" i="1" s="1"/>
  <c r="BQ107" i="1" s="1"/>
  <c r="T106" i="1"/>
  <c r="S106" i="1"/>
  <c r="R106" i="1"/>
  <c r="AU106" i="1" s="1"/>
  <c r="BQ106" i="1" s="1"/>
  <c r="T105" i="1"/>
  <c r="S105" i="1"/>
  <c r="R105" i="1"/>
  <c r="AU105" i="1" s="1"/>
  <c r="BQ105" i="1" s="1"/>
  <c r="T104" i="1"/>
  <c r="S104" i="1"/>
  <c r="R104" i="1"/>
  <c r="AU104" i="1" s="1"/>
  <c r="BQ104" i="1" s="1"/>
  <c r="T103" i="1"/>
  <c r="S103" i="1"/>
  <c r="R103" i="1"/>
  <c r="AU103" i="1" s="1"/>
  <c r="BQ103" i="1" s="1"/>
  <c r="T102" i="1"/>
  <c r="S102" i="1"/>
  <c r="R102" i="1"/>
  <c r="AU102" i="1" s="1"/>
  <c r="BQ102" i="1" s="1"/>
  <c r="T101" i="1"/>
  <c r="S101" i="1"/>
  <c r="R101" i="1"/>
  <c r="AU101" i="1" s="1"/>
  <c r="BQ101" i="1" s="1"/>
  <c r="T100" i="1"/>
  <c r="S100" i="1"/>
  <c r="R100" i="1"/>
  <c r="AU100" i="1" s="1"/>
  <c r="BQ100" i="1" s="1"/>
  <c r="T99" i="1"/>
  <c r="S99" i="1"/>
  <c r="R99" i="1"/>
  <c r="AU99" i="1" s="1"/>
  <c r="BQ99" i="1" s="1"/>
  <c r="T98" i="1"/>
  <c r="S98" i="1"/>
  <c r="R98" i="1"/>
  <c r="AU98" i="1" s="1"/>
  <c r="BQ98" i="1" s="1"/>
  <c r="T97" i="1"/>
  <c r="S97" i="1"/>
  <c r="R97" i="1"/>
  <c r="AU97" i="1" s="1"/>
  <c r="BQ97" i="1" s="1"/>
  <c r="T96" i="1"/>
  <c r="S96" i="1"/>
  <c r="R96" i="1"/>
  <c r="AU96" i="1" s="1"/>
  <c r="BQ96" i="1" s="1"/>
  <c r="T95" i="1"/>
  <c r="S95" i="1"/>
  <c r="R95" i="1"/>
  <c r="AU95" i="1" s="1"/>
  <c r="BQ95" i="1" s="1"/>
  <c r="T94" i="1"/>
  <c r="S94" i="1"/>
  <c r="R94" i="1"/>
  <c r="AU94" i="1" s="1"/>
  <c r="BQ94" i="1" s="1"/>
  <c r="T93" i="1"/>
  <c r="S93" i="1"/>
  <c r="R93" i="1"/>
  <c r="AU93" i="1" s="1"/>
  <c r="BQ93" i="1" s="1"/>
  <c r="T92" i="1"/>
  <c r="S92" i="1"/>
  <c r="R92" i="1"/>
  <c r="AU92" i="1" s="1"/>
  <c r="BQ92" i="1" s="1"/>
  <c r="T91" i="1"/>
  <c r="S91" i="1"/>
  <c r="R91" i="1"/>
  <c r="AU91" i="1" s="1"/>
  <c r="BQ91" i="1" s="1"/>
  <c r="T90" i="1"/>
  <c r="S90" i="1"/>
  <c r="R90" i="1"/>
  <c r="AU90" i="1" s="1"/>
  <c r="BQ90" i="1" s="1"/>
  <c r="T89" i="1"/>
  <c r="S89" i="1"/>
  <c r="R89" i="1"/>
  <c r="AU89" i="1" s="1"/>
  <c r="BQ89" i="1" s="1"/>
  <c r="T88" i="1"/>
  <c r="S88" i="1"/>
  <c r="R88" i="1"/>
  <c r="AU88" i="1" s="1"/>
  <c r="BQ88" i="1" s="1"/>
  <c r="T87" i="1"/>
  <c r="S87" i="1"/>
  <c r="R87" i="1"/>
  <c r="AU87" i="1" s="1"/>
  <c r="BQ87" i="1" s="1"/>
  <c r="T86" i="1"/>
  <c r="S86" i="1"/>
  <c r="R86" i="1"/>
  <c r="AU86" i="1" s="1"/>
  <c r="BQ86" i="1" s="1"/>
  <c r="T85" i="1"/>
  <c r="S85" i="1"/>
  <c r="R85" i="1"/>
  <c r="AU85" i="1" s="1"/>
  <c r="BQ85" i="1" s="1"/>
  <c r="T84" i="1"/>
  <c r="S84" i="1"/>
  <c r="R84" i="1"/>
  <c r="AU84" i="1" s="1"/>
  <c r="BQ84" i="1" s="1"/>
  <c r="T83" i="1"/>
  <c r="S83" i="1"/>
  <c r="R83" i="1"/>
  <c r="AU83" i="1" s="1"/>
  <c r="BQ83" i="1" s="1"/>
  <c r="T82" i="1"/>
  <c r="S82" i="1"/>
  <c r="R82" i="1"/>
  <c r="AU82" i="1" s="1"/>
  <c r="BQ82" i="1" s="1"/>
  <c r="T81" i="1"/>
  <c r="S81" i="1"/>
  <c r="R81" i="1"/>
  <c r="AU81" i="1" s="1"/>
  <c r="BQ81" i="1" s="1"/>
  <c r="T80" i="1"/>
  <c r="S80" i="1"/>
  <c r="R80" i="1"/>
  <c r="AU80" i="1" s="1"/>
  <c r="BQ80" i="1" s="1"/>
  <c r="T79" i="1"/>
  <c r="S79" i="1"/>
  <c r="R79" i="1"/>
  <c r="AU79" i="1" s="1"/>
  <c r="BQ79" i="1" s="1"/>
  <c r="T78" i="1"/>
  <c r="S78" i="1"/>
  <c r="R78" i="1"/>
  <c r="AU78" i="1" s="1"/>
  <c r="BQ78" i="1" s="1"/>
  <c r="T77" i="1"/>
  <c r="S77" i="1"/>
  <c r="R77" i="1"/>
  <c r="AU77" i="1" s="1"/>
  <c r="BQ77" i="1" s="1"/>
  <c r="T76" i="1"/>
  <c r="S76" i="1"/>
  <c r="R76" i="1"/>
  <c r="AU76" i="1" s="1"/>
  <c r="BQ76" i="1" s="1"/>
  <c r="T75" i="1"/>
  <c r="S75" i="1"/>
  <c r="R75" i="1"/>
  <c r="AU75" i="1" s="1"/>
  <c r="BQ75" i="1" s="1"/>
  <c r="T74" i="1"/>
  <c r="S74" i="1"/>
  <c r="R74" i="1"/>
  <c r="AU74" i="1" s="1"/>
  <c r="BQ74" i="1" s="1"/>
  <c r="T73" i="1"/>
  <c r="S73" i="1"/>
  <c r="R73" i="1"/>
  <c r="AU73" i="1" s="1"/>
  <c r="BQ73" i="1" s="1"/>
  <c r="T72" i="1"/>
  <c r="S72" i="1"/>
  <c r="R72" i="1"/>
  <c r="AU72" i="1" s="1"/>
  <c r="BQ72" i="1" s="1"/>
  <c r="T71" i="1"/>
  <c r="S71" i="1"/>
  <c r="R71" i="1"/>
  <c r="AU71" i="1" s="1"/>
  <c r="BQ71" i="1" s="1"/>
  <c r="T70" i="1"/>
  <c r="S70" i="1"/>
  <c r="R70" i="1"/>
  <c r="AU70" i="1" s="1"/>
  <c r="BQ70" i="1" s="1"/>
  <c r="T69" i="1"/>
  <c r="S69" i="1"/>
  <c r="R69" i="1"/>
  <c r="AU69" i="1" s="1"/>
  <c r="BQ69" i="1" s="1"/>
  <c r="T68" i="1"/>
  <c r="S68" i="1"/>
  <c r="R68" i="1"/>
  <c r="AU68" i="1" s="1"/>
  <c r="BQ68" i="1" s="1"/>
  <c r="T67" i="1"/>
  <c r="S67" i="1"/>
  <c r="R67" i="1"/>
  <c r="AU67" i="1" s="1"/>
  <c r="BQ67" i="1" s="1"/>
  <c r="T66" i="1"/>
  <c r="S66" i="1"/>
  <c r="R66" i="1"/>
  <c r="AU66" i="1" s="1"/>
  <c r="BQ66" i="1" s="1"/>
  <c r="T65" i="1"/>
  <c r="S65" i="1"/>
  <c r="R65" i="1"/>
  <c r="AU65" i="1" s="1"/>
  <c r="BQ65" i="1" s="1"/>
  <c r="T64" i="1"/>
  <c r="S64" i="1"/>
  <c r="R64" i="1"/>
  <c r="AU64" i="1" s="1"/>
  <c r="BQ64" i="1" s="1"/>
  <c r="T63" i="1"/>
  <c r="S63" i="1"/>
  <c r="R63" i="1"/>
  <c r="AU63" i="1" s="1"/>
  <c r="BQ63" i="1" s="1"/>
  <c r="T62" i="1"/>
  <c r="S62" i="1"/>
  <c r="R62" i="1"/>
  <c r="AU62" i="1" s="1"/>
  <c r="BQ62" i="1" s="1"/>
  <c r="T61" i="1"/>
  <c r="S61" i="1"/>
  <c r="R61" i="1"/>
  <c r="AU61" i="1" s="1"/>
  <c r="BQ61" i="1" s="1"/>
  <c r="T60" i="1"/>
  <c r="S60" i="1"/>
  <c r="R60" i="1"/>
  <c r="AU60" i="1" s="1"/>
  <c r="BQ60" i="1" s="1"/>
  <c r="T59" i="1"/>
  <c r="S59" i="1"/>
  <c r="R59" i="1"/>
  <c r="AU59" i="1" s="1"/>
  <c r="BQ59" i="1" s="1"/>
  <c r="T58" i="1"/>
  <c r="S58" i="1"/>
  <c r="R58" i="1"/>
  <c r="AU58" i="1" s="1"/>
  <c r="BQ58" i="1" s="1"/>
  <c r="T57" i="1"/>
  <c r="S57" i="1"/>
  <c r="R57" i="1"/>
  <c r="AU57" i="1" s="1"/>
  <c r="BQ57" i="1" s="1"/>
  <c r="T56" i="1"/>
  <c r="S56" i="1"/>
  <c r="R56" i="1"/>
  <c r="AU56" i="1" s="1"/>
  <c r="BQ56" i="1" s="1"/>
  <c r="T55" i="1"/>
  <c r="S55" i="1"/>
  <c r="R55" i="1"/>
  <c r="AU55" i="1" s="1"/>
  <c r="BQ55" i="1" s="1"/>
  <c r="T54" i="1"/>
  <c r="S54" i="1"/>
  <c r="R54" i="1"/>
  <c r="AU54" i="1" s="1"/>
  <c r="BQ54" i="1" s="1"/>
  <c r="T53" i="1"/>
  <c r="S53" i="1"/>
  <c r="R53" i="1"/>
  <c r="AU53" i="1" s="1"/>
  <c r="BQ53" i="1" s="1"/>
  <c r="T52" i="1"/>
  <c r="S52" i="1"/>
  <c r="R52" i="1"/>
  <c r="AU52" i="1" s="1"/>
  <c r="BQ52" i="1" s="1"/>
  <c r="T51" i="1"/>
  <c r="S51" i="1"/>
  <c r="R51" i="1"/>
  <c r="AU51" i="1" s="1"/>
  <c r="BQ51" i="1" s="1"/>
  <c r="T50" i="1"/>
  <c r="S50" i="1"/>
  <c r="R50" i="1"/>
  <c r="AU50" i="1" s="1"/>
  <c r="BQ50" i="1" s="1"/>
  <c r="T49" i="1"/>
  <c r="S49" i="1"/>
  <c r="R49" i="1"/>
  <c r="AU49" i="1" s="1"/>
  <c r="BQ49" i="1" s="1"/>
  <c r="T48" i="1"/>
  <c r="S48" i="1"/>
  <c r="R48" i="1"/>
  <c r="AU48" i="1" s="1"/>
  <c r="BQ48" i="1" s="1"/>
  <c r="T47" i="1"/>
  <c r="S47" i="1"/>
  <c r="R47" i="1"/>
  <c r="AU47" i="1" s="1"/>
  <c r="BQ47" i="1" s="1"/>
  <c r="T46" i="1"/>
  <c r="S46" i="1"/>
  <c r="R46" i="1"/>
  <c r="AU46" i="1" s="1"/>
  <c r="BQ46" i="1" s="1"/>
  <c r="T45" i="1"/>
  <c r="S45" i="1"/>
  <c r="R45" i="1"/>
  <c r="AU45" i="1" s="1"/>
  <c r="BQ45" i="1" s="1"/>
  <c r="T44" i="1"/>
  <c r="S44" i="1"/>
  <c r="R44" i="1"/>
  <c r="AU44" i="1" s="1"/>
  <c r="BQ44" i="1" s="1"/>
  <c r="T43" i="1"/>
  <c r="S43" i="1"/>
  <c r="R43" i="1"/>
  <c r="AU43" i="1" s="1"/>
  <c r="BQ43" i="1" s="1"/>
  <c r="T42" i="1"/>
  <c r="S42" i="1"/>
  <c r="R42" i="1"/>
  <c r="AU42" i="1" s="1"/>
  <c r="BQ42" i="1" s="1"/>
  <c r="T41" i="1"/>
  <c r="S41" i="1"/>
  <c r="R41" i="1"/>
  <c r="AU41" i="1" s="1"/>
  <c r="BQ41" i="1" s="1"/>
  <c r="T40" i="1"/>
  <c r="S40" i="1"/>
  <c r="R40" i="1"/>
  <c r="AU40" i="1" s="1"/>
  <c r="BQ40" i="1" s="1"/>
  <c r="T39" i="1"/>
  <c r="S39" i="1"/>
  <c r="R39" i="1"/>
  <c r="AU39" i="1" s="1"/>
  <c r="BQ39" i="1" s="1"/>
  <c r="T38" i="1"/>
  <c r="S38" i="1"/>
  <c r="R38" i="1"/>
  <c r="AU38" i="1" s="1"/>
  <c r="BQ38" i="1" s="1"/>
  <c r="T37" i="1"/>
  <c r="S37" i="1"/>
  <c r="R37" i="1"/>
  <c r="AU37" i="1" s="1"/>
  <c r="BQ37" i="1" s="1"/>
  <c r="T36" i="1"/>
  <c r="S36" i="1"/>
  <c r="R36" i="1"/>
  <c r="AU36" i="1" s="1"/>
  <c r="BQ36" i="1" s="1"/>
  <c r="T35" i="1"/>
  <c r="S35" i="1"/>
  <c r="R35" i="1"/>
  <c r="AU35" i="1" s="1"/>
  <c r="BQ35" i="1" s="1"/>
  <c r="T34" i="1"/>
  <c r="S34" i="1"/>
  <c r="R34" i="1"/>
  <c r="AU34" i="1" s="1"/>
  <c r="BQ34" i="1" s="1"/>
  <c r="T33" i="1"/>
  <c r="S33" i="1"/>
  <c r="R33" i="1"/>
  <c r="AU33" i="1" s="1"/>
  <c r="BQ33" i="1" s="1"/>
  <c r="T32" i="1"/>
  <c r="S32" i="1"/>
  <c r="R32" i="1"/>
  <c r="AU32" i="1" s="1"/>
  <c r="BQ32" i="1" s="1"/>
  <c r="T31" i="1"/>
  <c r="S31" i="1"/>
  <c r="R31" i="1"/>
  <c r="AU31" i="1" s="1"/>
  <c r="BQ31" i="1" s="1"/>
  <c r="T30" i="1"/>
  <c r="S30" i="1"/>
  <c r="R30" i="1"/>
  <c r="AU30" i="1" s="1"/>
  <c r="BQ30" i="1" s="1"/>
  <c r="T29" i="1"/>
  <c r="S29" i="1"/>
  <c r="R29" i="1"/>
  <c r="AU29" i="1" s="1"/>
  <c r="BQ29" i="1" s="1"/>
  <c r="T28" i="1"/>
  <c r="S28" i="1"/>
  <c r="R28" i="1"/>
  <c r="AU28" i="1" s="1"/>
  <c r="BQ28" i="1" s="1"/>
  <c r="T27" i="1"/>
  <c r="S27" i="1"/>
  <c r="R27" i="1"/>
  <c r="AU27" i="1" s="1"/>
  <c r="BQ27" i="1" s="1"/>
  <c r="T26" i="1"/>
  <c r="S26" i="1"/>
  <c r="R26" i="1"/>
  <c r="AU26" i="1" s="1"/>
  <c r="BQ26" i="1" s="1"/>
  <c r="T25" i="1"/>
  <c r="S25" i="1"/>
  <c r="R25" i="1"/>
  <c r="AU25" i="1" s="1"/>
  <c r="BQ25" i="1" s="1"/>
  <c r="T24" i="1"/>
  <c r="S24" i="1"/>
  <c r="R24" i="1"/>
  <c r="AU24" i="1" s="1"/>
  <c r="BQ24" i="1" s="1"/>
  <c r="T23" i="1"/>
  <c r="S23" i="1"/>
  <c r="R23" i="1"/>
  <c r="AU23" i="1" s="1"/>
  <c r="BQ23" i="1" s="1"/>
  <c r="T22" i="1"/>
  <c r="S22" i="1"/>
  <c r="R22" i="1"/>
  <c r="AU22" i="1" s="1"/>
  <c r="BQ22" i="1" s="1"/>
  <c r="T21" i="1"/>
  <c r="S21" i="1"/>
  <c r="R21" i="1"/>
  <c r="AU21" i="1" s="1"/>
  <c r="BQ21" i="1" s="1"/>
  <c r="T20" i="1"/>
  <c r="S20" i="1"/>
  <c r="R20" i="1"/>
  <c r="AU20" i="1" s="1"/>
  <c r="BQ20" i="1" s="1"/>
  <c r="T19" i="1"/>
  <c r="S19" i="1"/>
  <c r="R19" i="1"/>
  <c r="AU19" i="1" s="1"/>
  <c r="BQ19" i="1" s="1"/>
  <c r="T18" i="1"/>
  <c r="S18" i="1"/>
  <c r="R18" i="1"/>
  <c r="AU18" i="1" s="1"/>
  <c r="BQ18" i="1" s="1"/>
  <c r="T17" i="1"/>
  <c r="S17" i="1"/>
  <c r="R17" i="1"/>
  <c r="AU17" i="1" s="1"/>
  <c r="BQ17" i="1" s="1"/>
  <c r="T16" i="1"/>
  <c r="S16" i="1"/>
  <c r="R16" i="1"/>
  <c r="AU16" i="1" s="1"/>
  <c r="BQ16" i="1" s="1"/>
  <c r="T15" i="1"/>
  <c r="S15" i="1"/>
  <c r="R15" i="1"/>
  <c r="AU15" i="1" s="1"/>
  <c r="BQ15" i="1" s="1"/>
  <c r="T14" i="1"/>
  <c r="S14" i="1"/>
  <c r="R14" i="1"/>
  <c r="AU14" i="1" s="1"/>
  <c r="BQ14" i="1" s="1"/>
  <c r="T13" i="1"/>
  <c r="S13" i="1"/>
  <c r="R13" i="1"/>
  <c r="AU13" i="1" s="1"/>
  <c r="BQ13" i="1" s="1"/>
  <c r="T12" i="1"/>
  <c r="S12" i="1"/>
  <c r="R12" i="1"/>
  <c r="AU12" i="1" s="1"/>
  <c r="BQ12" i="1" s="1"/>
  <c r="T11" i="1"/>
  <c r="S11" i="1"/>
  <c r="R11" i="1"/>
  <c r="AU11" i="1" s="1"/>
  <c r="BQ11" i="1" s="1"/>
  <c r="T10" i="1"/>
  <c r="S10" i="1"/>
  <c r="R10" i="1"/>
  <c r="AU10" i="1" s="1"/>
  <c r="BQ10" i="1" s="1"/>
  <c r="T9" i="1"/>
  <c r="S9" i="1"/>
  <c r="R9" i="1"/>
  <c r="AU9" i="1" s="1"/>
  <c r="BQ9" i="1" s="1"/>
  <c r="T8" i="1"/>
  <c r="S8" i="1"/>
  <c r="R8" i="1"/>
  <c r="AU8" i="1" s="1"/>
  <c r="BQ8" i="1" s="1"/>
  <c r="T7" i="1"/>
  <c r="S7" i="1"/>
  <c r="R7" i="1"/>
  <c r="AU7" i="1" s="1"/>
  <c r="BQ7" i="1" s="1"/>
  <c r="T6" i="1"/>
  <c r="S6" i="1"/>
  <c r="R6" i="1"/>
  <c r="AU6" i="1" s="1"/>
  <c r="BQ6" i="1" s="1"/>
  <c r="T5" i="1"/>
  <c r="S5" i="1"/>
  <c r="R5" i="1"/>
  <c r="AU5" i="1" s="1"/>
  <c r="BQ5" i="1" s="1"/>
  <c r="T4" i="1"/>
  <c r="S4" i="1"/>
  <c r="R4" i="1"/>
  <c r="AU4" i="1" s="1"/>
  <c r="BQ4" i="1" s="1"/>
  <c r="T3" i="1"/>
  <c r="S3" i="1"/>
  <c r="R3" i="1"/>
  <c r="AU3" i="1" s="1"/>
  <c r="BQ3" i="1" s="1"/>
  <c r="T2" i="1"/>
  <c r="S2" i="1"/>
  <c r="R2" i="1"/>
  <c r="AU2" i="1" s="1"/>
  <c r="BQ2" i="1" s="1"/>
  <c r="AM17" i="1" l="1"/>
  <c r="BI17" i="1" s="1"/>
  <c r="AZ17" i="1"/>
  <c r="AM369" i="1"/>
  <c r="BI369" i="1" s="1"/>
  <c r="AZ369" i="1"/>
  <c r="AD1201" i="1"/>
  <c r="Y1201" i="1"/>
  <c r="AM129" i="1"/>
  <c r="BI129" i="1" s="1"/>
  <c r="AZ129" i="1"/>
  <c r="AM353" i="1"/>
  <c r="BI353" i="1" s="1"/>
  <c r="AZ353" i="1"/>
  <c r="AD1281" i="1"/>
  <c r="Y1281" i="1"/>
  <c r="AM97" i="1"/>
  <c r="BI97" i="1" s="1"/>
  <c r="AZ97" i="1"/>
  <c r="AM289" i="1"/>
  <c r="BI289" i="1" s="1"/>
  <c r="AZ289" i="1"/>
  <c r="AD1265" i="1"/>
  <c r="Y1265" i="1"/>
  <c r="R13" i="3"/>
  <c r="N13" i="3"/>
  <c r="Q13" i="3" s="1"/>
  <c r="AM49" i="1"/>
  <c r="BI49" i="1" s="1"/>
  <c r="AZ49" i="1"/>
  <c r="AZ305" i="1"/>
  <c r="AM305" i="1"/>
  <c r="BI305" i="1" s="1"/>
  <c r="AD1297" i="1"/>
  <c r="Y1297" i="1"/>
  <c r="AM81" i="1"/>
  <c r="BI81" i="1" s="1"/>
  <c r="AZ81" i="1"/>
  <c r="AM33" i="1"/>
  <c r="BI33" i="1" s="1"/>
  <c r="AZ33" i="1"/>
  <c r="AM241" i="1"/>
  <c r="BI241" i="1" s="1"/>
  <c r="AZ241" i="1"/>
  <c r="Y1009" i="1"/>
  <c r="AD1009" i="1"/>
  <c r="AM625" i="1"/>
  <c r="BI625" i="1" s="1"/>
  <c r="AZ625" i="1"/>
  <c r="AM337" i="1"/>
  <c r="BI337" i="1" s="1"/>
  <c r="AZ337" i="1"/>
  <c r="AD1185" i="1"/>
  <c r="Y1185" i="1"/>
  <c r="Y673" i="1"/>
  <c r="AD673" i="1"/>
  <c r="AM161" i="1"/>
  <c r="BI161" i="1" s="1"/>
  <c r="AZ161" i="1"/>
  <c r="AM401" i="1"/>
  <c r="BI401" i="1" s="1"/>
  <c r="AZ401" i="1"/>
  <c r="AD1217" i="1"/>
  <c r="Y1217" i="1"/>
  <c r="Y16" i="1"/>
  <c r="AD16" i="1"/>
  <c r="AM32" i="1"/>
  <c r="BI32" i="1" s="1"/>
  <c r="AZ32" i="1"/>
  <c r="AD48" i="1"/>
  <c r="Y48" i="1"/>
  <c r="AM64" i="1"/>
  <c r="BI64" i="1" s="1"/>
  <c r="AZ64" i="1"/>
  <c r="AZ80" i="1"/>
  <c r="AM80" i="1"/>
  <c r="BI80" i="1" s="1"/>
  <c r="AM96" i="1"/>
  <c r="BI96" i="1" s="1"/>
  <c r="AZ96" i="1"/>
  <c r="AM112" i="1"/>
  <c r="BI112" i="1" s="1"/>
  <c r="AZ112" i="1"/>
  <c r="AM128" i="1"/>
  <c r="BI128" i="1" s="1"/>
  <c r="AZ128" i="1"/>
  <c r="AM144" i="1"/>
  <c r="BI144" i="1" s="1"/>
  <c r="AZ144" i="1"/>
  <c r="AD160" i="1"/>
  <c r="Y160" i="1"/>
  <c r="AM176" i="1"/>
  <c r="BI176" i="1" s="1"/>
  <c r="AZ176" i="1"/>
  <c r="AM192" i="1"/>
  <c r="BI192" i="1" s="1"/>
  <c r="AZ192" i="1"/>
  <c r="AZ208" i="1"/>
  <c r="AM208" i="1"/>
  <c r="BI208" i="1" s="1"/>
  <c r="AD224" i="1"/>
  <c r="Y224" i="1"/>
  <c r="AM240" i="1"/>
  <c r="BI240" i="1" s="1"/>
  <c r="AZ240" i="1"/>
  <c r="AD256" i="1"/>
  <c r="Y256" i="1"/>
  <c r="AM272" i="1"/>
  <c r="BI272" i="1" s="1"/>
  <c r="AZ272" i="1"/>
  <c r="AM288" i="1"/>
  <c r="BI288" i="1" s="1"/>
  <c r="AZ288" i="1"/>
  <c r="Y304" i="1"/>
  <c r="AD304" i="1"/>
  <c r="AD320" i="1"/>
  <c r="Y320" i="1"/>
  <c r="AM336" i="1"/>
  <c r="BI336" i="1" s="1"/>
  <c r="AZ336" i="1"/>
  <c r="AM352" i="1"/>
  <c r="BI352" i="1" s="1"/>
  <c r="AZ352" i="1"/>
  <c r="AD368" i="1"/>
  <c r="Y368" i="1"/>
  <c r="AM384" i="1"/>
  <c r="BI384" i="1" s="1"/>
  <c r="AZ384" i="1"/>
  <c r="AM400" i="1"/>
  <c r="BI400" i="1" s="1"/>
  <c r="AZ400" i="1"/>
  <c r="AM416" i="1"/>
  <c r="BI416" i="1" s="1"/>
  <c r="AZ416" i="1"/>
  <c r="AD432" i="1"/>
  <c r="Y432" i="1"/>
  <c r="AM448" i="1"/>
  <c r="BI448" i="1" s="1"/>
  <c r="AZ448" i="1"/>
  <c r="AZ464" i="1"/>
  <c r="AM464" i="1"/>
  <c r="BI464" i="1" s="1"/>
  <c r="Y480" i="1"/>
  <c r="AD480" i="1"/>
  <c r="AM496" i="1"/>
  <c r="BI496" i="1" s="1"/>
  <c r="AZ496" i="1"/>
  <c r="Y512" i="1"/>
  <c r="AD512" i="1"/>
  <c r="AD528" i="1"/>
  <c r="Y528" i="1"/>
  <c r="AZ544" i="1"/>
  <c r="AM544" i="1"/>
  <c r="BI544" i="1" s="1"/>
  <c r="AM560" i="1"/>
  <c r="BI560" i="1" s="1"/>
  <c r="AZ560" i="1"/>
  <c r="AD576" i="1"/>
  <c r="Y576" i="1"/>
  <c r="AD592" i="1"/>
  <c r="Y592" i="1"/>
  <c r="AM608" i="1"/>
  <c r="BI608" i="1" s="1"/>
  <c r="AZ608" i="1"/>
  <c r="AZ624" i="1"/>
  <c r="AM624" i="1"/>
  <c r="BI624" i="1" s="1"/>
  <c r="Y640" i="1"/>
  <c r="AD640" i="1"/>
  <c r="AD656" i="1"/>
  <c r="Y656" i="1"/>
  <c r="AM672" i="1"/>
  <c r="BI672" i="1" s="1"/>
  <c r="AZ672" i="1"/>
  <c r="AM688" i="1"/>
  <c r="BI688" i="1" s="1"/>
  <c r="AZ688" i="1"/>
  <c r="AD704" i="1"/>
  <c r="Y704" i="1"/>
  <c r="Y720" i="1"/>
  <c r="AD720" i="1"/>
  <c r="AM736" i="1"/>
  <c r="BI736" i="1" s="1"/>
  <c r="AZ736" i="1"/>
  <c r="AM752" i="1"/>
  <c r="BI752" i="1" s="1"/>
  <c r="AZ752" i="1"/>
  <c r="AD768" i="1"/>
  <c r="Y768" i="1"/>
  <c r="AD784" i="1"/>
  <c r="Y784" i="1"/>
  <c r="AM800" i="1"/>
  <c r="BI800" i="1" s="1"/>
  <c r="AZ800" i="1"/>
  <c r="AM816" i="1"/>
  <c r="BI816" i="1" s="1"/>
  <c r="AZ816" i="1"/>
  <c r="AM832" i="1"/>
  <c r="BI832" i="1" s="1"/>
  <c r="AZ832" i="1"/>
  <c r="Y848" i="1"/>
  <c r="AD848" i="1"/>
  <c r="Y864" i="1"/>
  <c r="AD864" i="1"/>
  <c r="Y880" i="1"/>
  <c r="AD880" i="1"/>
  <c r="Y896" i="1"/>
  <c r="AD896" i="1"/>
  <c r="Y912" i="1"/>
  <c r="AD912" i="1"/>
  <c r="AD928" i="1"/>
  <c r="Y928" i="1"/>
  <c r="Y944" i="1"/>
  <c r="AD944" i="1"/>
  <c r="AD960" i="1"/>
  <c r="Y960" i="1"/>
  <c r="Y976" i="1"/>
  <c r="AD976" i="1"/>
  <c r="Y992" i="1"/>
  <c r="AD992" i="1"/>
  <c r="Y1008" i="1"/>
  <c r="AD1008" i="1"/>
  <c r="Y1024" i="1"/>
  <c r="AD1024" i="1"/>
  <c r="Y1040" i="1"/>
  <c r="AD1040" i="1"/>
  <c r="Y1056" i="1"/>
  <c r="AD1056" i="1"/>
  <c r="Y1072" i="1"/>
  <c r="AD1072" i="1"/>
  <c r="Y1088" i="1"/>
  <c r="AD1088" i="1"/>
  <c r="Y1104" i="1"/>
  <c r="AD1104" i="1"/>
  <c r="Y1120" i="1"/>
  <c r="AD1120" i="1"/>
  <c r="Y1136" i="1"/>
  <c r="AD1136" i="1"/>
  <c r="Y1152" i="1"/>
  <c r="AD1152" i="1"/>
  <c r="Y1168" i="1"/>
  <c r="AD1168" i="1"/>
  <c r="Y1184" i="1"/>
  <c r="AD1184" i="1"/>
  <c r="Y1200" i="1"/>
  <c r="AD1200" i="1"/>
  <c r="AY944" i="1"/>
  <c r="AL944" i="1"/>
  <c r="BH944" i="1" s="1"/>
  <c r="AY960" i="1"/>
  <c r="AL960" i="1"/>
  <c r="BH960" i="1" s="1"/>
  <c r="AY976" i="1"/>
  <c r="AL976" i="1"/>
  <c r="BH976" i="1" s="1"/>
  <c r="AY992" i="1"/>
  <c r="AL992" i="1"/>
  <c r="BH992" i="1" s="1"/>
  <c r="AY1008" i="1"/>
  <c r="AL1008" i="1"/>
  <c r="BH1008" i="1" s="1"/>
  <c r="AY1024" i="1"/>
  <c r="AL1024" i="1"/>
  <c r="BH1024" i="1" s="1"/>
  <c r="AY1040" i="1"/>
  <c r="AL1040" i="1"/>
  <c r="BH1040" i="1" s="1"/>
  <c r="AY1056" i="1"/>
  <c r="AL1056" i="1"/>
  <c r="BH1056" i="1" s="1"/>
  <c r="AY1072" i="1"/>
  <c r="AL1072" i="1"/>
  <c r="BH1072" i="1" s="1"/>
  <c r="AY1088" i="1"/>
  <c r="AL1088" i="1"/>
  <c r="BH1088" i="1" s="1"/>
  <c r="AY1104" i="1"/>
  <c r="AL1104" i="1"/>
  <c r="BH1104" i="1" s="1"/>
  <c r="AY1120" i="1"/>
  <c r="AL1120" i="1"/>
  <c r="BH1120" i="1" s="1"/>
  <c r="AY1136" i="1"/>
  <c r="AL1136" i="1"/>
  <c r="BH1136" i="1" s="1"/>
  <c r="AY1152" i="1"/>
  <c r="AL1152" i="1"/>
  <c r="BH1152" i="1" s="1"/>
  <c r="AY1168" i="1"/>
  <c r="AL1168" i="1"/>
  <c r="BH1168" i="1" s="1"/>
  <c r="AY1184" i="1"/>
  <c r="AL1184" i="1"/>
  <c r="BH1184" i="1" s="1"/>
  <c r="AY1200" i="1"/>
  <c r="AL1200" i="1"/>
  <c r="BH1200" i="1" s="1"/>
  <c r="AY1216" i="1"/>
  <c r="AL1216" i="1"/>
  <c r="BH1216" i="1" s="1"/>
  <c r="AY1232" i="1"/>
  <c r="AL1232" i="1"/>
  <c r="BH1232" i="1" s="1"/>
  <c r="AY1248" i="1"/>
  <c r="AL1248" i="1"/>
  <c r="BH1248" i="1" s="1"/>
  <c r="AY1264" i="1"/>
  <c r="AL1264" i="1"/>
  <c r="BH1264" i="1" s="1"/>
  <c r="AY1280" i="1"/>
  <c r="AL1280" i="1"/>
  <c r="BH1280" i="1" s="1"/>
  <c r="AY1296" i="1"/>
  <c r="AL1296" i="1"/>
  <c r="BH1296" i="1" s="1"/>
  <c r="AM113" i="1"/>
  <c r="BI113" i="1" s="1"/>
  <c r="AZ113" i="1"/>
  <c r="AM193" i="1"/>
  <c r="BI193" i="1" s="1"/>
  <c r="AZ193" i="1"/>
  <c r="AM273" i="1"/>
  <c r="BI273" i="1" s="1"/>
  <c r="AZ273" i="1"/>
  <c r="AM417" i="1"/>
  <c r="BI417" i="1" s="1"/>
  <c r="AZ417" i="1"/>
  <c r="AD433" i="1"/>
  <c r="Y433" i="1"/>
  <c r="AM497" i="1"/>
  <c r="BI497" i="1" s="1"/>
  <c r="AZ497" i="1"/>
  <c r="AD529" i="1"/>
  <c r="Y529" i="1"/>
  <c r="AM609" i="1"/>
  <c r="BI609" i="1" s="1"/>
  <c r="AZ609" i="1"/>
  <c r="AM689" i="1"/>
  <c r="BI689" i="1" s="1"/>
  <c r="AZ689" i="1"/>
  <c r="AM753" i="1"/>
  <c r="BI753" i="1" s="1"/>
  <c r="AZ753" i="1"/>
  <c r="AD769" i="1"/>
  <c r="Y769" i="1"/>
  <c r="AD801" i="1"/>
  <c r="Y801" i="1"/>
  <c r="AD849" i="1"/>
  <c r="Y849" i="1"/>
  <c r="AD897" i="1"/>
  <c r="Y897" i="1"/>
  <c r="AD945" i="1"/>
  <c r="Y945" i="1"/>
  <c r="Y993" i="1"/>
  <c r="AD993" i="1"/>
  <c r="Y1057" i="1"/>
  <c r="AD1057" i="1"/>
  <c r="Y1089" i="1"/>
  <c r="AD1089" i="1"/>
  <c r="AD1137" i="1"/>
  <c r="Y1137" i="1"/>
  <c r="AD1233" i="1"/>
  <c r="Y1233" i="1"/>
  <c r="AK20" i="1"/>
  <c r="BG20" i="1" s="1"/>
  <c r="AX20" i="1"/>
  <c r="AK68" i="1"/>
  <c r="BG68" i="1" s="1"/>
  <c r="AX68" i="1"/>
  <c r="AK116" i="1"/>
  <c r="BG116" i="1" s="1"/>
  <c r="AX116" i="1"/>
  <c r="AK180" i="1"/>
  <c r="BG180" i="1" s="1"/>
  <c r="AX180" i="1"/>
  <c r="AK212" i="1"/>
  <c r="BG212" i="1" s="1"/>
  <c r="AX212" i="1"/>
  <c r="AK276" i="1"/>
  <c r="BG276" i="1" s="1"/>
  <c r="AX276" i="1"/>
  <c r="AK292" i="1"/>
  <c r="BG292" i="1" s="1"/>
  <c r="AX292" i="1"/>
  <c r="Z340" i="1"/>
  <c r="AB340" i="1"/>
  <c r="AB404" i="1"/>
  <c r="Z404" i="1"/>
  <c r="AK516" i="1"/>
  <c r="BG516" i="1" s="1"/>
  <c r="AX516" i="1"/>
  <c r="AB564" i="1"/>
  <c r="Z564" i="1"/>
  <c r="AB580" i="1"/>
  <c r="Z580" i="1"/>
  <c r="AB628" i="1"/>
  <c r="Z628" i="1"/>
  <c r="AB676" i="1"/>
  <c r="Z676" i="1"/>
  <c r="Z692" i="1"/>
  <c r="AB692" i="1"/>
  <c r="Z740" i="1"/>
  <c r="AB740" i="1"/>
  <c r="Z788" i="1"/>
  <c r="AB788" i="1"/>
  <c r="AB852" i="1"/>
  <c r="Z852" i="1"/>
  <c r="AB916" i="1"/>
  <c r="Z916" i="1"/>
  <c r="AK996" i="1"/>
  <c r="BG996" i="1" s="1"/>
  <c r="AX996" i="1"/>
  <c r="AB1012" i="1"/>
  <c r="Z1012" i="1"/>
  <c r="AB1044" i="1"/>
  <c r="Z1044" i="1"/>
  <c r="AB1108" i="1"/>
  <c r="Z1108" i="1"/>
  <c r="AB1268" i="1"/>
  <c r="Z1268" i="1"/>
  <c r="AW44" i="1"/>
  <c r="AJ44" i="1"/>
  <c r="BF44" i="1" s="1"/>
  <c r="AW92" i="1"/>
  <c r="AJ92" i="1"/>
  <c r="BF92" i="1" s="1"/>
  <c r="AW140" i="1"/>
  <c r="AJ140" i="1"/>
  <c r="BF140" i="1" s="1"/>
  <c r="AW188" i="1"/>
  <c r="AJ188" i="1"/>
  <c r="BF188" i="1" s="1"/>
  <c r="AW236" i="1"/>
  <c r="AJ236" i="1"/>
  <c r="BF236" i="1" s="1"/>
  <c r="AW284" i="1"/>
  <c r="AJ284" i="1"/>
  <c r="BF284" i="1" s="1"/>
  <c r="AW332" i="1"/>
  <c r="AJ332" i="1"/>
  <c r="BF332" i="1" s="1"/>
  <c r="AW380" i="1"/>
  <c r="AJ380" i="1"/>
  <c r="BF380" i="1" s="1"/>
  <c r="AW428" i="1"/>
  <c r="AJ428" i="1"/>
  <c r="BF428" i="1" s="1"/>
  <c r="AW460" i="1"/>
  <c r="AJ460" i="1"/>
  <c r="BF460" i="1" s="1"/>
  <c r="AW508" i="1"/>
  <c r="AJ508" i="1"/>
  <c r="BF508" i="1" s="1"/>
  <c r="AW540" i="1"/>
  <c r="AJ540" i="1"/>
  <c r="BF540" i="1" s="1"/>
  <c r="AW588" i="1"/>
  <c r="AJ588" i="1"/>
  <c r="BF588" i="1" s="1"/>
  <c r="AW620" i="1"/>
  <c r="AJ620" i="1"/>
  <c r="BF620" i="1" s="1"/>
  <c r="AW668" i="1"/>
  <c r="AJ668" i="1"/>
  <c r="BF668" i="1" s="1"/>
  <c r="AW716" i="1"/>
  <c r="AJ716" i="1"/>
  <c r="BF716" i="1" s="1"/>
  <c r="AW764" i="1"/>
  <c r="AJ764" i="1"/>
  <c r="BF764" i="1" s="1"/>
  <c r="AW812" i="1"/>
  <c r="AJ812" i="1"/>
  <c r="BF812" i="1" s="1"/>
  <c r="AW860" i="1"/>
  <c r="AJ860" i="1"/>
  <c r="BF860" i="1" s="1"/>
  <c r="AW908" i="1"/>
  <c r="AJ908" i="1"/>
  <c r="BF908" i="1" s="1"/>
  <c r="AW972" i="1"/>
  <c r="AJ972" i="1"/>
  <c r="BF972" i="1" s="1"/>
  <c r="AW1020" i="1"/>
  <c r="AJ1020" i="1"/>
  <c r="BF1020" i="1" s="1"/>
  <c r="AW1068" i="1"/>
  <c r="AJ1068" i="1"/>
  <c r="BF1068" i="1" s="1"/>
  <c r="AW1148" i="1"/>
  <c r="AJ1148" i="1"/>
  <c r="BF1148" i="1" s="1"/>
  <c r="AW1196" i="1"/>
  <c r="AJ1196" i="1"/>
  <c r="BF1196" i="1" s="1"/>
  <c r="AW1244" i="1"/>
  <c r="AJ1244" i="1"/>
  <c r="BF1244" i="1" s="1"/>
  <c r="AW1292" i="1"/>
  <c r="AJ1292" i="1"/>
  <c r="BF1292" i="1" s="1"/>
  <c r="AY48" i="1"/>
  <c r="AL48" i="1"/>
  <c r="BH48" i="1" s="1"/>
  <c r="AY96" i="1"/>
  <c r="AL96" i="1"/>
  <c r="BH96" i="1" s="1"/>
  <c r="AY144" i="1"/>
  <c r="AL144" i="1"/>
  <c r="BH144" i="1" s="1"/>
  <c r="AY208" i="1"/>
  <c r="AL208" i="1"/>
  <c r="BH208" i="1" s="1"/>
  <c r="AY256" i="1"/>
  <c r="AL256" i="1"/>
  <c r="BH256" i="1" s="1"/>
  <c r="AY304" i="1"/>
  <c r="AL304" i="1"/>
  <c r="BH304" i="1" s="1"/>
  <c r="AY352" i="1"/>
  <c r="AL352" i="1"/>
  <c r="BH352" i="1" s="1"/>
  <c r="AY400" i="1"/>
  <c r="AL400" i="1"/>
  <c r="BH400" i="1" s="1"/>
  <c r="AY448" i="1"/>
  <c r="AL448" i="1"/>
  <c r="BH448" i="1" s="1"/>
  <c r="AY496" i="1"/>
  <c r="AL496" i="1"/>
  <c r="BH496" i="1" s="1"/>
  <c r="AY544" i="1"/>
  <c r="AL544" i="1"/>
  <c r="BH544" i="1" s="1"/>
  <c r="AY592" i="1"/>
  <c r="AL592" i="1"/>
  <c r="BH592" i="1" s="1"/>
  <c r="AY640" i="1"/>
  <c r="AL640" i="1"/>
  <c r="BH640" i="1" s="1"/>
  <c r="AY704" i="1"/>
  <c r="AL704" i="1"/>
  <c r="BH704" i="1" s="1"/>
  <c r="AY752" i="1"/>
  <c r="AL752" i="1"/>
  <c r="BH752" i="1" s="1"/>
  <c r="AY784" i="1"/>
  <c r="AL784" i="1"/>
  <c r="BH784" i="1" s="1"/>
  <c r="AY832" i="1"/>
  <c r="AL832" i="1"/>
  <c r="BH832" i="1" s="1"/>
  <c r="AY848" i="1"/>
  <c r="AL848" i="1"/>
  <c r="BH848" i="1" s="1"/>
  <c r="AY864" i="1"/>
  <c r="AL864" i="1"/>
  <c r="BH864" i="1" s="1"/>
  <c r="AY880" i="1"/>
  <c r="AL880" i="1"/>
  <c r="BH880" i="1" s="1"/>
  <c r="AY912" i="1"/>
  <c r="AL912" i="1"/>
  <c r="BH912" i="1" s="1"/>
  <c r="AM18" i="1"/>
  <c r="BI18" i="1" s="1"/>
  <c r="AZ18" i="1"/>
  <c r="AZ34" i="1"/>
  <c r="AM34" i="1"/>
  <c r="BI34" i="1" s="1"/>
  <c r="AM50" i="1"/>
  <c r="BI50" i="1" s="1"/>
  <c r="AZ50" i="1"/>
  <c r="AZ66" i="1"/>
  <c r="AM66" i="1"/>
  <c r="BI66" i="1" s="1"/>
  <c r="AM146" i="1"/>
  <c r="BI146" i="1" s="1"/>
  <c r="AZ146" i="1"/>
  <c r="AM162" i="1"/>
  <c r="BI162" i="1" s="1"/>
  <c r="AZ162" i="1"/>
  <c r="AD194" i="1"/>
  <c r="Y194" i="1"/>
  <c r="AM210" i="1"/>
  <c r="BI210" i="1" s="1"/>
  <c r="AZ210" i="1"/>
  <c r="AM242" i="1"/>
  <c r="BI242" i="1" s="1"/>
  <c r="AZ242" i="1"/>
  <c r="AM145" i="1"/>
  <c r="BI145" i="1" s="1"/>
  <c r="AZ145" i="1"/>
  <c r="AM209" i="1"/>
  <c r="BI209" i="1" s="1"/>
  <c r="AZ209" i="1"/>
  <c r="Y257" i="1"/>
  <c r="AD257" i="1"/>
  <c r="Y321" i="1"/>
  <c r="AD321" i="1"/>
  <c r="AM449" i="1"/>
  <c r="BI449" i="1" s="1"/>
  <c r="AZ449" i="1"/>
  <c r="AM513" i="1"/>
  <c r="BI513" i="1" s="1"/>
  <c r="AZ513" i="1"/>
  <c r="AD545" i="1"/>
  <c r="Y545" i="1"/>
  <c r="AD577" i="1"/>
  <c r="Y577" i="1"/>
  <c r="AD593" i="1"/>
  <c r="Y593" i="1"/>
  <c r="AM657" i="1"/>
  <c r="BI657" i="1" s="1"/>
  <c r="AZ657" i="1"/>
  <c r="AM721" i="1"/>
  <c r="BI721" i="1" s="1"/>
  <c r="AZ721" i="1"/>
  <c r="AM785" i="1"/>
  <c r="BI785" i="1" s="1"/>
  <c r="AZ785" i="1"/>
  <c r="AD817" i="1"/>
  <c r="Y817" i="1"/>
  <c r="AD865" i="1"/>
  <c r="Y865" i="1"/>
  <c r="AD913" i="1"/>
  <c r="Y913" i="1"/>
  <c r="AD961" i="1"/>
  <c r="Y961" i="1"/>
  <c r="Y1025" i="1"/>
  <c r="AD1025" i="1"/>
  <c r="Y1073" i="1"/>
  <c r="AD1073" i="1"/>
  <c r="AD1121" i="1"/>
  <c r="Y1121" i="1"/>
  <c r="AD1153" i="1"/>
  <c r="Y1153" i="1"/>
  <c r="AD1249" i="1"/>
  <c r="Y1249" i="1"/>
  <c r="AK36" i="1"/>
  <c r="BG36" i="1" s="1"/>
  <c r="AX36" i="1"/>
  <c r="AK84" i="1"/>
  <c r="BG84" i="1" s="1"/>
  <c r="AX84" i="1"/>
  <c r="AK148" i="1"/>
  <c r="BG148" i="1" s="1"/>
  <c r="AX148" i="1"/>
  <c r="AB164" i="1"/>
  <c r="Z164" i="1"/>
  <c r="AK228" i="1"/>
  <c r="BG228" i="1" s="1"/>
  <c r="AX228" i="1"/>
  <c r="AB260" i="1"/>
  <c r="Z260" i="1"/>
  <c r="AK324" i="1"/>
  <c r="BG324" i="1" s="1"/>
  <c r="AX324" i="1"/>
  <c r="AB372" i="1"/>
  <c r="Z372" i="1"/>
  <c r="Z420" i="1"/>
  <c r="AB420" i="1"/>
  <c r="AB452" i="1"/>
  <c r="Z452" i="1"/>
  <c r="AB484" i="1"/>
  <c r="Z484" i="1"/>
  <c r="Z532" i="1"/>
  <c r="AB532" i="1"/>
  <c r="AB596" i="1"/>
  <c r="Z596" i="1"/>
  <c r="AB644" i="1"/>
  <c r="Z644" i="1"/>
  <c r="AB708" i="1"/>
  <c r="Z708" i="1"/>
  <c r="AB756" i="1"/>
  <c r="Z756" i="1"/>
  <c r="AB804" i="1"/>
  <c r="Z804" i="1"/>
  <c r="Z836" i="1"/>
  <c r="AB836" i="1"/>
  <c r="AB868" i="1"/>
  <c r="Z868" i="1"/>
  <c r="Z900" i="1"/>
  <c r="AB900" i="1"/>
  <c r="AB932" i="1"/>
  <c r="Z932" i="1"/>
  <c r="AB964" i="1"/>
  <c r="Z964" i="1"/>
  <c r="AB980" i="1"/>
  <c r="Z980" i="1"/>
  <c r="AK1124" i="1"/>
  <c r="BG1124" i="1" s="1"/>
  <c r="AX1124" i="1"/>
  <c r="Z1156" i="1"/>
  <c r="AB1156" i="1"/>
  <c r="AB1172" i="1"/>
  <c r="Z1172" i="1"/>
  <c r="AB1204" i="1"/>
  <c r="Z1204" i="1"/>
  <c r="AB1252" i="1"/>
  <c r="Z1252" i="1"/>
  <c r="AB1300" i="1"/>
  <c r="Z1300" i="1"/>
  <c r="AW28" i="1"/>
  <c r="AJ28" i="1"/>
  <c r="BF28" i="1" s="1"/>
  <c r="AW76" i="1"/>
  <c r="AJ76" i="1"/>
  <c r="BF76" i="1" s="1"/>
  <c r="AW124" i="1"/>
  <c r="AJ124" i="1"/>
  <c r="BF124" i="1" s="1"/>
  <c r="AW172" i="1"/>
  <c r="AJ172" i="1"/>
  <c r="BF172" i="1" s="1"/>
  <c r="AW220" i="1"/>
  <c r="AJ220" i="1"/>
  <c r="BF220" i="1" s="1"/>
  <c r="AW252" i="1"/>
  <c r="AJ252" i="1"/>
  <c r="BF252" i="1" s="1"/>
  <c r="AW300" i="1"/>
  <c r="AJ300" i="1"/>
  <c r="BF300" i="1" s="1"/>
  <c r="AW348" i="1"/>
  <c r="AJ348" i="1"/>
  <c r="BF348" i="1" s="1"/>
  <c r="AW396" i="1"/>
  <c r="AJ396" i="1"/>
  <c r="BF396" i="1" s="1"/>
  <c r="AW444" i="1"/>
  <c r="AJ444" i="1"/>
  <c r="BF444" i="1" s="1"/>
  <c r="AW492" i="1"/>
  <c r="AJ492" i="1"/>
  <c r="BF492" i="1" s="1"/>
  <c r="AW556" i="1"/>
  <c r="AJ556" i="1"/>
  <c r="BF556" i="1" s="1"/>
  <c r="AW604" i="1"/>
  <c r="AJ604" i="1"/>
  <c r="BF604" i="1" s="1"/>
  <c r="AW652" i="1"/>
  <c r="AJ652" i="1"/>
  <c r="BF652" i="1" s="1"/>
  <c r="AW700" i="1"/>
  <c r="AJ700" i="1"/>
  <c r="BF700" i="1" s="1"/>
  <c r="AW748" i="1"/>
  <c r="AJ748" i="1"/>
  <c r="BF748" i="1" s="1"/>
  <c r="AW796" i="1"/>
  <c r="AJ796" i="1"/>
  <c r="BF796" i="1" s="1"/>
  <c r="AW844" i="1"/>
  <c r="AJ844" i="1"/>
  <c r="BF844" i="1" s="1"/>
  <c r="AW892" i="1"/>
  <c r="AJ892" i="1"/>
  <c r="BF892" i="1" s="1"/>
  <c r="AW924" i="1"/>
  <c r="AJ924" i="1"/>
  <c r="BF924" i="1" s="1"/>
  <c r="AW956" i="1"/>
  <c r="AJ956" i="1"/>
  <c r="BF956" i="1" s="1"/>
  <c r="AW1004" i="1"/>
  <c r="AJ1004" i="1"/>
  <c r="BF1004" i="1" s="1"/>
  <c r="AW1052" i="1"/>
  <c r="AJ1052" i="1"/>
  <c r="BF1052" i="1" s="1"/>
  <c r="AW1100" i="1"/>
  <c r="AJ1100" i="1"/>
  <c r="BF1100" i="1" s="1"/>
  <c r="AW1132" i="1"/>
  <c r="AJ1132" i="1"/>
  <c r="BF1132" i="1" s="1"/>
  <c r="AW1164" i="1"/>
  <c r="AJ1164" i="1"/>
  <c r="BF1164" i="1" s="1"/>
  <c r="AW1212" i="1"/>
  <c r="AJ1212" i="1"/>
  <c r="BF1212" i="1" s="1"/>
  <c r="AW1260" i="1"/>
  <c r="AJ1260" i="1"/>
  <c r="BF1260" i="1" s="1"/>
  <c r="AW1308" i="1"/>
  <c r="AJ1308" i="1"/>
  <c r="BF1308" i="1" s="1"/>
  <c r="AY32" i="1"/>
  <c r="AL32" i="1"/>
  <c r="BH32" i="1" s="1"/>
  <c r="AY80" i="1"/>
  <c r="AL80" i="1"/>
  <c r="BH80" i="1" s="1"/>
  <c r="AY128" i="1"/>
  <c r="AL128" i="1"/>
  <c r="BH128" i="1" s="1"/>
  <c r="AY176" i="1"/>
  <c r="AL176" i="1"/>
  <c r="BH176" i="1" s="1"/>
  <c r="AY224" i="1"/>
  <c r="AL224" i="1"/>
  <c r="BH224" i="1" s="1"/>
  <c r="AY288" i="1"/>
  <c r="AL288" i="1"/>
  <c r="BH288" i="1" s="1"/>
  <c r="AY336" i="1"/>
  <c r="AL336" i="1"/>
  <c r="BH336" i="1" s="1"/>
  <c r="AY384" i="1"/>
  <c r="AL384" i="1"/>
  <c r="BH384" i="1" s="1"/>
  <c r="AY432" i="1"/>
  <c r="AL432" i="1"/>
  <c r="BH432" i="1" s="1"/>
  <c r="AY480" i="1"/>
  <c r="AL480" i="1"/>
  <c r="BH480" i="1" s="1"/>
  <c r="AY528" i="1"/>
  <c r="AL528" i="1"/>
  <c r="BH528" i="1" s="1"/>
  <c r="AY576" i="1"/>
  <c r="AL576" i="1"/>
  <c r="BH576" i="1" s="1"/>
  <c r="AY608" i="1"/>
  <c r="AL608" i="1"/>
  <c r="BH608" i="1" s="1"/>
  <c r="AY656" i="1"/>
  <c r="AL656" i="1"/>
  <c r="BH656" i="1" s="1"/>
  <c r="AY672" i="1"/>
  <c r="AL672" i="1"/>
  <c r="BH672" i="1" s="1"/>
  <c r="AY720" i="1"/>
  <c r="AL720" i="1"/>
  <c r="BH720" i="1" s="1"/>
  <c r="AY768" i="1"/>
  <c r="AL768" i="1"/>
  <c r="BH768" i="1" s="1"/>
  <c r="AY816" i="1"/>
  <c r="AL816" i="1"/>
  <c r="BH816" i="1" s="1"/>
  <c r="AY896" i="1"/>
  <c r="AL896" i="1"/>
  <c r="BH896" i="1" s="1"/>
  <c r="AM65" i="1"/>
  <c r="BI65" i="1" s="1"/>
  <c r="AZ65" i="1"/>
  <c r="AM177" i="1"/>
  <c r="BI177" i="1" s="1"/>
  <c r="AZ177" i="1"/>
  <c r="AD225" i="1"/>
  <c r="Y225" i="1"/>
  <c r="AM385" i="1"/>
  <c r="BI385" i="1" s="1"/>
  <c r="AZ385" i="1"/>
  <c r="AM465" i="1"/>
  <c r="BI465" i="1" s="1"/>
  <c r="AZ465" i="1"/>
  <c r="AD481" i="1"/>
  <c r="Y481" i="1"/>
  <c r="AM561" i="1"/>
  <c r="BI561" i="1" s="1"/>
  <c r="AZ561" i="1"/>
  <c r="AZ641" i="1"/>
  <c r="AM641" i="1"/>
  <c r="BI641" i="1" s="1"/>
  <c r="AM705" i="1"/>
  <c r="BI705" i="1" s="1"/>
  <c r="AZ705" i="1"/>
  <c r="AM737" i="1"/>
  <c r="BI737" i="1" s="1"/>
  <c r="AZ737" i="1"/>
  <c r="AM833" i="1"/>
  <c r="BI833" i="1" s="1"/>
  <c r="AZ833" i="1"/>
  <c r="AD881" i="1"/>
  <c r="Y881" i="1"/>
  <c r="AD929" i="1"/>
  <c r="Y929" i="1"/>
  <c r="Y977" i="1"/>
  <c r="AD977" i="1"/>
  <c r="Y1041" i="1"/>
  <c r="AD1041" i="1"/>
  <c r="AD1105" i="1"/>
  <c r="Y1105" i="1"/>
  <c r="AD1169" i="1"/>
  <c r="Y1169" i="1"/>
  <c r="AK4" i="1"/>
  <c r="BG4" i="1" s="1"/>
  <c r="AX4" i="1"/>
  <c r="AK52" i="1"/>
  <c r="BG52" i="1" s="1"/>
  <c r="AX52" i="1"/>
  <c r="AK100" i="1"/>
  <c r="BG100" i="1" s="1"/>
  <c r="AX100" i="1"/>
  <c r="AB132" i="1"/>
  <c r="Z132" i="1"/>
  <c r="AK196" i="1"/>
  <c r="BG196" i="1" s="1"/>
  <c r="AX196" i="1"/>
  <c r="AK244" i="1"/>
  <c r="BG244" i="1" s="1"/>
  <c r="AX244" i="1"/>
  <c r="AK308" i="1"/>
  <c r="BG308" i="1" s="1"/>
  <c r="AX308" i="1"/>
  <c r="AB356" i="1"/>
  <c r="Z356" i="1"/>
  <c r="AB388" i="1"/>
  <c r="Z388" i="1"/>
  <c r="AB436" i="1"/>
  <c r="Z436" i="1"/>
  <c r="Z468" i="1"/>
  <c r="AB468" i="1"/>
  <c r="AB500" i="1"/>
  <c r="Z500" i="1"/>
  <c r="AB548" i="1"/>
  <c r="Z548" i="1"/>
  <c r="AB612" i="1"/>
  <c r="Z612" i="1"/>
  <c r="AB660" i="1"/>
  <c r="Z660" i="1"/>
  <c r="AB724" i="1"/>
  <c r="Z724" i="1"/>
  <c r="AB772" i="1"/>
  <c r="Z772" i="1"/>
  <c r="AB820" i="1"/>
  <c r="Z820" i="1"/>
  <c r="AB884" i="1"/>
  <c r="Z884" i="1"/>
  <c r="AB948" i="1"/>
  <c r="Z948" i="1"/>
  <c r="AK1028" i="1"/>
  <c r="BG1028" i="1" s="1"/>
  <c r="AX1028" i="1"/>
  <c r="AB1060" i="1"/>
  <c r="Z1060" i="1"/>
  <c r="AB1076" i="1"/>
  <c r="Z1076" i="1"/>
  <c r="AB1092" i="1"/>
  <c r="Z1092" i="1"/>
  <c r="AB1140" i="1"/>
  <c r="Z1140" i="1"/>
  <c r="AB1188" i="1"/>
  <c r="Z1188" i="1"/>
  <c r="AB1220" i="1"/>
  <c r="Z1220" i="1"/>
  <c r="AB1236" i="1"/>
  <c r="Z1236" i="1"/>
  <c r="AB1284" i="1"/>
  <c r="Z1284" i="1"/>
  <c r="AW12" i="1"/>
  <c r="AJ12" i="1"/>
  <c r="BF12" i="1" s="1"/>
  <c r="AW60" i="1"/>
  <c r="AJ60" i="1"/>
  <c r="BF60" i="1" s="1"/>
  <c r="AW108" i="1"/>
  <c r="AJ108" i="1"/>
  <c r="BF108" i="1" s="1"/>
  <c r="AW156" i="1"/>
  <c r="AJ156" i="1"/>
  <c r="BF156" i="1" s="1"/>
  <c r="AW204" i="1"/>
  <c r="AJ204" i="1"/>
  <c r="BF204" i="1" s="1"/>
  <c r="AW268" i="1"/>
  <c r="AJ268" i="1"/>
  <c r="BF268" i="1" s="1"/>
  <c r="AW316" i="1"/>
  <c r="AJ316" i="1"/>
  <c r="BF316" i="1" s="1"/>
  <c r="AW364" i="1"/>
  <c r="AJ364" i="1"/>
  <c r="BF364" i="1" s="1"/>
  <c r="AW412" i="1"/>
  <c r="AJ412" i="1"/>
  <c r="BF412" i="1" s="1"/>
  <c r="AW476" i="1"/>
  <c r="AJ476" i="1"/>
  <c r="BF476" i="1" s="1"/>
  <c r="AW524" i="1"/>
  <c r="AJ524" i="1"/>
  <c r="BF524" i="1" s="1"/>
  <c r="AW572" i="1"/>
  <c r="AJ572" i="1"/>
  <c r="BF572" i="1" s="1"/>
  <c r="AW636" i="1"/>
  <c r="AJ636" i="1"/>
  <c r="BF636" i="1" s="1"/>
  <c r="AW684" i="1"/>
  <c r="AJ684" i="1"/>
  <c r="BF684" i="1" s="1"/>
  <c r="AW732" i="1"/>
  <c r="AJ732" i="1"/>
  <c r="BF732" i="1" s="1"/>
  <c r="AW780" i="1"/>
  <c r="AJ780" i="1"/>
  <c r="BF780" i="1" s="1"/>
  <c r="AW828" i="1"/>
  <c r="AJ828" i="1"/>
  <c r="BF828" i="1" s="1"/>
  <c r="AW876" i="1"/>
  <c r="AJ876" i="1"/>
  <c r="BF876" i="1" s="1"/>
  <c r="AW940" i="1"/>
  <c r="AJ940" i="1"/>
  <c r="BF940" i="1" s="1"/>
  <c r="AW988" i="1"/>
  <c r="AJ988" i="1"/>
  <c r="BF988" i="1" s="1"/>
  <c r="AW1036" i="1"/>
  <c r="AJ1036" i="1"/>
  <c r="BF1036" i="1" s="1"/>
  <c r="AW1084" i="1"/>
  <c r="AJ1084" i="1"/>
  <c r="BF1084" i="1" s="1"/>
  <c r="AW1116" i="1"/>
  <c r="AJ1116" i="1"/>
  <c r="BF1116" i="1" s="1"/>
  <c r="AW1180" i="1"/>
  <c r="AJ1180" i="1"/>
  <c r="BF1180" i="1" s="1"/>
  <c r="AW1228" i="1"/>
  <c r="AJ1228" i="1"/>
  <c r="BF1228" i="1" s="1"/>
  <c r="AW1276" i="1"/>
  <c r="AJ1276" i="1"/>
  <c r="BF1276" i="1" s="1"/>
  <c r="AY16" i="1"/>
  <c r="AL16" i="1"/>
  <c r="BH16" i="1" s="1"/>
  <c r="AY64" i="1"/>
  <c r="AL64" i="1"/>
  <c r="BH64" i="1" s="1"/>
  <c r="AY112" i="1"/>
  <c r="AL112" i="1"/>
  <c r="BH112" i="1" s="1"/>
  <c r="AY160" i="1"/>
  <c r="AL160" i="1"/>
  <c r="BH160" i="1" s="1"/>
  <c r="AY192" i="1"/>
  <c r="AL192" i="1"/>
  <c r="BH192" i="1" s="1"/>
  <c r="AY240" i="1"/>
  <c r="AL240" i="1"/>
  <c r="BH240" i="1" s="1"/>
  <c r="AY272" i="1"/>
  <c r="AL272" i="1"/>
  <c r="BH272" i="1" s="1"/>
  <c r="AY320" i="1"/>
  <c r="AL320" i="1"/>
  <c r="BH320" i="1" s="1"/>
  <c r="AY368" i="1"/>
  <c r="AL368" i="1"/>
  <c r="BH368" i="1" s="1"/>
  <c r="AY416" i="1"/>
  <c r="AL416" i="1"/>
  <c r="BH416" i="1" s="1"/>
  <c r="AY464" i="1"/>
  <c r="AL464" i="1"/>
  <c r="BH464" i="1" s="1"/>
  <c r="AY512" i="1"/>
  <c r="AL512" i="1"/>
  <c r="BH512" i="1" s="1"/>
  <c r="AY560" i="1"/>
  <c r="AL560" i="1"/>
  <c r="BH560" i="1" s="1"/>
  <c r="AY624" i="1"/>
  <c r="AL624" i="1"/>
  <c r="BH624" i="1" s="1"/>
  <c r="AY688" i="1"/>
  <c r="AL688" i="1"/>
  <c r="BH688" i="1" s="1"/>
  <c r="AY736" i="1"/>
  <c r="AL736" i="1"/>
  <c r="BH736" i="1" s="1"/>
  <c r="AY800" i="1"/>
  <c r="AL800" i="1"/>
  <c r="BH800" i="1" s="1"/>
  <c r="AY928" i="1"/>
  <c r="AL928" i="1"/>
  <c r="BH928" i="1" s="1"/>
  <c r="Y1216" i="1"/>
  <c r="AD1216" i="1"/>
  <c r="Y1232" i="1"/>
  <c r="AD1232" i="1"/>
  <c r="Y1248" i="1"/>
  <c r="AD1248" i="1"/>
  <c r="Y1264" i="1"/>
  <c r="AD1264" i="1"/>
  <c r="Y1280" i="1"/>
  <c r="AD1280" i="1"/>
  <c r="AD1296" i="1"/>
  <c r="Y1296" i="1"/>
  <c r="AK3" i="1"/>
  <c r="BG3" i="1" s="1"/>
  <c r="AX3" i="1"/>
  <c r="AX19" i="1"/>
  <c r="AK19" i="1"/>
  <c r="BG19" i="1" s="1"/>
  <c r="AX35" i="1"/>
  <c r="AK35" i="1"/>
  <c r="BG35" i="1" s="1"/>
  <c r="AK51" i="1"/>
  <c r="BG51" i="1" s="1"/>
  <c r="AX51" i="1"/>
  <c r="AK67" i="1"/>
  <c r="BG67" i="1" s="1"/>
  <c r="AX67" i="1"/>
  <c r="AK83" i="1"/>
  <c r="BG83" i="1" s="1"/>
  <c r="AX83" i="1"/>
  <c r="AX99" i="1"/>
  <c r="AK99" i="1"/>
  <c r="BG99" i="1" s="1"/>
  <c r="AK115" i="1"/>
  <c r="BG115" i="1" s="1"/>
  <c r="AX115" i="1"/>
  <c r="AX131" i="1"/>
  <c r="AK131" i="1"/>
  <c r="BG131" i="1" s="1"/>
  <c r="AX147" i="1"/>
  <c r="AK147" i="1"/>
  <c r="BG147" i="1" s="1"/>
  <c r="AX163" i="1"/>
  <c r="AK163" i="1"/>
  <c r="BG163" i="1" s="1"/>
  <c r="AX179" i="1"/>
  <c r="AK179" i="1"/>
  <c r="BG179" i="1" s="1"/>
  <c r="AK195" i="1"/>
  <c r="BG195" i="1" s="1"/>
  <c r="AX195" i="1"/>
  <c r="AK211" i="1"/>
  <c r="BG211" i="1" s="1"/>
  <c r="AX211" i="1"/>
  <c r="AK227" i="1"/>
  <c r="BG227" i="1" s="1"/>
  <c r="AX227" i="1"/>
  <c r="AX243" i="1"/>
  <c r="AK243" i="1"/>
  <c r="BG243" i="1" s="1"/>
  <c r="AK259" i="1"/>
  <c r="BG259" i="1" s="1"/>
  <c r="AX259" i="1"/>
  <c r="AX275" i="1"/>
  <c r="AK275" i="1"/>
  <c r="BG275" i="1" s="1"/>
  <c r="AK291" i="1"/>
  <c r="BG291" i="1" s="1"/>
  <c r="AX291" i="1"/>
  <c r="AB307" i="1"/>
  <c r="Z307" i="1"/>
  <c r="Z323" i="1"/>
  <c r="AB323" i="1"/>
  <c r="AB339" i="1"/>
  <c r="Z339" i="1"/>
  <c r="AB355" i="1"/>
  <c r="Z355" i="1"/>
  <c r="AB371" i="1"/>
  <c r="Z371" i="1"/>
  <c r="AB387" i="1"/>
  <c r="Z387" i="1"/>
  <c r="AB403" i="1"/>
  <c r="Z403" i="1"/>
  <c r="Z419" i="1"/>
  <c r="AB419" i="1"/>
  <c r="AB435" i="1"/>
  <c r="Z435" i="1"/>
  <c r="AB451" i="1"/>
  <c r="Z451" i="1"/>
  <c r="AK467" i="1"/>
  <c r="BG467" i="1" s="1"/>
  <c r="AX467" i="1"/>
  <c r="AB483" i="1"/>
  <c r="Z483" i="1"/>
  <c r="AB499" i="1"/>
  <c r="Z499" i="1"/>
  <c r="AB515" i="1"/>
  <c r="Z515" i="1"/>
  <c r="AB531" i="1"/>
  <c r="Z531" i="1"/>
  <c r="AB547" i="1"/>
  <c r="Z547" i="1"/>
  <c r="AB563" i="1"/>
  <c r="Z563" i="1"/>
  <c r="AB579" i="1"/>
  <c r="Z579" i="1"/>
  <c r="AB595" i="1"/>
  <c r="Z595" i="1"/>
  <c r="AB611" i="1"/>
  <c r="Z611" i="1"/>
  <c r="AB627" i="1"/>
  <c r="Z627" i="1"/>
  <c r="AB643" i="1"/>
  <c r="Z643" i="1"/>
  <c r="AB659" i="1"/>
  <c r="Z659" i="1"/>
  <c r="AB675" i="1"/>
  <c r="Z675" i="1"/>
  <c r="Z691" i="1"/>
  <c r="AB691" i="1"/>
  <c r="AB707" i="1"/>
  <c r="Z707" i="1"/>
  <c r="AB723" i="1"/>
  <c r="Z723" i="1"/>
  <c r="Z739" i="1"/>
  <c r="AB739" i="1"/>
  <c r="AB755" i="1"/>
  <c r="Z755" i="1"/>
  <c r="AB771" i="1"/>
  <c r="Z771" i="1"/>
  <c r="Z787" i="1"/>
  <c r="AB787" i="1"/>
  <c r="AB803" i="1"/>
  <c r="Z803" i="1"/>
  <c r="AB819" i="1"/>
  <c r="Z819" i="1"/>
  <c r="AB835" i="1"/>
  <c r="Z835" i="1"/>
  <c r="AB851" i="1"/>
  <c r="Z851" i="1"/>
  <c r="AB867" i="1"/>
  <c r="Z867" i="1"/>
  <c r="AB883" i="1"/>
  <c r="Z883" i="1"/>
  <c r="AB899" i="1"/>
  <c r="Z899" i="1"/>
  <c r="AB915" i="1"/>
  <c r="Z915" i="1"/>
  <c r="AB931" i="1"/>
  <c r="Z931" i="1"/>
  <c r="AB947" i="1"/>
  <c r="Z947" i="1"/>
  <c r="AB963" i="1"/>
  <c r="Z963" i="1"/>
  <c r="AB979" i="1"/>
  <c r="Z979" i="1"/>
  <c r="AB995" i="1"/>
  <c r="Z995" i="1"/>
  <c r="AB1011" i="1"/>
  <c r="Z1011" i="1"/>
  <c r="AK1027" i="1"/>
  <c r="BG1027" i="1" s="1"/>
  <c r="AX1027" i="1"/>
  <c r="AB1043" i="1"/>
  <c r="Z1043" i="1"/>
  <c r="AB1059" i="1"/>
  <c r="Z1059" i="1"/>
  <c r="AB1075" i="1"/>
  <c r="Z1075" i="1"/>
  <c r="AB1091" i="1"/>
  <c r="Z1091" i="1"/>
  <c r="AB1107" i="1"/>
  <c r="Z1107" i="1"/>
  <c r="AB1123" i="1"/>
  <c r="Z1123" i="1"/>
  <c r="AB1139" i="1"/>
  <c r="Z1139" i="1"/>
  <c r="Z1155" i="1"/>
  <c r="AB1155" i="1"/>
  <c r="AB1171" i="1"/>
  <c r="Z1171" i="1"/>
  <c r="AB1187" i="1"/>
  <c r="Z1187" i="1"/>
  <c r="AB1203" i="1"/>
  <c r="Z1203" i="1"/>
  <c r="AX1219" i="1"/>
  <c r="AK1219" i="1"/>
  <c r="BG1219" i="1" s="1"/>
  <c r="AB1235" i="1"/>
  <c r="Z1235" i="1"/>
  <c r="AX1251" i="1"/>
  <c r="AK1251" i="1"/>
  <c r="BG1251" i="1" s="1"/>
  <c r="Z1267" i="1"/>
  <c r="AB1267" i="1"/>
  <c r="AB1283" i="1"/>
  <c r="Z1283" i="1"/>
  <c r="AB1299" i="1"/>
  <c r="Z1299" i="1"/>
  <c r="AW11" i="1"/>
  <c r="AJ11" i="1"/>
  <c r="BF11" i="1" s="1"/>
  <c r="AW27" i="1"/>
  <c r="AJ27" i="1"/>
  <c r="BF27" i="1" s="1"/>
  <c r="AW43" i="1"/>
  <c r="AJ43" i="1"/>
  <c r="BF43" i="1" s="1"/>
  <c r="AW59" i="1"/>
  <c r="AJ59" i="1"/>
  <c r="BF59" i="1" s="1"/>
  <c r="AW75" i="1"/>
  <c r="AJ75" i="1"/>
  <c r="BF75" i="1" s="1"/>
  <c r="AW91" i="1"/>
  <c r="AJ91" i="1"/>
  <c r="BF91" i="1" s="1"/>
  <c r="AW107" i="1"/>
  <c r="AJ107" i="1"/>
  <c r="BF107" i="1" s="1"/>
  <c r="AW123" i="1"/>
  <c r="AJ123" i="1"/>
  <c r="BF123" i="1" s="1"/>
  <c r="AW139" i="1"/>
  <c r="AJ139" i="1"/>
  <c r="BF139" i="1" s="1"/>
  <c r="AW155" i="1"/>
  <c r="AJ155" i="1"/>
  <c r="BF155" i="1" s="1"/>
  <c r="AW171" i="1"/>
  <c r="AJ171" i="1"/>
  <c r="BF171" i="1" s="1"/>
  <c r="AW187" i="1"/>
  <c r="AJ187" i="1"/>
  <c r="BF187" i="1" s="1"/>
  <c r="AW203" i="1"/>
  <c r="AJ203" i="1"/>
  <c r="BF203" i="1" s="1"/>
  <c r="AW219" i="1"/>
  <c r="AJ219" i="1"/>
  <c r="BF219" i="1" s="1"/>
  <c r="AW235" i="1"/>
  <c r="AJ235" i="1"/>
  <c r="BF235" i="1" s="1"/>
  <c r="AW251" i="1"/>
  <c r="AJ251" i="1"/>
  <c r="BF251" i="1" s="1"/>
  <c r="AW267" i="1"/>
  <c r="AJ267" i="1"/>
  <c r="BF267" i="1" s="1"/>
  <c r="AW283" i="1"/>
  <c r="AJ283" i="1"/>
  <c r="BF283" i="1" s="1"/>
  <c r="AW299" i="1"/>
  <c r="AJ299" i="1"/>
  <c r="BF299" i="1" s="1"/>
  <c r="AW315" i="1"/>
  <c r="AJ315" i="1"/>
  <c r="BF315" i="1" s="1"/>
  <c r="AW331" i="1"/>
  <c r="AJ331" i="1"/>
  <c r="BF331" i="1" s="1"/>
  <c r="AW347" i="1"/>
  <c r="AJ347" i="1"/>
  <c r="BF347" i="1" s="1"/>
  <c r="AW363" i="1"/>
  <c r="AJ363" i="1"/>
  <c r="BF363" i="1" s="1"/>
  <c r="AW379" i="1"/>
  <c r="AJ379" i="1"/>
  <c r="BF379" i="1" s="1"/>
  <c r="AW395" i="1"/>
  <c r="AJ395" i="1"/>
  <c r="BF395" i="1" s="1"/>
  <c r="AW411" i="1"/>
  <c r="AJ411" i="1"/>
  <c r="BF411" i="1" s="1"/>
  <c r="AW427" i="1"/>
  <c r="AJ427" i="1"/>
  <c r="BF427" i="1" s="1"/>
  <c r="AW443" i="1"/>
  <c r="AJ443" i="1"/>
  <c r="BF443" i="1" s="1"/>
  <c r="AW459" i="1"/>
  <c r="AJ459" i="1"/>
  <c r="BF459" i="1" s="1"/>
  <c r="AW475" i="1"/>
  <c r="AJ475" i="1"/>
  <c r="BF475" i="1" s="1"/>
  <c r="AW491" i="1"/>
  <c r="AJ491" i="1"/>
  <c r="BF491" i="1" s="1"/>
  <c r="AW507" i="1"/>
  <c r="AJ507" i="1"/>
  <c r="BF507" i="1" s="1"/>
  <c r="AW523" i="1"/>
  <c r="AJ523" i="1"/>
  <c r="BF523" i="1" s="1"/>
  <c r="AW539" i="1"/>
  <c r="AJ539" i="1"/>
  <c r="BF539" i="1" s="1"/>
  <c r="AW555" i="1"/>
  <c r="AJ555" i="1"/>
  <c r="BF555" i="1" s="1"/>
  <c r="AW571" i="1"/>
  <c r="AJ571" i="1"/>
  <c r="BF571" i="1" s="1"/>
  <c r="AW587" i="1"/>
  <c r="AJ587" i="1"/>
  <c r="BF587" i="1" s="1"/>
  <c r="AW603" i="1"/>
  <c r="AJ603" i="1"/>
  <c r="BF603" i="1" s="1"/>
  <c r="AW619" i="1"/>
  <c r="AJ619" i="1"/>
  <c r="BF619" i="1" s="1"/>
  <c r="AW635" i="1"/>
  <c r="AJ635" i="1"/>
  <c r="BF635" i="1" s="1"/>
  <c r="AW651" i="1"/>
  <c r="AJ651" i="1"/>
  <c r="BF651" i="1" s="1"/>
  <c r="AW667" i="1"/>
  <c r="AJ667" i="1"/>
  <c r="BF667" i="1" s="1"/>
  <c r="AW683" i="1"/>
  <c r="AJ683" i="1"/>
  <c r="BF683" i="1" s="1"/>
  <c r="AW699" i="1"/>
  <c r="AJ699" i="1"/>
  <c r="BF699" i="1" s="1"/>
  <c r="AW715" i="1"/>
  <c r="AJ715" i="1"/>
  <c r="BF715" i="1" s="1"/>
  <c r="AW731" i="1"/>
  <c r="AJ731" i="1"/>
  <c r="BF731" i="1" s="1"/>
  <c r="AW747" i="1"/>
  <c r="AJ747" i="1"/>
  <c r="BF747" i="1" s="1"/>
  <c r="AW763" i="1"/>
  <c r="AJ763" i="1"/>
  <c r="BF763" i="1" s="1"/>
  <c r="AW779" i="1"/>
  <c r="AJ779" i="1"/>
  <c r="BF779" i="1" s="1"/>
  <c r="AW795" i="1"/>
  <c r="AJ795" i="1"/>
  <c r="BF795" i="1" s="1"/>
  <c r="AW811" i="1"/>
  <c r="AJ811" i="1"/>
  <c r="BF811" i="1" s="1"/>
  <c r="AW827" i="1"/>
  <c r="AJ827" i="1"/>
  <c r="BF827" i="1" s="1"/>
  <c r="AW843" i="1"/>
  <c r="AJ843" i="1"/>
  <c r="BF843" i="1" s="1"/>
  <c r="AW859" i="1"/>
  <c r="AJ859" i="1"/>
  <c r="BF859" i="1" s="1"/>
  <c r="AW875" i="1"/>
  <c r="AJ875" i="1"/>
  <c r="BF875" i="1" s="1"/>
  <c r="AW891" i="1"/>
  <c r="AJ891" i="1"/>
  <c r="BF891" i="1" s="1"/>
  <c r="AW907" i="1"/>
  <c r="AJ907" i="1"/>
  <c r="BF907" i="1" s="1"/>
  <c r="AW923" i="1"/>
  <c r="AJ923" i="1"/>
  <c r="BF923" i="1" s="1"/>
  <c r="AW939" i="1"/>
  <c r="AJ939" i="1"/>
  <c r="BF939" i="1" s="1"/>
  <c r="AW955" i="1"/>
  <c r="AJ955" i="1"/>
  <c r="BF955" i="1" s="1"/>
  <c r="AW971" i="1"/>
  <c r="AJ971" i="1"/>
  <c r="BF971" i="1" s="1"/>
  <c r="AW987" i="1"/>
  <c r="AJ987" i="1"/>
  <c r="BF987" i="1" s="1"/>
  <c r="AW1003" i="1"/>
  <c r="AJ1003" i="1"/>
  <c r="BF1003" i="1" s="1"/>
  <c r="AW1019" i="1"/>
  <c r="AJ1019" i="1"/>
  <c r="BF1019" i="1" s="1"/>
  <c r="AW1035" i="1"/>
  <c r="AJ1035" i="1"/>
  <c r="BF1035" i="1" s="1"/>
  <c r="AW1051" i="1"/>
  <c r="AJ1051" i="1"/>
  <c r="BF1051" i="1" s="1"/>
  <c r="AW1067" i="1"/>
  <c r="AJ1067" i="1"/>
  <c r="BF1067" i="1" s="1"/>
  <c r="AW1083" i="1"/>
  <c r="AJ1083" i="1"/>
  <c r="BF1083" i="1" s="1"/>
  <c r="AW1099" i="1"/>
  <c r="AJ1099" i="1"/>
  <c r="BF1099" i="1" s="1"/>
  <c r="AW1115" i="1"/>
  <c r="AJ1115" i="1"/>
  <c r="BF1115" i="1" s="1"/>
  <c r="AW1131" i="1"/>
  <c r="AJ1131" i="1"/>
  <c r="BF1131" i="1" s="1"/>
  <c r="AW1147" i="1"/>
  <c r="AJ1147" i="1"/>
  <c r="BF1147" i="1" s="1"/>
  <c r="AW1163" i="1"/>
  <c r="AJ1163" i="1"/>
  <c r="BF1163" i="1" s="1"/>
  <c r="AW1179" i="1"/>
  <c r="AJ1179" i="1"/>
  <c r="BF1179" i="1" s="1"/>
  <c r="AW1195" i="1"/>
  <c r="AJ1195" i="1"/>
  <c r="BF1195" i="1" s="1"/>
  <c r="AW1211" i="1"/>
  <c r="AJ1211" i="1"/>
  <c r="BF1211" i="1" s="1"/>
  <c r="AW1227" i="1"/>
  <c r="AJ1227" i="1"/>
  <c r="BF1227" i="1" s="1"/>
  <c r="AW1243" i="1"/>
  <c r="AJ1243" i="1"/>
  <c r="BF1243" i="1" s="1"/>
  <c r="AW1259" i="1"/>
  <c r="AJ1259" i="1"/>
  <c r="BF1259" i="1" s="1"/>
  <c r="AW1275" i="1"/>
  <c r="AJ1275" i="1"/>
  <c r="BF1275" i="1" s="1"/>
  <c r="AW1291" i="1"/>
  <c r="AJ1291" i="1"/>
  <c r="BF1291" i="1" s="1"/>
  <c r="AW1307" i="1"/>
  <c r="AJ1307" i="1"/>
  <c r="BF1307" i="1" s="1"/>
  <c r="AY15" i="1"/>
  <c r="AL15" i="1"/>
  <c r="BH15" i="1" s="1"/>
  <c r="AY31" i="1"/>
  <c r="AL31" i="1"/>
  <c r="BH31" i="1" s="1"/>
  <c r="AY47" i="1"/>
  <c r="AL47" i="1"/>
  <c r="BH47" i="1" s="1"/>
  <c r="AY63" i="1"/>
  <c r="AL63" i="1"/>
  <c r="BH63" i="1" s="1"/>
  <c r="AY79" i="1"/>
  <c r="AL79" i="1"/>
  <c r="BH79" i="1" s="1"/>
  <c r="AY95" i="1"/>
  <c r="AL95" i="1"/>
  <c r="BH95" i="1" s="1"/>
  <c r="AY111" i="1"/>
  <c r="AL111" i="1"/>
  <c r="BH111" i="1" s="1"/>
  <c r="AY127" i="1"/>
  <c r="AL127" i="1"/>
  <c r="BH127" i="1" s="1"/>
  <c r="AY143" i="1"/>
  <c r="AL143" i="1"/>
  <c r="BH143" i="1" s="1"/>
  <c r="AY159" i="1"/>
  <c r="AL159" i="1"/>
  <c r="BH159" i="1" s="1"/>
  <c r="AY175" i="1"/>
  <c r="AL175" i="1"/>
  <c r="BH175" i="1" s="1"/>
  <c r="AY191" i="1"/>
  <c r="AL191" i="1"/>
  <c r="BH191" i="1" s="1"/>
  <c r="AY207" i="1"/>
  <c r="AL207" i="1"/>
  <c r="BH207" i="1" s="1"/>
  <c r="AY223" i="1"/>
  <c r="AL223" i="1"/>
  <c r="BH223" i="1" s="1"/>
  <c r="AY239" i="1"/>
  <c r="AL239" i="1"/>
  <c r="BH239" i="1" s="1"/>
  <c r="AY255" i="1"/>
  <c r="AL255" i="1"/>
  <c r="BH255" i="1" s="1"/>
  <c r="AY271" i="1"/>
  <c r="AL271" i="1"/>
  <c r="BH271" i="1" s="1"/>
  <c r="AY287" i="1"/>
  <c r="AL287" i="1"/>
  <c r="BH287" i="1" s="1"/>
  <c r="AY303" i="1"/>
  <c r="AL303" i="1"/>
  <c r="BH303" i="1" s="1"/>
  <c r="AY319" i="1"/>
  <c r="AL319" i="1"/>
  <c r="BH319" i="1" s="1"/>
  <c r="AY335" i="1"/>
  <c r="AL335" i="1"/>
  <c r="BH335" i="1" s="1"/>
  <c r="AY351" i="1"/>
  <c r="AL351" i="1"/>
  <c r="BH351" i="1" s="1"/>
  <c r="AY367" i="1"/>
  <c r="AL367" i="1"/>
  <c r="BH367" i="1" s="1"/>
  <c r="AY383" i="1"/>
  <c r="AL383" i="1"/>
  <c r="BH383" i="1" s="1"/>
  <c r="AY399" i="1"/>
  <c r="AL399" i="1"/>
  <c r="BH399" i="1" s="1"/>
  <c r="AY415" i="1"/>
  <c r="AL415" i="1"/>
  <c r="BH415" i="1" s="1"/>
  <c r="AY431" i="1"/>
  <c r="AL431" i="1"/>
  <c r="BH431" i="1" s="1"/>
  <c r="AY447" i="1"/>
  <c r="AL447" i="1"/>
  <c r="BH447" i="1" s="1"/>
  <c r="AY463" i="1"/>
  <c r="AL463" i="1"/>
  <c r="BH463" i="1" s="1"/>
  <c r="AY479" i="1"/>
  <c r="AL479" i="1"/>
  <c r="BH479" i="1" s="1"/>
  <c r="AY495" i="1"/>
  <c r="AL495" i="1"/>
  <c r="BH495" i="1" s="1"/>
  <c r="AY511" i="1"/>
  <c r="AL511" i="1"/>
  <c r="BH511" i="1" s="1"/>
  <c r="AY527" i="1"/>
  <c r="AL527" i="1"/>
  <c r="BH527" i="1" s="1"/>
  <c r="AY543" i="1"/>
  <c r="AL543" i="1"/>
  <c r="BH543" i="1" s="1"/>
  <c r="AY559" i="1"/>
  <c r="AL559" i="1"/>
  <c r="BH559" i="1" s="1"/>
  <c r="AY575" i="1"/>
  <c r="AL575" i="1"/>
  <c r="BH575" i="1" s="1"/>
  <c r="AY591" i="1"/>
  <c r="AL591" i="1"/>
  <c r="BH591" i="1" s="1"/>
  <c r="AY607" i="1"/>
  <c r="AL607" i="1"/>
  <c r="BH607" i="1" s="1"/>
  <c r="AY623" i="1"/>
  <c r="AL623" i="1"/>
  <c r="BH623" i="1" s="1"/>
  <c r="AY639" i="1"/>
  <c r="AL639" i="1"/>
  <c r="BH639" i="1" s="1"/>
  <c r="AY655" i="1"/>
  <c r="AL655" i="1"/>
  <c r="BH655" i="1" s="1"/>
  <c r="AY671" i="1"/>
  <c r="AL671" i="1"/>
  <c r="BH671" i="1" s="1"/>
  <c r="AY687" i="1"/>
  <c r="AL687" i="1"/>
  <c r="BH687" i="1" s="1"/>
  <c r="AY703" i="1"/>
  <c r="AL703" i="1"/>
  <c r="BH703" i="1" s="1"/>
  <c r="AY719" i="1"/>
  <c r="AL719" i="1"/>
  <c r="BH719" i="1" s="1"/>
  <c r="AY735" i="1"/>
  <c r="AL735" i="1"/>
  <c r="BH735" i="1" s="1"/>
  <c r="AY751" i="1"/>
  <c r="AL751" i="1"/>
  <c r="BH751" i="1" s="1"/>
  <c r="AY767" i="1"/>
  <c r="AL767" i="1"/>
  <c r="BH767" i="1" s="1"/>
  <c r="AY783" i="1"/>
  <c r="AL783" i="1"/>
  <c r="BH783" i="1" s="1"/>
  <c r="AY799" i="1"/>
  <c r="AL799" i="1"/>
  <c r="BH799" i="1" s="1"/>
  <c r="AY815" i="1"/>
  <c r="AL815" i="1"/>
  <c r="BH815" i="1" s="1"/>
  <c r="AY831" i="1"/>
  <c r="AL831" i="1"/>
  <c r="BH831" i="1" s="1"/>
  <c r="AY847" i="1"/>
  <c r="AL847" i="1"/>
  <c r="BH847" i="1" s="1"/>
  <c r="AY863" i="1"/>
  <c r="AL863" i="1"/>
  <c r="BH863" i="1" s="1"/>
  <c r="AY879" i="1"/>
  <c r="AL879" i="1"/>
  <c r="BH879" i="1" s="1"/>
  <c r="AY895" i="1"/>
  <c r="AL895" i="1"/>
  <c r="BH895" i="1" s="1"/>
  <c r="AY911" i="1"/>
  <c r="AL911" i="1"/>
  <c r="BH911" i="1" s="1"/>
  <c r="AY927" i="1"/>
  <c r="AL927" i="1"/>
  <c r="BH927" i="1" s="1"/>
  <c r="AY943" i="1"/>
  <c r="AL943" i="1"/>
  <c r="BH943" i="1" s="1"/>
  <c r="AY959" i="1"/>
  <c r="AL959" i="1"/>
  <c r="BH959" i="1" s="1"/>
  <c r="AY975" i="1"/>
  <c r="AL975" i="1"/>
  <c r="BH975" i="1" s="1"/>
  <c r="AY991" i="1"/>
  <c r="AL991" i="1"/>
  <c r="BH991" i="1" s="1"/>
  <c r="AY1007" i="1"/>
  <c r="AL1007" i="1"/>
  <c r="BH1007" i="1" s="1"/>
  <c r="AY1023" i="1"/>
  <c r="AL1023" i="1"/>
  <c r="BH1023" i="1" s="1"/>
  <c r="AY1039" i="1"/>
  <c r="AL1039" i="1"/>
  <c r="BH1039" i="1" s="1"/>
  <c r="AY1055" i="1"/>
  <c r="AL1055" i="1"/>
  <c r="BH1055" i="1" s="1"/>
  <c r="AY1071" i="1"/>
  <c r="AL1071" i="1"/>
  <c r="BH1071" i="1" s="1"/>
  <c r="AY1087" i="1"/>
  <c r="AL1087" i="1"/>
  <c r="BH1087" i="1" s="1"/>
  <c r="AY1103" i="1"/>
  <c r="AL1103" i="1"/>
  <c r="BH1103" i="1" s="1"/>
  <c r="AY1119" i="1"/>
  <c r="AL1119" i="1"/>
  <c r="BH1119" i="1" s="1"/>
  <c r="AY1135" i="1"/>
  <c r="AL1135" i="1"/>
  <c r="BH1135" i="1" s="1"/>
  <c r="AY1151" i="1"/>
  <c r="AL1151" i="1"/>
  <c r="BH1151" i="1" s="1"/>
  <c r="AY1167" i="1"/>
  <c r="AL1167" i="1"/>
  <c r="BH1167" i="1" s="1"/>
  <c r="AY1183" i="1"/>
  <c r="AL1183" i="1"/>
  <c r="BH1183" i="1" s="1"/>
  <c r="AY1199" i="1"/>
  <c r="AL1199" i="1"/>
  <c r="BH1199" i="1" s="1"/>
  <c r="AY1215" i="1"/>
  <c r="AL1215" i="1"/>
  <c r="BH1215" i="1" s="1"/>
  <c r="AY1231" i="1"/>
  <c r="AL1231" i="1"/>
  <c r="BH1231" i="1" s="1"/>
  <c r="AY1247" i="1"/>
  <c r="AL1247" i="1"/>
  <c r="BH1247" i="1" s="1"/>
  <c r="AY1263" i="1"/>
  <c r="AL1263" i="1"/>
  <c r="BH1263" i="1" s="1"/>
  <c r="AY1279" i="1"/>
  <c r="AL1279" i="1"/>
  <c r="BH1279" i="1" s="1"/>
  <c r="AY1295" i="1"/>
  <c r="AL1295" i="1"/>
  <c r="BH1295" i="1" s="1"/>
  <c r="AM82" i="1"/>
  <c r="BI82" i="1" s="1"/>
  <c r="AZ82" i="1"/>
  <c r="AM98" i="1"/>
  <c r="BI98" i="1" s="1"/>
  <c r="AZ98" i="1"/>
  <c r="AZ114" i="1"/>
  <c r="AM114" i="1"/>
  <c r="BI114" i="1" s="1"/>
  <c r="AD130" i="1"/>
  <c r="Y130" i="1"/>
  <c r="AM178" i="1"/>
  <c r="BI178" i="1" s="1"/>
  <c r="AZ178" i="1"/>
  <c r="AM258" i="1"/>
  <c r="BI258" i="1" s="1"/>
  <c r="AZ258" i="1"/>
  <c r="AM274" i="1"/>
  <c r="BI274" i="1" s="1"/>
  <c r="AZ274" i="1"/>
  <c r="AM290" i="1"/>
  <c r="BI290" i="1" s="1"/>
  <c r="AZ290" i="1"/>
  <c r="AM306" i="1"/>
  <c r="BI306" i="1" s="1"/>
  <c r="AZ306" i="1"/>
  <c r="AD322" i="1"/>
  <c r="Y322" i="1"/>
  <c r="AM338" i="1"/>
  <c r="BI338" i="1" s="1"/>
  <c r="AZ338" i="1"/>
  <c r="AM354" i="1"/>
  <c r="BI354" i="1" s="1"/>
  <c r="AZ354" i="1"/>
  <c r="AM370" i="1"/>
  <c r="BI370" i="1" s="1"/>
  <c r="AZ370" i="1"/>
  <c r="AD386" i="1"/>
  <c r="Y386" i="1"/>
  <c r="AM402" i="1"/>
  <c r="BI402" i="1" s="1"/>
  <c r="AZ402" i="1"/>
  <c r="AZ418" i="1"/>
  <c r="AM418" i="1"/>
  <c r="BI418" i="1" s="1"/>
  <c r="AD434" i="1"/>
  <c r="Y434" i="1"/>
  <c r="Y450" i="1"/>
  <c r="AD450" i="1"/>
  <c r="AZ466" i="1"/>
  <c r="AM466" i="1"/>
  <c r="BI466" i="1" s="1"/>
  <c r="Y482" i="1"/>
  <c r="AD482" i="1"/>
  <c r="AD498" i="1"/>
  <c r="Y498" i="1"/>
  <c r="AZ514" i="1"/>
  <c r="AM514" i="1"/>
  <c r="BI514" i="1" s="1"/>
  <c r="AD530" i="1"/>
  <c r="Y530" i="1"/>
  <c r="AM546" i="1"/>
  <c r="BI546" i="1" s="1"/>
  <c r="AZ546" i="1"/>
  <c r="AZ562" i="1"/>
  <c r="AM562" i="1"/>
  <c r="BI562" i="1" s="1"/>
  <c r="AZ578" i="1"/>
  <c r="AM578" i="1"/>
  <c r="BI578" i="1" s="1"/>
  <c r="AD594" i="1"/>
  <c r="Y594" i="1"/>
  <c r="AM610" i="1"/>
  <c r="BI610" i="1" s="1"/>
  <c r="AZ610" i="1"/>
  <c r="AM626" i="1"/>
  <c r="BI626" i="1" s="1"/>
  <c r="AZ626" i="1"/>
  <c r="AM642" i="1"/>
  <c r="BI642" i="1" s="1"/>
  <c r="AZ642" i="1"/>
  <c r="AM658" i="1"/>
  <c r="BI658" i="1" s="1"/>
  <c r="AZ658" i="1"/>
  <c r="AD674" i="1"/>
  <c r="Y674" i="1"/>
  <c r="AD690" i="1"/>
  <c r="Y690" i="1"/>
  <c r="AD706" i="1"/>
  <c r="Y706" i="1"/>
  <c r="AM722" i="1"/>
  <c r="BI722" i="1" s="1"/>
  <c r="AZ722" i="1"/>
  <c r="AM738" i="1"/>
  <c r="BI738" i="1" s="1"/>
  <c r="AZ738" i="1"/>
  <c r="AM754" i="1"/>
  <c r="BI754" i="1" s="1"/>
  <c r="AZ754" i="1"/>
  <c r="AM770" i="1"/>
  <c r="BI770" i="1" s="1"/>
  <c r="AZ770" i="1"/>
  <c r="AM786" i="1"/>
  <c r="BI786" i="1" s="1"/>
  <c r="AZ786" i="1"/>
  <c r="AD802" i="1"/>
  <c r="Y802" i="1"/>
  <c r="AD818" i="1"/>
  <c r="Y818" i="1"/>
  <c r="AM834" i="1"/>
  <c r="BI834" i="1" s="1"/>
  <c r="AZ834" i="1"/>
  <c r="Y850" i="1"/>
  <c r="AD850" i="1"/>
  <c r="Y866" i="1"/>
  <c r="AD866" i="1"/>
  <c r="Y882" i="1"/>
  <c r="AD882" i="1"/>
  <c r="Y898" i="1"/>
  <c r="AD898" i="1"/>
  <c r="AD914" i="1"/>
  <c r="Y914" i="1"/>
  <c r="AD930" i="1"/>
  <c r="Y930" i="1"/>
  <c r="AD946" i="1"/>
  <c r="Y946" i="1"/>
  <c r="AD962" i="1"/>
  <c r="Y962" i="1"/>
  <c r="Y978" i="1"/>
  <c r="AD978" i="1"/>
  <c r="Y994" i="1"/>
  <c r="AD994" i="1"/>
  <c r="Y1010" i="1"/>
  <c r="AD1010" i="1"/>
  <c r="Y1026" i="1"/>
  <c r="AD1026" i="1"/>
  <c r="Y1042" i="1"/>
  <c r="AD1042" i="1"/>
  <c r="Y1058" i="1"/>
  <c r="AD1058" i="1"/>
  <c r="Y1074" i="1"/>
  <c r="AD1074" i="1"/>
  <c r="Y1090" i="1"/>
  <c r="AD1090" i="1"/>
  <c r="Y1106" i="1"/>
  <c r="AD1106" i="1"/>
  <c r="Y1122" i="1"/>
  <c r="AD1122" i="1"/>
  <c r="Y1138" i="1"/>
  <c r="AD1138" i="1"/>
  <c r="Y1154" i="1"/>
  <c r="AD1154" i="1"/>
  <c r="Y1170" i="1"/>
  <c r="AD1170" i="1"/>
  <c r="Y1186" i="1"/>
  <c r="AD1186" i="1"/>
  <c r="Y1202" i="1"/>
  <c r="AD1202" i="1"/>
  <c r="Y1218" i="1"/>
  <c r="AD1218" i="1"/>
  <c r="Y1234" i="1"/>
  <c r="AD1234" i="1"/>
  <c r="Y1250" i="1"/>
  <c r="AD1250" i="1"/>
  <c r="Y1266" i="1"/>
  <c r="AD1266" i="1"/>
  <c r="Y1282" i="1"/>
  <c r="AD1282" i="1"/>
  <c r="AD1298" i="1"/>
  <c r="Y1298" i="1"/>
  <c r="AK5" i="1"/>
  <c r="BG5" i="1" s="1"/>
  <c r="AX5" i="1"/>
  <c r="AK21" i="1"/>
  <c r="BG21" i="1" s="1"/>
  <c r="AX21" i="1"/>
  <c r="Z37" i="1"/>
  <c r="AB37" i="1"/>
  <c r="AX53" i="1"/>
  <c r="AK53" i="1"/>
  <c r="BG53" i="1" s="1"/>
  <c r="AK69" i="1"/>
  <c r="BG69" i="1" s="1"/>
  <c r="AX69" i="1"/>
  <c r="AK85" i="1"/>
  <c r="BG85" i="1" s="1"/>
  <c r="AX85" i="1"/>
  <c r="AK101" i="1"/>
  <c r="BG101" i="1" s="1"/>
  <c r="AX101" i="1"/>
  <c r="AK117" i="1"/>
  <c r="BG117" i="1" s="1"/>
  <c r="AX117" i="1"/>
  <c r="AB133" i="1"/>
  <c r="Z133" i="1"/>
  <c r="AB149" i="1"/>
  <c r="Z149" i="1"/>
  <c r="AB165" i="1"/>
  <c r="Z165" i="1"/>
  <c r="AX181" i="1"/>
  <c r="AK181" i="1"/>
  <c r="BG181" i="1" s="1"/>
  <c r="AK197" i="1"/>
  <c r="BG197" i="1" s="1"/>
  <c r="AX197" i="1"/>
  <c r="AB213" i="1"/>
  <c r="Z213" i="1"/>
  <c r="AK229" i="1"/>
  <c r="BG229" i="1" s="1"/>
  <c r="AX229" i="1"/>
  <c r="AB245" i="1"/>
  <c r="Z245" i="1"/>
  <c r="AB261" i="1"/>
  <c r="Z261" i="1"/>
  <c r="AK277" i="1"/>
  <c r="BG277" i="1" s="1"/>
  <c r="AX277" i="1"/>
  <c r="AX293" i="1"/>
  <c r="AK293" i="1"/>
  <c r="BG293" i="1" s="1"/>
  <c r="AK309" i="1"/>
  <c r="BG309" i="1" s="1"/>
  <c r="AX309" i="1"/>
  <c r="Z325" i="1"/>
  <c r="AB325" i="1"/>
  <c r="AK341" i="1"/>
  <c r="BG341" i="1" s="1"/>
  <c r="AX341" i="1"/>
  <c r="AB357" i="1"/>
  <c r="Z357" i="1"/>
  <c r="AB373" i="1"/>
  <c r="Z373" i="1"/>
  <c r="AB389" i="1"/>
  <c r="Z389" i="1"/>
  <c r="AB405" i="1"/>
  <c r="Z405" i="1"/>
  <c r="Z421" i="1"/>
  <c r="AB421" i="1"/>
  <c r="AB437" i="1"/>
  <c r="Z437" i="1"/>
  <c r="AB453" i="1"/>
  <c r="Z453" i="1"/>
  <c r="Z469" i="1"/>
  <c r="AB469" i="1"/>
  <c r="AB485" i="1"/>
  <c r="Z485" i="1"/>
  <c r="AB501" i="1"/>
  <c r="Z501" i="1"/>
  <c r="AK517" i="1"/>
  <c r="BG517" i="1" s="1"/>
  <c r="AX517" i="1"/>
  <c r="AB533" i="1"/>
  <c r="Z533" i="1"/>
  <c r="AB549" i="1"/>
  <c r="Z549" i="1"/>
  <c r="AB565" i="1"/>
  <c r="Z565" i="1"/>
  <c r="AB581" i="1"/>
  <c r="Z581" i="1"/>
  <c r="AB597" i="1"/>
  <c r="Z597" i="1"/>
  <c r="AB613" i="1"/>
  <c r="Z613" i="1"/>
  <c r="AB629" i="1"/>
  <c r="Z629" i="1"/>
  <c r="AB645" i="1"/>
  <c r="Z645" i="1"/>
  <c r="AB661" i="1"/>
  <c r="Z661" i="1"/>
  <c r="AB677" i="1"/>
  <c r="Z677" i="1"/>
  <c r="AB693" i="1"/>
  <c r="Z693" i="1"/>
  <c r="AB709" i="1"/>
  <c r="Z709" i="1"/>
  <c r="AB725" i="1"/>
  <c r="Z725" i="1"/>
  <c r="AB741" i="1"/>
  <c r="Z741" i="1"/>
  <c r="AB757" i="1"/>
  <c r="Z757" i="1"/>
  <c r="AB773" i="1"/>
  <c r="Z773" i="1"/>
  <c r="AB789" i="1"/>
  <c r="Z789" i="1"/>
  <c r="AB805" i="1"/>
  <c r="Z805" i="1"/>
  <c r="AB821" i="1"/>
  <c r="Z821" i="1"/>
  <c r="AB837" i="1"/>
  <c r="Z837" i="1"/>
  <c r="AB853" i="1"/>
  <c r="Z853" i="1"/>
  <c r="AB869" i="1"/>
  <c r="Z869" i="1"/>
  <c r="AB885" i="1"/>
  <c r="Z885" i="1"/>
  <c r="Z901" i="1"/>
  <c r="AB901" i="1"/>
  <c r="AB917" i="1"/>
  <c r="Z917" i="1"/>
  <c r="AB933" i="1"/>
  <c r="Z933" i="1"/>
  <c r="Z949" i="1"/>
  <c r="AB949" i="1"/>
  <c r="AB965" i="1"/>
  <c r="Z965" i="1"/>
  <c r="AB981" i="1"/>
  <c r="Z981" i="1"/>
  <c r="AB997" i="1"/>
  <c r="Z997" i="1"/>
  <c r="AB1013" i="1"/>
  <c r="Z1013" i="1"/>
  <c r="AB1029" i="1"/>
  <c r="Z1029" i="1"/>
  <c r="AB1045" i="1"/>
  <c r="Z1045" i="1"/>
  <c r="AB1061" i="1"/>
  <c r="Z1061" i="1"/>
  <c r="AB1077" i="1"/>
  <c r="Z1077" i="1"/>
  <c r="AB1093" i="1"/>
  <c r="Z1093" i="1"/>
  <c r="AB1109" i="1"/>
  <c r="Z1109" i="1"/>
  <c r="AB1125" i="1"/>
  <c r="Z1125" i="1"/>
  <c r="AB1141" i="1"/>
  <c r="Z1141" i="1"/>
  <c r="AB1157" i="1"/>
  <c r="Z1157" i="1"/>
  <c r="AB1173" i="1"/>
  <c r="Z1173" i="1"/>
  <c r="AK1189" i="1"/>
  <c r="BG1189" i="1" s="1"/>
  <c r="AX1189" i="1"/>
  <c r="AB1205" i="1"/>
  <c r="Z1205" i="1"/>
  <c r="AB1221" i="1"/>
  <c r="Z1221" i="1"/>
  <c r="AB1237" i="1"/>
  <c r="Z1237" i="1"/>
  <c r="AB1253" i="1"/>
  <c r="Z1253" i="1"/>
  <c r="AB1269" i="1"/>
  <c r="Z1269" i="1"/>
  <c r="AB1285" i="1"/>
  <c r="Z1285" i="1"/>
  <c r="AB1301" i="1"/>
  <c r="Z1301" i="1"/>
  <c r="AW13" i="1"/>
  <c r="AJ13" i="1"/>
  <c r="BF13" i="1" s="1"/>
  <c r="AW29" i="1"/>
  <c r="AJ29" i="1"/>
  <c r="BF29" i="1" s="1"/>
  <c r="AW45" i="1"/>
  <c r="AJ45" i="1"/>
  <c r="BF45" i="1" s="1"/>
  <c r="AW61" i="1"/>
  <c r="AJ61" i="1"/>
  <c r="BF61" i="1" s="1"/>
  <c r="AW77" i="1"/>
  <c r="AJ77" i="1"/>
  <c r="BF77" i="1" s="1"/>
  <c r="AW93" i="1"/>
  <c r="AJ93" i="1"/>
  <c r="BF93" i="1" s="1"/>
  <c r="AW109" i="1"/>
  <c r="AJ109" i="1"/>
  <c r="BF109" i="1" s="1"/>
  <c r="AW125" i="1"/>
  <c r="AJ125" i="1"/>
  <c r="BF125" i="1" s="1"/>
  <c r="AW141" i="1"/>
  <c r="AJ141" i="1"/>
  <c r="BF141" i="1" s="1"/>
  <c r="AW157" i="1"/>
  <c r="AJ157" i="1"/>
  <c r="BF157" i="1" s="1"/>
  <c r="AW173" i="1"/>
  <c r="AJ173" i="1"/>
  <c r="BF173" i="1" s="1"/>
  <c r="AW189" i="1"/>
  <c r="AJ189" i="1"/>
  <c r="BF189" i="1" s="1"/>
  <c r="AW205" i="1"/>
  <c r="AJ205" i="1"/>
  <c r="BF205" i="1" s="1"/>
  <c r="AW221" i="1"/>
  <c r="AJ221" i="1"/>
  <c r="BF221" i="1" s="1"/>
  <c r="AW237" i="1"/>
  <c r="AJ237" i="1"/>
  <c r="BF237" i="1" s="1"/>
  <c r="AW253" i="1"/>
  <c r="AJ253" i="1"/>
  <c r="BF253" i="1" s="1"/>
  <c r="AW269" i="1"/>
  <c r="AJ269" i="1"/>
  <c r="BF269" i="1" s="1"/>
  <c r="AW285" i="1"/>
  <c r="AJ285" i="1"/>
  <c r="BF285" i="1" s="1"/>
  <c r="AW301" i="1"/>
  <c r="AJ301" i="1"/>
  <c r="BF301" i="1" s="1"/>
  <c r="AW317" i="1"/>
  <c r="AJ317" i="1"/>
  <c r="BF317" i="1" s="1"/>
  <c r="AW333" i="1"/>
  <c r="AJ333" i="1"/>
  <c r="BF333" i="1" s="1"/>
  <c r="AW349" i="1"/>
  <c r="AJ349" i="1"/>
  <c r="BF349" i="1" s="1"/>
  <c r="AW365" i="1"/>
  <c r="AJ365" i="1"/>
  <c r="BF365" i="1" s="1"/>
  <c r="AW381" i="1"/>
  <c r="AJ381" i="1"/>
  <c r="BF381" i="1" s="1"/>
  <c r="AW397" i="1"/>
  <c r="AJ397" i="1"/>
  <c r="BF397" i="1" s="1"/>
  <c r="AW413" i="1"/>
  <c r="AJ413" i="1"/>
  <c r="BF413" i="1" s="1"/>
  <c r="AW429" i="1"/>
  <c r="AJ429" i="1"/>
  <c r="BF429" i="1" s="1"/>
  <c r="AW445" i="1"/>
  <c r="AJ445" i="1"/>
  <c r="BF445" i="1" s="1"/>
  <c r="AW461" i="1"/>
  <c r="AJ461" i="1"/>
  <c r="BF461" i="1" s="1"/>
  <c r="AW477" i="1"/>
  <c r="AJ477" i="1"/>
  <c r="BF477" i="1" s="1"/>
  <c r="AW493" i="1"/>
  <c r="AJ493" i="1"/>
  <c r="BF493" i="1" s="1"/>
  <c r="AW509" i="1"/>
  <c r="AJ509" i="1"/>
  <c r="BF509" i="1" s="1"/>
  <c r="AW525" i="1"/>
  <c r="AJ525" i="1"/>
  <c r="BF525" i="1" s="1"/>
  <c r="AW541" i="1"/>
  <c r="AJ541" i="1"/>
  <c r="BF541" i="1" s="1"/>
  <c r="AW557" i="1"/>
  <c r="AJ557" i="1"/>
  <c r="BF557" i="1" s="1"/>
  <c r="AW573" i="1"/>
  <c r="AJ573" i="1"/>
  <c r="BF573" i="1" s="1"/>
  <c r="AW589" i="1"/>
  <c r="AJ589" i="1"/>
  <c r="BF589" i="1" s="1"/>
  <c r="AW605" i="1"/>
  <c r="AJ605" i="1"/>
  <c r="BF605" i="1" s="1"/>
  <c r="AW621" i="1"/>
  <c r="AJ621" i="1"/>
  <c r="BF621" i="1" s="1"/>
  <c r="AW637" i="1"/>
  <c r="AJ637" i="1"/>
  <c r="BF637" i="1" s="1"/>
  <c r="AW653" i="1"/>
  <c r="AJ653" i="1"/>
  <c r="BF653" i="1" s="1"/>
  <c r="AW669" i="1"/>
  <c r="AJ669" i="1"/>
  <c r="BF669" i="1" s="1"/>
  <c r="AW685" i="1"/>
  <c r="AJ685" i="1"/>
  <c r="BF685" i="1" s="1"/>
  <c r="AW701" i="1"/>
  <c r="AJ701" i="1"/>
  <c r="BF701" i="1" s="1"/>
  <c r="AW717" i="1"/>
  <c r="AJ717" i="1"/>
  <c r="BF717" i="1" s="1"/>
  <c r="AW733" i="1"/>
  <c r="AJ733" i="1"/>
  <c r="BF733" i="1" s="1"/>
  <c r="AW749" i="1"/>
  <c r="AJ749" i="1"/>
  <c r="BF749" i="1" s="1"/>
  <c r="AW765" i="1"/>
  <c r="AJ765" i="1"/>
  <c r="BF765" i="1" s="1"/>
  <c r="AW781" i="1"/>
  <c r="AJ781" i="1"/>
  <c r="BF781" i="1" s="1"/>
  <c r="AW797" i="1"/>
  <c r="AJ797" i="1"/>
  <c r="BF797" i="1" s="1"/>
  <c r="AW813" i="1"/>
  <c r="AJ813" i="1"/>
  <c r="BF813" i="1" s="1"/>
  <c r="AW829" i="1"/>
  <c r="AJ829" i="1"/>
  <c r="BF829" i="1" s="1"/>
  <c r="AW845" i="1"/>
  <c r="AJ845" i="1"/>
  <c r="BF845" i="1" s="1"/>
  <c r="AW861" i="1"/>
  <c r="AJ861" i="1"/>
  <c r="BF861" i="1" s="1"/>
  <c r="AW877" i="1"/>
  <c r="AJ877" i="1"/>
  <c r="BF877" i="1" s="1"/>
  <c r="AW893" i="1"/>
  <c r="AJ893" i="1"/>
  <c r="BF893" i="1" s="1"/>
  <c r="AW909" i="1"/>
  <c r="AJ909" i="1"/>
  <c r="BF909" i="1" s="1"/>
  <c r="AW925" i="1"/>
  <c r="AJ925" i="1"/>
  <c r="BF925" i="1" s="1"/>
  <c r="AW941" i="1"/>
  <c r="AJ941" i="1"/>
  <c r="BF941" i="1" s="1"/>
  <c r="AW957" i="1"/>
  <c r="AJ957" i="1"/>
  <c r="BF957" i="1" s="1"/>
  <c r="AW973" i="1"/>
  <c r="AJ973" i="1"/>
  <c r="BF973" i="1" s="1"/>
  <c r="AW989" i="1"/>
  <c r="AJ989" i="1"/>
  <c r="BF989" i="1" s="1"/>
  <c r="AW1005" i="1"/>
  <c r="AJ1005" i="1"/>
  <c r="BF1005" i="1" s="1"/>
  <c r="AW1021" i="1"/>
  <c r="AJ1021" i="1"/>
  <c r="BF1021" i="1" s="1"/>
  <c r="AW1037" i="1"/>
  <c r="AJ1037" i="1"/>
  <c r="BF1037" i="1" s="1"/>
  <c r="AW1053" i="1"/>
  <c r="AJ1053" i="1"/>
  <c r="BF1053" i="1" s="1"/>
  <c r="AW1069" i="1"/>
  <c r="AJ1069" i="1"/>
  <c r="BF1069" i="1" s="1"/>
  <c r="AW1085" i="1"/>
  <c r="AJ1085" i="1"/>
  <c r="BF1085" i="1" s="1"/>
  <c r="AW1101" i="1"/>
  <c r="AJ1101" i="1"/>
  <c r="BF1101" i="1" s="1"/>
  <c r="AW1117" i="1"/>
  <c r="AJ1117" i="1"/>
  <c r="BF1117" i="1" s="1"/>
  <c r="AW1133" i="1"/>
  <c r="AJ1133" i="1"/>
  <c r="BF1133" i="1" s="1"/>
  <c r="AW1149" i="1"/>
  <c r="AJ1149" i="1"/>
  <c r="BF1149" i="1" s="1"/>
  <c r="AW1165" i="1"/>
  <c r="AJ1165" i="1"/>
  <c r="BF1165" i="1" s="1"/>
  <c r="AW1181" i="1"/>
  <c r="AJ1181" i="1"/>
  <c r="BF1181" i="1" s="1"/>
  <c r="AW1197" i="1"/>
  <c r="AJ1197" i="1"/>
  <c r="BF1197" i="1" s="1"/>
  <c r="AW1213" i="1"/>
  <c r="AJ1213" i="1"/>
  <c r="BF1213" i="1" s="1"/>
  <c r="AW1229" i="1"/>
  <c r="AJ1229" i="1"/>
  <c r="BF1229" i="1" s="1"/>
  <c r="AW1245" i="1"/>
  <c r="AJ1245" i="1"/>
  <c r="BF1245" i="1" s="1"/>
  <c r="AW1261" i="1"/>
  <c r="AJ1261" i="1"/>
  <c r="BF1261" i="1" s="1"/>
  <c r="AW1277" i="1"/>
  <c r="AJ1277" i="1"/>
  <c r="BF1277" i="1" s="1"/>
  <c r="AW1293" i="1"/>
  <c r="AJ1293" i="1"/>
  <c r="BF1293" i="1" s="1"/>
  <c r="AW1309" i="1"/>
  <c r="AJ1309" i="1"/>
  <c r="BF1309" i="1" s="1"/>
  <c r="AY17" i="1"/>
  <c r="AL17" i="1"/>
  <c r="BH17" i="1" s="1"/>
  <c r="AY33" i="1"/>
  <c r="AL33" i="1"/>
  <c r="BH33" i="1" s="1"/>
  <c r="AY49" i="1"/>
  <c r="AL49" i="1"/>
  <c r="BH49" i="1" s="1"/>
  <c r="AY65" i="1"/>
  <c r="AL65" i="1"/>
  <c r="BH65" i="1" s="1"/>
  <c r="AY81" i="1"/>
  <c r="AL81" i="1"/>
  <c r="BH81" i="1" s="1"/>
  <c r="AY97" i="1"/>
  <c r="AL97" i="1"/>
  <c r="BH97" i="1" s="1"/>
  <c r="AY113" i="1"/>
  <c r="AL113" i="1"/>
  <c r="BH113" i="1" s="1"/>
  <c r="AY129" i="1"/>
  <c r="AL129" i="1"/>
  <c r="BH129" i="1" s="1"/>
  <c r="AY145" i="1"/>
  <c r="AL145" i="1"/>
  <c r="BH145" i="1" s="1"/>
  <c r="AY161" i="1"/>
  <c r="AL161" i="1"/>
  <c r="BH161" i="1" s="1"/>
  <c r="AY177" i="1"/>
  <c r="AL177" i="1"/>
  <c r="BH177" i="1" s="1"/>
  <c r="AY193" i="1"/>
  <c r="AL193" i="1"/>
  <c r="BH193" i="1" s="1"/>
  <c r="AY209" i="1"/>
  <c r="AL209" i="1"/>
  <c r="BH209" i="1" s="1"/>
  <c r="AY225" i="1"/>
  <c r="AL225" i="1"/>
  <c r="BH225" i="1" s="1"/>
  <c r="AY241" i="1"/>
  <c r="AL241" i="1"/>
  <c r="BH241" i="1" s="1"/>
  <c r="AY257" i="1"/>
  <c r="AL257" i="1"/>
  <c r="BH257" i="1" s="1"/>
  <c r="AY273" i="1"/>
  <c r="AL273" i="1"/>
  <c r="BH273" i="1" s="1"/>
  <c r="AY289" i="1"/>
  <c r="AL289" i="1"/>
  <c r="BH289" i="1" s="1"/>
  <c r="AY305" i="1"/>
  <c r="AL305" i="1"/>
  <c r="BH305" i="1" s="1"/>
  <c r="AY321" i="1"/>
  <c r="AL321" i="1"/>
  <c r="BH321" i="1" s="1"/>
  <c r="AY337" i="1"/>
  <c r="AL337" i="1"/>
  <c r="BH337" i="1" s="1"/>
  <c r="AY353" i="1"/>
  <c r="AL353" i="1"/>
  <c r="BH353" i="1" s="1"/>
  <c r="AY369" i="1"/>
  <c r="AL369" i="1"/>
  <c r="BH369" i="1" s="1"/>
  <c r="AY385" i="1"/>
  <c r="AL385" i="1"/>
  <c r="BH385" i="1" s="1"/>
  <c r="AY401" i="1"/>
  <c r="AL401" i="1"/>
  <c r="BH401" i="1" s="1"/>
  <c r="AY417" i="1"/>
  <c r="AL417" i="1"/>
  <c r="BH417" i="1" s="1"/>
  <c r="AY433" i="1"/>
  <c r="AL433" i="1"/>
  <c r="BH433" i="1" s="1"/>
  <c r="AY449" i="1"/>
  <c r="AL449" i="1"/>
  <c r="BH449" i="1" s="1"/>
  <c r="AY465" i="1"/>
  <c r="AL465" i="1"/>
  <c r="BH465" i="1" s="1"/>
  <c r="AY481" i="1"/>
  <c r="AL481" i="1"/>
  <c r="BH481" i="1" s="1"/>
  <c r="AY497" i="1"/>
  <c r="AL497" i="1"/>
  <c r="BH497" i="1" s="1"/>
  <c r="AY513" i="1"/>
  <c r="AL513" i="1"/>
  <c r="BH513" i="1" s="1"/>
  <c r="AY529" i="1"/>
  <c r="AL529" i="1"/>
  <c r="BH529" i="1" s="1"/>
  <c r="AY545" i="1"/>
  <c r="AL545" i="1"/>
  <c r="BH545" i="1" s="1"/>
  <c r="AY561" i="1"/>
  <c r="AL561" i="1"/>
  <c r="BH561" i="1" s="1"/>
  <c r="AY577" i="1"/>
  <c r="AL577" i="1"/>
  <c r="BH577" i="1" s="1"/>
  <c r="AY593" i="1"/>
  <c r="AL593" i="1"/>
  <c r="BH593" i="1" s="1"/>
  <c r="AY609" i="1"/>
  <c r="AL609" i="1"/>
  <c r="BH609" i="1" s="1"/>
  <c r="AY625" i="1"/>
  <c r="AL625" i="1"/>
  <c r="BH625" i="1" s="1"/>
  <c r="AY641" i="1"/>
  <c r="AL641" i="1"/>
  <c r="BH641" i="1" s="1"/>
  <c r="AY657" i="1"/>
  <c r="AL657" i="1"/>
  <c r="BH657" i="1" s="1"/>
  <c r="AY673" i="1"/>
  <c r="AL673" i="1"/>
  <c r="BH673" i="1" s="1"/>
  <c r="AY689" i="1"/>
  <c r="AL689" i="1"/>
  <c r="BH689" i="1" s="1"/>
  <c r="AY705" i="1"/>
  <c r="AL705" i="1"/>
  <c r="BH705" i="1" s="1"/>
  <c r="AY721" i="1"/>
  <c r="AL721" i="1"/>
  <c r="BH721" i="1" s="1"/>
  <c r="AY737" i="1"/>
  <c r="AL737" i="1"/>
  <c r="BH737" i="1" s="1"/>
  <c r="AY753" i="1"/>
  <c r="AL753" i="1"/>
  <c r="BH753" i="1" s="1"/>
  <c r="AY769" i="1"/>
  <c r="AL769" i="1"/>
  <c r="BH769" i="1" s="1"/>
  <c r="AY785" i="1"/>
  <c r="AL785" i="1"/>
  <c r="BH785" i="1" s="1"/>
  <c r="AY801" i="1"/>
  <c r="AL801" i="1"/>
  <c r="BH801" i="1" s="1"/>
  <c r="AY817" i="1"/>
  <c r="AL817" i="1"/>
  <c r="BH817" i="1" s="1"/>
  <c r="AY833" i="1"/>
  <c r="AL833" i="1"/>
  <c r="BH833" i="1" s="1"/>
  <c r="AY849" i="1"/>
  <c r="AL849" i="1"/>
  <c r="BH849" i="1" s="1"/>
  <c r="AY865" i="1"/>
  <c r="AL865" i="1"/>
  <c r="BH865" i="1" s="1"/>
  <c r="AY881" i="1"/>
  <c r="AL881" i="1"/>
  <c r="BH881" i="1" s="1"/>
  <c r="AY897" i="1"/>
  <c r="AL897" i="1"/>
  <c r="BH897" i="1" s="1"/>
  <c r="AY913" i="1"/>
  <c r="AL913" i="1"/>
  <c r="BH913" i="1" s="1"/>
  <c r="AY929" i="1"/>
  <c r="AL929" i="1"/>
  <c r="BH929" i="1" s="1"/>
  <c r="AY945" i="1"/>
  <c r="AL945" i="1"/>
  <c r="BH945" i="1" s="1"/>
  <c r="AY961" i="1"/>
  <c r="AL961" i="1"/>
  <c r="BH961" i="1" s="1"/>
  <c r="AY977" i="1"/>
  <c r="AL977" i="1"/>
  <c r="BH977" i="1" s="1"/>
  <c r="AY993" i="1"/>
  <c r="AL993" i="1"/>
  <c r="BH993" i="1" s="1"/>
  <c r="AY1009" i="1"/>
  <c r="AL1009" i="1"/>
  <c r="BH1009" i="1" s="1"/>
  <c r="AY1025" i="1"/>
  <c r="AL1025" i="1"/>
  <c r="BH1025" i="1" s="1"/>
  <c r="AY1041" i="1"/>
  <c r="AL1041" i="1"/>
  <c r="BH1041" i="1" s="1"/>
  <c r="AY1057" i="1"/>
  <c r="AL1057" i="1"/>
  <c r="BH1057" i="1" s="1"/>
  <c r="AY1073" i="1"/>
  <c r="AL1073" i="1"/>
  <c r="BH1073" i="1" s="1"/>
  <c r="AY1089" i="1"/>
  <c r="AL1089" i="1"/>
  <c r="BH1089" i="1" s="1"/>
  <c r="AY1105" i="1"/>
  <c r="AL1105" i="1"/>
  <c r="BH1105" i="1" s="1"/>
  <c r="AY1121" i="1"/>
  <c r="AL1121" i="1"/>
  <c r="BH1121" i="1" s="1"/>
  <c r="AY1137" i="1"/>
  <c r="AL1137" i="1"/>
  <c r="BH1137" i="1" s="1"/>
  <c r="AY1153" i="1"/>
  <c r="AL1153" i="1"/>
  <c r="BH1153" i="1" s="1"/>
  <c r="AY1169" i="1"/>
  <c r="AL1169" i="1"/>
  <c r="BH1169" i="1" s="1"/>
  <c r="AY1185" i="1"/>
  <c r="AL1185" i="1"/>
  <c r="BH1185" i="1" s="1"/>
  <c r="AY1201" i="1"/>
  <c r="AL1201" i="1"/>
  <c r="BH1201" i="1" s="1"/>
  <c r="AY1217" i="1"/>
  <c r="AL1217" i="1"/>
  <c r="BH1217" i="1" s="1"/>
  <c r="AY1233" i="1"/>
  <c r="AL1233" i="1"/>
  <c r="BH1233" i="1" s="1"/>
  <c r="AY1249" i="1"/>
  <c r="AL1249" i="1"/>
  <c r="BH1249" i="1" s="1"/>
  <c r="AY1265" i="1"/>
  <c r="AL1265" i="1"/>
  <c r="BH1265" i="1" s="1"/>
  <c r="AY1281" i="1"/>
  <c r="AL1281" i="1"/>
  <c r="BH1281" i="1" s="1"/>
  <c r="AY1297" i="1"/>
  <c r="AL1297" i="1"/>
  <c r="BH1297" i="1" s="1"/>
  <c r="AM3" i="1"/>
  <c r="BI3" i="1" s="1"/>
  <c r="AZ3" i="1"/>
  <c r="AM19" i="1"/>
  <c r="BI19" i="1" s="1"/>
  <c r="AZ19" i="1"/>
  <c r="AD35" i="1"/>
  <c r="Y35" i="1"/>
  <c r="AM51" i="1"/>
  <c r="BI51" i="1" s="1"/>
  <c r="AZ51" i="1"/>
  <c r="AM67" i="1"/>
  <c r="BI67" i="1" s="1"/>
  <c r="AZ67" i="1"/>
  <c r="AM83" i="1"/>
  <c r="BI83" i="1" s="1"/>
  <c r="AZ83" i="1"/>
  <c r="AM99" i="1"/>
  <c r="BI99" i="1" s="1"/>
  <c r="AZ99" i="1"/>
  <c r="AM115" i="1"/>
  <c r="BI115" i="1" s="1"/>
  <c r="AZ115" i="1"/>
  <c r="AD131" i="1"/>
  <c r="Y131" i="1"/>
  <c r="AZ147" i="1"/>
  <c r="AM147" i="1"/>
  <c r="BI147" i="1" s="1"/>
  <c r="AM163" i="1"/>
  <c r="BI163" i="1" s="1"/>
  <c r="AZ163" i="1"/>
  <c r="AM179" i="1"/>
  <c r="BI179" i="1" s="1"/>
  <c r="AZ179" i="1"/>
  <c r="AM195" i="1"/>
  <c r="BI195" i="1" s="1"/>
  <c r="AZ195" i="1"/>
  <c r="AM211" i="1"/>
  <c r="BI211" i="1" s="1"/>
  <c r="AZ211" i="1"/>
  <c r="AZ227" i="1"/>
  <c r="AM227" i="1"/>
  <c r="BI227" i="1" s="1"/>
  <c r="AM243" i="1"/>
  <c r="BI243" i="1" s="1"/>
  <c r="AZ243" i="1"/>
  <c r="AM259" i="1"/>
  <c r="BI259" i="1" s="1"/>
  <c r="AZ259" i="1"/>
  <c r="AM275" i="1"/>
  <c r="BI275" i="1" s="1"/>
  <c r="AZ275" i="1"/>
  <c r="AM291" i="1"/>
  <c r="BI291" i="1" s="1"/>
  <c r="AZ291" i="1"/>
  <c r="AD307" i="1"/>
  <c r="Y307" i="1"/>
  <c r="AZ323" i="1"/>
  <c r="AM323" i="1"/>
  <c r="BI323" i="1" s="1"/>
  <c r="AM339" i="1"/>
  <c r="BI339" i="1" s="1"/>
  <c r="AZ339" i="1"/>
  <c r="AM355" i="1"/>
  <c r="BI355" i="1" s="1"/>
  <c r="AZ355" i="1"/>
  <c r="AZ371" i="1"/>
  <c r="AM371" i="1"/>
  <c r="BI371" i="1" s="1"/>
  <c r="AM387" i="1"/>
  <c r="BI387" i="1" s="1"/>
  <c r="AZ387" i="1"/>
  <c r="AD403" i="1"/>
  <c r="Y403" i="1"/>
  <c r="AM419" i="1"/>
  <c r="BI419" i="1" s="1"/>
  <c r="AZ419" i="1"/>
  <c r="AD435" i="1"/>
  <c r="Y435" i="1"/>
  <c r="AZ451" i="1"/>
  <c r="AM451" i="1"/>
  <c r="BI451" i="1" s="1"/>
  <c r="AM467" i="1"/>
  <c r="BI467" i="1" s="1"/>
  <c r="AZ467" i="1"/>
  <c r="AD483" i="1"/>
  <c r="Y483" i="1"/>
  <c r="AM499" i="1"/>
  <c r="BI499" i="1" s="1"/>
  <c r="AZ499" i="1"/>
  <c r="AM515" i="1"/>
  <c r="BI515" i="1" s="1"/>
  <c r="AZ515" i="1"/>
  <c r="AM531" i="1"/>
  <c r="BI531" i="1" s="1"/>
  <c r="AZ531" i="1"/>
  <c r="AM547" i="1"/>
  <c r="BI547" i="1" s="1"/>
  <c r="AZ547" i="1"/>
  <c r="AM563" i="1"/>
  <c r="BI563" i="1" s="1"/>
  <c r="AZ563" i="1"/>
  <c r="AZ579" i="1"/>
  <c r="AM579" i="1"/>
  <c r="BI579" i="1" s="1"/>
  <c r="AD595" i="1"/>
  <c r="Y595" i="1"/>
  <c r="AD611" i="1"/>
  <c r="Y611" i="1"/>
  <c r="AM627" i="1"/>
  <c r="BI627" i="1" s="1"/>
  <c r="AZ627" i="1"/>
  <c r="AM643" i="1"/>
  <c r="BI643" i="1" s="1"/>
  <c r="AZ643" i="1"/>
  <c r="AM659" i="1"/>
  <c r="BI659" i="1" s="1"/>
  <c r="AZ659" i="1"/>
  <c r="Y675" i="1"/>
  <c r="AD675" i="1"/>
  <c r="Y691" i="1"/>
  <c r="AD691" i="1"/>
  <c r="AZ707" i="1"/>
  <c r="AM707" i="1"/>
  <c r="BI707" i="1" s="1"/>
  <c r="AM723" i="1"/>
  <c r="BI723" i="1" s="1"/>
  <c r="AZ723" i="1"/>
  <c r="AM739" i="1"/>
  <c r="BI739" i="1" s="1"/>
  <c r="AZ739" i="1"/>
  <c r="Y755" i="1"/>
  <c r="AD755" i="1"/>
  <c r="AD771" i="1"/>
  <c r="Y771" i="1"/>
  <c r="AZ787" i="1"/>
  <c r="AM787" i="1"/>
  <c r="BI787" i="1" s="1"/>
  <c r="AD803" i="1"/>
  <c r="Y803" i="1"/>
  <c r="AD819" i="1"/>
  <c r="Y819" i="1"/>
  <c r="AD835" i="1"/>
  <c r="Y835" i="1"/>
  <c r="AD851" i="1"/>
  <c r="Y851" i="1"/>
  <c r="AD867" i="1"/>
  <c r="Y867" i="1"/>
  <c r="AD883" i="1"/>
  <c r="Y883" i="1"/>
  <c r="AD899" i="1"/>
  <c r="Y899" i="1"/>
  <c r="AD915" i="1"/>
  <c r="Y915" i="1"/>
  <c r="AD931" i="1"/>
  <c r="Y931" i="1"/>
  <c r="AD947" i="1"/>
  <c r="Y947" i="1"/>
  <c r="AD963" i="1"/>
  <c r="Y963" i="1"/>
  <c r="AD979" i="1"/>
  <c r="Y979" i="1"/>
  <c r="Y995" i="1"/>
  <c r="AD995" i="1"/>
  <c r="Y1011" i="1"/>
  <c r="AD1011" i="1"/>
  <c r="Y1027" i="1"/>
  <c r="AD1027" i="1"/>
  <c r="Y1043" i="1"/>
  <c r="AD1043" i="1"/>
  <c r="Y1059" i="1"/>
  <c r="AD1059" i="1"/>
  <c r="Y1075" i="1"/>
  <c r="AD1075" i="1"/>
  <c r="AM1091" i="1"/>
  <c r="BI1091" i="1" s="1"/>
  <c r="AZ1091" i="1"/>
  <c r="AD1107" i="1"/>
  <c r="Y1107" i="1"/>
  <c r="AD1123" i="1"/>
  <c r="Y1123" i="1"/>
  <c r="AD1139" i="1"/>
  <c r="Y1139" i="1"/>
  <c r="AD1155" i="1"/>
  <c r="Y1155" i="1"/>
  <c r="AD1171" i="1"/>
  <c r="Y1171" i="1"/>
  <c r="AD1187" i="1"/>
  <c r="Y1187" i="1"/>
  <c r="AD1203" i="1"/>
  <c r="Y1203" i="1"/>
  <c r="AD1219" i="1"/>
  <c r="Y1219" i="1"/>
  <c r="AD1235" i="1"/>
  <c r="Y1235" i="1"/>
  <c r="AD1251" i="1"/>
  <c r="Y1251" i="1"/>
  <c r="AD1267" i="1"/>
  <c r="Y1267" i="1"/>
  <c r="AM1283" i="1"/>
  <c r="BI1283" i="1" s="1"/>
  <c r="AZ1283" i="1"/>
  <c r="AD1299" i="1"/>
  <c r="Y1299" i="1"/>
  <c r="AK6" i="1"/>
  <c r="BG6" i="1" s="1"/>
  <c r="AX6" i="1"/>
  <c r="AK22" i="1"/>
  <c r="BG22" i="1" s="1"/>
  <c r="AX22" i="1"/>
  <c r="AK38" i="1"/>
  <c r="BG38" i="1" s="1"/>
  <c r="AX38" i="1"/>
  <c r="AB54" i="1"/>
  <c r="Z54" i="1"/>
  <c r="AK70" i="1"/>
  <c r="BG70" i="1" s="1"/>
  <c r="AX70" i="1"/>
  <c r="AK86" i="1"/>
  <c r="BG86" i="1" s="1"/>
  <c r="AX86" i="1"/>
  <c r="AK102" i="1"/>
  <c r="BG102" i="1" s="1"/>
  <c r="AX102" i="1"/>
  <c r="AK118" i="1"/>
  <c r="BG118" i="1" s="1"/>
  <c r="AX118" i="1"/>
  <c r="AK134" i="1"/>
  <c r="BG134" i="1" s="1"/>
  <c r="AX134" i="1"/>
  <c r="AK150" i="1"/>
  <c r="BG150" i="1" s="1"/>
  <c r="AX150" i="1"/>
  <c r="AB166" i="1"/>
  <c r="Z166" i="1"/>
  <c r="AB182" i="1"/>
  <c r="Z182" i="1"/>
  <c r="AK198" i="1"/>
  <c r="BG198" i="1" s="1"/>
  <c r="AX198" i="1"/>
  <c r="AK214" i="1"/>
  <c r="BG214" i="1" s="1"/>
  <c r="AX214" i="1"/>
  <c r="AK230" i="1"/>
  <c r="BG230" i="1" s="1"/>
  <c r="AX230" i="1"/>
  <c r="AK246" i="1"/>
  <c r="BG246" i="1" s="1"/>
  <c r="AX246" i="1"/>
  <c r="AK262" i="1"/>
  <c r="BG262" i="1" s="1"/>
  <c r="AX262" i="1"/>
  <c r="AK278" i="1"/>
  <c r="BG278" i="1" s="1"/>
  <c r="AX278" i="1"/>
  <c r="AK294" i="1"/>
  <c r="BG294" i="1" s="1"/>
  <c r="AX294" i="1"/>
  <c r="AK310" i="1"/>
  <c r="BG310" i="1" s="1"/>
  <c r="AX310" i="1"/>
  <c r="Z326" i="1"/>
  <c r="AB326" i="1"/>
  <c r="AK342" i="1"/>
  <c r="BG342" i="1" s="1"/>
  <c r="AX342" i="1"/>
  <c r="AB358" i="1"/>
  <c r="Z358" i="1"/>
  <c r="AB374" i="1"/>
  <c r="Z374" i="1"/>
  <c r="AB390" i="1"/>
  <c r="Z390" i="1"/>
  <c r="AB406" i="1"/>
  <c r="Z406" i="1"/>
  <c r="AB422" i="1"/>
  <c r="Z422" i="1"/>
  <c r="AB438" i="1"/>
  <c r="Z438" i="1"/>
  <c r="AB454" i="1"/>
  <c r="Z454" i="1"/>
  <c r="AB470" i="1"/>
  <c r="Z470" i="1"/>
  <c r="AK486" i="1"/>
  <c r="BG486" i="1" s="1"/>
  <c r="AX486" i="1"/>
  <c r="AB502" i="1"/>
  <c r="Z502" i="1"/>
  <c r="AK518" i="1"/>
  <c r="BG518" i="1" s="1"/>
  <c r="AX518" i="1"/>
  <c r="AB534" i="1"/>
  <c r="Z534" i="1"/>
  <c r="AB550" i="1"/>
  <c r="Z550" i="1"/>
  <c r="AB566" i="1"/>
  <c r="Z566" i="1"/>
  <c r="Z582" i="1"/>
  <c r="AB582" i="1"/>
  <c r="AB598" i="1"/>
  <c r="Z598" i="1"/>
  <c r="AB614" i="1"/>
  <c r="Z614" i="1"/>
  <c r="AB630" i="1"/>
  <c r="Z630" i="1"/>
  <c r="AB646" i="1"/>
  <c r="Z646" i="1"/>
  <c r="AB662" i="1"/>
  <c r="Z662" i="1"/>
  <c r="AB678" i="1"/>
  <c r="Z678" i="1"/>
  <c r="AB694" i="1"/>
  <c r="Z694" i="1"/>
  <c r="AB710" i="1"/>
  <c r="Z710" i="1"/>
  <c r="AB726" i="1"/>
  <c r="Z726" i="1"/>
  <c r="AB742" i="1"/>
  <c r="Z742" i="1"/>
  <c r="AB758" i="1"/>
  <c r="Z758" i="1"/>
  <c r="AB774" i="1"/>
  <c r="Z774" i="1"/>
  <c r="AB790" i="1"/>
  <c r="Z790" i="1"/>
  <c r="AB806" i="1"/>
  <c r="Z806" i="1"/>
  <c r="AB822" i="1"/>
  <c r="Z822" i="1"/>
  <c r="AB838" i="1"/>
  <c r="Z838" i="1"/>
  <c r="AB854" i="1"/>
  <c r="Z854" i="1"/>
  <c r="AB870" i="1"/>
  <c r="Z870" i="1"/>
  <c r="AB886" i="1"/>
  <c r="Z886" i="1"/>
  <c r="AB902" i="1"/>
  <c r="Z902" i="1"/>
  <c r="AB918" i="1"/>
  <c r="Z918" i="1"/>
  <c r="AB934" i="1"/>
  <c r="Z934" i="1"/>
  <c r="Z950" i="1"/>
  <c r="AB950" i="1"/>
  <c r="AB966" i="1"/>
  <c r="Z966" i="1"/>
  <c r="AB982" i="1"/>
  <c r="Z982" i="1"/>
  <c r="Z998" i="1"/>
  <c r="AB998" i="1"/>
  <c r="AB1014" i="1"/>
  <c r="Z1014" i="1"/>
  <c r="AB1030" i="1"/>
  <c r="Z1030" i="1"/>
  <c r="AB1046" i="1"/>
  <c r="Z1046" i="1"/>
  <c r="AB1062" i="1"/>
  <c r="Z1062" i="1"/>
  <c r="AB1078" i="1"/>
  <c r="Z1078" i="1"/>
  <c r="AB1094" i="1"/>
  <c r="Z1094" i="1"/>
  <c r="AB1110" i="1"/>
  <c r="Z1110" i="1"/>
  <c r="AB1126" i="1"/>
  <c r="Z1126" i="1"/>
  <c r="AB1142" i="1"/>
  <c r="Z1142" i="1"/>
  <c r="AB1158" i="1"/>
  <c r="Z1158" i="1"/>
  <c r="AB1174" i="1"/>
  <c r="Z1174" i="1"/>
  <c r="AK1190" i="1"/>
  <c r="BG1190" i="1" s="1"/>
  <c r="AX1190" i="1"/>
  <c r="Z1206" i="1"/>
  <c r="AB1206" i="1"/>
  <c r="AB1222" i="1"/>
  <c r="Z1222" i="1"/>
  <c r="AB1238" i="1"/>
  <c r="Z1238" i="1"/>
  <c r="AB1254" i="1"/>
  <c r="Z1254" i="1"/>
  <c r="AB1270" i="1"/>
  <c r="Z1270" i="1"/>
  <c r="AB1286" i="1"/>
  <c r="Z1286" i="1"/>
  <c r="AB1302" i="1"/>
  <c r="Z1302" i="1"/>
  <c r="AW14" i="1"/>
  <c r="AJ14" i="1"/>
  <c r="BF14" i="1" s="1"/>
  <c r="AW30" i="1"/>
  <c r="AJ30" i="1"/>
  <c r="BF30" i="1" s="1"/>
  <c r="AW46" i="1"/>
  <c r="AJ46" i="1"/>
  <c r="BF46" i="1" s="1"/>
  <c r="AW62" i="1"/>
  <c r="AJ62" i="1"/>
  <c r="BF62" i="1" s="1"/>
  <c r="AW78" i="1"/>
  <c r="AJ78" i="1"/>
  <c r="BF78" i="1" s="1"/>
  <c r="AW94" i="1"/>
  <c r="AJ94" i="1"/>
  <c r="BF94" i="1" s="1"/>
  <c r="AW110" i="1"/>
  <c r="AJ110" i="1"/>
  <c r="BF110" i="1" s="1"/>
  <c r="AW126" i="1"/>
  <c r="AJ126" i="1"/>
  <c r="BF126" i="1" s="1"/>
  <c r="AW142" i="1"/>
  <c r="AJ142" i="1"/>
  <c r="BF142" i="1" s="1"/>
  <c r="AW158" i="1"/>
  <c r="AJ158" i="1"/>
  <c r="BF158" i="1" s="1"/>
  <c r="AW174" i="1"/>
  <c r="AJ174" i="1"/>
  <c r="BF174" i="1" s="1"/>
  <c r="AW190" i="1"/>
  <c r="AJ190" i="1"/>
  <c r="BF190" i="1" s="1"/>
  <c r="AW206" i="1"/>
  <c r="AJ206" i="1"/>
  <c r="BF206" i="1" s="1"/>
  <c r="AW222" i="1"/>
  <c r="AJ222" i="1"/>
  <c r="BF222" i="1" s="1"/>
  <c r="AW238" i="1"/>
  <c r="AJ238" i="1"/>
  <c r="BF238" i="1" s="1"/>
  <c r="AW254" i="1"/>
  <c r="AJ254" i="1"/>
  <c r="BF254" i="1" s="1"/>
  <c r="AW270" i="1"/>
  <c r="AJ270" i="1"/>
  <c r="BF270" i="1" s="1"/>
  <c r="AW286" i="1"/>
  <c r="AJ286" i="1"/>
  <c r="BF286" i="1" s="1"/>
  <c r="AW302" i="1"/>
  <c r="AJ302" i="1"/>
  <c r="BF302" i="1" s="1"/>
  <c r="AW318" i="1"/>
  <c r="AJ318" i="1"/>
  <c r="BF318" i="1" s="1"/>
  <c r="AW334" i="1"/>
  <c r="AJ334" i="1"/>
  <c r="BF334" i="1" s="1"/>
  <c r="AW350" i="1"/>
  <c r="AJ350" i="1"/>
  <c r="BF350" i="1" s="1"/>
  <c r="AW366" i="1"/>
  <c r="AJ366" i="1"/>
  <c r="BF366" i="1" s="1"/>
  <c r="AW382" i="1"/>
  <c r="AJ382" i="1"/>
  <c r="BF382" i="1" s="1"/>
  <c r="AW398" i="1"/>
  <c r="AJ398" i="1"/>
  <c r="BF398" i="1" s="1"/>
  <c r="AW414" i="1"/>
  <c r="AJ414" i="1"/>
  <c r="BF414" i="1" s="1"/>
  <c r="AW430" i="1"/>
  <c r="AJ430" i="1"/>
  <c r="BF430" i="1" s="1"/>
  <c r="AW446" i="1"/>
  <c r="AJ446" i="1"/>
  <c r="BF446" i="1" s="1"/>
  <c r="AW462" i="1"/>
  <c r="AJ462" i="1"/>
  <c r="BF462" i="1" s="1"/>
  <c r="AW478" i="1"/>
  <c r="AJ478" i="1"/>
  <c r="BF478" i="1" s="1"/>
  <c r="AW494" i="1"/>
  <c r="AJ494" i="1"/>
  <c r="BF494" i="1" s="1"/>
  <c r="AW510" i="1"/>
  <c r="AJ510" i="1"/>
  <c r="BF510" i="1" s="1"/>
  <c r="AW526" i="1"/>
  <c r="AJ526" i="1"/>
  <c r="BF526" i="1" s="1"/>
  <c r="AW542" i="1"/>
  <c r="AJ542" i="1"/>
  <c r="BF542" i="1" s="1"/>
  <c r="AW558" i="1"/>
  <c r="AJ558" i="1"/>
  <c r="BF558" i="1" s="1"/>
  <c r="AW574" i="1"/>
  <c r="AJ574" i="1"/>
  <c r="BF574" i="1" s="1"/>
  <c r="AW590" i="1"/>
  <c r="AJ590" i="1"/>
  <c r="BF590" i="1" s="1"/>
  <c r="AW606" i="1"/>
  <c r="AJ606" i="1"/>
  <c r="BF606" i="1" s="1"/>
  <c r="AW622" i="1"/>
  <c r="AJ622" i="1"/>
  <c r="BF622" i="1" s="1"/>
  <c r="AW638" i="1"/>
  <c r="AJ638" i="1"/>
  <c r="BF638" i="1" s="1"/>
  <c r="AW654" i="1"/>
  <c r="AJ654" i="1"/>
  <c r="BF654" i="1" s="1"/>
  <c r="AW670" i="1"/>
  <c r="AJ670" i="1"/>
  <c r="BF670" i="1" s="1"/>
  <c r="AW686" i="1"/>
  <c r="AJ686" i="1"/>
  <c r="BF686" i="1" s="1"/>
  <c r="AW702" i="1"/>
  <c r="AJ702" i="1"/>
  <c r="BF702" i="1" s="1"/>
  <c r="AW718" i="1"/>
  <c r="AJ718" i="1"/>
  <c r="BF718" i="1" s="1"/>
  <c r="AW734" i="1"/>
  <c r="AJ734" i="1"/>
  <c r="BF734" i="1" s="1"/>
  <c r="AW750" i="1"/>
  <c r="AJ750" i="1"/>
  <c r="BF750" i="1" s="1"/>
  <c r="AW766" i="1"/>
  <c r="AJ766" i="1"/>
  <c r="BF766" i="1" s="1"/>
  <c r="AW782" i="1"/>
  <c r="AJ782" i="1"/>
  <c r="BF782" i="1" s="1"/>
  <c r="AW798" i="1"/>
  <c r="AJ798" i="1"/>
  <c r="BF798" i="1" s="1"/>
  <c r="AW814" i="1"/>
  <c r="AJ814" i="1"/>
  <c r="BF814" i="1" s="1"/>
  <c r="AW830" i="1"/>
  <c r="AJ830" i="1"/>
  <c r="BF830" i="1" s="1"/>
  <c r="AW846" i="1"/>
  <c r="AJ846" i="1"/>
  <c r="BF846" i="1" s="1"/>
  <c r="AW862" i="1"/>
  <c r="AJ862" i="1"/>
  <c r="BF862" i="1" s="1"/>
  <c r="AW878" i="1"/>
  <c r="AJ878" i="1"/>
  <c r="BF878" i="1" s="1"/>
  <c r="AW894" i="1"/>
  <c r="AJ894" i="1"/>
  <c r="BF894" i="1" s="1"/>
  <c r="AW910" i="1"/>
  <c r="AJ910" i="1"/>
  <c r="BF910" i="1" s="1"/>
  <c r="AW926" i="1"/>
  <c r="AJ926" i="1"/>
  <c r="BF926" i="1" s="1"/>
  <c r="AW942" i="1"/>
  <c r="AJ942" i="1"/>
  <c r="BF942" i="1" s="1"/>
  <c r="AW958" i="1"/>
  <c r="AJ958" i="1"/>
  <c r="BF958" i="1" s="1"/>
  <c r="AW974" i="1"/>
  <c r="AJ974" i="1"/>
  <c r="BF974" i="1" s="1"/>
  <c r="AW990" i="1"/>
  <c r="AJ990" i="1"/>
  <c r="BF990" i="1" s="1"/>
  <c r="AW1006" i="1"/>
  <c r="AJ1006" i="1"/>
  <c r="BF1006" i="1" s="1"/>
  <c r="AW1022" i="1"/>
  <c r="AJ1022" i="1"/>
  <c r="BF1022" i="1" s="1"/>
  <c r="AW1038" i="1"/>
  <c r="AJ1038" i="1"/>
  <c r="BF1038" i="1" s="1"/>
  <c r="AW1054" i="1"/>
  <c r="AJ1054" i="1"/>
  <c r="BF1054" i="1" s="1"/>
  <c r="AW1070" i="1"/>
  <c r="AJ1070" i="1"/>
  <c r="BF1070" i="1" s="1"/>
  <c r="AW1086" i="1"/>
  <c r="AJ1086" i="1"/>
  <c r="BF1086" i="1" s="1"/>
  <c r="AW1102" i="1"/>
  <c r="AJ1102" i="1"/>
  <c r="BF1102" i="1" s="1"/>
  <c r="AW1118" i="1"/>
  <c r="AJ1118" i="1"/>
  <c r="BF1118" i="1" s="1"/>
  <c r="AW1134" i="1"/>
  <c r="AJ1134" i="1"/>
  <c r="BF1134" i="1" s="1"/>
  <c r="AW1150" i="1"/>
  <c r="AJ1150" i="1"/>
  <c r="BF1150" i="1" s="1"/>
  <c r="AW1166" i="1"/>
  <c r="AJ1166" i="1"/>
  <c r="BF1166" i="1" s="1"/>
  <c r="AW1182" i="1"/>
  <c r="AJ1182" i="1"/>
  <c r="BF1182" i="1" s="1"/>
  <c r="AW1198" i="1"/>
  <c r="AJ1198" i="1"/>
  <c r="BF1198" i="1" s="1"/>
  <c r="AW1214" i="1"/>
  <c r="AJ1214" i="1"/>
  <c r="BF1214" i="1" s="1"/>
  <c r="AW1230" i="1"/>
  <c r="AJ1230" i="1"/>
  <c r="BF1230" i="1" s="1"/>
  <c r="AW1246" i="1"/>
  <c r="AJ1246" i="1"/>
  <c r="BF1246" i="1" s="1"/>
  <c r="AW1262" i="1"/>
  <c r="AJ1262" i="1"/>
  <c r="BF1262" i="1" s="1"/>
  <c r="AW1278" i="1"/>
  <c r="AJ1278" i="1"/>
  <c r="BF1278" i="1" s="1"/>
  <c r="AW1294" i="1"/>
  <c r="AJ1294" i="1"/>
  <c r="BF1294" i="1" s="1"/>
  <c r="AW1310" i="1"/>
  <c r="AJ1310" i="1"/>
  <c r="BF1310" i="1" s="1"/>
  <c r="AY2" i="1"/>
  <c r="AL2" i="1"/>
  <c r="BH2" i="1" s="1"/>
  <c r="AY18" i="1"/>
  <c r="AL18" i="1"/>
  <c r="BH18" i="1" s="1"/>
  <c r="AY34" i="1"/>
  <c r="AL34" i="1"/>
  <c r="BH34" i="1" s="1"/>
  <c r="AY50" i="1"/>
  <c r="AL50" i="1"/>
  <c r="BH50" i="1" s="1"/>
  <c r="AY66" i="1"/>
  <c r="AL66" i="1"/>
  <c r="BH66" i="1" s="1"/>
  <c r="AY82" i="1"/>
  <c r="AL82" i="1"/>
  <c r="BH82" i="1" s="1"/>
  <c r="AY98" i="1"/>
  <c r="AL98" i="1"/>
  <c r="BH98" i="1" s="1"/>
  <c r="AY114" i="1"/>
  <c r="AL114" i="1"/>
  <c r="BH114" i="1" s="1"/>
  <c r="AY130" i="1"/>
  <c r="AL130" i="1"/>
  <c r="BH130" i="1" s="1"/>
  <c r="AY146" i="1"/>
  <c r="AL146" i="1"/>
  <c r="BH146" i="1" s="1"/>
  <c r="AY162" i="1"/>
  <c r="AL162" i="1"/>
  <c r="BH162" i="1" s="1"/>
  <c r="AY178" i="1"/>
  <c r="AL178" i="1"/>
  <c r="BH178" i="1" s="1"/>
  <c r="AY194" i="1"/>
  <c r="AL194" i="1"/>
  <c r="BH194" i="1" s="1"/>
  <c r="AY210" i="1"/>
  <c r="AL210" i="1"/>
  <c r="BH210" i="1" s="1"/>
  <c r="AY226" i="1"/>
  <c r="AL226" i="1"/>
  <c r="BH226" i="1" s="1"/>
  <c r="AY242" i="1"/>
  <c r="AL242" i="1"/>
  <c r="BH242" i="1" s="1"/>
  <c r="AY258" i="1"/>
  <c r="AL258" i="1"/>
  <c r="BH258" i="1" s="1"/>
  <c r="AY274" i="1"/>
  <c r="AL274" i="1"/>
  <c r="BH274" i="1" s="1"/>
  <c r="AY290" i="1"/>
  <c r="AL290" i="1"/>
  <c r="BH290" i="1" s="1"/>
  <c r="AY306" i="1"/>
  <c r="AL306" i="1"/>
  <c r="BH306" i="1" s="1"/>
  <c r="AY322" i="1"/>
  <c r="AL322" i="1"/>
  <c r="BH322" i="1" s="1"/>
  <c r="AY338" i="1"/>
  <c r="AL338" i="1"/>
  <c r="BH338" i="1" s="1"/>
  <c r="AY354" i="1"/>
  <c r="AL354" i="1"/>
  <c r="BH354" i="1" s="1"/>
  <c r="AY370" i="1"/>
  <c r="AL370" i="1"/>
  <c r="BH370" i="1" s="1"/>
  <c r="AY386" i="1"/>
  <c r="AL386" i="1"/>
  <c r="BH386" i="1" s="1"/>
  <c r="AY402" i="1"/>
  <c r="AL402" i="1"/>
  <c r="BH402" i="1" s="1"/>
  <c r="AY418" i="1"/>
  <c r="AL418" i="1"/>
  <c r="BH418" i="1" s="1"/>
  <c r="AY434" i="1"/>
  <c r="AL434" i="1"/>
  <c r="BH434" i="1" s="1"/>
  <c r="AY450" i="1"/>
  <c r="AL450" i="1"/>
  <c r="BH450" i="1" s="1"/>
  <c r="AY466" i="1"/>
  <c r="AL466" i="1"/>
  <c r="BH466" i="1" s="1"/>
  <c r="AY482" i="1"/>
  <c r="AL482" i="1"/>
  <c r="BH482" i="1" s="1"/>
  <c r="AY498" i="1"/>
  <c r="AL498" i="1"/>
  <c r="BH498" i="1" s="1"/>
  <c r="AY514" i="1"/>
  <c r="AL514" i="1"/>
  <c r="BH514" i="1" s="1"/>
  <c r="AY530" i="1"/>
  <c r="AL530" i="1"/>
  <c r="BH530" i="1" s="1"/>
  <c r="AY546" i="1"/>
  <c r="AL546" i="1"/>
  <c r="BH546" i="1" s="1"/>
  <c r="AY562" i="1"/>
  <c r="AL562" i="1"/>
  <c r="BH562" i="1" s="1"/>
  <c r="AY578" i="1"/>
  <c r="AL578" i="1"/>
  <c r="BH578" i="1" s="1"/>
  <c r="AY594" i="1"/>
  <c r="AL594" i="1"/>
  <c r="BH594" i="1" s="1"/>
  <c r="AY610" i="1"/>
  <c r="AL610" i="1"/>
  <c r="BH610" i="1" s="1"/>
  <c r="AY626" i="1"/>
  <c r="AL626" i="1"/>
  <c r="BH626" i="1" s="1"/>
  <c r="AY642" i="1"/>
  <c r="AL642" i="1"/>
  <c r="BH642" i="1" s="1"/>
  <c r="AY658" i="1"/>
  <c r="AL658" i="1"/>
  <c r="BH658" i="1" s="1"/>
  <c r="AY674" i="1"/>
  <c r="AL674" i="1"/>
  <c r="BH674" i="1" s="1"/>
  <c r="AY690" i="1"/>
  <c r="AL690" i="1"/>
  <c r="BH690" i="1" s="1"/>
  <c r="AY706" i="1"/>
  <c r="AL706" i="1"/>
  <c r="BH706" i="1" s="1"/>
  <c r="AY722" i="1"/>
  <c r="AL722" i="1"/>
  <c r="BH722" i="1" s="1"/>
  <c r="AY738" i="1"/>
  <c r="AL738" i="1"/>
  <c r="BH738" i="1" s="1"/>
  <c r="AY754" i="1"/>
  <c r="AL754" i="1"/>
  <c r="BH754" i="1" s="1"/>
  <c r="AY770" i="1"/>
  <c r="AL770" i="1"/>
  <c r="BH770" i="1" s="1"/>
  <c r="AY786" i="1"/>
  <c r="AL786" i="1"/>
  <c r="BH786" i="1" s="1"/>
  <c r="AY802" i="1"/>
  <c r="AL802" i="1"/>
  <c r="BH802" i="1" s="1"/>
  <c r="AY818" i="1"/>
  <c r="AL818" i="1"/>
  <c r="BH818" i="1" s="1"/>
  <c r="AY834" i="1"/>
  <c r="AL834" i="1"/>
  <c r="BH834" i="1" s="1"/>
  <c r="AY850" i="1"/>
  <c r="AL850" i="1"/>
  <c r="BH850" i="1" s="1"/>
  <c r="AY866" i="1"/>
  <c r="AL866" i="1"/>
  <c r="BH866" i="1" s="1"/>
  <c r="AY882" i="1"/>
  <c r="AL882" i="1"/>
  <c r="BH882" i="1" s="1"/>
  <c r="AY898" i="1"/>
  <c r="AL898" i="1"/>
  <c r="BH898" i="1" s="1"/>
  <c r="AY914" i="1"/>
  <c r="AL914" i="1"/>
  <c r="BH914" i="1" s="1"/>
  <c r="AY930" i="1"/>
  <c r="AL930" i="1"/>
  <c r="BH930" i="1" s="1"/>
  <c r="AY946" i="1"/>
  <c r="AL946" i="1"/>
  <c r="BH946" i="1" s="1"/>
  <c r="AY962" i="1"/>
  <c r="AL962" i="1"/>
  <c r="BH962" i="1" s="1"/>
  <c r="AY978" i="1"/>
  <c r="AL978" i="1"/>
  <c r="BH978" i="1" s="1"/>
  <c r="AY994" i="1"/>
  <c r="AL994" i="1"/>
  <c r="BH994" i="1" s="1"/>
  <c r="AY1010" i="1"/>
  <c r="AL1010" i="1"/>
  <c r="BH1010" i="1" s="1"/>
  <c r="AY1026" i="1"/>
  <c r="AL1026" i="1"/>
  <c r="BH1026" i="1" s="1"/>
  <c r="AY1042" i="1"/>
  <c r="AL1042" i="1"/>
  <c r="BH1042" i="1" s="1"/>
  <c r="AY1058" i="1"/>
  <c r="AL1058" i="1"/>
  <c r="BH1058" i="1" s="1"/>
  <c r="AY1074" i="1"/>
  <c r="AL1074" i="1"/>
  <c r="BH1074" i="1" s="1"/>
  <c r="AY1090" i="1"/>
  <c r="AL1090" i="1"/>
  <c r="BH1090" i="1" s="1"/>
  <c r="AY1106" i="1"/>
  <c r="AL1106" i="1"/>
  <c r="BH1106" i="1" s="1"/>
  <c r="AY1122" i="1"/>
  <c r="AL1122" i="1"/>
  <c r="BH1122" i="1" s="1"/>
  <c r="AY1138" i="1"/>
  <c r="AL1138" i="1"/>
  <c r="BH1138" i="1" s="1"/>
  <c r="AY1154" i="1"/>
  <c r="AL1154" i="1"/>
  <c r="BH1154" i="1" s="1"/>
  <c r="AY1170" i="1"/>
  <c r="AL1170" i="1"/>
  <c r="BH1170" i="1" s="1"/>
  <c r="AY1186" i="1"/>
  <c r="AL1186" i="1"/>
  <c r="BH1186" i="1" s="1"/>
  <c r="AY1202" i="1"/>
  <c r="AL1202" i="1"/>
  <c r="BH1202" i="1" s="1"/>
  <c r="AY1218" i="1"/>
  <c r="AL1218" i="1"/>
  <c r="BH1218" i="1" s="1"/>
  <c r="AY1234" i="1"/>
  <c r="AL1234" i="1"/>
  <c r="BH1234" i="1" s="1"/>
  <c r="AY1250" i="1"/>
  <c r="AL1250" i="1"/>
  <c r="BH1250" i="1" s="1"/>
  <c r="AY1266" i="1"/>
  <c r="AL1266" i="1"/>
  <c r="BH1266" i="1" s="1"/>
  <c r="AY1282" i="1"/>
  <c r="AL1282" i="1"/>
  <c r="BH1282" i="1" s="1"/>
  <c r="AY1298" i="1"/>
  <c r="AL1298" i="1"/>
  <c r="BH1298" i="1" s="1"/>
  <c r="AM4" i="1"/>
  <c r="BI4" i="1" s="1"/>
  <c r="AZ4" i="1"/>
  <c r="AD20" i="1"/>
  <c r="Y20" i="1"/>
  <c r="AM36" i="1"/>
  <c r="BI36" i="1" s="1"/>
  <c r="AZ36" i="1"/>
  <c r="AM52" i="1"/>
  <c r="BI52" i="1" s="1"/>
  <c r="AZ52" i="1"/>
  <c r="AD68" i="1"/>
  <c r="Y68" i="1"/>
  <c r="AZ84" i="1"/>
  <c r="AM84" i="1"/>
  <c r="BI84" i="1" s="1"/>
  <c r="AM100" i="1"/>
  <c r="BI100" i="1" s="1"/>
  <c r="AZ100" i="1"/>
  <c r="AM116" i="1"/>
  <c r="BI116" i="1" s="1"/>
  <c r="AZ116" i="1"/>
  <c r="AM132" i="1"/>
  <c r="BI132" i="1" s="1"/>
  <c r="AZ132" i="1"/>
  <c r="AM148" i="1"/>
  <c r="BI148" i="1" s="1"/>
  <c r="AZ148" i="1"/>
  <c r="AM164" i="1"/>
  <c r="BI164" i="1" s="1"/>
  <c r="AZ164" i="1"/>
  <c r="AM180" i="1"/>
  <c r="BI180" i="1" s="1"/>
  <c r="AZ180" i="1"/>
  <c r="AM196" i="1"/>
  <c r="BI196" i="1" s="1"/>
  <c r="AZ196" i="1"/>
  <c r="AM212" i="1"/>
  <c r="BI212" i="1" s="1"/>
  <c r="AZ212" i="1"/>
  <c r="AD228" i="1"/>
  <c r="Y228" i="1"/>
  <c r="AD244" i="1"/>
  <c r="Y244" i="1"/>
  <c r="AD260" i="1"/>
  <c r="Y260" i="1"/>
  <c r="AM276" i="1"/>
  <c r="BI276" i="1" s="1"/>
  <c r="AZ276" i="1"/>
  <c r="AM292" i="1"/>
  <c r="BI292" i="1" s="1"/>
  <c r="AZ292" i="1"/>
  <c r="AM308" i="1"/>
  <c r="BI308" i="1" s="1"/>
  <c r="AZ308" i="1"/>
  <c r="AM324" i="1"/>
  <c r="BI324" i="1" s="1"/>
  <c r="AZ324" i="1"/>
  <c r="AD340" i="1"/>
  <c r="Y340" i="1"/>
  <c r="AZ356" i="1"/>
  <c r="AM356" i="1"/>
  <c r="BI356" i="1" s="1"/>
  <c r="AD372" i="1"/>
  <c r="Y372" i="1"/>
  <c r="AD388" i="1"/>
  <c r="Y388" i="1"/>
  <c r="AD404" i="1"/>
  <c r="Y404" i="1"/>
  <c r="AD420" i="1"/>
  <c r="Y420" i="1"/>
  <c r="AM436" i="1"/>
  <c r="BI436" i="1" s="1"/>
  <c r="AZ436" i="1"/>
  <c r="Y452" i="1"/>
  <c r="AD452" i="1"/>
  <c r="AM468" i="1"/>
  <c r="BI468" i="1" s="1"/>
  <c r="AZ468" i="1"/>
  <c r="AZ484" i="1"/>
  <c r="AM484" i="1"/>
  <c r="BI484" i="1" s="1"/>
  <c r="AD500" i="1"/>
  <c r="Y500" i="1"/>
  <c r="AD516" i="1"/>
  <c r="Y516" i="1"/>
  <c r="AM532" i="1"/>
  <c r="BI532" i="1" s="1"/>
  <c r="AZ532" i="1"/>
  <c r="AD548" i="1"/>
  <c r="Y548" i="1"/>
  <c r="AM564" i="1"/>
  <c r="BI564" i="1" s="1"/>
  <c r="AZ564" i="1"/>
  <c r="AM580" i="1"/>
  <c r="BI580" i="1" s="1"/>
  <c r="AZ580" i="1"/>
  <c r="AM596" i="1"/>
  <c r="BI596" i="1" s="1"/>
  <c r="AZ596" i="1"/>
  <c r="AM612" i="1"/>
  <c r="BI612" i="1" s="1"/>
  <c r="AZ612" i="1"/>
  <c r="AM628" i="1"/>
  <c r="BI628" i="1" s="1"/>
  <c r="AZ628" i="1"/>
  <c r="AM644" i="1"/>
  <c r="BI644" i="1" s="1"/>
  <c r="AZ644" i="1"/>
  <c r="AM660" i="1"/>
  <c r="BI660" i="1" s="1"/>
  <c r="AZ660" i="1"/>
  <c r="AZ676" i="1"/>
  <c r="AM676" i="1"/>
  <c r="BI676" i="1" s="1"/>
  <c r="AM692" i="1"/>
  <c r="BI692" i="1" s="1"/>
  <c r="AZ692" i="1"/>
  <c r="AM708" i="1"/>
  <c r="BI708" i="1" s="1"/>
  <c r="AZ708" i="1"/>
  <c r="AD724" i="1"/>
  <c r="Y724" i="1"/>
  <c r="AM740" i="1"/>
  <c r="BI740" i="1" s="1"/>
  <c r="AZ740" i="1"/>
  <c r="AM756" i="1"/>
  <c r="BI756" i="1" s="1"/>
  <c r="AZ756" i="1"/>
  <c r="AD772" i="1"/>
  <c r="Y772" i="1"/>
  <c r="AM788" i="1"/>
  <c r="BI788" i="1" s="1"/>
  <c r="AZ788" i="1"/>
  <c r="AD804" i="1"/>
  <c r="Y804" i="1"/>
  <c r="AM820" i="1"/>
  <c r="BI820" i="1" s="1"/>
  <c r="AZ820" i="1"/>
  <c r="AM836" i="1"/>
  <c r="BI836" i="1" s="1"/>
  <c r="AZ836" i="1"/>
  <c r="Y852" i="1"/>
  <c r="AD852" i="1"/>
  <c r="Y868" i="1"/>
  <c r="AD868" i="1"/>
  <c r="Y884" i="1"/>
  <c r="AD884" i="1"/>
  <c r="Y900" i="1"/>
  <c r="AD900" i="1"/>
  <c r="AD916" i="1"/>
  <c r="Y916" i="1"/>
  <c r="AD932" i="1"/>
  <c r="Y932" i="1"/>
  <c r="AD948" i="1"/>
  <c r="Y948" i="1"/>
  <c r="Y964" i="1"/>
  <c r="AD964" i="1"/>
  <c r="Y980" i="1"/>
  <c r="AD980" i="1"/>
  <c r="Y996" i="1"/>
  <c r="AD996" i="1"/>
  <c r="Y1012" i="1"/>
  <c r="AD1012" i="1"/>
  <c r="Y1028" i="1"/>
  <c r="AD1028" i="1"/>
  <c r="Y1044" i="1"/>
  <c r="AD1044" i="1"/>
  <c r="Y1060" i="1"/>
  <c r="AD1060" i="1"/>
  <c r="Y1076" i="1"/>
  <c r="AD1076" i="1"/>
  <c r="Y1092" i="1"/>
  <c r="AD1092" i="1"/>
  <c r="Y1108" i="1"/>
  <c r="AD1108" i="1"/>
  <c r="Y1124" i="1"/>
  <c r="AD1124" i="1"/>
  <c r="Y1140" i="1"/>
  <c r="AD1140" i="1"/>
  <c r="Y1156" i="1"/>
  <c r="AD1156" i="1"/>
  <c r="Y1172" i="1"/>
  <c r="AD1172" i="1"/>
  <c r="Y1188" i="1"/>
  <c r="AD1188" i="1"/>
  <c r="Y1204" i="1"/>
  <c r="AD1204" i="1"/>
  <c r="Y1220" i="1"/>
  <c r="AD1220" i="1"/>
  <c r="Y1236" i="1"/>
  <c r="AD1236" i="1"/>
  <c r="Y1252" i="1"/>
  <c r="AD1252" i="1"/>
  <c r="Y1268" i="1"/>
  <c r="AD1268" i="1"/>
  <c r="AD1284" i="1"/>
  <c r="Y1284" i="1"/>
  <c r="AD1300" i="1"/>
  <c r="Y1300" i="1"/>
  <c r="AX7" i="1"/>
  <c r="AK7" i="1"/>
  <c r="BG7" i="1" s="1"/>
  <c r="AK23" i="1"/>
  <c r="BG23" i="1" s="1"/>
  <c r="AX23" i="1"/>
  <c r="Z39" i="1"/>
  <c r="AB39" i="1"/>
  <c r="AB55" i="1"/>
  <c r="Z55" i="1"/>
  <c r="AK71" i="1"/>
  <c r="BG71" i="1" s="1"/>
  <c r="AX71" i="1"/>
  <c r="AK87" i="1"/>
  <c r="BG87" i="1" s="1"/>
  <c r="AX87" i="1"/>
  <c r="AK103" i="1"/>
  <c r="BG103" i="1" s="1"/>
  <c r="AX103" i="1"/>
  <c r="AK119" i="1"/>
  <c r="BG119" i="1" s="1"/>
  <c r="AX119" i="1"/>
  <c r="AX135" i="1"/>
  <c r="AK135" i="1"/>
  <c r="BG135" i="1" s="1"/>
  <c r="AK151" i="1"/>
  <c r="BG151" i="1" s="1"/>
  <c r="AX151" i="1"/>
  <c r="AX167" i="1"/>
  <c r="AK167" i="1"/>
  <c r="BG167" i="1" s="1"/>
  <c r="AK183" i="1"/>
  <c r="BG183" i="1" s="1"/>
  <c r="AX183" i="1"/>
  <c r="AX199" i="1"/>
  <c r="AK199" i="1"/>
  <c r="BG199" i="1" s="1"/>
  <c r="AX215" i="1"/>
  <c r="AK215" i="1"/>
  <c r="BG215" i="1" s="1"/>
  <c r="AK231" i="1"/>
  <c r="BG231" i="1" s="1"/>
  <c r="AX231" i="1"/>
  <c r="AK247" i="1"/>
  <c r="BG247" i="1" s="1"/>
  <c r="AX247" i="1"/>
  <c r="AK263" i="1"/>
  <c r="BG263" i="1" s="1"/>
  <c r="AX263" i="1"/>
  <c r="AK279" i="1"/>
  <c r="BG279" i="1" s="1"/>
  <c r="AX279" i="1"/>
  <c r="AK295" i="1"/>
  <c r="BG295" i="1" s="1"/>
  <c r="AX295" i="1"/>
  <c r="AX311" i="1"/>
  <c r="AK311" i="1"/>
  <c r="BG311" i="1" s="1"/>
  <c r="Z327" i="1"/>
  <c r="AB327" i="1"/>
  <c r="AK343" i="1"/>
  <c r="BG343" i="1" s="1"/>
  <c r="AX343" i="1"/>
  <c r="AB359" i="1"/>
  <c r="Z359" i="1"/>
  <c r="AB375" i="1"/>
  <c r="Z375" i="1"/>
  <c r="AB391" i="1"/>
  <c r="Z391" i="1"/>
  <c r="AB407" i="1"/>
  <c r="Z407" i="1"/>
  <c r="AB423" i="1"/>
  <c r="Z423" i="1"/>
  <c r="AB439" i="1"/>
  <c r="Z439" i="1"/>
  <c r="AB455" i="1"/>
  <c r="Z455" i="1"/>
  <c r="AK471" i="1"/>
  <c r="BG471" i="1" s="1"/>
  <c r="AX471" i="1"/>
  <c r="AK487" i="1"/>
  <c r="BG487" i="1" s="1"/>
  <c r="AX487" i="1"/>
  <c r="AB503" i="1"/>
  <c r="Z503" i="1"/>
  <c r="AX519" i="1"/>
  <c r="AK519" i="1"/>
  <c r="BG519" i="1" s="1"/>
  <c r="Z535" i="1"/>
  <c r="AB535" i="1"/>
  <c r="AB551" i="1"/>
  <c r="Z551" i="1"/>
  <c r="AB567" i="1"/>
  <c r="Z567" i="1"/>
  <c r="AB583" i="1"/>
  <c r="Z583" i="1"/>
  <c r="Z599" i="1"/>
  <c r="AB599" i="1"/>
  <c r="AB615" i="1"/>
  <c r="Z615" i="1"/>
  <c r="AB631" i="1"/>
  <c r="Z631" i="1"/>
  <c r="AB647" i="1"/>
  <c r="Z647" i="1"/>
  <c r="AB663" i="1"/>
  <c r="Z663" i="1"/>
  <c r="AB679" i="1"/>
  <c r="Z679" i="1"/>
  <c r="AB695" i="1"/>
  <c r="Z695" i="1"/>
  <c r="AB711" i="1"/>
  <c r="Z711" i="1"/>
  <c r="AB727" i="1"/>
  <c r="Z727" i="1"/>
  <c r="AB743" i="1"/>
  <c r="Z743" i="1"/>
  <c r="AB759" i="1"/>
  <c r="Z759" i="1"/>
  <c r="AB775" i="1"/>
  <c r="Z775" i="1"/>
  <c r="AB791" i="1"/>
  <c r="Z791" i="1"/>
  <c r="AB807" i="1"/>
  <c r="Z807" i="1"/>
  <c r="AB823" i="1"/>
  <c r="Z823" i="1"/>
  <c r="AB839" i="1"/>
  <c r="Z839" i="1"/>
  <c r="AB855" i="1"/>
  <c r="Z855" i="1"/>
  <c r="AB871" i="1"/>
  <c r="Z871" i="1"/>
  <c r="AB887" i="1"/>
  <c r="Z887" i="1"/>
  <c r="AB903" i="1"/>
  <c r="Z903" i="1"/>
  <c r="AB919" i="1"/>
  <c r="Z919" i="1"/>
  <c r="AB935" i="1"/>
  <c r="Z935" i="1"/>
  <c r="AB951" i="1"/>
  <c r="Z951" i="1"/>
  <c r="AB967" i="1"/>
  <c r="Z967" i="1"/>
  <c r="AB983" i="1"/>
  <c r="Z983" i="1"/>
  <c r="Z999" i="1"/>
  <c r="AB999" i="1"/>
  <c r="AB1015" i="1"/>
  <c r="Z1015" i="1"/>
  <c r="AB1031" i="1"/>
  <c r="Z1031" i="1"/>
  <c r="AB1047" i="1"/>
  <c r="Z1047" i="1"/>
  <c r="AB1063" i="1"/>
  <c r="Z1063" i="1"/>
  <c r="AB1079" i="1"/>
  <c r="Z1079" i="1"/>
  <c r="AB1095" i="1"/>
  <c r="Z1095" i="1"/>
  <c r="AB1111" i="1"/>
  <c r="Z1111" i="1"/>
  <c r="AB1127" i="1"/>
  <c r="Z1127" i="1"/>
  <c r="AB1143" i="1"/>
  <c r="Z1143" i="1"/>
  <c r="AB1159" i="1"/>
  <c r="Z1159" i="1"/>
  <c r="AB1175" i="1"/>
  <c r="Z1175" i="1"/>
  <c r="AK1191" i="1"/>
  <c r="BG1191" i="1" s="1"/>
  <c r="AX1191" i="1"/>
  <c r="Z1207" i="1"/>
  <c r="AB1207" i="1"/>
  <c r="Z1223" i="1"/>
  <c r="AB1223" i="1"/>
  <c r="AB1239" i="1"/>
  <c r="Z1239" i="1"/>
  <c r="AB1255" i="1"/>
  <c r="Z1255" i="1"/>
  <c r="Z1271" i="1"/>
  <c r="AB1271" i="1"/>
  <c r="AB1287" i="1"/>
  <c r="Z1287" i="1"/>
  <c r="AB1303" i="1"/>
  <c r="Z1303" i="1"/>
  <c r="AW15" i="1"/>
  <c r="AJ15" i="1"/>
  <c r="BF15" i="1" s="1"/>
  <c r="AW31" i="1"/>
  <c r="AJ31" i="1"/>
  <c r="BF31" i="1" s="1"/>
  <c r="AW47" i="1"/>
  <c r="AJ47" i="1"/>
  <c r="BF47" i="1" s="1"/>
  <c r="AW63" i="1"/>
  <c r="AJ63" i="1"/>
  <c r="BF63" i="1" s="1"/>
  <c r="AW79" i="1"/>
  <c r="AJ79" i="1"/>
  <c r="BF79" i="1" s="1"/>
  <c r="AW95" i="1"/>
  <c r="AJ95" i="1"/>
  <c r="BF95" i="1" s="1"/>
  <c r="AW111" i="1"/>
  <c r="AJ111" i="1"/>
  <c r="BF111" i="1" s="1"/>
  <c r="AW127" i="1"/>
  <c r="AJ127" i="1"/>
  <c r="BF127" i="1" s="1"/>
  <c r="AW143" i="1"/>
  <c r="AJ143" i="1"/>
  <c r="BF143" i="1" s="1"/>
  <c r="AW159" i="1"/>
  <c r="AJ159" i="1"/>
  <c r="BF159" i="1" s="1"/>
  <c r="AW175" i="1"/>
  <c r="AJ175" i="1"/>
  <c r="BF175" i="1" s="1"/>
  <c r="AW191" i="1"/>
  <c r="AJ191" i="1"/>
  <c r="BF191" i="1" s="1"/>
  <c r="AW207" i="1"/>
  <c r="AJ207" i="1"/>
  <c r="BF207" i="1" s="1"/>
  <c r="AW223" i="1"/>
  <c r="AJ223" i="1"/>
  <c r="BF223" i="1" s="1"/>
  <c r="AW239" i="1"/>
  <c r="AJ239" i="1"/>
  <c r="BF239" i="1" s="1"/>
  <c r="AW255" i="1"/>
  <c r="AJ255" i="1"/>
  <c r="BF255" i="1" s="1"/>
  <c r="AW271" i="1"/>
  <c r="AJ271" i="1"/>
  <c r="BF271" i="1" s="1"/>
  <c r="AW287" i="1"/>
  <c r="AJ287" i="1"/>
  <c r="BF287" i="1" s="1"/>
  <c r="AW303" i="1"/>
  <c r="AJ303" i="1"/>
  <c r="BF303" i="1" s="1"/>
  <c r="AW319" i="1"/>
  <c r="AJ319" i="1"/>
  <c r="BF319" i="1" s="1"/>
  <c r="AW335" i="1"/>
  <c r="AJ335" i="1"/>
  <c r="BF335" i="1" s="1"/>
  <c r="AW351" i="1"/>
  <c r="AJ351" i="1"/>
  <c r="BF351" i="1" s="1"/>
  <c r="AW367" i="1"/>
  <c r="AJ367" i="1"/>
  <c r="BF367" i="1" s="1"/>
  <c r="AW383" i="1"/>
  <c r="AJ383" i="1"/>
  <c r="BF383" i="1" s="1"/>
  <c r="AW399" i="1"/>
  <c r="AJ399" i="1"/>
  <c r="BF399" i="1" s="1"/>
  <c r="AW415" i="1"/>
  <c r="AJ415" i="1"/>
  <c r="BF415" i="1" s="1"/>
  <c r="AW431" i="1"/>
  <c r="AJ431" i="1"/>
  <c r="BF431" i="1" s="1"/>
  <c r="AW447" i="1"/>
  <c r="AJ447" i="1"/>
  <c r="BF447" i="1" s="1"/>
  <c r="AW463" i="1"/>
  <c r="AJ463" i="1"/>
  <c r="BF463" i="1" s="1"/>
  <c r="AW479" i="1"/>
  <c r="AJ479" i="1"/>
  <c r="BF479" i="1" s="1"/>
  <c r="AW495" i="1"/>
  <c r="AJ495" i="1"/>
  <c r="BF495" i="1" s="1"/>
  <c r="AW511" i="1"/>
  <c r="AJ511" i="1"/>
  <c r="BF511" i="1" s="1"/>
  <c r="AW527" i="1"/>
  <c r="AJ527" i="1"/>
  <c r="BF527" i="1" s="1"/>
  <c r="AW543" i="1"/>
  <c r="AJ543" i="1"/>
  <c r="BF543" i="1" s="1"/>
  <c r="AW559" i="1"/>
  <c r="AJ559" i="1"/>
  <c r="BF559" i="1" s="1"/>
  <c r="AW575" i="1"/>
  <c r="AJ575" i="1"/>
  <c r="BF575" i="1" s="1"/>
  <c r="AW591" i="1"/>
  <c r="AJ591" i="1"/>
  <c r="BF591" i="1" s="1"/>
  <c r="AW607" i="1"/>
  <c r="AJ607" i="1"/>
  <c r="BF607" i="1" s="1"/>
  <c r="AW623" i="1"/>
  <c r="AJ623" i="1"/>
  <c r="BF623" i="1" s="1"/>
  <c r="AW639" i="1"/>
  <c r="AJ639" i="1"/>
  <c r="BF639" i="1" s="1"/>
  <c r="AW655" i="1"/>
  <c r="AJ655" i="1"/>
  <c r="BF655" i="1" s="1"/>
  <c r="AW671" i="1"/>
  <c r="AJ671" i="1"/>
  <c r="BF671" i="1" s="1"/>
  <c r="AW687" i="1"/>
  <c r="AJ687" i="1"/>
  <c r="BF687" i="1" s="1"/>
  <c r="AW703" i="1"/>
  <c r="AJ703" i="1"/>
  <c r="BF703" i="1" s="1"/>
  <c r="AW719" i="1"/>
  <c r="AJ719" i="1"/>
  <c r="BF719" i="1" s="1"/>
  <c r="AW735" i="1"/>
  <c r="AJ735" i="1"/>
  <c r="BF735" i="1" s="1"/>
  <c r="AW751" i="1"/>
  <c r="AJ751" i="1"/>
  <c r="BF751" i="1" s="1"/>
  <c r="AW767" i="1"/>
  <c r="AJ767" i="1"/>
  <c r="BF767" i="1" s="1"/>
  <c r="AW783" i="1"/>
  <c r="AJ783" i="1"/>
  <c r="BF783" i="1" s="1"/>
  <c r="AW799" i="1"/>
  <c r="AJ799" i="1"/>
  <c r="BF799" i="1" s="1"/>
  <c r="AW815" i="1"/>
  <c r="AJ815" i="1"/>
  <c r="BF815" i="1" s="1"/>
  <c r="AW831" i="1"/>
  <c r="AJ831" i="1"/>
  <c r="BF831" i="1" s="1"/>
  <c r="AW847" i="1"/>
  <c r="AJ847" i="1"/>
  <c r="BF847" i="1" s="1"/>
  <c r="AW863" i="1"/>
  <c r="AJ863" i="1"/>
  <c r="BF863" i="1" s="1"/>
  <c r="AW879" i="1"/>
  <c r="AJ879" i="1"/>
  <c r="BF879" i="1" s="1"/>
  <c r="AW895" i="1"/>
  <c r="AJ895" i="1"/>
  <c r="BF895" i="1" s="1"/>
  <c r="AW911" i="1"/>
  <c r="AJ911" i="1"/>
  <c r="BF911" i="1" s="1"/>
  <c r="AW927" i="1"/>
  <c r="AJ927" i="1"/>
  <c r="BF927" i="1" s="1"/>
  <c r="AW943" i="1"/>
  <c r="AJ943" i="1"/>
  <c r="BF943" i="1" s="1"/>
  <c r="AW959" i="1"/>
  <c r="AJ959" i="1"/>
  <c r="BF959" i="1" s="1"/>
  <c r="AW975" i="1"/>
  <c r="AJ975" i="1"/>
  <c r="BF975" i="1" s="1"/>
  <c r="AW991" i="1"/>
  <c r="AJ991" i="1"/>
  <c r="BF991" i="1" s="1"/>
  <c r="AW1007" i="1"/>
  <c r="AJ1007" i="1"/>
  <c r="BF1007" i="1" s="1"/>
  <c r="AW1023" i="1"/>
  <c r="AJ1023" i="1"/>
  <c r="BF1023" i="1" s="1"/>
  <c r="AW1039" i="1"/>
  <c r="AJ1039" i="1"/>
  <c r="BF1039" i="1" s="1"/>
  <c r="AW1055" i="1"/>
  <c r="AJ1055" i="1"/>
  <c r="BF1055" i="1" s="1"/>
  <c r="AW1071" i="1"/>
  <c r="AJ1071" i="1"/>
  <c r="BF1071" i="1" s="1"/>
  <c r="AW1087" i="1"/>
  <c r="AJ1087" i="1"/>
  <c r="BF1087" i="1" s="1"/>
  <c r="AW1103" i="1"/>
  <c r="AJ1103" i="1"/>
  <c r="BF1103" i="1" s="1"/>
  <c r="AW1119" i="1"/>
  <c r="AJ1119" i="1"/>
  <c r="BF1119" i="1" s="1"/>
  <c r="AW1135" i="1"/>
  <c r="AJ1135" i="1"/>
  <c r="BF1135" i="1" s="1"/>
  <c r="AW1151" i="1"/>
  <c r="AJ1151" i="1"/>
  <c r="BF1151" i="1" s="1"/>
  <c r="AW1167" i="1"/>
  <c r="AJ1167" i="1"/>
  <c r="BF1167" i="1" s="1"/>
  <c r="AW1183" i="1"/>
  <c r="AJ1183" i="1"/>
  <c r="BF1183" i="1" s="1"/>
  <c r="AW1199" i="1"/>
  <c r="AJ1199" i="1"/>
  <c r="BF1199" i="1" s="1"/>
  <c r="AW1215" i="1"/>
  <c r="AJ1215" i="1"/>
  <c r="BF1215" i="1" s="1"/>
  <c r="AW1231" i="1"/>
  <c r="AJ1231" i="1"/>
  <c r="BF1231" i="1" s="1"/>
  <c r="AW1247" i="1"/>
  <c r="AJ1247" i="1"/>
  <c r="BF1247" i="1" s="1"/>
  <c r="AW1263" i="1"/>
  <c r="AJ1263" i="1"/>
  <c r="BF1263" i="1" s="1"/>
  <c r="AW1279" i="1"/>
  <c r="AJ1279" i="1"/>
  <c r="BF1279" i="1" s="1"/>
  <c r="AW1295" i="1"/>
  <c r="AJ1295" i="1"/>
  <c r="BF1295" i="1" s="1"/>
  <c r="AY3" i="1"/>
  <c r="AL3" i="1"/>
  <c r="BH3" i="1" s="1"/>
  <c r="AY19" i="1"/>
  <c r="AL19" i="1"/>
  <c r="BH19" i="1" s="1"/>
  <c r="AY35" i="1"/>
  <c r="AL35" i="1"/>
  <c r="BH35" i="1" s="1"/>
  <c r="AY51" i="1"/>
  <c r="AL51" i="1"/>
  <c r="BH51" i="1" s="1"/>
  <c r="AY67" i="1"/>
  <c r="AL67" i="1"/>
  <c r="BH67" i="1" s="1"/>
  <c r="AY83" i="1"/>
  <c r="AL83" i="1"/>
  <c r="BH83" i="1" s="1"/>
  <c r="AY99" i="1"/>
  <c r="AL99" i="1"/>
  <c r="BH99" i="1" s="1"/>
  <c r="AY115" i="1"/>
  <c r="AL115" i="1"/>
  <c r="BH115" i="1" s="1"/>
  <c r="AY131" i="1"/>
  <c r="AL131" i="1"/>
  <c r="BH131" i="1" s="1"/>
  <c r="AY147" i="1"/>
  <c r="AL147" i="1"/>
  <c r="BH147" i="1" s="1"/>
  <c r="AY163" i="1"/>
  <c r="AL163" i="1"/>
  <c r="BH163" i="1" s="1"/>
  <c r="AY179" i="1"/>
  <c r="AL179" i="1"/>
  <c r="BH179" i="1" s="1"/>
  <c r="AY195" i="1"/>
  <c r="AL195" i="1"/>
  <c r="BH195" i="1" s="1"/>
  <c r="AY211" i="1"/>
  <c r="AL211" i="1"/>
  <c r="BH211" i="1" s="1"/>
  <c r="AY227" i="1"/>
  <c r="AL227" i="1"/>
  <c r="BH227" i="1" s="1"/>
  <c r="AY243" i="1"/>
  <c r="AL243" i="1"/>
  <c r="BH243" i="1" s="1"/>
  <c r="AY259" i="1"/>
  <c r="AL259" i="1"/>
  <c r="BH259" i="1" s="1"/>
  <c r="AY275" i="1"/>
  <c r="AL275" i="1"/>
  <c r="BH275" i="1" s="1"/>
  <c r="AY291" i="1"/>
  <c r="AL291" i="1"/>
  <c r="BH291" i="1" s="1"/>
  <c r="AY307" i="1"/>
  <c r="AL307" i="1"/>
  <c r="BH307" i="1" s="1"/>
  <c r="AY323" i="1"/>
  <c r="AL323" i="1"/>
  <c r="BH323" i="1" s="1"/>
  <c r="AY339" i="1"/>
  <c r="AL339" i="1"/>
  <c r="BH339" i="1" s="1"/>
  <c r="AY355" i="1"/>
  <c r="AL355" i="1"/>
  <c r="BH355" i="1" s="1"/>
  <c r="AY371" i="1"/>
  <c r="AL371" i="1"/>
  <c r="BH371" i="1" s="1"/>
  <c r="AY387" i="1"/>
  <c r="AL387" i="1"/>
  <c r="BH387" i="1" s="1"/>
  <c r="AY403" i="1"/>
  <c r="AL403" i="1"/>
  <c r="BH403" i="1" s="1"/>
  <c r="AY419" i="1"/>
  <c r="AL419" i="1"/>
  <c r="BH419" i="1" s="1"/>
  <c r="AY435" i="1"/>
  <c r="AL435" i="1"/>
  <c r="BH435" i="1" s="1"/>
  <c r="AY451" i="1"/>
  <c r="AL451" i="1"/>
  <c r="BH451" i="1" s="1"/>
  <c r="AY467" i="1"/>
  <c r="AL467" i="1"/>
  <c r="BH467" i="1" s="1"/>
  <c r="AY483" i="1"/>
  <c r="AL483" i="1"/>
  <c r="BH483" i="1" s="1"/>
  <c r="AY499" i="1"/>
  <c r="AL499" i="1"/>
  <c r="BH499" i="1" s="1"/>
  <c r="AY515" i="1"/>
  <c r="AL515" i="1"/>
  <c r="BH515" i="1" s="1"/>
  <c r="AY531" i="1"/>
  <c r="AL531" i="1"/>
  <c r="BH531" i="1" s="1"/>
  <c r="AY547" i="1"/>
  <c r="AL547" i="1"/>
  <c r="BH547" i="1" s="1"/>
  <c r="AY563" i="1"/>
  <c r="AL563" i="1"/>
  <c r="BH563" i="1" s="1"/>
  <c r="AY579" i="1"/>
  <c r="AL579" i="1"/>
  <c r="BH579" i="1" s="1"/>
  <c r="AY595" i="1"/>
  <c r="AL595" i="1"/>
  <c r="BH595" i="1" s="1"/>
  <c r="AY611" i="1"/>
  <c r="AL611" i="1"/>
  <c r="BH611" i="1" s="1"/>
  <c r="AY627" i="1"/>
  <c r="AL627" i="1"/>
  <c r="BH627" i="1" s="1"/>
  <c r="AY643" i="1"/>
  <c r="AL643" i="1"/>
  <c r="BH643" i="1" s="1"/>
  <c r="AY659" i="1"/>
  <c r="AL659" i="1"/>
  <c r="BH659" i="1" s="1"/>
  <c r="AY675" i="1"/>
  <c r="AL675" i="1"/>
  <c r="BH675" i="1" s="1"/>
  <c r="AY691" i="1"/>
  <c r="AL691" i="1"/>
  <c r="BH691" i="1" s="1"/>
  <c r="AY707" i="1"/>
  <c r="AL707" i="1"/>
  <c r="BH707" i="1" s="1"/>
  <c r="AY723" i="1"/>
  <c r="AL723" i="1"/>
  <c r="BH723" i="1" s="1"/>
  <c r="AY739" i="1"/>
  <c r="AL739" i="1"/>
  <c r="BH739" i="1" s="1"/>
  <c r="AY755" i="1"/>
  <c r="AL755" i="1"/>
  <c r="BH755" i="1" s="1"/>
  <c r="AY771" i="1"/>
  <c r="AL771" i="1"/>
  <c r="BH771" i="1" s="1"/>
  <c r="AY787" i="1"/>
  <c r="AL787" i="1"/>
  <c r="BH787" i="1" s="1"/>
  <c r="AY803" i="1"/>
  <c r="AL803" i="1"/>
  <c r="BH803" i="1" s="1"/>
  <c r="AY819" i="1"/>
  <c r="AL819" i="1"/>
  <c r="BH819" i="1" s="1"/>
  <c r="AY835" i="1"/>
  <c r="AL835" i="1"/>
  <c r="BH835" i="1" s="1"/>
  <c r="AY851" i="1"/>
  <c r="AL851" i="1"/>
  <c r="BH851" i="1" s="1"/>
  <c r="AY867" i="1"/>
  <c r="AL867" i="1"/>
  <c r="BH867" i="1" s="1"/>
  <c r="AY883" i="1"/>
  <c r="AL883" i="1"/>
  <c r="BH883" i="1" s="1"/>
  <c r="AY899" i="1"/>
  <c r="AL899" i="1"/>
  <c r="BH899" i="1" s="1"/>
  <c r="AY915" i="1"/>
  <c r="AL915" i="1"/>
  <c r="BH915" i="1" s="1"/>
  <c r="AY931" i="1"/>
  <c r="AL931" i="1"/>
  <c r="BH931" i="1" s="1"/>
  <c r="AY947" i="1"/>
  <c r="AL947" i="1"/>
  <c r="BH947" i="1" s="1"/>
  <c r="AY963" i="1"/>
  <c r="AL963" i="1"/>
  <c r="BH963" i="1" s="1"/>
  <c r="AY979" i="1"/>
  <c r="AL979" i="1"/>
  <c r="BH979" i="1" s="1"/>
  <c r="AY995" i="1"/>
  <c r="AL995" i="1"/>
  <c r="BH995" i="1" s="1"/>
  <c r="AY1011" i="1"/>
  <c r="AL1011" i="1"/>
  <c r="BH1011" i="1" s="1"/>
  <c r="AY1027" i="1"/>
  <c r="AL1027" i="1"/>
  <c r="BH1027" i="1" s="1"/>
  <c r="AY1043" i="1"/>
  <c r="AL1043" i="1"/>
  <c r="BH1043" i="1" s="1"/>
  <c r="AY1059" i="1"/>
  <c r="AL1059" i="1"/>
  <c r="BH1059" i="1" s="1"/>
  <c r="AY1075" i="1"/>
  <c r="AL1075" i="1"/>
  <c r="BH1075" i="1" s="1"/>
  <c r="AY1091" i="1"/>
  <c r="AL1091" i="1"/>
  <c r="BH1091" i="1" s="1"/>
  <c r="AY1107" i="1"/>
  <c r="AL1107" i="1"/>
  <c r="BH1107" i="1" s="1"/>
  <c r="AY1123" i="1"/>
  <c r="AL1123" i="1"/>
  <c r="BH1123" i="1" s="1"/>
  <c r="AY1139" i="1"/>
  <c r="AL1139" i="1"/>
  <c r="BH1139" i="1" s="1"/>
  <c r="AY1155" i="1"/>
  <c r="AL1155" i="1"/>
  <c r="BH1155" i="1" s="1"/>
  <c r="AY1171" i="1"/>
  <c r="AL1171" i="1"/>
  <c r="BH1171" i="1" s="1"/>
  <c r="AY1187" i="1"/>
  <c r="AL1187" i="1"/>
  <c r="BH1187" i="1" s="1"/>
  <c r="AY1203" i="1"/>
  <c r="AL1203" i="1"/>
  <c r="BH1203" i="1" s="1"/>
  <c r="AY1219" i="1"/>
  <c r="AL1219" i="1"/>
  <c r="BH1219" i="1" s="1"/>
  <c r="AY1235" i="1"/>
  <c r="AL1235" i="1"/>
  <c r="BH1235" i="1" s="1"/>
  <c r="AY1251" i="1"/>
  <c r="AL1251" i="1"/>
  <c r="BH1251" i="1" s="1"/>
  <c r="AY1267" i="1"/>
  <c r="AL1267" i="1"/>
  <c r="BH1267" i="1" s="1"/>
  <c r="AY1283" i="1"/>
  <c r="AL1283" i="1"/>
  <c r="BH1283" i="1" s="1"/>
  <c r="AY1299" i="1"/>
  <c r="AL1299" i="1"/>
  <c r="BH1299" i="1" s="1"/>
  <c r="M53" i="3"/>
  <c r="AA53" i="3"/>
  <c r="AD226" i="1"/>
  <c r="Y226" i="1"/>
  <c r="AM5" i="1"/>
  <c r="BI5" i="1" s="1"/>
  <c r="AZ5" i="1"/>
  <c r="AM21" i="1"/>
  <c r="BI21" i="1" s="1"/>
  <c r="AZ21" i="1"/>
  <c r="AM37" i="1"/>
  <c r="BI37" i="1" s="1"/>
  <c r="AZ37" i="1"/>
  <c r="AM53" i="1"/>
  <c r="BI53" i="1" s="1"/>
  <c r="AZ53" i="1"/>
  <c r="Y69" i="1"/>
  <c r="AD69" i="1"/>
  <c r="AM85" i="1"/>
  <c r="BI85" i="1" s="1"/>
  <c r="AZ85" i="1"/>
  <c r="AD101" i="1"/>
  <c r="Y101" i="1"/>
  <c r="AM117" i="1"/>
  <c r="BI117" i="1" s="1"/>
  <c r="AZ117" i="1"/>
  <c r="AM133" i="1"/>
  <c r="BI133" i="1" s="1"/>
  <c r="AZ133" i="1"/>
  <c r="AD149" i="1"/>
  <c r="Y149" i="1"/>
  <c r="AM165" i="1"/>
  <c r="BI165" i="1" s="1"/>
  <c r="AZ165" i="1"/>
  <c r="AM181" i="1"/>
  <c r="BI181" i="1" s="1"/>
  <c r="AZ181" i="1"/>
  <c r="AD197" i="1"/>
  <c r="Y197" i="1"/>
  <c r="AM213" i="1"/>
  <c r="BI213" i="1" s="1"/>
  <c r="AZ213" i="1"/>
  <c r="AD229" i="1"/>
  <c r="Y229" i="1"/>
  <c r="AM245" i="1"/>
  <c r="BI245" i="1" s="1"/>
  <c r="AZ245" i="1"/>
  <c r="AM261" i="1"/>
  <c r="BI261" i="1" s="1"/>
  <c r="AZ261" i="1"/>
  <c r="AM277" i="1"/>
  <c r="BI277" i="1" s="1"/>
  <c r="AZ277" i="1"/>
  <c r="AM293" i="1"/>
  <c r="BI293" i="1" s="1"/>
  <c r="AZ293" i="1"/>
  <c r="AZ309" i="1"/>
  <c r="AM309" i="1"/>
  <c r="BI309" i="1" s="1"/>
  <c r="AZ325" i="1"/>
  <c r="AM325" i="1"/>
  <c r="BI325" i="1" s="1"/>
  <c r="AM341" i="1"/>
  <c r="BI341" i="1" s="1"/>
  <c r="AZ341" i="1"/>
  <c r="AM357" i="1"/>
  <c r="BI357" i="1" s="1"/>
  <c r="AZ357" i="1"/>
  <c r="AD373" i="1"/>
  <c r="Y373" i="1"/>
  <c r="AM389" i="1"/>
  <c r="BI389" i="1" s="1"/>
  <c r="AZ389" i="1"/>
  <c r="AM405" i="1"/>
  <c r="BI405" i="1" s="1"/>
  <c r="AZ405" i="1"/>
  <c r="AM421" i="1"/>
  <c r="BI421" i="1" s="1"/>
  <c r="AZ421" i="1"/>
  <c r="AM437" i="1"/>
  <c r="BI437" i="1" s="1"/>
  <c r="AZ437" i="1"/>
  <c r="AM453" i="1"/>
  <c r="BI453" i="1" s="1"/>
  <c r="AZ453" i="1"/>
  <c r="AM469" i="1"/>
  <c r="BI469" i="1" s="1"/>
  <c r="AZ469" i="1"/>
  <c r="AM485" i="1"/>
  <c r="BI485" i="1" s="1"/>
  <c r="AZ485" i="1"/>
  <c r="AM501" i="1"/>
  <c r="BI501" i="1" s="1"/>
  <c r="AZ501" i="1"/>
  <c r="AD517" i="1"/>
  <c r="Y517" i="1"/>
  <c r="AD533" i="1"/>
  <c r="Y533" i="1"/>
  <c r="AM549" i="1"/>
  <c r="BI549" i="1" s="1"/>
  <c r="AZ549" i="1"/>
  <c r="AD565" i="1"/>
  <c r="Y565" i="1"/>
  <c r="Y581" i="1"/>
  <c r="AD581" i="1"/>
  <c r="Y597" i="1"/>
  <c r="AD597" i="1"/>
  <c r="AZ613" i="1"/>
  <c r="AM613" i="1"/>
  <c r="BI613" i="1" s="1"/>
  <c r="AM629" i="1"/>
  <c r="BI629" i="1" s="1"/>
  <c r="AZ629" i="1"/>
  <c r="AM645" i="1"/>
  <c r="BI645" i="1" s="1"/>
  <c r="AZ645" i="1"/>
  <c r="AZ661" i="1"/>
  <c r="AM661" i="1"/>
  <c r="BI661" i="1" s="1"/>
  <c r="AD677" i="1"/>
  <c r="Y677" i="1"/>
  <c r="AD693" i="1"/>
  <c r="Y693" i="1"/>
  <c r="AM709" i="1"/>
  <c r="BI709" i="1" s="1"/>
  <c r="AZ709" i="1"/>
  <c r="AM725" i="1"/>
  <c r="BI725" i="1" s="1"/>
  <c r="AZ725" i="1"/>
  <c r="AM741" i="1"/>
  <c r="BI741" i="1" s="1"/>
  <c r="AZ741" i="1"/>
  <c r="AZ757" i="1"/>
  <c r="AM757" i="1"/>
  <c r="BI757" i="1" s="1"/>
  <c r="AM773" i="1"/>
  <c r="BI773" i="1" s="1"/>
  <c r="AZ773" i="1"/>
  <c r="AM789" i="1"/>
  <c r="BI789" i="1" s="1"/>
  <c r="AZ789" i="1"/>
  <c r="AM805" i="1"/>
  <c r="BI805" i="1" s="1"/>
  <c r="AZ805" i="1"/>
  <c r="AM821" i="1"/>
  <c r="BI821" i="1" s="1"/>
  <c r="AZ821" i="1"/>
  <c r="AD837" i="1"/>
  <c r="Y837" i="1"/>
  <c r="AD853" i="1"/>
  <c r="Y853" i="1"/>
  <c r="AD869" i="1"/>
  <c r="Y869" i="1"/>
  <c r="AD885" i="1"/>
  <c r="Y885" i="1"/>
  <c r="AD901" i="1"/>
  <c r="Y901" i="1"/>
  <c r="AD917" i="1"/>
  <c r="Y917" i="1"/>
  <c r="AD933" i="1"/>
  <c r="Y933" i="1"/>
  <c r="AD949" i="1"/>
  <c r="Y949" i="1"/>
  <c r="AD965" i="1"/>
  <c r="Y965" i="1"/>
  <c r="AD981" i="1"/>
  <c r="Y981" i="1"/>
  <c r="Y997" i="1"/>
  <c r="AD997" i="1"/>
  <c r="Y1013" i="1"/>
  <c r="AD1013" i="1"/>
  <c r="Y1029" i="1"/>
  <c r="AD1029" i="1"/>
  <c r="Y1045" i="1"/>
  <c r="AD1045" i="1"/>
  <c r="Y1061" i="1"/>
  <c r="AD1061" i="1"/>
  <c r="Y1077" i="1"/>
  <c r="AD1077" i="1"/>
  <c r="AD1093" i="1"/>
  <c r="Y1093" i="1"/>
  <c r="AD1109" i="1"/>
  <c r="Y1109" i="1"/>
  <c r="AD1125" i="1"/>
  <c r="Y1125" i="1"/>
  <c r="AD1141" i="1"/>
  <c r="Y1141" i="1"/>
  <c r="AD1157" i="1"/>
  <c r="Y1157" i="1"/>
  <c r="AD1173" i="1"/>
  <c r="Y1173" i="1"/>
  <c r="AD1189" i="1"/>
  <c r="Y1189" i="1"/>
  <c r="AD1205" i="1"/>
  <c r="Y1205" i="1"/>
  <c r="AD1221" i="1"/>
  <c r="Y1221" i="1"/>
  <c r="AD1237" i="1"/>
  <c r="Y1237" i="1"/>
  <c r="AD1253" i="1"/>
  <c r="Y1253" i="1"/>
  <c r="AD1269" i="1"/>
  <c r="Y1269" i="1"/>
  <c r="AD1285" i="1"/>
  <c r="Y1285" i="1"/>
  <c r="AD1301" i="1"/>
  <c r="Y1301" i="1"/>
  <c r="AK8" i="1"/>
  <c r="BG8" i="1" s="1"/>
  <c r="AX8" i="1"/>
  <c r="AK24" i="1"/>
  <c r="BG24" i="1" s="1"/>
  <c r="AX24" i="1"/>
  <c r="AK40" i="1"/>
  <c r="BG40" i="1" s="1"/>
  <c r="AX40" i="1"/>
  <c r="AK56" i="1"/>
  <c r="BG56" i="1" s="1"/>
  <c r="AX56" i="1"/>
  <c r="AB72" i="1"/>
  <c r="Z72" i="1"/>
  <c r="AK88" i="1"/>
  <c r="BG88" i="1" s="1"/>
  <c r="AX88" i="1"/>
  <c r="AK104" i="1"/>
  <c r="BG104" i="1" s="1"/>
  <c r="AX104" i="1"/>
  <c r="AK120" i="1"/>
  <c r="BG120" i="1" s="1"/>
  <c r="AX120" i="1"/>
  <c r="AK136" i="1"/>
  <c r="BG136" i="1" s="1"/>
  <c r="AX136" i="1"/>
  <c r="AK152" i="1"/>
  <c r="BG152" i="1" s="1"/>
  <c r="AX152" i="1"/>
  <c r="AB168" i="1"/>
  <c r="Z168" i="1"/>
  <c r="AB184" i="1"/>
  <c r="Z184" i="1"/>
  <c r="AK200" i="1"/>
  <c r="BG200" i="1" s="1"/>
  <c r="AX200" i="1"/>
  <c r="AK216" i="1"/>
  <c r="BG216" i="1" s="1"/>
  <c r="AX216" i="1"/>
  <c r="AK232" i="1"/>
  <c r="BG232" i="1" s="1"/>
  <c r="AX232" i="1"/>
  <c r="Z248" i="1"/>
  <c r="AB248" i="1"/>
  <c r="AK264" i="1"/>
  <c r="BG264" i="1" s="1"/>
  <c r="AX264" i="1"/>
  <c r="AK280" i="1"/>
  <c r="BG280" i="1" s="1"/>
  <c r="AX280" i="1"/>
  <c r="AK296" i="1"/>
  <c r="BG296" i="1" s="1"/>
  <c r="AX296" i="1"/>
  <c r="AB312" i="1"/>
  <c r="Z312" i="1"/>
  <c r="Z328" i="1"/>
  <c r="AB328" i="1"/>
  <c r="AK344" i="1"/>
  <c r="BG344" i="1" s="1"/>
  <c r="AX344" i="1"/>
  <c r="AB360" i="1"/>
  <c r="Z360" i="1"/>
  <c r="AB376" i="1"/>
  <c r="Z376" i="1"/>
  <c r="AB392" i="1"/>
  <c r="Z392" i="1"/>
  <c r="AB408" i="1"/>
  <c r="Z408" i="1"/>
  <c r="Z424" i="1"/>
  <c r="AB424" i="1"/>
  <c r="AB440" i="1"/>
  <c r="Z440" i="1"/>
  <c r="AB456" i="1"/>
  <c r="Z456" i="1"/>
  <c r="AB472" i="1"/>
  <c r="Z472" i="1"/>
  <c r="Z488" i="1"/>
  <c r="AB488" i="1"/>
  <c r="AB504" i="1"/>
  <c r="Z504" i="1"/>
  <c r="AB520" i="1"/>
  <c r="Z520" i="1"/>
  <c r="Z536" i="1"/>
  <c r="AB536" i="1"/>
  <c r="AB552" i="1"/>
  <c r="Z552" i="1"/>
  <c r="AB568" i="1"/>
  <c r="Z568" i="1"/>
  <c r="AB584" i="1"/>
  <c r="Z584" i="1"/>
  <c r="AB600" i="1"/>
  <c r="Z600" i="1"/>
  <c r="AB616" i="1"/>
  <c r="Z616" i="1"/>
  <c r="Z632" i="1"/>
  <c r="AB632" i="1"/>
  <c r="Z648" i="1"/>
  <c r="AB648" i="1"/>
  <c r="AB664" i="1"/>
  <c r="Z664" i="1"/>
  <c r="AB680" i="1"/>
  <c r="Z680" i="1"/>
  <c r="Z696" i="1"/>
  <c r="AB696" i="1"/>
  <c r="AB712" i="1"/>
  <c r="Z712" i="1"/>
  <c r="AB728" i="1"/>
  <c r="Z728" i="1"/>
  <c r="Z744" i="1"/>
  <c r="AB744" i="1"/>
  <c r="AB760" i="1"/>
  <c r="Z760" i="1"/>
  <c r="AB776" i="1"/>
  <c r="Z776" i="1"/>
  <c r="Z792" i="1"/>
  <c r="AB792" i="1"/>
  <c r="Z808" i="1"/>
  <c r="AB808" i="1"/>
  <c r="AB824" i="1"/>
  <c r="Z824" i="1"/>
  <c r="Z840" i="1"/>
  <c r="AB840" i="1"/>
  <c r="Z856" i="1"/>
  <c r="AB856" i="1"/>
  <c r="AB872" i="1"/>
  <c r="Z872" i="1"/>
  <c r="AB888" i="1"/>
  <c r="Z888" i="1"/>
  <c r="AB904" i="1"/>
  <c r="Z904" i="1"/>
  <c r="AB920" i="1"/>
  <c r="Z920" i="1"/>
  <c r="AB936" i="1"/>
  <c r="Z936" i="1"/>
  <c r="AB952" i="1"/>
  <c r="Z952" i="1"/>
  <c r="AB968" i="1"/>
  <c r="Z968" i="1"/>
  <c r="AB984" i="1"/>
  <c r="Z984" i="1"/>
  <c r="AB1000" i="1"/>
  <c r="Z1000" i="1"/>
  <c r="AB1016" i="1"/>
  <c r="Z1016" i="1"/>
  <c r="AB1032" i="1"/>
  <c r="Z1032" i="1"/>
  <c r="AB1048" i="1"/>
  <c r="Z1048" i="1"/>
  <c r="AB1064" i="1"/>
  <c r="Z1064" i="1"/>
  <c r="AB1080" i="1"/>
  <c r="Z1080" i="1"/>
  <c r="AB1096" i="1"/>
  <c r="Z1096" i="1"/>
  <c r="AB1112" i="1"/>
  <c r="Z1112" i="1"/>
  <c r="AB1128" i="1"/>
  <c r="Z1128" i="1"/>
  <c r="AB1144" i="1"/>
  <c r="Z1144" i="1"/>
  <c r="AB1160" i="1"/>
  <c r="Z1160" i="1"/>
  <c r="AB1176" i="1"/>
  <c r="Z1176" i="1"/>
  <c r="AB1192" i="1"/>
  <c r="Z1192" i="1"/>
  <c r="AB1208" i="1"/>
  <c r="Z1208" i="1"/>
  <c r="Z1224" i="1"/>
  <c r="AB1224" i="1"/>
  <c r="AB1240" i="1"/>
  <c r="Z1240" i="1"/>
  <c r="AB1256" i="1"/>
  <c r="Z1256" i="1"/>
  <c r="AB1272" i="1"/>
  <c r="Z1272" i="1"/>
  <c r="AB1288" i="1"/>
  <c r="Z1288" i="1"/>
  <c r="AB1304" i="1"/>
  <c r="Z1304" i="1"/>
  <c r="AW16" i="1"/>
  <c r="AJ16" i="1"/>
  <c r="BF16" i="1" s="1"/>
  <c r="AW32" i="1"/>
  <c r="AJ32" i="1"/>
  <c r="BF32" i="1" s="1"/>
  <c r="AW48" i="1"/>
  <c r="AJ48" i="1"/>
  <c r="BF48" i="1" s="1"/>
  <c r="AW64" i="1"/>
  <c r="AJ64" i="1"/>
  <c r="BF64" i="1" s="1"/>
  <c r="AW80" i="1"/>
  <c r="AJ80" i="1"/>
  <c r="BF80" i="1" s="1"/>
  <c r="AW96" i="1"/>
  <c r="AJ96" i="1"/>
  <c r="BF96" i="1" s="1"/>
  <c r="AW112" i="1"/>
  <c r="AJ112" i="1"/>
  <c r="BF112" i="1" s="1"/>
  <c r="AW128" i="1"/>
  <c r="AJ128" i="1"/>
  <c r="BF128" i="1" s="1"/>
  <c r="AW144" i="1"/>
  <c r="AJ144" i="1"/>
  <c r="BF144" i="1" s="1"/>
  <c r="AW160" i="1"/>
  <c r="AJ160" i="1"/>
  <c r="BF160" i="1" s="1"/>
  <c r="AW176" i="1"/>
  <c r="AJ176" i="1"/>
  <c r="BF176" i="1" s="1"/>
  <c r="AW192" i="1"/>
  <c r="AJ192" i="1"/>
  <c r="BF192" i="1" s="1"/>
  <c r="AW208" i="1"/>
  <c r="AJ208" i="1"/>
  <c r="BF208" i="1" s="1"/>
  <c r="AW224" i="1"/>
  <c r="AJ224" i="1"/>
  <c r="BF224" i="1" s="1"/>
  <c r="AW240" i="1"/>
  <c r="AJ240" i="1"/>
  <c r="BF240" i="1" s="1"/>
  <c r="AW256" i="1"/>
  <c r="AJ256" i="1"/>
  <c r="BF256" i="1" s="1"/>
  <c r="AW272" i="1"/>
  <c r="AJ272" i="1"/>
  <c r="BF272" i="1" s="1"/>
  <c r="AW288" i="1"/>
  <c r="AJ288" i="1"/>
  <c r="BF288" i="1" s="1"/>
  <c r="AW304" i="1"/>
  <c r="AJ304" i="1"/>
  <c r="BF304" i="1" s="1"/>
  <c r="AW320" i="1"/>
  <c r="AJ320" i="1"/>
  <c r="BF320" i="1" s="1"/>
  <c r="AW336" i="1"/>
  <c r="AJ336" i="1"/>
  <c r="BF336" i="1" s="1"/>
  <c r="AW352" i="1"/>
  <c r="AJ352" i="1"/>
  <c r="BF352" i="1" s="1"/>
  <c r="AW368" i="1"/>
  <c r="AJ368" i="1"/>
  <c r="BF368" i="1" s="1"/>
  <c r="AW384" i="1"/>
  <c r="AJ384" i="1"/>
  <c r="BF384" i="1" s="1"/>
  <c r="AW400" i="1"/>
  <c r="AJ400" i="1"/>
  <c r="BF400" i="1" s="1"/>
  <c r="AW416" i="1"/>
  <c r="AJ416" i="1"/>
  <c r="BF416" i="1" s="1"/>
  <c r="AW432" i="1"/>
  <c r="AJ432" i="1"/>
  <c r="BF432" i="1" s="1"/>
  <c r="AW448" i="1"/>
  <c r="AJ448" i="1"/>
  <c r="BF448" i="1" s="1"/>
  <c r="AW464" i="1"/>
  <c r="AJ464" i="1"/>
  <c r="BF464" i="1" s="1"/>
  <c r="AW480" i="1"/>
  <c r="AJ480" i="1"/>
  <c r="BF480" i="1" s="1"/>
  <c r="AW496" i="1"/>
  <c r="AJ496" i="1"/>
  <c r="BF496" i="1" s="1"/>
  <c r="AW512" i="1"/>
  <c r="AJ512" i="1"/>
  <c r="BF512" i="1" s="1"/>
  <c r="AW528" i="1"/>
  <c r="AJ528" i="1"/>
  <c r="BF528" i="1" s="1"/>
  <c r="AW544" i="1"/>
  <c r="AJ544" i="1"/>
  <c r="BF544" i="1" s="1"/>
  <c r="AW560" i="1"/>
  <c r="AJ560" i="1"/>
  <c r="BF560" i="1" s="1"/>
  <c r="AW576" i="1"/>
  <c r="AJ576" i="1"/>
  <c r="BF576" i="1" s="1"/>
  <c r="AW592" i="1"/>
  <c r="AJ592" i="1"/>
  <c r="BF592" i="1" s="1"/>
  <c r="AW608" i="1"/>
  <c r="AJ608" i="1"/>
  <c r="BF608" i="1" s="1"/>
  <c r="AW624" i="1"/>
  <c r="AJ624" i="1"/>
  <c r="BF624" i="1" s="1"/>
  <c r="AW640" i="1"/>
  <c r="AJ640" i="1"/>
  <c r="BF640" i="1" s="1"/>
  <c r="AW656" i="1"/>
  <c r="AJ656" i="1"/>
  <c r="BF656" i="1" s="1"/>
  <c r="AW672" i="1"/>
  <c r="AJ672" i="1"/>
  <c r="BF672" i="1" s="1"/>
  <c r="AW688" i="1"/>
  <c r="AJ688" i="1"/>
  <c r="BF688" i="1" s="1"/>
  <c r="AW704" i="1"/>
  <c r="AJ704" i="1"/>
  <c r="BF704" i="1" s="1"/>
  <c r="AW720" i="1"/>
  <c r="AJ720" i="1"/>
  <c r="BF720" i="1" s="1"/>
  <c r="AW736" i="1"/>
  <c r="AJ736" i="1"/>
  <c r="BF736" i="1" s="1"/>
  <c r="AW752" i="1"/>
  <c r="AJ752" i="1"/>
  <c r="BF752" i="1" s="1"/>
  <c r="AW768" i="1"/>
  <c r="AJ768" i="1"/>
  <c r="BF768" i="1" s="1"/>
  <c r="AW784" i="1"/>
  <c r="AJ784" i="1"/>
  <c r="BF784" i="1" s="1"/>
  <c r="AW800" i="1"/>
  <c r="AJ800" i="1"/>
  <c r="BF800" i="1" s="1"/>
  <c r="AW816" i="1"/>
  <c r="AJ816" i="1"/>
  <c r="BF816" i="1" s="1"/>
  <c r="AW832" i="1"/>
  <c r="AJ832" i="1"/>
  <c r="BF832" i="1" s="1"/>
  <c r="AW848" i="1"/>
  <c r="AJ848" i="1"/>
  <c r="BF848" i="1" s="1"/>
  <c r="AW864" i="1"/>
  <c r="AJ864" i="1"/>
  <c r="BF864" i="1" s="1"/>
  <c r="AW880" i="1"/>
  <c r="AJ880" i="1"/>
  <c r="BF880" i="1" s="1"/>
  <c r="AW896" i="1"/>
  <c r="AJ896" i="1"/>
  <c r="BF896" i="1" s="1"/>
  <c r="AW912" i="1"/>
  <c r="AJ912" i="1"/>
  <c r="BF912" i="1" s="1"/>
  <c r="AW928" i="1"/>
  <c r="AJ928" i="1"/>
  <c r="BF928" i="1" s="1"/>
  <c r="AW944" i="1"/>
  <c r="AJ944" i="1"/>
  <c r="BF944" i="1" s="1"/>
  <c r="AW960" i="1"/>
  <c r="AJ960" i="1"/>
  <c r="BF960" i="1" s="1"/>
  <c r="AW976" i="1"/>
  <c r="AJ976" i="1"/>
  <c r="BF976" i="1" s="1"/>
  <c r="AW992" i="1"/>
  <c r="AJ992" i="1"/>
  <c r="BF992" i="1" s="1"/>
  <c r="AW1008" i="1"/>
  <c r="AJ1008" i="1"/>
  <c r="BF1008" i="1" s="1"/>
  <c r="AW1024" i="1"/>
  <c r="AJ1024" i="1"/>
  <c r="BF1024" i="1" s="1"/>
  <c r="AW1040" i="1"/>
  <c r="AJ1040" i="1"/>
  <c r="BF1040" i="1" s="1"/>
  <c r="AW1056" i="1"/>
  <c r="AJ1056" i="1"/>
  <c r="BF1056" i="1" s="1"/>
  <c r="AW1072" i="1"/>
  <c r="AJ1072" i="1"/>
  <c r="BF1072" i="1" s="1"/>
  <c r="AW1088" i="1"/>
  <c r="AJ1088" i="1"/>
  <c r="BF1088" i="1" s="1"/>
  <c r="AW1104" i="1"/>
  <c r="AJ1104" i="1"/>
  <c r="BF1104" i="1" s="1"/>
  <c r="AW1120" i="1"/>
  <c r="AJ1120" i="1"/>
  <c r="BF1120" i="1" s="1"/>
  <c r="AW1136" i="1"/>
  <c r="AJ1136" i="1"/>
  <c r="BF1136" i="1" s="1"/>
  <c r="AW1152" i="1"/>
  <c r="AJ1152" i="1"/>
  <c r="BF1152" i="1" s="1"/>
  <c r="AW1168" i="1"/>
  <c r="AJ1168" i="1"/>
  <c r="BF1168" i="1" s="1"/>
  <c r="AW1184" i="1"/>
  <c r="AJ1184" i="1"/>
  <c r="BF1184" i="1" s="1"/>
  <c r="AW1200" i="1"/>
  <c r="AJ1200" i="1"/>
  <c r="BF1200" i="1" s="1"/>
  <c r="AW1216" i="1"/>
  <c r="AJ1216" i="1"/>
  <c r="BF1216" i="1" s="1"/>
  <c r="AW1232" i="1"/>
  <c r="AJ1232" i="1"/>
  <c r="BF1232" i="1" s="1"/>
  <c r="AW1248" i="1"/>
  <c r="AJ1248" i="1"/>
  <c r="BF1248" i="1" s="1"/>
  <c r="AW1264" i="1"/>
  <c r="AJ1264" i="1"/>
  <c r="BF1264" i="1" s="1"/>
  <c r="AW1280" i="1"/>
  <c r="AJ1280" i="1"/>
  <c r="BF1280" i="1" s="1"/>
  <c r="AW1296" i="1"/>
  <c r="AJ1296" i="1"/>
  <c r="BF1296" i="1" s="1"/>
  <c r="AY4" i="1"/>
  <c r="AL4" i="1"/>
  <c r="BH4" i="1" s="1"/>
  <c r="AY20" i="1"/>
  <c r="AL20" i="1"/>
  <c r="BH20" i="1" s="1"/>
  <c r="AY36" i="1"/>
  <c r="AL36" i="1"/>
  <c r="BH36" i="1" s="1"/>
  <c r="AY52" i="1"/>
  <c r="AL52" i="1"/>
  <c r="BH52" i="1" s="1"/>
  <c r="AY68" i="1"/>
  <c r="AL68" i="1"/>
  <c r="BH68" i="1" s="1"/>
  <c r="AY84" i="1"/>
  <c r="AL84" i="1"/>
  <c r="BH84" i="1" s="1"/>
  <c r="AY100" i="1"/>
  <c r="AL100" i="1"/>
  <c r="BH100" i="1" s="1"/>
  <c r="AY116" i="1"/>
  <c r="AL116" i="1"/>
  <c r="BH116" i="1" s="1"/>
  <c r="AY132" i="1"/>
  <c r="AL132" i="1"/>
  <c r="BH132" i="1" s="1"/>
  <c r="AY148" i="1"/>
  <c r="AL148" i="1"/>
  <c r="BH148" i="1" s="1"/>
  <c r="AY164" i="1"/>
  <c r="AL164" i="1"/>
  <c r="BH164" i="1" s="1"/>
  <c r="AY180" i="1"/>
  <c r="AL180" i="1"/>
  <c r="BH180" i="1" s="1"/>
  <c r="AY196" i="1"/>
  <c r="AL196" i="1"/>
  <c r="BH196" i="1" s="1"/>
  <c r="AY212" i="1"/>
  <c r="AL212" i="1"/>
  <c r="BH212" i="1" s="1"/>
  <c r="AY228" i="1"/>
  <c r="AL228" i="1"/>
  <c r="BH228" i="1" s="1"/>
  <c r="AY244" i="1"/>
  <c r="AL244" i="1"/>
  <c r="BH244" i="1" s="1"/>
  <c r="AY260" i="1"/>
  <c r="AL260" i="1"/>
  <c r="BH260" i="1" s="1"/>
  <c r="AY276" i="1"/>
  <c r="AL276" i="1"/>
  <c r="BH276" i="1" s="1"/>
  <c r="AY292" i="1"/>
  <c r="AL292" i="1"/>
  <c r="BH292" i="1" s="1"/>
  <c r="AY308" i="1"/>
  <c r="AL308" i="1"/>
  <c r="BH308" i="1" s="1"/>
  <c r="AY324" i="1"/>
  <c r="AL324" i="1"/>
  <c r="BH324" i="1" s="1"/>
  <c r="AY340" i="1"/>
  <c r="AL340" i="1"/>
  <c r="BH340" i="1" s="1"/>
  <c r="AY356" i="1"/>
  <c r="AL356" i="1"/>
  <c r="BH356" i="1" s="1"/>
  <c r="AY372" i="1"/>
  <c r="AL372" i="1"/>
  <c r="BH372" i="1" s="1"/>
  <c r="AY388" i="1"/>
  <c r="AL388" i="1"/>
  <c r="BH388" i="1" s="1"/>
  <c r="AY404" i="1"/>
  <c r="AL404" i="1"/>
  <c r="BH404" i="1" s="1"/>
  <c r="AY420" i="1"/>
  <c r="AL420" i="1"/>
  <c r="BH420" i="1" s="1"/>
  <c r="AY436" i="1"/>
  <c r="AL436" i="1"/>
  <c r="BH436" i="1" s="1"/>
  <c r="AY452" i="1"/>
  <c r="AL452" i="1"/>
  <c r="BH452" i="1" s="1"/>
  <c r="AY468" i="1"/>
  <c r="AL468" i="1"/>
  <c r="BH468" i="1" s="1"/>
  <c r="AY484" i="1"/>
  <c r="AL484" i="1"/>
  <c r="BH484" i="1" s="1"/>
  <c r="AY500" i="1"/>
  <c r="AL500" i="1"/>
  <c r="BH500" i="1" s="1"/>
  <c r="AY516" i="1"/>
  <c r="AL516" i="1"/>
  <c r="BH516" i="1" s="1"/>
  <c r="AY532" i="1"/>
  <c r="AL532" i="1"/>
  <c r="BH532" i="1" s="1"/>
  <c r="AY548" i="1"/>
  <c r="AL548" i="1"/>
  <c r="BH548" i="1" s="1"/>
  <c r="AY564" i="1"/>
  <c r="AL564" i="1"/>
  <c r="BH564" i="1" s="1"/>
  <c r="AY580" i="1"/>
  <c r="AL580" i="1"/>
  <c r="BH580" i="1" s="1"/>
  <c r="AY596" i="1"/>
  <c r="AL596" i="1"/>
  <c r="BH596" i="1" s="1"/>
  <c r="AY612" i="1"/>
  <c r="AL612" i="1"/>
  <c r="BH612" i="1" s="1"/>
  <c r="AY628" i="1"/>
  <c r="AL628" i="1"/>
  <c r="BH628" i="1" s="1"/>
  <c r="AY644" i="1"/>
  <c r="AL644" i="1"/>
  <c r="BH644" i="1" s="1"/>
  <c r="AY660" i="1"/>
  <c r="AL660" i="1"/>
  <c r="BH660" i="1" s="1"/>
  <c r="AY676" i="1"/>
  <c r="AL676" i="1"/>
  <c r="BH676" i="1" s="1"/>
  <c r="AY692" i="1"/>
  <c r="AL692" i="1"/>
  <c r="BH692" i="1" s="1"/>
  <c r="AY708" i="1"/>
  <c r="AL708" i="1"/>
  <c r="BH708" i="1" s="1"/>
  <c r="AY724" i="1"/>
  <c r="AL724" i="1"/>
  <c r="BH724" i="1" s="1"/>
  <c r="AY740" i="1"/>
  <c r="AL740" i="1"/>
  <c r="BH740" i="1" s="1"/>
  <c r="AY756" i="1"/>
  <c r="AL756" i="1"/>
  <c r="BH756" i="1" s="1"/>
  <c r="AY772" i="1"/>
  <c r="AL772" i="1"/>
  <c r="BH772" i="1" s="1"/>
  <c r="AY788" i="1"/>
  <c r="AL788" i="1"/>
  <c r="BH788" i="1" s="1"/>
  <c r="AY804" i="1"/>
  <c r="AL804" i="1"/>
  <c r="BH804" i="1" s="1"/>
  <c r="AY820" i="1"/>
  <c r="AL820" i="1"/>
  <c r="BH820" i="1" s="1"/>
  <c r="AY836" i="1"/>
  <c r="AL836" i="1"/>
  <c r="BH836" i="1" s="1"/>
  <c r="AY852" i="1"/>
  <c r="AL852" i="1"/>
  <c r="BH852" i="1" s="1"/>
  <c r="AY868" i="1"/>
  <c r="AL868" i="1"/>
  <c r="BH868" i="1" s="1"/>
  <c r="AY884" i="1"/>
  <c r="AL884" i="1"/>
  <c r="BH884" i="1" s="1"/>
  <c r="AY900" i="1"/>
  <c r="AL900" i="1"/>
  <c r="BH900" i="1" s="1"/>
  <c r="AY916" i="1"/>
  <c r="AL916" i="1"/>
  <c r="BH916" i="1" s="1"/>
  <c r="AY932" i="1"/>
  <c r="AL932" i="1"/>
  <c r="BH932" i="1" s="1"/>
  <c r="AY948" i="1"/>
  <c r="AL948" i="1"/>
  <c r="BH948" i="1" s="1"/>
  <c r="AY964" i="1"/>
  <c r="AL964" i="1"/>
  <c r="BH964" i="1" s="1"/>
  <c r="AY980" i="1"/>
  <c r="AL980" i="1"/>
  <c r="BH980" i="1" s="1"/>
  <c r="AY996" i="1"/>
  <c r="AL996" i="1"/>
  <c r="BH996" i="1" s="1"/>
  <c r="AY1012" i="1"/>
  <c r="AL1012" i="1"/>
  <c r="BH1012" i="1" s="1"/>
  <c r="AY1028" i="1"/>
  <c r="AL1028" i="1"/>
  <c r="BH1028" i="1" s="1"/>
  <c r="AY1044" i="1"/>
  <c r="AL1044" i="1"/>
  <c r="BH1044" i="1" s="1"/>
  <c r="AY1060" i="1"/>
  <c r="AL1060" i="1"/>
  <c r="BH1060" i="1" s="1"/>
  <c r="AY1076" i="1"/>
  <c r="AL1076" i="1"/>
  <c r="BH1076" i="1" s="1"/>
  <c r="AY1092" i="1"/>
  <c r="AL1092" i="1"/>
  <c r="BH1092" i="1" s="1"/>
  <c r="AY1108" i="1"/>
  <c r="AL1108" i="1"/>
  <c r="BH1108" i="1" s="1"/>
  <c r="AY1124" i="1"/>
  <c r="AL1124" i="1"/>
  <c r="BH1124" i="1" s="1"/>
  <c r="AY1140" i="1"/>
  <c r="AL1140" i="1"/>
  <c r="BH1140" i="1" s="1"/>
  <c r="AY1156" i="1"/>
  <c r="AL1156" i="1"/>
  <c r="BH1156" i="1" s="1"/>
  <c r="AY1172" i="1"/>
  <c r="AL1172" i="1"/>
  <c r="BH1172" i="1" s="1"/>
  <c r="AY1188" i="1"/>
  <c r="AL1188" i="1"/>
  <c r="BH1188" i="1" s="1"/>
  <c r="AY1204" i="1"/>
  <c r="AL1204" i="1"/>
  <c r="BH1204" i="1" s="1"/>
  <c r="AY1220" i="1"/>
  <c r="AL1220" i="1"/>
  <c r="BH1220" i="1" s="1"/>
  <c r="AY1236" i="1"/>
  <c r="AL1236" i="1"/>
  <c r="BH1236" i="1" s="1"/>
  <c r="AY1252" i="1"/>
  <c r="AL1252" i="1"/>
  <c r="BH1252" i="1" s="1"/>
  <c r="AY1268" i="1"/>
  <c r="AL1268" i="1"/>
  <c r="BH1268" i="1" s="1"/>
  <c r="AY1284" i="1"/>
  <c r="AL1284" i="1"/>
  <c r="BH1284" i="1" s="1"/>
  <c r="AY1300" i="1"/>
  <c r="AL1300" i="1"/>
  <c r="BH1300" i="1" s="1"/>
  <c r="M33" i="3"/>
  <c r="AA33" i="3"/>
  <c r="AM6" i="1"/>
  <c r="BI6" i="1" s="1"/>
  <c r="AZ6" i="1"/>
  <c r="AZ22" i="1"/>
  <c r="AM22" i="1"/>
  <c r="BI22" i="1" s="1"/>
  <c r="Y38" i="1"/>
  <c r="AD38" i="1"/>
  <c r="AD54" i="1"/>
  <c r="Y54" i="1"/>
  <c r="AD70" i="1"/>
  <c r="Y70" i="1"/>
  <c r="AM86" i="1"/>
  <c r="BI86" i="1" s="1"/>
  <c r="AZ86" i="1"/>
  <c r="Y102" i="1"/>
  <c r="AD102" i="1"/>
  <c r="AZ118" i="1"/>
  <c r="AM118" i="1"/>
  <c r="BI118" i="1" s="1"/>
  <c r="AD134" i="1"/>
  <c r="Y134" i="1"/>
  <c r="AM150" i="1"/>
  <c r="BI150" i="1" s="1"/>
  <c r="AZ150" i="1"/>
  <c r="AM166" i="1"/>
  <c r="BI166" i="1" s="1"/>
  <c r="AZ166" i="1"/>
  <c r="AD182" i="1"/>
  <c r="Y182" i="1"/>
  <c r="AD198" i="1"/>
  <c r="Y198" i="1"/>
  <c r="AM214" i="1"/>
  <c r="BI214" i="1" s="1"/>
  <c r="AZ214" i="1"/>
  <c r="AD230" i="1"/>
  <c r="Y230" i="1"/>
  <c r="AZ246" i="1"/>
  <c r="AM246" i="1"/>
  <c r="BI246" i="1" s="1"/>
  <c r="AD262" i="1"/>
  <c r="Y262" i="1"/>
  <c r="AD278" i="1"/>
  <c r="Y278" i="1"/>
  <c r="AM294" i="1"/>
  <c r="BI294" i="1" s="1"/>
  <c r="AZ294" i="1"/>
  <c r="Y310" i="1"/>
  <c r="AD310" i="1"/>
  <c r="AM326" i="1"/>
  <c r="BI326" i="1" s="1"/>
  <c r="AZ326" i="1"/>
  <c r="AZ342" i="1"/>
  <c r="AM342" i="1"/>
  <c r="BI342" i="1" s="1"/>
  <c r="AD358" i="1"/>
  <c r="Y358" i="1"/>
  <c r="AM374" i="1"/>
  <c r="BI374" i="1" s="1"/>
  <c r="AZ374" i="1"/>
  <c r="AM390" i="1"/>
  <c r="BI390" i="1" s="1"/>
  <c r="AZ390" i="1"/>
  <c r="AM406" i="1"/>
  <c r="BI406" i="1" s="1"/>
  <c r="AZ406" i="1"/>
  <c r="AM422" i="1"/>
  <c r="BI422" i="1" s="1"/>
  <c r="AZ422" i="1"/>
  <c r="AM438" i="1"/>
  <c r="BI438" i="1" s="1"/>
  <c r="AZ438" i="1"/>
  <c r="AM454" i="1"/>
  <c r="BI454" i="1" s="1"/>
  <c r="AZ454" i="1"/>
  <c r="AM470" i="1"/>
  <c r="BI470" i="1" s="1"/>
  <c r="AZ470" i="1"/>
  <c r="AM486" i="1"/>
  <c r="BI486" i="1" s="1"/>
  <c r="AZ486" i="1"/>
  <c r="AZ502" i="1"/>
  <c r="AM502" i="1"/>
  <c r="BI502" i="1" s="1"/>
  <c r="AD518" i="1"/>
  <c r="Y518" i="1"/>
  <c r="AD534" i="1"/>
  <c r="Y534" i="1"/>
  <c r="AM550" i="1"/>
  <c r="BI550" i="1" s="1"/>
  <c r="AZ550" i="1"/>
  <c r="Y566" i="1"/>
  <c r="AD566" i="1"/>
  <c r="AM582" i="1"/>
  <c r="BI582" i="1" s="1"/>
  <c r="AZ582" i="1"/>
  <c r="AD598" i="1"/>
  <c r="Y598" i="1"/>
  <c r="AM614" i="1"/>
  <c r="BI614" i="1" s="1"/>
  <c r="AZ614" i="1"/>
  <c r="AM630" i="1"/>
  <c r="BI630" i="1" s="1"/>
  <c r="AZ630" i="1"/>
  <c r="AZ646" i="1"/>
  <c r="AM646" i="1"/>
  <c r="BI646" i="1" s="1"/>
  <c r="AZ662" i="1"/>
  <c r="AM662" i="1"/>
  <c r="BI662" i="1" s="1"/>
  <c r="AD678" i="1"/>
  <c r="Y678" i="1"/>
  <c r="AM694" i="1"/>
  <c r="BI694" i="1" s="1"/>
  <c r="AZ694" i="1"/>
  <c r="AM710" i="1"/>
  <c r="BI710" i="1" s="1"/>
  <c r="AZ710" i="1"/>
  <c r="AM726" i="1"/>
  <c r="BI726" i="1" s="1"/>
  <c r="AZ726" i="1"/>
  <c r="AD742" i="1"/>
  <c r="Y742" i="1"/>
  <c r="AM758" i="1"/>
  <c r="BI758" i="1" s="1"/>
  <c r="AZ758" i="1"/>
  <c r="AD774" i="1"/>
  <c r="Y774" i="1"/>
  <c r="AZ790" i="1"/>
  <c r="AM790" i="1"/>
  <c r="BI790" i="1" s="1"/>
  <c r="AD806" i="1"/>
  <c r="Y806" i="1"/>
  <c r="AM822" i="1"/>
  <c r="BI822" i="1" s="1"/>
  <c r="AZ822" i="1"/>
  <c r="AZ838" i="1"/>
  <c r="AM838" i="1"/>
  <c r="BI838" i="1" s="1"/>
  <c r="Y854" i="1"/>
  <c r="AD854" i="1"/>
  <c r="Y870" i="1"/>
  <c r="AD870" i="1"/>
  <c r="Y886" i="1"/>
  <c r="AD886" i="1"/>
  <c r="Y902" i="1"/>
  <c r="AD902" i="1"/>
  <c r="AD918" i="1"/>
  <c r="Y918" i="1"/>
  <c r="AD934" i="1"/>
  <c r="Y934" i="1"/>
  <c r="AD950" i="1"/>
  <c r="Y950" i="1"/>
  <c r="Y966" i="1"/>
  <c r="AD966" i="1"/>
  <c r="Y982" i="1"/>
  <c r="AD982" i="1"/>
  <c r="Y998" i="1"/>
  <c r="AD998" i="1"/>
  <c r="Y1014" i="1"/>
  <c r="AD1014" i="1"/>
  <c r="Y1030" i="1"/>
  <c r="AD1030" i="1"/>
  <c r="Y1046" i="1"/>
  <c r="AD1046" i="1"/>
  <c r="Y1062" i="1"/>
  <c r="AD1062" i="1"/>
  <c r="Y1078" i="1"/>
  <c r="AD1078" i="1"/>
  <c r="Y1094" i="1"/>
  <c r="AD1094" i="1"/>
  <c r="Y1110" i="1"/>
  <c r="AD1110" i="1"/>
  <c r="Y1126" i="1"/>
  <c r="AD1126" i="1"/>
  <c r="Y1142" i="1"/>
  <c r="AD1142" i="1"/>
  <c r="Y1158" i="1"/>
  <c r="AD1158" i="1"/>
  <c r="Y1174" i="1"/>
  <c r="AD1174" i="1"/>
  <c r="Y1190" i="1"/>
  <c r="AD1190" i="1"/>
  <c r="Y1206" i="1"/>
  <c r="AD1206" i="1"/>
  <c r="Y1222" i="1"/>
  <c r="AD1222" i="1"/>
  <c r="Y1238" i="1"/>
  <c r="AD1238" i="1"/>
  <c r="Y1254" i="1"/>
  <c r="AD1254" i="1"/>
  <c r="Y1270" i="1"/>
  <c r="AD1270" i="1"/>
  <c r="AD1286" i="1"/>
  <c r="Y1286" i="1"/>
  <c r="AD1302" i="1"/>
  <c r="Y1302" i="1"/>
  <c r="AX9" i="1"/>
  <c r="AK9" i="1"/>
  <c r="BG9" i="1" s="1"/>
  <c r="Z25" i="1"/>
  <c r="AB25" i="1"/>
  <c r="AK41" i="1"/>
  <c r="BG41" i="1" s="1"/>
  <c r="AX41" i="1"/>
  <c r="AK57" i="1"/>
  <c r="BG57" i="1" s="1"/>
  <c r="AX57" i="1"/>
  <c r="AK73" i="1"/>
  <c r="BG73" i="1" s="1"/>
  <c r="AX73" i="1"/>
  <c r="Z89" i="1"/>
  <c r="AB89" i="1"/>
  <c r="AK105" i="1"/>
  <c r="BG105" i="1" s="1"/>
  <c r="AX105" i="1"/>
  <c r="Z121" i="1"/>
  <c r="AB121" i="1"/>
  <c r="AX137" i="1"/>
  <c r="AK137" i="1"/>
  <c r="BG137" i="1" s="1"/>
  <c r="AK153" i="1"/>
  <c r="BG153" i="1" s="1"/>
  <c r="AX153" i="1"/>
  <c r="AK169" i="1"/>
  <c r="BG169" i="1" s="1"/>
  <c r="AX169" i="1"/>
  <c r="AK185" i="1"/>
  <c r="BG185" i="1" s="1"/>
  <c r="AX185" i="1"/>
  <c r="AK201" i="1"/>
  <c r="BG201" i="1" s="1"/>
  <c r="AX201" i="1"/>
  <c r="AK217" i="1"/>
  <c r="BG217" i="1" s="1"/>
  <c r="AX217" i="1"/>
  <c r="AX233" i="1"/>
  <c r="AK233" i="1"/>
  <c r="BG233" i="1" s="1"/>
  <c r="Z249" i="1"/>
  <c r="AB249" i="1"/>
  <c r="AK265" i="1"/>
  <c r="BG265" i="1" s="1"/>
  <c r="AX265" i="1"/>
  <c r="AK281" i="1"/>
  <c r="BG281" i="1" s="1"/>
  <c r="AX281" i="1"/>
  <c r="AX297" i="1"/>
  <c r="AK297" i="1"/>
  <c r="BG297" i="1" s="1"/>
  <c r="AB313" i="1"/>
  <c r="Z313" i="1"/>
  <c r="Z329" i="1"/>
  <c r="AB329" i="1"/>
  <c r="AK345" i="1"/>
  <c r="BG345" i="1" s="1"/>
  <c r="AX345" i="1"/>
  <c r="AB361" i="1"/>
  <c r="Z361" i="1"/>
  <c r="AB377" i="1"/>
  <c r="Z377" i="1"/>
  <c r="AB393" i="1"/>
  <c r="Z393" i="1"/>
  <c r="AB409" i="1"/>
  <c r="Z409" i="1"/>
  <c r="Z425" i="1"/>
  <c r="AB425" i="1"/>
  <c r="AB441" i="1"/>
  <c r="Z441" i="1"/>
  <c r="AB457" i="1"/>
  <c r="Z457" i="1"/>
  <c r="AB473" i="1"/>
  <c r="Z473" i="1"/>
  <c r="AB489" i="1"/>
  <c r="Z489" i="1"/>
  <c r="AB505" i="1"/>
  <c r="Z505" i="1"/>
  <c r="AB521" i="1"/>
  <c r="Z521" i="1"/>
  <c r="AB537" i="1"/>
  <c r="Z537" i="1"/>
  <c r="AB553" i="1"/>
  <c r="Z553" i="1"/>
  <c r="AB569" i="1"/>
  <c r="Z569" i="1"/>
  <c r="Z585" i="1"/>
  <c r="AB585" i="1"/>
  <c r="AB601" i="1"/>
  <c r="Z601" i="1"/>
  <c r="AB617" i="1"/>
  <c r="Z617" i="1"/>
  <c r="AB633" i="1"/>
  <c r="Z633" i="1"/>
  <c r="AB649" i="1"/>
  <c r="Z649" i="1"/>
  <c r="AB665" i="1"/>
  <c r="Z665" i="1"/>
  <c r="AB681" i="1"/>
  <c r="Z681" i="1"/>
  <c r="AB697" i="1"/>
  <c r="Z697" i="1"/>
  <c r="AB713" i="1"/>
  <c r="Z713" i="1"/>
  <c r="AB729" i="1"/>
  <c r="Z729" i="1"/>
  <c r="AB745" i="1"/>
  <c r="Z745" i="1"/>
  <c r="AB761" i="1"/>
  <c r="Z761" i="1"/>
  <c r="AB777" i="1"/>
  <c r="Z777" i="1"/>
  <c r="AB793" i="1"/>
  <c r="Z793" i="1"/>
  <c r="AB809" i="1"/>
  <c r="Z809" i="1"/>
  <c r="AB825" i="1"/>
  <c r="Z825" i="1"/>
  <c r="AB841" i="1"/>
  <c r="Z841" i="1"/>
  <c r="AB857" i="1"/>
  <c r="Z857" i="1"/>
  <c r="AB873" i="1"/>
  <c r="Z873" i="1"/>
  <c r="Z889" i="1"/>
  <c r="AB889" i="1"/>
  <c r="Z905" i="1"/>
  <c r="AB905" i="1"/>
  <c r="AB921" i="1"/>
  <c r="Z921" i="1"/>
  <c r="AB937" i="1"/>
  <c r="Z937" i="1"/>
  <c r="AB953" i="1"/>
  <c r="Z953" i="1"/>
  <c r="AB969" i="1"/>
  <c r="Z969" i="1"/>
  <c r="AB985" i="1"/>
  <c r="Z985" i="1"/>
  <c r="AB1001" i="1"/>
  <c r="Z1001" i="1"/>
  <c r="AB1017" i="1"/>
  <c r="Z1017" i="1"/>
  <c r="AB1033" i="1"/>
  <c r="Z1033" i="1"/>
  <c r="Z1049" i="1"/>
  <c r="AB1049" i="1"/>
  <c r="Z1065" i="1"/>
  <c r="AB1065" i="1"/>
  <c r="AB1081" i="1"/>
  <c r="Z1081" i="1"/>
  <c r="AB1097" i="1"/>
  <c r="Z1097" i="1"/>
  <c r="Z1113" i="1"/>
  <c r="AB1113" i="1"/>
  <c r="AB1129" i="1"/>
  <c r="Z1129" i="1"/>
  <c r="AB1145" i="1"/>
  <c r="Z1145" i="1"/>
  <c r="AB1161" i="1"/>
  <c r="Z1161" i="1"/>
  <c r="AB1177" i="1"/>
  <c r="Z1177" i="1"/>
  <c r="AB1193" i="1"/>
  <c r="Z1193" i="1"/>
  <c r="AB1209" i="1"/>
  <c r="Z1209" i="1"/>
  <c r="AB1225" i="1"/>
  <c r="Z1225" i="1"/>
  <c r="AB1241" i="1"/>
  <c r="Z1241" i="1"/>
  <c r="AB1257" i="1"/>
  <c r="Z1257" i="1"/>
  <c r="AB1273" i="1"/>
  <c r="Z1273" i="1"/>
  <c r="AB1289" i="1"/>
  <c r="Z1289" i="1"/>
  <c r="AB1305" i="1"/>
  <c r="Z1305" i="1"/>
  <c r="AW17" i="1"/>
  <c r="AJ17" i="1"/>
  <c r="BF17" i="1" s="1"/>
  <c r="AW33" i="1"/>
  <c r="AJ33" i="1"/>
  <c r="BF33" i="1" s="1"/>
  <c r="AW49" i="1"/>
  <c r="AJ49" i="1"/>
  <c r="BF49" i="1" s="1"/>
  <c r="AW65" i="1"/>
  <c r="AJ65" i="1"/>
  <c r="BF65" i="1" s="1"/>
  <c r="AW81" i="1"/>
  <c r="AJ81" i="1"/>
  <c r="BF81" i="1" s="1"/>
  <c r="AW97" i="1"/>
  <c r="AJ97" i="1"/>
  <c r="BF97" i="1" s="1"/>
  <c r="AW113" i="1"/>
  <c r="AJ113" i="1"/>
  <c r="BF113" i="1" s="1"/>
  <c r="AW129" i="1"/>
  <c r="AJ129" i="1"/>
  <c r="BF129" i="1" s="1"/>
  <c r="AW145" i="1"/>
  <c r="AJ145" i="1"/>
  <c r="BF145" i="1" s="1"/>
  <c r="AW161" i="1"/>
  <c r="AJ161" i="1"/>
  <c r="BF161" i="1" s="1"/>
  <c r="AW177" i="1"/>
  <c r="AJ177" i="1"/>
  <c r="BF177" i="1" s="1"/>
  <c r="AW193" i="1"/>
  <c r="AJ193" i="1"/>
  <c r="BF193" i="1" s="1"/>
  <c r="AW209" i="1"/>
  <c r="AJ209" i="1"/>
  <c r="BF209" i="1" s="1"/>
  <c r="AW225" i="1"/>
  <c r="AJ225" i="1"/>
  <c r="BF225" i="1" s="1"/>
  <c r="AW241" i="1"/>
  <c r="AJ241" i="1"/>
  <c r="BF241" i="1" s="1"/>
  <c r="AW257" i="1"/>
  <c r="AJ257" i="1"/>
  <c r="BF257" i="1" s="1"/>
  <c r="AW273" i="1"/>
  <c r="AJ273" i="1"/>
  <c r="BF273" i="1" s="1"/>
  <c r="AW289" i="1"/>
  <c r="AJ289" i="1"/>
  <c r="BF289" i="1" s="1"/>
  <c r="AW305" i="1"/>
  <c r="AJ305" i="1"/>
  <c r="BF305" i="1" s="1"/>
  <c r="AW321" i="1"/>
  <c r="AJ321" i="1"/>
  <c r="BF321" i="1" s="1"/>
  <c r="AW337" i="1"/>
  <c r="AJ337" i="1"/>
  <c r="BF337" i="1" s="1"/>
  <c r="AW353" i="1"/>
  <c r="AJ353" i="1"/>
  <c r="BF353" i="1" s="1"/>
  <c r="AW369" i="1"/>
  <c r="AJ369" i="1"/>
  <c r="BF369" i="1" s="1"/>
  <c r="AW385" i="1"/>
  <c r="AJ385" i="1"/>
  <c r="BF385" i="1" s="1"/>
  <c r="AW401" i="1"/>
  <c r="AJ401" i="1"/>
  <c r="BF401" i="1" s="1"/>
  <c r="AW417" i="1"/>
  <c r="AJ417" i="1"/>
  <c r="BF417" i="1" s="1"/>
  <c r="AW433" i="1"/>
  <c r="AJ433" i="1"/>
  <c r="BF433" i="1" s="1"/>
  <c r="AW449" i="1"/>
  <c r="AJ449" i="1"/>
  <c r="BF449" i="1" s="1"/>
  <c r="AW465" i="1"/>
  <c r="AJ465" i="1"/>
  <c r="BF465" i="1" s="1"/>
  <c r="AW481" i="1"/>
  <c r="AJ481" i="1"/>
  <c r="BF481" i="1" s="1"/>
  <c r="AW497" i="1"/>
  <c r="AJ497" i="1"/>
  <c r="BF497" i="1" s="1"/>
  <c r="AW513" i="1"/>
  <c r="AJ513" i="1"/>
  <c r="BF513" i="1" s="1"/>
  <c r="AW529" i="1"/>
  <c r="AJ529" i="1"/>
  <c r="BF529" i="1" s="1"/>
  <c r="AW545" i="1"/>
  <c r="AJ545" i="1"/>
  <c r="BF545" i="1" s="1"/>
  <c r="AW561" i="1"/>
  <c r="AJ561" i="1"/>
  <c r="BF561" i="1" s="1"/>
  <c r="AW577" i="1"/>
  <c r="AJ577" i="1"/>
  <c r="BF577" i="1" s="1"/>
  <c r="AW593" i="1"/>
  <c r="AJ593" i="1"/>
  <c r="BF593" i="1" s="1"/>
  <c r="AW609" i="1"/>
  <c r="AJ609" i="1"/>
  <c r="BF609" i="1" s="1"/>
  <c r="AW625" i="1"/>
  <c r="AJ625" i="1"/>
  <c r="BF625" i="1" s="1"/>
  <c r="AW641" i="1"/>
  <c r="AJ641" i="1"/>
  <c r="BF641" i="1" s="1"/>
  <c r="AW657" i="1"/>
  <c r="AJ657" i="1"/>
  <c r="BF657" i="1" s="1"/>
  <c r="AW673" i="1"/>
  <c r="AJ673" i="1"/>
  <c r="BF673" i="1" s="1"/>
  <c r="AW689" i="1"/>
  <c r="AJ689" i="1"/>
  <c r="BF689" i="1" s="1"/>
  <c r="AW705" i="1"/>
  <c r="AJ705" i="1"/>
  <c r="BF705" i="1" s="1"/>
  <c r="AW721" i="1"/>
  <c r="AJ721" i="1"/>
  <c r="BF721" i="1" s="1"/>
  <c r="AW737" i="1"/>
  <c r="AJ737" i="1"/>
  <c r="BF737" i="1" s="1"/>
  <c r="AW753" i="1"/>
  <c r="AJ753" i="1"/>
  <c r="BF753" i="1" s="1"/>
  <c r="AW769" i="1"/>
  <c r="AJ769" i="1"/>
  <c r="BF769" i="1" s="1"/>
  <c r="AW785" i="1"/>
  <c r="AJ785" i="1"/>
  <c r="BF785" i="1" s="1"/>
  <c r="AW801" i="1"/>
  <c r="AJ801" i="1"/>
  <c r="BF801" i="1" s="1"/>
  <c r="AW817" i="1"/>
  <c r="AJ817" i="1"/>
  <c r="BF817" i="1" s="1"/>
  <c r="AW833" i="1"/>
  <c r="AJ833" i="1"/>
  <c r="BF833" i="1" s="1"/>
  <c r="AW849" i="1"/>
  <c r="AJ849" i="1"/>
  <c r="BF849" i="1" s="1"/>
  <c r="AW865" i="1"/>
  <c r="AJ865" i="1"/>
  <c r="BF865" i="1" s="1"/>
  <c r="AW881" i="1"/>
  <c r="AJ881" i="1"/>
  <c r="BF881" i="1" s="1"/>
  <c r="AW897" i="1"/>
  <c r="AJ897" i="1"/>
  <c r="BF897" i="1" s="1"/>
  <c r="AW913" i="1"/>
  <c r="AJ913" i="1"/>
  <c r="BF913" i="1" s="1"/>
  <c r="AW929" i="1"/>
  <c r="AJ929" i="1"/>
  <c r="BF929" i="1" s="1"/>
  <c r="AW945" i="1"/>
  <c r="AJ945" i="1"/>
  <c r="BF945" i="1" s="1"/>
  <c r="AW961" i="1"/>
  <c r="AJ961" i="1"/>
  <c r="BF961" i="1" s="1"/>
  <c r="AW977" i="1"/>
  <c r="AJ977" i="1"/>
  <c r="BF977" i="1" s="1"/>
  <c r="AW993" i="1"/>
  <c r="AJ993" i="1"/>
  <c r="BF993" i="1" s="1"/>
  <c r="AW1009" i="1"/>
  <c r="AJ1009" i="1"/>
  <c r="BF1009" i="1" s="1"/>
  <c r="AW1025" i="1"/>
  <c r="AJ1025" i="1"/>
  <c r="BF1025" i="1" s="1"/>
  <c r="AW1041" i="1"/>
  <c r="AJ1041" i="1"/>
  <c r="BF1041" i="1" s="1"/>
  <c r="AW1057" i="1"/>
  <c r="AJ1057" i="1"/>
  <c r="BF1057" i="1" s="1"/>
  <c r="AW1073" i="1"/>
  <c r="AJ1073" i="1"/>
  <c r="BF1073" i="1" s="1"/>
  <c r="AW1089" i="1"/>
  <c r="AJ1089" i="1"/>
  <c r="BF1089" i="1" s="1"/>
  <c r="AW1105" i="1"/>
  <c r="AJ1105" i="1"/>
  <c r="BF1105" i="1" s="1"/>
  <c r="AW1121" i="1"/>
  <c r="AJ1121" i="1"/>
  <c r="BF1121" i="1" s="1"/>
  <c r="AW1137" i="1"/>
  <c r="AJ1137" i="1"/>
  <c r="BF1137" i="1" s="1"/>
  <c r="AW1153" i="1"/>
  <c r="AJ1153" i="1"/>
  <c r="BF1153" i="1" s="1"/>
  <c r="AW1169" i="1"/>
  <c r="AJ1169" i="1"/>
  <c r="BF1169" i="1" s="1"/>
  <c r="AW1185" i="1"/>
  <c r="AJ1185" i="1"/>
  <c r="BF1185" i="1" s="1"/>
  <c r="AW1201" i="1"/>
  <c r="AJ1201" i="1"/>
  <c r="BF1201" i="1" s="1"/>
  <c r="AW1217" i="1"/>
  <c r="AJ1217" i="1"/>
  <c r="BF1217" i="1" s="1"/>
  <c r="AW1233" i="1"/>
  <c r="AJ1233" i="1"/>
  <c r="BF1233" i="1" s="1"/>
  <c r="AW1249" i="1"/>
  <c r="AJ1249" i="1"/>
  <c r="BF1249" i="1" s="1"/>
  <c r="AW1265" i="1"/>
  <c r="AJ1265" i="1"/>
  <c r="BF1265" i="1" s="1"/>
  <c r="AW1281" i="1"/>
  <c r="AJ1281" i="1"/>
  <c r="BF1281" i="1" s="1"/>
  <c r="AW1297" i="1"/>
  <c r="AJ1297" i="1"/>
  <c r="BF1297" i="1" s="1"/>
  <c r="AY5" i="1"/>
  <c r="AL5" i="1"/>
  <c r="BH5" i="1" s="1"/>
  <c r="AY21" i="1"/>
  <c r="AL21" i="1"/>
  <c r="BH21" i="1" s="1"/>
  <c r="AY37" i="1"/>
  <c r="AL37" i="1"/>
  <c r="BH37" i="1" s="1"/>
  <c r="AY53" i="1"/>
  <c r="AL53" i="1"/>
  <c r="BH53" i="1" s="1"/>
  <c r="AY69" i="1"/>
  <c r="AL69" i="1"/>
  <c r="BH69" i="1" s="1"/>
  <c r="AY85" i="1"/>
  <c r="AL85" i="1"/>
  <c r="BH85" i="1" s="1"/>
  <c r="AY101" i="1"/>
  <c r="AL101" i="1"/>
  <c r="BH101" i="1" s="1"/>
  <c r="AY117" i="1"/>
  <c r="AL117" i="1"/>
  <c r="BH117" i="1" s="1"/>
  <c r="AY133" i="1"/>
  <c r="AL133" i="1"/>
  <c r="BH133" i="1" s="1"/>
  <c r="AY149" i="1"/>
  <c r="AL149" i="1"/>
  <c r="BH149" i="1" s="1"/>
  <c r="AY165" i="1"/>
  <c r="AL165" i="1"/>
  <c r="BH165" i="1" s="1"/>
  <c r="AY181" i="1"/>
  <c r="AL181" i="1"/>
  <c r="BH181" i="1" s="1"/>
  <c r="AY197" i="1"/>
  <c r="AL197" i="1"/>
  <c r="BH197" i="1" s="1"/>
  <c r="AY213" i="1"/>
  <c r="AL213" i="1"/>
  <c r="BH213" i="1" s="1"/>
  <c r="AY229" i="1"/>
  <c r="AL229" i="1"/>
  <c r="BH229" i="1" s="1"/>
  <c r="AY245" i="1"/>
  <c r="AL245" i="1"/>
  <c r="BH245" i="1" s="1"/>
  <c r="AY261" i="1"/>
  <c r="AL261" i="1"/>
  <c r="BH261" i="1" s="1"/>
  <c r="AY277" i="1"/>
  <c r="AL277" i="1"/>
  <c r="BH277" i="1" s="1"/>
  <c r="AY293" i="1"/>
  <c r="AL293" i="1"/>
  <c r="BH293" i="1" s="1"/>
  <c r="AY309" i="1"/>
  <c r="AL309" i="1"/>
  <c r="BH309" i="1" s="1"/>
  <c r="AY325" i="1"/>
  <c r="AL325" i="1"/>
  <c r="BH325" i="1" s="1"/>
  <c r="AY341" i="1"/>
  <c r="AL341" i="1"/>
  <c r="BH341" i="1" s="1"/>
  <c r="AY357" i="1"/>
  <c r="AL357" i="1"/>
  <c r="BH357" i="1" s="1"/>
  <c r="AY373" i="1"/>
  <c r="AL373" i="1"/>
  <c r="BH373" i="1" s="1"/>
  <c r="AY389" i="1"/>
  <c r="AL389" i="1"/>
  <c r="BH389" i="1" s="1"/>
  <c r="AY405" i="1"/>
  <c r="AL405" i="1"/>
  <c r="BH405" i="1" s="1"/>
  <c r="AY421" i="1"/>
  <c r="AL421" i="1"/>
  <c r="BH421" i="1" s="1"/>
  <c r="AY437" i="1"/>
  <c r="AL437" i="1"/>
  <c r="BH437" i="1" s="1"/>
  <c r="AY453" i="1"/>
  <c r="AL453" i="1"/>
  <c r="BH453" i="1" s="1"/>
  <c r="AY469" i="1"/>
  <c r="AL469" i="1"/>
  <c r="BH469" i="1" s="1"/>
  <c r="AY485" i="1"/>
  <c r="AL485" i="1"/>
  <c r="BH485" i="1" s="1"/>
  <c r="AY501" i="1"/>
  <c r="AL501" i="1"/>
  <c r="BH501" i="1" s="1"/>
  <c r="AY517" i="1"/>
  <c r="AL517" i="1"/>
  <c r="BH517" i="1" s="1"/>
  <c r="AY533" i="1"/>
  <c r="AL533" i="1"/>
  <c r="BH533" i="1" s="1"/>
  <c r="AY549" i="1"/>
  <c r="AL549" i="1"/>
  <c r="BH549" i="1" s="1"/>
  <c r="AY565" i="1"/>
  <c r="AL565" i="1"/>
  <c r="BH565" i="1" s="1"/>
  <c r="AY581" i="1"/>
  <c r="AL581" i="1"/>
  <c r="BH581" i="1" s="1"/>
  <c r="AY597" i="1"/>
  <c r="AL597" i="1"/>
  <c r="BH597" i="1" s="1"/>
  <c r="AY613" i="1"/>
  <c r="AL613" i="1"/>
  <c r="BH613" i="1" s="1"/>
  <c r="AY629" i="1"/>
  <c r="AL629" i="1"/>
  <c r="BH629" i="1" s="1"/>
  <c r="AY645" i="1"/>
  <c r="AL645" i="1"/>
  <c r="BH645" i="1" s="1"/>
  <c r="AY661" i="1"/>
  <c r="AL661" i="1"/>
  <c r="BH661" i="1" s="1"/>
  <c r="AY677" i="1"/>
  <c r="AL677" i="1"/>
  <c r="BH677" i="1" s="1"/>
  <c r="AY693" i="1"/>
  <c r="AL693" i="1"/>
  <c r="BH693" i="1" s="1"/>
  <c r="AY709" i="1"/>
  <c r="AL709" i="1"/>
  <c r="BH709" i="1" s="1"/>
  <c r="AY725" i="1"/>
  <c r="AL725" i="1"/>
  <c r="BH725" i="1" s="1"/>
  <c r="AY741" i="1"/>
  <c r="AL741" i="1"/>
  <c r="BH741" i="1" s="1"/>
  <c r="AY757" i="1"/>
  <c r="AL757" i="1"/>
  <c r="BH757" i="1" s="1"/>
  <c r="AY773" i="1"/>
  <c r="AL773" i="1"/>
  <c r="BH773" i="1" s="1"/>
  <c r="AY789" i="1"/>
  <c r="AL789" i="1"/>
  <c r="BH789" i="1" s="1"/>
  <c r="AY805" i="1"/>
  <c r="AL805" i="1"/>
  <c r="BH805" i="1" s="1"/>
  <c r="AY821" i="1"/>
  <c r="AL821" i="1"/>
  <c r="BH821" i="1" s="1"/>
  <c r="AY837" i="1"/>
  <c r="AL837" i="1"/>
  <c r="BH837" i="1" s="1"/>
  <c r="AY853" i="1"/>
  <c r="AL853" i="1"/>
  <c r="BH853" i="1" s="1"/>
  <c r="AY869" i="1"/>
  <c r="AL869" i="1"/>
  <c r="BH869" i="1" s="1"/>
  <c r="AY885" i="1"/>
  <c r="AL885" i="1"/>
  <c r="BH885" i="1" s="1"/>
  <c r="AY901" i="1"/>
  <c r="AL901" i="1"/>
  <c r="BH901" i="1" s="1"/>
  <c r="AY917" i="1"/>
  <c r="AL917" i="1"/>
  <c r="BH917" i="1" s="1"/>
  <c r="AY933" i="1"/>
  <c r="AL933" i="1"/>
  <c r="BH933" i="1" s="1"/>
  <c r="AY949" i="1"/>
  <c r="AL949" i="1"/>
  <c r="BH949" i="1" s="1"/>
  <c r="AY965" i="1"/>
  <c r="AL965" i="1"/>
  <c r="BH965" i="1" s="1"/>
  <c r="AY981" i="1"/>
  <c r="AL981" i="1"/>
  <c r="BH981" i="1" s="1"/>
  <c r="AY997" i="1"/>
  <c r="AL997" i="1"/>
  <c r="BH997" i="1" s="1"/>
  <c r="AY1013" i="1"/>
  <c r="AL1013" i="1"/>
  <c r="BH1013" i="1" s="1"/>
  <c r="AY1029" i="1"/>
  <c r="AL1029" i="1"/>
  <c r="BH1029" i="1" s="1"/>
  <c r="AY1045" i="1"/>
  <c r="AL1045" i="1"/>
  <c r="BH1045" i="1" s="1"/>
  <c r="AY1061" i="1"/>
  <c r="AL1061" i="1"/>
  <c r="BH1061" i="1" s="1"/>
  <c r="AY1077" i="1"/>
  <c r="AL1077" i="1"/>
  <c r="BH1077" i="1" s="1"/>
  <c r="AY1093" i="1"/>
  <c r="AL1093" i="1"/>
  <c r="BH1093" i="1" s="1"/>
  <c r="AY1109" i="1"/>
  <c r="AL1109" i="1"/>
  <c r="BH1109" i="1" s="1"/>
  <c r="AY1125" i="1"/>
  <c r="AL1125" i="1"/>
  <c r="BH1125" i="1" s="1"/>
  <c r="AY1141" i="1"/>
  <c r="AL1141" i="1"/>
  <c r="BH1141" i="1" s="1"/>
  <c r="AY1157" i="1"/>
  <c r="AL1157" i="1"/>
  <c r="BH1157" i="1" s="1"/>
  <c r="AY1173" i="1"/>
  <c r="AL1173" i="1"/>
  <c r="BH1173" i="1" s="1"/>
  <c r="AY1189" i="1"/>
  <c r="AL1189" i="1"/>
  <c r="BH1189" i="1" s="1"/>
  <c r="AY1205" i="1"/>
  <c r="AL1205" i="1"/>
  <c r="BH1205" i="1" s="1"/>
  <c r="AY1221" i="1"/>
  <c r="AL1221" i="1"/>
  <c r="BH1221" i="1" s="1"/>
  <c r="AY1237" i="1"/>
  <c r="AL1237" i="1"/>
  <c r="BH1237" i="1" s="1"/>
  <c r="AY1253" i="1"/>
  <c r="AL1253" i="1"/>
  <c r="BH1253" i="1" s="1"/>
  <c r="AY1269" i="1"/>
  <c r="AL1269" i="1"/>
  <c r="BH1269" i="1" s="1"/>
  <c r="AY1285" i="1"/>
  <c r="AL1285" i="1"/>
  <c r="BH1285" i="1" s="1"/>
  <c r="AY1301" i="1"/>
  <c r="AL1301" i="1"/>
  <c r="BH1301" i="1" s="1"/>
  <c r="O81" i="3"/>
  <c r="O80" i="3"/>
  <c r="O79" i="3"/>
  <c r="O59" i="3"/>
  <c r="O43" i="3"/>
  <c r="O32" i="3"/>
  <c r="O74" i="3"/>
  <c r="O53" i="3"/>
  <c r="O58" i="3"/>
  <c r="O18" i="3"/>
  <c r="O75" i="3"/>
  <c r="O54" i="3"/>
  <c r="O42" i="3"/>
  <c r="O23" i="3"/>
  <c r="O31" i="3"/>
  <c r="O46" i="3"/>
  <c r="O73" i="3"/>
  <c r="O49" i="3"/>
  <c r="O41" i="3"/>
  <c r="O17" i="3"/>
  <c r="O22" i="3"/>
  <c r="O69" i="3"/>
  <c r="O48" i="3"/>
  <c r="O40" i="3"/>
  <c r="O30" i="3"/>
  <c r="O21" i="3"/>
  <c r="O67" i="3"/>
  <c r="O47" i="3"/>
  <c r="O38" i="3"/>
  <c r="O68" i="3"/>
  <c r="O39" i="3"/>
  <c r="O29" i="3"/>
  <c r="O20" i="3"/>
  <c r="O62" i="3"/>
  <c r="O19" i="3"/>
  <c r="O44" i="3"/>
  <c r="O61" i="3"/>
  <c r="O60" i="3"/>
  <c r="O45" i="3"/>
  <c r="O66" i="3"/>
  <c r="O33" i="3"/>
  <c r="O28" i="3"/>
  <c r="O27" i="3"/>
  <c r="O8" i="3"/>
  <c r="AM7" i="1"/>
  <c r="BI7" i="1" s="1"/>
  <c r="AZ7" i="1"/>
  <c r="AM23" i="1"/>
  <c r="BI23" i="1" s="1"/>
  <c r="AZ23" i="1"/>
  <c r="AM39" i="1"/>
  <c r="BI39" i="1" s="1"/>
  <c r="AZ39" i="1"/>
  <c r="AD55" i="1"/>
  <c r="Y55" i="1"/>
  <c r="AD71" i="1"/>
  <c r="Y71" i="1"/>
  <c r="AM87" i="1"/>
  <c r="BI87" i="1" s="1"/>
  <c r="AZ87" i="1"/>
  <c r="AM103" i="1"/>
  <c r="BI103" i="1" s="1"/>
  <c r="AZ103" i="1"/>
  <c r="AD119" i="1"/>
  <c r="Y119" i="1"/>
  <c r="AZ135" i="1"/>
  <c r="AM135" i="1"/>
  <c r="BI135" i="1" s="1"/>
  <c r="AZ151" i="1"/>
  <c r="AM151" i="1"/>
  <c r="BI151" i="1" s="1"/>
  <c r="AD167" i="1"/>
  <c r="Y167" i="1"/>
  <c r="AM183" i="1"/>
  <c r="BI183" i="1" s="1"/>
  <c r="AZ183" i="1"/>
  <c r="AM199" i="1"/>
  <c r="BI199" i="1" s="1"/>
  <c r="AZ199" i="1"/>
  <c r="AM215" i="1"/>
  <c r="BI215" i="1" s="1"/>
  <c r="AZ215" i="1"/>
  <c r="AD231" i="1"/>
  <c r="Y231" i="1"/>
  <c r="AM247" i="1"/>
  <c r="BI247" i="1" s="1"/>
  <c r="AZ247" i="1"/>
  <c r="AM263" i="1"/>
  <c r="BI263" i="1" s="1"/>
  <c r="AZ263" i="1"/>
  <c r="Y279" i="1"/>
  <c r="AD279" i="1"/>
  <c r="AZ295" i="1"/>
  <c r="AM295" i="1"/>
  <c r="BI295" i="1" s="1"/>
  <c r="AM311" i="1"/>
  <c r="BI311" i="1" s="1"/>
  <c r="AZ311" i="1"/>
  <c r="AD327" i="1"/>
  <c r="Y327" i="1"/>
  <c r="AM343" i="1"/>
  <c r="BI343" i="1" s="1"/>
  <c r="AZ343" i="1"/>
  <c r="AD359" i="1"/>
  <c r="Y359" i="1"/>
  <c r="AM375" i="1"/>
  <c r="BI375" i="1" s="1"/>
  <c r="AZ375" i="1"/>
  <c r="Y391" i="1"/>
  <c r="AD391" i="1"/>
  <c r="AM407" i="1"/>
  <c r="BI407" i="1" s="1"/>
  <c r="AZ407" i="1"/>
  <c r="AD423" i="1"/>
  <c r="Y423" i="1"/>
  <c r="AM439" i="1"/>
  <c r="BI439" i="1" s="1"/>
  <c r="AZ439" i="1"/>
  <c r="Y455" i="1"/>
  <c r="AD455" i="1"/>
  <c r="AM471" i="1"/>
  <c r="BI471" i="1" s="1"/>
  <c r="AZ471" i="1"/>
  <c r="AM487" i="1"/>
  <c r="BI487" i="1" s="1"/>
  <c r="AZ487" i="1"/>
  <c r="AM503" i="1"/>
  <c r="BI503" i="1" s="1"/>
  <c r="AZ503" i="1"/>
  <c r="AM519" i="1"/>
  <c r="BI519" i="1" s="1"/>
  <c r="AZ519" i="1"/>
  <c r="AD535" i="1"/>
  <c r="Y535" i="1"/>
  <c r="AM551" i="1"/>
  <c r="BI551" i="1" s="1"/>
  <c r="AZ551" i="1"/>
  <c r="AM567" i="1"/>
  <c r="BI567" i="1" s="1"/>
  <c r="AZ567" i="1"/>
  <c r="AD583" i="1"/>
  <c r="Y583" i="1"/>
  <c r="Y599" i="1"/>
  <c r="AD599" i="1"/>
  <c r="AM615" i="1"/>
  <c r="BI615" i="1" s="1"/>
  <c r="AZ615" i="1"/>
  <c r="AM631" i="1"/>
  <c r="BI631" i="1" s="1"/>
  <c r="AZ631" i="1"/>
  <c r="AM647" i="1"/>
  <c r="BI647" i="1" s="1"/>
  <c r="AZ647" i="1"/>
  <c r="AM663" i="1"/>
  <c r="BI663" i="1" s="1"/>
  <c r="AZ663" i="1"/>
  <c r="AM679" i="1"/>
  <c r="BI679" i="1" s="1"/>
  <c r="AZ679" i="1"/>
  <c r="AM695" i="1"/>
  <c r="BI695" i="1" s="1"/>
  <c r="AZ695" i="1"/>
  <c r="AZ711" i="1"/>
  <c r="AM711" i="1"/>
  <c r="BI711" i="1" s="1"/>
  <c r="AD727" i="1"/>
  <c r="Y727" i="1"/>
  <c r="AD743" i="1"/>
  <c r="Y743" i="1"/>
  <c r="AM759" i="1"/>
  <c r="BI759" i="1" s="1"/>
  <c r="AZ759" i="1"/>
  <c r="AD775" i="1"/>
  <c r="Y775" i="1"/>
  <c r="AD791" i="1"/>
  <c r="Y791" i="1"/>
  <c r="AM807" i="1"/>
  <c r="BI807" i="1" s="1"/>
  <c r="AZ807" i="1"/>
  <c r="AZ823" i="1"/>
  <c r="AM823" i="1"/>
  <c r="BI823" i="1" s="1"/>
  <c r="AM839" i="1"/>
  <c r="BI839" i="1" s="1"/>
  <c r="AZ839" i="1"/>
  <c r="AD855" i="1"/>
  <c r="Y855" i="1"/>
  <c r="AD871" i="1"/>
  <c r="Y871" i="1"/>
  <c r="AD887" i="1"/>
  <c r="Y887" i="1"/>
  <c r="AD903" i="1"/>
  <c r="Y903" i="1"/>
  <c r="AD919" i="1"/>
  <c r="Y919" i="1"/>
  <c r="AD935" i="1"/>
  <c r="Y935" i="1"/>
  <c r="AD951" i="1"/>
  <c r="Y951" i="1"/>
  <c r="AD967" i="1"/>
  <c r="Y967" i="1"/>
  <c r="AD983" i="1"/>
  <c r="Y983" i="1"/>
  <c r="Y999" i="1"/>
  <c r="AD999" i="1"/>
  <c r="Y1015" i="1"/>
  <c r="AD1015" i="1"/>
  <c r="Y1031" i="1"/>
  <c r="AD1031" i="1"/>
  <c r="Y1047" i="1"/>
  <c r="AD1047" i="1"/>
  <c r="Y1063" i="1"/>
  <c r="AD1063" i="1"/>
  <c r="Y1079" i="1"/>
  <c r="AD1079" i="1"/>
  <c r="AD1095" i="1"/>
  <c r="Y1095" i="1"/>
  <c r="AD1111" i="1"/>
  <c r="Y1111" i="1"/>
  <c r="AD1127" i="1"/>
  <c r="Y1127" i="1"/>
  <c r="AD1143" i="1"/>
  <c r="Y1143" i="1"/>
  <c r="AD1159" i="1"/>
  <c r="Y1159" i="1"/>
  <c r="AD1175" i="1"/>
  <c r="Y1175" i="1"/>
  <c r="AD1191" i="1"/>
  <c r="Y1191" i="1"/>
  <c r="AD1207" i="1"/>
  <c r="Y1207" i="1"/>
  <c r="AD1223" i="1"/>
  <c r="Y1223" i="1"/>
  <c r="AD1239" i="1"/>
  <c r="Y1239" i="1"/>
  <c r="AD1255" i="1"/>
  <c r="Y1255" i="1"/>
  <c r="AD1271" i="1"/>
  <c r="Y1271" i="1"/>
  <c r="AD1287" i="1"/>
  <c r="Y1287" i="1"/>
  <c r="AD1303" i="1"/>
  <c r="Y1303" i="1"/>
  <c r="AK10" i="1"/>
  <c r="BG10" i="1" s="1"/>
  <c r="AX10" i="1"/>
  <c r="AK26" i="1"/>
  <c r="BG26" i="1" s="1"/>
  <c r="AX26" i="1"/>
  <c r="Z42" i="1"/>
  <c r="AB42" i="1"/>
  <c r="AK58" i="1"/>
  <c r="BG58" i="1" s="1"/>
  <c r="AX58" i="1"/>
  <c r="AK74" i="1"/>
  <c r="BG74" i="1" s="1"/>
  <c r="AX74" i="1"/>
  <c r="Z90" i="1"/>
  <c r="AB90" i="1"/>
  <c r="AK106" i="1"/>
  <c r="BG106" i="1" s="1"/>
  <c r="AX106" i="1"/>
  <c r="AK122" i="1"/>
  <c r="BG122" i="1" s="1"/>
  <c r="AX122" i="1"/>
  <c r="AK138" i="1"/>
  <c r="BG138" i="1" s="1"/>
  <c r="AX138" i="1"/>
  <c r="AK154" i="1"/>
  <c r="BG154" i="1" s="1"/>
  <c r="AX154" i="1"/>
  <c r="AK170" i="1"/>
  <c r="BG170" i="1" s="1"/>
  <c r="AX170" i="1"/>
  <c r="Z186" i="1"/>
  <c r="AB186" i="1"/>
  <c r="AK202" i="1"/>
  <c r="BG202" i="1" s="1"/>
  <c r="AX202" i="1"/>
  <c r="AK218" i="1"/>
  <c r="BG218" i="1" s="1"/>
  <c r="AX218" i="1"/>
  <c r="AK234" i="1"/>
  <c r="BG234" i="1" s="1"/>
  <c r="AX234" i="1"/>
  <c r="Z250" i="1"/>
  <c r="AB250" i="1"/>
  <c r="AK266" i="1"/>
  <c r="BG266" i="1" s="1"/>
  <c r="AX266" i="1"/>
  <c r="AK282" i="1"/>
  <c r="BG282" i="1" s="1"/>
  <c r="AX282" i="1"/>
  <c r="AK298" i="1"/>
  <c r="BG298" i="1" s="1"/>
  <c r="AX298" i="1"/>
  <c r="AX314" i="1"/>
  <c r="AK314" i="1"/>
  <c r="BG314" i="1" s="1"/>
  <c r="Z330" i="1"/>
  <c r="AB330" i="1"/>
  <c r="Z346" i="1"/>
  <c r="AB346" i="1"/>
  <c r="Z362" i="1"/>
  <c r="AB362" i="1"/>
  <c r="AB378" i="1"/>
  <c r="Z378" i="1"/>
  <c r="AB394" i="1"/>
  <c r="Z394" i="1"/>
  <c r="AB410" i="1"/>
  <c r="Z410" i="1"/>
  <c r="AB426" i="1"/>
  <c r="Z426" i="1"/>
  <c r="AB442" i="1"/>
  <c r="Z442" i="1"/>
  <c r="AB458" i="1"/>
  <c r="Z458" i="1"/>
  <c r="Z474" i="1"/>
  <c r="AB474" i="1"/>
  <c r="AB490" i="1"/>
  <c r="Z490" i="1"/>
  <c r="AB506" i="1"/>
  <c r="Z506" i="1"/>
  <c r="AK522" i="1"/>
  <c r="BG522" i="1" s="1"/>
  <c r="AX522" i="1"/>
  <c r="AB538" i="1"/>
  <c r="Z538" i="1"/>
  <c r="AB554" i="1"/>
  <c r="Z554" i="1"/>
  <c r="AK570" i="1"/>
  <c r="BG570" i="1" s="1"/>
  <c r="AX570" i="1"/>
  <c r="AK586" i="1"/>
  <c r="BG586" i="1" s="1"/>
  <c r="AX586" i="1"/>
  <c r="Z602" i="1"/>
  <c r="AB602" i="1"/>
  <c r="AB618" i="1"/>
  <c r="Z618" i="1"/>
  <c r="AB634" i="1"/>
  <c r="Z634" i="1"/>
  <c r="AB650" i="1"/>
  <c r="Z650" i="1"/>
  <c r="AB666" i="1"/>
  <c r="Z666" i="1"/>
  <c r="AB682" i="1"/>
  <c r="Z682" i="1"/>
  <c r="AB698" i="1"/>
  <c r="Z698" i="1"/>
  <c r="AB714" i="1"/>
  <c r="Z714" i="1"/>
  <c r="AB730" i="1"/>
  <c r="Z730" i="1"/>
  <c r="AB746" i="1"/>
  <c r="Z746" i="1"/>
  <c r="AB762" i="1"/>
  <c r="Z762" i="1"/>
  <c r="AB778" i="1"/>
  <c r="Z778" i="1"/>
  <c r="AB794" i="1"/>
  <c r="Z794" i="1"/>
  <c r="AB810" i="1"/>
  <c r="Z810" i="1"/>
  <c r="AB826" i="1"/>
  <c r="Z826" i="1"/>
  <c r="AB842" i="1"/>
  <c r="Z842" i="1"/>
  <c r="AB858" i="1"/>
  <c r="Z858" i="1"/>
  <c r="AB874" i="1"/>
  <c r="Z874" i="1"/>
  <c r="AB890" i="1"/>
  <c r="Z890" i="1"/>
  <c r="AB906" i="1"/>
  <c r="Z906" i="1"/>
  <c r="AB922" i="1"/>
  <c r="Z922" i="1"/>
  <c r="AB938" i="1"/>
  <c r="Z938" i="1"/>
  <c r="Z954" i="1"/>
  <c r="AB954" i="1"/>
  <c r="Z970" i="1"/>
  <c r="AB970" i="1"/>
  <c r="AB986" i="1"/>
  <c r="Z986" i="1"/>
  <c r="AB1002" i="1"/>
  <c r="Z1002" i="1"/>
  <c r="AB1018" i="1"/>
  <c r="Z1018" i="1"/>
  <c r="AB1034" i="1"/>
  <c r="Z1034" i="1"/>
  <c r="Z1050" i="1"/>
  <c r="AB1050" i="1"/>
  <c r="Z1066" i="1"/>
  <c r="AB1066" i="1"/>
  <c r="AB1082" i="1"/>
  <c r="Z1082" i="1"/>
  <c r="Z1098" i="1"/>
  <c r="AB1098" i="1"/>
  <c r="Z1114" i="1"/>
  <c r="AB1114" i="1"/>
  <c r="Z1130" i="1"/>
  <c r="AB1130" i="1"/>
  <c r="AB1146" i="1"/>
  <c r="Z1146" i="1"/>
  <c r="AB1162" i="1"/>
  <c r="Z1162" i="1"/>
  <c r="AB1178" i="1"/>
  <c r="Z1178" i="1"/>
  <c r="AB1194" i="1"/>
  <c r="Z1194" i="1"/>
  <c r="AB1210" i="1"/>
  <c r="Z1210" i="1"/>
  <c r="AB1226" i="1"/>
  <c r="Z1226" i="1"/>
  <c r="AB1242" i="1"/>
  <c r="Z1242" i="1"/>
  <c r="AB1258" i="1"/>
  <c r="Z1258" i="1"/>
  <c r="Z1274" i="1"/>
  <c r="AB1274" i="1"/>
  <c r="Z1290" i="1"/>
  <c r="AB1290" i="1"/>
  <c r="AB1306" i="1"/>
  <c r="Z1306" i="1"/>
  <c r="AW18" i="1"/>
  <c r="AJ18" i="1"/>
  <c r="BF18" i="1" s="1"/>
  <c r="AW34" i="1"/>
  <c r="AJ34" i="1"/>
  <c r="BF34" i="1" s="1"/>
  <c r="AW50" i="1"/>
  <c r="AJ50" i="1"/>
  <c r="BF50" i="1" s="1"/>
  <c r="AW66" i="1"/>
  <c r="AJ66" i="1"/>
  <c r="BF66" i="1" s="1"/>
  <c r="AW82" i="1"/>
  <c r="AJ82" i="1"/>
  <c r="BF82" i="1" s="1"/>
  <c r="AW98" i="1"/>
  <c r="AJ98" i="1"/>
  <c r="BF98" i="1" s="1"/>
  <c r="AW114" i="1"/>
  <c r="AJ114" i="1"/>
  <c r="BF114" i="1" s="1"/>
  <c r="AW130" i="1"/>
  <c r="AJ130" i="1"/>
  <c r="BF130" i="1" s="1"/>
  <c r="AW146" i="1"/>
  <c r="AJ146" i="1"/>
  <c r="BF146" i="1" s="1"/>
  <c r="AW162" i="1"/>
  <c r="AJ162" i="1"/>
  <c r="BF162" i="1" s="1"/>
  <c r="AW178" i="1"/>
  <c r="AJ178" i="1"/>
  <c r="BF178" i="1" s="1"/>
  <c r="AW194" i="1"/>
  <c r="AJ194" i="1"/>
  <c r="BF194" i="1" s="1"/>
  <c r="AW210" i="1"/>
  <c r="AJ210" i="1"/>
  <c r="BF210" i="1" s="1"/>
  <c r="AW226" i="1"/>
  <c r="AJ226" i="1"/>
  <c r="BF226" i="1" s="1"/>
  <c r="AW242" i="1"/>
  <c r="AJ242" i="1"/>
  <c r="BF242" i="1" s="1"/>
  <c r="AW258" i="1"/>
  <c r="AJ258" i="1"/>
  <c r="BF258" i="1" s="1"/>
  <c r="AW274" i="1"/>
  <c r="AJ274" i="1"/>
  <c r="BF274" i="1" s="1"/>
  <c r="AW290" i="1"/>
  <c r="AJ290" i="1"/>
  <c r="BF290" i="1" s="1"/>
  <c r="AW306" i="1"/>
  <c r="AJ306" i="1"/>
  <c r="BF306" i="1" s="1"/>
  <c r="AW322" i="1"/>
  <c r="AJ322" i="1"/>
  <c r="BF322" i="1" s="1"/>
  <c r="AW338" i="1"/>
  <c r="AJ338" i="1"/>
  <c r="BF338" i="1" s="1"/>
  <c r="AW354" i="1"/>
  <c r="AJ354" i="1"/>
  <c r="BF354" i="1" s="1"/>
  <c r="AW370" i="1"/>
  <c r="AJ370" i="1"/>
  <c r="BF370" i="1" s="1"/>
  <c r="AW386" i="1"/>
  <c r="AJ386" i="1"/>
  <c r="BF386" i="1" s="1"/>
  <c r="AW402" i="1"/>
  <c r="AJ402" i="1"/>
  <c r="BF402" i="1" s="1"/>
  <c r="AW418" i="1"/>
  <c r="AJ418" i="1"/>
  <c r="BF418" i="1" s="1"/>
  <c r="AW434" i="1"/>
  <c r="AJ434" i="1"/>
  <c r="BF434" i="1" s="1"/>
  <c r="AW450" i="1"/>
  <c r="AJ450" i="1"/>
  <c r="BF450" i="1" s="1"/>
  <c r="AW466" i="1"/>
  <c r="AJ466" i="1"/>
  <c r="BF466" i="1" s="1"/>
  <c r="AW482" i="1"/>
  <c r="AJ482" i="1"/>
  <c r="BF482" i="1" s="1"/>
  <c r="AW498" i="1"/>
  <c r="AJ498" i="1"/>
  <c r="BF498" i="1" s="1"/>
  <c r="AW514" i="1"/>
  <c r="AJ514" i="1"/>
  <c r="BF514" i="1" s="1"/>
  <c r="AW530" i="1"/>
  <c r="AJ530" i="1"/>
  <c r="BF530" i="1" s="1"/>
  <c r="AW546" i="1"/>
  <c r="AJ546" i="1"/>
  <c r="BF546" i="1" s="1"/>
  <c r="AW562" i="1"/>
  <c r="AJ562" i="1"/>
  <c r="BF562" i="1" s="1"/>
  <c r="AW578" i="1"/>
  <c r="AJ578" i="1"/>
  <c r="BF578" i="1" s="1"/>
  <c r="AW594" i="1"/>
  <c r="AJ594" i="1"/>
  <c r="BF594" i="1" s="1"/>
  <c r="AW610" i="1"/>
  <c r="AJ610" i="1"/>
  <c r="BF610" i="1" s="1"/>
  <c r="AW626" i="1"/>
  <c r="AJ626" i="1"/>
  <c r="BF626" i="1" s="1"/>
  <c r="AW642" i="1"/>
  <c r="AJ642" i="1"/>
  <c r="BF642" i="1" s="1"/>
  <c r="AW658" i="1"/>
  <c r="AJ658" i="1"/>
  <c r="BF658" i="1" s="1"/>
  <c r="AW674" i="1"/>
  <c r="AJ674" i="1"/>
  <c r="BF674" i="1" s="1"/>
  <c r="AW690" i="1"/>
  <c r="AJ690" i="1"/>
  <c r="BF690" i="1" s="1"/>
  <c r="AW706" i="1"/>
  <c r="AJ706" i="1"/>
  <c r="BF706" i="1" s="1"/>
  <c r="AW722" i="1"/>
  <c r="AJ722" i="1"/>
  <c r="BF722" i="1" s="1"/>
  <c r="AW738" i="1"/>
  <c r="AJ738" i="1"/>
  <c r="BF738" i="1" s="1"/>
  <c r="AW754" i="1"/>
  <c r="AJ754" i="1"/>
  <c r="BF754" i="1" s="1"/>
  <c r="AW770" i="1"/>
  <c r="AJ770" i="1"/>
  <c r="BF770" i="1" s="1"/>
  <c r="AW786" i="1"/>
  <c r="AJ786" i="1"/>
  <c r="BF786" i="1" s="1"/>
  <c r="AW802" i="1"/>
  <c r="AJ802" i="1"/>
  <c r="BF802" i="1" s="1"/>
  <c r="AW818" i="1"/>
  <c r="AJ818" i="1"/>
  <c r="BF818" i="1" s="1"/>
  <c r="AW834" i="1"/>
  <c r="AJ834" i="1"/>
  <c r="BF834" i="1" s="1"/>
  <c r="AW850" i="1"/>
  <c r="AJ850" i="1"/>
  <c r="BF850" i="1" s="1"/>
  <c r="AW866" i="1"/>
  <c r="AJ866" i="1"/>
  <c r="BF866" i="1" s="1"/>
  <c r="AW882" i="1"/>
  <c r="AJ882" i="1"/>
  <c r="BF882" i="1" s="1"/>
  <c r="AW898" i="1"/>
  <c r="AJ898" i="1"/>
  <c r="BF898" i="1" s="1"/>
  <c r="AW914" i="1"/>
  <c r="AJ914" i="1"/>
  <c r="BF914" i="1" s="1"/>
  <c r="AW930" i="1"/>
  <c r="AJ930" i="1"/>
  <c r="BF930" i="1" s="1"/>
  <c r="AW946" i="1"/>
  <c r="AJ946" i="1"/>
  <c r="BF946" i="1" s="1"/>
  <c r="AW962" i="1"/>
  <c r="AJ962" i="1"/>
  <c r="BF962" i="1" s="1"/>
  <c r="AW978" i="1"/>
  <c r="AJ978" i="1"/>
  <c r="BF978" i="1" s="1"/>
  <c r="AW994" i="1"/>
  <c r="AJ994" i="1"/>
  <c r="BF994" i="1" s="1"/>
  <c r="AW1010" i="1"/>
  <c r="AJ1010" i="1"/>
  <c r="BF1010" i="1" s="1"/>
  <c r="AW1026" i="1"/>
  <c r="AJ1026" i="1"/>
  <c r="BF1026" i="1" s="1"/>
  <c r="AW1042" i="1"/>
  <c r="AJ1042" i="1"/>
  <c r="BF1042" i="1" s="1"/>
  <c r="AW1058" i="1"/>
  <c r="AJ1058" i="1"/>
  <c r="BF1058" i="1" s="1"/>
  <c r="AW1074" i="1"/>
  <c r="AJ1074" i="1"/>
  <c r="BF1074" i="1" s="1"/>
  <c r="AW1090" i="1"/>
  <c r="AJ1090" i="1"/>
  <c r="BF1090" i="1" s="1"/>
  <c r="AW1106" i="1"/>
  <c r="AJ1106" i="1"/>
  <c r="BF1106" i="1" s="1"/>
  <c r="AW1122" i="1"/>
  <c r="AJ1122" i="1"/>
  <c r="BF1122" i="1" s="1"/>
  <c r="AW1138" i="1"/>
  <c r="AJ1138" i="1"/>
  <c r="BF1138" i="1" s="1"/>
  <c r="AW1154" i="1"/>
  <c r="AJ1154" i="1"/>
  <c r="BF1154" i="1" s="1"/>
  <c r="AW1170" i="1"/>
  <c r="AJ1170" i="1"/>
  <c r="BF1170" i="1" s="1"/>
  <c r="AW1186" i="1"/>
  <c r="AJ1186" i="1"/>
  <c r="BF1186" i="1" s="1"/>
  <c r="AW1202" i="1"/>
  <c r="AJ1202" i="1"/>
  <c r="BF1202" i="1" s="1"/>
  <c r="AW1218" i="1"/>
  <c r="AJ1218" i="1"/>
  <c r="BF1218" i="1" s="1"/>
  <c r="AW1234" i="1"/>
  <c r="AJ1234" i="1"/>
  <c r="BF1234" i="1" s="1"/>
  <c r="AW1250" i="1"/>
  <c r="AJ1250" i="1"/>
  <c r="BF1250" i="1" s="1"/>
  <c r="AW1266" i="1"/>
  <c r="AJ1266" i="1"/>
  <c r="BF1266" i="1" s="1"/>
  <c r="AW1282" i="1"/>
  <c r="AJ1282" i="1"/>
  <c r="BF1282" i="1" s="1"/>
  <c r="AW1298" i="1"/>
  <c r="AJ1298" i="1"/>
  <c r="BF1298" i="1" s="1"/>
  <c r="AY6" i="1"/>
  <c r="AL6" i="1"/>
  <c r="BH6" i="1" s="1"/>
  <c r="AY22" i="1"/>
  <c r="AL22" i="1"/>
  <c r="BH22" i="1" s="1"/>
  <c r="AY38" i="1"/>
  <c r="AL38" i="1"/>
  <c r="BH38" i="1" s="1"/>
  <c r="AY54" i="1"/>
  <c r="AL54" i="1"/>
  <c r="BH54" i="1" s="1"/>
  <c r="AY70" i="1"/>
  <c r="AL70" i="1"/>
  <c r="BH70" i="1" s="1"/>
  <c r="AY86" i="1"/>
  <c r="AL86" i="1"/>
  <c r="BH86" i="1" s="1"/>
  <c r="AY102" i="1"/>
  <c r="AL102" i="1"/>
  <c r="BH102" i="1" s="1"/>
  <c r="AY118" i="1"/>
  <c r="AL118" i="1"/>
  <c r="BH118" i="1" s="1"/>
  <c r="AY134" i="1"/>
  <c r="AL134" i="1"/>
  <c r="BH134" i="1" s="1"/>
  <c r="AY150" i="1"/>
  <c r="AL150" i="1"/>
  <c r="BH150" i="1" s="1"/>
  <c r="AY166" i="1"/>
  <c r="AL166" i="1"/>
  <c r="BH166" i="1" s="1"/>
  <c r="AY182" i="1"/>
  <c r="AL182" i="1"/>
  <c r="BH182" i="1" s="1"/>
  <c r="AY198" i="1"/>
  <c r="AL198" i="1"/>
  <c r="BH198" i="1" s="1"/>
  <c r="AY214" i="1"/>
  <c r="AL214" i="1"/>
  <c r="BH214" i="1" s="1"/>
  <c r="AY230" i="1"/>
  <c r="AL230" i="1"/>
  <c r="BH230" i="1" s="1"/>
  <c r="AY246" i="1"/>
  <c r="AL246" i="1"/>
  <c r="BH246" i="1" s="1"/>
  <c r="AY262" i="1"/>
  <c r="AL262" i="1"/>
  <c r="BH262" i="1" s="1"/>
  <c r="AY278" i="1"/>
  <c r="AL278" i="1"/>
  <c r="BH278" i="1" s="1"/>
  <c r="AY294" i="1"/>
  <c r="AL294" i="1"/>
  <c r="BH294" i="1" s="1"/>
  <c r="AY310" i="1"/>
  <c r="AL310" i="1"/>
  <c r="BH310" i="1" s="1"/>
  <c r="AY326" i="1"/>
  <c r="AL326" i="1"/>
  <c r="BH326" i="1" s="1"/>
  <c r="AY342" i="1"/>
  <c r="AL342" i="1"/>
  <c r="BH342" i="1" s="1"/>
  <c r="AY358" i="1"/>
  <c r="AL358" i="1"/>
  <c r="BH358" i="1" s="1"/>
  <c r="AY374" i="1"/>
  <c r="AL374" i="1"/>
  <c r="BH374" i="1" s="1"/>
  <c r="AY390" i="1"/>
  <c r="AL390" i="1"/>
  <c r="BH390" i="1" s="1"/>
  <c r="AY406" i="1"/>
  <c r="AL406" i="1"/>
  <c r="BH406" i="1" s="1"/>
  <c r="AY422" i="1"/>
  <c r="AL422" i="1"/>
  <c r="BH422" i="1" s="1"/>
  <c r="AY438" i="1"/>
  <c r="AL438" i="1"/>
  <c r="BH438" i="1" s="1"/>
  <c r="AY454" i="1"/>
  <c r="AL454" i="1"/>
  <c r="BH454" i="1" s="1"/>
  <c r="AY470" i="1"/>
  <c r="AL470" i="1"/>
  <c r="BH470" i="1" s="1"/>
  <c r="AY486" i="1"/>
  <c r="AL486" i="1"/>
  <c r="BH486" i="1" s="1"/>
  <c r="AY502" i="1"/>
  <c r="AL502" i="1"/>
  <c r="BH502" i="1" s="1"/>
  <c r="AY518" i="1"/>
  <c r="AL518" i="1"/>
  <c r="BH518" i="1" s="1"/>
  <c r="AY534" i="1"/>
  <c r="AL534" i="1"/>
  <c r="BH534" i="1" s="1"/>
  <c r="AY550" i="1"/>
  <c r="AL550" i="1"/>
  <c r="BH550" i="1" s="1"/>
  <c r="AY566" i="1"/>
  <c r="AL566" i="1"/>
  <c r="BH566" i="1" s="1"/>
  <c r="AY582" i="1"/>
  <c r="AL582" i="1"/>
  <c r="BH582" i="1" s="1"/>
  <c r="AY598" i="1"/>
  <c r="AL598" i="1"/>
  <c r="BH598" i="1" s="1"/>
  <c r="AY614" i="1"/>
  <c r="AL614" i="1"/>
  <c r="BH614" i="1" s="1"/>
  <c r="AY630" i="1"/>
  <c r="AL630" i="1"/>
  <c r="BH630" i="1" s="1"/>
  <c r="AY646" i="1"/>
  <c r="AL646" i="1"/>
  <c r="BH646" i="1" s="1"/>
  <c r="AY662" i="1"/>
  <c r="AL662" i="1"/>
  <c r="BH662" i="1" s="1"/>
  <c r="AY678" i="1"/>
  <c r="AL678" i="1"/>
  <c r="BH678" i="1" s="1"/>
  <c r="AY694" i="1"/>
  <c r="AL694" i="1"/>
  <c r="BH694" i="1" s="1"/>
  <c r="AY710" i="1"/>
  <c r="AL710" i="1"/>
  <c r="BH710" i="1" s="1"/>
  <c r="AY726" i="1"/>
  <c r="AL726" i="1"/>
  <c r="BH726" i="1" s="1"/>
  <c r="AY742" i="1"/>
  <c r="AL742" i="1"/>
  <c r="BH742" i="1" s="1"/>
  <c r="AY758" i="1"/>
  <c r="AL758" i="1"/>
  <c r="BH758" i="1" s="1"/>
  <c r="AY774" i="1"/>
  <c r="AL774" i="1"/>
  <c r="BH774" i="1" s="1"/>
  <c r="AY790" i="1"/>
  <c r="AL790" i="1"/>
  <c r="BH790" i="1" s="1"/>
  <c r="AY806" i="1"/>
  <c r="AL806" i="1"/>
  <c r="BH806" i="1" s="1"/>
  <c r="AY822" i="1"/>
  <c r="AL822" i="1"/>
  <c r="BH822" i="1" s="1"/>
  <c r="AY838" i="1"/>
  <c r="AL838" i="1"/>
  <c r="BH838" i="1" s="1"/>
  <c r="AY854" i="1"/>
  <c r="AL854" i="1"/>
  <c r="BH854" i="1" s="1"/>
  <c r="AY870" i="1"/>
  <c r="AL870" i="1"/>
  <c r="BH870" i="1" s="1"/>
  <c r="AY886" i="1"/>
  <c r="AL886" i="1"/>
  <c r="BH886" i="1" s="1"/>
  <c r="AY902" i="1"/>
  <c r="AL902" i="1"/>
  <c r="BH902" i="1" s="1"/>
  <c r="AY918" i="1"/>
  <c r="AL918" i="1"/>
  <c r="BH918" i="1" s="1"/>
  <c r="AY934" i="1"/>
  <c r="AL934" i="1"/>
  <c r="BH934" i="1" s="1"/>
  <c r="AY950" i="1"/>
  <c r="AL950" i="1"/>
  <c r="BH950" i="1" s="1"/>
  <c r="AY966" i="1"/>
  <c r="AL966" i="1"/>
  <c r="BH966" i="1" s="1"/>
  <c r="AY982" i="1"/>
  <c r="AL982" i="1"/>
  <c r="BH982" i="1" s="1"/>
  <c r="AY998" i="1"/>
  <c r="AL998" i="1"/>
  <c r="BH998" i="1" s="1"/>
  <c r="AY1014" i="1"/>
  <c r="AL1014" i="1"/>
  <c r="BH1014" i="1" s="1"/>
  <c r="AY1030" i="1"/>
  <c r="AL1030" i="1"/>
  <c r="BH1030" i="1" s="1"/>
  <c r="AY1046" i="1"/>
  <c r="AL1046" i="1"/>
  <c r="BH1046" i="1" s="1"/>
  <c r="AY1062" i="1"/>
  <c r="AL1062" i="1"/>
  <c r="BH1062" i="1" s="1"/>
  <c r="AY1078" i="1"/>
  <c r="AL1078" i="1"/>
  <c r="BH1078" i="1" s="1"/>
  <c r="AY1094" i="1"/>
  <c r="AL1094" i="1"/>
  <c r="BH1094" i="1" s="1"/>
  <c r="AY1110" i="1"/>
  <c r="AL1110" i="1"/>
  <c r="BH1110" i="1" s="1"/>
  <c r="AY1126" i="1"/>
  <c r="AL1126" i="1"/>
  <c r="BH1126" i="1" s="1"/>
  <c r="AY1142" i="1"/>
  <c r="AL1142" i="1"/>
  <c r="BH1142" i="1" s="1"/>
  <c r="AY1158" i="1"/>
  <c r="AL1158" i="1"/>
  <c r="BH1158" i="1" s="1"/>
  <c r="AY1174" i="1"/>
  <c r="AL1174" i="1"/>
  <c r="BH1174" i="1" s="1"/>
  <c r="AY1190" i="1"/>
  <c r="AL1190" i="1"/>
  <c r="BH1190" i="1" s="1"/>
  <c r="AY1206" i="1"/>
  <c r="AL1206" i="1"/>
  <c r="BH1206" i="1" s="1"/>
  <c r="AY1222" i="1"/>
  <c r="AL1222" i="1"/>
  <c r="BH1222" i="1" s="1"/>
  <c r="AY1238" i="1"/>
  <c r="AL1238" i="1"/>
  <c r="BH1238" i="1" s="1"/>
  <c r="AY1254" i="1"/>
  <c r="AL1254" i="1"/>
  <c r="BH1254" i="1" s="1"/>
  <c r="AY1270" i="1"/>
  <c r="AL1270" i="1"/>
  <c r="BH1270" i="1" s="1"/>
  <c r="AY1286" i="1"/>
  <c r="AL1286" i="1"/>
  <c r="BH1286" i="1" s="1"/>
  <c r="AY1302" i="1"/>
  <c r="AL1302" i="1"/>
  <c r="BH1302" i="1" s="1"/>
  <c r="AZ8" i="1"/>
  <c r="AM8" i="1"/>
  <c r="BI8" i="1" s="1"/>
  <c r="AM24" i="1"/>
  <c r="BI24" i="1" s="1"/>
  <c r="AZ24" i="1"/>
  <c r="AM40" i="1"/>
  <c r="BI40" i="1" s="1"/>
  <c r="AZ40" i="1"/>
  <c r="AZ56" i="1"/>
  <c r="AM56" i="1"/>
  <c r="BI56" i="1" s="1"/>
  <c r="AD72" i="1"/>
  <c r="Y72" i="1"/>
  <c r="AD88" i="1"/>
  <c r="Y88" i="1"/>
  <c r="AM104" i="1"/>
  <c r="BI104" i="1" s="1"/>
  <c r="AZ104" i="1"/>
  <c r="AD120" i="1"/>
  <c r="Y120" i="1"/>
  <c r="AM136" i="1"/>
  <c r="BI136" i="1" s="1"/>
  <c r="AZ136" i="1"/>
  <c r="AD152" i="1"/>
  <c r="Y152" i="1"/>
  <c r="AZ168" i="1"/>
  <c r="AM168" i="1"/>
  <c r="BI168" i="1" s="1"/>
  <c r="AD184" i="1"/>
  <c r="Y184" i="1"/>
  <c r="AZ200" i="1"/>
  <c r="AM200" i="1"/>
  <c r="BI200" i="1" s="1"/>
  <c r="AZ216" i="1"/>
  <c r="AM216" i="1"/>
  <c r="BI216" i="1" s="1"/>
  <c r="AD232" i="1"/>
  <c r="Y232" i="1"/>
  <c r="AZ248" i="1"/>
  <c r="AM248" i="1"/>
  <c r="BI248" i="1" s="1"/>
  <c r="AM264" i="1"/>
  <c r="BI264" i="1" s="1"/>
  <c r="AZ264" i="1"/>
  <c r="AD280" i="1"/>
  <c r="Y280" i="1"/>
  <c r="AM296" i="1"/>
  <c r="BI296" i="1" s="1"/>
  <c r="AZ296" i="1"/>
  <c r="AZ312" i="1"/>
  <c r="AM312" i="1"/>
  <c r="BI312" i="1" s="1"/>
  <c r="AZ328" i="1"/>
  <c r="AM328" i="1"/>
  <c r="BI328" i="1" s="1"/>
  <c r="AM344" i="1"/>
  <c r="BI344" i="1" s="1"/>
  <c r="AZ344" i="1"/>
  <c r="AM360" i="1"/>
  <c r="BI360" i="1" s="1"/>
  <c r="AZ360" i="1"/>
  <c r="Y376" i="1"/>
  <c r="AD376" i="1"/>
  <c r="AD392" i="1"/>
  <c r="Y392" i="1"/>
  <c r="AM408" i="1"/>
  <c r="BI408" i="1" s="1"/>
  <c r="AZ408" i="1"/>
  <c r="AD424" i="1"/>
  <c r="Y424" i="1"/>
  <c r="AM440" i="1"/>
  <c r="BI440" i="1" s="1"/>
  <c r="AZ440" i="1"/>
  <c r="AD456" i="1"/>
  <c r="Y456" i="1"/>
  <c r="AD472" i="1"/>
  <c r="Y472" i="1"/>
  <c r="AD488" i="1"/>
  <c r="Y488" i="1"/>
  <c r="AM504" i="1"/>
  <c r="BI504" i="1" s="1"/>
  <c r="AZ504" i="1"/>
  <c r="AM520" i="1"/>
  <c r="BI520" i="1" s="1"/>
  <c r="AZ520" i="1"/>
  <c r="AD536" i="1"/>
  <c r="Y536" i="1"/>
  <c r="AM552" i="1"/>
  <c r="BI552" i="1" s="1"/>
  <c r="AZ552" i="1"/>
  <c r="AM568" i="1"/>
  <c r="BI568" i="1" s="1"/>
  <c r="AZ568" i="1"/>
  <c r="AM584" i="1"/>
  <c r="BI584" i="1" s="1"/>
  <c r="AZ584" i="1"/>
  <c r="AM600" i="1"/>
  <c r="BI600" i="1" s="1"/>
  <c r="AZ600" i="1"/>
  <c r="AM616" i="1"/>
  <c r="BI616" i="1" s="1"/>
  <c r="AZ616" i="1"/>
  <c r="AD632" i="1"/>
  <c r="Y632" i="1"/>
  <c r="AM648" i="1"/>
  <c r="BI648" i="1" s="1"/>
  <c r="AZ648" i="1"/>
  <c r="AD664" i="1"/>
  <c r="Y664" i="1"/>
  <c r="AM680" i="1"/>
  <c r="BI680" i="1" s="1"/>
  <c r="AZ680" i="1"/>
  <c r="AM696" i="1"/>
  <c r="BI696" i="1" s="1"/>
  <c r="AZ696" i="1"/>
  <c r="AM712" i="1"/>
  <c r="BI712" i="1" s="1"/>
  <c r="AZ712" i="1"/>
  <c r="AD728" i="1"/>
  <c r="Y728" i="1"/>
  <c r="AM744" i="1"/>
  <c r="BI744" i="1" s="1"/>
  <c r="AZ744" i="1"/>
  <c r="AZ760" i="1"/>
  <c r="AM760" i="1"/>
  <c r="BI760" i="1" s="1"/>
  <c r="AD776" i="1"/>
  <c r="Y776" i="1"/>
  <c r="AZ792" i="1"/>
  <c r="AM792" i="1"/>
  <c r="BI792" i="1" s="1"/>
  <c r="AM808" i="1"/>
  <c r="BI808" i="1" s="1"/>
  <c r="AZ808" i="1"/>
  <c r="AM824" i="1"/>
  <c r="BI824" i="1" s="1"/>
  <c r="AZ824" i="1"/>
  <c r="AM840" i="1"/>
  <c r="BI840" i="1" s="1"/>
  <c r="AZ840" i="1"/>
  <c r="Y856" i="1"/>
  <c r="AD856" i="1"/>
  <c r="Y872" i="1"/>
  <c r="AD872" i="1"/>
  <c r="Y888" i="1"/>
  <c r="AD888" i="1"/>
  <c r="Y904" i="1"/>
  <c r="AD904" i="1"/>
  <c r="AD920" i="1"/>
  <c r="Y920" i="1"/>
  <c r="AD936" i="1"/>
  <c r="Y936" i="1"/>
  <c r="AD952" i="1"/>
  <c r="Y952" i="1"/>
  <c r="Y968" i="1"/>
  <c r="AD968" i="1"/>
  <c r="Y984" i="1"/>
  <c r="AD984" i="1"/>
  <c r="Y1000" i="1"/>
  <c r="AD1000" i="1"/>
  <c r="Y1016" i="1"/>
  <c r="AD1016" i="1"/>
  <c r="Y1032" i="1"/>
  <c r="AD1032" i="1"/>
  <c r="Y1048" i="1"/>
  <c r="AD1048" i="1"/>
  <c r="Y1064" i="1"/>
  <c r="AD1064" i="1"/>
  <c r="Y1080" i="1"/>
  <c r="AD1080" i="1"/>
  <c r="Y1096" i="1"/>
  <c r="AD1096" i="1"/>
  <c r="Y1112" i="1"/>
  <c r="AD1112" i="1"/>
  <c r="Y1128" i="1"/>
  <c r="AD1128" i="1"/>
  <c r="Y1144" i="1"/>
  <c r="AD1144" i="1"/>
  <c r="Y1160" i="1"/>
  <c r="AD1160" i="1"/>
  <c r="Y1176" i="1"/>
  <c r="AD1176" i="1"/>
  <c r="Y1192" i="1"/>
  <c r="AD1192" i="1"/>
  <c r="Y1208" i="1"/>
  <c r="AD1208" i="1"/>
  <c r="Y1224" i="1"/>
  <c r="AD1224" i="1"/>
  <c r="Y1240" i="1"/>
  <c r="AD1240" i="1"/>
  <c r="Y1256" i="1"/>
  <c r="AD1256" i="1"/>
  <c r="Y1272" i="1"/>
  <c r="AD1272" i="1"/>
  <c r="AD1288" i="1"/>
  <c r="Y1288" i="1"/>
  <c r="AD1304" i="1"/>
  <c r="Y1304" i="1"/>
  <c r="AB11" i="1"/>
  <c r="Z11" i="1"/>
  <c r="Z27" i="1"/>
  <c r="AB27" i="1"/>
  <c r="AK43" i="1"/>
  <c r="BG43" i="1" s="1"/>
  <c r="AX43" i="1"/>
  <c r="AX59" i="1"/>
  <c r="AK59" i="1"/>
  <c r="BG59" i="1" s="1"/>
  <c r="AB75" i="1"/>
  <c r="Z75" i="1"/>
  <c r="AK91" i="1"/>
  <c r="BG91" i="1" s="1"/>
  <c r="AX91" i="1"/>
  <c r="AK107" i="1"/>
  <c r="BG107" i="1" s="1"/>
  <c r="AX107" i="1"/>
  <c r="Z123" i="1"/>
  <c r="AB123" i="1"/>
  <c r="AK139" i="1"/>
  <c r="BG139" i="1" s="1"/>
  <c r="AX139" i="1"/>
  <c r="AK155" i="1"/>
  <c r="BG155" i="1" s="1"/>
  <c r="AX155" i="1"/>
  <c r="AK171" i="1"/>
  <c r="BG171" i="1" s="1"/>
  <c r="AX171" i="1"/>
  <c r="Z187" i="1"/>
  <c r="AB187" i="1"/>
  <c r="AX203" i="1"/>
  <c r="AK203" i="1"/>
  <c r="BG203" i="1" s="1"/>
  <c r="Z219" i="1"/>
  <c r="AB219" i="1"/>
  <c r="AX235" i="1"/>
  <c r="AK235" i="1"/>
  <c r="BG235" i="1" s="1"/>
  <c r="AK251" i="1"/>
  <c r="BG251" i="1" s="1"/>
  <c r="AX251" i="1"/>
  <c r="AK267" i="1"/>
  <c r="BG267" i="1" s="1"/>
  <c r="AX267" i="1"/>
  <c r="AK283" i="1"/>
  <c r="BG283" i="1" s="1"/>
  <c r="AX283" i="1"/>
  <c r="Z299" i="1"/>
  <c r="AB299" i="1"/>
  <c r="AX315" i="1"/>
  <c r="AK315" i="1"/>
  <c r="BG315" i="1" s="1"/>
  <c r="Z331" i="1"/>
  <c r="AB331" i="1"/>
  <c r="Z347" i="1"/>
  <c r="AB347" i="1"/>
  <c r="Z363" i="1"/>
  <c r="AB363" i="1"/>
  <c r="Z379" i="1"/>
  <c r="AB379" i="1"/>
  <c r="AB395" i="1"/>
  <c r="Z395" i="1"/>
  <c r="AB411" i="1"/>
  <c r="Z411" i="1"/>
  <c r="Z427" i="1"/>
  <c r="AB427" i="1"/>
  <c r="Z443" i="1"/>
  <c r="AB443" i="1"/>
  <c r="AB459" i="1"/>
  <c r="Z459" i="1"/>
  <c r="AB475" i="1"/>
  <c r="Z475" i="1"/>
  <c r="AB491" i="1"/>
  <c r="Z491" i="1"/>
  <c r="AB507" i="1"/>
  <c r="Z507" i="1"/>
  <c r="AX523" i="1"/>
  <c r="AK523" i="1"/>
  <c r="BG523" i="1" s="1"/>
  <c r="AB539" i="1"/>
  <c r="Z539" i="1"/>
  <c r="AB555" i="1"/>
  <c r="Z555" i="1"/>
  <c r="AB571" i="1"/>
  <c r="Z571" i="1"/>
  <c r="Z587" i="1"/>
  <c r="AB587" i="1"/>
  <c r="Z603" i="1"/>
  <c r="AB603" i="1"/>
  <c r="AB619" i="1"/>
  <c r="Z619" i="1"/>
  <c r="Z635" i="1"/>
  <c r="AB635" i="1"/>
  <c r="Z651" i="1"/>
  <c r="AB651" i="1"/>
  <c r="AB667" i="1"/>
  <c r="Z667" i="1"/>
  <c r="Z683" i="1"/>
  <c r="AB683" i="1"/>
  <c r="Z699" i="1"/>
  <c r="AB699" i="1"/>
  <c r="Z715" i="1"/>
  <c r="AB715" i="1"/>
  <c r="AB731" i="1"/>
  <c r="Z731" i="1"/>
  <c r="Z747" i="1"/>
  <c r="AB747" i="1"/>
  <c r="Z763" i="1"/>
  <c r="AB763" i="1"/>
  <c r="AB779" i="1"/>
  <c r="Z779" i="1"/>
  <c r="Z795" i="1"/>
  <c r="AB795" i="1"/>
  <c r="Z811" i="1"/>
  <c r="AB811" i="1"/>
  <c r="AB827" i="1"/>
  <c r="Z827" i="1"/>
  <c r="Z843" i="1"/>
  <c r="AB843" i="1"/>
  <c r="Z859" i="1"/>
  <c r="AB859" i="1"/>
  <c r="AX875" i="1"/>
  <c r="AK875" i="1"/>
  <c r="BG875" i="1" s="1"/>
  <c r="AB891" i="1"/>
  <c r="Z891" i="1"/>
  <c r="AB907" i="1"/>
  <c r="Z907" i="1"/>
  <c r="AB923" i="1"/>
  <c r="Z923" i="1"/>
  <c r="AB939" i="1"/>
  <c r="Z939" i="1"/>
  <c r="AB955" i="1"/>
  <c r="Z955" i="1"/>
  <c r="AB971" i="1"/>
  <c r="Z971" i="1"/>
  <c r="AB987" i="1"/>
  <c r="Z987" i="1"/>
  <c r="Z1003" i="1"/>
  <c r="AB1003" i="1"/>
  <c r="Z1019" i="1"/>
  <c r="AB1019" i="1"/>
  <c r="AB1035" i="1"/>
  <c r="Z1035" i="1"/>
  <c r="AB1051" i="1"/>
  <c r="Z1051" i="1"/>
  <c r="AB1067" i="1"/>
  <c r="Z1067" i="1"/>
  <c r="AB1083" i="1"/>
  <c r="Z1083" i="1"/>
  <c r="AB1099" i="1"/>
  <c r="Z1099" i="1"/>
  <c r="AB1115" i="1"/>
  <c r="Z1115" i="1"/>
  <c r="Z1131" i="1"/>
  <c r="AB1131" i="1"/>
  <c r="AB1147" i="1"/>
  <c r="Z1147" i="1"/>
  <c r="Z1163" i="1"/>
  <c r="AB1163" i="1"/>
  <c r="Z1179" i="1"/>
  <c r="AB1179" i="1"/>
  <c r="AB1195" i="1"/>
  <c r="Z1195" i="1"/>
  <c r="AB1211" i="1"/>
  <c r="Z1211" i="1"/>
  <c r="AB1227" i="1"/>
  <c r="Z1227" i="1"/>
  <c r="AB1243" i="1"/>
  <c r="Z1243" i="1"/>
  <c r="Z1259" i="1"/>
  <c r="AB1259" i="1"/>
  <c r="Z1275" i="1"/>
  <c r="AB1275" i="1"/>
  <c r="Z1291" i="1"/>
  <c r="AB1291" i="1"/>
  <c r="AB1307" i="1"/>
  <c r="Z1307" i="1"/>
  <c r="AW3" i="1"/>
  <c r="AJ3" i="1"/>
  <c r="BF3" i="1" s="1"/>
  <c r="AW19" i="1"/>
  <c r="AJ19" i="1"/>
  <c r="BF19" i="1" s="1"/>
  <c r="AW35" i="1"/>
  <c r="AJ35" i="1"/>
  <c r="BF35" i="1" s="1"/>
  <c r="AW51" i="1"/>
  <c r="AJ51" i="1"/>
  <c r="BF51" i="1" s="1"/>
  <c r="AW67" i="1"/>
  <c r="AJ67" i="1"/>
  <c r="BF67" i="1" s="1"/>
  <c r="AW83" i="1"/>
  <c r="AJ83" i="1"/>
  <c r="BF83" i="1" s="1"/>
  <c r="AW99" i="1"/>
  <c r="AJ99" i="1"/>
  <c r="BF99" i="1" s="1"/>
  <c r="AW115" i="1"/>
  <c r="AJ115" i="1"/>
  <c r="BF115" i="1" s="1"/>
  <c r="AW131" i="1"/>
  <c r="AJ131" i="1"/>
  <c r="BF131" i="1" s="1"/>
  <c r="AW147" i="1"/>
  <c r="AJ147" i="1"/>
  <c r="BF147" i="1" s="1"/>
  <c r="AW163" i="1"/>
  <c r="AJ163" i="1"/>
  <c r="BF163" i="1" s="1"/>
  <c r="AW179" i="1"/>
  <c r="AJ179" i="1"/>
  <c r="BF179" i="1" s="1"/>
  <c r="AW195" i="1"/>
  <c r="AJ195" i="1"/>
  <c r="BF195" i="1" s="1"/>
  <c r="AW211" i="1"/>
  <c r="AJ211" i="1"/>
  <c r="BF211" i="1" s="1"/>
  <c r="AW227" i="1"/>
  <c r="AJ227" i="1"/>
  <c r="BF227" i="1" s="1"/>
  <c r="AW243" i="1"/>
  <c r="AJ243" i="1"/>
  <c r="BF243" i="1" s="1"/>
  <c r="AW259" i="1"/>
  <c r="AJ259" i="1"/>
  <c r="BF259" i="1" s="1"/>
  <c r="AW275" i="1"/>
  <c r="AJ275" i="1"/>
  <c r="BF275" i="1" s="1"/>
  <c r="AW291" i="1"/>
  <c r="AJ291" i="1"/>
  <c r="BF291" i="1" s="1"/>
  <c r="AW307" i="1"/>
  <c r="AJ307" i="1"/>
  <c r="BF307" i="1" s="1"/>
  <c r="AW323" i="1"/>
  <c r="AJ323" i="1"/>
  <c r="BF323" i="1" s="1"/>
  <c r="AW339" i="1"/>
  <c r="AJ339" i="1"/>
  <c r="BF339" i="1" s="1"/>
  <c r="AW355" i="1"/>
  <c r="AJ355" i="1"/>
  <c r="BF355" i="1" s="1"/>
  <c r="AW371" i="1"/>
  <c r="AJ371" i="1"/>
  <c r="BF371" i="1" s="1"/>
  <c r="AW387" i="1"/>
  <c r="AJ387" i="1"/>
  <c r="BF387" i="1" s="1"/>
  <c r="AW403" i="1"/>
  <c r="AJ403" i="1"/>
  <c r="BF403" i="1" s="1"/>
  <c r="AW419" i="1"/>
  <c r="AJ419" i="1"/>
  <c r="BF419" i="1" s="1"/>
  <c r="AW435" i="1"/>
  <c r="AJ435" i="1"/>
  <c r="BF435" i="1" s="1"/>
  <c r="AW451" i="1"/>
  <c r="AJ451" i="1"/>
  <c r="BF451" i="1" s="1"/>
  <c r="AW467" i="1"/>
  <c r="AJ467" i="1"/>
  <c r="BF467" i="1" s="1"/>
  <c r="AW483" i="1"/>
  <c r="AJ483" i="1"/>
  <c r="BF483" i="1" s="1"/>
  <c r="AW499" i="1"/>
  <c r="AJ499" i="1"/>
  <c r="BF499" i="1" s="1"/>
  <c r="AW515" i="1"/>
  <c r="AJ515" i="1"/>
  <c r="BF515" i="1" s="1"/>
  <c r="AW531" i="1"/>
  <c r="AJ531" i="1"/>
  <c r="BF531" i="1" s="1"/>
  <c r="AW547" i="1"/>
  <c r="AJ547" i="1"/>
  <c r="BF547" i="1" s="1"/>
  <c r="AW563" i="1"/>
  <c r="AJ563" i="1"/>
  <c r="BF563" i="1" s="1"/>
  <c r="AW579" i="1"/>
  <c r="AJ579" i="1"/>
  <c r="BF579" i="1" s="1"/>
  <c r="AW595" i="1"/>
  <c r="AJ595" i="1"/>
  <c r="BF595" i="1" s="1"/>
  <c r="AW611" i="1"/>
  <c r="AJ611" i="1"/>
  <c r="BF611" i="1" s="1"/>
  <c r="AW627" i="1"/>
  <c r="AJ627" i="1"/>
  <c r="BF627" i="1" s="1"/>
  <c r="AW643" i="1"/>
  <c r="AJ643" i="1"/>
  <c r="BF643" i="1" s="1"/>
  <c r="AW659" i="1"/>
  <c r="AJ659" i="1"/>
  <c r="BF659" i="1" s="1"/>
  <c r="AW675" i="1"/>
  <c r="AJ675" i="1"/>
  <c r="BF675" i="1" s="1"/>
  <c r="AW691" i="1"/>
  <c r="AJ691" i="1"/>
  <c r="BF691" i="1" s="1"/>
  <c r="AW707" i="1"/>
  <c r="AJ707" i="1"/>
  <c r="BF707" i="1" s="1"/>
  <c r="AW723" i="1"/>
  <c r="AJ723" i="1"/>
  <c r="BF723" i="1" s="1"/>
  <c r="AW739" i="1"/>
  <c r="AJ739" i="1"/>
  <c r="BF739" i="1" s="1"/>
  <c r="AW755" i="1"/>
  <c r="AJ755" i="1"/>
  <c r="BF755" i="1" s="1"/>
  <c r="AW771" i="1"/>
  <c r="AJ771" i="1"/>
  <c r="BF771" i="1" s="1"/>
  <c r="AW787" i="1"/>
  <c r="AJ787" i="1"/>
  <c r="BF787" i="1" s="1"/>
  <c r="AW803" i="1"/>
  <c r="AJ803" i="1"/>
  <c r="BF803" i="1" s="1"/>
  <c r="AW819" i="1"/>
  <c r="AJ819" i="1"/>
  <c r="BF819" i="1" s="1"/>
  <c r="AW835" i="1"/>
  <c r="AJ835" i="1"/>
  <c r="BF835" i="1" s="1"/>
  <c r="AW851" i="1"/>
  <c r="AJ851" i="1"/>
  <c r="BF851" i="1" s="1"/>
  <c r="AW867" i="1"/>
  <c r="AJ867" i="1"/>
  <c r="BF867" i="1" s="1"/>
  <c r="AW883" i="1"/>
  <c r="AJ883" i="1"/>
  <c r="BF883" i="1" s="1"/>
  <c r="AW899" i="1"/>
  <c r="AJ899" i="1"/>
  <c r="BF899" i="1" s="1"/>
  <c r="AW915" i="1"/>
  <c r="AJ915" i="1"/>
  <c r="BF915" i="1" s="1"/>
  <c r="AW931" i="1"/>
  <c r="AJ931" i="1"/>
  <c r="BF931" i="1" s="1"/>
  <c r="AW947" i="1"/>
  <c r="AJ947" i="1"/>
  <c r="BF947" i="1" s="1"/>
  <c r="AW963" i="1"/>
  <c r="AJ963" i="1"/>
  <c r="BF963" i="1" s="1"/>
  <c r="AW979" i="1"/>
  <c r="AJ979" i="1"/>
  <c r="BF979" i="1" s="1"/>
  <c r="AW995" i="1"/>
  <c r="AJ995" i="1"/>
  <c r="BF995" i="1" s="1"/>
  <c r="AW1011" i="1"/>
  <c r="AJ1011" i="1"/>
  <c r="BF1011" i="1" s="1"/>
  <c r="AW1027" i="1"/>
  <c r="AJ1027" i="1"/>
  <c r="BF1027" i="1" s="1"/>
  <c r="AW1043" i="1"/>
  <c r="AJ1043" i="1"/>
  <c r="BF1043" i="1" s="1"/>
  <c r="AW1059" i="1"/>
  <c r="AJ1059" i="1"/>
  <c r="BF1059" i="1" s="1"/>
  <c r="AW1075" i="1"/>
  <c r="AJ1075" i="1"/>
  <c r="BF1075" i="1" s="1"/>
  <c r="AW1091" i="1"/>
  <c r="AJ1091" i="1"/>
  <c r="BF1091" i="1" s="1"/>
  <c r="AW1107" i="1"/>
  <c r="AJ1107" i="1"/>
  <c r="BF1107" i="1" s="1"/>
  <c r="AW1123" i="1"/>
  <c r="AJ1123" i="1"/>
  <c r="BF1123" i="1" s="1"/>
  <c r="AW1139" i="1"/>
  <c r="AJ1139" i="1"/>
  <c r="BF1139" i="1" s="1"/>
  <c r="AW1155" i="1"/>
  <c r="AJ1155" i="1"/>
  <c r="BF1155" i="1" s="1"/>
  <c r="AW1171" i="1"/>
  <c r="AJ1171" i="1"/>
  <c r="BF1171" i="1" s="1"/>
  <c r="AW1187" i="1"/>
  <c r="AJ1187" i="1"/>
  <c r="BF1187" i="1" s="1"/>
  <c r="AW1203" i="1"/>
  <c r="AJ1203" i="1"/>
  <c r="BF1203" i="1" s="1"/>
  <c r="AW1219" i="1"/>
  <c r="AJ1219" i="1"/>
  <c r="BF1219" i="1" s="1"/>
  <c r="AW1235" i="1"/>
  <c r="AJ1235" i="1"/>
  <c r="BF1235" i="1" s="1"/>
  <c r="AW1251" i="1"/>
  <c r="AJ1251" i="1"/>
  <c r="BF1251" i="1" s="1"/>
  <c r="AW1267" i="1"/>
  <c r="AJ1267" i="1"/>
  <c r="BF1267" i="1" s="1"/>
  <c r="AW1283" i="1"/>
  <c r="AJ1283" i="1"/>
  <c r="BF1283" i="1" s="1"/>
  <c r="AW1299" i="1"/>
  <c r="AJ1299" i="1"/>
  <c r="BF1299" i="1" s="1"/>
  <c r="AY7" i="1"/>
  <c r="AL7" i="1"/>
  <c r="BH7" i="1" s="1"/>
  <c r="AY23" i="1"/>
  <c r="AL23" i="1"/>
  <c r="BH23" i="1" s="1"/>
  <c r="AY39" i="1"/>
  <c r="AL39" i="1"/>
  <c r="BH39" i="1" s="1"/>
  <c r="AY55" i="1"/>
  <c r="AL55" i="1"/>
  <c r="BH55" i="1" s="1"/>
  <c r="AY71" i="1"/>
  <c r="AL71" i="1"/>
  <c r="BH71" i="1" s="1"/>
  <c r="AY87" i="1"/>
  <c r="AL87" i="1"/>
  <c r="BH87" i="1" s="1"/>
  <c r="AY103" i="1"/>
  <c r="AL103" i="1"/>
  <c r="BH103" i="1" s="1"/>
  <c r="AY119" i="1"/>
  <c r="AL119" i="1"/>
  <c r="BH119" i="1" s="1"/>
  <c r="AY135" i="1"/>
  <c r="AL135" i="1"/>
  <c r="BH135" i="1" s="1"/>
  <c r="AY151" i="1"/>
  <c r="AL151" i="1"/>
  <c r="BH151" i="1" s="1"/>
  <c r="AY167" i="1"/>
  <c r="AL167" i="1"/>
  <c r="BH167" i="1" s="1"/>
  <c r="AY183" i="1"/>
  <c r="AL183" i="1"/>
  <c r="BH183" i="1" s="1"/>
  <c r="AY199" i="1"/>
  <c r="AL199" i="1"/>
  <c r="BH199" i="1" s="1"/>
  <c r="AY215" i="1"/>
  <c r="AL215" i="1"/>
  <c r="BH215" i="1" s="1"/>
  <c r="AY231" i="1"/>
  <c r="AL231" i="1"/>
  <c r="BH231" i="1" s="1"/>
  <c r="AY247" i="1"/>
  <c r="AL247" i="1"/>
  <c r="BH247" i="1" s="1"/>
  <c r="AY263" i="1"/>
  <c r="AL263" i="1"/>
  <c r="BH263" i="1" s="1"/>
  <c r="AY279" i="1"/>
  <c r="AL279" i="1"/>
  <c r="BH279" i="1" s="1"/>
  <c r="AY295" i="1"/>
  <c r="AL295" i="1"/>
  <c r="BH295" i="1" s="1"/>
  <c r="AY311" i="1"/>
  <c r="AL311" i="1"/>
  <c r="BH311" i="1" s="1"/>
  <c r="AY327" i="1"/>
  <c r="AL327" i="1"/>
  <c r="BH327" i="1" s="1"/>
  <c r="AY343" i="1"/>
  <c r="AL343" i="1"/>
  <c r="BH343" i="1" s="1"/>
  <c r="AY359" i="1"/>
  <c r="AL359" i="1"/>
  <c r="BH359" i="1" s="1"/>
  <c r="AY375" i="1"/>
  <c r="AL375" i="1"/>
  <c r="BH375" i="1" s="1"/>
  <c r="AY391" i="1"/>
  <c r="AL391" i="1"/>
  <c r="BH391" i="1" s="1"/>
  <c r="AY407" i="1"/>
  <c r="AL407" i="1"/>
  <c r="BH407" i="1" s="1"/>
  <c r="AY423" i="1"/>
  <c r="AL423" i="1"/>
  <c r="BH423" i="1" s="1"/>
  <c r="AY439" i="1"/>
  <c r="AL439" i="1"/>
  <c r="BH439" i="1" s="1"/>
  <c r="AY455" i="1"/>
  <c r="AL455" i="1"/>
  <c r="BH455" i="1" s="1"/>
  <c r="AY471" i="1"/>
  <c r="AL471" i="1"/>
  <c r="BH471" i="1" s="1"/>
  <c r="AY487" i="1"/>
  <c r="AL487" i="1"/>
  <c r="BH487" i="1" s="1"/>
  <c r="AY503" i="1"/>
  <c r="AL503" i="1"/>
  <c r="BH503" i="1" s="1"/>
  <c r="AY519" i="1"/>
  <c r="AL519" i="1"/>
  <c r="BH519" i="1" s="1"/>
  <c r="AY535" i="1"/>
  <c r="AL535" i="1"/>
  <c r="BH535" i="1" s="1"/>
  <c r="AY551" i="1"/>
  <c r="AL551" i="1"/>
  <c r="BH551" i="1" s="1"/>
  <c r="AY567" i="1"/>
  <c r="AL567" i="1"/>
  <c r="BH567" i="1" s="1"/>
  <c r="AY583" i="1"/>
  <c r="AL583" i="1"/>
  <c r="BH583" i="1" s="1"/>
  <c r="AY599" i="1"/>
  <c r="AL599" i="1"/>
  <c r="BH599" i="1" s="1"/>
  <c r="AY615" i="1"/>
  <c r="AL615" i="1"/>
  <c r="BH615" i="1" s="1"/>
  <c r="AY631" i="1"/>
  <c r="AL631" i="1"/>
  <c r="BH631" i="1" s="1"/>
  <c r="AY647" i="1"/>
  <c r="AL647" i="1"/>
  <c r="BH647" i="1" s="1"/>
  <c r="AY663" i="1"/>
  <c r="AL663" i="1"/>
  <c r="BH663" i="1" s="1"/>
  <c r="AY679" i="1"/>
  <c r="AL679" i="1"/>
  <c r="BH679" i="1" s="1"/>
  <c r="AY695" i="1"/>
  <c r="AL695" i="1"/>
  <c r="BH695" i="1" s="1"/>
  <c r="AY711" i="1"/>
  <c r="AL711" i="1"/>
  <c r="BH711" i="1" s="1"/>
  <c r="AY727" i="1"/>
  <c r="AL727" i="1"/>
  <c r="BH727" i="1" s="1"/>
  <c r="AY743" i="1"/>
  <c r="AL743" i="1"/>
  <c r="BH743" i="1" s="1"/>
  <c r="AY759" i="1"/>
  <c r="AL759" i="1"/>
  <c r="BH759" i="1" s="1"/>
  <c r="AY775" i="1"/>
  <c r="AL775" i="1"/>
  <c r="BH775" i="1" s="1"/>
  <c r="AY791" i="1"/>
  <c r="AL791" i="1"/>
  <c r="BH791" i="1" s="1"/>
  <c r="AY807" i="1"/>
  <c r="AL807" i="1"/>
  <c r="BH807" i="1" s="1"/>
  <c r="AY823" i="1"/>
  <c r="AL823" i="1"/>
  <c r="BH823" i="1" s="1"/>
  <c r="AY839" i="1"/>
  <c r="AL839" i="1"/>
  <c r="BH839" i="1" s="1"/>
  <c r="AY855" i="1"/>
  <c r="AL855" i="1"/>
  <c r="BH855" i="1" s="1"/>
  <c r="AY871" i="1"/>
  <c r="AL871" i="1"/>
  <c r="BH871" i="1" s="1"/>
  <c r="AY887" i="1"/>
  <c r="AL887" i="1"/>
  <c r="BH887" i="1" s="1"/>
  <c r="AY903" i="1"/>
  <c r="AL903" i="1"/>
  <c r="BH903" i="1" s="1"/>
  <c r="AY919" i="1"/>
  <c r="AL919" i="1"/>
  <c r="BH919" i="1" s="1"/>
  <c r="AY935" i="1"/>
  <c r="AL935" i="1"/>
  <c r="BH935" i="1" s="1"/>
  <c r="AY951" i="1"/>
  <c r="AL951" i="1"/>
  <c r="BH951" i="1" s="1"/>
  <c r="AY967" i="1"/>
  <c r="AL967" i="1"/>
  <c r="BH967" i="1" s="1"/>
  <c r="AY983" i="1"/>
  <c r="AL983" i="1"/>
  <c r="BH983" i="1" s="1"/>
  <c r="AY999" i="1"/>
  <c r="AL999" i="1"/>
  <c r="BH999" i="1" s="1"/>
  <c r="AY1015" i="1"/>
  <c r="AL1015" i="1"/>
  <c r="BH1015" i="1" s="1"/>
  <c r="AY1031" i="1"/>
  <c r="AL1031" i="1"/>
  <c r="BH1031" i="1" s="1"/>
  <c r="AY1047" i="1"/>
  <c r="AL1047" i="1"/>
  <c r="BH1047" i="1" s="1"/>
  <c r="AY1063" i="1"/>
  <c r="AL1063" i="1"/>
  <c r="BH1063" i="1" s="1"/>
  <c r="AY1079" i="1"/>
  <c r="AL1079" i="1"/>
  <c r="BH1079" i="1" s="1"/>
  <c r="AY1095" i="1"/>
  <c r="AL1095" i="1"/>
  <c r="BH1095" i="1" s="1"/>
  <c r="AY1111" i="1"/>
  <c r="AL1111" i="1"/>
  <c r="BH1111" i="1" s="1"/>
  <c r="AY1127" i="1"/>
  <c r="AL1127" i="1"/>
  <c r="BH1127" i="1" s="1"/>
  <c r="AY1143" i="1"/>
  <c r="AL1143" i="1"/>
  <c r="BH1143" i="1" s="1"/>
  <c r="AY1159" i="1"/>
  <c r="AL1159" i="1"/>
  <c r="BH1159" i="1" s="1"/>
  <c r="AY1175" i="1"/>
  <c r="AL1175" i="1"/>
  <c r="BH1175" i="1" s="1"/>
  <c r="AY1191" i="1"/>
  <c r="AL1191" i="1"/>
  <c r="BH1191" i="1" s="1"/>
  <c r="AY1207" i="1"/>
  <c r="AL1207" i="1"/>
  <c r="BH1207" i="1" s="1"/>
  <c r="AY1223" i="1"/>
  <c r="AL1223" i="1"/>
  <c r="BH1223" i="1" s="1"/>
  <c r="AY1239" i="1"/>
  <c r="AL1239" i="1"/>
  <c r="BH1239" i="1" s="1"/>
  <c r="AY1255" i="1"/>
  <c r="AL1255" i="1"/>
  <c r="BH1255" i="1" s="1"/>
  <c r="AY1271" i="1"/>
  <c r="AL1271" i="1"/>
  <c r="BH1271" i="1" s="1"/>
  <c r="AY1287" i="1"/>
  <c r="AL1287" i="1"/>
  <c r="BH1287" i="1" s="1"/>
  <c r="AY1303" i="1"/>
  <c r="AL1303" i="1"/>
  <c r="BH1303" i="1" s="1"/>
  <c r="AM9" i="1"/>
  <c r="BI9" i="1" s="1"/>
  <c r="AZ9" i="1"/>
  <c r="Y25" i="1"/>
  <c r="AD25" i="1"/>
  <c r="AM41" i="1"/>
  <c r="BI41" i="1" s="1"/>
  <c r="AZ41" i="1"/>
  <c r="AM57" i="1"/>
  <c r="BI57" i="1" s="1"/>
  <c r="AZ57" i="1"/>
  <c r="AM73" i="1"/>
  <c r="BI73" i="1" s="1"/>
  <c r="AZ73" i="1"/>
  <c r="AM89" i="1"/>
  <c r="BI89" i="1" s="1"/>
  <c r="AZ89" i="1"/>
  <c r="AZ105" i="1"/>
  <c r="AM105" i="1"/>
  <c r="BI105" i="1" s="1"/>
  <c r="AM121" i="1"/>
  <c r="BI121" i="1" s="1"/>
  <c r="AZ121" i="1"/>
  <c r="AM137" i="1"/>
  <c r="BI137" i="1" s="1"/>
  <c r="AZ137" i="1"/>
  <c r="AD153" i="1"/>
  <c r="Y153" i="1"/>
  <c r="AD169" i="1"/>
  <c r="Y169" i="1"/>
  <c r="Y185" i="1"/>
  <c r="AD185" i="1"/>
  <c r="AZ201" i="1"/>
  <c r="AM201" i="1"/>
  <c r="BI201" i="1" s="1"/>
  <c r="AZ217" i="1"/>
  <c r="AM217" i="1"/>
  <c r="BI217" i="1" s="1"/>
  <c r="AM233" i="1"/>
  <c r="BI233" i="1" s="1"/>
  <c r="AZ233" i="1"/>
  <c r="AM249" i="1"/>
  <c r="BI249" i="1" s="1"/>
  <c r="AZ249" i="1"/>
  <c r="AZ265" i="1"/>
  <c r="AM265" i="1"/>
  <c r="BI265" i="1" s="1"/>
  <c r="Y281" i="1"/>
  <c r="AD281" i="1"/>
  <c r="AM297" i="1"/>
  <c r="BI297" i="1" s="1"/>
  <c r="AZ297" i="1"/>
  <c r="AM313" i="1"/>
  <c r="BI313" i="1" s="1"/>
  <c r="AZ313" i="1"/>
  <c r="AZ329" i="1"/>
  <c r="AM329" i="1"/>
  <c r="BI329" i="1" s="1"/>
  <c r="Y345" i="1"/>
  <c r="AD345" i="1"/>
  <c r="AM361" i="1"/>
  <c r="BI361" i="1" s="1"/>
  <c r="AZ361" i="1"/>
  <c r="AD377" i="1"/>
  <c r="Y377" i="1"/>
  <c r="Y393" i="1"/>
  <c r="AD393" i="1"/>
  <c r="AD409" i="1"/>
  <c r="Y409" i="1"/>
  <c r="AZ425" i="1"/>
  <c r="AM425" i="1"/>
  <c r="BI425" i="1" s="1"/>
  <c r="AM441" i="1"/>
  <c r="BI441" i="1" s="1"/>
  <c r="AZ441" i="1"/>
  <c r="Y457" i="1"/>
  <c r="AD457" i="1"/>
  <c r="AM473" i="1"/>
  <c r="BI473" i="1" s="1"/>
  <c r="AZ473" i="1"/>
  <c r="AD489" i="1"/>
  <c r="Y489" i="1"/>
  <c r="AD505" i="1"/>
  <c r="Y505" i="1"/>
  <c r="AD521" i="1"/>
  <c r="Y521" i="1"/>
  <c r="AD537" i="1"/>
  <c r="Y537" i="1"/>
  <c r="AM553" i="1"/>
  <c r="BI553" i="1" s="1"/>
  <c r="AZ553" i="1"/>
  <c r="AM569" i="1"/>
  <c r="BI569" i="1" s="1"/>
  <c r="AZ569" i="1"/>
  <c r="AM585" i="1"/>
  <c r="BI585" i="1" s="1"/>
  <c r="AZ585" i="1"/>
  <c r="AD601" i="1"/>
  <c r="Y601" i="1"/>
  <c r="AM617" i="1"/>
  <c r="BI617" i="1" s="1"/>
  <c r="AZ617" i="1"/>
  <c r="AZ633" i="1"/>
  <c r="AM633" i="1"/>
  <c r="BI633" i="1" s="1"/>
  <c r="AM649" i="1"/>
  <c r="BI649" i="1" s="1"/>
  <c r="AZ649" i="1"/>
  <c r="AD665" i="1"/>
  <c r="Y665" i="1"/>
  <c r="AM681" i="1"/>
  <c r="BI681" i="1" s="1"/>
  <c r="AZ681" i="1"/>
  <c r="AM697" i="1"/>
  <c r="BI697" i="1" s="1"/>
  <c r="AZ697" i="1"/>
  <c r="AD713" i="1"/>
  <c r="Y713" i="1"/>
  <c r="AD729" i="1"/>
  <c r="Y729" i="1"/>
  <c r="AM745" i="1"/>
  <c r="BI745" i="1" s="1"/>
  <c r="AZ745" i="1"/>
  <c r="AZ761" i="1"/>
  <c r="AM761" i="1"/>
  <c r="BI761" i="1" s="1"/>
  <c r="AD777" i="1"/>
  <c r="Y777" i="1"/>
  <c r="AD793" i="1"/>
  <c r="Y793" i="1"/>
  <c r="AM809" i="1"/>
  <c r="BI809" i="1" s="1"/>
  <c r="AZ809" i="1"/>
  <c r="AM825" i="1"/>
  <c r="BI825" i="1" s="1"/>
  <c r="AZ825" i="1"/>
  <c r="AM841" i="1"/>
  <c r="BI841" i="1" s="1"/>
  <c r="AZ841" i="1"/>
  <c r="AD857" i="1"/>
  <c r="Y857" i="1"/>
  <c r="AD873" i="1"/>
  <c r="Y873" i="1"/>
  <c r="AD889" i="1"/>
  <c r="Y889" i="1"/>
  <c r="AD905" i="1"/>
  <c r="Y905" i="1"/>
  <c r="AD921" i="1"/>
  <c r="Y921" i="1"/>
  <c r="AD937" i="1"/>
  <c r="Y937" i="1"/>
  <c r="AD953" i="1"/>
  <c r="Y953" i="1"/>
  <c r="AD969" i="1"/>
  <c r="Y969" i="1"/>
  <c r="AD985" i="1"/>
  <c r="Y985" i="1"/>
  <c r="Y1001" i="1"/>
  <c r="AD1001" i="1"/>
  <c r="Y1017" i="1"/>
  <c r="AD1017" i="1"/>
  <c r="Y1033" i="1"/>
  <c r="AD1033" i="1"/>
  <c r="Y1049" i="1"/>
  <c r="AD1049" i="1"/>
  <c r="AM1065" i="1"/>
  <c r="BI1065" i="1" s="1"/>
  <c r="AZ1065" i="1"/>
  <c r="Y1081" i="1"/>
  <c r="AD1081" i="1"/>
  <c r="AD1097" i="1"/>
  <c r="Y1097" i="1"/>
  <c r="AD1113" i="1"/>
  <c r="Y1113" i="1"/>
  <c r="AD1129" i="1"/>
  <c r="Y1129" i="1"/>
  <c r="AD1145" i="1"/>
  <c r="Y1145" i="1"/>
  <c r="AD1161" i="1"/>
  <c r="Y1161" i="1"/>
  <c r="AD1177" i="1"/>
  <c r="Y1177" i="1"/>
  <c r="AD1193" i="1"/>
  <c r="Y1193" i="1"/>
  <c r="AD1209" i="1"/>
  <c r="Y1209" i="1"/>
  <c r="AD1225" i="1"/>
  <c r="Y1225" i="1"/>
  <c r="AD1241" i="1"/>
  <c r="Y1241" i="1"/>
  <c r="AD1257" i="1"/>
  <c r="Y1257" i="1"/>
  <c r="AD1273" i="1"/>
  <c r="Y1273" i="1"/>
  <c r="AD1289" i="1"/>
  <c r="Y1289" i="1"/>
  <c r="AD1305" i="1"/>
  <c r="Y1305" i="1"/>
  <c r="AK12" i="1"/>
  <c r="BG12" i="1" s="1"/>
  <c r="AX12" i="1"/>
  <c r="AK28" i="1"/>
  <c r="BG28" i="1" s="1"/>
  <c r="AX28" i="1"/>
  <c r="AK44" i="1"/>
  <c r="BG44" i="1" s="1"/>
  <c r="AX44" i="1"/>
  <c r="Z60" i="1"/>
  <c r="AB60" i="1"/>
  <c r="AK76" i="1"/>
  <c r="BG76" i="1" s="1"/>
  <c r="AX76" i="1"/>
  <c r="AK92" i="1"/>
  <c r="BG92" i="1" s="1"/>
  <c r="AX92" i="1"/>
  <c r="AK108" i="1"/>
  <c r="BG108" i="1" s="1"/>
  <c r="AX108" i="1"/>
  <c r="AK124" i="1"/>
  <c r="BG124" i="1" s="1"/>
  <c r="AX124" i="1"/>
  <c r="AK140" i="1"/>
  <c r="BG140" i="1" s="1"/>
  <c r="AX140" i="1"/>
  <c r="AK156" i="1"/>
  <c r="BG156" i="1" s="1"/>
  <c r="AX156" i="1"/>
  <c r="AK172" i="1"/>
  <c r="BG172" i="1" s="1"/>
  <c r="AX172" i="1"/>
  <c r="Z188" i="1"/>
  <c r="AB188" i="1"/>
  <c r="AK204" i="1"/>
  <c r="BG204" i="1" s="1"/>
  <c r="AX204" i="1"/>
  <c r="AK220" i="1"/>
  <c r="BG220" i="1" s="1"/>
  <c r="AX220" i="1"/>
  <c r="Z236" i="1"/>
  <c r="AB236" i="1"/>
  <c r="AK252" i="1"/>
  <c r="BG252" i="1" s="1"/>
  <c r="AX252" i="1"/>
  <c r="Z268" i="1"/>
  <c r="AB268" i="1"/>
  <c r="AK284" i="1"/>
  <c r="BG284" i="1" s="1"/>
  <c r="AX284" i="1"/>
  <c r="AK300" i="1"/>
  <c r="BG300" i="1" s="1"/>
  <c r="AX300" i="1"/>
  <c r="AK316" i="1"/>
  <c r="BG316" i="1" s="1"/>
  <c r="AX316" i="1"/>
  <c r="Z332" i="1"/>
  <c r="AB332" i="1"/>
  <c r="Z348" i="1"/>
  <c r="AB348" i="1"/>
  <c r="Z364" i="1"/>
  <c r="AB364" i="1"/>
  <c r="Z380" i="1"/>
  <c r="AB380" i="1"/>
  <c r="AB396" i="1"/>
  <c r="Z396" i="1"/>
  <c r="AB412" i="1"/>
  <c r="Z412" i="1"/>
  <c r="Z428" i="1"/>
  <c r="AB428" i="1"/>
  <c r="Z444" i="1"/>
  <c r="AB444" i="1"/>
  <c r="Z460" i="1"/>
  <c r="AB460" i="1"/>
  <c r="AB476" i="1"/>
  <c r="Z476" i="1"/>
  <c r="AK492" i="1"/>
  <c r="BG492" i="1" s="1"/>
  <c r="AX492" i="1"/>
  <c r="AB508" i="1"/>
  <c r="Z508" i="1"/>
  <c r="AB524" i="1"/>
  <c r="Z524" i="1"/>
  <c r="AB540" i="1"/>
  <c r="Z540" i="1"/>
  <c r="AB556" i="1"/>
  <c r="Z556" i="1"/>
  <c r="AB572" i="1"/>
  <c r="Z572" i="1"/>
  <c r="AB588" i="1"/>
  <c r="Z588" i="1"/>
  <c r="AB604" i="1"/>
  <c r="Z604" i="1"/>
  <c r="AB620" i="1"/>
  <c r="Z620" i="1"/>
  <c r="Z636" i="1"/>
  <c r="AB636" i="1"/>
  <c r="Z652" i="1"/>
  <c r="AB652" i="1"/>
  <c r="AB668" i="1"/>
  <c r="Z668" i="1"/>
  <c r="Z684" i="1"/>
  <c r="AB684" i="1"/>
  <c r="Z700" i="1"/>
  <c r="AB700" i="1"/>
  <c r="Z716" i="1"/>
  <c r="AB716" i="1"/>
  <c r="Z732" i="1"/>
  <c r="AB732" i="1"/>
  <c r="Z748" i="1"/>
  <c r="AB748" i="1"/>
  <c r="Z764" i="1"/>
  <c r="AB764" i="1"/>
  <c r="AB780" i="1"/>
  <c r="Z780" i="1"/>
  <c r="Z796" i="1"/>
  <c r="AB796" i="1"/>
  <c r="Z812" i="1"/>
  <c r="AB812" i="1"/>
  <c r="AB828" i="1"/>
  <c r="Z828" i="1"/>
  <c r="Z844" i="1"/>
  <c r="AB844" i="1"/>
  <c r="Z860" i="1"/>
  <c r="AB860" i="1"/>
  <c r="AB876" i="1"/>
  <c r="Z876" i="1"/>
  <c r="Z892" i="1"/>
  <c r="AB892" i="1"/>
  <c r="Z908" i="1"/>
  <c r="AB908" i="1"/>
  <c r="Z924" i="1"/>
  <c r="AB924" i="1"/>
  <c r="Z940" i="1"/>
  <c r="AB940" i="1"/>
  <c r="AB956" i="1"/>
  <c r="Z956" i="1"/>
  <c r="AB972" i="1"/>
  <c r="Z972" i="1"/>
  <c r="AB988" i="1"/>
  <c r="Z988" i="1"/>
  <c r="AB1004" i="1"/>
  <c r="Z1004" i="1"/>
  <c r="AB1020" i="1"/>
  <c r="Z1020" i="1"/>
  <c r="AB1036" i="1"/>
  <c r="Z1036" i="1"/>
  <c r="AB1052" i="1"/>
  <c r="Z1052" i="1"/>
  <c r="AB1068" i="1"/>
  <c r="Z1068" i="1"/>
  <c r="AB1084" i="1"/>
  <c r="Z1084" i="1"/>
  <c r="AB1100" i="1"/>
  <c r="Z1100" i="1"/>
  <c r="AB1116" i="1"/>
  <c r="Z1116" i="1"/>
  <c r="AB1132" i="1"/>
  <c r="Z1132" i="1"/>
  <c r="AB1148" i="1"/>
  <c r="Z1148" i="1"/>
  <c r="Z1164" i="1"/>
  <c r="AB1164" i="1"/>
  <c r="Z1180" i="1"/>
  <c r="AB1180" i="1"/>
  <c r="AB1196" i="1"/>
  <c r="Z1196" i="1"/>
  <c r="AB1212" i="1"/>
  <c r="Z1212" i="1"/>
  <c r="AB1228" i="1"/>
  <c r="Z1228" i="1"/>
  <c r="AB1244" i="1"/>
  <c r="Z1244" i="1"/>
  <c r="AB1260" i="1"/>
  <c r="Z1260" i="1"/>
  <c r="AB1276" i="1"/>
  <c r="Z1276" i="1"/>
  <c r="AB1292" i="1"/>
  <c r="Z1292" i="1"/>
  <c r="AB1308" i="1"/>
  <c r="Z1308" i="1"/>
  <c r="AW4" i="1"/>
  <c r="AJ4" i="1"/>
  <c r="BF4" i="1" s="1"/>
  <c r="AW20" i="1"/>
  <c r="AJ20" i="1"/>
  <c r="BF20" i="1" s="1"/>
  <c r="AW36" i="1"/>
  <c r="AJ36" i="1"/>
  <c r="BF36" i="1" s="1"/>
  <c r="AW52" i="1"/>
  <c r="AJ52" i="1"/>
  <c r="BF52" i="1" s="1"/>
  <c r="AW68" i="1"/>
  <c r="AJ68" i="1"/>
  <c r="BF68" i="1" s="1"/>
  <c r="AW84" i="1"/>
  <c r="AJ84" i="1"/>
  <c r="BF84" i="1" s="1"/>
  <c r="AW100" i="1"/>
  <c r="AJ100" i="1"/>
  <c r="BF100" i="1" s="1"/>
  <c r="AW116" i="1"/>
  <c r="AJ116" i="1"/>
  <c r="BF116" i="1" s="1"/>
  <c r="AW132" i="1"/>
  <c r="AJ132" i="1"/>
  <c r="BF132" i="1" s="1"/>
  <c r="AW148" i="1"/>
  <c r="AJ148" i="1"/>
  <c r="BF148" i="1" s="1"/>
  <c r="AW164" i="1"/>
  <c r="AJ164" i="1"/>
  <c r="BF164" i="1" s="1"/>
  <c r="AW180" i="1"/>
  <c r="AJ180" i="1"/>
  <c r="BF180" i="1" s="1"/>
  <c r="AW196" i="1"/>
  <c r="AJ196" i="1"/>
  <c r="BF196" i="1" s="1"/>
  <c r="AW212" i="1"/>
  <c r="AJ212" i="1"/>
  <c r="BF212" i="1" s="1"/>
  <c r="AW228" i="1"/>
  <c r="AJ228" i="1"/>
  <c r="BF228" i="1" s="1"/>
  <c r="AW244" i="1"/>
  <c r="AJ244" i="1"/>
  <c r="BF244" i="1" s="1"/>
  <c r="AW260" i="1"/>
  <c r="AJ260" i="1"/>
  <c r="BF260" i="1" s="1"/>
  <c r="AW276" i="1"/>
  <c r="AJ276" i="1"/>
  <c r="BF276" i="1" s="1"/>
  <c r="AW292" i="1"/>
  <c r="AJ292" i="1"/>
  <c r="BF292" i="1" s="1"/>
  <c r="AW308" i="1"/>
  <c r="AJ308" i="1"/>
  <c r="BF308" i="1" s="1"/>
  <c r="AW324" i="1"/>
  <c r="AJ324" i="1"/>
  <c r="BF324" i="1" s="1"/>
  <c r="AW340" i="1"/>
  <c r="AJ340" i="1"/>
  <c r="BF340" i="1" s="1"/>
  <c r="AW356" i="1"/>
  <c r="AJ356" i="1"/>
  <c r="BF356" i="1" s="1"/>
  <c r="AW372" i="1"/>
  <c r="AJ372" i="1"/>
  <c r="BF372" i="1" s="1"/>
  <c r="AW388" i="1"/>
  <c r="AJ388" i="1"/>
  <c r="BF388" i="1" s="1"/>
  <c r="AW404" i="1"/>
  <c r="AJ404" i="1"/>
  <c r="BF404" i="1" s="1"/>
  <c r="AW420" i="1"/>
  <c r="AJ420" i="1"/>
  <c r="BF420" i="1" s="1"/>
  <c r="AW436" i="1"/>
  <c r="AJ436" i="1"/>
  <c r="BF436" i="1" s="1"/>
  <c r="AW452" i="1"/>
  <c r="AJ452" i="1"/>
  <c r="BF452" i="1" s="1"/>
  <c r="AW468" i="1"/>
  <c r="AJ468" i="1"/>
  <c r="BF468" i="1" s="1"/>
  <c r="AW484" i="1"/>
  <c r="AJ484" i="1"/>
  <c r="BF484" i="1" s="1"/>
  <c r="AW500" i="1"/>
  <c r="AJ500" i="1"/>
  <c r="BF500" i="1" s="1"/>
  <c r="AW516" i="1"/>
  <c r="AJ516" i="1"/>
  <c r="BF516" i="1" s="1"/>
  <c r="AW532" i="1"/>
  <c r="AJ532" i="1"/>
  <c r="BF532" i="1" s="1"/>
  <c r="AW548" i="1"/>
  <c r="AJ548" i="1"/>
  <c r="BF548" i="1" s="1"/>
  <c r="AW564" i="1"/>
  <c r="AJ564" i="1"/>
  <c r="BF564" i="1" s="1"/>
  <c r="AW580" i="1"/>
  <c r="AJ580" i="1"/>
  <c r="BF580" i="1" s="1"/>
  <c r="AW596" i="1"/>
  <c r="AJ596" i="1"/>
  <c r="BF596" i="1" s="1"/>
  <c r="AW612" i="1"/>
  <c r="AJ612" i="1"/>
  <c r="BF612" i="1" s="1"/>
  <c r="AW628" i="1"/>
  <c r="AJ628" i="1"/>
  <c r="BF628" i="1" s="1"/>
  <c r="AW644" i="1"/>
  <c r="AJ644" i="1"/>
  <c r="BF644" i="1" s="1"/>
  <c r="AW660" i="1"/>
  <c r="AJ660" i="1"/>
  <c r="BF660" i="1" s="1"/>
  <c r="AW676" i="1"/>
  <c r="AJ676" i="1"/>
  <c r="BF676" i="1" s="1"/>
  <c r="AW692" i="1"/>
  <c r="AJ692" i="1"/>
  <c r="BF692" i="1" s="1"/>
  <c r="AW708" i="1"/>
  <c r="AJ708" i="1"/>
  <c r="BF708" i="1" s="1"/>
  <c r="AW724" i="1"/>
  <c r="AJ724" i="1"/>
  <c r="BF724" i="1" s="1"/>
  <c r="AW740" i="1"/>
  <c r="AJ740" i="1"/>
  <c r="BF740" i="1" s="1"/>
  <c r="AW756" i="1"/>
  <c r="AJ756" i="1"/>
  <c r="BF756" i="1" s="1"/>
  <c r="AW772" i="1"/>
  <c r="AJ772" i="1"/>
  <c r="BF772" i="1" s="1"/>
  <c r="AW788" i="1"/>
  <c r="AJ788" i="1"/>
  <c r="BF788" i="1" s="1"/>
  <c r="AW804" i="1"/>
  <c r="AJ804" i="1"/>
  <c r="BF804" i="1" s="1"/>
  <c r="AW820" i="1"/>
  <c r="AJ820" i="1"/>
  <c r="BF820" i="1" s="1"/>
  <c r="AW836" i="1"/>
  <c r="AJ836" i="1"/>
  <c r="BF836" i="1" s="1"/>
  <c r="AW852" i="1"/>
  <c r="AJ852" i="1"/>
  <c r="BF852" i="1" s="1"/>
  <c r="AW868" i="1"/>
  <c r="AJ868" i="1"/>
  <c r="BF868" i="1" s="1"/>
  <c r="AW884" i="1"/>
  <c r="AJ884" i="1"/>
  <c r="BF884" i="1" s="1"/>
  <c r="AW900" i="1"/>
  <c r="AJ900" i="1"/>
  <c r="BF900" i="1" s="1"/>
  <c r="AW916" i="1"/>
  <c r="AJ916" i="1"/>
  <c r="BF916" i="1" s="1"/>
  <c r="AW932" i="1"/>
  <c r="AJ932" i="1"/>
  <c r="BF932" i="1" s="1"/>
  <c r="AW948" i="1"/>
  <c r="AJ948" i="1"/>
  <c r="BF948" i="1" s="1"/>
  <c r="AW964" i="1"/>
  <c r="AJ964" i="1"/>
  <c r="BF964" i="1" s="1"/>
  <c r="AW980" i="1"/>
  <c r="AJ980" i="1"/>
  <c r="BF980" i="1" s="1"/>
  <c r="AW996" i="1"/>
  <c r="AJ996" i="1"/>
  <c r="BF996" i="1" s="1"/>
  <c r="AW1012" i="1"/>
  <c r="AJ1012" i="1"/>
  <c r="BF1012" i="1" s="1"/>
  <c r="AW1028" i="1"/>
  <c r="AJ1028" i="1"/>
  <c r="BF1028" i="1" s="1"/>
  <c r="AW1044" i="1"/>
  <c r="AJ1044" i="1"/>
  <c r="BF1044" i="1" s="1"/>
  <c r="AW1060" i="1"/>
  <c r="AJ1060" i="1"/>
  <c r="BF1060" i="1" s="1"/>
  <c r="AW1076" i="1"/>
  <c r="AJ1076" i="1"/>
  <c r="BF1076" i="1" s="1"/>
  <c r="AW1092" i="1"/>
  <c r="AJ1092" i="1"/>
  <c r="BF1092" i="1" s="1"/>
  <c r="AW1108" i="1"/>
  <c r="AJ1108" i="1"/>
  <c r="BF1108" i="1" s="1"/>
  <c r="AW1124" i="1"/>
  <c r="AJ1124" i="1"/>
  <c r="BF1124" i="1" s="1"/>
  <c r="AW1140" i="1"/>
  <c r="AJ1140" i="1"/>
  <c r="BF1140" i="1" s="1"/>
  <c r="AW1156" i="1"/>
  <c r="AJ1156" i="1"/>
  <c r="BF1156" i="1" s="1"/>
  <c r="AW1172" i="1"/>
  <c r="AJ1172" i="1"/>
  <c r="BF1172" i="1" s="1"/>
  <c r="AW1188" i="1"/>
  <c r="AJ1188" i="1"/>
  <c r="BF1188" i="1" s="1"/>
  <c r="AW1204" i="1"/>
  <c r="AJ1204" i="1"/>
  <c r="BF1204" i="1" s="1"/>
  <c r="AW1220" i="1"/>
  <c r="AJ1220" i="1"/>
  <c r="BF1220" i="1" s="1"/>
  <c r="AW1236" i="1"/>
  <c r="AJ1236" i="1"/>
  <c r="BF1236" i="1" s="1"/>
  <c r="AW1252" i="1"/>
  <c r="AJ1252" i="1"/>
  <c r="BF1252" i="1" s="1"/>
  <c r="AW1268" i="1"/>
  <c r="AJ1268" i="1"/>
  <c r="BF1268" i="1" s="1"/>
  <c r="AW1284" i="1"/>
  <c r="AJ1284" i="1"/>
  <c r="BF1284" i="1" s="1"/>
  <c r="AW1300" i="1"/>
  <c r="AJ1300" i="1"/>
  <c r="BF1300" i="1" s="1"/>
  <c r="AY8" i="1"/>
  <c r="AL8" i="1"/>
  <c r="BH8" i="1" s="1"/>
  <c r="AY24" i="1"/>
  <c r="AL24" i="1"/>
  <c r="BH24" i="1" s="1"/>
  <c r="AY40" i="1"/>
  <c r="AL40" i="1"/>
  <c r="BH40" i="1" s="1"/>
  <c r="AY56" i="1"/>
  <c r="AL56" i="1"/>
  <c r="BH56" i="1" s="1"/>
  <c r="AY72" i="1"/>
  <c r="AL72" i="1"/>
  <c r="BH72" i="1" s="1"/>
  <c r="AY88" i="1"/>
  <c r="AL88" i="1"/>
  <c r="BH88" i="1" s="1"/>
  <c r="AY104" i="1"/>
  <c r="AL104" i="1"/>
  <c r="BH104" i="1" s="1"/>
  <c r="AY120" i="1"/>
  <c r="AL120" i="1"/>
  <c r="BH120" i="1" s="1"/>
  <c r="AY136" i="1"/>
  <c r="AL136" i="1"/>
  <c r="BH136" i="1" s="1"/>
  <c r="AY152" i="1"/>
  <c r="AL152" i="1"/>
  <c r="BH152" i="1" s="1"/>
  <c r="AY168" i="1"/>
  <c r="AL168" i="1"/>
  <c r="BH168" i="1" s="1"/>
  <c r="AY184" i="1"/>
  <c r="AL184" i="1"/>
  <c r="BH184" i="1" s="1"/>
  <c r="AY200" i="1"/>
  <c r="AL200" i="1"/>
  <c r="BH200" i="1" s="1"/>
  <c r="AY216" i="1"/>
  <c r="AL216" i="1"/>
  <c r="BH216" i="1" s="1"/>
  <c r="AY232" i="1"/>
  <c r="AL232" i="1"/>
  <c r="BH232" i="1" s="1"/>
  <c r="AY248" i="1"/>
  <c r="AL248" i="1"/>
  <c r="BH248" i="1" s="1"/>
  <c r="AY264" i="1"/>
  <c r="AL264" i="1"/>
  <c r="BH264" i="1" s="1"/>
  <c r="AY280" i="1"/>
  <c r="AL280" i="1"/>
  <c r="BH280" i="1" s="1"/>
  <c r="AY296" i="1"/>
  <c r="AL296" i="1"/>
  <c r="BH296" i="1" s="1"/>
  <c r="AY312" i="1"/>
  <c r="AL312" i="1"/>
  <c r="BH312" i="1" s="1"/>
  <c r="AY328" i="1"/>
  <c r="AL328" i="1"/>
  <c r="BH328" i="1" s="1"/>
  <c r="AY344" i="1"/>
  <c r="AL344" i="1"/>
  <c r="BH344" i="1" s="1"/>
  <c r="AY360" i="1"/>
  <c r="AL360" i="1"/>
  <c r="BH360" i="1" s="1"/>
  <c r="AY376" i="1"/>
  <c r="AL376" i="1"/>
  <c r="BH376" i="1" s="1"/>
  <c r="AY392" i="1"/>
  <c r="AL392" i="1"/>
  <c r="BH392" i="1" s="1"/>
  <c r="AY408" i="1"/>
  <c r="AL408" i="1"/>
  <c r="BH408" i="1" s="1"/>
  <c r="AY424" i="1"/>
  <c r="AL424" i="1"/>
  <c r="BH424" i="1" s="1"/>
  <c r="AY440" i="1"/>
  <c r="AL440" i="1"/>
  <c r="BH440" i="1" s="1"/>
  <c r="AY456" i="1"/>
  <c r="AL456" i="1"/>
  <c r="BH456" i="1" s="1"/>
  <c r="AY472" i="1"/>
  <c r="AL472" i="1"/>
  <c r="BH472" i="1" s="1"/>
  <c r="AY488" i="1"/>
  <c r="AL488" i="1"/>
  <c r="BH488" i="1" s="1"/>
  <c r="AY504" i="1"/>
  <c r="AL504" i="1"/>
  <c r="BH504" i="1" s="1"/>
  <c r="AY520" i="1"/>
  <c r="AL520" i="1"/>
  <c r="BH520" i="1" s="1"/>
  <c r="AY536" i="1"/>
  <c r="AL536" i="1"/>
  <c r="BH536" i="1" s="1"/>
  <c r="AY552" i="1"/>
  <c r="AL552" i="1"/>
  <c r="BH552" i="1" s="1"/>
  <c r="AY568" i="1"/>
  <c r="AL568" i="1"/>
  <c r="BH568" i="1" s="1"/>
  <c r="AY584" i="1"/>
  <c r="AL584" i="1"/>
  <c r="BH584" i="1" s="1"/>
  <c r="AY600" i="1"/>
  <c r="AL600" i="1"/>
  <c r="BH600" i="1" s="1"/>
  <c r="AY616" i="1"/>
  <c r="AL616" i="1"/>
  <c r="BH616" i="1" s="1"/>
  <c r="AY632" i="1"/>
  <c r="AL632" i="1"/>
  <c r="BH632" i="1" s="1"/>
  <c r="AY648" i="1"/>
  <c r="AL648" i="1"/>
  <c r="BH648" i="1" s="1"/>
  <c r="AY664" i="1"/>
  <c r="AL664" i="1"/>
  <c r="BH664" i="1" s="1"/>
  <c r="AY680" i="1"/>
  <c r="AL680" i="1"/>
  <c r="BH680" i="1" s="1"/>
  <c r="AY696" i="1"/>
  <c r="AL696" i="1"/>
  <c r="BH696" i="1" s="1"/>
  <c r="AY712" i="1"/>
  <c r="AL712" i="1"/>
  <c r="BH712" i="1" s="1"/>
  <c r="AY728" i="1"/>
  <c r="AL728" i="1"/>
  <c r="BH728" i="1" s="1"/>
  <c r="AY744" i="1"/>
  <c r="AL744" i="1"/>
  <c r="BH744" i="1" s="1"/>
  <c r="AY760" i="1"/>
  <c r="AL760" i="1"/>
  <c r="BH760" i="1" s="1"/>
  <c r="AY776" i="1"/>
  <c r="AL776" i="1"/>
  <c r="BH776" i="1" s="1"/>
  <c r="AY792" i="1"/>
  <c r="AL792" i="1"/>
  <c r="BH792" i="1" s="1"/>
  <c r="AY808" i="1"/>
  <c r="AL808" i="1"/>
  <c r="BH808" i="1" s="1"/>
  <c r="AY824" i="1"/>
  <c r="AL824" i="1"/>
  <c r="BH824" i="1" s="1"/>
  <c r="AY840" i="1"/>
  <c r="AL840" i="1"/>
  <c r="BH840" i="1" s="1"/>
  <c r="AY856" i="1"/>
  <c r="AL856" i="1"/>
  <c r="BH856" i="1" s="1"/>
  <c r="AY872" i="1"/>
  <c r="AL872" i="1"/>
  <c r="BH872" i="1" s="1"/>
  <c r="AY888" i="1"/>
  <c r="AL888" i="1"/>
  <c r="BH888" i="1" s="1"/>
  <c r="AY904" i="1"/>
  <c r="AL904" i="1"/>
  <c r="BH904" i="1" s="1"/>
  <c r="AY920" i="1"/>
  <c r="AL920" i="1"/>
  <c r="BH920" i="1" s="1"/>
  <c r="AY936" i="1"/>
  <c r="AL936" i="1"/>
  <c r="BH936" i="1" s="1"/>
  <c r="AY952" i="1"/>
  <c r="AL952" i="1"/>
  <c r="BH952" i="1" s="1"/>
  <c r="AY968" i="1"/>
  <c r="AL968" i="1"/>
  <c r="BH968" i="1" s="1"/>
  <c r="AY984" i="1"/>
  <c r="AL984" i="1"/>
  <c r="BH984" i="1" s="1"/>
  <c r="AY1000" i="1"/>
  <c r="AL1000" i="1"/>
  <c r="BH1000" i="1" s="1"/>
  <c r="AY1016" i="1"/>
  <c r="AL1016" i="1"/>
  <c r="BH1016" i="1" s="1"/>
  <c r="AY1032" i="1"/>
  <c r="AL1032" i="1"/>
  <c r="BH1032" i="1" s="1"/>
  <c r="AY1048" i="1"/>
  <c r="AL1048" i="1"/>
  <c r="BH1048" i="1" s="1"/>
  <c r="AY1064" i="1"/>
  <c r="AL1064" i="1"/>
  <c r="BH1064" i="1" s="1"/>
  <c r="AY1080" i="1"/>
  <c r="AL1080" i="1"/>
  <c r="BH1080" i="1" s="1"/>
  <c r="AY1096" i="1"/>
  <c r="AL1096" i="1"/>
  <c r="BH1096" i="1" s="1"/>
  <c r="AY1112" i="1"/>
  <c r="AL1112" i="1"/>
  <c r="BH1112" i="1" s="1"/>
  <c r="AY1128" i="1"/>
  <c r="AL1128" i="1"/>
  <c r="BH1128" i="1" s="1"/>
  <c r="AY1144" i="1"/>
  <c r="AL1144" i="1"/>
  <c r="BH1144" i="1" s="1"/>
  <c r="AY1160" i="1"/>
  <c r="AL1160" i="1"/>
  <c r="BH1160" i="1" s="1"/>
  <c r="AY1176" i="1"/>
  <c r="AL1176" i="1"/>
  <c r="BH1176" i="1" s="1"/>
  <c r="AY1192" i="1"/>
  <c r="AL1192" i="1"/>
  <c r="BH1192" i="1" s="1"/>
  <c r="AY1208" i="1"/>
  <c r="AL1208" i="1"/>
  <c r="BH1208" i="1" s="1"/>
  <c r="AY1224" i="1"/>
  <c r="AL1224" i="1"/>
  <c r="BH1224" i="1" s="1"/>
  <c r="AY1240" i="1"/>
  <c r="AL1240" i="1"/>
  <c r="BH1240" i="1" s="1"/>
  <c r="AY1256" i="1"/>
  <c r="AL1256" i="1"/>
  <c r="BH1256" i="1" s="1"/>
  <c r="AY1272" i="1"/>
  <c r="AL1272" i="1"/>
  <c r="BH1272" i="1" s="1"/>
  <c r="AY1288" i="1"/>
  <c r="AL1288" i="1"/>
  <c r="BH1288" i="1" s="1"/>
  <c r="AY1304" i="1"/>
  <c r="AL1304" i="1"/>
  <c r="BH1304" i="1" s="1"/>
  <c r="M19" i="3"/>
  <c r="AA19" i="3"/>
  <c r="O9" i="3"/>
  <c r="AM10" i="1"/>
  <c r="BI10" i="1" s="1"/>
  <c r="AZ10" i="1"/>
  <c r="AD26" i="1"/>
  <c r="Y26" i="1"/>
  <c r="AM42" i="1"/>
  <c r="BI42" i="1" s="1"/>
  <c r="AZ42" i="1"/>
  <c r="AM58" i="1"/>
  <c r="BI58" i="1" s="1"/>
  <c r="AZ58" i="1"/>
  <c r="AM74" i="1"/>
  <c r="BI74" i="1" s="1"/>
  <c r="AZ74" i="1"/>
  <c r="AD90" i="1"/>
  <c r="Y90" i="1"/>
  <c r="AM106" i="1"/>
  <c r="BI106" i="1" s="1"/>
  <c r="AZ106" i="1"/>
  <c r="AM122" i="1"/>
  <c r="BI122" i="1" s="1"/>
  <c r="AZ122" i="1"/>
  <c r="AM138" i="1"/>
  <c r="BI138" i="1" s="1"/>
  <c r="AZ138" i="1"/>
  <c r="AD154" i="1"/>
  <c r="Y154" i="1"/>
  <c r="Y170" i="1"/>
  <c r="AD170" i="1"/>
  <c r="AM186" i="1"/>
  <c r="BI186" i="1" s="1"/>
  <c r="AZ186" i="1"/>
  <c r="AM202" i="1"/>
  <c r="BI202" i="1" s="1"/>
  <c r="AZ202" i="1"/>
  <c r="AM218" i="1"/>
  <c r="BI218" i="1" s="1"/>
  <c r="AZ218" i="1"/>
  <c r="AZ234" i="1"/>
  <c r="AM234" i="1"/>
  <c r="BI234" i="1" s="1"/>
  <c r="AD250" i="1"/>
  <c r="Y250" i="1"/>
  <c r="AD266" i="1"/>
  <c r="Y266" i="1"/>
  <c r="AM282" i="1"/>
  <c r="BI282" i="1" s="1"/>
  <c r="AZ282" i="1"/>
  <c r="AM298" i="1"/>
  <c r="BI298" i="1" s="1"/>
  <c r="AZ298" i="1"/>
  <c r="AM314" i="1"/>
  <c r="BI314" i="1" s="1"/>
  <c r="AZ314" i="1"/>
  <c r="AD330" i="1"/>
  <c r="Y330" i="1"/>
  <c r="AM346" i="1"/>
  <c r="BI346" i="1" s="1"/>
  <c r="AZ346" i="1"/>
  <c r="AM362" i="1"/>
  <c r="BI362" i="1" s="1"/>
  <c r="AZ362" i="1"/>
  <c r="AM378" i="1"/>
  <c r="BI378" i="1" s="1"/>
  <c r="AZ378" i="1"/>
  <c r="AD394" i="1"/>
  <c r="Y394" i="1"/>
  <c r="AM410" i="1"/>
  <c r="BI410" i="1" s="1"/>
  <c r="AZ410" i="1"/>
  <c r="AD426" i="1"/>
  <c r="Y426" i="1"/>
  <c r="AM442" i="1"/>
  <c r="BI442" i="1" s="1"/>
  <c r="AZ442" i="1"/>
  <c r="AD458" i="1"/>
  <c r="Y458" i="1"/>
  <c r="AM474" i="1"/>
  <c r="BI474" i="1" s="1"/>
  <c r="AZ474" i="1"/>
  <c r="AD490" i="1"/>
  <c r="Y490" i="1"/>
  <c r="Y506" i="1"/>
  <c r="AD506" i="1"/>
  <c r="AD522" i="1"/>
  <c r="Y522" i="1"/>
  <c r="AD538" i="1"/>
  <c r="Y538" i="1"/>
  <c r="AD554" i="1"/>
  <c r="Y554" i="1"/>
  <c r="AD570" i="1"/>
  <c r="Y570" i="1"/>
  <c r="AM586" i="1"/>
  <c r="BI586" i="1" s="1"/>
  <c r="AZ586" i="1"/>
  <c r="AD602" i="1"/>
  <c r="Y602" i="1"/>
  <c r="AD618" i="1"/>
  <c r="Y618" i="1"/>
  <c r="AM634" i="1"/>
  <c r="BI634" i="1" s="1"/>
  <c r="AZ634" i="1"/>
  <c r="AM650" i="1"/>
  <c r="BI650" i="1" s="1"/>
  <c r="AZ650" i="1"/>
  <c r="AD666" i="1"/>
  <c r="Y666" i="1"/>
  <c r="AD682" i="1"/>
  <c r="Y682" i="1"/>
  <c r="AD698" i="1"/>
  <c r="Y698" i="1"/>
  <c r="Y714" i="1"/>
  <c r="AD714" i="1"/>
  <c r="AD730" i="1"/>
  <c r="Y730" i="1"/>
  <c r="Y746" i="1"/>
  <c r="AD746" i="1"/>
  <c r="AM762" i="1"/>
  <c r="BI762" i="1" s="1"/>
  <c r="AZ762" i="1"/>
  <c r="AM778" i="1"/>
  <c r="BI778" i="1" s="1"/>
  <c r="AZ778" i="1"/>
  <c r="Y794" i="1"/>
  <c r="AD794" i="1"/>
  <c r="AD810" i="1"/>
  <c r="Y810" i="1"/>
  <c r="AD826" i="1"/>
  <c r="Y826" i="1"/>
  <c r="Y842" i="1"/>
  <c r="AD842" i="1"/>
  <c r="Y858" i="1"/>
  <c r="AD858" i="1"/>
  <c r="Y874" i="1"/>
  <c r="AD874" i="1"/>
  <c r="Y890" i="1"/>
  <c r="AD890" i="1"/>
  <c r="Y906" i="1"/>
  <c r="AD906" i="1"/>
  <c r="AD922" i="1"/>
  <c r="Y922" i="1"/>
  <c r="AD938" i="1"/>
  <c r="Y938" i="1"/>
  <c r="AD954" i="1"/>
  <c r="Y954" i="1"/>
  <c r="Y970" i="1"/>
  <c r="AD970" i="1"/>
  <c r="Y986" i="1"/>
  <c r="AD986" i="1"/>
  <c r="Y1002" i="1"/>
  <c r="AD1002" i="1"/>
  <c r="Y1018" i="1"/>
  <c r="AD1018" i="1"/>
  <c r="Y1034" i="1"/>
  <c r="AD1034" i="1"/>
  <c r="Y1050" i="1"/>
  <c r="AD1050" i="1"/>
  <c r="Y1066" i="1"/>
  <c r="AD1066" i="1"/>
  <c r="Y1082" i="1"/>
  <c r="AD1082" i="1"/>
  <c r="Y1098" i="1"/>
  <c r="AD1098" i="1"/>
  <c r="Y1114" i="1"/>
  <c r="AD1114" i="1"/>
  <c r="Y1130" i="1"/>
  <c r="AD1130" i="1"/>
  <c r="Y1146" i="1"/>
  <c r="AD1146" i="1"/>
  <c r="Y1162" i="1"/>
  <c r="AD1162" i="1"/>
  <c r="Y1178" i="1"/>
  <c r="AD1178" i="1"/>
  <c r="Y1194" i="1"/>
  <c r="AD1194" i="1"/>
  <c r="Y1210" i="1"/>
  <c r="AD1210" i="1"/>
  <c r="Y1226" i="1"/>
  <c r="AD1226" i="1"/>
  <c r="Y1242" i="1"/>
  <c r="AD1242" i="1"/>
  <c r="Y1258" i="1"/>
  <c r="AD1258" i="1"/>
  <c r="Y1274" i="1"/>
  <c r="AD1274" i="1"/>
  <c r="AD1290" i="1"/>
  <c r="Y1290" i="1"/>
  <c r="AD1306" i="1"/>
  <c r="Y1306" i="1"/>
  <c r="AK13" i="1"/>
  <c r="BG13" i="1" s="1"/>
  <c r="AX13" i="1"/>
  <c r="AK29" i="1"/>
  <c r="BG29" i="1" s="1"/>
  <c r="AX29" i="1"/>
  <c r="AK45" i="1"/>
  <c r="BG45" i="1" s="1"/>
  <c r="AX45" i="1"/>
  <c r="Z61" i="1"/>
  <c r="AB61" i="1"/>
  <c r="AK77" i="1"/>
  <c r="BG77" i="1" s="1"/>
  <c r="AX77" i="1"/>
  <c r="AX93" i="1"/>
  <c r="AK93" i="1"/>
  <c r="BG93" i="1" s="1"/>
  <c r="Z109" i="1"/>
  <c r="AB109" i="1"/>
  <c r="AK125" i="1"/>
  <c r="BG125" i="1" s="1"/>
  <c r="AX125" i="1"/>
  <c r="AK141" i="1"/>
  <c r="BG141" i="1" s="1"/>
  <c r="AX141" i="1"/>
  <c r="AK157" i="1"/>
  <c r="BG157" i="1" s="1"/>
  <c r="AX157" i="1"/>
  <c r="AB173" i="1"/>
  <c r="Z173" i="1"/>
  <c r="AK189" i="1"/>
  <c r="BG189" i="1" s="1"/>
  <c r="AX189" i="1"/>
  <c r="Z205" i="1"/>
  <c r="AB205" i="1"/>
  <c r="Z221" i="1"/>
  <c r="AB221" i="1"/>
  <c r="Z237" i="1"/>
  <c r="AB237" i="1"/>
  <c r="AK253" i="1"/>
  <c r="BG253" i="1" s="1"/>
  <c r="AX253" i="1"/>
  <c r="AK269" i="1"/>
  <c r="BG269" i="1" s="1"/>
  <c r="AX269" i="1"/>
  <c r="Z285" i="1"/>
  <c r="AB285" i="1"/>
  <c r="Z301" i="1"/>
  <c r="AB301" i="1"/>
  <c r="AB317" i="1"/>
  <c r="Z317" i="1"/>
  <c r="Z333" i="1"/>
  <c r="AB333" i="1"/>
  <c r="Z349" i="1"/>
  <c r="AB349" i="1"/>
  <c r="Z365" i="1"/>
  <c r="AB365" i="1"/>
  <c r="Z381" i="1"/>
  <c r="AB381" i="1"/>
  <c r="Z397" i="1"/>
  <c r="AB397" i="1"/>
  <c r="AB413" i="1"/>
  <c r="Z413" i="1"/>
  <c r="AB429" i="1"/>
  <c r="Z429" i="1"/>
  <c r="AB445" i="1"/>
  <c r="Z445" i="1"/>
  <c r="AB461" i="1"/>
  <c r="Z461" i="1"/>
  <c r="Z477" i="1"/>
  <c r="AB477" i="1"/>
  <c r="AK493" i="1"/>
  <c r="BG493" i="1" s="1"/>
  <c r="AX493" i="1"/>
  <c r="AB509" i="1"/>
  <c r="Z509" i="1"/>
  <c r="AB525" i="1"/>
  <c r="Z525" i="1"/>
  <c r="AB541" i="1"/>
  <c r="Z541" i="1"/>
  <c r="AB557" i="1"/>
  <c r="Z557" i="1"/>
  <c r="AB573" i="1"/>
  <c r="Z573" i="1"/>
  <c r="AB589" i="1"/>
  <c r="Z589" i="1"/>
  <c r="AB605" i="1"/>
  <c r="Z605" i="1"/>
  <c r="AB621" i="1"/>
  <c r="Z621" i="1"/>
  <c r="AB637" i="1"/>
  <c r="Z637" i="1"/>
  <c r="AB653" i="1"/>
  <c r="Z653" i="1"/>
  <c r="AB669" i="1"/>
  <c r="Z669" i="1"/>
  <c r="AB685" i="1"/>
  <c r="Z685" i="1"/>
  <c r="AB701" i="1"/>
  <c r="Z701" i="1"/>
  <c r="AB717" i="1"/>
  <c r="Z717" i="1"/>
  <c r="AB733" i="1"/>
  <c r="Z733" i="1"/>
  <c r="AB749" i="1"/>
  <c r="Z749" i="1"/>
  <c r="AB765" i="1"/>
  <c r="Z765" i="1"/>
  <c r="AB781" i="1"/>
  <c r="Z781" i="1"/>
  <c r="AB797" i="1"/>
  <c r="Z797" i="1"/>
  <c r="AB813" i="1"/>
  <c r="Z813" i="1"/>
  <c r="AB829" i="1"/>
  <c r="Z829" i="1"/>
  <c r="AB845" i="1"/>
  <c r="Z845" i="1"/>
  <c r="AB861" i="1"/>
  <c r="Z861" i="1"/>
  <c r="AB877" i="1"/>
  <c r="Z877" i="1"/>
  <c r="Z893" i="1"/>
  <c r="AB893" i="1"/>
  <c r="Z909" i="1"/>
  <c r="AB909" i="1"/>
  <c r="Z925" i="1"/>
  <c r="AB925" i="1"/>
  <c r="Z941" i="1"/>
  <c r="AB941" i="1"/>
  <c r="Z957" i="1"/>
  <c r="AB957" i="1"/>
  <c r="Z973" i="1"/>
  <c r="AB973" i="1"/>
  <c r="AB989" i="1"/>
  <c r="Z989" i="1"/>
  <c r="AB1005" i="1"/>
  <c r="Z1005" i="1"/>
  <c r="AB1021" i="1"/>
  <c r="Z1021" i="1"/>
  <c r="AB1037" i="1"/>
  <c r="Z1037" i="1"/>
  <c r="AB1053" i="1"/>
  <c r="Z1053" i="1"/>
  <c r="AB1069" i="1"/>
  <c r="Z1069" i="1"/>
  <c r="AB1085" i="1"/>
  <c r="Z1085" i="1"/>
  <c r="AB1101" i="1"/>
  <c r="Z1101" i="1"/>
  <c r="AB1117" i="1"/>
  <c r="Z1117" i="1"/>
  <c r="AX1133" i="1"/>
  <c r="AK1133" i="1"/>
  <c r="BG1133" i="1" s="1"/>
  <c r="AB1149" i="1"/>
  <c r="Z1149" i="1"/>
  <c r="AB1165" i="1"/>
  <c r="Z1165" i="1"/>
  <c r="AB1181" i="1"/>
  <c r="Z1181" i="1"/>
  <c r="AB1197" i="1"/>
  <c r="Z1197" i="1"/>
  <c r="AB1213" i="1"/>
  <c r="Z1213" i="1"/>
  <c r="AB1229" i="1"/>
  <c r="Z1229" i="1"/>
  <c r="AB1245" i="1"/>
  <c r="Z1245" i="1"/>
  <c r="AB1261" i="1"/>
  <c r="Z1261" i="1"/>
  <c r="AB1277" i="1"/>
  <c r="Z1277" i="1"/>
  <c r="AB1293" i="1"/>
  <c r="Z1293" i="1"/>
  <c r="AB1309" i="1"/>
  <c r="Z1309" i="1"/>
  <c r="AW5" i="1"/>
  <c r="AJ5" i="1"/>
  <c r="BF5" i="1" s="1"/>
  <c r="AW21" i="1"/>
  <c r="AJ21" i="1"/>
  <c r="BF21" i="1" s="1"/>
  <c r="AW37" i="1"/>
  <c r="AJ37" i="1"/>
  <c r="BF37" i="1" s="1"/>
  <c r="AW53" i="1"/>
  <c r="AJ53" i="1"/>
  <c r="BF53" i="1" s="1"/>
  <c r="AW69" i="1"/>
  <c r="AJ69" i="1"/>
  <c r="BF69" i="1" s="1"/>
  <c r="AW85" i="1"/>
  <c r="AJ85" i="1"/>
  <c r="BF85" i="1" s="1"/>
  <c r="AW101" i="1"/>
  <c r="AJ101" i="1"/>
  <c r="BF101" i="1" s="1"/>
  <c r="AW117" i="1"/>
  <c r="AJ117" i="1"/>
  <c r="BF117" i="1" s="1"/>
  <c r="AW133" i="1"/>
  <c r="AJ133" i="1"/>
  <c r="BF133" i="1" s="1"/>
  <c r="AW149" i="1"/>
  <c r="AJ149" i="1"/>
  <c r="BF149" i="1" s="1"/>
  <c r="AW165" i="1"/>
  <c r="AJ165" i="1"/>
  <c r="BF165" i="1" s="1"/>
  <c r="AW181" i="1"/>
  <c r="AJ181" i="1"/>
  <c r="BF181" i="1" s="1"/>
  <c r="AW197" i="1"/>
  <c r="AJ197" i="1"/>
  <c r="BF197" i="1" s="1"/>
  <c r="AW213" i="1"/>
  <c r="AJ213" i="1"/>
  <c r="BF213" i="1" s="1"/>
  <c r="AW229" i="1"/>
  <c r="AJ229" i="1"/>
  <c r="BF229" i="1" s="1"/>
  <c r="AW245" i="1"/>
  <c r="AJ245" i="1"/>
  <c r="BF245" i="1" s="1"/>
  <c r="AW261" i="1"/>
  <c r="AJ261" i="1"/>
  <c r="BF261" i="1" s="1"/>
  <c r="AW277" i="1"/>
  <c r="AJ277" i="1"/>
  <c r="BF277" i="1" s="1"/>
  <c r="AW293" i="1"/>
  <c r="AJ293" i="1"/>
  <c r="BF293" i="1" s="1"/>
  <c r="AW309" i="1"/>
  <c r="AJ309" i="1"/>
  <c r="BF309" i="1" s="1"/>
  <c r="AW325" i="1"/>
  <c r="AJ325" i="1"/>
  <c r="BF325" i="1" s="1"/>
  <c r="AW341" i="1"/>
  <c r="AJ341" i="1"/>
  <c r="BF341" i="1" s="1"/>
  <c r="AW357" i="1"/>
  <c r="AJ357" i="1"/>
  <c r="BF357" i="1" s="1"/>
  <c r="AW373" i="1"/>
  <c r="AJ373" i="1"/>
  <c r="BF373" i="1" s="1"/>
  <c r="AW389" i="1"/>
  <c r="AJ389" i="1"/>
  <c r="BF389" i="1" s="1"/>
  <c r="AW405" i="1"/>
  <c r="AJ405" i="1"/>
  <c r="BF405" i="1" s="1"/>
  <c r="AW421" i="1"/>
  <c r="AJ421" i="1"/>
  <c r="BF421" i="1" s="1"/>
  <c r="AW437" i="1"/>
  <c r="AJ437" i="1"/>
  <c r="BF437" i="1" s="1"/>
  <c r="AW453" i="1"/>
  <c r="AJ453" i="1"/>
  <c r="BF453" i="1" s="1"/>
  <c r="AW469" i="1"/>
  <c r="AJ469" i="1"/>
  <c r="BF469" i="1" s="1"/>
  <c r="AW485" i="1"/>
  <c r="AJ485" i="1"/>
  <c r="BF485" i="1" s="1"/>
  <c r="AW501" i="1"/>
  <c r="AJ501" i="1"/>
  <c r="BF501" i="1" s="1"/>
  <c r="AW517" i="1"/>
  <c r="AJ517" i="1"/>
  <c r="BF517" i="1" s="1"/>
  <c r="AW533" i="1"/>
  <c r="AJ533" i="1"/>
  <c r="BF533" i="1" s="1"/>
  <c r="AW549" i="1"/>
  <c r="AJ549" i="1"/>
  <c r="BF549" i="1" s="1"/>
  <c r="AW565" i="1"/>
  <c r="AJ565" i="1"/>
  <c r="BF565" i="1" s="1"/>
  <c r="AW581" i="1"/>
  <c r="AJ581" i="1"/>
  <c r="BF581" i="1" s="1"/>
  <c r="AW597" i="1"/>
  <c r="AJ597" i="1"/>
  <c r="BF597" i="1" s="1"/>
  <c r="AW613" i="1"/>
  <c r="AJ613" i="1"/>
  <c r="BF613" i="1" s="1"/>
  <c r="AW629" i="1"/>
  <c r="AJ629" i="1"/>
  <c r="BF629" i="1" s="1"/>
  <c r="AW645" i="1"/>
  <c r="AJ645" i="1"/>
  <c r="BF645" i="1" s="1"/>
  <c r="AW661" i="1"/>
  <c r="AJ661" i="1"/>
  <c r="BF661" i="1" s="1"/>
  <c r="AW677" i="1"/>
  <c r="AJ677" i="1"/>
  <c r="BF677" i="1" s="1"/>
  <c r="AW693" i="1"/>
  <c r="AJ693" i="1"/>
  <c r="BF693" i="1" s="1"/>
  <c r="AW709" i="1"/>
  <c r="AJ709" i="1"/>
  <c r="BF709" i="1" s="1"/>
  <c r="AW725" i="1"/>
  <c r="AJ725" i="1"/>
  <c r="BF725" i="1" s="1"/>
  <c r="AW741" i="1"/>
  <c r="AJ741" i="1"/>
  <c r="BF741" i="1" s="1"/>
  <c r="AW757" i="1"/>
  <c r="AJ757" i="1"/>
  <c r="BF757" i="1" s="1"/>
  <c r="AW773" i="1"/>
  <c r="AJ773" i="1"/>
  <c r="BF773" i="1" s="1"/>
  <c r="AW789" i="1"/>
  <c r="AJ789" i="1"/>
  <c r="BF789" i="1" s="1"/>
  <c r="AW805" i="1"/>
  <c r="AJ805" i="1"/>
  <c r="BF805" i="1" s="1"/>
  <c r="AW821" i="1"/>
  <c r="AJ821" i="1"/>
  <c r="BF821" i="1" s="1"/>
  <c r="AW837" i="1"/>
  <c r="AJ837" i="1"/>
  <c r="BF837" i="1" s="1"/>
  <c r="AW853" i="1"/>
  <c r="AJ853" i="1"/>
  <c r="BF853" i="1" s="1"/>
  <c r="AW869" i="1"/>
  <c r="AJ869" i="1"/>
  <c r="BF869" i="1" s="1"/>
  <c r="AW885" i="1"/>
  <c r="AJ885" i="1"/>
  <c r="BF885" i="1" s="1"/>
  <c r="AW901" i="1"/>
  <c r="AJ901" i="1"/>
  <c r="BF901" i="1" s="1"/>
  <c r="AW917" i="1"/>
  <c r="AJ917" i="1"/>
  <c r="BF917" i="1" s="1"/>
  <c r="AW933" i="1"/>
  <c r="AJ933" i="1"/>
  <c r="BF933" i="1" s="1"/>
  <c r="AW949" i="1"/>
  <c r="AJ949" i="1"/>
  <c r="BF949" i="1" s="1"/>
  <c r="AW965" i="1"/>
  <c r="AJ965" i="1"/>
  <c r="BF965" i="1" s="1"/>
  <c r="AW981" i="1"/>
  <c r="AJ981" i="1"/>
  <c r="BF981" i="1" s="1"/>
  <c r="AW997" i="1"/>
  <c r="AJ997" i="1"/>
  <c r="BF997" i="1" s="1"/>
  <c r="AW1013" i="1"/>
  <c r="AJ1013" i="1"/>
  <c r="BF1013" i="1" s="1"/>
  <c r="AW1029" i="1"/>
  <c r="AJ1029" i="1"/>
  <c r="BF1029" i="1" s="1"/>
  <c r="AW1045" i="1"/>
  <c r="AJ1045" i="1"/>
  <c r="BF1045" i="1" s="1"/>
  <c r="AW1061" i="1"/>
  <c r="AJ1061" i="1"/>
  <c r="BF1061" i="1" s="1"/>
  <c r="AW1077" i="1"/>
  <c r="AJ1077" i="1"/>
  <c r="BF1077" i="1" s="1"/>
  <c r="AW1093" i="1"/>
  <c r="AJ1093" i="1"/>
  <c r="BF1093" i="1" s="1"/>
  <c r="AW1109" i="1"/>
  <c r="AJ1109" i="1"/>
  <c r="BF1109" i="1" s="1"/>
  <c r="AW1125" i="1"/>
  <c r="AJ1125" i="1"/>
  <c r="BF1125" i="1" s="1"/>
  <c r="AW1141" i="1"/>
  <c r="AJ1141" i="1"/>
  <c r="BF1141" i="1" s="1"/>
  <c r="AW1157" i="1"/>
  <c r="AJ1157" i="1"/>
  <c r="BF1157" i="1" s="1"/>
  <c r="AW1173" i="1"/>
  <c r="AJ1173" i="1"/>
  <c r="BF1173" i="1" s="1"/>
  <c r="AW1189" i="1"/>
  <c r="AJ1189" i="1"/>
  <c r="BF1189" i="1" s="1"/>
  <c r="AW1205" i="1"/>
  <c r="AJ1205" i="1"/>
  <c r="BF1205" i="1" s="1"/>
  <c r="AW1221" i="1"/>
  <c r="AJ1221" i="1"/>
  <c r="BF1221" i="1" s="1"/>
  <c r="AW1237" i="1"/>
  <c r="AJ1237" i="1"/>
  <c r="BF1237" i="1" s="1"/>
  <c r="AW1253" i="1"/>
  <c r="AJ1253" i="1"/>
  <c r="BF1253" i="1" s="1"/>
  <c r="AW1269" i="1"/>
  <c r="AJ1269" i="1"/>
  <c r="BF1269" i="1" s="1"/>
  <c r="AW1285" i="1"/>
  <c r="AJ1285" i="1"/>
  <c r="BF1285" i="1" s="1"/>
  <c r="AW1301" i="1"/>
  <c r="AJ1301" i="1"/>
  <c r="BF1301" i="1" s="1"/>
  <c r="AY9" i="1"/>
  <c r="AL9" i="1"/>
  <c r="BH9" i="1" s="1"/>
  <c r="AY25" i="1"/>
  <c r="AL25" i="1"/>
  <c r="BH25" i="1" s="1"/>
  <c r="AY41" i="1"/>
  <c r="AL41" i="1"/>
  <c r="BH41" i="1" s="1"/>
  <c r="AY57" i="1"/>
  <c r="AL57" i="1"/>
  <c r="BH57" i="1" s="1"/>
  <c r="AY73" i="1"/>
  <c r="AL73" i="1"/>
  <c r="BH73" i="1" s="1"/>
  <c r="AY89" i="1"/>
  <c r="AL89" i="1"/>
  <c r="BH89" i="1" s="1"/>
  <c r="AY105" i="1"/>
  <c r="AL105" i="1"/>
  <c r="BH105" i="1" s="1"/>
  <c r="AY121" i="1"/>
  <c r="AL121" i="1"/>
  <c r="BH121" i="1" s="1"/>
  <c r="AY137" i="1"/>
  <c r="AL137" i="1"/>
  <c r="BH137" i="1" s="1"/>
  <c r="AY153" i="1"/>
  <c r="AL153" i="1"/>
  <c r="BH153" i="1" s="1"/>
  <c r="AY169" i="1"/>
  <c r="AL169" i="1"/>
  <c r="BH169" i="1" s="1"/>
  <c r="AY185" i="1"/>
  <c r="AL185" i="1"/>
  <c r="BH185" i="1" s="1"/>
  <c r="AY201" i="1"/>
  <c r="AL201" i="1"/>
  <c r="BH201" i="1" s="1"/>
  <c r="AY217" i="1"/>
  <c r="AL217" i="1"/>
  <c r="BH217" i="1" s="1"/>
  <c r="AY233" i="1"/>
  <c r="AL233" i="1"/>
  <c r="BH233" i="1" s="1"/>
  <c r="AY249" i="1"/>
  <c r="AL249" i="1"/>
  <c r="BH249" i="1" s="1"/>
  <c r="AY265" i="1"/>
  <c r="AL265" i="1"/>
  <c r="BH265" i="1" s="1"/>
  <c r="AY281" i="1"/>
  <c r="AL281" i="1"/>
  <c r="BH281" i="1" s="1"/>
  <c r="AY297" i="1"/>
  <c r="AL297" i="1"/>
  <c r="BH297" i="1" s="1"/>
  <c r="AY313" i="1"/>
  <c r="AL313" i="1"/>
  <c r="BH313" i="1" s="1"/>
  <c r="AY329" i="1"/>
  <c r="AL329" i="1"/>
  <c r="BH329" i="1" s="1"/>
  <c r="AY345" i="1"/>
  <c r="AL345" i="1"/>
  <c r="BH345" i="1" s="1"/>
  <c r="AY361" i="1"/>
  <c r="AL361" i="1"/>
  <c r="BH361" i="1" s="1"/>
  <c r="AY377" i="1"/>
  <c r="AL377" i="1"/>
  <c r="BH377" i="1" s="1"/>
  <c r="AY393" i="1"/>
  <c r="AL393" i="1"/>
  <c r="BH393" i="1" s="1"/>
  <c r="AY409" i="1"/>
  <c r="AL409" i="1"/>
  <c r="BH409" i="1" s="1"/>
  <c r="AY425" i="1"/>
  <c r="AL425" i="1"/>
  <c r="BH425" i="1" s="1"/>
  <c r="AY441" i="1"/>
  <c r="AL441" i="1"/>
  <c r="BH441" i="1" s="1"/>
  <c r="AY457" i="1"/>
  <c r="AL457" i="1"/>
  <c r="BH457" i="1" s="1"/>
  <c r="AY473" i="1"/>
  <c r="AL473" i="1"/>
  <c r="BH473" i="1" s="1"/>
  <c r="AY489" i="1"/>
  <c r="AL489" i="1"/>
  <c r="BH489" i="1" s="1"/>
  <c r="AY505" i="1"/>
  <c r="AL505" i="1"/>
  <c r="BH505" i="1" s="1"/>
  <c r="AY521" i="1"/>
  <c r="AL521" i="1"/>
  <c r="BH521" i="1" s="1"/>
  <c r="AY537" i="1"/>
  <c r="AL537" i="1"/>
  <c r="BH537" i="1" s="1"/>
  <c r="AY553" i="1"/>
  <c r="AL553" i="1"/>
  <c r="BH553" i="1" s="1"/>
  <c r="AY569" i="1"/>
  <c r="AL569" i="1"/>
  <c r="BH569" i="1" s="1"/>
  <c r="AY585" i="1"/>
  <c r="AL585" i="1"/>
  <c r="BH585" i="1" s="1"/>
  <c r="AY601" i="1"/>
  <c r="AL601" i="1"/>
  <c r="BH601" i="1" s="1"/>
  <c r="AY617" i="1"/>
  <c r="AL617" i="1"/>
  <c r="BH617" i="1" s="1"/>
  <c r="AY633" i="1"/>
  <c r="AL633" i="1"/>
  <c r="BH633" i="1" s="1"/>
  <c r="AY649" i="1"/>
  <c r="AL649" i="1"/>
  <c r="BH649" i="1" s="1"/>
  <c r="AY665" i="1"/>
  <c r="AL665" i="1"/>
  <c r="BH665" i="1" s="1"/>
  <c r="AY681" i="1"/>
  <c r="AL681" i="1"/>
  <c r="BH681" i="1" s="1"/>
  <c r="AY697" i="1"/>
  <c r="AL697" i="1"/>
  <c r="BH697" i="1" s="1"/>
  <c r="AY713" i="1"/>
  <c r="AL713" i="1"/>
  <c r="BH713" i="1" s="1"/>
  <c r="AY729" i="1"/>
  <c r="AL729" i="1"/>
  <c r="BH729" i="1" s="1"/>
  <c r="AY745" i="1"/>
  <c r="AL745" i="1"/>
  <c r="BH745" i="1" s="1"/>
  <c r="AY761" i="1"/>
  <c r="AL761" i="1"/>
  <c r="BH761" i="1" s="1"/>
  <c r="AY777" i="1"/>
  <c r="AL777" i="1"/>
  <c r="BH777" i="1" s="1"/>
  <c r="AY793" i="1"/>
  <c r="AL793" i="1"/>
  <c r="BH793" i="1" s="1"/>
  <c r="AY809" i="1"/>
  <c r="AL809" i="1"/>
  <c r="BH809" i="1" s="1"/>
  <c r="AY825" i="1"/>
  <c r="AL825" i="1"/>
  <c r="BH825" i="1" s="1"/>
  <c r="AY841" i="1"/>
  <c r="AL841" i="1"/>
  <c r="BH841" i="1" s="1"/>
  <c r="AY857" i="1"/>
  <c r="AL857" i="1"/>
  <c r="BH857" i="1" s="1"/>
  <c r="AY873" i="1"/>
  <c r="AL873" i="1"/>
  <c r="BH873" i="1" s="1"/>
  <c r="AY889" i="1"/>
  <c r="AL889" i="1"/>
  <c r="BH889" i="1" s="1"/>
  <c r="AY905" i="1"/>
  <c r="AL905" i="1"/>
  <c r="BH905" i="1" s="1"/>
  <c r="AY921" i="1"/>
  <c r="AL921" i="1"/>
  <c r="BH921" i="1" s="1"/>
  <c r="AY937" i="1"/>
  <c r="AL937" i="1"/>
  <c r="BH937" i="1" s="1"/>
  <c r="AY953" i="1"/>
  <c r="AL953" i="1"/>
  <c r="BH953" i="1" s="1"/>
  <c r="AY969" i="1"/>
  <c r="AL969" i="1"/>
  <c r="BH969" i="1" s="1"/>
  <c r="AY985" i="1"/>
  <c r="AL985" i="1"/>
  <c r="BH985" i="1" s="1"/>
  <c r="AY1001" i="1"/>
  <c r="AL1001" i="1"/>
  <c r="BH1001" i="1" s="1"/>
  <c r="AY1017" i="1"/>
  <c r="AL1017" i="1"/>
  <c r="BH1017" i="1" s="1"/>
  <c r="AY1033" i="1"/>
  <c r="AL1033" i="1"/>
  <c r="BH1033" i="1" s="1"/>
  <c r="AY1049" i="1"/>
  <c r="AL1049" i="1"/>
  <c r="BH1049" i="1" s="1"/>
  <c r="AY1065" i="1"/>
  <c r="AL1065" i="1"/>
  <c r="BH1065" i="1" s="1"/>
  <c r="AY1081" i="1"/>
  <c r="AL1081" i="1"/>
  <c r="BH1081" i="1" s="1"/>
  <c r="AY1097" i="1"/>
  <c r="AL1097" i="1"/>
  <c r="BH1097" i="1" s="1"/>
  <c r="AY1113" i="1"/>
  <c r="AL1113" i="1"/>
  <c r="BH1113" i="1" s="1"/>
  <c r="AY1129" i="1"/>
  <c r="AL1129" i="1"/>
  <c r="BH1129" i="1" s="1"/>
  <c r="AY1145" i="1"/>
  <c r="AL1145" i="1"/>
  <c r="BH1145" i="1" s="1"/>
  <c r="AY1161" i="1"/>
  <c r="AL1161" i="1"/>
  <c r="BH1161" i="1" s="1"/>
  <c r="AY1177" i="1"/>
  <c r="AL1177" i="1"/>
  <c r="BH1177" i="1" s="1"/>
  <c r="AY1193" i="1"/>
  <c r="AL1193" i="1"/>
  <c r="BH1193" i="1" s="1"/>
  <c r="AY1209" i="1"/>
  <c r="AL1209" i="1"/>
  <c r="BH1209" i="1" s="1"/>
  <c r="AY1225" i="1"/>
  <c r="AL1225" i="1"/>
  <c r="BH1225" i="1" s="1"/>
  <c r="AY1241" i="1"/>
  <c r="AL1241" i="1"/>
  <c r="BH1241" i="1" s="1"/>
  <c r="AY1257" i="1"/>
  <c r="AL1257" i="1"/>
  <c r="BH1257" i="1" s="1"/>
  <c r="AY1273" i="1"/>
  <c r="AL1273" i="1"/>
  <c r="BH1273" i="1" s="1"/>
  <c r="AY1289" i="1"/>
  <c r="AL1289" i="1"/>
  <c r="BH1289" i="1" s="1"/>
  <c r="AY1305" i="1"/>
  <c r="AL1305" i="1"/>
  <c r="BH1305" i="1" s="1"/>
  <c r="AD11" i="1"/>
  <c r="Y11" i="1"/>
  <c r="AM27" i="1"/>
  <c r="BI27" i="1" s="1"/>
  <c r="AZ27" i="1"/>
  <c r="AM43" i="1"/>
  <c r="BI43" i="1" s="1"/>
  <c r="AZ43" i="1"/>
  <c r="AM59" i="1"/>
  <c r="BI59" i="1" s="1"/>
  <c r="AZ59" i="1"/>
  <c r="Y75" i="1"/>
  <c r="AD75" i="1"/>
  <c r="AM91" i="1"/>
  <c r="BI91" i="1" s="1"/>
  <c r="AZ91" i="1"/>
  <c r="AM107" i="1"/>
  <c r="BI107" i="1" s="1"/>
  <c r="AZ107" i="1"/>
  <c r="AM123" i="1"/>
  <c r="BI123" i="1" s="1"/>
  <c r="AZ123" i="1"/>
  <c r="AM139" i="1"/>
  <c r="BI139" i="1" s="1"/>
  <c r="AZ139" i="1"/>
  <c r="AM155" i="1"/>
  <c r="BI155" i="1" s="1"/>
  <c r="AZ155" i="1"/>
  <c r="AM171" i="1"/>
  <c r="BI171" i="1" s="1"/>
  <c r="AZ171" i="1"/>
  <c r="Y187" i="1"/>
  <c r="AD187" i="1"/>
  <c r="AM203" i="1"/>
  <c r="BI203" i="1" s="1"/>
  <c r="AZ203" i="1"/>
  <c r="AD219" i="1"/>
  <c r="Y219" i="1"/>
  <c r="AM235" i="1"/>
  <c r="BI235" i="1" s="1"/>
  <c r="AZ235" i="1"/>
  <c r="AM251" i="1"/>
  <c r="BI251" i="1" s="1"/>
  <c r="AZ251" i="1"/>
  <c r="AM267" i="1"/>
  <c r="BI267" i="1" s="1"/>
  <c r="AZ267" i="1"/>
  <c r="AM283" i="1"/>
  <c r="BI283" i="1" s="1"/>
  <c r="AZ283" i="1"/>
  <c r="AM299" i="1"/>
  <c r="BI299" i="1" s="1"/>
  <c r="AZ299" i="1"/>
  <c r="AM315" i="1"/>
  <c r="BI315" i="1" s="1"/>
  <c r="AZ315" i="1"/>
  <c r="AD331" i="1"/>
  <c r="Y331" i="1"/>
  <c r="AM347" i="1"/>
  <c r="BI347" i="1" s="1"/>
  <c r="AZ347" i="1"/>
  <c r="AM363" i="1"/>
  <c r="BI363" i="1" s="1"/>
  <c r="AZ363" i="1"/>
  <c r="AZ379" i="1"/>
  <c r="AM379" i="1"/>
  <c r="BI379" i="1" s="1"/>
  <c r="AM395" i="1"/>
  <c r="BI395" i="1" s="1"/>
  <c r="AZ395" i="1"/>
  <c r="AZ411" i="1"/>
  <c r="AM411" i="1"/>
  <c r="BI411" i="1" s="1"/>
  <c r="AM427" i="1"/>
  <c r="BI427" i="1" s="1"/>
  <c r="AZ427" i="1"/>
  <c r="AM443" i="1"/>
  <c r="BI443" i="1" s="1"/>
  <c r="AZ443" i="1"/>
  <c r="AM459" i="1"/>
  <c r="BI459" i="1" s="1"/>
  <c r="AZ459" i="1"/>
  <c r="AD475" i="1"/>
  <c r="Y475" i="1"/>
  <c r="AD491" i="1"/>
  <c r="Y491" i="1"/>
  <c r="AD507" i="1"/>
  <c r="Y507" i="1"/>
  <c r="AM523" i="1"/>
  <c r="BI523" i="1" s="1"/>
  <c r="AZ523" i="1"/>
  <c r="AM539" i="1"/>
  <c r="BI539" i="1" s="1"/>
  <c r="AZ539" i="1"/>
  <c r="AZ555" i="1"/>
  <c r="AM555" i="1"/>
  <c r="BI555" i="1" s="1"/>
  <c r="AM571" i="1"/>
  <c r="BI571" i="1" s="1"/>
  <c r="AZ571" i="1"/>
  <c r="AM587" i="1"/>
  <c r="BI587" i="1" s="1"/>
  <c r="AZ587" i="1"/>
  <c r="AM603" i="1"/>
  <c r="BI603" i="1" s="1"/>
  <c r="AZ603" i="1"/>
  <c r="AD619" i="1"/>
  <c r="Y619" i="1"/>
  <c r="AM635" i="1"/>
  <c r="BI635" i="1" s="1"/>
  <c r="AZ635" i="1"/>
  <c r="AD651" i="1"/>
  <c r="Y651" i="1"/>
  <c r="AM667" i="1"/>
  <c r="BI667" i="1" s="1"/>
  <c r="AZ667" i="1"/>
  <c r="AM683" i="1"/>
  <c r="BI683" i="1" s="1"/>
  <c r="AZ683" i="1"/>
  <c r="Y699" i="1"/>
  <c r="AD699" i="1"/>
  <c r="AM715" i="1"/>
  <c r="BI715" i="1" s="1"/>
  <c r="AZ715" i="1"/>
  <c r="AD731" i="1"/>
  <c r="Y731" i="1"/>
  <c r="AM747" i="1"/>
  <c r="BI747" i="1" s="1"/>
  <c r="AZ747" i="1"/>
  <c r="AD763" i="1"/>
  <c r="Y763" i="1"/>
  <c r="AM779" i="1"/>
  <c r="BI779" i="1" s="1"/>
  <c r="AZ779" i="1"/>
  <c r="AD795" i="1"/>
  <c r="Y795" i="1"/>
  <c r="AM811" i="1"/>
  <c r="BI811" i="1" s="1"/>
  <c r="AZ811" i="1"/>
  <c r="AM827" i="1"/>
  <c r="BI827" i="1" s="1"/>
  <c r="AZ827" i="1"/>
  <c r="AD843" i="1"/>
  <c r="Y843" i="1"/>
  <c r="AD859" i="1"/>
  <c r="Y859" i="1"/>
  <c r="AD875" i="1"/>
  <c r="Y875" i="1"/>
  <c r="AD891" i="1"/>
  <c r="Y891" i="1"/>
  <c r="AD907" i="1"/>
  <c r="Y907" i="1"/>
  <c r="AD923" i="1"/>
  <c r="Y923" i="1"/>
  <c r="AD939" i="1"/>
  <c r="Y939" i="1"/>
  <c r="Y955" i="1"/>
  <c r="AD955" i="1"/>
  <c r="AD971" i="1"/>
  <c r="Y971" i="1"/>
  <c r="AD987" i="1"/>
  <c r="Y987" i="1"/>
  <c r="Y1003" i="1"/>
  <c r="AD1003" i="1"/>
  <c r="Y1019" i="1"/>
  <c r="AD1019" i="1"/>
  <c r="Y1035" i="1"/>
  <c r="AD1035" i="1"/>
  <c r="Y1051" i="1"/>
  <c r="AD1051" i="1"/>
  <c r="Y1067" i="1"/>
  <c r="AD1067" i="1"/>
  <c r="Y1083" i="1"/>
  <c r="AD1083" i="1"/>
  <c r="AD1099" i="1"/>
  <c r="Y1099" i="1"/>
  <c r="AD1115" i="1"/>
  <c r="Y1115" i="1"/>
  <c r="AD1131" i="1"/>
  <c r="Y1131" i="1"/>
  <c r="AD1147" i="1"/>
  <c r="Y1147" i="1"/>
  <c r="AD1163" i="1"/>
  <c r="Y1163" i="1"/>
  <c r="AD1179" i="1"/>
  <c r="Y1179" i="1"/>
  <c r="AD1195" i="1"/>
  <c r="Y1195" i="1"/>
  <c r="AD1211" i="1"/>
  <c r="Y1211" i="1"/>
  <c r="AD1227" i="1"/>
  <c r="Y1227" i="1"/>
  <c r="AD1243" i="1"/>
  <c r="Y1243" i="1"/>
  <c r="AD1259" i="1"/>
  <c r="Y1259" i="1"/>
  <c r="AD1275" i="1"/>
  <c r="Y1275" i="1"/>
  <c r="AD1291" i="1"/>
  <c r="Y1291" i="1"/>
  <c r="AD1307" i="1"/>
  <c r="Y1307" i="1"/>
  <c r="AK14" i="1"/>
  <c r="BG14" i="1" s="1"/>
  <c r="AX14" i="1"/>
  <c r="AK30" i="1"/>
  <c r="BG30" i="1" s="1"/>
  <c r="AX30" i="1"/>
  <c r="AK46" i="1"/>
  <c r="BG46" i="1" s="1"/>
  <c r="AX46" i="1"/>
  <c r="AK62" i="1"/>
  <c r="BG62" i="1" s="1"/>
  <c r="AX62" i="1"/>
  <c r="AK78" i="1"/>
  <c r="BG78" i="1" s="1"/>
  <c r="AX78" i="1"/>
  <c r="AK94" i="1"/>
  <c r="BG94" i="1" s="1"/>
  <c r="AX94" i="1"/>
  <c r="Z110" i="1"/>
  <c r="AB110" i="1"/>
  <c r="AK126" i="1"/>
  <c r="BG126" i="1" s="1"/>
  <c r="AX126" i="1"/>
  <c r="AK142" i="1"/>
  <c r="BG142" i="1" s="1"/>
  <c r="AX142" i="1"/>
  <c r="AK158" i="1"/>
  <c r="BG158" i="1" s="1"/>
  <c r="AX158" i="1"/>
  <c r="AK174" i="1"/>
  <c r="BG174" i="1" s="1"/>
  <c r="AX174" i="1"/>
  <c r="AK190" i="1"/>
  <c r="BG190" i="1" s="1"/>
  <c r="AX190" i="1"/>
  <c r="Z206" i="1"/>
  <c r="AB206" i="1"/>
  <c r="AK222" i="1"/>
  <c r="BG222" i="1" s="1"/>
  <c r="AX222" i="1"/>
  <c r="Z238" i="1"/>
  <c r="AB238" i="1"/>
  <c r="AK254" i="1"/>
  <c r="BG254" i="1" s="1"/>
  <c r="AX254" i="1"/>
  <c r="AK270" i="1"/>
  <c r="BG270" i="1" s="1"/>
  <c r="AX270" i="1"/>
  <c r="AK286" i="1"/>
  <c r="BG286" i="1" s="1"/>
  <c r="AX286" i="1"/>
  <c r="AK302" i="1"/>
  <c r="BG302" i="1" s="1"/>
  <c r="AX302" i="1"/>
  <c r="AB318" i="1"/>
  <c r="Z318" i="1"/>
  <c r="Z334" i="1"/>
  <c r="AB334" i="1"/>
  <c r="Z350" i="1"/>
  <c r="AB350" i="1"/>
  <c r="Z366" i="1"/>
  <c r="AB366" i="1"/>
  <c r="AK382" i="1"/>
  <c r="BG382" i="1" s="1"/>
  <c r="AX382" i="1"/>
  <c r="Z398" i="1"/>
  <c r="AB398" i="1"/>
  <c r="AB414" i="1"/>
  <c r="Z414" i="1"/>
  <c r="AB430" i="1"/>
  <c r="Z430" i="1"/>
  <c r="AB446" i="1"/>
  <c r="Z446" i="1"/>
  <c r="AB462" i="1"/>
  <c r="Z462" i="1"/>
  <c r="Z478" i="1"/>
  <c r="AB478" i="1"/>
  <c r="Z494" i="1"/>
  <c r="AB494" i="1"/>
  <c r="Z510" i="1"/>
  <c r="AB510" i="1"/>
  <c r="AB526" i="1"/>
  <c r="Z526" i="1"/>
  <c r="AB542" i="1"/>
  <c r="Z542" i="1"/>
  <c r="AB558" i="1"/>
  <c r="Z558" i="1"/>
  <c r="AB574" i="1"/>
  <c r="Z574" i="1"/>
  <c r="AB590" i="1"/>
  <c r="Z590" i="1"/>
  <c r="AB606" i="1"/>
  <c r="Z606" i="1"/>
  <c r="AB622" i="1"/>
  <c r="Z622" i="1"/>
  <c r="AB638" i="1"/>
  <c r="Z638" i="1"/>
  <c r="AB654" i="1"/>
  <c r="Z654" i="1"/>
  <c r="AB670" i="1"/>
  <c r="Z670" i="1"/>
  <c r="AB686" i="1"/>
  <c r="Z686" i="1"/>
  <c r="AB702" i="1"/>
  <c r="Z702" i="1"/>
  <c r="AB718" i="1"/>
  <c r="Z718" i="1"/>
  <c r="AB734" i="1"/>
  <c r="Z734" i="1"/>
  <c r="AB750" i="1"/>
  <c r="Z750" i="1"/>
  <c r="AB766" i="1"/>
  <c r="Z766" i="1"/>
  <c r="AB782" i="1"/>
  <c r="Z782" i="1"/>
  <c r="AB798" i="1"/>
  <c r="Z798" i="1"/>
  <c r="AB814" i="1"/>
  <c r="Z814" i="1"/>
  <c r="AB830" i="1"/>
  <c r="Z830" i="1"/>
  <c r="AB846" i="1"/>
  <c r="Z846" i="1"/>
  <c r="AB862" i="1"/>
  <c r="Z862" i="1"/>
  <c r="AB878" i="1"/>
  <c r="Z878" i="1"/>
  <c r="AB894" i="1"/>
  <c r="Z894" i="1"/>
  <c r="AB910" i="1"/>
  <c r="Z910" i="1"/>
  <c r="AB926" i="1"/>
  <c r="Z926" i="1"/>
  <c r="AB942" i="1"/>
  <c r="Z942" i="1"/>
  <c r="Z958" i="1"/>
  <c r="AB958" i="1"/>
  <c r="Z974" i="1"/>
  <c r="AB974" i="1"/>
  <c r="Z990" i="1"/>
  <c r="AB990" i="1"/>
  <c r="Z1006" i="1"/>
  <c r="AB1006" i="1"/>
  <c r="Z1022" i="1"/>
  <c r="AB1022" i="1"/>
  <c r="Z1038" i="1"/>
  <c r="AB1038" i="1"/>
  <c r="Z1054" i="1"/>
  <c r="AB1054" i="1"/>
  <c r="Z1070" i="1"/>
  <c r="AB1070" i="1"/>
  <c r="Z1086" i="1"/>
  <c r="AB1086" i="1"/>
  <c r="Z1102" i="1"/>
  <c r="AB1102" i="1"/>
  <c r="Z1118" i="1"/>
  <c r="AB1118" i="1"/>
  <c r="AB1134" i="1"/>
  <c r="Z1134" i="1"/>
  <c r="AB1150" i="1"/>
  <c r="Z1150" i="1"/>
  <c r="AB1166" i="1"/>
  <c r="Z1166" i="1"/>
  <c r="AB1182" i="1"/>
  <c r="Z1182" i="1"/>
  <c r="Z1198" i="1"/>
  <c r="AB1198" i="1"/>
  <c r="Z1214" i="1"/>
  <c r="AB1214" i="1"/>
  <c r="AB1230" i="1"/>
  <c r="Z1230" i="1"/>
  <c r="AB1246" i="1"/>
  <c r="Z1246" i="1"/>
  <c r="AB1262" i="1"/>
  <c r="Z1262" i="1"/>
  <c r="AB1278" i="1"/>
  <c r="Z1278" i="1"/>
  <c r="AB1294" i="1"/>
  <c r="Z1294" i="1"/>
  <c r="AB1310" i="1"/>
  <c r="Z1310" i="1"/>
  <c r="AW6" i="1"/>
  <c r="AJ6" i="1"/>
  <c r="BF6" i="1" s="1"/>
  <c r="AW22" i="1"/>
  <c r="AJ22" i="1"/>
  <c r="BF22" i="1" s="1"/>
  <c r="AW38" i="1"/>
  <c r="AJ38" i="1"/>
  <c r="BF38" i="1" s="1"/>
  <c r="AW54" i="1"/>
  <c r="AJ54" i="1"/>
  <c r="BF54" i="1" s="1"/>
  <c r="AW70" i="1"/>
  <c r="AJ70" i="1"/>
  <c r="BF70" i="1" s="1"/>
  <c r="AW86" i="1"/>
  <c r="AJ86" i="1"/>
  <c r="BF86" i="1" s="1"/>
  <c r="AW102" i="1"/>
  <c r="AJ102" i="1"/>
  <c r="BF102" i="1" s="1"/>
  <c r="AW118" i="1"/>
  <c r="AJ118" i="1"/>
  <c r="BF118" i="1" s="1"/>
  <c r="AW134" i="1"/>
  <c r="AJ134" i="1"/>
  <c r="BF134" i="1" s="1"/>
  <c r="AW150" i="1"/>
  <c r="AJ150" i="1"/>
  <c r="BF150" i="1" s="1"/>
  <c r="AW166" i="1"/>
  <c r="AJ166" i="1"/>
  <c r="BF166" i="1" s="1"/>
  <c r="AW182" i="1"/>
  <c r="AJ182" i="1"/>
  <c r="BF182" i="1" s="1"/>
  <c r="AW198" i="1"/>
  <c r="AJ198" i="1"/>
  <c r="BF198" i="1" s="1"/>
  <c r="AW214" i="1"/>
  <c r="AJ214" i="1"/>
  <c r="BF214" i="1" s="1"/>
  <c r="AW230" i="1"/>
  <c r="AJ230" i="1"/>
  <c r="BF230" i="1" s="1"/>
  <c r="AW246" i="1"/>
  <c r="AJ246" i="1"/>
  <c r="BF246" i="1" s="1"/>
  <c r="AW262" i="1"/>
  <c r="AJ262" i="1"/>
  <c r="BF262" i="1" s="1"/>
  <c r="AW278" i="1"/>
  <c r="AJ278" i="1"/>
  <c r="BF278" i="1" s="1"/>
  <c r="AW294" i="1"/>
  <c r="AJ294" i="1"/>
  <c r="BF294" i="1" s="1"/>
  <c r="AW310" i="1"/>
  <c r="AJ310" i="1"/>
  <c r="BF310" i="1" s="1"/>
  <c r="AW326" i="1"/>
  <c r="AJ326" i="1"/>
  <c r="BF326" i="1" s="1"/>
  <c r="AW342" i="1"/>
  <c r="AJ342" i="1"/>
  <c r="BF342" i="1" s="1"/>
  <c r="AW358" i="1"/>
  <c r="AJ358" i="1"/>
  <c r="BF358" i="1" s="1"/>
  <c r="AW374" i="1"/>
  <c r="AJ374" i="1"/>
  <c r="BF374" i="1" s="1"/>
  <c r="AW390" i="1"/>
  <c r="AJ390" i="1"/>
  <c r="BF390" i="1" s="1"/>
  <c r="AW406" i="1"/>
  <c r="AJ406" i="1"/>
  <c r="BF406" i="1" s="1"/>
  <c r="AW422" i="1"/>
  <c r="AJ422" i="1"/>
  <c r="BF422" i="1" s="1"/>
  <c r="AW438" i="1"/>
  <c r="AJ438" i="1"/>
  <c r="BF438" i="1" s="1"/>
  <c r="AW454" i="1"/>
  <c r="AJ454" i="1"/>
  <c r="BF454" i="1" s="1"/>
  <c r="AW470" i="1"/>
  <c r="AJ470" i="1"/>
  <c r="BF470" i="1" s="1"/>
  <c r="AW486" i="1"/>
  <c r="AJ486" i="1"/>
  <c r="BF486" i="1" s="1"/>
  <c r="AW502" i="1"/>
  <c r="AJ502" i="1"/>
  <c r="BF502" i="1" s="1"/>
  <c r="AW518" i="1"/>
  <c r="AJ518" i="1"/>
  <c r="BF518" i="1" s="1"/>
  <c r="AW534" i="1"/>
  <c r="AJ534" i="1"/>
  <c r="BF534" i="1" s="1"/>
  <c r="AW550" i="1"/>
  <c r="AJ550" i="1"/>
  <c r="BF550" i="1" s="1"/>
  <c r="AW566" i="1"/>
  <c r="AJ566" i="1"/>
  <c r="BF566" i="1" s="1"/>
  <c r="AW582" i="1"/>
  <c r="AJ582" i="1"/>
  <c r="BF582" i="1" s="1"/>
  <c r="AW598" i="1"/>
  <c r="AJ598" i="1"/>
  <c r="BF598" i="1" s="1"/>
  <c r="AW614" i="1"/>
  <c r="AJ614" i="1"/>
  <c r="BF614" i="1" s="1"/>
  <c r="AW630" i="1"/>
  <c r="AJ630" i="1"/>
  <c r="BF630" i="1" s="1"/>
  <c r="AW646" i="1"/>
  <c r="AJ646" i="1"/>
  <c r="BF646" i="1" s="1"/>
  <c r="AW662" i="1"/>
  <c r="AJ662" i="1"/>
  <c r="BF662" i="1" s="1"/>
  <c r="AW678" i="1"/>
  <c r="AJ678" i="1"/>
  <c r="BF678" i="1" s="1"/>
  <c r="AW694" i="1"/>
  <c r="AJ694" i="1"/>
  <c r="BF694" i="1" s="1"/>
  <c r="AW710" i="1"/>
  <c r="AJ710" i="1"/>
  <c r="BF710" i="1" s="1"/>
  <c r="AW726" i="1"/>
  <c r="AJ726" i="1"/>
  <c r="BF726" i="1" s="1"/>
  <c r="AW742" i="1"/>
  <c r="AJ742" i="1"/>
  <c r="BF742" i="1" s="1"/>
  <c r="AW758" i="1"/>
  <c r="AJ758" i="1"/>
  <c r="BF758" i="1" s="1"/>
  <c r="AW774" i="1"/>
  <c r="AJ774" i="1"/>
  <c r="BF774" i="1" s="1"/>
  <c r="AW790" i="1"/>
  <c r="AJ790" i="1"/>
  <c r="BF790" i="1" s="1"/>
  <c r="AW806" i="1"/>
  <c r="AJ806" i="1"/>
  <c r="BF806" i="1" s="1"/>
  <c r="AW822" i="1"/>
  <c r="AJ822" i="1"/>
  <c r="BF822" i="1" s="1"/>
  <c r="AW838" i="1"/>
  <c r="AJ838" i="1"/>
  <c r="BF838" i="1" s="1"/>
  <c r="AW854" i="1"/>
  <c r="AJ854" i="1"/>
  <c r="BF854" i="1" s="1"/>
  <c r="AW870" i="1"/>
  <c r="AJ870" i="1"/>
  <c r="BF870" i="1" s="1"/>
  <c r="AW886" i="1"/>
  <c r="AJ886" i="1"/>
  <c r="BF886" i="1" s="1"/>
  <c r="AW902" i="1"/>
  <c r="AJ902" i="1"/>
  <c r="BF902" i="1" s="1"/>
  <c r="AW918" i="1"/>
  <c r="AJ918" i="1"/>
  <c r="BF918" i="1" s="1"/>
  <c r="AW934" i="1"/>
  <c r="AJ934" i="1"/>
  <c r="BF934" i="1" s="1"/>
  <c r="AW950" i="1"/>
  <c r="AJ950" i="1"/>
  <c r="BF950" i="1" s="1"/>
  <c r="AW966" i="1"/>
  <c r="AJ966" i="1"/>
  <c r="BF966" i="1" s="1"/>
  <c r="AW982" i="1"/>
  <c r="AJ982" i="1"/>
  <c r="BF982" i="1" s="1"/>
  <c r="AW998" i="1"/>
  <c r="AJ998" i="1"/>
  <c r="BF998" i="1" s="1"/>
  <c r="AW1014" i="1"/>
  <c r="AJ1014" i="1"/>
  <c r="BF1014" i="1" s="1"/>
  <c r="AW1030" i="1"/>
  <c r="AJ1030" i="1"/>
  <c r="BF1030" i="1" s="1"/>
  <c r="AW1046" i="1"/>
  <c r="AJ1046" i="1"/>
  <c r="BF1046" i="1" s="1"/>
  <c r="AW1062" i="1"/>
  <c r="AJ1062" i="1"/>
  <c r="BF1062" i="1" s="1"/>
  <c r="AW1078" i="1"/>
  <c r="AJ1078" i="1"/>
  <c r="BF1078" i="1" s="1"/>
  <c r="AW1094" i="1"/>
  <c r="AJ1094" i="1"/>
  <c r="BF1094" i="1" s="1"/>
  <c r="AW1110" i="1"/>
  <c r="AJ1110" i="1"/>
  <c r="BF1110" i="1" s="1"/>
  <c r="AW1126" i="1"/>
  <c r="AJ1126" i="1"/>
  <c r="BF1126" i="1" s="1"/>
  <c r="AW1142" i="1"/>
  <c r="AJ1142" i="1"/>
  <c r="BF1142" i="1" s="1"/>
  <c r="AW1158" i="1"/>
  <c r="AJ1158" i="1"/>
  <c r="BF1158" i="1" s="1"/>
  <c r="AW1174" i="1"/>
  <c r="AJ1174" i="1"/>
  <c r="BF1174" i="1" s="1"/>
  <c r="AW1190" i="1"/>
  <c r="AJ1190" i="1"/>
  <c r="BF1190" i="1" s="1"/>
  <c r="AW1206" i="1"/>
  <c r="AJ1206" i="1"/>
  <c r="BF1206" i="1" s="1"/>
  <c r="AW1222" i="1"/>
  <c r="AJ1222" i="1"/>
  <c r="BF1222" i="1" s="1"/>
  <c r="AW1238" i="1"/>
  <c r="AJ1238" i="1"/>
  <c r="BF1238" i="1" s="1"/>
  <c r="AW1254" i="1"/>
  <c r="AJ1254" i="1"/>
  <c r="BF1254" i="1" s="1"/>
  <c r="AW1270" i="1"/>
  <c r="AJ1270" i="1"/>
  <c r="BF1270" i="1" s="1"/>
  <c r="AW1286" i="1"/>
  <c r="AJ1286" i="1"/>
  <c r="BF1286" i="1" s="1"/>
  <c r="AW1302" i="1"/>
  <c r="AJ1302" i="1"/>
  <c r="BF1302" i="1" s="1"/>
  <c r="AY10" i="1"/>
  <c r="AL10" i="1"/>
  <c r="BH10" i="1" s="1"/>
  <c r="AY26" i="1"/>
  <c r="AL26" i="1"/>
  <c r="BH26" i="1" s="1"/>
  <c r="AY42" i="1"/>
  <c r="AL42" i="1"/>
  <c r="BH42" i="1" s="1"/>
  <c r="AY58" i="1"/>
  <c r="AL58" i="1"/>
  <c r="BH58" i="1" s="1"/>
  <c r="AY74" i="1"/>
  <c r="AL74" i="1"/>
  <c r="BH74" i="1" s="1"/>
  <c r="AY90" i="1"/>
  <c r="AL90" i="1"/>
  <c r="BH90" i="1" s="1"/>
  <c r="AY106" i="1"/>
  <c r="AL106" i="1"/>
  <c r="BH106" i="1" s="1"/>
  <c r="AY122" i="1"/>
  <c r="AL122" i="1"/>
  <c r="BH122" i="1" s="1"/>
  <c r="AY138" i="1"/>
  <c r="AL138" i="1"/>
  <c r="BH138" i="1" s="1"/>
  <c r="AY154" i="1"/>
  <c r="AL154" i="1"/>
  <c r="BH154" i="1" s="1"/>
  <c r="AY170" i="1"/>
  <c r="AL170" i="1"/>
  <c r="BH170" i="1" s="1"/>
  <c r="AY186" i="1"/>
  <c r="AL186" i="1"/>
  <c r="BH186" i="1" s="1"/>
  <c r="AY202" i="1"/>
  <c r="AL202" i="1"/>
  <c r="BH202" i="1" s="1"/>
  <c r="AY218" i="1"/>
  <c r="AL218" i="1"/>
  <c r="BH218" i="1" s="1"/>
  <c r="AY234" i="1"/>
  <c r="AL234" i="1"/>
  <c r="BH234" i="1" s="1"/>
  <c r="AY250" i="1"/>
  <c r="AL250" i="1"/>
  <c r="BH250" i="1" s="1"/>
  <c r="AY266" i="1"/>
  <c r="AL266" i="1"/>
  <c r="BH266" i="1" s="1"/>
  <c r="AY282" i="1"/>
  <c r="AL282" i="1"/>
  <c r="BH282" i="1" s="1"/>
  <c r="AY298" i="1"/>
  <c r="AL298" i="1"/>
  <c r="BH298" i="1" s="1"/>
  <c r="AY314" i="1"/>
  <c r="AL314" i="1"/>
  <c r="BH314" i="1" s="1"/>
  <c r="AY330" i="1"/>
  <c r="AL330" i="1"/>
  <c r="BH330" i="1" s="1"/>
  <c r="AY346" i="1"/>
  <c r="AL346" i="1"/>
  <c r="BH346" i="1" s="1"/>
  <c r="AY362" i="1"/>
  <c r="AL362" i="1"/>
  <c r="BH362" i="1" s="1"/>
  <c r="AY378" i="1"/>
  <c r="AL378" i="1"/>
  <c r="BH378" i="1" s="1"/>
  <c r="AY394" i="1"/>
  <c r="AL394" i="1"/>
  <c r="BH394" i="1" s="1"/>
  <c r="AY410" i="1"/>
  <c r="AL410" i="1"/>
  <c r="BH410" i="1" s="1"/>
  <c r="AY426" i="1"/>
  <c r="AL426" i="1"/>
  <c r="BH426" i="1" s="1"/>
  <c r="AY442" i="1"/>
  <c r="AL442" i="1"/>
  <c r="BH442" i="1" s="1"/>
  <c r="AY458" i="1"/>
  <c r="AL458" i="1"/>
  <c r="BH458" i="1" s="1"/>
  <c r="AY474" i="1"/>
  <c r="AL474" i="1"/>
  <c r="BH474" i="1" s="1"/>
  <c r="AY490" i="1"/>
  <c r="AL490" i="1"/>
  <c r="BH490" i="1" s="1"/>
  <c r="AY506" i="1"/>
  <c r="AL506" i="1"/>
  <c r="BH506" i="1" s="1"/>
  <c r="AY522" i="1"/>
  <c r="AL522" i="1"/>
  <c r="BH522" i="1" s="1"/>
  <c r="AY538" i="1"/>
  <c r="AL538" i="1"/>
  <c r="BH538" i="1" s="1"/>
  <c r="AY554" i="1"/>
  <c r="AL554" i="1"/>
  <c r="BH554" i="1" s="1"/>
  <c r="AY570" i="1"/>
  <c r="AL570" i="1"/>
  <c r="BH570" i="1" s="1"/>
  <c r="AY586" i="1"/>
  <c r="AL586" i="1"/>
  <c r="BH586" i="1" s="1"/>
  <c r="AY602" i="1"/>
  <c r="AL602" i="1"/>
  <c r="BH602" i="1" s="1"/>
  <c r="AY618" i="1"/>
  <c r="AL618" i="1"/>
  <c r="BH618" i="1" s="1"/>
  <c r="AY634" i="1"/>
  <c r="AL634" i="1"/>
  <c r="BH634" i="1" s="1"/>
  <c r="AY650" i="1"/>
  <c r="AL650" i="1"/>
  <c r="BH650" i="1" s="1"/>
  <c r="AY666" i="1"/>
  <c r="AL666" i="1"/>
  <c r="BH666" i="1" s="1"/>
  <c r="AY682" i="1"/>
  <c r="AL682" i="1"/>
  <c r="BH682" i="1" s="1"/>
  <c r="AY698" i="1"/>
  <c r="AL698" i="1"/>
  <c r="BH698" i="1" s="1"/>
  <c r="AY714" i="1"/>
  <c r="AL714" i="1"/>
  <c r="BH714" i="1" s="1"/>
  <c r="AY730" i="1"/>
  <c r="AL730" i="1"/>
  <c r="BH730" i="1" s="1"/>
  <c r="AY746" i="1"/>
  <c r="AL746" i="1"/>
  <c r="BH746" i="1" s="1"/>
  <c r="AY762" i="1"/>
  <c r="AL762" i="1"/>
  <c r="BH762" i="1" s="1"/>
  <c r="AY778" i="1"/>
  <c r="AL778" i="1"/>
  <c r="BH778" i="1" s="1"/>
  <c r="AY794" i="1"/>
  <c r="AL794" i="1"/>
  <c r="BH794" i="1" s="1"/>
  <c r="AY810" i="1"/>
  <c r="AL810" i="1"/>
  <c r="BH810" i="1" s="1"/>
  <c r="AY826" i="1"/>
  <c r="AL826" i="1"/>
  <c r="BH826" i="1" s="1"/>
  <c r="AY842" i="1"/>
  <c r="AL842" i="1"/>
  <c r="BH842" i="1" s="1"/>
  <c r="AY858" i="1"/>
  <c r="AL858" i="1"/>
  <c r="BH858" i="1" s="1"/>
  <c r="AY874" i="1"/>
  <c r="AL874" i="1"/>
  <c r="BH874" i="1" s="1"/>
  <c r="AY890" i="1"/>
  <c r="AL890" i="1"/>
  <c r="BH890" i="1" s="1"/>
  <c r="AY906" i="1"/>
  <c r="AL906" i="1"/>
  <c r="BH906" i="1" s="1"/>
  <c r="AY922" i="1"/>
  <c r="AL922" i="1"/>
  <c r="BH922" i="1" s="1"/>
  <c r="AY938" i="1"/>
  <c r="AL938" i="1"/>
  <c r="BH938" i="1" s="1"/>
  <c r="AY954" i="1"/>
  <c r="AL954" i="1"/>
  <c r="BH954" i="1" s="1"/>
  <c r="AY970" i="1"/>
  <c r="AL970" i="1"/>
  <c r="BH970" i="1" s="1"/>
  <c r="AY986" i="1"/>
  <c r="AL986" i="1"/>
  <c r="BH986" i="1" s="1"/>
  <c r="AY1002" i="1"/>
  <c r="AL1002" i="1"/>
  <c r="BH1002" i="1" s="1"/>
  <c r="AY1018" i="1"/>
  <c r="AL1018" i="1"/>
  <c r="BH1018" i="1" s="1"/>
  <c r="AY1034" i="1"/>
  <c r="AL1034" i="1"/>
  <c r="BH1034" i="1" s="1"/>
  <c r="AY1050" i="1"/>
  <c r="AL1050" i="1"/>
  <c r="BH1050" i="1" s="1"/>
  <c r="AY1066" i="1"/>
  <c r="AL1066" i="1"/>
  <c r="BH1066" i="1" s="1"/>
  <c r="AY1082" i="1"/>
  <c r="AL1082" i="1"/>
  <c r="BH1082" i="1" s="1"/>
  <c r="AY1098" i="1"/>
  <c r="AL1098" i="1"/>
  <c r="BH1098" i="1" s="1"/>
  <c r="AY1114" i="1"/>
  <c r="AL1114" i="1"/>
  <c r="BH1114" i="1" s="1"/>
  <c r="AY1130" i="1"/>
  <c r="AL1130" i="1"/>
  <c r="BH1130" i="1" s="1"/>
  <c r="AY1146" i="1"/>
  <c r="AL1146" i="1"/>
  <c r="BH1146" i="1" s="1"/>
  <c r="AY1162" i="1"/>
  <c r="AL1162" i="1"/>
  <c r="BH1162" i="1" s="1"/>
  <c r="AY1178" i="1"/>
  <c r="AL1178" i="1"/>
  <c r="BH1178" i="1" s="1"/>
  <c r="AY1194" i="1"/>
  <c r="AL1194" i="1"/>
  <c r="BH1194" i="1" s="1"/>
  <c r="AY1210" i="1"/>
  <c r="AL1210" i="1"/>
  <c r="BH1210" i="1" s="1"/>
  <c r="AY1226" i="1"/>
  <c r="AL1226" i="1"/>
  <c r="BH1226" i="1" s="1"/>
  <c r="AY1242" i="1"/>
  <c r="AL1242" i="1"/>
  <c r="BH1242" i="1" s="1"/>
  <c r="AY1258" i="1"/>
  <c r="AL1258" i="1"/>
  <c r="BH1258" i="1" s="1"/>
  <c r="AY1274" i="1"/>
  <c r="AL1274" i="1"/>
  <c r="BH1274" i="1" s="1"/>
  <c r="AY1290" i="1"/>
  <c r="AL1290" i="1"/>
  <c r="BH1290" i="1" s="1"/>
  <c r="AY1306" i="1"/>
  <c r="AL1306" i="1"/>
  <c r="BH1306" i="1" s="1"/>
  <c r="O10" i="3"/>
  <c r="AM12" i="1"/>
  <c r="BI12" i="1" s="1"/>
  <c r="AZ12" i="1"/>
  <c r="AM28" i="1"/>
  <c r="BI28" i="1" s="1"/>
  <c r="AZ28" i="1"/>
  <c r="AM44" i="1"/>
  <c r="BI44" i="1" s="1"/>
  <c r="AZ44" i="1"/>
  <c r="AM60" i="1"/>
  <c r="BI60" i="1" s="1"/>
  <c r="AZ60" i="1"/>
  <c r="AZ76" i="1"/>
  <c r="AM76" i="1"/>
  <c r="BI76" i="1" s="1"/>
  <c r="AM92" i="1"/>
  <c r="BI92" i="1" s="1"/>
  <c r="AZ92" i="1"/>
  <c r="AD108" i="1"/>
  <c r="Y108" i="1"/>
  <c r="Y124" i="1"/>
  <c r="AD124" i="1"/>
  <c r="AM140" i="1"/>
  <c r="BI140" i="1" s="1"/>
  <c r="AZ140" i="1"/>
  <c r="AM156" i="1"/>
  <c r="BI156" i="1" s="1"/>
  <c r="AZ156" i="1"/>
  <c r="Y172" i="1"/>
  <c r="AD172" i="1"/>
  <c r="AD188" i="1"/>
  <c r="Y188" i="1"/>
  <c r="AM204" i="1"/>
  <c r="BI204" i="1" s="1"/>
  <c r="AZ204" i="1"/>
  <c r="AD220" i="1"/>
  <c r="Y220" i="1"/>
  <c r="AD236" i="1"/>
  <c r="Y236" i="1"/>
  <c r="AZ252" i="1"/>
  <c r="AM252" i="1"/>
  <c r="BI252" i="1" s="1"/>
  <c r="AM268" i="1"/>
  <c r="BI268" i="1" s="1"/>
  <c r="AZ268" i="1"/>
  <c r="AM284" i="1"/>
  <c r="BI284" i="1" s="1"/>
  <c r="AZ284" i="1"/>
  <c r="AM300" i="1"/>
  <c r="BI300" i="1" s="1"/>
  <c r="AZ300" i="1"/>
  <c r="AZ316" i="1"/>
  <c r="AM316" i="1"/>
  <c r="BI316" i="1" s="1"/>
  <c r="AM332" i="1"/>
  <c r="BI332" i="1" s="1"/>
  <c r="AZ332" i="1"/>
  <c r="AM348" i="1"/>
  <c r="BI348" i="1" s="1"/>
  <c r="AZ348" i="1"/>
  <c r="AM364" i="1"/>
  <c r="BI364" i="1" s="1"/>
  <c r="AZ364" i="1"/>
  <c r="AM380" i="1"/>
  <c r="BI380" i="1" s="1"/>
  <c r="AZ380" i="1"/>
  <c r="AD396" i="1"/>
  <c r="Y396" i="1"/>
  <c r="AD412" i="1"/>
  <c r="Y412" i="1"/>
  <c r="AM428" i="1"/>
  <c r="BI428" i="1" s="1"/>
  <c r="AZ428" i="1"/>
  <c r="AM444" i="1"/>
  <c r="BI444" i="1" s="1"/>
  <c r="AZ444" i="1"/>
  <c r="AD460" i="1"/>
  <c r="Y460" i="1"/>
  <c r="AM476" i="1"/>
  <c r="BI476" i="1" s="1"/>
  <c r="AZ476" i="1"/>
  <c r="AM492" i="1"/>
  <c r="BI492" i="1" s="1"/>
  <c r="AZ492" i="1"/>
  <c r="Y508" i="1"/>
  <c r="AD508" i="1"/>
  <c r="AM524" i="1"/>
  <c r="BI524" i="1" s="1"/>
  <c r="AZ524" i="1"/>
  <c r="AM540" i="1"/>
  <c r="BI540" i="1" s="1"/>
  <c r="AZ540" i="1"/>
  <c r="AM556" i="1"/>
  <c r="BI556" i="1" s="1"/>
  <c r="AZ556" i="1"/>
  <c r="AM572" i="1"/>
  <c r="BI572" i="1" s="1"/>
  <c r="AZ572" i="1"/>
  <c r="AM588" i="1"/>
  <c r="BI588" i="1" s="1"/>
  <c r="AZ588" i="1"/>
  <c r="AM604" i="1"/>
  <c r="BI604" i="1" s="1"/>
  <c r="AZ604" i="1"/>
  <c r="AD620" i="1"/>
  <c r="Y620" i="1"/>
  <c r="AM636" i="1"/>
  <c r="BI636" i="1" s="1"/>
  <c r="AZ636" i="1"/>
  <c r="AD652" i="1"/>
  <c r="Y652" i="1"/>
  <c r="AM668" i="1"/>
  <c r="BI668" i="1" s="1"/>
  <c r="AZ668" i="1"/>
  <c r="AZ684" i="1"/>
  <c r="AM684" i="1"/>
  <c r="BI684" i="1" s="1"/>
  <c r="AD700" i="1"/>
  <c r="Y700" i="1"/>
  <c r="AZ716" i="1"/>
  <c r="AM716" i="1"/>
  <c r="BI716" i="1" s="1"/>
  <c r="AD732" i="1"/>
  <c r="Y732" i="1"/>
  <c r="AM748" i="1"/>
  <c r="BI748" i="1" s="1"/>
  <c r="AZ748" i="1"/>
  <c r="AM764" i="1"/>
  <c r="BI764" i="1" s="1"/>
  <c r="AZ764" i="1"/>
  <c r="AM780" i="1"/>
  <c r="BI780" i="1" s="1"/>
  <c r="AZ780" i="1"/>
  <c r="AM796" i="1"/>
  <c r="BI796" i="1" s="1"/>
  <c r="AZ796" i="1"/>
  <c r="AM812" i="1"/>
  <c r="BI812" i="1" s="1"/>
  <c r="AZ812" i="1"/>
  <c r="AM828" i="1"/>
  <c r="BI828" i="1" s="1"/>
  <c r="AZ828" i="1"/>
  <c r="Y844" i="1"/>
  <c r="AD844" i="1"/>
  <c r="Y860" i="1"/>
  <c r="AD860" i="1"/>
  <c r="Y876" i="1"/>
  <c r="AD876" i="1"/>
  <c r="Y892" i="1"/>
  <c r="AD892" i="1"/>
  <c r="Y908" i="1"/>
  <c r="AD908" i="1"/>
  <c r="AD924" i="1"/>
  <c r="Y924" i="1"/>
  <c r="Y940" i="1"/>
  <c r="AD940" i="1"/>
  <c r="AD956" i="1"/>
  <c r="Y956" i="1"/>
  <c r="Y972" i="1"/>
  <c r="AD972" i="1"/>
  <c r="Y988" i="1"/>
  <c r="AD988" i="1"/>
  <c r="Y1004" i="1"/>
  <c r="AD1004" i="1"/>
  <c r="Y1020" i="1"/>
  <c r="AD1020" i="1"/>
  <c r="Y1036" i="1"/>
  <c r="AD1036" i="1"/>
  <c r="Y1052" i="1"/>
  <c r="AD1052" i="1"/>
  <c r="Y1068" i="1"/>
  <c r="AD1068" i="1"/>
  <c r="Y1084" i="1"/>
  <c r="AD1084" i="1"/>
  <c r="Y1100" i="1"/>
  <c r="AD1100" i="1"/>
  <c r="Y1116" i="1"/>
  <c r="AD1116" i="1"/>
  <c r="Y1132" i="1"/>
  <c r="AD1132" i="1"/>
  <c r="Y1148" i="1"/>
  <c r="AD1148" i="1"/>
  <c r="Y1164" i="1"/>
  <c r="AD1164" i="1"/>
  <c r="Y1180" i="1"/>
  <c r="AD1180" i="1"/>
  <c r="Y1196" i="1"/>
  <c r="AD1196" i="1"/>
  <c r="Y1212" i="1"/>
  <c r="AD1212" i="1"/>
  <c r="Y1228" i="1"/>
  <c r="AD1228" i="1"/>
  <c r="Y1244" i="1"/>
  <c r="AD1244" i="1"/>
  <c r="Y1260" i="1"/>
  <c r="AD1260" i="1"/>
  <c r="Y1276" i="1"/>
  <c r="AD1276" i="1"/>
  <c r="AD1292" i="1"/>
  <c r="Y1292" i="1"/>
  <c r="AD1308" i="1"/>
  <c r="Y1308" i="1"/>
  <c r="Z15" i="1"/>
  <c r="AB15" i="1"/>
  <c r="AK31" i="1"/>
  <c r="BG31" i="1" s="1"/>
  <c r="AX31" i="1"/>
  <c r="AK47" i="1"/>
  <c r="BG47" i="1" s="1"/>
  <c r="AX47" i="1"/>
  <c r="AX63" i="1"/>
  <c r="AK63" i="1"/>
  <c r="BG63" i="1" s="1"/>
  <c r="AX79" i="1"/>
  <c r="AK79" i="1"/>
  <c r="BG79" i="1" s="1"/>
  <c r="AX95" i="1"/>
  <c r="AK95" i="1"/>
  <c r="BG95" i="1" s="1"/>
  <c r="AX111" i="1"/>
  <c r="AK111" i="1"/>
  <c r="BG111" i="1" s="1"/>
  <c r="AK127" i="1"/>
  <c r="BG127" i="1" s="1"/>
  <c r="AX127" i="1"/>
  <c r="AK143" i="1"/>
  <c r="BG143" i="1" s="1"/>
  <c r="AX143" i="1"/>
  <c r="AK159" i="1"/>
  <c r="BG159" i="1" s="1"/>
  <c r="AX159" i="1"/>
  <c r="AK175" i="1"/>
  <c r="BG175" i="1" s="1"/>
  <c r="AX175" i="1"/>
  <c r="AK191" i="1"/>
  <c r="BG191" i="1" s="1"/>
  <c r="AX191" i="1"/>
  <c r="AK207" i="1"/>
  <c r="BG207" i="1" s="1"/>
  <c r="AX207" i="1"/>
  <c r="AK223" i="1"/>
  <c r="BG223" i="1" s="1"/>
  <c r="AX223" i="1"/>
  <c r="Z239" i="1"/>
  <c r="AB239" i="1"/>
  <c r="AX255" i="1"/>
  <c r="AK255" i="1"/>
  <c r="BG255" i="1" s="1"/>
  <c r="AX271" i="1"/>
  <c r="AK271" i="1"/>
  <c r="BG271" i="1" s="1"/>
  <c r="AX287" i="1"/>
  <c r="AK287" i="1"/>
  <c r="BG287" i="1" s="1"/>
  <c r="AK303" i="1"/>
  <c r="BG303" i="1" s="1"/>
  <c r="AX303" i="1"/>
  <c r="Z319" i="1"/>
  <c r="AB319" i="1"/>
  <c r="AK335" i="1"/>
  <c r="BG335" i="1" s="1"/>
  <c r="AX335" i="1"/>
  <c r="AX351" i="1"/>
  <c r="AK351" i="1"/>
  <c r="BG351" i="1" s="1"/>
  <c r="Z367" i="1"/>
  <c r="AB367" i="1"/>
  <c r="Z383" i="1"/>
  <c r="AB383" i="1"/>
  <c r="Z399" i="1"/>
  <c r="AB399" i="1"/>
  <c r="AB415" i="1"/>
  <c r="Z415" i="1"/>
  <c r="AB431" i="1"/>
  <c r="Z431" i="1"/>
  <c r="AB447" i="1"/>
  <c r="Z447" i="1"/>
  <c r="AB463" i="1"/>
  <c r="Z463" i="1"/>
  <c r="AB479" i="1"/>
  <c r="Z479" i="1"/>
  <c r="AB495" i="1"/>
  <c r="Z495" i="1"/>
  <c r="AB511" i="1"/>
  <c r="Z511" i="1"/>
  <c r="Z527" i="1"/>
  <c r="AB527" i="1"/>
  <c r="Z543" i="1"/>
  <c r="AB543" i="1"/>
  <c r="Z559" i="1"/>
  <c r="AB559" i="1"/>
  <c r="AK575" i="1"/>
  <c r="BG575" i="1" s="1"/>
  <c r="AX575" i="1"/>
  <c r="AB591" i="1"/>
  <c r="Z591" i="1"/>
  <c r="AK607" i="1"/>
  <c r="BG607" i="1" s="1"/>
  <c r="AX607" i="1"/>
  <c r="AB623" i="1"/>
  <c r="Z623" i="1"/>
  <c r="AB639" i="1"/>
  <c r="Z639" i="1"/>
  <c r="AB655" i="1"/>
  <c r="Z655" i="1"/>
  <c r="AB671" i="1"/>
  <c r="Z671" i="1"/>
  <c r="AB687" i="1"/>
  <c r="Z687" i="1"/>
  <c r="AB703" i="1"/>
  <c r="Z703" i="1"/>
  <c r="AB719" i="1"/>
  <c r="Z719" i="1"/>
  <c r="AB735" i="1"/>
  <c r="Z735" i="1"/>
  <c r="AB751" i="1"/>
  <c r="Z751" i="1"/>
  <c r="AB767" i="1"/>
  <c r="Z767" i="1"/>
  <c r="AB783" i="1"/>
  <c r="Z783" i="1"/>
  <c r="AB799" i="1"/>
  <c r="Z799" i="1"/>
  <c r="AB815" i="1"/>
  <c r="Z815" i="1"/>
  <c r="AB831" i="1"/>
  <c r="Z831" i="1"/>
  <c r="AB847" i="1"/>
  <c r="Z847" i="1"/>
  <c r="AB863" i="1"/>
  <c r="Z863" i="1"/>
  <c r="AB879" i="1"/>
  <c r="Z879" i="1"/>
  <c r="AB895" i="1"/>
  <c r="Z895" i="1"/>
  <c r="AB911" i="1"/>
  <c r="Z911" i="1"/>
  <c r="AB927" i="1"/>
  <c r="Z927" i="1"/>
  <c r="AK943" i="1"/>
  <c r="BG943" i="1" s="1"/>
  <c r="AX943" i="1"/>
  <c r="AB959" i="1"/>
  <c r="Z959" i="1"/>
  <c r="AB975" i="1"/>
  <c r="Z975" i="1"/>
  <c r="AB991" i="1"/>
  <c r="Z991" i="1"/>
  <c r="Z1007" i="1"/>
  <c r="AB1007" i="1"/>
  <c r="Z1023" i="1"/>
  <c r="AB1023" i="1"/>
  <c r="AB1039" i="1"/>
  <c r="Z1039" i="1"/>
  <c r="AB1055" i="1"/>
  <c r="Z1055" i="1"/>
  <c r="AB1071" i="1"/>
  <c r="Z1071" i="1"/>
  <c r="AB1087" i="1"/>
  <c r="Z1087" i="1"/>
  <c r="AB1103" i="1"/>
  <c r="Z1103" i="1"/>
  <c r="AB1119" i="1"/>
  <c r="Z1119" i="1"/>
  <c r="AB1135" i="1"/>
  <c r="Z1135" i="1"/>
  <c r="AB1151" i="1"/>
  <c r="Z1151" i="1"/>
  <c r="AB1167" i="1"/>
  <c r="Z1167" i="1"/>
  <c r="AB1183" i="1"/>
  <c r="Z1183" i="1"/>
  <c r="Z1199" i="1"/>
  <c r="AB1199" i="1"/>
  <c r="Z1215" i="1"/>
  <c r="AB1215" i="1"/>
  <c r="Z1231" i="1"/>
  <c r="AB1231" i="1"/>
  <c r="AB1247" i="1"/>
  <c r="Z1247" i="1"/>
  <c r="AB1263" i="1"/>
  <c r="Z1263" i="1"/>
  <c r="AB1279" i="1"/>
  <c r="Z1279" i="1"/>
  <c r="AB1295" i="1"/>
  <c r="Z1295" i="1"/>
  <c r="AW7" i="1"/>
  <c r="AJ7" i="1"/>
  <c r="BF7" i="1" s="1"/>
  <c r="AW23" i="1"/>
  <c r="AJ23" i="1"/>
  <c r="BF23" i="1" s="1"/>
  <c r="AW39" i="1"/>
  <c r="AJ39" i="1"/>
  <c r="BF39" i="1" s="1"/>
  <c r="AW55" i="1"/>
  <c r="AJ55" i="1"/>
  <c r="BF55" i="1" s="1"/>
  <c r="AW71" i="1"/>
  <c r="AJ71" i="1"/>
  <c r="BF71" i="1" s="1"/>
  <c r="AW87" i="1"/>
  <c r="AJ87" i="1"/>
  <c r="BF87" i="1" s="1"/>
  <c r="AW103" i="1"/>
  <c r="AJ103" i="1"/>
  <c r="BF103" i="1" s="1"/>
  <c r="AW119" i="1"/>
  <c r="AJ119" i="1"/>
  <c r="BF119" i="1" s="1"/>
  <c r="AW135" i="1"/>
  <c r="AJ135" i="1"/>
  <c r="BF135" i="1" s="1"/>
  <c r="AW151" i="1"/>
  <c r="AJ151" i="1"/>
  <c r="BF151" i="1" s="1"/>
  <c r="AW167" i="1"/>
  <c r="AJ167" i="1"/>
  <c r="BF167" i="1" s="1"/>
  <c r="AW183" i="1"/>
  <c r="AJ183" i="1"/>
  <c r="BF183" i="1" s="1"/>
  <c r="AW199" i="1"/>
  <c r="AJ199" i="1"/>
  <c r="BF199" i="1" s="1"/>
  <c r="AW215" i="1"/>
  <c r="AJ215" i="1"/>
  <c r="BF215" i="1" s="1"/>
  <c r="AW231" i="1"/>
  <c r="AJ231" i="1"/>
  <c r="BF231" i="1" s="1"/>
  <c r="AW247" i="1"/>
  <c r="AJ247" i="1"/>
  <c r="BF247" i="1" s="1"/>
  <c r="AW263" i="1"/>
  <c r="AJ263" i="1"/>
  <c r="BF263" i="1" s="1"/>
  <c r="AW279" i="1"/>
  <c r="AJ279" i="1"/>
  <c r="BF279" i="1" s="1"/>
  <c r="AW295" i="1"/>
  <c r="AJ295" i="1"/>
  <c r="BF295" i="1" s="1"/>
  <c r="AW311" i="1"/>
  <c r="AJ311" i="1"/>
  <c r="BF311" i="1" s="1"/>
  <c r="AW327" i="1"/>
  <c r="AJ327" i="1"/>
  <c r="BF327" i="1" s="1"/>
  <c r="AW343" i="1"/>
  <c r="AJ343" i="1"/>
  <c r="BF343" i="1" s="1"/>
  <c r="AW359" i="1"/>
  <c r="AJ359" i="1"/>
  <c r="BF359" i="1" s="1"/>
  <c r="AW375" i="1"/>
  <c r="AJ375" i="1"/>
  <c r="BF375" i="1" s="1"/>
  <c r="AW391" i="1"/>
  <c r="AJ391" i="1"/>
  <c r="BF391" i="1" s="1"/>
  <c r="AW407" i="1"/>
  <c r="AJ407" i="1"/>
  <c r="BF407" i="1" s="1"/>
  <c r="AW423" i="1"/>
  <c r="AJ423" i="1"/>
  <c r="BF423" i="1" s="1"/>
  <c r="AW439" i="1"/>
  <c r="AJ439" i="1"/>
  <c r="BF439" i="1" s="1"/>
  <c r="AW455" i="1"/>
  <c r="AJ455" i="1"/>
  <c r="BF455" i="1" s="1"/>
  <c r="AW471" i="1"/>
  <c r="AJ471" i="1"/>
  <c r="BF471" i="1" s="1"/>
  <c r="AW487" i="1"/>
  <c r="AJ487" i="1"/>
  <c r="BF487" i="1" s="1"/>
  <c r="AW503" i="1"/>
  <c r="AJ503" i="1"/>
  <c r="BF503" i="1" s="1"/>
  <c r="AW519" i="1"/>
  <c r="AJ519" i="1"/>
  <c r="BF519" i="1" s="1"/>
  <c r="AW535" i="1"/>
  <c r="AJ535" i="1"/>
  <c r="BF535" i="1" s="1"/>
  <c r="AW551" i="1"/>
  <c r="AJ551" i="1"/>
  <c r="BF551" i="1" s="1"/>
  <c r="AW567" i="1"/>
  <c r="AJ567" i="1"/>
  <c r="BF567" i="1" s="1"/>
  <c r="AW583" i="1"/>
  <c r="AJ583" i="1"/>
  <c r="BF583" i="1" s="1"/>
  <c r="AW599" i="1"/>
  <c r="AJ599" i="1"/>
  <c r="BF599" i="1" s="1"/>
  <c r="AW615" i="1"/>
  <c r="AJ615" i="1"/>
  <c r="BF615" i="1" s="1"/>
  <c r="AW631" i="1"/>
  <c r="AJ631" i="1"/>
  <c r="BF631" i="1" s="1"/>
  <c r="AW647" i="1"/>
  <c r="AJ647" i="1"/>
  <c r="BF647" i="1" s="1"/>
  <c r="AW663" i="1"/>
  <c r="AJ663" i="1"/>
  <c r="BF663" i="1" s="1"/>
  <c r="AW679" i="1"/>
  <c r="AJ679" i="1"/>
  <c r="BF679" i="1" s="1"/>
  <c r="AW695" i="1"/>
  <c r="AJ695" i="1"/>
  <c r="BF695" i="1" s="1"/>
  <c r="AW711" i="1"/>
  <c r="AJ711" i="1"/>
  <c r="BF711" i="1" s="1"/>
  <c r="AW727" i="1"/>
  <c r="AJ727" i="1"/>
  <c r="BF727" i="1" s="1"/>
  <c r="AW743" i="1"/>
  <c r="AJ743" i="1"/>
  <c r="BF743" i="1" s="1"/>
  <c r="AW759" i="1"/>
  <c r="AJ759" i="1"/>
  <c r="BF759" i="1" s="1"/>
  <c r="AW775" i="1"/>
  <c r="AJ775" i="1"/>
  <c r="BF775" i="1" s="1"/>
  <c r="AW791" i="1"/>
  <c r="AJ791" i="1"/>
  <c r="BF791" i="1" s="1"/>
  <c r="AW807" i="1"/>
  <c r="AJ807" i="1"/>
  <c r="BF807" i="1" s="1"/>
  <c r="AW823" i="1"/>
  <c r="AJ823" i="1"/>
  <c r="BF823" i="1" s="1"/>
  <c r="AW839" i="1"/>
  <c r="AJ839" i="1"/>
  <c r="BF839" i="1" s="1"/>
  <c r="AW855" i="1"/>
  <c r="AJ855" i="1"/>
  <c r="BF855" i="1" s="1"/>
  <c r="AW871" i="1"/>
  <c r="AJ871" i="1"/>
  <c r="BF871" i="1" s="1"/>
  <c r="AW887" i="1"/>
  <c r="AJ887" i="1"/>
  <c r="BF887" i="1" s="1"/>
  <c r="AW903" i="1"/>
  <c r="AJ903" i="1"/>
  <c r="BF903" i="1" s="1"/>
  <c r="AW919" i="1"/>
  <c r="AJ919" i="1"/>
  <c r="BF919" i="1" s="1"/>
  <c r="AW935" i="1"/>
  <c r="AJ935" i="1"/>
  <c r="BF935" i="1" s="1"/>
  <c r="AW951" i="1"/>
  <c r="AJ951" i="1"/>
  <c r="BF951" i="1" s="1"/>
  <c r="AW967" i="1"/>
  <c r="AJ967" i="1"/>
  <c r="BF967" i="1" s="1"/>
  <c r="AW983" i="1"/>
  <c r="AJ983" i="1"/>
  <c r="BF983" i="1" s="1"/>
  <c r="AW999" i="1"/>
  <c r="AJ999" i="1"/>
  <c r="BF999" i="1" s="1"/>
  <c r="AW1015" i="1"/>
  <c r="AJ1015" i="1"/>
  <c r="BF1015" i="1" s="1"/>
  <c r="AW1031" i="1"/>
  <c r="AJ1031" i="1"/>
  <c r="BF1031" i="1" s="1"/>
  <c r="AW1047" i="1"/>
  <c r="AJ1047" i="1"/>
  <c r="BF1047" i="1" s="1"/>
  <c r="AW1063" i="1"/>
  <c r="AJ1063" i="1"/>
  <c r="BF1063" i="1" s="1"/>
  <c r="AW1079" i="1"/>
  <c r="AJ1079" i="1"/>
  <c r="BF1079" i="1" s="1"/>
  <c r="AW1095" i="1"/>
  <c r="AJ1095" i="1"/>
  <c r="BF1095" i="1" s="1"/>
  <c r="AW1111" i="1"/>
  <c r="AJ1111" i="1"/>
  <c r="BF1111" i="1" s="1"/>
  <c r="AW1127" i="1"/>
  <c r="AJ1127" i="1"/>
  <c r="BF1127" i="1" s="1"/>
  <c r="AW1143" i="1"/>
  <c r="AJ1143" i="1"/>
  <c r="BF1143" i="1" s="1"/>
  <c r="AW1159" i="1"/>
  <c r="AJ1159" i="1"/>
  <c r="BF1159" i="1" s="1"/>
  <c r="AW1175" i="1"/>
  <c r="AJ1175" i="1"/>
  <c r="BF1175" i="1" s="1"/>
  <c r="AW1191" i="1"/>
  <c r="AJ1191" i="1"/>
  <c r="BF1191" i="1" s="1"/>
  <c r="AW1207" i="1"/>
  <c r="AJ1207" i="1"/>
  <c r="BF1207" i="1" s="1"/>
  <c r="AW1223" i="1"/>
  <c r="AJ1223" i="1"/>
  <c r="BF1223" i="1" s="1"/>
  <c r="AW1239" i="1"/>
  <c r="AJ1239" i="1"/>
  <c r="BF1239" i="1" s="1"/>
  <c r="AW1255" i="1"/>
  <c r="AJ1255" i="1"/>
  <c r="BF1255" i="1" s="1"/>
  <c r="AW1271" i="1"/>
  <c r="AJ1271" i="1"/>
  <c r="BF1271" i="1" s="1"/>
  <c r="AW1287" i="1"/>
  <c r="AJ1287" i="1"/>
  <c r="BF1287" i="1" s="1"/>
  <c r="AW1303" i="1"/>
  <c r="AJ1303" i="1"/>
  <c r="BF1303" i="1" s="1"/>
  <c r="AY11" i="1"/>
  <c r="AL11" i="1"/>
  <c r="BH11" i="1" s="1"/>
  <c r="AY27" i="1"/>
  <c r="AL27" i="1"/>
  <c r="BH27" i="1" s="1"/>
  <c r="AY43" i="1"/>
  <c r="AL43" i="1"/>
  <c r="BH43" i="1" s="1"/>
  <c r="AY59" i="1"/>
  <c r="AL59" i="1"/>
  <c r="BH59" i="1" s="1"/>
  <c r="AY75" i="1"/>
  <c r="AL75" i="1"/>
  <c r="BH75" i="1" s="1"/>
  <c r="AY91" i="1"/>
  <c r="AL91" i="1"/>
  <c r="BH91" i="1" s="1"/>
  <c r="AY107" i="1"/>
  <c r="AL107" i="1"/>
  <c r="BH107" i="1" s="1"/>
  <c r="AY123" i="1"/>
  <c r="AL123" i="1"/>
  <c r="BH123" i="1" s="1"/>
  <c r="AY139" i="1"/>
  <c r="AL139" i="1"/>
  <c r="BH139" i="1" s="1"/>
  <c r="AY155" i="1"/>
  <c r="AL155" i="1"/>
  <c r="BH155" i="1" s="1"/>
  <c r="AY171" i="1"/>
  <c r="AL171" i="1"/>
  <c r="BH171" i="1" s="1"/>
  <c r="AY187" i="1"/>
  <c r="AL187" i="1"/>
  <c r="BH187" i="1" s="1"/>
  <c r="AY203" i="1"/>
  <c r="AL203" i="1"/>
  <c r="BH203" i="1" s="1"/>
  <c r="AY219" i="1"/>
  <c r="AL219" i="1"/>
  <c r="BH219" i="1" s="1"/>
  <c r="AY235" i="1"/>
  <c r="AL235" i="1"/>
  <c r="BH235" i="1" s="1"/>
  <c r="AY251" i="1"/>
  <c r="AL251" i="1"/>
  <c r="BH251" i="1" s="1"/>
  <c r="AY267" i="1"/>
  <c r="AL267" i="1"/>
  <c r="BH267" i="1" s="1"/>
  <c r="AY283" i="1"/>
  <c r="AL283" i="1"/>
  <c r="BH283" i="1" s="1"/>
  <c r="AY299" i="1"/>
  <c r="AL299" i="1"/>
  <c r="BH299" i="1" s="1"/>
  <c r="AY315" i="1"/>
  <c r="AL315" i="1"/>
  <c r="BH315" i="1" s="1"/>
  <c r="AY331" i="1"/>
  <c r="AL331" i="1"/>
  <c r="BH331" i="1" s="1"/>
  <c r="AY347" i="1"/>
  <c r="AL347" i="1"/>
  <c r="BH347" i="1" s="1"/>
  <c r="AY363" i="1"/>
  <c r="AL363" i="1"/>
  <c r="BH363" i="1" s="1"/>
  <c r="AY379" i="1"/>
  <c r="AL379" i="1"/>
  <c r="BH379" i="1" s="1"/>
  <c r="AY395" i="1"/>
  <c r="AL395" i="1"/>
  <c r="BH395" i="1" s="1"/>
  <c r="AY411" i="1"/>
  <c r="AL411" i="1"/>
  <c r="BH411" i="1" s="1"/>
  <c r="AY427" i="1"/>
  <c r="AL427" i="1"/>
  <c r="BH427" i="1" s="1"/>
  <c r="AY443" i="1"/>
  <c r="AL443" i="1"/>
  <c r="BH443" i="1" s="1"/>
  <c r="AY459" i="1"/>
  <c r="AL459" i="1"/>
  <c r="BH459" i="1" s="1"/>
  <c r="AY475" i="1"/>
  <c r="AL475" i="1"/>
  <c r="BH475" i="1" s="1"/>
  <c r="AY491" i="1"/>
  <c r="AL491" i="1"/>
  <c r="BH491" i="1" s="1"/>
  <c r="AY507" i="1"/>
  <c r="AL507" i="1"/>
  <c r="BH507" i="1" s="1"/>
  <c r="AY523" i="1"/>
  <c r="AL523" i="1"/>
  <c r="BH523" i="1" s="1"/>
  <c r="AY539" i="1"/>
  <c r="AL539" i="1"/>
  <c r="BH539" i="1" s="1"/>
  <c r="AY555" i="1"/>
  <c r="AL555" i="1"/>
  <c r="BH555" i="1" s="1"/>
  <c r="AY571" i="1"/>
  <c r="AL571" i="1"/>
  <c r="BH571" i="1" s="1"/>
  <c r="AY587" i="1"/>
  <c r="AL587" i="1"/>
  <c r="BH587" i="1" s="1"/>
  <c r="AY603" i="1"/>
  <c r="AL603" i="1"/>
  <c r="BH603" i="1" s="1"/>
  <c r="AY619" i="1"/>
  <c r="AL619" i="1"/>
  <c r="BH619" i="1" s="1"/>
  <c r="AY635" i="1"/>
  <c r="AL635" i="1"/>
  <c r="BH635" i="1" s="1"/>
  <c r="AY651" i="1"/>
  <c r="AL651" i="1"/>
  <c r="BH651" i="1" s="1"/>
  <c r="AY667" i="1"/>
  <c r="AL667" i="1"/>
  <c r="BH667" i="1" s="1"/>
  <c r="AY683" i="1"/>
  <c r="AL683" i="1"/>
  <c r="BH683" i="1" s="1"/>
  <c r="AY699" i="1"/>
  <c r="AL699" i="1"/>
  <c r="BH699" i="1" s="1"/>
  <c r="AY715" i="1"/>
  <c r="AL715" i="1"/>
  <c r="BH715" i="1" s="1"/>
  <c r="AY731" i="1"/>
  <c r="AL731" i="1"/>
  <c r="BH731" i="1" s="1"/>
  <c r="AY747" i="1"/>
  <c r="AL747" i="1"/>
  <c r="BH747" i="1" s="1"/>
  <c r="AY763" i="1"/>
  <c r="AL763" i="1"/>
  <c r="BH763" i="1" s="1"/>
  <c r="AY779" i="1"/>
  <c r="AL779" i="1"/>
  <c r="BH779" i="1" s="1"/>
  <c r="AY795" i="1"/>
  <c r="AL795" i="1"/>
  <c r="BH795" i="1" s="1"/>
  <c r="AY811" i="1"/>
  <c r="AL811" i="1"/>
  <c r="BH811" i="1" s="1"/>
  <c r="AY827" i="1"/>
  <c r="AL827" i="1"/>
  <c r="BH827" i="1" s="1"/>
  <c r="AY843" i="1"/>
  <c r="AL843" i="1"/>
  <c r="BH843" i="1" s="1"/>
  <c r="AY859" i="1"/>
  <c r="AL859" i="1"/>
  <c r="BH859" i="1" s="1"/>
  <c r="AY875" i="1"/>
  <c r="AL875" i="1"/>
  <c r="BH875" i="1" s="1"/>
  <c r="AY891" i="1"/>
  <c r="AL891" i="1"/>
  <c r="BH891" i="1" s="1"/>
  <c r="AY907" i="1"/>
  <c r="AL907" i="1"/>
  <c r="BH907" i="1" s="1"/>
  <c r="AY923" i="1"/>
  <c r="AL923" i="1"/>
  <c r="BH923" i="1" s="1"/>
  <c r="AY939" i="1"/>
  <c r="AL939" i="1"/>
  <c r="BH939" i="1" s="1"/>
  <c r="AY955" i="1"/>
  <c r="AL955" i="1"/>
  <c r="BH955" i="1" s="1"/>
  <c r="AY971" i="1"/>
  <c r="AL971" i="1"/>
  <c r="BH971" i="1" s="1"/>
  <c r="AY987" i="1"/>
  <c r="AL987" i="1"/>
  <c r="BH987" i="1" s="1"/>
  <c r="AY1003" i="1"/>
  <c r="AL1003" i="1"/>
  <c r="BH1003" i="1" s="1"/>
  <c r="AY1019" i="1"/>
  <c r="AL1019" i="1"/>
  <c r="BH1019" i="1" s="1"/>
  <c r="AY1035" i="1"/>
  <c r="AL1035" i="1"/>
  <c r="BH1035" i="1" s="1"/>
  <c r="AY1051" i="1"/>
  <c r="AL1051" i="1"/>
  <c r="BH1051" i="1" s="1"/>
  <c r="AY1067" i="1"/>
  <c r="AL1067" i="1"/>
  <c r="BH1067" i="1" s="1"/>
  <c r="AY1083" i="1"/>
  <c r="AL1083" i="1"/>
  <c r="BH1083" i="1" s="1"/>
  <c r="AY1099" i="1"/>
  <c r="AL1099" i="1"/>
  <c r="BH1099" i="1" s="1"/>
  <c r="AY1115" i="1"/>
  <c r="AL1115" i="1"/>
  <c r="BH1115" i="1" s="1"/>
  <c r="AY1131" i="1"/>
  <c r="AL1131" i="1"/>
  <c r="BH1131" i="1" s="1"/>
  <c r="AY1147" i="1"/>
  <c r="AL1147" i="1"/>
  <c r="BH1147" i="1" s="1"/>
  <c r="AY1163" i="1"/>
  <c r="AL1163" i="1"/>
  <c r="BH1163" i="1" s="1"/>
  <c r="AY1179" i="1"/>
  <c r="AL1179" i="1"/>
  <c r="BH1179" i="1" s="1"/>
  <c r="AY1195" i="1"/>
  <c r="AL1195" i="1"/>
  <c r="BH1195" i="1" s="1"/>
  <c r="AY1211" i="1"/>
  <c r="AL1211" i="1"/>
  <c r="BH1211" i="1" s="1"/>
  <c r="AY1227" i="1"/>
  <c r="AL1227" i="1"/>
  <c r="BH1227" i="1" s="1"/>
  <c r="AY1243" i="1"/>
  <c r="AL1243" i="1"/>
  <c r="BH1243" i="1" s="1"/>
  <c r="AY1259" i="1"/>
  <c r="AL1259" i="1"/>
  <c r="BH1259" i="1" s="1"/>
  <c r="AY1275" i="1"/>
  <c r="AL1275" i="1"/>
  <c r="BH1275" i="1" s="1"/>
  <c r="AY1291" i="1"/>
  <c r="AL1291" i="1"/>
  <c r="BH1291" i="1" s="1"/>
  <c r="AY1307" i="1"/>
  <c r="AL1307" i="1"/>
  <c r="BH1307" i="1" s="1"/>
  <c r="AM13" i="1"/>
  <c r="BI13" i="1" s="1"/>
  <c r="AZ13" i="1"/>
  <c r="AM29" i="1"/>
  <c r="BI29" i="1" s="1"/>
  <c r="AZ29" i="1"/>
  <c r="AM45" i="1"/>
  <c r="BI45" i="1" s="1"/>
  <c r="AZ45" i="1"/>
  <c r="AM61" i="1"/>
  <c r="BI61" i="1" s="1"/>
  <c r="AZ61" i="1"/>
  <c r="AM77" i="1"/>
  <c r="BI77" i="1" s="1"/>
  <c r="AZ77" i="1"/>
  <c r="AM93" i="1"/>
  <c r="BI93" i="1" s="1"/>
  <c r="AZ93" i="1"/>
  <c r="AM109" i="1"/>
  <c r="BI109" i="1" s="1"/>
  <c r="AZ109" i="1"/>
  <c r="AD125" i="1"/>
  <c r="Y125" i="1"/>
  <c r="AM141" i="1"/>
  <c r="BI141" i="1" s="1"/>
  <c r="AZ141" i="1"/>
  <c r="AM157" i="1"/>
  <c r="BI157" i="1" s="1"/>
  <c r="AZ157" i="1"/>
  <c r="AM173" i="1"/>
  <c r="BI173" i="1" s="1"/>
  <c r="AZ173" i="1"/>
  <c r="Y189" i="1"/>
  <c r="AD189" i="1"/>
  <c r="AM205" i="1"/>
  <c r="BI205" i="1" s="1"/>
  <c r="AZ205" i="1"/>
  <c r="AD221" i="1"/>
  <c r="Y221" i="1"/>
  <c r="AZ237" i="1"/>
  <c r="AM237" i="1"/>
  <c r="BI237" i="1" s="1"/>
  <c r="AM253" i="1"/>
  <c r="BI253" i="1" s="1"/>
  <c r="AZ253" i="1"/>
  <c r="AZ269" i="1"/>
  <c r="AM269" i="1"/>
  <c r="BI269" i="1" s="1"/>
  <c r="AD285" i="1"/>
  <c r="Y285" i="1"/>
  <c r="Y301" i="1"/>
  <c r="AD301" i="1"/>
  <c r="AM317" i="1"/>
  <c r="BI317" i="1" s="1"/>
  <c r="AZ317" i="1"/>
  <c r="AM333" i="1"/>
  <c r="BI333" i="1" s="1"/>
  <c r="AZ333" i="1"/>
  <c r="AD349" i="1"/>
  <c r="Y349" i="1"/>
  <c r="Y365" i="1"/>
  <c r="AD365" i="1"/>
  <c r="AM381" i="1"/>
  <c r="BI381" i="1" s="1"/>
  <c r="AZ381" i="1"/>
  <c r="AD397" i="1"/>
  <c r="Y397" i="1"/>
  <c r="AD413" i="1"/>
  <c r="Y413" i="1"/>
  <c r="AM429" i="1"/>
  <c r="BI429" i="1" s="1"/>
  <c r="AZ429" i="1"/>
  <c r="AM445" i="1"/>
  <c r="BI445" i="1" s="1"/>
  <c r="AZ445" i="1"/>
  <c r="AD461" i="1"/>
  <c r="Y461" i="1"/>
  <c r="AM477" i="1"/>
  <c r="BI477" i="1" s="1"/>
  <c r="AZ477" i="1"/>
  <c r="AD493" i="1"/>
  <c r="Y493" i="1"/>
  <c r="AM509" i="1"/>
  <c r="BI509" i="1" s="1"/>
  <c r="AZ509" i="1"/>
  <c r="AM525" i="1"/>
  <c r="BI525" i="1" s="1"/>
  <c r="AZ525" i="1"/>
  <c r="AD541" i="1"/>
  <c r="Y541" i="1"/>
  <c r="AD557" i="1"/>
  <c r="Y557" i="1"/>
  <c r="AD573" i="1"/>
  <c r="Y573" i="1"/>
  <c r="AM589" i="1"/>
  <c r="BI589" i="1" s="1"/>
  <c r="AZ589" i="1"/>
  <c r="AM605" i="1"/>
  <c r="BI605" i="1" s="1"/>
  <c r="AZ605" i="1"/>
  <c r="AZ621" i="1"/>
  <c r="AM621" i="1"/>
  <c r="BI621" i="1" s="1"/>
  <c r="AD637" i="1"/>
  <c r="Y637" i="1"/>
  <c r="AM653" i="1"/>
  <c r="BI653" i="1" s="1"/>
  <c r="AZ653" i="1"/>
  <c r="AM669" i="1"/>
  <c r="BI669" i="1" s="1"/>
  <c r="AZ669" i="1"/>
  <c r="AM685" i="1"/>
  <c r="BI685" i="1" s="1"/>
  <c r="AZ685" i="1"/>
  <c r="Y701" i="1"/>
  <c r="AD701" i="1"/>
  <c r="AD717" i="1"/>
  <c r="Y717" i="1"/>
  <c r="AD733" i="1"/>
  <c r="Y733" i="1"/>
  <c r="AM749" i="1"/>
  <c r="BI749" i="1" s="1"/>
  <c r="AZ749" i="1"/>
  <c r="AM765" i="1"/>
  <c r="BI765" i="1" s="1"/>
  <c r="AZ765" i="1"/>
  <c r="AM781" i="1"/>
  <c r="BI781" i="1" s="1"/>
  <c r="AZ781" i="1"/>
  <c r="AD797" i="1"/>
  <c r="Y797" i="1"/>
  <c r="AM813" i="1"/>
  <c r="BI813" i="1" s="1"/>
  <c r="AZ813" i="1"/>
  <c r="AM829" i="1"/>
  <c r="BI829" i="1" s="1"/>
  <c r="AZ829" i="1"/>
  <c r="AD845" i="1"/>
  <c r="Y845" i="1"/>
  <c r="AD861" i="1"/>
  <c r="Y861" i="1"/>
  <c r="AD877" i="1"/>
  <c r="Y877" i="1"/>
  <c r="AD893" i="1"/>
  <c r="Y893" i="1"/>
  <c r="AD909" i="1"/>
  <c r="Y909" i="1"/>
  <c r="Y925" i="1"/>
  <c r="AD925" i="1"/>
  <c r="AD941" i="1"/>
  <c r="Y941" i="1"/>
  <c r="Y957" i="1"/>
  <c r="AD957" i="1"/>
  <c r="AD973" i="1"/>
  <c r="Y973" i="1"/>
  <c r="AD989" i="1"/>
  <c r="Y989" i="1"/>
  <c r="Y1005" i="1"/>
  <c r="AD1005" i="1"/>
  <c r="Y1021" i="1"/>
  <c r="AD1021" i="1"/>
  <c r="Y1037" i="1"/>
  <c r="AD1037" i="1"/>
  <c r="Y1053" i="1"/>
  <c r="AD1053" i="1"/>
  <c r="Y1069" i="1"/>
  <c r="AD1069" i="1"/>
  <c r="Y1085" i="1"/>
  <c r="AD1085" i="1"/>
  <c r="AD1101" i="1"/>
  <c r="Y1101" i="1"/>
  <c r="AD1117" i="1"/>
  <c r="Y1117" i="1"/>
  <c r="AD1133" i="1"/>
  <c r="Y1133" i="1"/>
  <c r="AD1149" i="1"/>
  <c r="Y1149" i="1"/>
  <c r="AD1165" i="1"/>
  <c r="Y1165" i="1"/>
  <c r="AD1181" i="1"/>
  <c r="Y1181" i="1"/>
  <c r="AD1197" i="1"/>
  <c r="Y1197" i="1"/>
  <c r="AD1213" i="1"/>
  <c r="Y1213" i="1"/>
  <c r="AD1229" i="1"/>
  <c r="Y1229" i="1"/>
  <c r="AD1245" i="1"/>
  <c r="Y1245" i="1"/>
  <c r="AD1261" i="1"/>
  <c r="Y1261" i="1"/>
  <c r="AD1277" i="1"/>
  <c r="Y1277" i="1"/>
  <c r="AD1293" i="1"/>
  <c r="Y1293" i="1"/>
  <c r="AD1309" i="1"/>
  <c r="Y1309" i="1"/>
  <c r="AK16" i="1"/>
  <c r="BG16" i="1" s="1"/>
  <c r="AX16" i="1"/>
  <c r="AK32" i="1"/>
  <c r="BG32" i="1" s="1"/>
  <c r="AX32" i="1"/>
  <c r="AB48" i="1"/>
  <c r="Z48" i="1"/>
  <c r="AK64" i="1"/>
  <c r="BG64" i="1" s="1"/>
  <c r="AX64" i="1"/>
  <c r="AK80" i="1"/>
  <c r="BG80" i="1" s="1"/>
  <c r="AX80" i="1"/>
  <c r="AK96" i="1"/>
  <c r="BG96" i="1" s="1"/>
  <c r="AX96" i="1"/>
  <c r="AK112" i="1"/>
  <c r="BG112" i="1" s="1"/>
  <c r="AX112" i="1"/>
  <c r="AK128" i="1"/>
  <c r="BG128" i="1" s="1"/>
  <c r="AX128" i="1"/>
  <c r="AK144" i="1"/>
  <c r="BG144" i="1" s="1"/>
  <c r="AX144" i="1"/>
  <c r="AK160" i="1"/>
  <c r="BG160" i="1" s="1"/>
  <c r="AX160" i="1"/>
  <c r="AK176" i="1"/>
  <c r="BG176" i="1" s="1"/>
  <c r="AX176" i="1"/>
  <c r="AK192" i="1"/>
  <c r="BG192" i="1" s="1"/>
  <c r="AX192" i="1"/>
  <c r="AK208" i="1"/>
  <c r="BG208" i="1" s="1"/>
  <c r="AX208" i="1"/>
  <c r="AK224" i="1"/>
  <c r="BG224" i="1" s="1"/>
  <c r="AX224" i="1"/>
  <c r="AK240" i="1"/>
  <c r="BG240" i="1" s="1"/>
  <c r="AX240" i="1"/>
  <c r="AK256" i="1"/>
  <c r="BG256" i="1" s="1"/>
  <c r="AX256" i="1"/>
  <c r="AK272" i="1"/>
  <c r="BG272" i="1" s="1"/>
  <c r="AX272" i="1"/>
  <c r="AX288" i="1"/>
  <c r="AK288" i="1"/>
  <c r="BG288" i="1" s="1"/>
  <c r="AB304" i="1"/>
  <c r="Z304" i="1"/>
  <c r="AK320" i="1"/>
  <c r="BG320" i="1" s="1"/>
  <c r="AX320" i="1"/>
  <c r="AB336" i="1"/>
  <c r="Z336" i="1"/>
  <c r="AB352" i="1"/>
  <c r="Z352" i="1"/>
  <c r="AB368" i="1"/>
  <c r="Z368" i="1"/>
  <c r="AB384" i="1"/>
  <c r="Z384" i="1"/>
  <c r="AB400" i="1"/>
  <c r="Z400" i="1"/>
  <c r="AB416" i="1"/>
  <c r="Z416" i="1"/>
  <c r="AB432" i="1"/>
  <c r="Z432" i="1"/>
  <c r="AB448" i="1"/>
  <c r="Z448" i="1"/>
  <c r="AB464" i="1"/>
  <c r="Z464" i="1"/>
  <c r="AB480" i="1"/>
  <c r="Z480" i="1"/>
  <c r="AB496" i="1"/>
  <c r="Z496" i="1"/>
  <c r="AB512" i="1"/>
  <c r="Z512" i="1"/>
  <c r="Z528" i="1"/>
  <c r="AB528" i="1"/>
  <c r="AB544" i="1"/>
  <c r="Z544" i="1"/>
  <c r="AB560" i="1"/>
  <c r="Z560" i="1"/>
  <c r="AB576" i="1"/>
  <c r="Z576" i="1"/>
  <c r="AB592" i="1"/>
  <c r="Z592" i="1"/>
  <c r="AB608" i="1"/>
  <c r="Z608" i="1"/>
  <c r="AB624" i="1"/>
  <c r="Z624" i="1"/>
  <c r="AB640" i="1"/>
  <c r="Z640" i="1"/>
  <c r="AB656" i="1"/>
  <c r="Z656" i="1"/>
  <c r="AB672" i="1"/>
  <c r="Z672" i="1"/>
  <c r="AB688" i="1"/>
  <c r="Z688" i="1"/>
  <c r="AB704" i="1"/>
  <c r="Z704" i="1"/>
  <c r="AB720" i="1"/>
  <c r="Z720" i="1"/>
  <c r="AB736" i="1"/>
  <c r="Z736" i="1"/>
  <c r="AB752" i="1"/>
  <c r="Z752" i="1"/>
  <c r="AB768" i="1"/>
  <c r="Z768" i="1"/>
  <c r="AB784" i="1"/>
  <c r="Z784" i="1"/>
  <c r="AB800" i="1"/>
  <c r="Z800" i="1"/>
  <c r="AB816" i="1"/>
  <c r="Z816" i="1"/>
  <c r="AB832" i="1"/>
  <c r="Z832" i="1"/>
  <c r="AB848" i="1"/>
  <c r="Z848" i="1"/>
  <c r="AB864" i="1"/>
  <c r="Z864" i="1"/>
  <c r="AB880" i="1"/>
  <c r="Z880" i="1"/>
  <c r="AB896" i="1"/>
  <c r="Z896" i="1"/>
  <c r="AB912" i="1"/>
  <c r="Z912" i="1"/>
  <c r="AB928" i="1"/>
  <c r="Z928" i="1"/>
  <c r="AB944" i="1"/>
  <c r="Z944" i="1"/>
  <c r="AB960" i="1"/>
  <c r="Z960" i="1"/>
  <c r="AB976" i="1"/>
  <c r="Z976" i="1"/>
  <c r="AB992" i="1"/>
  <c r="Z992" i="1"/>
  <c r="AB1008" i="1"/>
  <c r="Z1008" i="1"/>
  <c r="AB1024" i="1"/>
  <c r="Z1024" i="1"/>
  <c r="AB1040" i="1"/>
  <c r="Z1040" i="1"/>
  <c r="AB1056" i="1"/>
  <c r="Z1056" i="1"/>
  <c r="AB1072" i="1"/>
  <c r="Z1072" i="1"/>
  <c r="AB1088" i="1"/>
  <c r="Z1088" i="1"/>
  <c r="AB1104" i="1"/>
  <c r="Z1104" i="1"/>
  <c r="AB1120" i="1"/>
  <c r="Z1120" i="1"/>
  <c r="AB1136" i="1"/>
  <c r="Z1136" i="1"/>
  <c r="AB1152" i="1"/>
  <c r="Z1152" i="1"/>
  <c r="AB1168" i="1"/>
  <c r="Z1168" i="1"/>
  <c r="AB1184" i="1"/>
  <c r="Z1184" i="1"/>
  <c r="AB1200" i="1"/>
  <c r="Z1200" i="1"/>
  <c r="AB1216" i="1"/>
  <c r="Z1216" i="1"/>
  <c r="AK1232" i="1"/>
  <c r="BG1232" i="1" s="1"/>
  <c r="AX1232" i="1"/>
  <c r="AB1248" i="1"/>
  <c r="Z1248" i="1"/>
  <c r="AB1264" i="1"/>
  <c r="Z1264" i="1"/>
  <c r="AB1280" i="1"/>
  <c r="Z1280" i="1"/>
  <c r="AB1296" i="1"/>
  <c r="Z1296" i="1"/>
  <c r="AW8" i="1"/>
  <c r="AJ8" i="1"/>
  <c r="BF8" i="1" s="1"/>
  <c r="AW24" i="1"/>
  <c r="AJ24" i="1"/>
  <c r="BF24" i="1" s="1"/>
  <c r="AW40" i="1"/>
  <c r="AJ40" i="1"/>
  <c r="BF40" i="1" s="1"/>
  <c r="AW56" i="1"/>
  <c r="AJ56" i="1"/>
  <c r="BF56" i="1" s="1"/>
  <c r="AW72" i="1"/>
  <c r="AJ72" i="1"/>
  <c r="BF72" i="1" s="1"/>
  <c r="AW88" i="1"/>
  <c r="AJ88" i="1"/>
  <c r="BF88" i="1" s="1"/>
  <c r="AW104" i="1"/>
  <c r="AJ104" i="1"/>
  <c r="BF104" i="1" s="1"/>
  <c r="AW120" i="1"/>
  <c r="AJ120" i="1"/>
  <c r="BF120" i="1" s="1"/>
  <c r="AW136" i="1"/>
  <c r="AJ136" i="1"/>
  <c r="BF136" i="1" s="1"/>
  <c r="AW152" i="1"/>
  <c r="AJ152" i="1"/>
  <c r="BF152" i="1" s="1"/>
  <c r="AW168" i="1"/>
  <c r="AJ168" i="1"/>
  <c r="BF168" i="1" s="1"/>
  <c r="AW184" i="1"/>
  <c r="AJ184" i="1"/>
  <c r="BF184" i="1" s="1"/>
  <c r="AW200" i="1"/>
  <c r="AJ200" i="1"/>
  <c r="BF200" i="1" s="1"/>
  <c r="AW216" i="1"/>
  <c r="AJ216" i="1"/>
  <c r="BF216" i="1" s="1"/>
  <c r="AW232" i="1"/>
  <c r="AJ232" i="1"/>
  <c r="BF232" i="1" s="1"/>
  <c r="AW248" i="1"/>
  <c r="AJ248" i="1"/>
  <c r="BF248" i="1" s="1"/>
  <c r="AW264" i="1"/>
  <c r="AJ264" i="1"/>
  <c r="BF264" i="1" s="1"/>
  <c r="AW280" i="1"/>
  <c r="AJ280" i="1"/>
  <c r="BF280" i="1" s="1"/>
  <c r="AW296" i="1"/>
  <c r="AJ296" i="1"/>
  <c r="BF296" i="1" s="1"/>
  <c r="AW312" i="1"/>
  <c r="AJ312" i="1"/>
  <c r="BF312" i="1" s="1"/>
  <c r="AW328" i="1"/>
  <c r="AJ328" i="1"/>
  <c r="BF328" i="1" s="1"/>
  <c r="AW344" i="1"/>
  <c r="AJ344" i="1"/>
  <c r="BF344" i="1" s="1"/>
  <c r="AW360" i="1"/>
  <c r="AJ360" i="1"/>
  <c r="BF360" i="1" s="1"/>
  <c r="AW376" i="1"/>
  <c r="AJ376" i="1"/>
  <c r="BF376" i="1" s="1"/>
  <c r="AW392" i="1"/>
  <c r="AJ392" i="1"/>
  <c r="BF392" i="1" s="1"/>
  <c r="AW408" i="1"/>
  <c r="AJ408" i="1"/>
  <c r="BF408" i="1" s="1"/>
  <c r="AW424" i="1"/>
  <c r="AJ424" i="1"/>
  <c r="BF424" i="1" s="1"/>
  <c r="AW440" i="1"/>
  <c r="AJ440" i="1"/>
  <c r="BF440" i="1" s="1"/>
  <c r="AW456" i="1"/>
  <c r="AJ456" i="1"/>
  <c r="BF456" i="1" s="1"/>
  <c r="AW472" i="1"/>
  <c r="AJ472" i="1"/>
  <c r="BF472" i="1" s="1"/>
  <c r="AW488" i="1"/>
  <c r="AJ488" i="1"/>
  <c r="BF488" i="1" s="1"/>
  <c r="AW504" i="1"/>
  <c r="AJ504" i="1"/>
  <c r="BF504" i="1" s="1"/>
  <c r="AW520" i="1"/>
  <c r="AJ520" i="1"/>
  <c r="BF520" i="1" s="1"/>
  <c r="AW536" i="1"/>
  <c r="AJ536" i="1"/>
  <c r="BF536" i="1" s="1"/>
  <c r="AW552" i="1"/>
  <c r="AJ552" i="1"/>
  <c r="BF552" i="1" s="1"/>
  <c r="AW568" i="1"/>
  <c r="AJ568" i="1"/>
  <c r="BF568" i="1" s="1"/>
  <c r="AW584" i="1"/>
  <c r="AJ584" i="1"/>
  <c r="BF584" i="1" s="1"/>
  <c r="AW600" i="1"/>
  <c r="AJ600" i="1"/>
  <c r="BF600" i="1" s="1"/>
  <c r="AW616" i="1"/>
  <c r="AJ616" i="1"/>
  <c r="BF616" i="1" s="1"/>
  <c r="AW632" i="1"/>
  <c r="AJ632" i="1"/>
  <c r="BF632" i="1" s="1"/>
  <c r="AW648" i="1"/>
  <c r="AJ648" i="1"/>
  <c r="BF648" i="1" s="1"/>
  <c r="AW664" i="1"/>
  <c r="AJ664" i="1"/>
  <c r="BF664" i="1" s="1"/>
  <c r="AW680" i="1"/>
  <c r="AJ680" i="1"/>
  <c r="BF680" i="1" s="1"/>
  <c r="AW696" i="1"/>
  <c r="AJ696" i="1"/>
  <c r="BF696" i="1" s="1"/>
  <c r="AW712" i="1"/>
  <c r="AJ712" i="1"/>
  <c r="BF712" i="1" s="1"/>
  <c r="AW728" i="1"/>
  <c r="AJ728" i="1"/>
  <c r="BF728" i="1" s="1"/>
  <c r="AW744" i="1"/>
  <c r="AJ744" i="1"/>
  <c r="BF744" i="1" s="1"/>
  <c r="AW760" i="1"/>
  <c r="AJ760" i="1"/>
  <c r="BF760" i="1" s="1"/>
  <c r="AW776" i="1"/>
  <c r="AJ776" i="1"/>
  <c r="BF776" i="1" s="1"/>
  <c r="AW792" i="1"/>
  <c r="AJ792" i="1"/>
  <c r="BF792" i="1" s="1"/>
  <c r="AW808" i="1"/>
  <c r="AJ808" i="1"/>
  <c r="BF808" i="1" s="1"/>
  <c r="AW824" i="1"/>
  <c r="AJ824" i="1"/>
  <c r="BF824" i="1" s="1"/>
  <c r="AW840" i="1"/>
  <c r="AJ840" i="1"/>
  <c r="BF840" i="1" s="1"/>
  <c r="AW856" i="1"/>
  <c r="AJ856" i="1"/>
  <c r="BF856" i="1" s="1"/>
  <c r="AW872" i="1"/>
  <c r="AJ872" i="1"/>
  <c r="BF872" i="1" s="1"/>
  <c r="AW888" i="1"/>
  <c r="AJ888" i="1"/>
  <c r="BF888" i="1" s="1"/>
  <c r="AW904" i="1"/>
  <c r="AJ904" i="1"/>
  <c r="BF904" i="1" s="1"/>
  <c r="AW920" i="1"/>
  <c r="AJ920" i="1"/>
  <c r="BF920" i="1" s="1"/>
  <c r="AW936" i="1"/>
  <c r="AJ936" i="1"/>
  <c r="BF936" i="1" s="1"/>
  <c r="AW952" i="1"/>
  <c r="AJ952" i="1"/>
  <c r="BF952" i="1" s="1"/>
  <c r="AW968" i="1"/>
  <c r="AJ968" i="1"/>
  <c r="BF968" i="1" s="1"/>
  <c r="AW984" i="1"/>
  <c r="AJ984" i="1"/>
  <c r="BF984" i="1" s="1"/>
  <c r="AW1000" i="1"/>
  <c r="AJ1000" i="1"/>
  <c r="BF1000" i="1" s="1"/>
  <c r="AW1016" i="1"/>
  <c r="AJ1016" i="1"/>
  <c r="BF1016" i="1" s="1"/>
  <c r="AW1032" i="1"/>
  <c r="AJ1032" i="1"/>
  <c r="BF1032" i="1" s="1"/>
  <c r="AW1048" i="1"/>
  <c r="AJ1048" i="1"/>
  <c r="BF1048" i="1" s="1"/>
  <c r="AW1064" i="1"/>
  <c r="AJ1064" i="1"/>
  <c r="BF1064" i="1" s="1"/>
  <c r="AW1080" i="1"/>
  <c r="AJ1080" i="1"/>
  <c r="BF1080" i="1" s="1"/>
  <c r="AW1096" i="1"/>
  <c r="AJ1096" i="1"/>
  <c r="BF1096" i="1" s="1"/>
  <c r="AW1112" i="1"/>
  <c r="AJ1112" i="1"/>
  <c r="BF1112" i="1" s="1"/>
  <c r="AW1128" i="1"/>
  <c r="AJ1128" i="1"/>
  <c r="BF1128" i="1" s="1"/>
  <c r="AW1144" i="1"/>
  <c r="AJ1144" i="1"/>
  <c r="BF1144" i="1" s="1"/>
  <c r="AW1160" i="1"/>
  <c r="AJ1160" i="1"/>
  <c r="BF1160" i="1" s="1"/>
  <c r="AW1176" i="1"/>
  <c r="AJ1176" i="1"/>
  <c r="BF1176" i="1" s="1"/>
  <c r="AW1192" i="1"/>
  <c r="AJ1192" i="1"/>
  <c r="BF1192" i="1" s="1"/>
  <c r="AW1208" i="1"/>
  <c r="AJ1208" i="1"/>
  <c r="BF1208" i="1" s="1"/>
  <c r="AW1224" i="1"/>
  <c r="AJ1224" i="1"/>
  <c r="BF1224" i="1" s="1"/>
  <c r="AW1240" i="1"/>
  <c r="AJ1240" i="1"/>
  <c r="BF1240" i="1" s="1"/>
  <c r="AW1256" i="1"/>
  <c r="AJ1256" i="1"/>
  <c r="BF1256" i="1" s="1"/>
  <c r="AW1272" i="1"/>
  <c r="AJ1272" i="1"/>
  <c r="BF1272" i="1" s="1"/>
  <c r="AW1288" i="1"/>
  <c r="AJ1288" i="1"/>
  <c r="BF1288" i="1" s="1"/>
  <c r="AW1304" i="1"/>
  <c r="AJ1304" i="1"/>
  <c r="BF1304" i="1" s="1"/>
  <c r="AY12" i="1"/>
  <c r="AL12" i="1"/>
  <c r="BH12" i="1" s="1"/>
  <c r="AY28" i="1"/>
  <c r="AL28" i="1"/>
  <c r="BH28" i="1" s="1"/>
  <c r="AY44" i="1"/>
  <c r="AL44" i="1"/>
  <c r="BH44" i="1" s="1"/>
  <c r="AY60" i="1"/>
  <c r="AL60" i="1"/>
  <c r="BH60" i="1" s="1"/>
  <c r="AY76" i="1"/>
  <c r="AL76" i="1"/>
  <c r="BH76" i="1" s="1"/>
  <c r="AY92" i="1"/>
  <c r="AL92" i="1"/>
  <c r="BH92" i="1" s="1"/>
  <c r="AY108" i="1"/>
  <c r="AL108" i="1"/>
  <c r="BH108" i="1" s="1"/>
  <c r="AY124" i="1"/>
  <c r="AL124" i="1"/>
  <c r="BH124" i="1" s="1"/>
  <c r="AY140" i="1"/>
  <c r="AL140" i="1"/>
  <c r="BH140" i="1" s="1"/>
  <c r="AY156" i="1"/>
  <c r="AL156" i="1"/>
  <c r="BH156" i="1" s="1"/>
  <c r="AY172" i="1"/>
  <c r="AL172" i="1"/>
  <c r="BH172" i="1" s="1"/>
  <c r="AY188" i="1"/>
  <c r="AL188" i="1"/>
  <c r="BH188" i="1" s="1"/>
  <c r="AY204" i="1"/>
  <c r="AL204" i="1"/>
  <c r="BH204" i="1" s="1"/>
  <c r="AY220" i="1"/>
  <c r="AL220" i="1"/>
  <c r="BH220" i="1" s="1"/>
  <c r="AY236" i="1"/>
  <c r="AL236" i="1"/>
  <c r="BH236" i="1" s="1"/>
  <c r="AY252" i="1"/>
  <c r="AL252" i="1"/>
  <c r="BH252" i="1" s="1"/>
  <c r="AY268" i="1"/>
  <c r="AL268" i="1"/>
  <c r="BH268" i="1" s="1"/>
  <c r="AY284" i="1"/>
  <c r="AL284" i="1"/>
  <c r="BH284" i="1" s="1"/>
  <c r="AY300" i="1"/>
  <c r="AL300" i="1"/>
  <c r="BH300" i="1" s="1"/>
  <c r="AY316" i="1"/>
  <c r="AL316" i="1"/>
  <c r="BH316" i="1" s="1"/>
  <c r="AY332" i="1"/>
  <c r="AL332" i="1"/>
  <c r="BH332" i="1" s="1"/>
  <c r="AY348" i="1"/>
  <c r="AL348" i="1"/>
  <c r="BH348" i="1" s="1"/>
  <c r="AY364" i="1"/>
  <c r="AL364" i="1"/>
  <c r="BH364" i="1" s="1"/>
  <c r="AY380" i="1"/>
  <c r="AL380" i="1"/>
  <c r="BH380" i="1" s="1"/>
  <c r="AY396" i="1"/>
  <c r="AL396" i="1"/>
  <c r="BH396" i="1" s="1"/>
  <c r="AY412" i="1"/>
  <c r="AL412" i="1"/>
  <c r="BH412" i="1" s="1"/>
  <c r="AY428" i="1"/>
  <c r="AL428" i="1"/>
  <c r="BH428" i="1" s="1"/>
  <c r="AY444" i="1"/>
  <c r="AL444" i="1"/>
  <c r="BH444" i="1" s="1"/>
  <c r="AY460" i="1"/>
  <c r="AL460" i="1"/>
  <c r="BH460" i="1" s="1"/>
  <c r="AY476" i="1"/>
  <c r="AL476" i="1"/>
  <c r="BH476" i="1" s="1"/>
  <c r="AY492" i="1"/>
  <c r="AL492" i="1"/>
  <c r="BH492" i="1" s="1"/>
  <c r="AY508" i="1"/>
  <c r="AL508" i="1"/>
  <c r="BH508" i="1" s="1"/>
  <c r="AY524" i="1"/>
  <c r="AL524" i="1"/>
  <c r="BH524" i="1" s="1"/>
  <c r="AY540" i="1"/>
  <c r="AL540" i="1"/>
  <c r="BH540" i="1" s="1"/>
  <c r="AY556" i="1"/>
  <c r="AL556" i="1"/>
  <c r="BH556" i="1" s="1"/>
  <c r="AY572" i="1"/>
  <c r="AL572" i="1"/>
  <c r="BH572" i="1" s="1"/>
  <c r="AY588" i="1"/>
  <c r="AL588" i="1"/>
  <c r="BH588" i="1" s="1"/>
  <c r="AY604" i="1"/>
  <c r="AL604" i="1"/>
  <c r="BH604" i="1" s="1"/>
  <c r="AY620" i="1"/>
  <c r="AL620" i="1"/>
  <c r="BH620" i="1" s="1"/>
  <c r="AY636" i="1"/>
  <c r="AL636" i="1"/>
  <c r="BH636" i="1" s="1"/>
  <c r="AY652" i="1"/>
  <c r="AL652" i="1"/>
  <c r="BH652" i="1" s="1"/>
  <c r="AY668" i="1"/>
  <c r="AL668" i="1"/>
  <c r="BH668" i="1" s="1"/>
  <c r="AY684" i="1"/>
  <c r="AL684" i="1"/>
  <c r="BH684" i="1" s="1"/>
  <c r="AY700" i="1"/>
  <c r="AL700" i="1"/>
  <c r="BH700" i="1" s="1"/>
  <c r="AY716" i="1"/>
  <c r="AL716" i="1"/>
  <c r="BH716" i="1" s="1"/>
  <c r="AY732" i="1"/>
  <c r="AL732" i="1"/>
  <c r="BH732" i="1" s="1"/>
  <c r="AY748" i="1"/>
  <c r="AL748" i="1"/>
  <c r="BH748" i="1" s="1"/>
  <c r="AY764" i="1"/>
  <c r="AL764" i="1"/>
  <c r="BH764" i="1" s="1"/>
  <c r="AY780" i="1"/>
  <c r="AL780" i="1"/>
  <c r="BH780" i="1" s="1"/>
  <c r="AY796" i="1"/>
  <c r="AL796" i="1"/>
  <c r="BH796" i="1" s="1"/>
  <c r="AY812" i="1"/>
  <c r="AL812" i="1"/>
  <c r="BH812" i="1" s="1"/>
  <c r="AY828" i="1"/>
  <c r="AL828" i="1"/>
  <c r="BH828" i="1" s="1"/>
  <c r="AY844" i="1"/>
  <c r="AL844" i="1"/>
  <c r="BH844" i="1" s="1"/>
  <c r="AY860" i="1"/>
  <c r="AL860" i="1"/>
  <c r="BH860" i="1" s="1"/>
  <c r="AY876" i="1"/>
  <c r="AL876" i="1"/>
  <c r="BH876" i="1" s="1"/>
  <c r="AY892" i="1"/>
  <c r="AL892" i="1"/>
  <c r="BH892" i="1" s="1"/>
  <c r="AY908" i="1"/>
  <c r="AL908" i="1"/>
  <c r="BH908" i="1" s="1"/>
  <c r="AY924" i="1"/>
  <c r="AL924" i="1"/>
  <c r="BH924" i="1" s="1"/>
  <c r="AY940" i="1"/>
  <c r="AL940" i="1"/>
  <c r="BH940" i="1" s="1"/>
  <c r="AY956" i="1"/>
  <c r="AL956" i="1"/>
  <c r="BH956" i="1" s="1"/>
  <c r="AY972" i="1"/>
  <c r="AL972" i="1"/>
  <c r="BH972" i="1" s="1"/>
  <c r="AY988" i="1"/>
  <c r="AL988" i="1"/>
  <c r="BH988" i="1" s="1"/>
  <c r="AY1004" i="1"/>
  <c r="AL1004" i="1"/>
  <c r="BH1004" i="1" s="1"/>
  <c r="AY1020" i="1"/>
  <c r="AL1020" i="1"/>
  <c r="BH1020" i="1" s="1"/>
  <c r="AY1036" i="1"/>
  <c r="AL1036" i="1"/>
  <c r="BH1036" i="1" s="1"/>
  <c r="AY1052" i="1"/>
  <c r="AL1052" i="1"/>
  <c r="BH1052" i="1" s="1"/>
  <c r="AY1068" i="1"/>
  <c r="AL1068" i="1"/>
  <c r="BH1068" i="1" s="1"/>
  <c r="AY1084" i="1"/>
  <c r="AL1084" i="1"/>
  <c r="BH1084" i="1" s="1"/>
  <c r="AY1100" i="1"/>
  <c r="AL1100" i="1"/>
  <c r="BH1100" i="1" s="1"/>
  <c r="AY1116" i="1"/>
  <c r="AL1116" i="1"/>
  <c r="BH1116" i="1" s="1"/>
  <c r="AY1132" i="1"/>
  <c r="AL1132" i="1"/>
  <c r="BH1132" i="1" s="1"/>
  <c r="AY1148" i="1"/>
  <c r="AL1148" i="1"/>
  <c r="BH1148" i="1" s="1"/>
  <c r="AY1164" i="1"/>
  <c r="AL1164" i="1"/>
  <c r="BH1164" i="1" s="1"/>
  <c r="AY1180" i="1"/>
  <c r="AL1180" i="1"/>
  <c r="BH1180" i="1" s="1"/>
  <c r="AY1196" i="1"/>
  <c r="AL1196" i="1"/>
  <c r="BH1196" i="1" s="1"/>
  <c r="AY1212" i="1"/>
  <c r="AL1212" i="1"/>
  <c r="BH1212" i="1" s="1"/>
  <c r="AY1228" i="1"/>
  <c r="AL1228" i="1"/>
  <c r="BH1228" i="1" s="1"/>
  <c r="AY1244" i="1"/>
  <c r="AL1244" i="1"/>
  <c r="BH1244" i="1" s="1"/>
  <c r="AY1260" i="1"/>
  <c r="AL1260" i="1"/>
  <c r="BH1260" i="1" s="1"/>
  <c r="AY1276" i="1"/>
  <c r="AL1276" i="1"/>
  <c r="BH1276" i="1" s="1"/>
  <c r="AY1292" i="1"/>
  <c r="AL1292" i="1"/>
  <c r="BH1292" i="1" s="1"/>
  <c r="AY1308" i="1"/>
  <c r="AL1308" i="1"/>
  <c r="BH1308" i="1" s="1"/>
  <c r="O11" i="3"/>
  <c r="Y14" i="1"/>
  <c r="AD14" i="1"/>
  <c r="AD30" i="1"/>
  <c r="Y30" i="1"/>
  <c r="AD46" i="1"/>
  <c r="Y46" i="1"/>
  <c r="AD62" i="1"/>
  <c r="Y62" i="1"/>
  <c r="AM78" i="1"/>
  <c r="BI78" i="1" s="1"/>
  <c r="AZ78" i="1"/>
  <c r="AM94" i="1"/>
  <c r="BI94" i="1" s="1"/>
  <c r="AZ94" i="1"/>
  <c r="AD110" i="1"/>
  <c r="Y110" i="1"/>
  <c r="Y126" i="1"/>
  <c r="AD126" i="1"/>
  <c r="AM142" i="1"/>
  <c r="BI142" i="1" s="1"/>
  <c r="AZ142" i="1"/>
  <c r="AD158" i="1"/>
  <c r="Y158" i="1"/>
  <c r="Y174" i="1"/>
  <c r="AD174" i="1"/>
  <c r="AD190" i="1"/>
  <c r="Y190" i="1"/>
  <c r="AM206" i="1"/>
  <c r="BI206" i="1" s="1"/>
  <c r="AZ206" i="1"/>
  <c r="AM222" i="1"/>
  <c r="BI222" i="1" s="1"/>
  <c r="AZ222" i="1"/>
  <c r="AD238" i="1"/>
  <c r="Y238" i="1"/>
  <c r="AM254" i="1"/>
  <c r="BI254" i="1" s="1"/>
  <c r="AZ254" i="1"/>
  <c r="AZ270" i="1"/>
  <c r="AM270" i="1"/>
  <c r="BI270" i="1" s="1"/>
  <c r="AM286" i="1"/>
  <c r="BI286" i="1" s="1"/>
  <c r="AZ286" i="1"/>
  <c r="AM302" i="1"/>
  <c r="BI302" i="1" s="1"/>
  <c r="AZ302" i="1"/>
  <c r="AM318" i="1"/>
  <c r="BI318" i="1" s="1"/>
  <c r="AZ318" i="1"/>
  <c r="Y334" i="1"/>
  <c r="AD334" i="1"/>
  <c r="AZ350" i="1"/>
  <c r="AM350" i="1"/>
  <c r="BI350" i="1" s="1"/>
  <c r="AM366" i="1"/>
  <c r="BI366" i="1" s="1"/>
  <c r="AZ366" i="1"/>
  <c r="AD382" i="1"/>
  <c r="Y382" i="1"/>
  <c r="AD398" i="1"/>
  <c r="Y398" i="1"/>
  <c r="AM414" i="1"/>
  <c r="BI414" i="1" s="1"/>
  <c r="AZ414" i="1"/>
  <c r="AM430" i="1"/>
  <c r="BI430" i="1" s="1"/>
  <c r="AZ430" i="1"/>
  <c r="AZ446" i="1"/>
  <c r="AM446" i="1"/>
  <c r="BI446" i="1" s="1"/>
  <c r="AD462" i="1"/>
  <c r="Y462" i="1"/>
  <c r="AZ478" i="1"/>
  <c r="AM478" i="1"/>
  <c r="BI478" i="1" s="1"/>
  <c r="AM494" i="1"/>
  <c r="BI494" i="1" s="1"/>
  <c r="AZ494" i="1"/>
  <c r="AM510" i="1"/>
  <c r="BI510" i="1" s="1"/>
  <c r="AZ510" i="1"/>
  <c r="AD526" i="1"/>
  <c r="Y526" i="1"/>
  <c r="AM542" i="1"/>
  <c r="BI542" i="1" s="1"/>
  <c r="AZ542" i="1"/>
  <c r="AD558" i="1"/>
  <c r="Y558" i="1"/>
  <c r="AM574" i="1"/>
  <c r="BI574" i="1" s="1"/>
  <c r="AZ574" i="1"/>
  <c r="AM590" i="1"/>
  <c r="BI590" i="1" s="1"/>
  <c r="AZ590" i="1"/>
  <c r="AM606" i="1"/>
  <c r="BI606" i="1" s="1"/>
  <c r="AZ606" i="1"/>
  <c r="AD622" i="1"/>
  <c r="Y622" i="1"/>
  <c r="Y638" i="1"/>
  <c r="AD638" i="1"/>
  <c r="AM654" i="1"/>
  <c r="BI654" i="1" s="1"/>
  <c r="AZ654" i="1"/>
  <c r="AM670" i="1"/>
  <c r="BI670" i="1" s="1"/>
  <c r="AZ670" i="1"/>
  <c r="AZ686" i="1"/>
  <c r="AM686" i="1"/>
  <c r="BI686" i="1" s="1"/>
  <c r="AD702" i="1"/>
  <c r="Y702" i="1"/>
  <c r="Y718" i="1"/>
  <c r="AD718" i="1"/>
  <c r="AD734" i="1"/>
  <c r="Y734" i="1"/>
  <c r="AM750" i="1"/>
  <c r="BI750" i="1" s="1"/>
  <c r="AZ750" i="1"/>
  <c r="AM766" i="1"/>
  <c r="BI766" i="1" s="1"/>
  <c r="AZ766" i="1"/>
  <c r="AM782" i="1"/>
  <c r="BI782" i="1" s="1"/>
  <c r="AZ782" i="1"/>
  <c r="AD798" i="1"/>
  <c r="Y798" i="1"/>
  <c r="AM814" i="1"/>
  <c r="BI814" i="1" s="1"/>
  <c r="AZ814" i="1"/>
  <c r="AM830" i="1"/>
  <c r="BI830" i="1" s="1"/>
  <c r="AZ830" i="1"/>
  <c r="Y846" i="1"/>
  <c r="AD846" i="1"/>
  <c r="Y862" i="1"/>
  <c r="AD862" i="1"/>
  <c r="Y878" i="1"/>
  <c r="AD878" i="1"/>
  <c r="Y894" i="1"/>
  <c r="AD894" i="1"/>
  <c r="Y910" i="1"/>
  <c r="AD910" i="1"/>
  <c r="AD926" i="1"/>
  <c r="Y926" i="1"/>
  <c r="Y942" i="1"/>
  <c r="AD942" i="1"/>
  <c r="AD958" i="1"/>
  <c r="Y958" i="1"/>
  <c r="Y974" i="1"/>
  <c r="AD974" i="1"/>
  <c r="Y990" i="1"/>
  <c r="AD990" i="1"/>
  <c r="Y1006" i="1"/>
  <c r="AD1006" i="1"/>
  <c r="Y1022" i="1"/>
  <c r="AD1022" i="1"/>
  <c r="Y1038" i="1"/>
  <c r="AD1038" i="1"/>
  <c r="Y1054" i="1"/>
  <c r="AD1054" i="1"/>
  <c r="Y1070" i="1"/>
  <c r="AD1070" i="1"/>
  <c r="Y1086" i="1"/>
  <c r="AD1086" i="1"/>
  <c r="Y1102" i="1"/>
  <c r="AD1102" i="1"/>
  <c r="Y1118" i="1"/>
  <c r="AD1118" i="1"/>
  <c r="Y1134" i="1"/>
  <c r="AD1134" i="1"/>
  <c r="Y1150" i="1"/>
  <c r="AD1150" i="1"/>
  <c r="Y1166" i="1"/>
  <c r="AD1166" i="1"/>
  <c r="Y1182" i="1"/>
  <c r="AD1182" i="1"/>
  <c r="Y1198" i="1"/>
  <c r="AD1198" i="1"/>
  <c r="Y1214" i="1"/>
  <c r="AD1214" i="1"/>
  <c r="Y1230" i="1"/>
  <c r="AD1230" i="1"/>
  <c r="Y1246" i="1"/>
  <c r="AD1246" i="1"/>
  <c r="Y1262" i="1"/>
  <c r="AD1262" i="1"/>
  <c r="Y1278" i="1"/>
  <c r="AD1278" i="1"/>
  <c r="AD1294" i="1"/>
  <c r="Y1294" i="1"/>
  <c r="AD1310" i="1"/>
  <c r="Y1310" i="1"/>
  <c r="Z17" i="1"/>
  <c r="AB17" i="1"/>
  <c r="AK33" i="1"/>
  <c r="BG33" i="1" s="1"/>
  <c r="AX33" i="1"/>
  <c r="AX49" i="1"/>
  <c r="AK49" i="1"/>
  <c r="BG49" i="1" s="1"/>
  <c r="AK65" i="1"/>
  <c r="BG65" i="1" s="1"/>
  <c r="AX65" i="1"/>
  <c r="AK81" i="1"/>
  <c r="BG81" i="1" s="1"/>
  <c r="AX81" i="1"/>
  <c r="AK97" i="1"/>
  <c r="BG97" i="1" s="1"/>
  <c r="AX97" i="1"/>
  <c r="AK113" i="1"/>
  <c r="BG113" i="1" s="1"/>
  <c r="AX113" i="1"/>
  <c r="AK129" i="1"/>
  <c r="BG129" i="1" s="1"/>
  <c r="AX129" i="1"/>
  <c r="AK145" i="1"/>
  <c r="BG145" i="1" s="1"/>
  <c r="AX145" i="1"/>
  <c r="AK161" i="1"/>
  <c r="BG161" i="1" s="1"/>
  <c r="AX161" i="1"/>
  <c r="AK177" i="1"/>
  <c r="BG177" i="1" s="1"/>
  <c r="AX177" i="1"/>
  <c r="AB193" i="1"/>
  <c r="Z193" i="1"/>
  <c r="AK209" i="1"/>
  <c r="BG209" i="1" s="1"/>
  <c r="AX209" i="1"/>
  <c r="AB225" i="1"/>
  <c r="Z225" i="1"/>
  <c r="AK241" i="1"/>
  <c r="BG241" i="1" s="1"/>
  <c r="AX241" i="1"/>
  <c r="AK257" i="1"/>
  <c r="BG257" i="1" s="1"/>
  <c r="AX257" i="1"/>
  <c r="AK273" i="1"/>
  <c r="BG273" i="1" s="1"/>
  <c r="AX273" i="1"/>
  <c r="AK289" i="1"/>
  <c r="BG289" i="1" s="1"/>
  <c r="AX289" i="1"/>
  <c r="AK305" i="1"/>
  <c r="BG305" i="1" s="1"/>
  <c r="AX305" i="1"/>
  <c r="AK321" i="1"/>
  <c r="BG321" i="1" s="1"/>
  <c r="AX321" i="1"/>
  <c r="AB337" i="1"/>
  <c r="Z337" i="1"/>
  <c r="AB353" i="1"/>
  <c r="Z353" i="1"/>
  <c r="AB369" i="1"/>
  <c r="Z369" i="1"/>
  <c r="AB385" i="1"/>
  <c r="Z385" i="1"/>
  <c r="AB401" i="1"/>
  <c r="Z401" i="1"/>
  <c r="AB417" i="1"/>
  <c r="Z417" i="1"/>
  <c r="AB433" i="1"/>
  <c r="Z433" i="1"/>
  <c r="AB449" i="1"/>
  <c r="Z449" i="1"/>
  <c r="AB465" i="1"/>
  <c r="Z465" i="1"/>
  <c r="AB481" i="1"/>
  <c r="Z481" i="1"/>
  <c r="AB497" i="1"/>
  <c r="Z497" i="1"/>
  <c r="AB513" i="1"/>
  <c r="Z513" i="1"/>
  <c r="AB529" i="1"/>
  <c r="Z529" i="1"/>
  <c r="AB545" i="1"/>
  <c r="Z545" i="1"/>
  <c r="AB561" i="1"/>
  <c r="Z561" i="1"/>
  <c r="AB577" i="1"/>
  <c r="Z577" i="1"/>
  <c r="AB593" i="1"/>
  <c r="Z593" i="1"/>
  <c r="AB609" i="1"/>
  <c r="Z609" i="1"/>
  <c r="AB625" i="1"/>
  <c r="Z625" i="1"/>
  <c r="AB641" i="1"/>
  <c r="Z641" i="1"/>
  <c r="AB657" i="1"/>
  <c r="Z657" i="1"/>
  <c r="AB673" i="1"/>
  <c r="Z673" i="1"/>
  <c r="AB689" i="1"/>
  <c r="Z689" i="1"/>
  <c r="AB705" i="1"/>
  <c r="Z705" i="1"/>
  <c r="AB721" i="1"/>
  <c r="Z721" i="1"/>
  <c r="AB737" i="1"/>
  <c r="Z737" i="1"/>
  <c r="AB753" i="1"/>
  <c r="Z753" i="1"/>
  <c r="AB769" i="1"/>
  <c r="Z769" i="1"/>
  <c r="AB785" i="1"/>
  <c r="Z785" i="1"/>
  <c r="AB801" i="1"/>
  <c r="Z801" i="1"/>
  <c r="AB817" i="1"/>
  <c r="Z817" i="1"/>
  <c r="AB833" i="1"/>
  <c r="Z833" i="1"/>
  <c r="AB849" i="1"/>
  <c r="Z849" i="1"/>
  <c r="AB865" i="1"/>
  <c r="Z865" i="1"/>
  <c r="AB881" i="1"/>
  <c r="Z881" i="1"/>
  <c r="AB897" i="1"/>
  <c r="Z897" i="1"/>
  <c r="AB913" i="1"/>
  <c r="Z913" i="1"/>
  <c r="AB929" i="1"/>
  <c r="Z929" i="1"/>
  <c r="AB945" i="1"/>
  <c r="Z945" i="1"/>
  <c r="AB961" i="1"/>
  <c r="Z961" i="1"/>
  <c r="AB977" i="1"/>
  <c r="Z977" i="1"/>
  <c r="AB993" i="1"/>
  <c r="Z993" i="1"/>
  <c r="AB1009" i="1"/>
  <c r="Z1009" i="1"/>
  <c r="AB1025" i="1"/>
  <c r="Z1025" i="1"/>
  <c r="AB1041" i="1"/>
  <c r="Z1041" i="1"/>
  <c r="AB1057" i="1"/>
  <c r="Z1057" i="1"/>
  <c r="AB1073" i="1"/>
  <c r="Z1073" i="1"/>
  <c r="AB1089" i="1"/>
  <c r="Z1089" i="1"/>
  <c r="AB1105" i="1"/>
  <c r="Z1105" i="1"/>
  <c r="AB1121" i="1"/>
  <c r="Z1121" i="1"/>
  <c r="AB1137" i="1"/>
  <c r="Z1137" i="1"/>
  <c r="AB1153" i="1"/>
  <c r="Z1153" i="1"/>
  <c r="AB1169" i="1"/>
  <c r="Z1169" i="1"/>
  <c r="AB1185" i="1"/>
  <c r="Z1185" i="1"/>
  <c r="AB1201" i="1"/>
  <c r="Z1201" i="1"/>
  <c r="AB1217" i="1"/>
  <c r="Z1217" i="1"/>
  <c r="AK1233" i="1"/>
  <c r="BG1233" i="1" s="1"/>
  <c r="AX1233" i="1"/>
  <c r="AB1249" i="1"/>
  <c r="Z1249" i="1"/>
  <c r="AB1265" i="1"/>
  <c r="Z1265" i="1"/>
  <c r="AB1281" i="1"/>
  <c r="Z1281" i="1"/>
  <c r="AB1297" i="1"/>
  <c r="Z1297" i="1"/>
  <c r="AW9" i="1"/>
  <c r="AJ9" i="1"/>
  <c r="BF9" i="1" s="1"/>
  <c r="AW25" i="1"/>
  <c r="AJ25" i="1"/>
  <c r="BF25" i="1" s="1"/>
  <c r="AW41" i="1"/>
  <c r="AJ41" i="1"/>
  <c r="BF41" i="1" s="1"/>
  <c r="AW57" i="1"/>
  <c r="AJ57" i="1"/>
  <c r="BF57" i="1" s="1"/>
  <c r="AW73" i="1"/>
  <c r="AJ73" i="1"/>
  <c r="BF73" i="1" s="1"/>
  <c r="AW89" i="1"/>
  <c r="AJ89" i="1"/>
  <c r="BF89" i="1" s="1"/>
  <c r="AW105" i="1"/>
  <c r="AJ105" i="1"/>
  <c r="BF105" i="1" s="1"/>
  <c r="AW121" i="1"/>
  <c r="AJ121" i="1"/>
  <c r="BF121" i="1" s="1"/>
  <c r="AW137" i="1"/>
  <c r="AJ137" i="1"/>
  <c r="BF137" i="1" s="1"/>
  <c r="AW153" i="1"/>
  <c r="AJ153" i="1"/>
  <c r="BF153" i="1" s="1"/>
  <c r="AW169" i="1"/>
  <c r="AJ169" i="1"/>
  <c r="BF169" i="1" s="1"/>
  <c r="AW185" i="1"/>
  <c r="AJ185" i="1"/>
  <c r="BF185" i="1" s="1"/>
  <c r="AW201" i="1"/>
  <c r="AJ201" i="1"/>
  <c r="BF201" i="1" s="1"/>
  <c r="AW217" i="1"/>
  <c r="AJ217" i="1"/>
  <c r="BF217" i="1" s="1"/>
  <c r="AW233" i="1"/>
  <c r="AJ233" i="1"/>
  <c r="BF233" i="1" s="1"/>
  <c r="AW249" i="1"/>
  <c r="AJ249" i="1"/>
  <c r="BF249" i="1" s="1"/>
  <c r="AW265" i="1"/>
  <c r="AJ265" i="1"/>
  <c r="BF265" i="1" s="1"/>
  <c r="AW281" i="1"/>
  <c r="AJ281" i="1"/>
  <c r="BF281" i="1" s="1"/>
  <c r="AW297" i="1"/>
  <c r="AJ297" i="1"/>
  <c r="BF297" i="1" s="1"/>
  <c r="AW313" i="1"/>
  <c r="AJ313" i="1"/>
  <c r="BF313" i="1" s="1"/>
  <c r="AW329" i="1"/>
  <c r="AJ329" i="1"/>
  <c r="BF329" i="1" s="1"/>
  <c r="AW345" i="1"/>
  <c r="AJ345" i="1"/>
  <c r="BF345" i="1" s="1"/>
  <c r="AW361" i="1"/>
  <c r="AJ361" i="1"/>
  <c r="BF361" i="1" s="1"/>
  <c r="AW377" i="1"/>
  <c r="AJ377" i="1"/>
  <c r="BF377" i="1" s="1"/>
  <c r="AW393" i="1"/>
  <c r="AJ393" i="1"/>
  <c r="BF393" i="1" s="1"/>
  <c r="AW409" i="1"/>
  <c r="AJ409" i="1"/>
  <c r="BF409" i="1" s="1"/>
  <c r="AW425" i="1"/>
  <c r="AJ425" i="1"/>
  <c r="BF425" i="1" s="1"/>
  <c r="AW441" i="1"/>
  <c r="AJ441" i="1"/>
  <c r="BF441" i="1" s="1"/>
  <c r="AW457" i="1"/>
  <c r="AJ457" i="1"/>
  <c r="BF457" i="1" s="1"/>
  <c r="AW473" i="1"/>
  <c r="AJ473" i="1"/>
  <c r="BF473" i="1" s="1"/>
  <c r="AW489" i="1"/>
  <c r="AJ489" i="1"/>
  <c r="BF489" i="1" s="1"/>
  <c r="AW505" i="1"/>
  <c r="AJ505" i="1"/>
  <c r="BF505" i="1" s="1"/>
  <c r="AW521" i="1"/>
  <c r="AJ521" i="1"/>
  <c r="BF521" i="1" s="1"/>
  <c r="AW537" i="1"/>
  <c r="AJ537" i="1"/>
  <c r="BF537" i="1" s="1"/>
  <c r="AW553" i="1"/>
  <c r="AJ553" i="1"/>
  <c r="BF553" i="1" s="1"/>
  <c r="AW569" i="1"/>
  <c r="AJ569" i="1"/>
  <c r="BF569" i="1" s="1"/>
  <c r="AW585" i="1"/>
  <c r="AJ585" i="1"/>
  <c r="BF585" i="1" s="1"/>
  <c r="AW601" i="1"/>
  <c r="AJ601" i="1"/>
  <c r="BF601" i="1" s="1"/>
  <c r="AW617" i="1"/>
  <c r="AJ617" i="1"/>
  <c r="BF617" i="1" s="1"/>
  <c r="AW633" i="1"/>
  <c r="AJ633" i="1"/>
  <c r="BF633" i="1" s="1"/>
  <c r="AW649" i="1"/>
  <c r="AJ649" i="1"/>
  <c r="BF649" i="1" s="1"/>
  <c r="AW665" i="1"/>
  <c r="AJ665" i="1"/>
  <c r="BF665" i="1" s="1"/>
  <c r="AW681" i="1"/>
  <c r="AJ681" i="1"/>
  <c r="BF681" i="1" s="1"/>
  <c r="AW697" i="1"/>
  <c r="AJ697" i="1"/>
  <c r="BF697" i="1" s="1"/>
  <c r="AW713" i="1"/>
  <c r="AJ713" i="1"/>
  <c r="BF713" i="1" s="1"/>
  <c r="AW729" i="1"/>
  <c r="AJ729" i="1"/>
  <c r="BF729" i="1" s="1"/>
  <c r="AW745" i="1"/>
  <c r="AJ745" i="1"/>
  <c r="BF745" i="1" s="1"/>
  <c r="AW761" i="1"/>
  <c r="AJ761" i="1"/>
  <c r="BF761" i="1" s="1"/>
  <c r="AW777" i="1"/>
  <c r="AJ777" i="1"/>
  <c r="BF777" i="1" s="1"/>
  <c r="AW793" i="1"/>
  <c r="AJ793" i="1"/>
  <c r="BF793" i="1" s="1"/>
  <c r="AW809" i="1"/>
  <c r="AJ809" i="1"/>
  <c r="BF809" i="1" s="1"/>
  <c r="AW825" i="1"/>
  <c r="AJ825" i="1"/>
  <c r="BF825" i="1" s="1"/>
  <c r="AW841" i="1"/>
  <c r="AJ841" i="1"/>
  <c r="BF841" i="1" s="1"/>
  <c r="AW857" i="1"/>
  <c r="AJ857" i="1"/>
  <c r="BF857" i="1" s="1"/>
  <c r="AW873" i="1"/>
  <c r="AJ873" i="1"/>
  <c r="BF873" i="1" s="1"/>
  <c r="AW889" i="1"/>
  <c r="AJ889" i="1"/>
  <c r="BF889" i="1" s="1"/>
  <c r="AW905" i="1"/>
  <c r="AJ905" i="1"/>
  <c r="BF905" i="1" s="1"/>
  <c r="AW921" i="1"/>
  <c r="AJ921" i="1"/>
  <c r="BF921" i="1" s="1"/>
  <c r="AW937" i="1"/>
  <c r="AJ937" i="1"/>
  <c r="BF937" i="1" s="1"/>
  <c r="AW953" i="1"/>
  <c r="AJ953" i="1"/>
  <c r="BF953" i="1" s="1"/>
  <c r="AW969" i="1"/>
  <c r="AJ969" i="1"/>
  <c r="BF969" i="1" s="1"/>
  <c r="AW985" i="1"/>
  <c r="AJ985" i="1"/>
  <c r="BF985" i="1" s="1"/>
  <c r="AW1001" i="1"/>
  <c r="AJ1001" i="1"/>
  <c r="BF1001" i="1" s="1"/>
  <c r="AW1017" i="1"/>
  <c r="AJ1017" i="1"/>
  <c r="BF1017" i="1" s="1"/>
  <c r="AW1033" i="1"/>
  <c r="AJ1033" i="1"/>
  <c r="BF1033" i="1" s="1"/>
  <c r="AW1049" i="1"/>
  <c r="AJ1049" i="1"/>
  <c r="BF1049" i="1" s="1"/>
  <c r="AW1065" i="1"/>
  <c r="AJ1065" i="1"/>
  <c r="BF1065" i="1" s="1"/>
  <c r="AW1081" i="1"/>
  <c r="AJ1081" i="1"/>
  <c r="BF1081" i="1" s="1"/>
  <c r="AW1097" i="1"/>
  <c r="AJ1097" i="1"/>
  <c r="BF1097" i="1" s="1"/>
  <c r="AW1113" i="1"/>
  <c r="AJ1113" i="1"/>
  <c r="BF1113" i="1" s="1"/>
  <c r="AW1129" i="1"/>
  <c r="AJ1129" i="1"/>
  <c r="BF1129" i="1" s="1"/>
  <c r="AW1145" i="1"/>
  <c r="AJ1145" i="1"/>
  <c r="BF1145" i="1" s="1"/>
  <c r="AW1161" i="1"/>
  <c r="AJ1161" i="1"/>
  <c r="BF1161" i="1" s="1"/>
  <c r="AW1177" i="1"/>
  <c r="AJ1177" i="1"/>
  <c r="BF1177" i="1" s="1"/>
  <c r="AW1193" i="1"/>
  <c r="AJ1193" i="1"/>
  <c r="BF1193" i="1" s="1"/>
  <c r="AW1209" i="1"/>
  <c r="AJ1209" i="1"/>
  <c r="BF1209" i="1" s="1"/>
  <c r="AW1225" i="1"/>
  <c r="AJ1225" i="1"/>
  <c r="BF1225" i="1" s="1"/>
  <c r="AW1241" i="1"/>
  <c r="AJ1241" i="1"/>
  <c r="BF1241" i="1" s="1"/>
  <c r="AW1257" i="1"/>
  <c r="AJ1257" i="1"/>
  <c r="BF1257" i="1" s="1"/>
  <c r="AW1273" i="1"/>
  <c r="AJ1273" i="1"/>
  <c r="BF1273" i="1" s="1"/>
  <c r="AW1289" i="1"/>
  <c r="AJ1289" i="1"/>
  <c r="BF1289" i="1" s="1"/>
  <c r="AW1305" i="1"/>
  <c r="AJ1305" i="1"/>
  <c r="BF1305" i="1" s="1"/>
  <c r="AY13" i="1"/>
  <c r="AL13" i="1"/>
  <c r="BH13" i="1" s="1"/>
  <c r="AY29" i="1"/>
  <c r="AL29" i="1"/>
  <c r="BH29" i="1" s="1"/>
  <c r="AY45" i="1"/>
  <c r="AL45" i="1"/>
  <c r="BH45" i="1" s="1"/>
  <c r="AY61" i="1"/>
  <c r="AL61" i="1"/>
  <c r="BH61" i="1" s="1"/>
  <c r="AY77" i="1"/>
  <c r="AL77" i="1"/>
  <c r="BH77" i="1" s="1"/>
  <c r="AY93" i="1"/>
  <c r="AL93" i="1"/>
  <c r="BH93" i="1" s="1"/>
  <c r="AY109" i="1"/>
  <c r="AL109" i="1"/>
  <c r="BH109" i="1" s="1"/>
  <c r="AY125" i="1"/>
  <c r="AL125" i="1"/>
  <c r="BH125" i="1" s="1"/>
  <c r="AY141" i="1"/>
  <c r="AL141" i="1"/>
  <c r="BH141" i="1" s="1"/>
  <c r="AY157" i="1"/>
  <c r="AL157" i="1"/>
  <c r="BH157" i="1" s="1"/>
  <c r="AY173" i="1"/>
  <c r="AL173" i="1"/>
  <c r="BH173" i="1" s="1"/>
  <c r="AY189" i="1"/>
  <c r="AL189" i="1"/>
  <c r="BH189" i="1" s="1"/>
  <c r="AY205" i="1"/>
  <c r="AL205" i="1"/>
  <c r="BH205" i="1" s="1"/>
  <c r="AY221" i="1"/>
  <c r="AL221" i="1"/>
  <c r="BH221" i="1" s="1"/>
  <c r="AY237" i="1"/>
  <c r="AL237" i="1"/>
  <c r="BH237" i="1" s="1"/>
  <c r="AY253" i="1"/>
  <c r="AL253" i="1"/>
  <c r="BH253" i="1" s="1"/>
  <c r="AY269" i="1"/>
  <c r="AL269" i="1"/>
  <c r="BH269" i="1" s="1"/>
  <c r="AY285" i="1"/>
  <c r="AL285" i="1"/>
  <c r="BH285" i="1" s="1"/>
  <c r="AY301" i="1"/>
  <c r="AL301" i="1"/>
  <c r="BH301" i="1" s="1"/>
  <c r="AY317" i="1"/>
  <c r="AL317" i="1"/>
  <c r="BH317" i="1" s="1"/>
  <c r="AY333" i="1"/>
  <c r="AL333" i="1"/>
  <c r="BH333" i="1" s="1"/>
  <c r="AY349" i="1"/>
  <c r="AL349" i="1"/>
  <c r="BH349" i="1" s="1"/>
  <c r="AY365" i="1"/>
  <c r="AL365" i="1"/>
  <c r="BH365" i="1" s="1"/>
  <c r="AY381" i="1"/>
  <c r="AL381" i="1"/>
  <c r="BH381" i="1" s="1"/>
  <c r="AY397" i="1"/>
  <c r="AL397" i="1"/>
  <c r="BH397" i="1" s="1"/>
  <c r="AY413" i="1"/>
  <c r="AL413" i="1"/>
  <c r="BH413" i="1" s="1"/>
  <c r="AY429" i="1"/>
  <c r="AL429" i="1"/>
  <c r="BH429" i="1" s="1"/>
  <c r="AY445" i="1"/>
  <c r="AL445" i="1"/>
  <c r="BH445" i="1" s="1"/>
  <c r="AY461" i="1"/>
  <c r="AL461" i="1"/>
  <c r="BH461" i="1" s="1"/>
  <c r="AY477" i="1"/>
  <c r="AL477" i="1"/>
  <c r="BH477" i="1" s="1"/>
  <c r="AY493" i="1"/>
  <c r="AL493" i="1"/>
  <c r="BH493" i="1" s="1"/>
  <c r="AY509" i="1"/>
  <c r="AL509" i="1"/>
  <c r="BH509" i="1" s="1"/>
  <c r="AY525" i="1"/>
  <c r="AL525" i="1"/>
  <c r="BH525" i="1" s="1"/>
  <c r="AY541" i="1"/>
  <c r="AL541" i="1"/>
  <c r="BH541" i="1" s="1"/>
  <c r="AY557" i="1"/>
  <c r="AL557" i="1"/>
  <c r="BH557" i="1" s="1"/>
  <c r="AY573" i="1"/>
  <c r="AL573" i="1"/>
  <c r="BH573" i="1" s="1"/>
  <c r="AY589" i="1"/>
  <c r="AL589" i="1"/>
  <c r="BH589" i="1" s="1"/>
  <c r="AY605" i="1"/>
  <c r="AL605" i="1"/>
  <c r="BH605" i="1" s="1"/>
  <c r="AY621" i="1"/>
  <c r="AL621" i="1"/>
  <c r="BH621" i="1" s="1"/>
  <c r="AY637" i="1"/>
  <c r="AL637" i="1"/>
  <c r="BH637" i="1" s="1"/>
  <c r="AY653" i="1"/>
  <c r="AL653" i="1"/>
  <c r="BH653" i="1" s="1"/>
  <c r="AY669" i="1"/>
  <c r="AL669" i="1"/>
  <c r="BH669" i="1" s="1"/>
  <c r="AY685" i="1"/>
  <c r="AL685" i="1"/>
  <c r="BH685" i="1" s="1"/>
  <c r="AY701" i="1"/>
  <c r="AL701" i="1"/>
  <c r="BH701" i="1" s="1"/>
  <c r="AY717" i="1"/>
  <c r="AL717" i="1"/>
  <c r="BH717" i="1" s="1"/>
  <c r="AY733" i="1"/>
  <c r="AL733" i="1"/>
  <c r="BH733" i="1" s="1"/>
  <c r="AY749" i="1"/>
  <c r="AL749" i="1"/>
  <c r="BH749" i="1" s="1"/>
  <c r="AY765" i="1"/>
  <c r="AL765" i="1"/>
  <c r="BH765" i="1" s="1"/>
  <c r="AY781" i="1"/>
  <c r="AL781" i="1"/>
  <c r="BH781" i="1" s="1"/>
  <c r="AY797" i="1"/>
  <c r="AL797" i="1"/>
  <c r="BH797" i="1" s="1"/>
  <c r="AY813" i="1"/>
  <c r="AL813" i="1"/>
  <c r="BH813" i="1" s="1"/>
  <c r="AY829" i="1"/>
  <c r="AL829" i="1"/>
  <c r="BH829" i="1" s="1"/>
  <c r="AY845" i="1"/>
  <c r="AL845" i="1"/>
  <c r="BH845" i="1" s="1"/>
  <c r="AY861" i="1"/>
  <c r="AL861" i="1"/>
  <c r="BH861" i="1" s="1"/>
  <c r="AY877" i="1"/>
  <c r="AL877" i="1"/>
  <c r="BH877" i="1" s="1"/>
  <c r="AY893" i="1"/>
  <c r="AL893" i="1"/>
  <c r="BH893" i="1" s="1"/>
  <c r="AY909" i="1"/>
  <c r="AL909" i="1"/>
  <c r="BH909" i="1" s="1"/>
  <c r="AY925" i="1"/>
  <c r="AL925" i="1"/>
  <c r="BH925" i="1" s="1"/>
  <c r="AY941" i="1"/>
  <c r="AL941" i="1"/>
  <c r="BH941" i="1" s="1"/>
  <c r="AY957" i="1"/>
  <c r="AL957" i="1"/>
  <c r="BH957" i="1" s="1"/>
  <c r="AY973" i="1"/>
  <c r="AL973" i="1"/>
  <c r="BH973" i="1" s="1"/>
  <c r="AY989" i="1"/>
  <c r="AL989" i="1"/>
  <c r="BH989" i="1" s="1"/>
  <c r="AY1005" i="1"/>
  <c r="AL1005" i="1"/>
  <c r="BH1005" i="1" s="1"/>
  <c r="AY1021" i="1"/>
  <c r="AL1021" i="1"/>
  <c r="BH1021" i="1" s="1"/>
  <c r="AY1037" i="1"/>
  <c r="AL1037" i="1"/>
  <c r="BH1037" i="1" s="1"/>
  <c r="AY1053" i="1"/>
  <c r="AL1053" i="1"/>
  <c r="BH1053" i="1" s="1"/>
  <c r="AY1069" i="1"/>
  <c r="AL1069" i="1"/>
  <c r="BH1069" i="1" s="1"/>
  <c r="AY1085" i="1"/>
  <c r="AL1085" i="1"/>
  <c r="BH1085" i="1" s="1"/>
  <c r="AY1101" i="1"/>
  <c r="AL1101" i="1"/>
  <c r="BH1101" i="1" s="1"/>
  <c r="AY1117" i="1"/>
  <c r="AL1117" i="1"/>
  <c r="BH1117" i="1" s="1"/>
  <c r="AY1133" i="1"/>
  <c r="AL1133" i="1"/>
  <c r="BH1133" i="1" s="1"/>
  <c r="AY1149" i="1"/>
  <c r="AL1149" i="1"/>
  <c r="BH1149" i="1" s="1"/>
  <c r="AY1165" i="1"/>
  <c r="AL1165" i="1"/>
  <c r="BH1165" i="1" s="1"/>
  <c r="AY1181" i="1"/>
  <c r="AL1181" i="1"/>
  <c r="BH1181" i="1" s="1"/>
  <c r="AY1197" i="1"/>
  <c r="AL1197" i="1"/>
  <c r="BH1197" i="1" s="1"/>
  <c r="AY1213" i="1"/>
  <c r="AL1213" i="1"/>
  <c r="BH1213" i="1" s="1"/>
  <c r="AY1229" i="1"/>
  <c r="AL1229" i="1"/>
  <c r="BH1229" i="1" s="1"/>
  <c r="AY1245" i="1"/>
  <c r="AL1245" i="1"/>
  <c r="BH1245" i="1" s="1"/>
  <c r="AY1261" i="1"/>
  <c r="AL1261" i="1"/>
  <c r="BH1261" i="1" s="1"/>
  <c r="AY1277" i="1"/>
  <c r="AL1277" i="1"/>
  <c r="BH1277" i="1" s="1"/>
  <c r="AY1293" i="1"/>
  <c r="AL1293" i="1"/>
  <c r="BH1293" i="1" s="1"/>
  <c r="AY1309" i="1"/>
  <c r="AL1309" i="1"/>
  <c r="BH1309" i="1" s="1"/>
  <c r="AD15" i="1"/>
  <c r="Y15" i="1"/>
  <c r="AM31" i="1"/>
  <c r="BI31" i="1" s="1"/>
  <c r="AZ31" i="1"/>
  <c r="AM47" i="1"/>
  <c r="BI47" i="1" s="1"/>
  <c r="AZ47" i="1"/>
  <c r="AD63" i="1"/>
  <c r="Y63" i="1"/>
  <c r="AM79" i="1"/>
  <c r="BI79" i="1" s="1"/>
  <c r="AZ79" i="1"/>
  <c r="AM95" i="1"/>
  <c r="BI95" i="1" s="1"/>
  <c r="AZ95" i="1"/>
  <c r="AM111" i="1"/>
  <c r="BI111" i="1" s="1"/>
  <c r="AZ111" i="1"/>
  <c r="AD127" i="1"/>
  <c r="Y127" i="1"/>
  <c r="AZ143" i="1"/>
  <c r="AM143" i="1"/>
  <c r="BI143" i="1" s="1"/>
  <c r="AM159" i="1"/>
  <c r="BI159" i="1" s="1"/>
  <c r="AZ159" i="1"/>
  <c r="AD175" i="1"/>
  <c r="Y175" i="1"/>
  <c r="AM191" i="1"/>
  <c r="BI191" i="1" s="1"/>
  <c r="AZ191" i="1"/>
  <c r="AM207" i="1"/>
  <c r="BI207" i="1" s="1"/>
  <c r="AZ207" i="1"/>
  <c r="AM223" i="1"/>
  <c r="BI223" i="1" s="1"/>
  <c r="AZ223" i="1"/>
  <c r="Y239" i="1"/>
  <c r="AD239" i="1"/>
  <c r="AM255" i="1"/>
  <c r="BI255" i="1" s="1"/>
  <c r="AZ255" i="1"/>
  <c r="AD271" i="1"/>
  <c r="Y271" i="1"/>
  <c r="AM287" i="1"/>
  <c r="BI287" i="1" s="1"/>
  <c r="AZ287" i="1"/>
  <c r="AM303" i="1"/>
  <c r="BI303" i="1" s="1"/>
  <c r="AZ303" i="1"/>
  <c r="AM319" i="1"/>
  <c r="BI319" i="1" s="1"/>
  <c r="AZ319" i="1"/>
  <c r="AM335" i="1"/>
  <c r="BI335" i="1" s="1"/>
  <c r="AZ335" i="1"/>
  <c r="AM351" i="1"/>
  <c r="BI351" i="1" s="1"/>
  <c r="AZ351" i="1"/>
  <c r="AD367" i="1"/>
  <c r="Y367" i="1"/>
  <c r="AM383" i="1"/>
  <c r="BI383" i="1" s="1"/>
  <c r="AZ383" i="1"/>
  <c r="AM399" i="1"/>
  <c r="BI399" i="1" s="1"/>
  <c r="AZ399" i="1"/>
  <c r="AM415" i="1"/>
  <c r="BI415" i="1" s="1"/>
  <c r="AZ415" i="1"/>
  <c r="AM431" i="1"/>
  <c r="BI431" i="1" s="1"/>
  <c r="AZ431" i="1"/>
  <c r="AM447" i="1"/>
  <c r="BI447" i="1" s="1"/>
  <c r="AZ447" i="1"/>
  <c r="AD463" i="1"/>
  <c r="Y463" i="1"/>
  <c r="AD479" i="1"/>
  <c r="Y479" i="1"/>
  <c r="AZ495" i="1"/>
  <c r="AM495" i="1"/>
  <c r="BI495" i="1" s="1"/>
  <c r="AD511" i="1"/>
  <c r="Y511" i="1"/>
  <c r="AM527" i="1"/>
  <c r="BI527" i="1" s="1"/>
  <c r="AZ527" i="1"/>
  <c r="AM543" i="1"/>
  <c r="BI543" i="1" s="1"/>
  <c r="AZ543" i="1"/>
  <c r="AM559" i="1"/>
  <c r="BI559" i="1" s="1"/>
  <c r="AZ559" i="1"/>
  <c r="AD575" i="1"/>
  <c r="Y575" i="1"/>
  <c r="AM591" i="1"/>
  <c r="BI591" i="1" s="1"/>
  <c r="AZ591" i="1"/>
  <c r="AM607" i="1"/>
  <c r="BI607" i="1" s="1"/>
  <c r="AZ607" i="1"/>
  <c r="AD623" i="1"/>
  <c r="Y623" i="1"/>
  <c r="AM639" i="1"/>
  <c r="BI639" i="1" s="1"/>
  <c r="AZ639" i="1"/>
  <c r="AM655" i="1"/>
  <c r="BI655" i="1" s="1"/>
  <c r="AZ655" i="1"/>
  <c r="Y671" i="1"/>
  <c r="AD671" i="1"/>
  <c r="AD687" i="1"/>
  <c r="Y687" i="1"/>
  <c r="Y703" i="1"/>
  <c r="AD703" i="1"/>
  <c r="AD719" i="1"/>
  <c r="Y719" i="1"/>
  <c r="AM735" i="1"/>
  <c r="BI735" i="1" s="1"/>
  <c r="AZ735" i="1"/>
  <c r="AZ751" i="1"/>
  <c r="AM751" i="1"/>
  <c r="BI751" i="1" s="1"/>
  <c r="AM767" i="1"/>
  <c r="BI767" i="1" s="1"/>
  <c r="AZ767" i="1"/>
  <c r="AM783" i="1"/>
  <c r="BI783" i="1" s="1"/>
  <c r="AZ783" i="1"/>
  <c r="AZ799" i="1"/>
  <c r="AM799" i="1"/>
  <c r="BI799" i="1" s="1"/>
  <c r="AD815" i="1"/>
  <c r="Y815" i="1"/>
  <c r="AM831" i="1"/>
  <c r="BI831" i="1" s="1"/>
  <c r="AZ831" i="1"/>
  <c r="AD847" i="1"/>
  <c r="Y847" i="1"/>
  <c r="AD863" i="1"/>
  <c r="Y863" i="1"/>
  <c r="AD879" i="1"/>
  <c r="Y879" i="1"/>
  <c r="AD895" i="1"/>
  <c r="Y895" i="1"/>
  <c r="AD911" i="1"/>
  <c r="Y911" i="1"/>
  <c r="Y927" i="1"/>
  <c r="AD927" i="1"/>
  <c r="AD943" i="1"/>
  <c r="Y943" i="1"/>
  <c r="Y959" i="1"/>
  <c r="AD959" i="1"/>
  <c r="AD975" i="1"/>
  <c r="Y975" i="1"/>
  <c r="Y991" i="1"/>
  <c r="AD991" i="1"/>
  <c r="Y1007" i="1"/>
  <c r="AD1007" i="1"/>
  <c r="Y1023" i="1"/>
  <c r="AD1023" i="1"/>
  <c r="Y1039" i="1"/>
  <c r="AD1039" i="1"/>
  <c r="Y1055" i="1"/>
  <c r="AD1055" i="1"/>
  <c r="Y1071" i="1"/>
  <c r="AD1071" i="1"/>
  <c r="Y1087" i="1"/>
  <c r="AD1087" i="1"/>
  <c r="AD1103" i="1"/>
  <c r="Y1103" i="1"/>
  <c r="AD1119" i="1"/>
  <c r="Y1119" i="1"/>
  <c r="AD1135" i="1"/>
  <c r="Y1135" i="1"/>
  <c r="AD1151" i="1"/>
  <c r="Y1151" i="1"/>
  <c r="AD1167" i="1"/>
  <c r="Y1167" i="1"/>
  <c r="AD1183" i="1"/>
  <c r="Y1183" i="1"/>
  <c r="AD1199" i="1"/>
  <c r="Y1199" i="1"/>
  <c r="AD1215" i="1"/>
  <c r="Y1215" i="1"/>
  <c r="AD1231" i="1"/>
  <c r="Y1231" i="1"/>
  <c r="AD1247" i="1"/>
  <c r="Y1247" i="1"/>
  <c r="AD1263" i="1"/>
  <c r="Y1263" i="1"/>
  <c r="AD1279" i="1"/>
  <c r="Y1279" i="1"/>
  <c r="AD1295" i="1"/>
  <c r="Y1295" i="1"/>
  <c r="AK2" i="1"/>
  <c r="BG2" i="1" s="1"/>
  <c r="AX2" i="1"/>
  <c r="AK18" i="1"/>
  <c r="BG18" i="1" s="1"/>
  <c r="AX18" i="1"/>
  <c r="AK34" i="1"/>
  <c r="BG34" i="1" s="1"/>
  <c r="AX34" i="1"/>
  <c r="AB50" i="1"/>
  <c r="Z50" i="1"/>
  <c r="AK66" i="1"/>
  <c r="BG66" i="1" s="1"/>
  <c r="AX66" i="1"/>
  <c r="AB82" i="1"/>
  <c r="Z82" i="1"/>
  <c r="AK98" i="1"/>
  <c r="BG98" i="1" s="1"/>
  <c r="AX98" i="1"/>
  <c r="AK114" i="1"/>
  <c r="BG114" i="1" s="1"/>
  <c r="AX114" i="1"/>
  <c r="AK130" i="1"/>
  <c r="BG130" i="1" s="1"/>
  <c r="AX130" i="1"/>
  <c r="AK146" i="1"/>
  <c r="BG146" i="1" s="1"/>
  <c r="AX146" i="1"/>
  <c r="AK162" i="1"/>
  <c r="BG162" i="1" s="1"/>
  <c r="AX162" i="1"/>
  <c r="AK178" i="1"/>
  <c r="BG178" i="1" s="1"/>
  <c r="AX178" i="1"/>
  <c r="AK194" i="1"/>
  <c r="BG194" i="1" s="1"/>
  <c r="AX194" i="1"/>
  <c r="AK210" i="1"/>
  <c r="BG210" i="1" s="1"/>
  <c r="AX210" i="1"/>
  <c r="AK226" i="1"/>
  <c r="BG226" i="1" s="1"/>
  <c r="AX226" i="1"/>
  <c r="AB242" i="1"/>
  <c r="Z242" i="1"/>
  <c r="AB258" i="1"/>
  <c r="Z258" i="1"/>
  <c r="AK274" i="1"/>
  <c r="BG274" i="1" s="1"/>
  <c r="AX274" i="1"/>
  <c r="AK290" i="1"/>
  <c r="BG290" i="1" s="1"/>
  <c r="AX290" i="1"/>
  <c r="AK306" i="1"/>
  <c r="BG306" i="1" s="1"/>
  <c r="AX306" i="1"/>
  <c r="AX322" i="1"/>
  <c r="AK322" i="1"/>
  <c r="BG322" i="1" s="1"/>
  <c r="AB338" i="1"/>
  <c r="Z338" i="1"/>
  <c r="AB354" i="1"/>
  <c r="Z354" i="1"/>
  <c r="AB370" i="1"/>
  <c r="Z370" i="1"/>
  <c r="AB386" i="1"/>
  <c r="Z386" i="1"/>
  <c r="AB402" i="1"/>
  <c r="Z402" i="1"/>
  <c r="AB418" i="1"/>
  <c r="Z418" i="1"/>
  <c r="AB434" i="1"/>
  <c r="Z434" i="1"/>
  <c r="AB450" i="1"/>
  <c r="Z450" i="1"/>
  <c r="AB466" i="1"/>
  <c r="Z466" i="1"/>
  <c r="AB482" i="1"/>
  <c r="Z482" i="1"/>
  <c r="AB498" i="1"/>
  <c r="Z498" i="1"/>
  <c r="AB514" i="1"/>
  <c r="Z514" i="1"/>
  <c r="AB530" i="1"/>
  <c r="Z530" i="1"/>
  <c r="AB546" i="1"/>
  <c r="Z546" i="1"/>
  <c r="AB562" i="1"/>
  <c r="Z562" i="1"/>
  <c r="Z578" i="1"/>
  <c r="AB578" i="1"/>
  <c r="AB594" i="1"/>
  <c r="Z594" i="1"/>
  <c r="AB610" i="1"/>
  <c r="Z610" i="1"/>
  <c r="AB626" i="1"/>
  <c r="Z626" i="1"/>
  <c r="AB642" i="1"/>
  <c r="Z642" i="1"/>
  <c r="AB658" i="1"/>
  <c r="Z658" i="1"/>
  <c r="AB674" i="1"/>
  <c r="Z674" i="1"/>
  <c r="AB690" i="1"/>
  <c r="Z690" i="1"/>
  <c r="AB706" i="1"/>
  <c r="Z706" i="1"/>
  <c r="AB722" i="1"/>
  <c r="Z722" i="1"/>
  <c r="AB738" i="1"/>
  <c r="Z738" i="1"/>
  <c r="AB754" i="1"/>
  <c r="Z754" i="1"/>
  <c r="AB770" i="1"/>
  <c r="Z770" i="1"/>
  <c r="AB786" i="1"/>
  <c r="Z786" i="1"/>
  <c r="AB802" i="1"/>
  <c r="Z802" i="1"/>
  <c r="AB818" i="1"/>
  <c r="Z818" i="1"/>
  <c r="AB834" i="1"/>
  <c r="Z834" i="1"/>
  <c r="AB850" i="1"/>
  <c r="Z850" i="1"/>
  <c r="AB866" i="1"/>
  <c r="Z866" i="1"/>
  <c r="AB882" i="1"/>
  <c r="Z882" i="1"/>
  <c r="AB898" i="1"/>
  <c r="Z898" i="1"/>
  <c r="AB914" i="1"/>
  <c r="Z914" i="1"/>
  <c r="AB930" i="1"/>
  <c r="Z930" i="1"/>
  <c r="AB946" i="1"/>
  <c r="Z946" i="1"/>
  <c r="AB962" i="1"/>
  <c r="Z962" i="1"/>
  <c r="AB978" i="1"/>
  <c r="Z978" i="1"/>
  <c r="AB994" i="1"/>
  <c r="Z994" i="1"/>
  <c r="AB1010" i="1"/>
  <c r="Z1010" i="1"/>
  <c r="AK1026" i="1"/>
  <c r="BG1026" i="1" s="1"/>
  <c r="AX1026" i="1"/>
  <c r="AB1042" i="1"/>
  <c r="Z1042" i="1"/>
  <c r="AB1058" i="1"/>
  <c r="Z1058" i="1"/>
  <c r="AB1074" i="1"/>
  <c r="Z1074" i="1"/>
  <c r="AB1090" i="1"/>
  <c r="Z1090" i="1"/>
  <c r="AB1106" i="1"/>
  <c r="Z1106" i="1"/>
  <c r="AB1122" i="1"/>
  <c r="Z1122" i="1"/>
  <c r="AB1138" i="1"/>
  <c r="Z1138" i="1"/>
  <c r="AB1154" i="1"/>
  <c r="Z1154" i="1"/>
  <c r="AB1170" i="1"/>
  <c r="Z1170" i="1"/>
  <c r="AB1186" i="1"/>
  <c r="Z1186" i="1"/>
  <c r="AB1202" i="1"/>
  <c r="Z1202" i="1"/>
  <c r="AB1218" i="1"/>
  <c r="Z1218" i="1"/>
  <c r="AB1234" i="1"/>
  <c r="Z1234" i="1"/>
  <c r="AB1250" i="1"/>
  <c r="Z1250" i="1"/>
  <c r="Z1266" i="1"/>
  <c r="AB1266" i="1"/>
  <c r="AB1282" i="1"/>
  <c r="Z1282" i="1"/>
  <c r="AB1298" i="1"/>
  <c r="Z1298" i="1"/>
  <c r="AW10" i="1"/>
  <c r="AJ10" i="1"/>
  <c r="BF10" i="1" s="1"/>
  <c r="AW26" i="1"/>
  <c r="AJ26" i="1"/>
  <c r="BF26" i="1" s="1"/>
  <c r="AW42" i="1"/>
  <c r="AJ42" i="1"/>
  <c r="BF42" i="1" s="1"/>
  <c r="AW58" i="1"/>
  <c r="AJ58" i="1"/>
  <c r="BF58" i="1" s="1"/>
  <c r="AW74" i="1"/>
  <c r="AJ74" i="1"/>
  <c r="BF74" i="1" s="1"/>
  <c r="AW90" i="1"/>
  <c r="AJ90" i="1"/>
  <c r="BF90" i="1" s="1"/>
  <c r="AW106" i="1"/>
  <c r="AJ106" i="1"/>
  <c r="BF106" i="1" s="1"/>
  <c r="AW122" i="1"/>
  <c r="AJ122" i="1"/>
  <c r="BF122" i="1" s="1"/>
  <c r="AW138" i="1"/>
  <c r="AJ138" i="1"/>
  <c r="BF138" i="1" s="1"/>
  <c r="AW154" i="1"/>
  <c r="AJ154" i="1"/>
  <c r="BF154" i="1" s="1"/>
  <c r="AW170" i="1"/>
  <c r="AJ170" i="1"/>
  <c r="BF170" i="1" s="1"/>
  <c r="AW186" i="1"/>
  <c r="AJ186" i="1"/>
  <c r="BF186" i="1" s="1"/>
  <c r="AW202" i="1"/>
  <c r="AJ202" i="1"/>
  <c r="BF202" i="1" s="1"/>
  <c r="AW218" i="1"/>
  <c r="AJ218" i="1"/>
  <c r="BF218" i="1" s="1"/>
  <c r="AW234" i="1"/>
  <c r="AJ234" i="1"/>
  <c r="BF234" i="1" s="1"/>
  <c r="AW250" i="1"/>
  <c r="AJ250" i="1"/>
  <c r="BF250" i="1" s="1"/>
  <c r="AW266" i="1"/>
  <c r="AJ266" i="1"/>
  <c r="BF266" i="1" s="1"/>
  <c r="AW282" i="1"/>
  <c r="AJ282" i="1"/>
  <c r="BF282" i="1" s="1"/>
  <c r="AW298" i="1"/>
  <c r="AJ298" i="1"/>
  <c r="BF298" i="1" s="1"/>
  <c r="AW314" i="1"/>
  <c r="AJ314" i="1"/>
  <c r="BF314" i="1" s="1"/>
  <c r="AW330" i="1"/>
  <c r="AJ330" i="1"/>
  <c r="BF330" i="1" s="1"/>
  <c r="AW346" i="1"/>
  <c r="AJ346" i="1"/>
  <c r="BF346" i="1" s="1"/>
  <c r="AW362" i="1"/>
  <c r="AJ362" i="1"/>
  <c r="BF362" i="1" s="1"/>
  <c r="AW378" i="1"/>
  <c r="AJ378" i="1"/>
  <c r="BF378" i="1" s="1"/>
  <c r="AW394" i="1"/>
  <c r="AJ394" i="1"/>
  <c r="BF394" i="1" s="1"/>
  <c r="AW410" i="1"/>
  <c r="AJ410" i="1"/>
  <c r="BF410" i="1" s="1"/>
  <c r="AW426" i="1"/>
  <c r="AJ426" i="1"/>
  <c r="BF426" i="1" s="1"/>
  <c r="AW442" i="1"/>
  <c r="AJ442" i="1"/>
  <c r="BF442" i="1" s="1"/>
  <c r="AW458" i="1"/>
  <c r="AJ458" i="1"/>
  <c r="BF458" i="1" s="1"/>
  <c r="AW474" i="1"/>
  <c r="AJ474" i="1"/>
  <c r="BF474" i="1" s="1"/>
  <c r="AW490" i="1"/>
  <c r="AJ490" i="1"/>
  <c r="BF490" i="1" s="1"/>
  <c r="AW506" i="1"/>
  <c r="AJ506" i="1"/>
  <c r="BF506" i="1" s="1"/>
  <c r="AW522" i="1"/>
  <c r="AJ522" i="1"/>
  <c r="BF522" i="1" s="1"/>
  <c r="AW538" i="1"/>
  <c r="AJ538" i="1"/>
  <c r="BF538" i="1" s="1"/>
  <c r="AW554" i="1"/>
  <c r="AJ554" i="1"/>
  <c r="BF554" i="1" s="1"/>
  <c r="AW570" i="1"/>
  <c r="AJ570" i="1"/>
  <c r="BF570" i="1" s="1"/>
  <c r="AW586" i="1"/>
  <c r="AJ586" i="1"/>
  <c r="BF586" i="1" s="1"/>
  <c r="AW602" i="1"/>
  <c r="AJ602" i="1"/>
  <c r="BF602" i="1" s="1"/>
  <c r="AW618" i="1"/>
  <c r="AJ618" i="1"/>
  <c r="BF618" i="1" s="1"/>
  <c r="AW634" i="1"/>
  <c r="AJ634" i="1"/>
  <c r="BF634" i="1" s="1"/>
  <c r="AW650" i="1"/>
  <c r="AJ650" i="1"/>
  <c r="BF650" i="1" s="1"/>
  <c r="AW666" i="1"/>
  <c r="AJ666" i="1"/>
  <c r="BF666" i="1" s="1"/>
  <c r="AW682" i="1"/>
  <c r="AJ682" i="1"/>
  <c r="BF682" i="1" s="1"/>
  <c r="AW698" i="1"/>
  <c r="AJ698" i="1"/>
  <c r="BF698" i="1" s="1"/>
  <c r="AW714" i="1"/>
  <c r="AJ714" i="1"/>
  <c r="BF714" i="1" s="1"/>
  <c r="AW730" i="1"/>
  <c r="AJ730" i="1"/>
  <c r="BF730" i="1" s="1"/>
  <c r="AW746" i="1"/>
  <c r="AJ746" i="1"/>
  <c r="BF746" i="1" s="1"/>
  <c r="AW762" i="1"/>
  <c r="AJ762" i="1"/>
  <c r="BF762" i="1" s="1"/>
  <c r="AW778" i="1"/>
  <c r="AJ778" i="1"/>
  <c r="BF778" i="1" s="1"/>
  <c r="AW794" i="1"/>
  <c r="AJ794" i="1"/>
  <c r="BF794" i="1" s="1"/>
  <c r="AW810" i="1"/>
  <c r="AJ810" i="1"/>
  <c r="BF810" i="1" s="1"/>
  <c r="AW826" i="1"/>
  <c r="AJ826" i="1"/>
  <c r="BF826" i="1" s="1"/>
  <c r="AW842" i="1"/>
  <c r="AJ842" i="1"/>
  <c r="BF842" i="1" s="1"/>
  <c r="AW858" i="1"/>
  <c r="AJ858" i="1"/>
  <c r="BF858" i="1" s="1"/>
  <c r="AW874" i="1"/>
  <c r="AJ874" i="1"/>
  <c r="BF874" i="1" s="1"/>
  <c r="AW890" i="1"/>
  <c r="AJ890" i="1"/>
  <c r="BF890" i="1" s="1"/>
  <c r="AW906" i="1"/>
  <c r="AJ906" i="1"/>
  <c r="BF906" i="1" s="1"/>
  <c r="AW922" i="1"/>
  <c r="AJ922" i="1"/>
  <c r="BF922" i="1" s="1"/>
  <c r="AW938" i="1"/>
  <c r="AJ938" i="1"/>
  <c r="BF938" i="1" s="1"/>
  <c r="AW954" i="1"/>
  <c r="AJ954" i="1"/>
  <c r="BF954" i="1" s="1"/>
  <c r="AW970" i="1"/>
  <c r="AJ970" i="1"/>
  <c r="BF970" i="1" s="1"/>
  <c r="AW986" i="1"/>
  <c r="AJ986" i="1"/>
  <c r="BF986" i="1" s="1"/>
  <c r="AW1002" i="1"/>
  <c r="AJ1002" i="1"/>
  <c r="BF1002" i="1" s="1"/>
  <c r="AW1018" i="1"/>
  <c r="AJ1018" i="1"/>
  <c r="BF1018" i="1" s="1"/>
  <c r="AW1034" i="1"/>
  <c r="AJ1034" i="1"/>
  <c r="BF1034" i="1" s="1"/>
  <c r="AW1050" i="1"/>
  <c r="AJ1050" i="1"/>
  <c r="BF1050" i="1" s="1"/>
  <c r="AW1066" i="1"/>
  <c r="AJ1066" i="1"/>
  <c r="BF1066" i="1" s="1"/>
  <c r="AW1082" i="1"/>
  <c r="AJ1082" i="1"/>
  <c r="BF1082" i="1" s="1"/>
  <c r="AW1098" i="1"/>
  <c r="AJ1098" i="1"/>
  <c r="BF1098" i="1" s="1"/>
  <c r="AW1114" i="1"/>
  <c r="AJ1114" i="1"/>
  <c r="BF1114" i="1" s="1"/>
  <c r="AW1130" i="1"/>
  <c r="AJ1130" i="1"/>
  <c r="BF1130" i="1" s="1"/>
  <c r="AW1146" i="1"/>
  <c r="AJ1146" i="1"/>
  <c r="BF1146" i="1" s="1"/>
  <c r="AW1162" i="1"/>
  <c r="AJ1162" i="1"/>
  <c r="BF1162" i="1" s="1"/>
  <c r="AW1178" i="1"/>
  <c r="AJ1178" i="1"/>
  <c r="BF1178" i="1" s="1"/>
  <c r="AW1194" i="1"/>
  <c r="AJ1194" i="1"/>
  <c r="BF1194" i="1" s="1"/>
  <c r="AW1210" i="1"/>
  <c r="AJ1210" i="1"/>
  <c r="BF1210" i="1" s="1"/>
  <c r="AW1226" i="1"/>
  <c r="AJ1226" i="1"/>
  <c r="BF1226" i="1" s="1"/>
  <c r="AW1242" i="1"/>
  <c r="AJ1242" i="1"/>
  <c r="BF1242" i="1" s="1"/>
  <c r="AW1258" i="1"/>
  <c r="AJ1258" i="1"/>
  <c r="BF1258" i="1" s="1"/>
  <c r="AW1274" i="1"/>
  <c r="AJ1274" i="1"/>
  <c r="BF1274" i="1" s="1"/>
  <c r="AW1290" i="1"/>
  <c r="AJ1290" i="1"/>
  <c r="BF1290" i="1" s="1"/>
  <c r="AW1306" i="1"/>
  <c r="AJ1306" i="1"/>
  <c r="BF1306" i="1" s="1"/>
  <c r="AY14" i="1"/>
  <c r="AL14" i="1"/>
  <c r="BH14" i="1" s="1"/>
  <c r="AY30" i="1"/>
  <c r="AL30" i="1"/>
  <c r="BH30" i="1" s="1"/>
  <c r="AY46" i="1"/>
  <c r="AL46" i="1"/>
  <c r="BH46" i="1" s="1"/>
  <c r="AY62" i="1"/>
  <c r="AL62" i="1"/>
  <c r="BH62" i="1" s="1"/>
  <c r="AY78" i="1"/>
  <c r="AL78" i="1"/>
  <c r="BH78" i="1" s="1"/>
  <c r="AY94" i="1"/>
  <c r="AL94" i="1"/>
  <c r="BH94" i="1" s="1"/>
  <c r="AY110" i="1"/>
  <c r="AL110" i="1"/>
  <c r="BH110" i="1" s="1"/>
  <c r="AY126" i="1"/>
  <c r="AL126" i="1"/>
  <c r="BH126" i="1" s="1"/>
  <c r="AY142" i="1"/>
  <c r="AL142" i="1"/>
  <c r="BH142" i="1" s="1"/>
  <c r="AY158" i="1"/>
  <c r="AL158" i="1"/>
  <c r="BH158" i="1" s="1"/>
  <c r="AY174" i="1"/>
  <c r="AL174" i="1"/>
  <c r="BH174" i="1" s="1"/>
  <c r="AY190" i="1"/>
  <c r="AL190" i="1"/>
  <c r="BH190" i="1" s="1"/>
  <c r="AY206" i="1"/>
  <c r="AL206" i="1"/>
  <c r="BH206" i="1" s="1"/>
  <c r="AY222" i="1"/>
  <c r="AL222" i="1"/>
  <c r="BH222" i="1" s="1"/>
  <c r="AY238" i="1"/>
  <c r="AL238" i="1"/>
  <c r="BH238" i="1" s="1"/>
  <c r="AY254" i="1"/>
  <c r="AL254" i="1"/>
  <c r="BH254" i="1" s="1"/>
  <c r="AY270" i="1"/>
  <c r="AL270" i="1"/>
  <c r="BH270" i="1" s="1"/>
  <c r="AY286" i="1"/>
  <c r="AL286" i="1"/>
  <c r="BH286" i="1" s="1"/>
  <c r="AY302" i="1"/>
  <c r="AL302" i="1"/>
  <c r="BH302" i="1" s="1"/>
  <c r="AY318" i="1"/>
  <c r="AL318" i="1"/>
  <c r="BH318" i="1" s="1"/>
  <c r="AY334" i="1"/>
  <c r="AL334" i="1"/>
  <c r="BH334" i="1" s="1"/>
  <c r="AY350" i="1"/>
  <c r="AL350" i="1"/>
  <c r="BH350" i="1" s="1"/>
  <c r="AY366" i="1"/>
  <c r="AL366" i="1"/>
  <c r="BH366" i="1" s="1"/>
  <c r="AY382" i="1"/>
  <c r="AL382" i="1"/>
  <c r="BH382" i="1" s="1"/>
  <c r="AY398" i="1"/>
  <c r="AL398" i="1"/>
  <c r="BH398" i="1" s="1"/>
  <c r="AY414" i="1"/>
  <c r="AL414" i="1"/>
  <c r="BH414" i="1" s="1"/>
  <c r="AY430" i="1"/>
  <c r="AL430" i="1"/>
  <c r="BH430" i="1" s="1"/>
  <c r="AY446" i="1"/>
  <c r="AL446" i="1"/>
  <c r="BH446" i="1" s="1"/>
  <c r="AY462" i="1"/>
  <c r="AL462" i="1"/>
  <c r="BH462" i="1" s="1"/>
  <c r="AY478" i="1"/>
  <c r="AL478" i="1"/>
  <c r="BH478" i="1" s="1"/>
  <c r="AY494" i="1"/>
  <c r="AL494" i="1"/>
  <c r="BH494" i="1" s="1"/>
  <c r="AY510" i="1"/>
  <c r="AL510" i="1"/>
  <c r="BH510" i="1" s="1"/>
  <c r="AY526" i="1"/>
  <c r="AL526" i="1"/>
  <c r="BH526" i="1" s="1"/>
  <c r="AY542" i="1"/>
  <c r="AL542" i="1"/>
  <c r="BH542" i="1" s="1"/>
  <c r="AY558" i="1"/>
  <c r="AL558" i="1"/>
  <c r="BH558" i="1" s="1"/>
  <c r="AY574" i="1"/>
  <c r="AL574" i="1"/>
  <c r="BH574" i="1" s="1"/>
  <c r="AY590" i="1"/>
  <c r="AL590" i="1"/>
  <c r="BH590" i="1" s="1"/>
  <c r="AY606" i="1"/>
  <c r="AL606" i="1"/>
  <c r="BH606" i="1" s="1"/>
  <c r="AY622" i="1"/>
  <c r="AL622" i="1"/>
  <c r="BH622" i="1" s="1"/>
  <c r="AY638" i="1"/>
  <c r="AL638" i="1"/>
  <c r="BH638" i="1" s="1"/>
  <c r="AY654" i="1"/>
  <c r="AL654" i="1"/>
  <c r="BH654" i="1" s="1"/>
  <c r="AY670" i="1"/>
  <c r="AL670" i="1"/>
  <c r="BH670" i="1" s="1"/>
  <c r="AY686" i="1"/>
  <c r="AL686" i="1"/>
  <c r="BH686" i="1" s="1"/>
  <c r="AY702" i="1"/>
  <c r="AL702" i="1"/>
  <c r="BH702" i="1" s="1"/>
  <c r="AY718" i="1"/>
  <c r="AL718" i="1"/>
  <c r="BH718" i="1" s="1"/>
  <c r="AY734" i="1"/>
  <c r="AL734" i="1"/>
  <c r="BH734" i="1" s="1"/>
  <c r="AY750" i="1"/>
  <c r="AL750" i="1"/>
  <c r="BH750" i="1" s="1"/>
  <c r="AY766" i="1"/>
  <c r="AL766" i="1"/>
  <c r="BH766" i="1" s="1"/>
  <c r="AY782" i="1"/>
  <c r="AL782" i="1"/>
  <c r="BH782" i="1" s="1"/>
  <c r="AY798" i="1"/>
  <c r="AL798" i="1"/>
  <c r="BH798" i="1" s="1"/>
  <c r="AY814" i="1"/>
  <c r="AL814" i="1"/>
  <c r="BH814" i="1" s="1"/>
  <c r="AY830" i="1"/>
  <c r="AL830" i="1"/>
  <c r="BH830" i="1" s="1"/>
  <c r="AY846" i="1"/>
  <c r="AL846" i="1"/>
  <c r="BH846" i="1" s="1"/>
  <c r="AY862" i="1"/>
  <c r="AL862" i="1"/>
  <c r="BH862" i="1" s="1"/>
  <c r="AY878" i="1"/>
  <c r="AL878" i="1"/>
  <c r="BH878" i="1" s="1"/>
  <c r="AY894" i="1"/>
  <c r="AL894" i="1"/>
  <c r="BH894" i="1" s="1"/>
  <c r="AY910" i="1"/>
  <c r="AL910" i="1"/>
  <c r="BH910" i="1" s="1"/>
  <c r="AY926" i="1"/>
  <c r="AL926" i="1"/>
  <c r="BH926" i="1" s="1"/>
  <c r="AY942" i="1"/>
  <c r="AL942" i="1"/>
  <c r="BH942" i="1" s="1"/>
  <c r="AY958" i="1"/>
  <c r="AL958" i="1"/>
  <c r="BH958" i="1" s="1"/>
  <c r="AY974" i="1"/>
  <c r="AL974" i="1"/>
  <c r="BH974" i="1" s="1"/>
  <c r="AY990" i="1"/>
  <c r="AL990" i="1"/>
  <c r="BH990" i="1" s="1"/>
  <c r="AY1006" i="1"/>
  <c r="AL1006" i="1"/>
  <c r="BH1006" i="1" s="1"/>
  <c r="AY1022" i="1"/>
  <c r="AL1022" i="1"/>
  <c r="BH1022" i="1" s="1"/>
  <c r="AY1038" i="1"/>
  <c r="AL1038" i="1"/>
  <c r="BH1038" i="1" s="1"/>
  <c r="AY1054" i="1"/>
  <c r="AL1054" i="1"/>
  <c r="BH1054" i="1" s="1"/>
  <c r="AY1070" i="1"/>
  <c r="AL1070" i="1"/>
  <c r="BH1070" i="1" s="1"/>
  <c r="AY1086" i="1"/>
  <c r="AL1086" i="1"/>
  <c r="BH1086" i="1" s="1"/>
  <c r="AY1102" i="1"/>
  <c r="AL1102" i="1"/>
  <c r="BH1102" i="1" s="1"/>
  <c r="AY1118" i="1"/>
  <c r="AL1118" i="1"/>
  <c r="BH1118" i="1" s="1"/>
  <c r="AY1134" i="1"/>
  <c r="AL1134" i="1"/>
  <c r="BH1134" i="1" s="1"/>
  <c r="AY1150" i="1"/>
  <c r="AL1150" i="1"/>
  <c r="BH1150" i="1" s="1"/>
  <c r="AY1166" i="1"/>
  <c r="AL1166" i="1"/>
  <c r="BH1166" i="1" s="1"/>
  <c r="AY1182" i="1"/>
  <c r="AL1182" i="1"/>
  <c r="BH1182" i="1" s="1"/>
  <c r="AY1198" i="1"/>
  <c r="AL1198" i="1"/>
  <c r="BH1198" i="1" s="1"/>
  <c r="AY1214" i="1"/>
  <c r="AL1214" i="1"/>
  <c r="BH1214" i="1" s="1"/>
  <c r="AY1230" i="1"/>
  <c r="AL1230" i="1"/>
  <c r="BH1230" i="1" s="1"/>
  <c r="AY1246" i="1"/>
  <c r="AL1246" i="1"/>
  <c r="BH1246" i="1" s="1"/>
  <c r="AY1262" i="1"/>
  <c r="AL1262" i="1"/>
  <c r="BH1262" i="1" s="1"/>
  <c r="AY1278" i="1"/>
  <c r="AL1278" i="1"/>
  <c r="BH1278" i="1" s="1"/>
  <c r="AY1294" i="1"/>
  <c r="AL1294" i="1"/>
  <c r="BH1294" i="1" s="1"/>
  <c r="AY1310" i="1"/>
  <c r="AL1310" i="1"/>
  <c r="BH1310" i="1" s="1"/>
  <c r="O12" i="3"/>
  <c r="AJ2" i="1"/>
  <c r="BF2" i="1" s="1"/>
  <c r="AW2" i="1"/>
  <c r="Y2" i="1"/>
  <c r="AD2" i="1" s="1"/>
  <c r="AK898" i="1" l="1"/>
  <c r="BG898" i="1" s="1"/>
  <c r="AX898" i="1"/>
  <c r="AX881" i="1"/>
  <c r="AK881" i="1"/>
  <c r="BG881" i="1" s="1"/>
  <c r="AM1147" i="1"/>
  <c r="BI1147" i="1" s="1"/>
  <c r="AZ1147" i="1"/>
  <c r="AK861" i="1"/>
  <c r="BG861" i="1" s="1"/>
  <c r="AX861" i="1"/>
  <c r="AK364" i="1"/>
  <c r="BG364" i="1" s="1"/>
  <c r="AX364" i="1"/>
  <c r="AM980" i="1"/>
  <c r="BI980" i="1" s="1"/>
  <c r="AZ980" i="1"/>
  <c r="AM450" i="1"/>
  <c r="BI450" i="1" s="1"/>
  <c r="AZ450" i="1"/>
  <c r="AK739" i="1"/>
  <c r="BG739" i="1" s="1"/>
  <c r="AX739" i="1"/>
  <c r="AM1278" i="1"/>
  <c r="BI1278" i="1" s="1"/>
  <c r="AZ1278" i="1"/>
  <c r="AM126" i="1"/>
  <c r="BI126" i="1" s="1"/>
  <c r="AZ126" i="1"/>
  <c r="AK1103" i="1"/>
  <c r="BG1103" i="1" s="1"/>
  <c r="AX1103" i="1"/>
  <c r="AK206" i="1"/>
  <c r="BG206" i="1" s="1"/>
  <c r="AX206" i="1"/>
  <c r="AZ746" i="1"/>
  <c r="AM746" i="1"/>
  <c r="BI746" i="1" s="1"/>
  <c r="AK619" i="1"/>
  <c r="BG619" i="1" s="1"/>
  <c r="AX619" i="1"/>
  <c r="AM392" i="1"/>
  <c r="BI392" i="1" s="1"/>
  <c r="AZ392" i="1"/>
  <c r="AK937" i="1"/>
  <c r="BG937" i="1" s="1"/>
  <c r="AX937" i="1"/>
  <c r="AM197" i="1"/>
  <c r="BI197" i="1" s="1"/>
  <c r="AZ197" i="1"/>
  <c r="AK1079" i="1"/>
  <c r="BG1079" i="1" s="1"/>
  <c r="AX1079" i="1"/>
  <c r="AK694" i="1"/>
  <c r="BG694" i="1" s="1"/>
  <c r="AX694" i="1"/>
  <c r="AM595" i="1"/>
  <c r="BI595" i="1" s="1"/>
  <c r="AZ595" i="1"/>
  <c r="AK882" i="1"/>
  <c r="BG882" i="1" s="1"/>
  <c r="AX882" i="1"/>
  <c r="AK242" i="1"/>
  <c r="BG242" i="1" s="1"/>
  <c r="AX242" i="1"/>
  <c r="AM1295" i="1"/>
  <c r="BI1295" i="1" s="1"/>
  <c r="AZ1295" i="1"/>
  <c r="AM911" i="1"/>
  <c r="BI911" i="1" s="1"/>
  <c r="AZ911" i="1"/>
  <c r="AM271" i="1"/>
  <c r="BI271" i="1" s="1"/>
  <c r="AZ271" i="1"/>
  <c r="AZ15" i="1"/>
  <c r="AM15" i="1"/>
  <c r="BI15" i="1" s="1"/>
  <c r="AK1249" i="1"/>
  <c r="BG1249" i="1" s="1"/>
  <c r="AX1249" i="1"/>
  <c r="AK1121" i="1"/>
  <c r="BG1121" i="1" s="1"/>
  <c r="AX1121" i="1"/>
  <c r="AK993" i="1"/>
  <c r="BG993" i="1" s="1"/>
  <c r="AX993" i="1"/>
  <c r="AK865" i="1"/>
  <c r="BG865" i="1" s="1"/>
  <c r="AX865" i="1"/>
  <c r="AK737" i="1"/>
  <c r="BG737" i="1" s="1"/>
  <c r="AX737" i="1"/>
  <c r="AK609" i="1"/>
  <c r="BG609" i="1" s="1"/>
  <c r="AX609" i="1"/>
  <c r="AK481" i="1"/>
  <c r="BG481" i="1" s="1"/>
  <c r="AX481" i="1"/>
  <c r="AK353" i="1"/>
  <c r="BG353" i="1" s="1"/>
  <c r="AX353" i="1"/>
  <c r="AX225" i="1"/>
  <c r="AK225" i="1"/>
  <c r="BG225" i="1" s="1"/>
  <c r="AM382" i="1"/>
  <c r="BI382" i="1" s="1"/>
  <c r="AZ382" i="1"/>
  <c r="AM1005" i="1"/>
  <c r="BI1005" i="1" s="1"/>
  <c r="AZ1005" i="1"/>
  <c r="AM365" i="1"/>
  <c r="BI365" i="1" s="1"/>
  <c r="AZ365" i="1"/>
  <c r="AK1215" i="1"/>
  <c r="BG1215" i="1" s="1"/>
  <c r="AX1215" i="1"/>
  <c r="AK319" i="1"/>
  <c r="BG319" i="1" s="1"/>
  <c r="AX319" i="1"/>
  <c r="AM1244" i="1"/>
  <c r="BI1244" i="1" s="1"/>
  <c r="AZ1244" i="1"/>
  <c r="AM1116" i="1"/>
  <c r="BI1116" i="1" s="1"/>
  <c r="AZ1116" i="1"/>
  <c r="AM988" i="1"/>
  <c r="BI988" i="1" s="1"/>
  <c r="AZ988" i="1"/>
  <c r="AM860" i="1"/>
  <c r="BI860" i="1" s="1"/>
  <c r="AZ860" i="1"/>
  <c r="AX1230" i="1"/>
  <c r="AK1230" i="1"/>
  <c r="BG1230" i="1" s="1"/>
  <c r="AK846" i="1"/>
  <c r="BG846" i="1" s="1"/>
  <c r="AX846" i="1"/>
  <c r="AK718" i="1"/>
  <c r="BG718" i="1" s="1"/>
  <c r="AX718" i="1"/>
  <c r="AK590" i="1"/>
  <c r="BG590" i="1" s="1"/>
  <c r="AX590" i="1"/>
  <c r="AK462" i="1"/>
  <c r="BG462" i="1" s="1"/>
  <c r="AX462" i="1"/>
  <c r="AM1259" i="1"/>
  <c r="BI1259" i="1" s="1"/>
  <c r="AZ1259" i="1"/>
  <c r="AM1131" i="1"/>
  <c r="BI1131" i="1" s="1"/>
  <c r="AZ1131" i="1"/>
  <c r="AM875" i="1"/>
  <c r="BI875" i="1" s="1"/>
  <c r="AZ875" i="1"/>
  <c r="AM619" i="1"/>
  <c r="BI619" i="1" s="1"/>
  <c r="AZ619" i="1"/>
  <c r="AM491" i="1"/>
  <c r="BI491" i="1" s="1"/>
  <c r="AZ491" i="1"/>
  <c r="AK1229" i="1"/>
  <c r="BG1229" i="1" s="1"/>
  <c r="AX1229" i="1"/>
  <c r="AK1101" i="1"/>
  <c r="BG1101" i="1" s="1"/>
  <c r="AX1101" i="1"/>
  <c r="AK845" i="1"/>
  <c r="BG845" i="1" s="1"/>
  <c r="AX845" i="1"/>
  <c r="AK717" i="1"/>
  <c r="BG717" i="1" s="1"/>
  <c r="AX717" i="1"/>
  <c r="AK589" i="1"/>
  <c r="BG589" i="1" s="1"/>
  <c r="AX589" i="1"/>
  <c r="AK461" i="1"/>
  <c r="BG461" i="1" s="1"/>
  <c r="AX461" i="1"/>
  <c r="AM618" i="1"/>
  <c r="BI618" i="1" s="1"/>
  <c r="AZ618" i="1"/>
  <c r="AM490" i="1"/>
  <c r="BI490" i="1" s="1"/>
  <c r="AZ490" i="1"/>
  <c r="AX860" i="1"/>
  <c r="AK860" i="1"/>
  <c r="BG860" i="1" s="1"/>
  <c r="AX732" i="1"/>
  <c r="AK732" i="1"/>
  <c r="BG732" i="1" s="1"/>
  <c r="AK348" i="1"/>
  <c r="BG348" i="1" s="1"/>
  <c r="AX348" i="1"/>
  <c r="AM1017" i="1"/>
  <c r="BI1017" i="1" s="1"/>
  <c r="AZ1017" i="1"/>
  <c r="AK859" i="1"/>
  <c r="BG859" i="1" s="1"/>
  <c r="AX859" i="1"/>
  <c r="AX603" i="1"/>
  <c r="AK603" i="1"/>
  <c r="BG603" i="1" s="1"/>
  <c r="AK347" i="1"/>
  <c r="BG347" i="1" s="1"/>
  <c r="AX347" i="1"/>
  <c r="AK219" i="1"/>
  <c r="BG219" i="1" s="1"/>
  <c r="AX219" i="1"/>
  <c r="AM1272" i="1"/>
  <c r="BI1272" i="1" s="1"/>
  <c r="AZ1272" i="1"/>
  <c r="AM1144" i="1"/>
  <c r="BI1144" i="1" s="1"/>
  <c r="AZ1144" i="1"/>
  <c r="AM1016" i="1"/>
  <c r="BI1016" i="1" s="1"/>
  <c r="AZ1016" i="1"/>
  <c r="AM888" i="1"/>
  <c r="BI888" i="1" s="1"/>
  <c r="AZ888" i="1"/>
  <c r="AM376" i="1"/>
  <c r="BI376" i="1" s="1"/>
  <c r="AZ376" i="1"/>
  <c r="AK1098" i="1"/>
  <c r="BG1098" i="1" s="1"/>
  <c r="AX1098" i="1"/>
  <c r="AK970" i="1"/>
  <c r="BG970" i="1" s="1"/>
  <c r="AX970" i="1"/>
  <c r="AX330" i="1"/>
  <c r="AK330" i="1"/>
  <c r="BG330" i="1" s="1"/>
  <c r="AM999" i="1"/>
  <c r="BI999" i="1" s="1"/>
  <c r="AZ999" i="1"/>
  <c r="R28" i="3"/>
  <c r="N28" i="3"/>
  <c r="Q28" i="3" s="1"/>
  <c r="R21" i="3"/>
  <c r="N21" i="3"/>
  <c r="Q21" i="3" s="1"/>
  <c r="R18" i="3"/>
  <c r="N18" i="3"/>
  <c r="Q18" i="3" s="1"/>
  <c r="AK1049" i="1"/>
  <c r="BG1049" i="1" s="1"/>
  <c r="AX1049" i="1"/>
  <c r="AK25" i="1"/>
  <c r="BG25" i="1" s="1"/>
  <c r="AX25" i="1"/>
  <c r="AM1206" i="1"/>
  <c r="BI1206" i="1" s="1"/>
  <c r="AZ1206" i="1"/>
  <c r="AZ1078" i="1"/>
  <c r="AM1078" i="1"/>
  <c r="BI1078" i="1" s="1"/>
  <c r="AZ566" i="1"/>
  <c r="AM566" i="1"/>
  <c r="BI566" i="1" s="1"/>
  <c r="AZ310" i="1"/>
  <c r="AM310" i="1"/>
  <c r="BI310" i="1" s="1"/>
  <c r="AK792" i="1"/>
  <c r="BG792" i="1" s="1"/>
  <c r="AX792" i="1"/>
  <c r="AX536" i="1"/>
  <c r="AK536" i="1"/>
  <c r="BG536" i="1" s="1"/>
  <c r="AM1077" i="1"/>
  <c r="BI1077" i="1" s="1"/>
  <c r="AZ1077" i="1"/>
  <c r="AK39" i="1"/>
  <c r="BG39" i="1" s="1"/>
  <c r="AX39" i="1"/>
  <c r="AM1220" i="1"/>
  <c r="BI1220" i="1" s="1"/>
  <c r="AZ1220" i="1"/>
  <c r="AM1092" i="1"/>
  <c r="BI1092" i="1" s="1"/>
  <c r="AZ1092" i="1"/>
  <c r="AM964" i="1"/>
  <c r="BI964" i="1" s="1"/>
  <c r="AZ964" i="1"/>
  <c r="AM452" i="1"/>
  <c r="BI452" i="1" s="1"/>
  <c r="AZ452" i="1"/>
  <c r="AM1202" i="1"/>
  <c r="BI1202" i="1" s="1"/>
  <c r="AZ1202" i="1"/>
  <c r="AZ1074" i="1"/>
  <c r="AM1074" i="1"/>
  <c r="BI1074" i="1" s="1"/>
  <c r="AM1264" i="1"/>
  <c r="BI1264" i="1" s="1"/>
  <c r="AZ1264" i="1"/>
  <c r="AM977" i="1"/>
  <c r="BI977" i="1" s="1"/>
  <c r="AZ977" i="1"/>
  <c r="AK788" i="1"/>
  <c r="BG788" i="1" s="1"/>
  <c r="AX788" i="1"/>
  <c r="AM1136" i="1"/>
  <c r="BI1136" i="1" s="1"/>
  <c r="AZ1136" i="1"/>
  <c r="AM1008" i="1"/>
  <c r="BI1008" i="1" s="1"/>
  <c r="AZ1008" i="1"/>
  <c r="AM880" i="1"/>
  <c r="BI880" i="1" s="1"/>
  <c r="AZ880" i="1"/>
  <c r="AX770" i="1"/>
  <c r="AK770" i="1"/>
  <c r="BG770" i="1" s="1"/>
  <c r="AK497" i="1"/>
  <c r="BG497" i="1" s="1"/>
  <c r="AX497" i="1"/>
  <c r="AZ398" i="1"/>
  <c r="AM398" i="1"/>
  <c r="BI398" i="1" s="1"/>
  <c r="AM1021" i="1"/>
  <c r="BI1021" i="1" s="1"/>
  <c r="AZ1021" i="1"/>
  <c r="AK606" i="1"/>
  <c r="BG606" i="1" s="1"/>
  <c r="AX606" i="1"/>
  <c r="AK733" i="1"/>
  <c r="BG733" i="1" s="1"/>
  <c r="AX733" i="1"/>
  <c r="AK236" i="1"/>
  <c r="BG236" i="1" s="1"/>
  <c r="AX236" i="1"/>
  <c r="AK1131" i="1"/>
  <c r="BG1131" i="1" s="1"/>
  <c r="AX1131" i="1"/>
  <c r="AZ904" i="1"/>
  <c r="AM904" i="1"/>
  <c r="BI904" i="1" s="1"/>
  <c r="AK90" i="1"/>
  <c r="BG90" i="1" s="1"/>
  <c r="AX90" i="1"/>
  <c r="R8" i="3"/>
  <c r="N8" i="3"/>
  <c r="AK425" i="1"/>
  <c r="BG425" i="1" s="1"/>
  <c r="AX425" i="1"/>
  <c r="AM69" i="1"/>
  <c r="BI69" i="1" s="1"/>
  <c r="AZ69" i="1"/>
  <c r="AK352" i="1"/>
  <c r="BG352" i="1" s="1"/>
  <c r="AX352" i="1"/>
  <c r="AX974" i="1"/>
  <c r="AK974" i="1"/>
  <c r="BG974" i="1" s="1"/>
  <c r="AK973" i="1"/>
  <c r="BG973" i="1" s="1"/>
  <c r="AX973" i="1"/>
  <c r="AM874" i="1"/>
  <c r="BI874" i="1" s="1"/>
  <c r="AZ874" i="1"/>
  <c r="AM905" i="1"/>
  <c r="BI905" i="1" s="1"/>
  <c r="AZ905" i="1"/>
  <c r="AM965" i="1"/>
  <c r="BI965" i="1" s="1"/>
  <c r="AZ965" i="1"/>
  <c r="AK438" i="1"/>
  <c r="BG438" i="1" s="1"/>
  <c r="AX438" i="1"/>
  <c r="AM851" i="1"/>
  <c r="BI851" i="1" s="1"/>
  <c r="AZ851" i="1"/>
  <c r="AK805" i="1"/>
  <c r="BG805" i="1" s="1"/>
  <c r="AX805" i="1"/>
  <c r="AM322" i="1"/>
  <c r="BI322" i="1" s="1"/>
  <c r="AZ322" i="1"/>
  <c r="AZ256" i="1"/>
  <c r="AM256" i="1"/>
  <c r="BI256" i="1" s="1"/>
  <c r="AK1010" i="1"/>
  <c r="BG1010" i="1" s="1"/>
  <c r="AX1010" i="1"/>
  <c r="AK370" i="1"/>
  <c r="BG370" i="1" s="1"/>
  <c r="AX370" i="1"/>
  <c r="AM1023" i="1"/>
  <c r="BI1023" i="1" s="1"/>
  <c r="AZ1023" i="1"/>
  <c r="AM1262" i="1"/>
  <c r="BI1262" i="1" s="1"/>
  <c r="AZ1262" i="1"/>
  <c r="AM1134" i="1"/>
  <c r="BI1134" i="1" s="1"/>
  <c r="AZ1134" i="1"/>
  <c r="AM1006" i="1"/>
  <c r="BI1006" i="1" s="1"/>
  <c r="AZ1006" i="1"/>
  <c r="AM878" i="1"/>
  <c r="BI878" i="1" s="1"/>
  <c r="AZ878" i="1"/>
  <c r="AK1104" i="1"/>
  <c r="BG1104" i="1" s="1"/>
  <c r="AX1104" i="1"/>
  <c r="AK976" i="1"/>
  <c r="BG976" i="1" s="1"/>
  <c r="AX976" i="1"/>
  <c r="AX848" i="1"/>
  <c r="AK848" i="1"/>
  <c r="BG848" i="1" s="1"/>
  <c r="AX720" i="1"/>
  <c r="AK720" i="1"/>
  <c r="BG720" i="1" s="1"/>
  <c r="AK592" i="1"/>
  <c r="BG592" i="1" s="1"/>
  <c r="AX592" i="1"/>
  <c r="AK464" i="1"/>
  <c r="BG464" i="1" s="1"/>
  <c r="AX464" i="1"/>
  <c r="AK336" i="1"/>
  <c r="BG336" i="1" s="1"/>
  <c r="AX336" i="1"/>
  <c r="AM1261" i="1"/>
  <c r="BI1261" i="1" s="1"/>
  <c r="AZ1261" i="1"/>
  <c r="AM1133" i="1"/>
  <c r="BI1133" i="1" s="1"/>
  <c r="AZ1133" i="1"/>
  <c r="AM877" i="1"/>
  <c r="BI877" i="1" s="1"/>
  <c r="AZ877" i="1"/>
  <c r="AM493" i="1"/>
  <c r="BI493" i="1" s="1"/>
  <c r="AZ493" i="1"/>
  <c r="AK1087" i="1"/>
  <c r="BG1087" i="1" s="1"/>
  <c r="AX1087" i="1"/>
  <c r="AK959" i="1"/>
  <c r="BG959" i="1" s="1"/>
  <c r="AX959" i="1"/>
  <c r="AK831" i="1"/>
  <c r="BG831" i="1" s="1"/>
  <c r="AX831" i="1"/>
  <c r="AK703" i="1"/>
  <c r="BG703" i="1" s="1"/>
  <c r="AX703" i="1"/>
  <c r="AK447" i="1"/>
  <c r="BG447" i="1" s="1"/>
  <c r="AX447" i="1"/>
  <c r="AM732" i="1"/>
  <c r="BI732" i="1" s="1"/>
  <c r="AZ732" i="1"/>
  <c r="AM220" i="1"/>
  <c r="BI220" i="1" s="1"/>
  <c r="AZ220" i="1"/>
  <c r="AK1214" i="1"/>
  <c r="BG1214" i="1" s="1"/>
  <c r="AX1214" i="1"/>
  <c r="AK1086" i="1"/>
  <c r="BG1086" i="1" s="1"/>
  <c r="AX1086" i="1"/>
  <c r="AX958" i="1"/>
  <c r="AK958" i="1"/>
  <c r="BG958" i="1" s="1"/>
  <c r="AK957" i="1"/>
  <c r="BG957" i="1" s="1"/>
  <c r="AX957" i="1"/>
  <c r="AK61" i="1"/>
  <c r="BG61" i="1" s="1"/>
  <c r="AX61" i="1"/>
  <c r="AM1242" i="1"/>
  <c r="BI1242" i="1" s="1"/>
  <c r="AZ1242" i="1"/>
  <c r="AM1114" i="1"/>
  <c r="BI1114" i="1" s="1"/>
  <c r="AZ1114" i="1"/>
  <c r="AM986" i="1"/>
  <c r="BI986" i="1" s="1"/>
  <c r="AZ986" i="1"/>
  <c r="AM858" i="1"/>
  <c r="BI858" i="1" s="1"/>
  <c r="AZ858" i="1"/>
  <c r="AK1244" i="1"/>
  <c r="BG1244" i="1" s="1"/>
  <c r="AX1244" i="1"/>
  <c r="AK1116" i="1"/>
  <c r="BG1116" i="1" s="1"/>
  <c r="AX1116" i="1"/>
  <c r="AK988" i="1"/>
  <c r="BG988" i="1" s="1"/>
  <c r="AX988" i="1"/>
  <c r="AK604" i="1"/>
  <c r="BG604" i="1" s="1"/>
  <c r="AX604" i="1"/>
  <c r="AK476" i="1"/>
  <c r="BG476" i="1" s="1"/>
  <c r="AX476" i="1"/>
  <c r="AM1273" i="1"/>
  <c r="BI1273" i="1" s="1"/>
  <c r="AZ1273" i="1"/>
  <c r="AM1145" i="1"/>
  <c r="BI1145" i="1" s="1"/>
  <c r="AZ1145" i="1"/>
  <c r="AM889" i="1"/>
  <c r="BI889" i="1" s="1"/>
  <c r="AZ889" i="1"/>
  <c r="AM505" i="1"/>
  <c r="BI505" i="1" s="1"/>
  <c r="AZ505" i="1"/>
  <c r="AM377" i="1"/>
  <c r="BI377" i="1" s="1"/>
  <c r="AZ377" i="1"/>
  <c r="AK1243" i="1"/>
  <c r="BG1243" i="1" s="1"/>
  <c r="AX1243" i="1"/>
  <c r="AK1115" i="1"/>
  <c r="BG1115" i="1" s="1"/>
  <c r="AX1115" i="1"/>
  <c r="AK987" i="1"/>
  <c r="BG987" i="1" s="1"/>
  <c r="AX987" i="1"/>
  <c r="AK731" i="1"/>
  <c r="BG731" i="1" s="1"/>
  <c r="AX731" i="1"/>
  <c r="AK475" i="1"/>
  <c r="BG475" i="1" s="1"/>
  <c r="AX475" i="1"/>
  <c r="AZ632" i="1"/>
  <c r="AM632" i="1"/>
  <c r="BI632" i="1" s="1"/>
  <c r="AM120" i="1"/>
  <c r="BI120" i="1" s="1"/>
  <c r="AZ120" i="1"/>
  <c r="AK1226" i="1"/>
  <c r="BG1226" i="1" s="1"/>
  <c r="AX1226" i="1"/>
  <c r="AK842" i="1"/>
  <c r="BG842" i="1" s="1"/>
  <c r="AX842" i="1"/>
  <c r="AK714" i="1"/>
  <c r="BG714" i="1" s="1"/>
  <c r="AX714" i="1"/>
  <c r="AK458" i="1"/>
  <c r="BG458" i="1" s="1"/>
  <c r="AX458" i="1"/>
  <c r="AM1255" i="1"/>
  <c r="BI1255" i="1" s="1"/>
  <c r="AZ1255" i="1"/>
  <c r="AM1127" i="1"/>
  <c r="BI1127" i="1" s="1"/>
  <c r="AZ1127" i="1"/>
  <c r="AM871" i="1"/>
  <c r="BI871" i="1" s="1"/>
  <c r="AZ871" i="1"/>
  <c r="AM743" i="1"/>
  <c r="BI743" i="1" s="1"/>
  <c r="AZ743" i="1"/>
  <c r="AM359" i="1"/>
  <c r="BI359" i="1" s="1"/>
  <c r="AZ359" i="1"/>
  <c r="AM231" i="1"/>
  <c r="BI231" i="1" s="1"/>
  <c r="AZ231" i="1"/>
  <c r="N33" i="3"/>
  <c r="Q33" i="3" s="1"/>
  <c r="R33" i="3"/>
  <c r="R30" i="3"/>
  <c r="N30" i="3"/>
  <c r="Q30" i="3" s="1"/>
  <c r="N58" i="3"/>
  <c r="R58" i="3"/>
  <c r="AK1305" i="1"/>
  <c r="BG1305" i="1" s="1"/>
  <c r="AX1305" i="1"/>
  <c r="AK1177" i="1"/>
  <c r="BG1177" i="1" s="1"/>
  <c r="AX1177" i="1"/>
  <c r="AK921" i="1"/>
  <c r="BG921" i="1" s="1"/>
  <c r="AX921" i="1"/>
  <c r="AK793" i="1"/>
  <c r="BG793" i="1" s="1"/>
  <c r="AX793" i="1"/>
  <c r="AK665" i="1"/>
  <c r="BG665" i="1" s="1"/>
  <c r="AX665" i="1"/>
  <c r="AK537" i="1"/>
  <c r="BG537" i="1" s="1"/>
  <c r="AX537" i="1"/>
  <c r="AK409" i="1"/>
  <c r="BG409" i="1" s="1"/>
  <c r="AX409" i="1"/>
  <c r="AM950" i="1"/>
  <c r="BI950" i="1" s="1"/>
  <c r="AZ950" i="1"/>
  <c r="AM182" i="1"/>
  <c r="BI182" i="1" s="1"/>
  <c r="AZ182" i="1"/>
  <c r="AM54" i="1"/>
  <c r="BI54" i="1" s="1"/>
  <c r="AZ54" i="1"/>
  <c r="AK1304" i="1"/>
  <c r="BG1304" i="1" s="1"/>
  <c r="AX1304" i="1"/>
  <c r="AX1176" i="1"/>
  <c r="AK1176" i="1"/>
  <c r="BG1176" i="1" s="1"/>
  <c r="AK1048" i="1"/>
  <c r="BG1048" i="1" s="1"/>
  <c r="AX1048" i="1"/>
  <c r="AK920" i="1"/>
  <c r="BG920" i="1" s="1"/>
  <c r="AX920" i="1"/>
  <c r="AK664" i="1"/>
  <c r="BG664" i="1" s="1"/>
  <c r="AX664" i="1"/>
  <c r="AK408" i="1"/>
  <c r="BG408" i="1" s="1"/>
  <c r="AX408" i="1"/>
  <c r="AM1205" i="1"/>
  <c r="BI1205" i="1" s="1"/>
  <c r="AZ1205" i="1"/>
  <c r="AM949" i="1"/>
  <c r="BI949" i="1" s="1"/>
  <c r="AZ949" i="1"/>
  <c r="AZ693" i="1"/>
  <c r="AM693" i="1"/>
  <c r="BI693" i="1" s="1"/>
  <c r="AM565" i="1"/>
  <c r="BI565" i="1" s="1"/>
  <c r="AZ565" i="1"/>
  <c r="AK1063" i="1"/>
  <c r="BG1063" i="1" s="1"/>
  <c r="AX1063" i="1"/>
  <c r="AK935" i="1"/>
  <c r="BG935" i="1" s="1"/>
  <c r="AX935" i="1"/>
  <c r="AK807" i="1"/>
  <c r="BG807" i="1" s="1"/>
  <c r="AX807" i="1"/>
  <c r="AK679" i="1"/>
  <c r="BG679" i="1" s="1"/>
  <c r="AX679" i="1"/>
  <c r="AK551" i="1"/>
  <c r="BG551" i="1" s="1"/>
  <c r="AX551" i="1"/>
  <c r="AK423" i="1"/>
  <c r="BG423" i="1" s="1"/>
  <c r="AX423" i="1"/>
  <c r="AZ68" i="1"/>
  <c r="AM68" i="1"/>
  <c r="BI68" i="1" s="1"/>
  <c r="AK1062" i="1"/>
  <c r="BG1062" i="1" s="1"/>
  <c r="AX1062" i="1"/>
  <c r="AK934" i="1"/>
  <c r="BG934" i="1" s="1"/>
  <c r="AX934" i="1"/>
  <c r="AK806" i="1"/>
  <c r="BG806" i="1" s="1"/>
  <c r="AX806" i="1"/>
  <c r="AK678" i="1"/>
  <c r="BG678" i="1" s="1"/>
  <c r="AX678" i="1"/>
  <c r="AK550" i="1"/>
  <c r="BG550" i="1" s="1"/>
  <c r="AX550" i="1"/>
  <c r="AK422" i="1"/>
  <c r="BG422" i="1" s="1"/>
  <c r="AX422" i="1"/>
  <c r="AK166" i="1"/>
  <c r="BG166" i="1" s="1"/>
  <c r="AX166" i="1"/>
  <c r="AM1219" i="1"/>
  <c r="BI1219" i="1" s="1"/>
  <c r="AZ1219" i="1"/>
  <c r="AM963" i="1"/>
  <c r="BI963" i="1" s="1"/>
  <c r="AZ963" i="1"/>
  <c r="AM835" i="1"/>
  <c r="BI835" i="1" s="1"/>
  <c r="AZ835" i="1"/>
  <c r="AK1301" i="1"/>
  <c r="BG1301" i="1" s="1"/>
  <c r="AX1301" i="1"/>
  <c r="AK1173" i="1"/>
  <c r="BG1173" i="1" s="1"/>
  <c r="AX1173" i="1"/>
  <c r="AK1045" i="1"/>
  <c r="BG1045" i="1" s="1"/>
  <c r="AX1045" i="1"/>
  <c r="AK917" i="1"/>
  <c r="BG917" i="1" s="1"/>
  <c r="AX917" i="1"/>
  <c r="AK789" i="1"/>
  <c r="BG789" i="1" s="1"/>
  <c r="AX789" i="1"/>
  <c r="AK661" i="1"/>
  <c r="BG661" i="1" s="1"/>
  <c r="AX661" i="1"/>
  <c r="AK533" i="1"/>
  <c r="BG533" i="1" s="1"/>
  <c r="AX533" i="1"/>
  <c r="AK405" i="1"/>
  <c r="BG405" i="1" s="1"/>
  <c r="AX405" i="1"/>
  <c r="AK149" i="1"/>
  <c r="BG149" i="1" s="1"/>
  <c r="AX149" i="1"/>
  <c r="AM946" i="1"/>
  <c r="BI946" i="1" s="1"/>
  <c r="AZ946" i="1"/>
  <c r="AM818" i="1"/>
  <c r="BI818" i="1" s="1"/>
  <c r="AZ818" i="1"/>
  <c r="AM690" i="1"/>
  <c r="BI690" i="1" s="1"/>
  <c r="AZ690" i="1"/>
  <c r="AM434" i="1"/>
  <c r="BI434" i="1" s="1"/>
  <c r="AZ434" i="1"/>
  <c r="AK1235" i="1"/>
  <c r="BG1235" i="1" s="1"/>
  <c r="AX1235" i="1"/>
  <c r="AK1107" i="1"/>
  <c r="BG1107" i="1" s="1"/>
  <c r="AX1107" i="1"/>
  <c r="AK979" i="1"/>
  <c r="BG979" i="1" s="1"/>
  <c r="AX979" i="1"/>
  <c r="AK851" i="1"/>
  <c r="BG851" i="1" s="1"/>
  <c r="AX851" i="1"/>
  <c r="AK723" i="1"/>
  <c r="BG723" i="1" s="1"/>
  <c r="AX723" i="1"/>
  <c r="AK595" i="1"/>
  <c r="BG595" i="1" s="1"/>
  <c r="AX595" i="1"/>
  <c r="AK339" i="1"/>
  <c r="BG339" i="1" s="1"/>
  <c r="AX339" i="1"/>
  <c r="AK1284" i="1"/>
  <c r="BG1284" i="1" s="1"/>
  <c r="AX1284" i="1"/>
  <c r="AK548" i="1"/>
  <c r="BG548" i="1" s="1"/>
  <c r="AX548" i="1"/>
  <c r="AM481" i="1"/>
  <c r="BI481" i="1" s="1"/>
  <c r="AZ481" i="1"/>
  <c r="AK1204" i="1"/>
  <c r="BG1204" i="1" s="1"/>
  <c r="AX1204" i="1"/>
  <c r="AK868" i="1"/>
  <c r="BG868" i="1" s="1"/>
  <c r="AX868" i="1"/>
  <c r="AK484" i="1"/>
  <c r="BG484" i="1" s="1"/>
  <c r="AX484" i="1"/>
  <c r="AM961" i="1"/>
  <c r="BI961" i="1" s="1"/>
  <c r="AZ961" i="1"/>
  <c r="AM577" i="1"/>
  <c r="BI577" i="1" s="1"/>
  <c r="AZ577" i="1"/>
  <c r="AK404" i="1"/>
  <c r="BG404" i="1" s="1"/>
  <c r="AX404" i="1"/>
  <c r="AM849" i="1"/>
  <c r="BI849" i="1" s="1"/>
  <c r="AZ849" i="1"/>
  <c r="AM433" i="1"/>
  <c r="BI433" i="1" s="1"/>
  <c r="AZ433" i="1"/>
  <c r="AM368" i="1"/>
  <c r="BI368" i="1" s="1"/>
  <c r="AZ368" i="1"/>
  <c r="AK258" i="1"/>
  <c r="BG258" i="1" s="1"/>
  <c r="AX258" i="1"/>
  <c r="AK1009" i="1"/>
  <c r="BG1009" i="1" s="1"/>
  <c r="AX1009" i="1"/>
  <c r="R11" i="3"/>
  <c r="N11" i="3"/>
  <c r="Q11" i="3" s="1"/>
  <c r="AK736" i="1"/>
  <c r="BG736" i="1" s="1"/>
  <c r="AX736" i="1"/>
  <c r="AM637" i="1"/>
  <c r="BI637" i="1" s="1"/>
  <c r="AZ637" i="1"/>
  <c r="AK975" i="1"/>
  <c r="BG975" i="1" s="1"/>
  <c r="AX975" i="1"/>
  <c r="AM236" i="1"/>
  <c r="BI236" i="1" s="1"/>
  <c r="AZ236" i="1"/>
  <c r="AK1004" i="1"/>
  <c r="BG1004" i="1" s="1"/>
  <c r="AX1004" i="1"/>
  <c r="AM777" i="1"/>
  <c r="BI777" i="1" s="1"/>
  <c r="AZ777" i="1"/>
  <c r="AK809" i="1"/>
  <c r="BG809" i="1" s="1"/>
  <c r="AX809" i="1"/>
  <c r="AK168" i="1"/>
  <c r="BG168" i="1" s="1"/>
  <c r="AX168" i="1"/>
  <c r="AK567" i="1"/>
  <c r="BG567" i="1" s="1"/>
  <c r="AX567" i="1"/>
  <c r="AM724" i="1"/>
  <c r="BI724" i="1" s="1"/>
  <c r="AZ724" i="1"/>
  <c r="AK933" i="1"/>
  <c r="BG933" i="1" s="1"/>
  <c r="AX933" i="1"/>
  <c r="AK867" i="1"/>
  <c r="BG867" i="1" s="1"/>
  <c r="AX867" i="1"/>
  <c r="AK483" i="1"/>
  <c r="BG483" i="1" s="1"/>
  <c r="AX483" i="1"/>
  <c r="AM593" i="1"/>
  <c r="BI593" i="1" s="1"/>
  <c r="AZ593" i="1"/>
  <c r="AM1217" i="1"/>
  <c r="BI1217" i="1" s="1"/>
  <c r="AZ1217" i="1"/>
  <c r="AX1122" i="1"/>
  <c r="AK1122" i="1"/>
  <c r="BG1122" i="1" s="1"/>
  <c r="AK354" i="1"/>
  <c r="BG354" i="1" s="1"/>
  <c r="AX354" i="1"/>
  <c r="AM895" i="1"/>
  <c r="BI895" i="1" s="1"/>
  <c r="AZ895" i="1"/>
  <c r="AM127" i="1"/>
  <c r="BI127" i="1" s="1"/>
  <c r="AZ127" i="1"/>
  <c r="AK1105" i="1"/>
  <c r="BG1105" i="1" s="1"/>
  <c r="AX1105" i="1"/>
  <c r="AK977" i="1"/>
  <c r="BG977" i="1" s="1"/>
  <c r="AX977" i="1"/>
  <c r="AK849" i="1"/>
  <c r="BG849" i="1" s="1"/>
  <c r="AX849" i="1"/>
  <c r="AK721" i="1"/>
  <c r="BG721" i="1" s="1"/>
  <c r="AX721" i="1"/>
  <c r="AK593" i="1"/>
  <c r="BG593" i="1" s="1"/>
  <c r="AX593" i="1"/>
  <c r="AK465" i="1"/>
  <c r="BG465" i="1" s="1"/>
  <c r="AX465" i="1"/>
  <c r="AK337" i="1"/>
  <c r="BG337" i="1" s="1"/>
  <c r="AX337" i="1"/>
  <c r="AZ622" i="1"/>
  <c r="AM622" i="1"/>
  <c r="BI622" i="1" s="1"/>
  <c r="AM238" i="1"/>
  <c r="BI238" i="1" s="1"/>
  <c r="AZ238" i="1"/>
  <c r="AZ110" i="1"/>
  <c r="AM110" i="1"/>
  <c r="BI110" i="1" s="1"/>
  <c r="AK1199" i="1"/>
  <c r="BG1199" i="1" s="1"/>
  <c r="AX1199" i="1"/>
  <c r="AK559" i="1"/>
  <c r="BG559" i="1" s="1"/>
  <c r="AX559" i="1"/>
  <c r="AM1228" i="1"/>
  <c r="BI1228" i="1" s="1"/>
  <c r="AZ1228" i="1"/>
  <c r="AM1100" i="1"/>
  <c r="BI1100" i="1" s="1"/>
  <c r="AZ1100" i="1"/>
  <c r="AM972" i="1"/>
  <c r="BI972" i="1" s="1"/>
  <c r="AZ972" i="1"/>
  <c r="AM844" i="1"/>
  <c r="BI844" i="1" s="1"/>
  <c r="AZ844" i="1"/>
  <c r="AK830" i="1"/>
  <c r="BG830" i="1" s="1"/>
  <c r="AX830" i="1"/>
  <c r="AK702" i="1"/>
  <c r="BG702" i="1" s="1"/>
  <c r="AX702" i="1"/>
  <c r="AK574" i="1"/>
  <c r="BG574" i="1" s="1"/>
  <c r="AX574" i="1"/>
  <c r="AK446" i="1"/>
  <c r="BG446" i="1" s="1"/>
  <c r="AX446" i="1"/>
  <c r="AK318" i="1"/>
  <c r="BG318" i="1" s="1"/>
  <c r="AX318" i="1"/>
  <c r="AM1243" i="1"/>
  <c r="BI1243" i="1" s="1"/>
  <c r="AZ1243" i="1"/>
  <c r="AM1115" i="1"/>
  <c r="BI1115" i="1" s="1"/>
  <c r="AZ1115" i="1"/>
  <c r="AM987" i="1"/>
  <c r="BI987" i="1" s="1"/>
  <c r="AZ987" i="1"/>
  <c r="AM859" i="1"/>
  <c r="BI859" i="1" s="1"/>
  <c r="AZ859" i="1"/>
  <c r="AM731" i="1"/>
  <c r="BI731" i="1" s="1"/>
  <c r="AZ731" i="1"/>
  <c r="AM475" i="1"/>
  <c r="BI475" i="1" s="1"/>
  <c r="AZ475" i="1"/>
  <c r="AM219" i="1"/>
  <c r="BI219" i="1" s="1"/>
  <c r="AZ219" i="1"/>
  <c r="AK1213" i="1"/>
  <c r="BG1213" i="1" s="1"/>
  <c r="AX1213" i="1"/>
  <c r="AK1085" i="1"/>
  <c r="BG1085" i="1" s="1"/>
  <c r="AX1085" i="1"/>
  <c r="AK829" i="1"/>
  <c r="BG829" i="1" s="1"/>
  <c r="AX829" i="1"/>
  <c r="AK701" i="1"/>
  <c r="BG701" i="1" s="1"/>
  <c r="AX701" i="1"/>
  <c r="AK573" i="1"/>
  <c r="BG573" i="1" s="1"/>
  <c r="AX573" i="1"/>
  <c r="AK445" i="1"/>
  <c r="BG445" i="1" s="1"/>
  <c r="AX445" i="1"/>
  <c r="AK317" i="1"/>
  <c r="BG317" i="1" s="1"/>
  <c r="AX317" i="1"/>
  <c r="AM730" i="1"/>
  <c r="BI730" i="1" s="1"/>
  <c r="AZ730" i="1"/>
  <c r="AM602" i="1"/>
  <c r="BI602" i="1" s="1"/>
  <c r="AZ602" i="1"/>
  <c r="AM90" i="1"/>
  <c r="BI90" i="1" s="1"/>
  <c r="AZ90" i="1"/>
  <c r="AX844" i="1"/>
  <c r="AK844" i="1"/>
  <c r="BG844" i="1" s="1"/>
  <c r="AX716" i="1"/>
  <c r="AK716" i="1"/>
  <c r="BG716" i="1" s="1"/>
  <c r="AX460" i="1"/>
  <c r="AK460" i="1"/>
  <c r="BG460" i="1" s="1"/>
  <c r="AK332" i="1"/>
  <c r="BG332" i="1" s="1"/>
  <c r="AX332" i="1"/>
  <c r="AM1001" i="1"/>
  <c r="BI1001" i="1" s="1"/>
  <c r="AZ1001" i="1"/>
  <c r="AK843" i="1"/>
  <c r="BG843" i="1" s="1"/>
  <c r="AX843" i="1"/>
  <c r="AK715" i="1"/>
  <c r="BG715" i="1" s="1"/>
  <c r="AX715" i="1"/>
  <c r="AX587" i="1"/>
  <c r="AK587" i="1"/>
  <c r="BG587" i="1" s="1"/>
  <c r="AK331" i="1"/>
  <c r="BG331" i="1" s="1"/>
  <c r="AX331" i="1"/>
  <c r="AM1256" i="1"/>
  <c r="BI1256" i="1" s="1"/>
  <c r="AZ1256" i="1"/>
  <c r="AM1128" i="1"/>
  <c r="BI1128" i="1" s="1"/>
  <c r="AZ1128" i="1"/>
  <c r="AZ1000" i="1"/>
  <c r="AM1000" i="1"/>
  <c r="BI1000" i="1" s="1"/>
  <c r="AZ872" i="1"/>
  <c r="AM872" i="1"/>
  <c r="BI872" i="1" s="1"/>
  <c r="AK954" i="1"/>
  <c r="BG954" i="1" s="1"/>
  <c r="AX954" i="1"/>
  <c r="AK186" i="1"/>
  <c r="BG186" i="1" s="1"/>
  <c r="AX186" i="1"/>
  <c r="AM599" i="1"/>
  <c r="BI599" i="1" s="1"/>
  <c r="AZ599" i="1"/>
  <c r="N66" i="3"/>
  <c r="R66" i="3"/>
  <c r="R40" i="3"/>
  <c r="N40" i="3"/>
  <c r="Q40" i="3" s="1"/>
  <c r="N53" i="3"/>
  <c r="R53" i="3"/>
  <c r="AK905" i="1"/>
  <c r="BG905" i="1" s="1"/>
  <c r="AX905" i="1"/>
  <c r="AM1190" i="1"/>
  <c r="BI1190" i="1" s="1"/>
  <c r="AZ1190" i="1"/>
  <c r="AM1062" i="1"/>
  <c r="BI1062" i="1" s="1"/>
  <c r="AZ1062" i="1"/>
  <c r="AM38" i="1"/>
  <c r="BI38" i="1" s="1"/>
  <c r="AZ38" i="1"/>
  <c r="AK648" i="1"/>
  <c r="BG648" i="1" s="1"/>
  <c r="AX648" i="1"/>
  <c r="AM1061" i="1"/>
  <c r="BI1061" i="1" s="1"/>
  <c r="AZ1061" i="1"/>
  <c r="AK535" i="1"/>
  <c r="BG535" i="1" s="1"/>
  <c r="AX535" i="1"/>
  <c r="AM1204" i="1"/>
  <c r="BI1204" i="1" s="1"/>
  <c r="AZ1204" i="1"/>
  <c r="AM1076" i="1"/>
  <c r="BI1076" i="1" s="1"/>
  <c r="AZ1076" i="1"/>
  <c r="AM1075" i="1"/>
  <c r="BI1075" i="1" s="1"/>
  <c r="AZ1075" i="1"/>
  <c r="AM691" i="1"/>
  <c r="BI691" i="1" s="1"/>
  <c r="AZ691" i="1"/>
  <c r="AK901" i="1"/>
  <c r="BG901" i="1" s="1"/>
  <c r="AX901" i="1"/>
  <c r="AM1186" i="1"/>
  <c r="BI1186" i="1" s="1"/>
  <c r="AZ1186" i="1"/>
  <c r="AM1058" i="1"/>
  <c r="BI1058" i="1" s="1"/>
  <c r="AZ1058" i="1"/>
  <c r="AX323" i="1"/>
  <c r="AK323" i="1"/>
  <c r="BG323" i="1" s="1"/>
  <c r="AM1248" i="1"/>
  <c r="BI1248" i="1" s="1"/>
  <c r="AZ1248" i="1"/>
  <c r="AK836" i="1"/>
  <c r="BG836" i="1" s="1"/>
  <c r="AX836" i="1"/>
  <c r="AK740" i="1"/>
  <c r="BG740" i="1" s="1"/>
  <c r="AX740" i="1"/>
  <c r="AK340" i="1"/>
  <c r="BG340" i="1" s="1"/>
  <c r="AX340" i="1"/>
  <c r="AM1120" i="1"/>
  <c r="BI1120" i="1" s="1"/>
  <c r="AZ1120" i="1"/>
  <c r="AM992" i="1"/>
  <c r="BI992" i="1" s="1"/>
  <c r="AZ992" i="1"/>
  <c r="AM864" i="1"/>
  <c r="BI864" i="1" s="1"/>
  <c r="AZ864" i="1"/>
  <c r="AM480" i="1"/>
  <c r="BI480" i="1" s="1"/>
  <c r="AZ480" i="1"/>
  <c r="AK1282" i="1"/>
  <c r="BG1282" i="1" s="1"/>
  <c r="AX1282" i="1"/>
  <c r="AK900" i="1"/>
  <c r="BG900" i="1" s="1"/>
  <c r="AX900" i="1"/>
  <c r="AK1266" i="1"/>
  <c r="BG1266" i="1" s="1"/>
  <c r="AX1266" i="1"/>
  <c r="AM1277" i="1"/>
  <c r="BI1277" i="1" s="1"/>
  <c r="AZ1277" i="1"/>
  <c r="AK719" i="1"/>
  <c r="BG719" i="1" s="1"/>
  <c r="AX719" i="1"/>
  <c r="N67" i="3"/>
  <c r="Q67" i="3" s="1"/>
  <c r="R67" i="3"/>
  <c r="AX552" i="1"/>
  <c r="AK552" i="1"/>
  <c r="BG552" i="1" s="1"/>
  <c r="AM340" i="1"/>
  <c r="BI340" i="1" s="1"/>
  <c r="AZ340" i="1"/>
  <c r="AK822" i="1"/>
  <c r="BG822" i="1" s="1"/>
  <c r="AX822" i="1"/>
  <c r="AM1107" i="1"/>
  <c r="BI1107" i="1" s="1"/>
  <c r="AZ1107" i="1"/>
  <c r="AM962" i="1"/>
  <c r="BI962" i="1" s="1"/>
  <c r="AZ962" i="1"/>
  <c r="AK626" i="1"/>
  <c r="BG626" i="1" s="1"/>
  <c r="AX626" i="1"/>
  <c r="AK1250" i="1"/>
  <c r="BG1250" i="1" s="1"/>
  <c r="AX1250" i="1"/>
  <c r="AK994" i="1"/>
  <c r="BG994" i="1" s="1"/>
  <c r="AX994" i="1"/>
  <c r="AX610" i="1"/>
  <c r="AK610" i="1"/>
  <c r="BG610" i="1" s="1"/>
  <c r="AM1279" i="1"/>
  <c r="BI1279" i="1" s="1"/>
  <c r="AZ1279" i="1"/>
  <c r="AM1007" i="1"/>
  <c r="BI1007" i="1" s="1"/>
  <c r="AZ1007" i="1"/>
  <c r="AM239" i="1"/>
  <c r="BI239" i="1" s="1"/>
  <c r="AZ239" i="1"/>
  <c r="AM1246" i="1"/>
  <c r="BI1246" i="1" s="1"/>
  <c r="AZ1246" i="1"/>
  <c r="AM1118" i="1"/>
  <c r="BI1118" i="1" s="1"/>
  <c r="AZ1118" i="1"/>
  <c r="AM990" i="1"/>
  <c r="BI990" i="1" s="1"/>
  <c r="AZ990" i="1"/>
  <c r="AM862" i="1"/>
  <c r="BI862" i="1" s="1"/>
  <c r="AZ862" i="1"/>
  <c r="AK1216" i="1"/>
  <c r="BG1216" i="1" s="1"/>
  <c r="AX1216" i="1"/>
  <c r="AK1088" i="1"/>
  <c r="BG1088" i="1" s="1"/>
  <c r="AX1088" i="1"/>
  <c r="AK960" i="1"/>
  <c r="BG960" i="1" s="1"/>
  <c r="AX960" i="1"/>
  <c r="AK832" i="1"/>
  <c r="BG832" i="1" s="1"/>
  <c r="AX832" i="1"/>
  <c r="AK704" i="1"/>
  <c r="BG704" i="1" s="1"/>
  <c r="AX704" i="1"/>
  <c r="AX576" i="1"/>
  <c r="AK576" i="1"/>
  <c r="BG576" i="1" s="1"/>
  <c r="AX448" i="1"/>
  <c r="AK448" i="1"/>
  <c r="BG448" i="1" s="1"/>
  <c r="AM1245" i="1"/>
  <c r="BI1245" i="1" s="1"/>
  <c r="AZ1245" i="1"/>
  <c r="AM1117" i="1"/>
  <c r="BI1117" i="1" s="1"/>
  <c r="AZ1117" i="1"/>
  <c r="AM989" i="1"/>
  <c r="BI989" i="1" s="1"/>
  <c r="AZ989" i="1"/>
  <c r="AM861" i="1"/>
  <c r="BI861" i="1" s="1"/>
  <c r="AZ861" i="1"/>
  <c r="AM733" i="1"/>
  <c r="BI733" i="1" s="1"/>
  <c r="AZ733" i="1"/>
  <c r="AM349" i="1"/>
  <c r="BI349" i="1" s="1"/>
  <c r="AZ349" i="1"/>
  <c r="AZ221" i="1"/>
  <c r="AM221" i="1"/>
  <c r="BI221" i="1" s="1"/>
  <c r="AK1071" i="1"/>
  <c r="BG1071" i="1" s="1"/>
  <c r="AX1071" i="1"/>
  <c r="AK815" i="1"/>
  <c r="BG815" i="1" s="1"/>
  <c r="AX815" i="1"/>
  <c r="AK687" i="1"/>
  <c r="BG687" i="1" s="1"/>
  <c r="AX687" i="1"/>
  <c r="AK431" i="1"/>
  <c r="BG431" i="1" s="1"/>
  <c r="AX431" i="1"/>
  <c r="AM460" i="1"/>
  <c r="BI460" i="1" s="1"/>
  <c r="AZ460" i="1"/>
  <c r="AK1198" i="1"/>
  <c r="BG1198" i="1" s="1"/>
  <c r="AX1198" i="1"/>
  <c r="AK1070" i="1"/>
  <c r="BG1070" i="1" s="1"/>
  <c r="AX1070" i="1"/>
  <c r="AM75" i="1"/>
  <c r="BI75" i="1" s="1"/>
  <c r="AZ75" i="1"/>
  <c r="AX941" i="1"/>
  <c r="AK941" i="1"/>
  <c r="BG941" i="1" s="1"/>
  <c r="AK301" i="1"/>
  <c r="BG301" i="1" s="1"/>
  <c r="AX301" i="1"/>
  <c r="AM1226" i="1"/>
  <c r="BI1226" i="1" s="1"/>
  <c r="AZ1226" i="1"/>
  <c r="AM1098" i="1"/>
  <c r="BI1098" i="1" s="1"/>
  <c r="AZ1098" i="1"/>
  <c r="AM970" i="1"/>
  <c r="BI970" i="1" s="1"/>
  <c r="AZ970" i="1"/>
  <c r="AM842" i="1"/>
  <c r="BI842" i="1" s="1"/>
  <c r="AZ842" i="1"/>
  <c r="AM714" i="1"/>
  <c r="BI714" i="1" s="1"/>
  <c r="AZ714" i="1"/>
  <c r="AK1228" i="1"/>
  <c r="BG1228" i="1" s="1"/>
  <c r="AX1228" i="1"/>
  <c r="AK1100" i="1"/>
  <c r="BG1100" i="1" s="1"/>
  <c r="AX1100" i="1"/>
  <c r="AK972" i="1"/>
  <c r="BG972" i="1" s="1"/>
  <c r="AX972" i="1"/>
  <c r="AK588" i="1"/>
  <c r="BG588" i="1" s="1"/>
  <c r="AX588" i="1"/>
  <c r="AM1257" i="1"/>
  <c r="BI1257" i="1" s="1"/>
  <c r="AZ1257" i="1"/>
  <c r="AM1129" i="1"/>
  <c r="BI1129" i="1" s="1"/>
  <c r="AZ1129" i="1"/>
  <c r="AM873" i="1"/>
  <c r="BI873" i="1" s="1"/>
  <c r="AZ873" i="1"/>
  <c r="AM489" i="1"/>
  <c r="BI489" i="1" s="1"/>
  <c r="AZ489" i="1"/>
  <c r="AK1227" i="1"/>
  <c r="BG1227" i="1" s="1"/>
  <c r="AX1227" i="1"/>
  <c r="AK1099" i="1"/>
  <c r="BG1099" i="1" s="1"/>
  <c r="AX1099" i="1"/>
  <c r="AK971" i="1"/>
  <c r="BG971" i="1" s="1"/>
  <c r="AX971" i="1"/>
  <c r="AK459" i="1"/>
  <c r="BG459" i="1" s="1"/>
  <c r="AX459" i="1"/>
  <c r="AK75" i="1"/>
  <c r="BG75" i="1" s="1"/>
  <c r="AX75" i="1"/>
  <c r="AM488" i="1"/>
  <c r="BI488" i="1" s="1"/>
  <c r="AZ488" i="1"/>
  <c r="AM232" i="1"/>
  <c r="BI232" i="1" s="1"/>
  <c r="AZ232" i="1"/>
  <c r="AK1210" i="1"/>
  <c r="BG1210" i="1" s="1"/>
  <c r="AX1210" i="1"/>
  <c r="AK1082" i="1"/>
  <c r="BG1082" i="1" s="1"/>
  <c r="AX1082" i="1"/>
  <c r="AK826" i="1"/>
  <c r="BG826" i="1" s="1"/>
  <c r="AX826" i="1"/>
  <c r="AK698" i="1"/>
  <c r="BG698" i="1" s="1"/>
  <c r="AX698" i="1"/>
  <c r="AK442" i="1"/>
  <c r="BG442" i="1" s="1"/>
  <c r="AX442" i="1"/>
  <c r="AM1239" i="1"/>
  <c r="BI1239" i="1" s="1"/>
  <c r="AZ1239" i="1"/>
  <c r="AM1111" i="1"/>
  <c r="BI1111" i="1" s="1"/>
  <c r="AZ1111" i="1"/>
  <c r="AM983" i="1"/>
  <c r="BI983" i="1" s="1"/>
  <c r="AZ983" i="1"/>
  <c r="AM855" i="1"/>
  <c r="BI855" i="1" s="1"/>
  <c r="AZ855" i="1"/>
  <c r="AM727" i="1"/>
  <c r="BI727" i="1" s="1"/>
  <c r="AZ727" i="1"/>
  <c r="R45" i="3"/>
  <c r="N45" i="3"/>
  <c r="Q45" i="3" s="1"/>
  <c r="R48" i="3"/>
  <c r="N48" i="3"/>
  <c r="Q48" i="3" s="1"/>
  <c r="R74" i="3"/>
  <c r="N74" i="3"/>
  <c r="Q74" i="3" s="1"/>
  <c r="AK1289" i="1"/>
  <c r="BG1289" i="1" s="1"/>
  <c r="AX1289" i="1"/>
  <c r="AK1161" i="1"/>
  <c r="BG1161" i="1" s="1"/>
  <c r="AX1161" i="1"/>
  <c r="AK1033" i="1"/>
  <c r="BG1033" i="1" s="1"/>
  <c r="AX1033" i="1"/>
  <c r="AK777" i="1"/>
  <c r="BG777" i="1" s="1"/>
  <c r="AX777" i="1"/>
  <c r="AK649" i="1"/>
  <c r="BG649" i="1" s="1"/>
  <c r="AX649" i="1"/>
  <c r="AK521" i="1"/>
  <c r="BG521" i="1" s="1"/>
  <c r="AX521" i="1"/>
  <c r="AK393" i="1"/>
  <c r="BG393" i="1" s="1"/>
  <c r="AX393" i="1"/>
  <c r="AM934" i="1"/>
  <c r="BI934" i="1" s="1"/>
  <c r="AZ934" i="1"/>
  <c r="AZ806" i="1"/>
  <c r="AM806" i="1"/>
  <c r="BI806" i="1" s="1"/>
  <c r="AM678" i="1"/>
  <c r="BI678" i="1" s="1"/>
  <c r="AZ678" i="1"/>
  <c r="AK1288" i="1"/>
  <c r="BG1288" i="1" s="1"/>
  <c r="AX1288" i="1"/>
  <c r="AK1160" i="1"/>
  <c r="BG1160" i="1" s="1"/>
  <c r="AX1160" i="1"/>
  <c r="AX1032" i="1"/>
  <c r="AK1032" i="1"/>
  <c r="BG1032" i="1" s="1"/>
  <c r="AK904" i="1"/>
  <c r="BG904" i="1" s="1"/>
  <c r="AX904" i="1"/>
  <c r="AK776" i="1"/>
  <c r="BG776" i="1" s="1"/>
  <c r="AX776" i="1"/>
  <c r="AK520" i="1"/>
  <c r="BG520" i="1" s="1"/>
  <c r="AX520" i="1"/>
  <c r="AK392" i="1"/>
  <c r="BG392" i="1" s="1"/>
  <c r="AX392" i="1"/>
  <c r="AM1189" i="1"/>
  <c r="BI1189" i="1" s="1"/>
  <c r="AZ1189" i="1"/>
  <c r="AM933" i="1"/>
  <c r="BI933" i="1" s="1"/>
  <c r="AZ933" i="1"/>
  <c r="AM677" i="1"/>
  <c r="BI677" i="1" s="1"/>
  <c r="AZ677" i="1"/>
  <c r="AK1303" i="1"/>
  <c r="BG1303" i="1" s="1"/>
  <c r="AX1303" i="1"/>
  <c r="AK1175" i="1"/>
  <c r="BG1175" i="1" s="1"/>
  <c r="AX1175" i="1"/>
  <c r="AK1047" i="1"/>
  <c r="BG1047" i="1" s="1"/>
  <c r="AX1047" i="1"/>
  <c r="AK919" i="1"/>
  <c r="BG919" i="1" s="1"/>
  <c r="AX919" i="1"/>
  <c r="AK791" i="1"/>
  <c r="BG791" i="1" s="1"/>
  <c r="AX791" i="1"/>
  <c r="AK663" i="1"/>
  <c r="BG663" i="1" s="1"/>
  <c r="AX663" i="1"/>
  <c r="AK407" i="1"/>
  <c r="BG407" i="1" s="1"/>
  <c r="AX407" i="1"/>
  <c r="AM948" i="1"/>
  <c r="BI948" i="1" s="1"/>
  <c r="AZ948" i="1"/>
  <c r="AK1302" i="1"/>
  <c r="BG1302" i="1" s="1"/>
  <c r="AX1302" i="1"/>
  <c r="AK1174" i="1"/>
  <c r="BG1174" i="1" s="1"/>
  <c r="AX1174" i="1"/>
  <c r="AX1046" i="1"/>
  <c r="AK1046" i="1"/>
  <c r="BG1046" i="1" s="1"/>
  <c r="AK918" i="1"/>
  <c r="BG918" i="1" s="1"/>
  <c r="AX918" i="1"/>
  <c r="AK790" i="1"/>
  <c r="BG790" i="1" s="1"/>
  <c r="AX790" i="1"/>
  <c r="AK662" i="1"/>
  <c r="BG662" i="1" s="1"/>
  <c r="AX662" i="1"/>
  <c r="AK534" i="1"/>
  <c r="BG534" i="1" s="1"/>
  <c r="AX534" i="1"/>
  <c r="AK406" i="1"/>
  <c r="BG406" i="1" s="1"/>
  <c r="AX406" i="1"/>
  <c r="AM1203" i="1"/>
  <c r="BI1203" i="1" s="1"/>
  <c r="AZ1203" i="1"/>
  <c r="AM947" i="1"/>
  <c r="BI947" i="1" s="1"/>
  <c r="AZ947" i="1"/>
  <c r="AZ819" i="1"/>
  <c r="AM819" i="1"/>
  <c r="BI819" i="1" s="1"/>
  <c r="AM435" i="1"/>
  <c r="BI435" i="1" s="1"/>
  <c r="AZ435" i="1"/>
  <c r="AM307" i="1"/>
  <c r="BI307" i="1" s="1"/>
  <c r="AZ307" i="1"/>
  <c r="AK1285" i="1"/>
  <c r="BG1285" i="1" s="1"/>
  <c r="AX1285" i="1"/>
  <c r="AK1157" i="1"/>
  <c r="BG1157" i="1" s="1"/>
  <c r="AX1157" i="1"/>
  <c r="AK1029" i="1"/>
  <c r="BG1029" i="1" s="1"/>
  <c r="AX1029" i="1"/>
  <c r="AK773" i="1"/>
  <c r="BG773" i="1" s="1"/>
  <c r="AX773" i="1"/>
  <c r="AK645" i="1"/>
  <c r="BG645" i="1" s="1"/>
  <c r="AX645" i="1"/>
  <c r="AK389" i="1"/>
  <c r="BG389" i="1" s="1"/>
  <c r="AX389" i="1"/>
  <c r="AK261" i="1"/>
  <c r="BG261" i="1" s="1"/>
  <c r="AX261" i="1"/>
  <c r="AX133" i="1"/>
  <c r="AK133" i="1"/>
  <c r="BG133" i="1" s="1"/>
  <c r="AM930" i="1"/>
  <c r="BI930" i="1" s="1"/>
  <c r="AZ930" i="1"/>
  <c r="AM802" i="1"/>
  <c r="BI802" i="1" s="1"/>
  <c r="AZ802" i="1"/>
  <c r="AM674" i="1"/>
  <c r="BI674" i="1" s="1"/>
  <c r="AZ674" i="1"/>
  <c r="AK1091" i="1"/>
  <c r="BG1091" i="1" s="1"/>
  <c r="AX1091" i="1"/>
  <c r="AK963" i="1"/>
  <c r="BG963" i="1" s="1"/>
  <c r="AX963" i="1"/>
  <c r="AK835" i="1"/>
  <c r="BG835" i="1" s="1"/>
  <c r="AX835" i="1"/>
  <c r="AK707" i="1"/>
  <c r="BG707" i="1" s="1"/>
  <c r="AX707" i="1"/>
  <c r="AK579" i="1"/>
  <c r="BG579" i="1" s="1"/>
  <c r="AX579" i="1"/>
  <c r="AK451" i="1"/>
  <c r="BG451" i="1" s="1"/>
  <c r="AX451" i="1"/>
  <c r="AK1236" i="1"/>
  <c r="BG1236" i="1" s="1"/>
  <c r="AX1236" i="1"/>
  <c r="AK948" i="1"/>
  <c r="BG948" i="1" s="1"/>
  <c r="AX948" i="1"/>
  <c r="AK500" i="1"/>
  <c r="BG500" i="1" s="1"/>
  <c r="AX500" i="1"/>
  <c r="AK132" i="1"/>
  <c r="BG132" i="1" s="1"/>
  <c r="AX132" i="1"/>
  <c r="AM929" i="1"/>
  <c r="BI929" i="1" s="1"/>
  <c r="AZ929" i="1"/>
  <c r="AX1172" i="1"/>
  <c r="AK1172" i="1"/>
  <c r="BG1172" i="1" s="1"/>
  <c r="AK452" i="1"/>
  <c r="BG452" i="1" s="1"/>
  <c r="AX452" i="1"/>
  <c r="AM913" i="1"/>
  <c r="BI913" i="1" s="1"/>
  <c r="AZ913" i="1"/>
  <c r="AM545" i="1"/>
  <c r="BI545" i="1" s="1"/>
  <c r="AZ545" i="1"/>
  <c r="AK1268" i="1"/>
  <c r="BG1268" i="1" s="1"/>
  <c r="AX1268" i="1"/>
  <c r="AM1233" i="1"/>
  <c r="BI1233" i="1" s="1"/>
  <c r="AZ1233" i="1"/>
  <c r="AM801" i="1"/>
  <c r="BI801" i="1" s="1"/>
  <c r="AZ801" i="1"/>
  <c r="AM224" i="1"/>
  <c r="BI224" i="1" s="1"/>
  <c r="AZ224" i="1"/>
  <c r="AM1281" i="1"/>
  <c r="BI1281" i="1" s="1"/>
  <c r="AZ1281" i="1"/>
  <c r="AK1154" i="1"/>
  <c r="BG1154" i="1" s="1"/>
  <c r="AX1154" i="1"/>
  <c r="AX1265" i="1"/>
  <c r="AK1265" i="1"/>
  <c r="BG1265" i="1" s="1"/>
  <c r="AM1294" i="1"/>
  <c r="BI1294" i="1" s="1"/>
  <c r="AZ1294" i="1"/>
  <c r="AK747" i="1"/>
  <c r="BG747" i="1" s="1"/>
  <c r="AX747" i="1"/>
  <c r="AX346" i="1"/>
  <c r="AK346" i="1"/>
  <c r="BG346" i="1" s="1"/>
  <c r="AM1222" i="1"/>
  <c r="BI1222" i="1" s="1"/>
  <c r="AZ1222" i="1"/>
  <c r="AK424" i="1"/>
  <c r="BG424" i="1" s="1"/>
  <c r="AX424" i="1"/>
  <c r="AK421" i="1"/>
  <c r="BG421" i="1" s="1"/>
  <c r="AX421" i="1"/>
  <c r="AM893" i="1"/>
  <c r="BI893" i="1" s="1"/>
  <c r="AZ893" i="1"/>
  <c r="AX591" i="1"/>
  <c r="AK591" i="1"/>
  <c r="BG591" i="1" s="1"/>
  <c r="AM1258" i="1"/>
  <c r="BI1258" i="1" s="1"/>
  <c r="AZ1258" i="1"/>
  <c r="AM119" i="1"/>
  <c r="BI119" i="1" s="1"/>
  <c r="AZ119" i="1"/>
  <c r="AK936" i="1"/>
  <c r="BG936" i="1" s="1"/>
  <c r="AX936" i="1"/>
  <c r="AK754" i="1"/>
  <c r="BG754" i="1" s="1"/>
  <c r="AX754" i="1"/>
  <c r="AX866" i="1"/>
  <c r="AK866" i="1"/>
  <c r="BG866" i="1" s="1"/>
  <c r="AX482" i="1"/>
  <c r="AK482" i="1"/>
  <c r="BG482" i="1" s="1"/>
  <c r="AM1151" i="1"/>
  <c r="BI1151" i="1" s="1"/>
  <c r="AZ1151" i="1"/>
  <c r="AM511" i="1"/>
  <c r="BI511" i="1" s="1"/>
  <c r="AZ511" i="1"/>
  <c r="AK1234" i="1"/>
  <c r="BG1234" i="1" s="1"/>
  <c r="AX1234" i="1"/>
  <c r="AX1106" i="1"/>
  <c r="AK1106" i="1"/>
  <c r="BG1106" i="1" s="1"/>
  <c r="AX978" i="1"/>
  <c r="AK978" i="1"/>
  <c r="BG978" i="1" s="1"/>
  <c r="AK850" i="1"/>
  <c r="BG850" i="1" s="1"/>
  <c r="AX850" i="1"/>
  <c r="AK722" i="1"/>
  <c r="BG722" i="1" s="1"/>
  <c r="AX722" i="1"/>
  <c r="AK594" i="1"/>
  <c r="BG594" i="1" s="1"/>
  <c r="AX594" i="1"/>
  <c r="AX466" i="1"/>
  <c r="AK466" i="1"/>
  <c r="BG466" i="1" s="1"/>
  <c r="AK338" i="1"/>
  <c r="BG338" i="1" s="1"/>
  <c r="AX338" i="1"/>
  <c r="AK82" i="1"/>
  <c r="BG82" i="1" s="1"/>
  <c r="AX82" i="1"/>
  <c r="AM1263" i="1"/>
  <c r="BI1263" i="1" s="1"/>
  <c r="AZ1263" i="1"/>
  <c r="AM1135" i="1"/>
  <c r="BI1135" i="1" s="1"/>
  <c r="AZ1135" i="1"/>
  <c r="AM879" i="1"/>
  <c r="BI879" i="1" s="1"/>
  <c r="AZ879" i="1"/>
  <c r="AM623" i="1"/>
  <c r="BI623" i="1" s="1"/>
  <c r="AZ623" i="1"/>
  <c r="AZ367" i="1"/>
  <c r="AM367" i="1"/>
  <c r="BI367" i="1" s="1"/>
  <c r="AK1217" i="1"/>
  <c r="BG1217" i="1" s="1"/>
  <c r="AX1217" i="1"/>
  <c r="AK1089" i="1"/>
  <c r="BG1089" i="1" s="1"/>
  <c r="AX1089" i="1"/>
  <c r="AK961" i="1"/>
  <c r="BG961" i="1" s="1"/>
  <c r="AX961" i="1"/>
  <c r="AK833" i="1"/>
  <c r="BG833" i="1" s="1"/>
  <c r="AX833" i="1"/>
  <c r="AK705" i="1"/>
  <c r="BG705" i="1" s="1"/>
  <c r="AX705" i="1"/>
  <c r="AK577" i="1"/>
  <c r="BG577" i="1" s="1"/>
  <c r="AX577" i="1"/>
  <c r="AK449" i="1"/>
  <c r="BG449" i="1" s="1"/>
  <c r="AX449" i="1"/>
  <c r="AK193" i="1"/>
  <c r="BG193" i="1" s="1"/>
  <c r="AX193" i="1"/>
  <c r="AZ734" i="1"/>
  <c r="AM734" i="1"/>
  <c r="BI734" i="1" s="1"/>
  <c r="AK543" i="1"/>
  <c r="BG543" i="1" s="1"/>
  <c r="AX543" i="1"/>
  <c r="AM1212" i="1"/>
  <c r="BI1212" i="1" s="1"/>
  <c r="AZ1212" i="1"/>
  <c r="AM1084" i="1"/>
  <c r="BI1084" i="1" s="1"/>
  <c r="AZ1084" i="1"/>
  <c r="AK942" i="1"/>
  <c r="BG942" i="1" s="1"/>
  <c r="AX942" i="1"/>
  <c r="AK814" i="1"/>
  <c r="BG814" i="1" s="1"/>
  <c r="AX814" i="1"/>
  <c r="AK686" i="1"/>
  <c r="BG686" i="1" s="1"/>
  <c r="AX686" i="1"/>
  <c r="AK558" i="1"/>
  <c r="BG558" i="1" s="1"/>
  <c r="AX558" i="1"/>
  <c r="AK430" i="1"/>
  <c r="BG430" i="1" s="1"/>
  <c r="AX430" i="1"/>
  <c r="AM1227" i="1"/>
  <c r="BI1227" i="1" s="1"/>
  <c r="AZ1227" i="1"/>
  <c r="AM1099" i="1"/>
  <c r="BI1099" i="1" s="1"/>
  <c r="AZ1099" i="1"/>
  <c r="AM971" i="1"/>
  <c r="BI971" i="1" s="1"/>
  <c r="AZ971" i="1"/>
  <c r="AM843" i="1"/>
  <c r="BI843" i="1" s="1"/>
  <c r="AZ843" i="1"/>
  <c r="AM331" i="1"/>
  <c r="BI331" i="1" s="1"/>
  <c r="AZ331" i="1"/>
  <c r="AX1197" i="1"/>
  <c r="AK1197" i="1"/>
  <c r="BG1197" i="1" s="1"/>
  <c r="AK1069" i="1"/>
  <c r="BG1069" i="1" s="1"/>
  <c r="AX1069" i="1"/>
  <c r="AK813" i="1"/>
  <c r="BG813" i="1" s="1"/>
  <c r="AX813" i="1"/>
  <c r="AK685" i="1"/>
  <c r="BG685" i="1" s="1"/>
  <c r="AX685" i="1"/>
  <c r="AK557" i="1"/>
  <c r="BG557" i="1" s="1"/>
  <c r="AX557" i="1"/>
  <c r="AK429" i="1"/>
  <c r="BG429" i="1" s="1"/>
  <c r="AX429" i="1"/>
  <c r="AK173" i="1"/>
  <c r="BG173" i="1" s="1"/>
  <c r="AX173" i="1"/>
  <c r="AZ458" i="1"/>
  <c r="AM458" i="1"/>
  <c r="BI458" i="1" s="1"/>
  <c r="AM330" i="1"/>
  <c r="BI330" i="1" s="1"/>
  <c r="AZ330" i="1"/>
  <c r="AX700" i="1"/>
  <c r="AK700" i="1"/>
  <c r="BG700" i="1" s="1"/>
  <c r="AX444" i="1"/>
  <c r="AK444" i="1"/>
  <c r="BG444" i="1" s="1"/>
  <c r="AK188" i="1"/>
  <c r="BG188" i="1" s="1"/>
  <c r="AX188" i="1"/>
  <c r="AK60" i="1"/>
  <c r="BG60" i="1" s="1"/>
  <c r="AX60" i="1"/>
  <c r="AM345" i="1"/>
  <c r="BI345" i="1" s="1"/>
  <c r="AZ345" i="1"/>
  <c r="AK699" i="1"/>
  <c r="BG699" i="1" s="1"/>
  <c r="AX699" i="1"/>
  <c r="AK443" i="1"/>
  <c r="BG443" i="1" s="1"/>
  <c r="AX443" i="1"/>
  <c r="AK187" i="1"/>
  <c r="BG187" i="1" s="1"/>
  <c r="AX187" i="1"/>
  <c r="AM1240" i="1"/>
  <c r="BI1240" i="1" s="1"/>
  <c r="AZ1240" i="1"/>
  <c r="AM1112" i="1"/>
  <c r="BI1112" i="1" s="1"/>
  <c r="AZ1112" i="1"/>
  <c r="AM984" i="1"/>
  <c r="BI984" i="1" s="1"/>
  <c r="AZ984" i="1"/>
  <c r="AM856" i="1"/>
  <c r="BI856" i="1" s="1"/>
  <c r="AZ856" i="1"/>
  <c r="AK1066" i="1"/>
  <c r="BG1066" i="1" s="1"/>
  <c r="AX1066" i="1"/>
  <c r="AK42" i="1"/>
  <c r="BG42" i="1" s="1"/>
  <c r="AX42" i="1"/>
  <c r="AZ455" i="1"/>
  <c r="AM455" i="1"/>
  <c r="BI455" i="1" s="1"/>
  <c r="N60" i="3"/>
  <c r="Q60" i="3" s="1"/>
  <c r="R60" i="3"/>
  <c r="N69" i="3"/>
  <c r="Q69" i="3" s="1"/>
  <c r="R69" i="3"/>
  <c r="N32" i="3"/>
  <c r="Q32" i="3" s="1"/>
  <c r="R32" i="3"/>
  <c r="AK889" i="1"/>
  <c r="BG889" i="1" s="1"/>
  <c r="AX889" i="1"/>
  <c r="AK249" i="1"/>
  <c r="BG249" i="1" s="1"/>
  <c r="AX249" i="1"/>
  <c r="AK121" i="1"/>
  <c r="BG121" i="1" s="1"/>
  <c r="AX121" i="1"/>
  <c r="AM1174" i="1"/>
  <c r="BI1174" i="1" s="1"/>
  <c r="AZ1174" i="1"/>
  <c r="AM1046" i="1"/>
  <c r="BI1046" i="1" s="1"/>
  <c r="AZ1046" i="1"/>
  <c r="AK632" i="1"/>
  <c r="BG632" i="1" s="1"/>
  <c r="AX632" i="1"/>
  <c r="AK248" i="1"/>
  <c r="BG248" i="1" s="1"/>
  <c r="AX248" i="1"/>
  <c r="AM1045" i="1"/>
  <c r="BI1045" i="1" s="1"/>
  <c r="AZ1045" i="1"/>
  <c r="AM1188" i="1"/>
  <c r="BI1188" i="1" s="1"/>
  <c r="AZ1188" i="1"/>
  <c r="AM1060" i="1"/>
  <c r="BI1060" i="1" s="1"/>
  <c r="AZ1060" i="1"/>
  <c r="AM1059" i="1"/>
  <c r="BI1059" i="1" s="1"/>
  <c r="AZ1059" i="1"/>
  <c r="AZ675" i="1"/>
  <c r="AM675" i="1"/>
  <c r="BI675" i="1" s="1"/>
  <c r="AM1170" i="1"/>
  <c r="BI1170" i="1" s="1"/>
  <c r="AZ1170" i="1"/>
  <c r="AM1042" i="1"/>
  <c r="BI1042" i="1" s="1"/>
  <c r="AZ1042" i="1"/>
  <c r="AK691" i="1"/>
  <c r="BG691" i="1" s="1"/>
  <c r="AX691" i="1"/>
  <c r="AM1232" i="1"/>
  <c r="BI1232" i="1" s="1"/>
  <c r="AZ1232" i="1"/>
  <c r="AK468" i="1"/>
  <c r="BG468" i="1" s="1"/>
  <c r="AX468" i="1"/>
  <c r="AX1156" i="1"/>
  <c r="AK1156" i="1"/>
  <c r="BG1156" i="1" s="1"/>
  <c r="AK420" i="1"/>
  <c r="BG420" i="1" s="1"/>
  <c r="AX420" i="1"/>
  <c r="AK692" i="1"/>
  <c r="BG692" i="1" s="1"/>
  <c r="AX692" i="1"/>
  <c r="AM1104" i="1"/>
  <c r="BI1104" i="1" s="1"/>
  <c r="AZ1104" i="1"/>
  <c r="AM976" i="1"/>
  <c r="BI976" i="1" s="1"/>
  <c r="AZ976" i="1"/>
  <c r="AM848" i="1"/>
  <c r="BI848" i="1" s="1"/>
  <c r="AZ848" i="1"/>
  <c r="AM720" i="1"/>
  <c r="BI720" i="1" s="1"/>
  <c r="AZ720" i="1"/>
  <c r="AM673" i="1"/>
  <c r="BI673" i="1" s="1"/>
  <c r="AZ673" i="1"/>
  <c r="AK386" i="1"/>
  <c r="BG386" i="1" s="1"/>
  <c r="AX386" i="1"/>
  <c r="AK1245" i="1"/>
  <c r="BG1245" i="1" s="1"/>
  <c r="AX1245" i="1"/>
  <c r="N54" i="3"/>
  <c r="Q54" i="3" s="1"/>
  <c r="R54" i="3"/>
  <c r="AM1094" i="1"/>
  <c r="BI1094" i="1" s="1"/>
  <c r="AZ1094" i="1"/>
  <c r="AM1024" i="1"/>
  <c r="BI1024" i="1" s="1"/>
  <c r="AZ1024" i="1"/>
  <c r="AK480" i="1"/>
  <c r="BG480" i="1" s="1"/>
  <c r="AX480" i="1"/>
  <c r="AK847" i="1"/>
  <c r="BG847" i="1" s="1"/>
  <c r="AX847" i="1"/>
  <c r="AM620" i="1"/>
  <c r="BI620" i="1" s="1"/>
  <c r="AZ620" i="1"/>
  <c r="AK205" i="1"/>
  <c r="BG205" i="1" s="1"/>
  <c r="AX205" i="1"/>
  <c r="AK1132" i="1"/>
  <c r="BG1132" i="1" s="1"/>
  <c r="AX1132" i="1"/>
  <c r="AZ1161" i="1"/>
  <c r="AM1161" i="1"/>
  <c r="BI1161" i="1" s="1"/>
  <c r="AK491" i="1"/>
  <c r="BG491" i="1" s="1"/>
  <c r="AX491" i="1"/>
  <c r="AM1271" i="1"/>
  <c r="BI1271" i="1" s="1"/>
  <c r="AZ1271" i="1"/>
  <c r="N27" i="3"/>
  <c r="R27" i="3"/>
  <c r="AK553" i="1"/>
  <c r="BG553" i="1" s="1"/>
  <c r="AX553" i="1"/>
  <c r="AK680" i="1"/>
  <c r="BG680" i="1" s="1"/>
  <c r="AX680" i="1"/>
  <c r="AM1093" i="1"/>
  <c r="BI1093" i="1" s="1"/>
  <c r="AZ1093" i="1"/>
  <c r="AK695" i="1"/>
  <c r="BG695" i="1" s="1"/>
  <c r="AX695" i="1"/>
  <c r="AM979" i="1"/>
  <c r="BI979" i="1" s="1"/>
  <c r="AZ979" i="1"/>
  <c r="AK677" i="1"/>
  <c r="BG677" i="1" s="1"/>
  <c r="AX677" i="1"/>
  <c r="AK355" i="1"/>
  <c r="BG355" i="1" s="1"/>
  <c r="AX355" i="1"/>
  <c r="AK1138" i="1"/>
  <c r="BG1138" i="1" s="1"/>
  <c r="AX1138" i="1"/>
  <c r="AX498" i="1"/>
  <c r="AK498" i="1"/>
  <c r="BG498" i="1" s="1"/>
  <c r="AM1167" i="1"/>
  <c r="BI1167" i="1" s="1"/>
  <c r="AZ1167" i="1"/>
  <c r="R12" i="3"/>
  <c r="N12" i="3"/>
  <c r="Q12" i="3" s="1"/>
  <c r="AX738" i="1"/>
  <c r="AK738" i="1"/>
  <c r="BG738" i="1" s="1"/>
  <c r="AK578" i="1"/>
  <c r="BG578" i="1" s="1"/>
  <c r="AX578" i="1"/>
  <c r="AM991" i="1"/>
  <c r="BI991" i="1" s="1"/>
  <c r="AZ991" i="1"/>
  <c r="AM1230" i="1"/>
  <c r="BI1230" i="1" s="1"/>
  <c r="AZ1230" i="1"/>
  <c r="AM1102" i="1"/>
  <c r="BI1102" i="1" s="1"/>
  <c r="AZ1102" i="1"/>
  <c r="AM974" i="1"/>
  <c r="BI974" i="1" s="1"/>
  <c r="AZ974" i="1"/>
  <c r="AM846" i="1"/>
  <c r="BI846" i="1" s="1"/>
  <c r="AZ846" i="1"/>
  <c r="AM718" i="1"/>
  <c r="BI718" i="1" s="1"/>
  <c r="AZ718" i="1"/>
  <c r="AM334" i="1"/>
  <c r="BI334" i="1" s="1"/>
  <c r="AZ334" i="1"/>
  <c r="AK1200" i="1"/>
  <c r="BG1200" i="1" s="1"/>
  <c r="AX1200" i="1"/>
  <c r="AK1072" i="1"/>
  <c r="BG1072" i="1" s="1"/>
  <c r="AX1072" i="1"/>
  <c r="AK944" i="1"/>
  <c r="BG944" i="1" s="1"/>
  <c r="AX944" i="1"/>
  <c r="AX816" i="1"/>
  <c r="AK816" i="1"/>
  <c r="BG816" i="1" s="1"/>
  <c r="AX688" i="1"/>
  <c r="AK688" i="1"/>
  <c r="BG688" i="1" s="1"/>
  <c r="AK560" i="1"/>
  <c r="BG560" i="1" s="1"/>
  <c r="AX560" i="1"/>
  <c r="AK432" i="1"/>
  <c r="BG432" i="1" s="1"/>
  <c r="AX432" i="1"/>
  <c r="AK304" i="1"/>
  <c r="BG304" i="1" s="1"/>
  <c r="AX304" i="1"/>
  <c r="AK48" i="1"/>
  <c r="BG48" i="1" s="1"/>
  <c r="AX48" i="1"/>
  <c r="AM1229" i="1"/>
  <c r="BI1229" i="1" s="1"/>
  <c r="AZ1229" i="1"/>
  <c r="AM1101" i="1"/>
  <c r="BI1101" i="1" s="1"/>
  <c r="AZ1101" i="1"/>
  <c r="AM973" i="1"/>
  <c r="BI973" i="1" s="1"/>
  <c r="AZ973" i="1"/>
  <c r="AM845" i="1"/>
  <c r="BI845" i="1" s="1"/>
  <c r="AZ845" i="1"/>
  <c r="AM717" i="1"/>
  <c r="BI717" i="1" s="1"/>
  <c r="AZ717" i="1"/>
  <c r="AM461" i="1"/>
  <c r="BI461" i="1" s="1"/>
  <c r="AZ461" i="1"/>
  <c r="AK1183" i="1"/>
  <c r="BG1183" i="1" s="1"/>
  <c r="AX1183" i="1"/>
  <c r="AK1055" i="1"/>
  <c r="BG1055" i="1" s="1"/>
  <c r="AX1055" i="1"/>
  <c r="AX927" i="1"/>
  <c r="AK927" i="1"/>
  <c r="BG927" i="1" s="1"/>
  <c r="AK799" i="1"/>
  <c r="BG799" i="1" s="1"/>
  <c r="AX799" i="1"/>
  <c r="AK671" i="1"/>
  <c r="BG671" i="1" s="1"/>
  <c r="AX671" i="1"/>
  <c r="AK415" i="1"/>
  <c r="BG415" i="1" s="1"/>
  <c r="AX415" i="1"/>
  <c r="AM956" i="1"/>
  <c r="BI956" i="1" s="1"/>
  <c r="AZ956" i="1"/>
  <c r="AZ700" i="1"/>
  <c r="AM700" i="1"/>
  <c r="BI700" i="1" s="1"/>
  <c r="AZ188" i="1"/>
  <c r="AM188" i="1"/>
  <c r="BI188" i="1" s="1"/>
  <c r="AK1054" i="1"/>
  <c r="BG1054" i="1" s="1"/>
  <c r="AX1054" i="1"/>
  <c r="AM1083" i="1"/>
  <c r="BI1083" i="1" s="1"/>
  <c r="AZ1083" i="1"/>
  <c r="AM955" i="1"/>
  <c r="BI955" i="1" s="1"/>
  <c r="AZ955" i="1"/>
  <c r="AZ699" i="1"/>
  <c r="AM699" i="1"/>
  <c r="BI699" i="1" s="1"/>
  <c r="AM187" i="1"/>
  <c r="BI187" i="1" s="1"/>
  <c r="AZ187" i="1"/>
  <c r="AX925" i="1"/>
  <c r="AK925" i="1"/>
  <c r="BG925" i="1" s="1"/>
  <c r="AX285" i="1"/>
  <c r="AK285" i="1"/>
  <c r="BG285" i="1" s="1"/>
  <c r="AM1210" i="1"/>
  <c r="BI1210" i="1" s="1"/>
  <c r="AZ1210" i="1"/>
  <c r="AZ1082" i="1"/>
  <c r="AM1082" i="1"/>
  <c r="BI1082" i="1" s="1"/>
  <c r="AK1212" i="1"/>
  <c r="BG1212" i="1" s="1"/>
  <c r="AX1212" i="1"/>
  <c r="AK1084" i="1"/>
  <c r="BG1084" i="1" s="1"/>
  <c r="AX1084" i="1"/>
  <c r="AK956" i="1"/>
  <c r="BG956" i="1" s="1"/>
  <c r="AX956" i="1"/>
  <c r="AX828" i="1"/>
  <c r="AK828" i="1"/>
  <c r="BG828" i="1" s="1"/>
  <c r="AK572" i="1"/>
  <c r="BG572" i="1" s="1"/>
  <c r="AX572" i="1"/>
  <c r="AM1241" i="1"/>
  <c r="BI1241" i="1" s="1"/>
  <c r="AZ1241" i="1"/>
  <c r="AM1113" i="1"/>
  <c r="BI1113" i="1" s="1"/>
  <c r="AZ1113" i="1"/>
  <c r="AM985" i="1"/>
  <c r="BI985" i="1" s="1"/>
  <c r="AZ985" i="1"/>
  <c r="AM857" i="1"/>
  <c r="BI857" i="1" s="1"/>
  <c r="AZ857" i="1"/>
  <c r="AM729" i="1"/>
  <c r="BI729" i="1" s="1"/>
  <c r="AZ729" i="1"/>
  <c r="AM601" i="1"/>
  <c r="BI601" i="1" s="1"/>
  <c r="AZ601" i="1"/>
  <c r="AX1211" i="1"/>
  <c r="AK1211" i="1"/>
  <c r="BG1211" i="1" s="1"/>
  <c r="AK1083" i="1"/>
  <c r="BG1083" i="1" s="1"/>
  <c r="AX1083" i="1"/>
  <c r="AK955" i="1"/>
  <c r="BG955" i="1" s="1"/>
  <c r="AX955" i="1"/>
  <c r="AK827" i="1"/>
  <c r="BG827" i="1" s="1"/>
  <c r="AX827" i="1"/>
  <c r="AK571" i="1"/>
  <c r="BG571" i="1" s="1"/>
  <c r="AX571" i="1"/>
  <c r="AM728" i="1"/>
  <c r="BI728" i="1" s="1"/>
  <c r="AZ728" i="1"/>
  <c r="AM472" i="1"/>
  <c r="BI472" i="1" s="1"/>
  <c r="AZ472" i="1"/>
  <c r="AM88" i="1"/>
  <c r="BI88" i="1" s="1"/>
  <c r="AZ88" i="1"/>
  <c r="AK1194" i="1"/>
  <c r="BG1194" i="1" s="1"/>
  <c r="AX1194" i="1"/>
  <c r="AK938" i="1"/>
  <c r="BG938" i="1" s="1"/>
  <c r="AX938" i="1"/>
  <c r="AK810" i="1"/>
  <c r="BG810" i="1" s="1"/>
  <c r="AX810" i="1"/>
  <c r="AK682" i="1"/>
  <c r="BG682" i="1" s="1"/>
  <c r="AX682" i="1"/>
  <c r="AK554" i="1"/>
  <c r="BG554" i="1" s="1"/>
  <c r="AX554" i="1"/>
  <c r="AK426" i="1"/>
  <c r="BG426" i="1" s="1"/>
  <c r="AX426" i="1"/>
  <c r="AM1223" i="1"/>
  <c r="BI1223" i="1" s="1"/>
  <c r="AZ1223" i="1"/>
  <c r="AM1095" i="1"/>
  <c r="BI1095" i="1" s="1"/>
  <c r="AZ1095" i="1"/>
  <c r="AM967" i="1"/>
  <c r="BI967" i="1" s="1"/>
  <c r="AZ967" i="1"/>
  <c r="AM583" i="1"/>
  <c r="BI583" i="1" s="1"/>
  <c r="AZ583" i="1"/>
  <c r="AM327" i="1"/>
  <c r="BI327" i="1" s="1"/>
  <c r="AZ327" i="1"/>
  <c r="AM71" i="1"/>
  <c r="BI71" i="1" s="1"/>
  <c r="AZ71" i="1"/>
  <c r="N61" i="3"/>
  <c r="Q61" i="3" s="1"/>
  <c r="R61" i="3"/>
  <c r="R22" i="3"/>
  <c r="N22" i="3"/>
  <c r="Q22" i="3" s="1"/>
  <c r="R43" i="3"/>
  <c r="N43" i="3"/>
  <c r="Q43" i="3" s="1"/>
  <c r="AK1273" i="1"/>
  <c r="BG1273" i="1" s="1"/>
  <c r="AX1273" i="1"/>
  <c r="AK1145" i="1"/>
  <c r="BG1145" i="1" s="1"/>
  <c r="AX1145" i="1"/>
  <c r="AK1017" i="1"/>
  <c r="BG1017" i="1" s="1"/>
  <c r="AX1017" i="1"/>
  <c r="AK761" i="1"/>
  <c r="BG761" i="1" s="1"/>
  <c r="AX761" i="1"/>
  <c r="AK633" i="1"/>
  <c r="BG633" i="1" s="1"/>
  <c r="AX633" i="1"/>
  <c r="AK505" i="1"/>
  <c r="BG505" i="1" s="1"/>
  <c r="AX505" i="1"/>
  <c r="AK377" i="1"/>
  <c r="BG377" i="1" s="1"/>
  <c r="AX377" i="1"/>
  <c r="AM1302" i="1"/>
  <c r="BI1302" i="1" s="1"/>
  <c r="AZ1302" i="1"/>
  <c r="AM918" i="1"/>
  <c r="BI918" i="1" s="1"/>
  <c r="AZ918" i="1"/>
  <c r="AM534" i="1"/>
  <c r="BI534" i="1" s="1"/>
  <c r="AZ534" i="1"/>
  <c r="AM278" i="1"/>
  <c r="BI278" i="1" s="1"/>
  <c r="AZ278" i="1"/>
  <c r="AK1272" i="1"/>
  <c r="BG1272" i="1" s="1"/>
  <c r="AX1272" i="1"/>
  <c r="AX1144" i="1"/>
  <c r="AK1144" i="1"/>
  <c r="BG1144" i="1" s="1"/>
  <c r="AK1016" i="1"/>
  <c r="BG1016" i="1" s="1"/>
  <c r="AX1016" i="1"/>
  <c r="AX888" i="1"/>
  <c r="AK888" i="1"/>
  <c r="BG888" i="1" s="1"/>
  <c r="AK760" i="1"/>
  <c r="BG760" i="1" s="1"/>
  <c r="AX760" i="1"/>
  <c r="AX504" i="1"/>
  <c r="AK504" i="1"/>
  <c r="BG504" i="1" s="1"/>
  <c r="AK376" i="1"/>
  <c r="BG376" i="1" s="1"/>
  <c r="AX376" i="1"/>
  <c r="AM1301" i="1"/>
  <c r="BI1301" i="1" s="1"/>
  <c r="AZ1301" i="1"/>
  <c r="AM1173" i="1"/>
  <c r="BI1173" i="1" s="1"/>
  <c r="AZ1173" i="1"/>
  <c r="AM917" i="1"/>
  <c r="BI917" i="1" s="1"/>
  <c r="AZ917" i="1"/>
  <c r="AZ533" i="1"/>
  <c r="AM533" i="1"/>
  <c r="BI533" i="1" s="1"/>
  <c r="AM149" i="1"/>
  <c r="BI149" i="1" s="1"/>
  <c r="AZ149" i="1"/>
  <c r="AK1287" i="1"/>
  <c r="BG1287" i="1" s="1"/>
  <c r="AX1287" i="1"/>
  <c r="AK1159" i="1"/>
  <c r="BG1159" i="1" s="1"/>
  <c r="AX1159" i="1"/>
  <c r="AK1031" i="1"/>
  <c r="BG1031" i="1" s="1"/>
  <c r="AX1031" i="1"/>
  <c r="AK903" i="1"/>
  <c r="BG903" i="1" s="1"/>
  <c r="AX903" i="1"/>
  <c r="AK775" i="1"/>
  <c r="BG775" i="1" s="1"/>
  <c r="AX775" i="1"/>
  <c r="AK647" i="1"/>
  <c r="BG647" i="1" s="1"/>
  <c r="AX647" i="1"/>
  <c r="AK391" i="1"/>
  <c r="BG391" i="1" s="1"/>
  <c r="AX391" i="1"/>
  <c r="AM932" i="1"/>
  <c r="BI932" i="1" s="1"/>
  <c r="AZ932" i="1"/>
  <c r="AM804" i="1"/>
  <c r="BI804" i="1" s="1"/>
  <c r="AZ804" i="1"/>
  <c r="AM548" i="1"/>
  <c r="BI548" i="1" s="1"/>
  <c r="AZ548" i="1"/>
  <c r="AM420" i="1"/>
  <c r="BI420" i="1" s="1"/>
  <c r="AZ420" i="1"/>
  <c r="AK1286" i="1"/>
  <c r="BG1286" i="1" s="1"/>
  <c r="AX1286" i="1"/>
  <c r="AK1158" i="1"/>
  <c r="BG1158" i="1" s="1"/>
  <c r="AX1158" i="1"/>
  <c r="AK1030" i="1"/>
  <c r="BG1030" i="1" s="1"/>
  <c r="AX1030" i="1"/>
  <c r="AK902" i="1"/>
  <c r="BG902" i="1" s="1"/>
  <c r="AX902" i="1"/>
  <c r="AK774" i="1"/>
  <c r="BG774" i="1" s="1"/>
  <c r="AX774" i="1"/>
  <c r="AK646" i="1"/>
  <c r="BG646" i="1" s="1"/>
  <c r="AX646" i="1"/>
  <c r="AK390" i="1"/>
  <c r="BG390" i="1" s="1"/>
  <c r="AX390" i="1"/>
  <c r="AM1187" i="1"/>
  <c r="BI1187" i="1" s="1"/>
  <c r="AZ1187" i="1"/>
  <c r="AM931" i="1"/>
  <c r="BI931" i="1" s="1"/>
  <c r="AZ931" i="1"/>
  <c r="AM803" i="1"/>
  <c r="BI803" i="1" s="1"/>
  <c r="AZ803" i="1"/>
  <c r="AM35" i="1"/>
  <c r="BI35" i="1" s="1"/>
  <c r="AZ35" i="1"/>
  <c r="AK1269" i="1"/>
  <c r="BG1269" i="1" s="1"/>
  <c r="AX1269" i="1"/>
  <c r="AK1141" i="1"/>
  <c r="BG1141" i="1" s="1"/>
  <c r="AX1141" i="1"/>
  <c r="AK1013" i="1"/>
  <c r="BG1013" i="1" s="1"/>
  <c r="AX1013" i="1"/>
  <c r="AK885" i="1"/>
  <c r="BG885" i="1" s="1"/>
  <c r="AX885" i="1"/>
  <c r="AX757" i="1"/>
  <c r="AK757" i="1"/>
  <c r="BG757" i="1" s="1"/>
  <c r="AK629" i="1"/>
  <c r="BG629" i="1" s="1"/>
  <c r="AX629" i="1"/>
  <c r="AK501" i="1"/>
  <c r="BG501" i="1" s="1"/>
  <c r="AX501" i="1"/>
  <c r="AK373" i="1"/>
  <c r="BG373" i="1" s="1"/>
  <c r="AX373" i="1"/>
  <c r="AX245" i="1"/>
  <c r="AK245" i="1"/>
  <c r="BG245" i="1" s="1"/>
  <c r="AM1298" i="1"/>
  <c r="BI1298" i="1" s="1"/>
  <c r="AZ1298" i="1"/>
  <c r="AM914" i="1"/>
  <c r="BI914" i="1" s="1"/>
  <c r="AZ914" i="1"/>
  <c r="AM530" i="1"/>
  <c r="BI530" i="1" s="1"/>
  <c r="AZ530" i="1"/>
  <c r="AK1203" i="1"/>
  <c r="BG1203" i="1" s="1"/>
  <c r="AX1203" i="1"/>
  <c r="AK1075" i="1"/>
  <c r="BG1075" i="1" s="1"/>
  <c r="AX1075" i="1"/>
  <c r="AK947" i="1"/>
  <c r="BG947" i="1" s="1"/>
  <c r="AX947" i="1"/>
  <c r="AK819" i="1"/>
  <c r="BG819" i="1" s="1"/>
  <c r="AX819" i="1"/>
  <c r="AK563" i="1"/>
  <c r="BG563" i="1" s="1"/>
  <c r="AX563" i="1"/>
  <c r="AK435" i="1"/>
  <c r="BG435" i="1" s="1"/>
  <c r="AX435" i="1"/>
  <c r="AK307" i="1"/>
  <c r="BG307" i="1" s="1"/>
  <c r="AX307" i="1"/>
  <c r="AK1220" i="1"/>
  <c r="BG1220" i="1" s="1"/>
  <c r="AX1220" i="1"/>
  <c r="AK884" i="1"/>
  <c r="BG884" i="1" s="1"/>
  <c r="AX884" i="1"/>
  <c r="AM881" i="1"/>
  <c r="BI881" i="1" s="1"/>
  <c r="AZ881" i="1"/>
  <c r="AK804" i="1"/>
  <c r="BG804" i="1" s="1"/>
  <c r="AX804" i="1"/>
  <c r="AM865" i="1"/>
  <c r="BI865" i="1" s="1"/>
  <c r="AZ865" i="1"/>
  <c r="AM194" i="1"/>
  <c r="BI194" i="1" s="1"/>
  <c r="AZ194" i="1"/>
  <c r="AK1108" i="1"/>
  <c r="BG1108" i="1" s="1"/>
  <c r="AX1108" i="1"/>
  <c r="AM1137" i="1"/>
  <c r="BI1137" i="1" s="1"/>
  <c r="AZ1137" i="1"/>
  <c r="AM769" i="1"/>
  <c r="BI769" i="1" s="1"/>
  <c r="AZ769" i="1"/>
  <c r="AM592" i="1"/>
  <c r="BI592" i="1" s="1"/>
  <c r="AZ592" i="1"/>
  <c r="AM1297" i="1"/>
  <c r="BI1297" i="1" s="1"/>
  <c r="AZ1297" i="1"/>
  <c r="AZ393" i="1"/>
  <c r="AM393" i="1"/>
  <c r="BI393" i="1" s="1"/>
  <c r="AK474" i="1"/>
  <c r="BG474" i="1" s="1"/>
  <c r="AX474" i="1"/>
  <c r="AK1065" i="1"/>
  <c r="BG1065" i="1" s="1"/>
  <c r="AX1065" i="1"/>
  <c r="AK808" i="1"/>
  <c r="BG808" i="1" s="1"/>
  <c r="AX808" i="1"/>
  <c r="AM852" i="1"/>
  <c r="BI852" i="1" s="1"/>
  <c r="AZ852" i="1"/>
  <c r="AK334" i="1"/>
  <c r="BG334" i="1" s="1"/>
  <c r="AX334" i="1"/>
  <c r="AM1002" i="1"/>
  <c r="BI1002" i="1" s="1"/>
  <c r="AZ1002" i="1"/>
  <c r="AM70" i="1"/>
  <c r="BI70" i="1" s="1"/>
  <c r="AZ70" i="1"/>
  <c r="AM479" i="1"/>
  <c r="BI479" i="1" s="1"/>
  <c r="AZ479" i="1"/>
  <c r="AM462" i="1"/>
  <c r="BI462" i="1" s="1"/>
  <c r="AZ462" i="1"/>
  <c r="AM1085" i="1"/>
  <c r="BI1085" i="1" s="1"/>
  <c r="AZ1085" i="1"/>
  <c r="AM957" i="1"/>
  <c r="BI957" i="1" s="1"/>
  <c r="AZ957" i="1"/>
  <c r="AM701" i="1"/>
  <c r="BI701" i="1" s="1"/>
  <c r="AZ701" i="1"/>
  <c r="AM189" i="1"/>
  <c r="BI189" i="1" s="1"/>
  <c r="AZ189" i="1"/>
  <c r="AK527" i="1"/>
  <c r="BG527" i="1" s="1"/>
  <c r="AX527" i="1"/>
  <c r="AK399" i="1"/>
  <c r="BG399" i="1" s="1"/>
  <c r="AX399" i="1"/>
  <c r="AK15" i="1"/>
  <c r="BG15" i="1" s="1"/>
  <c r="AX15" i="1"/>
  <c r="AM1196" i="1"/>
  <c r="BI1196" i="1" s="1"/>
  <c r="AZ1196" i="1"/>
  <c r="AM1068" i="1"/>
  <c r="BI1068" i="1" s="1"/>
  <c r="AZ1068" i="1"/>
  <c r="AM940" i="1"/>
  <c r="BI940" i="1" s="1"/>
  <c r="AZ940" i="1"/>
  <c r="AM172" i="1"/>
  <c r="BI172" i="1" s="1"/>
  <c r="AZ172" i="1"/>
  <c r="AK1310" i="1"/>
  <c r="BG1310" i="1" s="1"/>
  <c r="AX1310" i="1"/>
  <c r="AK1182" i="1"/>
  <c r="BG1182" i="1" s="1"/>
  <c r="AX1182" i="1"/>
  <c r="AK926" i="1"/>
  <c r="BG926" i="1" s="1"/>
  <c r="AX926" i="1"/>
  <c r="AK798" i="1"/>
  <c r="BG798" i="1" s="1"/>
  <c r="AX798" i="1"/>
  <c r="AK670" i="1"/>
  <c r="BG670" i="1" s="1"/>
  <c r="AX670" i="1"/>
  <c r="AX542" i="1"/>
  <c r="AK542" i="1"/>
  <c r="BG542" i="1" s="1"/>
  <c r="AK414" i="1"/>
  <c r="BG414" i="1" s="1"/>
  <c r="AX414" i="1"/>
  <c r="AM1211" i="1"/>
  <c r="BI1211" i="1" s="1"/>
  <c r="AZ1211" i="1"/>
  <c r="AK1309" i="1"/>
  <c r="BG1309" i="1" s="1"/>
  <c r="AX1309" i="1"/>
  <c r="AK1181" i="1"/>
  <c r="BG1181" i="1" s="1"/>
  <c r="AX1181" i="1"/>
  <c r="AX1053" i="1"/>
  <c r="AK1053" i="1"/>
  <c r="BG1053" i="1" s="1"/>
  <c r="AK797" i="1"/>
  <c r="BG797" i="1" s="1"/>
  <c r="AX797" i="1"/>
  <c r="AK669" i="1"/>
  <c r="BG669" i="1" s="1"/>
  <c r="AX669" i="1"/>
  <c r="AK541" i="1"/>
  <c r="BG541" i="1" s="1"/>
  <c r="AX541" i="1"/>
  <c r="AK413" i="1"/>
  <c r="BG413" i="1" s="1"/>
  <c r="AX413" i="1"/>
  <c r="AM954" i="1"/>
  <c r="BI954" i="1" s="1"/>
  <c r="AZ954" i="1"/>
  <c r="AM826" i="1"/>
  <c r="BI826" i="1" s="1"/>
  <c r="AZ826" i="1"/>
  <c r="AM698" i="1"/>
  <c r="BI698" i="1" s="1"/>
  <c r="AZ698" i="1"/>
  <c r="AM570" i="1"/>
  <c r="BI570" i="1" s="1"/>
  <c r="AZ570" i="1"/>
  <c r="AK940" i="1"/>
  <c r="BG940" i="1" s="1"/>
  <c r="AX940" i="1"/>
  <c r="AX812" i="1"/>
  <c r="AK812" i="1"/>
  <c r="BG812" i="1" s="1"/>
  <c r="AX684" i="1"/>
  <c r="AK684" i="1"/>
  <c r="BG684" i="1" s="1"/>
  <c r="AX428" i="1"/>
  <c r="AK428" i="1"/>
  <c r="BG428" i="1" s="1"/>
  <c r="AM457" i="1"/>
  <c r="BI457" i="1" s="1"/>
  <c r="AZ457" i="1"/>
  <c r="AK811" i="1"/>
  <c r="BG811" i="1" s="1"/>
  <c r="AX811" i="1"/>
  <c r="AK683" i="1"/>
  <c r="BG683" i="1" s="1"/>
  <c r="AX683" i="1"/>
  <c r="AK427" i="1"/>
  <c r="BG427" i="1" s="1"/>
  <c r="AX427" i="1"/>
  <c r="AK299" i="1"/>
  <c r="BG299" i="1" s="1"/>
  <c r="AX299" i="1"/>
  <c r="AM1224" i="1"/>
  <c r="BI1224" i="1" s="1"/>
  <c r="AZ1224" i="1"/>
  <c r="AM1096" i="1"/>
  <c r="BI1096" i="1" s="1"/>
  <c r="AZ1096" i="1"/>
  <c r="AZ968" i="1"/>
  <c r="AM968" i="1"/>
  <c r="BI968" i="1" s="1"/>
  <c r="AK1050" i="1"/>
  <c r="BG1050" i="1" s="1"/>
  <c r="AX1050" i="1"/>
  <c r="AM1079" i="1"/>
  <c r="BI1079" i="1" s="1"/>
  <c r="AZ1079" i="1"/>
  <c r="R44" i="3"/>
  <c r="N44" i="3"/>
  <c r="Q44" i="3" s="1"/>
  <c r="R17" i="3"/>
  <c r="N17" i="3"/>
  <c r="N59" i="3"/>
  <c r="Q59" i="3" s="1"/>
  <c r="R59" i="3"/>
  <c r="AM1158" i="1"/>
  <c r="BI1158" i="1" s="1"/>
  <c r="AZ1158" i="1"/>
  <c r="AM1030" i="1"/>
  <c r="BI1030" i="1" s="1"/>
  <c r="AZ1030" i="1"/>
  <c r="AM902" i="1"/>
  <c r="BI902" i="1" s="1"/>
  <c r="AZ902" i="1"/>
  <c r="AK744" i="1"/>
  <c r="BG744" i="1" s="1"/>
  <c r="AX744" i="1"/>
  <c r="AK488" i="1"/>
  <c r="BG488" i="1" s="1"/>
  <c r="AX488" i="1"/>
  <c r="AM1029" i="1"/>
  <c r="BI1029" i="1" s="1"/>
  <c r="AZ1029" i="1"/>
  <c r="AK1271" i="1"/>
  <c r="BG1271" i="1" s="1"/>
  <c r="AX1271" i="1"/>
  <c r="AM1172" i="1"/>
  <c r="BI1172" i="1" s="1"/>
  <c r="AZ1172" i="1"/>
  <c r="AM1044" i="1"/>
  <c r="BI1044" i="1" s="1"/>
  <c r="AZ1044" i="1"/>
  <c r="AM1043" i="1"/>
  <c r="BI1043" i="1" s="1"/>
  <c r="AZ1043" i="1"/>
  <c r="AM1282" i="1"/>
  <c r="BI1282" i="1" s="1"/>
  <c r="AZ1282" i="1"/>
  <c r="AM1154" i="1"/>
  <c r="BI1154" i="1" s="1"/>
  <c r="AZ1154" i="1"/>
  <c r="AM1026" i="1"/>
  <c r="BI1026" i="1" s="1"/>
  <c r="AZ1026" i="1"/>
  <c r="AM898" i="1"/>
  <c r="BI898" i="1" s="1"/>
  <c r="AZ898" i="1"/>
  <c r="AK419" i="1"/>
  <c r="BG419" i="1" s="1"/>
  <c r="AX419" i="1"/>
  <c r="AM1216" i="1"/>
  <c r="BI1216" i="1" s="1"/>
  <c r="AZ1216" i="1"/>
  <c r="AM1089" i="1"/>
  <c r="BI1089" i="1" s="1"/>
  <c r="AZ1089" i="1"/>
  <c r="AM1088" i="1"/>
  <c r="BI1088" i="1" s="1"/>
  <c r="AZ1088" i="1"/>
  <c r="AM1004" i="1"/>
  <c r="BI1004" i="1" s="1"/>
  <c r="AZ1004" i="1"/>
  <c r="AM1275" i="1"/>
  <c r="BI1275" i="1" s="1"/>
  <c r="AZ1275" i="1"/>
  <c r="AK1117" i="1"/>
  <c r="BG1117" i="1" s="1"/>
  <c r="AX1117" i="1"/>
  <c r="AZ581" i="1"/>
  <c r="AM581" i="1"/>
  <c r="BI581" i="1" s="1"/>
  <c r="AM640" i="1"/>
  <c r="BI640" i="1" s="1"/>
  <c r="AZ640" i="1"/>
  <c r="AK992" i="1"/>
  <c r="BG992" i="1" s="1"/>
  <c r="AX992" i="1"/>
  <c r="AM1130" i="1"/>
  <c r="BI1130" i="1" s="1"/>
  <c r="AZ1130" i="1"/>
  <c r="AM776" i="1"/>
  <c r="BI776" i="1" s="1"/>
  <c r="AZ776" i="1"/>
  <c r="AK986" i="1"/>
  <c r="BG986" i="1" s="1"/>
  <c r="AX986" i="1"/>
  <c r="AX1078" i="1"/>
  <c r="AK1078" i="1"/>
  <c r="BG1078" i="1" s="1"/>
  <c r="AX1090" i="1"/>
  <c r="AK1090" i="1"/>
  <c r="BG1090" i="1" s="1"/>
  <c r="AK945" i="1"/>
  <c r="BG945" i="1" s="1"/>
  <c r="AX945" i="1"/>
  <c r="AM1214" i="1"/>
  <c r="BI1214" i="1" s="1"/>
  <c r="AZ1214" i="1"/>
  <c r="AZ1086" i="1"/>
  <c r="AM1086" i="1"/>
  <c r="BI1086" i="1" s="1"/>
  <c r="AK1184" i="1"/>
  <c r="BG1184" i="1" s="1"/>
  <c r="AX1184" i="1"/>
  <c r="AK1056" i="1"/>
  <c r="BG1056" i="1" s="1"/>
  <c r="AX1056" i="1"/>
  <c r="AK928" i="1"/>
  <c r="BG928" i="1" s="1"/>
  <c r="AX928" i="1"/>
  <c r="AK800" i="1"/>
  <c r="BG800" i="1" s="1"/>
  <c r="AX800" i="1"/>
  <c r="AK672" i="1"/>
  <c r="BG672" i="1" s="1"/>
  <c r="AX672" i="1"/>
  <c r="AK544" i="1"/>
  <c r="BG544" i="1" s="1"/>
  <c r="AX544" i="1"/>
  <c r="AX416" i="1"/>
  <c r="AK416" i="1"/>
  <c r="BG416" i="1" s="1"/>
  <c r="AM1213" i="1"/>
  <c r="BI1213" i="1" s="1"/>
  <c r="AZ1213" i="1"/>
  <c r="AM573" i="1"/>
  <c r="BI573" i="1" s="1"/>
  <c r="AZ573" i="1"/>
  <c r="AK1295" i="1"/>
  <c r="BG1295" i="1" s="1"/>
  <c r="AX1295" i="1"/>
  <c r="AK1167" i="1"/>
  <c r="BG1167" i="1" s="1"/>
  <c r="AX1167" i="1"/>
  <c r="AK1039" i="1"/>
  <c r="BG1039" i="1" s="1"/>
  <c r="AX1039" i="1"/>
  <c r="AK911" i="1"/>
  <c r="BG911" i="1" s="1"/>
  <c r="AX911" i="1"/>
  <c r="AK783" i="1"/>
  <c r="BG783" i="1" s="1"/>
  <c r="AX783" i="1"/>
  <c r="AK655" i="1"/>
  <c r="BG655" i="1" s="1"/>
  <c r="AX655" i="1"/>
  <c r="AK1038" i="1"/>
  <c r="BG1038" i="1" s="1"/>
  <c r="AX1038" i="1"/>
  <c r="AK398" i="1"/>
  <c r="BG398" i="1" s="1"/>
  <c r="AX398" i="1"/>
  <c r="AM1067" i="1"/>
  <c r="BI1067" i="1" s="1"/>
  <c r="AZ1067" i="1"/>
  <c r="AX909" i="1"/>
  <c r="AK909" i="1"/>
  <c r="BG909" i="1" s="1"/>
  <c r="AK397" i="1"/>
  <c r="BG397" i="1" s="1"/>
  <c r="AX397" i="1"/>
  <c r="AM1194" i="1"/>
  <c r="BI1194" i="1" s="1"/>
  <c r="AZ1194" i="1"/>
  <c r="AZ1066" i="1"/>
  <c r="AM1066" i="1"/>
  <c r="BI1066" i="1" s="1"/>
  <c r="AM170" i="1"/>
  <c r="BI170" i="1" s="1"/>
  <c r="AZ170" i="1"/>
  <c r="AK1196" i="1"/>
  <c r="BG1196" i="1" s="1"/>
  <c r="AX1196" i="1"/>
  <c r="AK1068" i="1"/>
  <c r="BG1068" i="1" s="1"/>
  <c r="AX1068" i="1"/>
  <c r="AX556" i="1"/>
  <c r="AK556" i="1"/>
  <c r="BG556" i="1" s="1"/>
  <c r="AZ1225" i="1"/>
  <c r="AM1225" i="1"/>
  <c r="BI1225" i="1" s="1"/>
  <c r="AZ1097" i="1"/>
  <c r="AM1097" i="1"/>
  <c r="BI1097" i="1" s="1"/>
  <c r="AM969" i="1"/>
  <c r="BI969" i="1" s="1"/>
  <c r="AZ969" i="1"/>
  <c r="AM713" i="1"/>
  <c r="BI713" i="1" s="1"/>
  <c r="AZ713" i="1"/>
  <c r="AK1195" i="1"/>
  <c r="BG1195" i="1" s="1"/>
  <c r="AX1195" i="1"/>
  <c r="AK1067" i="1"/>
  <c r="BG1067" i="1" s="1"/>
  <c r="AX1067" i="1"/>
  <c r="AK939" i="1"/>
  <c r="BG939" i="1" s="1"/>
  <c r="AX939" i="1"/>
  <c r="AK555" i="1"/>
  <c r="BG555" i="1" s="1"/>
  <c r="AX555" i="1"/>
  <c r="AM456" i="1"/>
  <c r="BI456" i="1" s="1"/>
  <c r="AZ456" i="1"/>
  <c r="AZ72" i="1"/>
  <c r="AM72" i="1"/>
  <c r="BI72" i="1" s="1"/>
  <c r="AK1306" i="1"/>
  <c r="BG1306" i="1" s="1"/>
  <c r="AX1306" i="1"/>
  <c r="AK1178" i="1"/>
  <c r="BG1178" i="1" s="1"/>
  <c r="AX1178" i="1"/>
  <c r="AX922" i="1"/>
  <c r="AK922" i="1"/>
  <c r="BG922" i="1" s="1"/>
  <c r="AK794" i="1"/>
  <c r="BG794" i="1" s="1"/>
  <c r="AX794" i="1"/>
  <c r="AK666" i="1"/>
  <c r="BG666" i="1" s="1"/>
  <c r="AX666" i="1"/>
  <c r="AK538" i="1"/>
  <c r="BG538" i="1" s="1"/>
  <c r="AX538" i="1"/>
  <c r="AK410" i="1"/>
  <c r="BG410" i="1" s="1"/>
  <c r="AX410" i="1"/>
  <c r="AM1207" i="1"/>
  <c r="BI1207" i="1" s="1"/>
  <c r="AZ1207" i="1"/>
  <c r="AM951" i="1"/>
  <c r="BI951" i="1" s="1"/>
  <c r="AZ951" i="1"/>
  <c r="AM55" i="1"/>
  <c r="BI55" i="1" s="1"/>
  <c r="AZ55" i="1"/>
  <c r="R19" i="3"/>
  <c r="N19" i="3"/>
  <c r="Q19" i="3" s="1"/>
  <c r="R41" i="3"/>
  <c r="N41" i="3"/>
  <c r="Q41" i="3" s="1"/>
  <c r="R79" i="3"/>
  <c r="N79" i="3"/>
  <c r="AK1257" i="1"/>
  <c r="BG1257" i="1" s="1"/>
  <c r="AX1257" i="1"/>
  <c r="AX1129" i="1"/>
  <c r="AK1129" i="1"/>
  <c r="BG1129" i="1" s="1"/>
  <c r="AK1001" i="1"/>
  <c r="BG1001" i="1" s="1"/>
  <c r="AX1001" i="1"/>
  <c r="AK873" i="1"/>
  <c r="BG873" i="1" s="1"/>
  <c r="AX873" i="1"/>
  <c r="AK745" i="1"/>
  <c r="BG745" i="1" s="1"/>
  <c r="AX745" i="1"/>
  <c r="AK617" i="1"/>
  <c r="BG617" i="1" s="1"/>
  <c r="AX617" i="1"/>
  <c r="AK489" i="1"/>
  <c r="BG489" i="1" s="1"/>
  <c r="AX489" i="1"/>
  <c r="AK361" i="1"/>
  <c r="BG361" i="1" s="1"/>
  <c r="AX361" i="1"/>
  <c r="AM1286" i="1"/>
  <c r="BI1286" i="1" s="1"/>
  <c r="AZ1286" i="1"/>
  <c r="AM774" i="1"/>
  <c r="BI774" i="1" s="1"/>
  <c r="AZ774" i="1"/>
  <c r="AM518" i="1"/>
  <c r="BI518" i="1" s="1"/>
  <c r="AZ518" i="1"/>
  <c r="AM262" i="1"/>
  <c r="BI262" i="1" s="1"/>
  <c r="AZ262" i="1"/>
  <c r="AM134" i="1"/>
  <c r="BI134" i="1" s="1"/>
  <c r="AZ134" i="1"/>
  <c r="AK1256" i="1"/>
  <c r="BG1256" i="1" s="1"/>
  <c r="AX1256" i="1"/>
  <c r="AK1128" i="1"/>
  <c r="BG1128" i="1" s="1"/>
  <c r="AX1128" i="1"/>
  <c r="AK1000" i="1"/>
  <c r="BG1000" i="1" s="1"/>
  <c r="AX1000" i="1"/>
  <c r="AK872" i="1"/>
  <c r="BG872" i="1" s="1"/>
  <c r="AX872" i="1"/>
  <c r="AK616" i="1"/>
  <c r="BG616" i="1" s="1"/>
  <c r="AX616" i="1"/>
  <c r="AK360" i="1"/>
  <c r="BG360" i="1" s="1"/>
  <c r="AX360" i="1"/>
  <c r="AM1285" i="1"/>
  <c r="BI1285" i="1" s="1"/>
  <c r="AZ1285" i="1"/>
  <c r="AM1157" i="1"/>
  <c r="BI1157" i="1" s="1"/>
  <c r="AZ1157" i="1"/>
  <c r="AM901" i="1"/>
  <c r="BI901" i="1" s="1"/>
  <c r="AZ901" i="1"/>
  <c r="AM517" i="1"/>
  <c r="BI517" i="1" s="1"/>
  <c r="AZ517" i="1"/>
  <c r="AK1143" i="1"/>
  <c r="BG1143" i="1" s="1"/>
  <c r="AX1143" i="1"/>
  <c r="AK1015" i="1"/>
  <c r="BG1015" i="1" s="1"/>
  <c r="AX1015" i="1"/>
  <c r="AK887" i="1"/>
  <c r="BG887" i="1" s="1"/>
  <c r="AX887" i="1"/>
  <c r="AK759" i="1"/>
  <c r="BG759" i="1" s="1"/>
  <c r="AX759" i="1"/>
  <c r="AK631" i="1"/>
  <c r="BG631" i="1" s="1"/>
  <c r="AX631" i="1"/>
  <c r="AK503" i="1"/>
  <c r="BG503" i="1" s="1"/>
  <c r="AX503" i="1"/>
  <c r="AK375" i="1"/>
  <c r="BG375" i="1" s="1"/>
  <c r="AX375" i="1"/>
  <c r="AZ1300" i="1"/>
  <c r="AM1300" i="1"/>
  <c r="BI1300" i="1" s="1"/>
  <c r="AM916" i="1"/>
  <c r="BI916" i="1" s="1"/>
  <c r="AZ916" i="1"/>
  <c r="AZ404" i="1"/>
  <c r="AM404" i="1"/>
  <c r="BI404" i="1" s="1"/>
  <c r="AM20" i="1"/>
  <c r="BI20" i="1" s="1"/>
  <c r="AZ20" i="1"/>
  <c r="AK1270" i="1"/>
  <c r="BG1270" i="1" s="1"/>
  <c r="AX1270" i="1"/>
  <c r="AK1142" i="1"/>
  <c r="BG1142" i="1" s="1"/>
  <c r="AX1142" i="1"/>
  <c r="AK1014" i="1"/>
  <c r="BG1014" i="1" s="1"/>
  <c r="AX1014" i="1"/>
  <c r="AK886" i="1"/>
  <c r="BG886" i="1" s="1"/>
  <c r="AX886" i="1"/>
  <c r="AK758" i="1"/>
  <c r="BG758" i="1" s="1"/>
  <c r="AX758" i="1"/>
  <c r="AK630" i="1"/>
  <c r="BG630" i="1" s="1"/>
  <c r="AX630" i="1"/>
  <c r="AK502" i="1"/>
  <c r="BG502" i="1" s="1"/>
  <c r="AX502" i="1"/>
  <c r="AK374" i="1"/>
  <c r="BG374" i="1" s="1"/>
  <c r="AX374" i="1"/>
  <c r="AM1299" i="1"/>
  <c r="BI1299" i="1" s="1"/>
  <c r="AZ1299" i="1"/>
  <c r="AM1171" i="1"/>
  <c r="BI1171" i="1" s="1"/>
  <c r="AZ1171" i="1"/>
  <c r="AM915" i="1"/>
  <c r="BI915" i="1" s="1"/>
  <c r="AZ915" i="1"/>
  <c r="AM403" i="1"/>
  <c r="BI403" i="1" s="1"/>
  <c r="AZ403" i="1"/>
  <c r="AK1253" i="1"/>
  <c r="BG1253" i="1" s="1"/>
  <c r="AX1253" i="1"/>
  <c r="AX1125" i="1"/>
  <c r="AK1125" i="1"/>
  <c r="BG1125" i="1" s="1"/>
  <c r="AX997" i="1"/>
  <c r="AK997" i="1"/>
  <c r="BG997" i="1" s="1"/>
  <c r="AK869" i="1"/>
  <c r="BG869" i="1" s="1"/>
  <c r="AX869" i="1"/>
  <c r="AK741" i="1"/>
  <c r="BG741" i="1" s="1"/>
  <c r="AX741" i="1"/>
  <c r="AK613" i="1"/>
  <c r="BG613" i="1" s="1"/>
  <c r="AX613" i="1"/>
  <c r="AK485" i="1"/>
  <c r="BG485" i="1" s="1"/>
  <c r="AX485" i="1"/>
  <c r="AK357" i="1"/>
  <c r="BG357" i="1" s="1"/>
  <c r="AX357" i="1"/>
  <c r="AM386" i="1"/>
  <c r="BI386" i="1" s="1"/>
  <c r="AZ386" i="1"/>
  <c r="AK1187" i="1"/>
  <c r="BG1187" i="1" s="1"/>
  <c r="AX1187" i="1"/>
  <c r="AK1059" i="1"/>
  <c r="BG1059" i="1" s="1"/>
  <c r="AX1059" i="1"/>
  <c r="AX931" i="1"/>
  <c r="AK931" i="1"/>
  <c r="BG931" i="1" s="1"/>
  <c r="AK803" i="1"/>
  <c r="BG803" i="1" s="1"/>
  <c r="AX803" i="1"/>
  <c r="AK675" i="1"/>
  <c r="BG675" i="1" s="1"/>
  <c r="AX675" i="1"/>
  <c r="AK547" i="1"/>
  <c r="BG547" i="1" s="1"/>
  <c r="AX547" i="1"/>
  <c r="AX1188" i="1"/>
  <c r="AK1188" i="1"/>
  <c r="BG1188" i="1" s="1"/>
  <c r="AK820" i="1"/>
  <c r="BG820" i="1" s="1"/>
  <c r="AX820" i="1"/>
  <c r="AK436" i="1"/>
  <c r="BG436" i="1" s="1"/>
  <c r="AX436" i="1"/>
  <c r="AM225" i="1"/>
  <c r="BI225" i="1" s="1"/>
  <c r="AZ225" i="1"/>
  <c r="AK756" i="1"/>
  <c r="BG756" i="1" s="1"/>
  <c r="AX756" i="1"/>
  <c r="AK372" i="1"/>
  <c r="BG372" i="1" s="1"/>
  <c r="AX372" i="1"/>
  <c r="AM1249" i="1"/>
  <c r="BI1249" i="1" s="1"/>
  <c r="AZ1249" i="1"/>
  <c r="AM817" i="1"/>
  <c r="BI817" i="1" s="1"/>
  <c r="AZ817" i="1"/>
  <c r="AK1044" i="1"/>
  <c r="BG1044" i="1" s="1"/>
  <c r="AX1044" i="1"/>
  <c r="AK676" i="1"/>
  <c r="BG676" i="1" s="1"/>
  <c r="AX676" i="1"/>
  <c r="AM960" i="1"/>
  <c r="BI960" i="1" s="1"/>
  <c r="AZ960" i="1"/>
  <c r="AM704" i="1"/>
  <c r="BI704" i="1" s="1"/>
  <c r="AZ704" i="1"/>
  <c r="AM576" i="1"/>
  <c r="BI576" i="1" s="1"/>
  <c r="AZ576" i="1"/>
  <c r="AM320" i="1"/>
  <c r="BI320" i="1" s="1"/>
  <c r="AZ320" i="1"/>
  <c r="AM1185" i="1"/>
  <c r="BI1185" i="1" s="1"/>
  <c r="AZ1185" i="1"/>
  <c r="AX514" i="1"/>
  <c r="AK514" i="1"/>
  <c r="BG514" i="1" s="1"/>
  <c r="AK1137" i="1"/>
  <c r="BG1137" i="1" s="1"/>
  <c r="AX1137" i="1"/>
  <c r="AM1132" i="1"/>
  <c r="BI1132" i="1" s="1"/>
  <c r="AZ1132" i="1"/>
  <c r="AM763" i="1"/>
  <c r="BI763" i="1" s="1"/>
  <c r="AZ763" i="1"/>
  <c r="AX605" i="1"/>
  <c r="AK605" i="1"/>
  <c r="BG605" i="1" s="1"/>
  <c r="AM1033" i="1"/>
  <c r="BI1033" i="1" s="1"/>
  <c r="AZ1033" i="1"/>
  <c r="AX1259" i="1"/>
  <c r="AK1259" i="1"/>
  <c r="BG1259" i="1" s="1"/>
  <c r="AM1236" i="1"/>
  <c r="BI1236" i="1" s="1"/>
  <c r="AZ1236" i="1"/>
  <c r="AK37" i="1"/>
  <c r="BG37" i="1" s="1"/>
  <c r="AX37" i="1"/>
  <c r="AM512" i="1"/>
  <c r="BI512" i="1" s="1"/>
  <c r="AZ512" i="1"/>
  <c r="AM1022" i="1"/>
  <c r="BI1022" i="1" s="1"/>
  <c r="AZ1022" i="1"/>
  <c r="AK1248" i="1"/>
  <c r="BG1248" i="1" s="1"/>
  <c r="AX1248" i="1"/>
  <c r="AM1149" i="1"/>
  <c r="BI1149" i="1" s="1"/>
  <c r="AZ1149" i="1"/>
  <c r="AK463" i="1"/>
  <c r="BG463" i="1" s="1"/>
  <c r="AX463" i="1"/>
  <c r="AK858" i="1"/>
  <c r="BG858" i="1" s="1"/>
  <c r="AX858" i="1"/>
  <c r="AK1192" i="1"/>
  <c r="BG1192" i="1" s="1"/>
  <c r="AX1192" i="1"/>
  <c r="AM1221" i="1"/>
  <c r="BI1221" i="1" s="1"/>
  <c r="AZ1221" i="1"/>
  <c r="AK439" i="1"/>
  <c r="BG439" i="1" s="1"/>
  <c r="AX439" i="1"/>
  <c r="AK549" i="1"/>
  <c r="BG549" i="1" s="1"/>
  <c r="AX549" i="1"/>
  <c r="AK165" i="1"/>
  <c r="BG165" i="1" s="1"/>
  <c r="AX165" i="1"/>
  <c r="AZ706" i="1"/>
  <c r="AM706" i="1"/>
  <c r="BI706" i="1" s="1"/>
  <c r="AK962" i="1"/>
  <c r="BG962" i="1" s="1"/>
  <c r="AX962" i="1"/>
  <c r="AK433" i="1"/>
  <c r="BG433" i="1" s="1"/>
  <c r="AX433" i="1"/>
  <c r="AK818" i="1"/>
  <c r="BG818" i="1" s="1"/>
  <c r="AX818" i="1"/>
  <c r="AM975" i="1"/>
  <c r="BI975" i="1" s="1"/>
  <c r="AZ975" i="1"/>
  <c r="AZ719" i="1"/>
  <c r="AM719" i="1"/>
  <c r="BI719" i="1" s="1"/>
  <c r="AM463" i="1"/>
  <c r="BI463" i="1" s="1"/>
  <c r="AZ463" i="1"/>
  <c r="AX1185" i="1"/>
  <c r="AK1185" i="1"/>
  <c r="BG1185" i="1" s="1"/>
  <c r="AK1057" i="1"/>
  <c r="BG1057" i="1" s="1"/>
  <c r="AX1057" i="1"/>
  <c r="AK929" i="1"/>
  <c r="BG929" i="1" s="1"/>
  <c r="AX929" i="1"/>
  <c r="AX801" i="1"/>
  <c r="AK801" i="1"/>
  <c r="BG801" i="1" s="1"/>
  <c r="AK673" i="1"/>
  <c r="BG673" i="1" s="1"/>
  <c r="AX673" i="1"/>
  <c r="AK545" i="1"/>
  <c r="BG545" i="1" s="1"/>
  <c r="AX545" i="1"/>
  <c r="AX417" i="1"/>
  <c r="AK417" i="1"/>
  <c r="BG417" i="1" s="1"/>
  <c r="AM958" i="1"/>
  <c r="BI958" i="1" s="1"/>
  <c r="AZ958" i="1"/>
  <c r="AM702" i="1"/>
  <c r="BI702" i="1" s="1"/>
  <c r="AZ702" i="1"/>
  <c r="AM190" i="1"/>
  <c r="BI190" i="1" s="1"/>
  <c r="AZ190" i="1"/>
  <c r="AZ62" i="1"/>
  <c r="AM62" i="1"/>
  <c r="BI62" i="1" s="1"/>
  <c r="AK528" i="1"/>
  <c r="BG528" i="1" s="1"/>
  <c r="AX528" i="1"/>
  <c r="AM1069" i="1"/>
  <c r="BI1069" i="1" s="1"/>
  <c r="AZ1069" i="1"/>
  <c r="AM301" i="1"/>
  <c r="BI301" i="1" s="1"/>
  <c r="AZ301" i="1"/>
  <c r="AX1023" i="1"/>
  <c r="AK1023" i="1"/>
  <c r="BG1023" i="1" s="1"/>
  <c r="AK383" i="1"/>
  <c r="BG383" i="1" s="1"/>
  <c r="AX383" i="1"/>
  <c r="AM1180" i="1"/>
  <c r="BI1180" i="1" s="1"/>
  <c r="AZ1180" i="1"/>
  <c r="AM1052" i="1"/>
  <c r="BI1052" i="1" s="1"/>
  <c r="AZ1052" i="1"/>
  <c r="AK1294" i="1"/>
  <c r="BG1294" i="1" s="1"/>
  <c r="AX1294" i="1"/>
  <c r="AK1166" i="1"/>
  <c r="BG1166" i="1" s="1"/>
  <c r="AX1166" i="1"/>
  <c r="AK910" i="1"/>
  <c r="BG910" i="1" s="1"/>
  <c r="AX910" i="1"/>
  <c r="AK782" i="1"/>
  <c r="BG782" i="1" s="1"/>
  <c r="AX782" i="1"/>
  <c r="AK654" i="1"/>
  <c r="BG654" i="1" s="1"/>
  <c r="AX654" i="1"/>
  <c r="AK526" i="1"/>
  <c r="BG526" i="1" s="1"/>
  <c r="AX526" i="1"/>
  <c r="AM1195" i="1"/>
  <c r="BI1195" i="1" s="1"/>
  <c r="AZ1195" i="1"/>
  <c r="AM939" i="1"/>
  <c r="BI939" i="1" s="1"/>
  <c r="AZ939" i="1"/>
  <c r="AX1293" i="1"/>
  <c r="AK1293" i="1"/>
  <c r="BG1293" i="1" s="1"/>
  <c r="AK1165" i="1"/>
  <c r="BG1165" i="1" s="1"/>
  <c r="AX1165" i="1"/>
  <c r="AK1037" i="1"/>
  <c r="BG1037" i="1" s="1"/>
  <c r="AX1037" i="1"/>
  <c r="AK781" i="1"/>
  <c r="BG781" i="1" s="1"/>
  <c r="AX781" i="1"/>
  <c r="AK653" i="1"/>
  <c r="BG653" i="1" s="1"/>
  <c r="AX653" i="1"/>
  <c r="AK525" i="1"/>
  <c r="BG525" i="1" s="1"/>
  <c r="AX525" i="1"/>
  <c r="AM938" i="1"/>
  <c r="BI938" i="1" s="1"/>
  <c r="AZ938" i="1"/>
  <c r="AM810" i="1"/>
  <c r="BI810" i="1" s="1"/>
  <c r="AZ810" i="1"/>
  <c r="AM682" i="1"/>
  <c r="BI682" i="1" s="1"/>
  <c r="AZ682" i="1"/>
  <c r="AM554" i="1"/>
  <c r="BI554" i="1" s="1"/>
  <c r="AZ554" i="1"/>
  <c r="AM426" i="1"/>
  <c r="BI426" i="1" s="1"/>
  <c r="AZ426" i="1"/>
  <c r="AK1180" i="1"/>
  <c r="BG1180" i="1" s="1"/>
  <c r="AX1180" i="1"/>
  <c r="AK924" i="1"/>
  <c r="BG924" i="1" s="1"/>
  <c r="AX924" i="1"/>
  <c r="AX796" i="1"/>
  <c r="AK796" i="1"/>
  <c r="BG796" i="1" s="1"/>
  <c r="AM1081" i="1"/>
  <c r="BI1081" i="1" s="1"/>
  <c r="AZ1081" i="1"/>
  <c r="AM185" i="1"/>
  <c r="BI185" i="1" s="1"/>
  <c r="AZ185" i="1"/>
  <c r="AK1179" i="1"/>
  <c r="BG1179" i="1" s="1"/>
  <c r="AX1179" i="1"/>
  <c r="AK795" i="1"/>
  <c r="BG795" i="1" s="1"/>
  <c r="AX795" i="1"/>
  <c r="AK27" i="1"/>
  <c r="BG27" i="1" s="1"/>
  <c r="AX27" i="1"/>
  <c r="AM1208" i="1"/>
  <c r="BI1208" i="1" s="1"/>
  <c r="AZ1208" i="1"/>
  <c r="AM1080" i="1"/>
  <c r="BI1080" i="1" s="1"/>
  <c r="AZ1080" i="1"/>
  <c r="AK1290" i="1"/>
  <c r="BG1290" i="1" s="1"/>
  <c r="AX1290" i="1"/>
  <c r="AM1063" i="1"/>
  <c r="BI1063" i="1" s="1"/>
  <c r="AZ1063" i="1"/>
  <c r="N62" i="3"/>
  <c r="Q62" i="3" s="1"/>
  <c r="R62" i="3"/>
  <c r="R49" i="3"/>
  <c r="N49" i="3"/>
  <c r="Q49" i="3" s="1"/>
  <c r="R80" i="3"/>
  <c r="N80" i="3"/>
  <c r="Q80" i="3" s="1"/>
  <c r="AK1113" i="1"/>
  <c r="BG1113" i="1" s="1"/>
  <c r="AX1113" i="1"/>
  <c r="AK89" i="1"/>
  <c r="BG89" i="1" s="1"/>
  <c r="AX89" i="1"/>
  <c r="AM1270" i="1"/>
  <c r="BI1270" i="1" s="1"/>
  <c r="AZ1270" i="1"/>
  <c r="AM1142" i="1"/>
  <c r="BI1142" i="1" s="1"/>
  <c r="AZ1142" i="1"/>
  <c r="AM1014" i="1"/>
  <c r="BI1014" i="1" s="1"/>
  <c r="AZ1014" i="1"/>
  <c r="AM886" i="1"/>
  <c r="BI886" i="1" s="1"/>
  <c r="AZ886" i="1"/>
  <c r="AK856" i="1"/>
  <c r="BG856" i="1" s="1"/>
  <c r="AX856" i="1"/>
  <c r="AM1013" i="1"/>
  <c r="BI1013" i="1" s="1"/>
  <c r="AZ1013" i="1"/>
  <c r="AK999" i="1"/>
  <c r="BG999" i="1" s="1"/>
  <c r="AX999" i="1"/>
  <c r="AM1156" i="1"/>
  <c r="BI1156" i="1" s="1"/>
  <c r="AZ1156" i="1"/>
  <c r="AM1028" i="1"/>
  <c r="BI1028" i="1" s="1"/>
  <c r="AZ1028" i="1"/>
  <c r="AM900" i="1"/>
  <c r="BI900" i="1" s="1"/>
  <c r="AZ900" i="1"/>
  <c r="AK998" i="1"/>
  <c r="BG998" i="1" s="1"/>
  <c r="AX998" i="1"/>
  <c r="AM1027" i="1"/>
  <c r="BI1027" i="1" s="1"/>
  <c r="AZ1027" i="1"/>
  <c r="AK469" i="1"/>
  <c r="BG469" i="1" s="1"/>
  <c r="AX469" i="1"/>
  <c r="AM1266" i="1"/>
  <c r="BI1266" i="1" s="1"/>
  <c r="AZ1266" i="1"/>
  <c r="AM1138" i="1"/>
  <c r="BI1138" i="1" s="1"/>
  <c r="AZ1138" i="1"/>
  <c r="AM1010" i="1"/>
  <c r="BI1010" i="1" s="1"/>
  <c r="AZ1010" i="1"/>
  <c r="AM882" i="1"/>
  <c r="BI882" i="1" s="1"/>
  <c r="AZ882" i="1"/>
  <c r="AK787" i="1"/>
  <c r="BG787" i="1" s="1"/>
  <c r="AX787" i="1"/>
  <c r="AM321" i="1"/>
  <c r="BI321" i="1" s="1"/>
  <c r="AZ321" i="1"/>
  <c r="AM1057" i="1"/>
  <c r="BI1057" i="1" s="1"/>
  <c r="AZ1057" i="1"/>
  <c r="AM1200" i="1"/>
  <c r="BI1200" i="1" s="1"/>
  <c r="AZ1200" i="1"/>
  <c r="AM1072" i="1"/>
  <c r="BI1072" i="1" s="1"/>
  <c r="AZ1072" i="1"/>
  <c r="AM944" i="1"/>
  <c r="BI944" i="1" s="1"/>
  <c r="AZ944" i="1"/>
  <c r="AZ304" i="1"/>
  <c r="AM304" i="1"/>
  <c r="BI304" i="1" s="1"/>
  <c r="AM1183" i="1"/>
  <c r="BI1183" i="1" s="1"/>
  <c r="AZ1183" i="1"/>
  <c r="AK625" i="1"/>
  <c r="BG625" i="1" s="1"/>
  <c r="AX625" i="1"/>
  <c r="AM526" i="1"/>
  <c r="BI526" i="1" s="1"/>
  <c r="AZ526" i="1"/>
  <c r="AK1231" i="1"/>
  <c r="BG1231" i="1" s="1"/>
  <c r="AX1231" i="1"/>
  <c r="AK734" i="1"/>
  <c r="BG734" i="1" s="1"/>
  <c r="AX734" i="1"/>
  <c r="AM507" i="1"/>
  <c r="BI507" i="1" s="1"/>
  <c r="AZ507" i="1"/>
  <c r="AK989" i="1"/>
  <c r="BG989" i="1" s="1"/>
  <c r="AX989" i="1"/>
  <c r="AK1206" i="1"/>
  <c r="BG1206" i="1" s="1"/>
  <c r="AX1206" i="1"/>
  <c r="AM1280" i="1"/>
  <c r="BI1280" i="1" s="1"/>
  <c r="AZ1280" i="1"/>
  <c r="AM896" i="1"/>
  <c r="BI896" i="1" s="1"/>
  <c r="AZ896" i="1"/>
  <c r="AK608" i="1"/>
  <c r="BG608" i="1" s="1"/>
  <c r="AX608" i="1"/>
  <c r="AK1102" i="1"/>
  <c r="BG1102" i="1" s="1"/>
  <c r="AX1102" i="1"/>
  <c r="AK876" i="1"/>
  <c r="BG876" i="1" s="1"/>
  <c r="AX876" i="1"/>
  <c r="AZ1288" i="1"/>
  <c r="AM1288" i="1"/>
  <c r="BI1288" i="1" s="1"/>
  <c r="AK1193" i="1"/>
  <c r="BG1193" i="1" s="1"/>
  <c r="AX1193" i="1"/>
  <c r="AM837" i="1"/>
  <c r="BI837" i="1" s="1"/>
  <c r="AZ837" i="1"/>
  <c r="AK823" i="1"/>
  <c r="BG823" i="1" s="1"/>
  <c r="AX823" i="1"/>
  <c r="AK54" i="1"/>
  <c r="BG54" i="1" s="1"/>
  <c r="AX54" i="1"/>
  <c r="AK1123" i="1"/>
  <c r="BG1123" i="1" s="1"/>
  <c r="AX1123" i="1"/>
  <c r="AK1201" i="1"/>
  <c r="BG1201" i="1" s="1"/>
  <c r="AX1201" i="1"/>
  <c r="AK689" i="1"/>
  <c r="BG689" i="1" s="1"/>
  <c r="AX689" i="1"/>
  <c r="AX946" i="1"/>
  <c r="AK946" i="1"/>
  <c r="BG946" i="1" s="1"/>
  <c r="AK690" i="1"/>
  <c r="BG690" i="1" s="1"/>
  <c r="AX690" i="1"/>
  <c r="AK562" i="1"/>
  <c r="BG562" i="1" s="1"/>
  <c r="AX562" i="1"/>
  <c r="AX434" i="1"/>
  <c r="AK434" i="1"/>
  <c r="BG434" i="1" s="1"/>
  <c r="AM1103" i="1"/>
  <c r="BI1103" i="1" s="1"/>
  <c r="AZ1103" i="1"/>
  <c r="AM847" i="1"/>
  <c r="BI847" i="1" s="1"/>
  <c r="AZ847" i="1"/>
  <c r="AM1087" i="1"/>
  <c r="BI1087" i="1" s="1"/>
  <c r="AZ1087" i="1"/>
  <c r="AM959" i="1"/>
  <c r="BI959" i="1" s="1"/>
  <c r="AZ959" i="1"/>
  <c r="AZ703" i="1"/>
  <c r="AM703" i="1"/>
  <c r="BI703" i="1" s="1"/>
  <c r="AK17" i="1"/>
  <c r="BG17" i="1" s="1"/>
  <c r="AX17" i="1"/>
  <c r="AM1198" i="1"/>
  <c r="BI1198" i="1" s="1"/>
  <c r="AZ1198" i="1"/>
  <c r="AZ1070" i="1"/>
  <c r="AM1070" i="1"/>
  <c r="BI1070" i="1" s="1"/>
  <c r="AM942" i="1"/>
  <c r="BI942" i="1" s="1"/>
  <c r="AZ942" i="1"/>
  <c r="AM174" i="1"/>
  <c r="BI174" i="1" s="1"/>
  <c r="AZ174" i="1"/>
  <c r="AK1296" i="1"/>
  <c r="BG1296" i="1" s="1"/>
  <c r="AX1296" i="1"/>
  <c r="AK1168" i="1"/>
  <c r="BG1168" i="1" s="1"/>
  <c r="AX1168" i="1"/>
  <c r="AK1040" i="1"/>
  <c r="BG1040" i="1" s="1"/>
  <c r="AX1040" i="1"/>
  <c r="AK912" i="1"/>
  <c r="BG912" i="1" s="1"/>
  <c r="AX912" i="1"/>
  <c r="AX784" i="1"/>
  <c r="AK784" i="1"/>
  <c r="BG784" i="1" s="1"/>
  <c r="AX656" i="1"/>
  <c r="AK656" i="1"/>
  <c r="BG656" i="1" s="1"/>
  <c r="AK400" i="1"/>
  <c r="BG400" i="1" s="1"/>
  <c r="AX400" i="1"/>
  <c r="AM1197" i="1"/>
  <c r="BI1197" i="1" s="1"/>
  <c r="AZ1197" i="1"/>
  <c r="AM941" i="1"/>
  <c r="BI941" i="1" s="1"/>
  <c r="AZ941" i="1"/>
  <c r="AM557" i="1"/>
  <c r="BI557" i="1" s="1"/>
  <c r="AZ557" i="1"/>
  <c r="AX1279" i="1"/>
  <c r="AK1279" i="1"/>
  <c r="BG1279" i="1" s="1"/>
  <c r="AK1151" i="1"/>
  <c r="BG1151" i="1" s="1"/>
  <c r="AX1151" i="1"/>
  <c r="AK895" i="1"/>
  <c r="BG895" i="1" s="1"/>
  <c r="AX895" i="1"/>
  <c r="AK767" i="1"/>
  <c r="BG767" i="1" s="1"/>
  <c r="AX767" i="1"/>
  <c r="AK639" i="1"/>
  <c r="BG639" i="1" s="1"/>
  <c r="AX639" i="1"/>
  <c r="AK511" i="1"/>
  <c r="BG511" i="1" s="1"/>
  <c r="AX511" i="1"/>
  <c r="AZ1308" i="1"/>
  <c r="AM1308" i="1"/>
  <c r="BI1308" i="1" s="1"/>
  <c r="AM924" i="1"/>
  <c r="BI924" i="1" s="1"/>
  <c r="AZ924" i="1"/>
  <c r="AM412" i="1"/>
  <c r="BI412" i="1" s="1"/>
  <c r="AZ412" i="1"/>
  <c r="AK1022" i="1"/>
  <c r="BG1022" i="1" s="1"/>
  <c r="AX1022" i="1"/>
  <c r="AK510" i="1"/>
  <c r="BG510" i="1" s="1"/>
  <c r="AX510" i="1"/>
  <c r="AM1051" i="1"/>
  <c r="BI1051" i="1" s="1"/>
  <c r="AZ1051" i="1"/>
  <c r="AX893" i="1"/>
  <c r="AK893" i="1"/>
  <c r="BG893" i="1" s="1"/>
  <c r="AK381" i="1"/>
  <c r="BG381" i="1" s="1"/>
  <c r="AX381" i="1"/>
  <c r="AM1178" i="1"/>
  <c r="BI1178" i="1" s="1"/>
  <c r="AZ1178" i="1"/>
  <c r="AM1050" i="1"/>
  <c r="BI1050" i="1" s="1"/>
  <c r="AZ1050" i="1"/>
  <c r="AM794" i="1"/>
  <c r="BI794" i="1" s="1"/>
  <c r="AZ794" i="1"/>
  <c r="AK1308" i="1"/>
  <c r="BG1308" i="1" s="1"/>
  <c r="AX1308" i="1"/>
  <c r="AK1052" i="1"/>
  <c r="BG1052" i="1" s="1"/>
  <c r="AX1052" i="1"/>
  <c r="AX668" i="1"/>
  <c r="AK668" i="1"/>
  <c r="BG668" i="1" s="1"/>
  <c r="AK540" i="1"/>
  <c r="BG540" i="1" s="1"/>
  <c r="AX540" i="1"/>
  <c r="AX412" i="1"/>
  <c r="AK412" i="1"/>
  <c r="BG412" i="1" s="1"/>
  <c r="AM1209" i="1"/>
  <c r="BI1209" i="1" s="1"/>
  <c r="AZ1209" i="1"/>
  <c r="AM953" i="1"/>
  <c r="BI953" i="1" s="1"/>
  <c r="AZ953" i="1"/>
  <c r="AX1307" i="1"/>
  <c r="AK1307" i="1"/>
  <c r="BG1307" i="1" s="1"/>
  <c r="AK1051" i="1"/>
  <c r="BG1051" i="1" s="1"/>
  <c r="AX1051" i="1"/>
  <c r="AK923" i="1"/>
  <c r="BG923" i="1" s="1"/>
  <c r="AX923" i="1"/>
  <c r="AK667" i="1"/>
  <c r="BG667" i="1" s="1"/>
  <c r="AX667" i="1"/>
  <c r="AK539" i="1"/>
  <c r="BG539" i="1" s="1"/>
  <c r="AX539" i="1"/>
  <c r="AK411" i="1"/>
  <c r="BG411" i="1" s="1"/>
  <c r="AX411" i="1"/>
  <c r="AM952" i="1"/>
  <c r="BI952" i="1" s="1"/>
  <c r="AZ952" i="1"/>
  <c r="AM184" i="1"/>
  <c r="BI184" i="1" s="1"/>
  <c r="AZ184" i="1"/>
  <c r="AX1162" i="1"/>
  <c r="AK1162" i="1"/>
  <c r="BG1162" i="1" s="1"/>
  <c r="AK1034" i="1"/>
  <c r="BG1034" i="1" s="1"/>
  <c r="AX1034" i="1"/>
  <c r="AK906" i="1"/>
  <c r="BG906" i="1" s="1"/>
  <c r="AX906" i="1"/>
  <c r="AK778" i="1"/>
  <c r="BG778" i="1" s="1"/>
  <c r="AX778" i="1"/>
  <c r="AK650" i="1"/>
  <c r="BG650" i="1" s="1"/>
  <c r="AX650" i="1"/>
  <c r="AK394" i="1"/>
  <c r="BG394" i="1" s="1"/>
  <c r="AX394" i="1"/>
  <c r="AM1191" i="1"/>
  <c r="BI1191" i="1" s="1"/>
  <c r="AZ1191" i="1"/>
  <c r="AM935" i="1"/>
  <c r="BI935" i="1" s="1"/>
  <c r="AZ935" i="1"/>
  <c r="AM423" i="1"/>
  <c r="BI423" i="1" s="1"/>
  <c r="AZ423" i="1"/>
  <c r="AZ167" i="1"/>
  <c r="AM167" i="1"/>
  <c r="BI167" i="1" s="1"/>
  <c r="R20" i="3"/>
  <c r="N20" i="3"/>
  <c r="Q20" i="3" s="1"/>
  <c r="R73" i="3"/>
  <c r="N73" i="3"/>
  <c r="R81" i="3"/>
  <c r="N81" i="3"/>
  <c r="Q81" i="3" s="1"/>
  <c r="AK1241" i="1"/>
  <c r="BG1241" i="1" s="1"/>
  <c r="AX1241" i="1"/>
  <c r="AX985" i="1"/>
  <c r="AK985" i="1"/>
  <c r="BG985" i="1" s="1"/>
  <c r="AK857" i="1"/>
  <c r="BG857" i="1" s="1"/>
  <c r="AX857" i="1"/>
  <c r="AK729" i="1"/>
  <c r="BG729" i="1" s="1"/>
  <c r="AX729" i="1"/>
  <c r="AK601" i="1"/>
  <c r="BG601" i="1" s="1"/>
  <c r="AX601" i="1"/>
  <c r="AK473" i="1"/>
  <c r="BG473" i="1" s="1"/>
  <c r="AX473" i="1"/>
  <c r="AK1240" i="1"/>
  <c r="BG1240" i="1" s="1"/>
  <c r="AX1240" i="1"/>
  <c r="AK1112" i="1"/>
  <c r="BG1112" i="1" s="1"/>
  <c r="AX1112" i="1"/>
  <c r="AK984" i="1"/>
  <c r="BG984" i="1" s="1"/>
  <c r="AX984" i="1"/>
  <c r="AK728" i="1"/>
  <c r="BG728" i="1" s="1"/>
  <c r="AX728" i="1"/>
  <c r="AK600" i="1"/>
  <c r="BG600" i="1" s="1"/>
  <c r="AX600" i="1"/>
  <c r="AK472" i="1"/>
  <c r="BG472" i="1" s="1"/>
  <c r="AX472" i="1"/>
  <c r="AM1269" i="1"/>
  <c r="BI1269" i="1" s="1"/>
  <c r="AZ1269" i="1"/>
  <c r="AM1141" i="1"/>
  <c r="BI1141" i="1" s="1"/>
  <c r="AZ1141" i="1"/>
  <c r="AM885" i="1"/>
  <c r="BI885" i="1" s="1"/>
  <c r="AZ885" i="1"/>
  <c r="AM373" i="1"/>
  <c r="BI373" i="1" s="1"/>
  <c r="AZ373" i="1"/>
  <c r="AM226" i="1"/>
  <c r="BI226" i="1" s="1"/>
  <c r="AZ226" i="1"/>
  <c r="AK1255" i="1"/>
  <c r="BG1255" i="1" s="1"/>
  <c r="AX1255" i="1"/>
  <c r="AK1127" i="1"/>
  <c r="BG1127" i="1" s="1"/>
  <c r="AX1127" i="1"/>
  <c r="AK871" i="1"/>
  <c r="BG871" i="1" s="1"/>
  <c r="AX871" i="1"/>
  <c r="AK743" i="1"/>
  <c r="BG743" i="1" s="1"/>
  <c r="AX743" i="1"/>
  <c r="AK615" i="1"/>
  <c r="BG615" i="1" s="1"/>
  <c r="AX615" i="1"/>
  <c r="AK359" i="1"/>
  <c r="BG359" i="1" s="1"/>
  <c r="AX359" i="1"/>
  <c r="AZ1284" i="1"/>
  <c r="AM1284" i="1"/>
  <c r="BI1284" i="1" s="1"/>
  <c r="AM772" i="1"/>
  <c r="BI772" i="1" s="1"/>
  <c r="AZ772" i="1"/>
  <c r="AM516" i="1"/>
  <c r="BI516" i="1" s="1"/>
  <c r="AZ516" i="1"/>
  <c r="AZ388" i="1"/>
  <c r="AM388" i="1"/>
  <c r="BI388" i="1" s="1"/>
  <c r="AM260" i="1"/>
  <c r="BI260" i="1" s="1"/>
  <c r="AZ260" i="1"/>
  <c r="AX1254" i="1"/>
  <c r="AK1254" i="1"/>
  <c r="BG1254" i="1" s="1"/>
  <c r="AK1126" i="1"/>
  <c r="BG1126" i="1" s="1"/>
  <c r="AX1126" i="1"/>
  <c r="AK870" i="1"/>
  <c r="BG870" i="1" s="1"/>
  <c r="AX870" i="1"/>
  <c r="AK742" i="1"/>
  <c r="BG742" i="1" s="1"/>
  <c r="AX742" i="1"/>
  <c r="AK614" i="1"/>
  <c r="BG614" i="1" s="1"/>
  <c r="AX614" i="1"/>
  <c r="AX358" i="1"/>
  <c r="AK358" i="1"/>
  <c r="BG358" i="1" s="1"/>
  <c r="AM1155" i="1"/>
  <c r="BI1155" i="1" s="1"/>
  <c r="AZ1155" i="1"/>
  <c r="AM899" i="1"/>
  <c r="BI899" i="1" s="1"/>
  <c r="AZ899" i="1"/>
  <c r="AM771" i="1"/>
  <c r="BI771" i="1" s="1"/>
  <c r="AZ771" i="1"/>
  <c r="AM131" i="1"/>
  <c r="BI131" i="1" s="1"/>
  <c r="AZ131" i="1"/>
  <c r="AK1237" i="1"/>
  <c r="BG1237" i="1" s="1"/>
  <c r="AX1237" i="1"/>
  <c r="AK1109" i="1"/>
  <c r="BG1109" i="1" s="1"/>
  <c r="AX1109" i="1"/>
  <c r="AK981" i="1"/>
  <c r="BG981" i="1" s="1"/>
  <c r="AX981" i="1"/>
  <c r="AK853" i="1"/>
  <c r="BG853" i="1" s="1"/>
  <c r="AX853" i="1"/>
  <c r="AK725" i="1"/>
  <c r="BG725" i="1" s="1"/>
  <c r="AX725" i="1"/>
  <c r="AK597" i="1"/>
  <c r="BG597" i="1" s="1"/>
  <c r="AX597" i="1"/>
  <c r="AK213" i="1"/>
  <c r="BG213" i="1" s="1"/>
  <c r="AX213" i="1"/>
  <c r="AM498" i="1"/>
  <c r="BI498" i="1" s="1"/>
  <c r="AZ498" i="1"/>
  <c r="AK1299" i="1"/>
  <c r="BG1299" i="1" s="1"/>
  <c r="AX1299" i="1"/>
  <c r="AK1171" i="1"/>
  <c r="BG1171" i="1" s="1"/>
  <c r="AX1171" i="1"/>
  <c r="AK1043" i="1"/>
  <c r="BG1043" i="1" s="1"/>
  <c r="AX1043" i="1"/>
  <c r="AK915" i="1"/>
  <c r="BG915" i="1" s="1"/>
  <c r="AX915" i="1"/>
  <c r="AK659" i="1"/>
  <c r="BG659" i="1" s="1"/>
  <c r="AX659" i="1"/>
  <c r="AK531" i="1"/>
  <c r="BG531" i="1" s="1"/>
  <c r="AX531" i="1"/>
  <c r="AK403" i="1"/>
  <c r="BG403" i="1" s="1"/>
  <c r="AX403" i="1"/>
  <c r="AX1140" i="1"/>
  <c r="AK1140" i="1"/>
  <c r="BG1140" i="1" s="1"/>
  <c r="AK772" i="1"/>
  <c r="BG772" i="1" s="1"/>
  <c r="AX772" i="1"/>
  <c r="AK388" i="1"/>
  <c r="BG388" i="1" s="1"/>
  <c r="AX388" i="1"/>
  <c r="AK980" i="1"/>
  <c r="BG980" i="1" s="1"/>
  <c r="AX980" i="1"/>
  <c r="AK708" i="1"/>
  <c r="BG708" i="1" s="1"/>
  <c r="AX708" i="1"/>
  <c r="AM1153" i="1"/>
  <c r="BI1153" i="1" s="1"/>
  <c r="AZ1153" i="1"/>
  <c r="AK1012" i="1"/>
  <c r="BG1012" i="1" s="1"/>
  <c r="AX1012" i="1"/>
  <c r="AK628" i="1"/>
  <c r="BG628" i="1" s="1"/>
  <c r="AX628" i="1"/>
  <c r="AZ432" i="1"/>
  <c r="AM432" i="1"/>
  <c r="BI432" i="1" s="1"/>
  <c r="AM48" i="1"/>
  <c r="BI48" i="1" s="1"/>
  <c r="AZ48" i="1"/>
  <c r="AM1201" i="1"/>
  <c r="BI1201" i="1" s="1"/>
  <c r="AZ1201" i="1"/>
  <c r="AK753" i="1"/>
  <c r="BG753" i="1" s="1"/>
  <c r="AX753" i="1"/>
  <c r="AX363" i="1"/>
  <c r="AK363" i="1"/>
  <c r="BG363" i="1" s="1"/>
  <c r="AK602" i="1"/>
  <c r="BG602" i="1" s="1"/>
  <c r="AX602" i="1"/>
  <c r="R47" i="3"/>
  <c r="N47" i="3"/>
  <c r="Q47" i="3" s="1"/>
  <c r="AX1207" i="1"/>
  <c r="AK1207" i="1"/>
  <c r="BG1207" i="1" s="1"/>
  <c r="AM1108" i="1"/>
  <c r="BI1108" i="1" s="1"/>
  <c r="AZ1108" i="1"/>
  <c r="AK950" i="1"/>
  <c r="BG950" i="1" s="1"/>
  <c r="AX950" i="1"/>
  <c r="AM894" i="1"/>
  <c r="BI894" i="1" s="1"/>
  <c r="AZ894" i="1"/>
  <c r="AX620" i="1"/>
  <c r="AK620" i="1"/>
  <c r="BG620" i="1" s="1"/>
  <c r="AK730" i="1"/>
  <c r="BG730" i="1" s="1"/>
  <c r="AX730" i="1"/>
  <c r="AM887" i="1"/>
  <c r="BI887" i="1" s="1"/>
  <c r="AZ887" i="1"/>
  <c r="AK681" i="1"/>
  <c r="BG681" i="1" s="1"/>
  <c r="AX681" i="1"/>
  <c r="AM198" i="1"/>
  <c r="BI198" i="1" s="1"/>
  <c r="AZ198" i="1"/>
  <c r="AK951" i="1"/>
  <c r="BG951" i="1" s="1"/>
  <c r="AX951" i="1"/>
  <c r="AK55" i="1"/>
  <c r="BG55" i="1" s="1"/>
  <c r="AX55" i="1"/>
  <c r="AK566" i="1"/>
  <c r="BG566" i="1" s="1"/>
  <c r="AX566" i="1"/>
  <c r="AK1061" i="1"/>
  <c r="BG1061" i="1" s="1"/>
  <c r="AX1061" i="1"/>
  <c r="AK995" i="1"/>
  <c r="BG995" i="1" s="1"/>
  <c r="AX995" i="1"/>
  <c r="AK611" i="1"/>
  <c r="BG611" i="1" s="1"/>
  <c r="AX611" i="1"/>
  <c r="AK1060" i="1"/>
  <c r="BG1060" i="1" s="1"/>
  <c r="AX1060" i="1"/>
  <c r="AK612" i="1"/>
  <c r="BG612" i="1" s="1"/>
  <c r="AX612" i="1"/>
  <c r="AK1252" i="1"/>
  <c r="BG1252" i="1" s="1"/>
  <c r="AX1252" i="1"/>
  <c r="AK164" i="1"/>
  <c r="BG164" i="1" s="1"/>
  <c r="AX164" i="1"/>
  <c r="AK852" i="1"/>
  <c r="BG852" i="1" s="1"/>
  <c r="AX852" i="1"/>
  <c r="AM897" i="1"/>
  <c r="BI897" i="1" s="1"/>
  <c r="AZ897" i="1"/>
  <c r="AK1218" i="1"/>
  <c r="BG1218" i="1" s="1"/>
  <c r="AX1218" i="1"/>
  <c r="AK817" i="1"/>
  <c r="BG817" i="1" s="1"/>
  <c r="AX817" i="1"/>
  <c r="AX802" i="1"/>
  <c r="AK802" i="1"/>
  <c r="BG802" i="1" s="1"/>
  <c r="AK418" i="1"/>
  <c r="BG418" i="1" s="1"/>
  <c r="AX418" i="1"/>
  <c r="AM575" i="1"/>
  <c r="BI575" i="1" s="1"/>
  <c r="AZ575" i="1"/>
  <c r="AX1297" i="1"/>
  <c r="AK1297" i="1"/>
  <c r="BG1297" i="1" s="1"/>
  <c r="AK1169" i="1"/>
  <c r="BG1169" i="1" s="1"/>
  <c r="AX1169" i="1"/>
  <c r="AK1041" i="1"/>
  <c r="BG1041" i="1" s="1"/>
  <c r="AX1041" i="1"/>
  <c r="AX913" i="1"/>
  <c r="AK913" i="1"/>
  <c r="BG913" i="1" s="1"/>
  <c r="AK785" i="1"/>
  <c r="BG785" i="1" s="1"/>
  <c r="AX785" i="1"/>
  <c r="AK657" i="1"/>
  <c r="BG657" i="1" s="1"/>
  <c r="AX657" i="1"/>
  <c r="AK529" i="1"/>
  <c r="BG529" i="1" s="1"/>
  <c r="AX529" i="1"/>
  <c r="AK401" i="1"/>
  <c r="BG401" i="1" s="1"/>
  <c r="AX401" i="1"/>
  <c r="AM558" i="1"/>
  <c r="BI558" i="1" s="1"/>
  <c r="AZ558" i="1"/>
  <c r="AM46" i="1"/>
  <c r="BI46" i="1" s="1"/>
  <c r="AZ46" i="1"/>
  <c r="AM1053" i="1"/>
  <c r="BI1053" i="1" s="1"/>
  <c r="AZ1053" i="1"/>
  <c r="AM925" i="1"/>
  <c r="BI925" i="1" s="1"/>
  <c r="AZ925" i="1"/>
  <c r="AX1007" i="1"/>
  <c r="AK1007" i="1"/>
  <c r="BG1007" i="1" s="1"/>
  <c r="AK367" i="1"/>
  <c r="BG367" i="1" s="1"/>
  <c r="AX367" i="1"/>
  <c r="AK239" i="1"/>
  <c r="BG239" i="1" s="1"/>
  <c r="AX239" i="1"/>
  <c r="AM1164" i="1"/>
  <c r="BI1164" i="1" s="1"/>
  <c r="AZ1164" i="1"/>
  <c r="AM1036" i="1"/>
  <c r="BI1036" i="1" s="1"/>
  <c r="AZ1036" i="1"/>
  <c r="AM908" i="1"/>
  <c r="BI908" i="1" s="1"/>
  <c r="AZ908" i="1"/>
  <c r="AK1278" i="1"/>
  <c r="BG1278" i="1" s="1"/>
  <c r="AX1278" i="1"/>
  <c r="AK1150" i="1"/>
  <c r="BG1150" i="1" s="1"/>
  <c r="AX1150" i="1"/>
  <c r="AK894" i="1"/>
  <c r="BG894" i="1" s="1"/>
  <c r="AX894" i="1"/>
  <c r="AX766" i="1"/>
  <c r="AK766" i="1"/>
  <c r="BG766" i="1" s="1"/>
  <c r="AK638" i="1"/>
  <c r="BG638" i="1" s="1"/>
  <c r="AX638" i="1"/>
  <c r="AM1307" i="1"/>
  <c r="BI1307" i="1" s="1"/>
  <c r="AZ1307" i="1"/>
  <c r="AM1179" i="1"/>
  <c r="BI1179" i="1" s="1"/>
  <c r="AZ1179" i="1"/>
  <c r="AM923" i="1"/>
  <c r="BI923" i="1" s="1"/>
  <c r="AZ923" i="1"/>
  <c r="AM795" i="1"/>
  <c r="BI795" i="1" s="1"/>
  <c r="AZ795" i="1"/>
  <c r="AK1277" i="1"/>
  <c r="BG1277" i="1" s="1"/>
  <c r="AX1277" i="1"/>
  <c r="AK1149" i="1"/>
  <c r="BG1149" i="1" s="1"/>
  <c r="AX1149" i="1"/>
  <c r="AK1021" i="1"/>
  <c r="BG1021" i="1" s="1"/>
  <c r="AX1021" i="1"/>
  <c r="AK765" i="1"/>
  <c r="BG765" i="1" s="1"/>
  <c r="AX765" i="1"/>
  <c r="AK637" i="1"/>
  <c r="BG637" i="1" s="1"/>
  <c r="AX637" i="1"/>
  <c r="AK509" i="1"/>
  <c r="BG509" i="1" s="1"/>
  <c r="AX509" i="1"/>
  <c r="AM1306" i="1"/>
  <c r="BI1306" i="1" s="1"/>
  <c r="AZ1306" i="1"/>
  <c r="AM922" i="1"/>
  <c r="BI922" i="1" s="1"/>
  <c r="AZ922" i="1"/>
  <c r="AZ666" i="1"/>
  <c r="AM666" i="1"/>
  <c r="BI666" i="1" s="1"/>
  <c r="AM538" i="1"/>
  <c r="BI538" i="1" s="1"/>
  <c r="AZ538" i="1"/>
  <c r="AM154" i="1"/>
  <c r="BI154" i="1" s="1"/>
  <c r="AZ154" i="1"/>
  <c r="AM26" i="1"/>
  <c r="BI26" i="1" s="1"/>
  <c r="AZ26" i="1"/>
  <c r="AK1164" i="1"/>
  <c r="BG1164" i="1" s="1"/>
  <c r="AX1164" i="1"/>
  <c r="AK908" i="1"/>
  <c r="BG908" i="1" s="1"/>
  <c r="AX908" i="1"/>
  <c r="AX652" i="1"/>
  <c r="AK652" i="1"/>
  <c r="BG652" i="1" s="1"/>
  <c r="AK268" i="1"/>
  <c r="BG268" i="1" s="1"/>
  <c r="AX268" i="1"/>
  <c r="AX1291" i="1"/>
  <c r="AK1291" i="1"/>
  <c r="BG1291" i="1" s="1"/>
  <c r="AK1163" i="1"/>
  <c r="BG1163" i="1" s="1"/>
  <c r="AX1163" i="1"/>
  <c r="AK651" i="1"/>
  <c r="BG651" i="1" s="1"/>
  <c r="AX651" i="1"/>
  <c r="AM1192" i="1"/>
  <c r="BI1192" i="1" s="1"/>
  <c r="AZ1192" i="1"/>
  <c r="AZ1064" i="1"/>
  <c r="AM1064" i="1"/>
  <c r="BI1064" i="1" s="1"/>
  <c r="AK1274" i="1"/>
  <c r="BG1274" i="1" s="1"/>
  <c r="AX1274" i="1"/>
  <c r="AK250" i="1"/>
  <c r="BG250" i="1" s="1"/>
  <c r="AX250" i="1"/>
  <c r="AM1047" i="1"/>
  <c r="BI1047" i="1" s="1"/>
  <c r="AZ1047" i="1"/>
  <c r="AM279" i="1"/>
  <c r="BI279" i="1" s="1"/>
  <c r="AZ279" i="1"/>
  <c r="N29" i="3"/>
  <c r="Q29" i="3" s="1"/>
  <c r="R29" i="3"/>
  <c r="R46" i="3"/>
  <c r="N46" i="3"/>
  <c r="Q46" i="3" s="1"/>
  <c r="AK585" i="1"/>
  <c r="BG585" i="1" s="1"/>
  <c r="AX585" i="1"/>
  <c r="AK329" i="1"/>
  <c r="BG329" i="1" s="1"/>
  <c r="AX329" i="1"/>
  <c r="AM1254" i="1"/>
  <c r="BI1254" i="1" s="1"/>
  <c r="AZ1254" i="1"/>
  <c r="AM1126" i="1"/>
  <c r="BI1126" i="1" s="1"/>
  <c r="AZ1126" i="1"/>
  <c r="AM998" i="1"/>
  <c r="BI998" i="1" s="1"/>
  <c r="AZ998" i="1"/>
  <c r="AM870" i="1"/>
  <c r="BI870" i="1" s="1"/>
  <c r="AZ870" i="1"/>
  <c r="AZ102" i="1"/>
  <c r="AM102" i="1"/>
  <c r="BI102" i="1" s="1"/>
  <c r="AX1224" i="1"/>
  <c r="AK1224" i="1"/>
  <c r="BG1224" i="1" s="1"/>
  <c r="AK840" i="1"/>
  <c r="BG840" i="1" s="1"/>
  <c r="AX840" i="1"/>
  <c r="AK328" i="1"/>
  <c r="BG328" i="1" s="1"/>
  <c r="AX328" i="1"/>
  <c r="AM997" i="1"/>
  <c r="BI997" i="1" s="1"/>
  <c r="AZ997" i="1"/>
  <c r="AK599" i="1"/>
  <c r="BG599" i="1" s="1"/>
  <c r="AX599" i="1"/>
  <c r="AM1268" i="1"/>
  <c r="BI1268" i="1" s="1"/>
  <c r="AZ1268" i="1"/>
  <c r="AM1140" i="1"/>
  <c r="BI1140" i="1" s="1"/>
  <c r="AZ1140" i="1"/>
  <c r="AM1012" i="1"/>
  <c r="BI1012" i="1" s="1"/>
  <c r="AZ1012" i="1"/>
  <c r="AM884" i="1"/>
  <c r="BI884" i="1" s="1"/>
  <c r="AZ884" i="1"/>
  <c r="AM1011" i="1"/>
  <c r="BI1011" i="1" s="1"/>
  <c r="AZ1011" i="1"/>
  <c r="AM755" i="1"/>
  <c r="BI755" i="1" s="1"/>
  <c r="AZ755" i="1"/>
  <c r="AK325" i="1"/>
  <c r="BG325" i="1" s="1"/>
  <c r="AX325" i="1"/>
  <c r="AM1250" i="1"/>
  <c r="BI1250" i="1" s="1"/>
  <c r="AZ1250" i="1"/>
  <c r="AM1122" i="1"/>
  <c r="BI1122" i="1" s="1"/>
  <c r="AZ1122" i="1"/>
  <c r="AM994" i="1"/>
  <c r="BI994" i="1" s="1"/>
  <c r="AZ994" i="1"/>
  <c r="AM866" i="1"/>
  <c r="BI866" i="1" s="1"/>
  <c r="AZ866" i="1"/>
  <c r="AM482" i="1"/>
  <c r="BI482" i="1" s="1"/>
  <c r="AZ482" i="1"/>
  <c r="AK1155" i="1"/>
  <c r="BG1155" i="1" s="1"/>
  <c r="AX1155" i="1"/>
  <c r="AZ257" i="1"/>
  <c r="AM257" i="1"/>
  <c r="BI257" i="1" s="1"/>
  <c r="AM993" i="1"/>
  <c r="BI993" i="1" s="1"/>
  <c r="AZ993" i="1"/>
  <c r="AM1184" i="1"/>
  <c r="BI1184" i="1" s="1"/>
  <c r="AZ1184" i="1"/>
  <c r="AM1056" i="1"/>
  <c r="BI1056" i="1" s="1"/>
  <c r="AZ1056" i="1"/>
  <c r="AM876" i="1"/>
  <c r="BI876" i="1" s="1"/>
  <c r="AZ876" i="1"/>
  <c r="AX748" i="1"/>
  <c r="AK748" i="1"/>
  <c r="BG748" i="1" s="1"/>
  <c r="AK1003" i="1"/>
  <c r="BG1003" i="1" s="1"/>
  <c r="AX1003" i="1"/>
  <c r="AM966" i="1"/>
  <c r="BI966" i="1" s="1"/>
  <c r="AZ966" i="1"/>
  <c r="AM1041" i="1"/>
  <c r="BI1041" i="1" s="1"/>
  <c r="AZ1041" i="1"/>
  <c r="AM1025" i="1"/>
  <c r="BI1025" i="1" s="1"/>
  <c r="AZ1025" i="1"/>
  <c r="AM108" i="1"/>
  <c r="BI108" i="1" s="1"/>
  <c r="AZ108" i="1"/>
  <c r="AX1242" i="1"/>
  <c r="AK1242" i="1"/>
  <c r="BG1242" i="1" s="1"/>
  <c r="AX1064" i="1"/>
  <c r="AK1064" i="1"/>
  <c r="BG1064" i="1" s="1"/>
  <c r="AM1235" i="1"/>
  <c r="BI1235" i="1" s="1"/>
  <c r="AZ1235" i="1"/>
  <c r="AM1247" i="1"/>
  <c r="BI1247" i="1" s="1"/>
  <c r="AZ1247" i="1"/>
  <c r="AX1074" i="1"/>
  <c r="AK1074" i="1"/>
  <c r="BG1074" i="1" s="1"/>
  <c r="AM1231" i="1"/>
  <c r="BI1231" i="1" s="1"/>
  <c r="AZ1231" i="1"/>
  <c r="AK930" i="1"/>
  <c r="BG930" i="1" s="1"/>
  <c r="AX930" i="1"/>
  <c r="AK546" i="1"/>
  <c r="BG546" i="1" s="1"/>
  <c r="AX546" i="1"/>
  <c r="AM1215" i="1"/>
  <c r="BI1215" i="1" s="1"/>
  <c r="AZ1215" i="1"/>
  <c r="AM63" i="1"/>
  <c r="BI63" i="1" s="1"/>
  <c r="AZ63" i="1"/>
  <c r="AM1071" i="1"/>
  <c r="BI1071" i="1" s="1"/>
  <c r="AZ1071" i="1"/>
  <c r="AM1182" i="1"/>
  <c r="BI1182" i="1" s="1"/>
  <c r="AZ1182" i="1"/>
  <c r="AM1054" i="1"/>
  <c r="BI1054" i="1" s="1"/>
  <c r="AZ1054" i="1"/>
  <c r="AK1280" i="1"/>
  <c r="BG1280" i="1" s="1"/>
  <c r="AX1280" i="1"/>
  <c r="AK1152" i="1"/>
  <c r="BG1152" i="1" s="1"/>
  <c r="AX1152" i="1"/>
  <c r="AK1024" i="1"/>
  <c r="BG1024" i="1" s="1"/>
  <c r="AX1024" i="1"/>
  <c r="AK896" i="1"/>
  <c r="BG896" i="1" s="1"/>
  <c r="AX896" i="1"/>
  <c r="AK768" i="1"/>
  <c r="BG768" i="1" s="1"/>
  <c r="AX768" i="1"/>
  <c r="AK640" i="1"/>
  <c r="BG640" i="1" s="1"/>
  <c r="AX640" i="1"/>
  <c r="AK512" i="1"/>
  <c r="BG512" i="1" s="1"/>
  <c r="AX512" i="1"/>
  <c r="AX384" i="1"/>
  <c r="AK384" i="1"/>
  <c r="BG384" i="1" s="1"/>
  <c r="AM1309" i="1"/>
  <c r="BI1309" i="1" s="1"/>
  <c r="AZ1309" i="1"/>
  <c r="AM1181" i="1"/>
  <c r="BI1181" i="1" s="1"/>
  <c r="AZ1181" i="1"/>
  <c r="AZ797" i="1"/>
  <c r="AM797" i="1"/>
  <c r="BI797" i="1" s="1"/>
  <c r="AM541" i="1"/>
  <c r="BI541" i="1" s="1"/>
  <c r="AZ541" i="1"/>
  <c r="AM413" i="1"/>
  <c r="BI413" i="1" s="1"/>
  <c r="AZ413" i="1"/>
  <c r="AM285" i="1"/>
  <c r="BI285" i="1" s="1"/>
  <c r="AZ285" i="1"/>
  <c r="AK1263" i="1"/>
  <c r="BG1263" i="1" s="1"/>
  <c r="AX1263" i="1"/>
  <c r="AK1135" i="1"/>
  <c r="BG1135" i="1" s="1"/>
  <c r="AX1135" i="1"/>
  <c r="AK879" i="1"/>
  <c r="BG879" i="1" s="1"/>
  <c r="AX879" i="1"/>
  <c r="AK751" i="1"/>
  <c r="BG751" i="1" s="1"/>
  <c r="AX751" i="1"/>
  <c r="AK623" i="1"/>
  <c r="BG623" i="1" s="1"/>
  <c r="AX623" i="1"/>
  <c r="AK495" i="1"/>
  <c r="BG495" i="1" s="1"/>
  <c r="AX495" i="1"/>
  <c r="AZ1292" i="1"/>
  <c r="AM1292" i="1"/>
  <c r="BI1292" i="1" s="1"/>
  <c r="AM652" i="1"/>
  <c r="BI652" i="1" s="1"/>
  <c r="AZ652" i="1"/>
  <c r="AM396" i="1"/>
  <c r="BI396" i="1" s="1"/>
  <c r="AZ396" i="1"/>
  <c r="AK1006" i="1"/>
  <c r="BG1006" i="1" s="1"/>
  <c r="AX1006" i="1"/>
  <c r="AK494" i="1"/>
  <c r="BG494" i="1" s="1"/>
  <c r="AX494" i="1"/>
  <c r="AK366" i="1"/>
  <c r="BG366" i="1" s="1"/>
  <c r="AX366" i="1"/>
  <c r="AK238" i="1"/>
  <c r="BG238" i="1" s="1"/>
  <c r="AX238" i="1"/>
  <c r="AK110" i="1"/>
  <c r="BG110" i="1" s="1"/>
  <c r="AX110" i="1"/>
  <c r="AM1035" i="1"/>
  <c r="BI1035" i="1" s="1"/>
  <c r="AZ1035" i="1"/>
  <c r="AK365" i="1"/>
  <c r="BG365" i="1" s="1"/>
  <c r="AX365" i="1"/>
  <c r="AK237" i="1"/>
  <c r="BG237" i="1" s="1"/>
  <c r="AX237" i="1"/>
  <c r="AK109" i="1"/>
  <c r="BG109" i="1" s="1"/>
  <c r="AX109" i="1"/>
  <c r="AM1162" i="1"/>
  <c r="BI1162" i="1" s="1"/>
  <c r="AZ1162" i="1"/>
  <c r="AM1034" i="1"/>
  <c r="BI1034" i="1" s="1"/>
  <c r="AZ1034" i="1"/>
  <c r="AM906" i="1"/>
  <c r="BI906" i="1" s="1"/>
  <c r="AZ906" i="1"/>
  <c r="AK1292" i="1"/>
  <c r="BG1292" i="1" s="1"/>
  <c r="AX1292" i="1"/>
  <c r="AK1036" i="1"/>
  <c r="BG1036" i="1" s="1"/>
  <c r="AX1036" i="1"/>
  <c r="AX780" i="1"/>
  <c r="AK780" i="1"/>
  <c r="BG780" i="1" s="1"/>
  <c r="AX524" i="1"/>
  <c r="AK524" i="1"/>
  <c r="BG524" i="1" s="1"/>
  <c r="AX396" i="1"/>
  <c r="AK396" i="1"/>
  <c r="BG396" i="1" s="1"/>
  <c r="AM1193" i="1"/>
  <c r="BI1193" i="1" s="1"/>
  <c r="AZ1193" i="1"/>
  <c r="AM937" i="1"/>
  <c r="BI937" i="1" s="1"/>
  <c r="AZ937" i="1"/>
  <c r="AZ169" i="1"/>
  <c r="AM169" i="1"/>
  <c r="BI169" i="1" s="1"/>
  <c r="AK1035" i="1"/>
  <c r="BG1035" i="1" s="1"/>
  <c r="AX1035" i="1"/>
  <c r="AK907" i="1"/>
  <c r="BG907" i="1" s="1"/>
  <c r="AX907" i="1"/>
  <c r="AK779" i="1"/>
  <c r="BG779" i="1" s="1"/>
  <c r="AX779" i="1"/>
  <c r="AK395" i="1"/>
  <c r="BG395" i="1" s="1"/>
  <c r="AX395" i="1"/>
  <c r="AK11" i="1"/>
  <c r="BG11" i="1" s="1"/>
  <c r="AX11" i="1"/>
  <c r="AM936" i="1"/>
  <c r="BI936" i="1" s="1"/>
  <c r="AZ936" i="1"/>
  <c r="AM424" i="1"/>
  <c r="BI424" i="1" s="1"/>
  <c r="AZ424" i="1"/>
  <c r="AK1146" i="1"/>
  <c r="BG1146" i="1" s="1"/>
  <c r="AX1146" i="1"/>
  <c r="AK1018" i="1"/>
  <c r="BG1018" i="1" s="1"/>
  <c r="AX1018" i="1"/>
  <c r="AK890" i="1"/>
  <c r="BG890" i="1" s="1"/>
  <c r="AX890" i="1"/>
  <c r="AK762" i="1"/>
  <c r="BG762" i="1" s="1"/>
  <c r="AX762" i="1"/>
  <c r="AK634" i="1"/>
  <c r="BG634" i="1" s="1"/>
  <c r="AX634" i="1"/>
  <c r="AK506" i="1"/>
  <c r="BG506" i="1" s="1"/>
  <c r="AX506" i="1"/>
  <c r="AK378" i="1"/>
  <c r="BG378" i="1" s="1"/>
  <c r="AX378" i="1"/>
  <c r="AM1303" i="1"/>
  <c r="BI1303" i="1" s="1"/>
  <c r="AZ1303" i="1"/>
  <c r="AM1175" i="1"/>
  <c r="BI1175" i="1" s="1"/>
  <c r="AZ1175" i="1"/>
  <c r="AM919" i="1"/>
  <c r="BI919" i="1" s="1"/>
  <c r="AZ919" i="1"/>
  <c r="AM791" i="1"/>
  <c r="BI791" i="1" s="1"/>
  <c r="AZ791" i="1"/>
  <c r="AM535" i="1"/>
  <c r="BI535" i="1" s="1"/>
  <c r="AZ535" i="1"/>
  <c r="R39" i="3"/>
  <c r="N39" i="3"/>
  <c r="Q39" i="3" s="1"/>
  <c r="R31" i="3"/>
  <c r="N31" i="3"/>
  <c r="Q31" i="3" s="1"/>
  <c r="AK1225" i="1"/>
  <c r="BG1225" i="1" s="1"/>
  <c r="AX1225" i="1"/>
  <c r="AK1097" i="1"/>
  <c r="BG1097" i="1" s="1"/>
  <c r="AX1097" i="1"/>
  <c r="AK969" i="1"/>
  <c r="BG969" i="1" s="1"/>
  <c r="AX969" i="1"/>
  <c r="AK841" i="1"/>
  <c r="BG841" i="1" s="1"/>
  <c r="AX841" i="1"/>
  <c r="AX713" i="1"/>
  <c r="AK713" i="1"/>
  <c r="BG713" i="1" s="1"/>
  <c r="AK457" i="1"/>
  <c r="BG457" i="1" s="1"/>
  <c r="AX457" i="1"/>
  <c r="AM742" i="1"/>
  <c r="BI742" i="1" s="1"/>
  <c r="AZ742" i="1"/>
  <c r="AM358" i="1"/>
  <c r="BI358" i="1" s="1"/>
  <c r="AZ358" i="1"/>
  <c r="AM230" i="1"/>
  <c r="BI230" i="1" s="1"/>
  <c r="AZ230" i="1"/>
  <c r="AX1096" i="1"/>
  <c r="AK1096" i="1"/>
  <c r="BG1096" i="1" s="1"/>
  <c r="AK968" i="1"/>
  <c r="BG968" i="1" s="1"/>
  <c r="AX968" i="1"/>
  <c r="AK712" i="1"/>
  <c r="BG712" i="1" s="1"/>
  <c r="AX712" i="1"/>
  <c r="AK584" i="1"/>
  <c r="BG584" i="1" s="1"/>
  <c r="AX584" i="1"/>
  <c r="AK456" i="1"/>
  <c r="BG456" i="1" s="1"/>
  <c r="AX456" i="1"/>
  <c r="AK72" i="1"/>
  <c r="BG72" i="1" s="1"/>
  <c r="AX72" i="1"/>
  <c r="AM1253" i="1"/>
  <c r="BI1253" i="1" s="1"/>
  <c r="AZ1253" i="1"/>
  <c r="AM1125" i="1"/>
  <c r="BI1125" i="1" s="1"/>
  <c r="AZ1125" i="1"/>
  <c r="AM869" i="1"/>
  <c r="BI869" i="1" s="1"/>
  <c r="AZ869" i="1"/>
  <c r="AZ229" i="1"/>
  <c r="AM229" i="1"/>
  <c r="BI229" i="1" s="1"/>
  <c r="AZ101" i="1"/>
  <c r="AM101" i="1"/>
  <c r="BI101" i="1" s="1"/>
  <c r="AK1239" i="1"/>
  <c r="BG1239" i="1" s="1"/>
  <c r="AX1239" i="1"/>
  <c r="AK1111" i="1"/>
  <c r="BG1111" i="1" s="1"/>
  <c r="AX1111" i="1"/>
  <c r="AK983" i="1"/>
  <c r="BG983" i="1" s="1"/>
  <c r="AX983" i="1"/>
  <c r="AK855" i="1"/>
  <c r="BG855" i="1" s="1"/>
  <c r="AX855" i="1"/>
  <c r="AX727" i="1"/>
  <c r="AK727" i="1"/>
  <c r="BG727" i="1" s="1"/>
  <c r="AM500" i="1"/>
  <c r="BI500" i="1" s="1"/>
  <c r="AZ500" i="1"/>
  <c r="AM372" i="1"/>
  <c r="BI372" i="1" s="1"/>
  <c r="AZ372" i="1"/>
  <c r="AM244" i="1"/>
  <c r="BI244" i="1" s="1"/>
  <c r="AZ244" i="1"/>
  <c r="AK1238" i="1"/>
  <c r="BG1238" i="1" s="1"/>
  <c r="AX1238" i="1"/>
  <c r="AX1110" i="1"/>
  <c r="AK1110" i="1"/>
  <c r="BG1110" i="1" s="1"/>
  <c r="AK982" i="1"/>
  <c r="BG982" i="1" s="1"/>
  <c r="AX982" i="1"/>
  <c r="AK854" i="1"/>
  <c r="BG854" i="1" s="1"/>
  <c r="AX854" i="1"/>
  <c r="AK726" i="1"/>
  <c r="BG726" i="1" s="1"/>
  <c r="AX726" i="1"/>
  <c r="AK598" i="1"/>
  <c r="BG598" i="1" s="1"/>
  <c r="AX598" i="1"/>
  <c r="AK470" i="1"/>
  <c r="BG470" i="1" s="1"/>
  <c r="AX470" i="1"/>
  <c r="AM1267" i="1"/>
  <c r="BI1267" i="1" s="1"/>
  <c r="AZ1267" i="1"/>
  <c r="AM1139" i="1"/>
  <c r="BI1139" i="1" s="1"/>
  <c r="AZ1139" i="1"/>
  <c r="AM883" i="1"/>
  <c r="BI883" i="1" s="1"/>
  <c r="AZ883" i="1"/>
  <c r="AK1221" i="1"/>
  <c r="BG1221" i="1" s="1"/>
  <c r="AX1221" i="1"/>
  <c r="AK1093" i="1"/>
  <c r="BG1093" i="1" s="1"/>
  <c r="AX1093" i="1"/>
  <c r="AK965" i="1"/>
  <c r="BG965" i="1" s="1"/>
  <c r="AX965" i="1"/>
  <c r="AK837" i="1"/>
  <c r="BG837" i="1" s="1"/>
  <c r="AX837" i="1"/>
  <c r="AK709" i="1"/>
  <c r="BG709" i="1" s="1"/>
  <c r="AX709" i="1"/>
  <c r="AK581" i="1"/>
  <c r="BG581" i="1" s="1"/>
  <c r="AX581" i="1"/>
  <c r="AK453" i="1"/>
  <c r="BG453" i="1" s="1"/>
  <c r="AX453" i="1"/>
  <c r="AM130" i="1"/>
  <c r="BI130" i="1" s="1"/>
  <c r="AZ130" i="1"/>
  <c r="AK1283" i="1"/>
  <c r="BG1283" i="1" s="1"/>
  <c r="AX1283" i="1"/>
  <c r="AX899" i="1"/>
  <c r="AK899" i="1"/>
  <c r="BG899" i="1" s="1"/>
  <c r="AK771" i="1"/>
  <c r="BG771" i="1" s="1"/>
  <c r="AX771" i="1"/>
  <c r="AK643" i="1"/>
  <c r="BG643" i="1" s="1"/>
  <c r="AX643" i="1"/>
  <c r="AK515" i="1"/>
  <c r="BG515" i="1" s="1"/>
  <c r="AX515" i="1"/>
  <c r="AK387" i="1"/>
  <c r="BG387" i="1" s="1"/>
  <c r="AX387" i="1"/>
  <c r="AK1092" i="1"/>
  <c r="BG1092" i="1" s="1"/>
  <c r="AX1092" i="1"/>
  <c r="AK724" i="1"/>
  <c r="BG724" i="1" s="1"/>
  <c r="AX724" i="1"/>
  <c r="AK356" i="1"/>
  <c r="BG356" i="1" s="1"/>
  <c r="AX356" i="1"/>
  <c r="AM1169" i="1"/>
  <c r="BI1169" i="1" s="1"/>
  <c r="AZ1169" i="1"/>
  <c r="AX964" i="1"/>
  <c r="AK964" i="1"/>
  <c r="BG964" i="1" s="1"/>
  <c r="AK644" i="1"/>
  <c r="BG644" i="1" s="1"/>
  <c r="AX644" i="1"/>
  <c r="AK260" i="1"/>
  <c r="BG260" i="1" s="1"/>
  <c r="AX260" i="1"/>
  <c r="AM1121" i="1"/>
  <c r="BI1121" i="1" s="1"/>
  <c r="AZ1121" i="1"/>
  <c r="AK580" i="1"/>
  <c r="BG580" i="1" s="1"/>
  <c r="AX580" i="1"/>
  <c r="AM928" i="1"/>
  <c r="BI928" i="1" s="1"/>
  <c r="AZ928" i="1"/>
  <c r="AM160" i="1"/>
  <c r="BI160" i="1" s="1"/>
  <c r="AZ160" i="1"/>
  <c r="AX642" i="1"/>
  <c r="AK642" i="1"/>
  <c r="BG642" i="1" s="1"/>
  <c r="AX369" i="1"/>
  <c r="AK369" i="1"/>
  <c r="BG369" i="1" s="1"/>
  <c r="AK862" i="1"/>
  <c r="BG862" i="1" s="1"/>
  <c r="AX862" i="1"/>
  <c r="AM891" i="1"/>
  <c r="BI891" i="1" s="1"/>
  <c r="AZ891" i="1"/>
  <c r="AM250" i="1"/>
  <c r="BI250" i="1" s="1"/>
  <c r="AZ250" i="1"/>
  <c r="AM1160" i="1"/>
  <c r="BI1160" i="1" s="1"/>
  <c r="AZ1160" i="1"/>
  <c r="AK1114" i="1"/>
  <c r="BG1114" i="1" s="1"/>
  <c r="AX1114" i="1"/>
  <c r="AZ1090" i="1"/>
  <c r="AM1090" i="1"/>
  <c r="BI1090" i="1" s="1"/>
  <c r="AK532" i="1"/>
  <c r="BG532" i="1" s="1"/>
  <c r="AX532" i="1"/>
  <c r="AM1039" i="1"/>
  <c r="BI1039" i="1" s="1"/>
  <c r="AZ1039" i="1"/>
  <c r="AM638" i="1"/>
  <c r="BI638" i="1" s="1"/>
  <c r="AZ638" i="1"/>
  <c r="AK1120" i="1"/>
  <c r="BG1120" i="1" s="1"/>
  <c r="AX1120" i="1"/>
  <c r="AM1003" i="1"/>
  <c r="BI1003" i="1" s="1"/>
  <c r="AZ1003" i="1"/>
  <c r="AZ1289" i="1"/>
  <c r="AM1289" i="1"/>
  <c r="BI1289" i="1" s="1"/>
  <c r="R75" i="3"/>
  <c r="N75" i="3"/>
  <c r="Q75" i="3" s="1"/>
  <c r="AK182" i="1"/>
  <c r="BG182" i="1" s="1"/>
  <c r="AX182" i="1"/>
  <c r="AZ768" i="1"/>
  <c r="AM768" i="1"/>
  <c r="BI768" i="1" s="1"/>
  <c r="AX834" i="1"/>
  <c r="AK834" i="1"/>
  <c r="BG834" i="1" s="1"/>
  <c r="AK450" i="1"/>
  <c r="BG450" i="1" s="1"/>
  <c r="AX450" i="1"/>
  <c r="AM1119" i="1"/>
  <c r="BI1119" i="1" s="1"/>
  <c r="AZ1119" i="1"/>
  <c r="AK1073" i="1"/>
  <c r="BG1073" i="1" s="1"/>
  <c r="AX1073" i="1"/>
  <c r="AX561" i="1"/>
  <c r="AK561" i="1"/>
  <c r="BG561" i="1" s="1"/>
  <c r="AX1058" i="1"/>
  <c r="AK1058" i="1"/>
  <c r="BG1058" i="1" s="1"/>
  <c r="AK1298" i="1"/>
  <c r="BG1298" i="1" s="1"/>
  <c r="AX1298" i="1"/>
  <c r="AK1170" i="1"/>
  <c r="BG1170" i="1" s="1"/>
  <c r="AX1170" i="1"/>
  <c r="AX1042" i="1"/>
  <c r="AK1042" i="1"/>
  <c r="BG1042" i="1" s="1"/>
  <c r="AK914" i="1"/>
  <c r="BG914" i="1" s="1"/>
  <c r="AX914" i="1"/>
  <c r="AK786" i="1"/>
  <c r="BG786" i="1" s="1"/>
  <c r="AX786" i="1"/>
  <c r="AK658" i="1"/>
  <c r="BG658" i="1" s="1"/>
  <c r="AX658" i="1"/>
  <c r="AK530" i="1"/>
  <c r="BG530" i="1" s="1"/>
  <c r="AX530" i="1"/>
  <c r="AX402" i="1"/>
  <c r="AK402" i="1"/>
  <c r="BG402" i="1" s="1"/>
  <c r="AM1199" i="1"/>
  <c r="BI1199" i="1" s="1"/>
  <c r="AZ1199" i="1"/>
  <c r="AM943" i="1"/>
  <c r="BI943" i="1" s="1"/>
  <c r="AZ943" i="1"/>
  <c r="AM815" i="1"/>
  <c r="BI815" i="1" s="1"/>
  <c r="AZ815" i="1"/>
  <c r="AM687" i="1"/>
  <c r="BI687" i="1" s="1"/>
  <c r="AZ687" i="1"/>
  <c r="AM175" i="1"/>
  <c r="BI175" i="1" s="1"/>
  <c r="AZ175" i="1"/>
  <c r="AK1281" i="1"/>
  <c r="BG1281" i="1" s="1"/>
  <c r="AX1281" i="1"/>
  <c r="AK1153" i="1"/>
  <c r="BG1153" i="1" s="1"/>
  <c r="AX1153" i="1"/>
  <c r="AK1025" i="1"/>
  <c r="BG1025" i="1" s="1"/>
  <c r="AX1025" i="1"/>
  <c r="AK897" i="1"/>
  <c r="BG897" i="1" s="1"/>
  <c r="AX897" i="1"/>
  <c r="AK769" i="1"/>
  <c r="BG769" i="1" s="1"/>
  <c r="AX769" i="1"/>
  <c r="AK641" i="1"/>
  <c r="BG641" i="1" s="1"/>
  <c r="AX641" i="1"/>
  <c r="AK513" i="1"/>
  <c r="BG513" i="1" s="1"/>
  <c r="AX513" i="1"/>
  <c r="AK385" i="1"/>
  <c r="BG385" i="1" s="1"/>
  <c r="AX385" i="1"/>
  <c r="AM1310" i="1"/>
  <c r="BI1310" i="1" s="1"/>
  <c r="AZ1310" i="1"/>
  <c r="AM926" i="1"/>
  <c r="BI926" i="1" s="1"/>
  <c r="AZ926" i="1"/>
  <c r="AM798" i="1"/>
  <c r="BI798" i="1" s="1"/>
  <c r="AZ798" i="1"/>
  <c r="AZ158" i="1"/>
  <c r="AM158" i="1"/>
  <c r="BI158" i="1" s="1"/>
  <c r="AM30" i="1"/>
  <c r="BI30" i="1" s="1"/>
  <c r="AZ30" i="1"/>
  <c r="AM1037" i="1"/>
  <c r="BI1037" i="1" s="1"/>
  <c r="AZ1037" i="1"/>
  <c r="AM1276" i="1"/>
  <c r="BI1276" i="1" s="1"/>
  <c r="AZ1276" i="1"/>
  <c r="AM1148" i="1"/>
  <c r="BI1148" i="1" s="1"/>
  <c r="AZ1148" i="1"/>
  <c r="AM1020" i="1"/>
  <c r="BI1020" i="1" s="1"/>
  <c r="AZ1020" i="1"/>
  <c r="AM892" i="1"/>
  <c r="BI892" i="1" s="1"/>
  <c r="AZ892" i="1"/>
  <c r="AM508" i="1"/>
  <c r="BI508" i="1" s="1"/>
  <c r="AZ508" i="1"/>
  <c r="AM124" i="1"/>
  <c r="BI124" i="1" s="1"/>
  <c r="AZ124" i="1"/>
  <c r="R10" i="3"/>
  <c r="N10" i="3"/>
  <c r="Q10" i="3" s="1"/>
  <c r="AK1262" i="1"/>
  <c r="BG1262" i="1" s="1"/>
  <c r="AX1262" i="1"/>
  <c r="AK1134" i="1"/>
  <c r="BG1134" i="1" s="1"/>
  <c r="AX1134" i="1"/>
  <c r="AK878" i="1"/>
  <c r="BG878" i="1" s="1"/>
  <c r="AX878" i="1"/>
  <c r="AK750" i="1"/>
  <c r="BG750" i="1" s="1"/>
  <c r="AX750" i="1"/>
  <c r="AK622" i="1"/>
  <c r="BG622" i="1" s="1"/>
  <c r="AX622" i="1"/>
  <c r="AM1291" i="1"/>
  <c r="BI1291" i="1" s="1"/>
  <c r="AZ1291" i="1"/>
  <c r="AM1163" i="1"/>
  <c r="BI1163" i="1" s="1"/>
  <c r="AZ1163" i="1"/>
  <c r="AM907" i="1"/>
  <c r="BI907" i="1" s="1"/>
  <c r="AZ907" i="1"/>
  <c r="AM651" i="1"/>
  <c r="BI651" i="1" s="1"/>
  <c r="AZ651" i="1"/>
  <c r="AM11" i="1"/>
  <c r="BI11" i="1" s="1"/>
  <c r="AZ11" i="1"/>
  <c r="AK1261" i="1"/>
  <c r="BG1261" i="1" s="1"/>
  <c r="AX1261" i="1"/>
  <c r="AK1005" i="1"/>
  <c r="BG1005" i="1" s="1"/>
  <c r="AX1005" i="1"/>
  <c r="AX877" i="1"/>
  <c r="AK877" i="1"/>
  <c r="BG877" i="1" s="1"/>
  <c r="AK749" i="1"/>
  <c r="BG749" i="1" s="1"/>
  <c r="AX749" i="1"/>
  <c r="AK621" i="1"/>
  <c r="BG621" i="1" s="1"/>
  <c r="AX621" i="1"/>
  <c r="AM1290" i="1"/>
  <c r="BI1290" i="1" s="1"/>
  <c r="AZ1290" i="1"/>
  <c r="AZ522" i="1"/>
  <c r="AM522" i="1"/>
  <c r="BI522" i="1" s="1"/>
  <c r="AM394" i="1"/>
  <c r="BI394" i="1" s="1"/>
  <c r="AZ394" i="1"/>
  <c r="AM266" i="1"/>
  <c r="BI266" i="1" s="1"/>
  <c r="AZ266" i="1"/>
  <c r="AK892" i="1"/>
  <c r="BG892" i="1" s="1"/>
  <c r="AX892" i="1"/>
  <c r="AX764" i="1"/>
  <c r="AK764" i="1"/>
  <c r="BG764" i="1" s="1"/>
  <c r="AX636" i="1"/>
  <c r="AK636" i="1"/>
  <c r="BG636" i="1" s="1"/>
  <c r="AK380" i="1"/>
  <c r="BG380" i="1" s="1"/>
  <c r="AX380" i="1"/>
  <c r="AM1049" i="1"/>
  <c r="BI1049" i="1" s="1"/>
  <c r="AZ1049" i="1"/>
  <c r="AZ281" i="1"/>
  <c r="AM281" i="1"/>
  <c r="BI281" i="1" s="1"/>
  <c r="AM25" i="1"/>
  <c r="BI25" i="1" s="1"/>
  <c r="AZ25" i="1"/>
  <c r="AX1275" i="1"/>
  <c r="AK1275" i="1"/>
  <c r="BG1275" i="1" s="1"/>
  <c r="AK1019" i="1"/>
  <c r="BG1019" i="1" s="1"/>
  <c r="AX1019" i="1"/>
  <c r="AK763" i="1"/>
  <c r="BG763" i="1" s="1"/>
  <c r="AX763" i="1"/>
  <c r="AK635" i="1"/>
  <c r="BG635" i="1" s="1"/>
  <c r="AX635" i="1"/>
  <c r="AX379" i="1"/>
  <c r="AK379" i="1"/>
  <c r="BG379" i="1" s="1"/>
  <c r="AK123" i="1"/>
  <c r="BG123" i="1" s="1"/>
  <c r="AX123" i="1"/>
  <c r="AM1176" i="1"/>
  <c r="BI1176" i="1" s="1"/>
  <c r="AZ1176" i="1"/>
  <c r="AM1048" i="1"/>
  <c r="BI1048" i="1" s="1"/>
  <c r="AZ1048" i="1"/>
  <c r="AK1130" i="1"/>
  <c r="BG1130" i="1" s="1"/>
  <c r="AX1130" i="1"/>
  <c r="AK362" i="1"/>
  <c r="BG362" i="1" s="1"/>
  <c r="AX362" i="1"/>
  <c r="AM1031" i="1"/>
  <c r="BI1031" i="1" s="1"/>
  <c r="AZ1031" i="1"/>
  <c r="AM391" i="1"/>
  <c r="BI391" i="1" s="1"/>
  <c r="AZ391" i="1"/>
  <c r="N68" i="3"/>
  <c r="Q68" i="3" s="1"/>
  <c r="R68" i="3"/>
  <c r="R23" i="3"/>
  <c r="N23" i="3"/>
  <c r="Q23" i="3" s="1"/>
  <c r="AM1238" i="1"/>
  <c r="BI1238" i="1" s="1"/>
  <c r="AZ1238" i="1"/>
  <c r="AM1110" i="1"/>
  <c r="BI1110" i="1" s="1"/>
  <c r="AZ1110" i="1"/>
  <c r="AM982" i="1"/>
  <c r="BI982" i="1" s="1"/>
  <c r="AZ982" i="1"/>
  <c r="AM854" i="1"/>
  <c r="BI854" i="1" s="1"/>
  <c r="AZ854" i="1"/>
  <c r="AK696" i="1"/>
  <c r="BG696" i="1" s="1"/>
  <c r="AX696" i="1"/>
  <c r="AZ597" i="1"/>
  <c r="AM597" i="1"/>
  <c r="BI597" i="1" s="1"/>
  <c r="AK1223" i="1"/>
  <c r="BG1223" i="1" s="1"/>
  <c r="AX1223" i="1"/>
  <c r="AK327" i="1"/>
  <c r="BG327" i="1" s="1"/>
  <c r="AX327" i="1"/>
  <c r="AM1252" i="1"/>
  <c r="BI1252" i="1" s="1"/>
  <c r="AZ1252" i="1"/>
  <c r="AM1124" i="1"/>
  <c r="BI1124" i="1" s="1"/>
  <c r="AZ1124" i="1"/>
  <c r="AM996" i="1"/>
  <c r="BI996" i="1" s="1"/>
  <c r="AZ996" i="1"/>
  <c r="AM868" i="1"/>
  <c r="BI868" i="1" s="1"/>
  <c r="AZ868" i="1"/>
  <c r="AK582" i="1"/>
  <c r="BG582" i="1" s="1"/>
  <c r="AX582" i="1"/>
  <c r="AK326" i="1"/>
  <c r="BG326" i="1" s="1"/>
  <c r="AX326" i="1"/>
  <c r="AM995" i="1"/>
  <c r="BI995" i="1" s="1"/>
  <c r="AZ995" i="1"/>
  <c r="AK949" i="1"/>
  <c r="BG949" i="1" s="1"/>
  <c r="AX949" i="1"/>
  <c r="AM1234" i="1"/>
  <c r="BI1234" i="1" s="1"/>
  <c r="AZ1234" i="1"/>
  <c r="AM1106" i="1"/>
  <c r="BI1106" i="1" s="1"/>
  <c r="AZ1106" i="1"/>
  <c r="AM978" i="1"/>
  <c r="BI978" i="1" s="1"/>
  <c r="AZ978" i="1"/>
  <c r="AM850" i="1"/>
  <c r="BI850" i="1" s="1"/>
  <c r="AZ850" i="1"/>
  <c r="AK1267" i="1"/>
  <c r="BG1267" i="1" s="1"/>
  <c r="AX1267" i="1"/>
  <c r="AM1073" i="1"/>
  <c r="BI1073" i="1" s="1"/>
  <c r="AZ1073" i="1"/>
  <c r="AM1168" i="1"/>
  <c r="BI1168" i="1" s="1"/>
  <c r="AZ1168" i="1"/>
  <c r="AM1040" i="1"/>
  <c r="BI1040" i="1" s="1"/>
  <c r="AZ1040" i="1"/>
  <c r="AM912" i="1"/>
  <c r="BI912" i="1" s="1"/>
  <c r="AZ912" i="1"/>
  <c r="AZ16" i="1"/>
  <c r="AM16" i="1"/>
  <c r="BI16" i="1" s="1"/>
  <c r="AM1009" i="1"/>
  <c r="BI1009" i="1" s="1"/>
  <c r="AZ1009" i="1"/>
  <c r="AM1260" i="1"/>
  <c r="BI1260" i="1" s="1"/>
  <c r="AZ1260" i="1"/>
  <c r="AX1246" i="1"/>
  <c r="AK1246" i="1"/>
  <c r="BG1246" i="1" s="1"/>
  <c r="AZ1032" i="1"/>
  <c r="AM1032" i="1"/>
  <c r="BI1032" i="1" s="1"/>
  <c r="AM1015" i="1"/>
  <c r="BI1015" i="1" s="1"/>
  <c r="AZ1015" i="1"/>
  <c r="AM1218" i="1"/>
  <c r="BI1218" i="1" s="1"/>
  <c r="AZ1218" i="1"/>
  <c r="AM1152" i="1"/>
  <c r="BI1152" i="1" s="1"/>
  <c r="AZ1152" i="1"/>
  <c r="AM1150" i="1"/>
  <c r="BI1150" i="1" s="1"/>
  <c r="AZ1150" i="1"/>
  <c r="AK864" i="1"/>
  <c r="BG864" i="1" s="1"/>
  <c r="AX864" i="1"/>
  <c r="AM125" i="1"/>
  <c r="BI125" i="1" s="1"/>
  <c r="AZ125" i="1"/>
  <c r="AK333" i="1"/>
  <c r="BG333" i="1" s="1"/>
  <c r="AX333" i="1"/>
  <c r="AK1260" i="1"/>
  <c r="BG1260" i="1" s="1"/>
  <c r="AX1260" i="1"/>
  <c r="AM521" i="1"/>
  <c r="BI521" i="1" s="1"/>
  <c r="AZ521" i="1"/>
  <c r="AM1143" i="1"/>
  <c r="BI1143" i="1" s="1"/>
  <c r="AZ1143" i="1"/>
  <c r="AX706" i="1"/>
  <c r="AK706" i="1"/>
  <c r="BG706" i="1" s="1"/>
  <c r="AM863" i="1"/>
  <c r="BI863" i="1" s="1"/>
  <c r="AZ863" i="1"/>
  <c r="AK1202" i="1"/>
  <c r="BG1202" i="1" s="1"/>
  <c r="AX1202" i="1"/>
  <c r="AK50" i="1"/>
  <c r="BG50" i="1" s="1"/>
  <c r="AX50" i="1"/>
  <c r="AK1186" i="1"/>
  <c r="BG1186" i="1" s="1"/>
  <c r="AX1186" i="1"/>
  <c r="AX674" i="1"/>
  <c r="AK674" i="1"/>
  <c r="BG674" i="1" s="1"/>
  <c r="AM1055" i="1"/>
  <c r="BI1055" i="1" s="1"/>
  <c r="AZ1055" i="1"/>
  <c r="AM927" i="1"/>
  <c r="BI927" i="1" s="1"/>
  <c r="AZ927" i="1"/>
  <c r="AM671" i="1"/>
  <c r="BI671" i="1" s="1"/>
  <c r="AZ671" i="1"/>
  <c r="AM1166" i="1"/>
  <c r="BI1166" i="1" s="1"/>
  <c r="AZ1166" i="1"/>
  <c r="AM1038" i="1"/>
  <c r="BI1038" i="1" s="1"/>
  <c r="AZ1038" i="1"/>
  <c r="AM910" i="1"/>
  <c r="BI910" i="1" s="1"/>
  <c r="AZ910" i="1"/>
  <c r="AM14" i="1"/>
  <c r="BI14" i="1" s="1"/>
  <c r="AZ14" i="1"/>
  <c r="AK1264" i="1"/>
  <c r="BG1264" i="1" s="1"/>
  <c r="AX1264" i="1"/>
  <c r="AK1136" i="1"/>
  <c r="BG1136" i="1" s="1"/>
  <c r="AX1136" i="1"/>
  <c r="AK1008" i="1"/>
  <c r="BG1008" i="1" s="1"/>
  <c r="AX1008" i="1"/>
  <c r="AK880" i="1"/>
  <c r="BG880" i="1" s="1"/>
  <c r="AX880" i="1"/>
  <c r="AX752" i="1"/>
  <c r="AK752" i="1"/>
  <c r="BG752" i="1" s="1"/>
  <c r="AX624" i="1"/>
  <c r="AK624" i="1"/>
  <c r="BG624" i="1" s="1"/>
  <c r="AK496" i="1"/>
  <c r="BG496" i="1" s="1"/>
  <c r="AX496" i="1"/>
  <c r="AX368" i="1"/>
  <c r="AK368" i="1"/>
  <c r="BG368" i="1" s="1"/>
  <c r="AM1293" i="1"/>
  <c r="BI1293" i="1" s="1"/>
  <c r="AZ1293" i="1"/>
  <c r="AM1165" i="1"/>
  <c r="BI1165" i="1" s="1"/>
  <c r="AZ1165" i="1"/>
  <c r="AM909" i="1"/>
  <c r="BI909" i="1" s="1"/>
  <c r="AZ909" i="1"/>
  <c r="AM397" i="1"/>
  <c r="BI397" i="1" s="1"/>
  <c r="AZ397" i="1"/>
  <c r="AK1247" i="1"/>
  <c r="BG1247" i="1" s="1"/>
  <c r="AX1247" i="1"/>
  <c r="AK1119" i="1"/>
  <c r="BG1119" i="1" s="1"/>
  <c r="AX1119" i="1"/>
  <c r="AK991" i="1"/>
  <c r="BG991" i="1" s="1"/>
  <c r="AX991" i="1"/>
  <c r="AK863" i="1"/>
  <c r="BG863" i="1" s="1"/>
  <c r="AX863" i="1"/>
  <c r="AK735" i="1"/>
  <c r="BG735" i="1" s="1"/>
  <c r="AX735" i="1"/>
  <c r="AK479" i="1"/>
  <c r="BG479" i="1" s="1"/>
  <c r="AX479" i="1"/>
  <c r="AK1118" i="1"/>
  <c r="BG1118" i="1" s="1"/>
  <c r="AX1118" i="1"/>
  <c r="AX990" i="1"/>
  <c r="AK990" i="1"/>
  <c r="BG990" i="1" s="1"/>
  <c r="AX478" i="1"/>
  <c r="AK478" i="1"/>
  <c r="BG478" i="1" s="1"/>
  <c r="AX350" i="1"/>
  <c r="AK350" i="1"/>
  <c r="BG350" i="1" s="1"/>
  <c r="AM1019" i="1"/>
  <c r="BI1019" i="1" s="1"/>
  <c r="AZ1019" i="1"/>
  <c r="AK477" i="1"/>
  <c r="BG477" i="1" s="1"/>
  <c r="AX477" i="1"/>
  <c r="AK349" i="1"/>
  <c r="BG349" i="1" s="1"/>
  <c r="AX349" i="1"/>
  <c r="AK221" i="1"/>
  <c r="BG221" i="1" s="1"/>
  <c r="AX221" i="1"/>
  <c r="AM1274" i="1"/>
  <c r="BI1274" i="1" s="1"/>
  <c r="AZ1274" i="1"/>
  <c r="AM1146" i="1"/>
  <c r="BI1146" i="1" s="1"/>
  <c r="AZ1146" i="1"/>
  <c r="AM1018" i="1"/>
  <c r="BI1018" i="1" s="1"/>
  <c r="AZ1018" i="1"/>
  <c r="AM890" i="1"/>
  <c r="BI890" i="1" s="1"/>
  <c r="AZ890" i="1"/>
  <c r="AZ506" i="1"/>
  <c r="AM506" i="1"/>
  <c r="BI506" i="1" s="1"/>
  <c r="R9" i="3"/>
  <c r="N9" i="3"/>
  <c r="Q9" i="3" s="1"/>
  <c r="AK1276" i="1"/>
  <c r="BG1276" i="1" s="1"/>
  <c r="AX1276" i="1"/>
  <c r="AK1148" i="1"/>
  <c r="BG1148" i="1" s="1"/>
  <c r="AX1148" i="1"/>
  <c r="AK1020" i="1"/>
  <c r="BG1020" i="1" s="1"/>
  <c r="AX1020" i="1"/>
  <c r="AK508" i="1"/>
  <c r="BG508" i="1" s="1"/>
  <c r="AX508" i="1"/>
  <c r="AM1305" i="1"/>
  <c r="BI1305" i="1" s="1"/>
  <c r="AZ1305" i="1"/>
  <c r="AM1177" i="1"/>
  <c r="BI1177" i="1" s="1"/>
  <c r="AZ1177" i="1"/>
  <c r="AM921" i="1"/>
  <c r="BI921" i="1" s="1"/>
  <c r="AZ921" i="1"/>
  <c r="AM793" i="1"/>
  <c r="BI793" i="1" s="1"/>
  <c r="AZ793" i="1"/>
  <c r="AM665" i="1"/>
  <c r="BI665" i="1" s="1"/>
  <c r="AZ665" i="1"/>
  <c r="AZ537" i="1"/>
  <c r="AM537" i="1"/>
  <c r="BI537" i="1" s="1"/>
  <c r="AM409" i="1"/>
  <c r="BI409" i="1" s="1"/>
  <c r="AZ409" i="1"/>
  <c r="AM153" i="1"/>
  <c r="BI153" i="1" s="1"/>
  <c r="AZ153" i="1"/>
  <c r="AK1147" i="1"/>
  <c r="BG1147" i="1" s="1"/>
  <c r="AX1147" i="1"/>
  <c r="AK891" i="1"/>
  <c r="BG891" i="1" s="1"/>
  <c r="AX891" i="1"/>
  <c r="AK507" i="1"/>
  <c r="BG507" i="1" s="1"/>
  <c r="AX507" i="1"/>
  <c r="AZ1304" i="1"/>
  <c r="AM1304" i="1"/>
  <c r="BI1304" i="1" s="1"/>
  <c r="AM920" i="1"/>
  <c r="BI920" i="1" s="1"/>
  <c r="AZ920" i="1"/>
  <c r="AM664" i="1"/>
  <c r="BI664" i="1" s="1"/>
  <c r="AZ664" i="1"/>
  <c r="AM536" i="1"/>
  <c r="BI536" i="1" s="1"/>
  <c r="AZ536" i="1"/>
  <c r="AZ280" i="1"/>
  <c r="AM280" i="1"/>
  <c r="BI280" i="1" s="1"/>
  <c r="AM152" i="1"/>
  <c r="BI152" i="1" s="1"/>
  <c r="AZ152" i="1"/>
  <c r="AK1258" i="1"/>
  <c r="BG1258" i="1" s="1"/>
  <c r="AX1258" i="1"/>
  <c r="AK1002" i="1"/>
  <c r="BG1002" i="1" s="1"/>
  <c r="AX1002" i="1"/>
  <c r="AK874" i="1"/>
  <c r="BG874" i="1" s="1"/>
  <c r="AX874" i="1"/>
  <c r="AK746" i="1"/>
  <c r="BG746" i="1" s="1"/>
  <c r="AX746" i="1"/>
  <c r="AK618" i="1"/>
  <c r="BG618" i="1" s="1"/>
  <c r="AX618" i="1"/>
  <c r="AK490" i="1"/>
  <c r="BG490" i="1" s="1"/>
  <c r="AX490" i="1"/>
  <c r="AM1287" i="1"/>
  <c r="BI1287" i="1" s="1"/>
  <c r="AZ1287" i="1"/>
  <c r="AM1159" i="1"/>
  <c r="BI1159" i="1" s="1"/>
  <c r="AZ1159" i="1"/>
  <c r="AM903" i="1"/>
  <c r="BI903" i="1" s="1"/>
  <c r="AZ903" i="1"/>
  <c r="AM775" i="1"/>
  <c r="BI775" i="1" s="1"/>
  <c r="AZ775" i="1"/>
  <c r="R38" i="3"/>
  <c r="N38" i="3"/>
  <c r="R42" i="3"/>
  <c r="N42" i="3"/>
  <c r="Q42" i="3" s="1"/>
  <c r="AK1209" i="1"/>
  <c r="BG1209" i="1" s="1"/>
  <c r="AX1209" i="1"/>
  <c r="AK1081" i="1"/>
  <c r="BG1081" i="1" s="1"/>
  <c r="AX1081" i="1"/>
  <c r="AK953" i="1"/>
  <c r="BG953" i="1" s="1"/>
  <c r="AX953" i="1"/>
  <c r="AK825" i="1"/>
  <c r="BG825" i="1" s="1"/>
  <c r="AX825" i="1"/>
  <c r="AK697" i="1"/>
  <c r="BG697" i="1" s="1"/>
  <c r="AX697" i="1"/>
  <c r="AK569" i="1"/>
  <c r="BG569" i="1" s="1"/>
  <c r="AX569" i="1"/>
  <c r="AK441" i="1"/>
  <c r="BG441" i="1" s="1"/>
  <c r="AX441" i="1"/>
  <c r="AK313" i="1"/>
  <c r="BG313" i="1" s="1"/>
  <c r="AX313" i="1"/>
  <c r="AZ598" i="1"/>
  <c r="AM598" i="1"/>
  <c r="BI598" i="1" s="1"/>
  <c r="AK1208" i="1"/>
  <c r="BG1208" i="1" s="1"/>
  <c r="AX1208" i="1"/>
  <c r="AK1080" i="1"/>
  <c r="BG1080" i="1" s="1"/>
  <c r="AX1080" i="1"/>
  <c r="AK952" i="1"/>
  <c r="BG952" i="1" s="1"/>
  <c r="AX952" i="1"/>
  <c r="AK824" i="1"/>
  <c r="BG824" i="1" s="1"/>
  <c r="AX824" i="1"/>
  <c r="AX568" i="1"/>
  <c r="AK568" i="1"/>
  <c r="BG568" i="1" s="1"/>
  <c r="AK440" i="1"/>
  <c r="BG440" i="1" s="1"/>
  <c r="AX440" i="1"/>
  <c r="AK312" i="1"/>
  <c r="BG312" i="1" s="1"/>
  <c r="AX312" i="1"/>
  <c r="AK184" i="1"/>
  <c r="BG184" i="1" s="1"/>
  <c r="AX184" i="1"/>
  <c r="AM1237" i="1"/>
  <c r="BI1237" i="1" s="1"/>
  <c r="AZ1237" i="1"/>
  <c r="AM1109" i="1"/>
  <c r="BI1109" i="1" s="1"/>
  <c r="AZ1109" i="1"/>
  <c r="AM981" i="1"/>
  <c r="BI981" i="1" s="1"/>
  <c r="AZ981" i="1"/>
  <c r="AM853" i="1"/>
  <c r="BI853" i="1" s="1"/>
  <c r="AZ853" i="1"/>
  <c r="AK1095" i="1"/>
  <c r="BG1095" i="1" s="1"/>
  <c r="AX1095" i="1"/>
  <c r="AK967" i="1"/>
  <c r="BG967" i="1" s="1"/>
  <c r="AX967" i="1"/>
  <c r="AK839" i="1"/>
  <c r="BG839" i="1" s="1"/>
  <c r="AX839" i="1"/>
  <c r="AK711" i="1"/>
  <c r="BG711" i="1" s="1"/>
  <c r="AX711" i="1"/>
  <c r="AK583" i="1"/>
  <c r="BG583" i="1" s="1"/>
  <c r="AX583" i="1"/>
  <c r="AX455" i="1"/>
  <c r="AK455" i="1"/>
  <c r="BG455" i="1" s="1"/>
  <c r="AM228" i="1"/>
  <c r="BI228" i="1" s="1"/>
  <c r="AZ228" i="1"/>
  <c r="AK1222" i="1"/>
  <c r="BG1222" i="1" s="1"/>
  <c r="AX1222" i="1"/>
  <c r="AK1094" i="1"/>
  <c r="BG1094" i="1" s="1"/>
  <c r="AX1094" i="1"/>
  <c r="AK966" i="1"/>
  <c r="BG966" i="1" s="1"/>
  <c r="AX966" i="1"/>
  <c r="AK838" i="1"/>
  <c r="BG838" i="1" s="1"/>
  <c r="AX838" i="1"/>
  <c r="AK710" i="1"/>
  <c r="BG710" i="1" s="1"/>
  <c r="AX710" i="1"/>
  <c r="AK454" i="1"/>
  <c r="BG454" i="1" s="1"/>
  <c r="AX454" i="1"/>
  <c r="AM1251" i="1"/>
  <c r="BI1251" i="1" s="1"/>
  <c r="AZ1251" i="1"/>
  <c r="AM1123" i="1"/>
  <c r="BI1123" i="1" s="1"/>
  <c r="AZ1123" i="1"/>
  <c r="AM867" i="1"/>
  <c r="BI867" i="1" s="1"/>
  <c r="AZ867" i="1"/>
  <c r="AM611" i="1"/>
  <c r="BI611" i="1" s="1"/>
  <c r="AZ611" i="1"/>
  <c r="AM483" i="1"/>
  <c r="BI483" i="1" s="1"/>
  <c r="AZ483" i="1"/>
  <c r="AK1205" i="1"/>
  <c r="BG1205" i="1" s="1"/>
  <c r="AX1205" i="1"/>
  <c r="AK1077" i="1"/>
  <c r="BG1077" i="1" s="1"/>
  <c r="AX1077" i="1"/>
  <c r="AK821" i="1"/>
  <c r="BG821" i="1" s="1"/>
  <c r="AX821" i="1"/>
  <c r="AK693" i="1"/>
  <c r="BG693" i="1" s="1"/>
  <c r="AX693" i="1"/>
  <c r="AX565" i="1"/>
  <c r="AK565" i="1"/>
  <c r="BG565" i="1" s="1"/>
  <c r="AK437" i="1"/>
  <c r="BG437" i="1" s="1"/>
  <c r="AX437" i="1"/>
  <c r="AM594" i="1"/>
  <c r="BI594" i="1" s="1"/>
  <c r="AZ594" i="1"/>
  <c r="AK1139" i="1"/>
  <c r="BG1139" i="1" s="1"/>
  <c r="AX1139" i="1"/>
  <c r="AX1011" i="1"/>
  <c r="AK1011" i="1"/>
  <c r="BG1011" i="1" s="1"/>
  <c r="AK883" i="1"/>
  <c r="BG883" i="1" s="1"/>
  <c r="AX883" i="1"/>
  <c r="AK755" i="1"/>
  <c r="BG755" i="1" s="1"/>
  <c r="AX755" i="1"/>
  <c r="AK627" i="1"/>
  <c r="BG627" i="1" s="1"/>
  <c r="AX627" i="1"/>
  <c r="AK499" i="1"/>
  <c r="BG499" i="1" s="1"/>
  <c r="AX499" i="1"/>
  <c r="AK371" i="1"/>
  <c r="BG371" i="1" s="1"/>
  <c r="AX371" i="1"/>
  <c r="AZ1296" i="1"/>
  <c r="AM1296" i="1"/>
  <c r="BI1296" i="1" s="1"/>
  <c r="AK1076" i="1"/>
  <c r="BG1076" i="1" s="1"/>
  <c r="AX1076" i="1"/>
  <c r="AK660" i="1"/>
  <c r="BG660" i="1" s="1"/>
  <c r="AX660" i="1"/>
  <c r="AM1105" i="1"/>
  <c r="BI1105" i="1" s="1"/>
  <c r="AZ1105" i="1"/>
  <c r="AK1300" i="1"/>
  <c r="BG1300" i="1" s="1"/>
  <c r="AX1300" i="1"/>
  <c r="AK932" i="1"/>
  <c r="BG932" i="1" s="1"/>
  <c r="AX932" i="1"/>
  <c r="AK596" i="1"/>
  <c r="BG596" i="1" s="1"/>
  <c r="AX596" i="1"/>
  <c r="AK916" i="1"/>
  <c r="BG916" i="1" s="1"/>
  <c r="AX916" i="1"/>
  <c r="AK564" i="1"/>
  <c r="BG564" i="1" s="1"/>
  <c r="AX564" i="1"/>
  <c r="AM945" i="1"/>
  <c r="BI945" i="1" s="1"/>
  <c r="AZ945" i="1"/>
  <c r="AM529" i="1"/>
  <c r="BI529" i="1" s="1"/>
  <c r="AZ529" i="1"/>
  <c r="AM784" i="1"/>
  <c r="BI784" i="1" s="1"/>
  <c r="AZ784" i="1"/>
  <c r="AM656" i="1"/>
  <c r="BI656" i="1" s="1"/>
  <c r="AZ656" i="1"/>
  <c r="AM528" i="1"/>
  <c r="BI528" i="1" s="1"/>
  <c r="AZ528" i="1"/>
  <c r="AM1265" i="1"/>
  <c r="BI1265" i="1" s="1"/>
  <c r="AZ1265" i="1"/>
  <c r="AM2" i="1"/>
  <c r="BI2" i="1" s="1"/>
  <c r="AZ2" i="1"/>
  <c r="Q79" i="3" l="1"/>
  <c r="O82" i="3"/>
  <c r="AF10" i="3" s="1"/>
  <c r="AX19" i="3" s="1"/>
  <c r="Q58" i="3"/>
  <c r="O63" i="3"/>
  <c r="Q73" i="3"/>
  <c r="O76" i="3"/>
  <c r="Q17" i="3"/>
  <c r="O24" i="3"/>
  <c r="Q53" i="3"/>
  <c r="O55" i="3"/>
  <c r="Q8" i="3"/>
  <c r="O14" i="3"/>
  <c r="Q27" i="3"/>
  <c r="O34" i="3"/>
  <c r="Q66" i="3"/>
  <c r="O70" i="3"/>
  <c r="Q38" i="3"/>
  <c r="O50" i="3"/>
  <c r="S70" i="3" l="1"/>
  <c r="AE8" i="3" s="1"/>
  <c r="AW17" i="3" s="1"/>
  <c r="Q70" i="3"/>
  <c r="Q14" i="3"/>
  <c r="S14" i="3"/>
  <c r="AE2" i="3" s="1"/>
  <c r="AW11" i="3" s="1"/>
  <c r="Q34" i="3"/>
  <c r="S34" i="3"/>
  <c r="AE4" i="3" s="1"/>
  <c r="AW13" i="3" s="1"/>
  <c r="S55" i="3"/>
  <c r="AE6" i="3" s="1"/>
  <c r="AW15" i="3" s="1"/>
  <c r="Q55" i="3"/>
  <c r="Q24" i="3"/>
  <c r="S24" i="3"/>
  <c r="AE3" i="3" s="1"/>
  <c r="AW12" i="3" s="1"/>
  <c r="S76" i="3"/>
  <c r="AE9" i="3" s="1"/>
  <c r="AW18" i="3" s="1"/>
  <c r="Q76" i="3"/>
  <c r="S63" i="3"/>
  <c r="AE7" i="3" s="1"/>
  <c r="AW16" i="3" s="1"/>
  <c r="Q63" i="3"/>
  <c r="S50" i="3"/>
  <c r="AE5" i="3" s="1"/>
  <c r="AW14" i="3" s="1"/>
  <c r="Q50" i="3"/>
  <c r="S82" i="3"/>
  <c r="AE10" i="3" s="1"/>
  <c r="AW19" i="3" s="1"/>
  <c r="Q82" i="3"/>
  <c r="AD5" i="3" l="1"/>
  <c r="AV14" i="3" s="1"/>
  <c r="R50" i="3"/>
  <c r="AF5" i="3" s="1"/>
  <c r="AX14" i="3" s="1"/>
  <c r="AD7" i="3"/>
  <c r="AV16" i="3" s="1"/>
  <c r="R63" i="3"/>
  <c r="AF7" i="3" s="1"/>
  <c r="AX16" i="3" s="1"/>
  <c r="AD9" i="3"/>
  <c r="AV18" i="3" s="1"/>
  <c r="R76" i="3"/>
  <c r="AF9" i="3" s="1"/>
  <c r="AX18" i="3" s="1"/>
  <c r="R24" i="3"/>
  <c r="AF3" i="3" s="1"/>
  <c r="AX12" i="3" s="1"/>
  <c r="AD3" i="3"/>
  <c r="AV12" i="3" s="1"/>
  <c r="AD6" i="3"/>
  <c r="AV15" i="3" s="1"/>
  <c r="R55" i="3"/>
  <c r="AF6" i="3" s="1"/>
  <c r="AX15" i="3" s="1"/>
  <c r="AD4" i="3"/>
  <c r="AV13" i="3" s="1"/>
  <c r="R34" i="3"/>
  <c r="AF4" i="3" s="1"/>
  <c r="AX13" i="3" s="1"/>
  <c r="R14" i="3"/>
  <c r="AF2" i="3" s="1"/>
  <c r="AX11" i="3" s="1"/>
  <c r="AD2" i="3"/>
  <c r="AV11" i="3" s="1"/>
  <c r="R82" i="3"/>
  <c r="AD10" i="3"/>
  <c r="AV19" i="3" s="1"/>
  <c r="AD8" i="3"/>
  <c r="AV17" i="3" s="1"/>
  <c r="R70" i="3"/>
  <c r="AF8" i="3" s="1"/>
  <c r="AX17" i="3" s="1"/>
</calcChain>
</file>

<file path=xl/sharedStrings.xml><?xml version="1.0" encoding="utf-8"?>
<sst xmlns="http://schemas.openxmlformats.org/spreadsheetml/2006/main" count="16679" uniqueCount="2956">
  <si>
    <t>pclass</t>
  </si>
  <si>
    <t>survived</t>
  </si>
  <si>
    <t>name</t>
  </si>
  <si>
    <t>sex</t>
  </si>
  <si>
    <t>age</t>
  </si>
  <si>
    <t>sibsp</t>
  </si>
  <si>
    <t>parch</t>
  </si>
  <si>
    <t>ticket</t>
  </si>
  <si>
    <t>fare</t>
  </si>
  <si>
    <t>cabin</t>
  </si>
  <si>
    <t>embarked</t>
  </si>
  <si>
    <t>boat</t>
  </si>
  <si>
    <t>body</t>
  </si>
  <si>
    <t>home.dest</t>
  </si>
  <si>
    <t>Allen, Miss. Elisabeth Walton</t>
  </si>
  <si>
    <t>female</t>
  </si>
  <si>
    <t>B5</t>
  </si>
  <si>
    <t>S</t>
  </si>
  <si>
    <t>St Louis, MO</t>
  </si>
  <si>
    <t>Allison, Master. Hudson Trevor</t>
  </si>
  <si>
    <t>male</t>
  </si>
  <si>
    <t>C22 C26</t>
  </si>
  <si>
    <t>11</t>
  </si>
  <si>
    <t>Montreal, PQ / Chesterville, ON</t>
  </si>
  <si>
    <t>Allison, Miss. Helen Loraine</t>
  </si>
  <si>
    <t>Allison, Mr. Hudson Joshua Creighton</t>
  </si>
  <si>
    <t>Allison, Mrs. Hudson J C (Bessie Waldo Daniels)</t>
  </si>
  <si>
    <t>Anderson, Mr. Harry</t>
  </si>
  <si>
    <t>E12</t>
  </si>
  <si>
    <t>3</t>
  </si>
  <si>
    <t>New York, NY</t>
  </si>
  <si>
    <t>Andrews, Miss. Kornelia Theodosia</t>
  </si>
  <si>
    <t>D7</t>
  </si>
  <si>
    <t>10</t>
  </si>
  <si>
    <t>Hudson, NY</t>
  </si>
  <si>
    <t>Andrews, Mr. Thomas Jr</t>
  </si>
  <si>
    <t>A36</t>
  </si>
  <si>
    <t>Belfast, NI</t>
  </si>
  <si>
    <t>Appleton, Mrs. Edward Dale (Charlotte Lamson)</t>
  </si>
  <si>
    <t>C101</t>
  </si>
  <si>
    <t>D</t>
  </si>
  <si>
    <t>Bayside, Queens, NY</t>
  </si>
  <si>
    <t>Artagaveytia, Mr. Ramon</t>
  </si>
  <si>
    <t>PC 17609</t>
  </si>
  <si>
    <t>C</t>
  </si>
  <si>
    <t>Montevideo, Uruguay</t>
  </si>
  <si>
    <t>Astor, Col. John Jacob</t>
  </si>
  <si>
    <t>PC 17757</t>
  </si>
  <si>
    <t>C62 C64</t>
  </si>
  <si>
    <t>Astor, Mrs. John Jacob (Madeleine Talmadge Force)</t>
  </si>
  <si>
    <t>4</t>
  </si>
  <si>
    <t>Aubart, Mme. Leontine Pauline</t>
  </si>
  <si>
    <t>PC 17477</t>
  </si>
  <si>
    <t>B35</t>
  </si>
  <si>
    <t>9</t>
  </si>
  <si>
    <t>Paris, France</t>
  </si>
  <si>
    <t>Barber, Miss. Ellen "Nellie"</t>
  </si>
  <si>
    <t>6</t>
  </si>
  <si>
    <t>Barkworth, Mr. Algernon Henry Wilson</t>
  </si>
  <si>
    <t>A23</t>
  </si>
  <si>
    <t>B</t>
  </si>
  <si>
    <t>Hessle, Yorks</t>
  </si>
  <si>
    <t>Baumann, Mr. John D</t>
  </si>
  <si>
    <t>PC 17318</t>
  </si>
  <si>
    <t>Baxter, Mr. Quigg Edmond</t>
  </si>
  <si>
    <t>PC 17558</t>
  </si>
  <si>
    <t>B58 B60</t>
  </si>
  <si>
    <t>Montreal, PQ</t>
  </si>
  <si>
    <t>Baxter, Mrs. James (Helene DeLaudeniere Chaput)</t>
  </si>
  <si>
    <t>Bazzani, Miss. Albina</t>
  </si>
  <si>
    <t>D15</t>
  </si>
  <si>
    <t>8</t>
  </si>
  <si>
    <t>Beattie, Mr. Thomson</t>
  </si>
  <si>
    <t>C6</t>
  </si>
  <si>
    <t>A</t>
  </si>
  <si>
    <t>Winnipeg, MN</t>
  </si>
  <si>
    <t>Beckwith, Mr. Richard Leonard</t>
  </si>
  <si>
    <t>D35</t>
  </si>
  <si>
    <t>5</t>
  </si>
  <si>
    <t>Beckwith, Mrs. Richard Leonard (Sallie Monypeny)</t>
  </si>
  <si>
    <t>Behr, Mr. Karl Howell</t>
  </si>
  <si>
    <t>C148</t>
  </si>
  <si>
    <t>Bidois, Miss. Rosalie</t>
  </si>
  <si>
    <t>Bird, Miss. Ellen</t>
  </si>
  <si>
    <t>PC 17483</t>
  </si>
  <si>
    <t>C97</t>
  </si>
  <si>
    <t>Birnbaum, Mr. Jakob</t>
  </si>
  <si>
    <t>San Francisco, CA</t>
  </si>
  <si>
    <t>Bishop, Mr. Dickinson H</t>
  </si>
  <si>
    <t>B49</t>
  </si>
  <si>
    <t>7</t>
  </si>
  <si>
    <t>Dowagiac, MI</t>
  </si>
  <si>
    <t>Bishop, Mrs. Dickinson H (Helen Walton)</t>
  </si>
  <si>
    <t>Bissette, Miss. Amelia</t>
  </si>
  <si>
    <t>PC 17760</t>
  </si>
  <si>
    <t>C99</t>
  </si>
  <si>
    <t>Bjornstrom-Steffansson, Mr. Mauritz Hakan</t>
  </si>
  <si>
    <t>C52</t>
  </si>
  <si>
    <t>Stockholm, Sweden / Washington, DC</t>
  </si>
  <si>
    <t>Blackwell, Mr. Stephen Weart</t>
  </si>
  <si>
    <t>T</t>
  </si>
  <si>
    <t>Trenton, NJ</t>
  </si>
  <si>
    <t>Blank, Mr. Henry</t>
  </si>
  <si>
    <t>A31</t>
  </si>
  <si>
    <t>Glen Ridge, NJ</t>
  </si>
  <si>
    <t>Bonnell, Miss. Caroline</t>
  </si>
  <si>
    <t>C7</t>
  </si>
  <si>
    <t>Youngstown, OH</t>
  </si>
  <si>
    <t>Bonnell, Miss. Elizabeth</t>
  </si>
  <si>
    <t>C103</t>
  </si>
  <si>
    <t>Birkdale, England Cleveland, Ohio</t>
  </si>
  <si>
    <t>Borebank, Mr. John James</t>
  </si>
  <si>
    <t>D22</t>
  </si>
  <si>
    <t>London / Winnipeg, MB</t>
  </si>
  <si>
    <t>Bowen, Miss. Grace Scott</t>
  </si>
  <si>
    <t>PC 17608</t>
  </si>
  <si>
    <t>Cooperstown, NY</t>
  </si>
  <si>
    <t>Bowerman, Miss. Elsie Edith</t>
  </si>
  <si>
    <t>E33</t>
  </si>
  <si>
    <t>St Leonards-on-Sea, England Ohio</t>
  </si>
  <si>
    <t>Bradley, Mr. George ("George Arthur Brayton")</t>
  </si>
  <si>
    <t>Los Angeles, CA</t>
  </si>
  <si>
    <t>Brady, Mr. John Bertram</t>
  </si>
  <si>
    <t>A21</t>
  </si>
  <si>
    <t>Pomeroy, WA</t>
  </si>
  <si>
    <t>Brandeis, Mr. Emil</t>
  </si>
  <si>
    <t>PC 17591</t>
  </si>
  <si>
    <t>B10</t>
  </si>
  <si>
    <t>Omaha, NE</t>
  </si>
  <si>
    <t>Brewe, Dr. Arthur Jackson</t>
  </si>
  <si>
    <t>Philadelphia, PA</t>
  </si>
  <si>
    <t>Brown, Mrs. James Joseph (Margaret Tobin)</t>
  </si>
  <si>
    <t>PC 17610</t>
  </si>
  <si>
    <t>B4</t>
  </si>
  <si>
    <t>Denver, CO</t>
  </si>
  <si>
    <t>Brown, Mrs. John Murray (Caroline Lane Lamson)</t>
  </si>
  <si>
    <t>Belmont, MA</t>
  </si>
  <si>
    <t>Bucknell, Mrs. William Robert (Emma Eliza Ward)</t>
  </si>
  <si>
    <t>Burns, Miss. Elizabeth Margaret</t>
  </si>
  <si>
    <t>E40</t>
  </si>
  <si>
    <t>Butt, Major. Archibald Willingham</t>
  </si>
  <si>
    <t>B38</t>
  </si>
  <si>
    <t>Washington, DC</t>
  </si>
  <si>
    <t>Cairns, Mr. Alexander</t>
  </si>
  <si>
    <t>Calderhead, Mr. Edward Pennington</t>
  </si>
  <si>
    <t>PC 17476</t>
  </si>
  <si>
    <t>E24</t>
  </si>
  <si>
    <t>Candee, Mrs. Edward (Helen Churchill Hungerford)</t>
  </si>
  <si>
    <t>PC 17606</t>
  </si>
  <si>
    <t>Cardeza, Mr. Thomas Drake Martinez</t>
  </si>
  <si>
    <t>PC 17755</t>
  </si>
  <si>
    <t>B51 B53 B55</t>
  </si>
  <si>
    <t>Austria-Hungary / Germantown, Philadelphia, PA</t>
  </si>
  <si>
    <t>Cardeza, Mrs. James Warburton Martinez (Charlotte Wardle Drake)</t>
  </si>
  <si>
    <t>Germantown, Philadelphia, PA</t>
  </si>
  <si>
    <t>Carlsson, Mr. Frans Olof</t>
  </si>
  <si>
    <t>Carrau, Mr. Francisco M</t>
  </si>
  <si>
    <t>Carrau, Mr. Jose Pedro</t>
  </si>
  <si>
    <t>Carter, Master. William Thornton II</t>
  </si>
  <si>
    <t>B96 B98</t>
  </si>
  <si>
    <t>Bryn Mawr, PA</t>
  </si>
  <si>
    <t>Carter, Miss. Lucile Polk</t>
  </si>
  <si>
    <t>Carter, Mr. William Ernest</t>
  </si>
  <si>
    <t>Carter, Mrs. William Ernest (Lucile Polk)</t>
  </si>
  <si>
    <t>Case, Mr. Howard Brown</t>
  </si>
  <si>
    <t>Ascot, Berkshire / Rochester, NY</t>
  </si>
  <si>
    <t>Cassebeer, Mrs. Henry Arthur Jr (Eleanor Genevieve Fosdick)</t>
  </si>
  <si>
    <t>Cavendish, Mr. Tyrell William</t>
  </si>
  <si>
    <t>C46</t>
  </si>
  <si>
    <t>Little Onn Hall, Staffs</t>
  </si>
  <si>
    <t>Cavendish, Mrs. Tyrell William (Julia Florence Siegel)</t>
  </si>
  <si>
    <t>Chaffee, Mr. Herbert Fuller</t>
  </si>
  <si>
    <t>W.E.P. 5734</t>
  </si>
  <si>
    <t>E31</t>
  </si>
  <si>
    <t>Amenia, ND</t>
  </si>
  <si>
    <t>Chaffee, Mrs. Herbert Fuller (Carrie Constance Toogood)</t>
  </si>
  <si>
    <t>Chambers, Mr. Norman Campbell</t>
  </si>
  <si>
    <t>E8</t>
  </si>
  <si>
    <t>New York, NY / Ithaca, NY</t>
  </si>
  <si>
    <t>Chambers, Mrs. Norman Campbell (Bertha Griggs)</t>
  </si>
  <si>
    <t>Chaudanson, Miss. Victorine</t>
  </si>
  <si>
    <t>B61</t>
  </si>
  <si>
    <t>Cherry, Miss. Gladys</t>
  </si>
  <si>
    <t>B77</t>
  </si>
  <si>
    <t>London, England</t>
  </si>
  <si>
    <t>Chevre, Mr. Paul Romaine</t>
  </si>
  <si>
    <t>PC 17594</t>
  </si>
  <si>
    <t>A9</t>
  </si>
  <si>
    <t>Chibnall, Mrs. (Edith Martha Bowerman)</t>
  </si>
  <si>
    <t>Chisholm, Mr. Roderick Robert Crispin</t>
  </si>
  <si>
    <t>Liverpool, England / Belfast</t>
  </si>
  <si>
    <t>Clark, Mr. Walter Miller</t>
  </si>
  <si>
    <t>C89</t>
  </si>
  <si>
    <t>Clark, Mrs. Walter Miller (Virginia McDowell)</t>
  </si>
  <si>
    <t>Cleaver, Miss. Alice</t>
  </si>
  <si>
    <t>Clifford, Mr. George Quincy</t>
  </si>
  <si>
    <t>A14</t>
  </si>
  <si>
    <t>Stoughton, MA</t>
  </si>
  <si>
    <t>Colley, Mr. Edward Pomeroy</t>
  </si>
  <si>
    <t>E58</t>
  </si>
  <si>
    <t>Victoria, BC</t>
  </si>
  <si>
    <t>Compton, Miss. Sara Rebecca</t>
  </si>
  <si>
    <t>PC 17756</t>
  </si>
  <si>
    <t>E49</t>
  </si>
  <si>
    <t>14</t>
  </si>
  <si>
    <t>Lakewood, NJ</t>
  </si>
  <si>
    <t>Compton, Mr. Alexander Taylor Jr</t>
  </si>
  <si>
    <t>E52</t>
  </si>
  <si>
    <t>Compton, Mrs. Alexander Taylor (Mary Eliza Ingersoll)</t>
  </si>
  <si>
    <t>E45</t>
  </si>
  <si>
    <t>Cornell, Mrs. Robert Clifford (Malvina Helen Lamson)</t>
  </si>
  <si>
    <t>2</t>
  </si>
  <si>
    <t>Crafton, Mr. John Bertram</t>
  </si>
  <si>
    <t>Roachdale, IN</t>
  </si>
  <si>
    <t>Crosby, Capt. Edward Gifford</t>
  </si>
  <si>
    <t>WE/P 5735</t>
  </si>
  <si>
    <t>B22</t>
  </si>
  <si>
    <t>Milwaukee, WI</t>
  </si>
  <si>
    <t>Crosby, Miss. Harriet R</t>
  </si>
  <si>
    <t>Crosby, Mrs. Edward Gifford (Catherine Elizabeth Halstead)</t>
  </si>
  <si>
    <t>B26</t>
  </si>
  <si>
    <t>Cumings, Mr. John Bradley</t>
  </si>
  <si>
    <t>PC 17599</t>
  </si>
  <si>
    <t>C85</t>
  </si>
  <si>
    <t>Cumings, Mrs. John Bradley (Florence Briggs Thayer)</t>
  </si>
  <si>
    <t xml:space="preserve">Daly, Mr. Peter Denis </t>
  </si>
  <si>
    <t>E17</t>
  </si>
  <si>
    <t>5 9</t>
  </si>
  <si>
    <t>Lima, Peru</t>
  </si>
  <si>
    <t>Daniel, Mr. Robert Williams</t>
  </si>
  <si>
    <t>Daniels, Miss. Sarah</t>
  </si>
  <si>
    <t>Davidson, Mr. Thornton</t>
  </si>
  <si>
    <t>F.C. 12750</t>
  </si>
  <si>
    <t>B71</t>
  </si>
  <si>
    <t>Davidson, Mrs. Thornton (Orian Hays)</t>
  </si>
  <si>
    <t>Dick, Mr. Albert Adrian</t>
  </si>
  <si>
    <t>B20</t>
  </si>
  <si>
    <t>Calgary, AB</t>
  </si>
  <si>
    <t>Dick, Mrs. Albert Adrian (Vera Gillespie)</t>
  </si>
  <si>
    <t>Dodge, Dr. Washington</t>
  </si>
  <si>
    <t>A34</t>
  </si>
  <si>
    <t>13</t>
  </si>
  <si>
    <t>Dodge, Master. Washington</t>
  </si>
  <si>
    <t>Dodge, Mrs. Washington (Ruth Vidaver)</t>
  </si>
  <si>
    <t>Douglas, Mr. Walter Donald</t>
  </si>
  <si>
    <t>PC 17761</t>
  </si>
  <si>
    <t>C86</t>
  </si>
  <si>
    <t>Deephaven, MN / Cedar Rapids, IA</t>
  </si>
  <si>
    <t>Douglas, Mrs. Frederick Charles (Mary Helene Baxter)</t>
  </si>
  <si>
    <t>Douglas, Mrs. Walter Donald (Mahala Dutton)</t>
  </si>
  <si>
    <t>Duff Gordon, Lady. (Lucille Christiana Sutherland) ("Mrs Morgan")</t>
  </si>
  <si>
    <t>A16</t>
  </si>
  <si>
    <t>1</t>
  </si>
  <si>
    <t>London / Paris</t>
  </si>
  <si>
    <t>Duff Gordon, Sir. Cosmo Edmund ("Mr Morgan")</t>
  </si>
  <si>
    <t>PC 17485</t>
  </si>
  <si>
    <t>A20</t>
  </si>
  <si>
    <t>Dulles, Mr. William Crothers</t>
  </si>
  <si>
    <t>PC 17580</t>
  </si>
  <si>
    <t>A18</t>
  </si>
  <si>
    <t>Earnshaw, Mrs. Boulton (Olive Potter)</t>
  </si>
  <si>
    <t>C54</t>
  </si>
  <si>
    <t>Mt Airy, Philadelphia, PA</t>
  </si>
  <si>
    <t>Endres, Miss. Caroline Louise</t>
  </si>
  <si>
    <t>C45</t>
  </si>
  <si>
    <t>Eustis, Miss. Elizabeth Mussey</t>
  </si>
  <si>
    <t>D20</t>
  </si>
  <si>
    <t>Brookline, MA</t>
  </si>
  <si>
    <t>Evans, Miss. Edith Corse</t>
  </si>
  <si>
    <t>PC 17531</t>
  </si>
  <si>
    <t>A29</t>
  </si>
  <si>
    <t>Farthing, Mr. John</t>
  </si>
  <si>
    <t>C95</t>
  </si>
  <si>
    <t>Flegenheim, Mrs. Alfred (Antoinette)</t>
  </si>
  <si>
    <t>PC 17598</t>
  </si>
  <si>
    <t>Fleming, Miss. Margaret</t>
  </si>
  <si>
    <t>17421</t>
  </si>
  <si>
    <t>Flynn, Mr. John Irwin ("Irving")</t>
  </si>
  <si>
    <t>PC 17474</t>
  </si>
  <si>
    <t>E25</t>
  </si>
  <si>
    <t>Brooklyn, NY</t>
  </si>
  <si>
    <t>Foreman, Mr. Benjamin Laventall</t>
  </si>
  <si>
    <t>113051</t>
  </si>
  <si>
    <t>C111</t>
  </si>
  <si>
    <t>Fortune, Miss. Alice Elizabeth</t>
  </si>
  <si>
    <t>19950</t>
  </si>
  <si>
    <t>C23 C25 C27</t>
  </si>
  <si>
    <t>Winnipeg, MB</t>
  </si>
  <si>
    <t>Fortune, Miss. Ethel Flora</t>
  </si>
  <si>
    <t>Fortune, Miss. Mabel Helen</t>
  </si>
  <si>
    <t>Fortune, Mr. Charles Alexander</t>
  </si>
  <si>
    <t>Fortune, Mr. Mark</t>
  </si>
  <si>
    <t>Fortune, Mrs. Mark (Mary McDougald)</t>
  </si>
  <si>
    <t>Francatelli, Miss. Laura Mabel</t>
  </si>
  <si>
    <t>E36</t>
  </si>
  <si>
    <t>Franklin, Mr. Thomas Parham</t>
  </si>
  <si>
    <t>113778</t>
  </si>
  <si>
    <t>D34</t>
  </si>
  <si>
    <t>Westcliff-on-Sea, Essex</t>
  </si>
  <si>
    <t>Frauenthal, Dr. Henry William</t>
  </si>
  <si>
    <t>PC 17611</t>
  </si>
  <si>
    <t>Frauenthal, Mr. Isaac Gerald</t>
  </si>
  <si>
    <t>17765</t>
  </si>
  <si>
    <t>D40</t>
  </si>
  <si>
    <t>Frauenthal, Mrs. Henry William (Clara Heinsheimer)</t>
  </si>
  <si>
    <t>Frolicher, Miss. Hedwig Margaritha</t>
  </si>
  <si>
    <t>13568</t>
  </si>
  <si>
    <t>B39</t>
  </si>
  <si>
    <t>Zurich, Switzerland</t>
  </si>
  <si>
    <t>Frolicher-Stehli, Mr. Maxmillian</t>
  </si>
  <si>
    <t>13567</t>
  </si>
  <si>
    <t>B41</t>
  </si>
  <si>
    <t>Frolicher-Stehli, Mrs. Maxmillian (Margaretha Emerentia Stehli)</t>
  </si>
  <si>
    <t>Fry, Mr. Richard</t>
  </si>
  <si>
    <t>112058</t>
  </si>
  <si>
    <t>B102</t>
  </si>
  <si>
    <t>Futrelle, Mr. Jacques Heath</t>
  </si>
  <si>
    <t>113803</t>
  </si>
  <si>
    <t>C123</t>
  </si>
  <si>
    <t>Scituate, MA</t>
  </si>
  <si>
    <t>Futrelle, Mrs. Jacques Heath (Lily May Peel)</t>
  </si>
  <si>
    <t>Gee, Mr. Arthur H</t>
  </si>
  <si>
    <t>111320</t>
  </si>
  <si>
    <t>E63</t>
  </si>
  <si>
    <t>St Anne's-on-Sea, Lancashire</t>
  </si>
  <si>
    <t>Geiger, Miss. Amalie</t>
  </si>
  <si>
    <t>113503</t>
  </si>
  <si>
    <t>C130</t>
  </si>
  <si>
    <t>Gibson, Miss. Dorothy Winifred</t>
  </si>
  <si>
    <t>112378</t>
  </si>
  <si>
    <t>Gibson, Mrs. Leonard (Pauline C Boeson)</t>
  </si>
  <si>
    <t>Giglio, Mr. Victor</t>
  </si>
  <si>
    <t>PC 17593</t>
  </si>
  <si>
    <t>B86</t>
  </si>
  <si>
    <t>Goldenberg, Mr. Samuel L</t>
  </si>
  <si>
    <t>17453</t>
  </si>
  <si>
    <t>C92</t>
  </si>
  <si>
    <t>Paris, France / New York, NY</t>
  </si>
  <si>
    <t>Goldenberg, Mrs. Samuel L (Edwiga Grabowska)</t>
  </si>
  <si>
    <t>Goldschmidt, Mr. George B</t>
  </si>
  <si>
    <t>PC 17754</t>
  </si>
  <si>
    <t>A5</t>
  </si>
  <si>
    <t>Gracie, Col. Archibald IV</t>
  </si>
  <si>
    <t>113780</t>
  </si>
  <si>
    <t>C51</t>
  </si>
  <si>
    <t>Graham, Miss. Margaret Edith</t>
  </si>
  <si>
    <t>112053</t>
  </si>
  <si>
    <t>B42</t>
  </si>
  <si>
    <t>Greenwich, CT</t>
  </si>
  <si>
    <t>Graham, Mr. George Edward</t>
  </si>
  <si>
    <t>PC 17582</t>
  </si>
  <si>
    <t>C91</t>
  </si>
  <si>
    <t>Graham, Mrs. William Thompson (Edith Junkins)</t>
  </si>
  <si>
    <t>C125</t>
  </si>
  <si>
    <t>Greenfield, Mr. William Bertram</t>
  </si>
  <si>
    <t>PC 17759</t>
  </si>
  <si>
    <t>D10 D12</t>
  </si>
  <si>
    <t>Greenfield, Mrs. Leo David (Blanche Strouse)</t>
  </si>
  <si>
    <t>Guggenheim, Mr. Benjamin</t>
  </si>
  <si>
    <t>B82 B84</t>
  </si>
  <si>
    <t>Harder, Mr. George Achilles</t>
  </si>
  <si>
    <t>11765</t>
  </si>
  <si>
    <t>E50</t>
  </si>
  <si>
    <t>Harder, Mrs. George Achilles (Dorothy Annan)</t>
  </si>
  <si>
    <t>Harper, Mr. Henry Sleeper</t>
  </si>
  <si>
    <t>PC 17572</t>
  </si>
  <si>
    <t>D33</t>
  </si>
  <si>
    <t>Harper, Mrs. Henry Sleeper (Myna Haxtun)</t>
  </si>
  <si>
    <t>Harrington, Mr. Charles H</t>
  </si>
  <si>
    <t>113796</t>
  </si>
  <si>
    <t>Harris, Mr. Henry Birkhardt</t>
  </si>
  <si>
    <t>36973</t>
  </si>
  <si>
    <t>C83</t>
  </si>
  <si>
    <t>Harris, Mrs. Henry Birkhardt (Irene Wallach)</t>
  </si>
  <si>
    <t>Harrison, Mr. William</t>
  </si>
  <si>
    <t>112059</t>
  </si>
  <si>
    <t>B94</t>
  </si>
  <si>
    <t>Hassab, Mr. Hammad</t>
  </si>
  <si>
    <t>D49</t>
  </si>
  <si>
    <t>Hawksford, Mr. Walter James</t>
  </si>
  <si>
    <t>16988</t>
  </si>
  <si>
    <t>D45</t>
  </si>
  <si>
    <t>Kingston, Surrey</t>
  </si>
  <si>
    <t>Hays, Miss. Margaret Bechstein</t>
  </si>
  <si>
    <t>11767</t>
  </si>
  <si>
    <t>Hays, Mr. Charles Melville</t>
  </si>
  <si>
    <t>12749</t>
  </si>
  <si>
    <t>B69</t>
  </si>
  <si>
    <t>Hays, Mrs. Charles Melville (Clara Jennings Gregg)</t>
  </si>
  <si>
    <t>Head, Mr. Christopher</t>
  </si>
  <si>
    <t>113038</t>
  </si>
  <si>
    <t>B11</t>
  </si>
  <si>
    <t>London / Middlesex</t>
  </si>
  <si>
    <t>Hilliard, Mr. Herbert Henry</t>
  </si>
  <si>
    <t>17463</t>
  </si>
  <si>
    <t>E46</t>
  </si>
  <si>
    <t>Brighton, MA</t>
  </si>
  <si>
    <t>Hipkins, Mr. William Edward</t>
  </si>
  <si>
    <t>680</t>
  </si>
  <si>
    <t>C39</t>
  </si>
  <si>
    <t>London / Birmingham</t>
  </si>
  <si>
    <t>Hippach, Miss. Jean Gertrude</t>
  </si>
  <si>
    <t>111361</t>
  </si>
  <si>
    <t>B18</t>
  </si>
  <si>
    <t>Chicago, IL</t>
  </si>
  <si>
    <t>Hippach, Mrs. Louis Albert (Ida Sophia Fischer)</t>
  </si>
  <si>
    <t>Hogeboom, Mrs. John C (Anna Andrews)</t>
  </si>
  <si>
    <t>13502</t>
  </si>
  <si>
    <t>D11</t>
  </si>
  <si>
    <t>Holverson, Mr. Alexander Oskar</t>
  </si>
  <si>
    <t>113789</t>
  </si>
  <si>
    <t>Holverson, Mrs. Alexander Oskar (Mary Aline Towner)</t>
  </si>
  <si>
    <t>Homer, Mr. Harry ("Mr E Haven")</t>
  </si>
  <si>
    <t>111426</t>
  </si>
  <si>
    <t>15</t>
  </si>
  <si>
    <t>Indianapolis, IN</t>
  </si>
  <si>
    <t>Hoyt, Mr. Frederick Maxfield</t>
  </si>
  <si>
    <t>19943</t>
  </si>
  <si>
    <t>C93</t>
  </si>
  <si>
    <t>New York, NY /  Stamford CT</t>
  </si>
  <si>
    <t>Hoyt, Mr. William Fisher</t>
  </si>
  <si>
    <t>PC 17600</t>
  </si>
  <si>
    <t>Hoyt, Mrs. Frederick Maxfield (Jane Anne Forby)</t>
  </si>
  <si>
    <t>Icard, Miss. Amelie</t>
  </si>
  <si>
    <t>113572</t>
  </si>
  <si>
    <t>B28</t>
  </si>
  <si>
    <t>Isham, Miss. Ann Elizabeth</t>
  </si>
  <si>
    <t>PC 17595</t>
  </si>
  <si>
    <t>C49</t>
  </si>
  <si>
    <t>Paris, France New York, NY</t>
  </si>
  <si>
    <t>Ismay, Mr. Joseph Bruce</t>
  </si>
  <si>
    <t>B52 B54 B56</t>
  </si>
  <si>
    <t>Liverpool</t>
  </si>
  <si>
    <t>Jones, Mr. Charles Cresson</t>
  </si>
  <si>
    <t>694</t>
  </si>
  <si>
    <t>Bennington, VT</t>
  </si>
  <si>
    <t>Julian, Mr. Henry Forbes</t>
  </si>
  <si>
    <t>113044</t>
  </si>
  <si>
    <t>E60</t>
  </si>
  <si>
    <t>London</t>
  </si>
  <si>
    <t>Keeping, Mr. Edwin</t>
  </si>
  <si>
    <t>C132</t>
  </si>
  <si>
    <t>Kent, Mr. Edward Austin</t>
  </si>
  <si>
    <t>11771</t>
  </si>
  <si>
    <t>B37</t>
  </si>
  <si>
    <t>Buffalo, NY</t>
  </si>
  <si>
    <t>Kenyon, Mr. Frederick R</t>
  </si>
  <si>
    <t>17464</t>
  </si>
  <si>
    <t>D21</t>
  </si>
  <si>
    <t>Southington / Noank, CT</t>
  </si>
  <si>
    <t>Kenyon, Mrs. Frederick R (Marion)</t>
  </si>
  <si>
    <t>Kimball, Mr. Edwin Nelson Jr</t>
  </si>
  <si>
    <t>11753</t>
  </si>
  <si>
    <t>D19</t>
  </si>
  <si>
    <t>Boston, MA</t>
  </si>
  <si>
    <t>Kimball, Mrs. Edwin Nelson Jr (Gertrude Parsons)</t>
  </si>
  <si>
    <t>Klaber, Mr. Herman</t>
  </si>
  <si>
    <t>113028</t>
  </si>
  <si>
    <t>C124</t>
  </si>
  <si>
    <t>Portland, OR</t>
  </si>
  <si>
    <t>Kreuchen, Miss. Emilie</t>
  </si>
  <si>
    <t>24160</t>
  </si>
  <si>
    <t>Leader, Dr. Alice (Farnham)</t>
  </si>
  <si>
    <t>17465</t>
  </si>
  <si>
    <t>D17</t>
  </si>
  <si>
    <t>LeRoy, Miss. Bertha</t>
  </si>
  <si>
    <t>Lesurer, Mr. Gustave J</t>
  </si>
  <si>
    <t>B101</t>
  </si>
  <si>
    <t>Lewy, Mr. Ervin G</t>
  </si>
  <si>
    <t>PC 17612</t>
  </si>
  <si>
    <t>Lindeberg-Lind, Mr. Erik Gustaf ("Mr Edward Lingrey")</t>
  </si>
  <si>
    <t>17475</t>
  </si>
  <si>
    <t>Stockholm, Sweden</t>
  </si>
  <si>
    <t>Lindstrom, Mrs. Carl Johan (Sigrid Posse)</t>
  </si>
  <si>
    <t>112377</t>
  </si>
  <si>
    <t>Lines, Miss. Mary Conover</t>
  </si>
  <si>
    <t>PC 17592</t>
  </si>
  <si>
    <t>D28</t>
  </si>
  <si>
    <t>Lines, Mrs. Ernest H (Elizabeth Lindsey James)</t>
  </si>
  <si>
    <t>Long, Mr. Milton Clyde</t>
  </si>
  <si>
    <t>113501</t>
  </si>
  <si>
    <t>D6</t>
  </si>
  <si>
    <t>Springfield, MA</t>
  </si>
  <si>
    <t>Longley, Miss. Gretchen Fiske</t>
  </si>
  <si>
    <t>D9</t>
  </si>
  <si>
    <t>Loring, Mr. Joseph Holland</t>
  </si>
  <si>
    <t>113801</t>
  </si>
  <si>
    <t>London / New York, NY</t>
  </si>
  <si>
    <t>Lurette, Miss. Elise</t>
  </si>
  <si>
    <t>PC 17569</t>
  </si>
  <si>
    <t>B80</t>
  </si>
  <si>
    <t>Madill, Miss. Georgette Alexandra</t>
  </si>
  <si>
    <t>Maguire, Mr. John Edward</t>
  </si>
  <si>
    <t>110469</t>
  </si>
  <si>
    <t>C106</t>
  </si>
  <si>
    <t>Brockton, MA</t>
  </si>
  <si>
    <t>Maioni, Miss. Roberta</t>
  </si>
  <si>
    <t>110152</t>
  </si>
  <si>
    <t>B79</t>
  </si>
  <si>
    <t>Marechal, Mr. Pierre</t>
  </si>
  <si>
    <t>11774</t>
  </si>
  <si>
    <t>C47</t>
  </si>
  <si>
    <t>Marvin, Mr. Daniel Warner</t>
  </si>
  <si>
    <t>113773</t>
  </si>
  <si>
    <t>D30</t>
  </si>
  <si>
    <t>Marvin, Mrs. Daniel Warner (Mary Graham Carmichael Farquarson)</t>
  </si>
  <si>
    <t>Mayne, Mlle. Berthe Antonine ("Mrs de Villiers")</t>
  </si>
  <si>
    <t>PC 17482</t>
  </si>
  <si>
    <t>C90</t>
  </si>
  <si>
    <t>Belgium  Montreal, PQ</t>
  </si>
  <si>
    <t>McCaffry, Mr. Thomas Francis</t>
  </si>
  <si>
    <t>13050</t>
  </si>
  <si>
    <t>Vancouver, BC</t>
  </si>
  <si>
    <t>McCarthy, Mr. Timothy J</t>
  </si>
  <si>
    <t>Dorchester, MA</t>
  </si>
  <si>
    <t>McGough, Mr. James Robert</t>
  </si>
  <si>
    <t>PC 17473</t>
  </si>
  <si>
    <t>Meyer, Mr. Edgar Joseph</t>
  </si>
  <si>
    <t>PC 17604</t>
  </si>
  <si>
    <t>Meyer, Mrs. Edgar Joseph (Leila Saks)</t>
  </si>
  <si>
    <t>Millet, Mr. Francis Davis</t>
  </si>
  <si>
    <t>13509</t>
  </si>
  <si>
    <t>E38</t>
  </si>
  <si>
    <t>East Bridgewater, MA</t>
  </si>
  <si>
    <t>Minahan, Dr. William Edward</t>
  </si>
  <si>
    <t>19928</t>
  </si>
  <si>
    <t>C78</t>
  </si>
  <si>
    <t>Q</t>
  </si>
  <si>
    <t>Fond du Lac, WI</t>
  </si>
  <si>
    <t>Minahan, Miss. Daisy E</t>
  </si>
  <si>
    <t>Green Bay, WI</t>
  </si>
  <si>
    <t>Minahan, Mrs. William Edward (Lillian E Thorpe)</t>
  </si>
  <si>
    <t>Mock, Mr. Philipp Edmund</t>
  </si>
  <si>
    <t>13236</t>
  </si>
  <si>
    <t>Molson, Mr. Harry Markland</t>
  </si>
  <si>
    <t>113787</t>
  </si>
  <si>
    <t>C30</t>
  </si>
  <si>
    <t>Moore, Mr. Clarence Bloomfield</t>
  </si>
  <si>
    <t>Natsch, Mr. Charles H</t>
  </si>
  <si>
    <t>PC 17596</t>
  </si>
  <si>
    <t>C118</t>
  </si>
  <si>
    <t>Newell, Miss. Madeleine</t>
  </si>
  <si>
    <t>35273</t>
  </si>
  <si>
    <t>D36</t>
  </si>
  <si>
    <t>Lexington, MA</t>
  </si>
  <si>
    <t>Newell, Miss. Marjorie</t>
  </si>
  <si>
    <t>Newell, Mr. Arthur Webster</t>
  </si>
  <si>
    <t>D48</t>
  </si>
  <si>
    <t>Newsom, Miss. Helen Monypeny</t>
  </si>
  <si>
    <t>11752</t>
  </si>
  <si>
    <t>D47</t>
  </si>
  <si>
    <t>Nicholson, Mr. Arthur Ernest</t>
  </si>
  <si>
    <t>693</t>
  </si>
  <si>
    <t>Isle of Wight, England</t>
  </si>
  <si>
    <t>Oliva y Ocana, Dona. Fermina</t>
  </si>
  <si>
    <t>PC 17758</t>
  </si>
  <si>
    <t>C105</t>
  </si>
  <si>
    <t>Omont, Mr. Alfred Fernand</t>
  </si>
  <si>
    <t>F.C. 12998</t>
  </si>
  <si>
    <t>Ostby, Miss. Helene Ragnhild</t>
  </si>
  <si>
    <t>113509</t>
  </si>
  <si>
    <t>B36</t>
  </si>
  <si>
    <t>Providence, RI</t>
  </si>
  <si>
    <t>Ostby, Mr. Engelhart Cornelius</t>
  </si>
  <si>
    <t>B30</t>
  </si>
  <si>
    <t>Ovies y Rodriguez, Mr. Servando</t>
  </si>
  <si>
    <t>PC 17562</t>
  </si>
  <si>
    <t>D43</t>
  </si>
  <si>
    <t>?Havana, Cuba</t>
  </si>
  <si>
    <t>Parr, Mr. William Henry Marsh</t>
  </si>
  <si>
    <t>112052</t>
  </si>
  <si>
    <t>Belfast</t>
  </si>
  <si>
    <t>Partner, Mr. Austen</t>
  </si>
  <si>
    <t>113043</t>
  </si>
  <si>
    <t>Surbiton Hill, Surrey</t>
  </si>
  <si>
    <t>Payne, Mr. Vivian Ponsonby</t>
  </si>
  <si>
    <t>B24</t>
  </si>
  <si>
    <t>Pears, Mr. Thomas Clinton</t>
  </si>
  <si>
    <t>113776</t>
  </si>
  <si>
    <t>C2</t>
  </si>
  <si>
    <t>Isleworth, England</t>
  </si>
  <si>
    <t>Pears, Mrs. Thomas (Edith Wearne)</t>
  </si>
  <si>
    <t>Penasco y Castellana, Mr. Victor de Satode</t>
  </si>
  <si>
    <t>C65</t>
  </si>
  <si>
    <t>Madrid, Spain</t>
  </si>
  <si>
    <t>Penasco y Castellana, Mrs. Victor de Satode (Maria Josefa Perez de Soto y Vallejo)</t>
  </si>
  <si>
    <t>Perreault, Miss. Anne</t>
  </si>
  <si>
    <t>B73</t>
  </si>
  <si>
    <t>Peuchen, Major. Arthur Godfrey</t>
  </si>
  <si>
    <t>113786</t>
  </si>
  <si>
    <t>C104</t>
  </si>
  <si>
    <t>Toronto, ON</t>
  </si>
  <si>
    <t>Porter, Mr. Walter Chamberlain</t>
  </si>
  <si>
    <t>110465</t>
  </si>
  <si>
    <t>C110</t>
  </si>
  <si>
    <t>Worcester, MA</t>
  </si>
  <si>
    <t>Potter, Mrs. Thomas Jr (Lily Alexenia Wilson)</t>
  </si>
  <si>
    <t>C50</t>
  </si>
  <si>
    <t>Reuchlin, Jonkheer. John George</t>
  </si>
  <si>
    <t>19972</t>
  </si>
  <si>
    <t>Rotterdam, Netherlands</t>
  </si>
  <si>
    <t>Rheims, Mr. George Alexander Lucien</t>
  </si>
  <si>
    <t>PC 17607</t>
  </si>
  <si>
    <t>Paris /  New York, NY</t>
  </si>
  <si>
    <t>Ringhini, Mr. Sante</t>
  </si>
  <si>
    <t>Robbins, Mr. Victor</t>
  </si>
  <si>
    <t>Robert, Mrs. Edward Scott (Elisabeth Walton McMillan)</t>
  </si>
  <si>
    <t>B3</t>
  </si>
  <si>
    <t>Roebling, Mr. Washington Augustus II</t>
  </si>
  <si>
    <t>PC 17590</t>
  </si>
  <si>
    <t>A24</t>
  </si>
  <si>
    <t>Romaine, Mr. Charles Hallace ("Mr C Rolmane")</t>
  </si>
  <si>
    <t>111428</t>
  </si>
  <si>
    <t>Rood, Mr. Hugh Roscoe</t>
  </si>
  <si>
    <t>113767</t>
  </si>
  <si>
    <t>A32</t>
  </si>
  <si>
    <t>Seattle, WA</t>
  </si>
  <si>
    <t>Rosenbaum, Miss. Edith Louise</t>
  </si>
  <si>
    <t>PC 17613</t>
  </si>
  <si>
    <t>A11</t>
  </si>
  <si>
    <t>Rosenshine, Mr. George ("Mr George Thorne")</t>
  </si>
  <si>
    <t>PC 17585</t>
  </si>
  <si>
    <t>Ross, Mr. John Hugo</t>
  </si>
  <si>
    <t>13049</t>
  </si>
  <si>
    <t>A10</t>
  </si>
  <si>
    <t>Rothes, the Countess. of (Lucy Noel Martha Dyer-Edwards)</t>
  </si>
  <si>
    <t>London  Vancouver, BC</t>
  </si>
  <si>
    <t>Rothschild, Mr. Martin</t>
  </si>
  <si>
    <t>PC 17603</t>
  </si>
  <si>
    <t>Rothschild, Mrs. Martin (Elizabeth L. Barrett)</t>
  </si>
  <si>
    <t>Rowe, Mr. Alfred G</t>
  </si>
  <si>
    <t>113790</t>
  </si>
  <si>
    <t>Ryerson, Master. John Borie</t>
  </si>
  <si>
    <t>B57 B59 B63 B66</t>
  </si>
  <si>
    <t>Haverford, PA / Cooperstown, NY</t>
  </si>
  <si>
    <t>Ryerson, Miss. Emily Borie</t>
  </si>
  <si>
    <t>Ryerson, Miss. Susan Parker "Suzette"</t>
  </si>
  <si>
    <t>Ryerson, Mr. Arthur Larned</t>
  </si>
  <si>
    <t>Ryerson, Mrs. Arthur Larned (Emily Maria Borie)</t>
  </si>
  <si>
    <t>Saalfeld, Mr. Adolphe</t>
  </si>
  <si>
    <t>19988</t>
  </si>
  <si>
    <t>Manchester, England</t>
  </si>
  <si>
    <t>Sagesser, Mlle. Emma</t>
  </si>
  <si>
    <t>Salomon, Mr. Abraham L</t>
  </si>
  <si>
    <t>111163</t>
  </si>
  <si>
    <t>Schabert, Mrs. Paul (Emma Mock)</t>
  </si>
  <si>
    <t>C28</t>
  </si>
  <si>
    <t>Serepeca, Miss. Augusta</t>
  </si>
  <si>
    <t>113798</t>
  </si>
  <si>
    <t>Seward, Mr. Frederic Kimber</t>
  </si>
  <si>
    <t>113794</t>
  </si>
  <si>
    <t>Shutes, Miss. Elizabeth W</t>
  </si>
  <si>
    <t>New York, NY / Greenwich CT</t>
  </si>
  <si>
    <t>Silverthorne, Mr. Spencer Victor</t>
  </si>
  <si>
    <t>PC 17475</t>
  </si>
  <si>
    <t>Silvey, Mr. William Baird</t>
  </si>
  <si>
    <t>13507</t>
  </si>
  <si>
    <t>E44</t>
  </si>
  <si>
    <t>Duluth, MN</t>
  </si>
  <si>
    <t>Silvey, Mrs. William Baird (Alice Munger)</t>
  </si>
  <si>
    <t>Simonius-Blumer, Col. Oberst Alfons</t>
  </si>
  <si>
    <t>13213</t>
  </si>
  <si>
    <t>A26</t>
  </si>
  <si>
    <t>Basel, Switzerland</t>
  </si>
  <si>
    <t>Sloper, Mr. William Thompson</t>
  </si>
  <si>
    <t>113788</t>
  </si>
  <si>
    <t>A6</t>
  </si>
  <si>
    <t>New Britain, CT</t>
  </si>
  <si>
    <t>Smart, Mr. John Montgomery</t>
  </si>
  <si>
    <t>113792</t>
  </si>
  <si>
    <t>Smith, Mr. James Clinch</t>
  </si>
  <si>
    <t>17764</t>
  </si>
  <si>
    <t>A7</t>
  </si>
  <si>
    <t>St James, Long Island, NY</t>
  </si>
  <si>
    <t>Smith, Mr. Lucien Philip</t>
  </si>
  <si>
    <t>13695</t>
  </si>
  <si>
    <t>C31</t>
  </si>
  <si>
    <t>Huntington, WV</t>
  </si>
  <si>
    <t>Smith, Mr. Richard William</t>
  </si>
  <si>
    <t>113056</t>
  </si>
  <si>
    <t>A19</t>
  </si>
  <si>
    <t>Streatham, Surrey</t>
  </si>
  <si>
    <t>Smith, Mrs. Lucien Philip (Mary Eloise Hughes)</t>
  </si>
  <si>
    <t>Snyder, Mr. John Pillsbury</t>
  </si>
  <si>
    <t>21228</t>
  </si>
  <si>
    <t>B45</t>
  </si>
  <si>
    <t>Minneapolis, MN</t>
  </si>
  <si>
    <t>Snyder, Mrs. John Pillsbury (Nelle Stevenson)</t>
  </si>
  <si>
    <t>Spedden, Master. Robert Douglas</t>
  </si>
  <si>
    <t>16966</t>
  </si>
  <si>
    <t>E34</t>
  </si>
  <si>
    <t>Tuxedo Park, NY</t>
  </si>
  <si>
    <t>Spedden, Mr. Frederic Oakley</t>
  </si>
  <si>
    <t>Spedden, Mrs. Frederic Oakley (Margaretta Corning Stone)</t>
  </si>
  <si>
    <t>Spencer, Mr. William Augustus</t>
  </si>
  <si>
    <t>B78</t>
  </si>
  <si>
    <t>Spencer, Mrs. William Augustus (Marie Eugenie)</t>
  </si>
  <si>
    <t>Stahelin-Maeglin, Dr. Max</t>
  </si>
  <si>
    <t>13214</t>
  </si>
  <si>
    <t>B50</t>
  </si>
  <si>
    <t>Stead, Mr. William Thomas</t>
  </si>
  <si>
    <t>113514</t>
  </si>
  <si>
    <t>C87</t>
  </si>
  <si>
    <t>Wimbledon Park, London / Hayling Island, Hants</t>
  </si>
  <si>
    <t>Stengel, Mr. Charles Emil Henry</t>
  </si>
  <si>
    <t>11778</t>
  </si>
  <si>
    <t>C116</t>
  </si>
  <si>
    <t>Newark, NJ</t>
  </si>
  <si>
    <t>Stengel, Mrs. Charles Emil Henry (Annie May Morris)</t>
  </si>
  <si>
    <t>Stephenson, Mrs. Walter Bertram (Martha Eustis)</t>
  </si>
  <si>
    <t>36947</t>
  </si>
  <si>
    <t>Haverford, PA</t>
  </si>
  <si>
    <t>Stewart, Mr. Albert A</t>
  </si>
  <si>
    <t>PC 17605</t>
  </si>
  <si>
    <t>Gallipolis, Ohio / ? Paris / New York</t>
  </si>
  <si>
    <t>Stone, Mrs. George Nelson (Martha Evelyn)</t>
  </si>
  <si>
    <t>Cincinatti, OH</t>
  </si>
  <si>
    <t>Straus, Mr. Isidor</t>
  </si>
  <si>
    <t>C55 C57</t>
  </si>
  <si>
    <t>Straus, Mrs. Isidor (Rosalie Ida Blun)</t>
  </si>
  <si>
    <t>Sutton, Mr. Frederick</t>
  </si>
  <si>
    <t>36963</t>
  </si>
  <si>
    <t>D50</t>
  </si>
  <si>
    <t>Haddenfield, NJ</t>
  </si>
  <si>
    <t>Swift, Mrs. Frederick Joel (Margaret Welles Barron)</t>
  </si>
  <si>
    <t>17466</t>
  </si>
  <si>
    <t>Taussig, Miss. Ruth</t>
  </si>
  <si>
    <t>110413</t>
  </si>
  <si>
    <t>E68</t>
  </si>
  <si>
    <t>Taussig, Mr. Emil</t>
  </si>
  <si>
    <t>E67</t>
  </si>
  <si>
    <t>Taussig, Mrs. Emil (Tillie Mandelbaum)</t>
  </si>
  <si>
    <t>Taylor, Mr. Elmer Zebley</t>
  </si>
  <si>
    <t>19996</t>
  </si>
  <si>
    <t>C126</t>
  </si>
  <si>
    <t>5 7</t>
  </si>
  <si>
    <t>London /  East Orange, NJ</t>
  </si>
  <si>
    <t>Taylor, Mrs. Elmer Zebley (Juliet Cummins Wright)</t>
  </si>
  <si>
    <t>Thayer, Mr. John Borland</t>
  </si>
  <si>
    <t>C68</t>
  </si>
  <si>
    <t>Thayer, Mr. John Borland Jr</t>
  </si>
  <si>
    <t>C70</t>
  </si>
  <si>
    <t>Thayer, Mrs. John Borland (Marian Longstreth Morris)</t>
  </si>
  <si>
    <t>Thorne, Mrs. Gertrude Maybelle</t>
  </si>
  <si>
    <t>Tucker, Mr. Gilbert Milligan Jr</t>
  </si>
  <si>
    <t>2543</t>
  </si>
  <si>
    <t>C53</t>
  </si>
  <si>
    <t>Albany, NY</t>
  </si>
  <si>
    <t>Uruchurtu, Don. Manuel E</t>
  </si>
  <si>
    <t>PC 17601</t>
  </si>
  <si>
    <t>Mexico City, Mexico</t>
  </si>
  <si>
    <t>Van der hoef, Mr. Wyckoff</t>
  </si>
  <si>
    <t>111240</t>
  </si>
  <si>
    <t>B19</t>
  </si>
  <si>
    <t>Walker, Mr. William Anderson</t>
  </si>
  <si>
    <t>36967</t>
  </si>
  <si>
    <t>D46</t>
  </si>
  <si>
    <t>East Orange, NJ</t>
  </si>
  <si>
    <t>Ward, Miss. Anna</t>
  </si>
  <si>
    <t>Warren, Mr. Frank Manley</t>
  </si>
  <si>
    <t>110813</t>
  </si>
  <si>
    <t>D37</t>
  </si>
  <si>
    <t>Warren, Mrs. Frank Manley (Anna Sophia Atkinson)</t>
  </si>
  <si>
    <t>Weir, Col. John</t>
  </si>
  <si>
    <t>113800</t>
  </si>
  <si>
    <t>England Salt Lake City, Utah</t>
  </si>
  <si>
    <t>White, Mr. Percival Wayland</t>
  </si>
  <si>
    <t>35281</t>
  </si>
  <si>
    <t>D26</t>
  </si>
  <si>
    <t>Brunswick, ME</t>
  </si>
  <si>
    <t>White, Mr. Richard Frasar</t>
  </si>
  <si>
    <t>White, Mrs. John Stuart (Ella Holmes)</t>
  </si>
  <si>
    <t>C32</t>
  </si>
  <si>
    <t>New York, NY / Briarcliff Manor NY</t>
  </si>
  <si>
    <t>Wick, Miss. Mary Natalie</t>
  </si>
  <si>
    <t>36928</t>
  </si>
  <si>
    <t>Wick, Mr. George Dennick</t>
  </si>
  <si>
    <t>Wick, Mrs. George Dennick (Mary Hitchcock)</t>
  </si>
  <si>
    <t>Widener, Mr. George Dunton</t>
  </si>
  <si>
    <t>C80</t>
  </si>
  <si>
    <t>Elkins Park, PA</t>
  </si>
  <si>
    <t>Widener, Mr. Harry Elkins</t>
  </si>
  <si>
    <t>C82</t>
  </si>
  <si>
    <t>Widener, Mrs. George Dunton (Eleanor Elkins)</t>
  </si>
  <si>
    <t>Willard, Miss. Constance</t>
  </si>
  <si>
    <t>113795</t>
  </si>
  <si>
    <t>8 10</t>
  </si>
  <si>
    <t>Williams, Mr. Charles Duane</t>
  </si>
  <si>
    <t>PC 17597</t>
  </si>
  <si>
    <t>Geneva, Switzerland / Radnor, PA</t>
  </si>
  <si>
    <t>Williams, Mr. Richard Norris II</t>
  </si>
  <si>
    <t>Williams-Lambert, Mr. Fletcher Fellows</t>
  </si>
  <si>
    <t>113510</t>
  </si>
  <si>
    <t>C128</t>
  </si>
  <si>
    <t>Wilson, Miss. Helen Alice</t>
  </si>
  <si>
    <t>E39 E41</t>
  </si>
  <si>
    <t>Woolner, Mr. Hugh</t>
  </si>
  <si>
    <t>19947</t>
  </si>
  <si>
    <t>Wright, Mr. George</t>
  </si>
  <si>
    <t>113807</t>
  </si>
  <si>
    <t>Halifax, NS</t>
  </si>
  <si>
    <t>Young, Miss. Marie Grice</t>
  </si>
  <si>
    <t>New York, NY / Washington, DC</t>
  </si>
  <si>
    <t>Abelson, Mr. Samuel</t>
  </si>
  <si>
    <t>P/PP 3381</t>
  </si>
  <si>
    <t>Russia New York, NY</t>
  </si>
  <si>
    <t>Abelson, Mrs. Samuel (Hannah Wizosky)</t>
  </si>
  <si>
    <t>Aldworth, Mr. Charles Augustus</t>
  </si>
  <si>
    <t>248744</t>
  </si>
  <si>
    <t>Bryn Mawr, PA, USA</t>
  </si>
  <si>
    <t>Andrew, Mr. Edgardo Samuel</t>
  </si>
  <si>
    <t>231945</t>
  </si>
  <si>
    <t>Buenos Aires, Argentina / New Jersey, NJ</t>
  </si>
  <si>
    <t>Andrew, Mr. Frank Thomas</t>
  </si>
  <si>
    <t>C.A. 34050</t>
  </si>
  <si>
    <t>Cornwall, England Houghton, MI</t>
  </si>
  <si>
    <t>Angle, Mr. William A</t>
  </si>
  <si>
    <t>226875</t>
  </si>
  <si>
    <t>Warwick, England</t>
  </si>
  <si>
    <t>Angle, Mrs. William A (Florence "Mary" Agnes Hughes)</t>
  </si>
  <si>
    <t>Ashby, Mr. John</t>
  </si>
  <si>
    <t>244346</t>
  </si>
  <si>
    <t>West Hoboken, NJ</t>
  </si>
  <si>
    <t>Bailey, Mr. Percy Andrew</t>
  </si>
  <si>
    <t>29108</t>
  </si>
  <si>
    <t>Penzance, Cornwall / Akron, OH</t>
  </si>
  <si>
    <t>Baimbrigge, Mr. Charles Robert</t>
  </si>
  <si>
    <t>C.A. 31030</t>
  </si>
  <si>
    <t>Guernsey</t>
  </si>
  <si>
    <t>Ball, Mrs. (Ada E Hall)</t>
  </si>
  <si>
    <t>28551</t>
  </si>
  <si>
    <t>Bristol, Avon / Jacksonville, FL</t>
  </si>
  <si>
    <t>Banfield, Mr. Frederick James</t>
  </si>
  <si>
    <t>C.A./SOTON 34068</t>
  </si>
  <si>
    <t>Plymouth, Dorset / Houghton, MI</t>
  </si>
  <si>
    <t>Bateman, Rev. Robert James</t>
  </si>
  <si>
    <t>S.O.P. 1166</t>
  </si>
  <si>
    <t>Jacksonville, FL</t>
  </si>
  <si>
    <t>Beane, Mr. Edward</t>
  </si>
  <si>
    <t>2908</t>
  </si>
  <si>
    <t>Norwich / New York, NY</t>
  </si>
  <si>
    <t>Beane, Mrs. Edward (Ethel Clarke)</t>
  </si>
  <si>
    <t>Beauchamp, Mr. Henry James</t>
  </si>
  <si>
    <t>244358</t>
  </si>
  <si>
    <t>England</t>
  </si>
  <si>
    <t>Becker, Master. Richard F</t>
  </si>
  <si>
    <t>230136</t>
  </si>
  <si>
    <t>F4</t>
  </si>
  <si>
    <t>Guntur, India / Benton Harbour, MI</t>
  </si>
  <si>
    <t>Becker, Miss. Marion Louise</t>
  </si>
  <si>
    <t>Becker, Miss. Ruth Elizabeth</t>
  </si>
  <si>
    <t>Becker, Mrs. Allen Oliver (Nellie E Baumgardner)</t>
  </si>
  <si>
    <t>Beesley, Mr. Lawrence</t>
  </si>
  <si>
    <t>248698</t>
  </si>
  <si>
    <t>D56</t>
  </si>
  <si>
    <t>Bentham, Miss. Lilian W</t>
  </si>
  <si>
    <t>28404</t>
  </si>
  <si>
    <t>12</t>
  </si>
  <si>
    <t>Rochester, NY</t>
  </si>
  <si>
    <t>Berriman, Mr. William John</t>
  </si>
  <si>
    <t>28425</t>
  </si>
  <si>
    <t>St Ives, Cornwall / Calumet, MI</t>
  </si>
  <si>
    <t>Botsford, Mr. William Hull</t>
  </si>
  <si>
    <t>237670</t>
  </si>
  <si>
    <t>Elmira, NY / Orange, NJ</t>
  </si>
  <si>
    <t>Bowenur, Mr. Solomon</t>
  </si>
  <si>
    <t>211535</t>
  </si>
  <si>
    <t>Bracken, Mr. James H</t>
  </si>
  <si>
    <t>220367</t>
  </si>
  <si>
    <t>Lake Arthur, Chavez County, NM</t>
  </si>
  <si>
    <t>Brown, Miss. Amelia "Mildred"</t>
  </si>
  <si>
    <t>248733</t>
  </si>
  <si>
    <t>F33</t>
  </si>
  <si>
    <t>London / Montreal, PQ</t>
  </si>
  <si>
    <t>Brown, Miss. Edith Eileen</t>
  </si>
  <si>
    <t>29750</t>
  </si>
  <si>
    <t>Cape Town, South Africa / Seattle, WA</t>
  </si>
  <si>
    <t>Brown, Mr. Thomas William Solomon</t>
  </si>
  <si>
    <t>Brown, Mrs. Thomas William Solomon (Elizabeth Catherine Ford)</t>
  </si>
  <si>
    <t xml:space="preserve">Bryhl, Miss. Dagmar Jenny Ingeborg </t>
  </si>
  <si>
    <t>236853</t>
  </si>
  <si>
    <t>Skara, Sweden / Rockford, IL</t>
  </si>
  <si>
    <t>Bryhl, Mr. Kurt Arnold Gottfrid</t>
  </si>
  <si>
    <t>Buss, Miss. Kate</t>
  </si>
  <si>
    <t>27849</t>
  </si>
  <si>
    <t>Sittingbourne, England / San Diego, CA</t>
  </si>
  <si>
    <t>Butler, Mr. Reginald Fenton</t>
  </si>
  <si>
    <t>234686</t>
  </si>
  <si>
    <t>Southsea, Hants</t>
  </si>
  <si>
    <t>Byles, Rev. Thomas Roussel Davids</t>
  </si>
  <si>
    <t>244310</t>
  </si>
  <si>
    <t>Bystrom, Mrs. (Karolina)</t>
  </si>
  <si>
    <t>236852</t>
  </si>
  <si>
    <t>Caldwell, Master. Alden Gates</t>
  </si>
  <si>
    <t>248738</t>
  </si>
  <si>
    <t>Bangkok, Thailand / Roseville, IL</t>
  </si>
  <si>
    <t>Caldwell, Mr. Albert Francis</t>
  </si>
  <si>
    <t>Caldwell, Mrs. Albert Francis (Sylvia Mae Harbaugh)</t>
  </si>
  <si>
    <t>Cameron, Miss. Clear Annie</t>
  </si>
  <si>
    <t>F.C.C. 13528</t>
  </si>
  <si>
    <t>Mamaroneck, NY</t>
  </si>
  <si>
    <t>Campbell, Mr. William</t>
  </si>
  <si>
    <t>239853</t>
  </si>
  <si>
    <t>Carbines, Mr. William</t>
  </si>
  <si>
    <t>28424</t>
  </si>
  <si>
    <t>Carter, Mrs. Ernest Courtenay (Lilian Hughes)</t>
  </si>
  <si>
    <t>244252</t>
  </si>
  <si>
    <t>Carter, Rev. Ernest Courtenay</t>
  </si>
  <si>
    <t>Chapman, Mr. Charles Henry</t>
  </si>
  <si>
    <t>248731</t>
  </si>
  <si>
    <t>Bronx, NY</t>
  </si>
  <si>
    <t>Chapman, Mr. John Henry</t>
  </si>
  <si>
    <t>SC/AH 29037</t>
  </si>
  <si>
    <t>Cornwall / Spokane, WA</t>
  </si>
  <si>
    <t>Chapman, Mrs. John Henry (Sara Elizabeth Lawry)</t>
  </si>
  <si>
    <t>Christy, Miss. Julie Rachel</t>
  </si>
  <si>
    <t>237789</t>
  </si>
  <si>
    <t>Christy, Mrs. (Alice Frances)</t>
  </si>
  <si>
    <t>Clarke, Mr. Charles Valentine</t>
  </si>
  <si>
    <t>2003</t>
  </si>
  <si>
    <t>England / San Francisco, CA</t>
  </si>
  <si>
    <t>Clarke, Mrs. Charles V (Ada Maria Winfield)</t>
  </si>
  <si>
    <t>Coleridge, Mr. Reginald Charles</t>
  </si>
  <si>
    <t>W./C. 14263</t>
  </si>
  <si>
    <t>Hartford, Huntingdonshire</t>
  </si>
  <si>
    <t>Collander, Mr. Erik Gustaf</t>
  </si>
  <si>
    <t>248740</t>
  </si>
  <si>
    <t>Helsinki, Finland Ashtabula, Ohio</t>
  </si>
  <si>
    <t>Collett, Mr. Sidney C Stuart</t>
  </si>
  <si>
    <t>28034</t>
  </si>
  <si>
    <t>London / Fort Byron, NY</t>
  </si>
  <si>
    <t>Collyer, Miss. Marjorie "Lottie"</t>
  </si>
  <si>
    <t>C.A. 31921</t>
  </si>
  <si>
    <t>Bishopstoke, Hants / Fayette Valley, ID</t>
  </si>
  <si>
    <t>Collyer, Mr. Harvey</t>
  </si>
  <si>
    <t>Collyer, Mrs. Harvey (Charlotte Annie Tate)</t>
  </si>
  <si>
    <t>Cook, Mrs. (Selena Rogers)</t>
  </si>
  <si>
    <t>W./C. 14266</t>
  </si>
  <si>
    <t>Pennsylvania</t>
  </si>
  <si>
    <t>Corbett, Mrs. Walter H (Irene Colvin)</t>
  </si>
  <si>
    <t>237249</t>
  </si>
  <si>
    <t>Provo, UT</t>
  </si>
  <si>
    <t>Corey, Mrs. Percy C (Mary Phyllis Elizabeth Miller)</t>
  </si>
  <si>
    <t>F.C.C. 13534</t>
  </si>
  <si>
    <t>Upper Burma, India Pittsburgh, PA</t>
  </si>
  <si>
    <t>Cotterill, Mr. Henry "Harry"</t>
  </si>
  <si>
    <t>29107</t>
  </si>
  <si>
    <t>Cunningham, Mr. Alfred Fleming</t>
  </si>
  <si>
    <t>Davies, Master. John Morgan Jr</t>
  </si>
  <si>
    <t>C.A. 33112</t>
  </si>
  <si>
    <t>St Ives, Cornwall / Hancock, MI</t>
  </si>
  <si>
    <t>Davies, Mr. Charles Henry</t>
  </si>
  <si>
    <t>S.O.C. 14879</t>
  </si>
  <si>
    <t>Lyndhurst, England</t>
  </si>
  <si>
    <t xml:space="preserve">Davies, Mrs. John Morgan (Elizabeth Agnes Mary White) </t>
  </si>
  <si>
    <t>Davis, Miss. Mary</t>
  </si>
  <si>
    <t>237668</t>
  </si>
  <si>
    <t>London / Staten Island, NY</t>
  </si>
  <si>
    <t>de Brito, Mr. Jose Joaquim</t>
  </si>
  <si>
    <t>244360</t>
  </si>
  <si>
    <t>Portugal / Sau Paulo, Brazil</t>
  </si>
  <si>
    <t>Deacon, Mr. Percy William</t>
  </si>
  <si>
    <t>del Carlo, Mr. Sebastiano</t>
  </si>
  <si>
    <t>SC/PARIS 2167</t>
  </si>
  <si>
    <t>Lucca, Italy / California</t>
  </si>
  <si>
    <t>del Carlo, Mrs. Sebastiano (Argenia Genovesi)</t>
  </si>
  <si>
    <t>Denbury, Mr. Herbert</t>
  </si>
  <si>
    <t>C.A. 31029</t>
  </si>
  <si>
    <t>Guernsey / Elizabeth, NJ</t>
  </si>
  <si>
    <t>Dibden, Mr. William</t>
  </si>
  <si>
    <t>New Forest, England</t>
  </si>
  <si>
    <t>Doling, Miss. Elsie</t>
  </si>
  <si>
    <t>231919</t>
  </si>
  <si>
    <t>Southampton</t>
  </si>
  <si>
    <t>Doling, Mrs. John T (Ada Julia Bone)</t>
  </si>
  <si>
    <t>Downton, Mr. William James</t>
  </si>
  <si>
    <t>28403</t>
  </si>
  <si>
    <t>Holley, NY</t>
  </si>
  <si>
    <t>Drew, Master. Marshall Brines</t>
  </si>
  <si>
    <t>28220</t>
  </si>
  <si>
    <t>Greenport, NY</t>
  </si>
  <si>
    <t>Drew, Mr. James Vivian</t>
  </si>
  <si>
    <t>Drew, Mrs. James Vivian (Lulu Thorne Christian)</t>
  </si>
  <si>
    <t>Duran y More, Miss. Asuncion</t>
  </si>
  <si>
    <t>SC/PARIS 2149</t>
  </si>
  <si>
    <t>Barcelona, Spain / Havana, Cuba</t>
  </si>
  <si>
    <t>Duran y More, Miss. Florentina</t>
  </si>
  <si>
    <t>SC/PARIS 2148</t>
  </si>
  <si>
    <t>Eitemiller, Mr. George Floyd</t>
  </si>
  <si>
    <t>29751</t>
  </si>
  <si>
    <t>England / Detroit, MI</t>
  </si>
  <si>
    <t>Enander, Mr. Ingvar</t>
  </si>
  <si>
    <t>236854</t>
  </si>
  <si>
    <t>Goteborg, Sweden / Rockford, IL</t>
  </si>
  <si>
    <t>Fahlstrom, Mr. Arne Jonas</t>
  </si>
  <si>
    <t>236171</t>
  </si>
  <si>
    <t>Oslo, Norway Bayonne, NJ</t>
  </si>
  <si>
    <t>Faunthorpe, Mr. Harry</t>
  </si>
  <si>
    <t>2926</t>
  </si>
  <si>
    <t>England / Philadelphia, PA</t>
  </si>
  <si>
    <t>Faunthorpe, Mrs. Lizzie (Elizabeth Anne Wilkinson)</t>
  </si>
  <si>
    <t>16</t>
  </si>
  <si>
    <t>Fillbrook, Mr. Joseph Charles</t>
  </si>
  <si>
    <t>C.A. 15185</t>
  </si>
  <si>
    <t>Cornwall / Houghton, MI</t>
  </si>
  <si>
    <t>Fox, Mr. Stanley Hubert</t>
  </si>
  <si>
    <t>229236</t>
  </si>
  <si>
    <t>Frost, Mr. Anthony Wood "Archie"</t>
  </si>
  <si>
    <t>239854</t>
  </si>
  <si>
    <t>Funk, Miss. Annie Clemmer</t>
  </si>
  <si>
    <t>237671</t>
  </si>
  <si>
    <t>Janjgir, India / Pennsylvania</t>
  </si>
  <si>
    <t>Fynney, Mr. Joseph J</t>
  </si>
  <si>
    <t>239865</t>
  </si>
  <si>
    <t>Liverpool / Montreal, PQ</t>
  </si>
  <si>
    <t>Gale, Mr. Harry</t>
  </si>
  <si>
    <t>28664</t>
  </si>
  <si>
    <t>Cornwall / Clear Creek, CO</t>
  </si>
  <si>
    <t>Gale, Mr. Shadrach</t>
  </si>
  <si>
    <t>Garside, Miss. Ethel</t>
  </si>
  <si>
    <t>243880</t>
  </si>
  <si>
    <t>Gaskell, Mr. Alfred</t>
  </si>
  <si>
    <t>Gavey, Mr. Lawrence</t>
  </si>
  <si>
    <t>31028</t>
  </si>
  <si>
    <t>Gilbert, Mr. William</t>
  </si>
  <si>
    <t>C.A. 30769</t>
  </si>
  <si>
    <t>Cornwall</t>
  </si>
  <si>
    <t>Giles, Mr. Edgar</t>
  </si>
  <si>
    <t>28133</t>
  </si>
  <si>
    <t>Cornwall / Camden, NJ</t>
  </si>
  <si>
    <t>Giles, Mr. Frederick Edward</t>
  </si>
  <si>
    <t>28134</t>
  </si>
  <si>
    <t>Giles, Mr. Ralph</t>
  </si>
  <si>
    <t>248726</t>
  </si>
  <si>
    <t>West Kensington, London</t>
  </si>
  <si>
    <t>Gill, Mr. John William</t>
  </si>
  <si>
    <t>233866</t>
  </si>
  <si>
    <t>Clevedon, England</t>
  </si>
  <si>
    <t>Gillespie, Mr. William Henry</t>
  </si>
  <si>
    <t>12233</t>
  </si>
  <si>
    <t>Givard, Mr. Hans Kristensen</t>
  </si>
  <si>
    <t>250646</t>
  </si>
  <si>
    <t>Greenberg, Mr. Samuel</t>
  </si>
  <si>
    <t>250647</t>
  </si>
  <si>
    <t>Hale, Mr. Reginald</t>
  </si>
  <si>
    <t>250653</t>
  </si>
  <si>
    <t>Auburn, NY</t>
  </si>
  <si>
    <t>Hamalainen, Master. Viljo</t>
  </si>
  <si>
    <t>250649</t>
  </si>
  <si>
    <t>Detroit, MI</t>
  </si>
  <si>
    <t>Hamalainen, Mrs. William (Anna)</t>
  </si>
  <si>
    <t>Harbeck, Mr. William H</t>
  </si>
  <si>
    <t>248746</t>
  </si>
  <si>
    <t>Seattle, WA / Toledo, OH</t>
  </si>
  <si>
    <t>Harper, Miss. Annie Jessie "Nina"</t>
  </si>
  <si>
    <t>248727</t>
  </si>
  <si>
    <t>Denmark Hill, Surrey / Chicago</t>
  </si>
  <si>
    <t>Harper, Rev. John</t>
  </si>
  <si>
    <t>Harris, Mr. George</t>
  </si>
  <si>
    <t>S.W./PP 752</t>
  </si>
  <si>
    <t>Harris, Mr. Walter</t>
  </si>
  <si>
    <t>W/C 14208</t>
  </si>
  <si>
    <t>Walthamstow, England</t>
  </si>
  <si>
    <t>Hart, Miss. Eva Miriam</t>
  </si>
  <si>
    <t>F.C.C. 13529</t>
  </si>
  <si>
    <t>Ilford, Essex / Winnipeg, MB</t>
  </si>
  <si>
    <t>Hart, Mr. Benjamin</t>
  </si>
  <si>
    <t>Hart, Mrs. Benjamin (Esther Ada Bloomfield)</t>
  </si>
  <si>
    <t>Herman, Miss. Alice</t>
  </si>
  <si>
    <t>220845</t>
  </si>
  <si>
    <t>Somerset / Bernardsville, NJ</t>
  </si>
  <si>
    <t>Herman, Miss. Kate</t>
  </si>
  <si>
    <t>Herman, Mr. Samuel</t>
  </si>
  <si>
    <t>Herman, Mrs. Samuel (Jane Laver)</t>
  </si>
  <si>
    <t xml:space="preserve">Hewlett, Mrs. (Mary D Kingcome) </t>
  </si>
  <si>
    <t>248706</t>
  </si>
  <si>
    <t>India / Rapid City, SD</t>
  </si>
  <si>
    <t>Hickman, Mr. Leonard Mark</t>
  </si>
  <si>
    <t>West Hampstead, London / Neepawa, MB</t>
  </si>
  <si>
    <t>Hickman, Mr. Lewis</t>
  </si>
  <si>
    <t>Hickman, Mr. Stanley George</t>
  </si>
  <si>
    <t>Hiltunen, Miss. Marta</t>
  </si>
  <si>
    <t>250650</t>
  </si>
  <si>
    <t>Kontiolahti, Finland / Detroit, MI</t>
  </si>
  <si>
    <t>Hocking, Miss. Ellen "Nellie"</t>
  </si>
  <si>
    <t>29105</t>
  </si>
  <si>
    <t>Cornwall / Akron, OH</t>
  </si>
  <si>
    <t>Hocking, Mr. Richard George</t>
  </si>
  <si>
    <t>29104</t>
  </si>
  <si>
    <t>Hocking, Mr. Samuel James Metcalfe</t>
  </si>
  <si>
    <t>242963</t>
  </si>
  <si>
    <t>Devonport, England</t>
  </si>
  <si>
    <t>Hocking, Mrs. Elizabeth (Eliza Needs)</t>
  </si>
  <si>
    <t>Hodges, Mr. Henry Price</t>
  </si>
  <si>
    <t>250643</t>
  </si>
  <si>
    <t>Hold, Mr. Stephen</t>
  </si>
  <si>
    <t>26707</t>
  </si>
  <si>
    <t>England / Sacramento, CA</t>
  </si>
  <si>
    <t>Hold, Mrs. Stephen (Annie Margaret Hill)</t>
  </si>
  <si>
    <t>Hood, Mr. Ambrose Jr</t>
  </si>
  <si>
    <t>Hosono, Mr. Masabumi</t>
  </si>
  <si>
    <t>237798</t>
  </si>
  <si>
    <t>Tokyo, Japan</t>
  </si>
  <si>
    <t>Howard, Mr. Benjamin</t>
  </si>
  <si>
    <t>24065</t>
  </si>
  <si>
    <t>Swindon, England</t>
  </si>
  <si>
    <t>Howard, Mrs. Benjamin (Ellen Truelove Arman)</t>
  </si>
  <si>
    <t>Hunt, Mr. George Henry</t>
  </si>
  <si>
    <t>SCO/W 1585</t>
  </si>
  <si>
    <t>Ilett, Miss. Bertha</t>
  </si>
  <si>
    <t>SO/C 14885</t>
  </si>
  <si>
    <t>Jacobsohn, Mr. Sidney Samuel</t>
  </si>
  <si>
    <t>243847</t>
  </si>
  <si>
    <t>Jacobsohn, Mrs. Sidney Samuel (Amy Frances Christy)</t>
  </si>
  <si>
    <t>Jarvis, Mr. John Denzil</t>
  </si>
  <si>
    <t>237565</t>
  </si>
  <si>
    <t>North Evington, England</t>
  </si>
  <si>
    <t>Jefferys, Mr. Clifford Thomas</t>
  </si>
  <si>
    <t>Jefferys, Mr. Ernest Wilfred</t>
  </si>
  <si>
    <t>Jenkin, Mr. Stephen Curnow</t>
  </si>
  <si>
    <t>C.A. 33111</t>
  </si>
  <si>
    <t>St Ives, Cornwall / Houghton, MI</t>
  </si>
  <si>
    <t>Jerwan, Mrs. Amin S (Marie Marthe Thuillard)</t>
  </si>
  <si>
    <t>SC/AH Basle 541</t>
  </si>
  <si>
    <t>Kantor, Mr. Sinai</t>
  </si>
  <si>
    <t>244367</t>
  </si>
  <si>
    <t>Moscow / Bronx, NY</t>
  </si>
  <si>
    <t>Kantor, Mrs. Sinai (Miriam Sternin)</t>
  </si>
  <si>
    <t>Karnes, Mrs. J Frank (Claire Bennett)</t>
  </si>
  <si>
    <t>India / Pittsburgh, PA</t>
  </si>
  <si>
    <t>Keane, Miss. Nora A</t>
  </si>
  <si>
    <t>226593</t>
  </si>
  <si>
    <t>E101</t>
  </si>
  <si>
    <t>Harrisburg, PA</t>
  </si>
  <si>
    <t>Keane, Mr. Daniel</t>
  </si>
  <si>
    <t>233734</t>
  </si>
  <si>
    <t>Kelly, Mrs. Florence "Fannie"</t>
  </si>
  <si>
    <t>223596</t>
  </si>
  <si>
    <t>Kirkland, Rev. Charles Leonard</t>
  </si>
  <si>
    <t>219533</t>
  </si>
  <si>
    <t>Glasgow / Bangor, ME</t>
  </si>
  <si>
    <t>Knight, Mr. Robert J</t>
  </si>
  <si>
    <t>239855</t>
  </si>
  <si>
    <t>Kvillner, Mr. Johan Henrik Johannesson</t>
  </si>
  <si>
    <t>C.A. 18723</t>
  </si>
  <si>
    <t>Sweden / Arlington, NJ</t>
  </si>
  <si>
    <t>Lahtinen, Mrs. William (Anna Sylfven)</t>
  </si>
  <si>
    <t>250651</t>
  </si>
  <si>
    <t>Lahtinen, Rev. William</t>
  </si>
  <si>
    <t>Lamb, Mr. John Joseph</t>
  </si>
  <si>
    <t>240261</t>
  </si>
  <si>
    <t>Laroche, Miss. Louise</t>
  </si>
  <si>
    <t>SC/Paris 2123</t>
  </si>
  <si>
    <t>Paris / Haiti</t>
  </si>
  <si>
    <t>Laroche, Miss. Simonne Marie Anne Andree</t>
  </si>
  <si>
    <t>Laroche, Mr. Joseph Philippe Lemercier</t>
  </si>
  <si>
    <t>Laroche, Mrs. Joseph (Juliette Marie Louise Lafargue)</t>
  </si>
  <si>
    <t>Lehmann, Miss. Bertha</t>
  </si>
  <si>
    <t>SC 1748</t>
  </si>
  <si>
    <t>Berne, Switzerland / Central City, IA</t>
  </si>
  <si>
    <t>Leitch, Miss. Jessie Wills</t>
  </si>
  <si>
    <t>London / Chicago, IL</t>
  </si>
  <si>
    <t>Lemore, Mrs. (Amelia Milley)</t>
  </si>
  <si>
    <t>C.A. 34260</t>
  </si>
  <si>
    <t>Levy, Mr. Rene Jacques</t>
  </si>
  <si>
    <t>SC/Paris 2163</t>
  </si>
  <si>
    <t>Leyson, Mr. Robert William Norman</t>
  </si>
  <si>
    <t>C.A. 29566</t>
  </si>
  <si>
    <t>Lingane, Mr. John</t>
  </si>
  <si>
    <t>235509</t>
  </si>
  <si>
    <t>Louch, Mr. Charles Alexander</t>
  </si>
  <si>
    <t>SC/AH 3085</t>
  </si>
  <si>
    <t>Weston-Super-Mare, Somerset</t>
  </si>
  <si>
    <t>Louch, Mrs. Charles Alexander (Alice Adelaide Slow)</t>
  </si>
  <si>
    <t>Mack, Mrs. (Mary)</t>
  </si>
  <si>
    <t>S.O./P.P. 3</t>
  </si>
  <si>
    <t>E77</t>
  </si>
  <si>
    <t>Southampton / New York, NY</t>
  </si>
  <si>
    <t>Malachard, Mr. Noel</t>
  </si>
  <si>
    <t>237735</t>
  </si>
  <si>
    <t>Paris</t>
  </si>
  <si>
    <t>Mallet, Master. Andre</t>
  </si>
  <si>
    <t>S.C./PARIS 2079</t>
  </si>
  <si>
    <t>Paris / Montreal, PQ</t>
  </si>
  <si>
    <t>Mallet, Mr. Albert</t>
  </si>
  <si>
    <t>Mallet, Mrs. Albert (Antoinette Magnin)</t>
  </si>
  <si>
    <t>Mangiavacchi, Mr. Serafino Emilio</t>
  </si>
  <si>
    <t>SC/A.3 2861</t>
  </si>
  <si>
    <t>Matthews, Mr. William John</t>
  </si>
  <si>
    <t>28228</t>
  </si>
  <si>
    <t>St Austall, Cornwall</t>
  </si>
  <si>
    <t>Maybery, Mr. Frank Hubert</t>
  </si>
  <si>
    <t>239059</t>
  </si>
  <si>
    <t>Weston-Super-Mare / Moose Jaw, SK</t>
  </si>
  <si>
    <t>McCrae, Mr. Arthur Gordon</t>
  </si>
  <si>
    <t>237216</t>
  </si>
  <si>
    <t>Sydney, Australia</t>
  </si>
  <si>
    <t>McCrie, Mr. James Matthew</t>
  </si>
  <si>
    <t>233478</t>
  </si>
  <si>
    <t>Sarnia, ON</t>
  </si>
  <si>
    <t>McKane, Mr. Peter David</t>
  </si>
  <si>
    <t>Mellinger, Miss. Madeleine Violet</t>
  </si>
  <si>
    <t>250644</t>
  </si>
  <si>
    <t>England / Bennington, VT</t>
  </si>
  <si>
    <t>Mellinger, Mrs. (Elizabeth Anne Maidment)</t>
  </si>
  <si>
    <t>Mellors, Mr. William John</t>
  </si>
  <si>
    <t>SW/PP 751</t>
  </si>
  <si>
    <t>Chelsea, London</t>
  </si>
  <si>
    <t>Meyer, Mr. August</t>
  </si>
  <si>
    <t>248723</t>
  </si>
  <si>
    <t>Harrow-on-the-Hill, Middlesex</t>
  </si>
  <si>
    <t>Milling, Mr. Jacob Christian</t>
  </si>
  <si>
    <t>234360</t>
  </si>
  <si>
    <t>Copenhagen, Denmark</t>
  </si>
  <si>
    <t>Mitchell, Mr. Henry Michael</t>
  </si>
  <si>
    <t>C.A. 24580</t>
  </si>
  <si>
    <t>Guernsey / Montclair, NJ and/or Toledo, Ohio</t>
  </si>
  <si>
    <t>Montvila, Rev. Juozas</t>
  </si>
  <si>
    <t>211536</t>
  </si>
  <si>
    <t>Moraweck, Dr. Ernest</t>
  </si>
  <si>
    <t>29011</t>
  </si>
  <si>
    <t>Frankfort, KY</t>
  </si>
  <si>
    <t>Morley, Mr. Henry Samuel ("Mr Henry Marshall")</t>
  </si>
  <si>
    <t>250655</t>
  </si>
  <si>
    <t>Mudd, Mr. Thomas Charles</t>
  </si>
  <si>
    <t>Halesworth, England</t>
  </si>
  <si>
    <t>Myles, Mr. Thomas Francis</t>
  </si>
  <si>
    <t>240276</t>
  </si>
  <si>
    <t>Cambridge, MA</t>
  </si>
  <si>
    <t>Nasser, Mr. Nicholas</t>
  </si>
  <si>
    <t>237736</t>
  </si>
  <si>
    <t>Nasser, Mrs. Nicholas (Adele Achem)</t>
  </si>
  <si>
    <t>Navratil, Master. Edmond Roger</t>
  </si>
  <si>
    <t>230080</t>
  </si>
  <si>
    <t>F2</t>
  </si>
  <si>
    <t>Nice, France</t>
  </si>
  <si>
    <t>Navratil, Master. Michel M</t>
  </si>
  <si>
    <t>Navratil, Mr. Michel ("Louis M Hoffman")</t>
  </si>
  <si>
    <t>Nesson, Mr. Israel</t>
  </si>
  <si>
    <t>244368</t>
  </si>
  <si>
    <t>Nicholls, Mr. Joseph Charles</t>
  </si>
  <si>
    <t>Cornwall / Hancock, MI</t>
  </si>
  <si>
    <t>Norman, Mr. Robert Douglas</t>
  </si>
  <si>
    <t>218629</t>
  </si>
  <si>
    <t>Glasgow</t>
  </si>
  <si>
    <t>Nourney, Mr. Alfred ("Baron von Drachstedt")</t>
  </si>
  <si>
    <t>SC/PARIS 2166</t>
  </si>
  <si>
    <t>D38</t>
  </si>
  <si>
    <t>Cologne, Germany</t>
  </si>
  <si>
    <t>Nye, Mrs. (Elizabeth Ramell)</t>
  </si>
  <si>
    <t>C.A. 29395</t>
  </si>
  <si>
    <t>Folkstone, Kent / New York, NY</t>
  </si>
  <si>
    <t>Otter, Mr. Richard</t>
  </si>
  <si>
    <t>28213</t>
  </si>
  <si>
    <t>Middleburg Heights, OH</t>
  </si>
  <si>
    <t>Oxenham, Mr. Percy Thomas</t>
  </si>
  <si>
    <t>W./C. 14260</t>
  </si>
  <si>
    <t>Pondersend, England / New Durham, NJ</t>
  </si>
  <si>
    <t>Padro y Manent, Mr. Julian</t>
  </si>
  <si>
    <t>SC/PARIS 2146</t>
  </si>
  <si>
    <t>Spain / Havana, Cuba</t>
  </si>
  <si>
    <t>Pain, Dr. Alfred</t>
  </si>
  <si>
    <t>244278</t>
  </si>
  <si>
    <t>Hamilton, ON</t>
  </si>
  <si>
    <t>Pallas y Castello, Mr. Emilio</t>
  </si>
  <si>
    <t>SC/PARIS 2147</t>
  </si>
  <si>
    <t>Parker, Mr. Clifford Richard</t>
  </si>
  <si>
    <t>SC 14888</t>
  </si>
  <si>
    <t>St Andrews, Guernsey</t>
  </si>
  <si>
    <t>Parkes, Mr. Francis "Frank"</t>
  </si>
  <si>
    <t>Parrish, Mrs. (Lutie Davis)</t>
  </si>
  <si>
    <t>230433</t>
  </si>
  <si>
    <t>Woodford County, KY</t>
  </si>
  <si>
    <t>Pengelly, Mr. Frederick William</t>
  </si>
  <si>
    <t>28665</t>
  </si>
  <si>
    <t>Gunnislake, England / Butte, MT</t>
  </si>
  <si>
    <t>Pernot, Mr. Rene</t>
  </si>
  <si>
    <t>SC/PARIS 2131</t>
  </si>
  <si>
    <t>Peruschitz, Rev. Joseph Maria</t>
  </si>
  <si>
    <t>237393</t>
  </si>
  <si>
    <t>Phillips, Miss. Alice Frances Louisa</t>
  </si>
  <si>
    <t>S.O./P.P. 2</t>
  </si>
  <si>
    <t>Ilfracombe, Devon</t>
  </si>
  <si>
    <t>Phillips, Miss. Kate Florence ("Mrs Kate Louise Phillips Marshall")</t>
  </si>
  <si>
    <t>Worcester, England</t>
  </si>
  <si>
    <t>Phillips, Mr. Escott Robert</t>
  </si>
  <si>
    <t>Pinsky, Mrs. (Rosa)</t>
  </si>
  <si>
    <t>234604</t>
  </si>
  <si>
    <t>Russia</t>
  </si>
  <si>
    <t>Ponesell, Mr. Martin</t>
  </si>
  <si>
    <t>Denmark / New York, NY</t>
  </si>
  <si>
    <t>Portaluppi, Mr. Emilio Ilario Giuseppe</t>
  </si>
  <si>
    <t>C.A. 34644</t>
  </si>
  <si>
    <t>Milford, NH</t>
  </si>
  <si>
    <t>Pulbaum, Mr. Franz</t>
  </si>
  <si>
    <t>SC/PARIS 2168</t>
  </si>
  <si>
    <t>Quick, Miss. Phyllis May</t>
  </si>
  <si>
    <t>26360</t>
  </si>
  <si>
    <t>Plymouth, Devon / Detroit, MI</t>
  </si>
  <si>
    <t>Quick, Miss. Winifred Vera</t>
  </si>
  <si>
    <t>Quick, Mrs. Frederick Charles (Jane Richards)</t>
  </si>
  <si>
    <t>Reeves, Mr. David</t>
  </si>
  <si>
    <t>C.A. 17248</t>
  </si>
  <si>
    <t>Brighton, Sussex</t>
  </si>
  <si>
    <t>Renouf, Mr. Peter Henry</t>
  </si>
  <si>
    <t>31027</t>
  </si>
  <si>
    <t>Elizabeth, NJ</t>
  </si>
  <si>
    <t>Renouf, Mrs. Peter Henry (Lillian Jefferys)</t>
  </si>
  <si>
    <t>Reynaldo, Ms. Encarnacion</t>
  </si>
  <si>
    <t>230434</t>
  </si>
  <si>
    <t>Spain</t>
  </si>
  <si>
    <t>Richard, Mr. Emile</t>
  </si>
  <si>
    <t>SC/PARIS 2133</t>
  </si>
  <si>
    <t>Richards, Master. George Sibley</t>
  </si>
  <si>
    <t>29106</t>
  </si>
  <si>
    <t>Richards, Master. William Rowe</t>
  </si>
  <si>
    <t>Richards, Mrs. Sidney (Emily Hocking)</t>
  </si>
  <si>
    <t>Ridsdale, Miss. Lucy</t>
  </si>
  <si>
    <t>W./C. 14258</t>
  </si>
  <si>
    <t>London, England / Marietta, Ohio and Milwaukee, WI</t>
  </si>
  <si>
    <t>Rogers, Mr. Reginald Harry</t>
  </si>
  <si>
    <t>28004</t>
  </si>
  <si>
    <t>Rugg, Miss. Emily</t>
  </si>
  <si>
    <t>C.A. 31026</t>
  </si>
  <si>
    <t>Guernsey / Wilmington, DE</t>
  </si>
  <si>
    <t>Schmidt, Mr. August</t>
  </si>
  <si>
    <t>248659</t>
  </si>
  <si>
    <t>Sedgwick, Mr. Charles Frederick Waddington</t>
  </si>
  <si>
    <t>244361</t>
  </si>
  <si>
    <t>Sharp, Mr. Percival James R</t>
  </si>
  <si>
    <t>Hornsey, England</t>
  </si>
  <si>
    <t>Shelley, Mrs. William (Imanita Parrish Hall)</t>
  </si>
  <si>
    <t>Deer Lodge, MT</t>
  </si>
  <si>
    <t>Silven, Miss. Lyyli Karoliina</t>
  </si>
  <si>
    <t>250652</t>
  </si>
  <si>
    <t>Finland / Minneapolis, MN</t>
  </si>
  <si>
    <t>Sincock, Miss. Maude</t>
  </si>
  <si>
    <t>Sinkkonen, Miss. Anna</t>
  </si>
  <si>
    <t>250648</t>
  </si>
  <si>
    <t>Finland / Washington, DC</t>
  </si>
  <si>
    <t>Sjostedt, Mr. Ernst Adolf</t>
  </si>
  <si>
    <t>237442</t>
  </si>
  <si>
    <t>Sault St Marie, ON</t>
  </si>
  <si>
    <t>Slayter, Miss. Hilda Mary</t>
  </si>
  <si>
    <t>234818</t>
  </si>
  <si>
    <t>Slemen, Mr. Richard James</t>
  </si>
  <si>
    <t>28206</t>
  </si>
  <si>
    <t>Smith, Miss. Marion Elsie</t>
  </si>
  <si>
    <t>31418</t>
  </si>
  <si>
    <t>Sobey, Mr. Samuel James Hayden</t>
  </si>
  <si>
    <t>C.A. 29178</t>
  </si>
  <si>
    <t>Stanton, Mr. Samuel Ward</t>
  </si>
  <si>
    <t>237734</t>
  </si>
  <si>
    <t>Stokes, Mr. Philip Joseph</t>
  </si>
  <si>
    <t>F.C.C. 13540</t>
  </si>
  <si>
    <t>Catford, Kent / Detroit, MI</t>
  </si>
  <si>
    <t>Swane, Mr. George</t>
  </si>
  <si>
    <t>248734</t>
  </si>
  <si>
    <t>F</t>
  </si>
  <si>
    <t>Sweet, Mr. George Frederick</t>
  </si>
  <si>
    <t>Toomey, Miss. Ellen</t>
  </si>
  <si>
    <t>F.C.C. 13531</t>
  </si>
  <si>
    <t>Troupiansky, Mr. Moses Aaron</t>
  </si>
  <si>
    <t>233639</t>
  </si>
  <si>
    <t>Trout, Mrs. William H (Jessie L)</t>
  </si>
  <si>
    <t>240929</t>
  </si>
  <si>
    <t>Columbus, OH</t>
  </si>
  <si>
    <t>Troutt, Miss. Edwina Celia "Winnie"</t>
  </si>
  <si>
    <t>34218</t>
  </si>
  <si>
    <t>Bath, England / Massachusetts</t>
  </si>
  <si>
    <t>Turpin, Mr. William John Robert</t>
  </si>
  <si>
    <t>11668</t>
  </si>
  <si>
    <t>Plymouth, England</t>
  </si>
  <si>
    <t>Turpin, Mrs. William John Robert (Dorothy Ann Wonnacott)</t>
  </si>
  <si>
    <t>Veal, Mr. James</t>
  </si>
  <si>
    <t>28221</t>
  </si>
  <si>
    <t>Barre, Co Washington, VT</t>
  </si>
  <si>
    <t>Walcroft, Miss. Nellie</t>
  </si>
  <si>
    <t>Ware, Mr. John James</t>
  </si>
  <si>
    <t>CA 31352</t>
  </si>
  <si>
    <t>Bristol, England / New Britain, CT</t>
  </si>
  <si>
    <t>Ware, Mr. William Jeffery</t>
  </si>
  <si>
    <t>28666</t>
  </si>
  <si>
    <t>Ware, Mrs. John James (Florence Louise Long)</t>
  </si>
  <si>
    <t>Watson, Mr. Ennis Hastings</t>
  </si>
  <si>
    <t>239856</t>
  </si>
  <si>
    <t>Watt, Miss. Bertha J</t>
  </si>
  <si>
    <t>C.A. 33595</t>
  </si>
  <si>
    <t>Aberdeen / Portland, OR</t>
  </si>
  <si>
    <t>Watt, Mrs. James (Elizabeth "Bessie" Inglis Milne)</t>
  </si>
  <si>
    <t>Webber, Miss. Susan</t>
  </si>
  <si>
    <t>27267</t>
  </si>
  <si>
    <t>England / Hartford, CT</t>
  </si>
  <si>
    <t>Weisz, Mr. Leopold</t>
  </si>
  <si>
    <t>228414</t>
  </si>
  <si>
    <t>Bromsgrove, England / Montreal, PQ</t>
  </si>
  <si>
    <t>Weisz, Mrs. Leopold (Mathilde Francoise Pede)</t>
  </si>
  <si>
    <t>Wells, Master. Ralph Lester</t>
  </si>
  <si>
    <t>29103</t>
  </si>
  <si>
    <t>Wells, Miss. Joan</t>
  </si>
  <si>
    <t>Wells, Mrs. Arthur Henry ("Addie" Dart Trevaskis)</t>
  </si>
  <si>
    <t>West, Miss. Barbara J</t>
  </si>
  <si>
    <t>C.A. 34651</t>
  </si>
  <si>
    <t>Bournmouth, England</t>
  </si>
  <si>
    <t>West, Miss. Constance Mirium</t>
  </si>
  <si>
    <t>West, Mr. Edwy Arthur</t>
  </si>
  <si>
    <t>West, Mrs. Edwy Arthur (Ada Mary Worth)</t>
  </si>
  <si>
    <t>Wheadon, Mr. Edward H</t>
  </si>
  <si>
    <t>C.A. 24579</t>
  </si>
  <si>
    <t>Guernsey, England / Edgewood, RI</t>
  </si>
  <si>
    <t>Wheeler, Mr. Edwin "Frederick"</t>
  </si>
  <si>
    <t>SC/PARIS 2159</t>
  </si>
  <si>
    <t>Wilhelms, Mr. Charles</t>
  </si>
  <si>
    <t>244270</t>
  </si>
  <si>
    <t>Williams, Mr. Charles Eugene</t>
  </si>
  <si>
    <t>244373</t>
  </si>
  <si>
    <t>Harrow, England</t>
  </si>
  <si>
    <t>Wright, Miss. Marion</t>
  </si>
  <si>
    <t>220844</t>
  </si>
  <si>
    <t>Yoevil, England / Cottage Grove, OR</t>
  </si>
  <si>
    <t>Yrois, Miss. Henriette ("Mrs Harbeck")</t>
  </si>
  <si>
    <t>248747</t>
  </si>
  <si>
    <t>Abbing, Mr. Anthony</t>
  </si>
  <si>
    <t>C.A. 5547</t>
  </si>
  <si>
    <t>Abbott, Master. Eugene Joseph</t>
  </si>
  <si>
    <t>C.A. 2673</t>
  </si>
  <si>
    <t>East Providence, RI</t>
  </si>
  <si>
    <t>Abbott, Mr. Rossmore Edward</t>
  </si>
  <si>
    <t>Abbott, Mrs. Stanton (Rosa Hunt)</t>
  </si>
  <si>
    <t>Abelseth, Miss. Karen Marie</t>
  </si>
  <si>
    <t>348125</t>
  </si>
  <si>
    <t>Norway Los Angeles, CA</t>
  </si>
  <si>
    <t>Abelseth, Mr. Olaus Jorgensen</t>
  </si>
  <si>
    <t>348122</t>
  </si>
  <si>
    <t>F G63</t>
  </si>
  <si>
    <t>Perkins County, SD</t>
  </si>
  <si>
    <t>Abrahamsson, Mr. Abraham August Johannes</t>
  </si>
  <si>
    <t>SOTON/O2 3101284</t>
  </si>
  <si>
    <t>Taalintehdas, Finland Hoboken, NJ</t>
  </si>
  <si>
    <t>Abrahim, Mrs. Joseph (Sophie Halaut Easu)</t>
  </si>
  <si>
    <t>2657</t>
  </si>
  <si>
    <t>Greensburg, PA</t>
  </si>
  <si>
    <t>Adahl, Mr. Mauritz Nils Martin</t>
  </si>
  <si>
    <t>C 7076</t>
  </si>
  <si>
    <t>Asarum, Sweden Brooklyn, NY</t>
  </si>
  <si>
    <t>Adams, Mr. John</t>
  </si>
  <si>
    <t>341826</t>
  </si>
  <si>
    <t>Bournemouth, England</t>
  </si>
  <si>
    <t>Ahlin, Mrs. Johan (Johanna Persdotter Larsson)</t>
  </si>
  <si>
    <t>7546</t>
  </si>
  <si>
    <t>Sweden Akeley, MN</t>
  </si>
  <si>
    <t>Aks, Master. Philip Frank</t>
  </si>
  <si>
    <t>392091</t>
  </si>
  <si>
    <t>London, England Norfolk, VA</t>
  </si>
  <si>
    <t>Aks, Mrs. Sam (Leah Rosen)</t>
  </si>
  <si>
    <t>Albimona, Mr. Nassef Cassem</t>
  </si>
  <si>
    <t>2699</t>
  </si>
  <si>
    <t>Syria Fredericksburg, VA</t>
  </si>
  <si>
    <t>Alexander, Mr. William</t>
  </si>
  <si>
    <t>3474</t>
  </si>
  <si>
    <t>England Albion, NY</t>
  </si>
  <si>
    <t>Alhomaki, Mr. Ilmari Rudolf</t>
  </si>
  <si>
    <t>SOTON/O2 3101287</t>
  </si>
  <si>
    <t>Salo, Finland Astoria, OR</t>
  </si>
  <si>
    <t>Ali, Mr. Ahmed</t>
  </si>
  <si>
    <t>SOTON/O.Q. 3101311</t>
  </si>
  <si>
    <t>Ali, Mr. William</t>
  </si>
  <si>
    <t>SOTON/O.Q. 3101312</t>
  </si>
  <si>
    <t>Argentina</t>
  </si>
  <si>
    <t>Allen, Mr. William Henry</t>
  </si>
  <si>
    <t>373450</t>
  </si>
  <si>
    <t>Lower Clapton, Middlesex or Erdington, Birmingham</t>
  </si>
  <si>
    <t>Allum, Mr. Owen George</t>
  </si>
  <si>
    <t>2223</t>
  </si>
  <si>
    <t>Windsor, England New York, NY</t>
  </si>
  <si>
    <t>Andersen, Mr. Albert Karvin</t>
  </si>
  <si>
    <t>C 4001</t>
  </si>
  <si>
    <t>Bergen, Norway</t>
  </si>
  <si>
    <t>Andersen-Jensen, Miss. Carla Christine Nielsine</t>
  </si>
  <si>
    <t>350046</t>
  </si>
  <si>
    <t>Andersson, Master. Sigvard Harald Elias</t>
  </si>
  <si>
    <t>347082</t>
  </si>
  <si>
    <t>Sweden Winnipeg, MN</t>
  </si>
  <si>
    <t>Andersson, Miss. Ebba Iris Alfrida</t>
  </si>
  <si>
    <t>Andersson, Miss. Ellis Anna Maria</t>
  </si>
  <si>
    <t>Andersson, Miss. Erna Alexandra</t>
  </si>
  <si>
    <t>3101281</t>
  </si>
  <si>
    <t>Ruotsinphyhtaa, Finland New York, NY</t>
  </si>
  <si>
    <t>Andersson, Miss. Ida Augusta Margareta</t>
  </si>
  <si>
    <t>347091</t>
  </si>
  <si>
    <t>Vadsbro, Sweden Ministee, MI</t>
  </si>
  <si>
    <t>Andersson, Miss. Ingeborg Constanzia</t>
  </si>
  <si>
    <t>Andersson, Miss. Sigrid Elisabeth</t>
  </si>
  <si>
    <t>Andersson, Mr. Anders Johan</t>
  </si>
  <si>
    <t>Andersson, Mr. August Edvard ("Wennerstrom")</t>
  </si>
  <si>
    <t>350043</t>
  </si>
  <si>
    <t>Andersson, Mr. Johan Samuel</t>
  </si>
  <si>
    <t>347075</t>
  </si>
  <si>
    <t>Hartford, CT</t>
  </si>
  <si>
    <t>Andersson, Mrs. Anders Johan (Alfrida Konstantia Brogren)</t>
  </si>
  <si>
    <t>Andreasson, Mr. Paul Edvin</t>
  </si>
  <si>
    <t>347466</t>
  </si>
  <si>
    <t>Sweden Chicago, IL</t>
  </si>
  <si>
    <t>Angheloff, Mr. Minko</t>
  </si>
  <si>
    <t>349202</t>
  </si>
  <si>
    <t>Bulgaria Chicago, IL</t>
  </si>
  <si>
    <t>Arnold-Franchi, Mr. Josef</t>
  </si>
  <si>
    <t>349237</t>
  </si>
  <si>
    <t>Altdorf, Switzerland</t>
  </si>
  <si>
    <t>Arnold-Franchi, Mrs. Josef (Josefine Franchi)</t>
  </si>
  <si>
    <t>Aronsson, Mr. Ernst Axel Algot</t>
  </si>
  <si>
    <t>349911</t>
  </si>
  <si>
    <t>Sweden Joliet, IL</t>
  </si>
  <si>
    <t>Asim, Mr. Adola</t>
  </si>
  <si>
    <t>SOTON/O.Q. 3101310</t>
  </si>
  <si>
    <t>Asplund, Master. Carl Edgar</t>
  </si>
  <si>
    <t>347077</t>
  </si>
  <si>
    <t>Sweden  Worcester, MA</t>
  </si>
  <si>
    <t>Asplund, Master. Clarence Gustaf Hugo</t>
  </si>
  <si>
    <t>Sweden Worcester, MA</t>
  </si>
  <si>
    <t>Asplund, Master. Edvin Rojj Felix</t>
  </si>
  <si>
    <t>Asplund, Master. Filip Oscar</t>
  </si>
  <si>
    <t>Asplund, Miss. Lillian Gertrud</t>
  </si>
  <si>
    <t>Asplund, Mr. Carl Oscar Vilhelm Gustafsson</t>
  </si>
  <si>
    <t>Asplund, Mr. Johan Charles</t>
  </si>
  <si>
    <t>350054</t>
  </si>
  <si>
    <t>Oskarshamn, Sweden Minneapolis, MN</t>
  </si>
  <si>
    <t>Asplund, Mrs. Carl Oscar (Selma Augusta Emilia Johansson)</t>
  </si>
  <si>
    <t>Assaf Khalil, Mrs. Mariana ("Miriam")</t>
  </si>
  <si>
    <t>2696</t>
  </si>
  <si>
    <t>Ottawa, ON</t>
  </si>
  <si>
    <t>Assaf, Mr. Gerios</t>
  </si>
  <si>
    <t>2692</t>
  </si>
  <si>
    <t>Assam, Mr. Ali</t>
  </si>
  <si>
    <t>SOTON/O.Q. 3101309</t>
  </si>
  <si>
    <t>Attalah, Miss. Malake</t>
  </si>
  <si>
    <t>2627</t>
  </si>
  <si>
    <t>Attalah, Mr. Sleiman</t>
  </si>
  <si>
    <t>2694</t>
  </si>
  <si>
    <t>Augustsson, Mr. Albert</t>
  </si>
  <si>
    <t>347468</t>
  </si>
  <si>
    <t>Krakoryd, Sweden Bloomington, IL</t>
  </si>
  <si>
    <t>Ayoub, Miss. Banoura</t>
  </si>
  <si>
    <t>2687</t>
  </si>
  <si>
    <t>Syria Youngstown, OH</t>
  </si>
  <si>
    <t>Baccos, Mr. Raffull</t>
  </si>
  <si>
    <t>2679</t>
  </si>
  <si>
    <t>Backstrom, Mr. Karl Alfred</t>
  </si>
  <si>
    <t>3101278</t>
  </si>
  <si>
    <t>Ruotsinphytaa, Finland New York, NY</t>
  </si>
  <si>
    <t>Backstrom, Mrs. Karl Alfred (Maria Mathilda Gustafsson)</t>
  </si>
  <si>
    <t>Baclini, Miss. Eugenie</t>
  </si>
  <si>
    <t>2666</t>
  </si>
  <si>
    <t>Syria New York, NY</t>
  </si>
  <si>
    <t>Baclini, Miss. Helene Barbara</t>
  </si>
  <si>
    <t>Baclini, Miss. Marie Catherine</t>
  </si>
  <si>
    <t>Baclini, Mrs. Solomon (Latifa Qurban)</t>
  </si>
  <si>
    <t>Badman, Miss. Emily Louisa</t>
  </si>
  <si>
    <t>A/4 31416</t>
  </si>
  <si>
    <t>London Skanteales, NY</t>
  </si>
  <si>
    <t>Badt, Mr. Mohamed</t>
  </si>
  <si>
    <t>2623</t>
  </si>
  <si>
    <t>Balkic, Mr. Cerin</t>
  </si>
  <si>
    <t>349248</t>
  </si>
  <si>
    <t>Barah, Mr. Hanna Assi</t>
  </si>
  <si>
    <t>2663</t>
  </si>
  <si>
    <t>Barbara, Miss. Saiide</t>
  </si>
  <si>
    <t>2691</t>
  </si>
  <si>
    <t>Syria Ottawa, ON</t>
  </si>
  <si>
    <t>Barbara, Mrs. (Catherine David)</t>
  </si>
  <si>
    <t>Barry, Miss. Julia</t>
  </si>
  <si>
    <t>330844</t>
  </si>
  <si>
    <t>Barton, Mr. David John</t>
  </si>
  <si>
    <t>324669</t>
  </si>
  <si>
    <t>England New York, NY</t>
  </si>
  <si>
    <t>Beavan, Mr. William Thomas</t>
  </si>
  <si>
    <t>323951</t>
  </si>
  <si>
    <t>Bengtsson, Mr. John Viktor</t>
  </si>
  <si>
    <t>347068</t>
  </si>
  <si>
    <t>Krakudden, Sweden Moune, IL</t>
  </si>
  <si>
    <t>Berglund, Mr. Karl Ivar Sven</t>
  </si>
  <si>
    <t>PP 4348</t>
  </si>
  <si>
    <t>Tranvik, Finland New York</t>
  </si>
  <si>
    <t>Betros, Master. Seman</t>
  </si>
  <si>
    <t>2622</t>
  </si>
  <si>
    <t>Betros, Mr. Tannous</t>
  </si>
  <si>
    <t>2648</t>
  </si>
  <si>
    <t>Syria</t>
  </si>
  <si>
    <t>Bing, Mr. Lee</t>
  </si>
  <si>
    <t>1601</t>
  </si>
  <si>
    <t>Hong Kong New York, NY</t>
  </si>
  <si>
    <t>Birkeland, Mr. Hans Martin Monsen</t>
  </si>
  <si>
    <t>312992</t>
  </si>
  <si>
    <t>Brennes, Norway New York</t>
  </si>
  <si>
    <t>Bjorklund, Mr. Ernst Herbert</t>
  </si>
  <si>
    <t>347090</t>
  </si>
  <si>
    <t>Stockholm, Sweden New York</t>
  </si>
  <si>
    <t>Bostandyeff, Mr. Guentcho</t>
  </si>
  <si>
    <t>349224</t>
  </si>
  <si>
    <t>Boulos, Master. Akar</t>
  </si>
  <si>
    <t>2678</t>
  </si>
  <si>
    <t>Syria Kent, ON</t>
  </si>
  <si>
    <t>Boulos, Miss. Nourelain</t>
  </si>
  <si>
    <t>Boulos, Mr. Hanna</t>
  </si>
  <si>
    <t>2664</t>
  </si>
  <si>
    <t>Boulos, Mrs. Joseph (Sultana)</t>
  </si>
  <si>
    <t>Bourke, Miss. Mary</t>
  </si>
  <si>
    <t>364848</t>
  </si>
  <si>
    <t>Ireland Chicago, IL</t>
  </si>
  <si>
    <t>Bourke, Mr. John</t>
  </si>
  <si>
    <t>364849</t>
  </si>
  <si>
    <t>Bourke, Mrs. John (Catherine)</t>
  </si>
  <si>
    <t>Bowen, Mr. David John "Dai"</t>
  </si>
  <si>
    <t>54636</t>
  </si>
  <si>
    <t>Treherbert, Cardiff, Wales</t>
  </si>
  <si>
    <t>Bradley, Miss. Bridget Delia</t>
  </si>
  <si>
    <t>334914</t>
  </si>
  <si>
    <t>Kingwilliamstown, Co Cork, Ireland Glens Falls, NY</t>
  </si>
  <si>
    <t>Braf, Miss. Elin Ester Maria</t>
  </si>
  <si>
    <t>347471</t>
  </si>
  <si>
    <t>Medeltorp, Sweden Chicago, IL</t>
  </si>
  <si>
    <t>Braund, Mr. Lewis Richard</t>
  </si>
  <si>
    <t>3460</t>
  </si>
  <si>
    <t>Bridgerule, Devon</t>
  </si>
  <si>
    <t>Braund, Mr. Owen Harris</t>
  </si>
  <si>
    <t>A/5 21171</t>
  </si>
  <si>
    <t>Brobeck, Mr. Karl Rudolf</t>
  </si>
  <si>
    <t>350045</t>
  </si>
  <si>
    <t>Brocklebank, Mr. William Alfred</t>
  </si>
  <si>
    <t>364512</t>
  </si>
  <si>
    <t>Broomfield, Chelmsford, England</t>
  </si>
  <si>
    <t>Buckley, Miss. Katherine</t>
  </si>
  <si>
    <t>329944</t>
  </si>
  <si>
    <t>Co Cork, Ireland Roxbury, MA</t>
  </si>
  <si>
    <t>Buckley, Mr. Daniel</t>
  </si>
  <si>
    <t>330920</t>
  </si>
  <si>
    <t>Kingwilliamstown, Co Cork, Ireland New York, NY</t>
  </si>
  <si>
    <t>Burke, Mr. Jeremiah</t>
  </si>
  <si>
    <t>365222</t>
  </si>
  <si>
    <t>Co Cork, Ireland Charlestown, MA</t>
  </si>
  <si>
    <t>Burns, Miss. Mary Delia</t>
  </si>
  <si>
    <t>330963</t>
  </si>
  <si>
    <t>Co Sligo, Ireland New York, NY</t>
  </si>
  <si>
    <t>Cacic, Miss. Manda</t>
  </si>
  <si>
    <t>315087</t>
  </si>
  <si>
    <t>Cacic, Miss. Marija</t>
  </si>
  <si>
    <t>315084</t>
  </si>
  <si>
    <t>Cacic, Mr. Jego Grga</t>
  </si>
  <si>
    <t>315091</t>
  </si>
  <si>
    <t>Cacic, Mr. Luka</t>
  </si>
  <si>
    <t>315089</t>
  </si>
  <si>
    <t>Croatia</t>
  </si>
  <si>
    <t>Calic, Mr. Jovo</t>
  </si>
  <si>
    <t>315093</t>
  </si>
  <si>
    <t>Calic, Mr. Petar</t>
  </si>
  <si>
    <t>315086</t>
  </si>
  <si>
    <t>Canavan, Miss. Mary</t>
  </si>
  <si>
    <t>364846</t>
  </si>
  <si>
    <t>Canavan, Mr. Patrick</t>
  </si>
  <si>
    <t>364858</t>
  </si>
  <si>
    <t>Ireland Philadelphia, PA</t>
  </si>
  <si>
    <t>Cann, Mr. Ernest Charles</t>
  </si>
  <si>
    <t>A./5. 2152</t>
  </si>
  <si>
    <t>Caram, Mr. Joseph</t>
  </si>
  <si>
    <t>2689</t>
  </si>
  <si>
    <t>Caram, Mrs. Joseph (Maria Elias)</t>
  </si>
  <si>
    <t>Carlsson, Mr. August Sigfrid</t>
  </si>
  <si>
    <t>350042</t>
  </si>
  <si>
    <t>Dagsas, Sweden Fower, MN</t>
  </si>
  <si>
    <t>Carlsson, Mr. Carl Robert</t>
  </si>
  <si>
    <t>350409</t>
  </si>
  <si>
    <t>Goteborg, Sweden Huntley, IL</t>
  </si>
  <si>
    <t>Carr, Miss. Helen "Ellen"</t>
  </si>
  <si>
    <t>367231</t>
  </si>
  <si>
    <t>Co Longford, Ireland New York, NY</t>
  </si>
  <si>
    <t>Carr, Miss. Jeannie</t>
  </si>
  <si>
    <t>368364</t>
  </si>
  <si>
    <t>Co Sligo, Ireland Hartford, CT</t>
  </si>
  <si>
    <t>Carver, Mr. Alfred John</t>
  </si>
  <si>
    <t>392095</t>
  </si>
  <si>
    <t>St Denys, Southampton, Hants</t>
  </si>
  <si>
    <t>Celotti, Mr. Francesco</t>
  </si>
  <si>
    <t>343275</t>
  </si>
  <si>
    <t>Charters, Mr. David</t>
  </si>
  <si>
    <t>A/5. 13032</t>
  </si>
  <si>
    <t>Ireland New York, NY</t>
  </si>
  <si>
    <t>Chip, Mr. Chang</t>
  </si>
  <si>
    <t>Christmann, Mr. Emil</t>
  </si>
  <si>
    <t>343276</t>
  </si>
  <si>
    <t>Chronopoulos, Mr. Apostolos</t>
  </si>
  <si>
    <t>2680</t>
  </si>
  <si>
    <t>Greece</t>
  </si>
  <si>
    <t>Chronopoulos, Mr. Demetrios</t>
  </si>
  <si>
    <t>Coelho, Mr. Domingos Fernandeo</t>
  </si>
  <si>
    <t>SOTON/O.Q. 3101307</t>
  </si>
  <si>
    <t>Portugal</t>
  </si>
  <si>
    <t>Cohen, Mr. Gurshon "Gus"</t>
  </si>
  <si>
    <t>A/5 3540</t>
  </si>
  <si>
    <t>London Brooklyn, NY</t>
  </si>
  <si>
    <t>Colbert, Mr. Patrick</t>
  </si>
  <si>
    <t>371109</t>
  </si>
  <si>
    <t>Co Limerick, Ireland Sherbrooke, PQ</t>
  </si>
  <si>
    <t>Coleff, Mr. Peju</t>
  </si>
  <si>
    <t>349210</t>
  </si>
  <si>
    <t>Coleff, Mr. Satio</t>
  </si>
  <si>
    <t>349209</t>
  </si>
  <si>
    <t>Conlon, Mr. Thomas Henry</t>
  </si>
  <si>
    <t>21332</t>
  </si>
  <si>
    <t>Connaghton, Mr. Michael</t>
  </si>
  <si>
    <t>335097</t>
  </si>
  <si>
    <t>Ireland Brooklyn, NY</t>
  </si>
  <si>
    <t>Connolly, Miss. Kate</t>
  </si>
  <si>
    <t>370373</t>
  </si>
  <si>
    <t>Ireland</t>
  </si>
  <si>
    <t>330972</t>
  </si>
  <si>
    <t>Connors, Mr. Patrick</t>
  </si>
  <si>
    <t>370369</t>
  </si>
  <si>
    <t>Cook, Mr. Jacob</t>
  </si>
  <si>
    <t>A/5 3536</t>
  </si>
  <si>
    <t>Cor, Mr. Bartol</t>
  </si>
  <si>
    <t>349230</t>
  </si>
  <si>
    <t>Austria</t>
  </si>
  <si>
    <t>Cor, Mr. Ivan</t>
  </si>
  <si>
    <t>349229</t>
  </si>
  <si>
    <t>Cor, Mr. Liudevit</t>
  </si>
  <si>
    <t>349231</t>
  </si>
  <si>
    <t>Corn, Mr. Harry</t>
  </si>
  <si>
    <t>SOTON/OQ 392090</t>
  </si>
  <si>
    <t>Coutts, Master. Eden Leslie "Neville"</t>
  </si>
  <si>
    <t>C.A. 37671</t>
  </si>
  <si>
    <t>England Brooklyn, NY</t>
  </si>
  <si>
    <t>Coutts, Master. William Loch "William"</t>
  </si>
  <si>
    <t>Coutts, Mrs. William (Winnie "Minnie" Treanor)</t>
  </si>
  <si>
    <t>Coxon, Mr. Daniel</t>
  </si>
  <si>
    <t>364500</t>
  </si>
  <si>
    <t>Merrill, WI</t>
  </si>
  <si>
    <t>Crease, Mr. Ernest James</t>
  </si>
  <si>
    <t>S.P. 3464</t>
  </si>
  <si>
    <t>Bristol, England Cleveland, OH</t>
  </si>
  <si>
    <t>Cribb, Miss. Laura Alice</t>
  </si>
  <si>
    <t>371362</t>
  </si>
  <si>
    <t>Bournemouth, England Newark, NJ</t>
  </si>
  <si>
    <t>Cribb, Mr. John Hatfield</t>
  </si>
  <si>
    <t>Culumovic, Mr. Jeso</t>
  </si>
  <si>
    <t>315090</t>
  </si>
  <si>
    <t>Austria-Hungary</t>
  </si>
  <si>
    <t>Daher, Mr. Shedid</t>
  </si>
  <si>
    <t>2698</t>
  </si>
  <si>
    <t>Dahl, Mr. Karl Edwart</t>
  </si>
  <si>
    <t>7598</t>
  </si>
  <si>
    <t>Australia Fingal, ND</t>
  </si>
  <si>
    <t>Dahlberg, Miss. Gerda Ulrika</t>
  </si>
  <si>
    <t>7552</t>
  </si>
  <si>
    <t>Norrlot, Sweden Chicago, IL</t>
  </si>
  <si>
    <t>Dakic, Mr. Branko</t>
  </si>
  <si>
    <t>349228</t>
  </si>
  <si>
    <t>Daly, Miss. Margaret Marcella "Maggie"</t>
  </si>
  <si>
    <t>382650</t>
  </si>
  <si>
    <t>Co Athlone, Ireland New York, NY</t>
  </si>
  <si>
    <t>Daly, Mr. Eugene Patrick</t>
  </si>
  <si>
    <t>382651</t>
  </si>
  <si>
    <t>13 15 B</t>
  </si>
  <si>
    <t>Danbom, Master. Gilbert Sigvard Emanuel</t>
  </si>
  <si>
    <t>347080</t>
  </si>
  <si>
    <t>Stanton, IA</t>
  </si>
  <si>
    <t>Danbom, Mr. Ernst Gilbert</t>
  </si>
  <si>
    <t>Danbom, Mrs. Ernst Gilbert (Anna Sigrid Maria Brogren)</t>
  </si>
  <si>
    <t>Danoff, Mr. Yoto</t>
  </si>
  <si>
    <t>349219</t>
  </si>
  <si>
    <t>Dantcheff, Mr. Ristiu</t>
  </si>
  <si>
    <t>349203</t>
  </si>
  <si>
    <t>Davies, Mr. Alfred J</t>
  </si>
  <si>
    <t>A/4 48871</t>
  </si>
  <si>
    <t>West Bromwich, England Pontiac, MI</t>
  </si>
  <si>
    <t>Davies, Mr. Evan</t>
  </si>
  <si>
    <t>SC/A4 23568</t>
  </si>
  <si>
    <t>Davies, Mr. John Samuel</t>
  </si>
  <si>
    <t>Davies, Mr. Joseph</t>
  </si>
  <si>
    <t>A/4 48873</t>
  </si>
  <si>
    <t>Davison, Mr. Thomas Henry</t>
  </si>
  <si>
    <t>386525</t>
  </si>
  <si>
    <t>Liverpool, England Bedford, OH</t>
  </si>
  <si>
    <t>Davison, Mrs. Thomas Henry (Mary E Finck)</t>
  </si>
  <si>
    <t>de Messemaeker, Mr. Guillaume Joseph</t>
  </si>
  <si>
    <t>345572</t>
  </si>
  <si>
    <t>Tampico, MT</t>
  </si>
  <si>
    <t>de Messemaeker, Mrs. Guillaume Joseph (Emma)</t>
  </si>
  <si>
    <t>de Mulder, Mr. Theodore</t>
  </si>
  <si>
    <t>345774</t>
  </si>
  <si>
    <t>Belgium Detroit, MI</t>
  </si>
  <si>
    <t>de Pelsmaeker, Mr. Alfons</t>
  </si>
  <si>
    <t>345778</t>
  </si>
  <si>
    <t>Dean, Master. Bertram Vere</t>
  </si>
  <si>
    <t>C.A. 2315</t>
  </si>
  <si>
    <t>Devon, England Wichita, KS</t>
  </si>
  <si>
    <t>Dean, Miss. Elizabeth Gladys "Millvina"</t>
  </si>
  <si>
    <t>Dean, Mr. Bertram Frank</t>
  </si>
  <si>
    <t>Dean, Mrs. Bertram (Eva Georgetta Light)</t>
  </si>
  <si>
    <t>Delalic, Mr. Redjo</t>
  </si>
  <si>
    <t>349250</t>
  </si>
  <si>
    <t>Demetri, Mr. Marinko</t>
  </si>
  <si>
    <t>349238</t>
  </si>
  <si>
    <t>Denkoff, Mr. Mitto</t>
  </si>
  <si>
    <t>349225</t>
  </si>
  <si>
    <t>Bulgaria Coon Rapids, IA</t>
  </si>
  <si>
    <t>Dennis, Mr. Samuel</t>
  </si>
  <si>
    <t>A/5 21172</t>
  </si>
  <si>
    <t>Dennis, Mr. William</t>
  </si>
  <si>
    <t>A/5 21175</t>
  </si>
  <si>
    <t>Devaney, Miss. Margaret Delia</t>
  </si>
  <si>
    <t>330958</t>
  </si>
  <si>
    <t>Kilmacowen, Co Sligo, Ireland New York, NY</t>
  </si>
  <si>
    <t>Dika, Mr. Mirko</t>
  </si>
  <si>
    <t>349232</t>
  </si>
  <si>
    <t>Dimic, Mr. Jovan</t>
  </si>
  <si>
    <t>315088</t>
  </si>
  <si>
    <t>Dintcheff, Mr. Valtcho</t>
  </si>
  <si>
    <t>349226</t>
  </si>
  <si>
    <t>Doharr, Mr. Tannous</t>
  </si>
  <si>
    <t>2686</t>
  </si>
  <si>
    <t>Dooley, Mr. Patrick</t>
  </si>
  <si>
    <t>370376</t>
  </si>
  <si>
    <t>Dorking, Mr. Edward Arthur</t>
  </si>
  <si>
    <t>A/5. 10482</t>
  </si>
  <si>
    <t>England Oglesby, IL</t>
  </si>
  <si>
    <t>Dowdell, Miss. Elizabeth</t>
  </si>
  <si>
    <t>364516</t>
  </si>
  <si>
    <t>Union Hill, NJ</t>
  </si>
  <si>
    <t>Doyle, Miss. Elizabeth</t>
  </si>
  <si>
    <t>368702</t>
  </si>
  <si>
    <t>Drapkin, Miss. Jennie</t>
  </si>
  <si>
    <t>SOTON/OQ 392083</t>
  </si>
  <si>
    <t>London New York, NY</t>
  </si>
  <si>
    <t>Drazenoic, Mr. Jozef</t>
  </si>
  <si>
    <t>349241</t>
  </si>
  <si>
    <t>Austria Niagara Falls, NY</t>
  </si>
  <si>
    <t>Duane, Mr. Frank</t>
  </si>
  <si>
    <t>336439</t>
  </si>
  <si>
    <t>Duquemin, Mr. Joseph</t>
  </si>
  <si>
    <t>S.O./P.P. 752</t>
  </si>
  <si>
    <t>Dyker, Mr. Adolf Fredrik</t>
  </si>
  <si>
    <t>347072</t>
  </si>
  <si>
    <t>West Haven, CT</t>
  </si>
  <si>
    <t>Dyker, Mrs. Adolf Fredrik (Anna Elisabeth Judith Andersson)</t>
  </si>
  <si>
    <t>Edvardsson, Mr. Gustaf Hjalmar</t>
  </si>
  <si>
    <t>349912</t>
  </si>
  <si>
    <t>Tofta, Sweden Joliet, IL</t>
  </si>
  <si>
    <t>Eklund, Mr. Hans Linus</t>
  </si>
  <si>
    <t>347074</t>
  </si>
  <si>
    <t>Karberg, Sweden Jerome Junction, AZ</t>
  </si>
  <si>
    <t>Ekstrom, Mr. Johan</t>
  </si>
  <si>
    <t>347061</t>
  </si>
  <si>
    <t>Effington Rut, SD</t>
  </si>
  <si>
    <t>Elias, Mr. Dibo</t>
  </si>
  <si>
    <t>2674</t>
  </si>
  <si>
    <t>Elias, Mr. Joseph</t>
  </si>
  <si>
    <t>2675</t>
  </si>
  <si>
    <t>Elias, Mr. Joseph Jr</t>
  </si>
  <si>
    <t>2690</t>
  </si>
  <si>
    <t>Elias, Mr. Tannous</t>
  </si>
  <si>
    <t>2695</t>
  </si>
  <si>
    <t>Elsbury, Mr. William James</t>
  </si>
  <si>
    <t>A/5 3902</t>
  </si>
  <si>
    <t>Illinois, USA</t>
  </si>
  <si>
    <t>Emanuel, Miss. Virginia Ethel</t>
  </si>
  <si>
    <t>Emir, Mr. Farred Chehab</t>
  </si>
  <si>
    <t>2631</t>
  </si>
  <si>
    <t>Everett, Mr. Thomas James</t>
  </si>
  <si>
    <t>C.A. 6212</t>
  </si>
  <si>
    <t>Farrell, Mr. James</t>
  </si>
  <si>
    <t>367232</t>
  </si>
  <si>
    <t>Aughnacliff, Co Longford, Ireland New York, NY</t>
  </si>
  <si>
    <t>Finoli, Mr. Luigi</t>
  </si>
  <si>
    <t>SOTON/O.Q. 3101308</t>
  </si>
  <si>
    <t>Italy Philadelphia, PA</t>
  </si>
  <si>
    <t>Fischer, Mr. Eberhard Thelander</t>
  </si>
  <si>
    <t>350036</t>
  </si>
  <si>
    <t>Fleming, Miss. Honora</t>
  </si>
  <si>
    <t>364859</t>
  </si>
  <si>
    <t>Flynn, Mr. James</t>
  </si>
  <si>
    <t>364851</t>
  </si>
  <si>
    <t>Flynn, Mr. John</t>
  </si>
  <si>
    <t>368323</t>
  </si>
  <si>
    <t>Foley, Mr. Joseph</t>
  </si>
  <si>
    <t>330910</t>
  </si>
  <si>
    <t>Foley, Mr. William</t>
  </si>
  <si>
    <t>365235</t>
  </si>
  <si>
    <t>Foo, Mr. Choong</t>
  </si>
  <si>
    <t>Ford, Miss. Doolina Margaret "Daisy"</t>
  </si>
  <si>
    <t>W./C. 6608</t>
  </si>
  <si>
    <t>Rotherfield, Sussex, England Essex Co, MA</t>
  </si>
  <si>
    <t>Ford, Miss. Robina Maggie "Ruby"</t>
  </si>
  <si>
    <t>Ford, Mr. Arthur</t>
  </si>
  <si>
    <t>A/5 1478</t>
  </si>
  <si>
    <t>Bridgwater, Somerset, England</t>
  </si>
  <si>
    <t>Ford, Mr. Edward Watson</t>
  </si>
  <si>
    <t>Ford, Mr. William Neal</t>
  </si>
  <si>
    <t>Ford, Mrs. Edward (Margaret Ann Watson)</t>
  </si>
  <si>
    <t>Fox, Mr. Patrick</t>
  </si>
  <si>
    <t>368573</t>
  </si>
  <si>
    <t>Franklin, Mr. Charles (Charles Fardon)</t>
  </si>
  <si>
    <t>SOTON/O.Q. 3101314</t>
  </si>
  <si>
    <t>Gallagher, Mr. Martin</t>
  </si>
  <si>
    <t>36864</t>
  </si>
  <si>
    <t>Garfirth, Mr. John</t>
  </si>
  <si>
    <t>358585</t>
  </si>
  <si>
    <t>Gheorgheff, Mr. Stanio</t>
  </si>
  <si>
    <t>349254</t>
  </si>
  <si>
    <t>Gilinski, Mr. Eliezer</t>
  </si>
  <si>
    <t>14973</t>
  </si>
  <si>
    <t>Gilnagh, Miss. Katherine "Katie"</t>
  </si>
  <si>
    <t>35851</t>
  </si>
  <si>
    <t>Glynn, Miss. Mary Agatha</t>
  </si>
  <si>
    <t>335677</t>
  </si>
  <si>
    <t>Co Clare, Ireland Washington, DC</t>
  </si>
  <si>
    <t>Goldsmith, Master. Frank John William "Frankie"</t>
  </si>
  <si>
    <t>363291</t>
  </si>
  <si>
    <t>C D</t>
  </si>
  <si>
    <t>Strood, Kent, England Detroit, MI</t>
  </si>
  <si>
    <t>Goldsmith, Mr. Frank John</t>
  </si>
  <si>
    <t>Goldsmith, Mr. Nathan</t>
  </si>
  <si>
    <t>SOTON/O.Q. 3101263</t>
  </si>
  <si>
    <t>Goldsmith, Mrs. Frank John (Emily Alice Brown)</t>
  </si>
  <si>
    <t>Goncalves, Mr. Manuel Estanslas</t>
  </si>
  <si>
    <t>SOTON/O.Q. 3101306</t>
  </si>
  <si>
    <t>Goodwin, Master. Harold Victor</t>
  </si>
  <si>
    <t>CA 2144</t>
  </si>
  <si>
    <t>Wiltshire, England Niagara Falls, NY</t>
  </si>
  <si>
    <t>Goodwin, Master. Sidney Leonard</t>
  </si>
  <si>
    <t>Goodwin, Master. William Frederick</t>
  </si>
  <si>
    <t>Goodwin, Miss. Jessie Allis</t>
  </si>
  <si>
    <t>Goodwin, Miss. Lillian Amy</t>
  </si>
  <si>
    <t>Goodwin, Mr. Charles Edward</t>
  </si>
  <si>
    <t>Goodwin, Mr. Charles Frederick</t>
  </si>
  <si>
    <t>Goodwin, Mrs. Frederick (Augusta Tyler)</t>
  </si>
  <si>
    <t>Green, Mr. George Henry</t>
  </si>
  <si>
    <t>21440</t>
  </si>
  <si>
    <t>Dorking, Surrey, England</t>
  </si>
  <si>
    <t>Gronnestad, Mr. Daniel Danielsen</t>
  </si>
  <si>
    <t>8471</t>
  </si>
  <si>
    <t>Foresvik, Norway Portland, ND</t>
  </si>
  <si>
    <t>Guest, Mr. Robert</t>
  </si>
  <si>
    <t>376563</t>
  </si>
  <si>
    <t>Gustafsson, Mr. Alfred Ossian</t>
  </si>
  <si>
    <t>7534</t>
  </si>
  <si>
    <t>Waukegan, Chicago, IL</t>
  </si>
  <si>
    <t>Gustafsson, Mr. Anders Vilhelm</t>
  </si>
  <si>
    <t>3101276</t>
  </si>
  <si>
    <t>Gustafsson, Mr. Johan Birger</t>
  </si>
  <si>
    <t>3101277</t>
  </si>
  <si>
    <t>Gustafsson, Mr. Karl Gideon</t>
  </si>
  <si>
    <t>347069</t>
  </si>
  <si>
    <t>Myren, Sweden New York, NY</t>
  </si>
  <si>
    <t>Haas, Miss. Aloisia</t>
  </si>
  <si>
    <t>349236</t>
  </si>
  <si>
    <t>Hagardon, Miss. Kate</t>
  </si>
  <si>
    <t>AQ/3. 30631</t>
  </si>
  <si>
    <t>Hagland, Mr. Ingvald Olai Olsen</t>
  </si>
  <si>
    <t>65303</t>
  </si>
  <si>
    <t>Hagland, Mr. Konrad Mathias Reiersen</t>
  </si>
  <si>
    <t>65304</t>
  </si>
  <si>
    <t>Hakkarainen, Mr. Pekka Pietari</t>
  </si>
  <si>
    <t>STON/O2. 3101279</t>
  </si>
  <si>
    <t>Hakkarainen, Mrs. Pekka Pietari (Elin Matilda Dolck)</t>
  </si>
  <si>
    <t>Hampe, Mr. Leon</t>
  </si>
  <si>
    <t>345769</t>
  </si>
  <si>
    <t>Hanna, Mr. Mansour</t>
  </si>
  <si>
    <t>2693</t>
  </si>
  <si>
    <t>Hansen, Mr. Claus Peter</t>
  </si>
  <si>
    <t>350026</t>
  </si>
  <si>
    <t>Hansen, Mr. Henrik Juul</t>
  </si>
  <si>
    <t>350025</t>
  </si>
  <si>
    <t>Hansen, Mr. Henry Damsgaard</t>
  </si>
  <si>
    <t>350029</t>
  </si>
  <si>
    <t>Hansen, Mrs. Claus Peter (Jennie L Howard)</t>
  </si>
  <si>
    <t>Harknett, Miss. Alice Phoebe</t>
  </si>
  <si>
    <t>W./C. 6609</t>
  </si>
  <si>
    <t>Harmer, Mr. Abraham (David Lishin)</t>
  </si>
  <si>
    <t>374887</t>
  </si>
  <si>
    <t>Hart, Mr. Henry</t>
  </si>
  <si>
    <t>394140</t>
  </si>
  <si>
    <t>Hassan, Mr. Houssein G N</t>
  </si>
  <si>
    <t>Healy, Miss. Hanora "Nora"</t>
  </si>
  <si>
    <t>370375</t>
  </si>
  <si>
    <t>Hedman, Mr. Oskar Arvid</t>
  </si>
  <si>
    <t>347089</t>
  </si>
  <si>
    <t>Hee, Mr. Ling</t>
  </si>
  <si>
    <t>Hegarty, Miss. Hanora "Nora"</t>
  </si>
  <si>
    <t>365226</t>
  </si>
  <si>
    <t>Heikkinen, Miss. Laina</t>
  </si>
  <si>
    <t>STON/O2. 3101282</t>
  </si>
  <si>
    <t>Heininen, Miss. Wendla Maria</t>
  </si>
  <si>
    <t>STON/O2. 3101290</t>
  </si>
  <si>
    <t>Hellstrom, Miss. Hilda Maria</t>
  </si>
  <si>
    <t>7548</t>
  </si>
  <si>
    <t>Hendekovic, Mr. Ignjac</t>
  </si>
  <si>
    <t>349243</t>
  </si>
  <si>
    <t>Henriksson, Miss. Jenny Lovisa</t>
  </si>
  <si>
    <t>347086</t>
  </si>
  <si>
    <t>Henry, Miss. Delia</t>
  </si>
  <si>
    <t>382649</t>
  </si>
  <si>
    <t>Hirvonen, Miss. Hildur E</t>
  </si>
  <si>
    <t>3101298</t>
  </si>
  <si>
    <t>Hirvonen, Mrs. Alexander (Helga E Lindqvist)</t>
  </si>
  <si>
    <t>Holm, Mr. John Fredrik Alexander</t>
  </si>
  <si>
    <t>C 7075</t>
  </si>
  <si>
    <t>Holthen, Mr. Johan Martin</t>
  </si>
  <si>
    <t>Honkanen, Miss. Eliina</t>
  </si>
  <si>
    <t>STON/O2. 3101283</t>
  </si>
  <si>
    <t>Horgan, Mr. John</t>
  </si>
  <si>
    <t>370377</t>
  </si>
  <si>
    <t>Howard, Miss. May Elizabeth</t>
  </si>
  <si>
    <t>A. 2. 39186</t>
  </si>
  <si>
    <t>Humblen, Mr. Adolf Mathias Nicolai Olsen</t>
  </si>
  <si>
    <t>348121</t>
  </si>
  <si>
    <t>Hyman, Mr. Abraham</t>
  </si>
  <si>
    <t>3470</t>
  </si>
  <si>
    <t>Ibrahim Shawah, Mr. Yousseff</t>
  </si>
  <si>
    <t>2685</t>
  </si>
  <si>
    <t>Ilieff, Mr. Ylio</t>
  </si>
  <si>
    <t>349220</t>
  </si>
  <si>
    <t>Ilmakangas, Miss. Ida Livija</t>
  </si>
  <si>
    <t>STON/O2. 3101270</t>
  </si>
  <si>
    <t>Ilmakangas, Miss. Pieta Sofia</t>
  </si>
  <si>
    <t>STON/O2. 3101271</t>
  </si>
  <si>
    <t>Ivanoff, Mr. Kanio</t>
  </si>
  <si>
    <t>349201</t>
  </si>
  <si>
    <t>Jalsevac, Mr. Ivan</t>
  </si>
  <si>
    <t>349240</t>
  </si>
  <si>
    <t>Jansson, Mr. Carl Olof</t>
  </si>
  <si>
    <t>350034</t>
  </si>
  <si>
    <t>Jardin, Mr. Jose Neto</t>
  </si>
  <si>
    <t>SOTON/O.Q. 3101305</t>
  </si>
  <si>
    <t>Jensen, Mr. Hans Peder</t>
  </si>
  <si>
    <t>350050</t>
  </si>
  <si>
    <t>Jensen, Mr. Niels Peder</t>
  </si>
  <si>
    <t>350047</t>
  </si>
  <si>
    <t>Jensen, Mr. Svend Lauritz</t>
  </si>
  <si>
    <t>350048</t>
  </si>
  <si>
    <t>Jermyn, Miss. Annie</t>
  </si>
  <si>
    <t>14313</t>
  </si>
  <si>
    <t>Johannesen-Bratthammer, Mr. Bernt</t>
  </si>
  <si>
    <t>65306</t>
  </si>
  <si>
    <t>Johanson, Mr. Jakob Alfred</t>
  </si>
  <si>
    <t>3101264</t>
  </si>
  <si>
    <t>Johansson Palmquist, Mr. Oskar Leander</t>
  </si>
  <si>
    <t>347070</t>
  </si>
  <si>
    <t>Johansson, Mr. Erik</t>
  </si>
  <si>
    <t>350052</t>
  </si>
  <si>
    <t>Johansson, Mr. Gustaf Joel</t>
  </si>
  <si>
    <t>7540</t>
  </si>
  <si>
    <t>Johansson, Mr. Karl Johan</t>
  </si>
  <si>
    <t>347063</t>
  </si>
  <si>
    <t>Johansson, Mr. Nils</t>
  </si>
  <si>
    <t>347467</t>
  </si>
  <si>
    <t>Johnson, Master. Harold Theodor</t>
  </si>
  <si>
    <t>347742</t>
  </si>
  <si>
    <t>Johnson, Miss. Eleanor Ileen</t>
  </si>
  <si>
    <t>Johnson, Mr. Alfred</t>
  </si>
  <si>
    <t>LINE</t>
  </si>
  <si>
    <t>Johnson, Mr. Malkolm Joackim</t>
  </si>
  <si>
    <t>347062</t>
  </si>
  <si>
    <t>Johnson, Mr. William Cahoone Jr</t>
  </si>
  <si>
    <t>Johnson, Mrs. Oscar W (Elisabeth Vilhelmina Berg)</t>
  </si>
  <si>
    <t>Johnston, Master. William Arthur "Willie"</t>
  </si>
  <si>
    <t>W./C. 6607</t>
  </si>
  <si>
    <t>Johnston, Miss. Catherine Helen "Carrie"</t>
  </si>
  <si>
    <t>Johnston, Mr. Andrew G</t>
  </si>
  <si>
    <t>Johnston, Mrs. Andrew G (Elizabeth "Lily" Watson)</t>
  </si>
  <si>
    <t>Jonkoff, Mr. Lalio</t>
  </si>
  <si>
    <t>349204</t>
  </si>
  <si>
    <t>Jonsson, Mr. Carl</t>
  </si>
  <si>
    <t>350417</t>
  </si>
  <si>
    <t>Jonsson, Mr. Nils Hilding</t>
  </si>
  <si>
    <t>350408</t>
  </si>
  <si>
    <t>Jussila, Miss. Katriina</t>
  </si>
  <si>
    <t>4136</t>
  </si>
  <si>
    <t>Jussila, Miss. Mari Aina</t>
  </si>
  <si>
    <t>4137</t>
  </si>
  <si>
    <t>Jussila, Mr. Eiriik</t>
  </si>
  <si>
    <t>STON/O 2. 3101286</t>
  </si>
  <si>
    <t>Kallio, Mr. Nikolai Erland</t>
  </si>
  <si>
    <t>STON/O 2. 3101274</t>
  </si>
  <si>
    <t>Kalvik, Mr. Johannes Halvorsen</t>
  </si>
  <si>
    <t>8475</t>
  </si>
  <si>
    <t>Karaic, Mr. Milan</t>
  </si>
  <si>
    <t>349246</t>
  </si>
  <si>
    <t>Karlsson, Mr. Einar Gervasius</t>
  </si>
  <si>
    <t>350053</t>
  </si>
  <si>
    <t>Karlsson, Mr. Julius Konrad Eugen</t>
  </si>
  <si>
    <t>347465</t>
  </si>
  <si>
    <t>Karlsson, Mr. Nils August</t>
  </si>
  <si>
    <t>350060</t>
  </si>
  <si>
    <t>Karun, Miss. Manca</t>
  </si>
  <si>
    <t>349256</t>
  </si>
  <si>
    <t>Karun, Mr. Franz</t>
  </si>
  <si>
    <t>Kassem, Mr. Fared</t>
  </si>
  <si>
    <t>2700</t>
  </si>
  <si>
    <t>Katavelas, Mr. Vassilios ("Catavelas Vassilios")</t>
  </si>
  <si>
    <t>2682</t>
  </si>
  <si>
    <t>Keane, Mr. Andrew "Andy"</t>
  </si>
  <si>
    <t>12460</t>
  </si>
  <si>
    <t>Keefe, Mr. Arthur</t>
  </si>
  <si>
    <t>323592</t>
  </si>
  <si>
    <t>Kelly, Miss. Anna Katherine "Annie Kate"</t>
  </si>
  <si>
    <t>9234</t>
  </si>
  <si>
    <t>Kelly, Miss. Mary</t>
  </si>
  <si>
    <t>14312</t>
  </si>
  <si>
    <t>Kelly, Mr. James</t>
  </si>
  <si>
    <t>330911</t>
  </si>
  <si>
    <t>363592</t>
  </si>
  <si>
    <t>Kennedy, Mr. John</t>
  </si>
  <si>
    <t>368783</t>
  </si>
  <si>
    <t>Khalil, Mr. Betros</t>
  </si>
  <si>
    <t>2660</t>
  </si>
  <si>
    <t>Khalil, Mrs. Betros (Zahie "Maria" Elias)</t>
  </si>
  <si>
    <t>Kiernan, Mr. John</t>
  </si>
  <si>
    <t>367227</t>
  </si>
  <si>
    <t>Kiernan, Mr. Philip</t>
  </si>
  <si>
    <t>367229</t>
  </si>
  <si>
    <t>Kilgannon, Mr. Thomas J</t>
  </si>
  <si>
    <t>36865</t>
  </si>
  <si>
    <t>Kink, Miss. Maria</t>
  </si>
  <si>
    <t>315152</t>
  </si>
  <si>
    <t>Kink, Mr. Vincenz</t>
  </si>
  <si>
    <t>315151</t>
  </si>
  <si>
    <t>Kink-Heilmann, Miss. Luise Gretchen</t>
  </si>
  <si>
    <t>315153</t>
  </si>
  <si>
    <t>Kink-Heilmann, Mr. Anton</t>
  </si>
  <si>
    <t>Kink-Heilmann, Mrs. Anton (Luise Heilmann)</t>
  </si>
  <si>
    <t>Klasen, Miss. Gertrud Emilia</t>
  </si>
  <si>
    <t>350405</t>
  </si>
  <si>
    <t>Klasen, Mr. Klas Albin</t>
  </si>
  <si>
    <t>350404</t>
  </si>
  <si>
    <t>Klasen, Mrs. (Hulda Kristina Eugenia Lofqvist)</t>
  </si>
  <si>
    <t>Kraeff, Mr. Theodor</t>
  </si>
  <si>
    <t>349253</t>
  </si>
  <si>
    <t>Krekorian, Mr. Neshan</t>
  </si>
  <si>
    <t>2654</t>
  </si>
  <si>
    <t>F E57</t>
  </si>
  <si>
    <t>Lahoud, Mr. Sarkis</t>
  </si>
  <si>
    <t>2624</t>
  </si>
  <si>
    <t>Laitinen, Miss. Kristina Sofia</t>
  </si>
  <si>
    <t>4135</t>
  </si>
  <si>
    <t>Laleff, Mr. Kristo</t>
  </si>
  <si>
    <t>349217</t>
  </si>
  <si>
    <t>Lam, Mr. Ali</t>
  </si>
  <si>
    <t>Lam, Mr. Len</t>
  </si>
  <si>
    <t>Landergren, Miss. Aurora Adelia</t>
  </si>
  <si>
    <t>C 7077</t>
  </si>
  <si>
    <t>Lane, Mr. Patrick</t>
  </si>
  <si>
    <t>7935</t>
  </si>
  <si>
    <t>Lang, Mr. Fang</t>
  </si>
  <si>
    <t>Larsson, Mr. August Viktor</t>
  </si>
  <si>
    <t>7545</t>
  </si>
  <si>
    <t>Larsson, Mr. Bengt Edvin</t>
  </si>
  <si>
    <t>347067</t>
  </si>
  <si>
    <t>Larsson-Rondberg, Mr. Edvard A</t>
  </si>
  <si>
    <t>347065</t>
  </si>
  <si>
    <t>Leeni, Mr. Fahim ("Philip Zenni")</t>
  </si>
  <si>
    <t>2620</t>
  </si>
  <si>
    <t>Lefebre, Master. Henry Forbes</t>
  </si>
  <si>
    <t>4133</t>
  </si>
  <si>
    <t>Lefebre, Miss. Ida</t>
  </si>
  <si>
    <t>Lefebre, Miss. Jeannie</t>
  </si>
  <si>
    <t>Lefebre, Miss. Mathilde</t>
  </si>
  <si>
    <t>Lefebre, Mrs. Frank (Frances)</t>
  </si>
  <si>
    <t>Leinonen, Mr. Antti Gustaf</t>
  </si>
  <si>
    <t>STON/O 2. 3101292</t>
  </si>
  <si>
    <t>Lemberopolous, Mr. Peter L</t>
  </si>
  <si>
    <t>2683</t>
  </si>
  <si>
    <t>Lennon, Miss. Mary</t>
  </si>
  <si>
    <t>370371</t>
  </si>
  <si>
    <t>Lennon, Mr. Denis</t>
  </si>
  <si>
    <t>Leonard, Mr. Lionel</t>
  </si>
  <si>
    <t>Lester, Mr. James</t>
  </si>
  <si>
    <t>Lievens, Mr. Rene Aime</t>
  </si>
  <si>
    <t>345781</t>
  </si>
  <si>
    <t>Lindahl, Miss. Agda Thorilda Viktoria</t>
  </si>
  <si>
    <t>347071</t>
  </si>
  <si>
    <t>Lindblom, Miss. Augusta Charlotta</t>
  </si>
  <si>
    <t>347073</t>
  </si>
  <si>
    <t>Lindell, Mr. Edvard Bengtsson</t>
  </si>
  <si>
    <t>349910</t>
  </si>
  <si>
    <t>Lindell, Mrs. Edvard Bengtsson (Elin Gerda Persson)</t>
  </si>
  <si>
    <t>Lindqvist, Mr. Eino William</t>
  </si>
  <si>
    <t>STON/O 2. 3101285</t>
  </si>
  <si>
    <t>Linehan, Mr. Michael</t>
  </si>
  <si>
    <t>330971</t>
  </si>
  <si>
    <t>Ling, Mr. Lee</t>
  </si>
  <si>
    <t>Lithman, Mr. Simon</t>
  </si>
  <si>
    <t>S.O./P.P. 251</t>
  </si>
  <si>
    <t>Lobb, Mr. William Arthur</t>
  </si>
  <si>
    <t>A/5. 3336</t>
  </si>
  <si>
    <t>Lobb, Mrs. William Arthur (Cordelia K Stanlick)</t>
  </si>
  <si>
    <t>Lockyer, Mr. Edward</t>
  </si>
  <si>
    <t>1222</t>
  </si>
  <si>
    <t>Lovell, Mr. John Hall ("Henry")</t>
  </si>
  <si>
    <t>A/5 21173</t>
  </si>
  <si>
    <t>Lulic, Mr. Nikola</t>
  </si>
  <si>
    <t>315098</t>
  </si>
  <si>
    <t>Lundahl, Mr. Johan Svensson</t>
  </si>
  <si>
    <t>347743</t>
  </si>
  <si>
    <t>Lundin, Miss. Olga Elida</t>
  </si>
  <si>
    <t>347469</t>
  </si>
  <si>
    <t>Lundstrom, Mr. Thure Edvin</t>
  </si>
  <si>
    <t>350403</t>
  </si>
  <si>
    <t>Lyntakoff, Mr. Stanko</t>
  </si>
  <si>
    <t>349235</t>
  </si>
  <si>
    <t>MacKay, Mr. George William</t>
  </si>
  <si>
    <t>C.A. 42795</t>
  </si>
  <si>
    <t>Madigan, Miss. Margaret "Maggie"</t>
  </si>
  <si>
    <t>370370</t>
  </si>
  <si>
    <t>Madsen, Mr. Fridtjof Arne</t>
  </si>
  <si>
    <t>C 17369</t>
  </si>
  <si>
    <t>Maenpaa, Mr. Matti Alexanteri</t>
  </si>
  <si>
    <t>STON/O 2. 3101275</t>
  </si>
  <si>
    <t>Mahon, Miss. Bridget Delia</t>
  </si>
  <si>
    <t>330924</t>
  </si>
  <si>
    <t>Mahon, Mr. John</t>
  </si>
  <si>
    <t>AQ/4 3130</t>
  </si>
  <si>
    <t>Maisner, Mr. Simon</t>
  </si>
  <si>
    <t>A/S 2816</t>
  </si>
  <si>
    <t>Makinen, Mr. Kalle Edvard</t>
  </si>
  <si>
    <t>STON/O 2. 3101268</t>
  </si>
  <si>
    <t>Mamee, Mr. Hanna</t>
  </si>
  <si>
    <t>2677</t>
  </si>
  <si>
    <t>Mangan, Miss. Mary</t>
  </si>
  <si>
    <t>364850</t>
  </si>
  <si>
    <t>Mannion, Miss. Margareth</t>
  </si>
  <si>
    <t>36866</t>
  </si>
  <si>
    <t>Mardirosian, Mr. Sarkis</t>
  </si>
  <si>
    <t>2655</t>
  </si>
  <si>
    <t>F E46</t>
  </si>
  <si>
    <t>Markoff, Mr. Marin</t>
  </si>
  <si>
    <t>349213</t>
  </si>
  <si>
    <t>Markun, Mr. Johann</t>
  </si>
  <si>
    <t>349257</t>
  </si>
  <si>
    <t>Masselmani, Mrs. Fatima</t>
  </si>
  <si>
    <t>2649</t>
  </si>
  <si>
    <t>Matinoff, Mr. Nicola</t>
  </si>
  <si>
    <t>349255</t>
  </si>
  <si>
    <t>McCarthy, Miss. Catherine "Katie"</t>
  </si>
  <si>
    <t>383123</t>
  </si>
  <si>
    <t>15 16</t>
  </si>
  <si>
    <t>McCormack, Mr. Thomas Joseph</t>
  </si>
  <si>
    <t>367228</t>
  </si>
  <si>
    <t>McCoy, Miss. Agnes</t>
  </si>
  <si>
    <t>367226</t>
  </si>
  <si>
    <t>McCoy, Miss. Alicia</t>
  </si>
  <si>
    <t>McCoy, Mr. Bernard</t>
  </si>
  <si>
    <t>McDermott, Miss. Brigdet Delia</t>
  </si>
  <si>
    <t>330932</t>
  </si>
  <si>
    <t>McEvoy, Mr. Michael</t>
  </si>
  <si>
    <t>36568</t>
  </si>
  <si>
    <t>McGovern, Miss. Mary</t>
  </si>
  <si>
    <t>330931</t>
  </si>
  <si>
    <t>McGowan, Miss. Anna "Annie"</t>
  </si>
  <si>
    <t>330923</t>
  </si>
  <si>
    <t>McGowan, Miss. Katherine</t>
  </si>
  <si>
    <t>9232</t>
  </si>
  <si>
    <t>McMahon, Mr. Martin</t>
  </si>
  <si>
    <t>370372</t>
  </si>
  <si>
    <t>McNamee, Mr. Neal</t>
  </si>
  <si>
    <t>376566</t>
  </si>
  <si>
    <t>McNamee, Mrs. Neal (Eileen O'Leary)</t>
  </si>
  <si>
    <t>McNeill, Miss. Bridget</t>
  </si>
  <si>
    <t>370368</t>
  </si>
  <si>
    <t>Meanwell, Miss. (Marion Ogden)</t>
  </si>
  <si>
    <t>SOTON/O.Q. 392087</t>
  </si>
  <si>
    <t>Meek, Mrs. Thomas (Annie Louise Rowley)</t>
  </si>
  <si>
    <t>343095</t>
  </si>
  <si>
    <t>Meo, Mr. Alfonzo</t>
  </si>
  <si>
    <t>A.5. 11206</t>
  </si>
  <si>
    <t>Mernagh, Mr. Robert</t>
  </si>
  <si>
    <t>368703</t>
  </si>
  <si>
    <t>Midtsjo, Mr. Karl Albert</t>
  </si>
  <si>
    <t>345501</t>
  </si>
  <si>
    <t>Miles, Mr. Frank</t>
  </si>
  <si>
    <t>359306</t>
  </si>
  <si>
    <t>Mineff, Mr. Ivan</t>
  </si>
  <si>
    <t>349233</t>
  </si>
  <si>
    <t>Minkoff, Mr. Lazar</t>
  </si>
  <si>
    <t>349211</t>
  </si>
  <si>
    <t>Mionoff, Mr. Stoytcho</t>
  </si>
  <si>
    <t>349207</t>
  </si>
  <si>
    <t>Mitkoff, Mr. Mito</t>
  </si>
  <si>
    <t>349221</t>
  </si>
  <si>
    <t>Mockler, Miss. Helen Mary "Ellie"</t>
  </si>
  <si>
    <t>330980</t>
  </si>
  <si>
    <t>Moen, Mr. Sigurd Hansen</t>
  </si>
  <si>
    <t>348123</t>
  </si>
  <si>
    <t>F G73</t>
  </si>
  <si>
    <t>Moor, Master. Meier</t>
  </si>
  <si>
    <t>392096</t>
  </si>
  <si>
    <t>E121</t>
  </si>
  <si>
    <t>Moor, Mrs. (Beila)</t>
  </si>
  <si>
    <t>Moore, Mr. Leonard Charles</t>
  </si>
  <si>
    <t>A4. 54510</t>
  </si>
  <si>
    <t>Moran, Miss. Bertha</t>
  </si>
  <si>
    <t>371110</t>
  </si>
  <si>
    <t>Moran, Mr. Daniel J</t>
  </si>
  <si>
    <t>Moran, Mr. James</t>
  </si>
  <si>
    <t>330877</t>
  </si>
  <si>
    <t>Morley, Mr. William</t>
  </si>
  <si>
    <t>364506</t>
  </si>
  <si>
    <t>Morrow, Mr. Thomas Rowan</t>
  </si>
  <si>
    <t>372622</t>
  </si>
  <si>
    <t>Moss, Mr. Albert Johan</t>
  </si>
  <si>
    <t>312991</t>
  </si>
  <si>
    <t>Moubarek, Master. Gerios</t>
  </si>
  <si>
    <t>2661</t>
  </si>
  <si>
    <t>Moubarek, Master. Halim Gonios ("William George")</t>
  </si>
  <si>
    <t>Moubarek, Mrs. George (Omine "Amenia" Alexander)</t>
  </si>
  <si>
    <t>Moussa, Mrs. (Mantoura Boulos)</t>
  </si>
  <si>
    <t>2626</t>
  </si>
  <si>
    <t>Moutal, Mr. Rahamin Haim</t>
  </si>
  <si>
    <t>374746</t>
  </si>
  <si>
    <t>Mullens, Miss. Katherine "Katie"</t>
  </si>
  <si>
    <t>35852</t>
  </si>
  <si>
    <t>Mulvihill, Miss. Bertha E</t>
  </si>
  <si>
    <t>382653</t>
  </si>
  <si>
    <t>Murdlin, Mr. Joseph</t>
  </si>
  <si>
    <t>A./5. 3235</t>
  </si>
  <si>
    <t>Murphy, Miss. Katherine "Kate"</t>
  </si>
  <si>
    <t>367230</t>
  </si>
  <si>
    <t>Murphy, Miss. Margaret Jane</t>
  </si>
  <si>
    <t>Murphy, Miss. Nora</t>
  </si>
  <si>
    <t>Myhrman, Mr. Pehr Fabian Oliver Malkolm</t>
  </si>
  <si>
    <t>347078</t>
  </si>
  <si>
    <t>Naidenoff, Mr. Penko</t>
  </si>
  <si>
    <t>349206</t>
  </si>
  <si>
    <t>Najib, Miss. Adele Kiamie "Jane"</t>
  </si>
  <si>
    <t>2667</t>
  </si>
  <si>
    <t>Nakid, Miss. Maria ("Mary")</t>
  </si>
  <si>
    <t>2653</t>
  </si>
  <si>
    <t>Nakid, Mr. Sahid</t>
  </si>
  <si>
    <t>Nakid, Mrs. Said (Waika "Mary" Mowad)</t>
  </si>
  <si>
    <t>Nancarrow, Mr. William Henry</t>
  </si>
  <si>
    <t>A./5. 3338</t>
  </si>
  <si>
    <t>Nankoff, Mr. Minko</t>
  </si>
  <si>
    <t>349218</t>
  </si>
  <si>
    <t>Nasr, Mr. Mustafa</t>
  </si>
  <si>
    <t>2652</t>
  </si>
  <si>
    <t>Naughton, Miss. Hannah</t>
  </si>
  <si>
    <t>365237</t>
  </si>
  <si>
    <t>Nenkoff, Mr. Christo</t>
  </si>
  <si>
    <t>349234</t>
  </si>
  <si>
    <t>Nicola-Yarred, Master. Elias</t>
  </si>
  <si>
    <t>2651</t>
  </si>
  <si>
    <t>Nicola-Yarred, Miss. Jamila</t>
  </si>
  <si>
    <t>Nieminen, Miss. Manta Josefina</t>
  </si>
  <si>
    <t>3101297</t>
  </si>
  <si>
    <t>Niklasson, Mr. Samuel</t>
  </si>
  <si>
    <t>363611</t>
  </si>
  <si>
    <t>Nilsson, Miss. Berta Olivia</t>
  </si>
  <si>
    <t>347066</t>
  </si>
  <si>
    <t>Nilsson, Miss. Helmina Josefina</t>
  </si>
  <si>
    <t>347470</t>
  </si>
  <si>
    <t>Nilsson, Mr. August Ferdinand</t>
  </si>
  <si>
    <t>350410</t>
  </si>
  <si>
    <t>Nirva, Mr. Iisakki Antino Aijo</t>
  </si>
  <si>
    <t>SOTON/O2 3101272</t>
  </si>
  <si>
    <t>Finland Sudbury, ON</t>
  </si>
  <si>
    <t>Niskanen, Mr. Juha</t>
  </si>
  <si>
    <t>STON/O 2. 3101289</t>
  </si>
  <si>
    <t>Nosworthy, Mr. Richard Cater</t>
  </si>
  <si>
    <t>A/4. 39886</t>
  </si>
  <si>
    <t>Novel, Mr. Mansouer</t>
  </si>
  <si>
    <t>2697</t>
  </si>
  <si>
    <t>Nysten, Miss. Anna Sofia</t>
  </si>
  <si>
    <t>347081</t>
  </si>
  <si>
    <t>Nysveen, Mr. Johan Hansen</t>
  </si>
  <si>
    <t>345364</t>
  </si>
  <si>
    <t>O'Brien, Mr. Thomas</t>
  </si>
  <si>
    <t>370365</t>
  </si>
  <si>
    <t>O'Brien, Mr. Timothy</t>
  </si>
  <si>
    <t>330979</t>
  </si>
  <si>
    <t>O'Brien, Mrs. Thomas (Johanna "Hannah" Godfrey)</t>
  </si>
  <si>
    <t>O'Connell, Mr. Patrick D</t>
  </si>
  <si>
    <t>334912</t>
  </si>
  <si>
    <t>O'Connor, Mr. Maurice</t>
  </si>
  <si>
    <t>371060</t>
  </si>
  <si>
    <t>O'Connor, Mr. Patrick</t>
  </si>
  <si>
    <t>366713</t>
  </si>
  <si>
    <t>Odahl, Mr. Nils Martin</t>
  </si>
  <si>
    <t>7267</t>
  </si>
  <si>
    <t>O'Donoghue, Ms. Bridget</t>
  </si>
  <si>
    <t>364856</t>
  </si>
  <si>
    <t>O'Driscoll, Miss. Bridget</t>
  </si>
  <si>
    <t>14311</t>
  </si>
  <si>
    <t>O'Dwyer, Miss. Ellen "Nellie"</t>
  </si>
  <si>
    <t>330959</t>
  </si>
  <si>
    <t>Ohman, Miss. Velin</t>
  </si>
  <si>
    <t>347085</t>
  </si>
  <si>
    <t>O'Keefe, Mr. Patrick</t>
  </si>
  <si>
    <t>368402</t>
  </si>
  <si>
    <t>O'Leary, Miss. Hanora "Norah"</t>
  </si>
  <si>
    <t>330919</t>
  </si>
  <si>
    <t>Olsen, Master. Artur Karl</t>
  </si>
  <si>
    <t>C 17368</t>
  </si>
  <si>
    <t>Olsen, Mr. Henry Margido</t>
  </si>
  <si>
    <t>Olsen, Mr. Karl Siegwart Andreas</t>
  </si>
  <si>
    <t>4579</t>
  </si>
  <si>
    <t>Olsen, Mr. Ole Martin</t>
  </si>
  <si>
    <t>Fa 265302</t>
  </si>
  <si>
    <t>Olsson, Miss. Elina</t>
  </si>
  <si>
    <t>350407</t>
  </si>
  <si>
    <t>Olsson, Mr. Nils Johan Goransson</t>
  </si>
  <si>
    <t>347464</t>
  </si>
  <si>
    <t>Olsson, Mr. Oscar Wilhelm</t>
  </si>
  <si>
    <t>347079</t>
  </si>
  <si>
    <t>Olsvigen, Mr. Thor Anderson</t>
  </si>
  <si>
    <t>6563</t>
  </si>
  <si>
    <t>Oslo, Norway Cameron, WI</t>
  </si>
  <si>
    <t>Oreskovic, Miss. Jelka</t>
  </si>
  <si>
    <t>315085</t>
  </si>
  <si>
    <t>Oreskovic, Miss. Marija</t>
  </si>
  <si>
    <t>315096</t>
  </si>
  <si>
    <t>Oreskovic, Mr. Luka</t>
  </si>
  <si>
    <t>315094</t>
  </si>
  <si>
    <t>Osen, Mr. Olaf Elon</t>
  </si>
  <si>
    <t>Osman, Mrs. Mara</t>
  </si>
  <si>
    <t>349244</t>
  </si>
  <si>
    <t>O'Sullivan, Miss. Bridget Mary</t>
  </si>
  <si>
    <t>330909</t>
  </si>
  <si>
    <t>Palsson, Master. Gosta Leonard</t>
  </si>
  <si>
    <t>349909</t>
  </si>
  <si>
    <t>Palsson, Master. Paul Folke</t>
  </si>
  <si>
    <t>Palsson, Miss. Stina Viola</t>
  </si>
  <si>
    <t>Palsson, Miss. Torborg Danira</t>
  </si>
  <si>
    <t>Palsson, Mrs. Nils (Alma Cornelia Berglund)</t>
  </si>
  <si>
    <t>Panula, Master. Eino Viljami</t>
  </si>
  <si>
    <t>3101295</t>
  </si>
  <si>
    <t>Panula, Master. Juha Niilo</t>
  </si>
  <si>
    <t>Panula, Master. Urho Abraham</t>
  </si>
  <si>
    <t>Panula, Mr. Ernesti Arvid</t>
  </si>
  <si>
    <t>Panula, Mr. Jaako Arnold</t>
  </si>
  <si>
    <t>Panula, Mrs. Juha (Maria Emilia Ojala)</t>
  </si>
  <si>
    <t>Pasic, Mr. Jakob</t>
  </si>
  <si>
    <t>315097</t>
  </si>
  <si>
    <t>Patchett, Mr. George</t>
  </si>
  <si>
    <t>Paulner, Mr. Uscher</t>
  </si>
  <si>
    <t>3411</t>
  </si>
  <si>
    <t>Pavlovic, Mr. Stefo</t>
  </si>
  <si>
    <t>349242</t>
  </si>
  <si>
    <t>Peacock, Master. Alfred Edward</t>
  </si>
  <si>
    <t>SOTON/O.Q. 3101315</t>
  </si>
  <si>
    <t>Peacock, Miss. Treasteall</t>
  </si>
  <si>
    <t>Peacock, Mrs. Benjamin (Edith Nile)</t>
  </si>
  <si>
    <t>Pearce, Mr. Ernest</t>
  </si>
  <si>
    <t>343271</t>
  </si>
  <si>
    <t>Pedersen, Mr. Olaf</t>
  </si>
  <si>
    <t>345498</t>
  </si>
  <si>
    <t>Peduzzi, Mr. Joseph</t>
  </si>
  <si>
    <t>A/5 2817</t>
  </si>
  <si>
    <t>Pekoniemi, Mr. Edvard</t>
  </si>
  <si>
    <t>STON/O 2. 3101294</t>
  </si>
  <si>
    <t>Peltomaki, Mr. Nikolai Johannes</t>
  </si>
  <si>
    <t>STON/O 2. 3101291</t>
  </si>
  <si>
    <t>Perkin, Mr. John Henry</t>
  </si>
  <si>
    <t>A/5 21174</t>
  </si>
  <si>
    <t>Persson, Mr. Ernst Ulrik</t>
  </si>
  <si>
    <t>347083</t>
  </si>
  <si>
    <t>Peter, Master. Michael J</t>
  </si>
  <si>
    <t>2668</t>
  </si>
  <si>
    <t>Peter, Miss. Anna</t>
  </si>
  <si>
    <t>F E69</t>
  </si>
  <si>
    <t>Peter, Mrs. Catherine (Catherine Rizk)</t>
  </si>
  <si>
    <t>Peters, Miss. Katie</t>
  </si>
  <si>
    <t>330935</t>
  </si>
  <si>
    <t>Petersen, Mr. Marius</t>
  </si>
  <si>
    <t>342441</t>
  </si>
  <si>
    <t>Petranec, Miss. Matilda</t>
  </si>
  <si>
    <t>349245</t>
  </si>
  <si>
    <t>Petroff, Mr. Nedelio</t>
  </si>
  <si>
    <t>349212</t>
  </si>
  <si>
    <t>Petroff, Mr. Pastcho ("Pentcho")</t>
  </si>
  <si>
    <t>349215</t>
  </si>
  <si>
    <t>Petterson, Mr. Johan Emil</t>
  </si>
  <si>
    <t>347076</t>
  </si>
  <si>
    <t>Pettersson, Miss. Ellen Natalia</t>
  </si>
  <si>
    <t>347087</t>
  </si>
  <si>
    <t>Pickard, Mr. Berk (Berk Trembisky)</t>
  </si>
  <si>
    <t>SOTON/O.Q. 392078</t>
  </si>
  <si>
    <t>E10</t>
  </si>
  <si>
    <t>Plotcharsky, Mr. Vasil</t>
  </si>
  <si>
    <t>349227</t>
  </si>
  <si>
    <t>Pokrnic, Mr. Mate</t>
  </si>
  <si>
    <t>315095</t>
  </si>
  <si>
    <t>Pokrnic, Mr. Tome</t>
  </si>
  <si>
    <t>315092</t>
  </si>
  <si>
    <t>Radeff, Mr. Alexander</t>
  </si>
  <si>
    <t>349223</t>
  </si>
  <si>
    <t>Rasmussen, Mrs. (Lena Jacobsen Solvang)</t>
  </si>
  <si>
    <t>65305</t>
  </si>
  <si>
    <t>Razi, Mr. Raihed</t>
  </si>
  <si>
    <t>2629</t>
  </si>
  <si>
    <t>Reed, Mr. James George</t>
  </si>
  <si>
    <t>362316</t>
  </si>
  <si>
    <t>Rekic, Mr. Tido</t>
  </si>
  <si>
    <t>349249</t>
  </si>
  <si>
    <t>Reynolds, Mr. Harold J</t>
  </si>
  <si>
    <t>342684</t>
  </si>
  <si>
    <t>Rice, Master. Albert</t>
  </si>
  <si>
    <t>382652</t>
  </si>
  <si>
    <t>Rice, Master. Arthur</t>
  </si>
  <si>
    <t>Rice, Master. Eric</t>
  </si>
  <si>
    <t>Rice, Master. Eugene</t>
  </si>
  <si>
    <t>Rice, Master. George Hugh</t>
  </si>
  <si>
    <t>Rice, Mrs. William (Margaret Norton)</t>
  </si>
  <si>
    <t>Riihivouri, Miss. Susanna Juhantytar "Sanni"</t>
  </si>
  <si>
    <t>Rintamaki, Mr. Matti</t>
  </si>
  <si>
    <t>STON/O 2. 3101273</t>
  </si>
  <si>
    <t>Riordan, Miss. Johanna "Hannah"</t>
  </si>
  <si>
    <t>334915</t>
  </si>
  <si>
    <t>Risien, Mr. Samuel Beard</t>
  </si>
  <si>
    <t>364498</t>
  </si>
  <si>
    <t>Risien, Mrs. Samuel (Emma)</t>
  </si>
  <si>
    <t>Robins, Mr. Alexander A</t>
  </si>
  <si>
    <t>A/5. 3337</t>
  </si>
  <si>
    <t>Robins, Mrs. Alexander A (Grace Charity Laury)</t>
  </si>
  <si>
    <t>Rogers, Mr. William John</t>
  </si>
  <si>
    <t>S.C./A.4. 23567</t>
  </si>
  <si>
    <t>Rommetvedt, Mr. Knud Paust</t>
  </si>
  <si>
    <t>312993</t>
  </si>
  <si>
    <t>Rosblom, Miss. Salli Helena</t>
  </si>
  <si>
    <t>370129</t>
  </si>
  <si>
    <t>Rosblom, Mr. Viktor Richard</t>
  </si>
  <si>
    <t>Rosblom, Mrs. Viktor (Helena Wilhelmina)</t>
  </si>
  <si>
    <t>Roth, Miss. Sarah A</t>
  </si>
  <si>
    <t>342712</t>
  </si>
  <si>
    <t>Rouse, Mr. Richard Henry</t>
  </si>
  <si>
    <t>A/5 3594</t>
  </si>
  <si>
    <t>Rush, Mr. Alfred George John</t>
  </si>
  <si>
    <t>A/4. 20589</t>
  </si>
  <si>
    <t>Ryan, Mr. Edward</t>
  </si>
  <si>
    <t>383162</t>
  </si>
  <si>
    <t>Ryan, Mr. Patrick</t>
  </si>
  <si>
    <t>Saad, Mr. Amin</t>
  </si>
  <si>
    <t>2671</t>
  </si>
  <si>
    <t>Saad, Mr. Khalil</t>
  </si>
  <si>
    <t>2672</t>
  </si>
  <si>
    <t>Saade, Mr. Jean Nassr</t>
  </si>
  <si>
    <t>2676</t>
  </si>
  <si>
    <t>Sadlier, Mr. Matthew</t>
  </si>
  <si>
    <t>367655</t>
  </si>
  <si>
    <t>Sadowitz, Mr. Harry</t>
  </si>
  <si>
    <t>LP 1588</t>
  </si>
  <si>
    <t>Saether, Mr. Simon Sivertsen</t>
  </si>
  <si>
    <t>SOTON/O.Q. 3101262</t>
  </si>
  <si>
    <t>Sage, Master. Thomas Henry</t>
  </si>
  <si>
    <t>CA. 2343</t>
  </si>
  <si>
    <t>Sage, Master. William Henry</t>
  </si>
  <si>
    <t>Sage, Miss. Ada</t>
  </si>
  <si>
    <t>Sage, Miss. Constance Gladys</t>
  </si>
  <si>
    <t>Sage, Miss. Dorothy Edith "Dolly"</t>
  </si>
  <si>
    <t>Sage, Miss. Stella Anna</t>
  </si>
  <si>
    <t>Sage, Mr. Douglas Bullen</t>
  </si>
  <si>
    <t>Sage, Mr. Frederick</t>
  </si>
  <si>
    <t>Sage, Mr. George John Jr</t>
  </si>
  <si>
    <t>Sage, Mr. John George</t>
  </si>
  <si>
    <t>Sage, Mrs. John (Annie Bullen)</t>
  </si>
  <si>
    <t>Salander, Mr. Karl Johan</t>
  </si>
  <si>
    <t>7266</t>
  </si>
  <si>
    <t>Salkjelsvik, Miss. Anna Kristine</t>
  </si>
  <si>
    <t>343120</t>
  </si>
  <si>
    <t>Salonen, Mr. Johan Werner</t>
  </si>
  <si>
    <t>3101296</t>
  </si>
  <si>
    <t>Samaan, Mr. Elias</t>
  </si>
  <si>
    <t>2662</t>
  </si>
  <si>
    <t>Samaan, Mr. Hanna</t>
  </si>
  <si>
    <t>Samaan, Mr. Youssef</t>
  </si>
  <si>
    <t>Sandstrom, Miss. Beatrice Irene</t>
  </si>
  <si>
    <t>PP 9549</t>
  </si>
  <si>
    <t>G6</t>
  </si>
  <si>
    <t>Sandstrom, Mrs. Hjalmar (Agnes Charlotta Bengtsson)</t>
  </si>
  <si>
    <t>Sandstrom, Miss. Marguerite Rut</t>
  </si>
  <si>
    <t>Sap, Mr. Julius</t>
  </si>
  <si>
    <t>345768</t>
  </si>
  <si>
    <t>Saundercock, Mr. William Henry</t>
  </si>
  <si>
    <t>A/5. 2151</t>
  </si>
  <si>
    <t>Sawyer, Mr. Frederick Charles</t>
  </si>
  <si>
    <t>342826</t>
  </si>
  <si>
    <t>Scanlan, Mr. James</t>
  </si>
  <si>
    <t>36209</t>
  </si>
  <si>
    <t>Sdycoff, Mr. Todor</t>
  </si>
  <si>
    <t>349222</t>
  </si>
  <si>
    <t>Shaughnessy, Mr. Patrick</t>
  </si>
  <si>
    <t>370374</t>
  </si>
  <si>
    <t>Sheerlinck, Mr. Jan Baptist</t>
  </si>
  <si>
    <t>345779</t>
  </si>
  <si>
    <t>Shellard, Mr. Frederick William</t>
  </si>
  <si>
    <t>Shine, Miss. Ellen Natalia</t>
  </si>
  <si>
    <t>330968</t>
  </si>
  <si>
    <t>Shorney, Mr. Charles Joseph</t>
  </si>
  <si>
    <t>374910</t>
  </si>
  <si>
    <t>Simmons, Mr. John</t>
  </si>
  <si>
    <t>SOTON/OQ 392082</t>
  </si>
  <si>
    <t>Sirayanian, Mr. Orsen</t>
  </si>
  <si>
    <t>2669</t>
  </si>
  <si>
    <t>Sirota, Mr. Maurice</t>
  </si>
  <si>
    <t>392092</t>
  </si>
  <si>
    <t>Sivic, Mr. Husein</t>
  </si>
  <si>
    <t>349251</t>
  </si>
  <si>
    <t>Sivola, Mr. Antti Wilhelm</t>
  </si>
  <si>
    <t>STON/O 2. 3101280</t>
  </si>
  <si>
    <t>Sjoblom, Miss. Anna Sofia</t>
  </si>
  <si>
    <t>3101265</t>
  </si>
  <si>
    <t>Skoog, Master. Harald</t>
  </si>
  <si>
    <t>347088</t>
  </si>
  <si>
    <t>Skoog, Master. Karl Thorsten</t>
  </si>
  <si>
    <t>Skoog, Miss. Mabel</t>
  </si>
  <si>
    <t>Skoog, Miss. Margit Elizabeth</t>
  </si>
  <si>
    <t>Skoog, Mr. Wilhelm</t>
  </si>
  <si>
    <t>Skoog, Mrs. William (Anna Bernhardina Karlsson)</t>
  </si>
  <si>
    <t>Slabenoff, Mr. Petco</t>
  </si>
  <si>
    <t>349214</t>
  </si>
  <si>
    <t>Slocovski, Mr. Selman Francis</t>
  </si>
  <si>
    <t>SOTON/OQ 392086</t>
  </si>
  <si>
    <t>Smiljanic, Mr. Mile</t>
  </si>
  <si>
    <t>315037</t>
  </si>
  <si>
    <t>Smith, Mr. Thomas</t>
  </si>
  <si>
    <t>384461</t>
  </si>
  <si>
    <t>Smyth, Miss. Julia</t>
  </si>
  <si>
    <t>335432</t>
  </si>
  <si>
    <t>Soholt, Mr. Peter Andreas Lauritz Andersen</t>
  </si>
  <si>
    <t>348124</t>
  </si>
  <si>
    <t>Somerton, Mr. Francis William</t>
  </si>
  <si>
    <t>A.5. 18509</t>
  </si>
  <si>
    <t>Spector, Mr. Woolf</t>
  </si>
  <si>
    <t>A.5. 3236</t>
  </si>
  <si>
    <t>Spinner, Mr. Henry John</t>
  </si>
  <si>
    <t>STON/OQ. 369943</t>
  </si>
  <si>
    <t>Staneff, Mr. Ivan</t>
  </si>
  <si>
    <t>349208</t>
  </si>
  <si>
    <t>Stankovic, Mr. Ivan</t>
  </si>
  <si>
    <t>349239</t>
  </si>
  <si>
    <t>Stanley, Miss. Amy Zillah Elsie</t>
  </si>
  <si>
    <t>CA. 2314</t>
  </si>
  <si>
    <t>Stanley, Mr. Edward Roland</t>
  </si>
  <si>
    <t>A/4 45380</t>
  </si>
  <si>
    <t>Storey, Mr. Thomas</t>
  </si>
  <si>
    <t>3701</t>
  </si>
  <si>
    <t>Stoytcheff, Mr. Ilia</t>
  </si>
  <si>
    <t>349205</t>
  </si>
  <si>
    <t>Strandberg, Miss. Ida Sofia</t>
  </si>
  <si>
    <t>7553</t>
  </si>
  <si>
    <t>Stranden, Mr. Juho</t>
  </si>
  <si>
    <t>STON/O 2. 3101288</t>
  </si>
  <si>
    <t>Strilic, Mr. Ivan</t>
  </si>
  <si>
    <t>315083</t>
  </si>
  <si>
    <t>Strom, Miss. Telma Matilda</t>
  </si>
  <si>
    <t>347054</t>
  </si>
  <si>
    <t>Strom, Mrs. Wilhelm (Elna Matilda Persson)</t>
  </si>
  <si>
    <t>Sunderland, Mr. Victor Francis</t>
  </si>
  <si>
    <t>SOTON/OQ 392089</t>
  </si>
  <si>
    <t>Sundman, Mr. Johan Julian</t>
  </si>
  <si>
    <t>STON/O 2. 3101269</t>
  </si>
  <si>
    <t>Sutehall, Mr. Henry Jr</t>
  </si>
  <si>
    <t>SOTON/OQ 392076</t>
  </si>
  <si>
    <t>Svensson, Mr. Johan</t>
  </si>
  <si>
    <t>347060</t>
  </si>
  <si>
    <t>Svensson, Mr. Johan Cervin</t>
  </si>
  <si>
    <t>7538</t>
  </si>
  <si>
    <t>Svensson, Mr. Olof</t>
  </si>
  <si>
    <t>350035</t>
  </si>
  <si>
    <t>Tenglin, Mr. Gunnar Isidor</t>
  </si>
  <si>
    <t>350033</t>
  </si>
  <si>
    <t>13 15</t>
  </si>
  <si>
    <t>Theobald, Mr. Thomas Leonard</t>
  </si>
  <si>
    <t>363294</t>
  </si>
  <si>
    <t>Thomas, Master. Assad Alexander</t>
  </si>
  <si>
    <t>2625</t>
  </si>
  <si>
    <t>Thomas, Mr. Charles P</t>
  </si>
  <si>
    <t>2621</t>
  </si>
  <si>
    <t>Thomas, Mr. John</t>
  </si>
  <si>
    <t>2681</t>
  </si>
  <si>
    <t>Thomas, Mr. Tannous</t>
  </si>
  <si>
    <t>2684</t>
  </si>
  <si>
    <t>Thomas, Mrs. Alexander (Thamine "Thelma")</t>
  </si>
  <si>
    <t>Thomson, Mr. Alexander Morrison</t>
  </si>
  <si>
    <t>32302</t>
  </si>
  <si>
    <t>Thorneycroft, Mr. Percival</t>
  </si>
  <si>
    <t>376564</t>
  </si>
  <si>
    <t>Thorneycroft, Mrs. Percival (Florence Kate White)</t>
  </si>
  <si>
    <t>Tikkanen, Mr. Juho</t>
  </si>
  <si>
    <t>STON/O 2. 3101293</t>
  </si>
  <si>
    <t>Tobin, Mr. Roger</t>
  </si>
  <si>
    <t>383121</t>
  </si>
  <si>
    <t>F38</t>
  </si>
  <si>
    <t>Todoroff, Mr. Lalio</t>
  </si>
  <si>
    <t>349216</t>
  </si>
  <si>
    <t>Tomlin, Mr. Ernest Portage</t>
  </si>
  <si>
    <t>364499</t>
  </si>
  <si>
    <t>Torber, Mr. Ernst William</t>
  </si>
  <si>
    <t>364511</t>
  </si>
  <si>
    <t>Torfa, Mr. Assad</t>
  </si>
  <si>
    <t>2673</t>
  </si>
  <si>
    <t>Tornquist, Mr. William Henry</t>
  </si>
  <si>
    <t>Toufik, Mr. Nakli</t>
  </si>
  <si>
    <t>2641</t>
  </si>
  <si>
    <t>Touma, Master. Georges Youssef</t>
  </si>
  <si>
    <t>2650</t>
  </si>
  <si>
    <t>Touma, Miss. Maria Youssef</t>
  </si>
  <si>
    <t>Touma, Mrs. Darwis (Hanne Youssef Razi)</t>
  </si>
  <si>
    <t>Turcin, Mr. Stjepan</t>
  </si>
  <si>
    <t>349247</t>
  </si>
  <si>
    <t>Turja, Miss. Anna Sofia</t>
  </si>
  <si>
    <t>4138</t>
  </si>
  <si>
    <t>Turkula, Mrs. (Hedwig)</t>
  </si>
  <si>
    <t>4134</t>
  </si>
  <si>
    <t>van Billiard, Master. James William</t>
  </si>
  <si>
    <t>A/5. 851</t>
  </si>
  <si>
    <t>van Billiard, Master. Walter John</t>
  </si>
  <si>
    <t>van Billiard, Mr. Austin Blyler</t>
  </si>
  <si>
    <t>Van Impe, Miss. Catharina</t>
  </si>
  <si>
    <t>345773</t>
  </si>
  <si>
    <t>Van Impe, Mr. Jean Baptiste</t>
  </si>
  <si>
    <t>Van Impe, Mrs. Jean Baptiste (Rosalie Paula Govaert)</t>
  </si>
  <si>
    <t>van Melkebeke, Mr. Philemon</t>
  </si>
  <si>
    <t>345777</t>
  </si>
  <si>
    <t>Vande Velde, Mr. Johannes Joseph</t>
  </si>
  <si>
    <t>345780</t>
  </si>
  <si>
    <t>Vande Walle, Mr. Nestor Cyriel</t>
  </si>
  <si>
    <t>345770</t>
  </si>
  <si>
    <t>Vanden Steen, Mr. Leo Peter</t>
  </si>
  <si>
    <t>345783</t>
  </si>
  <si>
    <t>Vander Cruyssen, Mr. Victor</t>
  </si>
  <si>
    <t>345765</t>
  </si>
  <si>
    <t>Vander Planke, Miss. Augusta Maria</t>
  </si>
  <si>
    <t>345764</t>
  </si>
  <si>
    <t>Vander Planke, Mr. Julius</t>
  </si>
  <si>
    <t>345763</t>
  </si>
  <si>
    <t>Vander Planke, Mr. Leo Edmondus</t>
  </si>
  <si>
    <t>Vander Planke, Mrs. Julius (Emelia Maria Vandemoortele)</t>
  </si>
  <si>
    <t>Vartanian, Mr. David</t>
  </si>
  <si>
    <t>2658</t>
  </si>
  <si>
    <t>Vendel, Mr. Olof Edvin</t>
  </si>
  <si>
    <t>350416</t>
  </si>
  <si>
    <t>Vestrom, Miss. Hulda Amanda Adolfina</t>
  </si>
  <si>
    <t>350406</t>
  </si>
  <si>
    <t>Vovk, Mr. Janko</t>
  </si>
  <si>
    <t>349252</t>
  </si>
  <si>
    <t>Waelens, Mr. Achille</t>
  </si>
  <si>
    <t>345767</t>
  </si>
  <si>
    <t>Antwerp, Belgium / Stanton, OH</t>
  </si>
  <si>
    <t>Ware, Mr. Frederick</t>
  </si>
  <si>
    <t>359309</t>
  </si>
  <si>
    <t>Warren, Mr. Charles William</t>
  </si>
  <si>
    <t>C.A. 49867</t>
  </si>
  <si>
    <t>Webber, Mr. James</t>
  </si>
  <si>
    <t>SOTON/OQ 3101316</t>
  </si>
  <si>
    <t>Wenzel, Mr. Linhart</t>
  </si>
  <si>
    <t>345775</t>
  </si>
  <si>
    <t>Whabee, Mrs. George Joseph (Shawneene Abi-Saab)</t>
  </si>
  <si>
    <t>2688</t>
  </si>
  <si>
    <t>Widegren, Mr. Carl/Charles Peter</t>
  </si>
  <si>
    <t>347064</t>
  </si>
  <si>
    <t>Wiklund, Mr. Jakob Alfred</t>
  </si>
  <si>
    <t>3101267</t>
  </si>
  <si>
    <t>Wiklund, Mr. Karl Johan</t>
  </si>
  <si>
    <t>3101266</t>
  </si>
  <si>
    <t>Wilkes, Mrs. James (Ellen Needs)</t>
  </si>
  <si>
    <t>363272</t>
  </si>
  <si>
    <t>Willer, Mr. Aaron ("Abi Weller")</t>
  </si>
  <si>
    <t>3410</t>
  </si>
  <si>
    <t>Willey, Mr. Edward</t>
  </si>
  <si>
    <t>S.O./P.P. 751</t>
  </si>
  <si>
    <t>Williams, Mr. Howard Hugh "Harry"</t>
  </si>
  <si>
    <t>A/5 2466</t>
  </si>
  <si>
    <t>Williams, Mr. Leslie</t>
  </si>
  <si>
    <t>Windelov, Mr. Einar</t>
  </si>
  <si>
    <t>SOTON/OQ 3101317</t>
  </si>
  <si>
    <t>Wirz, Mr. Albert</t>
  </si>
  <si>
    <t>315154</t>
  </si>
  <si>
    <t>Wiseman, Mr. Phillippe</t>
  </si>
  <si>
    <t>A/4. 34244</t>
  </si>
  <si>
    <t>Wittevrongel, Mr. Camille</t>
  </si>
  <si>
    <t>345771</t>
  </si>
  <si>
    <t>Yasbeck, Mr. Antoni</t>
  </si>
  <si>
    <t>2659</t>
  </si>
  <si>
    <t>Yasbeck, Mrs. Antoni (Selini Alexander)</t>
  </si>
  <si>
    <t>Youseff, Mr. Gerious</t>
  </si>
  <si>
    <t>2628</t>
  </si>
  <si>
    <t>Yousif, Mr. Wazli</t>
  </si>
  <si>
    <t>2647</t>
  </si>
  <si>
    <t>Yousseff, Mr. Gerious</t>
  </si>
  <si>
    <t>Zabour, Miss. Hileni</t>
  </si>
  <si>
    <t>2665</t>
  </si>
  <si>
    <t>328</t>
  </si>
  <si>
    <t>Zabour, Miss. Thamine</t>
  </si>
  <si>
    <t>Zakarian, Mr. Mapriededer</t>
  </si>
  <si>
    <t>2656</t>
  </si>
  <si>
    <t>Zakarian, Mr. Ortin</t>
  </si>
  <si>
    <t>2670</t>
  </si>
  <si>
    <t>Zimmerman, Mr. Leo</t>
  </si>
  <si>
    <t>315082</t>
  </si>
  <si>
    <t>setA</t>
  </si>
  <si>
    <t>setB</t>
  </si>
  <si>
    <t>setC</t>
  </si>
  <si>
    <t>splitA</t>
  </si>
  <si>
    <t>splitB</t>
  </si>
  <si>
    <t>splitC</t>
  </si>
  <si>
    <t>dest</t>
  </si>
  <si>
    <t>age_cat</t>
  </si>
  <si>
    <t>cabin_cat</t>
  </si>
  <si>
    <t>fare_cat</t>
  </si>
  <si>
    <t>(All)</t>
  </si>
  <si>
    <t>Row Labels</t>
  </si>
  <si>
    <t>31-40</t>
  </si>
  <si>
    <t>41-50</t>
  </si>
  <si>
    <t>51-60</t>
  </si>
  <si>
    <t>61+</t>
  </si>
  <si>
    <t>Grand Total</t>
  </si>
  <si>
    <t>Column Labels</t>
  </si>
  <si>
    <t>Count of name</t>
  </si>
  <si>
    <t>Test</t>
  </si>
  <si>
    <t>Train</t>
  </si>
  <si>
    <t>Validate</t>
  </si>
  <si>
    <t>18-30</t>
  </si>
  <si>
    <t>0-17</t>
  </si>
  <si>
    <t>E</t>
  </si>
  <si>
    <t>F, G, T</t>
  </si>
  <si>
    <t>0</t>
  </si>
  <si>
    <t>0-10</t>
  </si>
  <si>
    <t>100+</t>
  </si>
  <si>
    <t>IL</t>
  </si>
  <si>
    <t>KS</t>
  </si>
  <si>
    <t>MA</t>
  </si>
  <si>
    <t>MI</t>
  </si>
  <si>
    <t>MN</t>
  </si>
  <si>
    <t>NJ</t>
  </si>
  <si>
    <t>NY</t>
  </si>
  <si>
    <t>OH</t>
  </si>
  <si>
    <t>ON</t>
  </si>
  <si>
    <t>PA</t>
  </si>
  <si>
    <t>PQ</t>
  </si>
  <si>
    <t>Blank</t>
  </si>
  <si>
    <t>Others</t>
  </si>
  <si>
    <t>dest2</t>
  </si>
  <si>
    <t>4, 5, 8</t>
  </si>
  <si>
    <t>3, 4, 5, 6, 9</t>
  </si>
  <si>
    <t>S, blank</t>
  </si>
  <si>
    <t>feature</t>
  </si>
  <si>
    <t>chi-sq</t>
  </si>
  <si>
    <t>p-value</t>
  </si>
  <si>
    <t>IV</t>
  </si>
  <si>
    <t>b</t>
  </si>
  <si>
    <t>21-30</t>
  </si>
  <si>
    <t>11-20</t>
  </si>
  <si>
    <t>41-100</t>
  </si>
  <si>
    <t>X2</t>
  </si>
  <si>
    <t>X2 p-value</t>
  </si>
  <si>
    <t>X2, p-value</t>
  </si>
  <si>
    <t>df</t>
  </si>
  <si>
    <t>WoE</t>
  </si>
  <si>
    <t>dest_check</t>
  </si>
  <si>
    <t>cabin_check</t>
  </si>
  <si>
    <t>intercept</t>
  </si>
  <si>
    <t>logit</t>
  </si>
  <si>
    <t>odds</t>
  </si>
  <si>
    <t>Y=1</t>
  </si>
  <si>
    <t>Y=Y</t>
  </si>
  <si>
    <t>LL</t>
  </si>
  <si>
    <t>python</t>
  </si>
  <si>
    <t>excel</t>
  </si>
  <si>
    <t>Points to Double</t>
  </si>
  <si>
    <t>Factor</t>
  </si>
  <si>
    <t>Factor = pts_double_odds / ln(2)</t>
  </si>
  <si>
    <t>Offset</t>
  </si>
  <si>
    <t>Offset = Score-{Factor * ln(Odds)}</t>
  </si>
  <si>
    <t>Score</t>
  </si>
  <si>
    <t>Rounded</t>
  </si>
  <si>
    <t>s%</t>
  </si>
  <si>
    <t>score</t>
  </si>
  <si>
    <t>581-633</t>
  </si>
  <si>
    <t>561-580</t>
  </si>
  <si>
    <t>541-560</t>
  </si>
  <si>
    <t>521-540</t>
  </si>
  <si>
    <t>500-521</t>
  </si>
  <si>
    <t>481-500</t>
  </si>
  <si>
    <t>461-480</t>
  </si>
  <si>
    <t>441-460</t>
  </si>
  <si>
    <t>385-440</t>
  </si>
  <si>
    <t>c0</t>
  </si>
  <si>
    <t>c1</t>
  </si>
  <si>
    <t>FPR</t>
  </si>
  <si>
    <t>TPR</t>
  </si>
  <si>
    <t>AUC</t>
  </si>
  <si>
    <t>dFemale</t>
  </si>
  <si>
    <t>dMale</t>
  </si>
  <si>
    <t>PSI</t>
  </si>
  <si>
    <t>dC</t>
  </si>
  <si>
    <t>dQ</t>
  </si>
  <si>
    <t>dS, blank</t>
  </si>
  <si>
    <t>PSI C-&gt;Q</t>
  </si>
  <si>
    <t>PSI C-&gt;S</t>
  </si>
  <si>
    <t>Not Blank</t>
  </si>
  <si>
    <t>dBlank</t>
  </si>
  <si>
    <t>dNBlank</t>
  </si>
  <si>
    <t>d1</t>
  </si>
  <si>
    <t>d2</t>
  </si>
  <si>
    <t>d3</t>
  </si>
  <si>
    <t>PSI d1-&gt;d2</t>
  </si>
  <si>
    <t>PSI d1-&gt;d3</t>
  </si>
  <si>
    <t>TN</t>
  </si>
  <si>
    <t>TP</t>
  </si>
  <si>
    <t>AR</t>
  </si>
  <si>
    <t>Precision</t>
  </si>
  <si>
    <t>Recall</t>
  </si>
  <si>
    <t>Specificity</t>
  </si>
  <si>
    <t>PN</t>
  </si>
  <si>
    <t>PP</t>
  </si>
  <si>
    <t>Cutoff</t>
  </si>
  <si>
    <t>Feature</t>
  </si>
  <si>
    <t>Attribute</t>
  </si>
  <si>
    <t>Died</t>
  </si>
  <si>
    <t>Lived</t>
  </si>
  <si>
    <t>Total</t>
  </si>
  <si>
    <t>Survival</t>
  </si>
  <si>
    <t>WOE</t>
  </si>
  <si>
    <t>Age</t>
  </si>
  <si>
    <t>Cabin</t>
  </si>
  <si>
    <t>Fare</t>
  </si>
  <si>
    <t>Destination</t>
  </si>
  <si>
    <t>Sex</t>
  </si>
  <si>
    <t>Siblings Spouses</t>
  </si>
  <si>
    <t>Parents Children</t>
  </si>
  <si>
    <t>Embarkation</t>
  </si>
  <si>
    <t>Passenger Class</t>
  </si>
  <si>
    <t>d.f.</t>
  </si>
  <si>
    <t>p</t>
  </si>
  <si>
    <t>Intercept</t>
  </si>
  <si>
    <t>K-S Statistic</t>
  </si>
  <si>
    <t>Validation</t>
  </si>
  <si>
    <t>TP / P</t>
  </si>
  <si>
    <t>TP / PP</t>
  </si>
  <si>
    <t>TN / N</t>
  </si>
  <si>
    <t>Count of score</t>
  </si>
  <si>
    <t>Average Score</t>
  </si>
  <si>
    <t>Score Range</t>
  </si>
  <si>
    <t>Class 1</t>
  </si>
  <si>
    <t>Class 2</t>
  </si>
  <si>
    <t>Class 3</t>
  </si>
  <si>
    <t>Class 1 to 2</t>
  </si>
  <si>
    <t>Class 1 to 3</t>
  </si>
  <si>
    <t>Population Distribution</t>
  </si>
  <si>
    <t>Shift</t>
  </si>
  <si>
    <t>Positive</t>
  </si>
  <si>
    <t>CAP</t>
  </si>
  <si>
    <t>AUC CAP</t>
  </si>
  <si>
    <t>Cabin Class</t>
  </si>
  <si>
    <t>Siblings and Spouses</t>
  </si>
  <si>
    <t>b*</t>
  </si>
  <si>
    <t>CHI-TEST, X2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</si>
</sst>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.00_);_(* \(#,##0.00\);_(* &quot;-&quot;??_);_(@_)"/>
    <numFmt numFmtId="165" formatCode="0.00000"/>
    <numFmt numFmtId="166" formatCode="0.0000"/>
    <numFmt numFmtId="167" formatCode="0.000"/>
    <numFmt numFmtId="168" formatCode="_(* #,##0_);_(* \(#,##0\);_(* &quot;-&quot;??_);_(@_)"/>
    <numFmt numFmtId="169" formatCode="0.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9" fontId="0" fillId="0" borderId="0" xfId="2" applyFont="1"/>
    <xf numFmtId="9" fontId="0" fillId="0" borderId="0" xfId="0" applyNumberFormat="1"/>
    <xf numFmtId="168" fontId="0" fillId="0" borderId="0" xfId="1" applyNumberFormat="1" applyFont="1"/>
    <xf numFmtId="2" fontId="0" fillId="0" borderId="0" xfId="0" applyNumberFormat="1"/>
    <xf numFmtId="169" fontId="0" fillId="0" borderId="0" xfId="0" applyNumberFormat="1"/>
    <xf numFmtId="1" fontId="0" fillId="0" borderId="0" xfId="0" applyNumberFormat="1"/>
    <xf numFmtId="164" fontId="0" fillId="0" borderId="0" xfId="1" applyFont="1"/>
    <xf numFmtId="0" fontId="0" fillId="0" borderId="1" xfId="0" applyBorder="1"/>
    <xf numFmtId="0" fontId="2" fillId="0" borderId="2" xfId="0" applyFont="1" applyBorder="1" applyAlignment="1">
      <alignment horizontal="center"/>
    </xf>
    <xf numFmtId="0" fontId="2" fillId="0" borderId="2" xfId="0" applyFont="1" applyBorder="1" applyAlignment="1">
      <alignment horizontal="center" textRotation="90"/>
    </xf>
    <xf numFmtId="167" fontId="0" fillId="0" borderId="1" xfId="0" applyNumberFormat="1" applyBorder="1"/>
    <xf numFmtId="0" fontId="3" fillId="0" borderId="0" xfId="0" applyFont="1" applyAlignment="1">
      <alignment horizontal="center" vertic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K-S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curves!$I$1</c:f>
              <c:strCache>
                <c:ptCount val="1"/>
                <c:pt idx="0">
                  <c:v>KS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curves!$I$2:$I$11</c:f>
              <c:numCache>
                <c:formatCode>0%</c:formatCode>
                <c:ptCount val="10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A-4FB9-8993-38EA2ABC8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384836480"/>
        <c:axId val="384832736"/>
      </c:barChart>
      <c:lineChart>
        <c:grouping val="standard"/>
        <c:varyColors val="0"/>
        <c:ser>
          <c:idx val="0"/>
          <c:order val="0"/>
          <c:tx>
            <c:strRef>
              <c:f>curves!$F$1</c:f>
              <c:strCache>
                <c:ptCount val="1"/>
                <c:pt idx="0">
                  <c:v>c0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curves!$A$2:$A$11</c:f>
              <c:strCache>
                <c:ptCount val="10"/>
                <c:pt idx="1">
                  <c:v>385-440</c:v>
                </c:pt>
                <c:pt idx="2">
                  <c:v>441-460</c:v>
                </c:pt>
                <c:pt idx="3">
                  <c:v>461-480</c:v>
                </c:pt>
                <c:pt idx="4">
                  <c:v>481-500</c:v>
                </c:pt>
                <c:pt idx="5">
                  <c:v>500-521</c:v>
                </c:pt>
                <c:pt idx="6">
                  <c:v>521-540</c:v>
                </c:pt>
                <c:pt idx="7">
                  <c:v>541-560</c:v>
                </c:pt>
                <c:pt idx="8">
                  <c:v>561-580</c:v>
                </c:pt>
                <c:pt idx="9">
                  <c:v>581-633</c:v>
                </c:pt>
              </c:strCache>
            </c:strRef>
          </c:cat>
          <c:val>
            <c:numRef>
              <c:f>curves!$F$2:$F$11</c:f>
              <c:numCache>
                <c:formatCode>0%</c:formatCode>
                <c:ptCount val="10"/>
                <c:pt idx="0">
                  <c:v>0</c:v>
                </c:pt>
                <c:pt idx="1">
                  <c:v>0.51329243353783227</c:v>
                </c:pt>
                <c:pt idx="2">
                  <c:v>0.66462167689161555</c:v>
                </c:pt>
                <c:pt idx="3">
                  <c:v>0.76278118609406953</c:v>
                </c:pt>
                <c:pt idx="4">
                  <c:v>0.83844580777096112</c:v>
                </c:pt>
                <c:pt idx="5">
                  <c:v>0.9468302658486708</c:v>
                </c:pt>
                <c:pt idx="6">
                  <c:v>0.98773006134969321</c:v>
                </c:pt>
                <c:pt idx="7">
                  <c:v>0.99591002044989774</c:v>
                </c:pt>
                <c:pt idx="8">
                  <c:v>0.99795501022494892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EA-4FB9-8993-38EA2ABC83A1}"/>
            </c:ext>
          </c:extLst>
        </c:ser>
        <c:ser>
          <c:idx val="1"/>
          <c:order val="1"/>
          <c:tx>
            <c:strRef>
              <c:f>curves!$G$1</c:f>
              <c:strCache>
                <c:ptCount val="1"/>
                <c:pt idx="0">
                  <c:v>c1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curves!$A$2:$A$11</c:f>
              <c:strCache>
                <c:ptCount val="10"/>
                <c:pt idx="1">
                  <c:v>385-440</c:v>
                </c:pt>
                <c:pt idx="2">
                  <c:v>441-460</c:v>
                </c:pt>
                <c:pt idx="3">
                  <c:v>461-480</c:v>
                </c:pt>
                <c:pt idx="4">
                  <c:v>481-500</c:v>
                </c:pt>
                <c:pt idx="5">
                  <c:v>500-521</c:v>
                </c:pt>
                <c:pt idx="6">
                  <c:v>521-540</c:v>
                </c:pt>
                <c:pt idx="7">
                  <c:v>541-560</c:v>
                </c:pt>
                <c:pt idx="8">
                  <c:v>561-580</c:v>
                </c:pt>
                <c:pt idx="9">
                  <c:v>581-633</c:v>
                </c:pt>
              </c:strCache>
            </c:strRef>
          </c:cat>
          <c:val>
            <c:numRef>
              <c:f>curves!$G$2:$G$11</c:f>
              <c:numCache>
                <c:formatCode>0%</c:formatCode>
                <c:ptCount val="10"/>
                <c:pt idx="0">
                  <c:v>0</c:v>
                </c:pt>
                <c:pt idx="1">
                  <c:v>7.3684210526315783E-2</c:v>
                </c:pt>
                <c:pt idx="2">
                  <c:v>0.12631578947368421</c:v>
                </c:pt>
                <c:pt idx="3">
                  <c:v>0.17192982456140352</c:v>
                </c:pt>
                <c:pt idx="4">
                  <c:v>0.23508771929824562</c:v>
                </c:pt>
                <c:pt idx="5">
                  <c:v>0.40350877192982454</c:v>
                </c:pt>
                <c:pt idx="6">
                  <c:v>0.56842105263157894</c:v>
                </c:pt>
                <c:pt idx="7">
                  <c:v>0.69122807017543864</c:v>
                </c:pt>
                <c:pt idx="8">
                  <c:v>0.8771929824561403</c:v>
                </c:pt>
                <c:pt idx="9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DEA-4FB9-8993-38EA2ABC8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836480"/>
        <c:axId val="384832736"/>
      </c:lineChart>
      <c:catAx>
        <c:axId val="38483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832736"/>
        <c:crosses val="autoZero"/>
        <c:auto val="1"/>
        <c:lblAlgn val="ctr"/>
        <c:lblOffset val="100"/>
        <c:noMultiLvlLbl val="0"/>
      </c:catAx>
      <c:valAx>
        <c:axId val="3848327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83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ROC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curves!$J$2:$J$11</c:f>
              <c:numCache>
                <c:formatCode>0%</c:formatCode>
                <c:ptCount val="10"/>
                <c:pt idx="0">
                  <c:v>1</c:v>
                </c:pt>
                <c:pt idx="1">
                  <c:v>0.48670756646216773</c:v>
                </c:pt>
                <c:pt idx="2">
                  <c:v>0.33537832310838445</c:v>
                </c:pt>
                <c:pt idx="3">
                  <c:v>0.23721881390593047</c:v>
                </c:pt>
                <c:pt idx="4">
                  <c:v>0.16155419222903888</c:v>
                </c:pt>
                <c:pt idx="5">
                  <c:v>5.3169734151329195E-2</c:v>
                </c:pt>
                <c:pt idx="6">
                  <c:v>1.2269938650306789E-2</c:v>
                </c:pt>
                <c:pt idx="7">
                  <c:v>4.0899795501022629E-3</c:v>
                </c:pt>
                <c:pt idx="8">
                  <c:v>2.0449897750510759E-3</c:v>
                </c:pt>
                <c:pt idx="9">
                  <c:v>0</c:v>
                </c:pt>
              </c:numCache>
            </c:numRef>
          </c:xVal>
          <c:yVal>
            <c:numRef>
              <c:f>curves!$K$2:$K$11</c:f>
              <c:numCache>
                <c:formatCode>0%</c:formatCode>
                <c:ptCount val="10"/>
                <c:pt idx="0">
                  <c:v>1</c:v>
                </c:pt>
                <c:pt idx="1">
                  <c:v>0.9263157894736842</c:v>
                </c:pt>
                <c:pt idx="2">
                  <c:v>0.87368421052631584</c:v>
                </c:pt>
                <c:pt idx="3">
                  <c:v>0.82807017543859651</c:v>
                </c:pt>
                <c:pt idx="4">
                  <c:v>0.76491228070175432</c:v>
                </c:pt>
                <c:pt idx="5">
                  <c:v>0.59649122807017552</c:v>
                </c:pt>
                <c:pt idx="6">
                  <c:v>0.43157894736842106</c:v>
                </c:pt>
                <c:pt idx="7">
                  <c:v>0.30877192982456136</c:v>
                </c:pt>
                <c:pt idx="8">
                  <c:v>0.1228070175438597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97-4246-BF01-9D1CE241B599}"/>
            </c:ext>
          </c:extLst>
        </c:ser>
        <c:ser>
          <c:idx val="1"/>
          <c:order val="1"/>
          <c:tx>
            <c:v>Random</c:v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xVal>
            <c:numRef>
              <c:f>curves!$AP$4:$AP$5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curves!$AP$4:$AP$5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97-4246-BF01-9D1CE241B599}"/>
            </c:ext>
          </c:extLst>
        </c:ser>
        <c:ser>
          <c:idx val="2"/>
          <c:order val="2"/>
          <c:tx>
            <c:v>Perfect</c:v>
          </c:tx>
          <c:spPr>
            <a:ln w="19050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ash"/>
              </a:ln>
              <a:effectLst/>
            </c:spPr>
          </c:marker>
          <c:xVal>
            <c:numRef>
              <c:f>curves!$AP$7:$AP$9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xVal>
          <c:yVal>
            <c:numRef>
              <c:f>curves!$AQ$7:$AQ$9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97-4246-BF01-9D1CE241B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299920"/>
        <c:axId val="484136208"/>
      </c:scatterChart>
      <c:valAx>
        <c:axId val="386299920"/>
        <c:scaling>
          <c:orientation val="minMax"/>
          <c:max val="1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136208"/>
        <c:crosses val="autoZero"/>
        <c:crossBetween val="midCat"/>
      </c:valAx>
      <c:valAx>
        <c:axId val="484136208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299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curves!$I$18</c:f>
              <c:strCache>
                <c:ptCount val="1"/>
                <c:pt idx="0">
                  <c:v>KS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curves!$I$19:$I$28</c:f>
              <c:numCache>
                <c:formatCode>General</c:formatCode>
                <c:ptCount val="10"/>
                <c:pt idx="3" formatCode="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7E-46FA-A993-E83066E4D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568874960"/>
        <c:axId val="568873712"/>
      </c:barChart>
      <c:lineChart>
        <c:grouping val="standard"/>
        <c:varyColors val="0"/>
        <c:ser>
          <c:idx val="0"/>
          <c:order val="0"/>
          <c:tx>
            <c:strRef>
              <c:f>curves!$F$18</c:f>
              <c:strCache>
                <c:ptCount val="1"/>
                <c:pt idx="0">
                  <c:v>c0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ysDash"/>
              </a:ln>
              <a:effectLst/>
            </c:spPr>
          </c:marker>
          <c:cat>
            <c:strRef>
              <c:f>curves!$A$19:$A$28</c:f>
              <c:strCache>
                <c:ptCount val="10"/>
                <c:pt idx="1">
                  <c:v>385-440</c:v>
                </c:pt>
                <c:pt idx="2">
                  <c:v>441-460</c:v>
                </c:pt>
                <c:pt idx="3">
                  <c:v>461-480</c:v>
                </c:pt>
                <c:pt idx="4">
                  <c:v>481-500</c:v>
                </c:pt>
                <c:pt idx="5">
                  <c:v>500-521</c:v>
                </c:pt>
                <c:pt idx="6">
                  <c:v>521-540</c:v>
                </c:pt>
                <c:pt idx="7">
                  <c:v>541-560</c:v>
                </c:pt>
                <c:pt idx="8">
                  <c:v>561-580</c:v>
                </c:pt>
                <c:pt idx="9">
                  <c:v>581-633</c:v>
                </c:pt>
              </c:strCache>
            </c:strRef>
          </c:cat>
          <c:val>
            <c:numRef>
              <c:f>curves!$F$19:$F$28</c:f>
              <c:numCache>
                <c:formatCode>0%</c:formatCode>
                <c:ptCount val="10"/>
                <c:pt idx="0">
                  <c:v>0</c:v>
                </c:pt>
                <c:pt idx="1">
                  <c:v>0.54193548387096779</c:v>
                </c:pt>
                <c:pt idx="2">
                  <c:v>0.6387096774193548</c:v>
                </c:pt>
                <c:pt idx="3">
                  <c:v>0.76774193548387093</c:v>
                </c:pt>
                <c:pt idx="4">
                  <c:v>0.83225806451612905</c:v>
                </c:pt>
                <c:pt idx="5">
                  <c:v>0.92258064516129035</c:v>
                </c:pt>
                <c:pt idx="6">
                  <c:v>0.99354838709677418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7E-46FA-A993-E83066E4D68D}"/>
            </c:ext>
          </c:extLst>
        </c:ser>
        <c:ser>
          <c:idx val="1"/>
          <c:order val="1"/>
          <c:tx>
            <c:strRef>
              <c:f>curves!$G$18</c:f>
              <c:strCache>
                <c:ptCount val="1"/>
                <c:pt idx="0">
                  <c:v>c1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cat>
            <c:strRef>
              <c:f>curves!$A$19:$A$28</c:f>
              <c:strCache>
                <c:ptCount val="10"/>
                <c:pt idx="1">
                  <c:v>385-440</c:v>
                </c:pt>
                <c:pt idx="2">
                  <c:v>441-460</c:v>
                </c:pt>
                <c:pt idx="3">
                  <c:v>461-480</c:v>
                </c:pt>
                <c:pt idx="4">
                  <c:v>481-500</c:v>
                </c:pt>
                <c:pt idx="5">
                  <c:v>500-521</c:v>
                </c:pt>
                <c:pt idx="6">
                  <c:v>521-540</c:v>
                </c:pt>
                <c:pt idx="7">
                  <c:v>541-560</c:v>
                </c:pt>
                <c:pt idx="8">
                  <c:v>561-580</c:v>
                </c:pt>
                <c:pt idx="9">
                  <c:v>581-633</c:v>
                </c:pt>
              </c:strCache>
            </c:strRef>
          </c:cat>
          <c:val>
            <c:numRef>
              <c:f>curves!$G$19:$G$28</c:f>
              <c:numCache>
                <c:formatCode>0%</c:formatCode>
                <c:ptCount val="10"/>
                <c:pt idx="0">
                  <c:v>0</c:v>
                </c:pt>
                <c:pt idx="1">
                  <c:v>0.11428571428571428</c:v>
                </c:pt>
                <c:pt idx="2">
                  <c:v>0.15238095238095239</c:v>
                </c:pt>
                <c:pt idx="3">
                  <c:v>0.20952380952380953</c:v>
                </c:pt>
                <c:pt idx="4">
                  <c:v>0.27619047619047621</c:v>
                </c:pt>
                <c:pt idx="5">
                  <c:v>0.47619047619047616</c:v>
                </c:pt>
                <c:pt idx="6">
                  <c:v>0.73333333333333328</c:v>
                </c:pt>
                <c:pt idx="7">
                  <c:v>0.8</c:v>
                </c:pt>
                <c:pt idx="8">
                  <c:v>0.90476190476190477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7E-46FA-A993-E83066E4D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874960"/>
        <c:axId val="568873712"/>
      </c:lineChart>
      <c:catAx>
        <c:axId val="56887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873712"/>
        <c:crosses val="autoZero"/>
        <c:auto val="1"/>
        <c:lblAlgn val="ctr"/>
        <c:lblOffset val="100"/>
        <c:noMultiLvlLbl val="0"/>
      </c:catAx>
      <c:valAx>
        <c:axId val="56887371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87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ROC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ysDash"/>
              </a:ln>
              <a:effectLst/>
            </c:spPr>
          </c:marker>
          <c:xVal>
            <c:numRef>
              <c:f>curves!$J$19:$J$28</c:f>
              <c:numCache>
                <c:formatCode>0%</c:formatCode>
                <c:ptCount val="10"/>
                <c:pt idx="0">
                  <c:v>1</c:v>
                </c:pt>
                <c:pt idx="1">
                  <c:v>0.45806451612903221</c:v>
                </c:pt>
                <c:pt idx="2">
                  <c:v>0.3612903225806452</c:v>
                </c:pt>
                <c:pt idx="3">
                  <c:v>0.23225806451612907</c:v>
                </c:pt>
                <c:pt idx="4">
                  <c:v>0.16774193548387095</c:v>
                </c:pt>
                <c:pt idx="5">
                  <c:v>7.7419354838709653E-2</c:v>
                </c:pt>
                <c:pt idx="6">
                  <c:v>6.4516129032258229E-3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xVal>
          <c:yVal>
            <c:numRef>
              <c:f>curves!$K$19:$K$28</c:f>
              <c:numCache>
                <c:formatCode>0%</c:formatCode>
                <c:ptCount val="10"/>
                <c:pt idx="0">
                  <c:v>1</c:v>
                </c:pt>
                <c:pt idx="1">
                  <c:v>0.88571428571428568</c:v>
                </c:pt>
                <c:pt idx="2">
                  <c:v>0.84761904761904761</c:v>
                </c:pt>
                <c:pt idx="3">
                  <c:v>0.79047619047619044</c:v>
                </c:pt>
                <c:pt idx="4">
                  <c:v>0.72380952380952379</c:v>
                </c:pt>
                <c:pt idx="5">
                  <c:v>0.52380952380952384</c:v>
                </c:pt>
                <c:pt idx="6">
                  <c:v>0.26666666666666672</c:v>
                </c:pt>
                <c:pt idx="7">
                  <c:v>0.19999999999999996</c:v>
                </c:pt>
                <c:pt idx="8">
                  <c:v>9.5238095238095233E-2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A8-442C-B308-1319596F33D1}"/>
            </c:ext>
          </c:extLst>
        </c:ser>
        <c:ser>
          <c:idx val="1"/>
          <c:order val="1"/>
          <c:tx>
            <c:v>Random</c:v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xVal>
            <c:numRef>
              <c:f>curves!$AP$4:$AP$5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curves!$AP$4:$AP$5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A8-442C-B308-1319596F33D1}"/>
            </c:ext>
          </c:extLst>
        </c:ser>
        <c:ser>
          <c:idx val="2"/>
          <c:order val="2"/>
          <c:tx>
            <c:v>Perfect</c:v>
          </c:tx>
          <c:spPr>
            <a:ln w="19050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ash"/>
              </a:ln>
              <a:effectLst/>
            </c:spPr>
          </c:marker>
          <c:xVal>
            <c:numRef>
              <c:f>curves!$AP$7:$AP$9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xVal>
          <c:yVal>
            <c:numRef>
              <c:f>curves!$AQ$7:$AQ$9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1A8-442C-B308-1319596F3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477088"/>
        <c:axId val="569666576"/>
      </c:scatterChart>
      <c:valAx>
        <c:axId val="572477088"/>
        <c:scaling>
          <c:orientation val="minMax"/>
          <c:max val="1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66576"/>
        <c:crosses val="autoZero"/>
        <c:crossBetween val="midCat"/>
      </c:valAx>
      <c:valAx>
        <c:axId val="569666576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477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ROC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ysDash"/>
              </a:ln>
              <a:effectLst/>
            </c:spPr>
          </c:marker>
          <c:xVal>
            <c:numRef>
              <c:f>curves!$J$36:$J$45</c:f>
              <c:numCache>
                <c:formatCode>0%</c:formatCode>
                <c:ptCount val="10"/>
                <c:pt idx="0">
                  <c:v>1</c:v>
                </c:pt>
                <c:pt idx="1">
                  <c:v>0.52121212121212124</c:v>
                </c:pt>
                <c:pt idx="2">
                  <c:v>0.36363636363636365</c:v>
                </c:pt>
                <c:pt idx="3">
                  <c:v>0.24242424242424243</c:v>
                </c:pt>
                <c:pt idx="4">
                  <c:v>0.17575757575757578</c:v>
                </c:pt>
                <c:pt idx="5">
                  <c:v>4.8484848484848464E-2</c:v>
                </c:pt>
                <c:pt idx="6">
                  <c:v>1.2121212121212088E-2</c:v>
                </c:pt>
                <c:pt idx="7">
                  <c:v>1.2121212121212088E-2</c:v>
                </c:pt>
                <c:pt idx="8">
                  <c:v>6.0606060606060996E-3</c:v>
                </c:pt>
                <c:pt idx="9">
                  <c:v>0</c:v>
                </c:pt>
              </c:numCache>
            </c:numRef>
          </c:xVal>
          <c:yVal>
            <c:numRef>
              <c:f>curves!$K$36:$K$45</c:f>
              <c:numCache>
                <c:formatCode>0%</c:formatCode>
                <c:ptCount val="10"/>
                <c:pt idx="0">
                  <c:v>1</c:v>
                </c:pt>
                <c:pt idx="1">
                  <c:v>0.80909090909090908</c:v>
                </c:pt>
                <c:pt idx="2">
                  <c:v>0.74545454545454548</c:v>
                </c:pt>
                <c:pt idx="3">
                  <c:v>0.67272727272727273</c:v>
                </c:pt>
                <c:pt idx="4">
                  <c:v>0.6272727272727272</c:v>
                </c:pt>
                <c:pt idx="5">
                  <c:v>0.50909090909090904</c:v>
                </c:pt>
                <c:pt idx="6">
                  <c:v>0.38181818181818183</c:v>
                </c:pt>
                <c:pt idx="7">
                  <c:v>0.22727272727272729</c:v>
                </c:pt>
                <c:pt idx="8">
                  <c:v>0.13636363636363635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9A-4B71-B0A3-B1D859C29A0A}"/>
            </c:ext>
          </c:extLst>
        </c:ser>
        <c:ser>
          <c:idx val="1"/>
          <c:order val="1"/>
          <c:tx>
            <c:v>Random</c:v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xVal>
            <c:numRef>
              <c:f>curves!$AP$4:$AP$5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curves!$AP$4:$AP$5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9A-4B71-B0A3-B1D859C29A0A}"/>
            </c:ext>
          </c:extLst>
        </c:ser>
        <c:ser>
          <c:idx val="2"/>
          <c:order val="2"/>
          <c:tx>
            <c:v>Perfect</c:v>
          </c:tx>
          <c:spPr>
            <a:ln w="19050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ash"/>
              </a:ln>
              <a:effectLst/>
            </c:spPr>
          </c:marker>
          <c:xVal>
            <c:numRef>
              <c:f>curves!$AP$7:$AP$9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xVal>
          <c:yVal>
            <c:numRef>
              <c:f>curves!$AQ$7:$AQ$9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9A-4B71-B0A3-B1D859C29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857680"/>
        <c:axId val="557499216"/>
      </c:scatterChart>
      <c:valAx>
        <c:axId val="613857680"/>
        <c:scaling>
          <c:orientation val="minMax"/>
          <c:max val="1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499216"/>
        <c:crosses val="autoZero"/>
        <c:crossBetween val="midCat"/>
      </c:valAx>
      <c:valAx>
        <c:axId val="557499216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857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curves!$F$35</c:f>
              <c:strCache>
                <c:ptCount val="1"/>
                <c:pt idx="0">
                  <c:v>c0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ysDash"/>
              </a:ln>
              <a:effectLst/>
            </c:spPr>
          </c:marker>
          <c:cat>
            <c:strRef>
              <c:f>curves!$A$36:$A$45</c:f>
              <c:strCache>
                <c:ptCount val="10"/>
                <c:pt idx="1">
                  <c:v>385-440</c:v>
                </c:pt>
                <c:pt idx="2">
                  <c:v>441-460</c:v>
                </c:pt>
                <c:pt idx="3">
                  <c:v>461-480</c:v>
                </c:pt>
                <c:pt idx="4">
                  <c:v>481-500</c:v>
                </c:pt>
                <c:pt idx="5">
                  <c:v>500-521</c:v>
                </c:pt>
                <c:pt idx="6">
                  <c:v>521-540</c:v>
                </c:pt>
                <c:pt idx="7">
                  <c:v>541-560</c:v>
                </c:pt>
                <c:pt idx="8">
                  <c:v>561-580</c:v>
                </c:pt>
                <c:pt idx="9">
                  <c:v>581-633</c:v>
                </c:pt>
              </c:strCache>
            </c:strRef>
          </c:cat>
          <c:val>
            <c:numRef>
              <c:f>curves!$F$36:$F$45</c:f>
              <c:numCache>
                <c:formatCode>0%</c:formatCode>
                <c:ptCount val="10"/>
                <c:pt idx="0">
                  <c:v>0</c:v>
                </c:pt>
                <c:pt idx="1">
                  <c:v>0.47878787878787876</c:v>
                </c:pt>
                <c:pt idx="2">
                  <c:v>0.63636363636363635</c:v>
                </c:pt>
                <c:pt idx="3">
                  <c:v>0.75757575757575757</c:v>
                </c:pt>
                <c:pt idx="4">
                  <c:v>0.82424242424242422</c:v>
                </c:pt>
                <c:pt idx="5">
                  <c:v>0.95151515151515154</c:v>
                </c:pt>
                <c:pt idx="6">
                  <c:v>0.98787878787878791</c:v>
                </c:pt>
                <c:pt idx="7">
                  <c:v>0.98787878787878791</c:v>
                </c:pt>
                <c:pt idx="8">
                  <c:v>0.9939393939393939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D9-45CE-B974-CFEE6F18088B}"/>
            </c:ext>
          </c:extLst>
        </c:ser>
        <c:ser>
          <c:idx val="1"/>
          <c:order val="1"/>
          <c:tx>
            <c:strRef>
              <c:f>curves!$G$35</c:f>
              <c:strCache>
                <c:ptCount val="1"/>
                <c:pt idx="0">
                  <c:v>c1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cat>
            <c:strRef>
              <c:f>curves!$A$36:$A$45</c:f>
              <c:strCache>
                <c:ptCount val="10"/>
                <c:pt idx="1">
                  <c:v>385-440</c:v>
                </c:pt>
                <c:pt idx="2">
                  <c:v>441-460</c:v>
                </c:pt>
                <c:pt idx="3">
                  <c:v>461-480</c:v>
                </c:pt>
                <c:pt idx="4">
                  <c:v>481-500</c:v>
                </c:pt>
                <c:pt idx="5">
                  <c:v>500-521</c:v>
                </c:pt>
                <c:pt idx="6">
                  <c:v>521-540</c:v>
                </c:pt>
                <c:pt idx="7">
                  <c:v>541-560</c:v>
                </c:pt>
                <c:pt idx="8">
                  <c:v>561-580</c:v>
                </c:pt>
                <c:pt idx="9">
                  <c:v>581-633</c:v>
                </c:pt>
              </c:strCache>
            </c:strRef>
          </c:cat>
          <c:val>
            <c:numRef>
              <c:f>curves!$G$36:$G$45</c:f>
              <c:numCache>
                <c:formatCode>0%</c:formatCode>
                <c:ptCount val="10"/>
                <c:pt idx="0">
                  <c:v>0</c:v>
                </c:pt>
                <c:pt idx="1">
                  <c:v>0.19090909090909092</c:v>
                </c:pt>
                <c:pt idx="2">
                  <c:v>0.25454545454545452</c:v>
                </c:pt>
                <c:pt idx="3">
                  <c:v>0.32727272727272727</c:v>
                </c:pt>
                <c:pt idx="4">
                  <c:v>0.37272727272727274</c:v>
                </c:pt>
                <c:pt idx="5">
                  <c:v>0.49090909090909091</c:v>
                </c:pt>
                <c:pt idx="6">
                  <c:v>0.61818181818181817</c:v>
                </c:pt>
                <c:pt idx="7">
                  <c:v>0.77272727272727271</c:v>
                </c:pt>
                <c:pt idx="8">
                  <c:v>0.86363636363636365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D9-45CE-B974-CFEE6F180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858096"/>
        <c:axId val="520585632"/>
      </c:lineChart>
      <c:catAx>
        <c:axId val="61385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585632"/>
        <c:crosses val="autoZero"/>
        <c:auto val="1"/>
        <c:lblAlgn val="ctr"/>
        <c:lblOffset val="100"/>
        <c:noMultiLvlLbl val="0"/>
      </c:catAx>
      <c:valAx>
        <c:axId val="52058563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85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curves!$I$1</c:f>
              <c:strCache>
                <c:ptCount val="1"/>
                <c:pt idx="0">
                  <c:v>KS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curves!$I$2:$I$11</c:f>
              <c:numCache>
                <c:formatCode>0%</c:formatCode>
                <c:ptCount val="10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49-4E1B-82AF-AF3FB5FD0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384836480"/>
        <c:axId val="384832736"/>
      </c:barChart>
      <c:lineChart>
        <c:grouping val="standard"/>
        <c:varyColors val="0"/>
        <c:ser>
          <c:idx val="0"/>
          <c:order val="0"/>
          <c:tx>
            <c:strRef>
              <c:f>curves!$F$1</c:f>
              <c:strCache>
                <c:ptCount val="1"/>
                <c:pt idx="0">
                  <c:v>c0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curves!$A$2:$A$11</c:f>
              <c:strCache>
                <c:ptCount val="10"/>
                <c:pt idx="1">
                  <c:v>385-440</c:v>
                </c:pt>
                <c:pt idx="2">
                  <c:v>441-460</c:v>
                </c:pt>
                <c:pt idx="3">
                  <c:v>461-480</c:v>
                </c:pt>
                <c:pt idx="4">
                  <c:v>481-500</c:v>
                </c:pt>
                <c:pt idx="5">
                  <c:v>500-521</c:v>
                </c:pt>
                <c:pt idx="6">
                  <c:v>521-540</c:v>
                </c:pt>
                <c:pt idx="7">
                  <c:v>541-560</c:v>
                </c:pt>
                <c:pt idx="8">
                  <c:v>561-580</c:v>
                </c:pt>
                <c:pt idx="9">
                  <c:v>581-633</c:v>
                </c:pt>
              </c:strCache>
            </c:strRef>
          </c:cat>
          <c:val>
            <c:numRef>
              <c:f>curves!$F$2:$F$11</c:f>
              <c:numCache>
                <c:formatCode>0%</c:formatCode>
                <c:ptCount val="10"/>
                <c:pt idx="0">
                  <c:v>0</c:v>
                </c:pt>
                <c:pt idx="1">
                  <c:v>0.51329243353783227</c:v>
                </c:pt>
                <c:pt idx="2">
                  <c:v>0.66462167689161555</c:v>
                </c:pt>
                <c:pt idx="3">
                  <c:v>0.76278118609406953</c:v>
                </c:pt>
                <c:pt idx="4">
                  <c:v>0.83844580777096112</c:v>
                </c:pt>
                <c:pt idx="5">
                  <c:v>0.9468302658486708</c:v>
                </c:pt>
                <c:pt idx="6">
                  <c:v>0.98773006134969321</c:v>
                </c:pt>
                <c:pt idx="7">
                  <c:v>0.99591002044989774</c:v>
                </c:pt>
                <c:pt idx="8">
                  <c:v>0.99795501022494892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49-4E1B-82AF-AF3FB5FD0AFE}"/>
            </c:ext>
          </c:extLst>
        </c:ser>
        <c:ser>
          <c:idx val="1"/>
          <c:order val="1"/>
          <c:tx>
            <c:strRef>
              <c:f>curves!$G$1</c:f>
              <c:strCache>
                <c:ptCount val="1"/>
                <c:pt idx="0">
                  <c:v>c1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curves!$A$2:$A$11</c:f>
              <c:strCache>
                <c:ptCount val="10"/>
                <c:pt idx="1">
                  <c:v>385-440</c:v>
                </c:pt>
                <c:pt idx="2">
                  <c:v>441-460</c:v>
                </c:pt>
                <c:pt idx="3">
                  <c:v>461-480</c:v>
                </c:pt>
                <c:pt idx="4">
                  <c:v>481-500</c:v>
                </c:pt>
                <c:pt idx="5">
                  <c:v>500-521</c:v>
                </c:pt>
                <c:pt idx="6">
                  <c:v>521-540</c:v>
                </c:pt>
                <c:pt idx="7">
                  <c:v>541-560</c:v>
                </c:pt>
                <c:pt idx="8">
                  <c:v>561-580</c:v>
                </c:pt>
                <c:pt idx="9">
                  <c:v>581-633</c:v>
                </c:pt>
              </c:strCache>
            </c:strRef>
          </c:cat>
          <c:val>
            <c:numRef>
              <c:f>curves!$G$2:$G$11</c:f>
              <c:numCache>
                <c:formatCode>0%</c:formatCode>
                <c:ptCount val="10"/>
                <c:pt idx="0">
                  <c:v>0</c:v>
                </c:pt>
                <c:pt idx="1">
                  <c:v>7.3684210526315783E-2</c:v>
                </c:pt>
                <c:pt idx="2">
                  <c:v>0.12631578947368421</c:v>
                </c:pt>
                <c:pt idx="3">
                  <c:v>0.17192982456140352</c:v>
                </c:pt>
                <c:pt idx="4">
                  <c:v>0.23508771929824562</c:v>
                </c:pt>
                <c:pt idx="5">
                  <c:v>0.40350877192982454</c:v>
                </c:pt>
                <c:pt idx="6">
                  <c:v>0.56842105263157894</c:v>
                </c:pt>
                <c:pt idx="7">
                  <c:v>0.69122807017543864</c:v>
                </c:pt>
                <c:pt idx="8">
                  <c:v>0.8771929824561403</c:v>
                </c:pt>
                <c:pt idx="9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C649-4E1B-82AF-AF3FB5FD0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836480"/>
        <c:axId val="384832736"/>
      </c:lineChart>
      <c:catAx>
        <c:axId val="38483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832736"/>
        <c:crosses val="autoZero"/>
        <c:auto val="1"/>
        <c:lblAlgn val="ctr"/>
        <c:lblOffset val="100"/>
        <c:noMultiLvlLbl val="0"/>
      </c:catAx>
      <c:valAx>
        <c:axId val="3848327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83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curves!$I$18</c:f>
              <c:strCache>
                <c:ptCount val="1"/>
                <c:pt idx="0">
                  <c:v>KS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curves!$I$19:$I$28</c:f>
              <c:numCache>
                <c:formatCode>General</c:formatCode>
                <c:ptCount val="10"/>
                <c:pt idx="3" formatCode="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48-4953-8F06-A8336C64D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568874960"/>
        <c:axId val="568873712"/>
      </c:barChart>
      <c:lineChart>
        <c:grouping val="standard"/>
        <c:varyColors val="0"/>
        <c:ser>
          <c:idx val="0"/>
          <c:order val="0"/>
          <c:tx>
            <c:strRef>
              <c:f>curves!$F$18</c:f>
              <c:strCache>
                <c:ptCount val="1"/>
                <c:pt idx="0">
                  <c:v>c0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ysDash"/>
              </a:ln>
              <a:effectLst/>
            </c:spPr>
          </c:marker>
          <c:cat>
            <c:strRef>
              <c:f>curves!$A$19:$A$28</c:f>
              <c:strCache>
                <c:ptCount val="10"/>
                <c:pt idx="1">
                  <c:v>385-440</c:v>
                </c:pt>
                <c:pt idx="2">
                  <c:v>441-460</c:v>
                </c:pt>
                <c:pt idx="3">
                  <c:v>461-480</c:v>
                </c:pt>
                <c:pt idx="4">
                  <c:v>481-500</c:v>
                </c:pt>
                <c:pt idx="5">
                  <c:v>500-521</c:v>
                </c:pt>
                <c:pt idx="6">
                  <c:v>521-540</c:v>
                </c:pt>
                <c:pt idx="7">
                  <c:v>541-560</c:v>
                </c:pt>
                <c:pt idx="8">
                  <c:v>561-580</c:v>
                </c:pt>
                <c:pt idx="9">
                  <c:v>581-633</c:v>
                </c:pt>
              </c:strCache>
            </c:strRef>
          </c:cat>
          <c:val>
            <c:numRef>
              <c:f>curves!$F$19:$F$28</c:f>
              <c:numCache>
                <c:formatCode>0%</c:formatCode>
                <c:ptCount val="10"/>
                <c:pt idx="0">
                  <c:v>0</c:v>
                </c:pt>
                <c:pt idx="1">
                  <c:v>0.54193548387096779</c:v>
                </c:pt>
                <c:pt idx="2">
                  <c:v>0.6387096774193548</c:v>
                </c:pt>
                <c:pt idx="3">
                  <c:v>0.76774193548387093</c:v>
                </c:pt>
                <c:pt idx="4">
                  <c:v>0.83225806451612905</c:v>
                </c:pt>
                <c:pt idx="5">
                  <c:v>0.92258064516129035</c:v>
                </c:pt>
                <c:pt idx="6">
                  <c:v>0.99354838709677418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48-4953-8F06-A8336C64DF0A}"/>
            </c:ext>
          </c:extLst>
        </c:ser>
        <c:ser>
          <c:idx val="1"/>
          <c:order val="1"/>
          <c:tx>
            <c:strRef>
              <c:f>curves!$G$18</c:f>
              <c:strCache>
                <c:ptCount val="1"/>
                <c:pt idx="0">
                  <c:v>c1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cat>
            <c:strRef>
              <c:f>curves!$A$19:$A$28</c:f>
              <c:strCache>
                <c:ptCount val="10"/>
                <c:pt idx="1">
                  <c:v>385-440</c:v>
                </c:pt>
                <c:pt idx="2">
                  <c:v>441-460</c:v>
                </c:pt>
                <c:pt idx="3">
                  <c:v>461-480</c:v>
                </c:pt>
                <c:pt idx="4">
                  <c:v>481-500</c:v>
                </c:pt>
                <c:pt idx="5">
                  <c:v>500-521</c:v>
                </c:pt>
                <c:pt idx="6">
                  <c:v>521-540</c:v>
                </c:pt>
                <c:pt idx="7">
                  <c:v>541-560</c:v>
                </c:pt>
                <c:pt idx="8">
                  <c:v>561-580</c:v>
                </c:pt>
                <c:pt idx="9">
                  <c:v>581-633</c:v>
                </c:pt>
              </c:strCache>
            </c:strRef>
          </c:cat>
          <c:val>
            <c:numRef>
              <c:f>curves!$G$19:$G$28</c:f>
              <c:numCache>
                <c:formatCode>0%</c:formatCode>
                <c:ptCount val="10"/>
                <c:pt idx="0">
                  <c:v>0</c:v>
                </c:pt>
                <c:pt idx="1">
                  <c:v>0.11428571428571428</c:v>
                </c:pt>
                <c:pt idx="2">
                  <c:v>0.15238095238095239</c:v>
                </c:pt>
                <c:pt idx="3">
                  <c:v>0.20952380952380953</c:v>
                </c:pt>
                <c:pt idx="4">
                  <c:v>0.27619047619047621</c:v>
                </c:pt>
                <c:pt idx="5">
                  <c:v>0.47619047619047616</c:v>
                </c:pt>
                <c:pt idx="6">
                  <c:v>0.73333333333333328</c:v>
                </c:pt>
                <c:pt idx="7">
                  <c:v>0.8</c:v>
                </c:pt>
                <c:pt idx="8">
                  <c:v>0.90476190476190477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48-4953-8F06-A8336C64D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874960"/>
        <c:axId val="568873712"/>
      </c:lineChart>
      <c:catAx>
        <c:axId val="56887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873712"/>
        <c:crosses val="autoZero"/>
        <c:auto val="1"/>
        <c:lblAlgn val="ctr"/>
        <c:lblOffset val="100"/>
        <c:noMultiLvlLbl val="0"/>
      </c:catAx>
      <c:valAx>
        <c:axId val="56887371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87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curves!$I$35</c:f>
              <c:strCache>
                <c:ptCount val="1"/>
                <c:pt idx="0">
                  <c:v>KS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curves!$I$36:$I$45</c:f>
              <c:numCache>
                <c:formatCode>General</c:formatCode>
                <c:ptCount val="10"/>
                <c:pt idx="5" formatCode="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F0-4CCD-93D1-391C52A29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613858096"/>
        <c:axId val="520585632"/>
      </c:barChart>
      <c:lineChart>
        <c:grouping val="standard"/>
        <c:varyColors val="0"/>
        <c:ser>
          <c:idx val="0"/>
          <c:order val="0"/>
          <c:tx>
            <c:strRef>
              <c:f>curves!$F$35</c:f>
              <c:strCache>
                <c:ptCount val="1"/>
                <c:pt idx="0">
                  <c:v>c0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ysDash"/>
              </a:ln>
              <a:effectLst/>
            </c:spPr>
          </c:marker>
          <c:cat>
            <c:strRef>
              <c:f>curves!$A$36:$A$45</c:f>
              <c:strCache>
                <c:ptCount val="10"/>
                <c:pt idx="1">
                  <c:v>385-440</c:v>
                </c:pt>
                <c:pt idx="2">
                  <c:v>441-460</c:v>
                </c:pt>
                <c:pt idx="3">
                  <c:v>461-480</c:v>
                </c:pt>
                <c:pt idx="4">
                  <c:v>481-500</c:v>
                </c:pt>
                <c:pt idx="5">
                  <c:v>500-521</c:v>
                </c:pt>
                <c:pt idx="6">
                  <c:v>521-540</c:v>
                </c:pt>
                <c:pt idx="7">
                  <c:v>541-560</c:v>
                </c:pt>
                <c:pt idx="8">
                  <c:v>561-580</c:v>
                </c:pt>
                <c:pt idx="9">
                  <c:v>581-633</c:v>
                </c:pt>
              </c:strCache>
            </c:strRef>
          </c:cat>
          <c:val>
            <c:numRef>
              <c:f>curves!$F$36:$F$45</c:f>
              <c:numCache>
                <c:formatCode>0%</c:formatCode>
                <c:ptCount val="10"/>
                <c:pt idx="0">
                  <c:v>0</c:v>
                </c:pt>
                <c:pt idx="1">
                  <c:v>0.47878787878787876</c:v>
                </c:pt>
                <c:pt idx="2">
                  <c:v>0.63636363636363635</c:v>
                </c:pt>
                <c:pt idx="3">
                  <c:v>0.75757575757575757</c:v>
                </c:pt>
                <c:pt idx="4">
                  <c:v>0.82424242424242422</c:v>
                </c:pt>
                <c:pt idx="5">
                  <c:v>0.95151515151515154</c:v>
                </c:pt>
                <c:pt idx="6">
                  <c:v>0.98787878787878791</c:v>
                </c:pt>
                <c:pt idx="7">
                  <c:v>0.98787878787878791</c:v>
                </c:pt>
                <c:pt idx="8">
                  <c:v>0.9939393939393939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F0-4CCD-93D1-391C52A29E01}"/>
            </c:ext>
          </c:extLst>
        </c:ser>
        <c:ser>
          <c:idx val="1"/>
          <c:order val="1"/>
          <c:tx>
            <c:strRef>
              <c:f>curves!$G$35</c:f>
              <c:strCache>
                <c:ptCount val="1"/>
                <c:pt idx="0">
                  <c:v>c1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cat>
            <c:strRef>
              <c:f>curves!$A$36:$A$45</c:f>
              <c:strCache>
                <c:ptCount val="10"/>
                <c:pt idx="1">
                  <c:v>385-440</c:v>
                </c:pt>
                <c:pt idx="2">
                  <c:v>441-460</c:v>
                </c:pt>
                <c:pt idx="3">
                  <c:v>461-480</c:v>
                </c:pt>
                <c:pt idx="4">
                  <c:v>481-500</c:v>
                </c:pt>
                <c:pt idx="5">
                  <c:v>500-521</c:v>
                </c:pt>
                <c:pt idx="6">
                  <c:v>521-540</c:v>
                </c:pt>
                <c:pt idx="7">
                  <c:v>541-560</c:v>
                </c:pt>
                <c:pt idx="8">
                  <c:v>561-580</c:v>
                </c:pt>
                <c:pt idx="9">
                  <c:v>581-633</c:v>
                </c:pt>
              </c:strCache>
            </c:strRef>
          </c:cat>
          <c:val>
            <c:numRef>
              <c:f>curves!$G$36:$G$45</c:f>
              <c:numCache>
                <c:formatCode>0%</c:formatCode>
                <c:ptCount val="10"/>
                <c:pt idx="0">
                  <c:v>0</c:v>
                </c:pt>
                <c:pt idx="1">
                  <c:v>0.19090909090909092</c:v>
                </c:pt>
                <c:pt idx="2">
                  <c:v>0.25454545454545452</c:v>
                </c:pt>
                <c:pt idx="3">
                  <c:v>0.32727272727272727</c:v>
                </c:pt>
                <c:pt idx="4">
                  <c:v>0.37272727272727274</c:v>
                </c:pt>
                <c:pt idx="5">
                  <c:v>0.49090909090909091</c:v>
                </c:pt>
                <c:pt idx="6">
                  <c:v>0.61818181818181817</c:v>
                </c:pt>
                <c:pt idx="7">
                  <c:v>0.77272727272727271</c:v>
                </c:pt>
                <c:pt idx="8">
                  <c:v>0.86363636363636365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F0-4CCD-93D1-391C52A29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858096"/>
        <c:axId val="520585632"/>
      </c:lineChart>
      <c:catAx>
        <c:axId val="61385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585632"/>
        <c:crosses val="autoZero"/>
        <c:auto val="1"/>
        <c:lblAlgn val="ctr"/>
        <c:lblOffset val="100"/>
        <c:noMultiLvlLbl val="0"/>
      </c:catAx>
      <c:valAx>
        <c:axId val="52058563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85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curves!$BC$1</c:f>
              <c:strCache>
                <c:ptCount val="1"/>
                <c:pt idx="0">
                  <c:v>Train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curves!$BB$2:$BB$10</c:f>
              <c:strCache>
                <c:ptCount val="9"/>
                <c:pt idx="0">
                  <c:v>385-440</c:v>
                </c:pt>
                <c:pt idx="1">
                  <c:v>441-460</c:v>
                </c:pt>
                <c:pt idx="2">
                  <c:v>461-480</c:v>
                </c:pt>
                <c:pt idx="3">
                  <c:v>481-500</c:v>
                </c:pt>
                <c:pt idx="4">
                  <c:v>500-521</c:v>
                </c:pt>
                <c:pt idx="5">
                  <c:v>521-540</c:v>
                </c:pt>
                <c:pt idx="6">
                  <c:v>541-560</c:v>
                </c:pt>
                <c:pt idx="7">
                  <c:v>561-580</c:v>
                </c:pt>
                <c:pt idx="8">
                  <c:v>581-633</c:v>
                </c:pt>
              </c:strCache>
            </c:strRef>
          </c:cat>
          <c:val>
            <c:numRef>
              <c:f>curves!$BC$2:$BC$10</c:f>
              <c:numCache>
                <c:formatCode>0%</c:formatCode>
                <c:ptCount val="9"/>
                <c:pt idx="0">
                  <c:v>7.720588235294118E-2</c:v>
                </c:pt>
                <c:pt idx="1">
                  <c:v>0.16853932584269662</c:v>
                </c:pt>
                <c:pt idx="2">
                  <c:v>0.21311475409836064</c:v>
                </c:pt>
                <c:pt idx="3">
                  <c:v>0.32727272727272727</c:v>
                </c:pt>
                <c:pt idx="4">
                  <c:v>0.47524752475247523</c:v>
                </c:pt>
                <c:pt idx="5">
                  <c:v>0.70149253731343286</c:v>
                </c:pt>
                <c:pt idx="6">
                  <c:v>0.89743589743589747</c:v>
                </c:pt>
                <c:pt idx="7">
                  <c:v>0.98148148148148151</c:v>
                </c:pt>
                <c:pt idx="8">
                  <c:v>0.97222222222222221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AC-469F-A4D7-16F5903FFF0F}"/>
            </c:ext>
          </c:extLst>
        </c:ser>
        <c:ser>
          <c:idx val="1"/>
          <c:order val="1"/>
          <c:tx>
            <c:strRef>
              <c:f>curves!$BD$1</c:f>
              <c:strCache>
                <c:ptCount val="1"/>
                <c:pt idx="0">
                  <c:v>Test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cat>
            <c:strRef>
              <c:f>curves!$BB$2:$BB$10</c:f>
              <c:strCache>
                <c:ptCount val="9"/>
                <c:pt idx="0">
                  <c:v>385-440</c:v>
                </c:pt>
                <c:pt idx="1">
                  <c:v>441-460</c:v>
                </c:pt>
                <c:pt idx="2">
                  <c:v>461-480</c:v>
                </c:pt>
                <c:pt idx="3">
                  <c:v>481-500</c:v>
                </c:pt>
                <c:pt idx="4">
                  <c:v>500-521</c:v>
                </c:pt>
                <c:pt idx="5">
                  <c:v>521-540</c:v>
                </c:pt>
                <c:pt idx="6">
                  <c:v>541-560</c:v>
                </c:pt>
                <c:pt idx="7">
                  <c:v>561-580</c:v>
                </c:pt>
                <c:pt idx="8">
                  <c:v>581-633</c:v>
                </c:pt>
              </c:strCache>
            </c:strRef>
          </c:cat>
          <c:val>
            <c:numRef>
              <c:f>curves!$BD$2:$BD$10</c:f>
              <c:numCache>
                <c:formatCode>0%</c:formatCode>
                <c:ptCount val="9"/>
                <c:pt idx="0">
                  <c:v>0.125</c:v>
                </c:pt>
                <c:pt idx="1">
                  <c:v>0.21052631578947367</c:v>
                </c:pt>
                <c:pt idx="2">
                  <c:v>0.23076923076923078</c:v>
                </c:pt>
                <c:pt idx="3">
                  <c:v>0.41176470588235292</c:v>
                </c:pt>
                <c:pt idx="4">
                  <c:v>0.6</c:v>
                </c:pt>
                <c:pt idx="5">
                  <c:v>0.71052631578947367</c:v>
                </c:pt>
                <c:pt idx="6">
                  <c:v>0.875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AC-469F-A4D7-16F5903FFF0F}"/>
            </c:ext>
          </c:extLst>
        </c:ser>
        <c:ser>
          <c:idx val="2"/>
          <c:order val="2"/>
          <c:tx>
            <c:strRef>
              <c:f>curves!$BE$1</c:f>
              <c:strCache>
                <c:ptCount val="1"/>
                <c:pt idx="0">
                  <c:v>Validate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ash"/>
              </a:ln>
              <a:effectLst/>
            </c:spPr>
          </c:marker>
          <c:cat>
            <c:strRef>
              <c:f>curves!$BB$2:$BB$10</c:f>
              <c:strCache>
                <c:ptCount val="9"/>
                <c:pt idx="0">
                  <c:v>385-440</c:v>
                </c:pt>
                <c:pt idx="1">
                  <c:v>441-460</c:v>
                </c:pt>
                <c:pt idx="2">
                  <c:v>461-480</c:v>
                </c:pt>
                <c:pt idx="3">
                  <c:v>481-500</c:v>
                </c:pt>
                <c:pt idx="4">
                  <c:v>500-521</c:v>
                </c:pt>
                <c:pt idx="5">
                  <c:v>521-540</c:v>
                </c:pt>
                <c:pt idx="6">
                  <c:v>541-560</c:v>
                </c:pt>
                <c:pt idx="7">
                  <c:v>561-580</c:v>
                </c:pt>
                <c:pt idx="8">
                  <c:v>581-633</c:v>
                </c:pt>
              </c:strCache>
            </c:strRef>
          </c:cat>
          <c:val>
            <c:numRef>
              <c:f>curves!$BE$2:$BE$10</c:f>
              <c:numCache>
                <c:formatCode>0%</c:formatCode>
                <c:ptCount val="9"/>
                <c:pt idx="0">
                  <c:v>0.21</c:v>
                </c:pt>
                <c:pt idx="1">
                  <c:v>0.21212121212121213</c:v>
                </c:pt>
                <c:pt idx="2">
                  <c:v>0.2857142857142857</c:v>
                </c:pt>
                <c:pt idx="3">
                  <c:v>0.3125</c:v>
                </c:pt>
                <c:pt idx="4">
                  <c:v>0.38235294117647056</c:v>
                </c:pt>
                <c:pt idx="5">
                  <c:v>0.7</c:v>
                </c:pt>
                <c:pt idx="6">
                  <c:v>1</c:v>
                </c:pt>
                <c:pt idx="7">
                  <c:v>0.90909090909090906</c:v>
                </c:pt>
                <c:pt idx="8">
                  <c:v>0.9375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AC-469F-A4D7-16F5903FF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21920"/>
        <c:axId val="485521504"/>
      </c:lineChart>
      <c:catAx>
        <c:axId val="48552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521504"/>
        <c:crosses val="autoZero"/>
        <c:auto val="1"/>
        <c:lblAlgn val="ctr"/>
        <c:lblOffset val="100"/>
        <c:noMultiLvlLbl val="0"/>
      </c:catAx>
      <c:valAx>
        <c:axId val="485521504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Survival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52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Model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curves!$J$2:$J$11</c:f>
              <c:numCache>
                <c:formatCode>0%</c:formatCode>
                <c:ptCount val="10"/>
                <c:pt idx="0">
                  <c:v>1</c:v>
                </c:pt>
                <c:pt idx="1">
                  <c:v>0.48670756646216773</c:v>
                </c:pt>
                <c:pt idx="2">
                  <c:v>0.33537832310838445</c:v>
                </c:pt>
                <c:pt idx="3">
                  <c:v>0.23721881390593047</c:v>
                </c:pt>
                <c:pt idx="4">
                  <c:v>0.16155419222903888</c:v>
                </c:pt>
                <c:pt idx="5">
                  <c:v>5.3169734151329195E-2</c:v>
                </c:pt>
                <c:pt idx="6">
                  <c:v>1.2269938650306789E-2</c:v>
                </c:pt>
                <c:pt idx="7">
                  <c:v>4.0899795501022629E-3</c:v>
                </c:pt>
                <c:pt idx="8">
                  <c:v>2.0449897750510759E-3</c:v>
                </c:pt>
                <c:pt idx="9">
                  <c:v>0</c:v>
                </c:pt>
              </c:numCache>
            </c:numRef>
          </c:xVal>
          <c:yVal>
            <c:numRef>
              <c:f>curves!$K$2:$K$11</c:f>
              <c:numCache>
                <c:formatCode>0%</c:formatCode>
                <c:ptCount val="10"/>
                <c:pt idx="0">
                  <c:v>1</c:v>
                </c:pt>
                <c:pt idx="1">
                  <c:v>0.9263157894736842</c:v>
                </c:pt>
                <c:pt idx="2">
                  <c:v>0.87368421052631584</c:v>
                </c:pt>
                <c:pt idx="3">
                  <c:v>0.82807017543859651</c:v>
                </c:pt>
                <c:pt idx="4">
                  <c:v>0.76491228070175432</c:v>
                </c:pt>
                <c:pt idx="5">
                  <c:v>0.59649122807017552</c:v>
                </c:pt>
                <c:pt idx="6">
                  <c:v>0.43157894736842106</c:v>
                </c:pt>
                <c:pt idx="7">
                  <c:v>0.30877192982456136</c:v>
                </c:pt>
                <c:pt idx="8">
                  <c:v>0.1228070175438597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F4-4E88-982B-2C802E89AA2F}"/>
            </c:ext>
          </c:extLst>
        </c:ser>
        <c:ser>
          <c:idx val="1"/>
          <c:order val="1"/>
          <c:tx>
            <c:v>Random</c:v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xVal>
            <c:numRef>
              <c:f>curves!$AP$4:$AP$5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curves!$AP$4:$AP$5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DF4-4E88-982B-2C802E89AA2F}"/>
            </c:ext>
          </c:extLst>
        </c:ser>
        <c:ser>
          <c:idx val="2"/>
          <c:order val="2"/>
          <c:tx>
            <c:v>Perfect</c:v>
          </c:tx>
          <c:spPr>
            <a:ln w="19050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ash"/>
              </a:ln>
              <a:effectLst/>
            </c:spPr>
          </c:marker>
          <c:xVal>
            <c:numRef>
              <c:f>curves!$AP$7:$AP$9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xVal>
          <c:yVal>
            <c:numRef>
              <c:f>curves!$AQ$7:$AQ$9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DF4-4E88-982B-2C802E89A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299920"/>
        <c:axId val="484136208"/>
      </c:scatterChart>
      <c:valAx>
        <c:axId val="386299920"/>
        <c:scaling>
          <c:orientation val="minMax"/>
          <c:max val="1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136208"/>
        <c:crosses val="autoZero"/>
        <c:crossBetween val="midCat"/>
      </c:valAx>
      <c:valAx>
        <c:axId val="484136208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299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Model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ysDash"/>
              </a:ln>
              <a:effectLst/>
            </c:spPr>
          </c:marker>
          <c:xVal>
            <c:numRef>
              <c:f>curves!$J$19:$J$28</c:f>
              <c:numCache>
                <c:formatCode>0%</c:formatCode>
                <c:ptCount val="10"/>
                <c:pt idx="0">
                  <c:v>1</c:v>
                </c:pt>
                <c:pt idx="1">
                  <c:v>0.45806451612903221</c:v>
                </c:pt>
                <c:pt idx="2">
                  <c:v>0.3612903225806452</c:v>
                </c:pt>
                <c:pt idx="3">
                  <c:v>0.23225806451612907</c:v>
                </c:pt>
                <c:pt idx="4">
                  <c:v>0.16774193548387095</c:v>
                </c:pt>
                <c:pt idx="5">
                  <c:v>7.7419354838709653E-2</c:v>
                </c:pt>
                <c:pt idx="6">
                  <c:v>6.4516129032258229E-3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xVal>
          <c:yVal>
            <c:numRef>
              <c:f>curves!$K$19:$K$28</c:f>
              <c:numCache>
                <c:formatCode>0%</c:formatCode>
                <c:ptCount val="10"/>
                <c:pt idx="0">
                  <c:v>1</c:v>
                </c:pt>
                <c:pt idx="1">
                  <c:v>0.88571428571428568</c:v>
                </c:pt>
                <c:pt idx="2">
                  <c:v>0.84761904761904761</c:v>
                </c:pt>
                <c:pt idx="3">
                  <c:v>0.79047619047619044</c:v>
                </c:pt>
                <c:pt idx="4">
                  <c:v>0.72380952380952379</c:v>
                </c:pt>
                <c:pt idx="5">
                  <c:v>0.52380952380952384</c:v>
                </c:pt>
                <c:pt idx="6">
                  <c:v>0.26666666666666672</c:v>
                </c:pt>
                <c:pt idx="7">
                  <c:v>0.19999999999999996</c:v>
                </c:pt>
                <c:pt idx="8">
                  <c:v>9.5238095238095233E-2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A0-4316-99B4-783ADDFD6585}"/>
            </c:ext>
          </c:extLst>
        </c:ser>
        <c:ser>
          <c:idx val="1"/>
          <c:order val="1"/>
          <c:tx>
            <c:v>Random</c:v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xVal>
            <c:numRef>
              <c:f>curves!$AP$4:$AP$5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curves!$AP$4:$AP$5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A0-4316-99B4-783ADDFD6585}"/>
            </c:ext>
          </c:extLst>
        </c:ser>
        <c:ser>
          <c:idx val="2"/>
          <c:order val="2"/>
          <c:tx>
            <c:v>Perfect</c:v>
          </c:tx>
          <c:spPr>
            <a:ln w="19050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ash"/>
              </a:ln>
              <a:effectLst/>
            </c:spPr>
          </c:marker>
          <c:xVal>
            <c:numRef>
              <c:f>curves!$AP$7:$AP$9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xVal>
          <c:yVal>
            <c:numRef>
              <c:f>curves!$AQ$7:$AQ$9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A0-4316-99B4-783ADDFD6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477088"/>
        <c:axId val="569666576"/>
      </c:scatterChart>
      <c:valAx>
        <c:axId val="572477088"/>
        <c:scaling>
          <c:orientation val="minMax"/>
          <c:max val="1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66576"/>
        <c:crosses val="autoZero"/>
        <c:crossBetween val="midCat"/>
      </c:valAx>
      <c:valAx>
        <c:axId val="569666576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477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Model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ysDash"/>
              </a:ln>
              <a:effectLst/>
            </c:spPr>
          </c:marker>
          <c:xVal>
            <c:numRef>
              <c:f>curves!$J$36:$J$45</c:f>
              <c:numCache>
                <c:formatCode>0%</c:formatCode>
                <c:ptCount val="10"/>
                <c:pt idx="0">
                  <c:v>1</c:v>
                </c:pt>
                <c:pt idx="1">
                  <c:v>0.52121212121212124</c:v>
                </c:pt>
                <c:pt idx="2">
                  <c:v>0.36363636363636365</c:v>
                </c:pt>
                <c:pt idx="3">
                  <c:v>0.24242424242424243</c:v>
                </c:pt>
                <c:pt idx="4">
                  <c:v>0.17575757575757578</c:v>
                </c:pt>
                <c:pt idx="5">
                  <c:v>4.8484848484848464E-2</c:v>
                </c:pt>
                <c:pt idx="6">
                  <c:v>1.2121212121212088E-2</c:v>
                </c:pt>
                <c:pt idx="7">
                  <c:v>1.2121212121212088E-2</c:v>
                </c:pt>
                <c:pt idx="8">
                  <c:v>6.0606060606060996E-3</c:v>
                </c:pt>
                <c:pt idx="9">
                  <c:v>0</c:v>
                </c:pt>
              </c:numCache>
            </c:numRef>
          </c:xVal>
          <c:yVal>
            <c:numRef>
              <c:f>curves!$K$36:$K$45</c:f>
              <c:numCache>
                <c:formatCode>0%</c:formatCode>
                <c:ptCount val="10"/>
                <c:pt idx="0">
                  <c:v>1</c:v>
                </c:pt>
                <c:pt idx="1">
                  <c:v>0.80909090909090908</c:v>
                </c:pt>
                <c:pt idx="2">
                  <c:v>0.74545454545454548</c:v>
                </c:pt>
                <c:pt idx="3">
                  <c:v>0.67272727272727273</c:v>
                </c:pt>
                <c:pt idx="4">
                  <c:v>0.6272727272727272</c:v>
                </c:pt>
                <c:pt idx="5">
                  <c:v>0.50909090909090904</c:v>
                </c:pt>
                <c:pt idx="6">
                  <c:v>0.38181818181818183</c:v>
                </c:pt>
                <c:pt idx="7">
                  <c:v>0.22727272727272729</c:v>
                </c:pt>
                <c:pt idx="8">
                  <c:v>0.13636363636363635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AD-4B3F-B77E-8431C0A0CF6D}"/>
            </c:ext>
          </c:extLst>
        </c:ser>
        <c:ser>
          <c:idx val="1"/>
          <c:order val="1"/>
          <c:tx>
            <c:v>Random</c:v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xVal>
            <c:numRef>
              <c:f>curves!$AP$4:$AP$5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curves!$AP$4:$AP$5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AD-4B3F-B77E-8431C0A0CF6D}"/>
            </c:ext>
          </c:extLst>
        </c:ser>
        <c:ser>
          <c:idx val="2"/>
          <c:order val="2"/>
          <c:tx>
            <c:v>Perfect</c:v>
          </c:tx>
          <c:spPr>
            <a:ln w="19050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ash"/>
              </a:ln>
              <a:effectLst/>
            </c:spPr>
          </c:marker>
          <c:xVal>
            <c:numRef>
              <c:f>curves!$AP$7:$AP$9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xVal>
          <c:yVal>
            <c:numRef>
              <c:f>curves!$AQ$7:$AQ$9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AD-4B3F-B77E-8431C0A0C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857680"/>
        <c:axId val="557499216"/>
      </c:scatterChart>
      <c:valAx>
        <c:axId val="613857680"/>
        <c:scaling>
          <c:orientation val="minMax"/>
          <c:max val="1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499216"/>
        <c:crosses val="autoZero"/>
        <c:crossBetween val="midCat"/>
      </c:valAx>
      <c:valAx>
        <c:axId val="557499216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857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Lorenz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ysDash"/>
              </a:ln>
              <a:effectLst/>
            </c:spPr>
          </c:marker>
          <c:xVal>
            <c:numRef>
              <c:f>curves!$V$2:$V$11</c:f>
              <c:numCache>
                <c:formatCode>0%</c:formatCode>
                <c:ptCount val="10"/>
                <c:pt idx="0">
                  <c:v>1</c:v>
                </c:pt>
                <c:pt idx="1">
                  <c:v>0.64857881136950901</c:v>
                </c:pt>
                <c:pt idx="2">
                  <c:v>0.53359173126614989</c:v>
                </c:pt>
                <c:pt idx="3">
                  <c:v>0.4547803617571059</c:v>
                </c:pt>
                <c:pt idx="4">
                  <c:v>0.38372093023255816</c:v>
                </c:pt>
                <c:pt idx="5">
                  <c:v>0.25322997416020676</c:v>
                </c:pt>
                <c:pt idx="6">
                  <c:v>0.16666666666666663</c:v>
                </c:pt>
                <c:pt idx="7">
                  <c:v>0.11627906976744184</c:v>
                </c:pt>
                <c:pt idx="8">
                  <c:v>4.6511627906976716E-2</c:v>
                </c:pt>
                <c:pt idx="9">
                  <c:v>0</c:v>
                </c:pt>
              </c:numCache>
            </c:numRef>
          </c:xVal>
          <c:yVal>
            <c:numRef>
              <c:f>curves!$W$2:$W$11</c:f>
              <c:numCache>
                <c:formatCode>0%</c:formatCode>
                <c:ptCount val="10"/>
                <c:pt idx="0">
                  <c:v>1</c:v>
                </c:pt>
                <c:pt idx="1">
                  <c:v>0.9263157894736842</c:v>
                </c:pt>
                <c:pt idx="2">
                  <c:v>0.87368421052631584</c:v>
                </c:pt>
                <c:pt idx="3">
                  <c:v>0.82807017543859651</c:v>
                </c:pt>
                <c:pt idx="4">
                  <c:v>0.76491228070175432</c:v>
                </c:pt>
                <c:pt idx="5">
                  <c:v>0.59649122807017552</c:v>
                </c:pt>
                <c:pt idx="6">
                  <c:v>0.43157894736842106</c:v>
                </c:pt>
                <c:pt idx="7">
                  <c:v>0.30877192982456136</c:v>
                </c:pt>
                <c:pt idx="8">
                  <c:v>0.1228070175438597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F8-4485-AB44-13A7672B1ADD}"/>
            </c:ext>
          </c:extLst>
        </c:ser>
        <c:ser>
          <c:idx val="1"/>
          <c:order val="1"/>
          <c:tx>
            <c:v>Random</c:v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xVal>
            <c:numRef>
              <c:f>curves!$AP$4:$AP$5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curves!$AP$4:$AP$5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F8-4485-AB44-13A7672B1ADD}"/>
            </c:ext>
          </c:extLst>
        </c:ser>
        <c:ser>
          <c:idx val="2"/>
          <c:order val="2"/>
          <c:tx>
            <c:v>Perfect</c:v>
          </c:tx>
          <c:spPr>
            <a:ln w="19050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ash"/>
              </a:ln>
              <a:effectLst/>
            </c:spPr>
          </c:marker>
          <c:xVal>
            <c:numRef>
              <c:f>curves!$CJ$7:$CJ$9</c:f>
              <c:numCache>
                <c:formatCode>General</c:formatCode>
                <c:ptCount val="3"/>
                <c:pt idx="0">
                  <c:v>0</c:v>
                </c:pt>
                <c:pt idx="1">
                  <c:v>0.36821705426356588</c:v>
                </c:pt>
                <c:pt idx="2">
                  <c:v>1</c:v>
                </c:pt>
              </c:numCache>
            </c:numRef>
          </c:xVal>
          <c:yVal>
            <c:numRef>
              <c:f>curves!$CK$7:$CK$9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F8-4485-AB44-13A7672B1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641008"/>
        <c:axId val="456640592"/>
      </c:scatterChart>
      <c:valAx>
        <c:axId val="45664100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640592"/>
        <c:crosses val="autoZero"/>
        <c:crossBetween val="midCat"/>
      </c:valAx>
      <c:valAx>
        <c:axId val="4566405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641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Model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ysDash"/>
              </a:ln>
              <a:effectLst/>
            </c:spPr>
          </c:marker>
          <c:xVal>
            <c:numRef>
              <c:f>curves!$V$2:$V$11</c:f>
              <c:numCache>
                <c:formatCode>0%</c:formatCode>
                <c:ptCount val="10"/>
                <c:pt idx="0">
                  <c:v>1</c:v>
                </c:pt>
                <c:pt idx="1">
                  <c:v>0.64857881136950901</c:v>
                </c:pt>
                <c:pt idx="2">
                  <c:v>0.53359173126614989</c:v>
                </c:pt>
                <c:pt idx="3">
                  <c:v>0.4547803617571059</c:v>
                </c:pt>
                <c:pt idx="4">
                  <c:v>0.38372093023255816</c:v>
                </c:pt>
                <c:pt idx="5">
                  <c:v>0.25322997416020676</c:v>
                </c:pt>
                <c:pt idx="6">
                  <c:v>0.16666666666666663</c:v>
                </c:pt>
                <c:pt idx="7">
                  <c:v>0.11627906976744184</c:v>
                </c:pt>
                <c:pt idx="8">
                  <c:v>4.6511627906976716E-2</c:v>
                </c:pt>
                <c:pt idx="9">
                  <c:v>0</c:v>
                </c:pt>
              </c:numCache>
            </c:numRef>
          </c:xVal>
          <c:yVal>
            <c:numRef>
              <c:f>curves!$W$2:$W$11</c:f>
              <c:numCache>
                <c:formatCode>0%</c:formatCode>
                <c:ptCount val="10"/>
                <c:pt idx="0">
                  <c:v>1</c:v>
                </c:pt>
                <c:pt idx="1">
                  <c:v>0.9263157894736842</c:v>
                </c:pt>
                <c:pt idx="2">
                  <c:v>0.87368421052631584</c:v>
                </c:pt>
                <c:pt idx="3">
                  <c:v>0.82807017543859651</c:v>
                </c:pt>
                <c:pt idx="4">
                  <c:v>0.76491228070175432</c:v>
                </c:pt>
                <c:pt idx="5">
                  <c:v>0.59649122807017552</c:v>
                </c:pt>
                <c:pt idx="6">
                  <c:v>0.43157894736842106</c:v>
                </c:pt>
                <c:pt idx="7">
                  <c:v>0.30877192982456136</c:v>
                </c:pt>
                <c:pt idx="8">
                  <c:v>0.1228070175438597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94-43B0-8411-57F00CC31E8E}"/>
            </c:ext>
          </c:extLst>
        </c:ser>
        <c:ser>
          <c:idx val="1"/>
          <c:order val="1"/>
          <c:tx>
            <c:v>Random</c:v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xVal>
            <c:numRef>
              <c:f>curves!$CJ$4:$CJ$5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curves!$CK$4:$CK$5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94-43B0-8411-57F00CC31E8E}"/>
            </c:ext>
          </c:extLst>
        </c:ser>
        <c:ser>
          <c:idx val="2"/>
          <c:order val="2"/>
          <c:tx>
            <c:v>Perfect</c:v>
          </c:tx>
          <c:spPr>
            <a:ln w="19050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ash"/>
              </a:ln>
              <a:effectLst/>
            </c:spPr>
          </c:marker>
          <c:xVal>
            <c:numRef>
              <c:f>curves!$CJ$7:$CJ$9</c:f>
              <c:numCache>
                <c:formatCode>General</c:formatCode>
                <c:ptCount val="3"/>
                <c:pt idx="0">
                  <c:v>0</c:v>
                </c:pt>
                <c:pt idx="1">
                  <c:v>0.36821705426356588</c:v>
                </c:pt>
                <c:pt idx="2">
                  <c:v>1</c:v>
                </c:pt>
              </c:numCache>
            </c:numRef>
          </c:xVal>
          <c:yVal>
            <c:numRef>
              <c:f>curves!$CK$7:$CK$9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194-43B0-8411-57F00CC31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537056"/>
        <c:axId val="518536224"/>
      </c:scatterChart>
      <c:valAx>
        <c:axId val="518537056"/>
        <c:scaling>
          <c:orientation val="minMax"/>
          <c:max val="1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536224"/>
        <c:crosses val="autoZero"/>
        <c:crossBetween val="midCat"/>
      </c:valAx>
      <c:valAx>
        <c:axId val="518536224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537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Model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ysDash"/>
              </a:ln>
              <a:effectLst/>
            </c:spPr>
          </c:marker>
          <c:xVal>
            <c:numRef>
              <c:f>curves!$V$19:$V$28</c:f>
              <c:numCache>
                <c:formatCode>0%</c:formatCode>
                <c:ptCount val="10"/>
                <c:pt idx="0">
                  <c:v>1</c:v>
                </c:pt>
                <c:pt idx="1">
                  <c:v>0.63076923076923075</c:v>
                </c:pt>
                <c:pt idx="2">
                  <c:v>0.55769230769230771</c:v>
                </c:pt>
                <c:pt idx="3">
                  <c:v>0.45769230769230773</c:v>
                </c:pt>
                <c:pt idx="4">
                  <c:v>0.39230769230769236</c:v>
                </c:pt>
                <c:pt idx="5">
                  <c:v>0.25769230769230766</c:v>
                </c:pt>
                <c:pt idx="6">
                  <c:v>0.11153846153846159</c:v>
                </c:pt>
                <c:pt idx="7">
                  <c:v>8.0769230769230815E-2</c:v>
                </c:pt>
                <c:pt idx="8">
                  <c:v>3.8461538461538436E-2</c:v>
                </c:pt>
                <c:pt idx="9">
                  <c:v>0</c:v>
                </c:pt>
              </c:numCache>
            </c:numRef>
          </c:xVal>
          <c:yVal>
            <c:numRef>
              <c:f>curves!$W$19:$W$28</c:f>
              <c:numCache>
                <c:formatCode>0%</c:formatCode>
                <c:ptCount val="10"/>
                <c:pt idx="0">
                  <c:v>1</c:v>
                </c:pt>
                <c:pt idx="1">
                  <c:v>0.88571428571428568</c:v>
                </c:pt>
                <c:pt idx="2">
                  <c:v>0.84761904761904761</c:v>
                </c:pt>
                <c:pt idx="3">
                  <c:v>0.79047619047619044</c:v>
                </c:pt>
                <c:pt idx="4">
                  <c:v>0.72380952380952379</c:v>
                </c:pt>
                <c:pt idx="5">
                  <c:v>0.52380952380952384</c:v>
                </c:pt>
                <c:pt idx="6">
                  <c:v>0.26666666666666672</c:v>
                </c:pt>
                <c:pt idx="7">
                  <c:v>0.19999999999999996</c:v>
                </c:pt>
                <c:pt idx="8">
                  <c:v>9.5238095238095233E-2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82-4B78-A4A9-161E5D947EA9}"/>
            </c:ext>
          </c:extLst>
        </c:ser>
        <c:ser>
          <c:idx val="1"/>
          <c:order val="1"/>
          <c:tx>
            <c:v>Random</c:v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xVal>
            <c:numRef>
              <c:f>curves!$CJ$4:$CJ$5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curves!$CK$4:$CK$5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82-4B78-A4A9-161E5D947EA9}"/>
            </c:ext>
          </c:extLst>
        </c:ser>
        <c:ser>
          <c:idx val="2"/>
          <c:order val="2"/>
          <c:tx>
            <c:v>Perfect</c:v>
          </c:tx>
          <c:spPr>
            <a:ln w="19050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ash"/>
              </a:ln>
              <a:effectLst/>
            </c:spPr>
          </c:marker>
          <c:xVal>
            <c:numRef>
              <c:f>curves!$CJ$11:$CJ$13</c:f>
              <c:numCache>
                <c:formatCode>General</c:formatCode>
                <c:ptCount val="3"/>
                <c:pt idx="0">
                  <c:v>0</c:v>
                </c:pt>
                <c:pt idx="1">
                  <c:v>0.40384615384615385</c:v>
                </c:pt>
                <c:pt idx="2">
                  <c:v>1</c:v>
                </c:pt>
              </c:numCache>
            </c:numRef>
          </c:xVal>
          <c:yVal>
            <c:numRef>
              <c:f>curves!$CK$7:$CK$9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82-4B78-A4A9-161E5D947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537056"/>
        <c:axId val="518536224"/>
      </c:scatterChart>
      <c:valAx>
        <c:axId val="518537056"/>
        <c:scaling>
          <c:orientation val="minMax"/>
          <c:max val="1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536224"/>
        <c:crosses val="autoZero"/>
        <c:crossBetween val="midCat"/>
      </c:valAx>
      <c:valAx>
        <c:axId val="518536224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537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Model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ysDash"/>
              </a:ln>
              <a:effectLst/>
            </c:spPr>
          </c:marker>
          <c:xVal>
            <c:numRef>
              <c:f>curves!$V$36:$V$45</c:f>
              <c:numCache>
                <c:formatCode>0%</c:formatCode>
                <c:ptCount val="10"/>
                <c:pt idx="0">
                  <c:v>1</c:v>
                </c:pt>
                <c:pt idx="1">
                  <c:v>0.63636363636363635</c:v>
                </c:pt>
                <c:pt idx="2">
                  <c:v>0.51636363636363636</c:v>
                </c:pt>
                <c:pt idx="3">
                  <c:v>0.41454545454545455</c:v>
                </c:pt>
                <c:pt idx="4">
                  <c:v>0.35636363636363633</c:v>
                </c:pt>
                <c:pt idx="5">
                  <c:v>0.23272727272727278</c:v>
                </c:pt>
                <c:pt idx="6">
                  <c:v>0.16000000000000003</c:v>
                </c:pt>
                <c:pt idx="7">
                  <c:v>9.8181818181818148E-2</c:v>
                </c:pt>
                <c:pt idx="8">
                  <c:v>5.8181818181818223E-2</c:v>
                </c:pt>
                <c:pt idx="9">
                  <c:v>0</c:v>
                </c:pt>
              </c:numCache>
            </c:numRef>
          </c:xVal>
          <c:yVal>
            <c:numRef>
              <c:f>curves!$W$36:$W$45</c:f>
              <c:numCache>
                <c:formatCode>0%</c:formatCode>
                <c:ptCount val="10"/>
                <c:pt idx="0">
                  <c:v>1</c:v>
                </c:pt>
                <c:pt idx="1">
                  <c:v>0.80909090909090908</c:v>
                </c:pt>
                <c:pt idx="2">
                  <c:v>0.74545454545454548</c:v>
                </c:pt>
                <c:pt idx="3">
                  <c:v>0.67272727272727273</c:v>
                </c:pt>
                <c:pt idx="4">
                  <c:v>0.6272727272727272</c:v>
                </c:pt>
                <c:pt idx="5">
                  <c:v>0.50909090909090904</c:v>
                </c:pt>
                <c:pt idx="6">
                  <c:v>0.38181818181818183</c:v>
                </c:pt>
                <c:pt idx="7">
                  <c:v>0.22727272727272729</c:v>
                </c:pt>
                <c:pt idx="8">
                  <c:v>0.13636363636363635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67-49B0-9D94-11978A810A0F}"/>
            </c:ext>
          </c:extLst>
        </c:ser>
        <c:ser>
          <c:idx val="1"/>
          <c:order val="1"/>
          <c:tx>
            <c:v>Random</c:v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xVal>
            <c:numRef>
              <c:f>curves!$CJ$4:$CJ$5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curves!$CK$4:$CK$5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67-49B0-9D94-11978A810A0F}"/>
            </c:ext>
          </c:extLst>
        </c:ser>
        <c:ser>
          <c:idx val="2"/>
          <c:order val="2"/>
          <c:tx>
            <c:v>Perfect</c:v>
          </c:tx>
          <c:spPr>
            <a:ln w="19050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ash"/>
              </a:ln>
              <a:effectLst/>
            </c:spPr>
          </c:marker>
          <c:xVal>
            <c:numRef>
              <c:f>curves!$CJ$15:$CJ$17</c:f>
              <c:numCache>
                <c:formatCode>General</c:formatCode>
                <c:ptCount val="3"/>
                <c:pt idx="0">
                  <c:v>0</c:v>
                </c:pt>
                <c:pt idx="1">
                  <c:v>0.4</c:v>
                </c:pt>
                <c:pt idx="2">
                  <c:v>1</c:v>
                </c:pt>
              </c:numCache>
            </c:numRef>
          </c:xVal>
          <c:yVal>
            <c:numRef>
              <c:f>curves!$CK$7:$CK$9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67-49B0-9D94-11978A810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537056"/>
        <c:axId val="518536224"/>
      </c:scatterChart>
      <c:valAx>
        <c:axId val="518537056"/>
        <c:scaling>
          <c:orientation val="minMax"/>
          <c:max val="1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536224"/>
        <c:crosses val="autoZero"/>
        <c:crossBetween val="midCat"/>
      </c:valAx>
      <c:valAx>
        <c:axId val="518536224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537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population!$G$14</c:f>
              <c:strCache>
                <c:ptCount val="1"/>
                <c:pt idx="0">
                  <c:v>dC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population!$A$15:$A$23</c:f>
              <c:strCache>
                <c:ptCount val="9"/>
                <c:pt idx="0">
                  <c:v>385-440</c:v>
                </c:pt>
                <c:pt idx="1">
                  <c:v>441-460</c:v>
                </c:pt>
                <c:pt idx="2">
                  <c:v>461-480</c:v>
                </c:pt>
                <c:pt idx="3">
                  <c:v>481-500</c:v>
                </c:pt>
                <c:pt idx="4">
                  <c:v>500-521</c:v>
                </c:pt>
                <c:pt idx="5">
                  <c:v>521-540</c:v>
                </c:pt>
                <c:pt idx="6">
                  <c:v>541-560</c:v>
                </c:pt>
                <c:pt idx="7">
                  <c:v>561-580</c:v>
                </c:pt>
                <c:pt idx="8">
                  <c:v>581-633</c:v>
                </c:pt>
              </c:strCache>
            </c:strRef>
          </c:cat>
          <c:val>
            <c:numRef>
              <c:f>population!$G$15:$G$23</c:f>
              <c:numCache>
                <c:formatCode>0%</c:formatCode>
                <c:ptCount val="9"/>
                <c:pt idx="0">
                  <c:v>0.14285714285714285</c:v>
                </c:pt>
                <c:pt idx="1">
                  <c:v>8.1632653061224483E-2</c:v>
                </c:pt>
                <c:pt idx="2">
                  <c:v>0.12244897959183673</c:v>
                </c:pt>
                <c:pt idx="3">
                  <c:v>8.1632653061224483E-2</c:v>
                </c:pt>
                <c:pt idx="4">
                  <c:v>0.12244897959183673</c:v>
                </c:pt>
                <c:pt idx="5">
                  <c:v>0.22448979591836735</c:v>
                </c:pt>
                <c:pt idx="6">
                  <c:v>4.0816326530612242E-2</c:v>
                </c:pt>
                <c:pt idx="7">
                  <c:v>6.1224489795918366E-2</c:v>
                </c:pt>
                <c:pt idx="8">
                  <c:v>0.12244897959183673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2B-4201-B178-E838FCB65F7C}"/>
            </c:ext>
          </c:extLst>
        </c:ser>
        <c:ser>
          <c:idx val="1"/>
          <c:order val="1"/>
          <c:tx>
            <c:strRef>
              <c:f>population!$H$14</c:f>
              <c:strCache>
                <c:ptCount val="1"/>
                <c:pt idx="0">
                  <c:v>dQ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population!$A$15:$A$23</c:f>
              <c:strCache>
                <c:ptCount val="9"/>
                <c:pt idx="0">
                  <c:v>385-440</c:v>
                </c:pt>
                <c:pt idx="1">
                  <c:v>441-460</c:v>
                </c:pt>
                <c:pt idx="2">
                  <c:v>461-480</c:v>
                </c:pt>
                <c:pt idx="3">
                  <c:v>481-500</c:v>
                </c:pt>
                <c:pt idx="4">
                  <c:v>500-521</c:v>
                </c:pt>
                <c:pt idx="5">
                  <c:v>521-540</c:v>
                </c:pt>
                <c:pt idx="6">
                  <c:v>541-560</c:v>
                </c:pt>
                <c:pt idx="7">
                  <c:v>561-580</c:v>
                </c:pt>
                <c:pt idx="8">
                  <c:v>581-633</c:v>
                </c:pt>
              </c:strCache>
            </c:strRef>
          </c:cat>
          <c:val>
            <c:numRef>
              <c:f>population!$H$15:$H$23</c:f>
              <c:numCache>
                <c:formatCode>0%</c:formatCode>
                <c:ptCount val="9"/>
                <c:pt idx="0">
                  <c:v>0.34782608695652173</c:v>
                </c:pt>
                <c:pt idx="1">
                  <c:v>0.13043478260869565</c:v>
                </c:pt>
                <c:pt idx="2">
                  <c:v>4.3478260869565216E-2</c:v>
                </c:pt>
                <c:pt idx="3">
                  <c:v>0</c:v>
                </c:pt>
                <c:pt idx="4">
                  <c:v>0.30434782608695654</c:v>
                </c:pt>
                <c:pt idx="5">
                  <c:v>0.17391304347826086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2B-4201-B178-E838FCB65F7C}"/>
            </c:ext>
          </c:extLst>
        </c:ser>
        <c:ser>
          <c:idx val="2"/>
          <c:order val="2"/>
          <c:tx>
            <c:strRef>
              <c:f>population!$I$14</c:f>
              <c:strCache>
                <c:ptCount val="1"/>
                <c:pt idx="0">
                  <c:v>dS, blank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population!$A$15:$A$23</c:f>
              <c:strCache>
                <c:ptCount val="9"/>
                <c:pt idx="0">
                  <c:v>385-440</c:v>
                </c:pt>
                <c:pt idx="1">
                  <c:v>441-460</c:v>
                </c:pt>
                <c:pt idx="2">
                  <c:v>461-480</c:v>
                </c:pt>
                <c:pt idx="3">
                  <c:v>481-500</c:v>
                </c:pt>
                <c:pt idx="4">
                  <c:v>500-521</c:v>
                </c:pt>
                <c:pt idx="5">
                  <c:v>521-540</c:v>
                </c:pt>
                <c:pt idx="6">
                  <c:v>541-560</c:v>
                </c:pt>
                <c:pt idx="7">
                  <c:v>561-580</c:v>
                </c:pt>
                <c:pt idx="8">
                  <c:v>581-633</c:v>
                </c:pt>
              </c:strCache>
            </c:strRef>
          </c:cat>
          <c:val>
            <c:numRef>
              <c:f>population!$I$15:$I$23</c:f>
              <c:numCache>
                <c:formatCode>0%</c:formatCode>
                <c:ptCount val="9"/>
                <c:pt idx="0">
                  <c:v>0.43085106382978722</c:v>
                </c:pt>
                <c:pt idx="1">
                  <c:v>6.3829787234042548E-2</c:v>
                </c:pt>
                <c:pt idx="2">
                  <c:v>0.10106382978723404</c:v>
                </c:pt>
                <c:pt idx="3">
                  <c:v>6.9148936170212769E-2</c:v>
                </c:pt>
                <c:pt idx="4">
                  <c:v>0.11702127659574468</c:v>
                </c:pt>
                <c:pt idx="5">
                  <c:v>0.12234042553191489</c:v>
                </c:pt>
                <c:pt idx="6">
                  <c:v>3.1914893617021274E-2</c:v>
                </c:pt>
                <c:pt idx="7">
                  <c:v>4.2553191489361701E-2</c:v>
                </c:pt>
                <c:pt idx="8">
                  <c:v>2.1276595744680851E-2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2B-4201-B178-E838FCB65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5978416"/>
        <c:axId val="485977584"/>
      </c:barChart>
      <c:catAx>
        <c:axId val="48597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977584"/>
        <c:crosses val="autoZero"/>
        <c:auto val="1"/>
        <c:lblAlgn val="ctr"/>
        <c:lblOffset val="100"/>
        <c:noMultiLvlLbl val="0"/>
      </c:catAx>
      <c:valAx>
        <c:axId val="48597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97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population!$S$27</c:f>
              <c:strCache>
                <c:ptCount val="1"/>
                <c:pt idx="0">
                  <c:v>dBlank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population!$A$28:$A$36</c:f>
              <c:strCache>
                <c:ptCount val="9"/>
                <c:pt idx="0">
                  <c:v>385-440</c:v>
                </c:pt>
                <c:pt idx="1">
                  <c:v>441-460</c:v>
                </c:pt>
                <c:pt idx="2">
                  <c:v>461-480</c:v>
                </c:pt>
                <c:pt idx="3">
                  <c:v>481-500</c:v>
                </c:pt>
                <c:pt idx="4">
                  <c:v>500-521</c:v>
                </c:pt>
                <c:pt idx="5">
                  <c:v>521-540</c:v>
                </c:pt>
                <c:pt idx="6">
                  <c:v>541-560</c:v>
                </c:pt>
                <c:pt idx="7">
                  <c:v>561-580</c:v>
                </c:pt>
                <c:pt idx="8">
                  <c:v>581-633</c:v>
                </c:pt>
              </c:strCache>
            </c:strRef>
          </c:cat>
          <c:val>
            <c:numRef>
              <c:f>population!$S$28:$S$36</c:f>
              <c:numCache>
                <c:formatCode>0%</c:formatCode>
                <c:ptCount val="9"/>
                <c:pt idx="0">
                  <c:v>0.57894736842105265</c:v>
                </c:pt>
                <c:pt idx="1">
                  <c:v>6.5789473684210523E-2</c:v>
                </c:pt>
                <c:pt idx="2">
                  <c:v>5.921052631578947E-2</c:v>
                </c:pt>
                <c:pt idx="3">
                  <c:v>3.2894736842105261E-2</c:v>
                </c:pt>
                <c:pt idx="4">
                  <c:v>0.16447368421052633</c:v>
                </c:pt>
                <c:pt idx="5">
                  <c:v>6.5789473684210523E-2</c:v>
                </c:pt>
                <c:pt idx="6">
                  <c:v>1.3157894736842105E-2</c:v>
                </c:pt>
                <c:pt idx="7">
                  <c:v>1.3157894736842105E-2</c:v>
                </c:pt>
                <c:pt idx="8">
                  <c:v>6.5789473684210523E-3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11-436B-8A66-EE64F94670EC}"/>
            </c:ext>
          </c:extLst>
        </c:ser>
        <c:ser>
          <c:idx val="1"/>
          <c:order val="1"/>
          <c:tx>
            <c:strRef>
              <c:f>population!$T$27</c:f>
              <c:strCache>
                <c:ptCount val="1"/>
                <c:pt idx="0">
                  <c:v>dNBlank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population!$A$28:$A$36</c:f>
              <c:strCache>
                <c:ptCount val="9"/>
                <c:pt idx="0">
                  <c:v>385-440</c:v>
                </c:pt>
                <c:pt idx="1">
                  <c:v>441-460</c:v>
                </c:pt>
                <c:pt idx="2">
                  <c:v>461-480</c:v>
                </c:pt>
                <c:pt idx="3">
                  <c:v>481-500</c:v>
                </c:pt>
                <c:pt idx="4">
                  <c:v>500-521</c:v>
                </c:pt>
                <c:pt idx="5">
                  <c:v>521-540</c:v>
                </c:pt>
                <c:pt idx="6">
                  <c:v>541-560</c:v>
                </c:pt>
                <c:pt idx="7">
                  <c:v>561-580</c:v>
                </c:pt>
                <c:pt idx="8">
                  <c:v>581-633</c:v>
                </c:pt>
              </c:strCache>
            </c:strRef>
          </c:cat>
          <c:val>
            <c:numRef>
              <c:f>population!$T$28:$T$36</c:f>
              <c:numCache>
                <c:formatCode>0%</c:formatCode>
                <c:ptCount val="9"/>
                <c:pt idx="0">
                  <c:v>7.407407407407407E-2</c:v>
                </c:pt>
                <c:pt idx="1">
                  <c:v>8.3333333333333329E-2</c:v>
                </c:pt>
                <c:pt idx="2">
                  <c:v>0.15740740740740741</c:v>
                </c:pt>
                <c:pt idx="3">
                  <c:v>0.1111111111111111</c:v>
                </c:pt>
                <c:pt idx="4">
                  <c:v>9.2592592592592587E-2</c:v>
                </c:pt>
                <c:pt idx="5">
                  <c:v>0.25925925925925924</c:v>
                </c:pt>
                <c:pt idx="6">
                  <c:v>5.5555555555555552E-2</c:v>
                </c:pt>
                <c:pt idx="7">
                  <c:v>8.3333333333333329E-2</c:v>
                </c:pt>
                <c:pt idx="8">
                  <c:v>8.3333333333333329E-2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11-436B-8A66-EE64F9467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7276848"/>
        <c:axId val="487276432"/>
      </c:barChart>
      <c:catAx>
        <c:axId val="48727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276432"/>
        <c:crosses val="autoZero"/>
        <c:auto val="1"/>
        <c:lblAlgn val="ctr"/>
        <c:lblOffset val="100"/>
        <c:noMultiLvlLbl val="0"/>
      </c:catAx>
      <c:valAx>
        <c:axId val="48727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27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population!$F$1</c:f>
              <c:strCache>
                <c:ptCount val="1"/>
                <c:pt idx="0">
                  <c:v>dFemale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population!$A$2:$A$10</c:f>
              <c:strCache>
                <c:ptCount val="9"/>
                <c:pt idx="0">
                  <c:v>385-440</c:v>
                </c:pt>
                <c:pt idx="1">
                  <c:v>441-460</c:v>
                </c:pt>
                <c:pt idx="2">
                  <c:v>461-480</c:v>
                </c:pt>
                <c:pt idx="3">
                  <c:v>481-500</c:v>
                </c:pt>
                <c:pt idx="4">
                  <c:v>500-521</c:v>
                </c:pt>
                <c:pt idx="5">
                  <c:v>521-540</c:v>
                </c:pt>
                <c:pt idx="6">
                  <c:v>541-560</c:v>
                </c:pt>
                <c:pt idx="7">
                  <c:v>561-580</c:v>
                </c:pt>
                <c:pt idx="8">
                  <c:v>581-633</c:v>
                </c:pt>
              </c:strCache>
            </c:strRef>
          </c:cat>
          <c:val>
            <c:numRef>
              <c:f>population!$F$2:$F$10</c:f>
              <c:numCache>
                <c:formatCode>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2.197802197802198E-2</c:v>
                </c:pt>
                <c:pt idx="3">
                  <c:v>4.3956043956043959E-2</c:v>
                </c:pt>
                <c:pt idx="4">
                  <c:v>0.2967032967032967</c:v>
                </c:pt>
                <c:pt idx="5">
                  <c:v>0.32967032967032966</c:v>
                </c:pt>
                <c:pt idx="6">
                  <c:v>7.6923076923076927E-2</c:v>
                </c:pt>
                <c:pt idx="7">
                  <c:v>0.12087912087912088</c:v>
                </c:pt>
                <c:pt idx="8">
                  <c:v>0.10989010989010989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C9-49B6-9F9A-242643175913}"/>
            </c:ext>
          </c:extLst>
        </c:ser>
        <c:ser>
          <c:idx val="1"/>
          <c:order val="1"/>
          <c:tx>
            <c:strRef>
              <c:f>population!$G$1</c:f>
              <c:strCache>
                <c:ptCount val="1"/>
                <c:pt idx="0">
                  <c:v>dMale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population!$A$2:$A$10</c:f>
              <c:strCache>
                <c:ptCount val="9"/>
                <c:pt idx="0">
                  <c:v>385-440</c:v>
                </c:pt>
                <c:pt idx="1">
                  <c:v>441-460</c:v>
                </c:pt>
                <c:pt idx="2">
                  <c:v>461-480</c:v>
                </c:pt>
                <c:pt idx="3">
                  <c:v>481-500</c:v>
                </c:pt>
                <c:pt idx="4">
                  <c:v>500-521</c:v>
                </c:pt>
                <c:pt idx="5">
                  <c:v>521-540</c:v>
                </c:pt>
                <c:pt idx="6">
                  <c:v>541-560</c:v>
                </c:pt>
                <c:pt idx="7">
                  <c:v>561-580</c:v>
                </c:pt>
                <c:pt idx="8">
                  <c:v>581-633</c:v>
                </c:pt>
              </c:strCache>
            </c:strRef>
          </c:cat>
          <c:val>
            <c:numRef>
              <c:f>population!$G$2:$G$10</c:f>
              <c:numCache>
                <c:formatCode>0%</c:formatCode>
                <c:ptCount val="9"/>
                <c:pt idx="0">
                  <c:v>0.56804733727810652</c:v>
                </c:pt>
                <c:pt idx="1">
                  <c:v>0.11242603550295859</c:v>
                </c:pt>
                <c:pt idx="2">
                  <c:v>0.14201183431952663</c:v>
                </c:pt>
                <c:pt idx="3">
                  <c:v>7.6923076923076927E-2</c:v>
                </c:pt>
                <c:pt idx="4">
                  <c:v>4.7337278106508875E-2</c:v>
                </c:pt>
                <c:pt idx="5">
                  <c:v>4.7337278106508875E-2</c:v>
                </c:pt>
                <c:pt idx="6">
                  <c:v>5.9171597633136093E-3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C9-49B6-9F9A-242643175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1553376"/>
        <c:axId val="511552544"/>
      </c:barChart>
      <c:catAx>
        <c:axId val="51155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552544"/>
        <c:crosses val="autoZero"/>
        <c:auto val="1"/>
        <c:lblAlgn val="ctr"/>
        <c:lblOffset val="100"/>
        <c:noMultiLvlLbl val="0"/>
      </c:catAx>
      <c:valAx>
        <c:axId val="51155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55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population!$A$64</c:f>
              <c:strCache>
                <c:ptCount val="1"/>
                <c:pt idx="0">
                  <c:v>Average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population!$B$54:$I$54</c:f>
              <c:strCache>
                <c:ptCount val="8"/>
                <c:pt idx="0">
                  <c:v>female</c:v>
                </c:pt>
                <c:pt idx="1">
                  <c:v>male</c:v>
                </c:pt>
                <c:pt idx="2">
                  <c:v>C</c:v>
                </c:pt>
                <c:pt idx="3">
                  <c:v>Q</c:v>
                </c:pt>
                <c:pt idx="4">
                  <c:v>S, blank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</c:strCache>
            </c:strRef>
          </c:cat>
          <c:val>
            <c:numRef>
              <c:f>population!$B$64:$I$64</c:f>
              <c:numCache>
                <c:formatCode>0</c:formatCode>
                <c:ptCount val="8"/>
                <c:pt idx="0">
                  <c:v>534.74725274725279</c:v>
                </c:pt>
                <c:pt idx="1">
                  <c:v>448.61538461538464</c:v>
                </c:pt>
                <c:pt idx="2">
                  <c:v>508.28571428571428</c:v>
                </c:pt>
                <c:pt idx="3">
                  <c:v>471</c:v>
                </c:pt>
                <c:pt idx="4">
                  <c:v>472.0159574468085</c:v>
                </c:pt>
                <c:pt idx="5">
                  <c:v>522.33823529411768</c:v>
                </c:pt>
                <c:pt idx="6">
                  <c:v>493.59183673469386</c:v>
                </c:pt>
                <c:pt idx="7">
                  <c:v>452.95804195804197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98-48F2-9569-09F9D1B14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4"/>
        <c:axId val="613968688"/>
        <c:axId val="613969104"/>
      </c:barChart>
      <c:lineChart>
        <c:grouping val="standard"/>
        <c:varyColors val="0"/>
        <c:ser>
          <c:idx val="1"/>
          <c:order val="1"/>
          <c:tx>
            <c:v>Average Score</c:v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Lbls>
            <c:dLbl>
              <c:idx val="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A98-48F2-9569-09F9D1B14F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population!$B$65:$J$65</c:f>
              <c:numCache>
                <c:formatCode>General</c:formatCode>
                <c:ptCount val="9"/>
                <c:pt idx="0">
                  <c:v>478.76153846153846</c:v>
                </c:pt>
                <c:pt idx="1">
                  <c:v>478.76153846153846</c:v>
                </c:pt>
                <c:pt idx="2">
                  <c:v>478.76153846153846</c:v>
                </c:pt>
                <c:pt idx="3">
                  <c:v>478.76153846153846</c:v>
                </c:pt>
                <c:pt idx="4">
                  <c:v>478.76153846153846</c:v>
                </c:pt>
                <c:pt idx="5">
                  <c:v>478.76153846153846</c:v>
                </c:pt>
                <c:pt idx="6">
                  <c:v>478.76153846153846</c:v>
                </c:pt>
                <c:pt idx="7">
                  <c:v>478.76153846153846</c:v>
                </c:pt>
                <c:pt idx="8" formatCode="0">
                  <c:v>478.76153846153846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98-48F2-9569-09F9D1B14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968688"/>
        <c:axId val="613969104"/>
      </c:lineChart>
      <c:catAx>
        <c:axId val="61396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969104"/>
        <c:crosses val="autoZero"/>
        <c:auto val="1"/>
        <c:lblAlgn val="ctr"/>
        <c:lblOffset val="100"/>
        <c:noMultiLvlLbl val="0"/>
      </c:catAx>
      <c:valAx>
        <c:axId val="6139691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968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4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0</xdr:colOff>
      <xdr:row>18</xdr:row>
      <xdr:rowOff>0</xdr:rowOff>
    </xdr:from>
    <xdr:to>
      <xdr:col>33</xdr:col>
      <xdr:colOff>426153</xdr:colOff>
      <xdr:row>21</xdr:row>
      <xdr:rowOff>90488</xdr:rowOff>
    </xdr:to>
    <xdr:pic>
      <xdr:nvPicPr>
        <xdr:cNvPr id="2" name="Picture 1" descr="credit scoring model scorecard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18429" y="3429000"/>
          <a:ext cx="3991224" cy="6619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244928</xdr:colOff>
      <xdr:row>0</xdr:row>
      <xdr:rowOff>131988</xdr:rowOff>
    </xdr:from>
    <xdr:to>
      <xdr:col>31</xdr:col>
      <xdr:colOff>530678</xdr:colOff>
      <xdr:row>15</xdr:row>
      <xdr:rowOff>17688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81643</xdr:colOff>
      <xdr:row>0</xdr:row>
      <xdr:rowOff>118381</xdr:rowOff>
    </xdr:from>
    <xdr:to>
      <xdr:col>39</xdr:col>
      <xdr:colOff>367393</xdr:colOff>
      <xdr:row>15</xdr:row>
      <xdr:rowOff>4081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231321</xdr:colOff>
      <xdr:row>15</xdr:row>
      <xdr:rowOff>131988</xdr:rowOff>
    </xdr:from>
    <xdr:to>
      <xdr:col>31</xdr:col>
      <xdr:colOff>517071</xdr:colOff>
      <xdr:row>30</xdr:row>
      <xdr:rowOff>17688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40821</xdr:colOff>
      <xdr:row>15</xdr:row>
      <xdr:rowOff>118381</xdr:rowOff>
    </xdr:from>
    <xdr:to>
      <xdr:col>39</xdr:col>
      <xdr:colOff>326571</xdr:colOff>
      <xdr:row>30</xdr:row>
      <xdr:rowOff>4081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40821</xdr:colOff>
      <xdr:row>31</xdr:row>
      <xdr:rowOff>91167</xdr:rowOff>
    </xdr:from>
    <xdr:to>
      <xdr:col>39</xdr:col>
      <xdr:colOff>326571</xdr:colOff>
      <xdr:row>45</xdr:row>
      <xdr:rowOff>167367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285749</xdr:colOff>
      <xdr:row>31</xdr:row>
      <xdr:rowOff>104773</xdr:rowOff>
    </xdr:from>
    <xdr:to>
      <xdr:col>31</xdr:col>
      <xdr:colOff>571499</xdr:colOff>
      <xdr:row>45</xdr:row>
      <xdr:rowOff>180973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42</xdr:col>
      <xdr:colOff>0</xdr:colOff>
      <xdr:row>15</xdr:row>
      <xdr:rowOff>0</xdr:rowOff>
    </xdr:from>
    <xdr:to>
      <xdr:col>49</xdr:col>
      <xdr:colOff>129886</xdr:colOff>
      <xdr:row>29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49</xdr:col>
      <xdr:colOff>225137</xdr:colOff>
      <xdr:row>15</xdr:row>
      <xdr:rowOff>51955</xdr:rowOff>
    </xdr:from>
    <xdr:to>
      <xdr:col>56</xdr:col>
      <xdr:colOff>510886</xdr:colOff>
      <xdr:row>29</xdr:row>
      <xdr:rowOff>128155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58</xdr:col>
      <xdr:colOff>0</xdr:colOff>
      <xdr:row>15</xdr:row>
      <xdr:rowOff>0</xdr:rowOff>
    </xdr:from>
    <xdr:to>
      <xdr:col>65</xdr:col>
      <xdr:colOff>285750</xdr:colOff>
      <xdr:row>29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66</xdr:col>
      <xdr:colOff>510885</xdr:colOff>
      <xdr:row>15</xdr:row>
      <xdr:rowOff>22512</xdr:rowOff>
    </xdr:from>
    <xdr:to>
      <xdr:col>74</xdr:col>
      <xdr:colOff>233795</xdr:colOff>
      <xdr:row>23</xdr:row>
      <xdr:rowOff>163286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42</xdr:col>
      <xdr:colOff>0</xdr:colOff>
      <xdr:row>30</xdr:row>
      <xdr:rowOff>0</xdr:rowOff>
    </xdr:from>
    <xdr:to>
      <xdr:col>49</xdr:col>
      <xdr:colOff>129886</xdr:colOff>
      <xdr:row>44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49</xdr:col>
      <xdr:colOff>277092</xdr:colOff>
      <xdr:row>30</xdr:row>
      <xdr:rowOff>51954</xdr:rowOff>
    </xdr:from>
    <xdr:to>
      <xdr:col>56</xdr:col>
      <xdr:colOff>562841</xdr:colOff>
      <xdr:row>44</xdr:row>
      <xdr:rowOff>128154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121228</xdr:colOff>
      <xdr:row>30</xdr:row>
      <xdr:rowOff>51955</xdr:rowOff>
    </xdr:from>
    <xdr:to>
      <xdr:col>64</xdr:col>
      <xdr:colOff>406977</xdr:colOff>
      <xdr:row>44</xdr:row>
      <xdr:rowOff>128155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79</xdr:col>
      <xdr:colOff>0</xdr:colOff>
      <xdr:row>1</xdr:row>
      <xdr:rowOff>0</xdr:rowOff>
    </xdr:from>
    <xdr:to>
      <xdr:col>86</xdr:col>
      <xdr:colOff>285750</xdr:colOff>
      <xdr:row>15</xdr:row>
      <xdr:rowOff>76200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42</xdr:col>
      <xdr:colOff>0</xdr:colOff>
      <xdr:row>45</xdr:row>
      <xdr:rowOff>0</xdr:rowOff>
    </xdr:from>
    <xdr:to>
      <xdr:col>49</xdr:col>
      <xdr:colOff>136072</xdr:colOff>
      <xdr:row>59</xdr:row>
      <xdr:rowOff>76200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49</xdr:col>
      <xdr:colOff>231322</xdr:colOff>
      <xdr:row>45</xdr:row>
      <xdr:rowOff>0</xdr:rowOff>
    </xdr:from>
    <xdr:to>
      <xdr:col>56</xdr:col>
      <xdr:colOff>517072</xdr:colOff>
      <xdr:row>59</xdr:row>
      <xdr:rowOff>76200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57</xdr:col>
      <xdr:colOff>122464</xdr:colOff>
      <xdr:row>45</xdr:row>
      <xdr:rowOff>27215</xdr:rowOff>
    </xdr:from>
    <xdr:to>
      <xdr:col>64</xdr:col>
      <xdr:colOff>408214</xdr:colOff>
      <xdr:row>59</xdr:row>
      <xdr:rowOff>103415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131668</xdr:colOff>
      <xdr:row>0</xdr:row>
      <xdr:rowOff>185497</xdr:rowOff>
    </xdr:from>
    <xdr:to>
      <xdr:col>27</xdr:col>
      <xdr:colOff>443672</xdr:colOff>
      <xdr:row>15</xdr:row>
      <xdr:rowOff>71197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219315</xdr:colOff>
      <xdr:row>22</xdr:row>
      <xdr:rowOff>71557</xdr:rowOff>
    </xdr:from>
    <xdr:to>
      <xdr:col>29</xdr:col>
      <xdr:colOff>562696</xdr:colOff>
      <xdr:row>36</xdr:row>
      <xdr:rowOff>147757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381000</xdr:colOff>
      <xdr:row>0</xdr:row>
      <xdr:rowOff>118381</xdr:rowOff>
    </xdr:from>
    <xdr:to>
      <xdr:col>20</xdr:col>
      <xdr:colOff>54428</xdr:colOff>
      <xdr:row>15</xdr:row>
      <xdr:rowOff>4081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53</xdr:row>
      <xdr:rowOff>169208</xdr:rowOff>
    </xdr:from>
    <xdr:to>
      <xdr:col>18</xdr:col>
      <xdr:colOff>336176</xdr:colOff>
      <xdr:row>61</xdr:row>
      <xdr:rowOff>145676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minic Ligot" refreshedDate="44581.750299305553" createdVersion="6" refreshedVersion="6" minRefreshableVersion="3" recordCount="1309" xr:uid="{00000000-000A-0000-FFFF-FFFF00000000}">
  <cacheSource type="worksheet">
    <worksheetSource ref="A1:X1310" sheet="data"/>
  </cacheSource>
  <cacheFields count="29">
    <cacheField name="pclass" numFmtId="0">
      <sharedItems containsSemiMixedTypes="0" containsString="0" containsNumber="1" containsInteger="1" minValue="1" maxValue="3" count="3">
        <n v="1"/>
        <n v="2"/>
        <n v="3"/>
      </sharedItems>
    </cacheField>
    <cacheField name="survived" numFmtId="0">
      <sharedItems containsSemiMixedTypes="0" containsString="0" containsNumber="1" containsInteger="1" minValue="0" maxValue="1" count="2">
        <n v="1"/>
        <n v="0"/>
      </sharedItems>
    </cacheField>
    <cacheField name="name" numFmtId="0">
      <sharedItems/>
    </cacheField>
    <cacheField name="sex" numFmtId="0">
      <sharedItems count="2">
        <s v="female"/>
        <s v="male"/>
      </sharedItems>
    </cacheField>
    <cacheField name="age" numFmtId="0">
      <sharedItems containsString="0" containsBlank="1" containsNumber="1" minValue="0.16669999999999999" maxValue="80"/>
    </cacheField>
    <cacheField name="sibsp" numFmtId="0">
      <sharedItems containsSemiMixedTypes="0" containsString="0" containsNumber="1" containsInteger="1" minValue="0" maxValue="8" count="7">
        <n v="0"/>
        <n v="1"/>
        <n v="2"/>
        <n v="3"/>
        <n v="4"/>
        <n v="5"/>
        <n v="8"/>
      </sharedItems>
      <fieldGroup par="26"/>
    </cacheField>
    <cacheField name="parch" numFmtId="0">
      <sharedItems containsSemiMixedTypes="0" containsString="0" containsNumber="1" containsInteger="1" minValue="0" maxValue="9" count="8">
        <n v="0"/>
        <n v="2"/>
        <n v="1"/>
        <n v="4"/>
        <n v="3"/>
        <n v="5"/>
        <n v="6"/>
        <n v="9"/>
      </sharedItems>
      <fieldGroup par="27"/>
    </cacheField>
    <cacheField name="ticket" numFmtId="0">
      <sharedItems containsMixedTypes="1" containsNumber="1" containsInteger="1" minValue="695" maxValue="113806"/>
    </cacheField>
    <cacheField name="fare" numFmtId="0">
      <sharedItems containsString="0" containsBlank="1" containsNumber="1" minValue="0" maxValue="512.32920000000001" count="282">
        <n v="211.33750000000001"/>
        <n v="151.55000000000001"/>
        <n v="26.55"/>
        <n v="77.958299999999994"/>
        <n v="0"/>
        <n v="51.479199999999999"/>
        <n v="49.504199999999997"/>
        <n v="227.52500000000001"/>
        <n v="69.3"/>
        <n v="78.849999999999994"/>
        <n v="30"/>
        <n v="25.925000000000001"/>
        <n v="247.52080000000001"/>
        <n v="76.291700000000006"/>
        <n v="75.241699999999994"/>
        <n v="52.554200000000002"/>
        <n v="221.7792"/>
        <n v="26"/>
        <n v="91.0792"/>
        <n v="135.63329999999999"/>
        <n v="35.5"/>
        <n v="31"/>
        <n v="164.86670000000001"/>
        <n v="262.375"/>
        <n v="55"/>
        <n v="30.5"/>
        <n v="50.495800000000003"/>
        <n v="39.6"/>
        <n v="27.720800000000001"/>
        <n v="134.5"/>
        <n v="26.287500000000001"/>
        <n v="27.445799999999998"/>
        <n v="512.32920000000001"/>
        <n v="5"/>
        <n v="47.1"/>
        <n v="120"/>
        <n v="61.174999999999997"/>
        <n v="53.1"/>
        <n v="86.5"/>
        <n v="29.7"/>
        <n v="136.7792"/>
        <n v="52"/>
        <n v="25.587499999999999"/>
        <n v="83.158299999999997"/>
        <n v="25.7"/>
        <n v="71"/>
        <n v="71.283299999999997"/>
        <n v="57"/>
        <n v="81.8583"/>
        <n v="106.425"/>
        <n v="56.929200000000002"/>
        <n v="78.2667"/>
        <n v="31.679200000000002"/>
        <n v="31.683299999999999"/>
        <n v="110.88330000000001"/>
        <n v="26.387499999999999"/>
        <n v="27.75"/>
        <n v="263"/>
        <n v="133.65"/>
        <n v="49.5"/>
        <n v="79.2"/>
        <n v="38.5"/>
        <n v="211.5"/>
        <n v="59.4"/>
        <n v="89.104200000000006"/>
        <n v="34.654200000000003"/>
        <n v="28.5"/>
        <n v="153.46250000000001"/>
        <n v="63.3583"/>
        <n v="55.441699999999997"/>
        <n v="76.729200000000006"/>
        <n v="42.4"/>
        <n v="83.474999999999994"/>
        <n v="93.5"/>
        <n v="42.5"/>
        <n v="51.862499999999997"/>
        <n v="50"/>
        <n v="57.979199999999999"/>
        <n v="90"/>
        <n v="30.695799999999998"/>
        <n v="80"/>
        <n v="28.712499999999999"/>
        <n v="25.929200000000002"/>
        <n v="39.4"/>
        <n v="45.5"/>
        <n v="146.52080000000001"/>
        <n v="82.1708"/>
        <n v="57.75"/>
        <n v="113.27500000000001"/>
        <n v="26.283300000000001"/>
        <n v="108.9"/>
        <n v="25.741700000000002"/>
        <n v="61.979199999999999"/>
        <n v="66.599999999999994"/>
        <n v="40.125"/>
        <n v="55.9"/>
        <n v="60"/>
        <n v="82.2667"/>
        <n v="32.320799999999998"/>
        <n v="79.650000000000006"/>
        <n v="28.537500000000001"/>
        <n v="33.5"/>
        <n v="34.020800000000001"/>
        <n v="75.25"/>
        <n v="77.287499999999994"/>
        <n v="61.379199999999997"/>
        <n v="35"/>
        <n v="24"/>
        <n v="13"/>
        <n v="11.5"/>
        <n v="10.5"/>
        <n v="12.525"/>
        <n v="39"/>
        <n v="29"/>
        <n v="21"/>
        <n v="13.5"/>
        <n v="26.25"/>
        <n v="36.75"/>
        <n v="73.5"/>
        <n v="31.5"/>
        <n v="23"/>
        <n v="32.5"/>
        <n v="13.8583"/>
        <n v="14.5"/>
        <n v="33"/>
        <n v="65"/>
        <n v="16"/>
        <n v="12.275"/>
        <n v="27"/>
        <n v="15"/>
        <n v="13.791700000000001"/>
        <n v="12.35"/>
        <n v="10.708299999999999"/>
        <n v="41.5792"/>
        <n v="12"/>
        <n v="12.875"/>
        <n v="15.0458"/>
        <n v="37.004199999999997"/>
        <n v="15.5792"/>
        <n v="19.5"/>
        <n v="14"/>
        <n v="9.6875"/>
        <n v="30.070799999999998"/>
        <n v="13.862500000000001"/>
        <n v="15.05"/>
        <n v="12.737500000000001"/>
        <n v="15.033300000000001"/>
        <n v="18.75"/>
        <n v="12.65"/>
        <n v="15.75"/>
        <n v="7.55"/>
        <n v="20.25"/>
        <n v="7.65"/>
        <n v="7.9249999999999998"/>
        <n v="7.2291999999999996"/>
        <n v="7.25"/>
        <n v="8.0500000000000007"/>
        <n v="9.4749999999999996"/>
        <n v="9.35"/>
        <n v="18.787500000000001"/>
        <n v="7.8875000000000002"/>
        <n v="7.05"/>
        <n v="8.3000000000000007"/>
        <n v="22.524999999999999"/>
        <n v="7.8541999999999996"/>
        <n v="31.274999999999999"/>
        <n v="7.7750000000000004"/>
        <n v="7.7957999999999998"/>
        <n v="7.8958000000000004"/>
        <n v="17.8"/>
        <n v="31.387499999999999"/>
        <n v="7.2249999999999996"/>
        <n v="14.458299999999999"/>
        <n v="15.85"/>
        <n v="19.258299999999998"/>
        <n v="14.4542"/>
        <n v="7.8792"/>
        <n v="4.0125000000000002"/>
        <n v="56.495800000000003"/>
        <n v="7.75"/>
        <n v="15.245799999999999"/>
        <n v="15.5"/>
        <n v="16.100000000000001"/>
        <n v="7.7249999999999996"/>
        <n v="7.0457999999999998"/>
        <n v="7.2832999999999997"/>
        <n v="7.8208000000000002"/>
        <n v="6.75"/>
        <n v="8.6624999999999996"/>
        <n v="7.7332999999999998"/>
        <n v="7.4958"/>
        <n v="7.6292"/>
        <n v="15.9"/>
        <n v="8.1583000000000006"/>
        <n v="10.5167"/>
        <n v="10.1708"/>
        <n v="6.95"/>
        <n v="14.4"/>
        <n v="24.15"/>
        <n v="17.399999999999999"/>
        <n v="9.5"/>
        <n v="20.574999999999999"/>
        <n v="12.475"/>
        <n v="13.9"/>
        <n v="6.9749999999999996"/>
        <n v="15.1"/>
        <n v="34.375"/>
        <n v="7.7416999999999998"/>
        <n v="20.524999999999999"/>
        <n v="7.85"/>
        <n v="46.9"/>
        <n v="8.3625000000000007"/>
        <n v="9.8458000000000006"/>
        <n v="8.85"/>
        <n v="19.966699999999999"/>
        <n v="14.1083"/>
        <n v="6.8582999999999998"/>
        <n v="8.9625000000000004"/>
        <n v="12.2875"/>
        <n v="6.45"/>
        <n v="7.0541999999999998"/>
        <n v="8.1125000000000007"/>
        <n v="6.4958"/>
        <n v="8.6541999999999994"/>
        <n v="11.1333"/>
        <n v="23.45"/>
        <n v="9.8249999999999993"/>
        <n v="7.125"/>
        <n v="8.4332999999999991"/>
        <n v="7.5208000000000004"/>
        <n v="13.416700000000001"/>
        <n v="7.8292000000000002"/>
        <n v="7.7374999999999998"/>
        <n v="22.024999999999999"/>
        <n v="12.183299999999999"/>
        <n v="9.5875000000000004"/>
        <n v="9.4832999999999998"/>
        <n v="25.466699999999999"/>
        <n v="6.4375"/>
        <n v="15.55"/>
        <n v="7.5792000000000002"/>
        <n v="7.1417000000000002"/>
        <n v="23.25"/>
        <n v="7.7874999999999996"/>
        <n v="8.0291999999999994"/>
        <n v="8.4582999999999995"/>
        <n v="15.7417"/>
        <n v="11.2417"/>
        <n v="7.8"/>
        <n v="6.2374999999999998"/>
        <n v="9.2249999999999996"/>
        <n v="3.1707999999999998"/>
        <n v="8.4041999999999994"/>
        <n v="7.3125"/>
        <n v="9.2166999999999994"/>
        <n v="8.6832999999999991"/>
        <n v="21.074999999999999"/>
        <n v="39.6875"/>
        <n v="8.7125000000000004"/>
        <n v="13.775"/>
        <n v="7"/>
        <n v="22.3583"/>
        <n v="8.1374999999999993"/>
        <n v="29.125"/>
        <n v="7.7207999999999997"/>
        <n v="20.212499999999999"/>
        <n v="7.7291999999999996"/>
        <n v="7.5750000000000002"/>
        <n v="69.55"/>
        <n v="9.3249999999999993"/>
        <n v="21.679200000000002"/>
        <n v="16.7"/>
        <n v="7.7792000000000003"/>
        <n v="27.9"/>
        <m/>
        <n v="9.8375000000000004"/>
        <n v="10.4625"/>
        <n v="8.5167000000000002"/>
        <n v="9.8416999999999994"/>
        <n v="9"/>
        <n v="18"/>
        <n v="7.875"/>
      </sharedItems>
    </cacheField>
    <cacheField name="cabin" numFmtId="0">
      <sharedItems containsBlank="1"/>
    </cacheField>
    <cacheField name="embarked" numFmtId="0">
      <sharedItems containsBlank="1" count="4">
        <s v="S"/>
        <s v="C"/>
        <m/>
        <s v="Q"/>
      </sharedItems>
      <fieldGroup par="28"/>
    </cacheField>
    <cacheField name="boat" numFmtId="0">
      <sharedItems containsBlank="1" containsMixedTypes="1" containsNumber="1" containsInteger="1" minValue="2" maxValue="2"/>
    </cacheField>
    <cacheField name="body" numFmtId="0">
      <sharedItems containsBlank="1" containsMixedTypes="1" containsNumber="1" containsInteger="1" minValue="1" maxValue="327"/>
    </cacheField>
    <cacheField name="home.dest" numFmtId="0">
      <sharedItems containsBlank="1"/>
    </cacheField>
    <cacheField name="setA" numFmtId="0">
      <sharedItems containsSemiMixedTypes="0" containsString="0" containsNumber="1" containsInteger="1" minValue="1" maxValue="5"/>
    </cacheField>
    <cacheField name="setB" numFmtId="0">
      <sharedItems containsSemiMixedTypes="0" containsString="0" containsNumber="1" containsInteger="1" minValue="1" maxValue="5"/>
    </cacheField>
    <cacheField name="setC" numFmtId="0">
      <sharedItems containsSemiMixedTypes="0" containsString="0" containsNumber="1" containsInteger="1" minValue="1" maxValue="5"/>
    </cacheField>
    <cacheField name="splitA" numFmtId="0">
      <sharedItems count="3">
        <s v="Train"/>
        <s v="Validate"/>
        <s v="Test"/>
      </sharedItems>
    </cacheField>
    <cacheField name="splitB" numFmtId="0">
      <sharedItems/>
    </cacheField>
    <cacheField name="splitC" numFmtId="0">
      <sharedItems/>
    </cacheField>
    <cacheField name="dest" numFmtId="0">
      <sharedItems count="45">
        <s v="MO"/>
        <s v="ON"/>
        <s v="NY"/>
        <s v="NI"/>
        <s v=""/>
        <s v="PQ"/>
        <s v="MN"/>
        <s v="CA"/>
        <s v="MI"/>
        <s v="DC"/>
        <s v="NJ"/>
        <s v="OH"/>
        <s v="MB"/>
        <s v="WA"/>
        <s v="NE"/>
        <s v="PA"/>
        <s v="CO"/>
        <s v="MA"/>
        <s v="ND"/>
        <s v="BC"/>
        <s v="IN"/>
        <s v="WI"/>
        <s v="AB"/>
        <s v="IA"/>
        <s v="CT"/>
        <s v="IL"/>
        <s v="VT"/>
        <s v="OR"/>
        <s v="RI"/>
        <s v="WV"/>
        <s v="ME"/>
        <s v="NS"/>
        <s v="FL"/>
        <s v="NM"/>
        <s v="ID"/>
        <s v="UT"/>
        <s v="SD"/>
        <s v="SK"/>
        <s v="KY"/>
        <s v="MT"/>
        <s v="NH"/>
        <s v="DE"/>
        <s v="VA"/>
        <s v="KS"/>
        <s v="AZ"/>
      </sharedItems>
      <fieldGroup par="25"/>
    </cacheField>
    <cacheField name="age_cat" numFmtId="0">
      <sharedItems/>
    </cacheField>
    <cacheField name="cabin_cat" numFmtId="0">
      <sharedItems count="9">
        <s v="B"/>
        <s v="C"/>
        <s v="E"/>
        <s v="D"/>
        <s v="A"/>
        <s v=""/>
        <s v="T"/>
        <s v="F"/>
        <s v="G"/>
      </sharedItems>
      <fieldGroup par="24"/>
    </cacheField>
    <cacheField name="fare_cat" numFmtId="0">
      <sharedItems count="10">
        <s v="100+"/>
        <s v="21-30"/>
        <s v="41-100"/>
        <s v="0"/>
        <s v="31-40"/>
        <s v="0-10"/>
        <s v="11-20"/>
        <s v="51-100" u="1"/>
        <s v="41-50" u="1"/>
        <s v="11-100" u="1"/>
      </sharedItems>
    </cacheField>
    <cacheField name="cabin_cat2" numFmtId="0" databaseField="0">
      <fieldGroup base="22">
        <discretePr count="9">
          <x v="0"/>
          <x v="1"/>
          <x v="2"/>
          <x v="3"/>
          <x v="4"/>
          <x v="5"/>
          <x v="6"/>
          <x v="6"/>
          <x v="6"/>
        </discretePr>
        <groupItems count="7">
          <s v="B"/>
          <s v="C"/>
          <s v="E"/>
          <s v="D"/>
          <s v="A"/>
          <s v=""/>
          <s v="Group1"/>
        </groupItems>
      </fieldGroup>
    </cacheField>
    <cacheField name="dest2" numFmtId="0" databaseField="0">
      <fieldGroup base="20">
        <discretePr count="45">
          <x v="11"/>
          <x v="0"/>
          <x v="1"/>
          <x v="11"/>
          <x v="2"/>
          <x v="3"/>
          <x v="4"/>
          <x v="11"/>
          <x v="5"/>
          <x v="11"/>
          <x v="6"/>
          <x v="7"/>
          <x v="11"/>
          <x v="11"/>
          <x v="11"/>
          <x v="8"/>
          <x v="11"/>
          <x v="9"/>
          <x v="11"/>
          <x v="11"/>
          <x v="11"/>
          <x v="11"/>
          <x v="11"/>
          <x v="11"/>
          <x v="11"/>
          <x v="10"/>
          <x v="11"/>
          <x v="11"/>
          <x v="11"/>
          <x v="11"/>
          <x v="11"/>
          <x v="11"/>
          <x v="11"/>
          <x v="11"/>
          <x v="11"/>
          <x v="11"/>
          <x v="11"/>
          <x v="11"/>
          <x v="11"/>
          <x v="11"/>
          <x v="11"/>
          <x v="11"/>
          <x v="11"/>
          <x v="11"/>
          <x v="11"/>
        </discretePr>
        <groupItems count="12">
          <s v="ON"/>
          <s v="NY"/>
          <s v=""/>
          <s v="PQ"/>
          <s v="MN"/>
          <s v="MI"/>
          <s v="NJ"/>
          <s v="OH"/>
          <s v="PA"/>
          <s v="MA"/>
          <s v="IL"/>
          <s v="Group1"/>
        </groupItems>
      </fieldGroup>
    </cacheField>
    <cacheField name="sibsp2" numFmtId="0" databaseField="0">
      <fieldGroup base="5">
        <discretePr count="7">
          <x v="0"/>
          <x v="1"/>
          <x v="2"/>
          <x v="3"/>
          <x v="4"/>
          <x v="4"/>
          <x v="4"/>
        </discretePr>
        <groupItems count="5">
          <n v="0"/>
          <n v="1"/>
          <n v="2"/>
          <n v="3"/>
          <s v="Group1"/>
        </groupItems>
      </fieldGroup>
    </cacheField>
    <cacheField name="parch2" numFmtId="0" databaseField="0">
      <fieldGroup base="6">
        <discretePr count="8">
          <x v="0"/>
          <x v="1"/>
          <x v="2"/>
          <x v="3"/>
          <x v="3"/>
          <x v="3"/>
          <x v="3"/>
          <x v="3"/>
        </discretePr>
        <groupItems count="4">
          <n v="0"/>
          <n v="2"/>
          <n v="1"/>
          <s v="Group1"/>
        </groupItems>
      </fieldGroup>
    </cacheField>
    <cacheField name="embarked2" numFmtId="0" databaseField="0">
      <fieldGroup base="10">
        <discretePr count="4">
          <x v="2"/>
          <x v="0"/>
          <x v="2"/>
          <x v="1"/>
        </discretePr>
        <groupItems count="3">
          <s v="C"/>
          <s v="Q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minic Ligot" refreshedDate="44581.885482291669" createdVersion="6" refreshedVersion="6" minRefreshableVersion="3" recordCount="1309" xr:uid="{00000000-000A-0000-FFFF-FFFF01000000}">
  <cacheSource type="worksheet">
    <worksheetSource ref="AN4:BI1313" sheet="scoring"/>
  </cacheSource>
  <cacheFields count="23">
    <cacheField name="age_cat" numFmtId="0">
      <sharedItems containsSemiMixedTypes="0" containsString="0" containsNumber="1" containsInteger="1" minValue="40" maxValue="70"/>
    </cacheField>
    <cacheField name="cabin_cat" numFmtId="0">
      <sharedItems containsSemiMixedTypes="0" containsString="0" containsNumber="1" containsInteger="1" minValue="48" maxValue="73"/>
    </cacheField>
    <cacheField name="fare_cat" numFmtId="0">
      <sharedItems containsSemiMixedTypes="0" containsString="0" containsNumber="1" containsInteger="1" minValue="38" maxValue="73"/>
    </cacheField>
    <cacheField name="dest2" numFmtId="0">
      <sharedItems containsSemiMixedTypes="0" containsString="0" containsNumber="1" containsInteger="1" minValue="12" maxValue="80"/>
    </cacheField>
    <cacheField name="sex" numFmtId="0">
      <sharedItems containsSemiMixedTypes="0" containsString="0" containsNumber="1" containsInteger="1" minValue="20" maxValue="102" count="2">
        <n v="102"/>
        <n v="20"/>
      </sharedItems>
    </cacheField>
    <cacheField name="sibsp" numFmtId="0">
      <sharedItems containsSemiMixedTypes="0" containsString="0" containsNumber="1" containsInteger="1" minValue="20" maxValue="61"/>
    </cacheField>
    <cacheField name="parch" numFmtId="0">
      <sharedItems containsSemiMixedTypes="0" containsString="0" containsNumber="1" containsInteger="1" minValue="36" maxValue="70"/>
    </cacheField>
    <cacheField name="embarked" numFmtId="0">
      <sharedItems containsSemiMixedTypes="0" containsString="0" containsNumber="1" containsInteger="1" minValue="50" maxValue="68"/>
    </cacheField>
    <cacheField name="pclass" numFmtId="0">
      <sharedItems containsSemiMixedTypes="0" containsString="0" containsNumber="1" containsInteger="1" minValue="40" maxValue="75"/>
    </cacheField>
    <cacheField name="score" numFmtId="0">
      <sharedItems containsSemiMixedTypes="0" containsString="0" containsNumber="1" containsInteger="1" minValue="385" maxValue="633" count="211">
        <n v="533"/>
        <n v="447"/>
        <n v="502"/>
        <n v="523"/>
        <n v="464"/>
        <n v="531"/>
        <n v="526"/>
        <n v="568"/>
        <n v="486"/>
        <n v="624"/>
        <n v="509"/>
        <n v="462"/>
        <n v="490"/>
        <n v="585"/>
        <n v="468"/>
        <n v="469"/>
        <n v="621"/>
        <n v="475"/>
        <n v="517"/>
        <n v="609"/>
        <n v="529"/>
        <n v="611"/>
        <n v="548"/>
        <n v="506"/>
        <n v="571"/>
        <n v="470"/>
        <n v="458"/>
        <n v="566"/>
        <n v="580"/>
        <n v="496"/>
        <n v="493"/>
        <n v="557"/>
        <n v="532"/>
        <n v="494"/>
        <n v="487"/>
        <n v="459"/>
        <n v="535"/>
        <n v="602"/>
        <n v="484"/>
        <n v="567"/>
        <n v="466"/>
        <n v="450"/>
        <n v="477"/>
        <n v="522"/>
        <n v="603"/>
        <n v="546"/>
        <n v="498"/>
        <n v="591"/>
        <n v="491"/>
        <n v="575"/>
        <n v="541"/>
        <n v="614"/>
        <n v="433"/>
        <n v="457"/>
        <n v="467"/>
        <n v="534"/>
        <n v="453"/>
        <n v="482"/>
        <n v="540"/>
        <n v="425"/>
        <n v="465"/>
        <n v="524"/>
        <n v="543"/>
        <n v="432"/>
        <n v="552"/>
        <n v="449"/>
        <n v="452"/>
        <n v="444"/>
        <n v="554"/>
        <n v="553"/>
        <n v="550"/>
        <n v="423"/>
        <n v="518"/>
        <n v="501"/>
        <n v="435"/>
        <n v="476"/>
        <n v="545"/>
        <n v="510"/>
        <n v="573"/>
        <n v="442"/>
        <n v="565"/>
        <n v="420"/>
        <n v="445"/>
        <n v="421"/>
        <n v="539"/>
        <n v="418"/>
        <n v="404"/>
        <n v="451"/>
        <n v="499"/>
        <n v="427"/>
        <n v="430"/>
        <n v="503"/>
        <n v="422"/>
        <n v="414"/>
        <n v="441"/>
        <n v="439"/>
        <n v="489"/>
        <n v="536"/>
        <n v="544"/>
        <n v="513"/>
        <n v="521"/>
        <n v="438"/>
        <n v="440"/>
        <n v="495"/>
        <n v="505"/>
        <n v="409"/>
        <n v="424"/>
        <n v="504"/>
        <n v="512"/>
        <n v="431"/>
        <n v="511"/>
        <n v="406"/>
        <n v="417"/>
        <n v="400"/>
        <n v="478"/>
        <n v="515"/>
        <n v="488"/>
        <n v="394"/>
        <n v="551"/>
        <n v="415"/>
        <n v="426"/>
        <n v="485"/>
        <n v="448"/>
        <n v="520"/>
        <n v="564"/>
        <n v="569"/>
        <n v="576"/>
        <n v="572"/>
        <n v="590"/>
        <n v="574"/>
        <n v="525"/>
        <n v="456"/>
        <n v="595"/>
        <n v="628"/>
        <n v="578"/>
        <n v="594"/>
        <n v="560"/>
        <n v="558"/>
        <n v="562"/>
        <n v="460"/>
        <n v="471"/>
        <n v="599"/>
        <n v="577"/>
        <n v="508"/>
        <n v="472"/>
        <n v="528"/>
        <n v="561"/>
        <n v="582"/>
        <n v="446"/>
        <n v="563"/>
        <n v="537"/>
        <n v="542"/>
        <n v="461"/>
        <n v="538"/>
        <n v="436"/>
        <n v="519"/>
        <n v="592"/>
        <n v="398"/>
        <n v="559"/>
        <n v="455"/>
        <n v="437"/>
        <n v="386"/>
        <n v="401"/>
        <n v="507"/>
        <n v="463"/>
        <n v="530"/>
        <n v="443"/>
        <n v="413"/>
        <n v="412"/>
        <n v="555"/>
        <n v="608"/>
        <n v="597"/>
        <n v="596"/>
        <n v="500"/>
        <n v="619"/>
        <n v="579"/>
        <n v="492"/>
        <n v="615"/>
        <n v="497"/>
        <n v="587"/>
        <n v="584"/>
        <n v="589"/>
        <n v="474"/>
        <n v="556"/>
        <n v="428"/>
        <n v="549"/>
        <n v="416"/>
        <n v="434"/>
        <n v="402"/>
        <n v="407"/>
        <n v="408"/>
        <n v="411"/>
        <n v="454"/>
        <n v="516"/>
        <n v="385"/>
        <n v="593"/>
        <n v="480"/>
        <n v="605"/>
        <n v="514"/>
        <n v="483"/>
        <n v="622"/>
        <n v="473"/>
        <n v="429"/>
        <n v="613"/>
        <n v="581"/>
        <n v="604"/>
        <n v="570"/>
        <n v="633"/>
        <n v="481"/>
        <n v="586"/>
        <n v="547"/>
      </sharedItems>
      <fieldGroup par="22"/>
    </cacheField>
    <cacheField name="survived" numFmtId="0">
      <sharedItems containsSemiMixedTypes="0" containsString="0" containsNumber="1" containsInteger="1" minValue="0" maxValue="1" count="2">
        <n v="0"/>
        <n v="1"/>
      </sharedItems>
    </cacheField>
    <cacheField name="setA" numFmtId="0">
      <sharedItems containsSemiMixedTypes="0" containsString="0" containsNumber="1" containsInteger="1" minValue="1" maxValue="5"/>
    </cacheField>
    <cacheField name="splitA" numFmtId="0">
      <sharedItems count="3">
        <s v="Train"/>
        <s v="Test"/>
        <s v="Validate"/>
      </sharedItems>
    </cacheField>
    <cacheField name="age_cat2" numFmtId="0">
      <sharedItems count="6">
        <s v="0-17"/>
        <s v="61+"/>
        <s v="41-50"/>
        <s v="18-30"/>
        <s v="51-60"/>
        <s v="31-40"/>
      </sharedItems>
    </cacheField>
    <cacheField name="cabin_cat2" numFmtId="0">
      <sharedItems/>
    </cacheField>
    <cacheField name="fare_cat2" numFmtId="0">
      <sharedItems/>
    </cacheField>
    <cacheField name="dest22" numFmtId="0">
      <sharedItems count="12">
        <s v="ON"/>
        <s v="Blank"/>
        <s v="NY"/>
        <s v="MI"/>
        <s v="Others"/>
        <s v="PA"/>
        <s v="MA"/>
        <s v="NJ"/>
        <s v="PQ"/>
        <s v="OH"/>
        <s v="MN"/>
        <s v="IL"/>
      </sharedItems>
    </cacheField>
    <cacheField name="sex2" numFmtId="0">
      <sharedItems count="2">
        <s v="female"/>
        <s v="male"/>
      </sharedItems>
    </cacheField>
    <cacheField name="sibsp2" numFmtId="0">
      <sharedItems containsMixedTypes="1" containsNumber="1" containsInteger="1" minValue="0" maxValue="3" count="5">
        <n v="1"/>
        <n v="0"/>
        <n v="3"/>
        <n v="2"/>
        <s v="4, 5, 8"/>
      </sharedItems>
    </cacheField>
    <cacheField name="parch2" numFmtId="0">
      <sharedItems containsMixedTypes="1" containsNumber="1" containsInteger="1" minValue="0" maxValue="2"/>
    </cacheField>
    <cacheField name="embarked2" numFmtId="0">
      <sharedItems count="3">
        <s v="S, blank"/>
        <s v="C"/>
        <s v="Q"/>
      </sharedItems>
    </cacheField>
    <cacheField name="pclass2" numFmtId="0">
      <sharedItems containsSemiMixedTypes="0" containsString="0" containsNumber="1" containsInteger="1" minValue="1" maxValue="3" count="3">
        <n v="1"/>
        <n v="2"/>
        <n v="3"/>
      </sharedItems>
    </cacheField>
    <cacheField name="score2" numFmtId="0" databaseField="0">
      <fieldGroup base="9">
        <discretePr count="211">
          <x v="3"/>
          <x v="7"/>
          <x v="4"/>
          <x v="3"/>
          <x v="6"/>
          <x v="3"/>
          <x v="3"/>
          <x v="1"/>
          <x v="5"/>
          <x v="0"/>
          <x v="4"/>
          <x v="6"/>
          <x v="5"/>
          <x v="0"/>
          <x v="6"/>
          <x v="6"/>
          <x v="0"/>
          <x v="6"/>
          <x v="4"/>
          <x v="0"/>
          <x v="3"/>
          <x v="0"/>
          <x v="2"/>
          <x v="4"/>
          <x v="1"/>
          <x v="6"/>
          <x v="7"/>
          <x v="1"/>
          <x v="1"/>
          <x v="5"/>
          <x v="5"/>
          <x v="2"/>
          <x v="3"/>
          <x v="5"/>
          <x v="5"/>
          <x v="7"/>
          <x v="3"/>
          <x v="0"/>
          <x v="5"/>
          <x v="1"/>
          <x v="6"/>
          <x v="7"/>
          <x v="6"/>
          <x v="3"/>
          <x v="0"/>
          <x v="2"/>
          <x v="5"/>
          <x v="0"/>
          <x v="5"/>
          <x v="1"/>
          <x v="2"/>
          <x v="0"/>
          <x v="8"/>
          <x v="7"/>
          <x v="6"/>
          <x v="3"/>
          <x v="7"/>
          <x v="5"/>
          <x v="3"/>
          <x v="8"/>
          <x v="6"/>
          <x v="3"/>
          <x v="2"/>
          <x v="8"/>
          <x v="2"/>
          <x v="7"/>
          <x v="7"/>
          <x v="7"/>
          <x v="2"/>
          <x v="2"/>
          <x v="2"/>
          <x v="8"/>
          <x v="4"/>
          <x v="4"/>
          <x v="8"/>
          <x v="6"/>
          <x v="2"/>
          <x v="4"/>
          <x v="1"/>
          <x v="7"/>
          <x v="1"/>
          <x v="8"/>
          <x v="7"/>
          <x v="8"/>
          <x v="3"/>
          <x v="8"/>
          <x v="8"/>
          <x v="7"/>
          <x v="5"/>
          <x v="8"/>
          <x v="8"/>
          <x v="4"/>
          <x v="8"/>
          <x v="8"/>
          <x v="7"/>
          <x v="8"/>
          <x v="5"/>
          <x v="3"/>
          <x v="2"/>
          <x v="4"/>
          <x v="3"/>
          <x v="8"/>
          <x v="8"/>
          <x v="5"/>
          <x v="4"/>
          <x v="8"/>
          <x v="8"/>
          <x v="4"/>
          <x v="4"/>
          <x v="8"/>
          <x v="4"/>
          <x v="8"/>
          <x v="8"/>
          <x v="8"/>
          <x v="6"/>
          <x v="4"/>
          <x v="5"/>
          <x v="8"/>
          <x v="2"/>
          <x v="8"/>
          <x v="8"/>
          <x v="5"/>
          <x v="7"/>
          <x v="4"/>
          <x v="1"/>
          <x v="1"/>
          <x v="1"/>
          <x v="1"/>
          <x v="0"/>
          <x v="1"/>
          <x v="3"/>
          <x v="7"/>
          <x v="0"/>
          <x v="0"/>
          <x v="1"/>
          <x v="0"/>
          <x v="2"/>
          <x v="2"/>
          <x v="1"/>
          <x v="7"/>
          <x v="6"/>
          <x v="0"/>
          <x v="1"/>
          <x v="4"/>
          <x v="6"/>
          <x v="3"/>
          <x v="1"/>
          <x v="0"/>
          <x v="7"/>
          <x v="1"/>
          <x v="3"/>
          <x v="2"/>
          <x v="6"/>
          <x v="3"/>
          <x v="8"/>
          <x v="4"/>
          <x v="0"/>
          <x v="8"/>
          <x v="2"/>
          <x v="7"/>
          <x v="8"/>
          <x v="8"/>
          <x v="8"/>
          <x v="4"/>
          <x v="6"/>
          <x v="3"/>
          <x v="7"/>
          <x v="8"/>
          <x v="8"/>
          <x v="2"/>
          <x v="0"/>
          <x v="0"/>
          <x v="0"/>
          <x v="4"/>
          <x v="0"/>
          <x v="1"/>
          <x v="5"/>
          <x v="0"/>
          <x v="5"/>
          <x v="0"/>
          <x v="0"/>
          <x v="0"/>
          <x v="6"/>
          <x v="2"/>
          <x v="8"/>
          <x v="2"/>
          <x v="8"/>
          <x v="8"/>
          <x v="8"/>
          <x v="8"/>
          <x v="8"/>
          <x v="8"/>
          <x v="7"/>
          <x v="4"/>
          <x v="8"/>
          <x v="0"/>
          <x v="6"/>
          <x v="0"/>
          <x v="4"/>
          <x v="5"/>
          <x v="0"/>
          <x v="6"/>
          <x v="8"/>
          <x v="0"/>
          <x v="0"/>
          <x v="0"/>
          <x v="1"/>
          <x v="0"/>
          <x v="5"/>
          <x v="0"/>
          <x v="2"/>
        </discretePr>
        <groupItems count="9">
          <s v="Group1"/>
          <s v="Group2"/>
          <s v="Group3"/>
          <s v="Group4"/>
          <s v="Group5"/>
          <s v="Group6"/>
          <s v="Group7"/>
          <s v="Group8"/>
          <s v="Group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09">
  <r>
    <x v="0"/>
    <x v="0"/>
    <s v="Allen, Miss. Elisabeth Walton"/>
    <x v="0"/>
    <n v="29"/>
    <x v="0"/>
    <x v="0"/>
    <n v="24160"/>
    <x v="0"/>
    <s v="B5"/>
    <x v="0"/>
    <n v="2"/>
    <m/>
    <s v="St Louis, MO"/>
    <n v="3"/>
    <n v="1"/>
    <n v="4"/>
    <x v="0"/>
    <s v="Train"/>
    <s v="Test"/>
    <x v="0"/>
    <s v="18-30"/>
    <x v="0"/>
    <x v="0"/>
  </r>
  <r>
    <x v="0"/>
    <x v="0"/>
    <s v="Allison, Master. Hudson Trevor"/>
    <x v="1"/>
    <n v="0.91669999999999996"/>
    <x v="1"/>
    <x v="1"/>
    <n v="113781"/>
    <x v="1"/>
    <s v="C22 C26"/>
    <x v="0"/>
    <s v="11"/>
    <m/>
    <s v="Montreal, PQ / Chesterville, ON"/>
    <n v="2"/>
    <n v="2"/>
    <n v="2"/>
    <x v="0"/>
    <s v="Train"/>
    <s v="Train"/>
    <x v="1"/>
    <s v="0-17"/>
    <x v="1"/>
    <x v="0"/>
  </r>
  <r>
    <x v="0"/>
    <x v="1"/>
    <s v="Allison, Miss. Helen Loraine"/>
    <x v="0"/>
    <n v="2"/>
    <x v="1"/>
    <x v="1"/>
    <n v="113781"/>
    <x v="1"/>
    <s v="C22 C26"/>
    <x v="0"/>
    <m/>
    <m/>
    <s v="Montreal, PQ / Chesterville, ON"/>
    <n v="1"/>
    <n v="3"/>
    <n v="1"/>
    <x v="0"/>
    <s v="Train"/>
    <s v="Train"/>
    <x v="1"/>
    <s v="0-17"/>
    <x v="1"/>
    <x v="0"/>
  </r>
  <r>
    <x v="0"/>
    <x v="1"/>
    <s v="Allison, Mr. Hudson Joshua Creighton"/>
    <x v="1"/>
    <n v="30"/>
    <x v="1"/>
    <x v="1"/>
    <n v="113781"/>
    <x v="1"/>
    <s v="C22 C26"/>
    <x v="0"/>
    <m/>
    <n v="135"/>
    <s v="Montreal, PQ / Chesterville, ON"/>
    <n v="5"/>
    <n v="1"/>
    <n v="3"/>
    <x v="1"/>
    <s v="Train"/>
    <s v="Train"/>
    <x v="1"/>
    <s v="18-30"/>
    <x v="1"/>
    <x v="0"/>
  </r>
  <r>
    <x v="0"/>
    <x v="1"/>
    <s v="Allison, Mrs. Hudson J C (Bessie Waldo Daniels)"/>
    <x v="0"/>
    <n v="25"/>
    <x v="1"/>
    <x v="1"/>
    <n v="113781"/>
    <x v="1"/>
    <s v="C22 C26"/>
    <x v="0"/>
    <m/>
    <m/>
    <s v="Montreal, PQ / Chesterville, ON"/>
    <n v="2"/>
    <n v="4"/>
    <n v="3"/>
    <x v="0"/>
    <s v="Test"/>
    <s v="Train"/>
    <x v="1"/>
    <s v="18-30"/>
    <x v="1"/>
    <x v="0"/>
  </r>
  <r>
    <x v="0"/>
    <x v="0"/>
    <s v="Anderson, Mr. Harry"/>
    <x v="1"/>
    <n v="48"/>
    <x v="0"/>
    <x v="0"/>
    <n v="19952"/>
    <x v="2"/>
    <s v="E12"/>
    <x v="0"/>
    <s v="3"/>
    <m/>
    <s v="New York, NY"/>
    <n v="2"/>
    <n v="3"/>
    <n v="4"/>
    <x v="0"/>
    <s v="Train"/>
    <s v="Test"/>
    <x v="2"/>
    <s v="41-50"/>
    <x v="2"/>
    <x v="1"/>
  </r>
  <r>
    <x v="0"/>
    <x v="0"/>
    <s v="Andrews, Miss. Kornelia Theodosia"/>
    <x v="0"/>
    <n v="63"/>
    <x v="1"/>
    <x v="0"/>
    <n v="13502"/>
    <x v="3"/>
    <s v="D7"/>
    <x v="0"/>
    <s v="10"/>
    <m/>
    <s v="Hudson, NY"/>
    <n v="2"/>
    <n v="5"/>
    <n v="2"/>
    <x v="0"/>
    <s v="Validate"/>
    <s v="Train"/>
    <x v="2"/>
    <s v="61+"/>
    <x v="3"/>
    <x v="2"/>
  </r>
  <r>
    <x v="0"/>
    <x v="1"/>
    <s v="Andrews, Mr. Thomas Jr"/>
    <x v="1"/>
    <n v="39"/>
    <x v="0"/>
    <x v="0"/>
    <n v="112050"/>
    <x v="4"/>
    <s v="A36"/>
    <x v="0"/>
    <m/>
    <m/>
    <s v="Belfast, NI"/>
    <n v="3"/>
    <n v="4"/>
    <n v="1"/>
    <x v="0"/>
    <s v="Test"/>
    <s v="Train"/>
    <x v="3"/>
    <s v="31-40"/>
    <x v="4"/>
    <x v="3"/>
  </r>
  <r>
    <x v="0"/>
    <x v="0"/>
    <s v="Appleton, Mrs. Edward Dale (Charlotte Lamson)"/>
    <x v="0"/>
    <n v="53"/>
    <x v="2"/>
    <x v="0"/>
    <n v="11769"/>
    <x v="5"/>
    <s v="C101"/>
    <x v="0"/>
    <s v="D"/>
    <m/>
    <s v="Bayside, Queens, NY"/>
    <n v="4"/>
    <n v="1"/>
    <n v="3"/>
    <x v="2"/>
    <s v="Train"/>
    <s v="Train"/>
    <x v="2"/>
    <s v="51-60"/>
    <x v="1"/>
    <x v="2"/>
  </r>
  <r>
    <x v="0"/>
    <x v="1"/>
    <s v="Artagaveytia, Mr. Ramon"/>
    <x v="1"/>
    <n v="71"/>
    <x v="0"/>
    <x v="0"/>
    <s v="PC 17609"/>
    <x v="6"/>
    <m/>
    <x v="1"/>
    <m/>
    <n v="22"/>
    <s v="Montevideo, Uruguay"/>
    <n v="1"/>
    <n v="5"/>
    <n v="1"/>
    <x v="0"/>
    <s v="Validate"/>
    <s v="Train"/>
    <x v="4"/>
    <s v="61+"/>
    <x v="5"/>
    <x v="2"/>
  </r>
  <r>
    <x v="0"/>
    <x v="1"/>
    <s v="Astor, Col. John Jacob"/>
    <x v="1"/>
    <n v="47"/>
    <x v="1"/>
    <x v="0"/>
    <s v="PC 17757"/>
    <x v="7"/>
    <s v="C62 C64"/>
    <x v="1"/>
    <m/>
    <n v="124"/>
    <s v="New York, NY"/>
    <n v="1"/>
    <n v="4"/>
    <n v="1"/>
    <x v="0"/>
    <s v="Test"/>
    <s v="Train"/>
    <x v="2"/>
    <s v="41-50"/>
    <x v="1"/>
    <x v="0"/>
  </r>
  <r>
    <x v="0"/>
    <x v="0"/>
    <s v="Astor, Mrs. John Jacob (Madeleine Talmadge Force)"/>
    <x v="0"/>
    <n v="18"/>
    <x v="1"/>
    <x v="0"/>
    <s v="PC 17757"/>
    <x v="7"/>
    <s v="C62 C64"/>
    <x v="1"/>
    <s v="4"/>
    <m/>
    <s v="New York, NY"/>
    <n v="4"/>
    <n v="5"/>
    <n v="2"/>
    <x v="2"/>
    <s v="Validate"/>
    <s v="Train"/>
    <x v="2"/>
    <s v="18-30"/>
    <x v="1"/>
    <x v="0"/>
  </r>
  <r>
    <x v="0"/>
    <x v="0"/>
    <s v="Aubart, Mme. Leontine Pauline"/>
    <x v="0"/>
    <n v="24"/>
    <x v="0"/>
    <x v="0"/>
    <s v="PC 17477"/>
    <x v="8"/>
    <s v="B35"/>
    <x v="1"/>
    <s v="9"/>
    <m/>
    <s v="Paris, France"/>
    <n v="4"/>
    <n v="4"/>
    <n v="4"/>
    <x v="2"/>
    <s v="Test"/>
    <s v="Test"/>
    <x v="4"/>
    <s v="18-30"/>
    <x v="0"/>
    <x v="2"/>
  </r>
  <r>
    <x v="0"/>
    <x v="0"/>
    <s v="Barber, Miss. Ellen &quot;Nellie&quot;"/>
    <x v="0"/>
    <n v="26"/>
    <x v="0"/>
    <x v="0"/>
    <n v="19877"/>
    <x v="9"/>
    <m/>
    <x v="0"/>
    <s v="6"/>
    <m/>
    <m/>
    <n v="1"/>
    <n v="3"/>
    <n v="1"/>
    <x v="0"/>
    <s v="Train"/>
    <s v="Train"/>
    <x v="4"/>
    <s v="18-30"/>
    <x v="5"/>
    <x v="2"/>
  </r>
  <r>
    <x v="0"/>
    <x v="0"/>
    <s v="Barkworth, Mr. Algernon Henry Wilson"/>
    <x v="1"/>
    <n v="80"/>
    <x v="0"/>
    <x v="0"/>
    <n v="27042"/>
    <x v="10"/>
    <s v="A23"/>
    <x v="0"/>
    <s v="B"/>
    <m/>
    <s v="Hessle, Yorks"/>
    <n v="3"/>
    <n v="4"/>
    <n v="1"/>
    <x v="0"/>
    <s v="Test"/>
    <s v="Train"/>
    <x v="4"/>
    <s v="61+"/>
    <x v="4"/>
    <x v="1"/>
  </r>
  <r>
    <x v="0"/>
    <x v="1"/>
    <s v="Baumann, Mr. John D"/>
    <x v="1"/>
    <m/>
    <x v="0"/>
    <x v="0"/>
    <s v="PC 17318"/>
    <x v="11"/>
    <m/>
    <x v="0"/>
    <m/>
    <m/>
    <s v="New York, NY"/>
    <n v="1"/>
    <n v="2"/>
    <n v="3"/>
    <x v="0"/>
    <s v="Train"/>
    <s v="Train"/>
    <x v="2"/>
    <s v="0-17"/>
    <x v="5"/>
    <x v="1"/>
  </r>
  <r>
    <x v="0"/>
    <x v="1"/>
    <s v="Baxter, Mr. Quigg Edmond"/>
    <x v="1"/>
    <n v="24"/>
    <x v="0"/>
    <x v="2"/>
    <s v="PC 17558"/>
    <x v="12"/>
    <s v="B58 B60"/>
    <x v="1"/>
    <m/>
    <m/>
    <s v="Montreal, PQ"/>
    <n v="4"/>
    <n v="5"/>
    <n v="4"/>
    <x v="2"/>
    <s v="Validate"/>
    <s v="Test"/>
    <x v="5"/>
    <s v="18-30"/>
    <x v="0"/>
    <x v="0"/>
  </r>
  <r>
    <x v="0"/>
    <x v="0"/>
    <s v="Baxter, Mrs. James (Helene DeLaudeniere Chaput)"/>
    <x v="0"/>
    <n v="50"/>
    <x v="0"/>
    <x v="2"/>
    <s v="PC 17558"/>
    <x v="12"/>
    <s v="B58 B60"/>
    <x v="1"/>
    <s v="6"/>
    <m/>
    <s v="Montreal, PQ"/>
    <n v="5"/>
    <n v="3"/>
    <n v="5"/>
    <x v="1"/>
    <s v="Train"/>
    <s v="Validate"/>
    <x v="5"/>
    <s v="41-50"/>
    <x v="0"/>
    <x v="0"/>
  </r>
  <r>
    <x v="0"/>
    <x v="0"/>
    <s v="Bazzani, Miss. Albina"/>
    <x v="0"/>
    <n v="32"/>
    <x v="0"/>
    <x v="0"/>
    <n v="11813"/>
    <x v="13"/>
    <s v="D15"/>
    <x v="1"/>
    <s v="8"/>
    <m/>
    <m/>
    <n v="4"/>
    <n v="1"/>
    <n v="5"/>
    <x v="2"/>
    <s v="Train"/>
    <s v="Validate"/>
    <x v="4"/>
    <s v="31-40"/>
    <x v="3"/>
    <x v="2"/>
  </r>
  <r>
    <x v="0"/>
    <x v="1"/>
    <s v="Beattie, Mr. Thomson"/>
    <x v="1"/>
    <n v="36"/>
    <x v="0"/>
    <x v="0"/>
    <n v="13050"/>
    <x v="14"/>
    <s v="C6"/>
    <x v="1"/>
    <s v="A"/>
    <m/>
    <s v="Winnipeg, MN"/>
    <n v="4"/>
    <n v="3"/>
    <n v="1"/>
    <x v="2"/>
    <s v="Train"/>
    <s v="Train"/>
    <x v="6"/>
    <s v="31-40"/>
    <x v="1"/>
    <x v="2"/>
  </r>
  <r>
    <x v="0"/>
    <x v="0"/>
    <s v="Beckwith, Mr. Richard Leonard"/>
    <x v="1"/>
    <n v="37"/>
    <x v="1"/>
    <x v="2"/>
    <n v="11751"/>
    <x v="15"/>
    <s v="D35"/>
    <x v="0"/>
    <s v="5"/>
    <m/>
    <s v="New York, NY"/>
    <n v="4"/>
    <n v="3"/>
    <n v="2"/>
    <x v="2"/>
    <s v="Train"/>
    <s v="Train"/>
    <x v="2"/>
    <s v="31-40"/>
    <x v="3"/>
    <x v="2"/>
  </r>
  <r>
    <x v="0"/>
    <x v="0"/>
    <s v="Beckwith, Mrs. Richard Leonard (Sallie Monypeny)"/>
    <x v="0"/>
    <n v="47"/>
    <x v="1"/>
    <x v="2"/>
    <n v="11751"/>
    <x v="15"/>
    <s v="D35"/>
    <x v="0"/>
    <s v="5"/>
    <m/>
    <s v="New York, NY"/>
    <n v="5"/>
    <n v="1"/>
    <n v="2"/>
    <x v="1"/>
    <s v="Train"/>
    <s v="Train"/>
    <x v="2"/>
    <s v="41-50"/>
    <x v="3"/>
    <x v="2"/>
  </r>
  <r>
    <x v="0"/>
    <x v="0"/>
    <s v="Behr, Mr. Karl Howell"/>
    <x v="1"/>
    <n v="26"/>
    <x v="0"/>
    <x v="0"/>
    <n v="111369"/>
    <x v="10"/>
    <s v="C148"/>
    <x v="1"/>
    <s v="5"/>
    <m/>
    <s v="New York, NY"/>
    <n v="4"/>
    <n v="2"/>
    <n v="5"/>
    <x v="2"/>
    <s v="Train"/>
    <s v="Validate"/>
    <x v="2"/>
    <s v="18-30"/>
    <x v="1"/>
    <x v="1"/>
  </r>
  <r>
    <x v="0"/>
    <x v="0"/>
    <s v="Bidois, Miss. Rosalie"/>
    <x v="0"/>
    <n v="42"/>
    <x v="0"/>
    <x v="0"/>
    <s v="PC 17757"/>
    <x v="7"/>
    <m/>
    <x v="1"/>
    <s v="4"/>
    <m/>
    <m/>
    <n v="1"/>
    <n v="4"/>
    <n v="1"/>
    <x v="0"/>
    <s v="Test"/>
    <s v="Train"/>
    <x v="4"/>
    <s v="41-50"/>
    <x v="5"/>
    <x v="0"/>
  </r>
  <r>
    <x v="0"/>
    <x v="0"/>
    <s v="Bird, Miss. Ellen"/>
    <x v="0"/>
    <n v="29"/>
    <x v="0"/>
    <x v="0"/>
    <s v="PC 17483"/>
    <x v="16"/>
    <s v="C97"/>
    <x v="0"/>
    <s v="8"/>
    <m/>
    <m/>
    <n v="2"/>
    <n v="1"/>
    <n v="3"/>
    <x v="0"/>
    <s v="Train"/>
    <s v="Train"/>
    <x v="4"/>
    <s v="18-30"/>
    <x v="1"/>
    <x v="0"/>
  </r>
  <r>
    <x v="0"/>
    <x v="1"/>
    <s v="Birnbaum, Mr. Jakob"/>
    <x v="1"/>
    <n v="25"/>
    <x v="0"/>
    <x v="0"/>
    <n v="13905"/>
    <x v="17"/>
    <m/>
    <x v="1"/>
    <m/>
    <n v="148"/>
    <s v="San Francisco, CA"/>
    <n v="4"/>
    <n v="4"/>
    <n v="5"/>
    <x v="2"/>
    <s v="Test"/>
    <s v="Validate"/>
    <x v="7"/>
    <s v="18-30"/>
    <x v="5"/>
    <x v="1"/>
  </r>
  <r>
    <x v="0"/>
    <x v="0"/>
    <s v="Bishop, Mr. Dickinson H"/>
    <x v="1"/>
    <n v="25"/>
    <x v="1"/>
    <x v="0"/>
    <n v="11967"/>
    <x v="18"/>
    <s v="B49"/>
    <x v="1"/>
    <s v="7"/>
    <m/>
    <s v="Dowagiac, MI"/>
    <n v="1"/>
    <n v="2"/>
    <n v="3"/>
    <x v="0"/>
    <s v="Train"/>
    <s v="Train"/>
    <x v="8"/>
    <s v="18-30"/>
    <x v="0"/>
    <x v="2"/>
  </r>
  <r>
    <x v="0"/>
    <x v="0"/>
    <s v="Bishop, Mrs. Dickinson H (Helen Walton)"/>
    <x v="0"/>
    <n v="19"/>
    <x v="1"/>
    <x v="0"/>
    <n v="11967"/>
    <x v="18"/>
    <s v="B49"/>
    <x v="1"/>
    <s v="7"/>
    <m/>
    <s v="Dowagiac, MI"/>
    <n v="3"/>
    <n v="3"/>
    <n v="4"/>
    <x v="0"/>
    <s v="Train"/>
    <s v="Test"/>
    <x v="8"/>
    <s v="18-30"/>
    <x v="0"/>
    <x v="2"/>
  </r>
  <r>
    <x v="0"/>
    <x v="0"/>
    <s v="Bissette, Miss. Amelia"/>
    <x v="0"/>
    <n v="35"/>
    <x v="0"/>
    <x v="0"/>
    <s v="PC 17760"/>
    <x v="19"/>
    <s v="C99"/>
    <x v="0"/>
    <s v="8"/>
    <m/>
    <m/>
    <n v="3"/>
    <n v="4"/>
    <n v="4"/>
    <x v="0"/>
    <s v="Test"/>
    <s v="Test"/>
    <x v="4"/>
    <s v="31-40"/>
    <x v="1"/>
    <x v="0"/>
  </r>
  <r>
    <x v="0"/>
    <x v="0"/>
    <s v="Bjornstrom-Steffansson, Mr. Mauritz Hakan"/>
    <x v="1"/>
    <n v="28"/>
    <x v="0"/>
    <x v="0"/>
    <n v="110564"/>
    <x v="2"/>
    <s v="C52"/>
    <x v="0"/>
    <s v="D"/>
    <m/>
    <s v="Stockholm, Sweden / Washington, DC"/>
    <n v="2"/>
    <n v="3"/>
    <n v="2"/>
    <x v="0"/>
    <s v="Train"/>
    <s v="Train"/>
    <x v="9"/>
    <s v="18-30"/>
    <x v="1"/>
    <x v="1"/>
  </r>
  <r>
    <x v="0"/>
    <x v="1"/>
    <s v="Blackwell, Mr. Stephen Weart"/>
    <x v="1"/>
    <n v="45"/>
    <x v="0"/>
    <x v="0"/>
    <n v="113784"/>
    <x v="20"/>
    <s v="T"/>
    <x v="0"/>
    <m/>
    <m/>
    <s v="Trenton, NJ"/>
    <n v="4"/>
    <n v="5"/>
    <n v="3"/>
    <x v="2"/>
    <s v="Validate"/>
    <s v="Train"/>
    <x v="10"/>
    <s v="41-50"/>
    <x v="6"/>
    <x v="4"/>
  </r>
  <r>
    <x v="0"/>
    <x v="0"/>
    <s v="Blank, Mr. Henry"/>
    <x v="1"/>
    <n v="40"/>
    <x v="0"/>
    <x v="0"/>
    <n v="112277"/>
    <x v="21"/>
    <s v="A31"/>
    <x v="1"/>
    <s v="7"/>
    <m/>
    <s v="Glen Ridge, NJ"/>
    <n v="2"/>
    <n v="5"/>
    <n v="3"/>
    <x v="0"/>
    <s v="Validate"/>
    <s v="Train"/>
    <x v="10"/>
    <s v="31-40"/>
    <x v="4"/>
    <x v="4"/>
  </r>
  <r>
    <x v="0"/>
    <x v="0"/>
    <s v="Bonnell, Miss. Caroline"/>
    <x v="0"/>
    <n v="30"/>
    <x v="0"/>
    <x v="0"/>
    <n v="36928"/>
    <x v="22"/>
    <s v="C7"/>
    <x v="0"/>
    <s v="8"/>
    <m/>
    <s v="Youngstown, OH"/>
    <n v="3"/>
    <n v="4"/>
    <n v="2"/>
    <x v="0"/>
    <s v="Test"/>
    <s v="Train"/>
    <x v="11"/>
    <s v="18-30"/>
    <x v="1"/>
    <x v="0"/>
  </r>
  <r>
    <x v="0"/>
    <x v="0"/>
    <s v="Bonnell, Miss. Elizabeth"/>
    <x v="0"/>
    <n v="58"/>
    <x v="0"/>
    <x v="0"/>
    <n v="113783"/>
    <x v="2"/>
    <s v="C103"/>
    <x v="0"/>
    <s v="8"/>
    <m/>
    <s v="Birkdale, England Cleveland, Ohio"/>
    <n v="2"/>
    <n v="5"/>
    <n v="1"/>
    <x v="0"/>
    <s v="Validate"/>
    <s v="Train"/>
    <x v="4"/>
    <s v="51-60"/>
    <x v="1"/>
    <x v="1"/>
  </r>
  <r>
    <x v="0"/>
    <x v="1"/>
    <s v="Borebank, Mr. John James"/>
    <x v="1"/>
    <n v="42"/>
    <x v="0"/>
    <x v="0"/>
    <n v="110489"/>
    <x v="2"/>
    <s v="D22"/>
    <x v="0"/>
    <m/>
    <m/>
    <s v="London / Winnipeg, MB"/>
    <n v="2"/>
    <n v="5"/>
    <n v="1"/>
    <x v="0"/>
    <s v="Validate"/>
    <s v="Train"/>
    <x v="12"/>
    <s v="41-50"/>
    <x v="3"/>
    <x v="1"/>
  </r>
  <r>
    <x v="0"/>
    <x v="0"/>
    <s v="Bowen, Miss. Grace Scott"/>
    <x v="0"/>
    <n v="45"/>
    <x v="0"/>
    <x v="0"/>
    <s v="PC 17608"/>
    <x v="23"/>
    <m/>
    <x v="1"/>
    <s v="4"/>
    <m/>
    <s v="Cooperstown, NY"/>
    <n v="5"/>
    <n v="4"/>
    <n v="1"/>
    <x v="1"/>
    <s v="Test"/>
    <s v="Train"/>
    <x v="2"/>
    <s v="41-50"/>
    <x v="5"/>
    <x v="0"/>
  </r>
  <r>
    <x v="0"/>
    <x v="0"/>
    <s v="Bowerman, Miss. Elsie Edith"/>
    <x v="0"/>
    <n v="22"/>
    <x v="0"/>
    <x v="2"/>
    <n v="113505"/>
    <x v="24"/>
    <s v="E33"/>
    <x v="0"/>
    <s v="6"/>
    <m/>
    <s v="St Leonards-on-Sea, England Ohio"/>
    <n v="1"/>
    <n v="3"/>
    <n v="2"/>
    <x v="0"/>
    <s v="Train"/>
    <s v="Train"/>
    <x v="4"/>
    <s v="18-30"/>
    <x v="2"/>
    <x v="2"/>
  </r>
  <r>
    <x v="0"/>
    <x v="0"/>
    <s v="Bradley, Mr. George (&quot;George Arthur Brayton&quot;)"/>
    <x v="1"/>
    <m/>
    <x v="0"/>
    <x v="0"/>
    <n v="111427"/>
    <x v="2"/>
    <m/>
    <x v="0"/>
    <s v="9"/>
    <m/>
    <s v="Los Angeles, CA"/>
    <n v="5"/>
    <n v="1"/>
    <n v="2"/>
    <x v="1"/>
    <s v="Train"/>
    <s v="Train"/>
    <x v="7"/>
    <s v="0-17"/>
    <x v="5"/>
    <x v="1"/>
  </r>
  <r>
    <x v="0"/>
    <x v="1"/>
    <s v="Brady, Mr. John Bertram"/>
    <x v="1"/>
    <n v="41"/>
    <x v="0"/>
    <x v="0"/>
    <n v="113054"/>
    <x v="25"/>
    <s v="A21"/>
    <x v="0"/>
    <m/>
    <m/>
    <s v="Pomeroy, WA"/>
    <n v="1"/>
    <n v="2"/>
    <n v="4"/>
    <x v="0"/>
    <s v="Train"/>
    <s v="Test"/>
    <x v="13"/>
    <s v="41-50"/>
    <x v="4"/>
    <x v="4"/>
  </r>
  <r>
    <x v="0"/>
    <x v="1"/>
    <s v="Brandeis, Mr. Emil"/>
    <x v="1"/>
    <n v="48"/>
    <x v="0"/>
    <x v="0"/>
    <s v="PC 17591"/>
    <x v="26"/>
    <s v="B10"/>
    <x v="1"/>
    <m/>
    <n v="208"/>
    <s v="Omaha, NE"/>
    <n v="5"/>
    <n v="5"/>
    <n v="1"/>
    <x v="1"/>
    <s v="Validate"/>
    <s v="Train"/>
    <x v="14"/>
    <s v="41-50"/>
    <x v="0"/>
    <x v="2"/>
  </r>
  <r>
    <x v="0"/>
    <x v="1"/>
    <s v="Brewe, Dr. Arthur Jackson"/>
    <x v="1"/>
    <m/>
    <x v="0"/>
    <x v="0"/>
    <n v="112379"/>
    <x v="27"/>
    <m/>
    <x v="1"/>
    <m/>
    <m/>
    <s v="Philadelphia, PA"/>
    <n v="5"/>
    <n v="4"/>
    <n v="1"/>
    <x v="1"/>
    <s v="Test"/>
    <s v="Train"/>
    <x v="15"/>
    <s v="0-17"/>
    <x v="5"/>
    <x v="4"/>
  </r>
  <r>
    <x v="0"/>
    <x v="0"/>
    <s v="Brown, Mrs. James Joseph (Margaret Tobin)"/>
    <x v="0"/>
    <n v="44"/>
    <x v="0"/>
    <x v="0"/>
    <s v="PC 17610"/>
    <x v="28"/>
    <s v="B4"/>
    <x v="1"/>
    <s v="6"/>
    <m/>
    <s v="Denver, CO"/>
    <n v="4"/>
    <n v="2"/>
    <n v="3"/>
    <x v="2"/>
    <s v="Train"/>
    <s v="Train"/>
    <x v="16"/>
    <s v="41-50"/>
    <x v="0"/>
    <x v="1"/>
  </r>
  <r>
    <x v="0"/>
    <x v="0"/>
    <s v="Brown, Mrs. John Murray (Caroline Lane Lamson)"/>
    <x v="0"/>
    <n v="59"/>
    <x v="2"/>
    <x v="0"/>
    <n v="11769"/>
    <x v="5"/>
    <s v="C101"/>
    <x v="0"/>
    <s v="D"/>
    <m/>
    <s v="Belmont, MA"/>
    <n v="2"/>
    <n v="5"/>
    <n v="1"/>
    <x v="0"/>
    <s v="Validate"/>
    <s v="Train"/>
    <x v="17"/>
    <s v="51-60"/>
    <x v="1"/>
    <x v="2"/>
  </r>
  <r>
    <x v="0"/>
    <x v="0"/>
    <s v="Bucknell, Mrs. William Robert (Emma Eliza Ward)"/>
    <x v="0"/>
    <n v="60"/>
    <x v="0"/>
    <x v="0"/>
    <n v="11813"/>
    <x v="13"/>
    <s v="D15"/>
    <x v="1"/>
    <s v="8"/>
    <m/>
    <s v="Philadelphia, PA"/>
    <n v="5"/>
    <n v="5"/>
    <n v="4"/>
    <x v="1"/>
    <s v="Validate"/>
    <s v="Test"/>
    <x v="15"/>
    <s v="51-60"/>
    <x v="3"/>
    <x v="2"/>
  </r>
  <r>
    <x v="0"/>
    <x v="0"/>
    <s v="Burns, Miss. Elizabeth Margaret"/>
    <x v="0"/>
    <n v="41"/>
    <x v="0"/>
    <x v="0"/>
    <n v="16966"/>
    <x v="29"/>
    <s v="E40"/>
    <x v="1"/>
    <s v="3"/>
    <m/>
    <m/>
    <n v="5"/>
    <n v="5"/>
    <n v="2"/>
    <x v="1"/>
    <s v="Validate"/>
    <s v="Train"/>
    <x v="4"/>
    <s v="41-50"/>
    <x v="2"/>
    <x v="0"/>
  </r>
  <r>
    <x v="0"/>
    <x v="1"/>
    <s v="Butt, Major. Archibald Willingham"/>
    <x v="1"/>
    <n v="45"/>
    <x v="0"/>
    <x v="0"/>
    <n v="113050"/>
    <x v="2"/>
    <s v="B38"/>
    <x v="0"/>
    <m/>
    <m/>
    <s v="Washington, DC"/>
    <n v="2"/>
    <n v="2"/>
    <n v="5"/>
    <x v="0"/>
    <s v="Train"/>
    <s v="Validate"/>
    <x v="9"/>
    <s v="41-50"/>
    <x v="0"/>
    <x v="1"/>
  </r>
  <r>
    <x v="0"/>
    <x v="1"/>
    <s v="Cairns, Mr. Alexander"/>
    <x v="1"/>
    <m/>
    <x v="0"/>
    <x v="0"/>
    <n v="113798"/>
    <x v="21"/>
    <m/>
    <x v="0"/>
    <m/>
    <m/>
    <m/>
    <n v="5"/>
    <n v="3"/>
    <n v="2"/>
    <x v="1"/>
    <s v="Train"/>
    <s v="Train"/>
    <x v="4"/>
    <s v="0-17"/>
    <x v="5"/>
    <x v="4"/>
  </r>
  <r>
    <x v="0"/>
    <x v="0"/>
    <s v="Calderhead, Mr. Edward Pennington"/>
    <x v="1"/>
    <n v="42"/>
    <x v="0"/>
    <x v="0"/>
    <s v="PC 17476"/>
    <x v="30"/>
    <s v="E24"/>
    <x v="0"/>
    <s v="5"/>
    <m/>
    <s v="New York, NY"/>
    <n v="5"/>
    <n v="3"/>
    <n v="5"/>
    <x v="1"/>
    <s v="Train"/>
    <s v="Validate"/>
    <x v="2"/>
    <s v="41-50"/>
    <x v="2"/>
    <x v="1"/>
  </r>
  <r>
    <x v="0"/>
    <x v="0"/>
    <s v="Candee, Mrs. Edward (Helen Churchill Hungerford)"/>
    <x v="0"/>
    <n v="53"/>
    <x v="0"/>
    <x v="0"/>
    <s v="PC 17606"/>
    <x v="31"/>
    <m/>
    <x v="1"/>
    <s v="6"/>
    <m/>
    <s v="Washington, DC"/>
    <n v="4"/>
    <n v="3"/>
    <n v="3"/>
    <x v="2"/>
    <s v="Train"/>
    <s v="Train"/>
    <x v="9"/>
    <s v="51-60"/>
    <x v="5"/>
    <x v="1"/>
  </r>
  <r>
    <x v="0"/>
    <x v="0"/>
    <s v="Cardeza, Mr. Thomas Drake Martinez"/>
    <x v="1"/>
    <n v="36"/>
    <x v="0"/>
    <x v="2"/>
    <s v="PC 17755"/>
    <x v="32"/>
    <s v="B51 B53 B55"/>
    <x v="1"/>
    <s v="3"/>
    <m/>
    <s v="Austria-Hungary / Germantown, Philadelphia, PA"/>
    <n v="3"/>
    <n v="4"/>
    <n v="5"/>
    <x v="0"/>
    <s v="Test"/>
    <s v="Validate"/>
    <x v="15"/>
    <s v="31-40"/>
    <x v="0"/>
    <x v="0"/>
  </r>
  <r>
    <x v="0"/>
    <x v="0"/>
    <s v="Cardeza, Mrs. James Warburton Martinez (Charlotte Wardle Drake)"/>
    <x v="0"/>
    <n v="58"/>
    <x v="0"/>
    <x v="2"/>
    <s v="PC 17755"/>
    <x v="32"/>
    <s v="B51 B53 B55"/>
    <x v="1"/>
    <s v="3"/>
    <m/>
    <s v="Germantown, Philadelphia, PA"/>
    <n v="1"/>
    <n v="2"/>
    <n v="2"/>
    <x v="0"/>
    <s v="Train"/>
    <s v="Train"/>
    <x v="15"/>
    <s v="51-60"/>
    <x v="0"/>
    <x v="0"/>
  </r>
  <r>
    <x v="0"/>
    <x v="1"/>
    <s v="Carlsson, Mr. Frans Olof"/>
    <x v="1"/>
    <n v="33"/>
    <x v="0"/>
    <x v="0"/>
    <n v="695"/>
    <x v="33"/>
    <s v="B51 B53 B55"/>
    <x v="0"/>
    <m/>
    <m/>
    <s v="New York, NY"/>
    <n v="1"/>
    <n v="1"/>
    <n v="4"/>
    <x v="0"/>
    <s v="Train"/>
    <s v="Test"/>
    <x v="2"/>
    <s v="31-40"/>
    <x v="0"/>
    <x v="5"/>
  </r>
  <r>
    <x v="0"/>
    <x v="1"/>
    <s v="Carrau, Mr. Francisco M"/>
    <x v="1"/>
    <n v="28"/>
    <x v="0"/>
    <x v="0"/>
    <n v="113059"/>
    <x v="34"/>
    <m/>
    <x v="0"/>
    <m/>
    <m/>
    <s v="Montevideo, Uruguay"/>
    <n v="2"/>
    <n v="5"/>
    <n v="1"/>
    <x v="0"/>
    <s v="Validate"/>
    <s v="Train"/>
    <x v="4"/>
    <s v="18-30"/>
    <x v="5"/>
    <x v="2"/>
  </r>
  <r>
    <x v="0"/>
    <x v="1"/>
    <s v="Carrau, Mr. Jose Pedro"/>
    <x v="1"/>
    <n v="17"/>
    <x v="0"/>
    <x v="0"/>
    <n v="113059"/>
    <x v="34"/>
    <m/>
    <x v="0"/>
    <m/>
    <m/>
    <s v="Montevideo, Uruguay"/>
    <n v="5"/>
    <n v="5"/>
    <n v="1"/>
    <x v="1"/>
    <s v="Validate"/>
    <s v="Train"/>
    <x v="4"/>
    <s v="0-17"/>
    <x v="5"/>
    <x v="2"/>
  </r>
  <r>
    <x v="0"/>
    <x v="0"/>
    <s v="Carter, Master. William Thornton II"/>
    <x v="1"/>
    <n v="11"/>
    <x v="1"/>
    <x v="1"/>
    <n v="113760"/>
    <x v="35"/>
    <s v="B96 B98"/>
    <x v="0"/>
    <s v="4"/>
    <m/>
    <s v="Bryn Mawr, PA"/>
    <n v="4"/>
    <n v="1"/>
    <n v="5"/>
    <x v="2"/>
    <s v="Train"/>
    <s v="Validate"/>
    <x v="15"/>
    <s v="0-17"/>
    <x v="0"/>
    <x v="0"/>
  </r>
  <r>
    <x v="0"/>
    <x v="0"/>
    <s v="Carter, Miss. Lucile Polk"/>
    <x v="0"/>
    <n v="14"/>
    <x v="1"/>
    <x v="1"/>
    <n v="113760"/>
    <x v="35"/>
    <s v="B96 B98"/>
    <x v="0"/>
    <s v="4"/>
    <m/>
    <s v="Bryn Mawr, PA"/>
    <n v="3"/>
    <n v="3"/>
    <n v="3"/>
    <x v="0"/>
    <s v="Train"/>
    <s v="Train"/>
    <x v="15"/>
    <s v="0-17"/>
    <x v="0"/>
    <x v="0"/>
  </r>
  <r>
    <x v="0"/>
    <x v="0"/>
    <s v="Carter, Mr. William Ernest"/>
    <x v="1"/>
    <n v="36"/>
    <x v="1"/>
    <x v="1"/>
    <n v="113760"/>
    <x v="35"/>
    <s v="B96 B98"/>
    <x v="0"/>
    <s v="C"/>
    <m/>
    <s v="Bryn Mawr, PA"/>
    <n v="1"/>
    <n v="2"/>
    <n v="2"/>
    <x v="0"/>
    <s v="Train"/>
    <s v="Train"/>
    <x v="15"/>
    <s v="31-40"/>
    <x v="0"/>
    <x v="0"/>
  </r>
  <r>
    <x v="0"/>
    <x v="0"/>
    <s v="Carter, Mrs. William Ernest (Lucile Polk)"/>
    <x v="0"/>
    <n v="36"/>
    <x v="1"/>
    <x v="1"/>
    <n v="113760"/>
    <x v="35"/>
    <s v="B96 B98"/>
    <x v="0"/>
    <s v="4"/>
    <m/>
    <s v="Bryn Mawr, PA"/>
    <n v="4"/>
    <n v="4"/>
    <n v="2"/>
    <x v="2"/>
    <s v="Test"/>
    <s v="Train"/>
    <x v="15"/>
    <s v="31-40"/>
    <x v="0"/>
    <x v="0"/>
  </r>
  <r>
    <x v="0"/>
    <x v="1"/>
    <s v="Case, Mr. Howard Brown"/>
    <x v="1"/>
    <n v="49"/>
    <x v="0"/>
    <x v="0"/>
    <n v="19924"/>
    <x v="17"/>
    <m/>
    <x v="0"/>
    <m/>
    <m/>
    <s v="Ascot, Berkshire / Rochester, NY"/>
    <n v="1"/>
    <n v="3"/>
    <n v="1"/>
    <x v="0"/>
    <s v="Train"/>
    <s v="Train"/>
    <x v="2"/>
    <s v="41-50"/>
    <x v="5"/>
    <x v="1"/>
  </r>
  <r>
    <x v="0"/>
    <x v="0"/>
    <s v="Cassebeer, Mrs. Henry Arthur Jr (Eleanor Genevieve Fosdick)"/>
    <x v="0"/>
    <m/>
    <x v="0"/>
    <x v="0"/>
    <n v="17770"/>
    <x v="28"/>
    <m/>
    <x v="1"/>
    <s v="5"/>
    <m/>
    <s v="New York, NY"/>
    <n v="3"/>
    <n v="5"/>
    <n v="3"/>
    <x v="0"/>
    <s v="Validate"/>
    <s v="Train"/>
    <x v="2"/>
    <s v="0-17"/>
    <x v="5"/>
    <x v="1"/>
  </r>
  <r>
    <x v="0"/>
    <x v="1"/>
    <s v="Cavendish, Mr. Tyrell William"/>
    <x v="1"/>
    <n v="36"/>
    <x v="1"/>
    <x v="0"/>
    <n v="19877"/>
    <x v="9"/>
    <s v="C46"/>
    <x v="0"/>
    <m/>
    <n v="172"/>
    <s v="Little Onn Hall, Staffs"/>
    <n v="4"/>
    <n v="2"/>
    <n v="1"/>
    <x v="2"/>
    <s v="Train"/>
    <s v="Train"/>
    <x v="4"/>
    <s v="31-40"/>
    <x v="1"/>
    <x v="2"/>
  </r>
  <r>
    <x v="0"/>
    <x v="0"/>
    <s v="Cavendish, Mrs. Tyrell William (Julia Florence Siegel)"/>
    <x v="0"/>
    <n v="76"/>
    <x v="1"/>
    <x v="0"/>
    <n v="19877"/>
    <x v="9"/>
    <s v="C46"/>
    <x v="0"/>
    <s v="6"/>
    <m/>
    <s v="Little Onn Hall, Staffs"/>
    <n v="2"/>
    <n v="4"/>
    <n v="5"/>
    <x v="0"/>
    <s v="Test"/>
    <s v="Validate"/>
    <x v="4"/>
    <s v="61+"/>
    <x v="1"/>
    <x v="2"/>
  </r>
  <r>
    <x v="0"/>
    <x v="1"/>
    <s v="Chaffee, Mr. Herbert Fuller"/>
    <x v="1"/>
    <n v="46"/>
    <x v="1"/>
    <x v="0"/>
    <s v="W.E.P. 5734"/>
    <x v="36"/>
    <s v="E31"/>
    <x v="0"/>
    <m/>
    <m/>
    <s v="Amenia, ND"/>
    <n v="1"/>
    <n v="5"/>
    <n v="4"/>
    <x v="0"/>
    <s v="Validate"/>
    <s v="Test"/>
    <x v="18"/>
    <s v="41-50"/>
    <x v="2"/>
    <x v="2"/>
  </r>
  <r>
    <x v="0"/>
    <x v="0"/>
    <s v="Chaffee, Mrs. Herbert Fuller (Carrie Constance Toogood)"/>
    <x v="0"/>
    <n v="47"/>
    <x v="1"/>
    <x v="0"/>
    <s v="W.E.P. 5734"/>
    <x v="36"/>
    <s v="E31"/>
    <x v="0"/>
    <s v="4"/>
    <m/>
    <s v="Amenia, ND"/>
    <n v="2"/>
    <n v="4"/>
    <n v="1"/>
    <x v="0"/>
    <s v="Test"/>
    <s v="Train"/>
    <x v="18"/>
    <s v="41-50"/>
    <x v="2"/>
    <x v="2"/>
  </r>
  <r>
    <x v="0"/>
    <x v="0"/>
    <s v="Chambers, Mr. Norman Campbell"/>
    <x v="1"/>
    <n v="27"/>
    <x v="1"/>
    <x v="0"/>
    <n v="113806"/>
    <x v="37"/>
    <s v="E8"/>
    <x v="0"/>
    <s v="5"/>
    <m/>
    <s v="New York, NY / Ithaca, NY"/>
    <n v="2"/>
    <n v="2"/>
    <n v="5"/>
    <x v="0"/>
    <s v="Train"/>
    <s v="Validate"/>
    <x v="2"/>
    <s v="18-30"/>
    <x v="2"/>
    <x v="2"/>
  </r>
  <r>
    <x v="0"/>
    <x v="0"/>
    <s v="Chambers, Mrs. Norman Campbell (Bertha Griggs)"/>
    <x v="0"/>
    <n v="33"/>
    <x v="1"/>
    <x v="0"/>
    <n v="113806"/>
    <x v="37"/>
    <s v="E8"/>
    <x v="0"/>
    <s v="5"/>
    <m/>
    <s v="New York, NY / Ithaca, NY"/>
    <n v="1"/>
    <n v="5"/>
    <n v="1"/>
    <x v="0"/>
    <s v="Validate"/>
    <s v="Train"/>
    <x v="2"/>
    <s v="31-40"/>
    <x v="2"/>
    <x v="2"/>
  </r>
  <r>
    <x v="0"/>
    <x v="0"/>
    <s v="Chaudanson, Miss. Victorine"/>
    <x v="0"/>
    <n v="36"/>
    <x v="0"/>
    <x v="0"/>
    <s v="PC 17608"/>
    <x v="23"/>
    <s v="B61"/>
    <x v="1"/>
    <s v="4"/>
    <m/>
    <m/>
    <n v="3"/>
    <n v="1"/>
    <n v="5"/>
    <x v="0"/>
    <s v="Train"/>
    <s v="Validate"/>
    <x v="4"/>
    <s v="31-40"/>
    <x v="0"/>
    <x v="0"/>
  </r>
  <r>
    <x v="0"/>
    <x v="0"/>
    <s v="Cherry, Miss. Gladys"/>
    <x v="0"/>
    <n v="30"/>
    <x v="0"/>
    <x v="0"/>
    <n v="110152"/>
    <x v="38"/>
    <s v="B77"/>
    <x v="0"/>
    <s v="8"/>
    <m/>
    <s v="London, England"/>
    <n v="3"/>
    <n v="2"/>
    <n v="5"/>
    <x v="0"/>
    <s v="Train"/>
    <s v="Validate"/>
    <x v="4"/>
    <s v="18-30"/>
    <x v="0"/>
    <x v="2"/>
  </r>
  <r>
    <x v="0"/>
    <x v="0"/>
    <s v="Chevre, Mr. Paul Romaine"/>
    <x v="1"/>
    <n v="45"/>
    <x v="0"/>
    <x v="0"/>
    <s v="PC 17594"/>
    <x v="39"/>
    <s v="A9"/>
    <x v="1"/>
    <s v="7"/>
    <m/>
    <s v="Paris, France"/>
    <n v="3"/>
    <n v="5"/>
    <n v="5"/>
    <x v="0"/>
    <s v="Validate"/>
    <s v="Validate"/>
    <x v="4"/>
    <s v="41-50"/>
    <x v="4"/>
    <x v="1"/>
  </r>
  <r>
    <x v="0"/>
    <x v="0"/>
    <s v="Chibnall, Mrs. (Edith Martha Bowerman)"/>
    <x v="0"/>
    <m/>
    <x v="0"/>
    <x v="2"/>
    <n v="113505"/>
    <x v="24"/>
    <s v="E33"/>
    <x v="0"/>
    <s v="6"/>
    <m/>
    <s v="St Leonards-on-Sea, England Ohio"/>
    <n v="3"/>
    <n v="2"/>
    <n v="3"/>
    <x v="0"/>
    <s v="Train"/>
    <s v="Train"/>
    <x v="4"/>
    <s v="0-17"/>
    <x v="2"/>
    <x v="2"/>
  </r>
  <r>
    <x v="0"/>
    <x v="1"/>
    <s v="Chisholm, Mr. Roderick Robert Crispin"/>
    <x v="1"/>
    <m/>
    <x v="0"/>
    <x v="0"/>
    <n v="112051"/>
    <x v="4"/>
    <m/>
    <x v="0"/>
    <m/>
    <m/>
    <s v="Liverpool, England / Belfast"/>
    <n v="1"/>
    <n v="2"/>
    <n v="1"/>
    <x v="0"/>
    <s v="Train"/>
    <s v="Train"/>
    <x v="4"/>
    <s v="0-17"/>
    <x v="5"/>
    <x v="3"/>
  </r>
  <r>
    <x v="0"/>
    <x v="1"/>
    <s v="Clark, Mr. Walter Miller"/>
    <x v="1"/>
    <n v="27"/>
    <x v="1"/>
    <x v="0"/>
    <n v="13508"/>
    <x v="40"/>
    <s v="C89"/>
    <x v="1"/>
    <m/>
    <m/>
    <s v="Los Angeles, CA"/>
    <n v="4"/>
    <n v="3"/>
    <n v="1"/>
    <x v="2"/>
    <s v="Train"/>
    <s v="Train"/>
    <x v="7"/>
    <s v="18-30"/>
    <x v="1"/>
    <x v="0"/>
  </r>
  <r>
    <x v="0"/>
    <x v="0"/>
    <s v="Clark, Mrs. Walter Miller (Virginia McDowell)"/>
    <x v="0"/>
    <n v="26"/>
    <x v="1"/>
    <x v="0"/>
    <n v="13508"/>
    <x v="40"/>
    <s v="C89"/>
    <x v="1"/>
    <s v="4"/>
    <m/>
    <s v="Los Angeles, CA"/>
    <n v="3"/>
    <n v="5"/>
    <n v="5"/>
    <x v="0"/>
    <s v="Validate"/>
    <s v="Validate"/>
    <x v="7"/>
    <s v="18-30"/>
    <x v="1"/>
    <x v="0"/>
  </r>
  <r>
    <x v="0"/>
    <x v="0"/>
    <s v="Cleaver, Miss. Alice"/>
    <x v="0"/>
    <n v="22"/>
    <x v="0"/>
    <x v="0"/>
    <n v="113781"/>
    <x v="1"/>
    <m/>
    <x v="0"/>
    <s v="11"/>
    <m/>
    <m/>
    <n v="5"/>
    <n v="5"/>
    <n v="4"/>
    <x v="1"/>
    <s v="Validate"/>
    <s v="Test"/>
    <x v="4"/>
    <s v="18-30"/>
    <x v="5"/>
    <x v="0"/>
  </r>
  <r>
    <x v="0"/>
    <x v="1"/>
    <s v="Clifford, Mr. George Quincy"/>
    <x v="1"/>
    <m/>
    <x v="0"/>
    <x v="0"/>
    <n v="110465"/>
    <x v="41"/>
    <s v="A14"/>
    <x v="0"/>
    <m/>
    <m/>
    <s v="Stoughton, MA"/>
    <n v="1"/>
    <n v="4"/>
    <n v="5"/>
    <x v="0"/>
    <s v="Test"/>
    <s v="Validate"/>
    <x v="17"/>
    <s v="0-17"/>
    <x v="4"/>
    <x v="2"/>
  </r>
  <r>
    <x v="0"/>
    <x v="1"/>
    <s v="Colley, Mr. Edward Pomeroy"/>
    <x v="1"/>
    <n v="47"/>
    <x v="0"/>
    <x v="0"/>
    <n v="5727"/>
    <x v="42"/>
    <s v="E58"/>
    <x v="0"/>
    <m/>
    <m/>
    <s v="Victoria, BC"/>
    <n v="2"/>
    <n v="1"/>
    <n v="2"/>
    <x v="0"/>
    <s v="Train"/>
    <s v="Train"/>
    <x v="19"/>
    <s v="41-50"/>
    <x v="2"/>
    <x v="1"/>
  </r>
  <r>
    <x v="0"/>
    <x v="0"/>
    <s v="Compton, Miss. Sara Rebecca"/>
    <x v="0"/>
    <n v="39"/>
    <x v="1"/>
    <x v="2"/>
    <s v="PC 17756"/>
    <x v="43"/>
    <s v="E49"/>
    <x v="1"/>
    <s v="14"/>
    <m/>
    <s v="Lakewood, NJ"/>
    <n v="1"/>
    <n v="2"/>
    <n v="3"/>
    <x v="0"/>
    <s v="Train"/>
    <s v="Train"/>
    <x v="10"/>
    <s v="31-40"/>
    <x v="2"/>
    <x v="2"/>
  </r>
  <r>
    <x v="0"/>
    <x v="1"/>
    <s v="Compton, Mr. Alexander Taylor Jr"/>
    <x v="1"/>
    <n v="37"/>
    <x v="1"/>
    <x v="2"/>
    <s v="PC 17756"/>
    <x v="43"/>
    <s v="E52"/>
    <x v="1"/>
    <m/>
    <m/>
    <s v="Lakewood, NJ"/>
    <n v="4"/>
    <n v="4"/>
    <n v="3"/>
    <x v="2"/>
    <s v="Test"/>
    <s v="Train"/>
    <x v="10"/>
    <s v="31-40"/>
    <x v="2"/>
    <x v="2"/>
  </r>
  <r>
    <x v="0"/>
    <x v="0"/>
    <s v="Compton, Mrs. Alexander Taylor (Mary Eliza Ingersoll)"/>
    <x v="0"/>
    <n v="64"/>
    <x v="0"/>
    <x v="1"/>
    <s v="PC 17756"/>
    <x v="43"/>
    <s v="E45"/>
    <x v="1"/>
    <s v="14"/>
    <m/>
    <s v="Lakewood, NJ"/>
    <n v="2"/>
    <n v="5"/>
    <n v="4"/>
    <x v="0"/>
    <s v="Validate"/>
    <s v="Test"/>
    <x v="10"/>
    <s v="61+"/>
    <x v="2"/>
    <x v="2"/>
  </r>
  <r>
    <x v="0"/>
    <x v="0"/>
    <s v="Cornell, Mrs. Robert Clifford (Malvina Helen Lamson)"/>
    <x v="0"/>
    <n v="55"/>
    <x v="2"/>
    <x v="0"/>
    <n v="11770"/>
    <x v="44"/>
    <s v="C101"/>
    <x v="0"/>
    <s v="2"/>
    <m/>
    <s v="New York, NY"/>
    <n v="3"/>
    <n v="5"/>
    <n v="4"/>
    <x v="0"/>
    <s v="Validate"/>
    <s v="Test"/>
    <x v="2"/>
    <s v="51-60"/>
    <x v="1"/>
    <x v="1"/>
  </r>
  <r>
    <x v="0"/>
    <x v="1"/>
    <s v="Crafton, Mr. John Bertram"/>
    <x v="1"/>
    <m/>
    <x v="0"/>
    <x v="0"/>
    <n v="113791"/>
    <x v="2"/>
    <m/>
    <x v="0"/>
    <m/>
    <m/>
    <s v="Roachdale, IN"/>
    <n v="4"/>
    <n v="5"/>
    <n v="1"/>
    <x v="2"/>
    <s v="Validate"/>
    <s v="Train"/>
    <x v="20"/>
    <s v="0-17"/>
    <x v="5"/>
    <x v="1"/>
  </r>
  <r>
    <x v="0"/>
    <x v="1"/>
    <s v="Crosby, Capt. Edward Gifford"/>
    <x v="1"/>
    <n v="70"/>
    <x v="1"/>
    <x v="2"/>
    <s v="WE/P 5735"/>
    <x v="45"/>
    <s v="B22"/>
    <x v="0"/>
    <m/>
    <n v="269"/>
    <s v="Milwaukee, WI"/>
    <n v="4"/>
    <n v="5"/>
    <n v="1"/>
    <x v="2"/>
    <s v="Validate"/>
    <s v="Train"/>
    <x v="21"/>
    <s v="61+"/>
    <x v="0"/>
    <x v="2"/>
  </r>
  <r>
    <x v="0"/>
    <x v="0"/>
    <s v="Crosby, Miss. Harriet R"/>
    <x v="0"/>
    <n v="36"/>
    <x v="0"/>
    <x v="1"/>
    <s v="WE/P 5735"/>
    <x v="45"/>
    <s v="B22"/>
    <x v="0"/>
    <s v="7"/>
    <m/>
    <s v="Milwaukee, WI"/>
    <n v="3"/>
    <n v="2"/>
    <n v="5"/>
    <x v="0"/>
    <s v="Train"/>
    <s v="Validate"/>
    <x v="21"/>
    <s v="31-40"/>
    <x v="0"/>
    <x v="2"/>
  </r>
  <r>
    <x v="0"/>
    <x v="0"/>
    <s v="Crosby, Mrs. Edward Gifford (Catherine Elizabeth Halstead)"/>
    <x v="0"/>
    <n v="64"/>
    <x v="1"/>
    <x v="2"/>
    <n v="112901"/>
    <x v="2"/>
    <s v="B26"/>
    <x v="0"/>
    <s v="7"/>
    <m/>
    <s v="Milwaukee, WI"/>
    <n v="5"/>
    <n v="2"/>
    <n v="5"/>
    <x v="1"/>
    <s v="Train"/>
    <s v="Validate"/>
    <x v="21"/>
    <s v="61+"/>
    <x v="0"/>
    <x v="1"/>
  </r>
  <r>
    <x v="0"/>
    <x v="1"/>
    <s v="Cumings, Mr. John Bradley"/>
    <x v="1"/>
    <n v="39"/>
    <x v="1"/>
    <x v="0"/>
    <s v="PC 17599"/>
    <x v="46"/>
    <s v="C85"/>
    <x v="1"/>
    <m/>
    <m/>
    <s v="New York, NY"/>
    <n v="3"/>
    <n v="4"/>
    <n v="2"/>
    <x v="0"/>
    <s v="Test"/>
    <s v="Train"/>
    <x v="2"/>
    <s v="31-40"/>
    <x v="1"/>
    <x v="2"/>
  </r>
  <r>
    <x v="0"/>
    <x v="0"/>
    <s v="Cumings, Mrs. John Bradley (Florence Briggs Thayer)"/>
    <x v="0"/>
    <n v="38"/>
    <x v="1"/>
    <x v="0"/>
    <s v="PC 17599"/>
    <x v="46"/>
    <s v="C85"/>
    <x v="1"/>
    <s v="4"/>
    <m/>
    <s v="New York, NY"/>
    <n v="4"/>
    <n v="2"/>
    <n v="1"/>
    <x v="2"/>
    <s v="Train"/>
    <s v="Train"/>
    <x v="2"/>
    <s v="31-40"/>
    <x v="1"/>
    <x v="2"/>
  </r>
  <r>
    <x v="0"/>
    <x v="0"/>
    <s v="Daly, Mr. Peter Denis "/>
    <x v="1"/>
    <n v="51"/>
    <x v="0"/>
    <x v="0"/>
    <n v="113055"/>
    <x v="2"/>
    <s v="E17"/>
    <x v="0"/>
    <s v="5 9"/>
    <m/>
    <s v="Lima, Peru"/>
    <n v="3"/>
    <n v="1"/>
    <n v="1"/>
    <x v="0"/>
    <s v="Train"/>
    <s v="Train"/>
    <x v="4"/>
    <s v="51-60"/>
    <x v="2"/>
    <x v="1"/>
  </r>
  <r>
    <x v="0"/>
    <x v="0"/>
    <s v="Daniel, Mr. Robert Williams"/>
    <x v="1"/>
    <n v="27"/>
    <x v="0"/>
    <x v="0"/>
    <n v="113804"/>
    <x v="25"/>
    <m/>
    <x v="0"/>
    <s v="3"/>
    <m/>
    <s v="Philadelphia, PA"/>
    <n v="1"/>
    <n v="3"/>
    <n v="5"/>
    <x v="0"/>
    <s v="Train"/>
    <s v="Validate"/>
    <x v="15"/>
    <s v="18-30"/>
    <x v="5"/>
    <x v="4"/>
  </r>
  <r>
    <x v="0"/>
    <x v="0"/>
    <s v="Daniels, Miss. Sarah"/>
    <x v="0"/>
    <n v="33"/>
    <x v="0"/>
    <x v="0"/>
    <n v="113781"/>
    <x v="1"/>
    <m/>
    <x v="0"/>
    <s v="8"/>
    <m/>
    <m/>
    <n v="1"/>
    <n v="1"/>
    <n v="4"/>
    <x v="0"/>
    <s v="Train"/>
    <s v="Test"/>
    <x v="4"/>
    <s v="31-40"/>
    <x v="5"/>
    <x v="0"/>
  </r>
  <r>
    <x v="0"/>
    <x v="1"/>
    <s v="Davidson, Mr. Thornton"/>
    <x v="1"/>
    <n v="31"/>
    <x v="1"/>
    <x v="0"/>
    <s v="F.C. 12750"/>
    <x v="41"/>
    <s v="B71"/>
    <x v="0"/>
    <m/>
    <m/>
    <s v="Montreal, PQ"/>
    <n v="1"/>
    <n v="4"/>
    <n v="4"/>
    <x v="0"/>
    <s v="Test"/>
    <s v="Test"/>
    <x v="5"/>
    <s v="31-40"/>
    <x v="0"/>
    <x v="2"/>
  </r>
  <r>
    <x v="0"/>
    <x v="0"/>
    <s v="Davidson, Mrs. Thornton (Orian Hays)"/>
    <x v="0"/>
    <n v="27"/>
    <x v="1"/>
    <x v="1"/>
    <s v="F.C. 12750"/>
    <x v="41"/>
    <s v="B71"/>
    <x v="0"/>
    <s v="3"/>
    <m/>
    <s v="Montreal, PQ"/>
    <n v="1"/>
    <n v="3"/>
    <n v="3"/>
    <x v="0"/>
    <s v="Train"/>
    <s v="Train"/>
    <x v="5"/>
    <s v="18-30"/>
    <x v="0"/>
    <x v="2"/>
  </r>
  <r>
    <x v="0"/>
    <x v="0"/>
    <s v="Dick, Mr. Albert Adrian"/>
    <x v="1"/>
    <n v="31"/>
    <x v="1"/>
    <x v="0"/>
    <n v="17474"/>
    <x v="47"/>
    <s v="B20"/>
    <x v="0"/>
    <s v="3"/>
    <m/>
    <s v="Calgary, AB"/>
    <n v="3"/>
    <n v="1"/>
    <n v="4"/>
    <x v="0"/>
    <s v="Train"/>
    <s v="Test"/>
    <x v="22"/>
    <s v="31-40"/>
    <x v="0"/>
    <x v="2"/>
  </r>
  <r>
    <x v="0"/>
    <x v="0"/>
    <s v="Dick, Mrs. Albert Adrian (Vera Gillespie)"/>
    <x v="0"/>
    <n v="17"/>
    <x v="1"/>
    <x v="0"/>
    <n v="17474"/>
    <x v="47"/>
    <s v="B20"/>
    <x v="0"/>
    <s v="3"/>
    <m/>
    <s v="Calgary, AB"/>
    <n v="2"/>
    <n v="3"/>
    <n v="5"/>
    <x v="0"/>
    <s v="Train"/>
    <s v="Validate"/>
    <x v="22"/>
    <s v="0-17"/>
    <x v="0"/>
    <x v="2"/>
  </r>
  <r>
    <x v="0"/>
    <x v="0"/>
    <s v="Dodge, Dr. Washington"/>
    <x v="1"/>
    <n v="53"/>
    <x v="1"/>
    <x v="2"/>
    <n v="33638"/>
    <x v="48"/>
    <s v="A34"/>
    <x v="0"/>
    <s v="13"/>
    <m/>
    <s v="San Francisco, CA"/>
    <n v="1"/>
    <n v="1"/>
    <n v="5"/>
    <x v="0"/>
    <s v="Train"/>
    <s v="Validate"/>
    <x v="7"/>
    <s v="51-60"/>
    <x v="4"/>
    <x v="2"/>
  </r>
  <r>
    <x v="0"/>
    <x v="0"/>
    <s v="Dodge, Master. Washington"/>
    <x v="1"/>
    <n v="4"/>
    <x v="0"/>
    <x v="1"/>
    <n v="33638"/>
    <x v="48"/>
    <s v="A34"/>
    <x v="0"/>
    <s v="5"/>
    <m/>
    <s v="San Francisco, CA"/>
    <n v="2"/>
    <n v="4"/>
    <n v="2"/>
    <x v="0"/>
    <s v="Test"/>
    <s v="Train"/>
    <x v="7"/>
    <s v="0-17"/>
    <x v="4"/>
    <x v="2"/>
  </r>
  <r>
    <x v="0"/>
    <x v="0"/>
    <s v="Dodge, Mrs. Washington (Ruth Vidaver)"/>
    <x v="0"/>
    <n v="54"/>
    <x v="1"/>
    <x v="2"/>
    <n v="33638"/>
    <x v="48"/>
    <s v="A34"/>
    <x v="0"/>
    <s v="5"/>
    <m/>
    <s v="San Francisco, CA"/>
    <n v="1"/>
    <n v="2"/>
    <n v="1"/>
    <x v="0"/>
    <s v="Train"/>
    <s v="Train"/>
    <x v="7"/>
    <s v="51-60"/>
    <x v="4"/>
    <x v="2"/>
  </r>
  <r>
    <x v="0"/>
    <x v="1"/>
    <s v="Douglas, Mr. Walter Donald"/>
    <x v="1"/>
    <n v="50"/>
    <x v="1"/>
    <x v="0"/>
    <s v="PC 17761"/>
    <x v="49"/>
    <s v="C86"/>
    <x v="1"/>
    <m/>
    <n v="62"/>
    <s v="Deephaven, MN / Cedar Rapids, IA"/>
    <n v="3"/>
    <n v="3"/>
    <n v="1"/>
    <x v="0"/>
    <s v="Train"/>
    <s v="Train"/>
    <x v="23"/>
    <s v="41-50"/>
    <x v="1"/>
    <x v="0"/>
  </r>
  <r>
    <x v="0"/>
    <x v="0"/>
    <s v="Douglas, Mrs. Frederick Charles (Mary Helene Baxter)"/>
    <x v="0"/>
    <n v="27"/>
    <x v="1"/>
    <x v="2"/>
    <s v="PC 17558"/>
    <x v="12"/>
    <s v="B58 B60"/>
    <x v="1"/>
    <s v="6"/>
    <m/>
    <s v="Montreal, PQ"/>
    <n v="3"/>
    <n v="2"/>
    <n v="3"/>
    <x v="0"/>
    <s v="Train"/>
    <s v="Train"/>
    <x v="5"/>
    <s v="18-30"/>
    <x v="0"/>
    <x v="0"/>
  </r>
  <r>
    <x v="0"/>
    <x v="0"/>
    <s v="Douglas, Mrs. Walter Donald (Mahala Dutton)"/>
    <x v="0"/>
    <n v="48"/>
    <x v="1"/>
    <x v="0"/>
    <s v="PC 17761"/>
    <x v="49"/>
    <s v="C86"/>
    <x v="1"/>
    <s v="2"/>
    <m/>
    <s v="Deephaven, MN / Cedar Rapids, IA"/>
    <n v="5"/>
    <n v="3"/>
    <n v="5"/>
    <x v="1"/>
    <s v="Train"/>
    <s v="Validate"/>
    <x v="23"/>
    <s v="41-50"/>
    <x v="1"/>
    <x v="0"/>
  </r>
  <r>
    <x v="0"/>
    <x v="0"/>
    <s v="Duff Gordon, Lady. (Lucille Christiana Sutherland) (&quot;Mrs Morgan&quot;)"/>
    <x v="0"/>
    <n v="48"/>
    <x v="1"/>
    <x v="0"/>
    <n v="11755"/>
    <x v="27"/>
    <s v="A16"/>
    <x v="1"/>
    <s v="1"/>
    <m/>
    <s v="London / Paris"/>
    <n v="3"/>
    <n v="4"/>
    <n v="2"/>
    <x v="0"/>
    <s v="Test"/>
    <s v="Train"/>
    <x v="4"/>
    <s v="41-50"/>
    <x v="4"/>
    <x v="4"/>
  </r>
  <r>
    <x v="0"/>
    <x v="0"/>
    <s v="Duff Gordon, Sir. Cosmo Edmund (&quot;Mr Morgan&quot;)"/>
    <x v="1"/>
    <n v="49"/>
    <x v="1"/>
    <x v="0"/>
    <s v="PC 17485"/>
    <x v="50"/>
    <s v="A20"/>
    <x v="1"/>
    <s v="1"/>
    <m/>
    <s v="London / Paris"/>
    <n v="3"/>
    <n v="2"/>
    <n v="1"/>
    <x v="0"/>
    <s v="Train"/>
    <s v="Train"/>
    <x v="4"/>
    <s v="41-50"/>
    <x v="4"/>
    <x v="2"/>
  </r>
  <r>
    <x v="0"/>
    <x v="1"/>
    <s v="Dulles, Mr. William Crothers"/>
    <x v="1"/>
    <n v="39"/>
    <x v="0"/>
    <x v="0"/>
    <s v="PC 17580"/>
    <x v="39"/>
    <s v="A18"/>
    <x v="1"/>
    <m/>
    <n v="133"/>
    <s v="Philadelphia, PA"/>
    <n v="2"/>
    <n v="1"/>
    <n v="1"/>
    <x v="0"/>
    <s v="Train"/>
    <s v="Train"/>
    <x v="15"/>
    <s v="31-40"/>
    <x v="4"/>
    <x v="1"/>
  </r>
  <r>
    <x v="0"/>
    <x v="0"/>
    <s v="Earnshaw, Mrs. Boulton (Olive Potter)"/>
    <x v="0"/>
    <n v="23"/>
    <x v="0"/>
    <x v="2"/>
    <n v="11767"/>
    <x v="43"/>
    <s v="C54"/>
    <x v="1"/>
    <s v="7"/>
    <m/>
    <s v="Mt Airy, Philadelphia, PA"/>
    <n v="3"/>
    <n v="4"/>
    <n v="4"/>
    <x v="0"/>
    <s v="Test"/>
    <s v="Test"/>
    <x v="15"/>
    <s v="18-30"/>
    <x v="1"/>
    <x v="2"/>
  </r>
  <r>
    <x v="0"/>
    <x v="0"/>
    <s v="Endres, Miss. Caroline Louise"/>
    <x v="0"/>
    <n v="38"/>
    <x v="0"/>
    <x v="0"/>
    <s v="PC 17757"/>
    <x v="7"/>
    <s v="C45"/>
    <x v="1"/>
    <s v="4"/>
    <m/>
    <s v="New York, NY"/>
    <n v="3"/>
    <n v="1"/>
    <n v="3"/>
    <x v="0"/>
    <s v="Train"/>
    <s v="Train"/>
    <x v="2"/>
    <s v="31-40"/>
    <x v="1"/>
    <x v="0"/>
  </r>
  <r>
    <x v="0"/>
    <x v="0"/>
    <s v="Eustis, Miss. Elizabeth Mussey"/>
    <x v="0"/>
    <n v="54"/>
    <x v="1"/>
    <x v="0"/>
    <n v="36947"/>
    <x v="51"/>
    <s v="D20"/>
    <x v="1"/>
    <s v="4"/>
    <m/>
    <s v="Brookline, MA"/>
    <n v="5"/>
    <n v="4"/>
    <n v="3"/>
    <x v="1"/>
    <s v="Test"/>
    <s v="Train"/>
    <x v="17"/>
    <s v="51-60"/>
    <x v="3"/>
    <x v="2"/>
  </r>
  <r>
    <x v="0"/>
    <x v="1"/>
    <s v="Evans, Miss. Edith Corse"/>
    <x v="0"/>
    <n v="36"/>
    <x v="0"/>
    <x v="0"/>
    <s v="PC 17531"/>
    <x v="52"/>
    <s v="A29"/>
    <x v="1"/>
    <m/>
    <m/>
    <s v="New York, NY"/>
    <n v="5"/>
    <n v="5"/>
    <n v="3"/>
    <x v="1"/>
    <s v="Validate"/>
    <s v="Train"/>
    <x v="2"/>
    <s v="31-40"/>
    <x v="4"/>
    <x v="4"/>
  </r>
  <r>
    <x v="0"/>
    <x v="1"/>
    <s v="Farthing, Mr. John"/>
    <x v="1"/>
    <m/>
    <x v="0"/>
    <x v="0"/>
    <s v="PC 17483"/>
    <x v="16"/>
    <s v="C95"/>
    <x v="0"/>
    <m/>
    <m/>
    <m/>
    <n v="5"/>
    <n v="5"/>
    <n v="1"/>
    <x v="1"/>
    <s v="Validate"/>
    <s v="Train"/>
    <x v="4"/>
    <s v="0-17"/>
    <x v="1"/>
    <x v="0"/>
  </r>
  <r>
    <x v="0"/>
    <x v="0"/>
    <s v="Flegenheim, Mrs. Alfred (Antoinette)"/>
    <x v="0"/>
    <m/>
    <x v="0"/>
    <x v="0"/>
    <s v="PC 17598"/>
    <x v="53"/>
    <m/>
    <x v="0"/>
    <s v="7"/>
    <m/>
    <s v="New York, NY"/>
    <n v="1"/>
    <n v="1"/>
    <n v="5"/>
    <x v="0"/>
    <s v="Train"/>
    <s v="Validate"/>
    <x v="2"/>
    <s v="0-17"/>
    <x v="5"/>
    <x v="4"/>
  </r>
  <r>
    <x v="0"/>
    <x v="0"/>
    <s v="Fleming, Miss. Margaret"/>
    <x v="0"/>
    <m/>
    <x v="0"/>
    <x v="0"/>
    <s v="17421"/>
    <x v="54"/>
    <m/>
    <x v="1"/>
    <s v="4"/>
    <m/>
    <m/>
    <n v="4"/>
    <n v="2"/>
    <n v="2"/>
    <x v="2"/>
    <s v="Train"/>
    <s v="Train"/>
    <x v="4"/>
    <s v="0-17"/>
    <x v="5"/>
    <x v="0"/>
  </r>
  <r>
    <x v="0"/>
    <x v="0"/>
    <s v="Flynn, Mr. John Irwin (&quot;Irving&quot;)"/>
    <x v="1"/>
    <n v="36"/>
    <x v="0"/>
    <x v="0"/>
    <s v="PC 17474"/>
    <x v="55"/>
    <s v="E25"/>
    <x v="0"/>
    <s v="5"/>
    <m/>
    <s v="Brooklyn, NY"/>
    <n v="3"/>
    <n v="4"/>
    <n v="3"/>
    <x v="0"/>
    <s v="Test"/>
    <s v="Train"/>
    <x v="2"/>
    <s v="31-40"/>
    <x v="2"/>
    <x v="1"/>
  </r>
  <r>
    <x v="0"/>
    <x v="1"/>
    <s v="Foreman, Mr. Benjamin Laventall"/>
    <x v="1"/>
    <n v="30"/>
    <x v="0"/>
    <x v="0"/>
    <s v="113051"/>
    <x v="56"/>
    <s v="C111"/>
    <x v="1"/>
    <m/>
    <m/>
    <s v="New York, NY"/>
    <n v="1"/>
    <n v="2"/>
    <n v="1"/>
    <x v="0"/>
    <s v="Train"/>
    <s v="Train"/>
    <x v="2"/>
    <s v="18-30"/>
    <x v="1"/>
    <x v="1"/>
  </r>
  <r>
    <x v="0"/>
    <x v="0"/>
    <s v="Fortune, Miss. Alice Elizabeth"/>
    <x v="0"/>
    <n v="24"/>
    <x v="3"/>
    <x v="1"/>
    <s v="19950"/>
    <x v="57"/>
    <s v="C23 C25 C27"/>
    <x v="0"/>
    <s v="10"/>
    <m/>
    <s v="Winnipeg, MB"/>
    <n v="4"/>
    <n v="5"/>
    <n v="2"/>
    <x v="2"/>
    <s v="Validate"/>
    <s v="Train"/>
    <x v="12"/>
    <s v="18-30"/>
    <x v="1"/>
    <x v="0"/>
  </r>
  <r>
    <x v="0"/>
    <x v="0"/>
    <s v="Fortune, Miss. Ethel Flora"/>
    <x v="0"/>
    <n v="28"/>
    <x v="3"/>
    <x v="1"/>
    <s v="19950"/>
    <x v="57"/>
    <s v="C23 C25 C27"/>
    <x v="0"/>
    <s v="10"/>
    <m/>
    <s v="Winnipeg, MB"/>
    <n v="3"/>
    <n v="5"/>
    <n v="5"/>
    <x v="0"/>
    <s v="Validate"/>
    <s v="Validate"/>
    <x v="12"/>
    <s v="18-30"/>
    <x v="1"/>
    <x v="0"/>
  </r>
  <r>
    <x v="0"/>
    <x v="0"/>
    <s v="Fortune, Miss. Mabel Helen"/>
    <x v="0"/>
    <n v="23"/>
    <x v="3"/>
    <x v="1"/>
    <s v="19950"/>
    <x v="57"/>
    <s v="C23 C25 C27"/>
    <x v="0"/>
    <s v="10"/>
    <m/>
    <s v="Winnipeg, MB"/>
    <n v="1"/>
    <n v="2"/>
    <n v="4"/>
    <x v="0"/>
    <s v="Train"/>
    <s v="Test"/>
    <x v="12"/>
    <s v="18-30"/>
    <x v="1"/>
    <x v="0"/>
  </r>
  <r>
    <x v="0"/>
    <x v="1"/>
    <s v="Fortune, Mr. Charles Alexander"/>
    <x v="1"/>
    <n v="19"/>
    <x v="3"/>
    <x v="1"/>
    <s v="19950"/>
    <x v="57"/>
    <s v="C23 C25 C27"/>
    <x v="0"/>
    <m/>
    <m/>
    <s v="Winnipeg, MB"/>
    <n v="4"/>
    <n v="2"/>
    <n v="2"/>
    <x v="2"/>
    <s v="Train"/>
    <s v="Train"/>
    <x v="12"/>
    <s v="18-30"/>
    <x v="1"/>
    <x v="0"/>
  </r>
  <r>
    <x v="0"/>
    <x v="1"/>
    <s v="Fortune, Mr. Mark"/>
    <x v="1"/>
    <n v="64"/>
    <x v="1"/>
    <x v="3"/>
    <s v="19950"/>
    <x v="57"/>
    <s v="C23 C25 C27"/>
    <x v="0"/>
    <m/>
    <m/>
    <s v="Winnipeg, MB"/>
    <n v="2"/>
    <n v="5"/>
    <n v="4"/>
    <x v="0"/>
    <s v="Validate"/>
    <s v="Test"/>
    <x v="12"/>
    <s v="61+"/>
    <x v="1"/>
    <x v="0"/>
  </r>
  <r>
    <x v="0"/>
    <x v="0"/>
    <s v="Fortune, Mrs. Mark (Mary McDougald)"/>
    <x v="0"/>
    <n v="60"/>
    <x v="1"/>
    <x v="3"/>
    <s v="19950"/>
    <x v="57"/>
    <s v="C23 C25 C27"/>
    <x v="0"/>
    <s v="10"/>
    <m/>
    <s v="Winnipeg, MB"/>
    <n v="1"/>
    <n v="3"/>
    <n v="2"/>
    <x v="0"/>
    <s v="Train"/>
    <s v="Train"/>
    <x v="12"/>
    <s v="51-60"/>
    <x v="1"/>
    <x v="0"/>
  </r>
  <r>
    <x v="0"/>
    <x v="0"/>
    <s v="Francatelli, Miss. Laura Mabel"/>
    <x v="0"/>
    <n v="30"/>
    <x v="0"/>
    <x v="0"/>
    <s v="PC 17485"/>
    <x v="50"/>
    <s v="E36"/>
    <x v="1"/>
    <s v="1"/>
    <m/>
    <m/>
    <n v="3"/>
    <n v="2"/>
    <n v="3"/>
    <x v="0"/>
    <s v="Train"/>
    <s v="Train"/>
    <x v="4"/>
    <s v="18-30"/>
    <x v="2"/>
    <x v="2"/>
  </r>
  <r>
    <x v="0"/>
    <x v="1"/>
    <s v="Franklin, Mr. Thomas Parham"/>
    <x v="1"/>
    <m/>
    <x v="0"/>
    <x v="0"/>
    <s v="113778"/>
    <x v="2"/>
    <s v="D34"/>
    <x v="0"/>
    <m/>
    <m/>
    <s v="Westcliff-on-Sea, Essex"/>
    <n v="1"/>
    <n v="1"/>
    <n v="3"/>
    <x v="0"/>
    <s v="Train"/>
    <s v="Train"/>
    <x v="4"/>
    <s v="0-17"/>
    <x v="3"/>
    <x v="1"/>
  </r>
  <r>
    <x v="0"/>
    <x v="0"/>
    <s v="Frauenthal, Dr. Henry William"/>
    <x v="1"/>
    <n v="50"/>
    <x v="2"/>
    <x v="0"/>
    <s v="PC 17611"/>
    <x v="58"/>
    <m/>
    <x v="0"/>
    <s v="5"/>
    <m/>
    <s v="New York, NY"/>
    <n v="1"/>
    <n v="2"/>
    <n v="5"/>
    <x v="0"/>
    <s v="Train"/>
    <s v="Validate"/>
    <x v="2"/>
    <s v="41-50"/>
    <x v="5"/>
    <x v="0"/>
  </r>
  <r>
    <x v="0"/>
    <x v="0"/>
    <s v="Frauenthal, Mr. Isaac Gerald"/>
    <x v="1"/>
    <n v="43"/>
    <x v="1"/>
    <x v="0"/>
    <s v="17765"/>
    <x v="28"/>
    <s v="D40"/>
    <x v="1"/>
    <s v="5"/>
    <m/>
    <s v="New York, NY"/>
    <n v="4"/>
    <n v="4"/>
    <n v="3"/>
    <x v="2"/>
    <s v="Test"/>
    <s v="Train"/>
    <x v="2"/>
    <s v="41-50"/>
    <x v="3"/>
    <x v="1"/>
  </r>
  <r>
    <x v="0"/>
    <x v="0"/>
    <s v="Frauenthal, Mrs. Henry William (Clara Heinsheimer)"/>
    <x v="0"/>
    <m/>
    <x v="1"/>
    <x v="0"/>
    <s v="PC 17611"/>
    <x v="58"/>
    <m/>
    <x v="0"/>
    <s v="5"/>
    <m/>
    <s v="New York, NY"/>
    <n v="4"/>
    <n v="5"/>
    <n v="2"/>
    <x v="2"/>
    <s v="Validate"/>
    <s v="Train"/>
    <x v="2"/>
    <s v="0-17"/>
    <x v="5"/>
    <x v="0"/>
  </r>
  <r>
    <x v="0"/>
    <x v="0"/>
    <s v="Frolicher, Miss. Hedwig Margaritha"/>
    <x v="0"/>
    <n v="22"/>
    <x v="0"/>
    <x v="1"/>
    <s v="13568"/>
    <x v="59"/>
    <s v="B39"/>
    <x v="1"/>
    <s v="5"/>
    <m/>
    <s v="Zurich, Switzerland"/>
    <n v="2"/>
    <n v="2"/>
    <n v="4"/>
    <x v="0"/>
    <s v="Train"/>
    <s v="Test"/>
    <x v="4"/>
    <s v="18-30"/>
    <x v="0"/>
    <x v="2"/>
  </r>
  <r>
    <x v="0"/>
    <x v="0"/>
    <s v="Frolicher-Stehli, Mr. Maxmillian"/>
    <x v="1"/>
    <n v="60"/>
    <x v="1"/>
    <x v="2"/>
    <s v="13567"/>
    <x v="60"/>
    <s v="B41"/>
    <x v="1"/>
    <s v="5"/>
    <m/>
    <s v="Zurich, Switzerland"/>
    <n v="3"/>
    <n v="1"/>
    <n v="3"/>
    <x v="0"/>
    <s v="Train"/>
    <s v="Train"/>
    <x v="4"/>
    <s v="51-60"/>
    <x v="0"/>
    <x v="2"/>
  </r>
  <r>
    <x v="0"/>
    <x v="0"/>
    <s v="Frolicher-Stehli, Mrs. Maxmillian (Margaretha Emerentia Stehli)"/>
    <x v="0"/>
    <n v="48"/>
    <x v="1"/>
    <x v="2"/>
    <s v="13567"/>
    <x v="60"/>
    <s v="B41"/>
    <x v="1"/>
    <s v="5"/>
    <m/>
    <s v="Zurich, Switzerland"/>
    <n v="3"/>
    <n v="4"/>
    <n v="2"/>
    <x v="0"/>
    <s v="Test"/>
    <s v="Train"/>
    <x v="4"/>
    <s v="41-50"/>
    <x v="0"/>
    <x v="2"/>
  </r>
  <r>
    <x v="0"/>
    <x v="1"/>
    <s v="Fry, Mr. Richard"/>
    <x v="1"/>
    <m/>
    <x v="0"/>
    <x v="0"/>
    <s v="112058"/>
    <x v="4"/>
    <s v="B102"/>
    <x v="0"/>
    <m/>
    <m/>
    <m/>
    <n v="2"/>
    <n v="1"/>
    <n v="4"/>
    <x v="0"/>
    <s v="Train"/>
    <s v="Test"/>
    <x v="4"/>
    <s v="0-17"/>
    <x v="0"/>
    <x v="3"/>
  </r>
  <r>
    <x v="0"/>
    <x v="1"/>
    <s v="Futrelle, Mr. Jacques Heath"/>
    <x v="1"/>
    <n v="37"/>
    <x v="1"/>
    <x v="0"/>
    <s v="113803"/>
    <x v="37"/>
    <s v="C123"/>
    <x v="0"/>
    <m/>
    <m/>
    <s v="Scituate, MA"/>
    <n v="2"/>
    <n v="4"/>
    <n v="2"/>
    <x v="0"/>
    <s v="Test"/>
    <s v="Train"/>
    <x v="17"/>
    <s v="31-40"/>
    <x v="1"/>
    <x v="2"/>
  </r>
  <r>
    <x v="0"/>
    <x v="0"/>
    <s v="Futrelle, Mrs. Jacques Heath (Lily May Peel)"/>
    <x v="0"/>
    <n v="35"/>
    <x v="1"/>
    <x v="0"/>
    <s v="113803"/>
    <x v="37"/>
    <s v="C123"/>
    <x v="0"/>
    <s v="D"/>
    <m/>
    <s v="Scituate, MA"/>
    <n v="2"/>
    <n v="2"/>
    <n v="4"/>
    <x v="0"/>
    <s v="Train"/>
    <s v="Test"/>
    <x v="17"/>
    <s v="31-40"/>
    <x v="1"/>
    <x v="2"/>
  </r>
  <r>
    <x v="0"/>
    <x v="1"/>
    <s v="Gee, Mr. Arthur H"/>
    <x v="1"/>
    <n v="47"/>
    <x v="0"/>
    <x v="0"/>
    <s v="111320"/>
    <x v="61"/>
    <s v="E63"/>
    <x v="0"/>
    <m/>
    <n v="275"/>
    <s v="St Anne's-on-Sea, Lancashire"/>
    <n v="3"/>
    <n v="4"/>
    <n v="4"/>
    <x v="0"/>
    <s v="Test"/>
    <s v="Test"/>
    <x v="4"/>
    <s v="41-50"/>
    <x v="2"/>
    <x v="4"/>
  </r>
  <r>
    <x v="0"/>
    <x v="0"/>
    <s v="Geiger, Miss. Amalie"/>
    <x v="0"/>
    <n v="35"/>
    <x v="0"/>
    <x v="0"/>
    <s v="113503"/>
    <x v="62"/>
    <s v="C130"/>
    <x v="1"/>
    <s v="4"/>
    <m/>
    <m/>
    <n v="1"/>
    <n v="1"/>
    <n v="1"/>
    <x v="0"/>
    <s v="Train"/>
    <s v="Train"/>
    <x v="4"/>
    <s v="31-40"/>
    <x v="1"/>
    <x v="0"/>
  </r>
  <r>
    <x v="0"/>
    <x v="0"/>
    <s v="Gibson, Miss. Dorothy Winifred"/>
    <x v="0"/>
    <n v="22"/>
    <x v="0"/>
    <x v="2"/>
    <s v="112378"/>
    <x v="63"/>
    <m/>
    <x v="1"/>
    <s v="7"/>
    <m/>
    <s v="New York, NY"/>
    <n v="1"/>
    <n v="1"/>
    <n v="5"/>
    <x v="0"/>
    <s v="Train"/>
    <s v="Validate"/>
    <x v="2"/>
    <s v="18-30"/>
    <x v="5"/>
    <x v="2"/>
  </r>
  <r>
    <x v="0"/>
    <x v="0"/>
    <s v="Gibson, Mrs. Leonard (Pauline C Boeson)"/>
    <x v="0"/>
    <n v="45"/>
    <x v="0"/>
    <x v="2"/>
    <s v="112378"/>
    <x v="63"/>
    <m/>
    <x v="1"/>
    <s v="7"/>
    <m/>
    <s v="New York, NY"/>
    <n v="3"/>
    <n v="3"/>
    <n v="2"/>
    <x v="0"/>
    <s v="Train"/>
    <s v="Train"/>
    <x v="2"/>
    <s v="41-50"/>
    <x v="5"/>
    <x v="2"/>
  </r>
  <r>
    <x v="0"/>
    <x v="1"/>
    <s v="Giglio, Mr. Victor"/>
    <x v="1"/>
    <n v="24"/>
    <x v="0"/>
    <x v="0"/>
    <s v="PC 17593"/>
    <x v="60"/>
    <s v="B86"/>
    <x v="1"/>
    <m/>
    <m/>
    <m/>
    <n v="3"/>
    <n v="3"/>
    <n v="1"/>
    <x v="0"/>
    <s v="Train"/>
    <s v="Train"/>
    <x v="4"/>
    <s v="18-30"/>
    <x v="0"/>
    <x v="2"/>
  </r>
  <r>
    <x v="0"/>
    <x v="0"/>
    <s v="Goldenberg, Mr. Samuel L"/>
    <x v="1"/>
    <n v="49"/>
    <x v="1"/>
    <x v="0"/>
    <s v="17453"/>
    <x v="64"/>
    <s v="C92"/>
    <x v="1"/>
    <s v="5"/>
    <m/>
    <s v="Paris, France / New York, NY"/>
    <n v="3"/>
    <n v="5"/>
    <n v="5"/>
    <x v="0"/>
    <s v="Validate"/>
    <s v="Validate"/>
    <x v="2"/>
    <s v="41-50"/>
    <x v="1"/>
    <x v="2"/>
  </r>
  <r>
    <x v="0"/>
    <x v="0"/>
    <s v="Goldenberg, Mrs. Samuel L (Edwiga Grabowska)"/>
    <x v="0"/>
    <m/>
    <x v="1"/>
    <x v="0"/>
    <s v="17453"/>
    <x v="64"/>
    <s v="C92"/>
    <x v="1"/>
    <s v="5"/>
    <m/>
    <s v="Paris, France / New York, NY"/>
    <n v="2"/>
    <n v="1"/>
    <n v="2"/>
    <x v="0"/>
    <s v="Train"/>
    <s v="Train"/>
    <x v="2"/>
    <s v="0-17"/>
    <x v="1"/>
    <x v="2"/>
  </r>
  <r>
    <x v="0"/>
    <x v="1"/>
    <s v="Goldschmidt, Mr. George B"/>
    <x v="1"/>
    <n v="71"/>
    <x v="0"/>
    <x v="0"/>
    <s v="PC 17754"/>
    <x v="65"/>
    <s v="A5"/>
    <x v="1"/>
    <m/>
    <m/>
    <s v="New York, NY"/>
    <n v="1"/>
    <n v="3"/>
    <n v="2"/>
    <x v="0"/>
    <s v="Train"/>
    <s v="Train"/>
    <x v="2"/>
    <s v="61+"/>
    <x v="4"/>
    <x v="4"/>
  </r>
  <r>
    <x v="0"/>
    <x v="0"/>
    <s v="Gracie, Col. Archibald IV"/>
    <x v="1"/>
    <n v="53"/>
    <x v="0"/>
    <x v="0"/>
    <s v="113780"/>
    <x v="66"/>
    <s v="C51"/>
    <x v="1"/>
    <s v="B"/>
    <m/>
    <s v="Washington, DC"/>
    <n v="4"/>
    <n v="3"/>
    <n v="3"/>
    <x v="2"/>
    <s v="Train"/>
    <s v="Train"/>
    <x v="9"/>
    <s v="51-60"/>
    <x v="1"/>
    <x v="1"/>
  </r>
  <r>
    <x v="0"/>
    <x v="0"/>
    <s v="Graham, Miss. Margaret Edith"/>
    <x v="0"/>
    <n v="19"/>
    <x v="0"/>
    <x v="0"/>
    <s v="112053"/>
    <x v="10"/>
    <s v="B42"/>
    <x v="0"/>
    <s v="3"/>
    <m/>
    <s v="Greenwich, CT"/>
    <n v="4"/>
    <n v="4"/>
    <n v="4"/>
    <x v="2"/>
    <s v="Test"/>
    <s v="Test"/>
    <x v="24"/>
    <s v="18-30"/>
    <x v="0"/>
    <x v="1"/>
  </r>
  <r>
    <x v="0"/>
    <x v="1"/>
    <s v="Graham, Mr. George Edward"/>
    <x v="1"/>
    <n v="38"/>
    <x v="0"/>
    <x v="2"/>
    <s v="PC 17582"/>
    <x v="67"/>
    <s v="C91"/>
    <x v="0"/>
    <m/>
    <n v="147"/>
    <s v="Winnipeg, MB"/>
    <n v="2"/>
    <n v="2"/>
    <n v="3"/>
    <x v="0"/>
    <s v="Train"/>
    <s v="Train"/>
    <x v="12"/>
    <s v="31-40"/>
    <x v="1"/>
    <x v="0"/>
  </r>
  <r>
    <x v="0"/>
    <x v="0"/>
    <s v="Graham, Mrs. William Thompson (Edith Junkins)"/>
    <x v="0"/>
    <n v="58"/>
    <x v="0"/>
    <x v="2"/>
    <s v="PC 17582"/>
    <x v="67"/>
    <s v="C125"/>
    <x v="0"/>
    <s v="3"/>
    <m/>
    <s v="Greenwich, CT"/>
    <n v="5"/>
    <n v="4"/>
    <n v="3"/>
    <x v="1"/>
    <s v="Test"/>
    <s v="Train"/>
    <x v="24"/>
    <s v="51-60"/>
    <x v="1"/>
    <x v="0"/>
  </r>
  <r>
    <x v="0"/>
    <x v="0"/>
    <s v="Greenfield, Mr. William Bertram"/>
    <x v="1"/>
    <n v="23"/>
    <x v="0"/>
    <x v="2"/>
    <s v="PC 17759"/>
    <x v="68"/>
    <s v="D10 D12"/>
    <x v="1"/>
    <s v="7"/>
    <m/>
    <s v="New York, NY"/>
    <n v="4"/>
    <n v="2"/>
    <n v="1"/>
    <x v="2"/>
    <s v="Train"/>
    <s v="Train"/>
    <x v="2"/>
    <s v="18-30"/>
    <x v="3"/>
    <x v="2"/>
  </r>
  <r>
    <x v="0"/>
    <x v="0"/>
    <s v="Greenfield, Mrs. Leo David (Blanche Strouse)"/>
    <x v="0"/>
    <n v="45"/>
    <x v="0"/>
    <x v="2"/>
    <s v="PC 17759"/>
    <x v="68"/>
    <s v="D10 D12"/>
    <x v="1"/>
    <s v="7"/>
    <m/>
    <s v="New York, NY"/>
    <n v="5"/>
    <n v="2"/>
    <n v="5"/>
    <x v="1"/>
    <s v="Train"/>
    <s v="Validate"/>
    <x v="2"/>
    <s v="41-50"/>
    <x v="3"/>
    <x v="2"/>
  </r>
  <r>
    <x v="0"/>
    <x v="1"/>
    <s v="Guggenheim, Mr. Benjamin"/>
    <x v="1"/>
    <n v="46"/>
    <x v="0"/>
    <x v="0"/>
    <s v="PC 17593"/>
    <x v="60"/>
    <s v="B82 B84"/>
    <x v="1"/>
    <m/>
    <m/>
    <s v="New York, NY"/>
    <n v="1"/>
    <n v="5"/>
    <n v="1"/>
    <x v="0"/>
    <s v="Validate"/>
    <s v="Train"/>
    <x v="2"/>
    <s v="41-50"/>
    <x v="0"/>
    <x v="2"/>
  </r>
  <r>
    <x v="0"/>
    <x v="0"/>
    <s v="Harder, Mr. George Achilles"/>
    <x v="1"/>
    <n v="25"/>
    <x v="1"/>
    <x v="0"/>
    <s v="11765"/>
    <x v="69"/>
    <s v="E50"/>
    <x v="1"/>
    <s v="5"/>
    <m/>
    <s v="Brooklyn, NY"/>
    <n v="4"/>
    <n v="2"/>
    <n v="5"/>
    <x v="2"/>
    <s v="Train"/>
    <s v="Validate"/>
    <x v="2"/>
    <s v="18-30"/>
    <x v="2"/>
    <x v="2"/>
  </r>
  <r>
    <x v="0"/>
    <x v="0"/>
    <s v="Harder, Mrs. George Achilles (Dorothy Annan)"/>
    <x v="0"/>
    <n v="25"/>
    <x v="1"/>
    <x v="0"/>
    <s v="11765"/>
    <x v="69"/>
    <s v="E50"/>
    <x v="1"/>
    <s v="5"/>
    <m/>
    <s v="Brooklyn, NY"/>
    <n v="3"/>
    <n v="5"/>
    <n v="3"/>
    <x v="0"/>
    <s v="Validate"/>
    <s v="Train"/>
    <x v="2"/>
    <s v="18-30"/>
    <x v="2"/>
    <x v="2"/>
  </r>
  <r>
    <x v="0"/>
    <x v="0"/>
    <s v="Harper, Mr. Henry Sleeper"/>
    <x v="1"/>
    <n v="48"/>
    <x v="1"/>
    <x v="0"/>
    <s v="PC 17572"/>
    <x v="70"/>
    <s v="D33"/>
    <x v="1"/>
    <s v="3"/>
    <m/>
    <s v="New York, NY"/>
    <n v="5"/>
    <n v="1"/>
    <n v="5"/>
    <x v="1"/>
    <s v="Train"/>
    <s v="Validate"/>
    <x v="2"/>
    <s v="41-50"/>
    <x v="3"/>
    <x v="2"/>
  </r>
  <r>
    <x v="0"/>
    <x v="0"/>
    <s v="Harper, Mrs. Henry Sleeper (Myna Haxtun)"/>
    <x v="0"/>
    <n v="49"/>
    <x v="1"/>
    <x v="0"/>
    <s v="PC 17572"/>
    <x v="70"/>
    <s v="D33"/>
    <x v="1"/>
    <s v="3"/>
    <m/>
    <s v="New York, NY"/>
    <n v="4"/>
    <n v="1"/>
    <n v="2"/>
    <x v="2"/>
    <s v="Train"/>
    <s v="Train"/>
    <x v="2"/>
    <s v="41-50"/>
    <x v="3"/>
    <x v="2"/>
  </r>
  <r>
    <x v="0"/>
    <x v="1"/>
    <s v="Harrington, Mr. Charles H"/>
    <x v="1"/>
    <m/>
    <x v="0"/>
    <x v="0"/>
    <s v="113796"/>
    <x v="71"/>
    <m/>
    <x v="0"/>
    <m/>
    <m/>
    <m/>
    <n v="3"/>
    <n v="1"/>
    <n v="5"/>
    <x v="0"/>
    <s v="Train"/>
    <s v="Validate"/>
    <x v="4"/>
    <s v="0-17"/>
    <x v="5"/>
    <x v="2"/>
  </r>
  <r>
    <x v="0"/>
    <x v="1"/>
    <s v="Harris, Mr. Henry Birkhardt"/>
    <x v="1"/>
    <n v="45"/>
    <x v="1"/>
    <x v="0"/>
    <s v="36973"/>
    <x v="72"/>
    <s v="C83"/>
    <x v="0"/>
    <m/>
    <m/>
    <s v="New York, NY"/>
    <n v="1"/>
    <n v="3"/>
    <n v="1"/>
    <x v="0"/>
    <s v="Train"/>
    <s v="Train"/>
    <x v="2"/>
    <s v="41-50"/>
    <x v="1"/>
    <x v="2"/>
  </r>
  <r>
    <x v="0"/>
    <x v="0"/>
    <s v="Harris, Mrs. Henry Birkhardt (Irene Wallach)"/>
    <x v="0"/>
    <n v="35"/>
    <x v="1"/>
    <x v="0"/>
    <s v="36973"/>
    <x v="72"/>
    <s v="C83"/>
    <x v="0"/>
    <s v="D"/>
    <m/>
    <s v="New York, NY"/>
    <n v="4"/>
    <n v="2"/>
    <n v="5"/>
    <x v="2"/>
    <s v="Train"/>
    <s v="Validate"/>
    <x v="2"/>
    <s v="31-40"/>
    <x v="1"/>
    <x v="2"/>
  </r>
  <r>
    <x v="0"/>
    <x v="1"/>
    <s v="Harrison, Mr. William"/>
    <x v="1"/>
    <n v="40"/>
    <x v="0"/>
    <x v="0"/>
    <s v="112059"/>
    <x v="4"/>
    <s v="B94"/>
    <x v="0"/>
    <m/>
    <n v="110"/>
    <m/>
    <n v="3"/>
    <n v="1"/>
    <n v="4"/>
    <x v="0"/>
    <s v="Train"/>
    <s v="Test"/>
    <x v="4"/>
    <s v="31-40"/>
    <x v="0"/>
    <x v="3"/>
  </r>
  <r>
    <x v="0"/>
    <x v="0"/>
    <s v="Hassab, Mr. Hammad"/>
    <x v="1"/>
    <n v="27"/>
    <x v="0"/>
    <x v="0"/>
    <s v="PC 17572"/>
    <x v="70"/>
    <s v="D49"/>
    <x v="1"/>
    <s v="3"/>
    <m/>
    <m/>
    <n v="3"/>
    <n v="3"/>
    <n v="3"/>
    <x v="0"/>
    <s v="Train"/>
    <s v="Train"/>
    <x v="4"/>
    <s v="18-30"/>
    <x v="3"/>
    <x v="2"/>
  </r>
  <r>
    <x v="0"/>
    <x v="0"/>
    <s v="Hawksford, Mr. Walter James"/>
    <x v="1"/>
    <m/>
    <x v="0"/>
    <x v="0"/>
    <s v="16988"/>
    <x v="10"/>
    <s v="D45"/>
    <x v="0"/>
    <s v="3"/>
    <m/>
    <s v="Kingston, Surrey"/>
    <n v="3"/>
    <n v="1"/>
    <n v="5"/>
    <x v="0"/>
    <s v="Train"/>
    <s v="Validate"/>
    <x v="4"/>
    <s v="0-17"/>
    <x v="3"/>
    <x v="1"/>
  </r>
  <r>
    <x v="0"/>
    <x v="0"/>
    <s v="Hays, Miss. Margaret Bechstein"/>
    <x v="0"/>
    <n v="24"/>
    <x v="0"/>
    <x v="0"/>
    <s v="11767"/>
    <x v="43"/>
    <s v="C54"/>
    <x v="1"/>
    <s v="7"/>
    <m/>
    <s v="New York, NY"/>
    <n v="4"/>
    <n v="5"/>
    <n v="5"/>
    <x v="2"/>
    <s v="Validate"/>
    <s v="Validate"/>
    <x v="2"/>
    <s v="18-30"/>
    <x v="1"/>
    <x v="2"/>
  </r>
  <r>
    <x v="0"/>
    <x v="1"/>
    <s v="Hays, Mr. Charles Melville"/>
    <x v="1"/>
    <n v="55"/>
    <x v="1"/>
    <x v="2"/>
    <s v="12749"/>
    <x v="73"/>
    <s v="B69"/>
    <x v="0"/>
    <m/>
    <n v="307"/>
    <s v="Montreal, PQ"/>
    <n v="4"/>
    <n v="4"/>
    <n v="4"/>
    <x v="2"/>
    <s v="Test"/>
    <s v="Test"/>
    <x v="5"/>
    <s v="51-60"/>
    <x v="0"/>
    <x v="2"/>
  </r>
  <r>
    <x v="0"/>
    <x v="0"/>
    <s v="Hays, Mrs. Charles Melville (Clara Jennings Gregg)"/>
    <x v="0"/>
    <n v="52"/>
    <x v="1"/>
    <x v="2"/>
    <s v="12749"/>
    <x v="73"/>
    <s v="B69"/>
    <x v="0"/>
    <s v="3"/>
    <m/>
    <s v="Montreal, PQ"/>
    <n v="2"/>
    <n v="4"/>
    <n v="5"/>
    <x v="0"/>
    <s v="Test"/>
    <s v="Validate"/>
    <x v="5"/>
    <s v="51-60"/>
    <x v="0"/>
    <x v="2"/>
  </r>
  <r>
    <x v="0"/>
    <x v="1"/>
    <s v="Head, Mr. Christopher"/>
    <x v="1"/>
    <n v="42"/>
    <x v="0"/>
    <x v="0"/>
    <s v="113038"/>
    <x v="74"/>
    <s v="B11"/>
    <x v="0"/>
    <m/>
    <m/>
    <s v="London / Middlesex"/>
    <n v="4"/>
    <n v="1"/>
    <n v="2"/>
    <x v="2"/>
    <s v="Train"/>
    <s v="Train"/>
    <x v="4"/>
    <s v="41-50"/>
    <x v="0"/>
    <x v="2"/>
  </r>
  <r>
    <x v="0"/>
    <x v="1"/>
    <s v="Hilliard, Mr. Herbert Henry"/>
    <x v="1"/>
    <m/>
    <x v="0"/>
    <x v="0"/>
    <s v="17463"/>
    <x v="75"/>
    <s v="E46"/>
    <x v="0"/>
    <m/>
    <m/>
    <s v="Brighton, MA"/>
    <n v="1"/>
    <n v="3"/>
    <n v="5"/>
    <x v="0"/>
    <s v="Train"/>
    <s v="Validate"/>
    <x v="17"/>
    <s v="0-17"/>
    <x v="2"/>
    <x v="2"/>
  </r>
  <r>
    <x v="0"/>
    <x v="1"/>
    <s v="Hipkins, Mr. William Edward"/>
    <x v="1"/>
    <n v="55"/>
    <x v="0"/>
    <x v="0"/>
    <s v="680"/>
    <x v="76"/>
    <s v="C39"/>
    <x v="0"/>
    <m/>
    <m/>
    <s v="London / Birmingham"/>
    <n v="5"/>
    <n v="1"/>
    <n v="4"/>
    <x v="1"/>
    <s v="Train"/>
    <s v="Test"/>
    <x v="4"/>
    <s v="51-60"/>
    <x v="1"/>
    <x v="2"/>
  </r>
  <r>
    <x v="0"/>
    <x v="0"/>
    <s v="Hippach, Miss. Jean Gertrude"/>
    <x v="0"/>
    <n v="16"/>
    <x v="0"/>
    <x v="2"/>
    <s v="111361"/>
    <x v="77"/>
    <s v="B18"/>
    <x v="1"/>
    <s v="4"/>
    <m/>
    <s v="Chicago, IL"/>
    <n v="3"/>
    <n v="3"/>
    <n v="1"/>
    <x v="0"/>
    <s v="Train"/>
    <s v="Train"/>
    <x v="25"/>
    <s v="0-17"/>
    <x v="0"/>
    <x v="2"/>
  </r>
  <r>
    <x v="0"/>
    <x v="0"/>
    <s v="Hippach, Mrs. Louis Albert (Ida Sophia Fischer)"/>
    <x v="0"/>
    <n v="44"/>
    <x v="0"/>
    <x v="2"/>
    <s v="111361"/>
    <x v="77"/>
    <s v="B18"/>
    <x v="1"/>
    <s v="4"/>
    <m/>
    <s v="Chicago, IL"/>
    <n v="2"/>
    <n v="1"/>
    <n v="3"/>
    <x v="0"/>
    <s v="Train"/>
    <s v="Train"/>
    <x v="25"/>
    <s v="41-50"/>
    <x v="0"/>
    <x v="2"/>
  </r>
  <r>
    <x v="0"/>
    <x v="0"/>
    <s v="Hogeboom, Mrs. John C (Anna Andrews)"/>
    <x v="0"/>
    <n v="51"/>
    <x v="1"/>
    <x v="0"/>
    <s v="13502"/>
    <x v="3"/>
    <s v="D11"/>
    <x v="0"/>
    <s v="10"/>
    <m/>
    <s v="Hudson, NY"/>
    <n v="2"/>
    <n v="5"/>
    <n v="1"/>
    <x v="0"/>
    <s v="Validate"/>
    <s v="Train"/>
    <x v="2"/>
    <s v="51-60"/>
    <x v="3"/>
    <x v="2"/>
  </r>
  <r>
    <x v="0"/>
    <x v="1"/>
    <s v="Holverson, Mr. Alexander Oskar"/>
    <x v="1"/>
    <n v="42"/>
    <x v="1"/>
    <x v="0"/>
    <s v="113789"/>
    <x v="41"/>
    <m/>
    <x v="0"/>
    <m/>
    <n v="38"/>
    <s v="New York, NY"/>
    <n v="2"/>
    <n v="3"/>
    <n v="3"/>
    <x v="0"/>
    <s v="Train"/>
    <s v="Train"/>
    <x v="2"/>
    <s v="41-50"/>
    <x v="5"/>
    <x v="2"/>
  </r>
  <r>
    <x v="0"/>
    <x v="0"/>
    <s v="Holverson, Mrs. Alexander Oskar (Mary Aline Towner)"/>
    <x v="0"/>
    <n v="35"/>
    <x v="1"/>
    <x v="0"/>
    <s v="113789"/>
    <x v="41"/>
    <m/>
    <x v="0"/>
    <s v="8"/>
    <m/>
    <s v="New York, NY"/>
    <n v="2"/>
    <n v="4"/>
    <n v="1"/>
    <x v="0"/>
    <s v="Test"/>
    <s v="Train"/>
    <x v="2"/>
    <s v="31-40"/>
    <x v="5"/>
    <x v="2"/>
  </r>
  <r>
    <x v="0"/>
    <x v="0"/>
    <s v="Homer, Mr. Harry (&quot;Mr E Haven&quot;)"/>
    <x v="1"/>
    <n v="35"/>
    <x v="0"/>
    <x v="0"/>
    <s v="111426"/>
    <x v="2"/>
    <m/>
    <x v="1"/>
    <s v="15"/>
    <m/>
    <s v="Indianapolis, IN"/>
    <n v="5"/>
    <n v="4"/>
    <n v="1"/>
    <x v="1"/>
    <s v="Test"/>
    <s v="Train"/>
    <x v="20"/>
    <s v="31-40"/>
    <x v="5"/>
    <x v="1"/>
  </r>
  <r>
    <x v="0"/>
    <x v="0"/>
    <s v="Hoyt, Mr. Frederick Maxfield"/>
    <x v="1"/>
    <n v="38"/>
    <x v="1"/>
    <x v="0"/>
    <s v="19943"/>
    <x v="78"/>
    <s v="C93"/>
    <x v="0"/>
    <s v="D"/>
    <m/>
    <s v="New York, NY /  Stamford CT"/>
    <n v="4"/>
    <n v="3"/>
    <n v="5"/>
    <x v="2"/>
    <s v="Train"/>
    <s v="Validate"/>
    <x v="4"/>
    <s v="31-40"/>
    <x v="1"/>
    <x v="2"/>
  </r>
  <r>
    <x v="0"/>
    <x v="1"/>
    <s v="Hoyt, Mr. William Fisher"/>
    <x v="1"/>
    <m/>
    <x v="0"/>
    <x v="0"/>
    <s v="PC 17600"/>
    <x v="79"/>
    <m/>
    <x v="1"/>
    <s v="14"/>
    <m/>
    <s v="New York, NY"/>
    <n v="2"/>
    <n v="5"/>
    <n v="4"/>
    <x v="0"/>
    <s v="Validate"/>
    <s v="Test"/>
    <x v="2"/>
    <s v="0-17"/>
    <x v="5"/>
    <x v="4"/>
  </r>
  <r>
    <x v="0"/>
    <x v="0"/>
    <s v="Hoyt, Mrs. Frederick Maxfield (Jane Anne Forby)"/>
    <x v="0"/>
    <n v="35"/>
    <x v="1"/>
    <x v="0"/>
    <s v="19943"/>
    <x v="78"/>
    <s v="C93"/>
    <x v="0"/>
    <s v="D"/>
    <m/>
    <s v="New York, NY /  Stamford CT"/>
    <n v="5"/>
    <n v="5"/>
    <n v="3"/>
    <x v="1"/>
    <s v="Validate"/>
    <s v="Train"/>
    <x v="4"/>
    <s v="31-40"/>
    <x v="1"/>
    <x v="2"/>
  </r>
  <r>
    <x v="0"/>
    <x v="0"/>
    <s v="Icard, Miss. Amelie"/>
    <x v="0"/>
    <n v="38"/>
    <x v="0"/>
    <x v="0"/>
    <s v="113572"/>
    <x v="80"/>
    <s v="B28"/>
    <x v="2"/>
    <s v="6"/>
    <m/>
    <m/>
    <n v="1"/>
    <n v="2"/>
    <n v="3"/>
    <x v="0"/>
    <s v="Train"/>
    <s v="Train"/>
    <x v="4"/>
    <s v="31-40"/>
    <x v="0"/>
    <x v="2"/>
  </r>
  <r>
    <x v="0"/>
    <x v="1"/>
    <s v="Isham, Miss. Ann Elizabeth"/>
    <x v="0"/>
    <n v="50"/>
    <x v="0"/>
    <x v="0"/>
    <s v="PC 17595"/>
    <x v="81"/>
    <s v="C49"/>
    <x v="1"/>
    <m/>
    <m/>
    <s v="Paris, France New York, NY"/>
    <n v="3"/>
    <n v="1"/>
    <n v="2"/>
    <x v="0"/>
    <s v="Train"/>
    <s v="Train"/>
    <x v="2"/>
    <s v="41-50"/>
    <x v="1"/>
    <x v="1"/>
  </r>
  <r>
    <x v="0"/>
    <x v="0"/>
    <s v="Ismay, Mr. Joseph Bruce"/>
    <x v="1"/>
    <n v="49"/>
    <x v="0"/>
    <x v="0"/>
    <s v="112058"/>
    <x v="4"/>
    <s v="B52 B54 B56"/>
    <x v="0"/>
    <s v="C"/>
    <m/>
    <s v="Liverpool"/>
    <n v="5"/>
    <n v="3"/>
    <n v="4"/>
    <x v="1"/>
    <s v="Train"/>
    <s v="Test"/>
    <x v="4"/>
    <s v="41-50"/>
    <x v="0"/>
    <x v="3"/>
  </r>
  <r>
    <x v="0"/>
    <x v="1"/>
    <s v="Jones, Mr. Charles Cresson"/>
    <x v="1"/>
    <n v="46"/>
    <x v="0"/>
    <x v="0"/>
    <s v="694"/>
    <x v="17"/>
    <m/>
    <x v="0"/>
    <m/>
    <n v="80"/>
    <s v="Bennington, VT"/>
    <n v="5"/>
    <n v="4"/>
    <n v="3"/>
    <x v="1"/>
    <s v="Test"/>
    <s v="Train"/>
    <x v="26"/>
    <s v="41-50"/>
    <x v="5"/>
    <x v="1"/>
  </r>
  <r>
    <x v="0"/>
    <x v="1"/>
    <s v="Julian, Mr. Henry Forbes"/>
    <x v="1"/>
    <n v="50"/>
    <x v="0"/>
    <x v="0"/>
    <s v="113044"/>
    <x v="17"/>
    <s v="E60"/>
    <x v="0"/>
    <m/>
    <m/>
    <s v="London"/>
    <n v="1"/>
    <n v="1"/>
    <n v="5"/>
    <x v="0"/>
    <s v="Train"/>
    <s v="Validate"/>
    <x v="4"/>
    <s v="41-50"/>
    <x v="2"/>
    <x v="1"/>
  </r>
  <r>
    <x v="0"/>
    <x v="1"/>
    <s v="Keeping, Mr. Edwin"/>
    <x v="1"/>
    <n v="32.5"/>
    <x v="0"/>
    <x v="0"/>
    <s v="113503"/>
    <x v="62"/>
    <s v="C132"/>
    <x v="1"/>
    <m/>
    <n v="45"/>
    <m/>
    <n v="5"/>
    <n v="4"/>
    <n v="1"/>
    <x v="1"/>
    <s v="Test"/>
    <s v="Train"/>
    <x v="4"/>
    <s v="31-40"/>
    <x v="1"/>
    <x v="0"/>
  </r>
  <r>
    <x v="0"/>
    <x v="1"/>
    <s v="Kent, Mr. Edward Austin"/>
    <x v="1"/>
    <n v="58"/>
    <x v="0"/>
    <x v="0"/>
    <s v="11771"/>
    <x v="39"/>
    <s v="B37"/>
    <x v="1"/>
    <m/>
    <n v="258"/>
    <s v="Buffalo, NY"/>
    <n v="4"/>
    <n v="5"/>
    <n v="4"/>
    <x v="2"/>
    <s v="Validate"/>
    <s v="Test"/>
    <x v="2"/>
    <s v="51-60"/>
    <x v="0"/>
    <x v="1"/>
  </r>
  <r>
    <x v="0"/>
    <x v="1"/>
    <s v="Kenyon, Mr. Frederick R"/>
    <x v="1"/>
    <n v="41"/>
    <x v="1"/>
    <x v="0"/>
    <s v="17464"/>
    <x v="75"/>
    <s v="D21"/>
    <x v="0"/>
    <m/>
    <m/>
    <s v="Southington / Noank, CT"/>
    <n v="1"/>
    <n v="5"/>
    <n v="4"/>
    <x v="0"/>
    <s v="Validate"/>
    <s v="Test"/>
    <x v="24"/>
    <s v="41-50"/>
    <x v="3"/>
    <x v="2"/>
  </r>
  <r>
    <x v="0"/>
    <x v="0"/>
    <s v="Kenyon, Mrs. Frederick R (Marion)"/>
    <x v="0"/>
    <m/>
    <x v="1"/>
    <x v="0"/>
    <s v="17464"/>
    <x v="75"/>
    <s v="D21"/>
    <x v="0"/>
    <s v="8"/>
    <m/>
    <s v="Southington / Noank, CT"/>
    <n v="4"/>
    <n v="1"/>
    <n v="2"/>
    <x v="2"/>
    <s v="Train"/>
    <s v="Train"/>
    <x v="24"/>
    <s v="0-17"/>
    <x v="3"/>
    <x v="2"/>
  </r>
  <r>
    <x v="0"/>
    <x v="0"/>
    <s v="Kimball, Mr. Edwin Nelson Jr"/>
    <x v="1"/>
    <n v="42"/>
    <x v="1"/>
    <x v="0"/>
    <s v="11753"/>
    <x v="15"/>
    <s v="D19"/>
    <x v="0"/>
    <s v="5"/>
    <m/>
    <s v="Boston, MA"/>
    <n v="4"/>
    <n v="3"/>
    <n v="3"/>
    <x v="2"/>
    <s v="Train"/>
    <s v="Train"/>
    <x v="17"/>
    <s v="41-50"/>
    <x v="3"/>
    <x v="2"/>
  </r>
  <r>
    <x v="0"/>
    <x v="0"/>
    <s v="Kimball, Mrs. Edwin Nelson Jr (Gertrude Parsons)"/>
    <x v="0"/>
    <n v="45"/>
    <x v="1"/>
    <x v="0"/>
    <s v="11753"/>
    <x v="15"/>
    <s v="D19"/>
    <x v="0"/>
    <s v="5"/>
    <m/>
    <s v="Boston, MA"/>
    <n v="2"/>
    <n v="1"/>
    <n v="3"/>
    <x v="0"/>
    <s v="Train"/>
    <s v="Train"/>
    <x v="17"/>
    <s v="41-50"/>
    <x v="3"/>
    <x v="2"/>
  </r>
  <r>
    <x v="0"/>
    <x v="1"/>
    <s v="Klaber, Mr. Herman"/>
    <x v="1"/>
    <m/>
    <x v="0"/>
    <x v="0"/>
    <s v="113028"/>
    <x v="2"/>
    <s v="C124"/>
    <x v="0"/>
    <m/>
    <m/>
    <s v="Portland, OR"/>
    <n v="2"/>
    <n v="1"/>
    <n v="3"/>
    <x v="0"/>
    <s v="Train"/>
    <s v="Train"/>
    <x v="27"/>
    <s v="0-17"/>
    <x v="1"/>
    <x v="1"/>
  </r>
  <r>
    <x v="0"/>
    <x v="0"/>
    <s v="Kreuchen, Miss. Emilie"/>
    <x v="0"/>
    <n v="39"/>
    <x v="0"/>
    <x v="0"/>
    <s v="24160"/>
    <x v="0"/>
    <m/>
    <x v="0"/>
    <s v="2"/>
    <m/>
    <m/>
    <n v="3"/>
    <n v="5"/>
    <n v="2"/>
    <x v="0"/>
    <s v="Validate"/>
    <s v="Train"/>
    <x v="4"/>
    <s v="31-40"/>
    <x v="5"/>
    <x v="0"/>
  </r>
  <r>
    <x v="0"/>
    <x v="0"/>
    <s v="Leader, Dr. Alice (Farnham)"/>
    <x v="0"/>
    <n v="49"/>
    <x v="0"/>
    <x v="0"/>
    <s v="17465"/>
    <x v="82"/>
    <s v="D17"/>
    <x v="0"/>
    <s v="8"/>
    <m/>
    <s v="New York, NY"/>
    <n v="4"/>
    <n v="3"/>
    <n v="1"/>
    <x v="2"/>
    <s v="Train"/>
    <s v="Train"/>
    <x v="2"/>
    <s v="41-50"/>
    <x v="3"/>
    <x v="1"/>
  </r>
  <r>
    <x v="0"/>
    <x v="0"/>
    <s v="LeRoy, Miss. Bertha"/>
    <x v="0"/>
    <n v="30"/>
    <x v="0"/>
    <x v="0"/>
    <s v="PC 17761"/>
    <x v="49"/>
    <m/>
    <x v="1"/>
    <s v="2"/>
    <m/>
    <m/>
    <n v="1"/>
    <n v="4"/>
    <n v="5"/>
    <x v="0"/>
    <s v="Test"/>
    <s v="Validate"/>
    <x v="4"/>
    <s v="18-30"/>
    <x v="5"/>
    <x v="0"/>
  </r>
  <r>
    <x v="0"/>
    <x v="0"/>
    <s v="Lesurer, Mr. Gustave J"/>
    <x v="1"/>
    <n v="35"/>
    <x v="0"/>
    <x v="0"/>
    <s v="PC 17755"/>
    <x v="32"/>
    <s v="B101"/>
    <x v="1"/>
    <s v="3"/>
    <m/>
    <m/>
    <n v="3"/>
    <n v="2"/>
    <n v="2"/>
    <x v="0"/>
    <s v="Train"/>
    <s v="Train"/>
    <x v="4"/>
    <s v="31-40"/>
    <x v="0"/>
    <x v="0"/>
  </r>
  <r>
    <x v="0"/>
    <x v="1"/>
    <s v="Lewy, Mr. Ervin G"/>
    <x v="1"/>
    <m/>
    <x v="0"/>
    <x v="0"/>
    <s v="PC 17612"/>
    <x v="28"/>
    <m/>
    <x v="1"/>
    <m/>
    <m/>
    <s v="Chicago, IL"/>
    <n v="5"/>
    <n v="3"/>
    <n v="4"/>
    <x v="1"/>
    <s v="Train"/>
    <s v="Test"/>
    <x v="25"/>
    <s v="0-17"/>
    <x v="5"/>
    <x v="1"/>
  </r>
  <r>
    <x v="0"/>
    <x v="1"/>
    <s v="Lindeberg-Lind, Mr. Erik Gustaf (&quot;Mr Edward Lingrey&quot;)"/>
    <x v="1"/>
    <n v="42"/>
    <x v="0"/>
    <x v="0"/>
    <s v="17475"/>
    <x v="2"/>
    <m/>
    <x v="0"/>
    <m/>
    <m/>
    <s v="Stockholm, Sweden"/>
    <n v="4"/>
    <n v="5"/>
    <n v="1"/>
    <x v="2"/>
    <s v="Validate"/>
    <s v="Train"/>
    <x v="4"/>
    <s v="41-50"/>
    <x v="5"/>
    <x v="1"/>
  </r>
  <r>
    <x v="0"/>
    <x v="0"/>
    <s v="Lindstrom, Mrs. Carl Johan (Sigrid Posse)"/>
    <x v="0"/>
    <n v="55"/>
    <x v="0"/>
    <x v="0"/>
    <s v="112377"/>
    <x v="28"/>
    <m/>
    <x v="1"/>
    <s v="6"/>
    <m/>
    <s v="Stockholm, Sweden"/>
    <n v="2"/>
    <n v="2"/>
    <n v="2"/>
    <x v="0"/>
    <s v="Train"/>
    <s v="Train"/>
    <x v="4"/>
    <s v="51-60"/>
    <x v="5"/>
    <x v="1"/>
  </r>
  <r>
    <x v="0"/>
    <x v="0"/>
    <s v="Lines, Miss. Mary Conover"/>
    <x v="0"/>
    <n v="16"/>
    <x v="0"/>
    <x v="2"/>
    <s v="PC 17592"/>
    <x v="83"/>
    <s v="D28"/>
    <x v="0"/>
    <s v="9"/>
    <m/>
    <s v="Paris, France"/>
    <n v="5"/>
    <n v="5"/>
    <n v="2"/>
    <x v="1"/>
    <s v="Validate"/>
    <s v="Train"/>
    <x v="4"/>
    <s v="0-17"/>
    <x v="3"/>
    <x v="4"/>
  </r>
  <r>
    <x v="0"/>
    <x v="0"/>
    <s v="Lines, Mrs. Ernest H (Elizabeth Lindsey James)"/>
    <x v="0"/>
    <n v="51"/>
    <x v="0"/>
    <x v="2"/>
    <s v="PC 17592"/>
    <x v="83"/>
    <s v="D28"/>
    <x v="0"/>
    <s v="9"/>
    <m/>
    <s v="Paris, France"/>
    <n v="4"/>
    <n v="3"/>
    <n v="5"/>
    <x v="2"/>
    <s v="Train"/>
    <s v="Validate"/>
    <x v="4"/>
    <s v="51-60"/>
    <x v="3"/>
    <x v="4"/>
  </r>
  <r>
    <x v="0"/>
    <x v="1"/>
    <s v="Long, Mr. Milton Clyde"/>
    <x v="1"/>
    <n v="29"/>
    <x v="0"/>
    <x v="0"/>
    <s v="113501"/>
    <x v="10"/>
    <s v="D6"/>
    <x v="0"/>
    <m/>
    <n v="126"/>
    <s v="Springfield, MA"/>
    <n v="5"/>
    <n v="5"/>
    <n v="1"/>
    <x v="1"/>
    <s v="Validate"/>
    <s v="Train"/>
    <x v="17"/>
    <s v="18-30"/>
    <x v="3"/>
    <x v="1"/>
  </r>
  <r>
    <x v="0"/>
    <x v="0"/>
    <s v="Longley, Miss. Gretchen Fiske"/>
    <x v="0"/>
    <n v="21"/>
    <x v="0"/>
    <x v="0"/>
    <s v="13502"/>
    <x v="3"/>
    <s v="D9"/>
    <x v="0"/>
    <s v="10"/>
    <m/>
    <s v="Hudson, NY"/>
    <n v="3"/>
    <n v="3"/>
    <n v="1"/>
    <x v="0"/>
    <s v="Train"/>
    <s v="Train"/>
    <x v="2"/>
    <s v="18-30"/>
    <x v="3"/>
    <x v="2"/>
  </r>
  <r>
    <x v="0"/>
    <x v="1"/>
    <s v="Loring, Mr. Joseph Holland"/>
    <x v="1"/>
    <n v="30"/>
    <x v="0"/>
    <x v="0"/>
    <s v="113801"/>
    <x v="84"/>
    <m/>
    <x v="0"/>
    <m/>
    <m/>
    <s v="London / New York, NY"/>
    <n v="2"/>
    <n v="5"/>
    <n v="3"/>
    <x v="0"/>
    <s v="Validate"/>
    <s v="Train"/>
    <x v="2"/>
    <s v="18-30"/>
    <x v="5"/>
    <x v="2"/>
  </r>
  <r>
    <x v="0"/>
    <x v="0"/>
    <s v="Lurette, Miss. Elise"/>
    <x v="0"/>
    <n v="58"/>
    <x v="0"/>
    <x v="0"/>
    <s v="PC 17569"/>
    <x v="85"/>
    <s v="B80"/>
    <x v="1"/>
    <m/>
    <m/>
    <m/>
    <n v="2"/>
    <n v="2"/>
    <n v="1"/>
    <x v="0"/>
    <s v="Train"/>
    <s v="Train"/>
    <x v="4"/>
    <s v="51-60"/>
    <x v="0"/>
    <x v="0"/>
  </r>
  <r>
    <x v="0"/>
    <x v="0"/>
    <s v="Madill, Miss. Georgette Alexandra"/>
    <x v="0"/>
    <n v="15"/>
    <x v="0"/>
    <x v="2"/>
    <s v="24160"/>
    <x v="0"/>
    <s v="B5"/>
    <x v="0"/>
    <s v="2"/>
    <m/>
    <s v="St Louis, MO"/>
    <n v="3"/>
    <n v="1"/>
    <n v="3"/>
    <x v="0"/>
    <s v="Train"/>
    <s v="Train"/>
    <x v="0"/>
    <s v="0-17"/>
    <x v="0"/>
    <x v="0"/>
  </r>
  <r>
    <x v="0"/>
    <x v="1"/>
    <s v="Maguire, Mr. John Edward"/>
    <x v="1"/>
    <n v="30"/>
    <x v="0"/>
    <x v="0"/>
    <s v="110469"/>
    <x v="17"/>
    <s v="C106"/>
    <x v="0"/>
    <m/>
    <m/>
    <s v="Brockton, MA"/>
    <n v="2"/>
    <n v="2"/>
    <n v="3"/>
    <x v="0"/>
    <s v="Train"/>
    <s v="Train"/>
    <x v="17"/>
    <s v="18-30"/>
    <x v="1"/>
    <x v="1"/>
  </r>
  <r>
    <x v="0"/>
    <x v="0"/>
    <s v="Maioni, Miss. Roberta"/>
    <x v="0"/>
    <n v="16"/>
    <x v="0"/>
    <x v="0"/>
    <s v="110152"/>
    <x v="38"/>
    <s v="B79"/>
    <x v="0"/>
    <s v="8"/>
    <m/>
    <m/>
    <n v="5"/>
    <n v="4"/>
    <n v="3"/>
    <x v="1"/>
    <s v="Test"/>
    <s v="Train"/>
    <x v="4"/>
    <s v="0-17"/>
    <x v="0"/>
    <x v="2"/>
  </r>
  <r>
    <x v="0"/>
    <x v="0"/>
    <s v="Marechal, Mr. Pierre"/>
    <x v="1"/>
    <m/>
    <x v="0"/>
    <x v="0"/>
    <s v="11774"/>
    <x v="39"/>
    <s v="C47"/>
    <x v="1"/>
    <s v="7"/>
    <m/>
    <s v="Paris, France"/>
    <n v="4"/>
    <n v="5"/>
    <n v="1"/>
    <x v="2"/>
    <s v="Validate"/>
    <s v="Train"/>
    <x v="4"/>
    <s v="0-17"/>
    <x v="1"/>
    <x v="1"/>
  </r>
  <r>
    <x v="0"/>
    <x v="1"/>
    <s v="Marvin, Mr. Daniel Warner"/>
    <x v="1"/>
    <n v="19"/>
    <x v="1"/>
    <x v="0"/>
    <s v="113773"/>
    <x v="37"/>
    <s v="D30"/>
    <x v="0"/>
    <m/>
    <m/>
    <s v="New York, NY"/>
    <n v="1"/>
    <n v="2"/>
    <n v="5"/>
    <x v="0"/>
    <s v="Train"/>
    <s v="Validate"/>
    <x v="2"/>
    <s v="18-30"/>
    <x v="3"/>
    <x v="2"/>
  </r>
  <r>
    <x v="0"/>
    <x v="0"/>
    <s v="Marvin, Mrs. Daniel Warner (Mary Graham Carmichael Farquarson)"/>
    <x v="0"/>
    <n v="18"/>
    <x v="1"/>
    <x v="0"/>
    <s v="113773"/>
    <x v="37"/>
    <s v="D30"/>
    <x v="0"/>
    <s v="10"/>
    <m/>
    <s v="New York, NY"/>
    <n v="2"/>
    <n v="3"/>
    <n v="3"/>
    <x v="0"/>
    <s v="Train"/>
    <s v="Train"/>
    <x v="2"/>
    <s v="18-30"/>
    <x v="3"/>
    <x v="2"/>
  </r>
  <r>
    <x v="0"/>
    <x v="0"/>
    <s v="Mayne, Mlle. Berthe Antonine (&quot;Mrs de Villiers&quot;)"/>
    <x v="0"/>
    <n v="24"/>
    <x v="0"/>
    <x v="0"/>
    <s v="PC 17482"/>
    <x v="6"/>
    <s v="C90"/>
    <x v="1"/>
    <s v="6"/>
    <m/>
    <s v="Belgium  Montreal, PQ"/>
    <n v="2"/>
    <n v="4"/>
    <n v="3"/>
    <x v="0"/>
    <s v="Test"/>
    <s v="Train"/>
    <x v="5"/>
    <s v="18-30"/>
    <x v="1"/>
    <x v="2"/>
  </r>
  <r>
    <x v="0"/>
    <x v="1"/>
    <s v="McCaffry, Mr. Thomas Francis"/>
    <x v="1"/>
    <n v="46"/>
    <x v="0"/>
    <x v="0"/>
    <s v="13050"/>
    <x v="14"/>
    <s v="C6"/>
    <x v="1"/>
    <m/>
    <n v="292"/>
    <s v="Vancouver, BC"/>
    <n v="2"/>
    <n v="2"/>
    <n v="1"/>
    <x v="0"/>
    <s v="Train"/>
    <s v="Train"/>
    <x v="19"/>
    <s v="41-50"/>
    <x v="1"/>
    <x v="2"/>
  </r>
  <r>
    <x v="0"/>
    <x v="1"/>
    <s v="McCarthy, Mr. Timothy J"/>
    <x v="1"/>
    <n v="54"/>
    <x v="0"/>
    <x v="0"/>
    <s v="17463"/>
    <x v="75"/>
    <s v="E46"/>
    <x v="0"/>
    <m/>
    <n v="175"/>
    <s v="Dorchester, MA"/>
    <n v="2"/>
    <n v="3"/>
    <n v="3"/>
    <x v="0"/>
    <s v="Train"/>
    <s v="Train"/>
    <x v="17"/>
    <s v="51-60"/>
    <x v="2"/>
    <x v="2"/>
  </r>
  <r>
    <x v="0"/>
    <x v="0"/>
    <s v="McGough, Mr. James Robert"/>
    <x v="1"/>
    <n v="36"/>
    <x v="0"/>
    <x v="0"/>
    <s v="PC 17473"/>
    <x v="30"/>
    <s v="E25"/>
    <x v="0"/>
    <s v="7"/>
    <m/>
    <s v="Philadelphia, PA"/>
    <n v="4"/>
    <n v="1"/>
    <n v="4"/>
    <x v="2"/>
    <s v="Train"/>
    <s v="Test"/>
    <x v="15"/>
    <s v="31-40"/>
    <x v="2"/>
    <x v="1"/>
  </r>
  <r>
    <x v="0"/>
    <x v="1"/>
    <s v="Meyer, Mr. Edgar Joseph"/>
    <x v="1"/>
    <n v="28"/>
    <x v="1"/>
    <x v="0"/>
    <s v="PC 17604"/>
    <x v="86"/>
    <m/>
    <x v="1"/>
    <m/>
    <m/>
    <s v="New York, NY"/>
    <n v="1"/>
    <n v="5"/>
    <n v="2"/>
    <x v="0"/>
    <s v="Validate"/>
    <s v="Train"/>
    <x v="2"/>
    <s v="18-30"/>
    <x v="5"/>
    <x v="2"/>
  </r>
  <r>
    <x v="0"/>
    <x v="0"/>
    <s v="Meyer, Mrs. Edgar Joseph (Leila Saks)"/>
    <x v="0"/>
    <m/>
    <x v="1"/>
    <x v="0"/>
    <s v="PC 17604"/>
    <x v="86"/>
    <m/>
    <x v="1"/>
    <s v="6"/>
    <m/>
    <s v="New York, NY"/>
    <n v="5"/>
    <n v="3"/>
    <n v="4"/>
    <x v="1"/>
    <s v="Train"/>
    <s v="Test"/>
    <x v="2"/>
    <s v="0-17"/>
    <x v="5"/>
    <x v="2"/>
  </r>
  <r>
    <x v="0"/>
    <x v="1"/>
    <s v="Millet, Mr. Francis Davis"/>
    <x v="1"/>
    <n v="65"/>
    <x v="0"/>
    <x v="0"/>
    <s v="13509"/>
    <x v="2"/>
    <s v="E38"/>
    <x v="0"/>
    <m/>
    <n v="249"/>
    <s v="East Bridgewater, MA"/>
    <n v="1"/>
    <n v="4"/>
    <n v="2"/>
    <x v="0"/>
    <s v="Test"/>
    <s v="Train"/>
    <x v="17"/>
    <s v="61+"/>
    <x v="2"/>
    <x v="1"/>
  </r>
  <r>
    <x v="0"/>
    <x v="1"/>
    <s v="Minahan, Dr. William Edward"/>
    <x v="1"/>
    <n v="44"/>
    <x v="2"/>
    <x v="0"/>
    <s v="19928"/>
    <x v="78"/>
    <s v="C78"/>
    <x v="3"/>
    <m/>
    <n v="230"/>
    <s v="Fond du Lac, WI"/>
    <n v="3"/>
    <n v="4"/>
    <n v="2"/>
    <x v="0"/>
    <s v="Test"/>
    <s v="Train"/>
    <x v="21"/>
    <s v="41-50"/>
    <x v="1"/>
    <x v="2"/>
  </r>
  <r>
    <x v="0"/>
    <x v="0"/>
    <s v="Minahan, Miss. Daisy E"/>
    <x v="0"/>
    <n v="33"/>
    <x v="1"/>
    <x v="0"/>
    <s v="19928"/>
    <x v="78"/>
    <s v="C78"/>
    <x v="3"/>
    <s v="14"/>
    <m/>
    <s v="Green Bay, WI"/>
    <n v="3"/>
    <n v="3"/>
    <n v="1"/>
    <x v="0"/>
    <s v="Train"/>
    <s v="Train"/>
    <x v="21"/>
    <s v="31-40"/>
    <x v="1"/>
    <x v="2"/>
  </r>
  <r>
    <x v="0"/>
    <x v="0"/>
    <s v="Minahan, Mrs. William Edward (Lillian E Thorpe)"/>
    <x v="0"/>
    <n v="37"/>
    <x v="1"/>
    <x v="0"/>
    <s v="19928"/>
    <x v="78"/>
    <s v="C78"/>
    <x v="3"/>
    <s v="14"/>
    <m/>
    <s v="Fond du Lac, WI"/>
    <n v="5"/>
    <n v="2"/>
    <n v="2"/>
    <x v="1"/>
    <s v="Train"/>
    <s v="Train"/>
    <x v="21"/>
    <s v="31-40"/>
    <x v="1"/>
    <x v="2"/>
  </r>
  <r>
    <x v="0"/>
    <x v="0"/>
    <s v="Mock, Mr. Philipp Edmund"/>
    <x v="1"/>
    <n v="30"/>
    <x v="1"/>
    <x v="0"/>
    <s v="13236"/>
    <x v="87"/>
    <s v="C78"/>
    <x v="1"/>
    <s v="11"/>
    <m/>
    <s v="New York, NY"/>
    <n v="4"/>
    <n v="3"/>
    <n v="1"/>
    <x v="2"/>
    <s v="Train"/>
    <s v="Train"/>
    <x v="2"/>
    <s v="18-30"/>
    <x v="1"/>
    <x v="2"/>
  </r>
  <r>
    <x v="0"/>
    <x v="1"/>
    <s v="Molson, Mr. Harry Markland"/>
    <x v="1"/>
    <n v="55"/>
    <x v="0"/>
    <x v="0"/>
    <s v="113787"/>
    <x v="25"/>
    <s v="C30"/>
    <x v="0"/>
    <m/>
    <m/>
    <s v="Montreal, PQ"/>
    <n v="5"/>
    <n v="2"/>
    <n v="3"/>
    <x v="1"/>
    <s v="Train"/>
    <s v="Train"/>
    <x v="5"/>
    <s v="51-60"/>
    <x v="1"/>
    <x v="4"/>
  </r>
  <r>
    <x v="0"/>
    <x v="1"/>
    <s v="Moore, Mr. Clarence Bloomfield"/>
    <x v="1"/>
    <n v="47"/>
    <x v="0"/>
    <x v="0"/>
    <s v="113796"/>
    <x v="71"/>
    <m/>
    <x v="0"/>
    <m/>
    <m/>
    <s v="Washington, DC"/>
    <n v="2"/>
    <n v="1"/>
    <n v="3"/>
    <x v="0"/>
    <s v="Train"/>
    <s v="Train"/>
    <x v="9"/>
    <s v="41-50"/>
    <x v="5"/>
    <x v="2"/>
  </r>
  <r>
    <x v="0"/>
    <x v="1"/>
    <s v="Natsch, Mr. Charles H"/>
    <x v="1"/>
    <n v="37"/>
    <x v="0"/>
    <x v="2"/>
    <s v="PC 17596"/>
    <x v="39"/>
    <s v="C118"/>
    <x v="1"/>
    <m/>
    <m/>
    <s v="Brooklyn, NY"/>
    <n v="1"/>
    <n v="1"/>
    <n v="3"/>
    <x v="0"/>
    <s v="Train"/>
    <s v="Train"/>
    <x v="2"/>
    <s v="31-40"/>
    <x v="1"/>
    <x v="1"/>
  </r>
  <r>
    <x v="0"/>
    <x v="0"/>
    <s v="Newell, Miss. Madeleine"/>
    <x v="0"/>
    <n v="31"/>
    <x v="1"/>
    <x v="0"/>
    <s v="35273"/>
    <x v="88"/>
    <s v="D36"/>
    <x v="1"/>
    <s v="6"/>
    <m/>
    <s v="Lexington, MA"/>
    <n v="2"/>
    <n v="3"/>
    <n v="1"/>
    <x v="0"/>
    <s v="Train"/>
    <s v="Train"/>
    <x v="17"/>
    <s v="31-40"/>
    <x v="3"/>
    <x v="0"/>
  </r>
  <r>
    <x v="0"/>
    <x v="0"/>
    <s v="Newell, Miss. Marjorie"/>
    <x v="0"/>
    <n v="23"/>
    <x v="1"/>
    <x v="0"/>
    <s v="35273"/>
    <x v="88"/>
    <s v="D36"/>
    <x v="1"/>
    <s v="6"/>
    <m/>
    <s v="Lexington, MA"/>
    <n v="5"/>
    <n v="5"/>
    <n v="2"/>
    <x v="1"/>
    <s v="Validate"/>
    <s v="Train"/>
    <x v="17"/>
    <s v="18-30"/>
    <x v="3"/>
    <x v="0"/>
  </r>
  <r>
    <x v="0"/>
    <x v="1"/>
    <s v="Newell, Mr. Arthur Webster"/>
    <x v="1"/>
    <n v="58"/>
    <x v="0"/>
    <x v="1"/>
    <s v="35273"/>
    <x v="88"/>
    <s v="D48"/>
    <x v="1"/>
    <m/>
    <n v="122"/>
    <s v="Lexington, MA"/>
    <n v="5"/>
    <n v="1"/>
    <n v="4"/>
    <x v="1"/>
    <s v="Train"/>
    <s v="Test"/>
    <x v="17"/>
    <s v="51-60"/>
    <x v="3"/>
    <x v="0"/>
  </r>
  <r>
    <x v="0"/>
    <x v="0"/>
    <s v="Newsom, Miss. Helen Monypeny"/>
    <x v="0"/>
    <n v="19"/>
    <x v="0"/>
    <x v="1"/>
    <s v="11752"/>
    <x v="89"/>
    <s v="D47"/>
    <x v="0"/>
    <s v="5"/>
    <m/>
    <s v="New York, NY"/>
    <n v="3"/>
    <n v="1"/>
    <n v="1"/>
    <x v="0"/>
    <s v="Train"/>
    <s v="Train"/>
    <x v="2"/>
    <s v="18-30"/>
    <x v="3"/>
    <x v="1"/>
  </r>
  <r>
    <x v="0"/>
    <x v="1"/>
    <s v="Nicholson, Mr. Arthur Ernest"/>
    <x v="1"/>
    <n v="64"/>
    <x v="0"/>
    <x v="0"/>
    <s v="693"/>
    <x v="17"/>
    <m/>
    <x v="0"/>
    <m/>
    <n v="263"/>
    <s v="Isle of Wight, England"/>
    <n v="4"/>
    <n v="3"/>
    <n v="4"/>
    <x v="2"/>
    <s v="Train"/>
    <s v="Test"/>
    <x v="4"/>
    <s v="61+"/>
    <x v="5"/>
    <x v="1"/>
  </r>
  <r>
    <x v="0"/>
    <x v="0"/>
    <s v="Oliva y Ocana, Dona. Fermina"/>
    <x v="0"/>
    <n v="39"/>
    <x v="0"/>
    <x v="0"/>
    <s v="PC 17758"/>
    <x v="90"/>
    <s v="C105"/>
    <x v="1"/>
    <s v="8"/>
    <m/>
    <m/>
    <n v="1"/>
    <n v="1"/>
    <n v="5"/>
    <x v="0"/>
    <s v="Train"/>
    <s v="Validate"/>
    <x v="4"/>
    <s v="31-40"/>
    <x v="1"/>
    <x v="0"/>
  </r>
  <r>
    <x v="0"/>
    <x v="0"/>
    <s v="Omont, Mr. Alfred Fernand"/>
    <x v="1"/>
    <m/>
    <x v="0"/>
    <x v="0"/>
    <s v="F.C. 12998"/>
    <x v="91"/>
    <m/>
    <x v="1"/>
    <s v="7"/>
    <m/>
    <s v="Paris, France"/>
    <n v="4"/>
    <n v="4"/>
    <n v="4"/>
    <x v="2"/>
    <s v="Test"/>
    <s v="Test"/>
    <x v="4"/>
    <s v="0-17"/>
    <x v="5"/>
    <x v="1"/>
  </r>
  <r>
    <x v="0"/>
    <x v="0"/>
    <s v="Ostby, Miss. Helene Ragnhild"/>
    <x v="0"/>
    <n v="22"/>
    <x v="0"/>
    <x v="2"/>
    <s v="113509"/>
    <x v="92"/>
    <s v="B36"/>
    <x v="1"/>
    <s v="5"/>
    <m/>
    <s v="Providence, RI"/>
    <n v="1"/>
    <n v="1"/>
    <n v="3"/>
    <x v="0"/>
    <s v="Train"/>
    <s v="Train"/>
    <x v="28"/>
    <s v="18-30"/>
    <x v="0"/>
    <x v="2"/>
  </r>
  <r>
    <x v="0"/>
    <x v="1"/>
    <s v="Ostby, Mr. Engelhart Cornelius"/>
    <x v="1"/>
    <n v="65"/>
    <x v="0"/>
    <x v="2"/>
    <s v="113509"/>
    <x v="92"/>
    <s v="B30"/>
    <x v="1"/>
    <m/>
    <n v="234"/>
    <s v="Providence, RI"/>
    <n v="2"/>
    <n v="4"/>
    <n v="1"/>
    <x v="0"/>
    <s v="Test"/>
    <s v="Train"/>
    <x v="28"/>
    <s v="61+"/>
    <x v="0"/>
    <x v="2"/>
  </r>
  <r>
    <x v="0"/>
    <x v="1"/>
    <s v="Ovies y Rodriguez, Mr. Servando"/>
    <x v="1"/>
    <n v="28.5"/>
    <x v="0"/>
    <x v="0"/>
    <s v="PC 17562"/>
    <x v="28"/>
    <s v="D43"/>
    <x v="1"/>
    <m/>
    <n v="189"/>
    <s v="?Havana, Cuba"/>
    <n v="5"/>
    <n v="5"/>
    <n v="3"/>
    <x v="1"/>
    <s v="Validate"/>
    <s v="Train"/>
    <x v="4"/>
    <s v="18-30"/>
    <x v="3"/>
    <x v="1"/>
  </r>
  <r>
    <x v="0"/>
    <x v="1"/>
    <s v="Parr, Mr. William Henry Marsh"/>
    <x v="1"/>
    <m/>
    <x v="0"/>
    <x v="0"/>
    <s v="112052"/>
    <x v="4"/>
    <m/>
    <x v="0"/>
    <m/>
    <m/>
    <s v="Belfast"/>
    <n v="3"/>
    <n v="5"/>
    <n v="3"/>
    <x v="0"/>
    <s v="Validate"/>
    <s v="Train"/>
    <x v="4"/>
    <s v="0-17"/>
    <x v="5"/>
    <x v="3"/>
  </r>
  <r>
    <x v="0"/>
    <x v="1"/>
    <s v="Partner, Mr. Austen"/>
    <x v="1"/>
    <n v="45.5"/>
    <x v="0"/>
    <x v="0"/>
    <s v="113043"/>
    <x v="66"/>
    <s v="C124"/>
    <x v="0"/>
    <m/>
    <n v="166"/>
    <s v="Surbiton Hill, Surrey"/>
    <n v="4"/>
    <n v="4"/>
    <n v="2"/>
    <x v="2"/>
    <s v="Test"/>
    <s v="Train"/>
    <x v="4"/>
    <s v="41-50"/>
    <x v="1"/>
    <x v="1"/>
  </r>
  <r>
    <x v="0"/>
    <x v="1"/>
    <s v="Payne, Mr. Vivian Ponsonby"/>
    <x v="1"/>
    <n v="23"/>
    <x v="0"/>
    <x v="0"/>
    <s v="12749"/>
    <x v="73"/>
    <s v="B24"/>
    <x v="0"/>
    <m/>
    <m/>
    <s v="Montreal, PQ"/>
    <n v="5"/>
    <n v="1"/>
    <n v="2"/>
    <x v="1"/>
    <s v="Train"/>
    <s v="Train"/>
    <x v="5"/>
    <s v="18-30"/>
    <x v="0"/>
    <x v="2"/>
  </r>
  <r>
    <x v="0"/>
    <x v="1"/>
    <s v="Pears, Mr. Thomas Clinton"/>
    <x v="1"/>
    <n v="29"/>
    <x v="1"/>
    <x v="0"/>
    <s v="113776"/>
    <x v="93"/>
    <s v="C2"/>
    <x v="0"/>
    <m/>
    <m/>
    <s v="Isleworth, England"/>
    <n v="5"/>
    <n v="5"/>
    <n v="4"/>
    <x v="1"/>
    <s v="Validate"/>
    <s v="Test"/>
    <x v="4"/>
    <s v="18-30"/>
    <x v="1"/>
    <x v="2"/>
  </r>
  <r>
    <x v="0"/>
    <x v="0"/>
    <s v="Pears, Mrs. Thomas (Edith Wearne)"/>
    <x v="0"/>
    <n v="22"/>
    <x v="1"/>
    <x v="0"/>
    <s v="113776"/>
    <x v="93"/>
    <s v="C2"/>
    <x v="0"/>
    <s v="8"/>
    <m/>
    <s v="Isleworth, England"/>
    <n v="5"/>
    <n v="3"/>
    <n v="5"/>
    <x v="1"/>
    <s v="Train"/>
    <s v="Validate"/>
    <x v="4"/>
    <s v="18-30"/>
    <x v="1"/>
    <x v="2"/>
  </r>
  <r>
    <x v="0"/>
    <x v="1"/>
    <s v="Penasco y Castellana, Mr. Victor de Satode"/>
    <x v="1"/>
    <n v="18"/>
    <x v="1"/>
    <x v="0"/>
    <s v="PC 17758"/>
    <x v="90"/>
    <s v="C65"/>
    <x v="1"/>
    <m/>
    <m/>
    <s v="Madrid, Spain"/>
    <n v="1"/>
    <n v="2"/>
    <n v="1"/>
    <x v="0"/>
    <s v="Train"/>
    <s v="Train"/>
    <x v="4"/>
    <s v="18-30"/>
    <x v="1"/>
    <x v="0"/>
  </r>
  <r>
    <x v="0"/>
    <x v="0"/>
    <s v="Penasco y Castellana, Mrs. Victor de Satode (Maria Josefa Perez de Soto y Vallejo)"/>
    <x v="0"/>
    <n v="17"/>
    <x v="1"/>
    <x v="0"/>
    <s v="PC 17758"/>
    <x v="90"/>
    <s v="C65"/>
    <x v="1"/>
    <s v="8"/>
    <m/>
    <s v="Madrid, Spain"/>
    <n v="1"/>
    <n v="1"/>
    <n v="4"/>
    <x v="0"/>
    <s v="Train"/>
    <s v="Test"/>
    <x v="4"/>
    <s v="0-17"/>
    <x v="1"/>
    <x v="0"/>
  </r>
  <r>
    <x v="0"/>
    <x v="0"/>
    <s v="Perreault, Miss. Anne"/>
    <x v="0"/>
    <n v="30"/>
    <x v="0"/>
    <x v="0"/>
    <s v="12749"/>
    <x v="73"/>
    <s v="B73"/>
    <x v="0"/>
    <s v="3"/>
    <m/>
    <m/>
    <n v="5"/>
    <n v="4"/>
    <n v="5"/>
    <x v="1"/>
    <s v="Test"/>
    <s v="Validate"/>
    <x v="4"/>
    <s v="18-30"/>
    <x v="0"/>
    <x v="2"/>
  </r>
  <r>
    <x v="0"/>
    <x v="0"/>
    <s v="Peuchen, Major. Arthur Godfrey"/>
    <x v="1"/>
    <n v="52"/>
    <x v="0"/>
    <x v="0"/>
    <s v="113786"/>
    <x v="25"/>
    <s v="C104"/>
    <x v="0"/>
    <s v="6"/>
    <m/>
    <s v="Toronto, ON"/>
    <n v="4"/>
    <n v="5"/>
    <n v="1"/>
    <x v="2"/>
    <s v="Validate"/>
    <s v="Train"/>
    <x v="1"/>
    <s v="51-60"/>
    <x v="1"/>
    <x v="4"/>
  </r>
  <r>
    <x v="0"/>
    <x v="1"/>
    <s v="Porter, Mr. Walter Chamberlain"/>
    <x v="1"/>
    <n v="47"/>
    <x v="0"/>
    <x v="0"/>
    <s v="110465"/>
    <x v="41"/>
    <s v="C110"/>
    <x v="0"/>
    <m/>
    <n v="207"/>
    <s v="Worcester, MA"/>
    <n v="4"/>
    <n v="1"/>
    <n v="3"/>
    <x v="2"/>
    <s v="Train"/>
    <s v="Train"/>
    <x v="17"/>
    <s v="41-50"/>
    <x v="1"/>
    <x v="2"/>
  </r>
  <r>
    <x v="0"/>
    <x v="0"/>
    <s v="Potter, Mrs. Thomas Jr (Lily Alexenia Wilson)"/>
    <x v="0"/>
    <n v="56"/>
    <x v="0"/>
    <x v="2"/>
    <s v="11767"/>
    <x v="43"/>
    <s v="C50"/>
    <x v="1"/>
    <s v="7"/>
    <m/>
    <s v="Mt Airy, Philadelphia, PA"/>
    <n v="5"/>
    <n v="4"/>
    <n v="3"/>
    <x v="1"/>
    <s v="Test"/>
    <s v="Train"/>
    <x v="15"/>
    <s v="51-60"/>
    <x v="1"/>
    <x v="2"/>
  </r>
  <r>
    <x v="0"/>
    <x v="1"/>
    <s v="Reuchlin, Jonkheer. John George"/>
    <x v="1"/>
    <n v="38"/>
    <x v="0"/>
    <x v="0"/>
    <s v="19972"/>
    <x v="4"/>
    <m/>
    <x v="0"/>
    <m/>
    <m/>
    <s v="Rotterdam, Netherlands"/>
    <n v="2"/>
    <n v="4"/>
    <n v="5"/>
    <x v="0"/>
    <s v="Test"/>
    <s v="Validate"/>
    <x v="4"/>
    <s v="31-40"/>
    <x v="5"/>
    <x v="3"/>
  </r>
  <r>
    <x v="0"/>
    <x v="0"/>
    <s v="Rheims, Mr. George Alexander Lucien"/>
    <x v="1"/>
    <m/>
    <x v="0"/>
    <x v="0"/>
    <s v="PC 17607"/>
    <x v="27"/>
    <m/>
    <x v="0"/>
    <s v="A"/>
    <m/>
    <s v="Paris /  New York, NY"/>
    <n v="1"/>
    <n v="1"/>
    <n v="3"/>
    <x v="0"/>
    <s v="Train"/>
    <s v="Train"/>
    <x v="2"/>
    <s v="0-17"/>
    <x v="5"/>
    <x v="4"/>
  </r>
  <r>
    <x v="0"/>
    <x v="1"/>
    <s v="Ringhini, Mr. Sante"/>
    <x v="1"/>
    <n v="22"/>
    <x v="0"/>
    <x v="0"/>
    <s v="PC 17760"/>
    <x v="19"/>
    <m/>
    <x v="1"/>
    <m/>
    <n v="232"/>
    <m/>
    <n v="1"/>
    <n v="5"/>
    <n v="3"/>
    <x v="0"/>
    <s v="Validate"/>
    <s v="Train"/>
    <x v="4"/>
    <s v="18-30"/>
    <x v="5"/>
    <x v="0"/>
  </r>
  <r>
    <x v="0"/>
    <x v="1"/>
    <s v="Robbins, Mr. Victor"/>
    <x v="1"/>
    <m/>
    <x v="0"/>
    <x v="0"/>
    <s v="PC 17757"/>
    <x v="7"/>
    <m/>
    <x v="1"/>
    <m/>
    <m/>
    <m/>
    <n v="3"/>
    <n v="3"/>
    <n v="2"/>
    <x v="0"/>
    <s v="Train"/>
    <s v="Train"/>
    <x v="4"/>
    <s v="0-17"/>
    <x v="5"/>
    <x v="0"/>
  </r>
  <r>
    <x v="0"/>
    <x v="0"/>
    <s v="Robert, Mrs. Edward Scott (Elisabeth Walton McMillan)"/>
    <x v="0"/>
    <n v="43"/>
    <x v="0"/>
    <x v="2"/>
    <s v="24160"/>
    <x v="0"/>
    <s v="B3"/>
    <x v="0"/>
    <s v="2"/>
    <m/>
    <s v="St Louis, MO"/>
    <n v="4"/>
    <n v="4"/>
    <n v="3"/>
    <x v="2"/>
    <s v="Test"/>
    <s v="Train"/>
    <x v="0"/>
    <s v="41-50"/>
    <x v="0"/>
    <x v="0"/>
  </r>
  <r>
    <x v="0"/>
    <x v="1"/>
    <s v="Roebling, Mr. Washington Augustus II"/>
    <x v="1"/>
    <n v="31"/>
    <x v="0"/>
    <x v="0"/>
    <s v="PC 17590"/>
    <x v="26"/>
    <s v="A24"/>
    <x v="0"/>
    <m/>
    <m/>
    <s v="Trenton, NJ"/>
    <n v="5"/>
    <n v="5"/>
    <n v="2"/>
    <x v="1"/>
    <s v="Validate"/>
    <s v="Train"/>
    <x v="10"/>
    <s v="31-40"/>
    <x v="4"/>
    <x v="2"/>
  </r>
  <r>
    <x v="0"/>
    <x v="0"/>
    <s v="Romaine, Mr. Charles Hallace (&quot;Mr C Rolmane&quot;)"/>
    <x v="1"/>
    <n v="45"/>
    <x v="0"/>
    <x v="0"/>
    <s v="111428"/>
    <x v="2"/>
    <m/>
    <x v="0"/>
    <s v="9"/>
    <m/>
    <s v="New York, NY"/>
    <n v="1"/>
    <n v="2"/>
    <n v="3"/>
    <x v="0"/>
    <s v="Train"/>
    <s v="Train"/>
    <x v="2"/>
    <s v="41-50"/>
    <x v="5"/>
    <x v="1"/>
  </r>
  <r>
    <x v="0"/>
    <x v="1"/>
    <s v="Rood, Mr. Hugh Roscoe"/>
    <x v="1"/>
    <m/>
    <x v="0"/>
    <x v="0"/>
    <s v="113767"/>
    <x v="76"/>
    <s v="A32"/>
    <x v="0"/>
    <m/>
    <m/>
    <s v="Seattle, WA"/>
    <n v="4"/>
    <n v="4"/>
    <n v="2"/>
    <x v="2"/>
    <s v="Test"/>
    <s v="Train"/>
    <x v="13"/>
    <s v="0-17"/>
    <x v="4"/>
    <x v="2"/>
  </r>
  <r>
    <x v="0"/>
    <x v="0"/>
    <s v="Rosenbaum, Miss. Edith Louise"/>
    <x v="0"/>
    <n v="33"/>
    <x v="0"/>
    <x v="0"/>
    <s v="PC 17613"/>
    <x v="28"/>
    <s v="A11"/>
    <x v="1"/>
    <s v="11"/>
    <m/>
    <s v="Paris, France"/>
    <n v="2"/>
    <n v="1"/>
    <n v="1"/>
    <x v="0"/>
    <s v="Train"/>
    <s v="Train"/>
    <x v="4"/>
    <s v="31-40"/>
    <x v="4"/>
    <x v="1"/>
  </r>
  <r>
    <x v="0"/>
    <x v="1"/>
    <s v="Rosenshine, Mr. George (&quot;Mr George Thorne&quot;)"/>
    <x v="1"/>
    <n v="46"/>
    <x v="0"/>
    <x v="0"/>
    <s v="PC 17585"/>
    <x v="60"/>
    <m/>
    <x v="1"/>
    <m/>
    <n v="16"/>
    <s v="New York, NY"/>
    <n v="1"/>
    <n v="3"/>
    <n v="4"/>
    <x v="0"/>
    <s v="Train"/>
    <s v="Test"/>
    <x v="2"/>
    <s v="41-50"/>
    <x v="5"/>
    <x v="2"/>
  </r>
  <r>
    <x v="0"/>
    <x v="1"/>
    <s v="Ross, Mr. John Hugo"/>
    <x v="1"/>
    <n v="36"/>
    <x v="0"/>
    <x v="0"/>
    <s v="13049"/>
    <x v="94"/>
    <s v="A10"/>
    <x v="1"/>
    <m/>
    <m/>
    <s v="Winnipeg, MB"/>
    <n v="2"/>
    <n v="1"/>
    <n v="3"/>
    <x v="0"/>
    <s v="Train"/>
    <s v="Train"/>
    <x v="12"/>
    <s v="31-40"/>
    <x v="4"/>
    <x v="2"/>
  </r>
  <r>
    <x v="0"/>
    <x v="0"/>
    <s v="Rothes, the Countess. of (Lucy Noel Martha Dyer-Edwards)"/>
    <x v="0"/>
    <n v="33"/>
    <x v="0"/>
    <x v="0"/>
    <s v="110152"/>
    <x v="38"/>
    <s v="B77"/>
    <x v="0"/>
    <s v="8"/>
    <m/>
    <s v="London  Vancouver, BC"/>
    <n v="3"/>
    <n v="2"/>
    <n v="2"/>
    <x v="0"/>
    <s v="Train"/>
    <s v="Train"/>
    <x v="19"/>
    <s v="31-40"/>
    <x v="0"/>
    <x v="2"/>
  </r>
  <r>
    <x v="0"/>
    <x v="1"/>
    <s v="Rothschild, Mr. Martin"/>
    <x v="1"/>
    <n v="55"/>
    <x v="1"/>
    <x v="0"/>
    <s v="PC 17603"/>
    <x v="63"/>
    <m/>
    <x v="1"/>
    <m/>
    <m/>
    <s v="New York, NY"/>
    <n v="3"/>
    <n v="4"/>
    <n v="1"/>
    <x v="0"/>
    <s v="Test"/>
    <s v="Train"/>
    <x v="2"/>
    <s v="51-60"/>
    <x v="5"/>
    <x v="2"/>
  </r>
  <r>
    <x v="0"/>
    <x v="0"/>
    <s v="Rothschild, Mrs. Martin (Elizabeth L. Barrett)"/>
    <x v="0"/>
    <n v="54"/>
    <x v="1"/>
    <x v="0"/>
    <s v="PC 17603"/>
    <x v="63"/>
    <m/>
    <x v="1"/>
    <s v="6"/>
    <m/>
    <s v="New York, NY"/>
    <n v="5"/>
    <n v="4"/>
    <n v="2"/>
    <x v="1"/>
    <s v="Test"/>
    <s v="Train"/>
    <x v="2"/>
    <s v="51-60"/>
    <x v="5"/>
    <x v="2"/>
  </r>
  <r>
    <x v="0"/>
    <x v="1"/>
    <s v="Rowe, Mr. Alfred G"/>
    <x v="1"/>
    <n v="33"/>
    <x v="0"/>
    <x v="0"/>
    <s v="113790"/>
    <x v="2"/>
    <m/>
    <x v="0"/>
    <m/>
    <n v="109"/>
    <s v="London"/>
    <n v="5"/>
    <n v="5"/>
    <n v="5"/>
    <x v="1"/>
    <s v="Validate"/>
    <s v="Validate"/>
    <x v="4"/>
    <s v="31-40"/>
    <x v="5"/>
    <x v="1"/>
  </r>
  <r>
    <x v="0"/>
    <x v="0"/>
    <s v="Ryerson, Master. John Borie"/>
    <x v="1"/>
    <n v="13"/>
    <x v="2"/>
    <x v="1"/>
    <s v="PC 17608"/>
    <x v="23"/>
    <s v="B57 B59 B63 B66"/>
    <x v="1"/>
    <s v="4"/>
    <m/>
    <s v="Haverford, PA / Cooperstown, NY"/>
    <n v="1"/>
    <n v="4"/>
    <n v="4"/>
    <x v="0"/>
    <s v="Test"/>
    <s v="Test"/>
    <x v="2"/>
    <s v="0-17"/>
    <x v="0"/>
    <x v="0"/>
  </r>
  <r>
    <x v="0"/>
    <x v="0"/>
    <s v="Ryerson, Miss. Emily Borie"/>
    <x v="0"/>
    <n v="18"/>
    <x v="2"/>
    <x v="1"/>
    <s v="PC 17608"/>
    <x v="23"/>
    <s v="B57 B59 B63 B66"/>
    <x v="1"/>
    <s v="4"/>
    <m/>
    <s v="Haverford, PA / Cooperstown, NY"/>
    <n v="5"/>
    <n v="2"/>
    <n v="1"/>
    <x v="1"/>
    <s v="Train"/>
    <s v="Train"/>
    <x v="2"/>
    <s v="18-30"/>
    <x v="0"/>
    <x v="0"/>
  </r>
  <r>
    <x v="0"/>
    <x v="0"/>
    <s v="Ryerson, Miss. Susan Parker &quot;Suzette&quot;"/>
    <x v="0"/>
    <n v="21"/>
    <x v="2"/>
    <x v="1"/>
    <s v="PC 17608"/>
    <x v="23"/>
    <s v="B57 B59 B63 B66"/>
    <x v="1"/>
    <s v="4"/>
    <m/>
    <s v="Haverford, PA / Cooperstown, NY"/>
    <n v="1"/>
    <n v="1"/>
    <n v="1"/>
    <x v="0"/>
    <s v="Train"/>
    <s v="Train"/>
    <x v="2"/>
    <s v="18-30"/>
    <x v="0"/>
    <x v="0"/>
  </r>
  <r>
    <x v="0"/>
    <x v="1"/>
    <s v="Ryerson, Mr. Arthur Larned"/>
    <x v="1"/>
    <n v="61"/>
    <x v="1"/>
    <x v="4"/>
    <s v="PC 17608"/>
    <x v="23"/>
    <s v="B57 B59 B63 B66"/>
    <x v="1"/>
    <m/>
    <m/>
    <s v="Haverford, PA / Cooperstown, NY"/>
    <n v="2"/>
    <n v="3"/>
    <n v="5"/>
    <x v="0"/>
    <s v="Train"/>
    <s v="Validate"/>
    <x v="2"/>
    <s v="61+"/>
    <x v="0"/>
    <x v="0"/>
  </r>
  <r>
    <x v="0"/>
    <x v="0"/>
    <s v="Ryerson, Mrs. Arthur Larned (Emily Maria Borie)"/>
    <x v="0"/>
    <n v="48"/>
    <x v="1"/>
    <x v="4"/>
    <s v="PC 17608"/>
    <x v="23"/>
    <s v="B57 B59 B63 B66"/>
    <x v="1"/>
    <s v="4"/>
    <m/>
    <s v="Haverford, PA / Cooperstown, NY"/>
    <n v="5"/>
    <n v="5"/>
    <n v="1"/>
    <x v="1"/>
    <s v="Validate"/>
    <s v="Train"/>
    <x v="2"/>
    <s v="41-50"/>
    <x v="0"/>
    <x v="0"/>
  </r>
  <r>
    <x v="0"/>
    <x v="0"/>
    <s v="Saalfeld, Mr. Adolphe"/>
    <x v="1"/>
    <m/>
    <x v="0"/>
    <x v="0"/>
    <s v="19988"/>
    <x v="25"/>
    <s v="C106"/>
    <x v="0"/>
    <s v="3"/>
    <m/>
    <s v="Manchester, England"/>
    <n v="4"/>
    <n v="5"/>
    <n v="4"/>
    <x v="2"/>
    <s v="Validate"/>
    <s v="Test"/>
    <x v="4"/>
    <s v="0-17"/>
    <x v="1"/>
    <x v="4"/>
  </r>
  <r>
    <x v="0"/>
    <x v="0"/>
    <s v="Sagesser, Mlle. Emma"/>
    <x v="0"/>
    <n v="24"/>
    <x v="0"/>
    <x v="0"/>
    <s v="PC 17477"/>
    <x v="8"/>
    <s v="B35"/>
    <x v="1"/>
    <s v="9"/>
    <m/>
    <m/>
    <n v="3"/>
    <n v="2"/>
    <n v="1"/>
    <x v="0"/>
    <s v="Train"/>
    <s v="Train"/>
    <x v="4"/>
    <s v="18-30"/>
    <x v="0"/>
    <x v="2"/>
  </r>
  <r>
    <x v="0"/>
    <x v="0"/>
    <s v="Salomon, Mr. Abraham L"/>
    <x v="1"/>
    <m/>
    <x v="0"/>
    <x v="0"/>
    <s v="111163"/>
    <x v="17"/>
    <m/>
    <x v="0"/>
    <s v="1"/>
    <m/>
    <s v="New York, NY"/>
    <n v="5"/>
    <n v="1"/>
    <n v="4"/>
    <x v="1"/>
    <s v="Train"/>
    <s v="Test"/>
    <x v="2"/>
    <s v="0-17"/>
    <x v="5"/>
    <x v="1"/>
  </r>
  <r>
    <x v="0"/>
    <x v="0"/>
    <s v="Schabert, Mrs. Paul (Emma Mock)"/>
    <x v="0"/>
    <n v="35"/>
    <x v="1"/>
    <x v="0"/>
    <s v="13236"/>
    <x v="87"/>
    <s v="C28"/>
    <x v="1"/>
    <s v="11"/>
    <m/>
    <s v="New York, NY"/>
    <n v="2"/>
    <n v="4"/>
    <n v="3"/>
    <x v="0"/>
    <s v="Test"/>
    <s v="Train"/>
    <x v="2"/>
    <s v="31-40"/>
    <x v="1"/>
    <x v="2"/>
  </r>
  <r>
    <x v="0"/>
    <x v="0"/>
    <s v="Serepeca, Miss. Augusta"/>
    <x v="0"/>
    <n v="30"/>
    <x v="0"/>
    <x v="0"/>
    <s v="113798"/>
    <x v="21"/>
    <m/>
    <x v="1"/>
    <s v="4"/>
    <m/>
    <m/>
    <n v="1"/>
    <n v="2"/>
    <n v="2"/>
    <x v="0"/>
    <s v="Train"/>
    <s v="Train"/>
    <x v="4"/>
    <s v="18-30"/>
    <x v="5"/>
    <x v="4"/>
  </r>
  <r>
    <x v="0"/>
    <x v="0"/>
    <s v="Seward, Mr. Frederic Kimber"/>
    <x v="1"/>
    <n v="34"/>
    <x v="0"/>
    <x v="0"/>
    <s v="113794"/>
    <x v="2"/>
    <m/>
    <x v="0"/>
    <s v="7"/>
    <m/>
    <s v="New York, NY"/>
    <n v="2"/>
    <n v="4"/>
    <n v="1"/>
    <x v="0"/>
    <s v="Test"/>
    <s v="Train"/>
    <x v="2"/>
    <s v="31-40"/>
    <x v="5"/>
    <x v="1"/>
  </r>
  <r>
    <x v="0"/>
    <x v="0"/>
    <s v="Shutes, Miss. Elizabeth W"/>
    <x v="0"/>
    <n v="40"/>
    <x v="0"/>
    <x v="0"/>
    <s v="PC 17582"/>
    <x v="67"/>
    <s v="C125"/>
    <x v="0"/>
    <s v="3"/>
    <m/>
    <s v="New York, NY / Greenwich CT"/>
    <n v="5"/>
    <n v="4"/>
    <n v="3"/>
    <x v="1"/>
    <s v="Test"/>
    <s v="Train"/>
    <x v="4"/>
    <s v="31-40"/>
    <x v="1"/>
    <x v="0"/>
  </r>
  <r>
    <x v="0"/>
    <x v="0"/>
    <s v="Silverthorne, Mr. Spencer Victor"/>
    <x v="1"/>
    <n v="35"/>
    <x v="0"/>
    <x v="0"/>
    <s v="PC 17475"/>
    <x v="30"/>
    <s v="E24"/>
    <x v="0"/>
    <s v="5"/>
    <m/>
    <s v="St Louis, MO"/>
    <n v="4"/>
    <n v="4"/>
    <n v="4"/>
    <x v="2"/>
    <s v="Test"/>
    <s v="Test"/>
    <x v="0"/>
    <s v="31-40"/>
    <x v="2"/>
    <x v="1"/>
  </r>
  <r>
    <x v="0"/>
    <x v="1"/>
    <s v="Silvey, Mr. William Baird"/>
    <x v="1"/>
    <n v="50"/>
    <x v="1"/>
    <x v="0"/>
    <s v="13507"/>
    <x v="95"/>
    <s v="E44"/>
    <x v="0"/>
    <m/>
    <m/>
    <s v="Duluth, MN"/>
    <n v="4"/>
    <n v="3"/>
    <n v="1"/>
    <x v="2"/>
    <s v="Train"/>
    <s v="Train"/>
    <x v="6"/>
    <s v="41-50"/>
    <x v="2"/>
    <x v="2"/>
  </r>
  <r>
    <x v="0"/>
    <x v="0"/>
    <s v="Silvey, Mrs. William Baird (Alice Munger)"/>
    <x v="0"/>
    <n v="39"/>
    <x v="1"/>
    <x v="0"/>
    <s v="13507"/>
    <x v="95"/>
    <s v="E44"/>
    <x v="0"/>
    <s v="11"/>
    <m/>
    <s v="Duluth, MN"/>
    <n v="4"/>
    <n v="5"/>
    <n v="5"/>
    <x v="2"/>
    <s v="Validate"/>
    <s v="Validate"/>
    <x v="6"/>
    <s v="31-40"/>
    <x v="2"/>
    <x v="2"/>
  </r>
  <r>
    <x v="0"/>
    <x v="0"/>
    <s v="Simonius-Blumer, Col. Oberst Alfons"/>
    <x v="1"/>
    <n v="56"/>
    <x v="0"/>
    <x v="0"/>
    <s v="13213"/>
    <x v="20"/>
    <s v="A26"/>
    <x v="1"/>
    <s v="3"/>
    <m/>
    <s v="Basel, Switzerland"/>
    <n v="3"/>
    <n v="2"/>
    <n v="3"/>
    <x v="0"/>
    <s v="Train"/>
    <s v="Train"/>
    <x v="4"/>
    <s v="51-60"/>
    <x v="4"/>
    <x v="4"/>
  </r>
  <r>
    <x v="0"/>
    <x v="0"/>
    <s v="Sloper, Mr. William Thompson"/>
    <x v="1"/>
    <n v="28"/>
    <x v="0"/>
    <x v="0"/>
    <s v="113788"/>
    <x v="20"/>
    <s v="A6"/>
    <x v="0"/>
    <s v="7"/>
    <m/>
    <s v="New Britain, CT"/>
    <n v="2"/>
    <n v="3"/>
    <n v="5"/>
    <x v="0"/>
    <s v="Train"/>
    <s v="Validate"/>
    <x v="24"/>
    <s v="18-30"/>
    <x v="4"/>
    <x v="4"/>
  </r>
  <r>
    <x v="0"/>
    <x v="1"/>
    <s v="Smart, Mr. John Montgomery"/>
    <x v="1"/>
    <n v="56"/>
    <x v="0"/>
    <x v="0"/>
    <s v="113792"/>
    <x v="2"/>
    <m/>
    <x v="0"/>
    <m/>
    <m/>
    <s v="New York, NY"/>
    <n v="5"/>
    <n v="2"/>
    <n v="1"/>
    <x v="1"/>
    <s v="Train"/>
    <s v="Train"/>
    <x v="2"/>
    <s v="51-60"/>
    <x v="5"/>
    <x v="1"/>
  </r>
  <r>
    <x v="0"/>
    <x v="1"/>
    <s v="Smith, Mr. James Clinch"/>
    <x v="1"/>
    <n v="56"/>
    <x v="0"/>
    <x v="0"/>
    <s v="17764"/>
    <x v="79"/>
    <s v="A7"/>
    <x v="1"/>
    <m/>
    <m/>
    <s v="St James, Long Island, NY"/>
    <n v="3"/>
    <n v="5"/>
    <n v="2"/>
    <x v="0"/>
    <s v="Validate"/>
    <s v="Train"/>
    <x v="2"/>
    <s v="51-60"/>
    <x v="4"/>
    <x v="4"/>
  </r>
  <r>
    <x v="0"/>
    <x v="1"/>
    <s v="Smith, Mr. Lucien Philip"/>
    <x v="1"/>
    <n v="24"/>
    <x v="1"/>
    <x v="0"/>
    <s v="13695"/>
    <x v="96"/>
    <s v="C31"/>
    <x v="0"/>
    <m/>
    <m/>
    <s v="Huntington, WV"/>
    <n v="4"/>
    <n v="1"/>
    <n v="3"/>
    <x v="2"/>
    <s v="Train"/>
    <s v="Train"/>
    <x v="29"/>
    <s v="18-30"/>
    <x v="1"/>
    <x v="2"/>
  </r>
  <r>
    <x v="0"/>
    <x v="1"/>
    <s v="Smith, Mr. Richard William"/>
    <x v="1"/>
    <m/>
    <x v="0"/>
    <x v="0"/>
    <s v="113056"/>
    <x v="17"/>
    <s v="A19"/>
    <x v="0"/>
    <m/>
    <m/>
    <s v="Streatham, Surrey"/>
    <n v="3"/>
    <n v="5"/>
    <n v="4"/>
    <x v="0"/>
    <s v="Validate"/>
    <s v="Test"/>
    <x v="4"/>
    <s v="0-17"/>
    <x v="4"/>
    <x v="1"/>
  </r>
  <r>
    <x v="0"/>
    <x v="0"/>
    <s v="Smith, Mrs. Lucien Philip (Mary Eloise Hughes)"/>
    <x v="0"/>
    <n v="18"/>
    <x v="1"/>
    <x v="0"/>
    <s v="13695"/>
    <x v="96"/>
    <s v="C31"/>
    <x v="0"/>
    <s v="6"/>
    <m/>
    <s v="Huntington, WV"/>
    <n v="4"/>
    <n v="2"/>
    <n v="1"/>
    <x v="2"/>
    <s v="Train"/>
    <s v="Train"/>
    <x v="29"/>
    <s v="18-30"/>
    <x v="1"/>
    <x v="2"/>
  </r>
  <r>
    <x v="0"/>
    <x v="0"/>
    <s v="Snyder, Mr. John Pillsbury"/>
    <x v="1"/>
    <n v="24"/>
    <x v="1"/>
    <x v="0"/>
    <s v="21228"/>
    <x v="97"/>
    <s v="B45"/>
    <x v="0"/>
    <s v="7"/>
    <m/>
    <s v="Minneapolis, MN"/>
    <n v="3"/>
    <n v="1"/>
    <n v="5"/>
    <x v="0"/>
    <s v="Train"/>
    <s v="Validate"/>
    <x v="6"/>
    <s v="18-30"/>
    <x v="0"/>
    <x v="2"/>
  </r>
  <r>
    <x v="0"/>
    <x v="0"/>
    <s v="Snyder, Mrs. John Pillsbury (Nelle Stevenson)"/>
    <x v="0"/>
    <n v="23"/>
    <x v="1"/>
    <x v="0"/>
    <s v="21228"/>
    <x v="97"/>
    <s v="B45"/>
    <x v="0"/>
    <s v="7"/>
    <m/>
    <s v="Minneapolis, MN"/>
    <n v="4"/>
    <n v="4"/>
    <n v="2"/>
    <x v="2"/>
    <s v="Test"/>
    <s v="Train"/>
    <x v="6"/>
    <s v="18-30"/>
    <x v="0"/>
    <x v="2"/>
  </r>
  <r>
    <x v="0"/>
    <x v="0"/>
    <s v="Spedden, Master. Robert Douglas"/>
    <x v="1"/>
    <n v="6"/>
    <x v="0"/>
    <x v="1"/>
    <s v="16966"/>
    <x v="29"/>
    <s v="E34"/>
    <x v="1"/>
    <s v="3"/>
    <m/>
    <s v="Tuxedo Park, NY"/>
    <n v="5"/>
    <n v="1"/>
    <n v="2"/>
    <x v="1"/>
    <s v="Train"/>
    <s v="Train"/>
    <x v="2"/>
    <s v="0-17"/>
    <x v="2"/>
    <x v="0"/>
  </r>
  <r>
    <x v="0"/>
    <x v="0"/>
    <s v="Spedden, Mr. Frederic Oakley"/>
    <x v="1"/>
    <n v="45"/>
    <x v="1"/>
    <x v="2"/>
    <s v="16966"/>
    <x v="29"/>
    <s v="E34"/>
    <x v="1"/>
    <s v="3"/>
    <m/>
    <s v="Tuxedo Park, NY"/>
    <n v="1"/>
    <n v="5"/>
    <n v="1"/>
    <x v="0"/>
    <s v="Validate"/>
    <s v="Train"/>
    <x v="2"/>
    <s v="41-50"/>
    <x v="2"/>
    <x v="0"/>
  </r>
  <r>
    <x v="0"/>
    <x v="0"/>
    <s v="Spedden, Mrs. Frederic Oakley (Margaretta Corning Stone)"/>
    <x v="0"/>
    <n v="40"/>
    <x v="1"/>
    <x v="2"/>
    <s v="16966"/>
    <x v="29"/>
    <s v="E34"/>
    <x v="1"/>
    <s v="3"/>
    <m/>
    <s v="Tuxedo Park, NY"/>
    <n v="3"/>
    <n v="3"/>
    <n v="1"/>
    <x v="0"/>
    <s v="Train"/>
    <s v="Train"/>
    <x v="2"/>
    <s v="31-40"/>
    <x v="2"/>
    <x v="0"/>
  </r>
  <r>
    <x v="0"/>
    <x v="1"/>
    <s v="Spencer, Mr. William Augustus"/>
    <x v="1"/>
    <n v="57"/>
    <x v="1"/>
    <x v="0"/>
    <s v="PC 17569"/>
    <x v="85"/>
    <s v="B78"/>
    <x v="1"/>
    <m/>
    <m/>
    <s v="Paris, France"/>
    <n v="4"/>
    <n v="4"/>
    <n v="4"/>
    <x v="2"/>
    <s v="Test"/>
    <s v="Test"/>
    <x v="4"/>
    <s v="51-60"/>
    <x v="0"/>
    <x v="0"/>
  </r>
  <r>
    <x v="0"/>
    <x v="0"/>
    <s v="Spencer, Mrs. William Augustus (Marie Eugenie)"/>
    <x v="0"/>
    <m/>
    <x v="1"/>
    <x v="0"/>
    <s v="PC 17569"/>
    <x v="85"/>
    <s v="B78"/>
    <x v="1"/>
    <s v="6"/>
    <m/>
    <s v="Paris, France"/>
    <n v="5"/>
    <n v="4"/>
    <n v="5"/>
    <x v="1"/>
    <s v="Test"/>
    <s v="Validate"/>
    <x v="4"/>
    <s v="0-17"/>
    <x v="0"/>
    <x v="0"/>
  </r>
  <r>
    <x v="0"/>
    <x v="0"/>
    <s v="Stahelin-Maeglin, Dr. Max"/>
    <x v="1"/>
    <n v="32"/>
    <x v="0"/>
    <x v="0"/>
    <s v="13214"/>
    <x v="25"/>
    <s v="B50"/>
    <x v="1"/>
    <s v="3"/>
    <m/>
    <s v="Basel, Switzerland"/>
    <n v="1"/>
    <n v="4"/>
    <n v="3"/>
    <x v="0"/>
    <s v="Test"/>
    <s v="Train"/>
    <x v="4"/>
    <s v="31-40"/>
    <x v="0"/>
    <x v="4"/>
  </r>
  <r>
    <x v="0"/>
    <x v="1"/>
    <s v="Stead, Mr. William Thomas"/>
    <x v="1"/>
    <n v="62"/>
    <x v="0"/>
    <x v="0"/>
    <s v="113514"/>
    <x v="2"/>
    <s v="C87"/>
    <x v="0"/>
    <m/>
    <m/>
    <s v="Wimbledon Park, London / Hayling Island, Hants"/>
    <n v="4"/>
    <n v="4"/>
    <n v="4"/>
    <x v="2"/>
    <s v="Test"/>
    <s v="Test"/>
    <x v="4"/>
    <s v="61+"/>
    <x v="1"/>
    <x v="1"/>
  </r>
  <r>
    <x v="0"/>
    <x v="0"/>
    <s v="Stengel, Mr. Charles Emil Henry"/>
    <x v="1"/>
    <n v="54"/>
    <x v="1"/>
    <x v="0"/>
    <s v="11778"/>
    <x v="69"/>
    <s v="C116"/>
    <x v="1"/>
    <s v="1"/>
    <m/>
    <s v="Newark, NJ"/>
    <n v="2"/>
    <n v="5"/>
    <n v="3"/>
    <x v="0"/>
    <s v="Validate"/>
    <s v="Train"/>
    <x v="10"/>
    <s v="51-60"/>
    <x v="1"/>
    <x v="2"/>
  </r>
  <r>
    <x v="0"/>
    <x v="0"/>
    <s v="Stengel, Mrs. Charles Emil Henry (Annie May Morris)"/>
    <x v="0"/>
    <n v="43"/>
    <x v="1"/>
    <x v="0"/>
    <s v="11778"/>
    <x v="69"/>
    <s v="C116"/>
    <x v="1"/>
    <s v="5"/>
    <m/>
    <s v="Newark, NJ"/>
    <n v="1"/>
    <n v="2"/>
    <n v="3"/>
    <x v="0"/>
    <s v="Train"/>
    <s v="Train"/>
    <x v="10"/>
    <s v="41-50"/>
    <x v="1"/>
    <x v="2"/>
  </r>
  <r>
    <x v="0"/>
    <x v="0"/>
    <s v="Stephenson, Mrs. Walter Bertram (Martha Eustis)"/>
    <x v="0"/>
    <n v="52"/>
    <x v="1"/>
    <x v="0"/>
    <s v="36947"/>
    <x v="51"/>
    <s v="D20"/>
    <x v="1"/>
    <s v="4"/>
    <m/>
    <s v="Haverford, PA"/>
    <n v="4"/>
    <n v="4"/>
    <n v="2"/>
    <x v="2"/>
    <s v="Test"/>
    <s v="Train"/>
    <x v="15"/>
    <s v="51-60"/>
    <x v="3"/>
    <x v="2"/>
  </r>
  <r>
    <x v="0"/>
    <x v="1"/>
    <s v="Stewart, Mr. Albert A"/>
    <x v="1"/>
    <m/>
    <x v="0"/>
    <x v="0"/>
    <s v="PC 17605"/>
    <x v="28"/>
    <m/>
    <x v="1"/>
    <m/>
    <m/>
    <s v="Gallipolis, Ohio / ? Paris / New York"/>
    <n v="5"/>
    <n v="3"/>
    <n v="5"/>
    <x v="1"/>
    <s v="Train"/>
    <s v="Validate"/>
    <x v="4"/>
    <s v="0-17"/>
    <x v="5"/>
    <x v="1"/>
  </r>
  <r>
    <x v="0"/>
    <x v="0"/>
    <s v="Stone, Mrs. George Nelson (Martha Evelyn)"/>
    <x v="0"/>
    <n v="62"/>
    <x v="0"/>
    <x v="0"/>
    <s v="113572"/>
    <x v="80"/>
    <s v="B28"/>
    <x v="2"/>
    <s v="6"/>
    <m/>
    <s v="Cincinatti, OH"/>
    <n v="4"/>
    <n v="2"/>
    <n v="2"/>
    <x v="2"/>
    <s v="Train"/>
    <s v="Train"/>
    <x v="11"/>
    <s v="61+"/>
    <x v="0"/>
    <x v="2"/>
  </r>
  <r>
    <x v="0"/>
    <x v="1"/>
    <s v="Straus, Mr. Isidor"/>
    <x v="1"/>
    <n v="67"/>
    <x v="1"/>
    <x v="0"/>
    <s v="PC 17483"/>
    <x v="16"/>
    <s v="C55 C57"/>
    <x v="0"/>
    <m/>
    <n v="96"/>
    <s v="New York, NY"/>
    <n v="4"/>
    <n v="2"/>
    <n v="4"/>
    <x v="2"/>
    <s v="Train"/>
    <s v="Test"/>
    <x v="2"/>
    <s v="61+"/>
    <x v="1"/>
    <x v="0"/>
  </r>
  <r>
    <x v="0"/>
    <x v="1"/>
    <s v="Straus, Mrs. Isidor (Rosalie Ida Blun)"/>
    <x v="0"/>
    <n v="63"/>
    <x v="1"/>
    <x v="0"/>
    <s v="PC 17483"/>
    <x v="16"/>
    <s v="C55 C57"/>
    <x v="0"/>
    <m/>
    <m/>
    <s v="New York, NY"/>
    <n v="3"/>
    <n v="3"/>
    <n v="5"/>
    <x v="0"/>
    <s v="Train"/>
    <s v="Validate"/>
    <x v="2"/>
    <s v="61+"/>
    <x v="1"/>
    <x v="0"/>
  </r>
  <r>
    <x v="0"/>
    <x v="1"/>
    <s v="Sutton, Mr. Frederick"/>
    <x v="1"/>
    <n v="61"/>
    <x v="0"/>
    <x v="0"/>
    <s v="36963"/>
    <x v="98"/>
    <s v="D50"/>
    <x v="0"/>
    <m/>
    <n v="46"/>
    <s v="Haddenfield, NJ"/>
    <n v="4"/>
    <n v="4"/>
    <n v="4"/>
    <x v="2"/>
    <s v="Test"/>
    <s v="Test"/>
    <x v="10"/>
    <s v="61+"/>
    <x v="3"/>
    <x v="4"/>
  </r>
  <r>
    <x v="0"/>
    <x v="0"/>
    <s v="Swift, Mrs. Frederick Joel (Margaret Welles Barron)"/>
    <x v="0"/>
    <n v="48"/>
    <x v="0"/>
    <x v="0"/>
    <s v="17466"/>
    <x v="82"/>
    <s v="D17"/>
    <x v="0"/>
    <s v="8"/>
    <m/>
    <s v="Brooklyn, NY"/>
    <n v="3"/>
    <n v="2"/>
    <n v="1"/>
    <x v="0"/>
    <s v="Train"/>
    <s v="Train"/>
    <x v="2"/>
    <s v="41-50"/>
    <x v="3"/>
    <x v="1"/>
  </r>
  <r>
    <x v="0"/>
    <x v="0"/>
    <s v="Taussig, Miss. Ruth"/>
    <x v="0"/>
    <n v="18"/>
    <x v="0"/>
    <x v="1"/>
    <s v="110413"/>
    <x v="99"/>
    <s v="E68"/>
    <x v="0"/>
    <s v="8"/>
    <m/>
    <s v="New York, NY"/>
    <n v="5"/>
    <n v="3"/>
    <n v="3"/>
    <x v="1"/>
    <s v="Train"/>
    <s v="Train"/>
    <x v="2"/>
    <s v="18-30"/>
    <x v="2"/>
    <x v="2"/>
  </r>
  <r>
    <x v="0"/>
    <x v="1"/>
    <s v="Taussig, Mr. Emil"/>
    <x v="1"/>
    <n v="52"/>
    <x v="1"/>
    <x v="2"/>
    <s v="110413"/>
    <x v="99"/>
    <s v="E67"/>
    <x v="0"/>
    <m/>
    <m/>
    <s v="New York, NY"/>
    <n v="2"/>
    <n v="3"/>
    <n v="3"/>
    <x v="0"/>
    <s v="Train"/>
    <s v="Train"/>
    <x v="2"/>
    <s v="51-60"/>
    <x v="2"/>
    <x v="2"/>
  </r>
  <r>
    <x v="0"/>
    <x v="0"/>
    <s v="Taussig, Mrs. Emil (Tillie Mandelbaum)"/>
    <x v="0"/>
    <n v="39"/>
    <x v="1"/>
    <x v="2"/>
    <s v="110413"/>
    <x v="99"/>
    <s v="E67"/>
    <x v="0"/>
    <s v="8"/>
    <m/>
    <s v="New York, NY"/>
    <n v="5"/>
    <n v="1"/>
    <n v="4"/>
    <x v="1"/>
    <s v="Train"/>
    <s v="Test"/>
    <x v="2"/>
    <s v="31-40"/>
    <x v="2"/>
    <x v="2"/>
  </r>
  <r>
    <x v="0"/>
    <x v="0"/>
    <s v="Taylor, Mr. Elmer Zebley"/>
    <x v="1"/>
    <n v="48"/>
    <x v="1"/>
    <x v="0"/>
    <s v="19996"/>
    <x v="41"/>
    <s v="C126"/>
    <x v="0"/>
    <s v="5 7"/>
    <m/>
    <s v="London /  East Orange, NJ"/>
    <n v="1"/>
    <n v="2"/>
    <n v="5"/>
    <x v="0"/>
    <s v="Train"/>
    <s v="Validate"/>
    <x v="10"/>
    <s v="41-50"/>
    <x v="1"/>
    <x v="2"/>
  </r>
  <r>
    <x v="0"/>
    <x v="0"/>
    <s v="Taylor, Mrs. Elmer Zebley (Juliet Cummins Wright)"/>
    <x v="0"/>
    <m/>
    <x v="1"/>
    <x v="0"/>
    <s v="19996"/>
    <x v="41"/>
    <s v="C126"/>
    <x v="0"/>
    <s v="5 7"/>
    <m/>
    <s v="London /  East Orange, NJ"/>
    <n v="1"/>
    <n v="3"/>
    <n v="2"/>
    <x v="0"/>
    <s v="Train"/>
    <s v="Train"/>
    <x v="10"/>
    <s v="0-17"/>
    <x v="1"/>
    <x v="2"/>
  </r>
  <r>
    <x v="0"/>
    <x v="1"/>
    <s v="Thayer, Mr. John Borland"/>
    <x v="1"/>
    <n v="49"/>
    <x v="1"/>
    <x v="2"/>
    <s v="17421"/>
    <x v="54"/>
    <s v="C68"/>
    <x v="1"/>
    <m/>
    <m/>
    <s v="Haverford, PA"/>
    <n v="4"/>
    <n v="5"/>
    <n v="1"/>
    <x v="2"/>
    <s v="Validate"/>
    <s v="Train"/>
    <x v="15"/>
    <s v="41-50"/>
    <x v="1"/>
    <x v="0"/>
  </r>
  <r>
    <x v="0"/>
    <x v="0"/>
    <s v="Thayer, Mr. John Borland Jr"/>
    <x v="1"/>
    <n v="17"/>
    <x v="0"/>
    <x v="1"/>
    <s v="17421"/>
    <x v="54"/>
    <s v="C70"/>
    <x v="1"/>
    <s v="B"/>
    <m/>
    <s v="Haverford, PA"/>
    <n v="3"/>
    <n v="2"/>
    <n v="5"/>
    <x v="0"/>
    <s v="Train"/>
    <s v="Validate"/>
    <x v="15"/>
    <s v="0-17"/>
    <x v="1"/>
    <x v="0"/>
  </r>
  <r>
    <x v="0"/>
    <x v="0"/>
    <s v="Thayer, Mrs. John Borland (Marian Longstreth Morris)"/>
    <x v="0"/>
    <n v="39"/>
    <x v="1"/>
    <x v="2"/>
    <s v="17421"/>
    <x v="54"/>
    <s v="C68"/>
    <x v="1"/>
    <s v="4"/>
    <m/>
    <s v="Haverford, PA"/>
    <n v="2"/>
    <n v="3"/>
    <n v="2"/>
    <x v="0"/>
    <s v="Train"/>
    <s v="Train"/>
    <x v="15"/>
    <s v="31-40"/>
    <x v="1"/>
    <x v="0"/>
  </r>
  <r>
    <x v="0"/>
    <x v="0"/>
    <s v="Thorne, Mrs. Gertrude Maybelle"/>
    <x v="0"/>
    <m/>
    <x v="0"/>
    <x v="0"/>
    <s v="PC 17585"/>
    <x v="60"/>
    <m/>
    <x v="1"/>
    <s v="D"/>
    <m/>
    <s v="New York, NY"/>
    <n v="2"/>
    <n v="1"/>
    <n v="3"/>
    <x v="0"/>
    <s v="Train"/>
    <s v="Train"/>
    <x v="2"/>
    <s v="0-17"/>
    <x v="5"/>
    <x v="2"/>
  </r>
  <r>
    <x v="0"/>
    <x v="0"/>
    <s v="Tucker, Mr. Gilbert Milligan Jr"/>
    <x v="1"/>
    <n v="31"/>
    <x v="0"/>
    <x v="0"/>
    <s v="2543"/>
    <x v="100"/>
    <s v="C53"/>
    <x v="1"/>
    <s v="7"/>
    <m/>
    <s v="Albany, NY"/>
    <n v="2"/>
    <n v="4"/>
    <n v="1"/>
    <x v="0"/>
    <s v="Test"/>
    <s v="Train"/>
    <x v="2"/>
    <s v="31-40"/>
    <x v="1"/>
    <x v="1"/>
  </r>
  <r>
    <x v="0"/>
    <x v="1"/>
    <s v="Uruchurtu, Don. Manuel E"/>
    <x v="1"/>
    <n v="40"/>
    <x v="0"/>
    <x v="0"/>
    <s v="PC 17601"/>
    <x v="28"/>
    <m/>
    <x v="1"/>
    <m/>
    <m/>
    <s v="Mexico City, Mexico"/>
    <n v="5"/>
    <n v="4"/>
    <n v="4"/>
    <x v="1"/>
    <s v="Test"/>
    <s v="Test"/>
    <x v="4"/>
    <s v="31-40"/>
    <x v="5"/>
    <x v="1"/>
  </r>
  <r>
    <x v="0"/>
    <x v="1"/>
    <s v="Van der hoef, Mr. Wyckoff"/>
    <x v="1"/>
    <n v="61"/>
    <x v="0"/>
    <x v="0"/>
    <s v="111240"/>
    <x v="101"/>
    <s v="B19"/>
    <x v="0"/>
    <m/>
    <n v="245"/>
    <s v="Brooklyn, NY"/>
    <n v="3"/>
    <n v="5"/>
    <n v="4"/>
    <x v="0"/>
    <s v="Validate"/>
    <s v="Test"/>
    <x v="2"/>
    <s v="61+"/>
    <x v="0"/>
    <x v="4"/>
  </r>
  <r>
    <x v="0"/>
    <x v="1"/>
    <s v="Walker, Mr. William Anderson"/>
    <x v="1"/>
    <n v="47"/>
    <x v="0"/>
    <x v="0"/>
    <s v="36967"/>
    <x v="102"/>
    <s v="D46"/>
    <x v="0"/>
    <m/>
    <m/>
    <s v="East Orange, NJ"/>
    <n v="1"/>
    <n v="4"/>
    <n v="3"/>
    <x v="0"/>
    <s v="Test"/>
    <s v="Train"/>
    <x v="10"/>
    <s v="41-50"/>
    <x v="3"/>
    <x v="4"/>
  </r>
  <r>
    <x v="0"/>
    <x v="0"/>
    <s v="Ward, Miss. Anna"/>
    <x v="0"/>
    <n v="35"/>
    <x v="0"/>
    <x v="0"/>
    <s v="PC 17755"/>
    <x v="32"/>
    <m/>
    <x v="1"/>
    <s v="3"/>
    <m/>
    <m/>
    <n v="1"/>
    <n v="5"/>
    <n v="4"/>
    <x v="0"/>
    <s v="Validate"/>
    <s v="Test"/>
    <x v="4"/>
    <s v="31-40"/>
    <x v="5"/>
    <x v="0"/>
  </r>
  <r>
    <x v="0"/>
    <x v="1"/>
    <s v="Warren, Mr. Frank Manley"/>
    <x v="1"/>
    <n v="64"/>
    <x v="1"/>
    <x v="0"/>
    <s v="110813"/>
    <x v="103"/>
    <s v="D37"/>
    <x v="1"/>
    <m/>
    <m/>
    <s v="Portland, OR"/>
    <n v="3"/>
    <n v="5"/>
    <n v="1"/>
    <x v="0"/>
    <s v="Validate"/>
    <s v="Train"/>
    <x v="27"/>
    <s v="61+"/>
    <x v="3"/>
    <x v="2"/>
  </r>
  <r>
    <x v="0"/>
    <x v="0"/>
    <s v="Warren, Mrs. Frank Manley (Anna Sophia Atkinson)"/>
    <x v="0"/>
    <n v="60"/>
    <x v="1"/>
    <x v="0"/>
    <s v="110813"/>
    <x v="103"/>
    <s v="D37"/>
    <x v="1"/>
    <s v="5"/>
    <m/>
    <s v="Portland, OR"/>
    <n v="5"/>
    <n v="3"/>
    <n v="2"/>
    <x v="1"/>
    <s v="Train"/>
    <s v="Train"/>
    <x v="27"/>
    <s v="51-60"/>
    <x v="3"/>
    <x v="2"/>
  </r>
  <r>
    <x v="0"/>
    <x v="1"/>
    <s v="Weir, Col. John"/>
    <x v="1"/>
    <n v="60"/>
    <x v="0"/>
    <x v="0"/>
    <s v="113800"/>
    <x v="2"/>
    <m/>
    <x v="0"/>
    <m/>
    <m/>
    <s v="England Salt Lake City, Utah"/>
    <n v="2"/>
    <n v="5"/>
    <n v="2"/>
    <x v="0"/>
    <s v="Validate"/>
    <s v="Train"/>
    <x v="4"/>
    <s v="51-60"/>
    <x v="5"/>
    <x v="1"/>
  </r>
  <r>
    <x v="0"/>
    <x v="1"/>
    <s v="White, Mr. Percival Wayland"/>
    <x v="1"/>
    <n v="54"/>
    <x v="0"/>
    <x v="2"/>
    <s v="35281"/>
    <x v="104"/>
    <s v="D26"/>
    <x v="0"/>
    <m/>
    <m/>
    <s v="Brunswick, ME"/>
    <n v="3"/>
    <n v="2"/>
    <n v="1"/>
    <x v="0"/>
    <s v="Train"/>
    <s v="Train"/>
    <x v="30"/>
    <s v="51-60"/>
    <x v="3"/>
    <x v="2"/>
  </r>
  <r>
    <x v="0"/>
    <x v="1"/>
    <s v="White, Mr. Richard Frasar"/>
    <x v="1"/>
    <n v="21"/>
    <x v="0"/>
    <x v="2"/>
    <s v="35281"/>
    <x v="104"/>
    <s v="D26"/>
    <x v="0"/>
    <m/>
    <n v="169"/>
    <s v="Brunswick, ME"/>
    <n v="1"/>
    <n v="1"/>
    <n v="2"/>
    <x v="0"/>
    <s v="Train"/>
    <s v="Train"/>
    <x v="30"/>
    <s v="18-30"/>
    <x v="3"/>
    <x v="2"/>
  </r>
  <r>
    <x v="0"/>
    <x v="0"/>
    <s v="White, Mrs. John Stuart (Ella Holmes)"/>
    <x v="0"/>
    <n v="55"/>
    <x v="0"/>
    <x v="0"/>
    <s v="PC 17760"/>
    <x v="19"/>
    <s v="C32"/>
    <x v="1"/>
    <s v="8"/>
    <m/>
    <s v="New York, NY / Briarcliff Manor NY"/>
    <n v="5"/>
    <n v="2"/>
    <n v="3"/>
    <x v="1"/>
    <s v="Train"/>
    <s v="Train"/>
    <x v="4"/>
    <s v="51-60"/>
    <x v="1"/>
    <x v="0"/>
  </r>
  <r>
    <x v="0"/>
    <x v="0"/>
    <s v="Wick, Miss. Mary Natalie"/>
    <x v="0"/>
    <n v="31"/>
    <x v="0"/>
    <x v="1"/>
    <s v="36928"/>
    <x v="22"/>
    <s v="C7"/>
    <x v="0"/>
    <s v="8"/>
    <m/>
    <s v="Youngstown, OH"/>
    <n v="1"/>
    <n v="3"/>
    <n v="3"/>
    <x v="0"/>
    <s v="Train"/>
    <s v="Train"/>
    <x v="11"/>
    <s v="31-40"/>
    <x v="1"/>
    <x v="0"/>
  </r>
  <r>
    <x v="0"/>
    <x v="1"/>
    <s v="Wick, Mr. George Dennick"/>
    <x v="1"/>
    <n v="57"/>
    <x v="1"/>
    <x v="2"/>
    <s v="36928"/>
    <x v="22"/>
    <m/>
    <x v="0"/>
    <m/>
    <m/>
    <s v="Youngstown, OH"/>
    <n v="3"/>
    <n v="5"/>
    <n v="3"/>
    <x v="0"/>
    <s v="Validate"/>
    <s v="Train"/>
    <x v="11"/>
    <s v="51-60"/>
    <x v="5"/>
    <x v="0"/>
  </r>
  <r>
    <x v="0"/>
    <x v="0"/>
    <s v="Wick, Mrs. George Dennick (Mary Hitchcock)"/>
    <x v="0"/>
    <n v="45"/>
    <x v="1"/>
    <x v="2"/>
    <s v="36928"/>
    <x v="22"/>
    <m/>
    <x v="0"/>
    <s v="8"/>
    <m/>
    <s v="Youngstown, OH"/>
    <n v="4"/>
    <n v="2"/>
    <n v="3"/>
    <x v="2"/>
    <s v="Train"/>
    <s v="Train"/>
    <x v="11"/>
    <s v="41-50"/>
    <x v="5"/>
    <x v="0"/>
  </r>
  <r>
    <x v="0"/>
    <x v="1"/>
    <s v="Widener, Mr. George Dunton"/>
    <x v="1"/>
    <n v="50"/>
    <x v="1"/>
    <x v="2"/>
    <s v="113503"/>
    <x v="62"/>
    <s v="C80"/>
    <x v="1"/>
    <m/>
    <m/>
    <s v="Elkins Park, PA"/>
    <n v="3"/>
    <n v="5"/>
    <n v="2"/>
    <x v="0"/>
    <s v="Validate"/>
    <s v="Train"/>
    <x v="15"/>
    <s v="41-50"/>
    <x v="1"/>
    <x v="0"/>
  </r>
  <r>
    <x v="0"/>
    <x v="1"/>
    <s v="Widener, Mr. Harry Elkins"/>
    <x v="1"/>
    <n v="27"/>
    <x v="0"/>
    <x v="1"/>
    <s v="113503"/>
    <x v="62"/>
    <s v="C82"/>
    <x v="1"/>
    <m/>
    <m/>
    <s v="Elkins Park, PA"/>
    <n v="5"/>
    <n v="2"/>
    <n v="3"/>
    <x v="1"/>
    <s v="Train"/>
    <s v="Train"/>
    <x v="15"/>
    <s v="18-30"/>
    <x v="1"/>
    <x v="0"/>
  </r>
  <r>
    <x v="0"/>
    <x v="0"/>
    <s v="Widener, Mrs. George Dunton (Eleanor Elkins)"/>
    <x v="0"/>
    <n v="50"/>
    <x v="1"/>
    <x v="2"/>
    <s v="113503"/>
    <x v="62"/>
    <s v="C80"/>
    <x v="1"/>
    <s v="4"/>
    <m/>
    <s v="Elkins Park, PA"/>
    <n v="1"/>
    <n v="2"/>
    <n v="5"/>
    <x v="0"/>
    <s v="Train"/>
    <s v="Validate"/>
    <x v="15"/>
    <s v="41-50"/>
    <x v="1"/>
    <x v="0"/>
  </r>
  <r>
    <x v="0"/>
    <x v="0"/>
    <s v="Willard, Miss. Constance"/>
    <x v="0"/>
    <n v="21"/>
    <x v="0"/>
    <x v="0"/>
    <s v="113795"/>
    <x v="2"/>
    <m/>
    <x v="0"/>
    <s v="8 10"/>
    <m/>
    <s v="Duluth, MN"/>
    <n v="3"/>
    <n v="1"/>
    <n v="5"/>
    <x v="0"/>
    <s v="Train"/>
    <s v="Validate"/>
    <x v="6"/>
    <s v="18-30"/>
    <x v="5"/>
    <x v="1"/>
  </r>
  <r>
    <x v="0"/>
    <x v="1"/>
    <s v="Williams, Mr. Charles Duane"/>
    <x v="1"/>
    <n v="51"/>
    <x v="0"/>
    <x v="2"/>
    <s v="PC 17597"/>
    <x v="105"/>
    <m/>
    <x v="1"/>
    <m/>
    <m/>
    <s v="Geneva, Switzerland / Radnor, PA"/>
    <n v="4"/>
    <n v="2"/>
    <n v="2"/>
    <x v="2"/>
    <s v="Train"/>
    <s v="Train"/>
    <x v="15"/>
    <s v="51-60"/>
    <x v="5"/>
    <x v="2"/>
  </r>
  <r>
    <x v="0"/>
    <x v="0"/>
    <s v="Williams, Mr. Richard Norris II"/>
    <x v="1"/>
    <n v="21"/>
    <x v="0"/>
    <x v="2"/>
    <s v="PC 17597"/>
    <x v="105"/>
    <m/>
    <x v="1"/>
    <s v="A"/>
    <m/>
    <s v="Geneva, Switzerland / Radnor, PA"/>
    <n v="5"/>
    <n v="3"/>
    <n v="2"/>
    <x v="1"/>
    <s v="Train"/>
    <s v="Train"/>
    <x v="15"/>
    <s v="18-30"/>
    <x v="5"/>
    <x v="2"/>
  </r>
  <r>
    <x v="0"/>
    <x v="1"/>
    <s v="Williams-Lambert, Mr. Fletcher Fellows"/>
    <x v="1"/>
    <m/>
    <x v="0"/>
    <x v="0"/>
    <s v="113510"/>
    <x v="106"/>
    <s v="C128"/>
    <x v="0"/>
    <m/>
    <m/>
    <s v="London, England"/>
    <n v="2"/>
    <n v="4"/>
    <n v="3"/>
    <x v="0"/>
    <s v="Test"/>
    <s v="Train"/>
    <x v="4"/>
    <s v="0-17"/>
    <x v="1"/>
    <x v="4"/>
  </r>
  <r>
    <x v="0"/>
    <x v="0"/>
    <s v="Wilson, Miss. Helen Alice"/>
    <x v="0"/>
    <n v="31"/>
    <x v="0"/>
    <x v="0"/>
    <s v="16966"/>
    <x v="29"/>
    <s v="E39 E41"/>
    <x v="1"/>
    <s v="3"/>
    <m/>
    <m/>
    <n v="1"/>
    <n v="5"/>
    <n v="1"/>
    <x v="0"/>
    <s v="Validate"/>
    <s v="Train"/>
    <x v="4"/>
    <s v="31-40"/>
    <x v="2"/>
    <x v="0"/>
  </r>
  <r>
    <x v="0"/>
    <x v="0"/>
    <s v="Woolner, Mr. Hugh"/>
    <x v="1"/>
    <m/>
    <x v="0"/>
    <x v="0"/>
    <s v="19947"/>
    <x v="20"/>
    <s v="C52"/>
    <x v="0"/>
    <s v="D"/>
    <m/>
    <s v="London, England"/>
    <n v="4"/>
    <n v="3"/>
    <n v="2"/>
    <x v="2"/>
    <s v="Train"/>
    <s v="Train"/>
    <x v="4"/>
    <s v="0-17"/>
    <x v="1"/>
    <x v="4"/>
  </r>
  <r>
    <x v="0"/>
    <x v="1"/>
    <s v="Wright, Mr. George"/>
    <x v="1"/>
    <n v="62"/>
    <x v="0"/>
    <x v="0"/>
    <s v="113807"/>
    <x v="2"/>
    <m/>
    <x v="0"/>
    <m/>
    <m/>
    <s v="Halifax, NS"/>
    <n v="2"/>
    <n v="4"/>
    <n v="1"/>
    <x v="0"/>
    <s v="Test"/>
    <s v="Train"/>
    <x v="31"/>
    <s v="61+"/>
    <x v="5"/>
    <x v="1"/>
  </r>
  <r>
    <x v="0"/>
    <x v="0"/>
    <s v="Young, Miss. Marie Grice"/>
    <x v="0"/>
    <n v="36"/>
    <x v="0"/>
    <x v="0"/>
    <s v="PC 17760"/>
    <x v="19"/>
    <s v="C32"/>
    <x v="1"/>
    <s v="8"/>
    <m/>
    <s v="New York, NY / Washington, DC"/>
    <n v="2"/>
    <n v="5"/>
    <n v="1"/>
    <x v="0"/>
    <s v="Validate"/>
    <s v="Train"/>
    <x v="9"/>
    <s v="31-40"/>
    <x v="1"/>
    <x v="0"/>
  </r>
  <r>
    <x v="1"/>
    <x v="1"/>
    <s v="Abelson, Mr. Samuel"/>
    <x v="1"/>
    <n v="30"/>
    <x v="1"/>
    <x v="0"/>
    <s v="P/PP 3381"/>
    <x v="107"/>
    <m/>
    <x v="1"/>
    <m/>
    <m/>
    <s v="Russia New York, NY"/>
    <n v="3"/>
    <n v="1"/>
    <n v="4"/>
    <x v="0"/>
    <s v="Train"/>
    <s v="Test"/>
    <x v="2"/>
    <s v="18-30"/>
    <x v="5"/>
    <x v="1"/>
  </r>
  <r>
    <x v="1"/>
    <x v="0"/>
    <s v="Abelson, Mrs. Samuel (Hannah Wizosky)"/>
    <x v="0"/>
    <n v="28"/>
    <x v="1"/>
    <x v="0"/>
    <s v="P/PP 3381"/>
    <x v="107"/>
    <m/>
    <x v="1"/>
    <s v="10"/>
    <m/>
    <s v="Russia New York, NY"/>
    <n v="3"/>
    <n v="3"/>
    <n v="2"/>
    <x v="0"/>
    <s v="Train"/>
    <s v="Train"/>
    <x v="2"/>
    <s v="18-30"/>
    <x v="5"/>
    <x v="1"/>
  </r>
  <r>
    <x v="1"/>
    <x v="1"/>
    <s v="Aldworth, Mr. Charles Augustus"/>
    <x v="1"/>
    <n v="30"/>
    <x v="0"/>
    <x v="0"/>
    <s v="248744"/>
    <x v="108"/>
    <m/>
    <x v="0"/>
    <m/>
    <m/>
    <s v="Bryn Mawr, PA, USA"/>
    <n v="1"/>
    <n v="5"/>
    <n v="1"/>
    <x v="0"/>
    <s v="Validate"/>
    <s v="Train"/>
    <x v="4"/>
    <s v="18-30"/>
    <x v="5"/>
    <x v="6"/>
  </r>
  <r>
    <x v="1"/>
    <x v="1"/>
    <s v="Andrew, Mr. Edgardo Samuel"/>
    <x v="1"/>
    <n v="18"/>
    <x v="0"/>
    <x v="0"/>
    <s v="231945"/>
    <x v="109"/>
    <m/>
    <x v="0"/>
    <m/>
    <m/>
    <s v="Buenos Aires, Argentina / New Jersey, NJ"/>
    <n v="1"/>
    <n v="2"/>
    <n v="2"/>
    <x v="0"/>
    <s v="Train"/>
    <s v="Train"/>
    <x v="10"/>
    <s v="18-30"/>
    <x v="5"/>
    <x v="6"/>
  </r>
  <r>
    <x v="1"/>
    <x v="1"/>
    <s v="Andrew, Mr. Frank Thomas"/>
    <x v="1"/>
    <n v="25"/>
    <x v="0"/>
    <x v="0"/>
    <s v="C.A. 34050"/>
    <x v="110"/>
    <m/>
    <x v="0"/>
    <m/>
    <m/>
    <s v="Cornwall, England Houghton, MI"/>
    <n v="5"/>
    <n v="3"/>
    <n v="2"/>
    <x v="1"/>
    <s v="Train"/>
    <s v="Train"/>
    <x v="8"/>
    <s v="18-30"/>
    <x v="5"/>
    <x v="6"/>
  </r>
  <r>
    <x v="1"/>
    <x v="1"/>
    <s v="Angle, Mr. William A"/>
    <x v="1"/>
    <n v="34"/>
    <x v="1"/>
    <x v="0"/>
    <s v="226875"/>
    <x v="17"/>
    <m/>
    <x v="0"/>
    <m/>
    <m/>
    <s v="Warwick, England"/>
    <n v="2"/>
    <n v="4"/>
    <n v="2"/>
    <x v="0"/>
    <s v="Test"/>
    <s v="Train"/>
    <x v="4"/>
    <s v="31-40"/>
    <x v="5"/>
    <x v="1"/>
  </r>
  <r>
    <x v="1"/>
    <x v="0"/>
    <s v="Angle, Mrs. William A (Florence &quot;Mary&quot; Agnes Hughes)"/>
    <x v="0"/>
    <n v="36"/>
    <x v="1"/>
    <x v="0"/>
    <s v="226875"/>
    <x v="17"/>
    <m/>
    <x v="0"/>
    <s v="11"/>
    <m/>
    <s v="Warwick, England"/>
    <n v="5"/>
    <n v="5"/>
    <n v="5"/>
    <x v="1"/>
    <s v="Validate"/>
    <s v="Validate"/>
    <x v="4"/>
    <s v="31-40"/>
    <x v="5"/>
    <x v="1"/>
  </r>
  <r>
    <x v="1"/>
    <x v="1"/>
    <s v="Ashby, Mr. John"/>
    <x v="1"/>
    <n v="57"/>
    <x v="0"/>
    <x v="0"/>
    <s v="244346"/>
    <x v="108"/>
    <m/>
    <x v="0"/>
    <m/>
    <m/>
    <s v="West Hoboken, NJ"/>
    <n v="5"/>
    <n v="2"/>
    <n v="2"/>
    <x v="1"/>
    <s v="Train"/>
    <s v="Train"/>
    <x v="10"/>
    <s v="51-60"/>
    <x v="5"/>
    <x v="6"/>
  </r>
  <r>
    <x v="1"/>
    <x v="1"/>
    <s v="Bailey, Mr. Percy Andrew"/>
    <x v="1"/>
    <n v="18"/>
    <x v="0"/>
    <x v="0"/>
    <s v="29108"/>
    <x v="109"/>
    <m/>
    <x v="0"/>
    <m/>
    <m/>
    <s v="Penzance, Cornwall / Akron, OH"/>
    <n v="1"/>
    <n v="3"/>
    <n v="4"/>
    <x v="0"/>
    <s v="Train"/>
    <s v="Test"/>
    <x v="11"/>
    <s v="18-30"/>
    <x v="5"/>
    <x v="6"/>
  </r>
  <r>
    <x v="1"/>
    <x v="1"/>
    <s v="Baimbrigge, Mr. Charles Robert"/>
    <x v="1"/>
    <n v="23"/>
    <x v="0"/>
    <x v="0"/>
    <s v="C.A. 31030"/>
    <x v="110"/>
    <m/>
    <x v="0"/>
    <m/>
    <m/>
    <s v="Guernsey"/>
    <n v="2"/>
    <n v="2"/>
    <n v="3"/>
    <x v="0"/>
    <s v="Train"/>
    <s v="Train"/>
    <x v="4"/>
    <s v="18-30"/>
    <x v="5"/>
    <x v="6"/>
  </r>
  <r>
    <x v="1"/>
    <x v="0"/>
    <s v="Ball, Mrs. (Ada E Hall)"/>
    <x v="0"/>
    <n v="36"/>
    <x v="0"/>
    <x v="0"/>
    <s v="28551"/>
    <x v="108"/>
    <s v="D"/>
    <x v="0"/>
    <s v="10"/>
    <m/>
    <s v="Bristol, Avon / Jacksonville, FL"/>
    <n v="2"/>
    <n v="4"/>
    <n v="2"/>
    <x v="0"/>
    <s v="Test"/>
    <s v="Train"/>
    <x v="32"/>
    <s v="31-40"/>
    <x v="3"/>
    <x v="6"/>
  </r>
  <r>
    <x v="1"/>
    <x v="1"/>
    <s v="Banfield, Mr. Frederick James"/>
    <x v="1"/>
    <n v="28"/>
    <x v="0"/>
    <x v="0"/>
    <s v="C.A./SOTON 34068"/>
    <x v="110"/>
    <m/>
    <x v="0"/>
    <m/>
    <m/>
    <s v="Plymouth, Dorset / Houghton, MI"/>
    <n v="5"/>
    <n v="3"/>
    <n v="1"/>
    <x v="1"/>
    <s v="Train"/>
    <s v="Train"/>
    <x v="8"/>
    <s v="18-30"/>
    <x v="5"/>
    <x v="6"/>
  </r>
  <r>
    <x v="1"/>
    <x v="1"/>
    <s v="Bateman, Rev. Robert James"/>
    <x v="1"/>
    <n v="51"/>
    <x v="0"/>
    <x v="0"/>
    <s v="S.O.P. 1166"/>
    <x v="111"/>
    <m/>
    <x v="0"/>
    <m/>
    <n v="174"/>
    <s v="Jacksonville, FL"/>
    <n v="1"/>
    <n v="1"/>
    <n v="3"/>
    <x v="0"/>
    <s v="Train"/>
    <s v="Train"/>
    <x v="32"/>
    <s v="51-60"/>
    <x v="5"/>
    <x v="6"/>
  </r>
  <r>
    <x v="1"/>
    <x v="0"/>
    <s v="Beane, Mr. Edward"/>
    <x v="1"/>
    <n v="32"/>
    <x v="1"/>
    <x v="0"/>
    <s v="2908"/>
    <x v="17"/>
    <m/>
    <x v="0"/>
    <s v="13"/>
    <m/>
    <s v="Norwich / New York, NY"/>
    <n v="5"/>
    <n v="2"/>
    <n v="2"/>
    <x v="1"/>
    <s v="Train"/>
    <s v="Train"/>
    <x v="2"/>
    <s v="31-40"/>
    <x v="5"/>
    <x v="1"/>
  </r>
  <r>
    <x v="1"/>
    <x v="0"/>
    <s v="Beane, Mrs. Edward (Ethel Clarke)"/>
    <x v="0"/>
    <n v="19"/>
    <x v="1"/>
    <x v="0"/>
    <s v="2908"/>
    <x v="17"/>
    <m/>
    <x v="0"/>
    <s v="13"/>
    <m/>
    <s v="Norwich / New York, NY"/>
    <n v="3"/>
    <n v="4"/>
    <n v="5"/>
    <x v="0"/>
    <s v="Test"/>
    <s v="Validate"/>
    <x v="2"/>
    <s v="18-30"/>
    <x v="5"/>
    <x v="1"/>
  </r>
  <r>
    <x v="1"/>
    <x v="1"/>
    <s v="Beauchamp, Mr. Henry James"/>
    <x v="1"/>
    <n v="28"/>
    <x v="0"/>
    <x v="0"/>
    <s v="244358"/>
    <x v="17"/>
    <m/>
    <x v="0"/>
    <m/>
    <m/>
    <s v="England"/>
    <n v="3"/>
    <n v="3"/>
    <n v="3"/>
    <x v="0"/>
    <s v="Train"/>
    <s v="Train"/>
    <x v="4"/>
    <s v="18-30"/>
    <x v="5"/>
    <x v="1"/>
  </r>
  <r>
    <x v="1"/>
    <x v="0"/>
    <s v="Becker, Master. Richard F"/>
    <x v="1"/>
    <n v="1"/>
    <x v="2"/>
    <x v="2"/>
    <s v="230136"/>
    <x v="112"/>
    <s v="F4"/>
    <x v="0"/>
    <s v="11"/>
    <m/>
    <s v="Guntur, India / Benton Harbour, MI"/>
    <n v="1"/>
    <n v="3"/>
    <n v="2"/>
    <x v="0"/>
    <s v="Train"/>
    <s v="Train"/>
    <x v="8"/>
    <s v="0-17"/>
    <x v="7"/>
    <x v="4"/>
  </r>
  <r>
    <x v="1"/>
    <x v="0"/>
    <s v="Becker, Miss. Marion Louise"/>
    <x v="0"/>
    <n v="4"/>
    <x v="2"/>
    <x v="2"/>
    <s v="230136"/>
    <x v="112"/>
    <s v="F4"/>
    <x v="0"/>
    <s v="11"/>
    <m/>
    <s v="Guntur, India / Benton Harbour, MI"/>
    <n v="3"/>
    <n v="4"/>
    <n v="2"/>
    <x v="0"/>
    <s v="Test"/>
    <s v="Train"/>
    <x v="8"/>
    <s v="0-17"/>
    <x v="7"/>
    <x v="4"/>
  </r>
  <r>
    <x v="1"/>
    <x v="0"/>
    <s v="Becker, Miss. Ruth Elizabeth"/>
    <x v="0"/>
    <n v="12"/>
    <x v="2"/>
    <x v="2"/>
    <s v="230136"/>
    <x v="112"/>
    <s v="F4"/>
    <x v="0"/>
    <s v="13"/>
    <m/>
    <s v="Guntur, India / Benton Harbour, MI"/>
    <n v="3"/>
    <n v="2"/>
    <n v="1"/>
    <x v="0"/>
    <s v="Train"/>
    <s v="Train"/>
    <x v="8"/>
    <s v="0-17"/>
    <x v="7"/>
    <x v="4"/>
  </r>
  <r>
    <x v="1"/>
    <x v="0"/>
    <s v="Becker, Mrs. Allen Oliver (Nellie E Baumgardner)"/>
    <x v="0"/>
    <n v="36"/>
    <x v="0"/>
    <x v="4"/>
    <s v="230136"/>
    <x v="112"/>
    <s v="F4"/>
    <x v="0"/>
    <s v="11"/>
    <m/>
    <s v="Guntur, India / Benton Harbour, MI"/>
    <n v="5"/>
    <n v="4"/>
    <n v="1"/>
    <x v="1"/>
    <s v="Test"/>
    <s v="Train"/>
    <x v="8"/>
    <s v="31-40"/>
    <x v="7"/>
    <x v="4"/>
  </r>
  <r>
    <x v="1"/>
    <x v="0"/>
    <s v="Beesley, Mr. Lawrence"/>
    <x v="1"/>
    <n v="34"/>
    <x v="0"/>
    <x v="0"/>
    <s v="248698"/>
    <x v="108"/>
    <s v="D56"/>
    <x v="0"/>
    <s v="13"/>
    <m/>
    <s v="London"/>
    <n v="1"/>
    <n v="5"/>
    <n v="4"/>
    <x v="0"/>
    <s v="Validate"/>
    <s v="Test"/>
    <x v="4"/>
    <s v="31-40"/>
    <x v="3"/>
    <x v="6"/>
  </r>
  <r>
    <x v="1"/>
    <x v="0"/>
    <s v="Bentham, Miss. Lilian W"/>
    <x v="0"/>
    <n v="19"/>
    <x v="0"/>
    <x v="0"/>
    <s v="28404"/>
    <x v="108"/>
    <m/>
    <x v="0"/>
    <s v="12"/>
    <m/>
    <s v="Rochester, NY"/>
    <n v="1"/>
    <n v="4"/>
    <n v="2"/>
    <x v="0"/>
    <s v="Test"/>
    <s v="Train"/>
    <x v="2"/>
    <s v="18-30"/>
    <x v="5"/>
    <x v="6"/>
  </r>
  <r>
    <x v="1"/>
    <x v="1"/>
    <s v="Berriman, Mr. William John"/>
    <x v="1"/>
    <n v="23"/>
    <x v="0"/>
    <x v="0"/>
    <s v="28425"/>
    <x v="108"/>
    <m/>
    <x v="0"/>
    <m/>
    <m/>
    <s v="St Ives, Cornwall / Calumet, MI"/>
    <n v="3"/>
    <n v="4"/>
    <n v="1"/>
    <x v="0"/>
    <s v="Test"/>
    <s v="Train"/>
    <x v="8"/>
    <s v="18-30"/>
    <x v="5"/>
    <x v="6"/>
  </r>
  <r>
    <x v="1"/>
    <x v="1"/>
    <s v="Botsford, Mr. William Hull"/>
    <x v="1"/>
    <n v="26"/>
    <x v="0"/>
    <x v="0"/>
    <s v="237670"/>
    <x v="108"/>
    <m/>
    <x v="0"/>
    <m/>
    <m/>
    <s v="Elmira, NY / Orange, NJ"/>
    <n v="3"/>
    <n v="3"/>
    <n v="5"/>
    <x v="0"/>
    <s v="Train"/>
    <s v="Validate"/>
    <x v="10"/>
    <s v="18-30"/>
    <x v="5"/>
    <x v="6"/>
  </r>
  <r>
    <x v="1"/>
    <x v="1"/>
    <s v="Bowenur, Mr. Solomon"/>
    <x v="1"/>
    <n v="42"/>
    <x v="0"/>
    <x v="0"/>
    <s v="211535"/>
    <x v="108"/>
    <m/>
    <x v="0"/>
    <m/>
    <m/>
    <s v="London"/>
    <n v="5"/>
    <n v="5"/>
    <n v="5"/>
    <x v="1"/>
    <s v="Validate"/>
    <s v="Validate"/>
    <x v="4"/>
    <s v="41-50"/>
    <x v="5"/>
    <x v="6"/>
  </r>
  <r>
    <x v="1"/>
    <x v="1"/>
    <s v="Bracken, Mr. James H"/>
    <x v="1"/>
    <n v="27"/>
    <x v="0"/>
    <x v="0"/>
    <s v="220367"/>
    <x v="108"/>
    <m/>
    <x v="0"/>
    <m/>
    <m/>
    <s v="Lake Arthur, Chavez County, NM"/>
    <n v="4"/>
    <n v="1"/>
    <n v="2"/>
    <x v="2"/>
    <s v="Train"/>
    <s v="Train"/>
    <x v="33"/>
    <s v="18-30"/>
    <x v="5"/>
    <x v="6"/>
  </r>
  <r>
    <x v="1"/>
    <x v="0"/>
    <s v="Brown, Miss. Amelia &quot;Mildred&quot;"/>
    <x v="0"/>
    <n v="24"/>
    <x v="0"/>
    <x v="0"/>
    <s v="248733"/>
    <x v="108"/>
    <s v="F33"/>
    <x v="0"/>
    <s v="11"/>
    <m/>
    <s v="London / Montreal, PQ"/>
    <n v="5"/>
    <n v="1"/>
    <n v="1"/>
    <x v="1"/>
    <s v="Train"/>
    <s v="Train"/>
    <x v="5"/>
    <s v="18-30"/>
    <x v="7"/>
    <x v="6"/>
  </r>
  <r>
    <x v="1"/>
    <x v="0"/>
    <s v="Brown, Miss. Edith Eileen"/>
    <x v="0"/>
    <n v="15"/>
    <x v="0"/>
    <x v="1"/>
    <s v="29750"/>
    <x v="112"/>
    <m/>
    <x v="0"/>
    <s v="14"/>
    <m/>
    <s v="Cape Town, South Africa / Seattle, WA"/>
    <n v="5"/>
    <n v="3"/>
    <n v="4"/>
    <x v="1"/>
    <s v="Train"/>
    <s v="Test"/>
    <x v="13"/>
    <s v="0-17"/>
    <x v="5"/>
    <x v="4"/>
  </r>
  <r>
    <x v="1"/>
    <x v="1"/>
    <s v="Brown, Mr. Thomas William Solomon"/>
    <x v="1"/>
    <n v="60"/>
    <x v="1"/>
    <x v="2"/>
    <s v="29750"/>
    <x v="112"/>
    <m/>
    <x v="0"/>
    <m/>
    <m/>
    <s v="Cape Town, South Africa / Seattle, WA"/>
    <n v="5"/>
    <n v="5"/>
    <n v="5"/>
    <x v="1"/>
    <s v="Validate"/>
    <s v="Validate"/>
    <x v="13"/>
    <s v="51-60"/>
    <x v="5"/>
    <x v="4"/>
  </r>
  <r>
    <x v="1"/>
    <x v="0"/>
    <s v="Brown, Mrs. Thomas William Solomon (Elizabeth Catherine Ford)"/>
    <x v="0"/>
    <n v="40"/>
    <x v="1"/>
    <x v="2"/>
    <s v="29750"/>
    <x v="112"/>
    <m/>
    <x v="0"/>
    <s v="14"/>
    <m/>
    <s v="Cape Town, South Africa / Seattle, WA"/>
    <n v="2"/>
    <n v="2"/>
    <n v="1"/>
    <x v="0"/>
    <s v="Train"/>
    <s v="Train"/>
    <x v="13"/>
    <s v="31-40"/>
    <x v="5"/>
    <x v="4"/>
  </r>
  <r>
    <x v="1"/>
    <x v="0"/>
    <s v="Bryhl, Miss. Dagmar Jenny Ingeborg "/>
    <x v="0"/>
    <n v="20"/>
    <x v="1"/>
    <x v="0"/>
    <s v="236853"/>
    <x v="17"/>
    <m/>
    <x v="0"/>
    <s v="12"/>
    <m/>
    <s v="Skara, Sweden / Rockford, IL"/>
    <n v="4"/>
    <n v="4"/>
    <n v="4"/>
    <x v="2"/>
    <s v="Test"/>
    <s v="Test"/>
    <x v="25"/>
    <s v="18-30"/>
    <x v="5"/>
    <x v="1"/>
  </r>
  <r>
    <x v="1"/>
    <x v="1"/>
    <s v="Bryhl, Mr. Kurt Arnold Gottfrid"/>
    <x v="1"/>
    <n v="25"/>
    <x v="1"/>
    <x v="0"/>
    <s v="236853"/>
    <x v="17"/>
    <m/>
    <x v="0"/>
    <m/>
    <m/>
    <s v="Skara, Sweden / Rockford, IL"/>
    <n v="2"/>
    <n v="1"/>
    <n v="4"/>
    <x v="0"/>
    <s v="Train"/>
    <s v="Test"/>
    <x v="25"/>
    <s v="18-30"/>
    <x v="5"/>
    <x v="1"/>
  </r>
  <r>
    <x v="1"/>
    <x v="0"/>
    <s v="Buss, Miss. Kate"/>
    <x v="0"/>
    <n v="36"/>
    <x v="0"/>
    <x v="0"/>
    <s v="27849"/>
    <x v="108"/>
    <m/>
    <x v="0"/>
    <s v="9"/>
    <m/>
    <s v="Sittingbourne, England / San Diego, CA"/>
    <n v="4"/>
    <n v="5"/>
    <n v="3"/>
    <x v="2"/>
    <s v="Validate"/>
    <s v="Train"/>
    <x v="7"/>
    <s v="31-40"/>
    <x v="5"/>
    <x v="6"/>
  </r>
  <r>
    <x v="1"/>
    <x v="1"/>
    <s v="Butler, Mr. Reginald Fenton"/>
    <x v="1"/>
    <n v="25"/>
    <x v="0"/>
    <x v="0"/>
    <s v="234686"/>
    <x v="108"/>
    <m/>
    <x v="0"/>
    <m/>
    <n v="97"/>
    <s v="Southsea, Hants"/>
    <n v="1"/>
    <n v="4"/>
    <n v="1"/>
    <x v="0"/>
    <s v="Test"/>
    <s v="Train"/>
    <x v="4"/>
    <s v="18-30"/>
    <x v="5"/>
    <x v="6"/>
  </r>
  <r>
    <x v="1"/>
    <x v="1"/>
    <s v="Byles, Rev. Thomas Roussel Davids"/>
    <x v="1"/>
    <n v="42"/>
    <x v="0"/>
    <x v="0"/>
    <s v="244310"/>
    <x v="108"/>
    <m/>
    <x v="0"/>
    <m/>
    <m/>
    <s v="London"/>
    <n v="2"/>
    <n v="4"/>
    <n v="3"/>
    <x v="0"/>
    <s v="Test"/>
    <s v="Train"/>
    <x v="4"/>
    <s v="41-50"/>
    <x v="5"/>
    <x v="6"/>
  </r>
  <r>
    <x v="1"/>
    <x v="0"/>
    <s v="Bystrom, Mrs. (Karolina)"/>
    <x v="0"/>
    <n v="42"/>
    <x v="0"/>
    <x v="0"/>
    <s v="236852"/>
    <x v="108"/>
    <m/>
    <x v="0"/>
    <m/>
    <m/>
    <s v="New York, NY"/>
    <n v="4"/>
    <n v="5"/>
    <n v="3"/>
    <x v="2"/>
    <s v="Validate"/>
    <s v="Train"/>
    <x v="2"/>
    <s v="41-50"/>
    <x v="5"/>
    <x v="6"/>
  </r>
  <r>
    <x v="1"/>
    <x v="0"/>
    <s v="Caldwell, Master. Alden Gates"/>
    <x v="1"/>
    <n v="0.83330000000000004"/>
    <x v="0"/>
    <x v="1"/>
    <s v="248738"/>
    <x v="113"/>
    <m/>
    <x v="0"/>
    <s v="13"/>
    <m/>
    <s v="Bangkok, Thailand / Roseville, IL"/>
    <n v="3"/>
    <n v="2"/>
    <n v="3"/>
    <x v="0"/>
    <s v="Train"/>
    <s v="Train"/>
    <x v="25"/>
    <s v="0-17"/>
    <x v="5"/>
    <x v="1"/>
  </r>
  <r>
    <x v="1"/>
    <x v="0"/>
    <s v="Caldwell, Mr. Albert Francis"/>
    <x v="1"/>
    <n v="26"/>
    <x v="1"/>
    <x v="2"/>
    <s v="248738"/>
    <x v="113"/>
    <m/>
    <x v="0"/>
    <s v="13"/>
    <m/>
    <s v="Bangkok, Thailand / Roseville, IL"/>
    <n v="5"/>
    <n v="4"/>
    <n v="5"/>
    <x v="1"/>
    <s v="Test"/>
    <s v="Validate"/>
    <x v="25"/>
    <s v="18-30"/>
    <x v="5"/>
    <x v="1"/>
  </r>
  <r>
    <x v="1"/>
    <x v="0"/>
    <s v="Caldwell, Mrs. Albert Francis (Sylvia Mae Harbaugh)"/>
    <x v="0"/>
    <n v="22"/>
    <x v="1"/>
    <x v="2"/>
    <s v="248738"/>
    <x v="113"/>
    <m/>
    <x v="0"/>
    <s v="13"/>
    <m/>
    <s v="Bangkok, Thailand / Roseville, IL"/>
    <n v="4"/>
    <n v="4"/>
    <n v="2"/>
    <x v="2"/>
    <s v="Test"/>
    <s v="Train"/>
    <x v="25"/>
    <s v="18-30"/>
    <x v="5"/>
    <x v="1"/>
  </r>
  <r>
    <x v="1"/>
    <x v="0"/>
    <s v="Cameron, Miss. Clear Annie"/>
    <x v="0"/>
    <n v="35"/>
    <x v="0"/>
    <x v="0"/>
    <s v="F.C.C. 13528"/>
    <x v="114"/>
    <m/>
    <x v="0"/>
    <s v="14"/>
    <m/>
    <s v="Mamaroneck, NY"/>
    <n v="4"/>
    <n v="4"/>
    <n v="1"/>
    <x v="2"/>
    <s v="Test"/>
    <s v="Train"/>
    <x v="2"/>
    <s v="31-40"/>
    <x v="5"/>
    <x v="1"/>
  </r>
  <r>
    <x v="1"/>
    <x v="1"/>
    <s v="Campbell, Mr. William"/>
    <x v="1"/>
    <m/>
    <x v="0"/>
    <x v="0"/>
    <s v="239853"/>
    <x v="4"/>
    <m/>
    <x v="0"/>
    <m/>
    <m/>
    <s v="Belfast"/>
    <n v="2"/>
    <n v="1"/>
    <n v="5"/>
    <x v="0"/>
    <s v="Train"/>
    <s v="Validate"/>
    <x v="4"/>
    <s v="0-17"/>
    <x v="5"/>
    <x v="3"/>
  </r>
  <r>
    <x v="1"/>
    <x v="1"/>
    <s v="Carbines, Mr. William"/>
    <x v="1"/>
    <n v="19"/>
    <x v="0"/>
    <x v="0"/>
    <s v="28424"/>
    <x v="108"/>
    <m/>
    <x v="0"/>
    <m/>
    <n v="18"/>
    <s v="St Ives, Cornwall / Calumet, MI"/>
    <n v="3"/>
    <n v="2"/>
    <n v="3"/>
    <x v="0"/>
    <s v="Train"/>
    <s v="Train"/>
    <x v="8"/>
    <s v="18-30"/>
    <x v="5"/>
    <x v="6"/>
  </r>
  <r>
    <x v="1"/>
    <x v="1"/>
    <s v="Carter, Mrs. Ernest Courtenay (Lilian Hughes)"/>
    <x v="0"/>
    <n v="44"/>
    <x v="1"/>
    <x v="0"/>
    <s v="244252"/>
    <x v="17"/>
    <m/>
    <x v="0"/>
    <m/>
    <m/>
    <s v="London"/>
    <n v="4"/>
    <n v="1"/>
    <n v="4"/>
    <x v="2"/>
    <s v="Train"/>
    <s v="Test"/>
    <x v="4"/>
    <s v="41-50"/>
    <x v="5"/>
    <x v="1"/>
  </r>
  <r>
    <x v="1"/>
    <x v="1"/>
    <s v="Carter, Rev. Ernest Courtenay"/>
    <x v="1"/>
    <n v="54"/>
    <x v="1"/>
    <x v="0"/>
    <s v="244252"/>
    <x v="17"/>
    <m/>
    <x v="0"/>
    <m/>
    <m/>
    <s v="London"/>
    <n v="4"/>
    <n v="4"/>
    <n v="5"/>
    <x v="2"/>
    <s v="Test"/>
    <s v="Validate"/>
    <x v="4"/>
    <s v="51-60"/>
    <x v="5"/>
    <x v="1"/>
  </r>
  <r>
    <x v="1"/>
    <x v="1"/>
    <s v="Chapman, Mr. Charles Henry"/>
    <x v="1"/>
    <n v="52"/>
    <x v="0"/>
    <x v="0"/>
    <s v="248731"/>
    <x v="115"/>
    <m/>
    <x v="0"/>
    <m/>
    <n v="130"/>
    <s v="Bronx, NY"/>
    <n v="5"/>
    <n v="4"/>
    <n v="4"/>
    <x v="1"/>
    <s v="Test"/>
    <s v="Test"/>
    <x v="2"/>
    <s v="51-60"/>
    <x v="5"/>
    <x v="6"/>
  </r>
  <r>
    <x v="1"/>
    <x v="1"/>
    <s v="Chapman, Mr. John Henry"/>
    <x v="1"/>
    <n v="37"/>
    <x v="1"/>
    <x v="0"/>
    <s v="SC/AH 29037"/>
    <x v="17"/>
    <m/>
    <x v="0"/>
    <m/>
    <n v="17"/>
    <s v="Cornwall / Spokane, WA"/>
    <n v="3"/>
    <n v="4"/>
    <n v="4"/>
    <x v="0"/>
    <s v="Test"/>
    <s v="Test"/>
    <x v="13"/>
    <s v="31-40"/>
    <x v="5"/>
    <x v="1"/>
  </r>
  <r>
    <x v="1"/>
    <x v="1"/>
    <s v="Chapman, Mrs. John Henry (Sara Elizabeth Lawry)"/>
    <x v="0"/>
    <n v="29"/>
    <x v="1"/>
    <x v="0"/>
    <s v="SC/AH 29037"/>
    <x v="17"/>
    <m/>
    <x v="0"/>
    <m/>
    <m/>
    <s v="Cornwall / Spokane, WA"/>
    <n v="5"/>
    <n v="3"/>
    <n v="4"/>
    <x v="1"/>
    <s v="Train"/>
    <s v="Test"/>
    <x v="13"/>
    <s v="18-30"/>
    <x v="5"/>
    <x v="1"/>
  </r>
  <r>
    <x v="1"/>
    <x v="0"/>
    <s v="Christy, Miss. Julie Rachel"/>
    <x v="0"/>
    <n v="25"/>
    <x v="1"/>
    <x v="2"/>
    <s v="237789"/>
    <x v="10"/>
    <m/>
    <x v="0"/>
    <s v="12"/>
    <m/>
    <s v="London"/>
    <n v="3"/>
    <n v="3"/>
    <n v="2"/>
    <x v="0"/>
    <s v="Train"/>
    <s v="Train"/>
    <x v="4"/>
    <s v="18-30"/>
    <x v="5"/>
    <x v="1"/>
  </r>
  <r>
    <x v="1"/>
    <x v="0"/>
    <s v="Christy, Mrs. (Alice Frances)"/>
    <x v="0"/>
    <n v="45"/>
    <x v="0"/>
    <x v="1"/>
    <s v="237789"/>
    <x v="10"/>
    <m/>
    <x v="0"/>
    <s v="12"/>
    <m/>
    <s v="London"/>
    <n v="5"/>
    <n v="3"/>
    <n v="1"/>
    <x v="1"/>
    <s v="Train"/>
    <s v="Train"/>
    <x v="4"/>
    <s v="41-50"/>
    <x v="5"/>
    <x v="1"/>
  </r>
  <r>
    <x v="1"/>
    <x v="1"/>
    <s v="Clarke, Mr. Charles Valentine"/>
    <x v="1"/>
    <n v="29"/>
    <x v="1"/>
    <x v="0"/>
    <s v="2003"/>
    <x v="17"/>
    <m/>
    <x v="0"/>
    <m/>
    <m/>
    <s v="England / San Francisco, CA"/>
    <n v="1"/>
    <n v="4"/>
    <n v="2"/>
    <x v="0"/>
    <s v="Test"/>
    <s v="Train"/>
    <x v="7"/>
    <s v="18-30"/>
    <x v="5"/>
    <x v="1"/>
  </r>
  <r>
    <x v="1"/>
    <x v="0"/>
    <s v="Clarke, Mrs. Charles V (Ada Maria Winfield)"/>
    <x v="0"/>
    <n v="28"/>
    <x v="1"/>
    <x v="0"/>
    <s v="2003"/>
    <x v="17"/>
    <m/>
    <x v="0"/>
    <s v="14"/>
    <m/>
    <s v="England / San Francisco, CA"/>
    <n v="4"/>
    <n v="5"/>
    <n v="2"/>
    <x v="2"/>
    <s v="Validate"/>
    <s v="Train"/>
    <x v="7"/>
    <s v="18-30"/>
    <x v="5"/>
    <x v="1"/>
  </r>
  <r>
    <x v="1"/>
    <x v="1"/>
    <s v="Coleridge, Mr. Reginald Charles"/>
    <x v="1"/>
    <n v="29"/>
    <x v="0"/>
    <x v="0"/>
    <s v="W./C. 14263"/>
    <x v="110"/>
    <m/>
    <x v="0"/>
    <m/>
    <m/>
    <s v="Hartford, Huntingdonshire"/>
    <n v="5"/>
    <n v="3"/>
    <n v="1"/>
    <x v="1"/>
    <s v="Train"/>
    <s v="Train"/>
    <x v="4"/>
    <s v="18-30"/>
    <x v="5"/>
    <x v="6"/>
  </r>
  <r>
    <x v="1"/>
    <x v="1"/>
    <s v="Collander, Mr. Erik Gustaf"/>
    <x v="1"/>
    <n v="28"/>
    <x v="0"/>
    <x v="0"/>
    <s v="248740"/>
    <x v="108"/>
    <m/>
    <x v="0"/>
    <m/>
    <m/>
    <s v="Helsinki, Finland Ashtabula, Ohio"/>
    <n v="4"/>
    <n v="5"/>
    <n v="1"/>
    <x v="2"/>
    <s v="Validate"/>
    <s v="Train"/>
    <x v="4"/>
    <s v="18-30"/>
    <x v="5"/>
    <x v="6"/>
  </r>
  <r>
    <x v="1"/>
    <x v="0"/>
    <s v="Collett, Mr. Sidney C Stuart"/>
    <x v="1"/>
    <n v="24"/>
    <x v="0"/>
    <x v="0"/>
    <s v="28034"/>
    <x v="110"/>
    <m/>
    <x v="0"/>
    <s v="9"/>
    <m/>
    <s v="London / Fort Byron, NY"/>
    <n v="5"/>
    <n v="2"/>
    <n v="1"/>
    <x v="1"/>
    <s v="Train"/>
    <s v="Train"/>
    <x v="2"/>
    <s v="18-30"/>
    <x v="5"/>
    <x v="6"/>
  </r>
  <r>
    <x v="1"/>
    <x v="0"/>
    <s v="Collyer, Miss. Marjorie &quot;Lottie&quot;"/>
    <x v="0"/>
    <n v="8"/>
    <x v="0"/>
    <x v="1"/>
    <s v="C.A. 31921"/>
    <x v="116"/>
    <m/>
    <x v="0"/>
    <s v="14"/>
    <m/>
    <s v="Bishopstoke, Hants / Fayette Valley, ID"/>
    <n v="1"/>
    <n v="5"/>
    <n v="5"/>
    <x v="0"/>
    <s v="Validate"/>
    <s v="Validate"/>
    <x v="34"/>
    <s v="0-17"/>
    <x v="5"/>
    <x v="1"/>
  </r>
  <r>
    <x v="1"/>
    <x v="1"/>
    <s v="Collyer, Mr. Harvey"/>
    <x v="1"/>
    <n v="31"/>
    <x v="1"/>
    <x v="2"/>
    <s v="C.A. 31921"/>
    <x v="116"/>
    <m/>
    <x v="0"/>
    <m/>
    <m/>
    <s v="Bishopstoke, Hants / Fayette Valley, ID"/>
    <n v="1"/>
    <n v="3"/>
    <n v="2"/>
    <x v="0"/>
    <s v="Train"/>
    <s v="Train"/>
    <x v="34"/>
    <s v="31-40"/>
    <x v="5"/>
    <x v="1"/>
  </r>
  <r>
    <x v="1"/>
    <x v="0"/>
    <s v="Collyer, Mrs. Harvey (Charlotte Annie Tate)"/>
    <x v="0"/>
    <n v="31"/>
    <x v="1"/>
    <x v="2"/>
    <s v="C.A. 31921"/>
    <x v="116"/>
    <m/>
    <x v="0"/>
    <s v="14"/>
    <m/>
    <s v="Bishopstoke, Hants / Fayette Valley, ID"/>
    <n v="2"/>
    <n v="2"/>
    <n v="1"/>
    <x v="0"/>
    <s v="Train"/>
    <s v="Train"/>
    <x v="34"/>
    <s v="31-40"/>
    <x v="5"/>
    <x v="1"/>
  </r>
  <r>
    <x v="1"/>
    <x v="0"/>
    <s v="Cook, Mrs. (Selena Rogers)"/>
    <x v="0"/>
    <n v="22"/>
    <x v="0"/>
    <x v="0"/>
    <s v="W./C. 14266"/>
    <x v="110"/>
    <s v="F33"/>
    <x v="0"/>
    <s v="14"/>
    <m/>
    <s v="Pennsylvania"/>
    <n v="1"/>
    <n v="4"/>
    <n v="2"/>
    <x v="0"/>
    <s v="Test"/>
    <s v="Train"/>
    <x v="4"/>
    <s v="18-30"/>
    <x v="7"/>
    <x v="6"/>
  </r>
  <r>
    <x v="1"/>
    <x v="1"/>
    <s v="Corbett, Mrs. Walter H (Irene Colvin)"/>
    <x v="0"/>
    <n v="30"/>
    <x v="0"/>
    <x v="0"/>
    <s v="237249"/>
    <x v="108"/>
    <m/>
    <x v="0"/>
    <m/>
    <m/>
    <s v="Provo, UT"/>
    <n v="2"/>
    <n v="1"/>
    <n v="1"/>
    <x v="0"/>
    <s v="Train"/>
    <s v="Train"/>
    <x v="35"/>
    <s v="18-30"/>
    <x v="5"/>
    <x v="6"/>
  </r>
  <r>
    <x v="1"/>
    <x v="1"/>
    <s v="Corey, Mrs. Percy C (Mary Phyllis Elizabeth Miller)"/>
    <x v="0"/>
    <m/>
    <x v="0"/>
    <x v="0"/>
    <s v="F.C.C. 13534"/>
    <x v="114"/>
    <m/>
    <x v="0"/>
    <m/>
    <m/>
    <s v="Upper Burma, India Pittsburgh, PA"/>
    <n v="4"/>
    <n v="5"/>
    <n v="3"/>
    <x v="2"/>
    <s v="Validate"/>
    <s v="Train"/>
    <x v="15"/>
    <s v="0-17"/>
    <x v="5"/>
    <x v="1"/>
  </r>
  <r>
    <x v="1"/>
    <x v="1"/>
    <s v="Cotterill, Mr. Henry &quot;Harry&quot;"/>
    <x v="1"/>
    <n v="21"/>
    <x v="0"/>
    <x v="0"/>
    <s v="29107"/>
    <x v="109"/>
    <m/>
    <x v="0"/>
    <m/>
    <m/>
    <s v="Penzance, Cornwall / Akron, OH"/>
    <n v="3"/>
    <n v="3"/>
    <n v="5"/>
    <x v="0"/>
    <s v="Train"/>
    <s v="Validate"/>
    <x v="11"/>
    <s v="18-30"/>
    <x v="5"/>
    <x v="6"/>
  </r>
  <r>
    <x v="1"/>
    <x v="1"/>
    <s v="Cunningham, Mr. Alfred Fleming"/>
    <x v="1"/>
    <m/>
    <x v="0"/>
    <x v="0"/>
    <s v="239853"/>
    <x v="4"/>
    <m/>
    <x v="0"/>
    <m/>
    <m/>
    <s v="Belfast"/>
    <n v="4"/>
    <n v="1"/>
    <n v="4"/>
    <x v="2"/>
    <s v="Train"/>
    <s v="Test"/>
    <x v="4"/>
    <s v="0-17"/>
    <x v="5"/>
    <x v="3"/>
  </r>
  <r>
    <x v="1"/>
    <x v="0"/>
    <s v="Davies, Master. John Morgan Jr"/>
    <x v="1"/>
    <n v="8"/>
    <x v="1"/>
    <x v="2"/>
    <s v="C.A. 33112"/>
    <x v="117"/>
    <m/>
    <x v="0"/>
    <s v="14"/>
    <m/>
    <s v="St Ives, Cornwall / Hancock, MI"/>
    <n v="4"/>
    <n v="1"/>
    <n v="3"/>
    <x v="2"/>
    <s v="Train"/>
    <s v="Train"/>
    <x v="8"/>
    <s v="0-17"/>
    <x v="5"/>
    <x v="4"/>
  </r>
  <r>
    <x v="1"/>
    <x v="1"/>
    <s v="Davies, Mr. Charles Henry"/>
    <x v="1"/>
    <n v="18"/>
    <x v="0"/>
    <x v="0"/>
    <s v="S.O.C. 14879"/>
    <x v="118"/>
    <m/>
    <x v="0"/>
    <m/>
    <m/>
    <s v="Lyndhurst, England"/>
    <n v="1"/>
    <n v="5"/>
    <n v="5"/>
    <x v="0"/>
    <s v="Validate"/>
    <s v="Validate"/>
    <x v="4"/>
    <s v="18-30"/>
    <x v="5"/>
    <x v="2"/>
  </r>
  <r>
    <x v="1"/>
    <x v="0"/>
    <s v="Davies, Mrs. John Morgan (Elizabeth Agnes Mary White) "/>
    <x v="0"/>
    <n v="48"/>
    <x v="0"/>
    <x v="1"/>
    <s v="C.A. 33112"/>
    <x v="117"/>
    <m/>
    <x v="0"/>
    <s v="14"/>
    <m/>
    <s v="St Ives, Cornwall / Hancock, MI"/>
    <n v="2"/>
    <n v="4"/>
    <n v="2"/>
    <x v="0"/>
    <s v="Test"/>
    <s v="Train"/>
    <x v="8"/>
    <s v="41-50"/>
    <x v="5"/>
    <x v="4"/>
  </r>
  <r>
    <x v="1"/>
    <x v="0"/>
    <s v="Davis, Miss. Mary"/>
    <x v="0"/>
    <n v="28"/>
    <x v="0"/>
    <x v="0"/>
    <s v="237668"/>
    <x v="108"/>
    <m/>
    <x v="0"/>
    <s v="13"/>
    <m/>
    <s v="London / Staten Island, NY"/>
    <n v="4"/>
    <n v="4"/>
    <n v="1"/>
    <x v="2"/>
    <s v="Test"/>
    <s v="Train"/>
    <x v="2"/>
    <s v="18-30"/>
    <x v="5"/>
    <x v="6"/>
  </r>
  <r>
    <x v="1"/>
    <x v="1"/>
    <s v="de Brito, Mr. Jose Joaquim"/>
    <x v="1"/>
    <n v="32"/>
    <x v="0"/>
    <x v="0"/>
    <s v="244360"/>
    <x v="108"/>
    <m/>
    <x v="0"/>
    <m/>
    <m/>
    <s v="Portugal / Sau Paulo, Brazil"/>
    <n v="5"/>
    <n v="2"/>
    <n v="2"/>
    <x v="1"/>
    <s v="Train"/>
    <s v="Train"/>
    <x v="4"/>
    <s v="31-40"/>
    <x v="5"/>
    <x v="6"/>
  </r>
  <r>
    <x v="1"/>
    <x v="1"/>
    <s v="Deacon, Mr. Percy William"/>
    <x v="1"/>
    <n v="17"/>
    <x v="0"/>
    <x v="0"/>
    <s v="S.O.C. 14879"/>
    <x v="118"/>
    <m/>
    <x v="0"/>
    <m/>
    <m/>
    <m/>
    <n v="5"/>
    <n v="3"/>
    <n v="2"/>
    <x v="1"/>
    <s v="Train"/>
    <s v="Train"/>
    <x v="4"/>
    <s v="0-17"/>
    <x v="5"/>
    <x v="2"/>
  </r>
  <r>
    <x v="1"/>
    <x v="1"/>
    <s v="del Carlo, Mr. Sebastiano"/>
    <x v="1"/>
    <n v="29"/>
    <x v="1"/>
    <x v="0"/>
    <s v="SC/PARIS 2167"/>
    <x v="28"/>
    <m/>
    <x v="1"/>
    <m/>
    <n v="295"/>
    <s v="Lucca, Italy / California"/>
    <n v="4"/>
    <n v="3"/>
    <n v="2"/>
    <x v="2"/>
    <s v="Train"/>
    <s v="Train"/>
    <x v="4"/>
    <s v="18-30"/>
    <x v="5"/>
    <x v="1"/>
  </r>
  <r>
    <x v="1"/>
    <x v="0"/>
    <s v="del Carlo, Mrs. Sebastiano (Argenia Genovesi)"/>
    <x v="0"/>
    <n v="24"/>
    <x v="1"/>
    <x v="0"/>
    <s v="SC/PARIS 2167"/>
    <x v="28"/>
    <m/>
    <x v="1"/>
    <s v="12"/>
    <m/>
    <s v="Lucca, Italy / California"/>
    <n v="2"/>
    <n v="5"/>
    <n v="3"/>
    <x v="0"/>
    <s v="Validate"/>
    <s v="Train"/>
    <x v="4"/>
    <s v="18-30"/>
    <x v="5"/>
    <x v="1"/>
  </r>
  <r>
    <x v="1"/>
    <x v="1"/>
    <s v="Denbury, Mr. Herbert"/>
    <x v="1"/>
    <n v="25"/>
    <x v="0"/>
    <x v="0"/>
    <s v="C.A. 31029"/>
    <x v="119"/>
    <m/>
    <x v="0"/>
    <m/>
    <m/>
    <s v="Guernsey / Elizabeth, NJ"/>
    <n v="1"/>
    <n v="3"/>
    <n v="2"/>
    <x v="0"/>
    <s v="Train"/>
    <s v="Train"/>
    <x v="10"/>
    <s v="18-30"/>
    <x v="5"/>
    <x v="4"/>
  </r>
  <r>
    <x v="1"/>
    <x v="1"/>
    <s v="Dibden, Mr. William"/>
    <x v="1"/>
    <n v="18"/>
    <x v="0"/>
    <x v="0"/>
    <s v="S.O.C. 14879"/>
    <x v="118"/>
    <m/>
    <x v="0"/>
    <m/>
    <m/>
    <s v="New Forest, England"/>
    <n v="3"/>
    <n v="1"/>
    <n v="3"/>
    <x v="0"/>
    <s v="Train"/>
    <s v="Train"/>
    <x v="4"/>
    <s v="18-30"/>
    <x v="5"/>
    <x v="2"/>
  </r>
  <r>
    <x v="1"/>
    <x v="0"/>
    <s v="Doling, Miss. Elsie"/>
    <x v="0"/>
    <n v="18"/>
    <x v="0"/>
    <x v="2"/>
    <s v="231919"/>
    <x v="120"/>
    <m/>
    <x v="0"/>
    <m/>
    <m/>
    <s v="Southampton"/>
    <n v="5"/>
    <n v="5"/>
    <n v="5"/>
    <x v="1"/>
    <s v="Validate"/>
    <s v="Validate"/>
    <x v="4"/>
    <s v="18-30"/>
    <x v="5"/>
    <x v="1"/>
  </r>
  <r>
    <x v="1"/>
    <x v="0"/>
    <s v="Doling, Mrs. John T (Ada Julia Bone)"/>
    <x v="0"/>
    <n v="34"/>
    <x v="0"/>
    <x v="2"/>
    <s v="231919"/>
    <x v="120"/>
    <m/>
    <x v="0"/>
    <m/>
    <m/>
    <s v="Southampton"/>
    <n v="4"/>
    <n v="5"/>
    <n v="2"/>
    <x v="2"/>
    <s v="Validate"/>
    <s v="Train"/>
    <x v="4"/>
    <s v="31-40"/>
    <x v="5"/>
    <x v="1"/>
  </r>
  <r>
    <x v="1"/>
    <x v="1"/>
    <s v="Downton, Mr. William James"/>
    <x v="1"/>
    <n v="54"/>
    <x v="0"/>
    <x v="0"/>
    <s v="28403"/>
    <x v="17"/>
    <m/>
    <x v="0"/>
    <m/>
    <m/>
    <s v="Holley, NY"/>
    <n v="1"/>
    <n v="5"/>
    <n v="1"/>
    <x v="0"/>
    <s v="Validate"/>
    <s v="Train"/>
    <x v="2"/>
    <s v="51-60"/>
    <x v="5"/>
    <x v="1"/>
  </r>
  <r>
    <x v="1"/>
    <x v="0"/>
    <s v="Drew, Master. Marshall Brines"/>
    <x v="1"/>
    <n v="8"/>
    <x v="0"/>
    <x v="1"/>
    <s v="28220"/>
    <x v="121"/>
    <m/>
    <x v="0"/>
    <s v="10"/>
    <m/>
    <s v="Greenport, NY"/>
    <n v="2"/>
    <n v="4"/>
    <n v="5"/>
    <x v="0"/>
    <s v="Test"/>
    <s v="Validate"/>
    <x v="2"/>
    <s v="0-17"/>
    <x v="5"/>
    <x v="4"/>
  </r>
  <r>
    <x v="1"/>
    <x v="1"/>
    <s v="Drew, Mr. James Vivian"/>
    <x v="1"/>
    <n v="42"/>
    <x v="1"/>
    <x v="2"/>
    <s v="28220"/>
    <x v="121"/>
    <m/>
    <x v="0"/>
    <m/>
    <m/>
    <s v="Greenport, NY"/>
    <n v="1"/>
    <n v="5"/>
    <n v="5"/>
    <x v="0"/>
    <s v="Validate"/>
    <s v="Validate"/>
    <x v="2"/>
    <s v="41-50"/>
    <x v="5"/>
    <x v="4"/>
  </r>
  <r>
    <x v="1"/>
    <x v="0"/>
    <s v="Drew, Mrs. James Vivian (Lulu Thorne Christian)"/>
    <x v="0"/>
    <n v="34"/>
    <x v="1"/>
    <x v="2"/>
    <s v="28220"/>
    <x v="121"/>
    <m/>
    <x v="0"/>
    <s v="10"/>
    <m/>
    <s v="Greenport, NY"/>
    <n v="4"/>
    <n v="4"/>
    <n v="3"/>
    <x v="2"/>
    <s v="Test"/>
    <s v="Train"/>
    <x v="2"/>
    <s v="31-40"/>
    <x v="5"/>
    <x v="4"/>
  </r>
  <r>
    <x v="1"/>
    <x v="0"/>
    <s v="Duran y More, Miss. Asuncion"/>
    <x v="0"/>
    <n v="27"/>
    <x v="1"/>
    <x v="0"/>
    <s v="SC/PARIS 2149"/>
    <x v="122"/>
    <m/>
    <x v="1"/>
    <s v="12"/>
    <m/>
    <s v="Barcelona, Spain / Havana, Cuba"/>
    <n v="2"/>
    <n v="1"/>
    <n v="2"/>
    <x v="0"/>
    <s v="Train"/>
    <s v="Train"/>
    <x v="4"/>
    <s v="18-30"/>
    <x v="5"/>
    <x v="6"/>
  </r>
  <r>
    <x v="1"/>
    <x v="0"/>
    <s v="Duran y More, Miss. Florentina"/>
    <x v="0"/>
    <n v="30"/>
    <x v="1"/>
    <x v="0"/>
    <s v="SC/PARIS 2148"/>
    <x v="122"/>
    <m/>
    <x v="1"/>
    <s v="12"/>
    <m/>
    <s v="Barcelona, Spain / Havana, Cuba"/>
    <n v="3"/>
    <n v="1"/>
    <n v="2"/>
    <x v="0"/>
    <s v="Train"/>
    <s v="Train"/>
    <x v="4"/>
    <s v="18-30"/>
    <x v="5"/>
    <x v="6"/>
  </r>
  <r>
    <x v="1"/>
    <x v="1"/>
    <s v="Eitemiller, Mr. George Floyd"/>
    <x v="1"/>
    <n v="23"/>
    <x v="0"/>
    <x v="0"/>
    <s v="29751"/>
    <x v="108"/>
    <m/>
    <x v="0"/>
    <m/>
    <m/>
    <s v="England / Detroit, MI"/>
    <n v="4"/>
    <n v="4"/>
    <n v="4"/>
    <x v="2"/>
    <s v="Test"/>
    <s v="Test"/>
    <x v="8"/>
    <s v="18-30"/>
    <x v="5"/>
    <x v="6"/>
  </r>
  <r>
    <x v="1"/>
    <x v="1"/>
    <s v="Enander, Mr. Ingvar"/>
    <x v="1"/>
    <n v="21"/>
    <x v="0"/>
    <x v="0"/>
    <s v="236854"/>
    <x v="108"/>
    <m/>
    <x v="0"/>
    <m/>
    <m/>
    <s v="Goteborg, Sweden / Rockford, IL"/>
    <n v="2"/>
    <n v="2"/>
    <n v="3"/>
    <x v="0"/>
    <s v="Train"/>
    <s v="Train"/>
    <x v="25"/>
    <s v="18-30"/>
    <x v="5"/>
    <x v="6"/>
  </r>
  <r>
    <x v="1"/>
    <x v="1"/>
    <s v="Fahlstrom, Mr. Arne Jonas"/>
    <x v="1"/>
    <n v="18"/>
    <x v="0"/>
    <x v="0"/>
    <s v="236171"/>
    <x v="108"/>
    <m/>
    <x v="0"/>
    <m/>
    <m/>
    <s v="Oslo, Norway Bayonne, NJ"/>
    <n v="1"/>
    <n v="2"/>
    <n v="5"/>
    <x v="0"/>
    <s v="Train"/>
    <s v="Validate"/>
    <x v="10"/>
    <s v="18-30"/>
    <x v="5"/>
    <x v="6"/>
  </r>
  <r>
    <x v="1"/>
    <x v="1"/>
    <s v="Faunthorpe, Mr. Harry"/>
    <x v="1"/>
    <n v="40"/>
    <x v="1"/>
    <x v="0"/>
    <s v="2926"/>
    <x v="17"/>
    <m/>
    <x v="0"/>
    <m/>
    <n v="286"/>
    <s v="England / Philadelphia, PA"/>
    <n v="4"/>
    <n v="2"/>
    <n v="2"/>
    <x v="2"/>
    <s v="Train"/>
    <s v="Train"/>
    <x v="15"/>
    <s v="31-40"/>
    <x v="5"/>
    <x v="1"/>
  </r>
  <r>
    <x v="1"/>
    <x v="0"/>
    <s v="Faunthorpe, Mrs. Lizzie (Elizabeth Anne Wilkinson)"/>
    <x v="0"/>
    <n v="29"/>
    <x v="1"/>
    <x v="0"/>
    <s v="2926"/>
    <x v="17"/>
    <m/>
    <x v="0"/>
    <s v="16"/>
    <m/>
    <m/>
    <n v="4"/>
    <n v="3"/>
    <n v="4"/>
    <x v="2"/>
    <s v="Train"/>
    <s v="Test"/>
    <x v="4"/>
    <s v="18-30"/>
    <x v="5"/>
    <x v="1"/>
  </r>
  <r>
    <x v="1"/>
    <x v="1"/>
    <s v="Fillbrook, Mr. Joseph Charles"/>
    <x v="1"/>
    <n v="18"/>
    <x v="0"/>
    <x v="0"/>
    <s v="C.A. 15185"/>
    <x v="110"/>
    <m/>
    <x v="0"/>
    <m/>
    <m/>
    <s v="Cornwall / Houghton, MI"/>
    <n v="5"/>
    <n v="1"/>
    <n v="5"/>
    <x v="1"/>
    <s v="Train"/>
    <s v="Validate"/>
    <x v="8"/>
    <s v="18-30"/>
    <x v="5"/>
    <x v="6"/>
  </r>
  <r>
    <x v="1"/>
    <x v="1"/>
    <s v="Fox, Mr. Stanley Hubert"/>
    <x v="1"/>
    <n v="36"/>
    <x v="0"/>
    <x v="0"/>
    <s v="229236"/>
    <x v="108"/>
    <m/>
    <x v="0"/>
    <m/>
    <n v="236"/>
    <s v="Rochester, NY"/>
    <n v="2"/>
    <n v="5"/>
    <n v="1"/>
    <x v="0"/>
    <s v="Validate"/>
    <s v="Train"/>
    <x v="2"/>
    <s v="31-40"/>
    <x v="5"/>
    <x v="6"/>
  </r>
  <r>
    <x v="1"/>
    <x v="1"/>
    <s v="Frost, Mr. Anthony Wood &quot;Archie&quot;"/>
    <x v="1"/>
    <m/>
    <x v="0"/>
    <x v="0"/>
    <s v="239854"/>
    <x v="4"/>
    <m/>
    <x v="0"/>
    <m/>
    <m/>
    <s v="Belfast"/>
    <n v="5"/>
    <n v="3"/>
    <n v="3"/>
    <x v="1"/>
    <s v="Train"/>
    <s v="Train"/>
    <x v="4"/>
    <s v="0-17"/>
    <x v="5"/>
    <x v="3"/>
  </r>
  <r>
    <x v="1"/>
    <x v="1"/>
    <s v="Funk, Miss. Annie Clemmer"/>
    <x v="0"/>
    <n v="38"/>
    <x v="0"/>
    <x v="0"/>
    <s v="237671"/>
    <x v="108"/>
    <m/>
    <x v="0"/>
    <m/>
    <m/>
    <s v="Janjgir, India / Pennsylvania"/>
    <n v="1"/>
    <n v="5"/>
    <n v="2"/>
    <x v="0"/>
    <s v="Validate"/>
    <s v="Train"/>
    <x v="4"/>
    <s v="31-40"/>
    <x v="5"/>
    <x v="6"/>
  </r>
  <r>
    <x v="1"/>
    <x v="1"/>
    <s v="Fynney, Mr. Joseph J"/>
    <x v="1"/>
    <n v="35"/>
    <x v="0"/>
    <x v="0"/>
    <s v="239865"/>
    <x v="17"/>
    <m/>
    <x v="0"/>
    <m/>
    <n v="322"/>
    <s v="Liverpool / Montreal, PQ"/>
    <n v="5"/>
    <n v="2"/>
    <n v="4"/>
    <x v="1"/>
    <s v="Train"/>
    <s v="Test"/>
    <x v="5"/>
    <s v="31-40"/>
    <x v="5"/>
    <x v="1"/>
  </r>
  <r>
    <x v="1"/>
    <x v="1"/>
    <s v="Gale, Mr. Harry"/>
    <x v="1"/>
    <n v="38"/>
    <x v="1"/>
    <x v="0"/>
    <s v="28664"/>
    <x v="114"/>
    <m/>
    <x v="0"/>
    <m/>
    <m/>
    <s v="Cornwall / Clear Creek, CO"/>
    <n v="5"/>
    <n v="1"/>
    <n v="4"/>
    <x v="1"/>
    <s v="Train"/>
    <s v="Test"/>
    <x v="16"/>
    <s v="31-40"/>
    <x v="5"/>
    <x v="1"/>
  </r>
  <r>
    <x v="1"/>
    <x v="1"/>
    <s v="Gale, Mr. Shadrach"/>
    <x v="1"/>
    <n v="34"/>
    <x v="1"/>
    <x v="0"/>
    <s v="28664"/>
    <x v="114"/>
    <m/>
    <x v="0"/>
    <m/>
    <m/>
    <s v="Cornwall / Clear Creek, CO"/>
    <n v="1"/>
    <n v="2"/>
    <n v="2"/>
    <x v="0"/>
    <s v="Train"/>
    <s v="Train"/>
    <x v="16"/>
    <s v="31-40"/>
    <x v="5"/>
    <x v="1"/>
  </r>
  <r>
    <x v="1"/>
    <x v="0"/>
    <s v="Garside, Miss. Ethel"/>
    <x v="0"/>
    <n v="34"/>
    <x v="0"/>
    <x v="0"/>
    <s v="243880"/>
    <x v="108"/>
    <m/>
    <x v="0"/>
    <s v="12"/>
    <m/>
    <s v="Brooklyn, NY"/>
    <n v="1"/>
    <n v="3"/>
    <n v="5"/>
    <x v="0"/>
    <s v="Train"/>
    <s v="Validate"/>
    <x v="2"/>
    <s v="31-40"/>
    <x v="5"/>
    <x v="6"/>
  </r>
  <r>
    <x v="1"/>
    <x v="1"/>
    <s v="Gaskell, Mr. Alfred"/>
    <x v="1"/>
    <n v="16"/>
    <x v="0"/>
    <x v="0"/>
    <s v="239865"/>
    <x v="17"/>
    <m/>
    <x v="0"/>
    <m/>
    <m/>
    <s v="Liverpool / Montreal, PQ"/>
    <n v="5"/>
    <n v="4"/>
    <n v="4"/>
    <x v="1"/>
    <s v="Test"/>
    <s v="Test"/>
    <x v="5"/>
    <s v="0-17"/>
    <x v="5"/>
    <x v="1"/>
  </r>
  <r>
    <x v="1"/>
    <x v="1"/>
    <s v="Gavey, Mr. Lawrence"/>
    <x v="1"/>
    <n v="26"/>
    <x v="0"/>
    <x v="0"/>
    <s v="31028"/>
    <x v="110"/>
    <m/>
    <x v="0"/>
    <m/>
    <m/>
    <s v="Guernsey / Elizabeth, NJ"/>
    <n v="5"/>
    <n v="2"/>
    <n v="5"/>
    <x v="1"/>
    <s v="Train"/>
    <s v="Validate"/>
    <x v="10"/>
    <s v="18-30"/>
    <x v="5"/>
    <x v="6"/>
  </r>
  <r>
    <x v="1"/>
    <x v="1"/>
    <s v="Gilbert, Mr. William"/>
    <x v="1"/>
    <n v="47"/>
    <x v="0"/>
    <x v="0"/>
    <s v="C.A. 30769"/>
    <x v="110"/>
    <m/>
    <x v="0"/>
    <m/>
    <m/>
    <s v="Cornwall"/>
    <n v="1"/>
    <n v="5"/>
    <n v="5"/>
    <x v="0"/>
    <s v="Validate"/>
    <s v="Validate"/>
    <x v="4"/>
    <s v="41-50"/>
    <x v="5"/>
    <x v="6"/>
  </r>
  <r>
    <x v="1"/>
    <x v="1"/>
    <s v="Giles, Mr. Edgar"/>
    <x v="1"/>
    <n v="21"/>
    <x v="1"/>
    <x v="0"/>
    <s v="28133"/>
    <x v="109"/>
    <m/>
    <x v="0"/>
    <m/>
    <m/>
    <s v="Cornwall / Camden, NJ"/>
    <n v="1"/>
    <n v="5"/>
    <n v="1"/>
    <x v="0"/>
    <s v="Validate"/>
    <s v="Train"/>
    <x v="10"/>
    <s v="18-30"/>
    <x v="5"/>
    <x v="6"/>
  </r>
  <r>
    <x v="1"/>
    <x v="1"/>
    <s v="Giles, Mr. Frederick Edward"/>
    <x v="1"/>
    <n v="21"/>
    <x v="1"/>
    <x v="0"/>
    <s v="28134"/>
    <x v="109"/>
    <m/>
    <x v="0"/>
    <m/>
    <m/>
    <s v="Cornwall / Camden, NJ"/>
    <n v="4"/>
    <n v="3"/>
    <n v="4"/>
    <x v="2"/>
    <s v="Train"/>
    <s v="Test"/>
    <x v="10"/>
    <s v="18-30"/>
    <x v="5"/>
    <x v="6"/>
  </r>
  <r>
    <x v="1"/>
    <x v="1"/>
    <s v="Giles, Mr. Ralph"/>
    <x v="1"/>
    <n v="24"/>
    <x v="0"/>
    <x v="0"/>
    <s v="248726"/>
    <x v="115"/>
    <m/>
    <x v="0"/>
    <m/>
    <n v="297"/>
    <s v="West Kensington, London"/>
    <n v="2"/>
    <n v="4"/>
    <n v="4"/>
    <x v="0"/>
    <s v="Test"/>
    <s v="Test"/>
    <x v="4"/>
    <s v="18-30"/>
    <x v="5"/>
    <x v="6"/>
  </r>
  <r>
    <x v="1"/>
    <x v="1"/>
    <s v="Gill, Mr. John William"/>
    <x v="1"/>
    <n v="24"/>
    <x v="0"/>
    <x v="0"/>
    <s v="233866"/>
    <x v="108"/>
    <m/>
    <x v="0"/>
    <m/>
    <n v="155"/>
    <s v="Clevedon, England"/>
    <n v="2"/>
    <n v="3"/>
    <n v="2"/>
    <x v="0"/>
    <s v="Train"/>
    <s v="Train"/>
    <x v="4"/>
    <s v="18-30"/>
    <x v="5"/>
    <x v="6"/>
  </r>
  <r>
    <x v="1"/>
    <x v="1"/>
    <s v="Gillespie, Mr. William Henry"/>
    <x v="1"/>
    <n v="34"/>
    <x v="0"/>
    <x v="0"/>
    <s v="12233"/>
    <x v="108"/>
    <m/>
    <x v="0"/>
    <m/>
    <m/>
    <s v="Vancouver, BC"/>
    <n v="3"/>
    <n v="3"/>
    <n v="1"/>
    <x v="0"/>
    <s v="Train"/>
    <s v="Train"/>
    <x v="19"/>
    <s v="31-40"/>
    <x v="5"/>
    <x v="6"/>
  </r>
  <r>
    <x v="1"/>
    <x v="1"/>
    <s v="Givard, Mr. Hans Kristensen"/>
    <x v="1"/>
    <n v="30"/>
    <x v="0"/>
    <x v="0"/>
    <s v="250646"/>
    <x v="108"/>
    <m/>
    <x v="0"/>
    <m/>
    <n v="305"/>
    <m/>
    <n v="3"/>
    <n v="4"/>
    <n v="1"/>
    <x v="0"/>
    <s v="Test"/>
    <s v="Train"/>
    <x v="4"/>
    <s v="18-30"/>
    <x v="5"/>
    <x v="6"/>
  </r>
  <r>
    <x v="1"/>
    <x v="1"/>
    <s v="Greenberg, Mr. Samuel"/>
    <x v="1"/>
    <n v="52"/>
    <x v="0"/>
    <x v="0"/>
    <s v="250647"/>
    <x v="108"/>
    <m/>
    <x v="0"/>
    <m/>
    <n v="19"/>
    <s v="Bronx, NY"/>
    <n v="5"/>
    <n v="2"/>
    <n v="3"/>
    <x v="1"/>
    <s v="Train"/>
    <s v="Train"/>
    <x v="2"/>
    <s v="51-60"/>
    <x v="5"/>
    <x v="6"/>
  </r>
  <r>
    <x v="1"/>
    <x v="1"/>
    <s v="Hale, Mr. Reginald"/>
    <x v="1"/>
    <n v="30"/>
    <x v="0"/>
    <x v="0"/>
    <s v="250653"/>
    <x v="108"/>
    <m/>
    <x v="0"/>
    <m/>
    <n v="75"/>
    <s v="Auburn, NY"/>
    <n v="2"/>
    <n v="3"/>
    <n v="3"/>
    <x v="0"/>
    <s v="Train"/>
    <s v="Train"/>
    <x v="2"/>
    <s v="18-30"/>
    <x v="5"/>
    <x v="6"/>
  </r>
  <r>
    <x v="1"/>
    <x v="0"/>
    <s v="Hamalainen, Master. Viljo"/>
    <x v="1"/>
    <n v="0.66669999999999996"/>
    <x v="1"/>
    <x v="2"/>
    <s v="250649"/>
    <x v="123"/>
    <m/>
    <x v="0"/>
    <s v="4"/>
    <m/>
    <s v="Detroit, MI"/>
    <n v="4"/>
    <n v="1"/>
    <n v="1"/>
    <x v="2"/>
    <s v="Train"/>
    <s v="Train"/>
    <x v="8"/>
    <s v="0-17"/>
    <x v="5"/>
    <x v="6"/>
  </r>
  <r>
    <x v="1"/>
    <x v="0"/>
    <s v="Hamalainen, Mrs. William (Anna)"/>
    <x v="0"/>
    <n v="24"/>
    <x v="0"/>
    <x v="1"/>
    <s v="250649"/>
    <x v="123"/>
    <m/>
    <x v="0"/>
    <s v="4"/>
    <m/>
    <s v="Detroit, MI"/>
    <n v="2"/>
    <n v="5"/>
    <n v="3"/>
    <x v="0"/>
    <s v="Validate"/>
    <s v="Train"/>
    <x v="8"/>
    <s v="18-30"/>
    <x v="5"/>
    <x v="6"/>
  </r>
  <r>
    <x v="1"/>
    <x v="1"/>
    <s v="Harbeck, Mr. William H"/>
    <x v="1"/>
    <n v="44"/>
    <x v="0"/>
    <x v="0"/>
    <s v="248746"/>
    <x v="108"/>
    <m/>
    <x v="0"/>
    <m/>
    <n v="35"/>
    <s v="Seattle, WA / Toledo, OH"/>
    <n v="5"/>
    <n v="4"/>
    <n v="5"/>
    <x v="1"/>
    <s v="Test"/>
    <s v="Validate"/>
    <x v="11"/>
    <s v="41-50"/>
    <x v="5"/>
    <x v="6"/>
  </r>
  <r>
    <x v="1"/>
    <x v="0"/>
    <s v="Harper, Miss. Annie Jessie &quot;Nina&quot;"/>
    <x v="0"/>
    <n v="6"/>
    <x v="0"/>
    <x v="2"/>
    <s v="248727"/>
    <x v="124"/>
    <m/>
    <x v="0"/>
    <s v="11"/>
    <m/>
    <s v="Denmark Hill, Surrey / Chicago"/>
    <n v="4"/>
    <n v="5"/>
    <n v="5"/>
    <x v="2"/>
    <s v="Validate"/>
    <s v="Validate"/>
    <x v="4"/>
    <s v="0-17"/>
    <x v="5"/>
    <x v="4"/>
  </r>
  <r>
    <x v="1"/>
    <x v="1"/>
    <s v="Harper, Rev. John"/>
    <x v="1"/>
    <n v="28"/>
    <x v="0"/>
    <x v="2"/>
    <s v="248727"/>
    <x v="124"/>
    <m/>
    <x v="0"/>
    <m/>
    <m/>
    <s v="Denmark Hill, Surrey / Chicago"/>
    <n v="3"/>
    <n v="4"/>
    <n v="4"/>
    <x v="0"/>
    <s v="Test"/>
    <s v="Test"/>
    <x v="4"/>
    <s v="18-30"/>
    <x v="5"/>
    <x v="4"/>
  </r>
  <r>
    <x v="1"/>
    <x v="0"/>
    <s v="Harris, Mr. George"/>
    <x v="1"/>
    <n v="62"/>
    <x v="0"/>
    <x v="0"/>
    <s v="S.W./PP 752"/>
    <x v="110"/>
    <m/>
    <x v="0"/>
    <s v="15"/>
    <m/>
    <s v="London"/>
    <n v="4"/>
    <n v="1"/>
    <n v="2"/>
    <x v="2"/>
    <s v="Train"/>
    <s v="Train"/>
    <x v="4"/>
    <s v="61+"/>
    <x v="5"/>
    <x v="6"/>
  </r>
  <r>
    <x v="1"/>
    <x v="1"/>
    <s v="Harris, Mr. Walter"/>
    <x v="1"/>
    <n v="30"/>
    <x v="0"/>
    <x v="0"/>
    <s v="W/C 14208"/>
    <x v="110"/>
    <m/>
    <x v="0"/>
    <m/>
    <m/>
    <s v="Walthamstow, England"/>
    <n v="2"/>
    <n v="1"/>
    <n v="3"/>
    <x v="0"/>
    <s v="Train"/>
    <s v="Train"/>
    <x v="4"/>
    <s v="18-30"/>
    <x v="5"/>
    <x v="6"/>
  </r>
  <r>
    <x v="1"/>
    <x v="0"/>
    <s v="Hart, Miss. Eva Miriam"/>
    <x v="0"/>
    <n v="7"/>
    <x v="0"/>
    <x v="1"/>
    <s v="F.C.C. 13529"/>
    <x v="116"/>
    <m/>
    <x v="0"/>
    <s v="14"/>
    <m/>
    <s v="Ilford, Essex / Winnipeg, MB"/>
    <n v="5"/>
    <n v="3"/>
    <n v="2"/>
    <x v="1"/>
    <s v="Train"/>
    <s v="Train"/>
    <x v="12"/>
    <s v="0-17"/>
    <x v="5"/>
    <x v="1"/>
  </r>
  <r>
    <x v="1"/>
    <x v="1"/>
    <s v="Hart, Mr. Benjamin"/>
    <x v="1"/>
    <n v="43"/>
    <x v="1"/>
    <x v="2"/>
    <s v="F.C.C. 13529"/>
    <x v="116"/>
    <m/>
    <x v="0"/>
    <m/>
    <m/>
    <s v="Ilford, Essex / Winnipeg, MB"/>
    <n v="3"/>
    <n v="2"/>
    <n v="1"/>
    <x v="0"/>
    <s v="Train"/>
    <s v="Train"/>
    <x v="12"/>
    <s v="41-50"/>
    <x v="5"/>
    <x v="1"/>
  </r>
  <r>
    <x v="1"/>
    <x v="0"/>
    <s v="Hart, Mrs. Benjamin (Esther Ada Bloomfield)"/>
    <x v="0"/>
    <n v="45"/>
    <x v="1"/>
    <x v="2"/>
    <s v="F.C.C. 13529"/>
    <x v="116"/>
    <m/>
    <x v="0"/>
    <s v="14"/>
    <m/>
    <s v="Ilford, Essex / Winnipeg, MB"/>
    <n v="3"/>
    <n v="2"/>
    <n v="4"/>
    <x v="0"/>
    <s v="Train"/>
    <s v="Test"/>
    <x v="12"/>
    <s v="41-50"/>
    <x v="5"/>
    <x v="1"/>
  </r>
  <r>
    <x v="1"/>
    <x v="0"/>
    <s v="Herman, Miss. Alice"/>
    <x v="0"/>
    <n v="24"/>
    <x v="1"/>
    <x v="1"/>
    <s v="220845"/>
    <x v="125"/>
    <m/>
    <x v="0"/>
    <s v="9"/>
    <m/>
    <s v="Somerset / Bernardsville, NJ"/>
    <n v="5"/>
    <n v="2"/>
    <n v="4"/>
    <x v="1"/>
    <s v="Train"/>
    <s v="Test"/>
    <x v="10"/>
    <s v="18-30"/>
    <x v="5"/>
    <x v="2"/>
  </r>
  <r>
    <x v="1"/>
    <x v="0"/>
    <s v="Herman, Miss. Kate"/>
    <x v="0"/>
    <n v="24"/>
    <x v="1"/>
    <x v="1"/>
    <s v="220845"/>
    <x v="125"/>
    <m/>
    <x v="0"/>
    <s v="9"/>
    <m/>
    <s v="Somerset / Bernardsville, NJ"/>
    <n v="1"/>
    <n v="4"/>
    <n v="2"/>
    <x v="0"/>
    <s v="Test"/>
    <s v="Train"/>
    <x v="10"/>
    <s v="18-30"/>
    <x v="5"/>
    <x v="2"/>
  </r>
  <r>
    <x v="1"/>
    <x v="1"/>
    <s v="Herman, Mr. Samuel"/>
    <x v="1"/>
    <n v="49"/>
    <x v="1"/>
    <x v="1"/>
    <s v="220845"/>
    <x v="125"/>
    <m/>
    <x v="0"/>
    <m/>
    <m/>
    <s v="Somerset / Bernardsville, NJ"/>
    <n v="1"/>
    <n v="2"/>
    <n v="3"/>
    <x v="0"/>
    <s v="Train"/>
    <s v="Train"/>
    <x v="10"/>
    <s v="41-50"/>
    <x v="5"/>
    <x v="2"/>
  </r>
  <r>
    <x v="1"/>
    <x v="0"/>
    <s v="Herman, Mrs. Samuel (Jane Laver)"/>
    <x v="0"/>
    <n v="48"/>
    <x v="1"/>
    <x v="1"/>
    <s v="220845"/>
    <x v="125"/>
    <m/>
    <x v="0"/>
    <s v="9"/>
    <m/>
    <s v="Somerset / Bernardsville, NJ"/>
    <n v="5"/>
    <n v="3"/>
    <n v="2"/>
    <x v="1"/>
    <s v="Train"/>
    <s v="Train"/>
    <x v="10"/>
    <s v="41-50"/>
    <x v="5"/>
    <x v="2"/>
  </r>
  <r>
    <x v="1"/>
    <x v="0"/>
    <s v="Hewlett, Mrs. (Mary D Kingcome) "/>
    <x v="0"/>
    <n v="55"/>
    <x v="0"/>
    <x v="0"/>
    <s v="248706"/>
    <x v="126"/>
    <m/>
    <x v="0"/>
    <s v="13"/>
    <m/>
    <s v="India / Rapid City, SD"/>
    <n v="3"/>
    <n v="2"/>
    <n v="2"/>
    <x v="0"/>
    <s v="Train"/>
    <s v="Train"/>
    <x v="36"/>
    <s v="51-60"/>
    <x v="5"/>
    <x v="6"/>
  </r>
  <r>
    <x v="1"/>
    <x v="1"/>
    <s v="Hickman, Mr. Leonard Mark"/>
    <x v="1"/>
    <n v="24"/>
    <x v="2"/>
    <x v="0"/>
    <s v="S.O.C. 14879"/>
    <x v="118"/>
    <m/>
    <x v="0"/>
    <m/>
    <m/>
    <s v="West Hampstead, London / Neepawa, MB"/>
    <n v="3"/>
    <n v="2"/>
    <n v="1"/>
    <x v="0"/>
    <s v="Train"/>
    <s v="Train"/>
    <x v="12"/>
    <s v="18-30"/>
    <x v="5"/>
    <x v="2"/>
  </r>
  <r>
    <x v="1"/>
    <x v="1"/>
    <s v="Hickman, Mr. Lewis"/>
    <x v="1"/>
    <n v="32"/>
    <x v="2"/>
    <x v="0"/>
    <s v="S.O.C. 14879"/>
    <x v="118"/>
    <m/>
    <x v="0"/>
    <m/>
    <n v="256"/>
    <s v="West Hampstead, London / Neepawa, MB"/>
    <n v="5"/>
    <n v="3"/>
    <n v="2"/>
    <x v="1"/>
    <s v="Train"/>
    <s v="Train"/>
    <x v="12"/>
    <s v="31-40"/>
    <x v="5"/>
    <x v="2"/>
  </r>
  <r>
    <x v="1"/>
    <x v="1"/>
    <s v="Hickman, Mr. Stanley George"/>
    <x v="1"/>
    <n v="21"/>
    <x v="2"/>
    <x v="0"/>
    <s v="S.O.C. 14879"/>
    <x v="118"/>
    <m/>
    <x v="0"/>
    <m/>
    <m/>
    <s v="West Hampstead, London / Neepawa, MB"/>
    <n v="1"/>
    <n v="1"/>
    <n v="2"/>
    <x v="0"/>
    <s v="Train"/>
    <s v="Train"/>
    <x v="12"/>
    <s v="18-30"/>
    <x v="5"/>
    <x v="2"/>
  </r>
  <r>
    <x v="1"/>
    <x v="1"/>
    <s v="Hiltunen, Miss. Marta"/>
    <x v="0"/>
    <n v="18"/>
    <x v="1"/>
    <x v="2"/>
    <s v="250650"/>
    <x v="108"/>
    <m/>
    <x v="0"/>
    <m/>
    <m/>
    <s v="Kontiolahti, Finland / Detroit, MI"/>
    <n v="2"/>
    <n v="1"/>
    <n v="2"/>
    <x v="0"/>
    <s v="Train"/>
    <s v="Train"/>
    <x v="8"/>
    <s v="18-30"/>
    <x v="5"/>
    <x v="6"/>
  </r>
  <r>
    <x v="1"/>
    <x v="0"/>
    <s v="Hocking, Miss. Ellen &quot;Nellie&quot;"/>
    <x v="0"/>
    <n v="20"/>
    <x v="2"/>
    <x v="2"/>
    <s v="29105"/>
    <x v="120"/>
    <m/>
    <x v="0"/>
    <s v="4"/>
    <m/>
    <s v="Cornwall / Akron, OH"/>
    <n v="2"/>
    <n v="1"/>
    <n v="1"/>
    <x v="0"/>
    <s v="Train"/>
    <s v="Train"/>
    <x v="11"/>
    <s v="18-30"/>
    <x v="5"/>
    <x v="1"/>
  </r>
  <r>
    <x v="1"/>
    <x v="1"/>
    <s v="Hocking, Mr. Richard George"/>
    <x v="1"/>
    <n v="23"/>
    <x v="2"/>
    <x v="2"/>
    <s v="29104"/>
    <x v="109"/>
    <m/>
    <x v="0"/>
    <m/>
    <m/>
    <s v="Cornwall / Akron, OH"/>
    <n v="2"/>
    <n v="2"/>
    <n v="4"/>
    <x v="0"/>
    <s v="Train"/>
    <s v="Test"/>
    <x v="11"/>
    <s v="18-30"/>
    <x v="5"/>
    <x v="6"/>
  </r>
  <r>
    <x v="1"/>
    <x v="1"/>
    <s v="Hocking, Mr. Samuel James Metcalfe"/>
    <x v="1"/>
    <n v="36"/>
    <x v="0"/>
    <x v="0"/>
    <s v="242963"/>
    <x v="108"/>
    <m/>
    <x v="0"/>
    <m/>
    <m/>
    <s v="Devonport, England"/>
    <n v="3"/>
    <n v="3"/>
    <n v="5"/>
    <x v="0"/>
    <s v="Train"/>
    <s v="Validate"/>
    <x v="4"/>
    <s v="31-40"/>
    <x v="5"/>
    <x v="6"/>
  </r>
  <r>
    <x v="1"/>
    <x v="0"/>
    <s v="Hocking, Mrs. Elizabeth (Eliza Needs)"/>
    <x v="0"/>
    <n v="54"/>
    <x v="1"/>
    <x v="4"/>
    <s v="29105"/>
    <x v="120"/>
    <m/>
    <x v="0"/>
    <s v="4"/>
    <m/>
    <s v="Cornwall / Akron, OH"/>
    <n v="5"/>
    <n v="5"/>
    <n v="1"/>
    <x v="1"/>
    <s v="Validate"/>
    <s v="Train"/>
    <x v="11"/>
    <s v="51-60"/>
    <x v="5"/>
    <x v="1"/>
  </r>
  <r>
    <x v="1"/>
    <x v="1"/>
    <s v="Hodges, Mr. Henry Price"/>
    <x v="1"/>
    <n v="50"/>
    <x v="0"/>
    <x v="0"/>
    <s v="250643"/>
    <x v="108"/>
    <m/>
    <x v="0"/>
    <m/>
    <n v="149"/>
    <s v="Southampton"/>
    <n v="5"/>
    <n v="1"/>
    <n v="5"/>
    <x v="1"/>
    <s v="Train"/>
    <s v="Validate"/>
    <x v="4"/>
    <s v="41-50"/>
    <x v="5"/>
    <x v="6"/>
  </r>
  <r>
    <x v="1"/>
    <x v="1"/>
    <s v="Hold, Mr. Stephen"/>
    <x v="1"/>
    <n v="44"/>
    <x v="1"/>
    <x v="0"/>
    <s v="26707"/>
    <x v="17"/>
    <m/>
    <x v="0"/>
    <m/>
    <m/>
    <s v="England / Sacramento, CA"/>
    <n v="4"/>
    <n v="2"/>
    <n v="3"/>
    <x v="2"/>
    <s v="Train"/>
    <s v="Train"/>
    <x v="7"/>
    <s v="41-50"/>
    <x v="5"/>
    <x v="1"/>
  </r>
  <r>
    <x v="1"/>
    <x v="0"/>
    <s v="Hold, Mrs. Stephen (Annie Margaret Hill)"/>
    <x v="0"/>
    <n v="29"/>
    <x v="1"/>
    <x v="0"/>
    <s v="26707"/>
    <x v="17"/>
    <m/>
    <x v="0"/>
    <s v="10"/>
    <m/>
    <s v="England / Sacramento, CA"/>
    <n v="1"/>
    <n v="5"/>
    <n v="3"/>
    <x v="0"/>
    <s v="Validate"/>
    <s v="Train"/>
    <x v="7"/>
    <s v="18-30"/>
    <x v="5"/>
    <x v="1"/>
  </r>
  <r>
    <x v="1"/>
    <x v="1"/>
    <s v="Hood, Mr. Ambrose Jr"/>
    <x v="1"/>
    <n v="21"/>
    <x v="0"/>
    <x v="0"/>
    <s v="S.O.C. 14879"/>
    <x v="118"/>
    <m/>
    <x v="0"/>
    <m/>
    <m/>
    <s v="New Forest, England"/>
    <n v="2"/>
    <n v="2"/>
    <n v="5"/>
    <x v="0"/>
    <s v="Train"/>
    <s v="Validate"/>
    <x v="4"/>
    <s v="18-30"/>
    <x v="5"/>
    <x v="2"/>
  </r>
  <r>
    <x v="1"/>
    <x v="0"/>
    <s v="Hosono, Mr. Masabumi"/>
    <x v="1"/>
    <n v="42"/>
    <x v="0"/>
    <x v="0"/>
    <s v="237798"/>
    <x v="108"/>
    <m/>
    <x v="0"/>
    <s v="10"/>
    <m/>
    <s v="Tokyo, Japan"/>
    <n v="5"/>
    <n v="5"/>
    <n v="5"/>
    <x v="1"/>
    <s v="Validate"/>
    <s v="Validate"/>
    <x v="4"/>
    <s v="41-50"/>
    <x v="5"/>
    <x v="6"/>
  </r>
  <r>
    <x v="1"/>
    <x v="1"/>
    <s v="Howard, Mr. Benjamin"/>
    <x v="1"/>
    <n v="63"/>
    <x v="1"/>
    <x v="0"/>
    <s v="24065"/>
    <x v="17"/>
    <m/>
    <x v="0"/>
    <m/>
    <m/>
    <s v="Swindon, England"/>
    <n v="3"/>
    <n v="3"/>
    <n v="1"/>
    <x v="0"/>
    <s v="Train"/>
    <s v="Train"/>
    <x v="4"/>
    <s v="61+"/>
    <x v="5"/>
    <x v="1"/>
  </r>
  <r>
    <x v="1"/>
    <x v="1"/>
    <s v="Howard, Mrs. Benjamin (Ellen Truelove Arman)"/>
    <x v="0"/>
    <n v="60"/>
    <x v="1"/>
    <x v="0"/>
    <s v="24065"/>
    <x v="17"/>
    <m/>
    <x v="0"/>
    <m/>
    <m/>
    <s v="Swindon, England"/>
    <n v="4"/>
    <n v="4"/>
    <n v="1"/>
    <x v="2"/>
    <s v="Test"/>
    <s v="Train"/>
    <x v="4"/>
    <s v="51-60"/>
    <x v="5"/>
    <x v="1"/>
  </r>
  <r>
    <x v="1"/>
    <x v="1"/>
    <s v="Hunt, Mr. George Henry"/>
    <x v="1"/>
    <n v="33"/>
    <x v="0"/>
    <x v="0"/>
    <s v="SCO/W 1585"/>
    <x v="127"/>
    <m/>
    <x v="0"/>
    <m/>
    <m/>
    <s v="Philadelphia, PA"/>
    <n v="2"/>
    <n v="3"/>
    <n v="3"/>
    <x v="0"/>
    <s v="Train"/>
    <s v="Train"/>
    <x v="15"/>
    <s v="31-40"/>
    <x v="5"/>
    <x v="6"/>
  </r>
  <r>
    <x v="1"/>
    <x v="0"/>
    <s v="Ilett, Miss. Bertha"/>
    <x v="0"/>
    <n v="17"/>
    <x v="0"/>
    <x v="0"/>
    <s v="SO/C 14885"/>
    <x v="110"/>
    <m/>
    <x v="0"/>
    <m/>
    <m/>
    <s v="Guernsey"/>
    <n v="4"/>
    <n v="4"/>
    <n v="5"/>
    <x v="2"/>
    <s v="Test"/>
    <s v="Validate"/>
    <x v="4"/>
    <s v="0-17"/>
    <x v="5"/>
    <x v="6"/>
  </r>
  <r>
    <x v="1"/>
    <x v="1"/>
    <s v="Jacobsohn, Mr. Sidney Samuel"/>
    <x v="1"/>
    <n v="42"/>
    <x v="1"/>
    <x v="0"/>
    <s v="243847"/>
    <x v="128"/>
    <m/>
    <x v="0"/>
    <m/>
    <m/>
    <s v="London"/>
    <n v="5"/>
    <n v="3"/>
    <n v="4"/>
    <x v="1"/>
    <s v="Train"/>
    <s v="Test"/>
    <x v="4"/>
    <s v="41-50"/>
    <x v="5"/>
    <x v="1"/>
  </r>
  <r>
    <x v="1"/>
    <x v="0"/>
    <s v="Jacobsohn, Mrs. Sidney Samuel (Amy Frances Christy)"/>
    <x v="0"/>
    <n v="24"/>
    <x v="2"/>
    <x v="2"/>
    <s v="243847"/>
    <x v="128"/>
    <m/>
    <x v="0"/>
    <s v="12"/>
    <m/>
    <s v="London"/>
    <n v="2"/>
    <n v="4"/>
    <n v="1"/>
    <x v="0"/>
    <s v="Test"/>
    <s v="Train"/>
    <x v="4"/>
    <s v="18-30"/>
    <x v="5"/>
    <x v="1"/>
  </r>
  <r>
    <x v="1"/>
    <x v="1"/>
    <s v="Jarvis, Mr. John Denzil"/>
    <x v="1"/>
    <n v="47"/>
    <x v="0"/>
    <x v="0"/>
    <s v="237565"/>
    <x v="129"/>
    <m/>
    <x v="0"/>
    <m/>
    <m/>
    <s v="North Evington, England"/>
    <n v="5"/>
    <n v="2"/>
    <n v="5"/>
    <x v="1"/>
    <s v="Train"/>
    <s v="Validate"/>
    <x v="4"/>
    <s v="41-50"/>
    <x v="5"/>
    <x v="6"/>
  </r>
  <r>
    <x v="1"/>
    <x v="1"/>
    <s v="Jefferys, Mr. Clifford Thomas"/>
    <x v="1"/>
    <n v="24"/>
    <x v="2"/>
    <x v="0"/>
    <s v="C.A. 31029"/>
    <x v="119"/>
    <m/>
    <x v="0"/>
    <m/>
    <m/>
    <s v="Guernsey / Elizabeth, NJ"/>
    <n v="3"/>
    <n v="3"/>
    <n v="1"/>
    <x v="0"/>
    <s v="Train"/>
    <s v="Train"/>
    <x v="10"/>
    <s v="18-30"/>
    <x v="5"/>
    <x v="4"/>
  </r>
  <r>
    <x v="1"/>
    <x v="1"/>
    <s v="Jefferys, Mr. Ernest Wilfred"/>
    <x v="1"/>
    <n v="22"/>
    <x v="2"/>
    <x v="0"/>
    <s v="C.A. 31029"/>
    <x v="119"/>
    <m/>
    <x v="0"/>
    <m/>
    <m/>
    <s v="Guernsey / Elizabeth, NJ"/>
    <n v="3"/>
    <n v="3"/>
    <n v="3"/>
    <x v="0"/>
    <s v="Train"/>
    <s v="Train"/>
    <x v="10"/>
    <s v="18-30"/>
    <x v="5"/>
    <x v="4"/>
  </r>
  <r>
    <x v="1"/>
    <x v="1"/>
    <s v="Jenkin, Mr. Stephen Curnow"/>
    <x v="1"/>
    <n v="32"/>
    <x v="0"/>
    <x v="0"/>
    <s v="C.A. 33111"/>
    <x v="110"/>
    <m/>
    <x v="0"/>
    <m/>
    <m/>
    <s v="St Ives, Cornwall / Houghton, MI"/>
    <n v="1"/>
    <n v="1"/>
    <n v="4"/>
    <x v="0"/>
    <s v="Train"/>
    <s v="Test"/>
    <x v="8"/>
    <s v="31-40"/>
    <x v="5"/>
    <x v="6"/>
  </r>
  <r>
    <x v="1"/>
    <x v="0"/>
    <s v="Jerwan, Mrs. Amin S (Marie Marthe Thuillard)"/>
    <x v="0"/>
    <n v="23"/>
    <x v="0"/>
    <x v="0"/>
    <s v="SC/AH Basle 541"/>
    <x v="130"/>
    <s v="D"/>
    <x v="1"/>
    <s v="11"/>
    <m/>
    <s v="New York, NY"/>
    <n v="3"/>
    <n v="4"/>
    <n v="2"/>
    <x v="0"/>
    <s v="Test"/>
    <s v="Train"/>
    <x v="2"/>
    <s v="18-30"/>
    <x v="3"/>
    <x v="6"/>
  </r>
  <r>
    <x v="1"/>
    <x v="1"/>
    <s v="Kantor, Mr. Sinai"/>
    <x v="1"/>
    <n v="34"/>
    <x v="1"/>
    <x v="0"/>
    <s v="244367"/>
    <x v="17"/>
    <m/>
    <x v="0"/>
    <m/>
    <n v="283"/>
    <s v="Moscow / Bronx, NY"/>
    <n v="4"/>
    <n v="3"/>
    <n v="5"/>
    <x v="2"/>
    <s v="Train"/>
    <s v="Validate"/>
    <x v="2"/>
    <s v="31-40"/>
    <x v="5"/>
    <x v="1"/>
  </r>
  <r>
    <x v="1"/>
    <x v="0"/>
    <s v="Kantor, Mrs. Sinai (Miriam Sternin)"/>
    <x v="0"/>
    <n v="24"/>
    <x v="1"/>
    <x v="0"/>
    <s v="244367"/>
    <x v="17"/>
    <m/>
    <x v="0"/>
    <s v="12"/>
    <m/>
    <s v="Moscow / Bronx, NY"/>
    <n v="3"/>
    <n v="5"/>
    <n v="2"/>
    <x v="0"/>
    <s v="Validate"/>
    <s v="Train"/>
    <x v="2"/>
    <s v="18-30"/>
    <x v="5"/>
    <x v="1"/>
  </r>
  <r>
    <x v="1"/>
    <x v="1"/>
    <s v="Karnes, Mrs. J Frank (Claire Bennett)"/>
    <x v="0"/>
    <n v="22"/>
    <x v="0"/>
    <x v="0"/>
    <s v="F.C.C. 13534"/>
    <x v="114"/>
    <m/>
    <x v="0"/>
    <m/>
    <m/>
    <s v="India / Pittsburgh, PA"/>
    <n v="2"/>
    <n v="4"/>
    <n v="1"/>
    <x v="0"/>
    <s v="Test"/>
    <s v="Train"/>
    <x v="15"/>
    <s v="18-30"/>
    <x v="5"/>
    <x v="1"/>
  </r>
  <r>
    <x v="1"/>
    <x v="0"/>
    <s v="Keane, Miss. Nora A"/>
    <x v="0"/>
    <m/>
    <x v="0"/>
    <x v="0"/>
    <s v="226593"/>
    <x v="131"/>
    <s v="E101"/>
    <x v="3"/>
    <s v="10"/>
    <m/>
    <s v="Harrisburg, PA"/>
    <n v="3"/>
    <n v="1"/>
    <n v="5"/>
    <x v="0"/>
    <s v="Train"/>
    <s v="Validate"/>
    <x v="15"/>
    <s v="0-17"/>
    <x v="2"/>
    <x v="6"/>
  </r>
  <r>
    <x v="1"/>
    <x v="1"/>
    <s v="Keane, Mr. Daniel"/>
    <x v="1"/>
    <n v="35"/>
    <x v="0"/>
    <x v="0"/>
    <s v="233734"/>
    <x v="131"/>
    <m/>
    <x v="3"/>
    <m/>
    <m/>
    <m/>
    <n v="5"/>
    <n v="1"/>
    <n v="2"/>
    <x v="1"/>
    <s v="Train"/>
    <s v="Train"/>
    <x v="4"/>
    <s v="31-40"/>
    <x v="5"/>
    <x v="6"/>
  </r>
  <r>
    <x v="1"/>
    <x v="0"/>
    <s v="Kelly, Mrs. Florence &quot;Fannie&quot;"/>
    <x v="0"/>
    <n v="45"/>
    <x v="0"/>
    <x v="0"/>
    <s v="223596"/>
    <x v="115"/>
    <m/>
    <x v="0"/>
    <s v="9"/>
    <m/>
    <s v="London / New York, NY"/>
    <n v="4"/>
    <n v="3"/>
    <n v="2"/>
    <x v="2"/>
    <s v="Train"/>
    <s v="Train"/>
    <x v="2"/>
    <s v="41-50"/>
    <x v="5"/>
    <x v="6"/>
  </r>
  <r>
    <x v="1"/>
    <x v="1"/>
    <s v="Kirkland, Rev. Charles Leonard"/>
    <x v="1"/>
    <n v="57"/>
    <x v="0"/>
    <x v="0"/>
    <s v="219533"/>
    <x v="131"/>
    <m/>
    <x v="3"/>
    <m/>
    <m/>
    <s v="Glasgow / Bangor, ME"/>
    <n v="5"/>
    <n v="1"/>
    <n v="4"/>
    <x v="1"/>
    <s v="Train"/>
    <s v="Test"/>
    <x v="30"/>
    <s v="51-60"/>
    <x v="5"/>
    <x v="6"/>
  </r>
  <r>
    <x v="1"/>
    <x v="1"/>
    <s v="Knight, Mr. Robert J"/>
    <x v="1"/>
    <m/>
    <x v="0"/>
    <x v="0"/>
    <s v="239855"/>
    <x v="4"/>
    <m/>
    <x v="0"/>
    <m/>
    <m/>
    <s v="Belfast"/>
    <n v="1"/>
    <n v="4"/>
    <n v="4"/>
    <x v="0"/>
    <s v="Test"/>
    <s v="Test"/>
    <x v="4"/>
    <s v="0-17"/>
    <x v="5"/>
    <x v="3"/>
  </r>
  <r>
    <x v="1"/>
    <x v="1"/>
    <s v="Kvillner, Mr. Johan Henrik Johannesson"/>
    <x v="1"/>
    <n v="31"/>
    <x v="0"/>
    <x v="0"/>
    <s v="C.A. 18723"/>
    <x v="110"/>
    <m/>
    <x v="0"/>
    <m/>
    <n v="165"/>
    <s v="Sweden / Arlington, NJ"/>
    <n v="3"/>
    <n v="3"/>
    <n v="3"/>
    <x v="0"/>
    <s v="Train"/>
    <s v="Train"/>
    <x v="10"/>
    <s v="31-40"/>
    <x v="5"/>
    <x v="6"/>
  </r>
  <r>
    <x v="1"/>
    <x v="1"/>
    <s v="Lahtinen, Mrs. William (Anna Sylfven)"/>
    <x v="0"/>
    <n v="26"/>
    <x v="1"/>
    <x v="2"/>
    <s v="250651"/>
    <x v="17"/>
    <m/>
    <x v="0"/>
    <m/>
    <m/>
    <s v="Minneapolis, MN"/>
    <n v="5"/>
    <n v="4"/>
    <n v="3"/>
    <x v="1"/>
    <s v="Test"/>
    <s v="Train"/>
    <x v="6"/>
    <s v="18-30"/>
    <x v="5"/>
    <x v="1"/>
  </r>
  <r>
    <x v="1"/>
    <x v="1"/>
    <s v="Lahtinen, Rev. William"/>
    <x v="1"/>
    <n v="30"/>
    <x v="1"/>
    <x v="2"/>
    <s v="250651"/>
    <x v="17"/>
    <m/>
    <x v="0"/>
    <m/>
    <m/>
    <s v="Minneapolis, MN"/>
    <n v="1"/>
    <n v="2"/>
    <n v="3"/>
    <x v="0"/>
    <s v="Train"/>
    <s v="Train"/>
    <x v="6"/>
    <s v="18-30"/>
    <x v="5"/>
    <x v="1"/>
  </r>
  <r>
    <x v="1"/>
    <x v="1"/>
    <s v="Lamb, Mr. John Joseph"/>
    <x v="1"/>
    <m/>
    <x v="0"/>
    <x v="0"/>
    <s v="240261"/>
    <x v="132"/>
    <m/>
    <x v="3"/>
    <m/>
    <m/>
    <m/>
    <n v="2"/>
    <n v="2"/>
    <n v="4"/>
    <x v="0"/>
    <s v="Train"/>
    <s v="Test"/>
    <x v="4"/>
    <s v="0-17"/>
    <x v="5"/>
    <x v="6"/>
  </r>
  <r>
    <x v="1"/>
    <x v="0"/>
    <s v="Laroche, Miss. Louise"/>
    <x v="0"/>
    <n v="1"/>
    <x v="1"/>
    <x v="1"/>
    <s v="SC/Paris 2123"/>
    <x v="133"/>
    <m/>
    <x v="1"/>
    <s v="14"/>
    <m/>
    <s v="Paris / Haiti"/>
    <n v="1"/>
    <n v="4"/>
    <n v="1"/>
    <x v="0"/>
    <s v="Test"/>
    <s v="Train"/>
    <x v="4"/>
    <s v="0-17"/>
    <x v="5"/>
    <x v="2"/>
  </r>
  <r>
    <x v="1"/>
    <x v="0"/>
    <s v="Laroche, Miss. Simonne Marie Anne Andree"/>
    <x v="0"/>
    <n v="3"/>
    <x v="1"/>
    <x v="1"/>
    <s v="SC/Paris 2123"/>
    <x v="133"/>
    <m/>
    <x v="1"/>
    <s v="14"/>
    <m/>
    <s v="Paris / Haiti"/>
    <n v="3"/>
    <n v="2"/>
    <n v="1"/>
    <x v="0"/>
    <s v="Train"/>
    <s v="Train"/>
    <x v="4"/>
    <s v="0-17"/>
    <x v="5"/>
    <x v="2"/>
  </r>
  <r>
    <x v="1"/>
    <x v="1"/>
    <s v="Laroche, Mr. Joseph Philippe Lemercier"/>
    <x v="1"/>
    <n v="25"/>
    <x v="1"/>
    <x v="1"/>
    <s v="SC/Paris 2123"/>
    <x v="133"/>
    <m/>
    <x v="1"/>
    <m/>
    <m/>
    <s v="Paris / Haiti"/>
    <n v="5"/>
    <n v="2"/>
    <n v="2"/>
    <x v="1"/>
    <s v="Train"/>
    <s v="Train"/>
    <x v="4"/>
    <s v="18-30"/>
    <x v="5"/>
    <x v="2"/>
  </r>
  <r>
    <x v="1"/>
    <x v="0"/>
    <s v="Laroche, Mrs. Joseph (Juliette Marie Louise Lafargue)"/>
    <x v="0"/>
    <n v="22"/>
    <x v="1"/>
    <x v="1"/>
    <s v="SC/Paris 2123"/>
    <x v="133"/>
    <m/>
    <x v="1"/>
    <s v="14"/>
    <m/>
    <s v="Paris / Haiti"/>
    <n v="1"/>
    <n v="3"/>
    <n v="1"/>
    <x v="0"/>
    <s v="Train"/>
    <s v="Train"/>
    <x v="4"/>
    <s v="18-30"/>
    <x v="5"/>
    <x v="2"/>
  </r>
  <r>
    <x v="1"/>
    <x v="0"/>
    <s v="Lehmann, Miss. Bertha"/>
    <x v="0"/>
    <n v="17"/>
    <x v="0"/>
    <x v="0"/>
    <s v="SC 1748"/>
    <x v="134"/>
    <m/>
    <x v="1"/>
    <s v="12"/>
    <m/>
    <s v="Berne, Switzerland / Central City, IA"/>
    <n v="1"/>
    <n v="3"/>
    <n v="2"/>
    <x v="0"/>
    <s v="Train"/>
    <s v="Train"/>
    <x v="23"/>
    <s v="0-17"/>
    <x v="5"/>
    <x v="6"/>
  </r>
  <r>
    <x v="1"/>
    <x v="0"/>
    <s v="Leitch, Miss. Jessie Wills"/>
    <x v="0"/>
    <m/>
    <x v="0"/>
    <x v="0"/>
    <s v="248727"/>
    <x v="124"/>
    <m/>
    <x v="0"/>
    <s v="11"/>
    <m/>
    <s v="London / Chicago, IL"/>
    <n v="1"/>
    <n v="5"/>
    <n v="3"/>
    <x v="0"/>
    <s v="Validate"/>
    <s v="Train"/>
    <x v="25"/>
    <s v="0-17"/>
    <x v="5"/>
    <x v="4"/>
  </r>
  <r>
    <x v="1"/>
    <x v="0"/>
    <s v="Lemore, Mrs. (Amelia Milley)"/>
    <x v="0"/>
    <n v="34"/>
    <x v="0"/>
    <x v="0"/>
    <s v="C.A. 34260"/>
    <x v="110"/>
    <s v="F33"/>
    <x v="0"/>
    <s v="14"/>
    <m/>
    <s v="Chicago, IL"/>
    <n v="3"/>
    <n v="1"/>
    <n v="3"/>
    <x v="0"/>
    <s v="Train"/>
    <s v="Train"/>
    <x v="25"/>
    <s v="31-40"/>
    <x v="7"/>
    <x v="6"/>
  </r>
  <r>
    <x v="1"/>
    <x v="1"/>
    <s v="Levy, Mr. Rene Jacques"/>
    <x v="1"/>
    <n v="36"/>
    <x v="0"/>
    <x v="0"/>
    <s v="SC/Paris 2163"/>
    <x v="135"/>
    <s v="D"/>
    <x v="1"/>
    <m/>
    <m/>
    <s v="Montreal, PQ"/>
    <n v="5"/>
    <n v="5"/>
    <n v="4"/>
    <x v="1"/>
    <s v="Validate"/>
    <s v="Test"/>
    <x v="5"/>
    <s v="31-40"/>
    <x v="3"/>
    <x v="6"/>
  </r>
  <r>
    <x v="1"/>
    <x v="1"/>
    <s v="Leyson, Mr. Robert William Norman"/>
    <x v="1"/>
    <n v="24"/>
    <x v="0"/>
    <x v="0"/>
    <s v="C.A. 29566"/>
    <x v="110"/>
    <m/>
    <x v="0"/>
    <m/>
    <n v="108"/>
    <m/>
    <n v="5"/>
    <n v="3"/>
    <n v="2"/>
    <x v="1"/>
    <s v="Train"/>
    <s v="Train"/>
    <x v="4"/>
    <s v="18-30"/>
    <x v="5"/>
    <x v="6"/>
  </r>
  <r>
    <x v="1"/>
    <x v="1"/>
    <s v="Lingane, Mr. John"/>
    <x v="1"/>
    <n v="61"/>
    <x v="0"/>
    <x v="0"/>
    <s v="235509"/>
    <x v="131"/>
    <m/>
    <x v="3"/>
    <m/>
    <m/>
    <m/>
    <n v="1"/>
    <n v="1"/>
    <n v="5"/>
    <x v="0"/>
    <s v="Train"/>
    <s v="Validate"/>
    <x v="4"/>
    <s v="61+"/>
    <x v="5"/>
    <x v="6"/>
  </r>
  <r>
    <x v="1"/>
    <x v="1"/>
    <s v="Louch, Mr. Charles Alexander"/>
    <x v="1"/>
    <n v="50"/>
    <x v="1"/>
    <x v="0"/>
    <s v="SC/AH 3085"/>
    <x v="17"/>
    <m/>
    <x v="0"/>
    <m/>
    <n v="121"/>
    <s v="Weston-Super-Mare, Somerset"/>
    <n v="3"/>
    <n v="2"/>
    <n v="5"/>
    <x v="0"/>
    <s v="Train"/>
    <s v="Validate"/>
    <x v="4"/>
    <s v="41-50"/>
    <x v="5"/>
    <x v="1"/>
  </r>
  <r>
    <x v="1"/>
    <x v="0"/>
    <s v="Louch, Mrs. Charles Alexander (Alice Adelaide Slow)"/>
    <x v="0"/>
    <n v="42"/>
    <x v="1"/>
    <x v="0"/>
    <s v="SC/AH 3085"/>
    <x v="17"/>
    <m/>
    <x v="0"/>
    <m/>
    <m/>
    <s v="Weston-Super-Mare, Somerset"/>
    <n v="1"/>
    <n v="5"/>
    <n v="3"/>
    <x v="0"/>
    <s v="Validate"/>
    <s v="Train"/>
    <x v="4"/>
    <s v="41-50"/>
    <x v="5"/>
    <x v="1"/>
  </r>
  <r>
    <x v="1"/>
    <x v="1"/>
    <s v="Mack, Mrs. (Mary)"/>
    <x v="0"/>
    <n v="57"/>
    <x v="0"/>
    <x v="0"/>
    <s v="S.O./P.P. 3"/>
    <x v="110"/>
    <s v="E77"/>
    <x v="0"/>
    <m/>
    <n v="52"/>
    <s v="Southampton / New York, NY"/>
    <n v="5"/>
    <n v="4"/>
    <n v="4"/>
    <x v="1"/>
    <s v="Test"/>
    <s v="Test"/>
    <x v="2"/>
    <s v="51-60"/>
    <x v="2"/>
    <x v="6"/>
  </r>
  <r>
    <x v="1"/>
    <x v="1"/>
    <s v="Malachard, Mr. Noel"/>
    <x v="1"/>
    <m/>
    <x v="0"/>
    <x v="0"/>
    <s v="237735"/>
    <x v="136"/>
    <s v="D"/>
    <x v="1"/>
    <m/>
    <m/>
    <s v="Paris"/>
    <n v="2"/>
    <n v="4"/>
    <n v="2"/>
    <x v="0"/>
    <s v="Test"/>
    <s v="Train"/>
    <x v="4"/>
    <s v="0-17"/>
    <x v="3"/>
    <x v="6"/>
  </r>
  <r>
    <x v="1"/>
    <x v="0"/>
    <s v="Mallet, Master. Andre"/>
    <x v="1"/>
    <n v="1"/>
    <x v="0"/>
    <x v="1"/>
    <s v="S.C./PARIS 2079"/>
    <x v="137"/>
    <m/>
    <x v="1"/>
    <s v="10"/>
    <m/>
    <s v="Paris / Montreal, PQ"/>
    <n v="1"/>
    <n v="2"/>
    <n v="4"/>
    <x v="0"/>
    <s v="Train"/>
    <s v="Test"/>
    <x v="5"/>
    <s v="0-17"/>
    <x v="5"/>
    <x v="4"/>
  </r>
  <r>
    <x v="1"/>
    <x v="1"/>
    <s v="Mallet, Mr. Albert"/>
    <x v="1"/>
    <n v="31"/>
    <x v="1"/>
    <x v="2"/>
    <s v="S.C./PARIS 2079"/>
    <x v="137"/>
    <m/>
    <x v="1"/>
    <m/>
    <m/>
    <s v="Paris / Montreal, PQ"/>
    <n v="2"/>
    <n v="5"/>
    <n v="4"/>
    <x v="0"/>
    <s v="Validate"/>
    <s v="Test"/>
    <x v="5"/>
    <s v="31-40"/>
    <x v="5"/>
    <x v="4"/>
  </r>
  <r>
    <x v="1"/>
    <x v="0"/>
    <s v="Mallet, Mrs. Albert (Antoinette Magnin)"/>
    <x v="0"/>
    <n v="24"/>
    <x v="1"/>
    <x v="2"/>
    <s v="S.C./PARIS 2079"/>
    <x v="137"/>
    <m/>
    <x v="1"/>
    <s v="10"/>
    <m/>
    <s v="Paris / Montreal, PQ"/>
    <n v="2"/>
    <n v="5"/>
    <n v="5"/>
    <x v="0"/>
    <s v="Validate"/>
    <s v="Validate"/>
    <x v="5"/>
    <s v="18-30"/>
    <x v="5"/>
    <x v="4"/>
  </r>
  <r>
    <x v="1"/>
    <x v="1"/>
    <s v="Mangiavacchi, Mr. Serafino Emilio"/>
    <x v="1"/>
    <m/>
    <x v="0"/>
    <x v="0"/>
    <s v="SC/A.3 2861"/>
    <x v="138"/>
    <m/>
    <x v="1"/>
    <m/>
    <m/>
    <s v="New York, NY"/>
    <n v="2"/>
    <n v="3"/>
    <n v="1"/>
    <x v="0"/>
    <s v="Train"/>
    <s v="Train"/>
    <x v="2"/>
    <s v="0-17"/>
    <x v="5"/>
    <x v="6"/>
  </r>
  <r>
    <x v="1"/>
    <x v="1"/>
    <s v="Matthews, Mr. William John"/>
    <x v="1"/>
    <n v="30"/>
    <x v="0"/>
    <x v="0"/>
    <s v="28228"/>
    <x v="108"/>
    <m/>
    <x v="0"/>
    <m/>
    <m/>
    <s v="St Austall, Cornwall"/>
    <n v="5"/>
    <n v="2"/>
    <n v="4"/>
    <x v="1"/>
    <s v="Train"/>
    <s v="Test"/>
    <x v="4"/>
    <s v="18-30"/>
    <x v="5"/>
    <x v="6"/>
  </r>
  <r>
    <x v="1"/>
    <x v="1"/>
    <s v="Maybery, Mr. Frank Hubert"/>
    <x v="1"/>
    <n v="40"/>
    <x v="0"/>
    <x v="0"/>
    <s v="239059"/>
    <x v="126"/>
    <m/>
    <x v="0"/>
    <m/>
    <m/>
    <s v="Weston-Super-Mare / Moose Jaw, SK"/>
    <n v="2"/>
    <n v="3"/>
    <n v="3"/>
    <x v="0"/>
    <s v="Train"/>
    <s v="Train"/>
    <x v="37"/>
    <s v="31-40"/>
    <x v="5"/>
    <x v="6"/>
  </r>
  <r>
    <x v="1"/>
    <x v="1"/>
    <s v="McCrae, Mr. Arthur Gordon"/>
    <x v="1"/>
    <n v="32"/>
    <x v="0"/>
    <x v="0"/>
    <s v="237216"/>
    <x v="115"/>
    <m/>
    <x v="0"/>
    <m/>
    <n v="209"/>
    <s v="Sydney, Australia"/>
    <n v="2"/>
    <n v="1"/>
    <n v="2"/>
    <x v="0"/>
    <s v="Train"/>
    <s v="Train"/>
    <x v="4"/>
    <s v="31-40"/>
    <x v="5"/>
    <x v="6"/>
  </r>
  <r>
    <x v="1"/>
    <x v="1"/>
    <s v="McCrie, Mr. James Matthew"/>
    <x v="1"/>
    <n v="30"/>
    <x v="0"/>
    <x v="0"/>
    <s v="233478"/>
    <x v="108"/>
    <m/>
    <x v="0"/>
    <m/>
    <m/>
    <s v="Sarnia, ON"/>
    <n v="2"/>
    <n v="3"/>
    <n v="3"/>
    <x v="0"/>
    <s v="Train"/>
    <s v="Train"/>
    <x v="1"/>
    <s v="18-30"/>
    <x v="5"/>
    <x v="6"/>
  </r>
  <r>
    <x v="1"/>
    <x v="1"/>
    <s v="McKane, Mr. Peter David"/>
    <x v="1"/>
    <n v="46"/>
    <x v="0"/>
    <x v="0"/>
    <s v="28403"/>
    <x v="17"/>
    <m/>
    <x v="0"/>
    <m/>
    <m/>
    <s v="Rochester, NY"/>
    <n v="2"/>
    <n v="2"/>
    <n v="1"/>
    <x v="0"/>
    <s v="Train"/>
    <s v="Train"/>
    <x v="2"/>
    <s v="41-50"/>
    <x v="5"/>
    <x v="1"/>
  </r>
  <r>
    <x v="1"/>
    <x v="0"/>
    <s v="Mellinger, Miss. Madeleine Violet"/>
    <x v="0"/>
    <n v="13"/>
    <x v="0"/>
    <x v="2"/>
    <s v="250644"/>
    <x v="139"/>
    <m/>
    <x v="0"/>
    <s v="14"/>
    <m/>
    <s v="England / Bennington, VT"/>
    <n v="5"/>
    <n v="5"/>
    <n v="1"/>
    <x v="1"/>
    <s v="Validate"/>
    <s v="Train"/>
    <x v="26"/>
    <s v="0-17"/>
    <x v="5"/>
    <x v="6"/>
  </r>
  <r>
    <x v="1"/>
    <x v="0"/>
    <s v="Mellinger, Mrs. (Elizabeth Anne Maidment)"/>
    <x v="0"/>
    <n v="41"/>
    <x v="0"/>
    <x v="2"/>
    <s v="250644"/>
    <x v="139"/>
    <m/>
    <x v="0"/>
    <s v="14"/>
    <m/>
    <s v="England / Bennington, VT"/>
    <n v="2"/>
    <n v="4"/>
    <n v="4"/>
    <x v="0"/>
    <s v="Test"/>
    <s v="Test"/>
    <x v="26"/>
    <s v="41-50"/>
    <x v="5"/>
    <x v="6"/>
  </r>
  <r>
    <x v="1"/>
    <x v="0"/>
    <s v="Mellors, Mr. William John"/>
    <x v="1"/>
    <n v="19"/>
    <x v="0"/>
    <x v="0"/>
    <s v="SW/PP 751"/>
    <x v="110"/>
    <m/>
    <x v="0"/>
    <s v="B"/>
    <m/>
    <s v="Chelsea, London"/>
    <n v="3"/>
    <n v="4"/>
    <n v="3"/>
    <x v="0"/>
    <s v="Test"/>
    <s v="Train"/>
    <x v="4"/>
    <s v="18-30"/>
    <x v="5"/>
    <x v="6"/>
  </r>
  <r>
    <x v="1"/>
    <x v="1"/>
    <s v="Meyer, Mr. August"/>
    <x v="1"/>
    <n v="39"/>
    <x v="0"/>
    <x v="0"/>
    <s v="248723"/>
    <x v="108"/>
    <m/>
    <x v="0"/>
    <m/>
    <m/>
    <s v="Harrow-on-the-Hill, Middlesex"/>
    <n v="5"/>
    <n v="3"/>
    <n v="5"/>
    <x v="1"/>
    <s v="Train"/>
    <s v="Validate"/>
    <x v="4"/>
    <s v="31-40"/>
    <x v="5"/>
    <x v="6"/>
  </r>
  <r>
    <x v="1"/>
    <x v="1"/>
    <s v="Milling, Mr. Jacob Christian"/>
    <x v="1"/>
    <n v="48"/>
    <x v="0"/>
    <x v="0"/>
    <s v="234360"/>
    <x v="108"/>
    <m/>
    <x v="0"/>
    <m/>
    <n v="271"/>
    <s v="Copenhagen, Denmark"/>
    <n v="5"/>
    <n v="5"/>
    <n v="3"/>
    <x v="1"/>
    <s v="Validate"/>
    <s v="Train"/>
    <x v="4"/>
    <s v="41-50"/>
    <x v="5"/>
    <x v="6"/>
  </r>
  <r>
    <x v="1"/>
    <x v="1"/>
    <s v="Mitchell, Mr. Henry Michael"/>
    <x v="1"/>
    <n v="70"/>
    <x v="0"/>
    <x v="0"/>
    <s v="C.A. 24580"/>
    <x v="110"/>
    <m/>
    <x v="0"/>
    <m/>
    <m/>
    <s v="Guernsey / Montclair, NJ and/or Toledo, Ohio"/>
    <n v="2"/>
    <n v="2"/>
    <n v="2"/>
    <x v="0"/>
    <s v="Train"/>
    <s v="Train"/>
    <x v="4"/>
    <s v="61+"/>
    <x v="5"/>
    <x v="6"/>
  </r>
  <r>
    <x v="1"/>
    <x v="1"/>
    <s v="Montvila, Rev. Juozas"/>
    <x v="1"/>
    <n v="27"/>
    <x v="0"/>
    <x v="0"/>
    <s v="211536"/>
    <x v="108"/>
    <m/>
    <x v="0"/>
    <m/>
    <m/>
    <s v="Worcester, MA"/>
    <n v="1"/>
    <n v="1"/>
    <n v="3"/>
    <x v="0"/>
    <s v="Train"/>
    <s v="Train"/>
    <x v="17"/>
    <s v="18-30"/>
    <x v="5"/>
    <x v="6"/>
  </r>
  <r>
    <x v="1"/>
    <x v="1"/>
    <s v="Moraweck, Dr. Ernest"/>
    <x v="1"/>
    <n v="54"/>
    <x v="0"/>
    <x v="0"/>
    <s v="29011"/>
    <x v="140"/>
    <m/>
    <x v="0"/>
    <m/>
    <m/>
    <s v="Frankfort, KY"/>
    <n v="3"/>
    <n v="5"/>
    <n v="4"/>
    <x v="0"/>
    <s v="Validate"/>
    <s v="Test"/>
    <x v="38"/>
    <s v="51-60"/>
    <x v="5"/>
    <x v="6"/>
  </r>
  <r>
    <x v="1"/>
    <x v="1"/>
    <s v="Morley, Mr. Henry Samuel (&quot;Mr Henry Marshall&quot;)"/>
    <x v="1"/>
    <n v="39"/>
    <x v="0"/>
    <x v="0"/>
    <s v="250655"/>
    <x v="17"/>
    <m/>
    <x v="0"/>
    <m/>
    <m/>
    <m/>
    <n v="5"/>
    <n v="2"/>
    <n v="3"/>
    <x v="1"/>
    <s v="Train"/>
    <s v="Train"/>
    <x v="4"/>
    <s v="31-40"/>
    <x v="5"/>
    <x v="1"/>
  </r>
  <r>
    <x v="1"/>
    <x v="1"/>
    <s v="Mudd, Mr. Thomas Charles"/>
    <x v="1"/>
    <n v="16"/>
    <x v="0"/>
    <x v="0"/>
    <s v="S.O./P.P. 3"/>
    <x v="110"/>
    <m/>
    <x v="0"/>
    <m/>
    <m/>
    <s v="Halesworth, England"/>
    <n v="4"/>
    <n v="1"/>
    <n v="4"/>
    <x v="2"/>
    <s v="Train"/>
    <s v="Test"/>
    <x v="4"/>
    <s v="0-17"/>
    <x v="5"/>
    <x v="6"/>
  </r>
  <r>
    <x v="1"/>
    <x v="1"/>
    <s v="Myles, Mr. Thomas Francis"/>
    <x v="1"/>
    <n v="62"/>
    <x v="0"/>
    <x v="0"/>
    <s v="240276"/>
    <x v="141"/>
    <m/>
    <x v="3"/>
    <m/>
    <m/>
    <s v="Cambridge, MA"/>
    <n v="5"/>
    <n v="3"/>
    <n v="1"/>
    <x v="1"/>
    <s v="Train"/>
    <s v="Train"/>
    <x v="17"/>
    <s v="61+"/>
    <x v="5"/>
    <x v="5"/>
  </r>
  <r>
    <x v="1"/>
    <x v="1"/>
    <s v="Nasser, Mr. Nicholas"/>
    <x v="1"/>
    <n v="32.5"/>
    <x v="1"/>
    <x v="0"/>
    <s v="237736"/>
    <x v="142"/>
    <m/>
    <x v="1"/>
    <m/>
    <n v="43"/>
    <s v="New York, NY"/>
    <n v="3"/>
    <n v="3"/>
    <n v="1"/>
    <x v="0"/>
    <s v="Train"/>
    <s v="Train"/>
    <x v="2"/>
    <s v="31-40"/>
    <x v="5"/>
    <x v="4"/>
  </r>
  <r>
    <x v="1"/>
    <x v="0"/>
    <s v="Nasser, Mrs. Nicholas (Adele Achem)"/>
    <x v="0"/>
    <n v="14"/>
    <x v="1"/>
    <x v="0"/>
    <s v="237736"/>
    <x v="142"/>
    <m/>
    <x v="1"/>
    <m/>
    <m/>
    <s v="New York, NY"/>
    <n v="2"/>
    <n v="1"/>
    <n v="2"/>
    <x v="0"/>
    <s v="Train"/>
    <s v="Train"/>
    <x v="2"/>
    <s v="0-17"/>
    <x v="5"/>
    <x v="4"/>
  </r>
  <r>
    <x v="1"/>
    <x v="0"/>
    <s v="Navratil, Master. Edmond Roger"/>
    <x v="1"/>
    <n v="2"/>
    <x v="1"/>
    <x v="2"/>
    <s v="230080"/>
    <x v="17"/>
    <s v="F2"/>
    <x v="0"/>
    <s v="D"/>
    <m/>
    <s v="Nice, France"/>
    <n v="5"/>
    <n v="4"/>
    <n v="5"/>
    <x v="1"/>
    <s v="Test"/>
    <s v="Validate"/>
    <x v="4"/>
    <s v="0-17"/>
    <x v="7"/>
    <x v="1"/>
  </r>
  <r>
    <x v="1"/>
    <x v="0"/>
    <s v="Navratil, Master. Michel M"/>
    <x v="1"/>
    <n v="3"/>
    <x v="1"/>
    <x v="2"/>
    <s v="230080"/>
    <x v="17"/>
    <s v="F2"/>
    <x v="0"/>
    <s v="D"/>
    <m/>
    <s v="Nice, France"/>
    <n v="4"/>
    <n v="1"/>
    <n v="4"/>
    <x v="2"/>
    <s v="Train"/>
    <s v="Test"/>
    <x v="4"/>
    <s v="0-17"/>
    <x v="7"/>
    <x v="1"/>
  </r>
  <r>
    <x v="1"/>
    <x v="1"/>
    <s v="Navratil, Mr. Michel (&quot;Louis M Hoffman&quot;)"/>
    <x v="1"/>
    <n v="36.5"/>
    <x v="0"/>
    <x v="1"/>
    <s v="230080"/>
    <x v="17"/>
    <s v="F2"/>
    <x v="0"/>
    <m/>
    <n v="15"/>
    <s v="Nice, France"/>
    <n v="5"/>
    <n v="4"/>
    <n v="1"/>
    <x v="1"/>
    <s v="Test"/>
    <s v="Train"/>
    <x v="4"/>
    <s v="31-40"/>
    <x v="7"/>
    <x v="1"/>
  </r>
  <r>
    <x v="1"/>
    <x v="1"/>
    <s v="Nesson, Mr. Israel"/>
    <x v="1"/>
    <n v="26"/>
    <x v="0"/>
    <x v="0"/>
    <s v="244368"/>
    <x v="108"/>
    <s v="F2"/>
    <x v="0"/>
    <m/>
    <m/>
    <s v="Boston, MA"/>
    <n v="5"/>
    <n v="4"/>
    <n v="2"/>
    <x v="1"/>
    <s v="Test"/>
    <s v="Train"/>
    <x v="17"/>
    <s v="18-30"/>
    <x v="7"/>
    <x v="6"/>
  </r>
  <r>
    <x v="1"/>
    <x v="1"/>
    <s v="Nicholls, Mr. Joseph Charles"/>
    <x v="1"/>
    <n v="19"/>
    <x v="1"/>
    <x v="2"/>
    <s v="C.A. 33112"/>
    <x v="117"/>
    <m/>
    <x v="0"/>
    <m/>
    <n v="101"/>
    <s v="Cornwall / Hancock, MI"/>
    <n v="4"/>
    <n v="4"/>
    <n v="2"/>
    <x v="2"/>
    <s v="Test"/>
    <s v="Train"/>
    <x v="8"/>
    <s v="18-30"/>
    <x v="5"/>
    <x v="4"/>
  </r>
  <r>
    <x v="1"/>
    <x v="1"/>
    <s v="Norman, Mr. Robert Douglas"/>
    <x v="1"/>
    <n v="28"/>
    <x v="0"/>
    <x v="0"/>
    <s v="218629"/>
    <x v="115"/>
    <m/>
    <x v="0"/>
    <m/>
    <n v="287"/>
    <s v="Glasgow"/>
    <n v="4"/>
    <n v="3"/>
    <n v="2"/>
    <x v="2"/>
    <s v="Train"/>
    <s v="Train"/>
    <x v="4"/>
    <s v="18-30"/>
    <x v="5"/>
    <x v="6"/>
  </r>
  <r>
    <x v="1"/>
    <x v="0"/>
    <s v="Nourney, Mr. Alfred (&quot;Baron von Drachstedt&quot;)"/>
    <x v="1"/>
    <n v="20"/>
    <x v="0"/>
    <x v="0"/>
    <s v="SC/PARIS 2166"/>
    <x v="143"/>
    <s v="D38"/>
    <x v="1"/>
    <s v="7"/>
    <m/>
    <s v="Cologne, Germany"/>
    <n v="1"/>
    <n v="5"/>
    <n v="4"/>
    <x v="0"/>
    <s v="Validate"/>
    <s v="Test"/>
    <x v="4"/>
    <s v="18-30"/>
    <x v="3"/>
    <x v="6"/>
  </r>
  <r>
    <x v="1"/>
    <x v="0"/>
    <s v="Nye, Mrs. (Elizabeth Ramell)"/>
    <x v="0"/>
    <n v="29"/>
    <x v="0"/>
    <x v="0"/>
    <s v="C.A. 29395"/>
    <x v="110"/>
    <s v="F33"/>
    <x v="0"/>
    <s v="11"/>
    <m/>
    <s v="Folkstone, Kent / New York, NY"/>
    <n v="3"/>
    <n v="1"/>
    <n v="1"/>
    <x v="0"/>
    <s v="Train"/>
    <s v="Train"/>
    <x v="2"/>
    <s v="18-30"/>
    <x v="7"/>
    <x v="6"/>
  </r>
  <r>
    <x v="1"/>
    <x v="1"/>
    <s v="Otter, Mr. Richard"/>
    <x v="1"/>
    <n v="39"/>
    <x v="0"/>
    <x v="0"/>
    <s v="28213"/>
    <x v="108"/>
    <m/>
    <x v="0"/>
    <m/>
    <m/>
    <s v="Middleburg Heights, OH"/>
    <n v="5"/>
    <n v="3"/>
    <n v="4"/>
    <x v="1"/>
    <s v="Train"/>
    <s v="Test"/>
    <x v="11"/>
    <s v="31-40"/>
    <x v="5"/>
    <x v="6"/>
  </r>
  <r>
    <x v="1"/>
    <x v="0"/>
    <s v="Oxenham, Mr. Percy Thomas"/>
    <x v="1"/>
    <n v="22"/>
    <x v="0"/>
    <x v="0"/>
    <s v="W./C. 14260"/>
    <x v="110"/>
    <m/>
    <x v="0"/>
    <s v="13"/>
    <m/>
    <s v="Pondersend, England / New Durham, NJ"/>
    <n v="3"/>
    <n v="4"/>
    <n v="1"/>
    <x v="0"/>
    <s v="Test"/>
    <s v="Train"/>
    <x v="10"/>
    <s v="18-30"/>
    <x v="5"/>
    <x v="6"/>
  </r>
  <r>
    <x v="1"/>
    <x v="0"/>
    <s v="Padro y Manent, Mr. Julian"/>
    <x v="1"/>
    <m/>
    <x v="0"/>
    <x v="0"/>
    <s v="SC/PARIS 2146"/>
    <x v="143"/>
    <m/>
    <x v="1"/>
    <s v="9"/>
    <m/>
    <s v="Spain / Havana, Cuba"/>
    <n v="4"/>
    <n v="4"/>
    <n v="4"/>
    <x v="2"/>
    <s v="Test"/>
    <s v="Test"/>
    <x v="4"/>
    <s v="0-17"/>
    <x v="5"/>
    <x v="6"/>
  </r>
  <r>
    <x v="1"/>
    <x v="1"/>
    <s v="Pain, Dr. Alfred"/>
    <x v="1"/>
    <n v="23"/>
    <x v="0"/>
    <x v="0"/>
    <s v="244278"/>
    <x v="110"/>
    <m/>
    <x v="0"/>
    <m/>
    <m/>
    <s v="Hamilton, ON"/>
    <n v="3"/>
    <n v="5"/>
    <n v="4"/>
    <x v="0"/>
    <s v="Validate"/>
    <s v="Test"/>
    <x v="1"/>
    <s v="18-30"/>
    <x v="5"/>
    <x v="6"/>
  </r>
  <r>
    <x v="1"/>
    <x v="0"/>
    <s v="Pallas y Castello, Mr. Emilio"/>
    <x v="1"/>
    <n v="29"/>
    <x v="0"/>
    <x v="0"/>
    <s v="SC/PARIS 2147"/>
    <x v="122"/>
    <m/>
    <x v="1"/>
    <s v="9"/>
    <m/>
    <s v="Spain / Havana, Cuba"/>
    <n v="3"/>
    <n v="2"/>
    <n v="4"/>
    <x v="0"/>
    <s v="Train"/>
    <s v="Test"/>
    <x v="4"/>
    <s v="18-30"/>
    <x v="5"/>
    <x v="6"/>
  </r>
  <r>
    <x v="1"/>
    <x v="1"/>
    <s v="Parker, Mr. Clifford Richard"/>
    <x v="1"/>
    <n v="28"/>
    <x v="0"/>
    <x v="0"/>
    <s v="SC 14888"/>
    <x v="110"/>
    <m/>
    <x v="0"/>
    <m/>
    <m/>
    <s v="St Andrews, Guernsey"/>
    <n v="2"/>
    <n v="4"/>
    <n v="2"/>
    <x v="0"/>
    <s v="Test"/>
    <s v="Train"/>
    <x v="4"/>
    <s v="18-30"/>
    <x v="5"/>
    <x v="6"/>
  </r>
  <r>
    <x v="1"/>
    <x v="1"/>
    <s v="Parkes, Mr. Francis &quot;Frank&quot;"/>
    <x v="1"/>
    <m/>
    <x v="0"/>
    <x v="0"/>
    <s v="239853"/>
    <x v="4"/>
    <m/>
    <x v="0"/>
    <m/>
    <m/>
    <s v="Belfast"/>
    <n v="5"/>
    <n v="1"/>
    <n v="3"/>
    <x v="1"/>
    <s v="Train"/>
    <s v="Train"/>
    <x v="4"/>
    <s v="0-17"/>
    <x v="5"/>
    <x v="3"/>
  </r>
  <r>
    <x v="1"/>
    <x v="0"/>
    <s v="Parrish, Mrs. (Lutie Davis)"/>
    <x v="0"/>
    <n v="50"/>
    <x v="0"/>
    <x v="2"/>
    <s v="230433"/>
    <x v="17"/>
    <m/>
    <x v="0"/>
    <s v="12"/>
    <m/>
    <s v="Woodford County, KY"/>
    <n v="1"/>
    <n v="2"/>
    <n v="2"/>
    <x v="0"/>
    <s v="Train"/>
    <s v="Train"/>
    <x v="38"/>
    <s v="41-50"/>
    <x v="5"/>
    <x v="1"/>
  </r>
  <r>
    <x v="1"/>
    <x v="1"/>
    <s v="Pengelly, Mr. Frederick William"/>
    <x v="1"/>
    <n v="19"/>
    <x v="0"/>
    <x v="0"/>
    <s v="28665"/>
    <x v="110"/>
    <m/>
    <x v="0"/>
    <m/>
    <m/>
    <s v="Gunnislake, England / Butte, MT"/>
    <n v="5"/>
    <n v="3"/>
    <n v="3"/>
    <x v="1"/>
    <s v="Train"/>
    <s v="Train"/>
    <x v="39"/>
    <s v="18-30"/>
    <x v="5"/>
    <x v="6"/>
  </r>
  <r>
    <x v="1"/>
    <x v="1"/>
    <s v="Pernot, Mr. Rene"/>
    <x v="1"/>
    <m/>
    <x v="0"/>
    <x v="0"/>
    <s v="SC/PARIS 2131"/>
    <x v="144"/>
    <m/>
    <x v="1"/>
    <m/>
    <m/>
    <m/>
    <n v="3"/>
    <n v="3"/>
    <n v="4"/>
    <x v="0"/>
    <s v="Train"/>
    <s v="Test"/>
    <x v="4"/>
    <s v="0-17"/>
    <x v="5"/>
    <x v="6"/>
  </r>
  <r>
    <x v="1"/>
    <x v="1"/>
    <s v="Peruschitz, Rev. Joseph Maria"/>
    <x v="1"/>
    <n v="41"/>
    <x v="0"/>
    <x v="0"/>
    <s v="237393"/>
    <x v="108"/>
    <m/>
    <x v="0"/>
    <m/>
    <m/>
    <m/>
    <n v="4"/>
    <n v="1"/>
    <n v="2"/>
    <x v="2"/>
    <s v="Train"/>
    <s v="Train"/>
    <x v="4"/>
    <s v="41-50"/>
    <x v="5"/>
    <x v="6"/>
  </r>
  <r>
    <x v="1"/>
    <x v="0"/>
    <s v="Phillips, Miss. Alice Frances Louisa"/>
    <x v="0"/>
    <n v="21"/>
    <x v="0"/>
    <x v="2"/>
    <s v="S.O./P.P. 2"/>
    <x v="114"/>
    <m/>
    <x v="0"/>
    <s v="12"/>
    <m/>
    <s v="Ilfracombe, Devon"/>
    <n v="3"/>
    <n v="2"/>
    <n v="4"/>
    <x v="0"/>
    <s v="Train"/>
    <s v="Test"/>
    <x v="4"/>
    <s v="18-30"/>
    <x v="5"/>
    <x v="1"/>
  </r>
  <r>
    <x v="1"/>
    <x v="0"/>
    <s v="Phillips, Miss. Kate Florence (&quot;Mrs Kate Louise Phillips Marshall&quot;)"/>
    <x v="0"/>
    <n v="19"/>
    <x v="0"/>
    <x v="0"/>
    <s v="250655"/>
    <x v="17"/>
    <m/>
    <x v="0"/>
    <s v="11"/>
    <m/>
    <s v="Worcester, England"/>
    <n v="1"/>
    <n v="3"/>
    <n v="2"/>
    <x v="0"/>
    <s v="Train"/>
    <s v="Train"/>
    <x v="4"/>
    <s v="18-30"/>
    <x v="5"/>
    <x v="1"/>
  </r>
  <r>
    <x v="1"/>
    <x v="1"/>
    <s v="Phillips, Mr. Escott Robert"/>
    <x v="1"/>
    <n v="43"/>
    <x v="0"/>
    <x v="2"/>
    <s v="S.O./P.P. 2"/>
    <x v="114"/>
    <m/>
    <x v="0"/>
    <m/>
    <m/>
    <s v="Ilfracombe, Devon"/>
    <n v="1"/>
    <n v="5"/>
    <n v="5"/>
    <x v="0"/>
    <s v="Validate"/>
    <s v="Validate"/>
    <x v="4"/>
    <s v="41-50"/>
    <x v="5"/>
    <x v="1"/>
  </r>
  <r>
    <x v="1"/>
    <x v="0"/>
    <s v="Pinsky, Mrs. (Rosa)"/>
    <x v="0"/>
    <n v="32"/>
    <x v="0"/>
    <x v="0"/>
    <s v="234604"/>
    <x v="108"/>
    <m/>
    <x v="0"/>
    <s v="9"/>
    <m/>
    <s v="Russia"/>
    <n v="1"/>
    <n v="5"/>
    <n v="4"/>
    <x v="0"/>
    <s v="Validate"/>
    <s v="Test"/>
    <x v="4"/>
    <s v="31-40"/>
    <x v="5"/>
    <x v="6"/>
  </r>
  <r>
    <x v="1"/>
    <x v="1"/>
    <s v="Ponesell, Mr. Martin"/>
    <x v="1"/>
    <n v="34"/>
    <x v="0"/>
    <x v="0"/>
    <s v="250647"/>
    <x v="108"/>
    <m/>
    <x v="0"/>
    <m/>
    <m/>
    <s v="Denmark / New York, NY"/>
    <n v="2"/>
    <n v="3"/>
    <n v="1"/>
    <x v="0"/>
    <s v="Train"/>
    <s v="Train"/>
    <x v="2"/>
    <s v="31-40"/>
    <x v="5"/>
    <x v="6"/>
  </r>
  <r>
    <x v="1"/>
    <x v="0"/>
    <s v="Portaluppi, Mr. Emilio Ilario Giuseppe"/>
    <x v="1"/>
    <n v="30"/>
    <x v="0"/>
    <x v="0"/>
    <s v="C.A. 34644"/>
    <x v="145"/>
    <m/>
    <x v="1"/>
    <s v="14"/>
    <m/>
    <s v="Milford, NH"/>
    <n v="1"/>
    <n v="3"/>
    <n v="3"/>
    <x v="0"/>
    <s v="Train"/>
    <s v="Train"/>
    <x v="40"/>
    <s v="18-30"/>
    <x v="5"/>
    <x v="6"/>
  </r>
  <r>
    <x v="1"/>
    <x v="1"/>
    <s v="Pulbaum, Mr. Franz"/>
    <x v="1"/>
    <n v="27"/>
    <x v="0"/>
    <x v="0"/>
    <s v="SC/PARIS 2168"/>
    <x v="146"/>
    <m/>
    <x v="1"/>
    <m/>
    <m/>
    <s v="Paris"/>
    <n v="3"/>
    <n v="3"/>
    <n v="5"/>
    <x v="0"/>
    <s v="Train"/>
    <s v="Validate"/>
    <x v="4"/>
    <s v="18-30"/>
    <x v="5"/>
    <x v="6"/>
  </r>
  <r>
    <x v="1"/>
    <x v="0"/>
    <s v="Quick, Miss. Phyllis May"/>
    <x v="0"/>
    <n v="2"/>
    <x v="1"/>
    <x v="2"/>
    <s v="26360"/>
    <x v="17"/>
    <m/>
    <x v="0"/>
    <s v="11"/>
    <m/>
    <s v="Plymouth, Devon / Detroit, MI"/>
    <n v="1"/>
    <n v="5"/>
    <n v="1"/>
    <x v="0"/>
    <s v="Validate"/>
    <s v="Train"/>
    <x v="8"/>
    <s v="0-17"/>
    <x v="5"/>
    <x v="1"/>
  </r>
  <r>
    <x v="1"/>
    <x v="0"/>
    <s v="Quick, Miss. Winifred Vera"/>
    <x v="0"/>
    <n v="8"/>
    <x v="1"/>
    <x v="2"/>
    <s v="26360"/>
    <x v="17"/>
    <m/>
    <x v="0"/>
    <s v="11"/>
    <m/>
    <s v="Plymouth, Devon / Detroit, MI"/>
    <n v="2"/>
    <n v="2"/>
    <n v="2"/>
    <x v="0"/>
    <s v="Train"/>
    <s v="Train"/>
    <x v="8"/>
    <s v="0-17"/>
    <x v="5"/>
    <x v="1"/>
  </r>
  <r>
    <x v="1"/>
    <x v="0"/>
    <s v="Quick, Mrs. Frederick Charles (Jane Richards)"/>
    <x v="0"/>
    <n v="33"/>
    <x v="0"/>
    <x v="1"/>
    <s v="26360"/>
    <x v="17"/>
    <m/>
    <x v="0"/>
    <s v="11"/>
    <m/>
    <s v="Plymouth, Devon / Detroit, MI"/>
    <n v="3"/>
    <n v="1"/>
    <n v="4"/>
    <x v="0"/>
    <s v="Train"/>
    <s v="Test"/>
    <x v="8"/>
    <s v="31-40"/>
    <x v="5"/>
    <x v="1"/>
  </r>
  <r>
    <x v="1"/>
    <x v="1"/>
    <s v="Reeves, Mr. David"/>
    <x v="1"/>
    <n v="36"/>
    <x v="0"/>
    <x v="0"/>
    <s v="C.A. 17248"/>
    <x v="110"/>
    <m/>
    <x v="0"/>
    <m/>
    <m/>
    <s v="Brighton, Sussex"/>
    <n v="5"/>
    <n v="5"/>
    <n v="1"/>
    <x v="1"/>
    <s v="Validate"/>
    <s v="Train"/>
    <x v="4"/>
    <s v="31-40"/>
    <x v="5"/>
    <x v="6"/>
  </r>
  <r>
    <x v="1"/>
    <x v="1"/>
    <s v="Renouf, Mr. Peter Henry"/>
    <x v="1"/>
    <n v="34"/>
    <x v="1"/>
    <x v="0"/>
    <s v="31027"/>
    <x v="114"/>
    <m/>
    <x v="0"/>
    <s v="12"/>
    <m/>
    <s v="Elizabeth, NJ"/>
    <n v="4"/>
    <n v="5"/>
    <n v="1"/>
    <x v="2"/>
    <s v="Validate"/>
    <s v="Train"/>
    <x v="10"/>
    <s v="31-40"/>
    <x v="5"/>
    <x v="1"/>
  </r>
  <r>
    <x v="1"/>
    <x v="0"/>
    <s v="Renouf, Mrs. Peter Henry (Lillian Jefferys)"/>
    <x v="0"/>
    <n v="30"/>
    <x v="3"/>
    <x v="0"/>
    <s v="31027"/>
    <x v="114"/>
    <m/>
    <x v="0"/>
    <m/>
    <m/>
    <s v="Elizabeth, NJ"/>
    <n v="5"/>
    <n v="5"/>
    <n v="5"/>
    <x v="1"/>
    <s v="Validate"/>
    <s v="Validate"/>
    <x v="10"/>
    <s v="18-30"/>
    <x v="5"/>
    <x v="1"/>
  </r>
  <r>
    <x v="1"/>
    <x v="0"/>
    <s v="Reynaldo, Ms. Encarnacion"/>
    <x v="0"/>
    <n v="28"/>
    <x v="0"/>
    <x v="0"/>
    <s v="230434"/>
    <x v="108"/>
    <m/>
    <x v="0"/>
    <s v="9"/>
    <m/>
    <s v="Spain"/>
    <n v="5"/>
    <n v="3"/>
    <n v="4"/>
    <x v="1"/>
    <s v="Train"/>
    <s v="Test"/>
    <x v="4"/>
    <s v="18-30"/>
    <x v="5"/>
    <x v="6"/>
  </r>
  <r>
    <x v="1"/>
    <x v="1"/>
    <s v="Richard, Mr. Emile"/>
    <x v="1"/>
    <n v="23"/>
    <x v="0"/>
    <x v="0"/>
    <s v="SC/PARIS 2133"/>
    <x v="136"/>
    <m/>
    <x v="1"/>
    <m/>
    <m/>
    <s v="Paris / Montreal, PQ"/>
    <n v="2"/>
    <n v="2"/>
    <n v="5"/>
    <x v="0"/>
    <s v="Train"/>
    <s v="Validate"/>
    <x v="5"/>
    <s v="18-30"/>
    <x v="5"/>
    <x v="6"/>
  </r>
  <r>
    <x v="1"/>
    <x v="0"/>
    <s v="Richards, Master. George Sibley"/>
    <x v="1"/>
    <n v="0.83330000000000004"/>
    <x v="1"/>
    <x v="2"/>
    <s v="29106"/>
    <x v="147"/>
    <m/>
    <x v="0"/>
    <s v="4"/>
    <m/>
    <s v="Cornwall / Akron, OH"/>
    <n v="1"/>
    <n v="5"/>
    <n v="2"/>
    <x v="0"/>
    <s v="Validate"/>
    <s v="Train"/>
    <x v="11"/>
    <s v="0-17"/>
    <x v="5"/>
    <x v="6"/>
  </r>
  <r>
    <x v="1"/>
    <x v="0"/>
    <s v="Richards, Master. William Rowe"/>
    <x v="1"/>
    <n v="3"/>
    <x v="1"/>
    <x v="2"/>
    <s v="29106"/>
    <x v="147"/>
    <m/>
    <x v="0"/>
    <s v="4"/>
    <m/>
    <s v="Cornwall / Akron, OH"/>
    <n v="2"/>
    <n v="4"/>
    <n v="3"/>
    <x v="0"/>
    <s v="Test"/>
    <s v="Train"/>
    <x v="11"/>
    <s v="0-17"/>
    <x v="5"/>
    <x v="6"/>
  </r>
  <r>
    <x v="1"/>
    <x v="0"/>
    <s v="Richards, Mrs. Sidney (Emily Hocking)"/>
    <x v="0"/>
    <n v="24"/>
    <x v="2"/>
    <x v="4"/>
    <s v="29106"/>
    <x v="147"/>
    <m/>
    <x v="0"/>
    <s v="4"/>
    <m/>
    <s v="Cornwall / Akron, OH"/>
    <n v="5"/>
    <n v="2"/>
    <n v="2"/>
    <x v="1"/>
    <s v="Train"/>
    <s v="Train"/>
    <x v="11"/>
    <s v="18-30"/>
    <x v="5"/>
    <x v="6"/>
  </r>
  <r>
    <x v="1"/>
    <x v="0"/>
    <s v="Ridsdale, Miss. Lucy"/>
    <x v="0"/>
    <n v="50"/>
    <x v="0"/>
    <x v="0"/>
    <s v="W./C. 14258"/>
    <x v="110"/>
    <m/>
    <x v="0"/>
    <s v="13"/>
    <m/>
    <s v="London, England / Marietta, Ohio and Milwaukee, WI"/>
    <n v="4"/>
    <n v="1"/>
    <n v="4"/>
    <x v="2"/>
    <s v="Train"/>
    <s v="Test"/>
    <x v="21"/>
    <s v="41-50"/>
    <x v="5"/>
    <x v="6"/>
  </r>
  <r>
    <x v="1"/>
    <x v="1"/>
    <s v="Rogers, Mr. Reginald Harry"/>
    <x v="1"/>
    <n v="19"/>
    <x v="0"/>
    <x v="0"/>
    <s v="28004"/>
    <x v="110"/>
    <m/>
    <x v="0"/>
    <m/>
    <m/>
    <m/>
    <n v="4"/>
    <n v="5"/>
    <n v="4"/>
    <x v="2"/>
    <s v="Validate"/>
    <s v="Test"/>
    <x v="4"/>
    <s v="18-30"/>
    <x v="5"/>
    <x v="6"/>
  </r>
  <r>
    <x v="1"/>
    <x v="0"/>
    <s v="Rugg, Miss. Emily"/>
    <x v="0"/>
    <n v="21"/>
    <x v="0"/>
    <x v="0"/>
    <s v="C.A. 31026"/>
    <x v="110"/>
    <m/>
    <x v="0"/>
    <s v="12"/>
    <m/>
    <s v="Guernsey / Wilmington, DE"/>
    <n v="3"/>
    <n v="3"/>
    <n v="4"/>
    <x v="0"/>
    <s v="Train"/>
    <s v="Test"/>
    <x v="41"/>
    <s v="18-30"/>
    <x v="5"/>
    <x v="6"/>
  </r>
  <r>
    <x v="1"/>
    <x v="1"/>
    <s v="Schmidt, Mr. August"/>
    <x v="1"/>
    <n v="26"/>
    <x v="0"/>
    <x v="0"/>
    <s v="248659"/>
    <x v="108"/>
    <m/>
    <x v="0"/>
    <m/>
    <m/>
    <s v="Newark, NJ"/>
    <n v="2"/>
    <n v="2"/>
    <n v="3"/>
    <x v="0"/>
    <s v="Train"/>
    <s v="Train"/>
    <x v="10"/>
    <s v="18-30"/>
    <x v="5"/>
    <x v="6"/>
  </r>
  <r>
    <x v="1"/>
    <x v="1"/>
    <s v="Sedgwick, Mr. Charles Frederick Waddington"/>
    <x v="1"/>
    <n v="25"/>
    <x v="0"/>
    <x v="0"/>
    <s v="244361"/>
    <x v="108"/>
    <m/>
    <x v="0"/>
    <m/>
    <m/>
    <s v="Liverpool"/>
    <n v="2"/>
    <n v="1"/>
    <n v="2"/>
    <x v="0"/>
    <s v="Train"/>
    <s v="Train"/>
    <x v="4"/>
    <s v="18-30"/>
    <x v="5"/>
    <x v="6"/>
  </r>
  <r>
    <x v="1"/>
    <x v="1"/>
    <s v="Sharp, Mr. Percival James R"/>
    <x v="1"/>
    <n v="27"/>
    <x v="0"/>
    <x v="0"/>
    <s v="244358"/>
    <x v="17"/>
    <m/>
    <x v="0"/>
    <m/>
    <m/>
    <s v="Hornsey, England"/>
    <n v="5"/>
    <n v="2"/>
    <n v="2"/>
    <x v="1"/>
    <s v="Train"/>
    <s v="Train"/>
    <x v="4"/>
    <s v="18-30"/>
    <x v="5"/>
    <x v="1"/>
  </r>
  <r>
    <x v="1"/>
    <x v="0"/>
    <s v="Shelley, Mrs. William (Imanita Parrish Hall)"/>
    <x v="0"/>
    <n v="25"/>
    <x v="0"/>
    <x v="2"/>
    <s v="230433"/>
    <x v="17"/>
    <m/>
    <x v="0"/>
    <s v="12"/>
    <m/>
    <s v="Deer Lodge, MT"/>
    <n v="1"/>
    <n v="4"/>
    <n v="5"/>
    <x v="0"/>
    <s v="Test"/>
    <s v="Validate"/>
    <x v="39"/>
    <s v="18-30"/>
    <x v="5"/>
    <x v="1"/>
  </r>
  <r>
    <x v="1"/>
    <x v="0"/>
    <s v="Silven, Miss. Lyyli Karoliina"/>
    <x v="0"/>
    <n v="18"/>
    <x v="0"/>
    <x v="1"/>
    <s v="250652"/>
    <x v="108"/>
    <m/>
    <x v="0"/>
    <s v="16"/>
    <m/>
    <s v="Finland / Minneapolis, MN"/>
    <n v="4"/>
    <n v="3"/>
    <n v="5"/>
    <x v="2"/>
    <s v="Train"/>
    <s v="Validate"/>
    <x v="6"/>
    <s v="18-30"/>
    <x v="5"/>
    <x v="6"/>
  </r>
  <r>
    <x v="1"/>
    <x v="0"/>
    <s v="Sincock, Miss. Maude"/>
    <x v="0"/>
    <n v="20"/>
    <x v="0"/>
    <x v="0"/>
    <s v="C.A. 33112"/>
    <x v="117"/>
    <m/>
    <x v="0"/>
    <s v="11"/>
    <m/>
    <s v="Cornwall / Hancock, MI"/>
    <n v="1"/>
    <n v="5"/>
    <n v="4"/>
    <x v="0"/>
    <s v="Validate"/>
    <s v="Test"/>
    <x v="8"/>
    <s v="18-30"/>
    <x v="5"/>
    <x v="4"/>
  </r>
  <r>
    <x v="1"/>
    <x v="0"/>
    <s v="Sinkkonen, Miss. Anna"/>
    <x v="0"/>
    <n v="30"/>
    <x v="0"/>
    <x v="0"/>
    <s v="250648"/>
    <x v="108"/>
    <m/>
    <x v="0"/>
    <s v="10"/>
    <m/>
    <s v="Finland / Washington, DC"/>
    <n v="1"/>
    <n v="2"/>
    <n v="5"/>
    <x v="0"/>
    <s v="Train"/>
    <s v="Validate"/>
    <x v="9"/>
    <s v="18-30"/>
    <x v="5"/>
    <x v="6"/>
  </r>
  <r>
    <x v="1"/>
    <x v="1"/>
    <s v="Sjostedt, Mr. Ernst Adolf"/>
    <x v="1"/>
    <n v="59"/>
    <x v="0"/>
    <x v="0"/>
    <s v="237442"/>
    <x v="115"/>
    <m/>
    <x v="0"/>
    <m/>
    <m/>
    <s v="Sault St Marie, ON"/>
    <n v="3"/>
    <n v="2"/>
    <n v="3"/>
    <x v="0"/>
    <s v="Train"/>
    <s v="Train"/>
    <x v="1"/>
    <s v="51-60"/>
    <x v="5"/>
    <x v="6"/>
  </r>
  <r>
    <x v="1"/>
    <x v="0"/>
    <s v="Slayter, Miss. Hilda Mary"/>
    <x v="0"/>
    <n v="30"/>
    <x v="0"/>
    <x v="0"/>
    <s v="234818"/>
    <x v="131"/>
    <m/>
    <x v="3"/>
    <s v="13"/>
    <m/>
    <s v="Halifax, NS"/>
    <n v="5"/>
    <n v="1"/>
    <n v="1"/>
    <x v="1"/>
    <s v="Train"/>
    <s v="Train"/>
    <x v="31"/>
    <s v="18-30"/>
    <x v="5"/>
    <x v="6"/>
  </r>
  <r>
    <x v="1"/>
    <x v="1"/>
    <s v="Slemen, Mr. Richard James"/>
    <x v="1"/>
    <n v="35"/>
    <x v="0"/>
    <x v="0"/>
    <s v="28206"/>
    <x v="110"/>
    <m/>
    <x v="0"/>
    <m/>
    <m/>
    <s v="Cornwall"/>
    <n v="1"/>
    <n v="2"/>
    <n v="2"/>
    <x v="0"/>
    <s v="Train"/>
    <s v="Train"/>
    <x v="4"/>
    <s v="31-40"/>
    <x v="5"/>
    <x v="6"/>
  </r>
  <r>
    <x v="1"/>
    <x v="0"/>
    <s v="Smith, Miss. Marion Elsie"/>
    <x v="0"/>
    <n v="40"/>
    <x v="0"/>
    <x v="0"/>
    <s v="31418"/>
    <x v="108"/>
    <m/>
    <x v="0"/>
    <s v="9"/>
    <m/>
    <m/>
    <n v="4"/>
    <n v="2"/>
    <n v="1"/>
    <x v="2"/>
    <s v="Train"/>
    <s v="Train"/>
    <x v="4"/>
    <s v="31-40"/>
    <x v="5"/>
    <x v="6"/>
  </r>
  <r>
    <x v="1"/>
    <x v="1"/>
    <s v="Sobey, Mr. Samuel James Hayden"/>
    <x v="1"/>
    <n v="25"/>
    <x v="0"/>
    <x v="0"/>
    <s v="C.A. 29178"/>
    <x v="108"/>
    <m/>
    <x v="0"/>
    <m/>
    <m/>
    <s v="Cornwall / Houghton, MI"/>
    <n v="5"/>
    <n v="1"/>
    <n v="5"/>
    <x v="1"/>
    <s v="Train"/>
    <s v="Validate"/>
    <x v="8"/>
    <s v="18-30"/>
    <x v="5"/>
    <x v="6"/>
  </r>
  <r>
    <x v="1"/>
    <x v="1"/>
    <s v="Stanton, Mr. Samuel Ward"/>
    <x v="1"/>
    <n v="41"/>
    <x v="0"/>
    <x v="0"/>
    <s v="237734"/>
    <x v="136"/>
    <m/>
    <x v="1"/>
    <m/>
    <m/>
    <s v="New York, NY"/>
    <n v="4"/>
    <n v="4"/>
    <n v="5"/>
    <x v="2"/>
    <s v="Test"/>
    <s v="Validate"/>
    <x v="2"/>
    <s v="41-50"/>
    <x v="5"/>
    <x v="6"/>
  </r>
  <r>
    <x v="1"/>
    <x v="1"/>
    <s v="Stokes, Mr. Philip Joseph"/>
    <x v="1"/>
    <n v="25"/>
    <x v="0"/>
    <x v="0"/>
    <s v="F.C.C. 13540"/>
    <x v="110"/>
    <m/>
    <x v="0"/>
    <m/>
    <n v="81"/>
    <s v="Catford, Kent / Detroit, MI"/>
    <n v="3"/>
    <n v="3"/>
    <n v="3"/>
    <x v="0"/>
    <s v="Train"/>
    <s v="Train"/>
    <x v="8"/>
    <s v="18-30"/>
    <x v="5"/>
    <x v="6"/>
  </r>
  <r>
    <x v="1"/>
    <x v="1"/>
    <s v="Swane, Mr. George"/>
    <x v="1"/>
    <n v="18.5"/>
    <x v="0"/>
    <x v="0"/>
    <s v="248734"/>
    <x v="108"/>
    <s v="F"/>
    <x v="0"/>
    <m/>
    <n v="294"/>
    <m/>
    <n v="3"/>
    <n v="2"/>
    <n v="3"/>
    <x v="0"/>
    <s v="Train"/>
    <s v="Train"/>
    <x v="4"/>
    <s v="18-30"/>
    <x v="7"/>
    <x v="6"/>
  </r>
  <r>
    <x v="1"/>
    <x v="1"/>
    <s v="Sweet, Mr. George Frederick"/>
    <x v="1"/>
    <n v="14"/>
    <x v="0"/>
    <x v="0"/>
    <s v="220845"/>
    <x v="125"/>
    <m/>
    <x v="0"/>
    <m/>
    <m/>
    <s v="Somerset / Bernardsville, NJ"/>
    <n v="5"/>
    <n v="2"/>
    <n v="3"/>
    <x v="1"/>
    <s v="Train"/>
    <s v="Train"/>
    <x v="10"/>
    <s v="0-17"/>
    <x v="5"/>
    <x v="2"/>
  </r>
  <r>
    <x v="1"/>
    <x v="0"/>
    <s v="Toomey, Miss. Ellen"/>
    <x v="0"/>
    <n v="50"/>
    <x v="0"/>
    <x v="0"/>
    <s v="F.C.C. 13531"/>
    <x v="110"/>
    <m/>
    <x v="0"/>
    <s v="9"/>
    <m/>
    <s v="Indianapolis, IN"/>
    <n v="4"/>
    <n v="3"/>
    <n v="3"/>
    <x v="2"/>
    <s v="Train"/>
    <s v="Train"/>
    <x v="20"/>
    <s v="41-50"/>
    <x v="5"/>
    <x v="6"/>
  </r>
  <r>
    <x v="1"/>
    <x v="1"/>
    <s v="Troupiansky, Mr. Moses Aaron"/>
    <x v="1"/>
    <n v="23"/>
    <x v="0"/>
    <x v="0"/>
    <s v="233639"/>
    <x v="108"/>
    <m/>
    <x v="0"/>
    <m/>
    <m/>
    <m/>
    <n v="3"/>
    <n v="5"/>
    <n v="4"/>
    <x v="0"/>
    <s v="Validate"/>
    <s v="Test"/>
    <x v="4"/>
    <s v="18-30"/>
    <x v="5"/>
    <x v="6"/>
  </r>
  <r>
    <x v="1"/>
    <x v="0"/>
    <s v="Trout, Mrs. William H (Jessie L)"/>
    <x v="0"/>
    <n v="28"/>
    <x v="0"/>
    <x v="0"/>
    <s v="240929"/>
    <x v="148"/>
    <m/>
    <x v="0"/>
    <m/>
    <m/>
    <s v="Columbus, OH"/>
    <n v="2"/>
    <n v="1"/>
    <n v="1"/>
    <x v="0"/>
    <s v="Train"/>
    <s v="Train"/>
    <x v="11"/>
    <s v="18-30"/>
    <x v="5"/>
    <x v="6"/>
  </r>
  <r>
    <x v="1"/>
    <x v="0"/>
    <s v="Troutt, Miss. Edwina Celia &quot;Winnie&quot;"/>
    <x v="0"/>
    <n v="27"/>
    <x v="0"/>
    <x v="0"/>
    <s v="34218"/>
    <x v="110"/>
    <s v="E101"/>
    <x v="0"/>
    <s v="16"/>
    <m/>
    <s v="Bath, England / Massachusetts"/>
    <n v="3"/>
    <n v="3"/>
    <n v="5"/>
    <x v="0"/>
    <s v="Train"/>
    <s v="Validate"/>
    <x v="4"/>
    <s v="18-30"/>
    <x v="2"/>
    <x v="6"/>
  </r>
  <r>
    <x v="1"/>
    <x v="1"/>
    <s v="Turpin, Mr. William John Robert"/>
    <x v="1"/>
    <n v="29"/>
    <x v="1"/>
    <x v="0"/>
    <s v="11668"/>
    <x v="114"/>
    <m/>
    <x v="0"/>
    <m/>
    <m/>
    <s v="Plymouth, England"/>
    <n v="5"/>
    <n v="2"/>
    <n v="3"/>
    <x v="1"/>
    <s v="Train"/>
    <s v="Train"/>
    <x v="4"/>
    <s v="18-30"/>
    <x v="5"/>
    <x v="1"/>
  </r>
  <r>
    <x v="1"/>
    <x v="1"/>
    <s v="Turpin, Mrs. William John Robert (Dorothy Ann Wonnacott)"/>
    <x v="0"/>
    <n v="27"/>
    <x v="1"/>
    <x v="0"/>
    <s v="11668"/>
    <x v="114"/>
    <m/>
    <x v="0"/>
    <m/>
    <m/>
    <s v="Plymouth, England"/>
    <n v="5"/>
    <n v="1"/>
    <n v="4"/>
    <x v="1"/>
    <s v="Train"/>
    <s v="Test"/>
    <x v="4"/>
    <s v="18-30"/>
    <x v="5"/>
    <x v="1"/>
  </r>
  <r>
    <x v="1"/>
    <x v="1"/>
    <s v="Veal, Mr. James"/>
    <x v="1"/>
    <n v="40"/>
    <x v="0"/>
    <x v="0"/>
    <s v="28221"/>
    <x v="108"/>
    <m/>
    <x v="0"/>
    <m/>
    <m/>
    <s v="Barre, Co Washington, VT"/>
    <n v="2"/>
    <n v="2"/>
    <n v="1"/>
    <x v="0"/>
    <s v="Train"/>
    <s v="Train"/>
    <x v="26"/>
    <s v="31-40"/>
    <x v="5"/>
    <x v="6"/>
  </r>
  <r>
    <x v="1"/>
    <x v="0"/>
    <s v="Walcroft, Miss. Nellie"/>
    <x v="0"/>
    <n v="31"/>
    <x v="0"/>
    <x v="0"/>
    <s v="F.C.C. 13528"/>
    <x v="114"/>
    <m/>
    <x v="0"/>
    <s v="14"/>
    <m/>
    <s v="Mamaroneck, NY"/>
    <n v="3"/>
    <n v="2"/>
    <n v="4"/>
    <x v="0"/>
    <s v="Train"/>
    <s v="Test"/>
    <x v="2"/>
    <s v="31-40"/>
    <x v="5"/>
    <x v="1"/>
  </r>
  <r>
    <x v="1"/>
    <x v="1"/>
    <s v="Ware, Mr. John James"/>
    <x v="1"/>
    <n v="30"/>
    <x v="1"/>
    <x v="0"/>
    <s v="CA 31352"/>
    <x v="114"/>
    <m/>
    <x v="0"/>
    <m/>
    <m/>
    <s v="Bristol, England / New Britain, CT"/>
    <n v="1"/>
    <n v="4"/>
    <n v="2"/>
    <x v="0"/>
    <s v="Test"/>
    <s v="Train"/>
    <x v="24"/>
    <s v="18-30"/>
    <x v="5"/>
    <x v="1"/>
  </r>
  <r>
    <x v="1"/>
    <x v="1"/>
    <s v="Ware, Mr. William Jeffery"/>
    <x v="1"/>
    <n v="23"/>
    <x v="1"/>
    <x v="0"/>
    <s v="28666"/>
    <x v="110"/>
    <m/>
    <x v="0"/>
    <m/>
    <m/>
    <m/>
    <n v="1"/>
    <n v="4"/>
    <n v="3"/>
    <x v="0"/>
    <s v="Test"/>
    <s v="Train"/>
    <x v="4"/>
    <s v="18-30"/>
    <x v="5"/>
    <x v="6"/>
  </r>
  <r>
    <x v="1"/>
    <x v="0"/>
    <s v="Ware, Mrs. John James (Florence Louise Long)"/>
    <x v="0"/>
    <n v="31"/>
    <x v="0"/>
    <x v="0"/>
    <s v="CA 31352"/>
    <x v="114"/>
    <m/>
    <x v="0"/>
    <s v="10"/>
    <m/>
    <s v="Bristol, England / New Britain, CT"/>
    <n v="4"/>
    <n v="3"/>
    <n v="1"/>
    <x v="2"/>
    <s v="Train"/>
    <s v="Train"/>
    <x v="24"/>
    <s v="31-40"/>
    <x v="5"/>
    <x v="1"/>
  </r>
  <r>
    <x v="1"/>
    <x v="1"/>
    <s v="Watson, Mr. Ennis Hastings"/>
    <x v="1"/>
    <m/>
    <x v="0"/>
    <x v="0"/>
    <s v="239856"/>
    <x v="4"/>
    <m/>
    <x v="0"/>
    <m/>
    <m/>
    <s v="Belfast"/>
    <n v="3"/>
    <n v="2"/>
    <n v="2"/>
    <x v="0"/>
    <s v="Train"/>
    <s v="Train"/>
    <x v="4"/>
    <s v="0-17"/>
    <x v="5"/>
    <x v="3"/>
  </r>
  <r>
    <x v="1"/>
    <x v="0"/>
    <s v="Watt, Miss. Bertha J"/>
    <x v="0"/>
    <n v="12"/>
    <x v="0"/>
    <x v="0"/>
    <s v="C.A. 33595"/>
    <x v="149"/>
    <m/>
    <x v="0"/>
    <s v="9"/>
    <m/>
    <s v="Aberdeen / Portland, OR"/>
    <n v="4"/>
    <n v="5"/>
    <n v="1"/>
    <x v="2"/>
    <s v="Validate"/>
    <s v="Train"/>
    <x v="27"/>
    <s v="0-17"/>
    <x v="5"/>
    <x v="6"/>
  </r>
  <r>
    <x v="1"/>
    <x v="0"/>
    <s v="Watt, Mrs. James (Elizabeth &quot;Bessie&quot; Inglis Milne)"/>
    <x v="0"/>
    <n v="40"/>
    <x v="0"/>
    <x v="0"/>
    <s v="C.A. 33595"/>
    <x v="149"/>
    <m/>
    <x v="0"/>
    <s v="9"/>
    <m/>
    <s v="Aberdeen / Portland, OR"/>
    <n v="5"/>
    <n v="1"/>
    <n v="1"/>
    <x v="1"/>
    <s v="Train"/>
    <s v="Train"/>
    <x v="27"/>
    <s v="31-40"/>
    <x v="5"/>
    <x v="6"/>
  </r>
  <r>
    <x v="1"/>
    <x v="0"/>
    <s v="Webber, Miss. Susan"/>
    <x v="0"/>
    <n v="32.5"/>
    <x v="0"/>
    <x v="0"/>
    <s v="27267"/>
    <x v="108"/>
    <s v="E101"/>
    <x v="0"/>
    <s v="12"/>
    <m/>
    <s v="England / Hartford, CT"/>
    <n v="1"/>
    <n v="5"/>
    <n v="1"/>
    <x v="0"/>
    <s v="Validate"/>
    <s v="Train"/>
    <x v="24"/>
    <s v="31-40"/>
    <x v="2"/>
    <x v="6"/>
  </r>
  <r>
    <x v="1"/>
    <x v="1"/>
    <s v="Weisz, Mr. Leopold"/>
    <x v="1"/>
    <n v="27"/>
    <x v="1"/>
    <x v="0"/>
    <s v="228414"/>
    <x v="17"/>
    <m/>
    <x v="0"/>
    <m/>
    <n v="293"/>
    <s v="Bromsgrove, England / Montreal, PQ"/>
    <n v="4"/>
    <n v="4"/>
    <n v="5"/>
    <x v="2"/>
    <s v="Test"/>
    <s v="Validate"/>
    <x v="5"/>
    <s v="18-30"/>
    <x v="5"/>
    <x v="1"/>
  </r>
  <r>
    <x v="1"/>
    <x v="0"/>
    <s v="Weisz, Mrs. Leopold (Mathilde Francoise Pede)"/>
    <x v="0"/>
    <n v="29"/>
    <x v="1"/>
    <x v="0"/>
    <s v="228414"/>
    <x v="17"/>
    <m/>
    <x v="0"/>
    <s v="10"/>
    <m/>
    <s v="Bromsgrove, England / Montreal, PQ"/>
    <n v="4"/>
    <n v="2"/>
    <n v="4"/>
    <x v="2"/>
    <s v="Train"/>
    <s v="Test"/>
    <x v="5"/>
    <s v="18-30"/>
    <x v="5"/>
    <x v="1"/>
  </r>
  <r>
    <x v="1"/>
    <x v="0"/>
    <s v="Wells, Master. Ralph Lester"/>
    <x v="1"/>
    <n v="2"/>
    <x v="1"/>
    <x v="2"/>
    <s v="29103"/>
    <x v="120"/>
    <m/>
    <x v="0"/>
    <s v="14"/>
    <m/>
    <s v="Cornwall / Akron, OH"/>
    <n v="3"/>
    <n v="4"/>
    <n v="5"/>
    <x v="0"/>
    <s v="Test"/>
    <s v="Validate"/>
    <x v="11"/>
    <s v="0-17"/>
    <x v="5"/>
    <x v="1"/>
  </r>
  <r>
    <x v="1"/>
    <x v="0"/>
    <s v="Wells, Miss. Joan"/>
    <x v="0"/>
    <n v="4"/>
    <x v="1"/>
    <x v="2"/>
    <s v="29103"/>
    <x v="120"/>
    <m/>
    <x v="0"/>
    <s v="14"/>
    <m/>
    <s v="Cornwall / Akron, OH"/>
    <n v="5"/>
    <n v="2"/>
    <n v="3"/>
    <x v="1"/>
    <s v="Train"/>
    <s v="Train"/>
    <x v="11"/>
    <s v="0-17"/>
    <x v="5"/>
    <x v="1"/>
  </r>
  <r>
    <x v="1"/>
    <x v="0"/>
    <s v="Wells, Mrs. Arthur Henry (&quot;Addie&quot; Dart Trevaskis)"/>
    <x v="0"/>
    <n v="29"/>
    <x v="0"/>
    <x v="1"/>
    <s v="29103"/>
    <x v="120"/>
    <m/>
    <x v="0"/>
    <s v="14"/>
    <m/>
    <s v="Cornwall / Akron, OH"/>
    <n v="3"/>
    <n v="3"/>
    <n v="4"/>
    <x v="0"/>
    <s v="Train"/>
    <s v="Test"/>
    <x v="11"/>
    <s v="18-30"/>
    <x v="5"/>
    <x v="1"/>
  </r>
  <r>
    <x v="1"/>
    <x v="0"/>
    <s v="West, Miss. Barbara J"/>
    <x v="0"/>
    <n v="0.91669999999999996"/>
    <x v="1"/>
    <x v="1"/>
    <s v="C.A. 34651"/>
    <x v="56"/>
    <m/>
    <x v="0"/>
    <s v="10"/>
    <m/>
    <s v="Bournmouth, England"/>
    <n v="5"/>
    <n v="3"/>
    <n v="3"/>
    <x v="1"/>
    <s v="Train"/>
    <s v="Train"/>
    <x v="4"/>
    <s v="0-17"/>
    <x v="5"/>
    <x v="1"/>
  </r>
  <r>
    <x v="1"/>
    <x v="0"/>
    <s v="West, Miss. Constance Mirium"/>
    <x v="0"/>
    <n v="5"/>
    <x v="1"/>
    <x v="1"/>
    <s v="C.A. 34651"/>
    <x v="56"/>
    <m/>
    <x v="0"/>
    <s v="10"/>
    <m/>
    <s v="Bournmouth, England"/>
    <n v="3"/>
    <n v="1"/>
    <n v="5"/>
    <x v="0"/>
    <s v="Train"/>
    <s v="Validate"/>
    <x v="4"/>
    <s v="0-17"/>
    <x v="5"/>
    <x v="1"/>
  </r>
  <r>
    <x v="1"/>
    <x v="1"/>
    <s v="West, Mr. Edwy Arthur"/>
    <x v="1"/>
    <n v="36"/>
    <x v="1"/>
    <x v="1"/>
    <s v="C.A. 34651"/>
    <x v="56"/>
    <m/>
    <x v="0"/>
    <m/>
    <m/>
    <s v="Bournmouth, England"/>
    <n v="5"/>
    <n v="4"/>
    <n v="5"/>
    <x v="1"/>
    <s v="Test"/>
    <s v="Validate"/>
    <x v="4"/>
    <s v="31-40"/>
    <x v="5"/>
    <x v="1"/>
  </r>
  <r>
    <x v="1"/>
    <x v="0"/>
    <s v="West, Mrs. Edwy Arthur (Ada Mary Worth)"/>
    <x v="0"/>
    <n v="33"/>
    <x v="1"/>
    <x v="1"/>
    <s v="C.A. 34651"/>
    <x v="56"/>
    <m/>
    <x v="0"/>
    <s v="10"/>
    <m/>
    <s v="Bournmouth, England"/>
    <n v="5"/>
    <n v="2"/>
    <n v="2"/>
    <x v="1"/>
    <s v="Train"/>
    <s v="Train"/>
    <x v="4"/>
    <s v="31-40"/>
    <x v="5"/>
    <x v="1"/>
  </r>
  <r>
    <x v="1"/>
    <x v="1"/>
    <s v="Wheadon, Mr. Edward H"/>
    <x v="1"/>
    <n v="66"/>
    <x v="0"/>
    <x v="0"/>
    <s v="C.A. 24579"/>
    <x v="110"/>
    <m/>
    <x v="0"/>
    <m/>
    <m/>
    <s v="Guernsey, England / Edgewood, RI"/>
    <n v="4"/>
    <n v="4"/>
    <n v="2"/>
    <x v="2"/>
    <s v="Test"/>
    <s v="Train"/>
    <x v="28"/>
    <s v="61+"/>
    <x v="5"/>
    <x v="6"/>
  </r>
  <r>
    <x v="1"/>
    <x v="1"/>
    <s v="Wheeler, Mr. Edwin &quot;Frederick&quot;"/>
    <x v="1"/>
    <m/>
    <x v="0"/>
    <x v="0"/>
    <s v="SC/PARIS 2159"/>
    <x v="135"/>
    <m/>
    <x v="0"/>
    <m/>
    <m/>
    <m/>
    <n v="3"/>
    <n v="1"/>
    <n v="2"/>
    <x v="0"/>
    <s v="Train"/>
    <s v="Train"/>
    <x v="4"/>
    <s v="0-17"/>
    <x v="5"/>
    <x v="6"/>
  </r>
  <r>
    <x v="1"/>
    <x v="0"/>
    <s v="Wilhelms, Mr. Charles"/>
    <x v="1"/>
    <n v="31"/>
    <x v="0"/>
    <x v="0"/>
    <s v="244270"/>
    <x v="108"/>
    <m/>
    <x v="0"/>
    <s v="9"/>
    <m/>
    <s v="London, England"/>
    <n v="2"/>
    <n v="2"/>
    <n v="4"/>
    <x v="0"/>
    <s v="Train"/>
    <s v="Test"/>
    <x v="4"/>
    <s v="31-40"/>
    <x v="5"/>
    <x v="6"/>
  </r>
  <r>
    <x v="1"/>
    <x v="0"/>
    <s v="Williams, Mr. Charles Eugene"/>
    <x v="1"/>
    <m/>
    <x v="0"/>
    <x v="0"/>
    <s v="244373"/>
    <x v="108"/>
    <m/>
    <x v="0"/>
    <s v="14"/>
    <m/>
    <s v="Harrow, England"/>
    <n v="4"/>
    <n v="3"/>
    <n v="4"/>
    <x v="2"/>
    <s v="Train"/>
    <s v="Test"/>
    <x v="4"/>
    <s v="0-17"/>
    <x v="5"/>
    <x v="6"/>
  </r>
  <r>
    <x v="1"/>
    <x v="0"/>
    <s v="Wright, Miss. Marion"/>
    <x v="0"/>
    <n v="26"/>
    <x v="0"/>
    <x v="0"/>
    <s v="220844"/>
    <x v="115"/>
    <m/>
    <x v="0"/>
    <s v="9"/>
    <m/>
    <s v="Yoevil, England / Cottage Grove, OR"/>
    <n v="4"/>
    <n v="1"/>
    <n v="3"/>
    <x v="2"/>
    <s v="Train"/>
    <s v="Train"/>
    <x v="27"/>
    <s v="18-30"/>
    <x v="5"/>
    <x v="6"/>
  </r>
  <r>
    <x v="1"/>
    <x v="1"/>
    <s v="Yrois, Miss. Henriette (&quot;Mrs Harbeck&quot;)"/>
    <x v="0"/>
    <n v="24"/>
    <x v="0"/>
    <x v="0"/>
    <s v="248747"/>
    <x v="108"/>
    <m/>
    <x v="0"/>
    <m/>
    <m/>
    <s v="Paris"/>
    <n v="2"/>
    <n v="4"/>
    <n v="3"/>
    <x v="0"/>
    <s v="Test"/>
    <s v="Train"/>
    <x v="4"/>
    <s v="18-30"/>
    <x v="5"/>
    <x v="6"/>
  </r>
  <r>
    <x v="2"/>
    <x v="1"/>
    <s v="Abbing, Mr. Anthony"/>
    <x v="1"/>
    <n v="42"/>
    <x v="0"/>
    <x v="0"/>
    <s v="C.A. 5547"/>
    <x v="150"/>
    <m/>
    <x v="0"/>
    <m/>
    <m/>
    <m/>
    <n v="1"/>
    <n v="5"/>
    <n v="2"/>
    <x v="0"/>
    <s v="Validate"/>
    <s v="Train"/>
    <x v="4"/>
    <s v="41-50"/>
    <x v="5"/>
    <x v="5"/>
  </r>
  <r>
    <x v="2"/>
    <x v="1"/>
    <s v="Abbott, Master. Eugene Joseph"/>
    <x v="1"/>
    <n v="13"/>
    <x v="0"/>
    <x v="1"/>
    <s v="C.A. 2673"/>
    <x v="151"/>
    <m/>
    <x v="0"/>
    <m/>
    <m/>
    <s v="East Providence, RI"/>
    <n v="1"/>
    <n v="4"/>
    <n v="1"/>
    <x v="0"/>
    <s v="Test"/>
    <s v="Train"/>
    <x v="28"/>
    <s v="0-17"/>
    <x v="5"/>
    <x v="1"/>
  </r>
  <r>
    <x v="2"/>
    <x v="1"/>
    <s v="Abbott, Mr. Rossmore Edward"/>
    <x v="1"/>
    <n v="16"/>
    <x v="1"/>
    <x v="2"/>
    <s v="C.A. 2673"/>
    <x v="151"/>
    <m/>
    <x v="0"/>
    <m/>
    <n v="190"/>
    <s v="East Providence, RI"/>
    <n v="2"/>
    <n v="3"/>
    <n v="5"/>
    <x v="0"/>
    <s v="Train"/>
    <s v="Validate"/>
    <x v="28"/>
    <s v="0-17"/>
    <x v="5"/>
    <x v="1"/>
  </r>
  <r>
    <x v="2"/>
    <x v="0"/>
    <s v="Abbott, Mrs. Stanton (Rosa Hunt)"/>
    <x v="0"/>
    <n v="35"/>
    <x v="1"/>
    <x v="2"/>
    <s v="C.A. 2673"/>
    <x v="151"/>
    <m/>
    <x v="0"/>
    <s v="A"/>
    <m/>
    <s v="East Providence, RI"/>
    <n v="5"/>
    <n v="1"/>
    <n v="1"/>
    <x v="1"/>
    <s v="Train"/>
    <s v="Train"/>
    <x v="28"/>
    <s v="31-40"/>
    <x v="5"/>
    <x v="1"/>
  </r>
  <r>
    <x v="2"/>
    <x v="0"/>
    <s v="Abelseth, Miss. Karen Marie"/>
    <x v="0"/>
    <n v="16"/>
    <x v="0"/>
    <x v="0"/>
    <s v="348125"/>
    <x v="152"/>
    <m/>
    <x v="0"/>
    <s v="16"/>
    <m/>
    <s v="Norway Los Angeles, CA"/>
    <n v="4"/>
    <n v="3"/>
    <n v="2"/>
    <x v="2"/>
    <s v="Train"/>
    <s v="Train"/>
    <x v="7"/>
    <s v="0-17"/>
    <x v="5"/>
    <x v="5"/>
  </r>
  <r>
    <x v="2"/>
    <x v="0"/>
    <s v="Abelseth, Mr. Olaus Jorgensen"/>
    <x v="1"/>
    <n v="25"/>
    <x v="0"/>
    <x v="0"/>
    <s v="348122"/>
    <x v="152"/>
    <s v="F G63"/>
    <x v="0"/>
    <s v="A"/>
    <m/>
    <s v="Perkins County, SD"/>
    <n v="4"/>
    <n v="3"/>
    <n v="4"/>
    <x v="2"/>
    <s v="Train"/>
    <s v="Test"/>
    <x v="36"/>
    <s v="18-30"/>
    <x v="7"/>
    <x v="5"/>
  </r>
  <r>
    <x v="2"/>
    <x v="0"/>
    <s v="Abrahamsson, Mr. Abraham August Johannes"/>
    <x v="1"/>
    <n v="20"/>
    <x v="0"/>
    <x v="0"/>
    <s v="SOTON/O2 3101284"/>
    <x v="153"/>
    <m/>
    <x v="0"/>
    <s v="15"/>
    <m/>
    <s v="Taalintehdas, Finland Hoboken, NJ"/>
    <n v="3"/>
    <n v="4"/>
    <n v="4"/>
    <x v="0"/>
    <s v="Test"/>
    <s v="Test"/>
    <x v="10"/>
    <s v="18-30"/>
    <x v="5"/>
    <x v="5"/>
  </r>
  <r>
    <x v="2"/>
    <x v="0"/>
    <s v="Abrahim, Mrs. Joseph (Sophie Halaut Easu)"/>
    <x v="0"/>
    <n v="18"/>
    <x v="0"/>
    <x v="0"/>
    <s v="2657"/>
    <x v="154"/>
    <m/>
    <x v="1"/>
    <s v="C"/>
    <m/>
    <s v="Greensburg, PA"/>
    <n v="5"/>
    <n v="4"/>
    <n v="1"/>
    <x v="1"/>
    <s v="Test"/>
    <s v="Train"/>
    <x v="15"/>
    <s v="18-30"/>
    <x v="5"/>
    <x v="5"/>
  </r>
  <r>
    <x v="2"/>
    <x v="1"/>
    <s v="Adahl, Mr. Mauritz Nils Martin"/>
    <x v="1"/>
    <n v="30"/>
    <x v="0"/>
    <x v="0"/>
    <s v="C 7076"/>
    <x v="155"/>
    <m/>
    <x v="0"/>
    <m/>
    <n v="72"/>
    <s v="Asarum, Sweden Brooklyn, NY"/>
    <n v="4"/>
    <n v="1"/>
    <n v="3"/>
    <x v="2"/>
    <s v="Train"/>
    <s v="Train"/>
    <x v="2"/>
    <s v="18-30"/>
    <x v="5"/>
    <x v="5"/>
  </r>
  <r>
    <x v="2"/>
    <x v="1"/>
    <s v="Adams, Mr. John"/>
    <x v="1"/>
    <n v="26"/>
    <x v="0"/>
    <x v="0"/>
    <s v="341826"/>
    <x v="156"/>
    <m/>
    <x v="0"/>
    <m/>
    <n v="103"/>
    <s v="Bournemouth, England"/>
    <n v="1"/>
    <n v="2"/>
    <n v="4"/>
    <x v="0"/>
    <s v="Train"/>
    <s v="Test"/>
    <x v="4"/>
    <s v="18-30"/>
    <x v="5"/>
    <x v="5"/>
  </r>
  <r>
    <x v="2"/>
    <x v="1"/>
    <s v="Ahlin, Mrs. Johan (Johanna Persdotter Larsson)"/>
    <x v="0"/>
    <n v="40"/>
    <x v="1"/>
    <x v="0"/>
    <s v="7546"/>
    <x v="157"/>
    <m/>
    <x v="0"/>
    <m/>
    <m/>
    <s v="Sweden Akeley, MN"/>
    <n v="3"/>
    <n v="4"/>
    <n v="3"/>
    <x v="0"/>
    <s v="Test"/>
    <s v="Train"/>
    <x v="6"/>
    <s v="31-40"/>
    <x v="5"/>
    <x v="5"/>
  </r>
  <r>
    <x v="2"/>
    <x v="0"/>
    <s v="Aks, Master. Philip Frank"/>
    <x v="1"/>
    <n v="0.83330000000000004"/>
    <x v="0"/>
    <x v="2"/>
    <s v="392091"/>
    <x v="158"/>
    <m/>
    <x v="0"/>
    <s v="11"/>
    <m/>
    <s v="London, England Norfolk, VA"/>
    <n v="1"/>
    <n v="2"/>
    <n v="1"/>
    <x v="0"/>
    <s v="Train"/>
    <s v="Train"/>
    <x v="42"/>
    <s v="0-17"/>
    <x v="5"/>
    <x v="5"/>
  </r>
  <r>
    <x v="2"/>
    <x v="0"/>
    <s v="Aks, Mrs. Sam (Leah Rosen)"/>
    <x v="0"/>
    <n v="18"/>
    <x v="0"/>
    <x v="2"/>
    <s v="392091"/>
    <x v="158"/>
    <m/>
    <x v="0"/>
    <s v="13"/>
    <m/>
    <s v="London, England Norfolk, VA"/>
    <n v="1"/>
    <n v="5"/>
    <n v="2"/>
    <x v="0"/>
    <s v="Validate"/>
    <s v="Train"/>
    <x v="42"/>
    <s v="18-30"/>
    <x v="5"/>
    <x v="5"/>
  </r>
  <r>
    <x v="2"/>
    <x v="0"/>
    <s v="Albimona, Mr. Nassef Cassem"/>
    <x v="1"/>
    <n v="26"/>
    <x v="0"/>
    <x v="0"/>
    <s v="2699"/>
    <x v="159"/>
    <m/>
    <x v="1"/>
    <s v="15"/>
    <m/>
    <s v="Syria Fredericksburg, VA"/>
    <n v="4"/>
    <n v="5"/>
    <n v="2"/>
    <x v="2"/>
    <s v="Validate"/>
    <s v="Train"/>
    <x v="42"/>
    <s v="18-30"/>
    <x v="5"/>
    <x v="6"/>
  </r>
  <r>
    <x v="2"/>
    <x v="1"/>
    <s v="Alexander, Mr. William"/>
    <x v="1"/>
    <n v="26"/>
    <x v="0"/>
    <x v="0"/>
    <s v="3474"/>
    <x v="160"/>
    <m/>
    <x v="0"/>
    <m/>
    <m/>
    <s v="England Albion, NY"/>
    <n v="2"/>
    <n v="2"/>
    <n v="3"/>
    <x v="0"/>
    <s v="Train"/>
    <s v="Train"/>
    <x v="2"/>
    <s v="18-30"/>
    <x v="5"/>
    <x v="5"/>
  </r>
  <r>
    <x v="2"/>
    <x v="1"/>
    <s v="Alhomaki, Mr. Ilmari Rudolf"/>
    <x v="1"/>
    <n v="20"/>
    <x v="0"/>
    <x v="0"/>
    <s v="SOTON/O2 3101287"/>
    <x v="153"/>
    <m/>
    <x v="0"/>
    <m/>
    <m/>
    <s v="Salo, Finland Astoria, OR"/>
    <n v="2"/>
    <n v="3"/>
    <n v="5"/>
    <x v="0"/>
    <s v="Train"/>
    <s v="Validate"/>
    <x v="27"/>
    <s v="18-30"/>
    <x v="5"/>
    <x v="5"/>
  </r>
  <r>
    <x v="2"/>
    <x v="1"/>
    <s v="Ali, Mr. Ahmed"/>
    <x v="1"/>
    <n v="24"/>
    <x v="0"/>
    <x v="0"/>
    <s v="SOTON/O.Q. 3101311"/>
    <x v="161"/>
    <m/>
    <x v="0"/>
    <m/>
    <m/>
    <m/>
    <n v="5"/>
    <n v="2"/>
    <n v="1"/>
    <x v="1"/>
    <s v="Train"/>
    <s v="Train"/>
    <x v="4"/>
    <s v="18-30"/>
    <x v="5"/>
    <x v="5"/>
  </r>
  <r>
    <x v="2"/>
    <x v="1"/>
    <s v="Ali, Mr. William"/>
    <x v="1"/>
    <n v="25"/>
    <x v="0"/>
    <x v="0"/>
    <s v="SOTON/O.Q. 3101312"/>
    <x v="161"/>
    <m/>
    <x v="0"/>
    <m/>
    <n v="79"/>
    <s v="Argentina"/>
    <n v="1"/>
    <n v="5"/>
    <n v="5"/>
    <x v="0"/>
    <s v="Validate"/>
    <s v="Validate"/>
    <x v="4"/>
    <s v="18-30"/>
    <x v="5"/>
    <x v="5"/>
  </r>
  <r>
    <x v="2"/>
    <x v="1"/>
    <s v="Allen, Mr. William Henry"/>
    <x v="1"/>
    <n v="35"/>
    <x v="0"/>
    <x v="0"/>
    <s v="373450"/>
    <x v="156"/>
    <m/>
    <x v="0"/>
    <m/>
    <m/>
    <s v="Lower Clapton, Middlesex or Erdington, Birmingham"/>
    <n v="3"/>
    <n v="4"/>
    <n v="1"/>
    <x v="0"/>
    <s v="Test"/>
    <s v="Train"/>
    <x v="4"/>
    <s v="31-40"/>
    <x v="5"/>
    <x v="5"/>
  </r>
  <r>
    <x v="2"/>
    <x v="1"/>
    <s v="Allum, Mr. Owen George"/>
    <x v="1"/>
    <n v="18"/>
    <x v="0"/>
    <x v="0"/>
    <s v="2223"/>
    <x v="162"/>
    <m/>
    <x v="0"/>
    <m/>
    <n v="259"/>
    <s v="Windsor, England New York, NY"/>
    <n v="3"/>
    <n v="1"/>
    <n v="2"/>
    <x v="0"/>
    <s v="Train"/>
    <s v="Train"/>
    <x v="2"/>
    <s v="18-30"/>
    <x v="5"/>
    <x v="5"/>
  </r>
  <r>
    <x v="2"/>
    <x v="1"/>
    <s v="Andersen, Mr. Albert Karvin"/>
    <x v="1"/>
    <n v="32"/>
    <x v="0"/>
    <x v="0"/>
    <s v="C 4001"/>
    <x v="163"/>
    <m/>
    <x v="0"/>
    <m/>
    <n v="260"/>
    <s v="Bergen, Norway"/>
    <n v="1"/>
    <n v="5"/>
    <n v="1"/>
    <x v="0"/>
    <s v="Validate"/>
    <s v="Train"/>
    <x v="4"/>
    <s v="31-40"/>
    <x v="5"/>
    <x v="1"/>
  </r>
  <r>
    <x v="2"/>
    <x v="0"/>
    <s v="Andersen-Jensen, Miss. Carla Christine Nielsine"/>
    <x v="0"/>
    <n v="19"/>
    <x v="1"/>
    <x v="0"/>
    <s v="350046"/>
    <x v="164"/>
    <m/>
    <x v="0"/>
    <s v="16"/>
    <m/>
    <m/>
    <n v="5"/>
    <n v="1"/>
    <n v="1"/>
    <x v="1"/>
    <s v="Train"/>
    <s v="Train"/>
    <x v="4"/>
    <s v="18-30"/>
    <x v="5"/>
    <x v="5"/>
  </r>
  <r>
    <x v="2"/>
    <x v="1"/>
    <s v="Andersson, Master. Sigvard Harald Elias"/>
    <x v="1"/>
    <n v="4"/>
    <x v="4"/>
    <x v="1"/>
    <s v="347082"/>
    <x v="165"/>
    <m/>
    <x v="0"/>
    <m/>
    <m/>
    <s v="Sweden Winnipeg, MN"/>
    <n v="2"/>
    <n v="1"/>
    <n v="2"/>
    <x v="0"/>
    <s v="Train"/>
    <s v="Train"/>
    <x v="6"/>
    <s v="0-17"/>
    <x v="5"/>
    <x v="4"/>
  </r>
  <r>
    <x v="2"/>
    <x v="1"/>
    <s v="Andersson, Miss. Ebba Iris Alfrida"/>
    <x v="0"/>
    <n v="6"/>
    <x v="4"/>
    <x v="1"/>
    <s v="347082"/>
    <x v="165"/>
    <m/>
    <x v="0"/>
    <m/>
    <m/>
    <s v="Sweden Winnipeg, MN"/>
    <n v="5"/>
    <n v="4"/>
    <n v="2"/>
    <x v="1"/>
    <s v="Test"/>
    <s v="Train"/>
    <x v="6"/>
    <s v="0-17"/>
    <x v="5"/>
    <x v="4"/>
  </r>
  <r>
    <x v="2"/>
    <x v="1"/>
    <s v="Andersson, Miss. Ellis Anna Maria"/>
    <x v="0"/>
    <n v="2"/>
    <x v="4"/>
    <x v="1"/>
    <s v="347082"/>
    <x v="165"/>
    <m/>
    <x v="0"/>
    <m/>
    <m/>
    <s v="Sweden Winnipeg, MN"/>
    <n v="2"/>
    <n v="2"/>
    <n v="5"/>
    <x v="0"/>
    <s v="Train"/>
    <s v="Validate"/>
    <x v="6"/>
    <s v="0-17"/>
    <x v="5"/>
    <x v="4"/>
  </r>
  <r>
    <x v="2"/>
    <x v="0"/>
    <s v="Andersson, Miss. Erna Alexandra"/>
    <x v="0"/>
    <n v="17"/>
    <x v="4"/>
    <x v="1"/>
    <s v="3101281"/>
    <x v="153"/>
    <m/>
    <x v="0"/>
    <s v="D"/>
    <m/>
    <s v="Ruotsinphyhtaa, Finland New York, NY"/>
    <n v="4"/>
    <n v="4"/>
    <n v="3"/>
    <x v="2"/>
    <s v="Test"/>
    <s v="Train"/>
    <x v="2"/>
    <s v="0-17"/>
    <x v="5"/>
    <x v="5"/>
  </r>
  <r>
    <x v="2"/>
    <x v="1"/>
    <s v="Andersson, Miss. Ida Augusta Margareta"/>
    <x v="0"/>
    <n v="38"/>
    <x v="4"/>
    <x v="1"/>
    <s v="347091"/>
    <x v="166"/>
    <m/>
    <x v="0"/>
    <m/>
    <m/>
    <s v="Vadsbro, Sweden Ministee, MI"/>
    <n v="4"/>
    <n v="1"/>
    <n v="1"/>
    <x v="2"/>
    <s v="Train"/>
    <s v="Train"/>
    <x v="8"/>
    <s v="31-40"/>
    <x v="5"/>
    <x v="5"/>
  </r>
  <r>
    <x v="2"/>
    <x v="1"/>
    <s v="Andersson, Miss. Ingeborg Constanzia"/>
    <x v="0"/>
    <n v="9"/>
    <x v="4"/>
    <x v="1"/>
    <s v="347082"/>
    <x v="165"/>
    <m/>
    <x v="0"/>
    <m/>
    <m/>
    <s v="Sweden Winnipeg, MN"/>
    <n v="2"/>
    <n v="3"/>
    <n v="3"/>
    <x v="0"/>
    <s v="Train"/>
    <s v="Train"/>
    <x v="6"/>
    <s v="0-17"/>
    <x v="5"/>
    <x v="4"/>
  </r>
  <r>
    <x v="2"/>
    <x v="1"/>
    <s v="Andersson, Miss. Sigrid Elisabeth"/>
    <x v="0"/>
    <n v="11"/>
    <x v="4"/>
    <x v="1"/>
    <s v="347082"/>
    <x v="165"/>
    <m/>
    <x v="0"/>
    <m/>
    <m/>
    <s v="Sweden Winnipeg, MN"/>
    <n v="3"/>
    <n v="2"/>
    <n v="2"/>
    <x v="0"/>
    <s v="Train"/>
    <s v="Train"/>
    <x v="6"/>
    <s v="0-17"/>
    <x v="5"/>
    <x v="4"/>
  </r>
  <r>
    <x v="2"/>
    <x v="1"/>
    <s v="Andersson, Mr. Anders Johan"/>
    <x v="1"/>
    <n v="39"/>
    <x v="1"/>
    <x v="5"/>
    <s v="347082"/>
    <x v="165"/>
    <m/>
    <x v="0"/>
    <m/>
    <m/>
    <s v="Sweden Winnipeg, MN"/>
    <n v="3"/>
    <n v="3"/>
    <n v="1"/>
    <x v="0"/>
    <s v="Train"/>
    <s v="Train"/>
    <x v="6"/>
    <s v="31-40"/>
    <x v="5"/>
    <x v="4"/>
  </r>
  <r>
    <x v="2"/>
    <x v="0"/>
    <s v="Andersson, Mr. August Edvard (&quot;Wennerstrom&quot;)"/>
    <x v="1"/>
    <n v="27"/>
    <x v="0"/>
    <x v="0"/>
    <s v="350043"/>
    <x v="167"/>
    <m/>
    <x v="0"/>
    <s v="A"/>
    <m/>
    <m/>
    <n v="5"/>
    <n v="4"/>
    <n v="3"/>
    <x v="1"/>
    <s v="Test"/>
    <s v="Train"/>
    <x v="4"/>
    <s v="18-30"/>
    <x v="5"/>
    <x v="5"/>
  </r>
  <r>
    <x v="2"/>
    <x v="1"/>
    <s v="Andersson, Mr. Johan Samuel"/>
    <x v="1"/>
    <n v="26"/>
    <x v="0"/>
    <x v="0"/>
    <s v="347075"/>
    <x v="166"/>
    <m/>
    <x v="0"/>
    <m/>
    <m/>
    <s v="Hartford, CT"/>
    <n v="3"/>
    <n v="3"/>
    <n v="4"/>
    <x v="0"/>
    <s v="Train"/>
    <s v="Test"/>
    <x v="24"/>
    <s v="18-30"/>
    <x v="5"/>
    <x v="5"/>
  </r>
  <r>
    <x v="2"/>
    <x v="1"/>
    <s v="Andersson, Mrs. Anders Johan (Alfrida Konstantia Brogren)"/>
    <x v="0"/>
    <n v="39"/>
    <x v="1"/>
    <x v="5"/>
    <s v="347082"/>
    <x v="165"/>
    <m/>
    <x v="0"/>
    <m/>
    <m/>
    <s v="Sweden Winnipeg, MN"/>
    <n v="1"/>
    <n v="4"/>
    <n v="1"/>
    <x v="0"/>
    <s v="Test"/>
    <s v="Train"/>
    <x v="6"/>
    <s v="31-40"/>
    <x v="5"/>
    <x v="4"/>
  </r>
  <r>
    <x v="2"/>
    <x v="1"/>
    <s v="Andreasson, Mr. Paul Edvin"/>
    <x v="1"/>
    <n v="20"/>
    <x v="0"/>
    <x v="0"/>
    <s v="347466"/>
    <x v="164"/>
    <m/>
    <x v="0"/>
    <m/>
    <m/>
    <s v="Sweden Chicago, IL"/>
    <n v="2"/>
    <n v="4"/>
    <n v="3"/>
    <x v="0"/>
    <s v="Test"/>
    <s v="Train"/>
    <x v="25"/>
    <s v="18-30"/>
    <x v="5"/>
    <x v="5"/>
  </r>
  <r>
    <x v="2"/>
    <x v="1"/>
    <s v="Angheloff, Mr. Minko"/>
    <x v="1"/>
    <n v="26"/>
    <x v="0"/>
    <x v="0"/>
    <s v="349202"/>
    <x v="168"/>
    <m/>
    <x v="0"/>
    <m/>
    <m/>
    <s v="Bulgaria Chicago, IL"/>
    <n v="5"/>
    <n v="5"/>
    <n v="3"/>
    <x v="1"/>
    <s v="Validate"/>
    <s v="Train"/>
    <x v="25"/>
    <s v="18-30"/>
    <x v="5"/>
    <x v="5"/>
  </r>
  <r>
    <x v="2"/>
    <x v="1"/>
    <s v="Arnold-Franchi, Mr. Josef"/>
    <x v="1"/>
    <n v="25"/>
    <x v="1"/>
    <x v="0"/>
    <s v="349237"/>
    <x v="169"/>
    <m/>
    <x v="0"/>
    <m/>
    <m/>
    <s v="Altdorf, Switzerland"/>
    <n v="4"/>
    <n v="1"/>
    <n v="5"/>
    <x v="2"/>
    <s v="Train"/>
    <s v="Validate"/>
    <x v="4"/>
    <s v="18-30"/>
    <x v="5"/>
    <x v="6"/>
  </r>
  <r>
    <x v="2"/>
    <x v="1"/>
    <s v="Arnold-Franchi, Mrs. Josef (Josefine Franchi)"/>
    <x v="0"/>
    <n v="18"/>
    <x v="1"/>
    <x v="0"/>
    <s v="349237"/>
    <x v="169"/>
    <m/>
    <x v="0"/>
    <m/>
    <m/>
    <s v="Altdorf, Switzerland"/>
    <n v="4"/>
    <n v="4"/>
    <n v="2"/>
    <x v="2"/>
    <s v="Test"/>
    <s v="Train"/>
    <x v="4"/>
    <s v="18-30"/>
    <x v="5"/>
    <x v="6"/>
  </r>
  <r>
    <x v="2"/>
    <x v="1"/>
    <s v="Aronsson, Mr. Ernst Axel Algot"/>
    <x v="1"/>
    <n v="24"/>
    <x v="0"/>
    <x v="0"/>
    <s v="349911"/>
    <x v="166"/>
    <m/>
    <x v="0"/>
    <m/>
    <m/>
    <s v="Sweden Joliet, IL"/>
    <n v="3"/>
    <n v="5"/>
    <n v="1"/>
    <x v="0"/>
    <s v="Validate"/>
    <s v="Train"/>
    <x v="25"/>
    <s v="18-30"/>
    <x v="5"/>
    <x v="5"/>
  </r>
  <r>
    <x v="2"/>
    <x v="1"/>
    <s v="Asim, Mr. Adola"/>
    <x v="1"/>
    <n v="35"/>
    <x v="0"/>
    <x v="0"/>
    <s v="SOTON/O.Q. 3101310"/>
    <x v="161"/>
    <m/>
    <x v="0"/>
    <m/>
    <m/>
    <m/>
    <n v="4"/>
    <n v="3"/>
    <n v="1"/>
    <x v="2"/>
    <s v="Train"/>
    <s v="Train"/>
    <x v="4"/>
    <s v="31-40"/>
    <x v="5"/>
    <x v="5"/>
  </r>
  <r>
    <x v="2"/>
    <x v="1"/>
    <s v="Asplund, Master. Carl Edgar"/>
    <x v="1"/>
    <n v="5"/>
    <x v="4"/>
    <x v="1"/>
    <s v="347077"/>
    <x v="170"/>
    <m/>
    <x v="0"/>
    <m/>
    <m/>
    <s v="Sweden  Worcester, MA"/>
    <n v="5"/>
    <n v="2"/>
    <n v="5"/>
    <x v="1"/>
    <s v="Train"/>
    <s v="Validate"/>
    <x v="17"/>
    <s v="0-17"/>
    <x v="5"/>
    <x v="4"/>
  </r>
  <r>
    <x v="2"/>
    <x v="1"/>
    <s v="Asplund, Master. Clarence Gustaf Hugo"/>
    <x v="1"/>
    <n v="9"/>
    <x v="4"/>
    <x v="1"/>
    <s v="347077"/>
    <x v="170"/>
    <m/>
    <x v="0"/>
    <m/>
    <m/>
    <s v="Sweden Worcester, MA"/>
    <n v="5"/>
    <n v="5"/>
    <n v="3"/>
    <x v="1"/>
    <s v="Validate"/>
    <s v="Train"/>
    <x v="17"/>
    <s v="0-17"/>
    <x v="5"/>
    <x v="4"/>
  </r>
  <r>
    <x v="2"/>
    <x v="0"/>
    <s v="Asplund, Master. Edvin Rojj Felix"/>
    <x v="1"/>
    <n v="3"/>
    <x v="4"/>
    <x v="1"/>
    <s v="347077"/>
    <x v="170"/>
    <m/>
    <x v="0"/>
    <s v="15"/>
    <m/>
    <s v="Sweden Worcester, MA"/>
    <n v="2"/>
    <n v="1"/>
    <n v="3"/>
    <x v="0"/>
    <s v="Train"/>
    <s v="Train"/>
    <x v="17"/>
    <s v="0-17"/>
    <x v="5"/>
    <x v="4"/>
  </r>
  <r>
    <x v="2"/>
    <x v="1"/>
    <s v="Asplund, Master. Filip Oscar"/>
    <x v="1"/>
    <n v="13"/>
    <x v="4"/>
    <x v="1"/>
    <s v="347077"/>
    <x v="170"/>
    <m/>
    <x v="0"/>
    <m/>
    <m/>
    <s v="Sweden Worcester, MA"/>
    <n v="5"/>
    <n v="5"/>
    <n v="5"/>
    <x v="1"/>
    <s v="Validate"/>
    <s v="Validate"/>
    <x v="17"/>
    <s v="0-17"/>
    <x v="5"/>
    <x v="4"/>
  </r>
  <r>
    <x v="2"/>
    <x v="0"/>
    <s v="Asplund, Miss. Lillian Gertrud"/>
    <x v="0"/>
    <n v="5"/>
    <x v="4"/>
    <x v="1"/>
    <s v="347077"/>
    <x v="170"/>
    <m/>
    <x v="0"/>
    <s v="15"/>
    <m/>
    <s v="Sweden Worcester, MA"/>
    <n v="5"/>
    <n v="4"/>
    <n v="4"/>
    <x v="1"/>
    <s v="Test"/>
    <s v="Test"/>
    <x v="17"/>
    <s v="0-17"/>
    <x v="5"/>
    <x v="4"/>
  </r>
  <r>
    <x v="2"/>
    <x v="1"/>
    <s v="Asplund, Mr. Carl Oscar Vilhelm Gustafsson"/>
    <x v="1"/>
    <n v="40"/>
    <x v="1"/>
    <x v="5"/>
    <s v="347077"/>
    <x v="170"/>
    <m/>
    <x v="0"/>
    <m/>
    <n v="142"/>
    <s v="Sweden  Worcester, MA"/>
    <n v="2"/>
    <n v="1"/>
    <n v="3"/>
    <x v="0"/>
    <s v="Train"/>
    <s v="Train"/>
    <x v="17"/>
    <s v="31-40"/>
    <x v="5"/>
    <x v="4"/>
  </r>
  <r>
    <x v="2"/>
    <x v="0"/>
    <s v="Asplund, Mr. Johan Charles"/>
    <x v="1"/>
    <n v="23"/>
    <x v="0"/>
    <x v="0"/>
    <s v="350054"/>
    <x v="167"/>
    <m/>
    <x v="0"/>
    <s v="13"/>
    <m/>
    <s v="Oskarshamn, Sweden Minneapolis, MN"/>
    <n v="4"/>
    <n v="3"/>
    <n v="1"/>
    <x v="2"/>
    <s v="Train"/>
    <s v="Train"/>
    <x v="6"/>
    <s v="18-30"/>
    <x v="5"/>
    <x v="5"/>
  </r>
  <r>
    <x v="2"/>
    <x v="0"/>
    <s v="Asplund, Mrs. Carl Oscar (Selma Augusta Emilia Johansson)"/>
    <x v="0"/>
    <n v="38"/>
    <x v="1"/>
    <x v="5"/>
    <s v="347077"/>
    <x v="170"/>
    <m/>
    <x v="0"/>
    <s v="15"/>
    <m/>
    <s v="Sweden  Worcester, MA"/>
    <n v="2"/>
    <n v="2"/>
    <n v="3"/>
    <x v="0"/>
    <s v="Train"/>
    <s v="Train"/>
    <x v="17"/>
    <s v="31-40"/>
    <x v="5"/>
    <x v="4"/>
  </r>
  <r>
    <x v="2"/>
    <x v="0"/>
    <s v="Assaf Khalil, Mrs. Mariana (&quot;Miriam&quot;)"/>
    <x v="0"/>
    <n v="45"/>
    <x v="0"/>
    <x v="0"/>
    <s v="2696"/>
    <x v="171"/>
    <m/>
    <x v="1"/>
    <s v="C"/>
    <m/>
    <s v="Ottawa, ON"/>
    <n v="4"/>
    <n v="5"/>
    <n v="2"/>
    <x v="2"/>
    <s v="Validate"/>
    <s v="Train"/>
    <x v="1"/>
    <s v="41-50"/>
    <x v="5"/>
    <x v="5"/>
  </r>
  <r>
    <x v="2"/>
    <x v="1"/>
    <s v="Assaf, Mr. Gerios"/>
    <x v="1"/>
    <n v="21"/>
    <x v="0"/>
    <x v="0"/>
    <s v="2692"/>
    <x v="171"/>
    <m/>
    <x v="1"/>
    <m/>
    <m/>
    <s v="Ottawa, ON"/>
    <n v="3"/>
    <n v="1"/>
    <n v="5"/>
    <x v="0"/>
    <s v="Train"/>
    <s v="Validate"/>
    <x v="1"/>
    <s v="18-30"/>
    <x v="5"/>
    <x v="5"/>
  </r>
  <r>
    <x v="2"/>
    <x v="1"/>
    <s v="Assam, Mr. Ali"/>
    <x v="1"/>
    <n v="23"/>
    <x v="0"/>
    <x v="0"/>
    <s v="SOTON/O.Q. 3101309"/>
    <x v="161"/>
    <m/>
    <x v="0"/>
    <m/>
    <m/>
    <m/>
    <n v="5"/>
    <n v="2"/>
    <n v="3"/>
    <x v="1"/>
    <s v="Train"/>
    <s v="Train"/>
    <x v="4"/>
    <s v="18-30"/>
    <x v="5"/>
    <x v="5"/>
  </r>
  <r>
    <x v="2"/>
    <x v="1"/>
    <s v="Attalah, Miss. Malake"/>
    <x v="0"/>
    <n v="17"/>
    <x v="0"/>
    <x v="0"/>
    <s v="2627"/>
    <x v="172"/>
    <m/>
    <x v="1"/>
    <m/>
    <m/>
    <m/>
    <n v="3"/>
    <n v="4"/>
    <n v="2"/>
    <x v="0"/>
    <s v="Test"/>
    <s v="Train"/>
    <x v="4"/>
    <s v="0-17"/>
    <x v="5"/>
    <x v="6"/>
  </r>
  <r>
    <x v="2"/>
    <x v="1"/>
    <s v="Attalah, Mr. Sleiman"/>
    <x v="1"/>
    <n v="30"/>
    <x v="0"/>
    <x v="0"/>
    <s v="2694"/>
    <x v="171"/>
    <m/>
    <x v="1"/>
    <m/>
    <m/>
    <s v="Ottawa, ON"/>
    <n v="1"/>
    <n v="5"/>
    <n v="4"/>
    <x v="0"/>
    <s v="Validate"/>
    <s v="Test"/>
    <x v="1"/>
    <s v="18-30"/>
    <x v="5"/>
    <x v="5"/>
  </r>
  <r>
    <x v="2"/>
    <x v="1"/>
    <s v="Augustsson, Mr. Albert"/>
    <x v="1"/>
    <n v="23"/>
    <x v="0"/>
    <x v="0"/>
    <s v="347468"/>
    <x v="164"/>
    <m/>
    <x v="0"/>
    <m/>
    <m/>
    <s v="Krakoryd, Sweden Bloomington, IL"/>
    <n v="3"/>
    <n v="4"/>
    <n v="3"/>
    <x v="0"/>
    <s v="Test"/>
    <s v="Train"/>
    <x v="25"/>
    <s v="18-30"/>
    <x v="5"/>
    <x v="5"/>
  </r>
  <r>
    <x v="2"/>
    <x v="0"/>
    <s v="Ayoub, Miss. Banoura"/>
    <x v="0"/>
    <n v="13"/>
    <x v="0"/>
    <x v="0"/>
    <s v="2687"/>
    <x v="154"/>
    <m/>
    <x v="1"/>
    <s v="C"/>
    <m/>
    <s v="Syria Youngstown, OH"/>
    <n v="5"/>
    <n v="4"/>
    <n v="5"/>
    <x v="1"/>
    <s v="Test"/>
    <s v="Validate"/>
    <x v="11"/>
    <s v="0-17"/>
    <x v="5"/>
    <x v="5"/>
  </r>
  <r>
    <x v="2"/>
    <x v="1"/>
    <s v="Baccos, Mr. Raffull"/>
    <x v="1"/>
    <n v="20"/>
    <x v="0"/>
    <x v="0"/>
    <s v="2679"/>
    <x v="171"/>
    <m/>
    <x v="1"/>
    <m/>
    <m/>
    <m/>
    <n v="5"/>
    <n v="3"/>
    <n v="4"/>
    <x v="1"/>
    <s v="Train"/>
    <s v="Test"/>
    <x v="4"/>
    <s v="18-30"/>
    <x v="5"/>
    <x v="5"/>
  </r>
  <r>
    <x v="2"/>
    <x v="1"/>
    <s v="Backstrom, Mr. Karl Alfred"/>
    <x v="1"/>
    <n v="32"/>
    <x v="1"/>
    <x v="0"/>
    <s v="3101278"/>
    <x v="173"/>
    <m/>
    <x v="0"/>
    <s v="D"/>
    <m/>
    <s v="Ruotsinphytaa, Finland New York, NY"/>
    <n v="1"/>
    <n v="1"/>
    <n v="3"/>
    <x v="0"/>
    <s v="Train"/>
    <s v="Train"/>
    <x v="2"/>
    <s v="31-40"/>
    <x v="5"/>
    <x v="6"/>
  </r>
  <r>
    <x v="2"/>
    <x v="0"/>
    <s v="Backstrom, Mrs. Karl Alfred (Maria Mathilda Gustafsson)"/>
    <x v="0"/>
    <n v="33"/>
    <x v="3"/>
    <x v="0"/>
    <s v="3101278"/>
    <x v="173"/>
    <m/>
    <x v="0"/>
    <m/>
    <m/>
    <s v="Ruotsinphytaa, Finland New York, NY"/>
    <n v="4"/>
    <n v="5"/>
    <n v="4"/>
    <x v="2"/>
    <s v="Validate"/>
    <s v="Test"/>
    <x v="2"/>
    <s v="31-40"/>
    <x v="5"/>
    <x v="6"/>
  </r>
  <r>
    <x v="2"/>
    <x v="0"/>
    <s v="Baclini, Miss. Eugenie"/>
    <x v="0"/>
    <n v="0.75"/>
    <x v="2"/>
    <x v="2"/>
    <s v="2666"/>
    <x v="174"/>
    <m/>
    <x v="1"/>
    <s v="C"/>
    <m/>
    <s v="Syria New York, NY"/>
    <n v="2"/>
    <n v="2"/>
    <n v="5"/>
    <x v="0"/>
    <s v="Train"/>
    <s v="Validate"/>
    <x v="2"/>
    <s v="0-17"/>
    <x v="5"/>
    <x v="6"/>
  </r>
  <r>
    <x v="2"/>
    <x v="0"/>
    <s v="Baclini, Miss. Helene Barbara"/>
    <x v="0"/>
    <n v="0.75"/>
    <x v="2"/>
    <x v="2"/>
    <s v="2666"/>
    <x v="174"/>
    <m/>
    <x v="1"/>
    <s v="C"/>
    <m/>
    <s v="Syria New York, NY"/>
    <n v="2"/>
    <n v="4"/>
    <n v="5"/>
    <x v="0"/>
    <s v="Test"/>
    <s v="Validate"/>
    <x v="2"/>
    <s v="0-17"/>
    <x v="5"/>
    <x v="6"/>
  </r>
  <r>
    <x v="2"/>
    <x v="0"/>
    <s v="Baclini, Miss. Marie Catherine"/>
    <x v="0"/>
    <n v="5"/>
    <x v="2"/>
    <x v="2"/>
    <s v="2666"/>
    <x v="174"/>
    <m/>
    <x v="1"/>
    <s v="C"/>
    <m/>
    <s v="Syria New York, NY"/>
    <n v="3"/>
    <n v="1"/>
    <n v="5"/>
    <x v="0"/>
    <s v="Train"/>
    <s v="Validate"/>
    <x v="2"/>
    <s v="0-17"/>
    <x v="5"/>
    <x v="6"/>
  </r>
  <r>
    <x v="2"/>
    <x v="0"/>
    <s v="Baclini, Mrs. Solomon (Latifa Qurban)"/>
    <x v="0"/>
    <n v="24"/>
    <x v="0"/>
    <x v="4"/>
    <s v="2666"/>
    <x v="174"/>
    <m/>
    <x v="1"/>
    <s v="C"/>
    <m/>
    <s v="Syria New York, NY"/>
    <n v="3"/>
    <n v="4"/>
    <n v="4"/>
    <x v="0"/>
    <s v="Test"/>
    <s v="Test"/>
    <x v="2"/>
    <s v="18-30"/>
    <x v="5"/>
    <x v="6"/>
  </r>
  <r>
    <x v="2"/>
    <x v="0"/>
    <s v="Badman, Miss. Emily Louisa"/>
    <x v="0"/>
    <n v="18"/>
    <x v="0"/>
    <x v="0"/>
    <s v="A/4 31416"/>
    <x v="156"/>
    <m/>
    <x v="0"/>
    <s v="C"/>
    <m/>
    <s v="London Skanteales, NY"/>
    <n v="2"/>
    <n v="3"/>
    <n v="4"/>
    <x v="0"/>
    <s v="Train"/>
    <s v="Test"/>
    <x v="2"/>
    <s v="18-30"/>
    <x v="5"/>
    <x v="5"/>
  </r>
  <r>
    <x v="2"/>
    <x v="1"/>
    <s v="Badt, Mr. Mohamed"/>
    <x v="1"/>
    <n v="40"/>
    <x v="0"/>
    <x v="0"/>
    <s v="2623"/>
    <x v="171"/>
    <m/>
    <x v="1"/>
    <m/>
    <m/>
    <m/>
    <n v="2"/>
    <n v="5"/>
    <n v="5"/>
    <x v="0"/>
    <s v="Validate"/>
    <s v="Validate"/>
    <x v="4"/>
    <s v="31-40"/>
    <x v="5"/>
    <x v="5"/>
  </r>
  <r>
    <x v="2"/>
    <x v="1"/>
    <s v="Balkic, Mr. Cerin"/>
    <x v="1"/>
    <n v="26"/>
    <x v="0"/>
    <x v="0"/>
    <s v="349248"/>
    <x v="168"/>
    <m/>
    <x v="0"/>
    <m/>
    <m/>
    <m/>
    <n v="2"/>
    <n v="2"/>
    <n v="4"/>
    <x v="0"/>
    <s v="Train"/>
    <s v="Test"/>
    <x v="4"/>
    <s v="18-30"/>
    <x v="5"/>
    <x v="5"/>
  </r>
  <r>
    <x v="2"/>
    <x v="0"/>
    <s v="Barah, Mr. Hanna Assi"/>
    <x v="1"/>
    <n v="20"/>
    <x v="0"/>
    <x v="0"/>
    <s v="2663"/>
    <x v="154"/>
    <m/>
    <x v="1"/>
    <s v="15"/>
    <m/>
    <m/>
    <n v="5"/>
    <n v="2"/>
    <n v="4"/>
    <x v="1"/>
    <s v="Train"/>
    <s v="Test"/>
    <x v="4"/>
    <s v="18-30"/>
    <x v="5"/>
    <x v="5"/>
  </r>
  <r>
    <x v="2"/>
    <x v="1"/>
    <s v="Barbara, Miss. Saiide"/>
    <x v="0"/>
    <n v="18"/>
    <x v="0"/>
    <x v="2"/>
    <s v="2691"/>
    <x v="175"/>
    <m/>
    <x v="1"/>
    <m/>
    <m/>
    <s v="Syria Ottawa, ON"/>
    <n v="1"/>
    <n v="5"/>
    <n v="5"/>
    <x v="0"/>
    <s v="Validate"/>
    <s v="Validate"/>
    <x v="1"/>
    <s v="18-30"/>
    <x v="5"/>
    <x v="6"/>
  </r>
  <r>
    <x v="2"/>
    <x v="1"/>
    <s v="Barbara, Mrs. (Catherine David)"/>
    <x v="0"/>
    <n v="45"/>
    <x v="0"/>
    <x v="2"/>
    <s v="2691"/>
    <x v="175"/>
    <m/>
    <x v="1"/>
    <m/>
    <m/>
    <s v="Syria Ottawa, ON"/>
    <n v="3"/>
    <n v="3"/>
    <n v="5"/>
    <x v="0"/>
    <s v="Train"/>
    <s v="Validate"/>
    <x v="1"/>
    <s v="41-50"/>
    <x v="5"/>
    <x v="6"/>
  </r>
  <r>
    <x v="2"/>
    <x v="1"/>
    <s v="Barry, Miss. Julia"/>
    <x v="0"/>
    <n v="27"/>
    <x v="0"/>
    <x v="0"/>
    <s v="330844"/>
    <x v="176"/>
    <m/>
    <x v="3"/>
    <m/>
    <m/>
    <s v="New York, NY"/>
    <n v="4"/>
    <n v="2"/>
    <n v="1"/>
    <x v="2"/>
    <s v="Train"/>
    <s v="Train"/>
    <x v="2"/>
    <s v="18-30"/>
    <x v="5"/>
    <x v="5"/>
  </r>
  <r>
    <x v="2"/>
    <x v="1"/>
    <s v="Barton, Mr. David John"/>
    <x v="1"/>
    <n v="22"/>
    <x v="0"/>
    <x v="0"/>
    <s v="324669"/>
    <x v="156"/>
    <m/>
    <x v="0"/>
    <m/>
    <m/>
    <s v="England New York, NY"/>
    <n v="4"/>
    <n v="4"/>
    <n v="3"/>
    <x v="2"/>
    <s v="Test"/>
    <s v="Train"/>
    <x v="2"/>
    <s v="18-30"/>
    <x v="5"/>
    <x v="5"/>
  </r>
  <r>
    <x v="2"/>
    <x v="1"/>
    <s v="Beavan, Mr. William Thomas"/>
    <x v="1"/>
    <n v="19"/>
    <x v="0"/>
    <x v="0"/>
    <s v="323951"/>
    <x v="156"/>
    <m/>
    <x v="0"/>
    <m/>
    <m/>
    <s v="England"/>
    <n v="2"/>
    <n v="5"/>
    <n v="4"/>
    <x v="0"/>
    <s v="Validate"/>
    <s v="Test"/>
    <x v="4"/>
    <s v="18-30"/>
    <x v="5"/>
    <x v="5"/>
  </r>
  <r>
    <x v="2"/>
    <x v="1"/>
    <s v="Bengtsson, Mr. John Viktor"/>
    <x v="1"/>
    <n v="26"/>
    <x v="0"/>
    <x v="0"/>
    <s v="347068"/>
    <x v="166"/>
    <m/>
    <x v="0"/>
    <m/>
    <m/>
    <s v="Krakudden, Sweden Moune, IL"/>
    <n v="3"/>
    <n v="5"/>
    <n v="2"/>
    <x v="0"/>
    <s v="Validate"/>
    <s v="Train"/>
    <x v="25"/>
    <s v="18-30"/>
    <x v="5"/>
    <x v="5"/>
  </r>
  <r>
    <x v="2"/>
    <x v="1"/>
    <s v="Berglund, Mr. Karl Ivar Sven"/>
    <x v="1"/>
    <n v="22"/>
    <x v="0"/>
    <x v="0"/>
    <s v="PP 4348"/>
    <x v="158"/>
    <m/>
    <x v="0"/>
    <m/>
    <m/>
    <s v="Tranvik, Finland New York"/>
    <n v="1"/>
    <n v="2"/>
    <n v="1"/>
    <x v="0"/>
    <s v="Train"/>
    <s v="Train"/>
    <x v="4"/>
    <s v="18-30"/>
    <x v="5"/>
    <x v="5"/>
  </r>
  <r>
    <x v="2"/>
    <x v="1"/>
    <s v="Betros, Master. Seman"/>
    <x v="1"/>
    <m/>
    <x v="0"/>
    <x v="0"/>
    <s v="2622"/>
    <x v="154"/>
    <m/>
    <x v="1"/>
    <m/>
    <m/>
    <m/>
    <n v="2"/>
    <n v="4"/>
    <n v="5"/>
    <x v="0"/>
    <s v="Test"/>
    <s v="Validate"/>
    <x v="4"/>
    <s v="0-17"/>
    <x v="5"/>
    <x v="5"/>
  </r>
  <r>
    <x v="2"/>
    <x v="1"/>
    <s v="Betros, Mr. Tannous"/>
    <x v="1"/>
    <n v="20"/>
    <x v="0"/>
    <x v="0"/>
    <s v="2648"/>
    <x v="177"/>
    <m/>
    <x v="1"/>
    <m/>
    <m/>
    <s v="Syria"/>
    <n v="4"/>
    <n v="2"/>
    <n v="2"/>
    <x v="2"/>
    <s v="Train"/>
    <s v="Train"/>
    <x v="4"/>
    <s v="18-30"/>
    <x v="5"/>
    <x v="5"/>
  </r>
  <r>
    <x v="2"/>
    <x v="0"/>
    <s v="Bing, Mr. Lee"/>
    <x v="1"/>
    <n v="32"/>
    <x v="0"/>
    <x v="0"/>
    <s v="1601"/>
    <x v="178"/>
    <m/>
    <x v="0"/>
    <s v="C"/>
    <m/>
    <s v="Hong Kong New York, NY"/>
    <n v="5"/>
    <n v="2"/>
    <n v="5"/>
    <x v="1"/>
    <s v="Train"/>
    <s v="Validate"/>
    <x v="2"/>
    <s v="31-40"/>
    <x v="5"/>
    <x v="2"/>
  </r>
  <r>
    <x v="2"/>
    <x v="1"/>
    <s v="Birkeland, Mr. Hans Martin Monsen"/>
    <x v="1"/>
    <n v="21"/>
    <x v="0"/>
    <x v="0"/>
    <s v="312992"/>
    <x v="166"/>
    <m/>
    <x v="0"/>
    <m/>
    <m/>
    <s v="Brennes, Norway New York"/>
    <n v="1"/>
    <n v="5"/>
    <n v="4"/>
    <x v="0"/>
    <s v="Validate"/>
    <s v="Test"/>
    <x v="4"/>
    <s v="18-30"/>
    <x v="5"/>
    <x v="5"/>
  </r>
  <r>
    <x v="2"/>
    <x v="1"/>
    <s v="Bjorklund, Mr. Ernst Herbert"/>
    <x v="1"/>
    <n v="18"/>
    <x v="0"/>
    <x v="0"/>
    <s v="347090"/>
    <x v="179"/>
    <m/>
    <x v="0"/>
    <m/>
    <m/>
    <s v="Stockholm, Sweden New York"/>
    <n v="1"/>
    <n v="4"/>
    <n v="5"/>
    <x v="0"/>
    <s v="Test"/>
    <s v="Validate"/>
    <x v="4"/>
    <s v="18-30"/>
    <x v="5"/>
    <x v="5"/>
  </r>
  <r>
    <x v="2"/>
    <x v="1"/>
    <s v="Bostandyeff, Mr. Guentcho"/>
    <x v="1"/>
    <n v="26"/>
    <x v="0"/>
    <x v="0"/>
    <s v="349224"/>
    <x v="168"/>
    <m/>
    <x v="0"/>
    <m/>
    <m/>
    <s v="Bulgaria Chicago, IL"/>
    <n v="3"/>
    <n v="5"/>
    <n v="5"/>
    <x v="0"/>
    <s v="Validate"/>
    <s v="Validate"/>
    <x v="25"/>
    <s v="18-30"/>
    <x v="5"/>
    <x v="5"/>
  </r>
  <r>
    <x v="2"/>
    <x v="1"/>
    <s v="Boulos, Master. Akar"/>
    <x v="1"/>
    <n v="6"/>
    <x v="1"/>
    <x v="2"/>
    <s v="2678"/>
    <x v="180"/>
    <m/>
    <x v="1"/>
    <m/>
    <m/>
    <s v="Syria Kent, ON"/>
    <n v="1"/>
    <n v="3"/>
    <n v="2"/>
    <x v="0"/>
    <s v="Train"/>
    <s v="Train"/>
    <x v="1"/>
    <s v="0-17"/>
    <x v="5"/>
    <x v="6"/>
  </r>
  <r>
    <x v="2"/>
    <x v="1"/>
    <s v="Boulos, Miss. Nourelain"/>
    <x v="0"/>
    <n v="9"/>
    <x v="1"/>
    <x v="2"/>
    <s v="2678"/>
    <x v="180"/>
    <m/>
    <x v="1"/>
    <m/>
    <m/>
    <s v="Syria Kent, ON"/>
    <n v="5"/>
    <n v="2"/>
    <n v="5"/>
    <x v="1"/>
    <s v="Train"/>
    <s v="Validate"/>
    <x v="1"/>
    <s v="0-17"/>
    <x v="5"/>
    <x v="6"/>
  </r>
  <r>
    <x v="2"/>
    <x v="1"/>
    <s v="Boulos, Mr. Hanna"/>
    <x v="1"/>
    <m/>
    <x v="0"/>
    <x v="0"/>
    <s v="2664"/>
    <x v="171"/>
    <m/>
    <x v="1"/>
    <m/>
    <m/>
    <s v="Syria"/>
    <n v="5"/>
    <n v="3"/>
    <n v="5"/>
    <x v="1"/>
    <s v="Train"/>
    <s v="Validate"/>
    <x v="4"/>
    <s v="0-17"/>
    <x v="5"/>
    <x v="5"/>
  </r>
  <r>
    <x v="2"/>
    <x v="1"/>
    <s v="Boulos, Mrs. Joseph (Sultana)"/>
    <x v="0"/>
    <m/>
    <x v="0"/>
    <x v="1"/>
    <s v="2678"/>
    <x v="180"/>
    <m/>
    <x v="1"/>
    <m/>
    <m/>
    <s v="Syria Kent, ON"/>
    <n v="4"/>
    <n v="1"/>
    <n v="4"/>
    <x v="2"/>
    <s v="Train"/>
    <s v="Test"/>
    <x v="1"/>
    <s v="0-17"/>
    <x v="5"/>
    <x v="6"/>
  </r>
  <r>
    <x v="2"/>
    <x v="1"/>
    <s v="Bourke, Miss. Mary"/>
    <x v="0"/>
    <m/>
    <x v="0"/>
    <x v="1"/>
    <s v="364848"/>
    <x v="179"/>
    <m/>
    <x v="3"/>
    <m/>
    <m/>
    <s v="Ireland Chicago, IL"/>
    <n v="1"/>
    <n v="3"/>
    <n v="5"/>
    <x v="0"/>
    <s v="Train"/>
    <s v="Validate"/>
    <x v="25"/>
    <s v="0-17"/>
    <x v="5"/>
    <x v="5"/>
  </r>
  <r>
    <x v="2"/>
    <x v="1"/>
    <s v="Bourke, Mr. John"/>
    <x v="1"/>
    <n v="40"/>
    <x v="1"/>
    <x v="2"/>
    <s v="364849"/>
    <x v="181"/>
    <m/>
    <x v="3"/>
    <m/>
    <m/>
    <s v="Ireland Chicago, IL"/>
    <n v="3"/>
    <n v="1"/>
    <n v="5"/>
    <x v="0"/>
    <s v="Train"/>
    <s v="Validate"/>
    <x v="25"/>
    <s v="31-40"/>
    <x v="5"/>
    <x v="6"/>
  </r>
  <r>
    <x v="2"/>
    <x v="1"/>
    <s v="Bourke, Mrs. John (Catherine)"/>
    <x v="0"/>
    <n v="32"/>
    <x v="1"/>
    <x v="2"/>
    <s v="364849"/>
    <x v="181"/>
    <m/>
    <x v="3"/>
    <m/>
    <m/>
    <s v="Ireland Chicago, IL"/>
    <n v="3"/>
    <n v="3"/>
    <n v="4"/>
    <x v="0"/>
    <s v="Train"/>
    <s v="Test"/>
    <x v="25"/>
    <s v="31-40"/>
    <x v="5"/>
    <x v="6"/>
  </r>
  <r>
    <x v="2"/>
    <x v="1"/>
    <s v="Bowen, Mr. David John &quot;Dai&quot;"/>
    <x v="1"/>
    <n v="21"/>
    <x v="0"/>
    <x v="0"/>
    <s v="54636"/>
    <x v="182"/>
    <m/>
    <x v="0"/>
    <m/>
    <m/>
    <s v="Treherbert, Cardiff, Wales"/>
    <n v="4"/>
    <n v="2"/>
    <n v="1"/>
    <x v="2"/>
    <s v="Train"/>
    <s v="Train"/>
    <x v="4"/>
    <s v="18-30"/>
    <x v="5"/>
    <x v="6"/>
  </r>
  <r>
    <x v="2"/>
    <x v="0"/>
    <s v="Bradley, Miss. Bridget Delia"/>
    <x v="0"/>
    <n v="22"/>
    <x v="0"/>
    <x v="0"/>
    <s v="334914"/>
    <x v="183"/>
    <m/>
    <x v="3"/>
    <s v="13"/>
    <m/>
    <s v="Kingwilliamstown, Co Cork, Ireland Glens Falls, NY"/>
    <n v="1"/>
    <n v="2"/>
    <n v="3"/>
    <x v="0"/>
    <s v="Train"/>
    <s v="Train"/>
    <x v="2"/>
    <s v="18-30"/>
    <x v="5"/>
    <x v="5"/>
  </r>
  <r>
    <x v="2"/>
    <x v="1"/>
    <s v="Braf, Miss. Elin Ester Maria"/>
    <x v="0"/>
    <n v="20"/>
    <x v="0"/>
    <x v="0"/>
    <s v="347471"/>
    <x v="164"/>
    <m/>
    <x v="0"/>
    <m/>
    <m/>
    <s v="Medeltorp, Sweden Chicago, IL"/>
    <n v="3"/>
    <n v="2"/>
    <n v="5"/>
    <x v="0"/>
    <s v="Train"/>
    <s v="Validate"/>
    <x v="25"/>
    <s v="18-30"/>
    <x v="5"/>
    <x v="5"/>
  </r>
  <r>
    <x v="2"/>
    <x v="1"/>
    <s v="Braund, Mr. Lewis Richard"/>
    <x v="1"/>
    <n v="29"/>
    <x v="1"/>
    <x v="0"/>
    <s v="3460"/>
    <x v="184"/>
    <m/>
    <x v="0"/>
    <m/>
    <m/>
    <s v="Bridgerule, Devon"/>
    <n v="3"/>
    <n v="3"/>
    <n v="2"/>
    <x v="0"/>
    <s v="Train"/>
    <s v="Train"/>
    <x v="4"/>
    <s v="18-30"/>
    <x v="5"/>
    <x v="5"/>
  </r>
  <r>
    <x v="2"/>
    <x v="1"/>
    <s v="Braund, Mr. Owen Harris"/>
    <x v="1"/>
    <n v="22"/>
    <x v="1"/>
    <x v="0"/>
    <s v="A/5 21171"/>
    <x v="155"/>
    <m/>
    <x v="0"/>
    <m/>
    <m/>
    <s v="Bridgerule, Devon"/>
    <n v="1"/>
    <n v="3"/>
    <n v="5"/>
    <x v="0"/>
    <s v="Train"/>
    <s v="Validate"/>
    <x v="4"/>
    <s v="18-30"/>
    <x v="5"/>
    <x v="5"/>
  </r>
  <r>
    <x v="2"/>
    <x v="1"/>
    <s v="Brobeck, Mr. Karl Rudolf"/>
    <x v="1"/>
    <n v="22"/>
    <x v="0"/>
    <x v="0"/>
    <s v="350045"/>
    <x v="167"/>
    <m/>
    <x v="0"/>
    <m/>
    <m/>
    <s v="Sweden Worcester, MA"/>
    <n v="5"/>
    <n v="5"/>
    <n v="5"/>
    <x v="1"/>
    <s v="Validate"/>
    <s v="Validate"/>
    <x v="17"/>
    <s v="18-30"/>
    <x v="5"/>
    <x v="5"/>
  </r>
  <r>
    <x v="2"/>
    <x v="1"/>
    <s v="Brocklebank, Mr. William Alfred"/>
    <x v="1"/>
    <n v="35"/>
    <x v="0"/>
    <x v="0"/>
    <s v="364512"/>
    <x v="156"/>
    <m/>
    <x v="0"/>
    <m/>
    <m/>
    <s v="Broomfield, Chelmsford, England"/>
    <n v="4"/>
    <n v="4"/>
    <n v="3"/>
    <x v="2"/>
    <s v="Test"/>
    <s v="Train"/>
    <x v="4"/>
    <s v="31-40"/>
    <x v="5"/>
    <x v="5"/>
  </r>
  <r>
    <x v="2"/>
    <x v="1"/>
    <s v="Buckley, Miss. Katherine"/>
    <x v="0"/>
    <n v="18.5"/>
    <x v="0"/>
    <x v="0"/>
    <s v="329944"/>
    <x v="185"/>
    <m/>
    <x v="3"/>
    <m/>
    <n v="299"/>
    <s v="Co Cork, Ireland Roxbury, MA"/>
    <n v="2"/>
    <n v="4"/>
    <n v="4"/>
    <x v="0"/>
    <s v="Test"/>
    <s v="Test"/>
    <x v="17"/>
    <s v="18-30"/>
    <x v="5"/>
    <x v="5"/>
  </r>
  <r>
    <x v="2"/>
    <x v="0"/>
    <s v="Buckley, Mr. Daniel"/>
    <x v="1"/>
    <n v="21"/>
    <x v="0"/>
    <x v="0"/>
    <s v="330920"/>
    <x v="186"/>
    <m/>
    <x v="3"/>
    <s v="13"/>
    <m/>
    <s v="Kingwilliamstown, Co Cork, Ireland New York, NY"/>
    <n v="4"/>
    <n v="5"/>
    <n v="5"/>
    <x v="2"/>
    <s v="Validate"/>
    <s v="Validate"/>
    <x v="2"/>
    <s v="18-30"/>
    <x v="5"/>
    <x v="5"/>
  </r>
  <r>
    <x v="2"/>
    <x v="1"/>
    <s v="Burke, Mr. Jeremiah"/>
    <x v="1"/>
    <n v="19"/>
    <x v="0"/>
    <x v="0"/>
    <s v="365222"/>
    <x v="187"/>
    <m/>
    <x v="3"/>
    <m/>
    <m/>
    <s v="Co Cork, Ireland Charlestown, MA"/>
    <n v="3"/>
    <n v="5"/>
    <n v="3"/>
    <x v="0"/>
    <s v="Validate"/>
    <s v="Train"/>
    <x v="17"/>
    <s v="18-30"/>
    <x v="5"/>
    <x v="5"/>
  </r>
  <r>
    <x v="2"/>
    <x v="1"/>
    <s v="Burns, Miss. Mary Delia"/>
    <x v="0"/>
    <n v="18"/>
    <x v="0"/>
    <x v="0"/>
    <s v="330963"/>
    <x v="176"/>
    <m/>
    <x v="3"/>
    <m/>
    <m/>
    <s v="Co Sligo, Ireland New York, NY"/>
    <n v="2"/>
    <n v="4"/>
    <n v="4"/>
    <x v="0"/>
    <s v="Test"/>
    <s v="Test"/>
    <x v="2"/>
    <s v="18-30"/>
    <x v="5"/>
    <x v="5"/>
  </r>
  <r>
    <x v="2"/>
    <x v="1"/>
    <s v="Cacic, Miss. Manda"/>
    <x v="0"/>
    <n v="21"/>
    <x v="0"/>
    <x v="0"/>
    <s v="315087"/>
    <x v="188"/>
    <m/>
    <x v="0"/>
    <m/>
    <m/>
    <m/>
    <n v="1"/>
    <n v="3"/>
    <n v="4"/>
    <x v="0"/>
    <s v="Train"/>
    <s v="Test"/>
    <x v="4"/>
    <s v="18-30"/>
    <x v="5"/>
    <x v="5"/>
  </r>
  <r>
    <x v="2"/>
    <x v="1"/>
    <s v="Cacic, Miss. Marija"/>
    <x v="0"/>
    <n v="30"/>
    <x v="0"/>
    <x v="0"/>
    <s v="315084"/>
    <x v="188"/>
    <m/>
    <x v="0"/>
    <m/>
    <m/>
    <m/>
    <n v="3"/>
    <n v="3"/>
    <n v="5"/>
    <x v="0"/>
    <s v="Train"/>
    <s v="Validate"/>
    <x v="4"/>
    <s v="18-30"/>
    <x v="5"/>
    <x v="5"/>
  </r>
  <r>
    <x v="2"/>
    <x v="1"/>
    <s v="Cacic, Mr. Jego Grga"/>
    <x v="1"/>
    <n v="18"/>
    <x v="0"/>
    <x v="0"/>
    <s v="315091"/>
    <x v="188"/>
    <m/>
    <x v="0"/>
    <m/>
    <m/>
    <m/>
    <n v="4"/>
    <n v="2"/>
    <n v="4"/>
    <x v="2"/>
    <s v="Train"/>
    <s v="Test"/>
    <x v="4"/>
    <s v="18-30"/>
    <x v="5"/>
    <x v="5"/>
  </r>
  <r>
    <x v="2"/>
    <x v="1"/>
    <s v="Cacic, Mr. Luka"/>
    <x v="1"/>
    <n v="38"/>
    <x v="0"/>
    <x v="0"/>
    <s v="315089"/>
    <x v="188"/>
    <m/>
    <x v="0"/>
    <m/>
    <m/>
    <s v="Croatia"/>
    <n v="2"/>
    <n v="4"/>
    <n v="1"/>
    <x v="0"/>
    <s v="Test"/>
    <s v="Train"/>
    <x v="4"/>
    <s v="31-40"/>
    <x v="5"/>
    <x v="5"/>
  </r>
  <r>
    <x v="2"/>
    <x v="1"/>
    <s v="Calic, Mr. Jovo"/>
    <x v="1"/>
    <n v="17"/>
    <x v="0"/>
    <x v="0"/>
    <s v="315093"/>
    <x v="188"/>
    <m/>
    <x v="0"/>
    <m/>
    <m/>
    <m/>
    <n v="4"/>
    <n v="3"/>
    <n v="1"/>
    <x v="2"/>
    <s v="Train"/>
    <s v="Train"/>
    <x v="4"/>
    <s v="0-17"/>
    <x v="5"/>
    <x v="5"/>
  </r>
  <r>
    <x v="2"/>
    <x v="1"/>
    <s v="Calic, Mr. Petar"/>
    <x v="1"/>
    <n v="17"/>
    <x v="0"/>
    <x v="0"/>
    <s v="315086"/>
    <x v="188"/>
    <m/>
    <x v="0"/>
    <m/>
    <m/>
    <m/>
    <n v="1"/>
    <n v="1"/>
    <n v="3"/>
    <x v="0"/>
    <s v="Train"/>
    <s v="Train"/>
    <x v="4"/>
    <s v="0-17"/>
    <x v="5"/>
    <x v="5"/>
  </r>
  <r>
    <x v="2"/>
    <x v="1"/>
    <s v="Canavan, Miss. Mary"/>
    <x v="0"/>
    <n v="21"/>
    <x v="0"/>
    <x v="0"/>
    <s v="364846"/>
    <x v="179"/>
    <m/>
    <x v="3"/>
    <m/>
    <m/>
    <m/>
    <n v="5"/>
    <n v="5"/>
    <n v="2"/>
    <x v="1"/>
    <s v="Validate"/>
    <s v="Train"/>
    <x v="4"/>
    <s v="18-30"/>
    <x v="5"/>
    <x v="5"/>
  </r>
  <r>
    <x v="2"/>
    <x v="1"/>
    <s v="Canavan, Mr. Patrick"/>
    <x v="1"/>
    <n v="21"/>
    <x v="0"/>
    <x v="0"/>
    <s v="364858"/>
    <x v="179"/>
    <m/>
    <x v="3"/>
    <m/>
    <m/>
    <s v="Ireland Philadelphia, PA"/>
    <n v="3"/>
    <n v="5"/>
    <n v="1"/>
    <x v="0"/>
    <s v="Validate"/>
    <s v="Train"/>
    <x v="15"/>
    <s v="18-30"/>
    <x v="5"/>
    <x v="5"/>
  </r>
  <r>
    <x v="2"/>
    <x v="1"/>
    <s v="Cann, Mr. Ernest Charles"/>
    <x v="1"/>
    <n v="21"/>
    <x v="0"/>
    <x v="0"/>
    <s v="A./5. 2152"/>
    <x v="156"/>
    <m/>
    <x v="0"/>
    <m/>
    <m/>
    <m/>
    <n v="2"/>
    <n v="4"/>
    <n v="5"/>
    <x v="0"/>
    <s v="Test"/>
    <s v="Validate"/>
    <x v="4"/>
    <s v="18-30"/>
    <x v="5"/>
    <x v="5"/>
  </r>
  <r>
    <x v="2"/>
    <x v="1"/>
    <s v="Caram, Mr. Joseph"/>
    <x v="1"/>
    <m/>
    <x v="1"/>
    <x v="0"/>
    <s v="2689"/>
    <x v="172"/>
    <m/>
    <x v="1"/>
    <m/>
    <m/>
    <s v="Ottawa, ON"/>
    <n v="3"/>
    <n v="3"/>
    <n v="4"/>
    <x v="0"/>
    <s v="Train"/>
    <s v="Test"/>
    <x v="1"/>
    <s v="0-17"/>
    <x v="5"/>
    <x v="6"/>
  </r>
  <r>
    <x v="2"/>
    <x v="1"/>
    <s v="Caram, Mrs. Joseph (Maria Elias)"/>
    <x v="0"/>
    <m/>
    <x v="1"/>
    <x v="0"/>
    <s v="2689"/>
    <x v="172"/>
    <m/>
    <x v="1"/>
    <m/>
    <m/>
    <s v="Ottawa, ON"/>
    <n v="4"/>
    <n v="3"/>
    <n v="4"/>
    <x v="2"/>
    <s v="Train"/>
    <s v="Test"/>
    <x v="1"/>
    <s v="0-17"/>
    <x v="5"/>
    <x v="6"/>
  </r>
  <r>
    <x v="2"/>
    <x v="1"/>
    <s v="Carlsson, Mr. August Sigfrid"/>
    <x v="1"/>
    <n v="28"/>
    <x v="0"/>
    <x v="0"/>
    <s v="350042"/>
    <x v="167"/>
    <m/>
    <x v="0"/>
    <m/>
    <m/>
    <s v="Dagsas, Sweden Fower, MN"/>
    <n v="3"/>
    <n v="1"/>
    <n v="1"/>
    <x v="0"/>
    <s v="Train"/>
    <s v="Train"/>
    <x v="6"/>
    <s v="18-30"/>
    <x v="5"/>
    <x v="5"/>
  </r>
  <r>
    <x v="2"/>
    <x v="1"/>
    <s v="Carlsson, Mr. Carl Robert"/>
    <x v="1"/>
    <n v="24"/>
    <x v="0"/>
    <x v="0"/>
    <s v="350409"/>
    <x v="164"/>
    <m/>
    <x v="0"/>
    <m/>
    <m/>
    <s v="Goteborg, Sweden Huntley, IL"/>
    <n v="1"/>
    <n v="1"/>
    <n v="4"/>
    <x v="0"/>
    <s v="Train"/>
    <s v="Test"/>
    <x v="25"/>
    <s v="18-30"/>
    <x v="5"/>
    <x v="5"/>
  </r>
  <r>
    <x v="2"/>
    <x v="0"/>
    <s v="Carr, Miss. Helen &quot;Ellen&quot;"/>
    <x v="0"/>
    <n v="16"/>
    <x v="0"/>
    <x v="0"/>
    <s v="367231"/>
    <x v="179"/>
    <m/>
    <x v="3"/>
    <s v="16"/>
    <m/>
    <s v="Co Longford, Ireland New York, NY"/>
    <n v="4"/>
    <n v="1"/>
    <n v="2"/>
    <x v="2"/>
    <s v="Train"/>
    <s v="Train"/>
    <x v="2"/>
    <s v="0-17"/>
    <x v="5"/>
    <x v="5"/>
  </r>
  <r>
    <x v="2"/>
    <x v="1"/>
    <s v="Carr, Miss. Jeannie"/>
    <x v="0"/>
    <n v="37"/>
    <x v="0"/>
    <x v="0"/>
    <s v="368364"/>
    <x v="179"/>
    <m/>
    <x v="3"/>
    <m/>
    <m/>
    <s v="Co Sligo, Ireland Hartford, CT"/>
    <n v="3"/>
    <n v="5"/>
    <n v="3"/>
    <x v="0"/>
    <s v="Validate"/>
    <s v="Train"/>
    <x v="24"/>
    <s v="31-40"/>
    <x v="5"/>
    <x v="5"/>
  </r>
  <r>
    <x v="2"/>
    <x v="1"/>
    <s v="Carver, Mr. Alfred John"/>
    <x v="1"/>
    <n v="28"/>
    <x v="0"/>
    <x v="0"/>
    <s v="392095"/>
    <x v="155"/>
    <m/>
    <x v="0"/>
    <m/>
    <m/>
    <s v="St Denys, Southampton, Hants"/>
    <n v="3"/>
    <n v="1"/>
    <n v="5"/>
    <x v="0"/>
    <s v="Train"/>
    <s v="Validate"/>
    <x v="4"/>
    <s v="18-30"/>
    <x v="5"/>
    <x v="5"/>
  </r>
  <r>
    <x v="2"/>
    <x v="1"/>
    <s v="Celotti, Mr. Francesco"/>
    <x v="1"/>
    <n v="24"/>
    <x v="0"/>
    <x v="0"/>
    <s v="343275"/>
    <x v="156"/>
    <m/>
    <x v="0"/>
    <m/>
    <m/>
    <s v="London"/>
    <n v="4"/>
    <n v="2"/>
    <n v="4"/>
    <x v="2"/>
    <s v="Train"/>
    <s v="Test"/>
    <x v="4"/>
    <s v="18-30"/>
    <x v="5"/>
    <x v="5"/>
  </r>
  <r>
    <x v="2"/>
    <x v="1"/>
    <s v="Charters, Mr. David"/>
    <x v="1"/>
    <n v="21"/>
    <x v="0"/>
    <x v="0"/>
    <s v="A/5. 13032"/>
    <x v="189"/>
    <m/>
    <x v="3"/>
    <m/>
    <m/>
    <s v="Ireland New York, NY"/>
    <n v="3"/>
    <n v="4"/>
    <n v="1"/>
    <x v="0"/>
    <s v="Test"/>
    <s v="Train"/>
    <x v="2"/>
    <s v="18-30"/>
    <x v="5"/>
    <x v="5"/>
  </r>
  <r>
    <x v="2"/>
    <x v="0"/>
    <s v="Chip, Mr. Chang"/>
    <x v="1"/>
    <n v="32"/>
    <x v="0"/>
    <x v="0"/>
    <s v="1601"/>
    <x v="178"/>
    <m/>
    <x v="0"/>
    <s v="C"/>
    <m/>
    <s v="Hong Kong New York, NY"/>
    <n v="4"/>
    <n v="2"/>
    <n v="3"/>
    <x v="2"/>
    <s v="Train"/>
    <s v="Train"/>
    <x v="2"/>
    <s v="31-40"/>
    <x v="5"/>
    <x v="2"/>
  </r>
  <r>
    <x v="2"/>
    <x v="1"/>
    <s v="Christmann, Mr. Emil"/>
    <x v="1"/>
    <n v="29"/>
    <x v="0"/>
    <x v="0"/>
    <s v="343276"/>
    <x v="156"/>
    <m/>
    <x v="0"/>
    <m/>
    <m/>
    <m/>
    <n v="1"/>
    <n v="1"/>
    <n v="1"/>
    <x v="0"/>
    <s v="Train"/>
    <s v="Train"/>
    <x v="4"/>
    <s v="18-30"/>
    <x v="5"/>
    <x v="5"/>
  </r>
  <r>
    <x v="2"/>
    <x v="1"/>
    <s v="Chronopoulos, Mr. Apostolos"/>
    <x v="1"/>
    <n v="26"/>
    <x v="1"/>
    <x v="0"/>
    <s v="2680"/>
    <x v="175"/>
    <m/>
    <x v="1"/>
    <m/>
    <m/>
    <s v="Greece"/>
    <n v="3"/>
    <n v="3"/>
    <n v="1"/>
    <x v="0"/>
    <s v="Train"/>
    <s v="Train"/>
    <x v="4"/>
    <s v="18-30"/>
    <x v="5"/>
    <x v="6"/>
  </r>
  <r>
    <x v="2"/>
    <x v="1"/>
    <s v="Chronopoulos, Mr. Demetrios"/>
    <x v="1"/>
    <n v="18"/>
    <x v="1"/>
    <x v="0"/>
    <s v="2680"/>
    <x v="175"/>
    <m/>
    <x v="1"/>
    <m/>
    <m/>
    <s v="Greece"/>
    <n v="1"/>
    <n v="5"/>
    <n v="1"/>
    <x v="0"/>
    <s v="Validate"/>
    <s v="Train"/>
    <x v="4"/>
    <s v="18-30"/>
    <x v="5"/>
    <x v="6"/>
  </r>
  <r>
    <x v="2"/>
    <x v="1"/>
    <s v="Coelho, Mr. Domingos Fernandeo"/>
    <x v="1"/>
    <n v="20"/>
    <x v="0"/>
    <x v="0"/>
    <s v="SOTON/O.Q. 3101307"/>
    <x v="161"/>
    <m/>
    <x v="0"/>
    <m/>
    <m/>
    <s v="Portugal"/>
    <n v="5"/>
    <n v="3"/>
    <n v="4"/>
    <x v="1"/>
    <s v="Train"/>
    <s v="Test"/>
    <x v="4"/>
    <s v="18-30"/>
    <x v="5"/>
    <x v="5"/>
  </r>
  <r>
    <x v="2"/>
    <x v="0"/>
    <s v="Cohen, Mr. Gurshon &quot;Gus&quot;"/>
    <x v="1"/>
    <n v="18"/>
    <x v="0"/>
    <x v="0"/>
    <s v="A/5 3540"/>
    <x v="156"/>
    <m/>
    <x v="0"/>
    <s v="12"/>
    <m/>
    <s v="London Brooklyn, NY"/>
    <n v="5"/>
    <n v="1"/>
    <n v="4"/>
    <x v="1"/>
    <s v="Train"/>
    <s v="Test"/>
    <x v="2"/>
    <s v="18-30"/>
    <x v="5"/>
    <x v="5"/>
  </r>
  <r>
    <x v="2"/>
    <x v="1"/>
    <s v="Colbert, Mr. Patrick"/>
    <x v="1"/>
    <n v="24"/>
    <x v="0"/>
    <x v="0"/>
    <s v="371109"/>
    <x v="155"/>
    <m/>
    <x v="3"/>
    <m/>
    <m/>
    <s v="Co Limerick, Ireland Sherbrooke, PQ"/>
    <n v="4"/>
    <n v="2"/>
    <n v="1"/>
    <x v="2"/>
    <s v="Train"/>
    <s v="Train"/>
    <x v="5"/>
    <s v="18-30"/>
    <x v="5"/>
    <x v="5"/>
  </r>
  <r>
    <x v="2"/>
    <x v="1"/>
    <s v="Coleff, Mr. Peju"/>
    <x v="1"/>
    <n v="36"/>
    <x v="0"/>
    <x v="0"/>
    <s v="349210"/>
    <x v="190"/>
    <m/>
    <x v="0"/>
    <m/>
    <m/>
    <s v="Bulgaria Chicago, IL"/>
    <n v="2"/>
    <n v="3"/>
    <n v="1"/>
    <x v="0"/>
    <s v="Train"/>
    <s v="Train"/>
    <x v="25"/>
    <s v="31-40"/>
    <x v="5"/>
    <x v="5"/>
  </r>
  <r>
    <x v="2"/>
    <x v="1"/>
    <s v="Coleff, Mr. Satio"/>
    <x v="1"/>
    <n v="24"/>
    <x v="0"/>
    <x v="0"/>
    <s v="349209"/>
    <x v="190"/>
    <m/>
    <x v="0"/>
    <m/>
    <m/>
    <m/>
    <n v="4"/>
    <n v="1"/>
    <n v="5"/>
    <x v="2"/>
    <s v="Train"/>
    <s v="Validate"/>
    <x v="4"/>
    <s v="18-30"/>
    <x v="5"/>
    <x v="5"/>
  </r>
  <r>
    <x v="2"/>
    <x v="1"/>
    <s v="Conlon, Mr. Thomas Henry"/>
    <x v="1"/>
    <n v="31"/>
    <x v="0"/>
    <x v="0"/>
    <s v="21332"/>
    <x v="189"/>
    <m/>
    <x v="3"/>
    <m/>
    <m/>
    <s v="Philadelphia, PA"/>
    <n v="4"/>
    <n v="4"/>
    <n v="2"/>
    <x v="2"/>
    <s v="Test"/>
    <s v="Train"/>
    <x v="15"/>
    <s v="31-40"/>
    <x v="5"/>
    <x v="5"/>
  </r>
  <r>
    <x v="2"/>
    <x v="1"/>
    <s v="Connaghton, Mr. Michael"/>
    <x v="1"/>
    <n v="31"/>
    <x v="0"/>
    <x v="0"/>
    <s v="335097"/>
    <x v="179"/>
    <m/>
    <x v="3"/>
    <m/>
    <m/>
    <s v="Ireland Brooklyn, NY"/>
    <n v="2"/>
    <n v="4"/>
    <n v="3"/>
    <x v="0"/>
    <s v="Test"/>
    <s v="Train"/>
    <x v="2"/>
    <s v="31-40"/>
    <x v="5"/>
    <x v="5"/>
  </r>
  <r>
    <x v="2"/>
    <x v="0"/>
    <s v="Connolly, Miss. Kate"/>
    <x v="0"/>
    <n v="22"/>
    <x v="0"/>
    <x v="0"/>
    <s v="370373"/>
    <x v="179"/>
    <m/>
    <x v="3"/>
    <s v="13"/>
    <m/>
    <s v="Ireland"/>
    <n v="2"/>
    <n v="4"/>
    <n v="5"/>
    <x v="0"/>
    <s v="Test"/>
    <s v="Validate"/>
    <x v="4"/>
    <s v="18-30"/>
    <x v="5"/>
    <x v="5"/>
  </r>
  <r>
    <x v="2"/>
    <x v="1"/>
    <s v="Connolly, Miss. Kate"/>
    <x v="0"/>
    <n v="30"/>
    <x v="0"/>
    <x v="0"/>
    <s v="330972"/>
    <x v="191"/>
    <m/>
    <x v="3"/>
    <m/>
    <m/>
    <s v="Ireland"/>
    <n v="2"/>
    <n v="1"/>
    <n v="3"/>
    <x v="0"/>
    <s v="Train"/>
    <s v="Train"/>
    <x v="4"/>
    <s v="18-30"/>
    <x v="5"/>
    <x v="5"/>
  </r>
  <r>
    <x v="2"/>
    <x v="1"/>
    <s v="Connors, Mr. Patrick"/>
    <x v="1"/>
    <n v="70.5"/>
    <x v="0"/>
    <x v="0"/>
    <s v="370369"/>
    <x v="179"/>
    <m/>
    <x v="3"/>
    <m/>
    <n v="171"/>
    <m/>
    <n v="3"/>
    <n v="1"/>
    <n v="3"/>
    <x v="0"/>
    <s v="Train"/>
    <s v="Train"/>
    <x v="4"/>
    <s v="61+"/>
    <x v="5"/>
    <x v="5"/>
  </r>
  <r>
    <x v="2"/>
    <x v="1"/>
    <s v="Cook, Mr. Jacob"/>
    <x v="1"/>
    <n v="43"/>
    <x v="0"/>
    <x v="0"/>
    <s v="A/5 3536"/>
    <x v="156"/>
    <m/>
    <x v="0"/>
    <m/>
    <m/>
    <m/>
    <n v="3"/>
    <n v="5"/>
    <n v="4"/>
    <x v="0"/>
    <s v="Validate"/>
    <s v="Test"/>
    <x v="4"/>
    <s v="41-50"/>
    <x v="5"/>
    <x v="5"/>
  </r>
  <r>
    <x v="2"/>
    <x v="1"/>
    <s v="Cor, Mr. Bartol"/>
    <x v="1"/>
    <n v="35"/>
    <x v="0"/>
    <x v="0"/>
    <s v="349230"/>
    <x v="168"/>
    <m/>
    <x v="0"/>
    <m/>
    <m/>
    <s v="Austria"/>
    <n v="2"/>
    <n v="4"/>
    <n v="1"/>
    <x v="0"/>
    <s v="Test"/>
    <s v="Train"/>
    <x v="4"/>
    <s v="31-40"/>
    <x v="5"/>
    <x v="5"/>
  </r>
  <r>
    <x v="2"/>
    <x v="1"/>
    <s v="Cor, Mr. Ivan"/>
    <x v="1"/>
    <n v="27"/>
    <x v="0"/>
    <x v="0"/>
    <s v="349229"/>
    <x v="168"/>
    <m/>
    <x v="0"/>
    <m/>
    <m/>
    <s v="Austria"/>
    <n v="4"/>
    <n v="5"/>
    <n v="2"/>
    <x v="2"/>
    <s v="Validate"/>
    <s v="Train"/>
    <x v="4"/>
    <s v="18-30"/>
    <x v="5"/>
    <x v="5"/>
  </r>
  <r>
    <x v="2"/>
    <x v="1"/>
    <s v="Cor, Mr. Liudevit"/>
    <x v="1"/>
    <n v="19"/>
    <x v="0"/>
    <x v="0"/>
    <s v="349231"/>
    <x v="168"/>
    <m/>
    <x v="0"/>
    <m/>
    <m/>
    <s v="Austria"/>
    <n v="1"/>
    <n v="4"/>
    <n v="3"/>
    <x v="0"/>
    <s v="Test"/>
    <s v="Train"/>
    <x v="4"/>
    <s v="18-30"/>
    <x v="5"/>
    <x v="5"/>
  </r>
  <r>
    <x v="2"/>
    <x v="1"/>
    <s v="Corn, Mr. Harry"/>
    <x v="1"/>
    <n v="30"/>
    <x v="0"/>
    <x v="0"/>
    <s v="SOTON/OQ 392090"/>
    <x v="156"/>
    <m/>
    <x v="0"/>
    <m/>
    <m/>
    <s v="London"/>
    <n v="4"/>
    <n v="3"/>
    <n v="2"/>
    <x v="2"/>
    <s v="Train"/>
    <s v="Train"/>
    <x v="4"/>
    <s v="18-30"/>
    <x v="5"/>
    <x v="5"/>
  </r>
  <r>
    <x v="2"/>
    <x v="0"/>
    <s v="Coutts, Master. Eden Leslie &quot;Neville&quot;"/>
    <x v="1"/>
    <n v="9"/>
    <x v="1"/>
    <x v="2"/>
    <s v="C.A. 37671"/>
    <x v="192"/>
    <m/>
    <x v="0"/>
    <s v="2"/>
    <m/>
    <s v="England Brooklyn, NY"/>
    <n v="5"/>
    <n v="1"/>
    <n v="3"/>
    <x v="1"/>
    <s v="Train"/>
    <s v="Train"/>
    <x v="2"/>
    <s v="0-17"/>
    <x v="5"/>
    <x v="6"/>
  </r>
  <r>
    <x v="2"/>
    <x v="0"/>
    <s v="Coutts, Master. William Loch &quot;William&quot;"/>
    <x v="1"/>
    <n v="3"/>
    <x v="1"/>
    <x v="2"/>
    <s v="C.A. 37671"/>
    <x v="192"/>
    <m/>
    <x v="0"/>
    <s v="2"/>
    <m/>
    <s v="England Brooklyn, NY"/>
    <n v="3"/>
    <n v="4"/>
    <n v="2"/>
    <x v="0"/>
    <s v="Test"/>
    <s v="Train"/>
    <x v="2"/>
    <s v="0-17"/>
    <x v="5"/>
    <x v="6"/>
  </r>
  <r>
    <x v="2"/>
    <x v="0"/>
    <s v="Coutts, Mrs. William (Winnie &quot;Minnie&quot; Treanor)"/>
    <x v="0"/>
    <n v="36"/>
    <x v="0"/>
    <x v="1"/>
    <s v="C.A. 37671"/>
    <x v="192"/>
    <m/>
    <x v="0"/>
    <s v="2"/>
    <m/>
    <s v="England Brooklyn, NY"/>
    <n v="1"/>
    <n v="2"/>
    <n v="1"/>
    <x v="0"/>
    <s v="Train"/>
    <s v="Train"/>
    <x v="2"/>
    <s v="31-40"/>
    <x v="5"/>
    <x v="6"/>
  </r>
  <r>
    <x v="2"/>
    <x v="1"/>
    <s v="Coxon, Mr. Daniel"/>
    <x v="1"/>
    <n v="59"/>
    <x v="0"/>
    <x v="0"/>
    <s v="364500"/>
    <x v="155"/>
    <m/>
    <x v="0"/>
    <m/>
    <m/>
    <s v="Merrill, WI"/>
    <n v="4"/>
    <n v="1"/>
    <n v="4"/>
    <x v="2"/>
    <s v="Train"/>
    <s v="Test"/>
    <x v="21"/>
    <s v="51-60"/>
    <x v="5"/>
    <x v="5"/>
  </r>
  <r>
    <x v="2"/>
    <x v="1"/>
    <s v="Crease, Mr. Ernest James"/>
    <x v="1"/>
    <n v="19"/>
    <x v="0"/>
    <x v="0"/>
    <s v="S.P. 3464"/>
    <x v="193"/>
    <m/>
    <x v="0"/>
    <m/>
    <m/>
    <s v="Bristol, England Cleveland, OH"/>
    <n v="5"/>
    <n v="2"/>
    <n v="4"/>
    <x v="1"/>
    <s v="Train"/>
    <s v="Test"/>
    <x v="11"/>
    <s v="18-30"/>
    <x v="5"/>
    <x v="5"/>
  </r>
  <r>
    <x v="2"/>
    <x v="0"/>
    <s v="Cribb, Miss. Laura Alice"/>
    <x v="0"/>
    <n v="17"/>
    <x v="0"/>
    <x v="2"/>
    <s v="371362"/>
    <x v="182"/>
    <m/>
    <x v="0"/>
    <s v="12"/>
    <m/>
    <s v="Bournemouth, England Newark, NJ"/>
    <n v="5"/>
    <n v="4"/>
    <n v="4"/>
    <x v="1"/>
    <s v="Test"/>
    <s v="Test"/>
    <x v="10"/>
    <s v="0-17"/>
    <x v="5"/>
    <x v="6"/>
  </r>
  <r>
    <x v="2"/>
    <x v="1"/>
    <s v="Cribb, Mr. John Hatfield"/>
    <x v="1"/>
    <n v="44"/>
    <x v="0"/>
    <x v="2"/>
    <s v="371362"/>
    <x v="182"/>
    <m/>
    <x v="0"/>
    <m/>
    <m/>
    <s v="Bournemouth, England Newark, NJ"/>
    <n v="3"/>
    <n v="2"/>
    <n v="4"/>
    <x v="0"/>
    <s v="Train"/>
    <s v="Test"/>
    <x v="10"/>
    <s v="41-50"/>
    <x v="5"/>
    <x v="6"/>
  </r>
  <r>
    <x v="2"/>
    <x v="1"/>
    <s v="Culumovic, Mr. Jeso"/>
    <x v="1"/>
    <n v="17"/>
    <x v="0"/>
    <x v="0"/>
    <s v="315090"/>
    <x v="188"/>
    <m/>
    <x v="0"/>
    <m/>
    <m/>
    <s v="Austria-Hungary"/>
    <n v="5"/>
    <n v="3"/>
    <n v="4"/>
    <x v="1"/>
    <s v="Train"/>
    <s v="Test"/>
    <x v="4"/>
    <s v="0-17"/>
    <x v="5"/>
    <x v="5"/>
  </r>
  <r>
    <x v="2"/>
    <x v="1"/>
    <s v="Daher, Mr. Shedid"/>
    <x v="1"/>
    <n v="22.5"/>
    <x v="0"/>
    <x v="0"/>
    <s v="2698"/>
    <x v="171"/>
    <m/>
    <x v="1"/>
    <m/>
    <n v="9"/>
    <m/>
    <n v="1"/>
    <n v="1"/>
    <n v="1"/>
    <x v="0"/>
    <s v="Train"/>
    <s v="Train"/>
    <x v="4"/>
    <s v="18-30"/>
    <x v="5"/>
    <x v="5"/>
  </r>
  <r>
    <x v="2"/>
    <x v="0"/>
    <s v="Dahl, Mr. Karl Edwart"/>
    <x v="1"/>
    <n v="45"/>
    <x v="0"/>
    <x v="0"/>
    <s v="7598"/>
    <x v="156"/>
    <m/>
    <x v="0"/>
    <s v="15"/>
    <m/>
    <s v="Australia Fingal, ND"/>
    <n v="4"/>
    <n v="3"/>
    <n v="2"/>
    <x v="2"/>
    <s v="Train"/>
    <s v="Train"/>
    <x v="18"/>
    <s v="41-50"/>
    <x v="5"/>
    <x v="5"/>
  </r>
  <r>
    <x v="2"/>
    <x v="1"/>
    <s v="Dahlberg, Miss. Gerda Ulrika"/>
    <x v="0"/>
    <n v="22"/>
    <x v="0"/>
    <x v="0"/>
    <s v="7552"/>
    <x v="194"/>
    <m/>
    <x v="0"/>
    <m/>
    <m/>
    <s v="Norrlot, Sweden Chicago, IL"/>
    <n v="1"/>
    <n v="1"/>
    <n v="2"/>
    <x v="0"/>
    <s v="Train"/>
    <s v="Train"/>
    <x v="25"/>
    <s v="18-30"/>
    <x v="5"/>
    <x v="6"/>
  </r>
  <r>
    <x v="2"/>
    <x v="1"/>
    <s v="Dakic, Mr. Branko"/>
    <x v="1"/>
    <n v="19"/>
    <x v="0"/>
    <x v="0"/>
    <s v="349228"/>
    <x v="195"/>
    <m/>
    <x v="0"/>
    <m/>
    <m/>
    <s v="Austria"/>
    <n v="2"/>
    <n v="5"/>
    <n v="5"/>
    <x v="0"/>
    <s v="Validate"/>
    <s v="Validate"/>
    <x v="4"/>
    <s v="18-30"/>
    <x v="5"/>
    <x v="6"/>
  </r>
  <r>
    <x v="2"/>
    <x v="0"/>
    <s v="Daly, Miss. Margaret Marcella &quot;Maggie&quot;"/>
    <x v="0"/>
    <n v="30"/>
    <x v="0"/>
    <x v="0"/>
    <s v="382650"/>
    <x v="196"/>
    <m/>
    <x v="3"/>
    <s v="15"/>
    <m/>
    <s v="Co Athlone, Ireland New York, NY"/>
    <n v="1"/>
    <n v="3"/>
    <n v="1"/>
    <x v="0"/>
    <s v="Train"/>
    <s v="Train"/>
    <x v="2"/>
    <s v="18-30"/>
    <x v="5"/>
    <x v="5"/>
  </r>
  <r>
    <x v="2"/>
    <x v="0"/>
    <s v="Daly, Mr. Eugene Patrick"/>
    <x v="1"/>
    <n v="29"/>
    <x v="0"/>
    <x v="0"/>
    <s v="382651"/>
    <x v="179"/>
    <m/>
    <x v="3"/>
    <s v="13 15 B"/>
    <m/>
    <s v="Co Athlone, Ireland New York, NY"/>
    <n v="1"/>
    <n v="2"/>
    <n v="3"/>
    <x v="0"/>
    <s v="Train"/>
    <s v="Train"/>
    <x v="2"/>
    <s v="18-30"/>
    <x v="5"/>
    <x v="5"/>
  </r>
  <r>
    <x v="2"/>
    <x v="1"/>
    <s v="Danbom, Master. Gilbert Sigvard Emanuel"/>
    <x v="1"/>
    <n v="0.33329999999999999"/>
    <x v="0"/>
    <x v="1"/>
    <s v="347080"/>
    <x v="197"/>
    <m/>
    <x v="0"/>
    <m/>
    <m/>
    <s v="Stanton, IA"/>
    <n v="2"/>
    <n v="1"/>
    <n v="5"/>
    <x v="0"/>
    <s v="Train"/>
    <s v="Validate"/>
    <x v="23"/>
    <s v="0-17"/>
    <x v="5"/>
    <x v="6"/>
  </r>
  <r>
    <x v="2"/>
    <x v="1"/>
    <s v="Danbom, Mr. Ernst Gilbert"/>
    <x v="1"/>
    <n v="34"/>
    <x v="1"/>
    <x v="2"/>
    <s v="347080"/>
    <x v="197"/>
    <m/>
    <x v="0"/>
    <m/>
    <n v="197"/>
    <s v="Stanton, IA"/>
    <n v="1"/>
    <n v="4"/>
    <n v="3"/>
    <x v="0"/>
    <s v="Test"/>
    <s v="Train"/>
    <x v="23"/>
    <s v="31-40"/>
    <x v="5"/>
    <x v="6"/>
  </r>
  <r>
    <x v="2"/>
    <x v="1"/>
    <s v="Danbom, Mrs. Ernst Gilbert (Anna Sigrid Maria Brogren)"/>
    <x v="0"/>
    <n v="28"/>
    <x v="1"/>
    <x v="2"/>
    <s v="347080"/>
    <x v="197"/>
    <m/>
    <x v="0"/>
    <m/>
    <m/>
    <s v="Stanton, IA"/>
    <n v="1"/>
    <n v="2"/>
    <n v="1"/>
    <x v="0"/>
    <s v="Train"/>
    <s v="Train"/>
    <x v="23"/>
    <s v="18-30"/>
    <x v="5"/>
    <x v="6"/>
  </r>
  <r>
    <x v="2"/>
    <x v="1"/>
    <s v="Danoff, Mr. Yoto"/>
    <x v="1"/>
    <n v="27"/>
    <x v="0"/>
    <x v="0"/>
    <s v="349219"/>
    <x v="168"/>
    <m/>
    <x v="0"/>
    <m/>
    <m/>
    <s v="Bulgaria Chicago, IL"/>
    <n v="2"/>
    <n v="3"/>
    <n v="1"/>
    <x v="0"/>
    <s v="Train"/>
    <s v="Train"/>
    <x v="25"/>
    <s v="18-30"/>
    <x v="5"/>
    <x v="5"/>
  </r>
  <r>
    <x v="2"/>
    <x v="1"/>
    <s v="Dantcheff, Mr. Ristiu"/>
    <x v="1"/>
    <n v="25"/>
    <x v="0"/>
    <x v="0"/>
    <s v="349203"/>
    <x v="168"/>
    <m/>
    <x v="0"/>
    <m/>
    <m/>
    <s v="Bulgaria Chicago, IL"/>
    <n v="2"/>
    <n v="5"/>
    <n v="4"/>
    <x v="0"/>
    <s v="Validate"/>
    <s v="Test"/>
    <x v="25"/>
    <s v="18-30"/>
    <x v="5"/>
    <x v="5"/>
  </r>
  <r>
    <x v="2"/>
    <x v="1"/>
    <s v="Davies, Mr. Alfred J"/>
    <x v="1"/>
    <n v="24"/>
    <x v="2"/>
    <x v="0"/>
    <s v="A/4 48871"/>
    <x v="198"/>
    <m/>
    <x v="0"/>
    <m/>
    <m/>
    <s v="West Bromwich, England Pontiac, MI"/>
    <n v="3"/>
    <n v="4"/>
    <n v="2"/>
    <x v="0"/>
    <s v="Test"/>
    <s v="Train"/>
    <x v="8"/>
    <s v="18-30"/>
    <x v="5"/>
    <x v="1"/>
  </r>
  <r>
    <x v="2"/>
    <x v="1"/>
    <s v="Davies, Mr. Evan"/>
    <x v="1"/>
    <n v="22"/>
    <x v="0"/>
    <x v="0"/>
    <s v="SC/A4 23568"/>
    <x v="156"/>
    <m/>
    <x v="0"/>
    <m/>
    <m/>
    <m/>
    <n v="4"/>
    <n v="3"/>
    <n v="5"/>
    <x v="2"/>
    <s v="Train"/>
    <s v="Validate"/>
    <x v="4"/>
    <s v="18-30"/>
    <x v="5"/>
    <x v="5"/>
  </r>
  <r>
    <x v="2"/>
    <x v="1"/>
    <s v="Davies, Mr. John Samuel"/>
    <x v="1"/>
    <n v="21"/>
    <x v="2"/>
    <x v="0"/>
    <s v="A/4 48871"/>
    <x v="198"/>
    <m/>
    <x v="0"/>
    <m/>
    <m/>
    <s v="West Bromwich, England Pontiac, MI"/>
    <n v="5"/>
    <n v="1"/>
    <n v="5"/>
    <x v="1"/>
    <s v="Train"/>
    <s v="Validate"/>
    <x v="8"/>
    <s v="18-30"/>
    <x v="5"/>
    <x v="1"/>
  </r>
  <r>
    <x v="2"/>
    <x v="1"/>
    <s v="Davies, Mr. Joseph"/>
    <x v="1"/>
    <n v="17"/>
    <x v="2"/>
    <x v="0"/>
    <s v="A/4 48873"/>
    <x v="156"/>
    <m/>
    <x v="0"/>
    <m/>
    <m/>
    <s v="West Bromwich, England Pontiac, MI"/>
    <n v="2"/>
    <n v="2"/>
    <n v="4"/>
    <x v="0"/>
    <s v="Train"/>
    <s v="Test"/>
    <x v="8"/>
    <s v="0-17"/>
    <x v="5"/>
    <x v="5"/>
  </r>
  <r>
    <x v="2"/>
    <x v="1"/>
    <s v="Davison, Mr. Thomas Henry"/>
    <x v="1"/>
    <m/>
    <x v="1"/>
    <x v="0"/>
    <s v="386525"/>
    <x v="182"/>
    <m/>
    <x v="0"/>
    <m/>
    <m/>
    <s v="Liverpool, England Bedford, OH"/>
    <n v="2"/>
    <n v="4"/>
    <n v="1"/>
    <x v="0"/>
    <s v="Test"/>
    <s v="Train"/>
    <x v="11"/>
    <s v="0-17"/>
    <x v="5"/>
    <x v="6"/>
  </r>
  <r>
    <x v="2"/>
    <x v="0"/>
    <s v="Davison, Mrs. Thomas Henry (Mary E Finck)"/>
    <x v="0"/>
    <m/>
    <x v="1"/>
    <x v="0"/>
    <s v="386525"/>
    <x v="182"/>
    <m/>
    <x v="0"/>
    <s v="16"/>
    <m/>
    <s v="Liverpool, England Bedford, OH"/>
    <n v="5"/>
    <n v="1"/>
    <n v="4"/>
    <x v="1"/>
    <s v="Train"/>
    <s v="Test"/>
    <x v="11"/>
    <s v="0-17"/>
    <x v="5"/>
    <x v="6"/>
  </r>
  <r>
    <x v="2"/>
    <x v="0"/>
    <s v="de Messemaeker, Mr. Guillaume Joseph"/>
    <x v="1"/>
    <n v="36.5"/>
    <x v="1"/>
    <x v="0"/>
    <s v="345572"/>
    <x v="199"/>
    <m/>
    <x v="0"/>
    <s v="15"/>
    <m/>
    <s v="Tampico, MT"/>
    <n v="5"/>
    <n v="4"/>
    <n v="4"/>
    <x v="1"/>
    <s v="Test"/>
    <s v="Test"/>
    <x v="39"/>
    <s v="31-40"/>
    <x v="5"/>
    <x v="6"/>
  </r>
  <r>
    <x v="2"/>
    <x v="0"/>
    <s v="de Messemaeker, Mrs. Guillaume Joseph (Emma)"/>
    <x v="0"/>
    <n v="36"/>
    <x v="1"/>
    <x v="0"/>
    <s v="345572"/>
    <x v="199"/>
    <m/>
    <x v="0"/>
    <s v="13"/>
    <m/>
    <s v="Tampico, MT"/>
    <n v="2"/>
    <n v="1"/>
    <n v="2"/>
    <x v="0"/>
    <s v="Train"/>
    <s v="Train"/>
    <x v="39"/>
    <s v="31-40"/>
    <x v="5"/>
    <x v="6"/>
  </r>
  <r>
    <x v="2"/>
    <x v="0"/>
    <s v="de Mulder, Mr. Theodore"/>
    <x v="1"/>
    <n v="30"/>
    <x v="0"/>
    <x v="0"/>
    <s v="345774"/>
    <x v="200"/>
    <m/>
    <x v="0"/>
    <s v="11"/>
    <m/>
    <s v="Belgium Detroit, MI"/>
    <n v="3"/>
    <n v="5"/>
    <n v="2"/>
    <x v="0"/>
    <s v="Validate"/>
    <s v="Train"/>
    <x v="8"/>
    <s v="18-30"/>
    <x v="5"/>
    <x v="5"/>
  </r>
  <r>
    <x v="2"/>
    <x v="1"/>
    <s v="de Pelsmaeker, Mr. Alfons"/>
    <x v="1"/>
    <n v="16"/>
    <x v="0"/>
    <x v="0"/>
    <s v="345778"/>
    <x v="200"/>
    <m/>
    <x v="0"/>
    <m/>
    <m/>
    <m/>
    <n v="1"/>
    <n v="1"/>
    <n v="5"/>
    <x v="0"/>
    <s v="Train"/>
    <s v="Validate"/>
    <x v="4"/>
    <s v="0-17"/>
    <x v="5"/>
    <x v="5"/>
  </r>
  <r>
    <x v="2"/>
    <x v="0"/>
    <s v="Dean, Master. Bertram Vere"/>
    <x v="1"/>
    <n v="1"/>
    <x v="1"/>
    <x v="1"/>
    <s v="C.A. 2315"/>
    <x v="201"/>
    <m/>
    <x v="0"/>
    <s v="10"/>
    <m/>
    <s v="Devon, England Wichita, KS"/>
    <n v="3"/>
    <n v="3"/>
    <n v="1"/>
    <x v="0"/>
    <s v="Train"/>
    <s v="Train"/>
    <x v="43"/>
    <s v="0-17"/>
    <x v="5"/>
    <x v="1"/>
  </r>
  <r>
    <x v="2"/>
    <x v="0"/>
    <s v="Dean, Miss. Elizabeth Gladys &quot;Millvina&quot;"/>
    <x v="0"/>
    <n v="0.16669999999999999"/>
    <x v="1"/>
    <x v="1"/>
    <s v="C.A. 2315"/>
    <x v="201"/>
    <m/>
    <x v="0"/>
    <s v="10"/>
    <m/>
    <s v="Devon, England Wichita, KS"/>
    <n v="1"/>
    <n v="5"/>
    <n v="3"/>
    <x v="0"/>
    <s v="Validate"/>
    <s v="Train"/>
    <x v="43"/>
    <s v="0-17"/>
    <x v="5"/>
    <x v="1"/>
  </r>
  <r>
    <x v="2"/>
    <x v="1"/>
    <s v="Dean, Mr. Bertram Frank"/>
    <x v="1"/>
    <n v="26"/>
    <x v="1"/>
    <x v="1"/>
    <s v="C.A. 2315"/>
    <x v="201"/>
    <m/>
    <x v="0"/>
    <m/>
    <m/>
    <s v="Devon, England Wichita, KS"/>
    <n v="2"/>
    <n v="2"/>
    <n v="2"/>
    <x v="0"/>
    <s v="Train"/>
    <s v="Train"/>
    <x v="43"/>
    <s v="18-30"/>
    <x v="5"/>
    <x v="1"/>
  </r>
  <r>
    <x v="2"/>
    <x v="0"/>
    <s v="Dean, Mrs. Bertram (Eva Georgetta Light)"/>
    <x v="0"/>
    <n v="33"/>
    <x v="1"/>
    <x v="1"/>
    <s v="C.A. 2315"/>
    <x v="201"/>
    <m/>
    <x v="0"/>
    <s v="10"/>
    <m/>
    <s v="Devon, England Wichita, KS"/>
    <n v="1"/>
    <n v="1"/>
    <n v="4"/>
    <x v="0"/>
    <s v="Train"/>
    <s v="Test"/>
    <x v="43"/>
    <s v="31-40"/>
    <x v="5"/>
    <x v="1"/>
  </r>
  <r>
    <x v="2"/>
    <x v="1"/>
    <s v="Delalic, Mr. Redjo"/>
    <x v="1"/>
    <n v="25"/>
    <x v="0"/>
    <x v="0"/>
    <s v="349250"/>
    <x v="168"/>
    <m/>
    <x v="0"/>
    <m/>
    <m/>
    <m/>
    <n v="5"/>
    <n v="5"/>
    <n v="3"/>
    <x v="1"/>
    <s v="Validate"/>
    <s v="Train"/>
    <x v="4"/>
    <s v="18-30"/>
    <x v="5"/>
    <x v="5"/>
  </r>
  <r>
    <x v="2"/>
    <x v="1"/>
    <s v="Demetri, Mr. Marinko"/>
    <x v="1"/>
    <m/>
    <x v="0"/>
    <x v="0"/>
    <s v="349238"/>
    <x v="168"/>
    <m/>
    <x v="0"/>
    <m/>
    <m/>
    <m/>
    <n v="3"/>
    <n v="2"/>
    <n v="1"/>
    <x v="0"/>
    <s v="Train"/>
    <s v="Train"/>
    <x v="4"/>
    <s v="0-17"/>
    <x v="5"/>
    <x v="5"/>
  </r>
  <r>
    <x v="2"/>
    <x v="1"/>
    <s v="Denkoff, Mr. Mitto"/>
    <x v="1"/>
    <m/>
    <x v="0"/>
    <x v="0"/>
    <s v="349225"/>
    <x v="168"/>
    <m/>
    <x v="0"/>
    <m/>
    <m/>
    <s v="Bulgaria Coon Rapids, IA"/>
    <n v="3"/>
    <n v="2"/>
    <n v="3"/>
    <x v="0"/>
    <s v="Train"/>
    <s v="Train"/>
    <x v="23"/>
    <s v="0-17"/>
    <x v="5"/>
    <x v="5"/>
  </r>
  <r>
    <x v="2"/>
    <x v="1"/>
    <s v="Dennis, Mr. Samuel"/>
    <x v="1"/>
    <n v="22"/>
    <x v="0"/>
    <x v="0"/>
    <s v="A/5 21172"/>
    <x v="155"/>
    <m/>
    <x v="0"/>
    <m/>
    <m/>
    <m/>
    <n v="2"/>
    <n v="2"/>
    <n v="5"/>
    <x v="0"/>
    <s v="Train"/>
    <s v="Validate"/>
    <x v="4"/>
    <s v="18-30"/>
    <x v="5"/>
    <x v="5"/>
  </r>
  <r>
    <x v="2"/>
    <x v="1"/>
    <s v="Dennis, Mr. William"/>
    <x v="1"/>
    <n v="36"/>
    <x v="0"/>
    <x v="0"/>
    <s v="A/5 21175"/>
    <x v="155"/>
    <m/>
    <x v="0"/>
    <m/>
    <m/>
    <m/>
    <n v="2"/>
    <n v="1"/>
    <n v="4"/>
    <x v="0"/>
    <s v="Train"/>
    <s v="Test"/>
    <x v="4"/>
    <s v="31-40"/>
    <x v="5"/>
    <x v="5"/>
  </r>
  <r>
    <x v="2"/>
    <x v="0"/>
    <s v="Devaney, Miss. Margaret Delia"/>
    <x v="0"/>
    <n v="19"/>
    <x v="0"/>
    <x v="0"/>
    <s v="330958"/>
    <x v="176"/>
    <m/>
    <x v="3"/>
    <s v="C"/>
    <m/>
    <s v="Kilmacowen, Co Sligo, Ireland New York, NY"/>
    <n v="4"/>
    <n v="1"/>
    <n v="1"/>
    <x v="2"/>
    <s v="Train"/>
    <s v="Train"/>
    <x v="2"/>
    <s v="18-30"/>
    <x v="5"/>
    <x v="5"/>
  </r>
  <r>
    <x v="2"/>
    <x v="1"/>
    <s v="Dika, Mr. Mirko"/>
    <x v="1"/>
    <n v="17"/>
    <x v="0"/>
    <x v="0"/>
    <s v="349232"/>
    <x v="168"/>
    <m/>
    <x v="0"/>
    <m/>
    <m/>
    <m/>
    <n v="2"/>
    <n v="3"/>
    <n v="5"/>
    <x v="0"/>
    <s v="Train"/>
    <s v="Validate"/>
    <x v="4"/>
    <s v="0-17"/>
    <x v="5"/>
    <x v="5"/>
  </r>
  <r>
    <x v="2"/>
    <x v="1"/>
    <s v="Dimic, Mr. Jovan"/>
    <x v="1"/>
    <n v="42"/>
    <x v="0"/>
    <x v="0"/>
    <s v="315088"/>
    <x v="188"/>
    <m/>
    <x v="0"/>
    <m/>
    <m/>
    <m/>
    <n v="3"/>
    <n v="4"/>
    <n v="3"/>
    <x v="0"/>
    <s v="Test"/>
    <s v="Train"/>
    <x v="4"/>
    <s v="41-50"/>
    <x v="5"/>
    <x v="5"/>
  </r>
  <r>
    <x v="2"/>
    <x v="1"/>
    <s v="Dintcheff, Mr. Valtcho"/>
    <x v="1"/>
    <n v="43"/>
    <x v="0"/>
    <x v="0"/>
    <s v="349226"/>
    <x v="168"/>
    <m/>
    <x v="0"/>
    <m/>
    <m/>
    <m/>
    <n v="1"/>
    <n v="2"/>
    <n v="1"/>
    <x v="0"/>
    <s v="Train"/>
    <s v="Train"/>
    <x v="4"/>
    <s v="41-50"/>
    <x v="5"/>
    <x v="5"/>
  </r>
  <r>
    <x v="2"/>
    <x v="1"/>
    <s v="Doharr, Mr. Tannous"/>
    <x v="1"/>
    <m/>
    <x v="0"/>
    <x v="0"/>
    <s v="2686"/>
    <x v="154"/>
    <m/>
    <x v="1"/>
    <m/>
    <m/>
    <m/>
    <n v="2"/>
    <n v="1"/>
    <n v="2"/>
    <x v="0"/>
    <s v="Train"/>
    <s v="Train"/>
    <x v="4"/>
    <s v="0-17"/>
    <x v="5"/>
    <x v="5"/>
  </r>
  <r>
    <x v="2"/>
    <x v="1"/>
    <s v="Dooley, Mr. Patrick"/>
    <x v="1"/>
    <n v="32"/>
    <x v="0"/>
    <x v="0"/>
    <s v="370376"/>
    <x v="179"/>
    <m/>
    <x v="3"/>
    <m/>
    <m/>
    <s v="Ireland New York, NY"/>
    <n v="2"/>
    <n v="3"/>
    <n v="3"/>
    <x v="0"/>
    <s v="Train"/>
    <s v="Train"/>
    <x v="2"/>
    <s v="31-40"/>
    <x v="5"/>
    <x v="5"/>
  </r>
  <r>
    <x v="2"/>
    <x v="0"/>
    <s v="Dorking, Mr. Edward Arthur"/>
    <x v="1"/>
    <n v="19"/>
    <x v="0"/>
    <x v="0"/>
    <s v="A/5. 10482"/>
    <x v="156"/>
    <m/>
    <x v="0"/>
    <s v="B"/>
    <m/>
    <s v="England Oglesby, IL"/>
    <n v="5"/>
    <n v="5"/>
    <n v="5"/>
    <x v="1"/>
    <s v="Validate"/>
    <s v="Validate"/>
    <x v="25"/>
    <s v="18-30"/>
    <x v="5"/>
    <x v="5"/>
  </r>
  <r>
    <x v="2"/>
    <x v="0"/>
    <s v="Dowdell, Miss. Elizabeth"/>
    <x v="0"/>
    <n v="30"/>
    <x v="0"/>
    <x v="0"/>
    <s v="364516"/>
    <x v="202"/>
    <m/>
    <x v="0"/>
    <s v="13"/>
    <m/>
    <s v="Union Hill, NJ"/>
    <n v="1"/>
    <n v="5"/>
    <n v="4"/>
    <x v="0"/>
    <s v="Validate"/>
    <s v="Test"/>
    <x v="10"/>
    <s v="18-30"/>
    <x v="5"/>
    <x v="6"/>
  </r>
  <r>
    <x v="2"/>
    <x v="1"/>
    <s v="Doyle, Miss. Elizabeth"/>
    <x v="0"/>
    <n v="24"/>
    <x v="0"/>
    <x v="0"/>
    <s v="368702"/>
    <x v="179"/>
    <m/>
    <x v="3"/>
    <m/>
    <m/>
    <s v="Ireland New York, NY"/>
    <n v="1"/>
    <n v="2"/>
    <n v="3"/>
    <x v="0"/>
    <s v="Train"/>
    <s v="Train"/>
    <x v="2"/>
    <s v="18-30"/>
    <x v="5"/>
    <x v="5"/>
  </r>
  <r>
    <x v="2"/>
    <x v="0"/>
    <s v="Drapkin, Miss. Jennie"/>
    <x v="0"/>
    <n v="23"/>
    <x v="0"/>
    <x v="0"/>
    <s v="SOTON/OQ 392083"/>
    <x v="156"/>
    <m/>
    <x v="0"/>
    <m/>
    <m/>
    <s v="London New York, NY"/>
    <n v="1"/>
    <n v="4"/>
    <n v="3"/>
    <x v="0"/>
    <s v="Test"/>
    <s v="Train"/>
    <x v="2"/>
    <s v="18-30"/>
    <x v="5"/>
    <x v="5"/>
  </r>
  <r>
    <x v="2"/>
    <x v="1"/>
    <s v="Drazenoic, Mr. Jozef"/>
    <x v="1"/>
    <n v="33"/>
    <x v="0"/>
    <x v="0"/>
    <s v="349241"/>
    <x v="168"/>
    <m/>
    <x v="1"/>
    <m/>
    <n v="51"/>
    <s v="Austria Niagara Falls, NY"/>
    <n v="2"/>
    <n v="2"/>
    <n v="5"/>
    <x v="0"/>
    <s v="Train"/>
    <s v="Validate"/>
    <x v="2"/>
    <s v="31-40"/>
    <x v="5"/>
    <x v="5"/>
  </r>
  <r>
    <x v="2"/>
    <x v="1"/>
    <s v="Duane, Mr. Frank"/>
    <x v="1"/>
    <n v="65"/>
    <x v="0"/>
    <x v="0"/>
    <s v="336439"/>
    <x v="179"/>
    <m/>
    <x v="3"/>
    <m/>
    <m/>
    <m/>
    <n v="3"/>
    <n v="4"/>
    <n v="2"/>
    <x v="0"/>
    <s v="Test"/>
    <s v="Train"/>
    <x v="4"/>
    <s v="61+"/>
    <x v="5"/>
    <x v="5"/>
  </r>
  <r>
    <x v="2"/>
    <x v="0"/>
    <s v="Duquemin, Mr. Joseph"/>
    <x v="1"/>
    <n v="24"/>
    <x v="0"/>
    <x v="0"/>
    <s v="S.O./P.P. 752"/>
    <x v="150"/>
    <m/>
    <x v="0"/>
    <s v="D"/>
    <m/>
    <s v="England Albion, NY"/>
    <n v="2"/>
    <n v="1"/>
    <n v="5"/>
    <x v="0"/>
    <s v="Train"/>
    <s v="Validate"/>
    <x v="2"/>
    <s v="18-30"/>
    <x v="5"/>
    <x v="5"/>
  </r>
  <r>
    <x v="2"/>
    <x v="1"/>
    <s v="Dyker, Mr. Adolf Fredrik"/>
    <x v="1"/>
    <n v="23"/>
    <x v="1"/>
    <x v="0"/>
    <s v="347072"/>
    <x v="203"/>
    <m/>
    <x v="0"/>
    <m/>
    <m/>
    <s v="West Haven, CT"/>
    <n v="1"/>
    <n v="3"/>
    <n v="1"/>
    <x v="0"/>
    <s v="Train"/>
    <s v="Train"/>
    <x v="24"/>
    <s v="18-30"/>
    <x v="5"/>
    <x v="6"/>
  </r>
  <r>
    <x v="2"/>
    <x v="0"/>
    <s v="Dyker, Mrs. Adolf Fredrik (Anna Elisabeth Judith Andersson)"/>
    <x v="0"/>
    <n v="22"/>
    <x v="1"/>
    <x v="0"/>
    <s v="347072"/>
    <x v="203"/>
    <m/>
    <x v="0"/>
    <s v="16"/>
    <m/>
    <s v="West Haven, CT"/>
    <n v="1"/>
    <n v="5"/>
    <n v="3"/>
    <x v="0"/>
    <s v="Validate"/>
    <s v="Train"/>
    <x v="24"/>
    <s v="18-30"/>
    <x v="5"/>
    <x v="6"/>
  </r>
  <r>
    <x v="2"/>
    <x v="1"/>
    <s v="Edvardsson, Mr. Gustaf Hjalmar"/>
    <x v="1"/>
    <n v="18"/>
    <x v="0"/>
    <x v="0"/>
    <s v="349912"/>
    <x v="166"/>
    <m/>
    <x v="0"/>
    <m/>
    <m/>
    <s v="Tofta, Sweden Joliet, IL"/>
    <n v="3"/>
    <n v="2"/>
    <n v="5"/>
    <x v="0"/>
    <s v="Train"/>
    <s v="Validate"/>
    <x v="25"/>
    <s v="18-30"/>
    <x v="5"/>
    <x v="5"/>
  </r>
  <r>
    <x v="2"/>
    <x v="1"/>
    <s v="Eklund, Mr. Hans Linus"/>
    <x v="1"/>
    <n v="16"/>
    <x v="0"/>
    <x v="0"/>
    <s v="347074"/>
    <x v="166"/>
    <m/>
    <x v="0"/>
    <m/>
    <m/>
    <s v="Karberg, Sweden Jerome Junction, AZ"/>
    <n v="1"/>
    <n v="4"/>
    <n v="3"/>
    <x v="0"/>
    <s v="Test"/>
    <s v="Train"/>
    <x v="44"/>
    <s v="0-17"/>
    <x v="5"/>
    <x v="5"/>
  </r>
  <r>
    <x v="2"/>
    <x v="1"/>
    <s v="Ekstrom, Mr. Johan"/>
    <x v="1"/>
    <n v="45"/>
    <x v="0"/>
    <x v="0"/>
    <s v="347061"/>
    <x v="204"/>
    <m/>
    <x v="0"/>
    <m/>
    <m/>
    <s v="Effington Rut, SD"/>
    <n v="3"/>
    <n v="1"/>
    <n v="3"/>
    <x v="0"/>
    <s v="Train"/>
    <s v="Train"/>
    <x v="36"/>
    <s v="41-50"/>
    <x v="5"/>
    <x v="5"/>
  </r>
  <r>
    <x v="2"/>
    <x v="1"/>
    <s v="Elias, Mr. Dibo"/>
    <x v="1"/>
    <m/>
    <x v="0"/>
    <x v="0"/>
    <s v="2674"/>
    <x v="171"/>
    <m/>
    <x v="1"/>
    <m/>
    <m/>
    <m/>
    <n v="4"/>
    <n v="2"/>
    <n v="2"/>
    <x v="2"/>
    <s v="Train"/>
    <s v="Train"/>
    <x v="4"/>
    <s v="0-17"/>
    <x v="5"/>
    <x v="5"/>
  </r>
  <r>
    <x v="2"/>
    <x v="1"/>
    <s v="Elias, Mr. Joseph"/>
    <x v="1"/>
    <n v="39"/>
    <x v="0"/>
    <x v="1"/>
    <s v="2675"/>
    <x v="154"/>
    <m/>
    <x v="1"/>
    <m/>
    <m/>
    <s v="Syria Ottawa, ON"/>
    <n v="2"/>
    <n v="4"/>
    <n v="1"/>
    <x v="0"/>
    <s v="Test"/>
    <s v="Train"/>
    <x v="1"/>
    <s v="31-40"/>
    <x v="5"/>
    <x v="5"/>
  </r>
  <r>
    <x v="2"/>
    <x v="1"/>
    <s v="Elias, Mr. Joseph Jr"/>
    <x v="1"/>
    <n v="17"/>
    <x v="1"/>
    <x v="2"/>
    <s v="2690"/>
    <x v="154"/>
    <m/>
    <x v="1"/>
    <m/>
    <m/>
    <m/>
    <n v="2"/>
    <n v="5"/>
    <n v="5"/>
    <x v="0"/>
    <s v="Validate"/>
    <s v="Validate"/>
    <x v="4"/>
    <s v="0-17"/>
    <x v="5"/>
    <x v="5"/>
  </r>
  <r>
    <x v="2"/>
    <x v="1"/>
    <s v="Elias, Mr. Tannous"/>
    <x v="1"/>
    <n v="15"/>
    <x v="1"/>
    <x v="2"/>
    <s v="2695"/>
    <x v="154"/>
    <m/>
    <x v="1"/>
    <m/>
    <m/>
    <s v="Syria"/>
    <n v="4"/>
    <n v="5"/>
    <n v="5"/>
    <x v="2"/>
    <s v="Validate"/>
    <s v="Validate"/>
    <x v="4"/>
    <s v="0-17"/>
    <x v="5"/>
    <x v="5"/>
  </r>
  <r>
    <x v="2"/>
    <x v="1"/>
    <s v="Elsbury, Mr. William James"/>
    <x v="1"/>
    <n v="47"/>
    <x v="0"/>
    <x v="0"/>
    <s v="A/5 3902"/>
    <x v="155"/>
    <m/>
    <x v="0"/>
    <m/>
    <m/>
    <s v="Illinois, USA"/>
    <n v="5"/>
    <n v="1"/>
    <n v="3"/>
    <x v="1"/>
    <s v="Train"/>
    <s v="Train"/>
    <x v="4"/>
    <s v="41-50"/>
    <x v="5"/>
    <x v="5"/>
  </r>
  <r>
    <x v="2"/>
    <x v="0"/>
    <s v="Emanuel, Miss. Virginia Ethel"/>
    <x v="0"/>
    <n v="5"/>
    <x v="0"/>
    <x v="0"/>
    <s v="364516"/>
    <x v="202"/>
    <m/>
    <x v="0"/>
    <s v="13"/>
    <m/>
    <s v="New York, NY"/>
    <n v="3"/>
    <n v="3"/>
    <n v="5"/>
    <x v="0"/>
    <s v="Train"/>
    <s v="Validate"/>
    <x v="2"/>
    <s v="0-17"/>
    <x v="5"/>
    <x v="6"/>
  </r>
  <r>
    <x v="2"/>
    <x v="1"/>
    <s v="Emir, Mr. Farred Chehab"/>
    <x v="1"/>
    <m/>
    <x v="0"/>
    <x v="0"/>
    <s v="2631"/>
    <x v="171"/>
    <m/>
    <x v="1"/>
    <m/>
    <m/>
    <m/>
    <n v="4"/>
    <n v="5"/>
    <n v="5"/>
    <x v="2"/>
    <s v="Validate"/>
    <s v="Validate"/>
    <x v="4"/>
    <s v="0-17"/>
    <x v="5"/>
    <x v="5"/>
  </r>
  <r>
    <x v="2"/>
    <x v="1"/>
    <s v="Everett, Mr. Thomas James"/>
    <x v="1"/>
    <n v="40.5"/>
    <x v="0"/>
    <x v="0"/>
    <s v="C.A. 6212"/>
    <x v="205"/>
    <m/>
    <x v="0"/>
    <m/>
    <n v="187"/>
    <m/>
    <n v="4"/>
    <n v="1"/>
    <n v="1"/>
    <x v="2"/>
    <s v="Train"/>
    <s v="Train"/>
    <x v="4"/>
    <s v="41-50"/>
    <x v="5"/>
    <x v="6"/>
  </r>
  <r>
    <x v="2"/>
    <x v="1"/>
    <s v="Farrell, Mr. James"/>
    <x v="1"/>
    <n v="40.5"/>
    <x v="0"/>
    <x v="0"/>
    <s v="367232"/>
    <x v="179"/>
    <m/>
    <x v="3"/>
    <m/>
    <n v="68"/>
    <s v="Aughnacliff, Co Longford, Ireland New York, NY"/>
    <n v="2"/>
    <n v="3"/>
    <n v="4"/>
    <x v="0"/>
    <s v="Train"/>
    <s v="Test"/>
    <x v="2"/>
    <s v="41-50"/>
    <x v="5"/>
    <x v="5"/>
  </r>
  <r>
    <x v="2"/>
    <x v="0"/>
    <s v="Finoli, Mr. Luigi"/>
    <x v="1"/>
    <m/>
    <x v="0"/>
    <x v="0"/>
    <s v="SOTON/O.Q. 3101308"/>
    <x v="161"/>
    <m/>
    <x v="0"/>
    <s v="15"/>
    <m/>
    <s v="Italy Philadelphia, PA"/>
    <n v="5"/>
    <n v="3"/>
    <n v="5"/>
    <x v="1"/>
    <s v="Train"/>
    <s v="Validate"/>
    <x v="15"/>
    <s v="0-17"/>
    <x v="5"/>
    <x v="5"/>
  </r>
  <r>
    <x v="2"/>
    <x v="1"/>
    <s v="Fischer, Mr. Eberhard Thelander"/>
    <x v="1"/>
    <n v="18"/>
    <x v="0"/>
    <x v="0"/>
    <s v="350036"/>
    <x v="167"/>
    <m/>
    <x v="0"/>
    <m/>
    <m/>
    <m/>
    <n v="5"/>
    <n v="2"/>
    <n v="4"/>
    <x v="1"/>
    <s v="Train"/>
    <s v="Test"/>
    <x v="4"/>
    <s v="18-30"/>
    <x v="5"/>
    <x v="5"/>
  </r>
  <r>
    <x v="2"/>
    <x v="1"/>
    <s v="Fleming, Miss. Honora"/>
    <x v="0"/>
    <m/>
    <x v="0"/>
    <x v="0"/>
    <s v="364859"/>
    <x v="179"/>
    <m/>
    <x v="3"/>
    <m/>
    <m/>
    <m/>
    <n v="3"/>
    <n v="3"/>
    <n v="4"/>
    <x v="0"/>
    <s v="Train"/>
    <s v="Test"/>
    <x v="4"/>
    <s v="0-17"/>
    <x v="5"/>
    <x v="5"/>
  </r>
  <r>
    <x v="2"/>
    <x v="1"/>
    <s v="Flynn, Mr. James"/>
    <x v="1"/>
    <m/>
    <x v="0"/>
    <x v="0"/>
    <s v="364851"/>
    <x v="179"/>
    <m/>
    <x v="3"/>
    <m/>
    <m/>
    <m/>
    <n v="2"/>
    <n v="4"/>
    <n v="1"/>
    <x v="0"/>
    <s v="Test"/>
    <s v="Train"/>
    <x v="4"/>
    <s v="0-17"/>
    <x v="5"/>
    <x v="5"/>
  </r>
  <r>
    <x v="2"/>
    <x v="1"/>
    <s v="Flynn, Mr. John"/>
    <x v="1"/>
    <m/>
    <x v="0"/>
    <x v="0"/>
    <s v="368323"/>
    <x v="196"/>
    <m/>
    <x v="3"/>
    <m/>
    <m/>
    <m/>
    <n v="2"/>
    <n v="4"/>
    <n v="5"/>
    <x v="0"/>
    <s v="Test"/>
    <s v="Validate"/>
    <x v="4"/>
    <s v="0-17"/>
    <x v="5"/>
    <x v="5"/>
  </r>
  <r>
    <x v="2"/>
    <x v="1"/>
    <s v="Foley, Mr. Joseph"/>
    <x v="1"/>
    <n v="26"/>
    <x v="0"/>
    <x v="0"/>
    <s v="330910"/>
    <x v="176"/>
    <m/>
    <x v="3"/>
    <m/>
    <m/>
    <s v="Ireland Chicago, IL"/>
    <n v="5"/>
    <n v="5"/>
    <n v="1"/>
    <x v="1"/>
    <s v="Validate"/>
    <s v="Train"/>
    <x v="25"/>
    <s v="18-30"/>
    <x v="5"/>
    <x v="5"/>
  </r>
  <r>
    <x v="2"/>
    <x v="1"/>
    <s v="Foley, Mr. William"/>
    <x v="1"/>
    <m/>
    <x v="0"/>
    <x v="0"/>
    <s v="365235"/>
    <x v="179"/>
    <m/>
    <x v="3"/>
    <m/>
    <m/>
    <s v="Ireland"/>
    <n v="4"/>
    <n v="1"/>
    <n v="4"/>
    <x v="2"/>
    <s v="Train"/>
    <s v="Test"/>
    <x v="4"/>
    <s v="0-17"/>
    <x v="5"/>
    <x v="5"/>
  </r>
  <r>
    <x v="2"/>
    <x v="0"/>
    <s v="Foo, Mr. Choong"/>
    <x v="1"/>
    <m/>
    <x v="0"/>
    <x v="0"/>
    <s v="1601"/>
    <x v="178"/>
    <m/>
    <x v="0"/>
    <s v="13"/>
    <m/>
    <s v="Hong Kong New York, NY"/>
    <n v="5"/>
    <n v="4"/>
    <n v="3"/>
    <x v="1"/>
    <s v="Test"/>
    <s v="Train"/>
    <x v="2"/>
    <s v="0-17"/>
    <x v="5"/>
    <x v="2"/>
  </r>
  <r>
    <x v="2"/>
    <x v="1"/>
    <s v="Ford, Miss. Doolina Margaret &quot;Daisy&quot;"/>
    <x v="0"/>
    <n v="21"/>
    <x v="2"/>
    <x v="1"/>
    <s v="W./C. 6608"/>
    <x v="206"/>
    <m/>
    <x v="0"/>
    <m/>
    <m/>
    <s v="Rotherfield, Sussex, England Essex Co, MA"/>
    <n v="3"/>
    <n v="2"/>
    <n v="4"/>
    <x v="0"/>
    <s v="Train"/>
    <s v="Test"/>
    <x v="17"/>
    <s v="18-30"/>
    <x v="5"/>
    <x v="4"/>
  </r>
  <r>
    <x v="2"/>
    <x v="1"/>
    <s v="Ford, Miss. Robina Maggie &quot;Ruby&quot;"/>
    <x v="0"/>
    <n v="9"/>
    <x v="2"/>
    <x v="1"/>
    <s v="W./C. 6608"/>
    <x v="206"/>
    <m/>
    <x v="0"/>
    <m/>
    <m/>
    <s v="Rotherfield, Sussex, England Essex Co, MA"/>
    <n v="5"/>
    <n v="4"/>
    <n v="2"/>
    <x v="1"/>
    <s v="Test"/>
    <s v="Train"/>
    <x v="17"/>
    <s v="0-17"/>
    <x v="5"/>
    <x v="4"/>
  </r>
  <r>
    <x v="2"/>
    <x v="1"/>
    <s v="Ford, Mr. Arthur"/>
    <x v="1"/>
    <m/>
    <x v="0"/>
    <x v="0"/>
    <s v="A/5 1478"/>
    <x v="156"/>
    <m/>
    <x v="0"/>
    <m/>
    <m/>
    <s v="Bridgwater, Somerset, England"/>
    <n v="3"/>
    <n v="3"/>
    <n v="4"/>
    <x v="0"/>
    <s v="Train"/>
    <s v="Test"/>
    <x v="4"/>
    <s v="0-17"/>
    <x v="5"/>
    <x v="5"/>
  </r>
  <r>
    <x v="2"/>
    <x v="1"/>
    <s v="Ford, Mr. Edward Watson"/>
    <x v="1"/>
    <n v="18"/>
    <x v="2"/>
    <x v="1"/>
    <s v="W./C. 6608"/>
    <x v="206"/>
    <m/>
    <x v="0"/>
    <m/>
    <m/>
    <s v="Rotherfield, Sussex, England Essex Co, MA"/>
    <n v="1"/>
    <n v="3"/>
    <n v="5"/>
    <x v="0"/>
    <s v="Train"/>
    <s v="Validate"/>
    <x v="17"/>
    <s v="18-30"/>
    <x v="5"/>
    <x v="4"/>
  </r>
  <r>
    <x v="2"/>
    <x v="1"/>
    <s v="Ford, Mr. William Neal"/>
    <x v="1"/>
    <n v="16"/>
    <x v="1"/>
    <x v="4"/>
    <s v="W./C. 6608"/>
    <x v="206"/>
    <m/>
    <x v="0"/>
    <m/>
    <m/>
    <s v="Rotherfield, Sussex, England Essex Co, MA"/>
    <n v="4"/>
    <n v="5"/>
    <n v="5"/>
    <x v="2"/>
    <s v="Validate"/>
    <s v="Validate"/>
    <x v="17"/>
    <s v="0-17"/>
    <x v="5"/>
    <x v="4"/>
  </r>
  <r>
    <x v="2"/>
    <x v="1"/>
    <s v="Ford, Mrs. Edward (Margaret Ann Watson)"/>
    <x v="0"/>
    <n v="48"/>
    <x v="1"/>
    <x v="4"/>
    <s v="W./C. 6608"/>
    <x v="206"/>
    <m/>
    <x v="0"/>
    <m/>
    <m/>
    <s v="Rotherfield, Sussex, England Essex Co, MA"/>
    <n v="1"/>
    <n v="3"/>
    <n v="5"/>
    <x v="0"/>
    <s v="Train"/>
    <s v="Validate"/>
    <x v="17"/>
    <s v="41-50"/>
    <x v="5"/>
    <x v="4"/>
  </r>
  <r>
    <x v="2"/>
    <x v="1"/>
    <s v="Fox, Mr. Patrick"/>
    <x v="1"/>
    <m/>
    <x v="0"/>
    <x v="0"/>
    <s v="368573"/>
    <x v="179"/>
    <m/>
    <x v="3"/>
    <m/>
    <m/>
    <s v="Ireland New York, NY"/>
    <n v="2"/>
    <n v="2"/>
    <n v="3"/>
    <x v="0"/>
    <s v="Train"/>
    <s v="Train"/>
    <x v="2"/>
    <s v="0-17"/>
    <x v="5"/>
    <x v="5"/>
  </r>
  <r>
    <x v="2"/>
    <x v="1"/>
    <s v="Franklin, Mr. Charles (Charles Fardon)"/>
    <x v="1"/>
    <m/>
    <x v="0"/>
    <x v="0"/>
    <s v="SOTON/O.Q. 3101314"/>
    <x v="155"/>
    <m/>
    <x v="0"/>
    <m/>
    <m/>
    <m/>
    <n v="3"/>
    <n v="4"/>
    <n v="5"/>
    <x v="0"/>
    <s v="Test"/>
    <s v="Validate"/>
    <x v="4"/>
    <s v="0-17"/>
    <x v="5"/>
    <x v="5"/>
  </r>
  <r>
    <x v="2"/>
    <x v="1"/>
    <s v="Gallagher, Mr. Martin"/>
    <x v="1"/>
    <n v="25"/>
    <x v="0"/>
    <x v="0"/>
    <s v="36864"/>
    <x v="207"/>
    <m/>
    <x v="3"/>
    <m/>
    <m/>
    <s v="New York, NY"/>
    <n v="4"/>
    <n v="1"/>
    <n v="5"/>
    <x v="2"/>
    <s v="Train"/>
    <s v="Validate"/>
    <x v="2"/>
    <s v="18-30"/>
    <x v="5"/>
    <x v="5"/>
  </r>
  <r>
    <x v="2"/>
    <x v="1"/>
    <s v="Garfirth, Mr. John"/>
    <x v="1"/>
    <m/>
    <x v="0"/>
    <x v="0"/>
    <s v="358585"/>
    <x v="123"/>
    <m/>
    <x v="0"/>
    <m/>
    <m/>
    <m/>
    <n v="4"/>
    <n v="4"/>
    <n v="2"/>
    <x v="2"/>
    <s v="Test"/>
    <s v="Train"/>
    <x v="4"/>
    <s v="0-17"/>
    <x v="5"/>
    <x v="6"/>
  </r>
  <r>
    <x v="2"/>
    <x v="1"/>
    <s v="Gheorgheff, Mr. Stanio"/>
    <x v="1"/>
    <m/>
    <x v="0"/>
    <x v="0"/>
    <s v="349254"/>
    <x v="168"/>
    <m/>
    <x v="1"/>
    <m/>
    <m/>
    <m/>
    <n v="5"/>
    <n v="4"/>
    <n v="1"/>
    <x v="1"/>
    <s v="Test"/>
    <s v="Train"/>
    <x v="4"/>
    <s v="0-17"/>
    <x v="5"/>
    <x v="5"/>
  </r>
  <r>
    <x v="2"/>
    <x v="1"/>
    <s v="Gilinski, Mr. Eliezer"/>
    <x v="1"/>
    <n v="22"/>
    <x v="0"/>
    <x v="0"/>
    <s v="14973"/>
    <x v="156"/>
    <m/>
    <x v="0"/>
    <m/>
    <n v="47"/>
    <m/>
    <n v="5"/>
    <n v="3"/>
    <n v="4"/>
    <x v="1"/>
    <s v="Train"/>
    <s v="Test"/>
    <x v="4"/>
    <s v="18-30"/>
    <x v="5"/>
    <x v="5"/>
  </r>
  <r>
    <x v="2"/>
    <x v="0"/>
    <s v="Gilnagh, Miss. Katherine &quot;Katie&quot;"/>
    <x v="0"/>
    <n v="16"/>
    <x v="0"/>
    <x v="0"/>
    <s v="35851"/>
    <x v="189"/>
    <m/>
    <x v="3"/>
    <s v="16"/>
    <m/>
    <s v="Co Longford, Ireland New York, NY"/>
    <n v="4"/>
    <n v="3"/>
    <n v="1"/>
    <x v="2"/>
    <s v="Train"/>
    <s v="Train"/>
    <x v="2"/>
    <s v="0-17"/>
    <x v="5"/>
    <x v="5"/>
  </r>
  <r>
    <x v="2"/>
    <x v="0"/>
    <s v="Glynn, Miss. Mary Agatha"/>
    <x v="0"/>
    <m/>
    <x v="0"/>
    <x v="0"/>
    <s v="335677"/>
    <x v="179"/>
    <m/>
    <x v="3"/>
    <s v="13"/>
    <m/>
    <s v="Co Clare, Ireland Washington, DC"/>
    <n v="2"/>
    <n v="1"/>
    <n v="5"/>
    <x v="0"/>
    <s v="Train"/>
    <s v="Validate"/>
    <x v="9"/>
    <s v="0-17"/>
    <x v="5"/>
    <x v="5"/>
  </r>
  <r>
    <x v="2"/>
    <x v="0"/>
    <s v="Goldsmith, Master. Frank John William &quot;Frankie&quot;"/>
    <x v="1"/>
    <n v="9"/>
    <x v="0"/>
    <x v="1"/>
    <s v="363291"/>
    <x v="208"/>
    <m/>
    <x v="0"/>
    <s v="C D"/>
    <m/>
    <s v="Strood, Kent, England Detroit, MI"/>
    <n v="3"/>
    <n v="3"/>
    <n v="5"/>
    <x v="0"/>
    <s v="Train"/>
    <s v="Validate"/>
    <x v="8"/>
    <s v="0-17"/>
    <x v="5"/>
    <x v="1"/>
  </r>
  <r>
    <x v="2"/>
    <x v="1"/>
    <s v="Goldsmith, Mr. Frank John"/>
    <x v="1"/>
    <n v="33"/>
    <x v="1"/>
    <x v="2"/>
    <s v="363291"/>
    <x v="208"/>
    <m/>
    <x v="0"/>
    <m/>
    <m/>
    <s v="Strood, Kent, England Detroit, MI"/>
    <n v="4"/>
    <n v="1"/>
    <n v="1"/>
    <x v="2"/>
    <s v="Train"/>
    <s v="Train"/>
    <x v="8"/>
    <s v="31-40"/>
    <x v="5"/>
    <x v="1"/>
  </r>
  <r>
    <x v="2"/>
    <x v="1"/>
    <s v="Goldsmith, Mr. Nathan"/>
    <x v="1"/>
    <n v="41"/>
    <x v="0"/>
    <x v="0"/>
    <s v="SOTON/O.Q. 3101263"/>
    <x v="209"/>
    <m/>
    <x v="0"/>
    <m/>
    <m/>
    <s v="Philadelphia, PA"/>
    <n v="3"/>
    <n v="1"/>
    <n v="1"/>
    <x v="0"/>
    <s v="Train"/>
    <s v="Train"/>
    <x v="15"/>
    <s v="41-50"/>
    <x v="5"/>
    <x v="5"/>
  </r>
  <r>
    <x v="2"/>
    <x v="0"/>
    <s v="Goldsmith, Mrs. Frank John (Emily Alice Brown)"/>
    <x v="0"/>
    <n v="31"/>
    <x v="1"/>
    <x v="2"/>
    <s v="363291"/>
    <x v="208"/>
    <m/>
    <x v="0"/>
    <s v="C D"/>
    <m/>
    <s v="Strood, Kent, England Detroit, MI"/>
    <n v="3"/>
    <n v="4"/>
    <n v="5"/>
    <x v="0"/>
    <s v="Test"/>
    <s v="Validate"/>
    <x v="8"/>
    <s v="31-40"/>
    <x v="5"/>
    <x v="1"/>
  </r>
  <r>
    <x v="2"/>
    <x v="1"/>
    <s v="Goncalves, Mr. Manuel Estanslas"/>
    <x v="1"/>
    <n v="38"/>
    <x v="0"/>
    <x v="0"/>
    <s v="SOTON/O.Q. 3101306"/>
    <x v="161"/>
    <m/>
    <x v="0"/>
    <m/>
    <m/>
    <s v="Portugal"/>
    <n v="3"/>
    <n v="2"/>
    <n v="4"/>
    <x v="0"/>
    <s v="Train"/>
    <s v="Test"/>
    <x v="4"/>
    <s v="31-40"/>
    <x v="5"/>
    <x v="5"/>
  </r>
  <r>
    <x v="2"/>
    <x v="1"/>
    <s v="Goodwin, Master. Harold Victor"/>
    <x v="1"/>
    <n v="9"/>
    <x v="5"/>
    <x v="1"/>
    <s v="CA 2144"/>
    <x v="210"/>
    <m/>
    <x v="0"/>
    <m/>
    <m/>
    <s v="Wiltshire, England Niagara Falls, NY"/>
    <n v="2"/>
    <n v="1"/>
    <n v="2"/>
    <x v="0"/>
    <s v="Train"/>
    <s v="Train"/>
    <x v="2"/>
    <s v="0-17"/>
    <x v="5"/>
    <x v="2"/>
  </r>
  <r>
    <x v="2"/>
    <x v="1"/>
    <s v="Goodwin, Master. Sidney Leonard"/>
    <x v="1"/>
    <n v="1"/>
    <x v="5"/>
    <x v="1"/>
    <s v="CA 2144"/>
    <x v="210"/>
    <m/>
    <x v="0"/>
    <m/>
    <m/>
    <s v="Wiltshire, England Niagara Falls, NY"/>
    <n v="2"/>
    <n v="5"/>
    <n v="2"/>
    <x v="0"/>
    <s v="Validate"/>
    <s v="Train"/>
    <x v="2"/>
    <s v="0-17"/>
    <x v="5"/>
    <x v="2"/>
  </r>
  <r>
    <x v="2"/>
    <x v="1"/>
    <s v="Goodwin, Master. William Frederick"/>
    <x v="1"/>
    <n v="11"/>
    <x v="5"/>
    <x v="1"/>
    <s v="CA 2144"/>
    <x v="210"/>
    <m/>
    <x v="0"/>
    <m/>
    <m/>
    <s v="Wiltshire, England Niagara Falls, NY"/>
    <n v="3"/>
    <n v="2"/>
    <n v="1"/>
    <x v="0"/>
    <s v="Train"/>
    <s v="Train"/>
    <x v="2"/>
    <s v="0-17"/>
    <x v="5"/>
    <x v="2"/>
  </r>
  <r>
    <x v="2"/>
    <x v="1"/>
    <s v="Goodwin, Miss. Jessie Allis"/>
    <x v="0"/>
    <n v="10"/>
    <x v="5"/>
    <x v="1"/>
    <s v="CA 2144"/>
    <x v="210"/>
    <m/>
    <x v="0"/>
    <m/>
    <m/>
    <s v="Wiltshire, England Niagara Falls, NY"/>
    <n v="1"/>
    <n v="5"/>
    <n v="4"/>
    <x v="0"/>
    <s v="Validate"/>
    <s v="Test"/>
    <x v="2"/>
    <s v="0-17"/>
    <x v="5"/>
    <x v="2"/>
  </r>
  <r>
    <x v="2"/>
    <x v="1"/>
    <s v="Goodwin, Miss. Lillian Amy"/>
    <x v="0"/>
    <n v="16"/>
    <x v="5"/>
    <x v="1"/>
    <s v="CA 2144"/>
    <x v="210"/>
    <m/>
    <x v="0"/>
    <m/>
    <m/>
    <s v="Wiltshire, England Niagara Falls, NY"/>
    <n v="2"/>
    <n v="4"/>
    <n v="2"/>
    <x v="0"/>
    <s v="Test"/>
    <s v="Train"/>
    <x v="2"/>
    <s v="0-17"/>
    <x v="5"/>
    <x v="2"/>
  </r>
  <r>
    <x v="2"/>
    <x v="1"/>
    <s v="Goodwin, Mr. Charles Edward"/>
    <x v="1"/>
    <n v="14"/>
    <x v="5"/>
    <x v="1"/>
    <s v="CA 2144"/>
    <x v="210"/>
    <m/>
    <x v="0"/>
    <m/>
    <m/>
    <s v="Wiltshire, England Niagara Falls, NY"/>
    <n v="2"/>
    <n v="4"/>
    <n v="1"/>
    <x v="0"/>
    <s v="Test"/>
    <s v="Train"/>
    <x v="2"/>
    <s v="0-17"/>
    <x v="5"/>
    <x v="2"/>
  </r>
  <r>
    <x v="2"/>
    <x v="1"/>
    <s v="Goodwin, Mr. Charles Frederick"/>
    <x v="1"/>
    <n v="40"/>
    <x v="1"/>
    <x v="6"/>
    <s v="CA 2144"/>
    <x v="210"/>
    <m/>
    <x v="0"/>
    <m/>
    <m/>
    <s v="Wiltshire, England Niagara Falls, NY"/>
    <n v="4"/>
    <n v="5"/>
    <n v="5"/>
    <x v="2"/>
    <s v="Validate"/>
    <s v="Validate"/>
    <x v="2"/>
    <s v="31-40"/>
    <x v="5"/>
    <x v="2"/>
  </r>
  <r>
    <x v="2"/>
    <x v="1"/>
    <s v="Goodwin, Mrs. Frederick (Augusta Tyler)"/>
    <x v="0"/>
    <n v="43"/>
    <x v="1"/>
    <x v="6"/>
    <s v="CA 2144"/>
    <x v="210"/>
    <m/>
    <x v="0"/>
    <m/>
    <m/>
    <s v="Wiltshire, England Niagara Falls, NY"/>
    <n v="1"/>
    <n v="5"/>
    <n v="3"/>
    <x v="0"/>
    <s v="Validate"/>
    <s v="Train"/>
    <x v="2"/>
    <s v="41-50"/>
    <x v="5"/>
    <x v="2"/>
  </r>
  <r>
    <x v="2"/>
    <x v="1"/>
    <s v="Green, Mr. George Henry"/>
    <x v="1"/>
    <n v="51"/>
    <x v="0"/>
    <x v="0"/>
    <s v="21440"/>
    <x v="156"/>
    <m/>
    <x v="0"/>
    <m/>
    <m/>
    <s v="Dorking, Surrey, England"/>
    <n v="4"/>
    <n v="4"/>
    <n v="4"/>
    <x v="2"/>
    <s v="Test"/>
    <s v="Test"/>
    <x v="4"/>
    <s v="51-60"/>
    <x v="5"/>
    <x v="5"/>
  </r>
  <r>
    <x v="2"/>
    <x v="1"/>
    <s v="Gronnestad, Mr. Daniel Danielsen"/>
    <x v="1"/>
    <n v="32"/>
    <x v="0"/>
    <x v="0"/>
    <s v="8471"/>
    <x v="211"/>
    <m/>
    <x v="0"/>
    <m/>
    <m/>
    <s v="Foresvik, Norway Portland, ND"/>
    <n v="5"/>
    <n v="1"/>
    <n v="4"/>
    <x v="1"/>
    <s v="Train"/>
    <s v="Test"/>
    <x v="18"/>
    <s v="31-40"/>
    <x v="5"/>
    <x v="5"/>
  </r>
  <r>
    <x v="2"/>
    <x v="1"/>
    <s v="Guest, Mr. Robert"/>
    <x v="1"/>
    <m/>
    <x v="0"/>
    <x v="0"/>
    <s v="376563"/>
    <x v="156"/>
    <m/>
    <x v="0"/>
    <m/>
    <m/>
    <m/>
    <n v="3"/>
    <n v="2"/>
    <n v="2"/>
    <x v="0"/>
    <s v="Train"/>
    <s v="Train"/>
    <x v="4"/>
    <s v="0-17"/>
    <x v="5"/>
    <x v="5"/>
  </r>
  <r>
    <x v="2"/>
    <x v="1"/>
    <s v="Gustafsson, Mr. Alfred Ossian"/>
    <x v="1"/>
    <n v="20"/>
    <x v="0"/>
    <x v="0"/>
    <s v="7534"/>
    <x v="212"/>
    <m/>
    <x v="0"/>
    <m/>
    <m/>
    <s v="Waukegan, Chicago, IL"/>
    <n v="5"/>
    <n v="4"/>
    <n v="5"/>
    <x v="1"/>
    <s v="Test"/>
    <s v="Validate"/>
    <x v="25"/>
    <s v="18-30"/>
    <x v="5"/>
    <x v="5"/>
  </r>
  <r>
    <x v="2"/>
    <x v="1"/>
    <s v="Gustafsson, Mr. Anders Vilhelm"/>
    <x v="1"/>
    <n v="37"/>
    <x v="2"/>
    <x v="0"/>
    <s v="3101276"/>
    <x v="153"/>
    <m/>
    <x v="0"/>
    <m/>
    <n v="98"/>
    <s v="Ruotsinphytaa, Finland New York, NY"/>
    <n v="5"/>
    <n v="5"/>
    <n v="5"/>
    <x v="1"/>
    <s v="Validate"/>
    <s v="Validate"/>
    <x v="2"/>
    <s v="31-40"/>
    <x v="5"/>
    <x v="5"/>
  </r>
  <r>
    <x v="2"/>
    <x v="1"/>
    <s v="Gustafsson, Mr. Johan Birger"/>
    <x v="1"/>
    <n v="28"/>
    <x v="2"/>
    <x v="0"/>
    <s v="3101277"/>
    <x v="153"/>
    <m/>
    <x v="0"/>
    <m/>
    <m/>
    <s v="Ruotsinphytaa, Finland New York, NY"/>
    <n v="3"/>
    <n v="2"/>
    <n v="5"/>
    <x v="0"/>
    <s v="Train"/>
    <s v="Validate"/>
    <x v="2"/>
    <s v="18-30"/>
    <x v="5"/>
    <x v="5"/>
  </r>
  <r>
    <x v="2"/>
    <x v="1"/>
    <s v="Gustafsson, Mr. Karl Gideon"/>
    <x v="1"/>
    <n v="19"/>
    <x v="0"/>
    <x v="0"/>
    <s v="347069"/>
    <x v="166"/>
    <m/>
    <x v="0"/>
    <m/>
    <m/>
    <s v="Myren, Sweden New York, NY"/>
    <n v="1"/>
    <n v="3"/>
    <n v="1"/>
    <x v="0"/>
    <s v="Train"/>
    <s v="Train"/>
    <x v="2"/>
    <s v="18-30"/>
    <x v="5"/>
    <x v="5"/>
  </r>
  <r>
    <x v="2"/>
    <x v="1"/>
    <s v="Haas, Miss. Aloisia"/>
    <x v="0"/>
    <n v="24"/>
    <x v="0"/>
    <x v="0"/>
    <s v="349236"/>
    <x v="213"/>
    <m/>
    <x v="0"/>
    <m/>
    <m/>
    <m/>
    <n v="1"/>
    <n v="2"/>
    <n v="1"/>
    <x v="0"/>
    <s v="Train"/>
    <s v="Train"/>
    <x v="4"/>
    <s v="18-30"/>
    <x v="5"/>
    <x v="5"/>
  </r>
  <r>
    <x v="2"/>
    <x v="1"/>
    <s v="Hagardon, Miss. Kate"/>
    <x v="0"/>
    <n v="17"/>
    <x v="0"/>
    <x v="0"/>
    <s v="AQ/3. 30631"/>
    <x v="189"/>
    <m/>
    <x v="3"/>
    <m/>
    <m/>
    <m/>
    <n v="1"/>
    <n v="3"/>
    <n v="4"/>
    <x v="0"/>
    <s v="Train"/>
    <s v="Test"/>
    <x v="4"/>
    <s v="0-17"/>
    <x v="5"/>
    <x v="5"/>
  </r>
  <r>
    <x v="2"/>
    <x v="1"/>
    <s v="Hagland, Mr. Ingvald Olai Olsen"/>
    <x v="1"/>
    <m/>
    <x v="1"/>
    <x v="0"/>
    <s v="65303"/>
    <x v="214"/>
    <m/>
    <x v="0"/>
    <m/>
    <m/>
    <m/>
    <n v="4"/>
    <n v="1"/>
    <n v="2"/>
    <x v="2"/>
    <s v="Train"/>
    <s v="Train"/>
    <x v="4"/>
    <s v="0-17"/>
    <x v="5"/>
    <x v="6"/>
  </r>
  <r>
    <x v="2"/>
    <x v="1"/>
    <s v="Hagland, Mr. Konrad Mathias Reiersen"/>
    <x v="1"/>
    <m/>
    <x v="1"/>
    <x v="0"/>
    <s v="65304"/>
    <x v="214"/>
    <m/>
    <x v="0"/>
    <m/>
    <m/>
    <m/>
    <n v="3"/>
    <n v="4"/>
    <n v="2"/>
    <x v="0"/>
    <s v="Test"/>
    <s v="Train"/>
    <x v="4"/>
    <s v="0-17"/>
    <x v="5"/>
    <x v="6"/>
  </r>
  <r>
    <x v="2"/>
    <x v="1"/>
    <s v="Hakkarainen, Mr. Pekka Pietari"/>
    <x v="1"/>
    <n v="28"/>
    <x v="1"/>
    <x v="0"/>
    <s v="STON/O2. 3101279"/>
    <x v="173"/>
    <m/>
    <x v="0"/>
    <m/>
    <m/>
    <m/>
    <n v="3"/>
    <n v="1"/>
    <n v="4"/>
    <x v="0"/>
    <s v="Train"/>
    <s v="Test"/>
    <x v="4"/>
    <s v="18-30"/>
    <x v="5"/>
    <x v="6"/>
  </r>
  <r>
    <x v="2"/>
    <x v="0"/>
    <s v="Hakkarainen, Mrs. Pekka Pietari (Elin Matilda Dolck)"/>
    <x v="0"/>
    <n v="24"/>
    <x v="1"/>
    <x v="0"/>
    <s v="STON/O2. 3101279"/>
    <x v="173"/>
    <m/>
    <x v="0"/>
    <s v="15"/>
    <m/>
    <m/>
    <n v="1"/>
    <n v="5"/>
    <n v="5"/>
    <x v="0"/>
    <s v="Validate"/>
    <s v="Validate"/>
    <x v="4"/>
    <s v="18-30"/>
    <x v="5"/>
    <x v="6"/>
  </r>
  <r>
    <x v="2"/>
    <x v="1"/>
    <s v="Hampe, Mr. Leon"/>
    <x v="1"/>
    <n v="20"/>
    <x v="0"/>
    <x v="0"/>
    <s v="345769"/>
    <x v="200"/>
    <m/>
    <x v="0"/>
    <m/>
    <m/>
    <m/>
    <n v="4"/>
    <n v="4"/>
    <n v="1"/>
    <x v="2"/>
    <s v="Test"/>
    <s v="Train"/>
    <x v="4"/>
    <s v="18-30"/>
    <x v="5"/>
    <x v="5"/>
  </r>
  <r>
    <x v="2"/>
    <x v="1"/>
    <s v="Hanna, Mr. Mansour"/>
    <x v="1"/>
    <n v="23.5"/>
    <x v="0"/>
    <x v="0"/>
    <s v="2693"/>
    <x v="154"/>
    <m/>
    <x v="1"/>
    <m/>
    <n v="188"/>
    <m/>
    <n v="5"/>
    <n v="5"/>
    <n v="3"/>
    <x v="1"/>
    <s v="Validate"/>
    <s v="Train"/>
    <x v="4"/>
    <s v="18-30"/>
    <x v="5"/>
    <x v="5"/>
  </r>
  <r>
    <x v="2"/>
    <x v="1"/>
    <s v="Hansen, Mr. Claus Peter"/>
    <x v="1"/>
    <n v="41"/>
    <x v="2"/>
    <x v="0"/>
    <s v="350026"/>
    <x v="215"/>
    <m/>
    <x v="0"/>
    <m/>
    <m/>
    <m/>
    <n v="3"/>
    <n v="2"/>
    <n v="3"/>
    <x v="0"/>
    <s v="Train"/>
    <s v="Train"/>
    <x v="4"/>
    <s v="41-50"/>
    <x v="5"/>
    <x v="6"/>
  </r>
  <r>
    <x v="2"/>
    <x v="1"/>
    <s v="Hansen, Mr. Henrik Juul"/>
    <x v="1"/>
    <n v="26"/>
    <x v="1"/>
    <x v="0"/>
    <s v="350025"/>
    <x v="164"/>
    <m/>
    <x v="0"/>
    <m/>
    <m/>
    <m/>
    <n v="1"/>
    <n v="5"/>
    <n v="4"/>
    <x v="0"/>
    <s v="Validate"/>
    <s v="Test"/>
    <x v="4"/>
    <s v="18-30"/>
    <x v="5"/>
    <x v="5"/>
  </r>
  <r>
    <x v="2"/>
    <x v="1"/>
    <s v="Hansen, Mr. Henry Damsgaard"/>
    <x v="1"/>
    <n v="21"/>
    <x v="0"/>
    <x v="0"/>
    <s v="350029"/>
    <x v="164"/>
    <m/>
    <x v="0"/>
    <m/>
    <n v="69"/>
    <m/>
    <n v="4"/>
    <n v="1"/>
    <n v="3"/>
    <x v="2"/>
    <s v="Train"/>
    <s v="Train"/>
    <x v="4"/>
    <s v="18-30"/>
    <x v="5"/>
    <x v="5"/>
  </r>
  <r>
    <x v="2"/>
    <x v="0"/>
    <s v="Hansen, Mrs. Claus Peter (Jennie L Howard)"/>
    <x v="0"/>
    <n v="45"/>
    <x v="1"/>
    <x v="0"/>
    <s v="350026"/>
    <x v="215"/>
    <m/>
    <x v="0"/>
    <s v="11"/>
    <m/>
    <m/>
    <n v="2"/>
    <n v="2"/>
    <n v="1"/>
    <x v="0"/>
    <s v="Train"/>
    <s v="Train"/>
    <x v="4"/>
    <s v="41-50"/>
    <x v="5"/>
    <x v="6"/>
  </r>
  <r>
    <x v="2"/>
    <x v="1"/>
    <s v="Harknett, Miss. Alice Phoebe"/>
    <x v="0"/>
    <m/>
    <x v="0"/>
    <x v="0"/>
    <s v="W./C. 6609"/>
    <x v="150"/>
    <m/>
    <x v="0"/>
    <m/>
    <m/>
    <m/>
    <n v="2"/>
    <n v="2"/>
    <n v="4"/>
    <x v="0"/>
    <s v="Train"/>
    <s v="Test"/>
    <x v="4"/>
    <s v="0-17"/>
    <x v="5"/>
    <x v="5"/>
  </r>
  <r>
    <x v="2"/>
    <x v="1"/>
    <s v="Harmer, Mr. Abraham (David Lishin)"/>
    <x v="1"/>
    <n v="25"/>
    <x v="0"/>
    <x v="0"/>
    <s v="374887"/>
    <x v="155"/>
    <m/>
    <x v="0"/>
    <s v="B"/>
    <m/>
    <m/>
    <n v="5"/>
    <n v="2"/>
    <n v="4"/>
    <x v="1"/>
    <s v="Train"/>
    <s v="Test"/>
    <x v="4"/>
    <s v="18-30"/>
    <x v="5"/>
    <x v="5"/>
  </r>
  <r>
    <x v="2"/>
    <x v="1"/>
    <s v="Hart, Mr. Henry"/>
    <x v="1"/>
    <m/>
    <x v="0"/>
    <x v="0"/>
    <s v="394140"/>
    <x v="216"/>
    <m/>
    <x v="3"/>
    <m/>
    <m/>
    <m/>
    <n v="5"/>
    <n v="1"/>
    <n v="1"/>
    <x v="1"/>
    <s v="Train"/>
    <s v="Train"/>
    <x v="4"/>
    <s v="0-17"/>
    <x v="5"/>
    <x v="5"/>
  </r>
  <r>
    <x v="2"/>
    <x v="1"/>
    <s v="Hassan, Mr. Houssein G N"/>
    <x v="1"/>
    <n v="11"/>
    <x v="0"/>
    <x v="0"/>
    <s v="2699"/>
    <x v="159"/>
    <m/>
    <x v="1"/>
    <m/>
    <m/>
    <m/>
    <n v="1"/>
    <n v="1"/>
    <n v="3"/>
    <x v="0"/>
    <s v="Train"/>
    <s v="Train"/>
    <x v="4"/>
    <s v="0-17"/>
    <x v="5"/>
    <x v="6"/>
  </r>
  <r>
    <x v="2"/>
    <x v="0"/>
    <s v="Healy, Miss. Hanora &quot;Nora&quot;"/>
    <x v="0"/>
    <m/>
    <x v="0"/>
    <x v="0"/>
    <s v="370375"/>
    <x v="179"/>
    <m/>
    <x v="3"/>
    <s v="16"/>
    <m/>
    <m/>
    <n v="5"/>
    <n v="5"/>
    <n v="3"/>
    <x v="1"/>
    <s v="Validate"/>
    <s v="Train"/>
    <x v="4"/>
    <s v="0-17"/>
    <x v="5"/>
    <x v="5"/>
  </r>
  <r>
    <x v="2"/>
    <x v="0"/>
    <s v="Hedman, Mr. Oskar Arvid"/>
    <x v="1"/>
    <n v="27"/>
    <x v="0"/>
    <x v="0"/>
    <s v="347089"/>
    <x v="204"/>
    <m/>
    <x v="0"/>
    <s v="15"/>
    <m/>
    <m/>
    <n v="5"/>
    <n v="1"/>
    <n v="1"/>
    <x v="1"/>
    <s v="Train"/>
    <s v="Train"/>
    <x v="4"/>
    <s v="18-30"/>
    <x v="5"/>
    <x v="5"/>
  </r>
  <r>
    <x v="2"/>
    <x v="0"/>
    <s v="Hee, Mr. Ling"/>
    <x v="1"/>
    <m/>
    <x v="0"/>
    <x v="0"/>
    <s v="1601"/>
    <x v="178"/>
    <m/>
    <x v="0"/>
    <s v="C"/>
    <m/>
    <m/>
    <n v="4"/>
    <n v="3"/>
    <n v="1"/>
    <x v="2"/>
    <s v="Train"/>
    <s v="Train"/>
    <x v="4"/>
    <s v="0-17"/>
    <x v="5"/>
    <x v="2"/>
  </r>
  <r>
    <x v="2"/>
    <x v="1"/>
    <s v="Hegarty, Miss. Hanora &quot;Nora&quot;"/>
    <x v="0"/>
    <n v="18"/>
    <x v="0"/>
    <x v="0"/>
    <s v="365226"/>
    <x v="187"/>
    <m/>
    <x v="3"/>
    <m/>
    <m/>
    <m/>
    <n v="1"/>
    <n v="1"/>
    <n v="1"/>
    <x v="0"/>
    <s v="Train"/>
    <s v="Train"/>
    <x v="4"/>
    <s v="18-30"/>
    <x v="5"/>
    <x v="5"/>
  </r>
  <r>
    <x v="2"/>
    <x v="0"/>
    <s v="Heikkinen, Miss. Laina"/>
    <x v="0"/>
    <n v="26"/>
    <x v="0"/>
    <x v="0"/>
    <s v="STON/O2. 3101282"/>
    <x v="153"/>
    <m/>
    <x v="0"/>
    <m/>
    <m/>
    <m/>
    <n v="1"/>
    <n v="4"/>
    <n v="3"/>
    <x v="0"/>
    <s v="Test"/>
    <s v="Train"/>
    <x v="4"/>
    <s v="18-30"/>
    <x v="5"/>
    <x v="5"/>
  </r>
  <r>
    <x v="2"/>
    <x v="1"/>
    <s v="Heininen, Miss. Wendla Maria"/>
    <x v="0"/>
    <n v="23"/>
    <x v="0"/>
    <x v="0"/>
    <s v="STON/O2. 3101290"/>
    <x v="153"/>
    <m/>
    <x v="0"/>
    <m/>
    <m/>
    <m/>
    <n v="1"/>
    <n v="5"/>
    <n v="3"/>
    <x v="0"/>
    <s v="Validate"/>
    <s v="Train"/>
    <x v="4"/>
    <s v="18-30"/>
    <x v="5"/>
    <x v="5"/>
  </r>
  <r>
    <x v="2"/>
    <x v="0"/>
    <s v="Hellstrom, Miss. Hilda Maria"/>
    <x v="0"/>
    <n v="22"/>
    <x v="0"/>
    <x v="0"/>
    <s v="7548"/>
    <x v="217"/>
    <m/>
    <x v="0"/>
    <s v="C"/>
    <m/>
    <m/>
    <n v="1"/>
    <n v="2"/>
    <n v="4"/>
    <x v="0"/>
    <s v="Train"/>
    <s v="Test"/>
    <x v="4"/>
    <s v="18-30"/>
    <x v="5"/>
    <x v="5"/>
  </r>
  <r>
    <x v="2"/>
    <x v="1"/>
    <s v="Hendekovic, Mr. Ignjac"/>
    <x v="1"/>
    <n v="28"/>
    <x v="0"/>
    <x v="0"/>
    <s v="349243"/>
    <x v="168"/>
    <m/>
    <x v="0"/>
    <m/>
    <n v="306"/>
    <m/>
    <n v="1"/>
    <n v="3"/>
    <n v="4"/>
    <x v="0"/>
    <s v="Train"/>
    <s v="Test"/>
    <x v="4"/>
    <s v="18-30"/>
    <x v="5"/>
    <x v="5"/>
  </r>
  <r>
    <x v="2"/>
    <x v="1"/>
    <s v="Henriksson, Miss. Jenny Lovisa"/>
    <x v="0"/>
    <n v="28"/>
    <x v="0"/>
    <x v="0"/>
    <s v="347086"/>
    <x v="166"/>
    <m/>
    <x v="0"/>
    <m/>
    <m/>
    <m/>
    <n v="2"/>
    <n v="5"/>
    <n v="3"/>
    <x v="0"/>
    <s v="Validate"/>
    <s v="Train"/>
    <x v="4"/>
    <s v="18-30"/>
    <x v="5"/>
    <x v="5"/>
  </r>
  <r>
    <x v="2"/>
    <x v="1"/>
    <s v="Henry, Miss. Delia"/>
    <x v="0"/>
    <m/>
    <x v="0"/>
    <x v="0"/>
    <s v="382649"/>
    <x v="179"/>
    <m/>
    <x v="3"/>
    <m/>
    <m/>
    <m/>
    <n v="2"/>
    <n v="5"/>
    <n v="1"/>
    <x v="0"/>
    <s v="Validate"/>
    <s v="Train"/>
    <x v="4"/>
    <s v="0-17"/>
    <x v="5"/>
    <x v="5"/>
  </r>
  <r>
    <x v="2"/>
    <x v="0"/>
    <s v="Hirvonen, Miss. Hildur E"/>
    <x v="0"/>
    <n v="2"/>
    <x v="0"/>
    <x v="2"/>
    <s v="3101298"/>
    <x v="218"/>
    <m/>
    <x v="0"/>
    <s v="15"/>
    <m/>
    <m/>
    <n v="1"/>
    <n v="4"/>
    <n v="2"/>
    <x v="0"/>
    <s v="Test"/>
    <s v="Train"/>
    <x v="4"/>
    <s v="0-17"/>
    <x v="5"/>
    <x v="6"/>
  </r>
  <r>
    <x v="2"/>
    <x v="0"/>
    <s v="Hirvonen, Mrs. Alexander (Helga E Lindqvist)"/>
    <x v="0"/>
    <n v="22"/>
    <x v="1"/>
    <x v="2"/>
    <s v="3101298"/>
    <x v="218"/>
    <m/>
    <x v="0"/>
    <s v="15"/>
    <m/>
    <m/>
    <n v="5"/>
    <n v="1"/>
    <n v="4"/>
    <x v="1"/>
    <s v="Train"/>
    <s v="Test"/>
    <x v="4"/>
    <s v="18-30"/>
    <x v="5"/>
    <x v="6"/>
  </r>
  <r>
    <x v="2"/>
    <x v="1"/>
    <s v="Holm, Mr. John Fredrik Alexander"/>
    <x v="1"/>
    <n v="43"/>
    <x v="0"/>
    <x v="0"/>
    <s v="C 7075"/>
    <x v="219"/>
    <m/>
    <x v="0"/>
    <m/>
    <m/>
    <m/>
    <n v="4"/>
    <n v="5"/>
    <n v="4"/>
    <x v="2"/>
    <s v="Validate"/>
    <s v="Test"/>
    <x v="4"/>
    <s v="41-50"/>
    <x v="5"/>
    <x v="5"/>
  </r>
  <r>
    <x v="2"/>
    <x v="1"/>
    <s v="Holthen, Mr. Johan Martin"/>
    <x v="1"/>
    <n v="28"/>
    <x v="0"/>
    <x v="0"/>
    <s v="C 4001"/>
    <x v="163"/>
    <m/>
    <x v="0"/>
    <m/>
    <m/>
    <m/>
    <n v="1"/>
    <n v="1"/>
    <n v="5"/>
    <x v="0"/>
    <s v="Train"/>
    <s v="Validate"/>
    <x v="4"/>
    <s v="18-30"/>
    <x v="5"/>
    <x v="1"/>
  </r>
  <r>
    <x v="2"/>
    <x v="0"/>
    <s v="Honkanen, Miss. Eliina"/>
    <x v="0"/>
    <n v="27"/>
    <x v="0"/>
    <x v="0"/>
    <s v="STON/O2. 3101283"/>
    <x v="153"/>
    <m/>
    <x v="0"/>
    <m/>
    <m/>
    <m/>
    <n v="5"/>
    <n v="5"/>
    <n v="4"/>
    <x v="1"/>
    <s v="Validate"/>
    <s v="Test"/>
    <x v="4"/>
    <s v="18-30"/>
    <x v="5"/>
    <x v="5"/>
  </r>
  <r>
    <x v="2"/>
    <x v="1"/>
    <s v="Horgan, Mr. John"/>
    <x v="1"/>
    <m/>
    <x v="0"/>
    <x v="0"/>
    <s v="370377"/>
    <x v="179"/>
    <m/>
    <x v="3"/>
    <m/>
    <m/>
    <m/>
    <n v="1"/>
    <n v="1"/>
    <n v="5"/>
    <x v="0"/>
    <s v="Train"/>
    <s v="Validate"/>
    <x v="4"/>
    <s v="0-17"/>
    <x v="5"/>
    <x v="5"/>
  </r>
  <r>
    <x v="2"/>
    <x v="0"/>
    <s v="Howard, Miss. May Elizabeth"/>
    <x v="0"/>
    <m/>
    <x v="0"/>
    <x v="0"/>
    <s v="A. 2. 39186"/>
    <x v="156"/>
    <m/>
    <x v="0"/>
    <s v="C"/>
    <m/>
    <m/>
    <n v="1"/>
    <n v="3"/>
    <n v="1"/>
    <x v="0"/>
    <s v="Train"/>
    <s v="Train"/>
    <x v="4"/>
    <s v="0-17"/>
    <x v="5"/>
    <x v="5"/>
  </r>
  <r>
    <x v="2"/>
    <x v="1"/>
    <s v="Humblen, Mr. Adolf Mathias Nicolai Olsen"/>
    <x v="1"/>
    <n v="42"/>
    <x v="0"/>
    <x v="0"/>
    <s v="348121"/>
    <x v="152"/>
    <s v="F G63"/>
    <x v="0"/>
    <m/>
    <n v="120"/>
    <m/>
    <n v="4"/>
    <n v="5"/>
    <n v="1"/>
    <x v="2"/>
    <s v="Validate"/>
    <s v="Train"/>
    <x v="4"/>
    <s v="41-50"/>
    <x v="7"/>
    <x v="5"/>
  </r>
  <r>
    <x v="2"/>
    <x v="0"/>
    <s v="Hyman, Mr. Abraham"/>
    <x v="1"/>
    <m/>
    <x v="0"/>
    <x v="0"/>
    <s v="3470"/>
    <x v="160"/>
    <m/>
    <x v="0"/>
    <s v="C"/>
    <m/>
    <m/>
    <n v="3"/>
    <n v="4"/>
    <n v="2"/>
    <x v="0"/>
    <s v="Test"/>
    <s v="Train"/>
    <x v="4"/>
    <s v="0-17"/>
    <x v="5"/>
    <x v="5"/>
  </r>
  <r>
    <x v="2"/>
    <x v="1"/>
    <s v="Ibrahim Shawah, Mr. Yousseff"/>
    <x v="1"/>
    <n v="30"/>
    <x v="0"/>
    <x v="0"/>
    <s v="2685"/>
    <x v="154"/>
    <m/>
    <x v="1"/>
    <m/>
    <m/>
    <m/>
    <n v="3"/>
    <n v="4"/>
    <n v="4"/>
    <x v="0"/>
    <s v="Test"/>
    <s v="Test"/>
    <x v="4"/>
    <s v="18-30"/>
    <x v="5"/>
    <x v="5"/>
  </r>
  <r>
    <x v="2"/>
    <x v="1"/>
    <s v="Ilieff, Mr. Ylio"/>
    <x v="1"/>
    <m/>
    <x v="0"/>
    <x v="0"/>
    <s v="349220"/>
    <x v="168"/>
    <m/>
    <x v="0"/>
    <m/>
    <m/>
    <m/>
    <n v="5"/>
    <n v="1"/>
    <n v="4"/>
    <x v="1"/>
    <s v="Train"/>
    <s v="Test"/>
    <x v="4"/>
    <s v="0-17"/>
    <x v="5"/>
    <x v="5"/>
  </r>
  <r>
    <x v="2"/>
    <x v="1"/>
    <s v="Ilmakangas, Miss. Ida Livija"/>
    <x v="0"/>
    <n v="27"/>
    <x v="1"/>
    <x v="0"/>
    <s v="STON/O2. 3101270"/>
    <x v="153"/>
    <m/>
    <x v="0"/>
    <m/>
    <m/>
    <m/>
    <n v="2"/>
    <n v="5"/>
    <n v="5"/>
    <x v="0"/>
    <s v="Validate"/>
    <s v="Validate"/>
    <x v="4"/>
    <s v="18-30"/>
    <x v="5"/>
    <x v="5"/>
  </r>
  <r>
    <x v="2"/>
    <x v="1"/>
    <s v="Ilmakangas, Miss. Pieta Sofia"/>
    <x v="0"/>
    <n v="25"/>
    <x v="1"/>
    <x v="0"/>
    <s v="STON/O2. 3101271"/>
    <x v="153"/>
    <m/>
    <x v="0"/>
    <m/>
    <m/>
    <m/>
    <n v="1"/>
    <n v="2"/>
    <n v="5"/>
    <x v="0"/>
    <s v="Train"/>
    <s v="Validate"/>
    <x v="4"/>
    <s v="18-30"/>
    <x v="5"/>
    <x v="5"/>
  </r>
  <r>
    <x v="2"/>
    <x v="1"/>
    <s v="Ivanoff, Mr. Kanio"/>
    <x v="1"/>
    <m/>
    <x v="0"/>
    <x v="0"/>
    <s v="349201"/>
    <x v="168"/>
    <m/>
    <x v="0"/>
    <m/>
    <m/>
    <m/>
    <n v="2"/>
    <n v="4"/>
    <n v="4"/>
    <x v="0"/>
    <s v="Test"/>
    <s v="Test"/>
    <x v="4"/>
    <s v="0-17"/>
    <x v="5"/>
    <x v="5"/>
  </r>
  <r>
    <x v="2"/>
    <x v="0"/>
    <s v="Jalsevac, Mr. Ivan"/>
    <x v="1"/>
    <n v="29"/>
    <x v="0"/>
    <x v="0"/>
    <s v="349240"/>
    <x v="168"/>
    <m/>
    <x v="1"/>
    <s v="15"/>
    <m/>
    <m/>
    <n v="5"/>
    <n v="2"/>
    <n v="5"/>
    <x v="1"/>
    <s v="Train"/>
    <s v="Validate"/>
    <x v="4"/>
    <s v="18-30"/>
    <x v="5"/>
    <x v="5"/>
  </r>
  <r>
    <x v="2"/>
    <x v="0"/>
    <s v="Jansson, Mr. Carl Olof"/>
    <x v="1"/>
    <n v="21"/>
    <x v="0"/>
    <x v="0"/>
    <s v="350034"/>
    <x v="167"/>
    <m/>
    <x v="0"/>
    <s v="A"/>
    <m/>
    <m/>
    <n v="4"/>
    <n v="3"/>
    <n v="3"/>
    <x v="2"/>
    <s v="Train"/>
    <s v="Train"/>
    <x v="4"/>
    <s v="18-30"/>
    <x v="5"/>
    <x v="5"/>
  </r>
  <r>
    <x v="2"/>
    <x v="1"/>
    <s v="Jardin, Mr. Jose Neto"/>
    <x v="1"/>
    <m/>
    <x v="0"/>
    <x v="0"/>
    <s v="SOTON/O.Q. 3101305"/>
    <x v="161"/>
    <m/>
    <x v="0"/>
    <m/>
    <m/>
    <m/>
    <n v="3"/>
    <n v="4"/>
    <n v="4"/>
    <x v="0"/>
    <s v="Test"/>
    <s v="Test"/>
    <x v="4"/>
    <s v="0-17"/>
    <x v="5"/>
    <x v="5"/>
  </r>
  <r>
    <x v="2"/>
    <x v="1"/>
    <s v="Jensen, Mr. Hans Peder"/>
    <x v="1"/>
    <n v="20"/>
    <x v="0"/>
    <x v="0"/>
    <s v="350050"/>
    <x v="164"/>
    <m/>
    <x v="0"/>
    <m/>
    <m/>
    <m/>
    <n v="2"/>
    <n v="2"/>
    <n v="1"/>
    <x v="0"/>
    <s v="Train"/>
    <s v="Train"/>
    <x v="4"/>
    <s v="18-30"/>
    <x v="5"/>
    <x v="5"/>
  </r>
  <r>
    <x v="2"/>
    <x v="1"/>
    <s v="Jensen, Mr. Niels Peder"/>
    <x v="1"/>
    <n v="48"/>
    <x v="0"/>
    <x v="0"/>
    <s v="350047"/>
    <x v="164"/>
    <m/>
    <x v="0"/>
    <m/>
    <m/>
    <m/>
    <n v="4"/>
    <n v="2"/>
    <n v="4"/>
    <x v="2"/>
    <s v="Train"/>
    <s v="Test"/>
    <x v="4"/>
    <s v="41-50"/>
    <x v="5"/>
    <x v="5"/>
  </r>
  <r>
    <x v="2"/>
    <x v="1"/>
    <s v="Jensen, Mr. Svend Lauritz"/>
    <x v="1"/>
    <n v="17"/>
    <x v="1"/>
    <x v="0"/>
    <s v="350048"/>
    <x v="220"/>
    <m/>
    <x v="0"/>
    <m/>
    <m/>
    <m/>
    <n v="1"/>
    <n v="2"/>
    <n v="5"/>
    <x v="0"/>
    <s v="Train"/>
    <s v="Validate"/>
    <x v="4"/>
    <s v="0-17"/>
    <x v="5"/>
    <x v="5"/>
  </r>
  <r>
    <x v="2"/>
    <x v="0"/>
    <s v="Jermyn, Miss. Annie"/>
    <x v="0"/>
    <m/>
    <x v="0"/>
    <x v="0"/>
    <s v="14313"/>
    <x v="179"/>
    <m/>
    <x v="3"/>
    <s v="D"/>
    <m/>
    <m/>
    <n v="4"/>
    <n v="4"/>
    <n v="1"/>
    <x v="2"/>
    <s v="Test"/>
    <s v="Train"/>
    <x v="4"/>
    <s v="0-17"/>
    <x v="5"/>
    <x v="5"/>
  </r>
  <r>
    <x v="2"/>
    <x v="0"/>
    <s v="Johannesen-Bratthammer, Mr. Bernt"/>
    <x v="1"/>
    <m/>
    <x v="0"/>
    <x v="0"/>
    <s v="65306"/>
    <x v="221"/>
    <m/>
    <x v="0"/>
    <s v="13"/>
    <m/>
    <m/>
    <n v="2"/>
    <n v="3"/>
    <n v="4"/>
    <x v="0"/>
    <s v="Train"/>
    <s v="Test"/>
    <x v="4"/>
    <s v="0-17"/>
    <x v="5"/>
    <x v="5"/>
  </r>
  <r>
    <x v="2"/>
    <x v="1"/>
    <s v="Johanson, Mr. Jakob Alfred"/>
    <x v="1"/>
    <n v="34"/>
    <x v="0"/>
    <x v="0"/>
    <s v="3101264"/>
    <x v="222"/>
    <m/>
    <x v="0"/>
    <m/>
    <n v="143"/>
    <m/>
    <n v="5"/>
    <n v="3"/>
    <n v="5"/>
    <x v="1"/>
    <s v="Train"/>
    <s v="Validate"/>
    <x v="4"/>
    <s v="31-40"/>
    <x v="5"/>
    <x v="5"/>
  </r>
  <r>
    <x v="2"/>
    <x v="0"/>
    <s v="Johansson Palmquist, Mr. Oskar Leander"/>
    <x v="1"/>
    <n v="26"/>
    <x v="0"/>
    <x v="0"/>
    <s v="347070"/>
    <x v="166"/>
    <m/>
    <x v="0"/>
    <s v="15"/>
    <m/>
    <m/>
    <n v="5"/>
    <n v="5"/>
    <n v="2"/>
    <x v="1"/>
    <s v="Validate"/>
    <s v="Train"/>
    <x v="4"/>
    <s v="18-30"/>
    <x v="5"/>
    <x v="5"/>
  </r>
  <r>
    <x v="2"/>
    <x v="1"/>
    <s v="Johansson, Mr. Erik"/>
    <x v="1"/>
    <n v="22"/>
    <x v="0"/>
    <x v="0"/>
    <s v="350052"/>
    <x v="167"/>
    <m/>
    <x v="0"/>
    <m/>
    <n v="156"/>
    <m/>
    <n v="3"/>
    <n v="5"/>
    <n v="1"/>
    <x v="0"/>
    <s v="Validate"/>
    <s v="Train"/>
    <x v="4"/>
    <s v="18-30"/>
    <x v="5"/>
    <x v="5"/>
  </r>
  <r>
    <x v="2"/>
    <x v="1"/>
    <s v="Johansson, Mr. Gustaf Joel"/>
    <x v="1"/>
    <n v="33"/>
    <x v="0"/>
    <x v="0"/>
    <s v="7540"/>
    <x v="223"/>
    <m/>
    <x v="0"/>
    <m/>
    <n v="285"/>
    <m/>
    <n v="4"/>
    <n v="5"/>
    <n v="2"/>
    <x v="2"/>
    <s v="Validate"/>
    <s v="Train"/>
    <x v="4"/>
    <s v="31-40"/>
    <x v="5"/>
    <x v="5"/>
  </r>
  <r>
    <x v="2"/>
    <x v="1"/>
    <s v="Johansson, Mr. Karl Johan"/>
    <x v="1"/>
    <n v="31"/>
    <x v="0"/>
    <x v="0"/>
    <s v="347063"/>
    <x v="166"/>
    <m/>
    <x v="0"/>
    <m/>
    <m/>
    <m/>
    <n v="3"/>
    <n v="5"/>
    <n v="2"/>
    <x v="0"/>
    <s v="Validate"/>
    <s v="Train"/>
    <x v="4"/>
    <s v="31-40"/>
    <x v="5"/>
    <x v="5"/>
  </r>
  <r>
    <x v="2"/>
    <x v="1"/>
    <s v="Johansson, Mr. Nils"/>
    <x v="1"/>
    <n v="29"/>
    <x v="0"/>
    <x v="0"/>
    <s v="347467"/>
    <x v="164"/>
    <m/>
    <x v="0"/>
    <m/>
    <m/>
    <m/>
    <n v="3"/>
    <n v="5"/>
    <n v="2"/>
    <x v="0"/>
    <s v="Validate"/>
    <s v="Train"/>
    <x v="4"/>
    <s v="18-30"/>
    <x v="5"/>
    <x v="5"/>
  </r>
  <r>
    <x v="2"/>
    <x v="0"/>
    <s v="Johnson, Master. Harold Theodor"/>
    <x v="1"/>
    <n v="4"/>
    <x v="1"/>
    <x v="2"/>
    <s v="347742"/>
    <x v="224"/>
    <m/>
    <x v="0"/>
    <s v="15"/>
    <m/>
    <m/>
    <n v="5"/>
    <n v="4"/>
    <n v="2"/>
    <x v="1"/>
    <s v="Test"/>
    <s v="Train"/>
    <x v="4"/>
    <s v="0-17"/>
    <x v="5"/>
    <x v="6"/>
  </r>
  <r>
    <x v="2"/>
    <x v="0"/>
    <s v="Johnson, Miss. Eleanor Ileen"/>
    <x v="0"/>
    <n v="1"/>
    <x v="1"/>
    <x v="2"/>
    <s v="347742"/>
    <x v="224"/>
    <m/>
    <x v="0"/>
    <s v="15"/>
    <m/>
    <m/>
    <n v="3"/>
    <n v="2"/>
    <n v="5"/>
    <x v="0"/>
    <s v="Train"/>
    <s v="Validate"/>
    <x v="4"/>
    <s v="0-17"/>
    <x v="5"/>
    <x v="6"/>
  </r>
  <r>
    <x v="2"/>
    <x v="1"/>
    <s v="Johnson, Mr. Alfred"/>
    <x v="1"/>
    <n v="49"/>
    <x v="0"/>
    <x v="0"/>
    <s v="LINE"/>
    <x v="4"/>
    <m/>
    <x v="0"/>
    <m/>
    <m/>
    <m/>
    <n v="3"/>
    <n v="3"/>
    <n v="3"/>
    <x v="0"/>
    <s v="Train"/>
    <s v="Train"/>
    <x v="4"/>
    <s v="41-50"/>
    <x v="5"/>
    <x v="3"/>
  </r>
  <r>
    <x v="2"/>
    <x v="1"/>
    <s v="Johnson, Mr. Malkolm Joackim"/>
    <x v="1"/>
    <n v="33"/>
    <x v="0"/>
    <x v="0"/>
    <s v="347062"/>
    <x v="166"/>
    <m/>
    <x v="0"/>
    <m/>
    <n v="37"/>
    <m/>
    <n v="3"/>
    <n v="4"/>
    <n v="3"/>
    <x v="0"/>
    <s v="Test"/>
    <s v="Train"/>
    <x v="4"/>
    <s v="31-40"/>
    <x v="5"/>
    <x v="5"/>
  </r>
  <r>
    <x v="2"/>
    <x v="1"/>
    <s v="Johnson, Mr. William Cahoone Jr"/>
    <x v="1"/>
    <n v="19"/>
    <x v="0"/>
    <x v="0"/>
    <s v="LINE"/>
    <x v="4"/>
    <m/>
    <x v="0"/>
    <m/>
    <m/>
    <m/>
    <n v="1"/>
    <n v="3"/>
    <n v="3"/>
    <x v="0"/>
    <s v="Train"/>
    <s v="Train"/>
    <x v="4"/>
    <s v="18-30"/>
    <x v="5"/>
    <x v="3"/>
  </r>
  <r>
    <x v="2"/>
    <x v="0"/>
    <s v="Johnson, Mrs. Oscar W (Elisabeth Vilhelmina Berg)"/>
    <x v="0"/>
    <n v="27"/>
    <x v="0"/>
    <x v="1"/>
    <s v="347742"/>
    <x v="224"/>
    <m/>
    <x v="0"/>
    <s v="15"/>
    <m/>
    <m/>
    <n v="4"/>
    <n v="3"/>
    <n v="1"/>
    <x v="2"/>
    <s v="Train"/>
    <s v="Train"/>
    <x v="4"/>
    <s v="18-30"/>
    <x v="5"/>
    <x v="6"/>
  </r>
  <r>
    <x v="2"/>
    <x v="1"/>
    <s v="Johnston, Master. William Arthur &quot;Willie&quot;"/>
    <x v="1"/>
    <m/>
    <x v="1"/>
    <x v="1"/>
    <s v="W./C. 6607"/>
    <x v="225"/>
    <m/>
    <x v="0"/>
    <m/>
    <m/>
    <m/>
    <n v="5"/>
    <n v="3"/>
    <n v="4"/>
    <x v="1"/>
    <s v="Train"/>
    <s v="Test"/>
    <x v="4"/>
    <s v="0-17"/>
    <x v="5"/>
    <x v="1"/>
  </r>
  <r>
    <x v="2"/>
    <x v="1"/>
    <s v="Johnston, Miss. Catherine Helen &quot;Carrie&quot;"/>
    <x v="0"/>
    <m/>
    <x v="1"/>
    <x v="1"/>
    <s v="W./C. 6607"/>
    <x v="225"/>
    <m/>
    <x v="0"/>
    <m/>
    <m/>
    <m/>
    <n v="5"/>
    <n v="3"/>
    <n v="4"/>
    <x v="1"/>
    <s v="Train"/>
    <s v="Test"/>
    <x v="4"/>
    <s v="0-17"/>
    <x v="5"/>
    <x v="1"/>
  </r>
  <r>
    <x v="2"/>
    <x v="1"/>
    <s v="Johnston, Mr. Andrew G"/>
    <x v="1"/>
    <m/>
    <x v="1"/>
    <x v="1"/>
    <s v="W./C. 6607"/>
    <x v="225"/>
    <m/>
    <x v="0"/>
    <m/>
    <m/>
    <m/>
    <n v="4"/>
    <n v="3"/>
    <n v="5"/>
    <x v="2"/>
    <s v="Train"/>
    <s v="Validate"/>
    <x v="4"/>
    <s v="0-17"/>
    <x v="5"/>
    <x v="1"/>
  </r>
  <r>
    <x v="2"/>
    <x v="1"/>
    <s v="Johnston, Mrs. Andrew G (Elizabeth &quot;Lily&quot; Watson)"/>
    <x v="0"/>
    <m/>
    <x v="1"/>
    <x v="1"/>
    <s v="W./C. 6607"/>
    <x v="225"/>
    <m/>
    <x v="0"/>
    <m/>
    <m/>
    <m/>
    <n v="3"/>
    <n v="2"/>
    <n v="3"/>
    <x v="0"/>
    <s v="Train"/>
    <s v="Train"/>
    <x v="4"/>
    <s v="0-17"/>
    <x v="5"/>
    <x v="1"/>
  </r>
  <r>
    <x v="2"/>
    <x v="1"/>
    <s v="Jonkoff, Mr. Lalio"/>
    <x v="1"/>
    <n v="23"/>
    <x v="0"/>
    <x v="0"/>
    <s v="349204"/>
    <x v="168"/>
    <m/>
    <x v="0"/>
    <m/>
    <m/>
    <m/>
    <n v="1"/>
    <n v="1"/>
    <n v="5"/>
    <x v="0"/>
    <s v="Train"/>
    <s v="Validate"/>
    <x v="4"/>
    <s v="18-30"/>
    <x v="5"/>
    <x v="5"/>
  </r>
  <r>
    <x v="2"/>
    <x v="0"/>
    <s v="Jonsson, Mr. Carl"/>
    <x v="1"/>
    <n v="32"/>
    <x v="0"/>
    <x v="0"/>
    <s v="350417"/>
    <x v="164"/>
    <m/>
    <x v="0"/>
    <s v="15"/>
    <m/>
    <m/>
    <n v="4"/>
    <n v="1"/>
    <n v="2"/>
    <x v="2"/>
    <s v="Train"/>
    <s v="Train"/>
    <x v="4"/>
    <s v="31-40"/>
    <x v="5"/>
    <x v="5"/>
  </r>
  <r>
    <x v="2"/>
    <x v="1"/>
    <s v="Jonsson, Mr. Nils Hilding"/>
    <x v="1"/>
    <n v="27"/>
    <x v="0"/>
    <x v="0"/>
    <s v="350408"/>
    <x v="164"/>
    <m/>
    <x v="0"/>
    <m/>
    <m/>
    <m/>
    <n v="3"/>
    <n v="4"/>
    <n v="3"/>
    <x v="0"/>
    <s v="Test"/>
    <s v="Train"/>
    <x v="4"/>
    <s v="18-30"/>
    <x v="5"/>
    <x v="5"/>
  </r>
  <r>
    <x v="2"/>
    <x v="1"/>
    <s v="Jussila, Miss. Katriina"/>
    <x v="0"/>
    <n v="20"/>
    <x v="1"/>
    <x v="0"/>
    <s v="4136"/>
    <x v="226"/>
    <m/>
    <x v="0"/>
    <m/>
    <m/>
    <m/>
    <n v="4"/>
    <n v="5"/>
    <n v="5"/>
    <x v="2"/>
    <s v="Validate"/>
    <s v="Validate"/>
    <x v="4"/>
    <s v="18-30"/>
    <x v="5"/>
    <x v="5"/>
  </r>
  <r>
    <x v="2"/>
    <x v="1"/>
    <s v="Jussila, Miss. Mari Aina"/>
    <x v="0"/>
    <n v="21"/>
    <x v="1"/>
    <x v="0"/>
    <s v="4137"/>
    <x v="226"/>
    <m/>
    <x v="0"/>
    <m/>
    <m/>
    <m/>
    <n v="5"/>
    <n v="1"/>
    <n v="2"/>
    <x v="1"/>
    <s v="Train"/>
    <s v="Train"/>
    <x v="4"/>
    <s v="18-30"/>
    <x v="5"/>
    <x v="5"/>
  </r>
  <r>
    <x v="2"/>
    <x v="0"/>
    <s v="Jussila, Mr. Eiriik"/>
    <x v="1"/>
    <n v="32"/>
    <x v="0"/>
    <x v="0"/>
    <s v="STON/O 2. 3101286"/>
    <x v="153"/>
    <m/>
    <x v="0"/>
    <s v="15"/>
    <m/>
    <m/>
    <n v="2"/>
    <n v="4"/>
    <n v="2"/>
    <x v="0"/>
    <s v="Test"/>
    <s v="Train"/>
    <x v="4"/>
    <s v="31-40"/>
    <x v="5"/>
    <x v="5"/>
  </r>
  <r>
    <x v="2"/>
    <x v="1"/>
    <s v="Kallio, Mr. Nikolai Erland"/>
    <x v="1"/>
    <n v="17"/>
    <x v="0"/>
    <x v="0"/>
    <s v="STON/O 2. 3101274"/>
    <x v="227"/>
    <m/>
    <x v="0"/>
    <m/>
    <m/>
    <m/>
    <n v="3"/>
    <n v="4"/>
    <n v="1"/>
    <x v="0"/>
    <s v="Test"/>
    <s v="Train"/>
    <x v="4"/>
    <s v="0-17"/>
    <x v="5"/>
    <x v="5"/>
  </r>
  <r>
    <x v="2"/>
    <x v="1"/>
    <s v="Kalvik, Mr. Johannes Halvorsen"/>
    <x v="1"/>
    <n v="21"/>
    <x v="0"/>
    <x v="0"/>
    <s v="8475"/>
    <x v="228"/>
    <m/>
    <x v="0"/>
    <m/>
    <m/>
    <m/>
    <n v="2"/>
    <n v="5"/>
    <n v="1"/>
    <x v="0"/>
    <s v="Validate"/>
    <s v="Train"/>
    <x v="4"/>
    <s v="18-30"/>
    <x v="5"/>
    <x v="5"/>
  </r>
  <r>
    <x v="2"/>
    <x v="1"/>
    <s v="Karaic, Mr. Milan"/>
    <x v="1"/>
    <n v="30"/>
    <x v="0"/>
    <x v="0"/>
    <s v="349246"/>
    <x v="168"/>
    <m/>
    <x v="0"/>
    <m/>
    <m/>
    <m/>
    <n v="3"/>
    <n v="4"/>
    <n v="2"/>
    <x v="0"/>
    <s v="Test"/>
    <s v="Train"/>
    <x v="4"/>
    <s v="18-30"/>
    <x v="5"/>
    <x v="5"/>
  </r>
  <r>
    <x v="2"/>
    <x v="0"/>
    <s v="Karlsson, Mr. Einar Gervasius"/>
    <x v="1"/>
    <n v="21"/>
    <x v="0"/>
    <x v="0"/>
    <s v="350053"/>
    <x v="167"/>
    <m/>
    <x v="0"/>
    <s v="13"/>
    <m/>
    <m/>
    <n v="4"/>
    <n v="3"/>
    <n v="4"/>
    <x v="2"/>
    <s v="Train"/>
    <s v="Test"/>
    <x v="4"/>
    <s v="18-30"/>
    <x v="5"/>
    <x v="5"/>
  </r>
  <r>
    <x v="2"/>
    <x v="1"/>
    <s v="Karlsson, Mr. Julius Konrad Eugen"/>
    <x v="1"/>
    <n v="33"/>
    <x v="0"/>
    <x v="0"/>
    <s v="347465"/>
    <x v="164"/>
    <m/>
    <x v="0"/>
    <m/>
    <m/>
    <m/>
    <n v="5"/>
    <n v="5"/>
    <n v="5"/>
    <x v="1"/>
    <s v="Validate"/>
    <s v="Validate"/>
    <x v="4"/>
    <s v="31-40"/>
    <x v="5"/>
    <x v="5"/>
  </r>
  <r>
    <x v="2"/>
    <x v="1"/>
    <s v="Karlsson, Mr. Nils August"/>
    <x v="1"/>
    <n v="22"/>
    <x v="0"/>
    <x v="0"/>
    <s v="350060"/>
    <x v="229"/>
    <m/>
    <x v="0"/>
    <m/>
    <m/>
    <m/>
    <n v="1"/>
    <n v="3"/>
    <n v="2"/>
    <x v="0"/>
    <s v="Train"/>
    <s v="Train"/>
    <x v="4"/>
    <s v="18-30"/>
    <x v="5"/>
    <x v="5"/>
  </r>
  <r>
    <x v="2"/>
    <x v="0"/>
    <s v="Karun, Miss. Manca"/>
    <x v="0"/>
    <n v="4"/>
    <x v="0"/>
    <x v="2"/>
    <s v="349256"/>
    <x v="230"/>
    <m/>
    <x v="1"/>
    <s v="15"/>
    <m/>
    <m/>
    <n v="4"/>
    <n v="5"/>
    <n v="5"/>
    <x v="2"/>
    <s v="Validate"/>
    <s v="Validate"/>
    <x v="4"/>
    <s v="0-17"/>
    <x v="5"/>
    <x v="6"/>
  </r>
  <r>
    <x v="2"/>
    <x v="0"/>
    <s v="Karun, Mr. Franz"/>
    <x v="1"/>
    <n v="39"/>
    <x v="0"/>
    <x v="2"/>
    <s v="349256"/>
    <x v="230"/>
    <m/>
    <x v="1"/>
    <s v="15"/>
    <m/>
    <m/>
    <n v="5"/>
    <n v="5"/>
    <n v="1"/>
    <x v="1"/>
    <s v="Validate"/>
    <s v="Train"/>
    <x v="4"/>
    <s v="31-40"/>
    <x v="5"/>
    <x v="6"/>
  </r>
  <r>
    <x v="2"/>
    <x v="1"/>
    <s v="Kassem, Mr. Fared"/>
    <x v="1"/>
    <m/>
    <x v="0"/>
    <x v="0"/>
    <s v="2700"/>
    <x v="154"/>
    <m/>
    <x v="1"/>
    <m/>
    <m/>
    <m/>
    <n v="5"/>
    <n v="3"/>
    <n v="2"/>
    <x v="1"/>
    <s v="Train"/>
    <s v="Train"/>
    <x v="4"/>
    <s v="0-17"/>
    <x v="5"/>
    <x v="5"/>
  </r>
  <r>
    <x v="2"/>
    <x v="1"/>
    <s v="Katavelas, Mr. Vassilios (&quot;Catavelas Vassilios&quot;)"/>
    <x v="1"/>
    <n v="18.5"/>
    <x v="0"/>
    <x v="0"/>
    <s v="2682"/>
    <x v="154"/>
    <m/>
    <x v="1"/>
    <m/>
    <n v="58"/>
    <m/>
    <n v="2"/>
    <n v="1"/>
    <n v="5"/>
    <x v="0"/>
    <s v="Train"/>
    <s v="Validate"/>
    <x v="4"/>
    <s v="18-30"/>
    <x v="5"/>
    <x v="5"/>
  </r>
  <r>
    <x v="2"/>
    <x v="1"/>
    <s v="Keane, Mr. Andrew &quot;Andy&quot;"/>
    <x v="1"/>
    <m/>
    <x v="0"/>
    <x v="0"/>
    <s v="12460"/>
    <x v="179"/>
    <m/>
    <x v="3"/>
    <m/>
    <m/>
    <m/>
    <n v="4"/>
    <n v="2"/>
    <n v="1"/>
    <x v="2"/>
    <s v="Train"/>
    <s v="Train"/>
    <x v="4"/>
    <s v="0-17"/>
    <x v="5"/>
    <x v="5"/>
  </r>
  <r>
    <x v="2"/>
    <x v="1"/>
    <s v="Keefe, Mr. Arthur"/>
    <x v="1"/>
    <m/>
    <x v="0"/>
    <x v="0"/>
    <s v="323592"/>
    <x v="155"/>
    <m/>
    <x v="0"/>
    <s v="A"/>
    <m/>
    <m/>
    <n v="1"/>
    <n v="1"/>
    <n v="3"/>
    <x v="0"/>
    <s v="Train"/>
    <s v="Train"/>
    <x v="4"/>
    <s v="0-17"/>
    <x v="5"/>
    <x v="5"/>
  </r>
  <r>
    <x v="2"/>
    <x v="0"/>
    <s v="Kelly, Miss. Anna Katherine &quot;Annie Kate&quot;"/>
    <x v="0"/>
    <m/>
    <x v="0"/>
    <x v="0"/>
    <s v="9234"/>
    <x v="179"/>
    <m/>
    <x v="3"/>
    <s v="16"/>
    <m/>
    <m/>
    <n v="4"/>
    <n v="1"/>
    <n v="1"/>
    <x v="2"/>
    <s v="Train"/>
    <s v="Train"/>
    <x v="4"/>
    <s v="0-17"/>
    <x v="5"/>
    <x v="5"/>
  </r>
  <r>
    <x v="2"/>
    <x v="0"/>
    <s v="Kelly, Miss. Mary"/>
    <x v="0"/>
    <m/>
    <x v="0"/>
    <x v="0"/>
    <s v="14312"/>
    <x v="179"/>
    <m/>
    <x v="3"/>
    <s v="D"/>
    <m/>
    <m/>
    <n v="3"/>
    <n v="3"/>
    <n v="4"/>
    <x v="0"/>
    <s v="Train"/>
    <s v="Test"/>
    <x v="4"/>
    <s v="0-17"/>
    <x v="5"/>
    <x v="5"/>
  </r>
  <r>
    <x v="2"/>
    <x v="1"/>
    <s v="Kelly, Mr. James"/>
    <x v="1"/>
    <n v="34.5"/>
    <x v="0"/>
    <x v="0"/>
    <s v="330911"/>
    <x v="231"/>
    <m/>
    <x v="3"/>
    <m/>
    <n v="70"/>
    <m/>
    <n v="1"/>
    <n v="5"/>
    <n v="3"/>
    <x v="0"/>
    <s v="Validate"/>
    <s v="Train"/>
    <x v="4"/>
    <s v="31-40"/>
    <x v="5"/>
    <x v="5"/>
  </r>
  <r>
    <x v="2"/>
    <x v="1"/>
    <s v="Kelly, Mr. James"/>
    <x v="1"/>
    <n v="44"/>
    <x v="0"/>
    <x v="0"/>
    <s v="363592"/>
    <x v="156"/>
    <m/>
    <x v="0"/>
    <m/>
    <m/>
    <m/>
    <n v="3"/>
    <n v="4"/>
    <n v="4"/>
    <x v="0"/>
    <s v="Test"/>
    <s v="Test"/>
    <x v="4"/>
    <s v="41-50"/>
    <x v="5"/>
    <x v="5"/>
  </r>
  <r>
    <x v="2"/>
    <x v="0"/>
    <s v="Kennedy, Mr. John"/>
    <x v="1"/>
    <m/>
    <x v="0"/>
    <x v="0"/>
    <s v="368783"/>
    <x v="179"/>
    <m/>
    <x v="3"/>
    <m/>
    <m/>
    <m/>
    <n v="2"/>
    <n v="3"/>
    <n v="5"/>
    <x v="0"/>
    <s v="Train"/>
    <s v="Validate"/>
    <x v="4"/>
    <s v="0-17"/>
    <x v="5"/>
    <x v="5"/>
  </r>
  <r>
    <x v="2"/>
    <x v="1"/>
    <s v="Khalil, Mr. Betros"/>
    <x v="1"/>
    <m/>
    <x v="1"/>
    <x v="0"/>
    <s v="2660"/>
    <x v="175"/>
    <m/>
    <x v="1"/>
    <m/>
    <m/>
    <m/>
    <n v="4"/>
    <n v="4"/>
    <n v="1"/>
    <x v="2"/>
    <s v="Test"/>
    <s v="Train"/>
    <x v="4"/>
    <s v="0-17"/>
    <x v="5"/>
    <x v="6"/>
  </r>
  <r>
    <x v="2"/>
    <x v="1"/>
    <s v="Khalil, Mrs. Betros (Zahie &quot;Maria&quot; Elias)"/>
    <x v="0"/>
    <m/>
    <x v="1"/>
    <x v="0"/>
    <s v="2660"/>
    <x v="175"/>
    <m/>
    <x v="1"/>
    <m/>
    <m/>
    <m/>
    <n v="1"/>
    <n v="3"/>
    <n v="1"/>
    <x v="0"/>
    <s v="Train"/>
    <s v="Train"/>
    <x v="4"/>
    <s v="0-17"/>
    <x v="5"/>
    <x v="6"/>
  </r>
  <r>
    <x v="2"/>
    <x v="1"/>
    <s v="Kiernan, Mr. John"/>
    <x v="1"/>
    <m/>
    <x v="1"/>
    <x v="0"/>
    <s v="367227"/>
    <x v="179"/>
    <m/>
    <x v="3"/>
    <m/>
    <m/>
    <m/>
    <n v="3"/>
    <n v="3"/>
    <n v="3"/>
    <x v="0"/>
    <s v="Train"/>
    <s v="Train"/>
    <x v="4"/>
    <s v="0-17"/>
    <x v="5"/>
    <x v="5"/>
  </r>
  <r>
    <x v="2"/>
    <x v="1"/>
    <s v="Kiernan, Mr. Philip"/>
    <x v="1"/>
    <m/>
    <x v="1"/>
    <x v="0"/>
    <s v="367229"/>
    <x v="179"/>
    <m/>
    <x v="3"/>
    <m/>
    <m/>
    <m/>
    <n v="3"/>
    <n v="3"/>
    <n v="5"/>
    <x v="0"/>
    <s v="Train"/>
    <s v="Validate"/>
    <x v="4"/>
    <s v="0-17"/>
    <x v="5"/>
    <x v="5"/>
  </r>
  <r>
    <x v="2"/>
    <x v="1"/>
    <s v="Kilgannon, Mr. Thomas J"/>
    <x v="1"/>
    <m/>
    <x v="0"/>
    <x v="0"/>
    <s v="36865"/>
    <x v="232"/>
    <m/>
    <x v="3"/>
    <m/>
    <m/>
    <m/>
    <n v="1"/>
    <n v="3"/>
    <n v="2"/>
    <x v="0"/>
    <s v="Train"/>
    <s v="Train"/>
    <x v="4"/>
    <s v="0-17"/>
    <x v="5"/>
    <x v="5"/>
  </r>
  <r>
    <x v="2"/>
    <x v="1"/>
    <s v="Kink, Miss. Maria"/>
    <x v="0"/>
    <n v="22"/>
    <x v="2"/>
    <x v="0"/>
    <s v="315152"/>
    <x v="188"/>
    <m/>
    <x v="0"/>
    <m/>
    <m/>
    <m/>
    <n v="1"/>
    <n v="5"/>
    <n v="4"/>
    <x v="0"/>
    <s v="Validate"/>
    <s v="Test"/>
    <x v="4"/>
    <s v="18-30"/>
    <x v="5"/>
    <x v="5"/>
  </r>
  <r>
    <x v="2"/>
    <x v="1"/>
    <s v="Kink, Mr. Vincenz"/>
    <x v="1"/>
    <n v="26"/>
    <x v="2"/>
    <x v="0"/>
    <s v="315151"/>
    <x v="188"/>
    <m/>
    <x v="0"/>
    <m/>
    <m/>
    <m/>
    <n v="4"/>
    <n v="1"/>
    <n v="2"/>
    <x v="2"/>
    <s v="Train"/>
    <s v="Train"/>
    <x v="4"/>
    <s v="18-30"/>
    <x v="5"/>
    <x v="5"/>
  </r>
  <r>
    <x v="2"/>
    <x v="0"/>
    <s v="Kink-Heilmann, Miss. Luise Gretchen"/>
    <x v="0"/>
    <n v="4"/>
    <x v="0"/>
    <x v="1"/>
    <s v="315153"/>
    <x v="233"/>
    <m/>
    <x v="0"/>
    <s v="2"/>
    <m/>
    <m/>
    <n v="2"/>
    <n v="4"/>
    <n v="3"/>
    <x v="0"/>
    <s v="Test"/>
    <s v="Train"/>
    <x v="4"/>
    <s v="0-17"/>
    <x v="5"/>
    <x v="1"/>
  </r>
  <r>
    <x v="2"/>
    <x v="0"/>
    <s v="Kink-Heilmann, Mr. Anton"/>
    <x v="1"/>
    <n v="29"/>
    <x v="3"/>
    <x v="2"/>
    <s v="315153"/>
    <x v="233"/>
    <m/>
    <x v="0"/>
    <s v="2"/>
    <m/>
    <m/>
    <n v="5"/>
    <n v="2"/>
    <n v="1"/>
    <x v="1"/>
    <s v="Train"/>
    <s v="Train"/>
    <x v="4"/>
    <s v="18-30"/>
    <x v="5"/>
    <x v="1"/>
  </r>
  <r>
    <x v="2"/>
    <x v="0"/>
    <s v="Kink-Heilmann, Mrs. Anton (Luise Heilmann)"/>
    <x v="0"/>
    <n v="26"/>
    <x v="1"/>
    <x v="2"/>
    <s v="315153"/>
    <x v="233"/>
    <m/>
    <x v="0"/>
    <s v="2"/>
    <m/>
    <m/>
    <n v="3"/>
    <n v="4"/>
    <n v="2"/>
    <x v="0"/>
    <s v="Test"/>
    <s v="Train"/>
    <x v="4"/>
    <s v="18-30"/>
    <x v="5"/>
    <x v="1"/>
  </r>
  <r>
    <x v="2"/>
    <x v="1"/>
    <s v="Klasen, Miss. Gertrud Emilia"/>
    <x v="0"/>
    <n v="1"/>
    <x v="1"/>
    <x v="2"/>
    <s v="350405"/>
    <x v="234"/>
    <m/>
    <x v="0"/>
    <m/>
    <m/>
    <m/>
    <n v="4"/>
    <n v="5"/>
    <n v="2"/>
    <x v="2"/>
    <s v="Validate"/>
    <s v="Train"/>
    <x v="4"/>
    <s v="0-17"/>
    <x v="5"/>
    <x v="6"/>
  </r>
  <r>
    <x v="2"/>
    <x v="1"/>
    <s v="Klasen, Mr. Klas Albin"/>
    <x v="1"/>
    <n v="18"/>
    <x v="1"/>
    <x v="2"/>
    <s v="350404"/>
    <x v="164"/>
    <m/>
    <x v="0"/>
    <m/>
    <m/>
    <m/>
    <n v="5"/>
    <n v="4"/>
    <n v="3"/>
    <x v="1"/>
    <s v="Test"/>
    <s v="Train"/>
    <x v="4"/>
    <s v="18-30"/>
    <x v="5"/>
    <x v="5"/>
  </r>
  <r>
    <x v="2"/>
    <x v="1"/>
    <s v="Klasen, Mrs. (Hulda Kristina Eugenia Lofqvist)"/>
    <x v="0"/>
    <n v="36"/>
    <x v="0"/>
    <x v="1"/>
    <s v="350405"/>
    <x v="234"/>
    <m/>
    <x v="0"/>
    <m/>
    <m/>
    <m/>
    <n v="4"/>
    <n v="1"/>
    <n v="2"/>
    <x v="2"/>
    <s v="Train"/>
    <s v="Train"/>
    <x v="4"/>
    <s v="31-40"/>
    <x v="5"/>
    <x v="6"/>
  </r>
  <r>
    <x v="2"/>
    <x v="1"/>
    <s v="Kraeff, Mr. Theodor"/>
    <x v="1"/>
    <m/>
    <x v="0"/>
    <x v="0"/>
    <s v="349253"/>
    <x v="168"/>
    <m/>
    <x v="1"/>
    <m/>
    <m/>
    <m/>
    <n v="2"/>
    <n v="1"/>
    <n v="1"/>
    <x v="0"/>
    <s v="Train"/>
    <s v="Train"/>
    <x v="4"/>
    <s v="0-17"/>
    <x v="5"/>
    <x v="5"/>
  </r>
  <r>
    <x v="2"/>
    <x v="0"/>
    <s v="Krekorian, Mr. Neshan"/>
    <x v="1"/>
    <n v="25"/>
    <x v="0"/>
    <x v="0"/>
    <s v="2654"/>
    <x v="154"/>
    <s v="F E57"/>
    <x v="1"/>
    <s v="10"/>
    <m/>
    <m/>
    <n v="1"/>
    <n v="4"/>
    <n v="2"/>
    <x v="0"/>
    <s v="Test"/>
    <s v="Train"/>
    <x v="4"/>
    <s v="18-30"/>
    <x v="7"/>
    <x v="5"/>
  </r>
  <r>
    <x v="2"/>
    <x v="1"/>
    <s v="Lahoud, Mr. Sarkis"/>
    <x v="1"/>
    <m/>
    <x v="0"/>
    <x v="0"/>
    <s v="2624"/>
    <x v="171"/>
    <m/>
    <x v="1"/>
    <m/>
    <m/>
    <m/>
    <n v="1"/>
    <n v="4"/>
    <n v="4"/>
    <x v="0"/>
    <s v="Test"/>
    <s v="Test"/>
    <x v="4"/>
    <s v="0-17"/>
    <x v="5"/>
    <x v="5"/>
  </r>
  <r>
    <x v="2"/>
    <x v="1"/>
    <s v="Laitinen, Miss. Kristina Sofia"/>
    <x v="0"/>
    <n v="37"/>
    <x v="0"/>
    <x v="0"/>
    <s v="4135"/>
    <x v="235"/>
    <m/>
    <x v="0"/>
    <m/>
    <m/>
    <m/>
    <n v="4"/>
    <n v="4"/>
    <n v="4"/>
    <x v="2"/>
    <s v="Test"/>
    <s v="Test"/>
    <x v="4"/>
    <s v="31-40"/>
    <x v="5"/>
    <x v="5"/>
  </r>
  <r>
    <x v="2"/>
    <x v="1"/>
    <s v="Laleff, Mr. Kristo"/>
    <x v="1"/>
    <m/>
    <x v="0"/>
    <x v="0"/>
    <s v="349217"/>
    <x v="168"/>
    <m/>
    <x v="0"/>
    <m/>
    <m/>
    <m/>
    <n v="1"/>
    <n v="1"/>
    <n v="2"/>
    <x v="0"/>
    <s v="Train"/>
    <s v="Train"/>
    <x v="4"/>
    <s v="0-17"/>
    <x v="5"/>
    <x v="5"/>
  </r>
  <r>
    <x v="2"/>
    <x v="0"/>
    <s v="Lam, Mr. Ali"/>
    <x v="1"/>
    <m/>
    <x v="0"/>
    <x v="0"/>
    <s v="1601"/>
    <x v="178"/>
    <m/>
    <x v="0"/>
    <s v="C"/>
    <m/>
    <m/>
    <n v="5"/>
    <n v="2"/>
    <n v="1"/>
    <x v="1"/>
    <s v="Train"/>
    <s v="Train"/>
    <x v="4"/>
    <s v="0-17"/>
    <x v="5"/>
    <x v="2"/>
  </r>
  <r>
    <x v="2"/>
    <x v="1"/>
    <s v="Lam, Mr. Len"/>
    <x v="1"/>
    <m/>
    <x v="0"/>
    <x v="0"/>
    <s v="1601"/>
    <x v="178"/>
    <m/>
    <x v="0"/>
    <m/>
    <m/>
    <m/>
    <n v="3"/>
    <n v="1"/>
    <n v="4"/>
    <x v="0"/>
    <s v="Train"/>
    <s v="Test"/>
    <x v="4"/>
    <s v="0-17"/>
    <x v="5"/>
    <x v="2"/>
  </r>
  <r>
    <x v="2"/>
    <x v="0"/>
    <s v="Landergren, Miss. Aurora Adelia"/>
    <x v="0"/>
    <n v="22"/>
    <x v="0"/>
    <x v="0"/>
    <s v="C 7077"/>
    <x v="155"/>
    <m/>
    <x v="0"/>
    <s v="13"/>
    <m/>
    <m/>
    <n v="1"/>
    <n v="1"/>
    <n v="5"/>
    <x v="0"/>
    <s v="Train"/>
    <s v="Validate"/>
    <x v="4"/>
    <s v="18-30"/>
    <x v="5"/>
    <x v="5"/>
  </r>
  <r>
    <x v="2"/>
    <x v="1"/>
    <s v="Lane, Mr. Patrick"/>
    <x v="1"/>
    <m/>
    <x v="0"/>
    <x v="0"/>
    <s v="7935"/>
    <x v="179"/>
    <m/>
    <x v="3"/>
    <m/>
    <m/>
    <m/>
    <n v="4"/>
    <n v="2"/>
    <n v="1"/>
    <x v="2"/>
    <s v="Train"/>
    <s v="Train"/>
    <x v="4"/>
    <s v="0-17"/>
    <x v="5"/>
    <x v="5"/>
  </r>
  <r>
    <x v="2"/>
    <x v="0"/>
    <s v="Lang, Mr. Fang"/>
    <x v="1"/>
    <n v="26"/>
    <x v="0"/>
    <x v="0"/>
    <s v="1601"/>
    <x v="178"/>
    <m/>
    <x v="0"/>
    <s v="14"/>
    <m/>
    <m/>
    <n v="5"/>
    <n v="1"/>
    <n v="2"/>
    <x v="1"/>
    <s v="Train"/>
    <s v="Train"/>
    <x v="4"/>
    <s v="18-30"/>
    <x v="5"/>
    <x v="2"/>
  </r>
  <r>
    <x v="2"/>
    <x v="1"/>
    <s v="Larsson, Mr. August Viktor"/>
    <x v="1"/>
    <n v="29"/>
    <x v="0"/>
    <x v="0"/>
    <s v="7545"/>
    <x v="236"/>
    <m/>
    <x v="0"/>
    <m/>
    <m/>
    <m/>
    <n v="3"/>
    <n v="5"/>
    <n v="1"/>
    <x v="0"/>
    <s v="Validate"/>
    <s v="Train"/>
    <x v="4"/>
    <s v="18-30"/>
    <x v="5"/>
    <x v="5"/>
  </r>
  <r>
    <x v="2"/>
    <x v="1"/>
    <s v="Larsson, Mr. Bengt Edvin"/>
    <x v="1"/>
    <n v="29"/>
    <x v="0"/>
    <x v="0"/>
    <s v="347067"/>
    <x v="166"/>
    <m/>
    <x v="0"/>
    <m/>
    <m/>
    <m/>
    <n v="5"/>
    <n v="5"/>
    <n v="1"/>
    <x v="1"/>
    <s v="Validate"/>
    <s v="Train"/>
    <x v="4"/>
    <s v="18-30"/>
    <x v="5"/>
    <x v="5"/>
  </r>
  <r>
    <x v="2"/>
    <x v="1"/>
    <s v="Larsson-Rondberg, Mr. Edvard A"/>
    <x v="1"/>
    <n v="22"/>
    <x v="0"/>
    <x v="0"/>
    <s v="347065"/>
    <x v="166"/>
    <m/>
    <x v="0"/>
    <m/>
    <m/>
    <m/>
    <n v="4"/>
    <n v="2"/>
    <n v="3"/>
    <x v="2"/>
    <s v="Train"/>
    <s v="Train"/>
    <x v="4"/>
    <s v="18-30"/>
    <x v="5"/>
    <x v="5"/>
  </r>
  <r>
    <x v="2"/>
    <x v="0"/>
    <s v="Leeni, Mr. Fahim (&quot;Philip Zenni&quot;)"/>
    <x v="1"/>
    <n v="22"/>
    <x v="0"/>
    <x v="0"/>
    <s v="2620"/>
    <x v="171"/>
    <m/>
    <x v="1"/>
    <s v="6"/>
    <m/>
    <m/>
    <n v="5"/>
    <n v="3"/>
    <n v="4"/>
    <x v="1"/>
    <s v="Train"/>
    <s v="Test"/>
    <x v="4"/>
    <s v="18-30"/>
    <x v="5"/>
    <x v="5"/>
  </r>
  <r>
    <x v="2"/>
    <x v="1"/>
    <s v="Lefebre, Master. Henry Forbes"/>
    <x v="1"/>
    <m/>
    <x v="3"/>
    <x v="2"/>
    <s v="4133"/>
    <x v="237"/>
    <m/>
    <x v="0"/>
    <m/>
    <m/>
    <m/>
    <n v="1"/>
    <n v="3"/>
    <n v="5"/>
    <x v="0"/>
    <s v="Train"/>
    <s v="Validate"/>
    <x v="4"/>
    <s v="0-17"/>
    <x v="5"/>
    <x v="1"/>
  </r>
  <r>
    <x v="2"/>
    <x v="1"/>
    <s v="Lefebre, Miss. Ida"/>
    <x v="0"/>
    <m/>
    <x v="3"/>
    <x v="2"/>
    <s v="4133"/>
    <x v="237"/>
    <m/>
    <x v="0"/>
    <m/>
    <m/>
    <m/>
    <n v="3"/>
    <n v="5"/>
    <n v="4"/>
    <x v="0"/>
    <s v="Validate"/>
    <s v="Test"/>
    <x v="4"/>
    <s v="0-17"/>
    <x v="5"/>
    <x v="1"/>
  </r>
  <r>
    <x v="2"/>
    <x v="1"/>
    <s v="Lefebre, Miss. Jeannie"/>
    <x v="0"/>
    <m/>
    <x v="3"/>
    <x v="2"/>
    <s v="4133"/>
    <x v="237"/>
    <m/>
    <x v="0"/>
    <m/>
    <m/>
    <m/>
    <n v="4"/>
    <n v="2"/>
    <n v="4"/>
    <x v="2"/>
    <s v="Train"/>
    <s v="Test"/>
    <x v="4"/>
    <s v="0-17"/>
    <x v="5"/>
    <x v="1"/>
  </r>
  <r>
    <x v="2"/>
    <x v="1"/>
    <s v="Lefebre, Miss. Mathilde"/>
    <x v="0"/>
    <m/>
    <x v="3"/>
    <x v="2"/>
    <s v="4133"/>
    <x v="237"/>
    <m/>
    <x v="0"/>
    <m/>
    <m/>
    <m/>
    <n v="4"/>
    <n v="4"/>
    <n v="4"/>
    <x v="2"/>
    <s v="Test"/>
    <s v="Test"/>
    <x v="4"/>
    <s v="0-17"/>
    <x v="5"/>
    <x v="1"/>
  </r>
  <r>
    <x v="2"/>
    <x v="1"/>
    <s v="Lefebre, Mrs. Frank (Frances)"/>
    <x v="0"/>
    <m/>
    <x v="0"/>
    <x v="3"/>
    <s v="4133"/>
    <x v="237"/>
    <m/>
    <x v="0"/>
    <m/>
    <m/>
    <m/>
    <n v="4"/>
    <n v="4"/>
    <n v="3"/>
    <x v="2"/>
    <s v="Test"/>
    <s v="Train"/>
    <x v="4"/>
    <s v="0-17"/>
    <x v="5"/>
    <x v="1"/>
  </r>
  <r>
    <x v="2"/>
    <x v="1"/>
    <s v="Leinonen, Mr. Antti Gustaf"/>
    <x v="1"/>
    <n v="32"/>
    <x v="0"/>
    <x v="0"/>
    <s v="STON/O 2. 3101292"/>
    <x v="153"/>
    <m/>
    <x v="0"/>
    <m/>
    <m/>
    <m/>
    <n v="1"/>
    <n v="2"/>
    <n v="3"/>
    <x v="0"/>
    <s v="Train"/>
    <s v="Train"/>
    <x v="4"/>
    <s v="31-40"/>
    <x v="5"/>
    <x v="5"/>
  </r>
  <r>
    <x v="2"/>
    <x v="1"/>
    <s v="Lemberopolous, Mr. Peter L"/>
    <x v="1"/>
    <n v="34.5"/>
    <x v="0"/>
    <x v="0"/>
    <s v="2683"/>
    <x v="238"/>
    <m/>
    <x v="1"/>
    <m/>
    <n v="196"/>
    <m/>
    <n v="5"/>
    <n v="2"/>
    <n v="4"/>
    <x v="1"/>
    <s v="Train"/>
    <s v="Test"/>
    <x v="4"/>
    <s v="31-40"/>
    <x v="5"/>
    <x v="5"/>
  </r>
  <r>
    <x v="2"/>
    <x v="1"/>
    <s v="Lennon, Miss. Mary"/>
    <x v="0"/>
    <m/>
    <x v="1"/>
    <x v="0"/>
    <s v="370371"/>
    <x v="181"/>
    <m/>
    <x v="3"/>
    <m/>
    <m/>
    <m/>
    <n v="5"/>
    <n v="4"/>
    <n v="1"/>
    <x v="1"/>
    <s v="Test"/>
    <s v="Train"/>
    <x v="4"/>
    <s v="0-17"/>
    <x v="5"/>
    <x v="6"/>
  </r>
  <r>
    <x v="2"/>
    <x v="1"/>
    <s v="Lennon, Mr. Denis"/>
    <x v="1"/>
    <m/>
    <x v="1"/>
    <x v="0"/>
    <s v="370371"/>
    <x v="181"/>
    <m/>
    <x v="3"/>
    <m/>
    <m/>
    <m/>
    <n v="3"/>
    <n v="4"/>
    <n v="3"/>
    <x v="0"/>
    <s v="Test"/>
    <s v="Train"/>
    <x v="4"/>
    <s v="0-17"/>
    <x v="5"/>
    <x v="6"/>
  </r>
  <r>
    <x v="2"/>
    <x v="1"/>
    <s v="Leonard, Mr. Lionel"/>
    <x v="1"/>
    <n v="36"/>
    <x v="0"/>
    <x v="0"/>
    <s v="LINE"/>
    <x v="4"/>
    <m/>
    <x v="0"/>
    <m/>
    <m/>
    <m/>
    <n v="2"/>
    <n v="3"/>
    <n v="3"/>
    <x v="0"/>
    <s v="Train"/>
    <s v="Train"/>
    <x v="4"/>
    <s v="31-40"/>
    <x v="5"/>
    <x v="3"/>
  </r>
  <r>
    <x v="2"/>
    <x v="1"/>
    <s v="Lester, Mr. James"/>
    <x v="1"/>
    <n v="39"/>
    <x v="0"/>
    <x v="0"/>
    <s v="A/4 48871"/>
    <x v="198"/>
    <m/>
    <x v="0"/>
    <m/>
    <m/>
    <m/>
    <n v="5"/>
    <n v="1"/>
    <n v="3"/>
    <x v="1"/>
    <s v="Train"/>
    <s v="Train"/>
    <x v="4"/>
    <s v="31-40"/>
    <x v="5"/>
    <x v="1"/>
  </r>
  <r>
    <x v="2"/>
    <x v="1"/>
    <s v="Lievens, Mr. Rene Aime"/>
    <x v="1"/>
    <n v="24"/>
    <x v="0"/>
    <x v="0"/>
    <s v="345781"/>
    <x v="200"/>
    <m/>
    <x v="0"/>
    <m/>
    <m/>
    <m/>
    <n v="4"/>
    <n v="5"/>
    <n v="4"/>
    <x v="2"/>
    <s v="Validate"/>
    <s v="Test"/>
    <x v="4"/>
    <s v="18-30"/>
    <x v="5"/>
    <x v="5"/>
  </r>
  <r>
    <x v="2"/>
    <x v="1"/>
    <s v="Lindahl, Miss. Agda Thorilda Viktoria"/>
    <x v="0"/>
    <n v="25"/>
    <x v="0"/>
    <x v="0"/>
    <s v="347071"/>
    <x v="166"/>
    <m/>
    <x v="0"/>
    <m/>
    <m/>
    <m/>
    <n v="5"/>
    <n v="4"/>
    <n v="1"/>
    <x v="1"/>
    <s v="Test"/>
    <s v="Train"/>
    <x v="4"/>
    <s v="18-30"/>
    <x v="5"/>
    <x v="5"/>
  </r>
  <r>
    <x v="2"/>
    <x v="1"/>
    <s v="Lindblom, Miss. Augusta Charlotta"/>
    <x v="0"/>
    <n v="45"/>
    <x v="0"/>
    <x v="0"/>
    <s v="347073"/>
    <x v="179"/>
    <m/>
    <x v="0"/>
    <m/>
    <m/>
    <m/>
    <n v="3"/>
    <n v="2"/>
    <n v="1"/>
    <x v="0"/>
    <s v="Train"/>
    <s v="Train"/>
    <x v="4"/>
    <s v="41-50"/>
    <x v="5"/>
    <x v="5"/>
  </r>
  <r>
    <x v="2"/>
    <x v="1"/>
    <s v="Lindell, Mr. Edvard Bengtsson"/>
    <x v="1"/>
    <n v="36"/>
    <x v="1"/>
    <x v="0"/>
    <s v="349910"/>
    <x v="239"/>
    <m/>
    <x v="0"/>
    <s v="A"/>
    <m/>
    <m/>
    <n v="4"/>
    <n v="4"/>
    <n v="4"/>
    <x v="2"/>
    <s v="Test"/>
    <s v="Test"/>
    <x v="4"/>
    <s v="31-40"/>
    <x v="5"/>
    <x v="6"/>
  </r>
  <r>
    <x v="2"/>
    <x v="1"/>
    <s v="Lindell, Mrs. Edvard Bengtsson (Elin Gerda Persson)"/>
    <x v="0"/>
    <n v="30"/>
    <x v="1"/>
    <x v="0"/>
    <s v="349910"/>
    <x v="239"/>
    <m/>
    <x v="0"/>
    <s v="A"/>
    <m/>
    <m/>
    <n v="1"/>
    <n v="1"/>
    <n v="5"/>
    <x v="0"/>
    <s v="Train"/>
    <s v="Validate"/>
    <x v="4"/>
    <s v="18-30"/>
    <x v="5"/>
    <x v="6"/>
  </r>
  <r>
    <x v="2"/>
    <x v="0"/>
    <s v="Lindqvist, Mr. Eino William"/>
    <x v="1"/>
    <n v="20"/>
    <x v="1"/>
    <x v="0"/>
    <s v="STON/O 2. 3101285"/>
    <x v="153"/>
    <m/>
    <x v="0"/>
    <s v="15"/>
    <m/>
    <m/>
    <n v="5"/>
    <n v="4"/>
    <n v="5"/>
    <x v="1"/>
    <s v="Test"/>
    <s v="Validate"/>
    <x v="4"/>
    <s v="18-30"/>
    <x v="5"/>
    <x v="5"/>
  </r>
  <r>
    <x v="2"/>
    <x v="1"/>
    <s v="Linehan, Mr. Michael"/>
    <x v="1"/>
    <m/>
    <x v="0"/>
    <x v="0"/>
    <s v="330971"/>
    <x v="176"/>
    <m/>
    <x v="3"/>
    <m/>
    <m/>
    <m/>
    <n v="3"/>
    <n v="3"/>
    <n v="4"/>
    <x v="0"/>
    <s v="Train"/>
    <s v="Test"/>
    <x v="4"/>
    <s v="0-17"/>
    <x v="5"/>
    <x v="5"/>
  </r>
  <r>
    <x v="2"/>
    <x v="1"/>
    <s v="Ling, Mr. Lee"/>
    <x v="1"/>
    <n v="28"/>
    <x v="0"/>
    <x v="0"/>
    <s v="1601"/>
    <x v="178"/>
    <m/>
    <x v="0"/>
    <m/>
    <m/>
    <m/>
    <n v="1"/>
    <n v="5"/>
    <n v="4"/>
    <x v="0"/>
    <s v="Validate"/>
    <s v="Test"/>
    <x v="4"/>
    <s v="18-30"/>
    <x v="5"/>
    <x v="2"/>
  </r>
  <r>
    <x v="2"/>
    <x v="1"/>
    <s v="Lithman, Mr. Simon"/>
    <x v="1"/>
    <m/>
    <x v="0"/>
    <x v="0"/>
    <s v="S.O./P.P. 251"/>
    <x v="150"/>
    <m/>
    <x v="0"/>
    <m/>
    <m/>
    <m/>
    <n v="5"/>
    <n v="2"/>
    <n v="5"/>
    <x v="1"/>
    <s v="Train"/>
    <s v="Validate"/>
    <x v="4"/>
    <s v="0-17"/>
    <x v="5"/>
    <x v="5"/>
  </r>
  <r>
    <x v="2"/>
    <x v="1"/>
    <s v="Lobb, Mr. William Arthur"/>
    <x v="1"/>
    <n v="30"/>
    <x v="1"/>
    <x v="0"/>
    <s v="A/5. 3336"/>
    <x v="182"/>
    <m/>
    <x v="0"/>
    <m/>
    <m/>
    <m/>
    <n v="2"/>
    <n v="2"/>
    <n v="3"/>
    <x v="0"/>
    <s v="Train"/>
    <s v="Train"/>
    <x v="4"/>
    <s v="18-30"/>
    <x v="5"/>
    <x v="6"/>
  </r>
  <r>
    <x v="2"/>
    <x v="1"/>
    <s v="Lobb, Mrs. William Arthur (Cordelia K Stanlick)"/>
    <x v="0"/>
    <n v="26"/>
    <x v="1"/>
    <x v="0"/>
    <s v="A/5. 3336"/>
    <x v="182"/>
    <m/>
    <x v="0"/>
    <m/>
    <m/>
    <m/>
    <n v="1"/>
    <n v="1"/>
    <n v="4"/>
    <x v="0"/>
    <s v="Train"/>
    <s v="Test"/>
    <x v="4"/>
    <s v="18-30"/>
    <x v="5"/>
    <x v="6"/>
  </r>
  <r>
    <x v="2"/>
    <x v="1"/>
    <s v="Lockyer, Mr. Edward"/>
    <x v="1"/>
    <m/>
    <x v="0"/>
    <x v="0"/>
    <s v="1222"/>
    <x v="176"/>
    <m/>
    <x v="0"/>
    <m/>
    <n v="153"/>
    <m/>
    <n v="4"/>
    <n v="4"/>
    <n v="1"/>
    <x v="2"/>
    <s v="Test"/>
    <s v="Train"/>
    <x v="4"/>
    <s v="0-17"/>
    <x v="5"/>
    <x v="5"/>
  </r>
  <r>
    <x v="2"/>
    <x v="1"/>
    <s v="Lovell, Mr. John Hall (&quot;Henry&quot;)"/>
    <x v="1"/>
    <n v="20.5"/>
    <x v="0"/>
    <x v="0"/>
    <s v="A/5 21173"/>
    <x v="155"/>
    <m/>
    <x v="0"/>
    <m/>
    <m/>
    <m/>
    <n v="2"/>
    <n v="5"/>
    <n v="5"/>
    <x v="0"/>
    <s v="Validate"/>
    <s v="Validate"/>
    <x v="4"/>
    <s v="18-30"/>
    <x v="5"/>
    <x v="5"/>
  </r>
  <r>
    <x v="2"/>
    <x v="0"/>
    <s v="Lulic, Mr. Nikola"/>
    <x v="1"/>
    <n v="27"/>
    <x v="0"/>
    <x v="0"/>
    <s v="315098"/>
    <x v="188"/>
    <m/>
    <x v="0"/>
    <s v="15"/>
    <m/>
    <m/>
    <n v="5"/>
    <n v="1"/>
    <n v="1"/>
    <x v="1"/>
    <s v="Train"/>
    <s v="Train"/>
    <x v="4"/>
    <s v="18-30"/>
    <x v="5"/>
    <x v="5"/>
  </r>
  <r>
    <x v="2"/>
    <x v="1"/>
    <s v="Lundahl, Mr. Johan Svensson"/>
    <x v="1"/>
    <n v="51"/>
    <x v="0"/>
    <x v="0"/>
    <s v="347743"/>
    <x v="220"/>
    <m/>
    <x v="0"/>
    <m/>
    <m/>
    <m/>
    <n v="5"/>
    <n v="3"/>
    <n v="2"/>
    <x v="1"/>
    <s v="Train"/>
    <s v="Train"/>
    <x v="4"/>
    <s v="51-60"/>
    <x v="5"/>
    <x v="5"/>
  </r>
  <r>
    <x v="2"/>
    <x v="0"/>
    <s v="Lundin, Miss. Olga Elida"/>
    <x v="0"/>
    <n v="23"/>
    <x v="0"/>
    <x v="0"/>
    <s v="347469"/>
    <x v="164"/>
    <m/>
    <x v="0"/>
    <s v="10"/>
    <m/>
    <m/>
    <n v="5"/>
    <n v="2"/>
    <n v="1"/>
    <x v="1"/>
    <s v="Train"/>
    <s v="Train"/>
    <x v="4"/>
    <s v="18-30"/>
    <x v="5"/>
    <x v="5"/>
  </r>
  <r>
    <x v="2"/>
    <x v="0"/>
    <s v="Lundstrom, Mr. Thure Edvin"/>
    <x v="1"/>
    <n v="32"/>
    <x v="0"/>
    <x v="0"/>
    <s v="350403"/>
    <x v="240"/>
    <m/>
    <x v="0"/>
    <s v="15"/>
    <m/>
    <m/>
    <n v="4"/>
    <n v="1"/>
    <n v="2"/>
    <x v="2"/>
    <s v="Train"/>
    <s v="Train"/>
    <x v="4"/>
    <s v="31-40"/>
    <x v="5"/>
    <x v="5"/>
  </r>
  <r>
    <x v="2"/>
    <x v="1"/>
    <s v="Lyntakoff, Mr. Stanko"/>
    <x v="1"/>
    <m/>
    <x v="0"/>
    <x v="0"/>
    <s v="349235"/>
    <x v="168"/>
    <m/>
    <x v="0"/>
    <m/>
    <m/>
    <m/>
    <n v="4"/>
    <n v="5"/>
    <n v="1"/>
    <x v="2"/>
    <s v="Validate"/>
    <s v="Train"/>
    <x v="4"/>
    <s v="0-17"/>
    <x v="5"/>
    <x v="5"/>
  </r>
  <r>
    <x v="2"/>
    <x v="1"/>
    <s v="MacKay, Mr. George William"/>
    <x v="1"/>
    <m/>
    <x v="0"/>
    <x v="0"/>
    <s v="C.A. 42795"/>
    <x v="150"/>
    <m/>
    <x v="0"/>
    <m/>
    <m/>
    <m/>
    <n v="3"/>
    <n v="1"/>
    <n v="4"/>
    <x v="0"/>
    <s v="Train"/>
    <s v="Test"/>
    <x v="4"/>
    <s v="0-17"/>
    <x v="5"/>
    <x v="5"/>
  </r>
  <r>
    <x v="2"/>
    <x v="0"/>
    <s v="Madigan, Miss. Margaret &quot;Maggie&quot;"/>
    <x v="0"/>
    <m/>
    <x v="0"/>
    <x v="0"/>
    <s v="370370"/>
    <x v="179"/>
    <m/>
    <x v="3"/>
    <s v="15"/>
    <m/>
    <m/>
    <n v="2"/>
    <n v="3"/>
    <n v="1"/>
    <x v="0"/>
    <s v="Train"/>
    <s v="Train"/>
    <x v="4"/>
    <s v="0-17"/>
    <x v="5"/>
    <x v="5"/>
  </r>
  <r>
    <x v="2"/>
    <x v="0"/>
    <s v="Madsen, Mr. Fridtjof Arne"/>
    <x v="1"/>
    <n v="24"/>
    <x v="0"/>
    <x v="0"/>
    <s v="C 17369"/>
    <x v="241"/>
    <m/>
    <x v="0"/>
    <s v="13"/>
    <m/>
    <m/>
    <n v="5"/>
    <n v="4"/>
    <n v="5"/>
    <x v="1"/>
    <s v="Test"/>
    <s v="Validate"/>
    <x v="4"/>
    <s v="18-30"/>
    <x v="5"/>
    <x v="5"/>
  </r>
  <r>
    <x v="2"/>
    <x v="1"/>
    <s v="Maenpaa, Mr. Matti Alexanteri"/>
    <x v="1"/>
    <n v="22"/>
    <x v="0"/>
    <x v="0"/>
    <s v="STON/O 2. 3101275"/>
    <x v="227"/>
    <m/>
    <x v="0"/>
    <m/>
    <m/>
    <m/>
    <n v="4"/>
    <n v="5"/>
    <n v="3"/>
    <x v="2"/>
    <s v="Validate"/>
    <s v="Train"/>
    <x v="4"/>
    <s v="18-30"/>
    <x v="5"/>
    <x v="5"/>
  </r>
  <r>
    <x v="2"/>
    <x v="1"/>
    <s v="Mahon, Miss. Bridget Delia"/>
    <x v="0"/>
    <m/>
    <x v="0"/>
    <x v="0"/>
    <s v="330924"/>
    <x v="176"/>
    <m/>
    <x v="3"/>
    <m/>
    <m/>
    <m/>
    <n v="3"/>
    <n v="4"/>
    <n v="5"/>
    <x v="0"/>
    <s v="Test"/>
    <s v="Validate"/>
    <x v="4"/>
    <s v="0-17"/>
    <x v="5"/>
    <x v="5"/>
  </r>
  <r>
    <x v="2"/>
    <x v="1"/>
    <s v="Mahon, Mr. John"/>
    <x v="1"/>
    <m/>
    <x v="0"/>
    <x v="0"/>
    <s v="AQ/4 3130"/>
    <x v="179"/>
    <m/>
    <x v="3"/>
    <m/>
    <m/>
    <m/>
    <n v="4"/>
    <n v="3"/>
    <n v="3"/>
    <x v="2"/>
    <s v="Train"/>
    <s v="Train"/>
    <x v="4"/>
    <s v="0-17"/>
    <x v="5"/>
    <x v="5"/>
  </r>
  <r>
    <x v="2"/>
    <x v="1"/>
    <s v="Maisner, Mr. Simon"/>
    <x v="1"/>
    <m/>
    <x v="0"/>
    <x v="0"/>
    <s v="A/S 2816"/>
    <x v="156"/>
    <m/>
    <x v="0"/>
    <m/>
    <m/>
    <m/>
    <n v="5"/>
    <n v="4"/>
    <n v="5"/>
    <x v="1"/>
    <s v="Test"/>
    <s v="Validate"/>
    <x v="4"/>
    <s v="0-17"/>
    <x v="5"/>
    <x v="5"/>
  </r>
  <r>
    <x v="2"/>
    <x v="1"/>
    <s v="Makinen, Mr. Kalle Edvard"/>
    <x v="1"/>
    <n v="29"/>
    <x v="0"/>
    <x v="0"/>
    <s v="STON/O 2. 3101268"/>
    <x v="153"/>
    <m/>
    <x v="0"/>
    <m/>
    <m/>
    <m/>
    <n v="5"/>
    <n v="2"/>
    <n v="3"/>
    <x v="1"/>
    <s v="Train"/>
    <s v="Train"/>
    <x v="4"/>
    <s v="18-30"/>
    <x v="5"/>
    <x v="5"/>
  </r>
  <r>
    <x v="2"/>
    <x v="0"/>
    <s v="Mamee, Mr. Hanna"/>
    <x v="1"/>
    <m/>
    <x v="0"/>
    <x v="0"/>
    <s v="2677"/>
    <x v="154"/>
    <m/>
    <x v="1"/>
    <s v="15"/>
    <m/>
    <m/>
    <n v="3"/>
    <n v="1"/>
    <n v="2"/>
    <x v="0"/>
    <s v="Train"/>
    <s v="Train"/>
    <x v="4"/>
    <s v="0-17"/>
    <x v="5"/>
    <x v="5"/>
  </r>
  <r>
    <x v="2"/>
    <x v="1"/>
    <s v="Mangan, Miss. Mary"/>
    <x v="0"/>
    <n v="30.5"/>
    <x v="0"/>
    <x v="0"/>
    <s v="364850"/>
    <x v="179"/>
    <m/>
    <x v="3"/>
    <m/>
    <n v="61"/>
    <m/>
    <n v="5"/>
    <n v="5"/>
    <n v="2"/>
    <x v="1"/>
    <s v="Validate"/>
    <s v="Train"/>
    <x v="4"/>
    <s v="31-40"/>
    <x v="5"/>
    <x v="5"/>
  </r>
  <r>
    <x v="2"/>
    <x v="0"/>
    <s v="Mannion, Miss. Margareth"/>
    <x v="0"/>
    <m/>
    <x v="0"/>
    <x v="0"/>
    <s v="36866"/>
    <x v="232"/>
    <m/>
    <x v="3"/>
    <s v="16"/>
    <m/>
    <m/>
    <n v="4"/>
    <n v="2"/>
    <n v="5"/>
    <x v="2"/>
    <s v="Train"/>
    <s v="Validate"/>
    <x v="4"/>
    <s v="0-17"/>
    <x v="5"/>
    <x v="5"/>
  </r>
  <r>
    <x v="2"/>
    <x v="1"/>
    <s v="Mardirosian, Mr. Sarkis"/>
    <x v="1"/>
    <m/>
    <x v="0"/>
    <x v="0"/>
    <s v="2655"/>
    <x v="154"/>
    <s v="F E46"/>
    <x v="1"/>
    <m/>
    <m/>
    <m/>
    <n v="5"/>
    <n v="2"/>
    <n v="3"/>
    <x v="1"/>
    <s v="Train"/>
    <s v="Train"/>
    <x v="4"/>
    <s v="0-17"/>
    <x v="7"/>
    <x v="5"/>
  </r>
  <r>
    <x v="2"/>
    <x v="1"/>
    <s v="Markoff, Mr. Marin"/>
    <x v="1"/>
    <n v="35"/>
    <x v="0"/>
    <x v="0"/>
    <s v="349213"/>
    <x v="168"/>
    <m/>
    <x v="1"/>
    <m/>
    <m/>
    <m/>
    <n v="2"/>
    <n v="2"/>
    <n v="2"/>
    <x v="0"/>
    <s v="Train"/>
    <s v="Train"/>
    <x v="4"/>
    <s v="31-40"/>
    <x v="5"/>
    <x v="5"/>
  </r>
  <r>
    <x v="2"/>
    <x v="1"/>
    <s v="Markun, Mr. Johann"/>
    <x v="1"/>
    <n v="33"/>
    <x v="0"/>
    <x v="0"/>
    <s v="349257"/>
    <x v="168"/>
    <m/>
    <x v="0"/>
    <m/>
    <m/>
    <m/>
    <n v="5"/>
    <n v="2"/>
    <n v="5"/>
    <x v="1"/>
    <s v="Train"/>
    <s v="Validate"/>
    <x v="4"/>
    <s v="31-40"/>
    <x v="5"/>
    <x v="5"/>
  </r>
  <r>
    <x v="2"/>
    <x v="0"/>
    <s v="Masselmani, Mrs. Fatima"/>
    <x v="0"/>
    <m/>
    <x v="0"/>
    <x v="0"/>
    <s v="2649"/>
    <x v="171"/>
    <m/>
    <x v="1"/>
    <s v="C"/>
    <m/>
    <m/>
    <n v="1"/>
    <n v="3"/>
    <n v="2"/>
    <x v="0"/>
    <s v="Train"/>
    <s v="Train"/>
    <x v="4"/>
    <s v="0-17"/>
    <x v="5"/>
    <x v="5"/>
  </r>
  <r>
    <x v="2"/>
    <x v="1"/>
    <s v="Matinoff, Mr. Nicola"/>
    <x v="1"/>
    <m/>
    <x v="0"/>
    <x v="0"/>
    <s v="349255"/>
    <x v="168"/>
    <m/>
    <x v="1"/>
    <m/>
    <m/>
    <m/>
    <n v="5"/>
    <n v="5"/>
    <n v="3"/>
    <x v="1"/>
    <s v="Validate"/>
    <s v="Train"/>
    <x v="4"/>
    <s v="0-17"/>
    <x v="5"/>
    <x v="5"/>
  </r>
  <r>
    <x v="2"/>
    <x v="0"/>
    <s v="McCarthy, Miss. Catherine &quot;Katie&quot;"/>
    <x v="0"/>
    <m/>
    <x v="0"/>
    <x v="0"/>
    <s v="383123"/>
    <x v="179"/>
    <m/>
    <x v="3"/>
    <s v="15 16"/>
    <m/>
    <m/>
    <n v="5"/>
    <n v="4"/>
    <n v="2"/>
    <x v="1"/>
    <s v="Test"/>
    <s v="Train"/>
    <x v="4"/>
    <s v="0-17"/>
    <x v="5"/>
    <x v="5"/>
  </r>
  <r>
    <x v="2"/>
    <x v="0"/>
    <s v="McCormack, Mr. Thomas Joseph"/>
    <x v="1"/>
    <m/>
    <x v="0"/>
    <x v="0"/>
    <s v="367228"/>
    <x v="179"/>
    <m/>
    <x v="3"/>
    <m/>
    <m/>
    <m/>
    <n v="5"/>
    <n v="4"/>
    <n v="5"/>
    <x v="1"/>
    <s v="Test"/>
    <s v="Validate"/>
    <x v="4"/>
    <s v="0-17"/>
    <x v="5"/>
    <x v="5"/>
  </r>
  <r>
    <x v="2"/>
    <x v="0"/>
    <s v="McCoy, Miss. Agnes"/>
    <x v="0"/>
    <m/>
    <x v="2"/>
    <x v="0"/>
    <s v="367226"/>
    <x v="242"/>
    <m/>
    <x v="3"/>
    <s v="16"/>
    <m/>
    <m/>
    <n v="2"/>
    <n v="5"/>
    <n v="2"/>
    <x v="0"/>
    <s v="Validate"/>
    <s v="Train"/>
    <x v="4"/>
    <s v="0-17"/>
    <x v="5"/>
    <x v="1"/>
  </r>
  <r>
    <x v="2"/>
    <x v="0"/>
    <s v="McCoy, Miss. Alicia"/>
    <x v="0"/>
    <m/>
    <x v="2"/>
    <x v="0"/>
    <s v="367226"/>
    <x v="242"/>
    <m/>
    <x v="3"/>
    <s v="16"/>
    <m/>
    <m/>
    <n v="1"/>
    <n v="3"/>
    <n v="1"/>
    <x v="0"/>
    <s v="Train"/>
    <s v="Train"/>
    <x v="4"/>
    <s v="0-17"/>
    <x v="5"/>
    <x v="1"/>
  </r>
  <r>
    <x v="2"/>
    <x v="0"/>
    <s v="McCoy, Mr. Bernard"/>
    <x v="1"/>
    <m/>
    <x v="2"/>
    <x v="0"/>
    <s v="367226"/>
    <x v="242"/>
    <m/>
    <x v="3"/>
    <s v="16"/>
    <m/>
    <m/>
    <n v="5"/>
    <n v="5"/>
    <n v="2"/>
    <x v="1"/>
    <s v="Validate"/>
    <s v="Train"/>
    <x v="4"/>
    <s v="0-17"/>
    <x v="5"/>
    <x v="1"/>
  </r>
  <r>
    <x v="2"/>
    <x v="0"/>
    <s v="McDermott, Miss. Brigdet Delia"/>
    <x v="0"/>
    <m/>
    <x v="0"/>
    <x v="0"/>
    <s v="330932"/>
    <x v="243"/>
    <m/>
    <x v="3"/>
    <s v="13"/>
    <m/>
    <m/>
    <n v="1"/>
    <n v="2"/>
    <n v="2"/>
    <x v="0"/>
    <s v="Train"/>
    <s v="Train"/>
    <x v="4"/>
    <s v="0-17"/>
    <x v="5"/>
    <x v="5"/>
  </r>
  <r>
    <x v="2"/>
    <x v="1"/>
    <s v="McEvoy, Mr. Michael"/>
    <x v="1"/>
    <m/>
    <x v="0"/>
    <x v="0"/>
    <s v="36568"/>
    <x v="181"/>
    <m/>
    <x v="3"/>
    <m/>
    <m/>
    <m/>
    <n v="1"/>
    <n v="5"/>
    <n v="4"/>
    <x v="0"/>
    <s v="Validate"/>
    <s v="Test"/>
    <x v="4"/>
    <s v="0-17"/>
    <x v="5"/>
    <x v="6"/>
  </r>
  <r>
    <x v="2"/>
    <x v="0"/>
    <s v="McGovern, Miss. Mary"/>
    <x v="0"/>
    <m/>
    <x v="0"/>
    <x v="0"/>
    <s v="330931"/>
    <x v="176"/>
    <m/>
    <x v="3"/>
    <s v="13"/>
    <m/>
    <m/>
    <n v="4"/>
    <n v="2"/>
    <n v="4"/>
    <x v="2"/>
    <s v="Train"/>
    <s v="Test"/>
    <x v="4"/>
    <s v="0-17"/>
    <x v="5"/>
    <x v="5"/>
  </r>
  <r>
    <x v="2"/>
    <x v="0"/>
    <s v="McGowan, Miss. Anna &quot;Annie&quot;"/>
    <x v="0"/>
    <n v="15"/>
    <x v="0"/>
    <x v="0"/>
    <s v="330923"/>
    <x v="244"/>
    <m/>
    <x v="3"/>
    <m/>
    <m/>
    <m/>
    <n v="4"/>
    <n v="4"/>
    <n v="5"/>
    <x v="2"/>
    <s v="Test"/>
    <s v="Validate"/>
    <x v="4"/>
    <s v="0-17"/>
    <x v="5"/>
    <x v="5"/>
  </r>
  <r>
    <x v="2"/>
    <x v="1"/>
    <s v="McGowan, Miss. Katherine"/>
    <x v="0"/>
    <n v="35"/>
    <x v="0"/>
    <x v="0"/>
    <s v="9232"/>
    <x v="179"/>
    <m/>
    <x v="3"/>
    <m/>
    <m/>
    <m/>
    <n v="5"/>
    <n v="5"/>
    <n v="1"/>
    <x v="1"/>
    <s v="Validate"/>
    <s v="Train"/>
    <x v="4"/>
    <s v="31-40"/>
    <x v="5"/>
    <x v="5"/>
  </r>
  <r>
    <x v="2"/>
    <x v="1"/>
    <s v="McMahon, Mr. Martin"/>
    <x v="1"/>
    <m/>
    <x v="0"/>
    <x v="0"/>
    <s v="370372"/>
    <x v="179"/>
    <m/>
    <x v="3"/>
    <m/>
    <m/>
    <m/>
    <n v="5"/>
    <n v="5"/>
    <n v="2"/>
    <x v="1"/>
    <s v="Validate"/>
    <s v="Train"/>
    <x v="4"/>
    <s v="0-17"/>
    <x v="5"/>
    <x v="5"/>
  </r>
  <r>
    <x v="2"/>
    <x v="1"/>
    <s v="McNamee, Mr. Neal"/>
    <x v="1"/>
    <n v="24"/>
    <x v="1"/>
    <x v="0"/>
    <s v="376566"/>
    <x v="182"/>
    <m/>
    <x v="0"/>
    <m/>
    <m/>
    <m/>
    <n v="1"/>
    <n v="4"/>
    <n v="4"/>
    <x v="0"/>
    <s v="Test"/>
    <s v="Test"/>
    <x v="4"/>
    <s v="18-30"/>
    <x v="5"/>
    <x v="6"/>
  </r>
  <r>
    <x v="2"/>
    <x v="1"/>
    <s v="McNamee, Mrs. Neal (Eileen O'Leary)"/>
    <x v="0"/>
    <n v="19"/>
    <x v="1"/>
    <x v="0"/>
    <s v="376566"/>
    <x v="182"/>
    <m/>
    <x v="0"/>
    <m/>
    <n v="53"/>
    <m/>
    <n v="2"/>
    <n v="3"/>
    <n v="2"/>
    <x v="0"/>
    <s v="Train"/>
    <s v="Train"/>
    <x v="4"/>
    <s v="18-30"/>
    <x v="5"/>
    <x v="6"/>
  </r>
  <r>
    <x v="2"/>
    <x v="1"/>
    <s v="McNeill, Miss. Bridget"/>
    <x v="0"/>
    <m/>
    <x v="0"/>
    <x v="0"/>
    <s v="370368"/>
    <x v="179"/>
    <m/>
    <x v="3"/>
    <m/>
    <m/>
    <m/>
    <n v="2"/>
    <n v="2"/>
    <n v="4"/>
    <x v="0"/>
    <s v="Train"/>
    <s v="Test"/>
    <x v="4"/>
    <s v="0-17"/>
    <x v="5"/>
    <x v="5"/>
  </r>
  <r>
    <x v="2"/>
    <x v="1"/>
    <s v="Meanwell, Miss. (Marion Ogden)"/>
    <x v="0"/>
    <m/>
    <x v="0"/>
    <x v="0"/>
    <s v="SOTON/O.Q. 392087"/>
    <x v="156"/>
    <m/>
    <x v="0"/>
    <m/>
    <m/>
    <m/>
    <n v="2"/>
    <n v="4"/>
    <n v="4"/>
    <x v="0"/>
    <s v="Test"/>
    <s v="Test"/>
    <x v="4"/>
    <s v="0-17"/>
    <x v="5"/>
    <x v="5"/>
  </r>
  <r>
    <x v="2"/>
    <x v="1"/>
    <s v="Meek, Mrs. Thomas (Annie Louise Rowley)"/>
    <x v="0"/>
    <m/>
    <x v="0"/>
    <x v="0"/>
    <s v="343095"/>
    <x v="156"/>
    <m/>
    <x v="0"/>
    <m/>
    <m/>
    <m/>
    <n v="2"/>
    <n v="5"/>
    <n v="5"/>
    <x v="0"/>
    <s v="Validate"/>
    <s v="Validate"/>
    <x v="4"/>
    <s v="0-17"/>
    <x v="5"/>
    <x v="5"/>
  </r>
  <r>
    <x v="2"/>
    <x v="1"/>
    <s v="Meo, Mr. Alfonzo"/>
    <x v="1"/>
    <n v="55.5"/>
    <x v="0"/>
    <x v="0"/>
    <s v="A.5. 11206"/>
    <x v="156"/>
    <m/>
    <x v="0"/>
    <m/>
    <n v="201"/>
    <m/>
    <n v="1"/>
    <n v="4"/>
    <n v="1"/>
    <x v="0"/>
    <s v="Test"/>
    <s v="Train"/>
    <x v="4"/>
    <s v="51-60"/>
    <x v="5"/>
    <x v="5"/>
  </r>
  <r>
    <x v="2"/>
    <x v="1"/>
    <s v="Mernagh, Mr. Robert"/>
    <x v="1"/>
    <m/>
    <x v="0"/>
    <x v="0"/>
    <s v="368703"/>
    <x v="179"/>
    <m/>
    <x v="3"/>
    <m/>
    <m/>
    <m/>
    <n v="1"/>
    <n v="3"/>
    <n v="2"/>
    <x v="0"/>
    <s v="Train"/>
    <s v="Train"/>
    <x v="4"/>
    <s v="0-17"/>
    <x v="5"/>
    <x v="5"/>
  </r>
  <r>
    <x v="2"/>
    <x v="0"/>
    <s v="Midtsjo, Mr. Karl Albert"/>
    <x v="1"/>
    <n v="21"/>
    <x v="0"/>
    <x v="0"/>
    <s v="345501"/>
    <x v="166"/>
    <m/>
    <x v="0"/>
    <s v="15"/>
    <m/>
    <m/>
    <n v="1"/>
    <n v="5"/>
    <n v="2"/>
    <x v="0"/>
    <s v="Validate"/>
    <s v="Train"/>
    <x v="4"/>
    <s v="18-30"/>
    <x v="5"/>
    <x v="5"/>
  </r>
  <r>
    <x v="2"/>
    <x v="1"/>
    <s v="Miles, Mr. Frank"/>
    <x v="1"/>
    <m/>
    <x v="0"/>
    <x v="0"/>
    <s v="359306"/>
    <x v="156"/>
    <m/>
    <x v="0"/>
    <m/>
    <m/>
    <m/>
    <n v="2"/>
    <n v="2"/>
    <n v="1"/>
    <x v="0"/>
    <s v="Train"/>
    <s v="Train"/>
    <x v="4"/>
    <s v="0-17"/>
    <x v="5"/>
    <x v="5"/>
  </r>
  <r>
    <x v="2"/>
    <x v="1"/>
    <s v="Mineff, Mr. Ivan"/>
    <x v="1"/>
    <n v="24"/>
    <x v="0"/>
    <x v="0"/>
    <s v="349233"/>
    <x v="168"/>
    <m/>
    <x v="0"/>
    <m/>
    <m/>
    <m/>
    <n v="1"/>
    <n v="2"/>
    <n v="1"/>
    <x v="0"/>
    <s v="Train"/>
    <s v="Train"/>
    <x v="4"/>
    <s v="18-30"/>
    <x v="5"/>
    <x v="5"/>
  </r>
  <r>
    <x v="2"/>
    <x v="1"/>
    <s v="Minkoff, Mr. Lazar"/>
    <x v="1"/>
    <n v="21"/>
    <x v="0"/>
    <x v="0"/>
    <s v="349211"/>
    <x v="168"/>
    <m/>
    <x v="0"/>
    <m/>
    <m/>
    <m/>
    <n v="3"/>
    <n v="1"/>
    <n v="1"/>
    <x v="0"/>
    <s v="Train"/>
    <s v="Train"/>
    <x v="4"/>
    <s v="18-30"/>
    <x v="5"/>
    <x v="5"/>
  </r>
  <r>
    <x v="2"/>
    <x v="1"/>
    <s v="Mionoff, Mr. Stoytcho"/>
    <x v="1"/>
    <n v="28"/>
    <x v="0"/>
    <x v="0"/>
    <s v="349207"/>
    <x v="168"/>
    <m/>
    <x v="0"/>
    <m/>
    <m/>
    <m/>
    <n v="1"/>
    <n v="5"/>
    <n v="5"/>
    <x v="0"/>
    <s v="Validate"/>
    <s v="Validate"/>
    <x v="4"/>
    <s v="18-30"/>
    <x v="5"/>
    <x v="5"/>
  </r>
  <r>
    <x v="2"/>
    <x v="1"/>
    <s v="Mitkoff, Mr. Mito"/>
    <x v="1"/>
    <m/>
    <x v="0"/>
    <x v="0"/>
    <s v="349221"/>
    <x v="168"/>
    <m/>
    <x v="0"/>
    <m/>
    <m/>
    <m/>
    <n v="1"/>
    <n v="1"/>
    <n v="4"/>
    <x v="0"/>
    <s v="Train"/>
    <s v="Test"/>
    <x v="4"/>
    <s v="0-17"/>
    <x v="5"/>
    <x v="5"/>
  </r>
  <r>
    <x v="2"/>
    <x v="0"/>
    <s v="Mockler, Miss. Helen Mary &quot;Ellie&quot;"/>
    <x v="0"/>
    <m/>
    <x v="0"/>
    <x v="0"/>
    <s v="330980"/>
    <x v="176"/>
    <m/>
    <x v="3"/>
    <s v="16"/>
    <m/>
    <m/>
    <n v="5"/>
    <n v="3"/>
    <n v="5"/>
    <x v="1"/>
    <s v="Train"/>
    <s v="Validate"/>
    <x v="4"/>
    <s v="0-17"/>
    <x v="5"/>
    <x v="5"/>
  </r>
  <r>
    <x v="2"/>
    <x v="1"/>
    <s v="Moen, Mr. Sigurd Hansen"/>
    <x v="1"/>
    <n v="25"/>
    <x v="0"/>
    <x v="0"/>
    <s v="348123"/>
    <x v="152"/>
    <s v="F G73"/>
    <x v="0"/>
    <m/>
    <n v="309"/>
    <m/>
    <n v="4"/>
    <n v="1"/>
    <n v="2"/>
    <x v="2"/>
    <s v="Train"/>
    <s v="Train"/>
    <x v="4"/>
    <s v="18-30"/>
    <x v="7"/>
    <x v="5"/>
  </r>
  <r>
    <x v="2"/>
    <x v="0"/>
    <s v="Moor, Master. Meier"/>
    <x v="1"/>
    <n v="6"/>
    <x v="0"/>
    <x v="2"/>
    <s v="392096"/>
    <x v="202"/>
    <s v="E121"/>
    <x v="0"/>
    <s v="14"/>
    <m/>
    <m/>
    <n v="2"/>
    <n v="5"/>
    <n v="5"/>
    <x v="0"/>
    <s v="Validate"/>
    <s v="Validate"/>
    <x v="4"/>
    <s v="0-17"/>
    <x v="2"/>
    <x v="6"/>
  </r>
  <r>
    <x v="2"/>
    <x v="0"/>
    <s v="Moor, Mrs. (Beila)"/>
    <x v="0"/>
    <n v="27"/>
    <x v="0"/>
    <x v="2"/>
    <s v="392096"/>
    <x v="202"/>
    <s v="E121"/>
    <x v="0"/>
    <s v="14"/>
    <m/>
    <m/>
    <n v="2"/>
    <n v="3"/>
    <n v="4"/>
    <x v="0"/>
    <s v="Train"/>
    <s v="Test"/>
    <x v="4"/>
    <s v="18-30"/>
    <x v="2"/>
    <x v="6"/>
  </r>
  <r>
    <x v="2"/>
    <x v="1"/>
    <s v="Moore, Mr. Leonard Charles"/>
    <x v="1"/>
    <m/>
    <x v="0"/>
    <x v="0"/>
    <s v="A4. 54510"/>
    <x v="156"/>
    <m/>
    <x v="0"/>
    <m/>
    <m/>
    <m/>
    <n v="2"/>
    <n v="1"/>
    <n v="4"/>
    <x v="0"/>
    <s v="Train"/>
    <s v="Test"/>
    <x v="4"/>
    <s v="0-17"/>
    <x v="5"/>
    <x v="5"/>
  </r>
  <r>
    <x v="2"/>
    <x v="0"/>
    <s v="Moran, Miss. Bertha"/>
    <x v="0"/>
    <m/>
    <x v="1"/>
    <x v="0"/>
    <s v="371110"/>
    <x v="198"/>
    <m/>
    <x v="3"/>
    <s v="16"/>
    <m/>
    <m/>
    <n v="3"/>
    <n v="2"/>
    <n v="3"/>
    <x v="0"/>
    <s v="Train"/>
    <s v="Train"/>
    <x v="4"/>
    <s v="0-17"/>
    <x v="5"/>
    <x v="1"/>
  </r>
  <r>
    <x v="2"/>
    <x v="1"/>
    <s v="Moran, Mr. Daniel J"/>
    <x v="1"/>
    <m/>
    <x v="1"/>
    <x v="0"/>
    <s v="371110"/>
    <x v="198"/>
    <m/>
    <x v="3"/>
    <m/>
    <m/>
    <m/>
    <n v="1"/>
    <n v="2"/>
    <n v="4"/>
    <x v="0"/>
    <s v="Train"/>
    <s v="Test"/>
    <x v="4"/>
    <s v="0-17"/>
    <x v="5"/>
    <x v="1"/>
  </r>
  <r>
    <x v="2"/>
    <x v="1"/>
    <s v="Moran, Mr. James"/>
    <x v="1"/>
    <m/>
    <x v="0"/>
    <x v="0"/>
    <s v="330877"/>
    <x v="245"/>
    <m/>
    <x v="3"/>
    <m/>
    <m/>
    <m/>
    <n v="4"/>
    <n v="1"/>
    <n v="2"/>
    <x v="2"/>
    <s v="Train"/>
    <s v="Train"/>
    <x v="4"/>
    <s v="0-17"/>
    <x v="5"/>
    <x v="5"/>
  </r>
  <r>
    <x v="2"/>
    <x v="1"/>
    <s v="Morley, Mr. William"/>
    <x v="1"/>
    <n v="34"/>
    <x v="0"/>
    <x v="0"/>
    <s v="364506"/>
    <x v="156"/>
    <m/>
    <x v="0"/>
    <m/>
    <m/>
    <m/>
    <n v="3"/>
    <n v="4"/>
    <n v="3"/>
    <x v="0"/>
    <s v="Test"/>
    <s v="Train"/>
    <x v="4"/>
    <s v="31-40"/>
    <x v="5"/>
    <x v="5"/>
  </r>
  <r>
    <x v="2"/>
    <x v="1"/>
    <s v="Morrow, Mr. Thomas Rowan"/>
    <x v="1"/>
    <m/>
    <x v="0"/>
    <x v="0"/>
    <s v="372622"/>
    <x v="179"/>
    <m/>
    <x v="3"/>
    <m/>
    <m/>
    <m/>
    <n v="5"/>
    <n v="2"/>
    <n v="5"/>
    <x v="1"/>
    <s v="Train"/>
    <s v="Validate"/>
    <x v="4"/>
    <s v="0-17"/>
    <x v="5"/>
    <x v="5"/>
  </r>
  <r>
    <x v="2"/>
    <x v="0"/>
    <s v="Moss, Mr. Albert Johan"/>
    <x v="1"/>
    <m/>
    <x v="0"/>
    <x v="0"/>
    <s v="312991"/>
    <x v="166"/>
    <m/>
    <x v="0"/>
    <s v="B"/>
    <m/>
    <m/>
    <n v="2"/>
    <n v="4"/>
    <n v="5"/>
    <x v="0"/>
    <s v="Test"/>
    <s v="Validate"/>
    <x v="4"/>
    <s v="0-17"/>
    <x v="5"/>
    <x v="5"/>
  </r>
  <r>
    <x v="2"/>
    <x v="0"/>
    <s v="Moubarek, Master. Gerios"/>
    <x v="1"/>
    <m/>
    <x v="1"/>
    <x v="2"/>
    <s v="2661"/>
    <x v="180"/>
    <m/>
    <x v="1"/>
    <s v="C"/>
    <m/>
    <m/>
    <n v="4"/>
    <n v="4"/>
    <n v="5"/>
    <x v="2"/>
    <s v="Test"/>
    <s v="Validate"/>
    <x v="4"/>
    <s v="0-17"/>
    <x v="5"/>
    <x v="6"/>
  </r>
  <r>
    <x v="2"/>
    <x v="0"/>
    <s v="Moubarek, Master. Halim Gonios (&quot;William George&quot;)"/>
    <x v="1"/>
    <m/>
    <x v="1"/>
    <x v="2"/>
    <s v="2661"/>
    <x v="180"/>
    <m/>
    <x v="1"/>
    <s v="C"/>
    <m/>
    <m/>
    <n v="5"/>
    <n v="3"/>
    <n v="1"/>
    <x v="1"/>
    <s v="Train"/>
    <s v="Train"/>
    <x v="4"/>
    <s v="0-17"/>
    <x v="5"/>
    <x v="6"/>
  </r>
  <r>
    <x v="2"/>
    <x v="0"/>
    <s v="Moubarek, Mrs. George (Omine &quot;Amenia&quot; Alexander)"/>
    <x v="0"/>
    <m/>
    <x v="0"/>
    <x v="1"/>
    <s v="2661"/>
    <x v="180"/>
    <m/>
    <x v="1"/>
    <s v="C"/>
    <m/>
    <m/>
    <n v="2"/>
    <n v="2"/>
    <n v="1"/>
    <x v="0"/>
    <s v="Train"/>
    <s v="Train"/>
    <x v="4"/>
    <s v="0-17"/>
    <x v="5"/>
    <x v="6"/>
  </r>
  <r>
    <x v="2"/>
    <x v="0"/>
    <s v="Moussa, Mrs. (Mantoura Boulos)"/>
    <x v="0"/>
    <m/>
    <x v="0"/>
    <x v="0"/>
    <s v="2626"/>
    <x v="154"/>
    <m/>
    <x v="1"/>
    <m/>
    <m/>
    <m/>
    <n v="3"/>
    <n v="5"/>
    <n v="2"/>
    <x v="0"/>
    <s v="Validate"/>
    <s v="Train"/>
    <x v="4"/>
    <s v="0-17"/>
    <x v="5"/>
    <x v="5"/>
  </r>
  <r>
    <x v="2"/>
    <x v="1"/>
    <s v="Moutal, Mr. Rahamin Haim"/>
    <x v="1"/>
    <m/>
    <x v="0"/>
    <x v="0"/>
    <s v="374746"/>
    <x v="156"/>
    <m/>
    <x v="0"/>
    <m/>
    <m/>
    <m/>
    <n v="3"/>
    <n v="5"/>
    <n v="1"/>
    <x v="0"/>
    <s v="Validate"/>
    <s v="Train"/>
    <x v="4"/>
    <s v="0-17"/>
    <x v="5"/>
    <x v="5"/>
  </r>
  <r>
    <x v="2"/>
    <x v="0"/>
    <s v="Mullens, Miss. Katherine &quot;Katie&quot;"/>
    <x v="0"/>
    <m/>
    <x v="0"/>
    <x v="0"/>
    <s v="35852"/>
    <x v="189"/>
    <m/>
    <x v="3"/>
    <s v="16"/>
    <m/>
    <m/>
    <n v="5"/>
    <n v="4"/>
    <n v="3"/>
    <x v="1"/>
    <s v="Test"/>
    <s v="Train"/>
    <x v="4"/>
    <s v="0-17"/>
    <x v="5"/>
    <x v="5"/>
  </r>
  <r>
    <x v="2"/>
    <x v="0"/>
    <s v="Mulvihill, Miss. Bertha E"/>
    <x v="0"/>
    <n v="24"/>
    <x v="0"/>
    <x v="0"/>
    <s v="382653"/>
    <x v="179"/>
    <m/>
    <x v="3"/>
    <s v="15"/>
    <m/>
    <m/>
    <n v="3"/>
    <n v="4"/>
    <n v="1"/>
    <x v="0"/>
    <s v="Test"/>
    <s v="Train"/>
    <x v="4"/>
    <s v="18-30"/>
    <x v="5"/>
    <x v="5"/>
  </r>
  <r>
    <x v="2"/>
    <x v="1"/>
    <s v="Murdlin, Mr. Joseph"/>
    <x v="1"/>
    <m/>
    <x v="0"/>
    <x v="0"/>
    <s v="A./5. 3235"/>
    <x v="156"/>
    <m/>
    <x v="0"/>
    <m/>
    <m/>
    <m/>
    <n v="3"/>
    <n v="3"/>
    <n v="2"/>
    <x v="0"/>
    <s v="Train"/>
    <s v="Train"/>
    <x v="4"/>
    <s v="0-17"/>
    <x v="5"/>
    <x v="5"/>
  </r>
  <r>
    <x v="2"/>
    <x v="0"/>
    <s v="Murphy, Miss. Katherine &quot;Kate&quot;"/>
    <x v="0"/>
    <m/>
    <x v="1"/>
    <x v="0"/>
    <s v="367230"/>
    <x v="181"/>
    <m/>
    <x v="3"/>
    <s v="16"/>
    <m/>
    <m/>
    <n v="3"/>
    <n v="4"/>
    <n v="1"/>
    <x v="0"/>
    <s v="Test"/>
    <s v="Train"/>
    <x v="4"/>
    <s v="0-17"/>
    <x v="5"/>
    <x v="6"/>
  </r>
  <r>
    <x v="2"/>
    <x v="0"/>
    <s v="Murphy, Miss. Margaret Jane"/>
    <x v="0"/>
    <m/>
    <x v="1"/>
    <x v="0"/>
    <s v="367230"/>
    <x v="181"/>
    <m/>
    <x v="3"/>
    <s v="16"/>
    <m/>
    <m/>
    <n v="2"/>
    <n v="2"/>
    <n v="3"/>
    <x v="0"/>
    <s v="Train"/>
    <s v="Train"/>
    <x v="4"/>
    <s v="0-17"/>
    <x v="5"/>
    <x v="6"/>
  </r>
  <r>
    <x v="2"/>
    <x v="0"/>
    <s v="Murphy, Miss. Nora"/>
    <x v="0"/>
    <m/>
    <x v="0"/>
    <x v="0"/>
    <s v="36568"/>
    <x v="181"/>
    <m/>
    <x v="3"/>
    <s v="16"/>
    <m/>
    <m/>
    <n v="3"/>
    <n v="3"/>
    <n v="3"/>
    <x v="0"/>
    <s v="Train"/>
    <s v="Train"/>
    <x v="4"/>
    <s v="0-17"/>
    <x v="5"/>
    <x v="6"/>
  </r>
  <r>
    <x v="2"/>
    <x v="1"/>
    <s v="Myhrman, Mr. Pehr Fabian Oliver Malkolm"/>
    <x v="1"/>
    <n v="18"/>
    <x v="0"/>
    <x v="0"/>
    <s v="347078"/>
    <x v="179"/>
    <m/>
    <x v="0"/>
    <m/>
    <m/>
    <m/>
    <n v="3"/>
    <n v="1"/>
    <n v="5"/>
    <x v="0"/>
    <s v="Train"/>
    <s v="Validate"/>
    <x v="4"/>
    <s v="18-30"/>
    <x v="5"/>
    <x v="5"/>
  </r>
  <r>
    <x v="2"/>
    <x v="1"/>
    <s v="Naidenoff, Mr. Penko"/>
    <x v="1"/>
    <n v="22"/>
    <x v="0"/>
    <x v="0"/>
    <s v="349206"/>
    <x v="168"/>
    <m/>
    <x v="0"/>
    <m/>
    <m/>
    <m/>
    <n v="3"/>
    <n v="1"/>
    <n v="1"/>
    <x v="0"/>
    <s v="Train"/>
    <s v="Train"/>
    <x v="4"/>
    <s v="18-30"/>
    <x v="5"/>
    <x v="5"/>
  </r>
  <r>
    <x v="2"/>
    <x v="0"/>
    <s v="Najib, Miss. Adele Kiamie &quot;Jane&quot;"/>
    <x v="0"/>
    <n v="15"/>
    <x v="0"/>
    <x v="0"/>
    <s v="2667"/>
    <x v="171"/>
    <m/>
    <x v="1"/>
    <s v="C"/>
    <m/>
    <m/>
    <n v="1"/>
    <n v="1"/>
    <n v="2"/>
    <x v="0"/>
    <s v="Train"/>
    <s v="Train"/>
    <x v="4"/>
    <s v="0-17"/>
    <x v="5"/>
    <x v="5"/>
  </r>
  <r>
    <x v="2"/>
    <x v="0"/>
    <s v="Nakid, Miss. Maria (&quot;Mary&quot;)"/>
    <x v="0"/>
    <n v="1"/>
    <x v="0"/>
    <x v="1"/>
    <s v="2653"/>
    <x v="246"/>
    <m/>
    <x v="1"/>
    <s v="C"/>
    <m/>
    <m/>
    <n v="5"/>
    <n v="3"/>
    <n v="5"/>
    <x v="1"/>
    <s v="Train"/>
    <s v="Validate"/>
    <x v="4"/>
    <s v="0-17"/>
    <x v="5"/>
    <x v="6"/>
  </r>
  <r>
    <x v="2"/>
    <x v="0"/>
    <s v="Nakid, Mr. Sahid"/>
    <x v="1"/>
    <n v="20"/>
    <x v="1"/>
    <x v="2"/>
    <s v="2653"/>
    <x v="246"/>
    <m/>
    <x v="1"/>
    <s v="C"/>
    <m/>
    <m/>
    <n v="5"/>
    <n v="5"/>
    <n v="5"/>
    <x v="1"/>
    <s v="Validate"/>
    <s v="Validate"/>
    <x v="4"/>
    <s v="18-30"/>
    <x v="5"/>
    <x v="6"/>
  </r>
  <r>
    <x v="2"/>
    <x v="0"/>
    <s v="Nakid, Mrs. Said (Waika &quot;Mary&quot; Mowad)"/>
    <x v="0"/>
    <n v="19"/>
    <x v="1"/>
    <x v="2"/>
    <s v="2653"/>
    <x v="246"/>
    <m/>
    <x v="1"/>
    <s v="C"/>
    <m/>
    <m/>
    <n v="5"/>
    <n v="2"/>
    <n v="3"/>
    <x v="1"/>
    <s v="Train"/>
    <s v="Train"/>
    <x v="4"/>
    <s v="18-30"/>
    <x v="5"/>
    <x v="6"/>
  </r>
  <r>
    <x v="2"/>
    <x v="1"/>
    <s v="Nancarrow, Mr. William Henry"/>
    <x v="1"/>
    <n v="33"/>
    <x v="0"/>
    <x v="0"/>
    <s v="A./5. 3338"/>
    <x v="156"/>
    <m/>
    <x v="0"/>
    <m/>
    <m/>
    <m/>
    <n v="5"/>
    <n v="5"/>
    <n v="1"/>
    <x v="1"/>
    <s v="Validate"/>
    <s v="Train"/>
    <x v="4"/>
    <s v="31-40"/>
    <x v="5"/>
    <x v="5"/>
  </r>
  <r>
    <x v="2"/>
    <x v="1"/>
    <s v="Nankoff, Mr. Minko"/>
    <x v="1"/>
    <m/>
    <x v="0"/>
    <x v="0"/>
    <s v="349218"/>
    <x v="168"/>
    <m/>
    <x v="0"/>
    <m/>
    <m/>
    <m/>
    <n v="2"/>
    <n v="3"/>
    <n v="1"/>
    <x v="0"/>
    <s v="Train"/>
    <s v="Train"/>
    <x v="4"/>
    <s v="0-17"/>
    <x v="5"/>
    <x v="5"/>
  </r>
  <r>
    <x v="2"/>
    <x v="1"/>
    <s v="Nasr, Mr. Mustafa"/>
    <x v="1"/>
    <m/>
    <x v="0"/>
    <x v="0"/>
    <s v="2652"/>
    <x v="154"/>
    <m/>
    <x v="1"/>
    <m/>
    <m/>
    <m/>
    <n v="4"/>
    <n v="1"/>
    <n v="3"/>
    <x v="2"/>
    <s v="Train"/>
    <s v="Train"/>
    <x v="4"/>
    <s v="0-17"/>
    <x v="5"/>
    <x v="5"/>
  </r>
  <r>
    <x v="2"/>
    <x v="1"/>
    <s v="Naughton, Miss. Hannah"/>
    <x v="0"/>
    <m/>
    <x v="0"/>
    <x v="0"/>
    <s v="365237"/>
    <x v="179"/>
    <m/>
    <x v="3"/>
    <m/>
    <m/>
    <m/>
    <n v="5"/>
    <n v="2"/>
    <n v="4"/>
    <x v="1"/>
    <s v="Train"/>
    <s v="Test"/>
    <x v="4"/>
    <s v="0-17"/>
    <x v="5"/>
    <x v="5"/>
  </r>
  <r>
    <x v="2"/>
    <x v="1"/>
    <s v="Nenkoff, Mr. Christo"/>
    <x v="1"/>
    <m/>
    <x v="0"/>
    <x v="0"/>
    <s v="349234"/>
    <x v="168"/>
    <m/>
    <x v="0"/>
    <m/>
    <m/>
    <m/>
    <n v="2"/>
    <n v="2"/>
    <n v="2"/>
    <x v="0"/>
    <s v="Train"/>
    <s v="Train"/>
    <x v="4"/>
    <s v="0-17"/>
    <x v="5"/>
    <x v="5"/>
  </r>
  <r>
    <x v="2"/>
    <x v="0"/>
    <s v="Nicola-Yarred, Master. Elias"/>
    <x v="1"/>
    <n v="12"/>
    <x v="1"/>
    <x v="0"/>
    <s v="2651"/>
    <x v="247"/>
    <m/>
    <x v="1"/>
    <s v="C"/>
    <m/>
    <m/>
    <n v="5"/>
    <n v="3"/>
    <n v="1"/>
    <x v="1"/>
    <s v="Train"/>
    <s v="Train"/>
    <x v="4"/>
    <s v="0-17"/>
    <x v="5"/>
    <x v="6"/>
  </r>
  <r>
    <x v="2"/>
    <x v="0"/>
    <s v="Nicola-Yarred, Miss. Jamila"/>
    <x v="0"/>
    <n v="14"/>
    <x v="1"/>
    <x v="0"/>
    <s v="2651"/>
    <x v="247"/>
    <m/>
    <x v="1"/>
    <s v="C"/>
    <m/>
    <m/>
    <n v="1"/>
    <n v="2"/>
    <n v="2"/>
    <x v="0"/>
    <s v="Train"/>
    <s v="Train"/>
    <x v="4"/>
    <s v="0-17"/>
    <x v="5"/>
    <x v="6"/>
  </r>
  <r>
    <x v="2"/>
    <x v="1"/>
    <s v="Nieminen, Miss. Manta Josefina"/>
    <x v="0"/>
    <n v="29"/>
    <x v="0"/>
    <x v="0"/>
    <s v="3101297"/>
    <x v="153"/>
    <m/>
    <x v="0"/>
    <m/>
    <m/>
    <m/>
    <n v="2"/>
    <n v="5"/>
    <n v="2"/>
    <x v="0"/>
    <s v="Validate"/>
    <s v="Train"/>
    <x v="4"/>
    <s v="18-30"/>
    <x v="5"/>
    <x v="5"/>
  </r>
  <r>
    <x v="2"/>
    <x v="1"/>
    <s v="Niklasson, Mr. Samuel"/>
    <x v="1"/>
    <n v="28"/>
    <x v="0"/>
    <x v="0"/>
    <s v="363611"/>
    <x v="156"/>
    <m/>
    <x v="0"/>
    <m/>
    <m/>
    <m/>
    <n v="3"/>
    <n v="5"/>
    <n v="5"/>
    <x v="0"/>
    <s v="Validate"/>
    <s v="Validate"/>
    <x v="4"/>
    <s v="18-30"/>
    <x v="5"/>
    <x v="5"/>
  </r>
  <r>
    <x v="2"/>
    <x v="0"/>
    <s v="Nilsson, Miss. Berta Olivia"/>
    <x v="0"/>
    <n v="18"/>
    <x v="0"/>
    <x v="0"/>
    <s v="347066"/>
    <x v="166"/>
    <m/>
    <x v="0"/>
    <s v="D"/>
    <m/>
    <m/>
    <n v="5"/>
    <n v="4"/>
    <n v="4"/>
    <x v="1"/>
    <s v="Test"/>
    <s v="Test"/>
    <x v="4"/>
    <s v="18-30"/>
    <x v="5"/>
    <x v="5"/>
  </r>
  <r>
    <x v="2"/>
    <x v="0"/>
    <s v="Nilsson, Miss. Helmina Josefina"/>
    <x v="0"/>
    <n v="26"/>
    <x v="0"/>
    <x v="0"/>
    <s v="347470"/>
    <x v="164"/>
    <m/>
    <x v="0"/>
    <s v="13"/>
    <m/>
    <m/>
    <n v="2"/>
    <n v="4"/>
    <n v="1"/>
    <x v="0"/>
    <s v="Test"/>
    <s v="Train"/>
    <x v="4"/>
    <s v="18-30"/>
    <x v="5"/>
    <x v="5"/>
  </r>
  <r>
    <x v="2"/>
    <x v="1"/>
    <s v="Nilsson, Mr. August Ferdinand"/>
    <x v="1"/>
    <n v="21"/>
    <x v="0"/>
    <x v="0"/>
    <s v="350410"/>
    <x v="164"/>
    <m/>
    <x v="0"/>
    <m/>
    <m/>
    <m/>
    <n v="5"/>
    <n v="2"/>
    <n v="3"/>
    <x v="1"/>
    <s v="Train"/>
    <s v="Train"/>
    <x v="4"/>
    <s v="18-30"/>
    <x v="5"/>
    <x v="5"/>
  </r>
  <r>
    <x v="2"/>
    <x v="1"/>
    <s v="Nirva, Mr. Iisakki Antino Aijo"/>
    <x v="1"/>
    <n v="41"/>
    <x v="0"/>
    <x v="0"/>
    <s v="SOTON/O2 3101272"/>
    <x v="227"/>
    <m/>
    <x v="0"/>
    <m/>
    <m/>
    <s v="Finland Sudbury, ON"/>
    <n v="3"/>
    <n v="1"/>
    <n v="5"/>
    <x v="0"/>
    <s v="Train"/>
    <s v="Validate"/>
    <x v="1"/>
    <s v="41-50"/>
    <x v="5"/>
    <x v="5"/>
  </r>
  <r>
    <x v="2"/>
    <x v="0"/>
    <s v="Niskanen, Mr. Juha"/>
    <x v="1"/>
    <n v="39"/>
    <x v="0"/>
    <x v="0"/>
    <s v="STON/O 2. 3101289"/>
    <x v="153"/>
    <m/>
    <x v="0"/>
    <s v="9"/>
    <m/>
    <m/>
    <n v="1"/>
    <n v="5"/>
    <n v="5"/>
    <x v="0"/>
    <s v="Validate"/>
    <s v="Validate"/>
    <x v="4"/>
    <s v="31-40"/>
    <x v="5"/>
    <x v="5"/>
  </r>
  <r>
    <x v="2"/>
    <x v="1"/>
    <s v="Nosworthy, Mr. Richard Cater"/>
    <x v="1"/>
    <n v="21"/>
    <x v="0"/>
    <x v="0"/>
    <s v="A/4. 39886"/>
    <x v="248"/>
    <m/>
    <x v="0"/>
    <m/>
    <m/>
    <m/>
    <n v="3"/>
    <n v="2"/>
    <n v="1"/>
    <x v="0"/>
    <s v="Train"/>
    <s v="Train"/>
    <x v="4"/>
    <s v="18-30"/>
    <x v="5"/>
    <x v="5"/>
  </r>
  <r>
    <x v="2"/>
    <x v="1"/>
    <s v="Novel, Mr. Mansouer"/>
    <x v="1"/>
    <n v="28.5"/>
    <x v="0"/>
    <x v="0"/>
    <s v="2697"/>
    <x v="154"/>
    <m/>
    <x v="1"/>
    <m/>
    <n v="181"/>
    <m/>
    <n v="3"/>
    <n v="1"/>
    <n v="5"/>
    <x v="0"/>
    <s v="Train"/>
    <s v="Validate"/>
    <x v="4"/>
    <s v="18-30"/>
    <x v="5"/>
    <x v="5"/>
  </r>
  <r>
    <x v="2"/>
    <x v="0"/>
    <s v="Nysten, Miss. Anna Sofia"/>
    <x v="0"/>
    <n v="22"/>
    <x v="0"/>
    <x v="0"/>
    <s v="347081"/>
    <x v="179"/>
    <m/>
    <x v="0"/>
    <s v="13"/>
    <m/>
    <m/>
    <n v="3"/>
    <n v="3"/>
    <n v="3"/>
    <x v="0"/>
    <s v="Train"/>
    <s v="Train"/>
    <x v="4"/>
    <s v="18-30"/>
    <x v="5"/>
    <x v="5"/>
  </r>
  <r>
    <x v="2"/>
    <x v="1"/>
    <s v="Nysveen, Mr. Johan Hansen"/>
    <x v="1"/>
    <n v="61"/>
    <x v="0"/>
    <x v="0"/>
    <s v="345364"/>
    <x v="249"/>
    <m/>
    <x v="0"/>
    <m/>
    <m/>
    <m/>
    <n v="1"/>
    <n v="1"/>
    <n v="5"/>
    <x v="0"/>
    <s v="Train"/>
    <s v="Validate"/>
    <x v="4"/>
    <s v="61+"/>
    <x v="5"/>
    <x v="5"/>
  </r>
  <r>
    <x v="2"/>
    <x v="1"/>
    <s v="O'Brien, Mr. Thomas"/>
    <x v="1"/>
    <m/>
    <x v="1"/>
    <x v="0"/>
    <s v="370365"/>
    <x v="181"/>
    <m/>
    <x v="3"/>
    <m/>
    <m/>
    <m/>
    <n v="2"/>
    <n v="5"/>
    <n v="5"/>
    <x v="0"/>
    <s v="Validate"/>
    <s v="Validate"/>
    <x v="4"/>
    <s v="0-17"/>
    <x v="5"/>
    <x v="6"/>
  </r>
  <r>
    <x v="2"/>
    <x v="1"/>
    <s v="O'Brien, Mr. Timothy"/>
    <x v="1"/>
    <m/>
    <x v="0"/>
    <x v="0"/>
    <s v="330979"/>
    <x v="231"/>
    <m/>
    <x v="3"/>
    <m/>
    <m/>
    <m/>
    <n v="3"/>
    <n v="4"/>
    <n v="5"/>
    <x v="0"/>
    <s v="Test"/>
    <s v="Validate"/>
    <x v="4"/>
    <s v="0-17"/>
    <x v="5"/>
    <x v="5"/>
  </r>
  <r>
    <x v="2"/>
    <x v="0"/>
    <s v="O'Brien, Mrs. Thomas (Johanna &quot;Hannah&quot; Godfrey)"/>
    <x v="0"/>
    <m/>
    <x v="1"/>
    <x v="0"/>
    <s v="370365"/>
    <x v="181"/>
    <m/>
    <x v="3"/>
    <m/>
    <m/>
    <m/>
    <n v="3"/>
    <n v="5"/>
    <n v="3"/>
    <x v="0"/>
    <s v="Validate"/>
    <s v="Train"/>
    <x v="4"/>
    <s v="0-17"/>
    <x v="5"/>
    <x v="6"/>
  </r>
  <r>
    <x v="2"/>
    <x v="1"/>
    <s v="O'Connell, Mr. Patrick D"/>
    <x v="1"/>
    <m/>
    <x v="0"/>
    <x v="0"/>
    <s v="334912"/>
    <x v="189"/>
    <m/>
    <x v="3"/>
    <m/>
    <m/>
    <m/>
    <n v="5"/>
    <n v="1"/>
    <n v="4"/>
    <x v="1"/>
    <s v="Train"/>
    <s v="Test"/>
    <x v="4"/>
    <s v="0-17"/>
    <x v="5"/>
    <x v="5"/>
  </r>
  <r>
    <x v="2"/>
    <x v="1"/>
    <s v="O'Connor, Mr. Maurice"/>
    <x v="1"/>
    <m/>
    <x v="0"/>
    <x v="0"/>
    <s v="371060"/>
    <x v="179"/>
    <m/>
    <x v="3"/>
    <m/>
    <m/>
    <m/>
    <n v="2"/>
    <n v="3"/>
    <n v="1"/>
    <x v="0"/>
    <s v="Train"/>
    <s v="Train"/>
    <x v="4"/>
    <s v="0-17"/>
    <x v="5"/>
    <x v="5"/>
  </r>
  <r>
    <x v="2"/>
    <x v="1"/>
    <s v="O'Connor, Mr. Patrick"/>
    <x v="1"/>
    <m/>
    <x v="0"/>
    <x v="0"/>
    <s v="366713"/>
    <x v="179"/>
    <m/>
    <x v="3"/>
    <m/>
    <m/>
    <m/>
    <n v="5"/>
    <n v="3"/>
    <n v="1"/>
    <x v="1"/>
    <s v="Train"/>
    <s v="Train"/>
    <x v="4"/>
    <s v="0-17"/>
    <x v="5"/>
    <x v="5"/>
  </r>
  <r>
    <x v="2"/>
    <x v="1"/>
    <s v="Odahl, Mr. Nils Martin"/>
    <x v="1"/>
    <n v="23"/>
    <x v="0"/>
    <x v="0"/>
    <s v="7267"/>
    <x v="250"/>
    <m/>
    <x v="0"/>
    <m/>
    <m/>
    <m/>
    <n v="5"/>
    <n v="2"/>
    <n v="4"/>
    <x v="1"/>
    <s v="Train"/>
    <s v="Test"/>
    <x v="4"/>
    <s v="18-30"/>
    <x v="5"/>
    <x v="5"/>
  </r>
  <r>
    <x v="2"/>
    <x v="1"/>
    <s v="O'Donoghue, Ms. Bridget"/>
    <x v="0"/>
    <m/>
    <x v="0"/>
    <x v="0"/>
    <s v="364856"/>
    <x v="179"/>
    <m/>
    <x v="3"/>
    <m/>
    <m/>
    <m/>
    <n v="4"/>
    <n v="5"/>
    <n v="2"/>
    <x v="2"/>
    <s v="Validate"/>
    <s v="Train"/>
    <x v="4"/>
    <s v="0-17"/>
    <x v="5"/>
    <x v="5"/>
  </r>
  <r>
    <x v="2"/>
    <x v="0"/>
    <s v="O'Driscoll, Miss. Bridget"/>
    <x v="0"/>
    <m/>
    <x v="0"/>
    <x v="0"/>
    <s v="14311"/>
    <x v="179"/>
    <m/>
    <x v="3"/>
    <s v="D"/>
    <m/>
    <m/>
    <n v="4"/>
    <n v="2"/>
    <n v="5"/>
    <x v="2"/>
    <s v="Train"/>
    <s v="Validate"/>
    <x v="4"/>
    <s v="0-17"/>
    <x v="5"/>
    <x v="5"/>
  </r>
  <r>
    <x v="2"/>
    <x v="0"/>
    <s v="O'Dwyer, Miss. Ellen &quot;Nellie&quot;"/>
    <x v="0"/>
    <m/>
    <x v="0"/>
    <x v="0"/>
    <s v="330959"/>
    <x v="176"/>
    <m/>
    <x v="3"/>
    <m/>
    <m/>
    <m/>
    <n v="2"/>
    <n v="2"/>
    <n v="4"/>
    <x v="0"/>
    <s v="Train"/>
    <s v="Test"/>
    <x v="4"/>
    <s v="0-17"/>
    <x v="5"/>
    <x v="5"/>
  </r>
  <r>
    <x v="2"/>
    <x v="0"/>
    <s v="Ohman, Miss. Velin"/>
    <x v="0"/>
    <n v="22"/>
    <x v="0"/>
    <x v="0"/>
    <s v="347085"/>
    <x v="166"/>
    <m/>
    <x v="0"/>
    <s v="C"/>
    <m/>
    <m/>
    <n v="4"/>
    <n v="3"/>
    <n v="4"/>
    <x v="2"/>
    <s v="Train"/>
    <s v="Test"/>
    <x v="4"/>
    <s v="18-30"/>
    <x v="5"/>
    <x v="5"/>
  </r>
  <r>
    <x v="2"/>
    <x v="0"/>
    <s v="O'Keefe, Mr. Patrick"/>
    <x v="1"/>
    <m/>
    <x v="0"/>
    <x v="0"/>
    <s v="368402"/>
    <x v="179"/>
    <m/>
    <x v="3"/>
    <s v="B"/>
    <m/>
    <m/>
    <n v="1"/>
    <n v="4"/>
    <n v="1"/>
    <x v="0"/>
    <s v="Test"/>
    <s v="Train"/>
    <x v="4"/>
    <s v="0-17"/>
    <x v="5"/>
    <x v="5"/>
  </r>
  <r>
    <x v="2"/>
    <x v="0"/>
    <s v="O'Leary, Miss. Hanora &quot;Norah&quot;"/>
    <x v="0"/>
    <m/>
    <x v="0"/>
    <x v="0"/>
    <s v="330919"/>
    <x v="231"/>
    <m/>
    <x v="3"/>
    <s v="13"/>
    <m/>
    <m/>
    <n v="2"/>
    <n v="1"/>
    <n v="2"/>
    <x v="0"/>
    <s v="Train"/>
    <s v="Train"/>
    <x v="4"/>
    <s v="0-17"/>
    <x v="5"/>
    <x v="5"/>
  </r>
  <r>
    <x v="2"/>
    <x v="0"/>
    <s v="Olsen, Master. Artur Karl"/>
    <x v="1"/>
    <n v="9"/>
    <x v="0"/>
    <x v="2"/>
    <s v="C 17368"/>
    <x v="251"/>
    <m/>
    <x v="0"/>
    <s v="13"/>
    <m/>
    <m/>
    <n v="3"/>
    <n v="5"/>
    <n v="4"/>
    <x v="0"/>
    <s v="Validate"/>
    <s v="Test"/>
    <x v="4"/>
    <s v="0-17"/>
    <x v="5"/>
    <x v="5"/>
  </r>
  <r>
    <x v="2"/>
    <x v="1"/>
    <s v="Olsen, Mr. Henry Margido"/>
    <x v="1"/>
    <n v="28"/>
    <x v="0"/>
    <x v="0"/>
    <s v="C 4001"/>
    <x v="163"/>
    <m/>
    <x v="0"/>
    <m/>
    <n v="173"/>
    <m/>
    <n v="2"/>
    <n v="5"/>
    <n v="4"/>
    <x v="0"/>
    <s v="Validate"/>
    <s v="Test"/>
    <x v="4"/>
    <s v="18-30"/>
    <x v="5"/>
    <x v="1"/>
  </r>
  <r>
    <x v="2"/>
    <x v="1"/>
    <s v="Olsen, Mr. Karl Siegwart Andreas"/>
    <x v="1"/>
    <n v="42"/>
    <x v="0"/>
    <x v="2"/>
    <s v="4579"/>
    <x v="252"/>
    <m/>
    <x v="0"/>
    <m/>
    <m/>
    <m/>
    <n v="4"/>
    <n v="1"/>
    <n v="5"/>
    <x v="2"/>
    <s v="Train"/>
    <s v="Validate"/>
    <x v="4"/>
    <s v="41-50"/>
    <x v="5"/>
    <x v="5"/>
  </r>
  <r>
    <x v="2"/>
    <x v="1"/>
    <s v="Olsen, Mr. Ole Martin"/>
    <x v="1"/>
    <m/>
    <x v="0"/>
    <x v="0"/>
    <s v="Fa 265302"/>
    <x v="253"/>
    <m/>
    <x v="0"/>
    <m/>
    <m/>
    <m/>
    <n v="2"/>
    <n v="5"/>
    <n v="4"/>
    <x v="0"/>
    <s v="Validate"/>
    <s v="Test"/>
    <x v="4"/>
    <s v="0-17"/>
    <x v="5"/>
    <x v="5"/>
  </r>
  <r>
    <x v="2"/>
    <x v="1"/>
    <s v="Olsson, Miss. Elina"/>
    <x v="0"/>
    <n v="31"/>
    <x v="0"/>
    <x v="0"/>
    <s v="350407"/>
    <x v="164"/>
    <m/>
    <x v="0"/>
    <m/>
    <m/>
    <m/>
    <n v="4"/>
    <n v="5"/>
    <n v="1"/>
    <x v="2"/>
    <s v="Validate"/>
    <s v="Train"/>
    <x v="4"/>
    <s v="31-40"/>
    <x v="5"/>
    <x v="5"/>
  </r>
  <r>
    <x v="2"/>
    <x v="1"/>
    <s v="Olsson, Mr. Nils Johan Goransson"/>
    <x v="1"/>
    <n v="28"/>
    <x v="0"/>
    <x v="0"/>
    <s v="347464"/>
    <x v="164"/>
    <m/>
    <x v="0"/>
    <m/>
    <m/>
    <m/>
    <n v="1"/>
    <n v="3"/>
    <n v="2"/>
    <x v="0"/>
    <s v="Train"/>
    <s v="Train"/>
    <x v="4"/>
    <s v="18-30"/>
    <x v="5"/>
    <x v="5"/>
  </r>
  <r>
    <x v="2"/>
    <x v="0"/>
    <s v="Olsson, Mr. Oscar Wilhelm"/>
    <x v="1"/>
    <n v="32"/>
    <x v="0"/>
    <x v="0"/>
    <s v="347079"/>
    <x v="166"/>
    <m/>
    <x v="0"/>
    <s v="A"/>
    <m/>
    <m/>
    <n v="1"/>
    <n v="2"/>
    <n v="4"/>
    <x v="0"/>
    <s v="Train"/>
    <s v="Test"/>
    <x v="4"/>
    <s v="31-40"/>
    <x v="5"/>
    <x v="5"/>
  </r>
  <r>
    <x v="2"/>
    <x v="1"/>
    <s v="Olsvigen, Mr. Thor Anderson"/>
    <x v="1"/>
    <n v="20"/>
    <x v="0"/>
    <x v="0"/>
    <s v="6563"/>
    <x v="250"/>
    <m/>
    <x v="0"/>
    <m/>
    <n v="89"/>
    <s v="Oslo, Norway Cameron, WI"/>
    <n v="2"/>
    <n v="1"/>
    <n v="5"/>
    <x v="0"/>
    <s v="Train"/>
    <s v="Validate"/>
    <x v="21"/>
    <s v="18-30"/>
    <x v="5"/>
    <x v="5"/>
  </r>
  <r>
    <x v="2"/>
    <x v="1"/>
    <s v="Oreskovic, Miss. Jelka"/>
    <x v="0"/>
    <n v="23"/>
    <x v="0"/>
    <x v="0"/>
    <s v="315085"/>
    <x v="188"/>
    <m/>
    <x v="0"/>
    <m/>
    <m/>
    <m/>
    <n v="4"/>
    <n v="2"/>
    <n v="3"/>
    <x v="2"/>
    <s v="Train"/>
    <s v="Train"/>
    <x v="4"/>
    <s v="18-30"/>
    <x v="5"/>
    <x v="5"/>
  </r>
  <r>
    <x v="2"/>
    <x v="1"/>
    <s v="Oreskovic, Miss. Marija"/>
    <x v="0"/>
    <n v="20"/>
    <x v="0"/>
    <x v="0"/>
    <s v="315096"/>
    <x v="188"/>
    <m/>
    <x v="0"/>
    <m/>
    <m/>
    <m/>
    <n v="5"/>
    <n v="5"/>
    <n v="4"/>
    <x v="1"/>
    <s v="Validate"/>
    <s v="Test"/>
    <x v="4"/>
    <s v="18-30"/>
    <x v="5"/>
    <x v="5"/>
  </r>
  <r>
    <x v="2"/>
    <x v="1"/>
    <s v="Oreskovic, Mr. Luka"/>
    <x v="1"/>
    <n v="20"/>
    <x v="0"/>
    <x v="0"/>
    <s v="315094"/>
    <x v="188"/>
    <m/>
    <x v="0"/>
    <m/>
    <m/>
    <m/>
    <n v="4"/>
    <n v="3"/>
    <n v="3"/>
    <x v="2"/>
    <s v="Train"/>
    <s v="Train"/>
    <x v="4"/>
    <s v="18-30"/>
    <x v="5"/>
    <x v="5"/>
  </r>
  <r>
    <x v="2"/>
    <x v="1"/>
    <s v="Osen, Mr. Olaf Elon"/>
    <x v="1"/>
    <n v="16"/>
    <x v="0"/>
    <x v="0"/>
    <s v="7534"/>
    <x v="254"/>
    <m/>
    <x v="0"/>
    <m/>
    <m/>
    <m/>
    <n v="1"/>
    <n v="5"/>
    <n v="1"/>
    <x v="0"/>
    <s v="Validate"/>
    <s v="Train"/>
    <x v="4"/>
    <s v="0-17"/>
    <x v="5"/>
    <x v="5"/>
  </r>
  <r>
    <x v="2"/>
    <x v="0"/>
    <s v="Osman, Mrs. Mara"/>
    <x v="0"/>
    <n v="31"/>
    <x v="0"/>
    <x v="0"/>
    <s v="349244"/>
    <x v="255"/>
    <m/>
    <x v="0"/>
    <m/>
    <m/>
    <m/>
    <n v="2"/>
    <n v="3"/>
    <n v="3"/>
    <x v="0"/>
    <s v="Train"/>
    <s v="Train"/>
    <x v="4"/>
    <s v="31-40"/>
    <x v="5"/>
    <x v="5"/>
  </r>
  <r>
    <x v="2"/>
    <x v="1"/>
    <s v="O'Sullivan, Miss. Bridget Mary"/>
    <x v="0"/>
    <m/>
    <x v="0"/>
    <x v="0"/>
    <s v="330909"/>
    <x v="191"/>
    <m/>
    <x v="3"/>
    <m/>
    <m/>
    <m/>
    <n v="3"/>
    <n v="1"/>
    <n v="1"/>
    <x v="0"/>
    <s v="Train"/>
    <s v="Train"/>
    <x v="4"/>
    <s v="0-17"/>
    <x v="5"/>
    <x v="5"/>
  </r>
  <r>
    <x v="2"/>
    <x v="1"/>
    <s v="Palsson, Master. Gosta Leonard"/>
    <x v="1"/>
    <n v="2"/>
    <x v="3"/>
    <x v="2"/>
    <s v="349909"/>
    <x v="256"/>
    <m/>
    <x v="0"/>
    <m/>
    <n v="4"/>
    <m/>
    <n v="4"/>
    <n v="4"/>
    <n v="3"/>
    <x v="2"/>
    <s v="Test"/>
    <s v="Train"/>
    <x v="4"/>
    <s v="0-17"/>
    <x v="5"/>
    <x v="1"/>
  </r>
  <r>
    <x v="2"/>
    <x v="1"/>
    <s v="Palsson, Master. Paul Folke"/>
    <x v="1"/>
    <n v="6"/>
    <x v="3"/>
    <x v="2"/>
    <s v="349909"/>
    <x v="256"/>
    <m/>
    <x v="0"/>
    <m/>
    <m/>
    <m/>
    <n v="3"/>
    <n v="5"/>
    <n v="5"/>
    <x v="0"/>
    <s v="Validate"/>
    <s v="Validate"/>
    <x v="4"/>
    <s v="0-17"/>
    <x v="5"/>
    <x v="1"/>
  </r>
  <r>
    <x v="2"/>
    <x v="1"/>
    <s v="Palsson, Miss. Stina Viola"/>
    <x v="0"/>
    <n v="3"/>
    <x v="3"/>
    <x v="2"/>
    <s v="349909"/>
    <x v="256"/>
    <m/>
    <x v="0"/>
    <m/>
    <m/>
    <m/>
    <n v="5"/>
    <n v="5"/>
    <n v="5"/>
    <x v="1"/>
    <s v="Validate"/>
    <s v="Validate"/>
    <x v="4"/>
    <s v="0-17"/>
    <x v="5"/>
    <x v="1"/>
  </r>
  <r>
    <x v="2"/>
    <x v="1"/>
    <s v="Palsson, Miss. Torborg Danira"/>
    <x v="0"/>
    <n v="8"/>
    <x v="3"/>
    <x v="2"/>
    <s v="349909"/>
    <x v="256"/>
    <m/>
    <x v="0"/>
    <m/>
    <m/>
    <m/>
    <n v="4"/>
    <n v="4"/>
    <n v="2"/>
    <x v="2"/>
    <s v="Test"/>
    <s v="Train"/>
    <x v="4"/>
    <s v="0-17"/>
    <x v="5"/>
    <x v="1"/>
  </r>
  <r>
    <x v="2"/>
    <x v="1"/>
    <s v="Palsson, Mrs. Nils (Alma Cornelia Berglund)"/>
    <x v="0"/>
    <n v="29"/>
    <x v="0"/>
    <x v="3"/>
    <s v="349909"/>
    <x v="256"/>
    <m/>
    <x v="0"/>
    <m/>
    <n v="206"/>
    <m/>
    <n v="2"/>
    <n v="2"/>
    <n v="4"/>
    <x v="0"/>
    <s v="Train"/>
    <s v="Test"/>
    <x v="4"/>
    <s v="18-30"/>
    <x v="5"/>
    <x v="1"/>
  </r>
  <r>
    <x v="2"/>
    <x v="1"/>
    <s v="Panula, Master. Eino Viljami"/>
    <x v="1"/>
    <n v="1"/>
    <x v="4"/>
    <x v="2"/>
    <s v="3101295"/>
    <x v="257"/>
    <m/>
    <x v="0"/>
    <m/>
    <m/>
    <m/>
    <n v="2"/>
    <n v="2"/>
    <n v="1"/>
    <x v="0"/>
    <s v="Train"/>
    <s v="Train"/>
    <x v="4"/>
    <s v="0-17"/>
    <x v="5"/>
    <x v="4"/>
  </r>
  <r>
    <x v="2"/>
    <x v="1"/>
    <s v="Panula, Master. Juha Niilo"/>
    <x v="1"/>
    <n v="7"/>
    <x v="4"/>
    <x v="2"/>
    <s v="3101295"/>
    <x v="257"/>
    <m/>
    <x v="0"/>
    <m/>
    <m/>
    <m/>
    <n v="2"/>
    <n v="1"/>
    <n v="1"/>
    <x v="0"/>
    <s v="Train"/>
    <s v="Train"/>
    <x v="4"/>
    <s v="0-17"/>
    <x v="5"/>
    <x v="4"/>
  </r>
  <r>
    <x v="2"/>
    <x v="1"/>
    <s v="Panula, Master. Urho Abraham"/>
    <x v="1"/>
    <n v="2"/>
    <x v="4"/>
    <x v="2"/>
    <s v="3101295"/>
    <x v="257"/>
    <m/>
    <x v="0"/>
    <m/>
    <m/>
    <m/>
    <n v="3"/>
    <n v="2"/>
    <n v="4"/>
    <x v="0"/>
    <s v="Train"/>
    <s v="Test"/>
    <x v="4"/>
    <s v="0-17"/>
    <x v="5"/>
    <x v="4"/>
  </r>
  <r>
    <x v="2"/>
    <x v="1"/>
    <s v="Panula, Mr. Ernesti Arvid"/>
    <x v="1"/>
    <n v="16"/>
    <x v="4"/>
    <x v="2"/>
    <s v="3101295"/>
    <x v="257"/>
    <m/>
    <x v="0"/>
    <m/>
    <m/>
    <m/>
    <n v="1"/>
    <n v="1"/>
    <n v="1"/>
    <x v="0"/>
    <s v="Train"/>
    <s v="Train"/>
    <x v="4"/>
    <s v="0-17"/>
    <x v="5"/>
    <x v="4"/>
  </r>
  <r>
    <x v="2"/>
    <x v="1"/>
    <s v="Panula, Mr. Jaako Arnold"/>
    <x v="1"/>
    <n v="14"/>
    <x v="4"/>
    <x v="2"/>
    <s v="3101295"/>
    <x v="257"/>
    <m/>
    <x v="0"/>
    <m/>
    <m/>
    <m/>
    <n v="4"/>
    <n v="3"/>
    <n v="4"/>
    <x v="2"/>
    <s v="Train"/>
    <s v="Test"/>
    <x v="4"/>
    <s v="0-17"/>
    <x v="5"/>
    <x v="4"/>
  </r>
  <r>
    <x v="2"/>
    <x v="1"/>
    <s v="Panula, Mrs. Juha (Maria Emilia Ojala)"/>
    <x v="0"/>
    <n v="41"/>
    <x v="0"/>
    <x v="5"/>
    <s v="3101295"/>
    <x v="257"/>
    <m/>
    <x v="0"/>
    <m/>
    <m/>
    <m/>
    <n v="1"/>
    <n v="1"/>
    <n v="1"/>
    <x v="0"/>
    <s v="Train"/>
    <s v="Train"/>
    <x v="4"/>
    <s v="41-50"/>
    <x v="5"/>
    <x v="4"/>
  </r>
  <r>
    <x v="2"/>
    <x v="1"/>
    <s v="Pasic, Mr. Jakob"/>
    <x v="1"/>
    <n v="21"/>
    <x v="0"/>
    <x v="0"/>
    <s v="315097"/>
    <x v="188"/>
    <m/>
    <x v="0"/>
    <m/>
    <m/>
    <m/>
    <n v="4"/>
    <n v="2"/>
    <n v="5"/>
    <x v="2"/>
    <s v="Train"/>
    <s v="Validate"/>
    <x v="4"/>
    <s v="18-30"/>
    <x v="5"/>
    <x v="5"/>
  </r>
  <r>
    <x v="2"/>
    <x v="1"/>
    <s v="Patchett, Mr. George"/>
    <x v="1"/>
    <n v="19"/>
    <x v="0"/>
    <x v="0"/>
    <s v="358585"/>
    <x v="123"/>
    <m/>
    <x v="0"/>
    <m/>
    <m/>
    <m/>
    <n v="1"/>
    <n v="4"/>
    <n v="5"/>
    <x v="0"/>
    <s v="Test"/>
    <s v="Validate"/>
    <x v="4"/>
    <s v="18-30"/>
    <x v="5"/>
    <x v="6"/>
  </r>
  <r>
    <x v="2"/>
    <x v="1"/>
    <s v="Paulner, Mr. Uscher"/>
    <x v="1"/>
    <m/>
    <x v="0"/>
    <x v="0"/>
    <s v="3411"/>
    <x v="258"/>
    <m/>
    <x v="1"/>
    <m/>
    <m/>
    <m/>
    <n v="2"/>
    <n v="5"/>
    <n v="2"/>
    <x v="0"/>
    <s v="Validate"/>
    <s v="Train"/>
    <x v="4"/>
    <s v="0-17"/>
    <x v="5"/>
    <x v="5"/>
  </r>
  <r>
    <x v="2"/>
    <x v="1"/>
    <s v="Pavlovic, Mr. Stefo"/>
    <x v="1"/>
    <n v="32"/>
    <x v="0"/>
    <x v="0"/>
    <s v="349242"/>
    <x v="168"/>
    <m/>
    <x v="0"/>
    <m/>
    <m/>
    <m/>
    <n v="1"/>
    <n v="3"/>
    <n v="2"/>
    <x v="0"/>
    <s v="Train"/>
    <s v="Train"/>
    <x v="4"/>
    <s v="31-40"/>
    <x v="5"/>
    <x v="5"/>
  </r>
  <r>
    <x v="2"/>
    <x v="1"/>
    <s v="Peacock, Master. Alfred Edward"/>
    <x v="1"/>
    <n v="0.75"/>
    <x v="1"/>
    <x v="2"/>
    <s v="SOTON/O.Q. 3101315"/>
    <x v="259"/>
    <m/>
    <x v="0"/>
    <m/>
    <m/>
    <m/>
    <n v="5"/>
    <n v="1"/>
    <n v="5"/>
    <x v="1"/>
    <s v="Train"/>
    <s v="Validate"/>
    <x v="4"/>
    <s v="0-17"/>
    <x v="5"/>
    <x v="6"/>
  </r>
  <r>
    <x v="2"/>
    <x v="1"/>
    <s v="Peacock, Miss. Treasteall"/>
    <x v="0"/>
    <n v="3"/>
    <x v="1"/>
    <x v="2"/>
    <s v="SOTON/O.Q. 3101315"/>
    <x v="259"/>
    <m/>
    <x v="0"/>
    <m/>
    <m/>
    <m/>
    <n v="1"/>
    <n v="5"/>
    <n v="5"/>
    <x v="0"/>
    <s v="Validate"/>
    <s v="Validate"/>
    <x v="4"/>
    <s v="0-17"/>
    <x v="5"/>
    <x v="6"/>
  </r>
  <r>
    <x v="2"/>
    <x v="1"/>
    <s v="Peacock, Mrs. Benjamin (Edith Nile)"/>
    <x v="0"/>
    <n v="26"/>
    <x v="0"/>
    <x v="1"/>
    <s v="SOTON/O.Q. 3101315"/>
    <x v="259"/>
    <m/>
    <x v="0"/>
    <m/>
    <m/>
    <m/>
    <n v="1"/>
    <n v="2"/>
    <n v="2"/>
    <x v="0"/>
    <s v="Train"/>
    <s v="Train"/>
    <x v="4"/>
    <s v="18-30"/>
    <x v="5"/>
    <x v="6"/>
  </r>
  <r>
    <x v="2"/>
    <x v="1"/>
    <s v="Pearce, Mr. Ernest"/>
    <x v="1"/>
    <m/>
    <x v="0"/>
    <x v="0"/>
    <s v="343271"/>
    <x v="260"/>
    <m/>
    <x v="0"/>
    <m/>
    <m/>
    <m/>
    <n v="4"/>
    <n v="2"/>
    <n v="2"/>
    <x v="2"/>
    <s v="Train"/>
    <s v="Train"/>
    <x v="4"/>
    <s v="0-17"/>
    <x v="5"/>
    <x v="5"/>
  </r>
  <r>
    <x v="2"/>
    <x v="1"/>
    <s v="Pedersen, Mr. Olaf"/>
    <x v="1"/>
    <m/>
    <x v="0"/>
    <x v="0"/>
    <s v="345498"/>
    <x v="166"/>
    <m/>
    <x v="0"/>
    <m/>
    <m/>
    <m/>
    <n v="4"/>
    <n v="3"/>
    <n v="4"/>
    <x v="2"/>
    <s v="Train"/>
    <s v="Test"/>
    <x v="4"/>
    <s v="0-17"/>
    <x v="5"/>
    <x v="5"/>
  </r>
  <r>
    <x v="2"/>
    <x v="1"/>
    <s v="Peduzzi, Mr. Joseph"/>
    <x v="1"/>
    <m/>
    <x v="0"/>
    <x v="0"/>
    <s v="A/5 2817"/>
    <x v="156"/>
    <m/>
    <x v="0"/>
    <m/>
    <m/>
    <m/>
    <n v="4"/>
    <n v="4"/>
    <n v="3"/>
    <x v="2"/>
    <s v="Test"/>
    <s v="Train"/>
    <x v="4"/>
    <s v="0-17"/>
    <x v="5"/>
    <x v="5"/>
  </r>
  <r>
    <x v="2"/>
    <x v="1"/>
    <s v="Pekoniemi, Mr. Edvard"/>
    <x v="1"/>
    <n v="21"/>
    <x v="0"/>
    <x v="0"/>
    <s v="STON/O 2. 3101294"/>
    <x v="153"/>
    <m/>
    <x v="0"/>
    <m/>
    <m/>
    <m/>
    <n v="2"/>
    <n v="2"/>
    <n v="3"/>
    <x v="0"/>
    <s v="Train"/>
    <s v="Train"/>
    <x v="4"/>
    <s v="18-30"/>
    <x v="5"/>
    <x v="5"/>
  </r>
  <r>
    <x v="2"/>
    <x v="1"/>
    <s v="Peltomaki, Mr. Nikolai Johannes"/>
    <x v="1"/>
    <n v="25"/>
    <x v="0"/>
    <x v="0"/>
    <s v="STON/O 2. 3101291"/>
    <x v="153"/>
    <m/>
    <x v="0"/>
    <m/>
    <m/>
    <m/>
    <n v="3"/>
    <n v="1"/>
    <n v="1"/>
    <x v="0"/>
    <s v="Train"/>
    <s v="Train"/>
    <x v="4"/>
    <s v="18-30"/>
    <x v="5"/>
    <x v="5"/>
  </r>
  <r>
    <x v="2"/>
    <x v="1"/>
    <s v="Perkin, Mr. John Henry"/>
    <x v="1"/>
    <n v="22"/>
    <x v="0"/>
    <x v="0"/>
    <s v="A/5 21174"/>
    <x v="155"/>
    <m/>
    <x v="0"/>
    <m/>
    <m/>
    <m/>
    <n v="1"/>
    <n v="3"/>
    <n v="1"/>
    <x v="0"/>
    <s v="Train"/>
    <s v="Train"/>
    <x v="4"/>
    <s v="18-30"/>
    <x v="5"/>
    <x v="5"/>
  </r>
  <r>
    <x v="2"/>
    <x v="0"/>
    <s v="Persson, Mr. Ernst Ulrik"/>
    <x v="1"/>
    <n v="25"/>
    <x v="1"/>
    <x v="0"/>
    <s v="347083"/>
    <x v="166"/>
    <m/>
    <x v="0"/>
    <s v="15"/>
    <m/>
    <m/>
    <n v="5"/>
    <n v="4"/>
    <n v="1"/>
    <x v="1"/>
    <s v="Test"/>
    <s v="Train"/>
    <x v="4"/>
    <s v="18-30"/>
    <x v="5"/>
    <x v="5"/>
  </r>
  <r>
    <x v="2"/>
    <x v="0"/>
    <s v="Peter, Master. Michael J"/>
    <x v="1"/>
    <m/>
    <x v="1"/>
    <x v="2"/>
    <s v="2668"/>
    <x v="261"/>
    <m/>
    <x v="1"/>
    <s v="C"/>
    <m/>
    <m/>
    <n v="3"/>
    <n v="5"/>
    <n v="1"/>
    <x v="0"/>
    <s v="Validate"/>
    <s v="Train"/>
    <x v="4"/>
    <s v="0-17"/>
    <x v="5"/>
    <x v="1"/>
  </r>
  <r>
    <x v="2"/>
    <x v="0"/>
    <s v="Peter, Miss. Anna"/>
    <x v="0"/>
    <m/>
    <x v="1"/>
    <x v="2"/>
    <s v="2668"/>
    <x v="261"/>
    <s v="F E69"/>
    <x v="1"/>
    <s v="D"/>
    <m/>
    <m/>
    <n v="2"/>
    <n v="4"/>
    <n v="2"/>
    <x v="0"/>
    <s v="Test"/>
    <s v="Train"/>
    <x v="4"/>
    <s v="0-17"/>
    <x v="7"/>
    <x v="1"/>
  </r>
  <r>
    <x v="2"/>
    <x v="0"/>
    <s v="Peter, Mrs. Catherine (Catherine Rizk)"/>
    <x v="0"/>
    <m/>
    <x v="0"/>
    <x v="1"/>
    <s v="2668"/>
    <x v="261"/>
    <m/>
    <x v="1"/>
    <s v="D"/>
    <m/>
    <m/>
    <n v="5"/>
    <n v="2"/>
    <n v="1"/>
    <x v="1"/>
    <s v="Train"/>
    <s v="Train"/>
    <x v="4"/>
    <s v="0-17"/>
    <x v="5"/>
    <x v="1"/>
  </r>
  <r>
    <x v="2"/>
    <x v="1"/>
    <s v="Peters, Miss. Katie"/>
    <x v="0"/>
    <m/>
    <x v="0"/>
    <x v="0"/>
    <s v="330935"/>
    <x v="262"/>
    <m/>
    <x v="3"/>
    <m/>
    <m/>
    <m/>
    <n v="5"/>
    <n v="1"/>
    <n v="3"/>
    <x v="1"/>
    <s v="Train"/>
    <s v="Train"/>
    <x v="4"/>
    <s v="0-17"/>
    <x v="5"/>
    <x v="5"/>
  </r>
  <r>
    <x v="2"/>
    <x v="1"/>
    <s v="Petersen, Mr. Marius"/>
    <x v="1"/>
    <n v="24"/>
    <x v="0"/>
    <x v="0"/>
    <s v="342441"/>
    <x v="156"/>
    <m/>
    <x v="0"/>
    <m/>
    <m/>
    <m/>
    <n v="4"/>
    <n v="2"/>
    <n v="5"/>
    <x v="2"/>
    <s v="Train"/>
    <s v="Validate"/>
    <x v="4"/>
    <s v="18-30"/>
    <x v="5"/>
    <x v="5"/>
  </r>
  <r>
    <x v="2"/>
    <x v="1"/>
    <s v="Petranec, Miss. Matilda"/>
    <x v="0"/>
    <n v="28"/>
    <x v="0"/>
    <x v="0"/>
    <s v="349245"/>
    <x v="168"/>
    <m/>
    <x v="0"/>
    <m/>
    <m/>
    <m/>
    <n v="1"/>
    <n v="4"/>
    <n v="3"/>
    <x v="0"/>
    <s v="Test"/>
    <s v="Train"/>
    <x v="4"/>
    <s v="18-30"/>
    <x v="5"/>
    <x v="5"/>
  </r>
  <r>
    <x v="2"/>
    <x v="1"/>
    <s v="Petroff, Mr. Nedelio"/>
    <x v="1"/>
    <n v="19"/>
    <x v="0"/>
    <x v="0"/>
    <s v="349212"/>
    <x v="168"/>
    <m/>
    <x v="0"/>
    <m/>
    <m/>
    <m/>
    <n v="3"/>
    <n v="2"/>
    <n v="4"/>
    <x v="0"/>
    <s v="Train"/>
    <s v="Test"/>
    <x v="4"/>
    <s v="18-30"/>
    <x v="5"/>
    <x v="5"/>
  </r>
  <r>
    <x v="2"/>
    <x v="1"/>
    <s v="Petroff, Mr. Pastcho (&quot;Pentcho&quot;)"/>
    <x v="1"/>
    <m/>
    <x v="0"/>
    <x v="0"/>
    <s v="349215"/>
    <x v="168"/>
    <m/>
    <x v="0"/>
    <m/>
    <m/>
    <m/>
    <n v="5"/>
    <n v="4"/>
    <n v="1"/>
    <x v="1"/>
    <s v="Test"/>
    <s v="Train"/>
    <x v="4"/>
    <s v="0-17"/>
    <x v="5"/>
    <x v="5"/>
  </r>
  <r>
    <x v="2"/>
    <x v="1"/>
    <s v="Petterson, Mr. Johan Emil"/>
    <x v="1"/>
    <n v="25"/>
    <x v="1"/>
    <x v="0"/>
    <s v="347076"/>
    <x v="166"/>
    <m/>
    <x v="0"/>
    <m/>
    <m/>
    <m/>
    <n v="2"/>
    <n v="1"/>
    <n v="1"/>
    <x v="0"/>
    <s v="Train"/>
    <s v="Train"/>
    <x v="4"/>
    <s v="18-30"/>
    <x v="5"/>
    <x v="5"/>
  </r>
  <r>
    <x v="2"/>
    <x v="1"/>
    <s v="Pettersson, Miss. Ellen Natalia"/>
    <x v="0"/>
    <n v="18"/>
    <x v="0"/>
    <x v="0"/>
    <s v="347087"/>
    <x v="166"/>
    <m/>
    <x v="0"/>
    <m/>
    <m/>
    <m/>
    <n v="5"/>
    <n v="2"/>
    <n v="3"/>
    <x v="1"/>
    <s v="Train"/>
    <s v="Train"/>
    <x v="4"/>
    <s v="18-30"/>
    <x v="5"/>
    <x v="5"/>
  </r>
  <r>
    <x v="2"/>
    <x v="0"/>
    <s v="Pickard, Mr. Berk (Berk Trembisky)"/>
    <x v="1"/>
    <n v="32"/>
    <x v="0"/>
    <x v="0"/>
    <s v="SOTON/O.Q. 392078"/>
    <x v="156"/>
    <s v="E10"/>
    <x v="0"/>
    <s v="9"/>
    <m/>
    <m/>
    <n v="2"/>
    <n v="4"/>
    <n v="2"/>
    <x v="0"/>
    <s v="Test"/>
    <s v="Train"/>
    <x v="4"/>
    <s v="31-40"/>
    <x v="2"/>
    <x v="5"/>
  </r>
  <r>
    <x v="2"/>
    <x v="1"/>
    <s v="Plotcharsky, Mr. Vasil"/>
    <x v="1"/>
    <m/>
    <x v="0"/>
    <x v="0"/>
    <s v="349227"/>
    <x v="168"/>
    <m/>
    <x v="0"/>
    <m/>
    <m/>
    <m/>
    <n v="3"/>
    <n v="2"/>
    <n v="5"/>
    <x v="0"/>
    <s v="Train"/>
    <s v="Validate"/>
    <x v="4"/>
    <s v="0-17"/>
    <x v="5"/>
    <x v="5"/>
  </r>
  <r>
    <x v="2"/>
    <x v="1"/>
    <s v="Pokrnic, Mr. Mate"/>
    <x v="1"/>
    <n v="17"/>
    <x v="0"/>
    <x v="0"/>
    <s v="315095"/>
    <x v="188"/>
    <m/>
    <x v="0"/>
    <m/>
    <m/>
    <m/>
    <n v="3"/>
    <n v="2"/>
    <n v="2"/>
    <x v="0"/>
    <s v="Train"/>
    <s v="Train"/>
    <x v="4"/>
    <s v="0-17"/>
    <x v="5"/>
    <x v="5"/>
  </r>
  <r>
    <x v="2"/>
    <x v="1"/>
    <s v="Pokrnic, Mr. Tome"/>
    <x v="1"/>
    <n v="24"/>
    <x v="0"/>
    <x v="0"/>
    <s v="315092"/>
    <x v="188"/>
    <m/>
    <x v="0"/>
    <m/>
    <m/>
    <m/>
    <n v="3"/>
    <n v="3"/>
    <n v="2"/>
    <x v="0"/>
    <s v="Train"/>
    <s v="Train"/>
    <x v="4"/>
    <s v="18-30"/>
    <x v="5"/>
    <x v="5"/>
  </r>
  <r>
    <x v="2"/>
    <x v="1"/>
    <s v="Radeff, Mr. Alexander"/>
    <x v="1"/>
    <m/>
    <x v="0"/>
    <x v="0"/>
    <s v="349223"/>
    <x v="168"/>
    <m/>
    <x v="0"/>
    <m/>
    <m/>
    <m/>
    <n v="2"/>
    <n v="4"/>
    <n v="2"/>
    <x v="0"/>
    <s v="Test"/>
    <s v="Train"/>
    <x v="4"/>
    <s v="0-17"/>
    <x v="5"/>
    <x v="5"/>
  </r>
  <r>
    <x v="2"/>
    <x v="1"/>
    <s v="Rasmussen, Mrs. (Lena Jacobsen Solvang)"/>
    <x v="0"/>
    <m/>
    <x v="0"/>
    <x v="0"/>
    <s v="65305"/>
    <x v="221"/>
    <m/>
    <x v="0"/>
    <m/>
    <m/>
    <m/>
    <n v="5"/>
    <n v="1"/>
    <n v="5"/>
    <x v="1"/>
    <s v="Train"/>
    <s v="Validate"/>
    <x v="4"/>
    <s v="0-17"/>
    <x v="5"/>
    <x v="5"/>
  </r>
  <r>
    <x v="2"/>
    <x v="1"/>
    <s v="Razi, Mr. Raihed"/>
    <x v="1"/>
    <m/>
    <x v="0"/>
    <x v="0"/>
    <s v="2629"/>
    <x v="154"/>
    <m/>
    <x v="1"/>
    <m/>
    <m/>
    <m/>
    <n v="1"/>
    <n v="3"/>
    <n v="5"/>
    <x v="0"/>
    <s v="Train"/>
    <s v="Validate"/>
    <x v="4"/>
    <s v="0-17"/>
    <x v="5"/>
    <x v="5"/>
  </r>
  <r>
    <x v="2"/>
    <x v="1"/>
    <s v="Reed, Mr. James George"/>
    <x v="1"/>
    <m/>
    <x v="0"/>
    <x v="0"/>
    <s v="362316"/>
    <x v="155"/>
    <m/>
    <x v="0"/>
    <m/>
    <m/>
    <m/>
    <n v="4"/>
    <n v="3"/>
    <n v="1"/>
    <x v="2"/>
    <s v="Train"/>
    <s v="Train"/>
    <x v="4"/>
    <s v="0-17"/>
    <x v="5"/>
    <x v="5"/>
  </r>
  <r>
    <x v="2"/>
    <x v="1"/>
    <s v="Rekic, Mr. Tido"/>
    <x v="1"/>
    <n v="38"/>
    <x v="0"/>
    <x v="0"/>
    <s v="349249"/>
    <x v="168"/>
    <m/>
    <x v="0"/>
    <m/>
    <m/>
    <m/>
    <n v="4"/>
    <n v="1"/>
    <n v="3"/>
    <x v="2"/>
    <s v="Train"/>
    <s v="Train"/>
    <x v="4"/>
    <s v="31-40"/>
    <x v="5"/>
    <x v="5"/>
  </r>
  <r>
    <x v="2"/>
    <x v="1"/>
    <s v="Reynolds, Mr. Harold J"/>
    <x v="1"/>
    <n v="21"/>
    <x v="0"/>
    <x v="0"/>
    <s v="342684"/>
    <x v="156"/>
    <m/>
    <x v="0"/>
    <m/>
    <m/>
    <m/>
    <n v="4"/>
    <n v="5"/>
    <n v="3"/>
    <x v="2"/>
    <s v="Validate"/>
    <s v="Train"/>
    <x v="4"/>
    <s v="18-30"/>
    <x v="5"/>
    <x v="5"/>
  </r>
  <r>
    <x v="2"/>
    <x v="1"/>
    <s v="Rice, Master. Albert"/>
    <x v="1"/>
    <n v="10"/>
    <x v="4"/>
    <x v="2"/>
    <s v="382652"/>
    <x v="263"/>
    <m/>
    <x v="3"/>
    <m/>
    <m/>
    <m/>
    <n v="5"/>
    <n v="2"/>
    <n v="1"/>
    <x v="1"/>
    <s v="Train"/>
    <s v="Train"/>
    <x v="4"/>
    <s v="0-17"/>
    <x v="5"/>
    <x v="1"/>
  </r>
  <r>
    <x v="2"/>
    <x v="1"/>
    <s v="Rice, Master. Arthur"/>
    <x v="1"/>
    <n v="4"/>
    <x v="4"/>
    <x v="2"/>
    <s v="382652"/>
    <x v="263"/>
    <m/>
    <x v="3"/>
    <m/>
    <m/>
    <m/>
    <n v="1"/>
    <n v="4"/>
    <n v="5"/>
    <x v="0"/>
    <s v="Test"/>
    <s v="Validate"/>
    <x v="4"/>
    <s v="0-17"/>
    <x v="5"/>
    <x v="1"/>
  </r>
  <r>
    <x v="2"/>
    <x v="1"/>
    <s v="Rice, Master. Eric"/>
    <x v="1"/>
    <n v="7"/>
    <x v="4"/>
    <x v="2"/>
    <s v="382652"/>
    <x v="263"/>
    <m/>
    <x v="3"/>
    <m/>
    <m/>
    <m/>
    <n v="2"/>
    <n v="3"/>
    <n v="5"/>
    <x v="0"/>
    <s v="Train"/>
    <s v="Validate"/>
    <x v="4"/>
    <s v="0-17"/>
    <x v="5"/>
    <x v="1"/>
  </r>
  <r>
    <x v="2"/>
    <x v="1"/>
    <s v="Rice, Master. Eugene"/>
    <x v="1"/>
    <n v="2"/>
    <x v="4"/>
    <x v="2"/>
    <s v="382652"/>
    <x v="263"/>
    <m/>
    <x v="3"/>
    <m/>
    <m/>
    <m/>
    <n v="2"/>
    <n v="2"/>
    <n v="5"/>
    <x v="0"/>
    <s v="Train"/>
    <s v="Validate"/>
    <x v="4"/>
    <s v="0-17"/>
    <x v="5"/>
    <x v="1"/>
  </r>
  <r>
    <x v="2"/>
    <x v="1"/>
    <s v="Rice, Master. George Hugh"/>
    <x v="1"/>
    <n v="8"/>
    <x v="4"/>
    <x v="2"/>
    <s v="382652"/>
    <x v="263"/>
    <m/>
    <x v="3"/>
    <m/>
    <m/>
    <m/>
    <n v="3"/>
    <n v="2"/>
    <n v="3"/>
    <x v="0"/>
    <s v="Train"/>
    <s v="Train"/>
    <x v="4"/>
    <s v="0-17"/>
    <x v="5"/>
    <x v="1"/>
  </r>
  <r>
    <x v="2"/>
    <x v="1"/>
    <s v="Rice, Mrs. William (Margaret Norton)"/>
    <x v="0"/>
    <n v="39"/>
    <x v="0"/>
    <x v="5"/>
    <s v="382652"/>
    <x v="263"/>
    <m/>
    <x v="3"/>
    <m/>
    <n v="327"/>
    <m/>
    <n v="1"/>
    <n v="1"/>
    <n v="1"/>
    <x v="0"/>
    <s v="Train"/>
    <s v="Train"/>
    <x v="4"/>
    <s v="31-40"/>
    <x v="5"/>
    <x v="1"/>
  </r>
  <r>
    <x v="2"/>
    <x v="1"/>
    <s v="Riihivouri, Miss. Susanna Juhantytar &quot;Sanni&quot;"/>
    <x v="0"/>
    <n v="22"/>
    <x v="0"/>
    <x v="0"/>
    <s v="3101295"/>
    <x v="257"/>
    <m/>
    <x v="0"/>
    <m/>
    <m/>
    <m/>
    <n v="4"/>
    <n v="3"/>
    <n v="5"/>
    <x v="2"/>
    <s v="Train"/>
    <s v="Validate"/>
    <x v="4"/>
    <s v="18-30"/>
    <x v="5"/>
    <x v="4"/>
  </r>
  <r>
    <x v="2"/>
    <x v="1"/>
    <s v="Rintamaki, Mr. Matti"/>
    <x v="1"/>
    <n v="35"/>
    <x v="0"/>
    <x v="0"/>
    <s v="STON/O 2. 3101273"/>
    <x v="227"/>
    <m/>
    <x v="0"/>
    <m/>
    <m/>
    <m/>
    <n v="4"/>
    <n v="3"/>
    <n v="3"/>
    <x v="2"/>
    <s v="Train"/>
    <s v="Train"/>
    <x v="4"/>
    <s v="31-40"/>
    <x v="5"/>
    <x v="5"/>
  </r>
  <r>
    <x v="2"/>
    <x v="0"/>
    <s v="Riordan, Miss. Johanna &quot;Hannah&quot;"/>
    <x v="0"/>
    <m/>
    <x v="0"/>
    <x v="0"/>
    <s v="334915"/>
    <x v="264"/>
    <m/>
    <x v="3"/>
    <s v="13"/>
    <m/>
    <m/>
    <n v="3"/>
    <n v="5"/>
    <n v="1"/>
    <x v="0"/>
    <s v="Validate"/>
    <s v="Train"/>
    <x v="4"/>
    <s v="0-17"/>
    <x v="5"/>
    <x v="5"/>
  </r>
  <r>
    <x v="2"/>
    <x v="1"/>
    <s v="Risien, Mr. Samuel Beard"/>
    <x v="1"/>
    <m/>
    <x v="0"/>
    <x v="0"/>
    <s v="364498"/>
    <x v="123"/>
    <m/>
    <x v="0"/>
    <m/>
    <m/>
    <m/>
    <n v="3"/>
    <n v="1"/>
    <n v="4"/>
    <x v="0"/>
    <s v="Train"/>
    <s v="Test"/>
    <x v="4"/>
    <s v="0-17"/>
    <x v="5"/>
    <x v="6"/>
  </r>
  <r>
    <x v="2"/>
    <x v="1"/>
    <s v="Risien, Mrs. Samuel (Emma)"/>
    <x v="0"/>
    <m/>
    <x v="0"/>
    <x v="0"/>
    <s v="364498"/>
    <x v="123"/>
    <m/>
    <x v="0"/>
    <m/>
    <m/>
    <m/>
    <n v="5"/>
    <n v="1"/>
    <n v="2"/>
    <x v="1"/>
    <s v="Train"/>
    <s v="Train"/>
    <x v="4"/>
    <s v="0-17"/>
    <x v="5"/>
    <x v="6"/>
  </r>
  <r>
    <x v="2"/>
    <x v="1"/>
    <s v="Robins, Mr. Alexander A"/>
    <x v="1"/>
    <n v="50"/>
    <x v="1"/>
    <x v="0"/>
    <s v="A/5. 3337"/>
    <x v="123"/>
    <m/>
    <x v="0"/>
    <m/>
    <n v="119"/>
    <m/>
    <n v="4"/>
    <n v="1"/>
    <n v="2"/>
    <x v="2"/>
    <s v="Train"/>
    <s v="Train"/>
    <x v="4"/>
    <s v="41-50"/>
    <x v="5"/>
    <x v="6"/>
  </r>
  <r>
    <x v="2"/>
    <x v="1"/>
    <s v="Robins, Mrs. Alexander A (Grace Charity Laury)"/>
    <x v="0"/>
    <n v="47"/>
    <x v="1"/>
    <x v="0"/>
    <s v="A/5. 3337"/>
    <x v="123"/>
    <m/>
    <x v="0"/>
    <m/>
    <n v="7"/>
    <m/>
    <n v="2"/>
    <n v="4"/>
    <n v="5"/>
    <x v="0"/>
    <s v="Test"/>
    <s v="Validate"/>
    <x v="4"/>
    <s v="41-50"/>
    <x v="5"/>
    <x v="6"/>
  </r>
  <r>
    <x v="2"/>
    <x v="1"/>
    <s v="Rogers, Mr. William John"/>
    <x v="1"/>
    <m/>
    <x v="0"/>
    <x v="0"/>
    <s v="S.C./A.4. 23567"/>
    <x v="156"/>
    <m/>
    <x v="0"/>
    <m/>
    <m/>
    <m/>
    <n v="2"/>
    <n v="4"/>
    <n v="4"/>
    <x v="0"/>
    <s v="Test"/>
    <s v="Test"/>
    <x v="4"/>
    <s v="0-17"/>
    <x v="5"/>
    <x v="5"/>
  </r>
  <r>
    <x v="2"/>
    <x v="1"/>
    <s v="Rommetvedt, Mr. Knud Paust"/>
    <x v="1"/>
    <m/>
    <x v="0"/>
    <x v="0"/>
    <s v="312993"/>
    <x v="166"/>
    <m/>
    <x v="0"/>
    <m/>
    <m/>
    <m/>
    <n v="5"/>
    <n v="4"/>
    <n v="5"/>
    <x v="1"/>
    <s v="Test"/>
    <s v="Validate"/>
    <x v="4"/>
    <s v="0-17"/>
    <x v="5"/>
    <x v="5"/>
  </r>
  <r>
    <x v="2"/>
    <x v="1"/>
    <s v="Rosblom, Miss. Salli Helena"/>
    <x v="0"/>
    <n v="2"/>
    <x v="1"/>
    <x v="2"/>
    <s v="370129"/>
    <x v="265"/>
    <m/>
    <x v="0"/>
    <m/>
    <m/>
    <m/>
    <n v="2"/>
    <n v="4"/>
    <n v="5"/>
    <x v="0"/>
    <s v="Test"/>
    <s v="Validate"/>
    <x v="4"/>
    <s v="0-17"/>
    <x v="5"/>
    <x v="1"/>
  </r>
  <r>
    <x v="2"/>
    <x v="1"/>
    <s v="Rosblom, Mr. Viktor Richard"/>
    <x v="1"/>
    <n v="18"/>
    <x v="1"/>
    <x v="2"/>
    <s v="370129"/>
    <x v="265"/>
    <m/>
    <x v="0"/>
    <m/>
    <m/>
    <m/>
    <n v="5"/>
    <n v="4"/>
    <n v="2"/>
    <x v="1"/>
    <s v="Test"/>
    <s v="Train"/>
    <x v="4"/>
    <s v="18-30"/>
    <x v="5"/>
    <x v="1"/>
  </r>
  <r>
    <x v="2"/>
    <x v="1"/>
    <s v="Rosblom, Mrs. Viktor (Helena Wilhelmina)"/>
    <x v="0"/>
    <n v="41"/>
    <x v="0"/>
    <x v="1"/>
    <s v="370129"/>
    <x v="265"/>
    <m/>
    <x v="0"/>
    <m/>
    <m/>
    <m/>
    <n v="5"/>
    <n v="5"/>
    <n v="2"/>
    <x v="1"/>
    <s v="Validate"/>
    <s v="Train"/>
    <x v="4"/>
    <s v="41-50"/>
    <x v="5"/>
    <x v="1"/>
  </r>
  <r>
    <x v="2"/>
    <x v="0"/>
    <s v="Roth, Miss. Sarah A"/>
    <x v="0"/>
    <m/>
    <x v="0"/>
    <x v="0"/>
    <s v="342712"/>
    <x v="156"/>
    <m/>
    <x v="0"/>
    <s v="C"/>
    <m/>
    <m/>
    <n v="1"/>
    <n v="2"/>
    <n v="2"/>
    <x v="0"/>
    <s v="Train"/>
    <s v="Train"/>
    <x v="4"/>
    <s v="0-17"/>
    <x v="5"/>
    <x v="5"/>
  </r>
  <r>
    <x v="2"/>
    <x v="1"/>
    <s v="Rouse, Mr. Richard Henry"/>
    <x v="1"/>
    <n v="50"/>
    <x v="0"/>
    <x v="0"/>
    <s v="A/5 3594"/>
    <x v="156"/>
    <m/>
    <x v="0"/>
    <m/>
    <m/>
    <m/>
    <n v="5"/>
    <n v="5"/>
    <n v="4"/>
    <x v="1"/>
    <s v="Validate"/>
    <s v="Test"/>
    <x v="4"/>
    <s v="41-50"/>
    <x v="5"/>
    <x v="5"/>
  </r>
  <r>
    <x v="2"/>
    <x v="1"/>
    <s v="Rush, Mr. Alfred George John"/>
    <x v="1"/>
    <n v="16"/>
    <x v="0"/>
    <x v="0"/>
    <s v="A/4. 20589"/>
    <x v="156"/>
    <m/>
    <x v="0"/>
    <m/>
    <m/>
    <m/>
    <n v="5"/>
    <n v="3"/>
    <n v="5"/>
    <x v="1"/>
    <s v="Train"/>
    <s v="Validate"/>
    <x v="4"/>
    <s v="0-17"/>
    <x v="5"/>
    <x v="5"/>
  </r>
  <r>
    <x v="2"/>
    <x v="0"/>
    <s v="Ryan, Mr. Edward"/>
    <x v="1"/>
    <m/>
    <x v="0"/>
    <x v="0"/>
    <s v="383162"/>
    <x v="179"/>
    <m/>
    <x v="3"/>
    <s v="14"/>
    <m/>
    <m/>
    <n v="2"/>
    <n v="4"/>
    <n v="4"/>
    <x v="0"/>
    <s v="Test"/>
    <s v="Test"/>
    <x v="4"/>
    <s v="0-17"/>
    <x v="5"/>
    <x v="5"/>
  </r>
  <r>
    <x v="2"/>
    <x v="1"/>
    <s v="Ryan, Mr. Patrick"/>
    <x v="1"/>
    <m/>
    <x v="0"/>
    <x v="0"/>
    <s v="371110"/>
    <x v="198"/>
    <m/>
    <x v="3"/>
    <m/>
    <m/>
    <m/>
    <n v="2"/>
    <n v="2"/>
    <n v="4"/>
    <x v="0"/>
    <s v="Train"/>
    <s v="Test"/>
    <x v="4"/>
    <s v="0-17"/>
    <x v="5"/>
    <x v="1"/>
  </r>
  <r>
    <x v="2"/>
    <x v="1"/>
    <s v="Saad, Mr. Amin"/>
    <x v="1"/>
    <m/>
    <x v="0"/>
    <x v="0"/>
    <s v="2671"/>
    <x v="154"/>
    <m/>
    <x v="1"/>
    <m/>
    <m/>
    <m/>
    <n v="2"/>
    <n v="2"/>
    <n v="5"/>
    <x v="0"/>
    <s v="Train"/>
    <s v="Validate"/>
    <x v="4"/>
    <s v="0-17"/>
    <x v="5"/>
    <x v="5"/>
  </r>
  <r>
    <x v="2"/>
    <x v="1"/>
    <s v="Saad, Mr. Khalil"/>
    <x v="1"/>
    <n v="25"/>
    <x v="0"/>
    <x v="0"/>
    <s v="2672"/>
    <x v="171"/>
    <m/>
    <x v="1"/>
    <m/>
    <m/>
    <m/>
    <n v="4"/>
    <n v="1"/>
    <n v="5"/>
    <x v="2"/>
    <s v="Train"/>
    <s v="Validate"/>
    <x v="4"/>
    <s v="18-30"/>
    <x v="5"/>
    <x v="5"/>
  </r>
  <r>
    <x v="2"/>
    <x v="1"/>
    <s v="Saade, Mr. Jean Nassr"/>
    <x v="1"/>
    <m/>
    <x v="0"/>
    <x v="0"/>
    <s v="2676"/>
    <x v="171"/>
    <m/>
    <x v="1"/>
    <m/>
    <m/>
    <m/>
    <n v="3"/>
    <n v="1"/>
    <n v="5"/>
    <x v="0"/>
    <s v="Train"/>
    <s v="Validate"/>
    <x v="4"/>
    <s v="0-17"/>
    <x v="5"/>
    <x v="5"/>
  </r>
  <r>
    <x v="2"/>
    <x v="1"/>
    <s v="Sadlier, Mr. Matthew"/>
    <x v="1"/>
    <m/>
    <x v="0"/>
    <x v="0"/>
    <s v="367655"/>
    <x v="266"/>
    <m/>
    <x v="3"/>
    <m/>
    <m/>
    <m/>
    <n v="3"/>
    <n v="3"/>
    <n v="2"/>
    <x v="0"/>
    <s v="Train"/>
    <s v="Train"/>
    <x v="4"/>
    <s v="0-17"/>
    <x v="5"/>
    <x v="5"/>
  </r>
  <r>
    <x v="2"/>
    <x v="1"/>
    <s v="Sadowitz, Mr. Harry"/>
    <x v="1"/>
    <m/>
    <x v="0"/>
    <x v="0"/>
    <s v="LP 1588"/>
    <x v="267"/>
    <m/>
    <x v="0"/>
    <m/>
    <m/>
    <m/>
    <n v="4"/>
    <n v="4"/>
    <n v="1"/>
    <x v="2"/>
    <s v="Test"/>
    <s v="Train"/>
    <x v="4"/>
    <s v="0-17"/>
    <x v="5"/>
    <x v="5"/>
  </r>
  <r>
    <x v="2"/>
    <x v="1"/>
    <s v="Saether, Mr. Simon Sivertsen"/>
    <x v="1"/>
    <n v="38.5"/>
    <x v="0"/>
    <x v="0"/>
    <s v="SOTON/O.Q. 3101262"/>
    <x v="155"/>
    <m/>
    <x v="0"/>
    <m/>
    <n v="32"/>
    <m/>
    <n v="3"/>
    <n v="3"/>
    <n v="2"/>
    <x v="0"/>
    <s v="Train"/>
    <s v="Train"/>
    <x v="4"/>
    <s v="31-40"/>
    <x v="5"/>
    <x v="5"/>
  </r>
  <r>
    <x v="2"/>
    <x v="1"/>
    <s v="Sage, Master. Thomas Henry"/>
    <x v="1"/>
    <m/>
    <x v="6"/>
    <x v="1"/>
    <s v="CA. 2343"/>
    <x v="268"/>
    <m/>
    <x v="0"/>
    <m/>
    <m/>
    <m/>
    <n v="5"/>
    <n v="3"/>
    <n v="2"/>
    <x v="1"/>
    <s v="Train"/>
    <s v="Train"/>
    <x v="4"/>
    <s v="0-17"/>
    <x v="5"/>
    <x v="2"/>
  </r>
  <r>
    <x v="2"/>
    <x v="1"/>
    <s v="Sage, Master. William Henry"/>
    <x v="1"/>
    <n v="14.5"/>
    <x v="6"/>
    <x v="1"/>
    <s v="CA. 2343"/>
    <x v="268"/>
    <m/>
    <x v="0"/>
    <m/>
    <n v="67"/>
    <m/>
    <n v="5"/>
    <n v="4"/>
    <n v="5"/>
    <x v="1"/>
    <s v="Test"/>
    <s v="Validate"/>
    <x v="4"/>
    <s v="0-17"/>
    <x v="5"/>
    <x v="2"/>
  </r>
  <r>
    <x v="2"/>
    <x v="1"/>
    <s v="Sage, Miss. Ada"/>
    <x v="0"/>
    <m/>
    <x v="6"/>
    <x v="1"/>
    <s v="CA. 2343"/>
    <x v="268"/>
    <m/>
    <x v="0"/>
    <m/>
    <m/>
    <m/>
    <n v="2"/>
    <n v="4"/>
    <n v="5"/>
    <x v="0"/>
    <s v="Test"/>
    <s v="Validate"/>
    <x v="4"/>
    <s v="0-17"/>
    <x v="5"/>
    <x v="2"/>
  </r>
  <r>
    <x v="2"/>
    <x v="1"/>
    <s v="Sage, Miss. Constance Gladys"/>
    <x v="0"/>
    <m/>
    <x v="6"/>
    <x v="1"/>
    <s v="CA. 2343"/>
    <x v="268"/>
    <m/>
    <x v="0"/>
    <m/>
    <m/>
    <m/>
    <n v="3"/>
    <n v="4"/>
    <n v="1"/>
    <x v="0"/>
    <s v="Test"/>
    <s v="Train"/>
    <x v="4"/>
    <s v="0-17"/>
    <x v="5"/>
    <x v="2"/>
  </r>
  <r>
    <x v="2"/>
    <x v="1"/>
    <s v="Sage, Miss. Dorothy Edith &quot;Dolly&quot;"/>
    <x v="0"/>
    <m/>
    <x v="6"/>
    <x v="1"/>
    <s v="CA. 2343"/>
    <x v="268"/>
    <m/>
    <x v="0"/>
    <m/>
    <m/>
    <m/>
    <n v="4"/>
    <n v="1"/>
    <n v="2"/>
    <x v="2"/>
    <s v="Train"/>
    <s v="Train"/>
    <x v="4"/>
    <s v="0-17"/>
    <x v="5"/>
    <x v="2"/>
  </r>
  <r>
    <x v="2"/>
    <x v="1"/>
    <s v="Sage, Miss. Stella Anna"/>
    <x v="0"/>
    <m/>
    <x v="6"/>
    <x v="1"/>
    <s v="CA. 2343"/>
    <x v="268"/>
    <m/>
    <x v="0"/>
    <m/>
    <m/>
    <m/>
    <n v="2"/>
    <n v="4"/>
    <n v="4"/>
    <x v="0"/>
    <s v="Test"/>
    <s v="Test"/>
    <x v="4"/>
    <s v="0-17"/>
    <x v="5"/>
    <x v="2"/>
  </r>
  <r>
    <x v="2"/>
    <x v="1"/>
    <s v="Sage, Mr. Douglas Bullen"/>
    <x v="1"/>
    <m/>
    <x v="6"/>
    <x v="1"/>
    <s v="CA. 2343"/>
    <x v="268"/>
    <m/>
    <x v="0"/>
    <m/>
    <m/>
    <m/>
    <n v="1"/>
    <n v="5"/>
    <n v="5"/>
    <x v="0"/>
    <s v="Validate"/>
    <s v="Validate"/>
    <x v="4"/>
    <s v="0-17"/>
    <x v="5"/>
    <x v="2"/>
  </r>
  <r>
    <x v="2"/>
    <x v="1"/>
    <s v="Sage, Mr. Frederick"/>
    <x v="1"/>
    <m/>
    <x v="6"/>
    <x v="1"/>
    <s v="CA. 2343"/>
    <x v="268"/>
    <m/>
    <x v="0"/>
    <m/>
    <m/>
    <m/>
    <n v="4"/>
    <n v="1"/>
    <n v="4"/>
    <x v="2"/>
    <s v="Train"/>
    <s v="Test"/>
    <x v="4"/>
    <s v="0-17"/>
    <x v="5"/>
    <x v="2"/>
  </r>
  <r>
    <x v="2"/>
    <x v="1"/>
    <s v="Sage, Mr. George John Jr"/>
    <x v="1"/>
    <m/>
    <x v="6"/>
    <x v="1"/>
    <s v="CA. 2343"/>
    <x v="268"/>
    <m/>
    <x v="0"/>
    <m/>
    <m/>
    <m/>
    <n v="2"/>
    <n v="2"/>
    <n v="3"/>
    <x v="0"/>
    <s v="Train"/>
    <s v="Train"/>
    <x v="4"/>
    <s v="0-17"/>
    <x v="5"/>
    <x v="2"/>
  </r>
  <r>
    <x v="2"/>
    <x v="1"/>
    <s v="Sage, Mr. John George"/>
    <x v="1"/>
    <m/>
    <x v="1"/>
    <x v="7"/>
    <s v="CA. 2343"/>
    <x v="268"/>
    <m/>
    <x v="0"/>
    <m/>
    <m/>
    <m/>
    <n v="5"/>
    <n v="2"/>
    <n v="3"/>
    <x v="1"/>
    <s v="Train"/>
    <s v="Train"/>
    <x v="4"/>
    <s v="0-17"/>
    <x v="5"/>
    <x v="2"/>
  </r>
  <r>
    <x v="2"/>
    <x v="1"/>
    <s v="Sage, Mrs. John (Annie Bullen)"/>
    <x v="0"/>
    <m/>
    <x v="1"/>
    <x v="7"/>
    <s v="CA. 2343"/>
    <x v="268"/>
    <m/>
    <x v="0"/>
    <m/>
    <m/>
    <m/>
    <n v="1"/>
    <n v="3"/>
    <n v="2"/>
    <x v="0"/>
    <s v="Train"/>
    <s v="Train"/>
    <x v="4"/>
    <s v="0-17"/>
    <x v="5"/>
    <x v="2"/>
  </r>
  <r>
    <x v="2"/>
    <x v="1"/>
    <s v="Salander, Mr. Karl Johan"/>
    <x v="1"/>
    <n v="24"/>
    <x v="0"/>
    <x v="0"/>
    <s v="7266"/>
    <x v="269"/>
    <m/>
    <x v="0"/>
    <m/>
    <m/>
    <m/>
    <n v="5"/>
    <n v="4"/>
    <n v="2"/>
    <x v="1"/>
    <s v="Test"/>
    <s v="Train"/>
    <x v="4"/>
    <s v="18-30"/>
    <x v="5"/>
    <x v="5"/>
  </r>
  <r>
    <x v="2"/>
    <x v="0"/>
    <s v="Salkjelsvik, Miss. Anna Kristine"/>
    <x v="0"/>
    <n v="21"/>
    <x v="0"/>
    <x v="0"/>
    <s v="343120"/>
    <x v="152"/>
    <m/>
    <x v="0"/>
    <s v="C"/>
    <m/>
    <m/>
    <n v="1"/>
    <n v="1"/>
    <n v="3"/>
    <x v="0"/>
    <s v="Train"/>
    <s v="Train"/>
    <x v="4"/>
    <s v="18-30"/>
    <x v="5"/>
    <x v="5"/>
  </r>
  <r>
    <x v="2"/>
    <x v="1"/>
    <s v="Salonen, Mr. Johan Werner"/>
    <x v="1"/>
    <n v="39"/>
    <x v="0"/>
    <x v="0"/>
    <s v="3101296"/>
    <x v="153"/>
    <m/>
    <x v="0"/>
    <m/>
    <m/>
    <m/>
    <n v="3"/>
    <n v="5"/>
    <n v="4"/>
    <x v="0"/>
    <s v="Validate"/>
    <s v="Test"/>
    <x v="4"/>
    <s v="31-40"/>
    <x v="5"/>
    <x v="5"/>
  </r>
  <r>
    <x v="2"/>
    <x v="1"/>
    <s v="Samaan, Mr. Elias"/>
    <x v="1"/>
    <m/>
    <x v="2"/>
    <x v="0"/>
    <s v="2662"/>
    <x v="270"/>
    <m/>
    <x v="1"/>
    <m/>
    <m/>
    <m/>
    <n v="3"/>
    <n v="5"/>
    <n v="4"/>
    <x v="0"/>
    <s v="Validate"/>
    <s v="Test"/>
    <x v="4"/>
    <s v="0-17"/>
    <x v="5"/>
    <x v="1"/>
  </r>
  <r>
    <x v="2"/>
    <x v="1"/>
    <s v="Samaan, Mr. Hanna"/>
    <x v="1"/>
    <m/>
    <x v="2"/>
    <x v="0"/>
    <s v="2662"/>
    <x v="270"/>
    <m/>
    <x v="1"/>
    <m/>
    <m/>
    <m/>
    <n v="5"/>
    <n v="1"/>
    <n v="4"/>
    <x v="1"/>
    <s v="Train"/>
    <s v="Test"/>
    <x v="4"/>
    <s v="0-17"/>
    <x v="5"/>
    <x v="1"/>
  </r>
  <r>
    <x v="2"/>
    <x v="1"/>
    <s v="Samaan, Mr. Youssef"/>
    <x v="1"/>
    <m/>
    <x v="2"/>
    <x v="0"/>
    <s v="2662"/>
    <x v="270"/>
    <m/>
    <x v="1"/>
    <m/>
    <m/>
    <m/>
    <n v="2"/>
    <n v="2"/>
    <n v="2"/>
    <x v="0"/>
    <s v="Train"/>
    <s v="Train"/>
    <x v="4"/>
    <s v="0-17"/>
    <x v="5"/>
    <x v="1"/>
  </r>
  <r>
    <x v="2"/>
    <x v="0"/>
    <s v="Sandstrom, Miss. Beatrice Irene"/>
    <x v="0"/>
    <n v="1"/>
    <x v="1"/>
    <x v="2"/>
    <s v="PP 9549"/>
    <x v="271"/>
    <s v="G6"/>
    <x v="0"/>
    <s v="13"/>
    <m/>
    <m/>
    <n v="2"/>
    <n v="1"/>
    <n v="1"/>
    <x v="0"/>
    <s v="Train"/>
    <s v="Train"/>
    <x v="4"/>
    <s v="0-17"/>
    <x v="8"/>
    <x v="6"/>
  </r>
  <r>
    <x v="2"/>
    <x v="0"/>
    <s v="Sandstrom, Mrs. Hjalmar (Agnes Charlotta Bengtsson)"/>
    <x v="0"/>
    <n v="24"/>
    <x v="0"/>
    <x v="1"/>
    <s v="PP 9549"/>
    <x v="271"/>
    <s v="G6"/>
    <x v="0"/>
    <s v="13"/>
    <m/>
    <m/>
    <n v="5"/>
    <n v="4"/>
    <n v="1"/>
    <x v="1"/>
    <s v="Test"/>
    <s v="Train"/>
    <x v="4"/>
    <s v="18-30"/>
    <x v="8"/>
    <x v="6"/>
  </r>
  <r>
    <x v="2"/>
    <x v="0"/>
    <s v="Sandstrom, Miss. Marguerite Rut"/>
    <x v="0"/>
    <n v="4"/>
    <x v="1"/>
    <x v="2"/>
    <s v="PP 9549"/>
    <x v="271"/>
    <s v="G6"/>
    <x v="0"/>
    <s v="13"/>
    <m/>
    <m/>
    <n v="1"/>
    <n v="3"/>
    <n v="5"/>
    <x v="0"/>
    <s v="Train"/>
    <s v="Validate"/>
    <x v="4"/>
    <s v="0-17"/>
    <x v="8"/>
    <x v="6"/>
  </r>
  <r>
    <x v="2"/>
    <x v="0"/>
    <s v="Sap, Mr. Julius"/>
    <x v="1"/>
    <n v="25"/>
    <x v="0"/>
    <x v="0"/>
    <s v="345768"/>
    <x v="200"/>
    <m/>
    <x v="0"/>
    <s v="11"/>
    <m/>
    <m/>
    <n v="3"/>
    <n v="4"/>
    <n v="3"/>
    <x v="0"/>
    <s v="Test"/>
    <s v="Train"/>
    <x v="4"/>
    <s v="18-30"/>
    <x v="5"/>
    <x v="5"/>
  </r>
  <r>
    <x v="2"/>
    <x v="1"/>
    <s v="Saundercock, Mr. William Henry"/>
    <x v="1"/>
    <n v="20"/>
    <x v="0"/>
    <x v="0"/>
    <s v="A/5. 2151"/>
    <x v="156"/>
    <m/>
    <x v="0"/>
    <m/>
    <m/>
    <m/>
    <n v="3"/>
    <n v="4"/>
    <n v="5"/>
    <x v="0"/>
    <s v="Test"/>
    <s v="Validate"/>
    <x v="4"/>
    <s v="18-30"/>
    <x v="5"/>
    <x v="5"/>
  </r>
  <r>
    <x v="2"/>
    <x v="1"/>
    <s v="Sawyer, Mr. Frederick Charles"/>
    <x v="1"/>
    <n v="24.5"/>
    <x v="0"/>
    <x v="0"/>
    <s v="342826"/>
    <x v="156"/>
    <m/>
    <x v="0"/>
    <m/>
    <n v="284"/>
    <m/>
    <n v="3"/>
    <n v="4"/>
    <n v="5"/>
    <x v="0"/>
    <s v="Test"/>
    <s v="Validate"/>
    <x v="4"/>
    <s v="18-30"/>
    <x v="5"/>
    <x v="5"/>
  </r>
  <r>
    <x v="2"/>
    <x v="1"/>
    <s v="Scanlan, Mr. James"/>
    <x v="1"/>
    <m/>
    <x v="0"/>
    <x v="0"/>
    <s v="36209"/>
    <x v="183"/>
    <m/>
    <x v="3"/>
    <m/>
    <m/>
    <m/>
    <n v="4"/>
    <n v="1"/>
    <n v="4"/>
    <x v="2"/>
    <s v="Train"/>
    <s v="Test"/>
    <x v="4"/>
    <s v="0-17"/>
    <x v="5"/>
    <x v="5"/>
  </r>
  <r>
    <x v="2"/>
    <x v="1"/>
    <s v="Sdycoff, Mr. Todor"/>
    <x v="1"/>
    <m/>
    <x v="0"/>
    <x v="0"/>
    <s v="349222"/>
    <x v="168"/>
    <m/>
    <x v="0"/>
    <m/>
    <m/>
    <m/>
    <n v="3"/>
    <n v="1"/>
    <n v="5"/>
    <x v="0"/>
    <s v="Train"/>
    <s v="Validate"/>
    <x v="4"/>
    <s v="0-17"/>
    <x v="5"/>
    <x v="5"/>
  </r>
  <r>
    <x v="2"/>
    <x v="1"/>
    <s v="Shaughnessy, Mr. Patrick"/>
    <x v="1"/>
    <m/>
    <x v="0"/>
    <x v="0"/>
    <s v="370374"/>
    <x v="179"/>
    <m/>
    <x v="3"/>
    <m/>
    <m/>
    <m/>
    <n v="4"/>
    <n v="3"/>
    <n v="1"/>
    <x v="2"/>
    <s v="Train"/>
    <s v="Train"/>
    <x v="4"/>
    <s v="0-17"/>
    <x v="5"/>
    <x v="5"/>
  </r>
  <r>
    <x v="2"/>
    <x v="0"/>
    <s v="Sheerlinck, Mr. Jan Baptist"/>
    <x v="1"/>
    <n v="29"/>
    <x v="0"/>
    <x v="0"/>
    <s v="345779"/>
    <x v="200"/>
    <m/>
    <x v="0"/>
    <s v="11"/>
    <m/>
    <m/>
    <n v="4"/>
    <n v="3"/>
    <n v="2"/>
    <x v="2"/>
    <s v="Train"/>
    <s v="Train"/>
    <x v="4"/>
    <s v="18-30"/>
    <x v="5"/>
    <x v="5"/>
  </r>
  <r>
    <x v="2"/>
    <x v="1"/>
    <s v="Shellard, Mr. Frederick William"/>
    <x v="1"/>
    <m/>
    <x v="0"/>
    <x v="0"/>
    <s v="C.A. 6212"/>
    <x v="205"/>
    <m/>
    <x v="0"/>
    <m/>
    <m/>
    <m/>
    <n v="1"/>
    <n v="1"/>
    <n v="1"/>
    <x v="0"/>
    <s v="Train"/>
    <s v="Train"/>
    <x v="4"/>
    <s v="0-17"/>
    <x v="5"/>
    <x v="6"/>
  </r>
  <r>
    <x v="2"/>
    <x v="0"/>
    <s v="Shine, Miss. Ellen Natalia"/>
    <x v="0"/>
    <m/>
    <x v="0"/>
    <x v="0"/>
    <s v="330968"/>
    <x v="272"/>
    <m/>
    <x v="3"/>
    <m/>
    <m/>
    <m/>
    <n v="1"/>
    <n v="3"/>
    <n v="1"/>
    <x v="0"/>
    <s v="Train"/>
    <s v="Train"/>
    <x v="4"/>
    <s v="0-17"/>
    <x v="5"/>
    <x v="5"/>
  </r>
  <r>
    <x v="2"/>
    <x v="1"/>
    <s v="Shorney, Mr. Charles Joseph"/>
    <x v="1"/>
    <m/>
    <x v="0"/>
    <x v="0"/>
    <s v="374910"/>
    <x v="156"/>
    <m/>
    <x v="0"/>
    <m/>
    <m/>
    <m/>
    <n v="5"/>
    <n v="2"/>
    <n v="5"/>
    <x v="1"/>
    <s v="Train"/>
    <s v="Validate"/>
    <x v="4"/>
    <s v="0-17"/>
    <x v="5"/>
    <x v="5"/>
  </r>
  <r>
    <x v="2"/>
    <x v="1"/>
    <s v="Simmons, Mr. John"/>
    <x v="1"/>
    <m/>
    <x v="0"/>
    <x v="0"/>
    <s v="SOTON/OQ 392082"/>
    <x v="156"/>
    <m/>
    <x v="0"/>
    <m/>
    <m/>
    <m/>
    <n v="3"/>
    <n v="3"/>
    <n v="4"/>
    <x v="0"/>
    <s v="Train"/>
    <s v="Test"/>
    <x v="4"/>
    <s v="0-17"/>
    <x v="5"/>
    <x v="5"/>
  </r>
  <r>
    <x v="2"/>
    <x v="1"/>
    <s v="Sirayanian, Mr. Orsen"/>
    <x v="1"/>
    <n v="22"/>
    <x v="0"/>
    <x v="0"/>
    <s v="2669"/>
    <x v="154"/>
    <m/>
    <x v="1"/>
    <m/>
    <m/>
    <m/>
    <n v="2"/>
    <n v="1"/>
    <n v="5"/>
    <x v="0"/>
    <s v="Train"/>
    <s v="Validate"/>
    <x v="4"/>
    <s v="18-30"/>
    <x v="5"/>
    <x v="5"/>
  </r>
  <r>
    <x v="2"/>
    <x v="1"/>
    <s v="Sirota, Mr. Maurice"/>
    <x v="1"/>
    <m/>
    <x v="0"/>
    <x v="0"/>
    <s v="392092"/>
    <x v="156"/>
    <m/>
    <x v="0"/>
    <m/>
    <m/>
    <m/>
    <n v="2"/>
    <n v="3"/>
    <n v="2"/>
    <x v="0"/>
    <s v="Train"/>
    <s v="Train"/>
    <x v="4"/>
    <s v="0-17"/>
    <x v="5"/>
    <x v="5"/>
  </r>
  <r>
    <x v="2"/>
    <x v="1"/>
    <s v="Sivic, Mr. Husein"/>
    <x v="1"/>
    <n v="40"/>
    <x v="0"/>
    <x v="0"/>
    <s v="349251"/>
    <x v="168"/>
    <m/>
    <x v="0"/>
    <m/>
    <m/>
    <m/>
    <n v="4"/>
    <n v="1"/>
    <n v="1"/>
    <x v="2"/>
    <s v="Train"/>
    <s v="Train"/>
    <x v="4"/>
    <s v="31-40"/>
    <x v="5"/>
    <x v="5"/>
  </r>
  <r>
    <x v="2"/>
    <x v="1"/>
    <s v="Sivola, Mr. Antti Wilhelm"/>
    <x v="1"/>
    <n v="21"/>
    <x v="0"/>
    <x v="0"/>
    <s v="STON/O 2. 3101280"/>
    <x v="153"/>
    <m/>
    <x v="0"/>
    <m/>
    <m/>
    <m/>
    <n v="3"/>
    <n v="1"/>
    <n v="1"/>
    <x v="0"/>
    <s v="Train"/>
    <s v="Train"/>
    <x v="4"/>
    <s v="18-30"/>
    <x v="5"/>
    <x v="5"/>
  </r>
  <r>
    <x v="2"/>
    <x v="0"/>
    <s v="Sjoblom, Miss. Anna Sofia"/>
    <x v="0"/>
    <n v="18"/>
    <x v="0"/>
    <x v="0"/>
    <s v="3101265"/>
    <x v="190"/>
    <m/>
    <x v="0"/>
    <s v="16"/>
    <m/>
    <m/>
    <n v="1"/>
    <n v="5"/>
    <n v="5"/>
    <x v="0"/>
    <s v="Validate"/>
    <s v="Validate"/>
    <x v="4"/>
    <s v="18-30"/>
    <x v="5"/>
    <x v="5"/>
  </r>
  <r>
    <x v="2"/>
    <x v="1"/>
    <s v="Skoog, Master. Harald"/>
    <x v="1"/>
    <n v="4"/>
    <x v="3"/>
    <x v="1"/>
    <s v="347088"/>
    <x v="273"/>
    <m/>
    <x v="0"/>
    <m/>
    <m/>
    <m/>
    <n v="1"/>
    <n v="2"/>
    <n v="3"/>
    <x v="0"/>
    <s v="Train"/>
    <s v="Train"/>
    <x v="4"/>
    <s v="0-17"/>
    <x v="5"/>
    <x v="1"/>
  </r>
  <r>
    <x v="2"/>
    <x v="1"/>
    <s v="Skoog, Master. Karl Thorsten"/>
    <x v="1"/>
    <n v="10"/>
    <x v="3"/>
    <x v="1"/>
    <s v="347088"/>
    <x v="273"/>
    <m/>
    <x v="0"/>
    <m/>
    <m/>
    <m/>
    <n v="5"/>
    <n v="3"/>
    <n v="5"/>
    <x v="1"/>
    <s v="Train"/>
    <s v="Validate"/>
    <x v="4"/>
    <s v="0-17"/>
    <x v="5"/>
    <x v="1"/>
  </r>
  <r>
    <x v="2"/>
    <x v="1"/>
    <s v="Skoog, Miss. Mabel"/>
    <x v="0"/>
    <n v="9"/>
    <x v="3"/>
    <x v="1"/>
    <s v="347088"/>
    <x v="273"/>
    <m/>
    <x v="0"/>
    <m/>
    <m/>
    <m/>
    <n v="4"/>
    <n v="4"/>
    <n v="5"/>
    <x v="2"/>
    <s v="Test"/>
    <s v="Validate"/>
    <x v="4"/>
    <s v="0-17"/>
    <x v="5"/>
    <x v="1"/>
  </r>
  <r>
    <x v="2"/>
    <x v="1"/>
    <s v="Skoog, Miss. Margit Elizabeth"/>
    <x v="0"/>
    <n v="2"/>
    <x v="3"/>
    <x v="1"/>
    <s v="347088"/>
    <x v="273"/>
    <m/>
    <x v="0"/>
    <m/>
    <m/>
    <m/>
    <n v="3"/>
    <n v="2"/>
    <n v="3"/>
    <x v="0"/>
    <s v="Train"/>
    <s v="Train"/>
    <x v="4"/>
    <s v="0-17"/>
    <x v="5"/>
    <x v="1"/>
  </r>
  <r>
    <x v="2"/>
    <x v="1"/>
    <s v="Skoog, Mr. Wilhelm"/>
    <x v="1"/>
    <n v="40"/>
    <x v="1"/>
    <x v="3"/>
    <s v="347088"/>
    <x v="273"/>
    <m/>
    <x v="0"/>
    <m/>
    <m/>
    <m/>
    <n v="2"/>
    <n v="3"/>
    <n v="1"/>
    <x v="0"/>
    <s v="Train"/>
    <s v="Train"/>
    <x v="4"/>
    <s v="31-40"/>
    <x v="5"/>
    <x v="1"/>
  </r>
  <r>
    <x v="2"/>
    <x v="1"/>
    <s v="Skoog, Mrs. William (Anna Bernhardina Karlsson)"/>
    <x v="0"/>
    <n v="45"/>
    <x v="1"/>
    <x v="3"/>
    <s v="347088"/>
    <x v="273"/>
    <m/>
    <x v="0"/>
    <m/>
    <m/>
    <m/>
    <n v="1"/>
    <n v="1"/>
    <n v="3"/>
    <x v="0"/>
    <s v="Train"/>
    <s v="Train"/>
    <x v="4"/>
    <s v="41-50"/>
    <x v="5"/>
    <x v="1"/>
  </r>
  <r>
    <x v="2"/>
    <x v="1"/>
    <s v="Slabenoff, Mr. Petco"/>
    <x v="1"/>
    <m/>
    <x v="0"/>
    <x v="0"/>
    <s v="349214"/>
    <x v="168"/>
    <m/>
    <x v="0"/>
    <m/>
    <m/>
    <m/>
    <n v="1"/>
    <n v="2"/>
    <n v="5"/>
    <x v="0"/>
    <s v="Train"/>
    <s v="Validate"/>
    <x v="4"/>
    <s v="0-17"/>
    <x v="5"/>
    <x v="5"/>
  </r>
  <r>
    <x v="2"/>
    <x v="1"/>
    <s v="Slocovski, Mr. Selman Francis"/>
    <x v="1"/>
    <m/>
    <x v="0"/>
    <x v="0"/>
    <s v="SOTON/OQ 392086"/>
    <x v="156"/>
    <m/>
    <x v="0"/>
    <m/>
    <m/>
    <m/>
    <n v="5"/>
    <n v="3"/>
    <n v="4"/>
    <x v="1"/>
    <s v="Train"/>
    <s v="Test"/>
    <x v="4"/>
    <s v="0-17"/>
    <x v="5"/>
    <x v="5"/>
  </r>
  <r>
    <x v="2"/>
    <x v="1"/>
    <s v="Smiljanic, Mr. Mile"/>
    <x v="1"/>
    <m/>
    <x v="0"/>
    <x v="0"/>
    <s v="315037"/>
    <x v="188"/>
    <m/>
    <x v="0"/>
    <m/>
    <m/>
    <m/>
    <n v="4"/>
    <n v="2"/>
    <n v="2"/>
    <x v="2"/>
    <s v="Train"/>
    <s v="Train"/>
    <x v="4"/>
    <s v="0-17"/>
    <x v="5"/>
    <x v="5"/>
  </r>
  <r>
    <x v="2"/>
    <x v="1"/>
    <s v="Smith, Mr. Thomas"/>
    <x v="1"/>
    <m/>
    <x v="0"/>
    <x v="0"/>
    <s v="384461"/>
    <x v="179"/>
    <m/>
    <x v="3"/>
    <m/>
    <m/>
    <m/>
    <n v="4"/>
    <n v="1"/>
    <n v="5"/>
    <x v="2"/>
    <s v="Train"/>
    <s v="Validate"/>
    <x v="4"/>
    <s v="0-17"/>
    <x v="5"/>
    <x v="5"/>
  </r>
  <r>
    <x v="2"/>
    <x v="0"/>
    <s v="Smyth, Miss. Julia"/>
    <x v="0"/>
    <m/>
    <x v="0"/>
    <x v="0"/>
    <s v="335432"/>
    <x v="189"/>
    <m/>
    <x v="3"/>
    <s v="13"/>
    <m/>
    <m/>
    <n v="2"/>
    <n v="5"/>
    <n v="3"/>
    <x v="0"/>
    <s v="Validate"/>
    <s v="Train"/>
    <x v="4"/>
    <s v="0-17"/>
    <x v="5"/>
    <x v="5"/>
  </r>
  <r>
    <x v="2"/>
    <x v="1"/>
    <s v="Soholt, Mr. Peter Andreas Lauritz Andersen"/>
    <x v="1"/>
    <n v="19"/>
    <x v="0"/>
    <x v="0"/>
    <s v="348124"/>
    <x v="152"/>
    <s v="F G73"/>
    <x v="0"/>
    <m/>
    <m/>
    <m/>
    <n v="3"/>
    <n v="5"/>
    <n v="3"/>
    <x v="0"/>
    <s v="Validate"/>
    <s v="Train"/>
    <x v="4"/>
    <s v="18-30"/>
    <x v="7"/>
    <x v="5"/>
  </r>
  <r>
    <x v="2"/>
    <x v="1"/>
    <s v="Somerton, Mr. Francis William"/>
    <x v="1"/>
    <n v="30"/>
    <x v="0"/>
    <x v="0"/>
    <s v="A.5. 18509"/>
    <x v="156"/>
    <m/>
    <x v="0"/>
    <m/>
    <m/>
    <m/>
    <n v="4"/>
    <n v="2"/>
    <n v="1"/>
    <x v="2"/>
    <s v="Train"/>
    <s v="Train"/>
    <x v="4"/>
    <s v="18-30"/>
    <x v="5"/>
    <x v="5"/>
  </r>
  <r>
    <x v="2"/>
    <x v="1"/>
    <s v="Spector, Mr. Woolf"/>
    <x v="1"/>
    <m/>
    <x v="0"/>
    <x v="0"/>
    <s v="A.5. 3236"/>
    <x v="156"/>
    <m/>
    <x v="0"/>
    <m/>
    <m/>
    <m/>
    <n v="4"/>
    <n v="2"/>
    <n v="5"/>
    <x v="2"/>
    <s v="Train"/>
    <s v="Validate"/>
    <x v="4"/>
    <s v="0-17"/>
    <x v="5"/>
    <x v="5"/>
  </r>
  <r>
    <x v="2"/>
    <x v="1"/>
    <s v="Spinner, Mr. Henry John"/>
    <x v="1"/>
    <n v="32"/>
    <x v="0"/>
    <x v="0"/>
    <s v="STON/OQ. 369943"/>
    <x v="156"/>
    <m/>
    <x v="0"/>
    <m/>
    <m/>
    <m/>
    <n v="3"/>
    <n v="2"/>
    <n v="3"/>
    <x v="0"/>
    <s v="Train"/>
    <s v="Train"/>
    <x v="4"/>
    <s v="31-40"/>
    <x v="5"/>
    <x v="5"/>
  </r>
  <r>
    <x v="2"/>
    <x v="1"/>
    <s v="Staneff, Mr. Ivan"/>
    <x v="1"/>
    <m/>
    <x v="0"/>
    <x v="0"/>
    <s v="349208"/>
    <x v="168"/>
    <m/>
    <x v="0"/>
    <m/>
    <m/>
    <m/>
    <n v="1"/>
    <n v="4"/>
    <n v="3"/>
    <x v="0"/>
    <s v="Test"/>
    <s v="Train"/>
    <x v="4"/>
    <s v="0-17"/>
    <x v="5"/>
    <x v="5"/>
  </r>
  <r>
    <x v="2"/>
    <x v="1"/>
    <s v="Stankovic, Mr. Ivan"/>
    <x v="1"/>
    <n v="33"/>
    <x v="0"/>
    <x v="0"/>
    <s v="349239"/>
    <x v="188"/>
    <m/>
    <x v="1"/>
    <m/>
    <m/>
    <m/>
    <n v="1"/>
    <n v="3"/>
    <n v="5"/>
    <x v="0"/>
    <s v="Train"/>
    <s v="Validate"/>
    <x v="4"/>
    <s v="31-40"/>
    <x v="5"/>
    <x v="5"/>
  </r>
  <r>
    <x v="2"/>
    <x v="0"/>
    <s v="Stanley, Miss. Amy Zillah Elsie"/>
    <x v="0"/>
    <n v="23"/>
    <x v="0"/>
    <x v="0"/>
    <s v="CA. 2314"/>
    <x v="150"/>
    <m/>
    <x v="0"/>
    <s v="C"/>
    <m/>
    <m/>
    <n v="4"/>
    <n v="1"/>
    <n v="5"/>
    <x v="2"/>
    <s v="Train"/>
    <s v="Validate"/>
    <x v="4"/>
    <s v="18-30"/>
    <x v="5"/>
    <x v="5"/>
  </r>
  <r>
    <x v="2"/>
    <x v="1"/>
    <s v="Stanley, Mr. Edward Roland"/>
    <x v="1"/>
    <n v="21"/>
    <x v="0"/>
    <x v="0"/>
    <s v="A/4 45380"/>
    <x v="156"/>
    <m/>
    <x v="0"/>
    <m/>
    <m/>
    <m/>
    <n v="2"/>
    <n v="5"/>
    <n v="2"/>
    <x v="0"/>
    <s v="Validate"/>
    <s v="Train"/>
    <x v="4"/>
    <s v="18-30"/>
    <x v="5"/>
    <x v="5"/>
  </r>
  <r>
    <x v="2"/>
    <x v="1"/>
    <s v="Storey, Mr. Thomas"/>
    <x v="1"/>
    <n v="60.5"/>
    <x v="0"/>
    <x v="0"/>
    <s v="3701"/>
    <x v="274"/>
    <m/>
    <x v="0"/>
    <m/>
    <n v="261"/>
    <m/>
    <n v="4"/>
    <n v="4"/>
    <n v="5"/>
    <x v="2"/>
    <s v="Test"/>
    <s v="Validate"/>
    <x v="4"/>
    <s v="61+"/>
    <x v="5"/>
    <x v="3"/>
  </r>
  <r>
    <x v="2"/>
    <x v="1"/>
    <s v="Stoytcheff, Mr. Ilia"/>
    <x v="1"/>
    <n v="19"/>
    <x v="0"/>
    <x v="0"/>
    <s v="349205"/>
    <x v="168"/>
    <m/>
    <x v="0"/>
    <m/>
    <m/>
    <m/>
    <n v="4"/>
    <n v="1"/>
    <n v="2"/>
    <x v="2"/>
    <s v="Train"/>
    <s v="Train"/>
    <x v="4"/>
    <s v="18-30"/>
    <x v="5"/>
    <x v="5"/>
  </r>
  <r>
    <x v="2"/>
    <x v="1"/>
    <s v="Strandberg, Miss. Ida Sofia"/>
    <x v="0"/>
    <n v="22"/>
    <x v="0"/>
    <x v="0"/>
    <s v="7553"/>
    <x v="275"/>
    <m/>
    <x v="0"/>
    <m/>
    <m/>
    <m/>
    <n v="5"/>
    <n v="3"/>
    <n v="3"/>
    <x v="1"/>
    <s v="Train"/>
    <s v="Train"/>
    <x v="4"/>
    <s v="18-30"/>
    <x v="5"/>
    <x v="5"/>
  </r>
  <r>
    <x v="2"/>
    <x v="0"/>
    <s v="Stranden, Mr. Juho"/>
    <x v="1"/>
    <n v="31"/>
    <x v="0"/>
    <x v="0"/>
    <s v="STON/O 2. 3101288"/>
    <x v="153"/>
    <m/>
    <x v="0"/>
    <s v="9"/>
    <m/>
    <m/>
    <n v="4"/>
    <n v="2"/>
    <n v="1"/>
    <x v="2"/>
    <s v="Train"/>
    <s v="Train"/>
    <x v="4"/>
    <s v="31-40"/>
    <x v="5"/>
    <x v="5"/>
  </r>
  <r>
    <x v="2"/>
    <x v="1"/>
    <s v="Strilic, Mr. Ivan"/>
    <x v="1"/>
    <n v="27"/>
    <x v="0"/>
    <x v="0"/>
    <s v="315083"/>
    <x v="188"/>
    <m/>
    <x v="0"/>
    <m/>
    <m/>
    <m/>
    <n v="2"/>
    <n v="2"/>
    <n v="3"/>
    <x v="0"/>
    <s v="Train"/>
    <s v="Train"/>
    <x v="4"/>
    <s v="18-30"/>
    <x v="5"/>
    <x v="5"/>
  </r>
  <r>
    <x v="2"/>
    <x v="1"/>
    <s v="Strom, Miss. Telma Matilda"/>
    <x v="0"/>
    <n v="2"/>
    <x v="0"/>
    <x v="2"/>
    <s v="347054"/>
    <x v="276"/>
    <s v="G6"/>
    <x v="0"/>
    <m/>
    <m/>
    <m/>
    <n v="3"/>
    <n v="2"/>
    <n v="3"/>
    <x v="0"/>
    <s v="Train"/>
    <s v="Train"/>
    <x v="4"/>
    <s v="0-17"/>
    <x v="8"/>
    <x v="6"/>
  </r>
  <r>
    <x v="2"/>
    <x v="1"/>
    <s v="Strom, Mrs. Wilhelm (Elna Matilda Persson)"/>
    <x v="0"/>
    <n v="29"/>
    <x v="1"/>
    <x v="2"/>
    <s v="347054"/>
    <x v="276"/>
    <s v="G6"/>
    <x v="0"/>
    <m/>
    <m/>
    <m/>
    <n v="1"/>
    <n v="5"/>
    <n v="4"/>
    <x v="0"/>
    <s v="Validate"/>
    <s v="Test"/>
    <x v="4"/>
    <s v="18-30"/>
    <x v="8"/>
    <x v="6"/>
  </r>
  <r>
    <x v="2"/>
    <x v="0"/>
    <s v="Sunderland, Mr. Victor Francis"/>
    <x v="1"/>
    <n v="16"/>
    <x v="0"/>
    <x v="0"/>
    <s v="SOTON/OQ 392089"/>
    <x v="156"/>
    <m/>
    <x v="0"/>
    <s v="B"/>
    <m/>
    <m/>
    <n v="5"/>
    <n v="2"/>
    <n v="1"/>
    <x v="1"/>
    <s v="Train"/>
    <s v="Train"/>
    <x v="4"/>
    <s v="0-17"/>
    <x v="5"/>
    <x v="5"/>
  </r>
  <r>
    <x v="2"/>
    <x v="0"/>
    <s v="Sundman, Mr. Johan Julian"/>
    <x v="1"/>
    <n v="44"/>
    <x v="0"/>
    <x v="0"/>
    <s v="STON/O 2. 3101269"/>
    <x v="153"/>
    <m/>
    <x v="0"/>
    <s v="15"/>
    <m/>
    <m/>
    <n v="2"/>
    <n v="5"/>
    <n v="4"/>
    <x v="0"/>
    <s v="Validate"/>
    <s v="Test"/>
    <x v="4"/>
    <s v="41-50"/>
    <x v="5"/>
    <x v="5"/>
  </r>
  <r>
    <x v="2"/>
    <x v="1"/>
    <s v="Sutehall, Mr. Henry Jr"/>
    <x v="1"/>
    <n v="25"/>
    <x v="0"/>
    <x v="0"/>
    <s v="SOTON/OQ 392076"/>
    <x v="161"/>
    <m/>
    <x v="0"/>
    <m/>
    <m/>
    <m/>
    <n v="3"/>
    <n v="1"/>
    <n v="1"/>
    <x v="0"/>
    <s v="Train"/>
    <s v="Train"/>
    <x v="4"/>
    <s v="18-30"/>
    <x v="5"/>
    <x v="5"/>
  </r>
  <r>
    <x v="2"/>
    <x v="1"/>
    <s v="Svensson, Mr. Johan"/>
    <x v="1"/>
    <n v="74"/>
    <x v="0"/>
    <x v="0"/>
    <s v="347060"/>
    <x v="166"/>
    <m/>
    <x v="0"/>
    <m/>
    <m/>
    <m/>
    <n v="3"/>
    <n v="2"/>
    <n v="1"/>
    <x v="0"/>
    <s v="Train"/>
    <s v="Train"/>
    <x v="4"/>
    <s v="61+"/>
    <x v="5"/>
    <x v="5"/>
  </r>
  <r>
    <x v="2"/>
    <x v="0"/>
    <s v="Svensson, Mr. Johan Cervin"/>
    <x v="1"/>
    <n v="14"/>
    <x v="0"/>
    <x v="0"/>
    <s v="7538"/>
    <x v="250"/>
    <m/>
    <x v="0"/>
    <s v="13"/>
    <m/>
    <m/>
    <n v="1"/>
    <n v="4"/>
    <n v="3"/>
    <x v="0"/>
    <s v="Test"/>
    <s v="Train"/>
    <x v="4"/>
    <s v="0-17"/>
    <x v="5"/>
    <x v="5"/>
  </r>
  <r>
    <x v="2"/>
    <x v="1"/>
    <s v="Svensson, Mr. Olof"/>
    <x v="1"/>
    <n v="24"/>
    <x v="0"/>
    <x v="0"/>
    <s v="350035"/>
    <x v="167"/>
    <m/>
    <x v="0"/>
    <m/>
    <m/>
    <m/>
    <n v="4"/>
    <n v="5"/>
    <n v="5"/>
    <x v="2"/>
    <s v="Validate"/>
    <s v="Validate"/>
    <x v="4"/>
    <s v="18-30"/>
    <x v="5"/>
    <x v="5"/>
  </r>
  <r>
    <x v="2"/>
    <x v="0"/>
    <s v="Tenglin, Mr. Gunnar Isidor"/>
    <x v="1"/>
    <n v="25"/>
    <x v="0"/>
    <x v="0"/>
    <s v="350033"/>
    <x v="167"/>
    <m/>
    <x v="0"/>
    <s v="13 15"/>
    <m/>
    <m/>
    <n v="3"/>
    <n v="2"/>
    <n v="5"/>
    <x v="0"/>
    <s v="Train"/>
    <s v="Validate"/>
    <x v="4"/>
    <s v="18-30"/>
    <x v="5"/>
    <x v="5"/>
  </r>
  <r>
    <x v="2"/>
    <x v="1"/>
    <s v="Theobald, Mr. Thomas Leonard"/>
    <x v="1"/>
    <n v="34"/>
    <x v="0"/>
    <x v="0"/>
    <s v="363294"/>
    <x v="156"/>
    <m/>
    <x v="0"/>
    <m/>
    <n v="176"/>
    <m/>
    <n v="5"/>
    <n v="1"/>
    <n v="1"/>
    <x v="1"/>
    <s v="Train"/>
    <s v="Train"/>
    <x v="4"/>
    <s v="31-40"/>
    <x v="5"/>
    <x v="5"/>
  </r>
  <r>
    <x v="2"/>
    <x v="0"/>
    <s v="Thomas, Master. Assad Alexander"/>
    <x v="1"/>
    <n v="0.41670000000000001"/>
    <x v="0"/>
    <x v="2"/>
    <s v="2625"/>
    <x v="277"/>
    <m/>
    <x v="1"/>
    <s v="16"/>
    <m/>
    <m/>
    <n v="5"/>
    <n v="1"/>
    <n v="5"/>
    <x v="1"/>
    <s v="Train"/>
    <s v="Validate"/>
    <x v="4"/>
    <s v="0-17"/>
    <x v="5"/>
    <x v="5"/>
  </r>
  <r>
    <x v="2"/>
    <x v="1"/>
    <s v="Thomas, Mr. Charles P"/>
    <x v="1"/>
    <m/>
    <x v="1"/>
    <x v="0"/>
    <s v="2621"/>
    <x v="238"/>
    <m/>
    <x v="1"/>
    <m/>
    <m/>
    <m/>
    <n v="3"/>
    <n v="2"/>
    <n v="2"/>
    <x v="0"/>
    <s v="Train"/>
    <s v="Train"/>
    <x v="4"/>
    <s v="0-17"/>
    <x v="5"/>
    <x v="5"/>
  </r>
  <r>
    <x v="2"/>
    <x v="1"/>
    <s v="Thomas, Mr. John"/>
    <x v="1"/>
    <m/>
    <x v="0"/>
    <x v="0"/>
    <s v="2681"/>
    <x v="238"/>
    <m/>
    <x v="1"/>
    <m/>
    <m/>
    <m/>
    <n v="1"/>
    <n v="1"/>
    <n v="5"/>
    <x v="0"/>
    <s v="Train"/>
    <s v="Validate"/>
    <x v="4"/>
    <s v="0-17"/>
    <x v="5"/>
    <x v="5"/>
  </r>
  <r>
    <x v="2"/>
    <x v="1"/>
    <s v="Thomas, Mr. Tannous"/>
    <x v="1"/>
    <m/>
    <x v="0"/>
    <x v="0"/>
    <s v="2684"/>
    <x v="171"/>
    <m/>
    <x v="1"/>
    <m/>
    <m/>
    <m/>
    <n v="1"/>
    <n v="4"/>
    <n v="3"/>
    <x v="0"/>
    <s v="Test"/>
    <s v="Train"/>
    <x v="4"/>
    <s v="0-17"/>
    <x v="5"/>
    <x v="5"/>
  </r>
  <r>
    <x v="2"/>
    <x v="0"/>
    <s v="Thomas, Mrs. Alexander (Thamine &quot;Thelma&quot;)"/>
    <x v="0"/>
    <n v="16"/>
    <x v="1"/>
    <x v="2"/>
    <s v="2625"/>
    <x v="277"/>
    <m/>
    <x v="1"/>
    <s v="14"/>
    <m/>
    <m/>
    <n v="4"/>
    <n v="2"/>
    <n v="3"/>
    <x v="2"/>
    <s v="Train"/>
    <s v="Train"/>
    <x v="4"/>
    <s v="0-17"/>
    <x v="5"/>
    <x v="5"/>
  </r>
  <r>
    <x v="2"/>
    <x v="1"/>
    <s v="Thomson, Mr. Alexander Morrison"/>
    <x v="1"/>
    <m/>
    <x v="0"/>
    <x v="0"/>
    <s v="32302"/>
    <x v="156"/>
    <m/>
    <x v="0"/>
    <m/>
    <m/>
    <m/>
    <n v="5"/>
    <n v="3"/>
    <n v="4"/>
    <x v="1"/>
    <s v="Train"/>
    <s v="Test"/>
    <x v="4"/>
    <s v="0-17"/>
    <x v="5"/>
    <x v="5"/>
  </r>
  <r>
    <x v="2"/>
    <x v="1"/>
    <s v="Thorneycroft, Mr. Percival"/>
    <x v="1"/>
    <m/>
    <x v="1"/>
    <x v="0"/>
    <s v="376564"/>
    <x v="182"/>
    <m/>
    <x v="0"/>
    <m/>
    <m/>
    <m/>
    <n v="1"/>
    <n v="1"/>
    <n v="5"/>
    <x v="0"/>
    <s v="Train"/>
    <s v="Validate"/>
    <x v="4"/>
    <s v="0-17"/>
    <x v="5"/>
    <x v="6"/>
  </r>
  <r>
    <x v="2"/>
    <x v="0"/>
    <s v="Thorneycroft, Mrs. Percival (Florence Kate White)"/>
    <x v="0"/>
    <m/>
    <x v="1"/>
    <x v="0"/>
    <s v="376564"/>
    <x v="182"/>
    <m/>
    <x v="0"/>
    <s v="10"/>
    <m/>
    <m/>
    <n v="2"/>
    <n v="5"/>
    <n v="2"/>
    <x v="0"/>
    <s v="Validate"/>
    <s v="Train"/>
    <x v="4"/>
    <s v="0-17"/>
    <x v="5"/>
    <x v="6"/>
  </r>
  <r>
    <x v="2"/>
    <x v="1"/>
    <s v="Tikkanen, Mr. Juho"/>
    <x v="1"/>
    <n v="32"/>
    <x v="0"/>
    <x v="0"/>
    <s v="STON/O 2. 3101293"/>
    <x v="153"/>
    <m/>
    <x v="0"/>
    <m/>
    <m/>
    <m/>
    <n v="5"/>
    <n v="5"/>
    <n v="5"/>
    <x v="1"/>
    <s v="Validate"/>
    <s v="Validate"/>
    <x v="4"/>
    <s v="31-40"/>
    <x v="5"/>
    <x v="5"/>
  </r>
  <r>
    <x v="2"/>
    <x v="1"/>
    <s v="Tobin, Mr. Roger"/>
    <x v="1"/>
    <m/>
    <x v="0"/>
    <x v="0"/>
    <s v="383121"/>
    <x v="179"/>
    <s v="F38"/>
    <x v="3"/>
    <m/>
    <m/>
    <m/>
    <n v="3"/>
    <n v="5"/>
    <n v="2"/>
    <x v="0"/>
    <s v="Validate"/>
    <s v="Train"/>
    <x v="4"/>
    <s v="0-17"/>
    <x v="7"/>
    <x v="5"/>
  </r>
  <r>
    <x v="2"/>
    <x v="1"/>
    <s v="Todoroff, Mr. Lalio"/>
    <x v="1"/>
    <m/>
    <x v="0"/>
    <x v="0"/>
    <s v="349216"/>
    <x v="168"/>
    <m/>
    <x v="0"/>
    <m/>
    <m/>
    <m/>
    <n v="5"/>
    <n v="2"/>
    <n v="2"/>
    <x v="1"/>
    <s v="Train"/>
    <s v="Train"/>
    <x v="4"/>
    <s v="0-17"/>
    <x v="5"/>
    <x v="5"/>
  </r>
  <r>
    <x v="2"/>
    <x v="1"/>
    <s v="Tomlin, Mr. Ernest Portage"/>
    <x v="1"/>
    <n v="30.5"/>
    <x v="0"/>
    <x v="0"/>
    <s v="364499"/>
    <x v="156"/>
    <m/>
    <x v="0"/>
    <m/>
    <n v="50"/>
    <m/>
    <n v="4"/>
    <n v="3"/>
    <n v="1"/>
    <x v="2"/>
    <s v="Train"/>
    <s v="Train"/>
    <x v="4"/>
    <s v="31-40"/>
    <x v="5"/>
    <x v="5"/>
  </r>
  <r>
    <x v="2"/>
    <x v="1"/>
    <s v="Torber, Mr. Ernst William"/>
    <x v="1"/>
    <n v="44"/>
    <x v="0"/>
    <x v="0"/>
    <s v="364511"/>
    <x v="156"/>
    <m/>
    <x v="0"/>
    <m/>
    <m/>
    <m/>
    <n v="1"/>
    <n v="4"/>
    <n v="5"/>
    <x v="0"/>
    <s v="Test"/>
    <s v="Validate"/>
    <x v="4"/>
    <s v="41-50"/>
    <x v="5"/>
    <x v="5"/>
  </r>
  <r>
    <x v="2"/>
    <x v="1"/>
    <s v="Torfa, Mr. Assad"/>
    <x v="1"/>
    <m/>
    <x v="0"/>
    <x v="0"/>
    <s v="2673"/>
    <x v="154"/>
    <m/>
    <x v="1"/>
    <m/>
    <m/>
    <m/>
    <n v="4"/>
    <n v="4"/>
    <n v="1"/>
    <x v="2"/>
    <s v="Test"/>
    <s v="Train"/>
    <x v="4"/>
    <s v="0-17"/>
    <x v="5"/>
    <x v="5"/>
  </r>
  <r>
    <x v="2"/>
    <x v="0"/>
    <s v="Tornquist, Mr. William Henry"/>
    <x v="1"/>
    <n v="25"/>
    <x v="0"/>
    <x v="0"/>
    <s v="LINE"/>
    <x v="4"/>
    <m/>
    <x v="0"/>
    <s v="15"/>
    <m/>
    <m/>
    <n v="3"/>
    <n v="2"/>
    <n v="1"/>
    <x v="0"/>
    <s v="Train"/>
    <s v="Train"/>
    <x v="4"/>
    <s v="18-30"/>
    <x v="5"/>
    <x v="3"/>
  </r>
  <r>
    <x v="2"/>
    <x v="1"/>
    <s v="Toufik, Mr. Nakli"/>
    <x v="1"/>
    <m/>
    <x v="0"/>
    <x v="0"/>
    <s v="2641"/>
    <x v="154"/>
    <m/>
    <x v="1"/>
    <m/>
    <m/>
    <m/>
    <n v="1"/>
    <n v="4"/>
    <n v="3"/>
    <x v="0"/>
    <s v="Test"/>
    <s v="Train"/>
    <x v="4"/>
    <s v="0-17"/>
    <x v="5"/>
    <x v="5"/>
  </r>
  <r>
    <x v="2"/>
    <x v="0"/>
    <s v="Touma, Master. Georges Youssef"/>
    <x v="1"/>
    <n v="7"/>
    <x v="1"/>
    <x v="2"/>
    <s v="2650"/>
    <x v="180"/>
    <m/>
    <x v="1"/>
    <s v="C"/>
    <m/>
    <m/>
    <n v="5"/>
    <n v="3"/>
    <n v="3"/>
    <x v="1"/>
    <s v="Train"/>
    <s v="Train"/>
    <x v="4"/>
    <s v="0-17"/>
    <x v="5"/>
    <x v="6"/>
  </r>
  <r>
    <x v="2"/>
    <x v="0"/>
    <s v="Touma, Miss. Maria Youssef"/>
    <x v="0"/>
    <n v="9"/>
    <x v="1"/>
    <x v="2"/>
    <s v="2650"/>
    <x v="180"/>
    <m/>
    <x v="1"/>
    <s v="C"/>
    <m/>
    <m/>
    <n v="4"/>
    <n v="5"/>
    <n v="2"/>
    <x v="2"/>
    <s v="Validate"/>
    <s v="Train"/>
    <x v="4"/>
    <s v="0-17"/>
    <x v="5"/>
    <x v="6"/>
  </r>
  <r>
    <x v="2"/>
    <x v="0"/>
    <s v="Touma, Mrs. Darwis (Hanne Youssef Razi)"/>
    <x v="0"/>
    <n v="29"/>
    <x v="0"/>
    <x v="1"/>
    <s v="2650"/>
    <x v="180"/>
    <m/>
    <x v="1"/>
    <s v="C"/>
    <m/>
    <m/>
    <n v="4"/>
    <n v="1"/>
    <n v="3"/>
    <x v="2"/>
    <s v="Train"/>
    <s v="Train"/>
    <x v="4"/>
    <s v="18-30"/>
    <x v="5"/>
    <x v="6"/>
  </r>
  <r>
    <x v="2"/>
    <x v="1"/>
    <s v="Turcin, Mr. Stjepan"/>
    <x v="1"/>
    <n v="36"/>
    <x v="0"/>
    <x v="0"/>
    <s v="349247"/>
    <x v="168"/>
    <m/>
    <x v="0"/>
    <m/>
    <m/>
    <m/>
    <n v="5"/>
    <n v="5"/>
    <n v="3"/>
    <x v="1"/>
    <s v="Validate"/>
    <s v="Train"/>
    <x v="4"/>
    <s v="31-40"/>
    <x v="5"/>
    <x v="5"/>
  </r>
  <r>
    <x v="2"/>
    <x v="0"/>
    <s v="Turja, Miss. Anna Sofia"/>
    <x v="0"/>
    <n v="18"/>
    <x v="0"/>
    <x v="0"/>
    <s v="4138"/>
    <x v="278"/>
    <m/>
    <x v="0"/>
    <s v="15"/>
    <m/>
    <m/>
    <n v="4"/>
    <n v="4"/>
    <n v="2"/>
    <x v="2"/>
    <s v="Test"/>
    <s v="Train"/>
    <x v="4"/>
    <s v="18-30"/>
    <x v="5"/>
    <x v="5"/>
  </r>
  <r>
    <x v="2"/>
    <x v="0"/>
    <s v="Turkula, Mrs. (Hedwig)"/>
    <x v="0"/>
    <n v="63"/>
    <x v="0"/>
    <x v="0"/>
    <s v="4134"/>
    <x v="235"/>
    <m/>
    <x v="0"/>
    <s v="15"/>
    <m/>
    <m/>
    <n v="1"/>
    <n v="2"/>
    <n v="5"/>
    <x v="0"/>
    <s v="Train"/>
    <s v="Validate"/>
    <x v="4"/>
    <s v="61+"/>
    <x v="5"/>
    <x v="5"/>
  </r>
  <r>
    <x v="2"/>
    <x v="1"/>
    <s v="van Billiard, Master. James William"/>
    <x v="1"/>
    <m/>
    <x v="1"/>
    <x v="2"/>
    <s v="A/5. 851"/>
    <x v="123"/>
    <m/>
    <x v="0"/>
    <m/>
    <m/>
    <m/>
    <n v="4"/>
    <n v="4"/>
    <n v="5"/>
    <x v="2"/>
    <s v="Test"/>
    <s v="Validate"/>
    <x v="4"/>
    <s v="0-17"/>
    <x v="5"/>
    <x v="6"/>
  </r>
  <r>
    <x v="2"/>
    <x v="1"/>
    <s v="van Billiard, Master. Walter John"/>
    <x v="1"/>
    <n v="11.5"/>
    <x v="1"/>
    <x v="2"/>
    <s v="A/5. 851"/>
    <x v="123"/>
    <m/>
    <x v="0"/>
    <m/>
    <n v="1"/>
    <m/>
    <n v="2"/>
    <n v="5"/>
    <n v="1"/>
    <x v="0"/>
    <s v="Validate"/>
    <s v="Train"/>
    <x v="4"/>
    <s v="0-17"/>
    <x v="5"/>
    <x v="6"/>
  </r>
  <r>
    <x v="2"/>
    <x v="1"/>
    <s v="van Billiard, Mr. Austin Blyler"/>
    <x v="1"/>
    <n v="40.5"/>
    <x v="0"/>
    <x v="1"/>
    <s v="A/5. 851"/>
    <x v="123"/>
    <m/>
    <x v="0"/>
    <m/>
    <n v="255"/>
    <m/>
    <n v="5"/>
    <n v="2"/>
    <n v="3"/>
    <x v="1"/>
    <s v="Train"/>
    <s v="Train"/>
    <x v="4"/>
    <s v="41-50"/>
    <x v="5"/>
    <x v="6"/>
  </r>
  <r>
    <x v="2"/>
    <x v="1"/>
    <s v="Van Impe, Miss. Catharina"/>
    <x v="0"/>
    <n v="10"/>
    <x v="0"/>
    <x v="1"/>
    <s v="345773"/>
    <x v="198"/>
    <m/>
    <x v="0"/>
    <m/>
    <m/>
    <m/>
    <n v="5"/>
    <n v="2"/>
    <n v="1"/>
    <x v="1"/>
    <s v="Train"/>
    <s v="Train"/>
    <x v="4"/>
    <s v="0-17"/>
    <x v="5"/>
    <x v="1"/>
  </r>
  <r>
    <x v="2"/>
    <x v="1"/>
    <s v="Van Impe, Mr. Jean Baptiste"/>
    <x v="1"/>
    <n v="36"/>
    <x v="1"/>
    <x v="2"/>
    <s v="345773"/>
    <x v="198"/>
    <m/>
    <x v="0"/>
    <m/>
    <m/>
    <m/>
    <n v="1"/>
    <n v="3"/>
    <n v="5"/>
    <x v="0"/>
    <s v="Train"/>
    <s v="Validate"/>
    <x v="4"/>
    <s v="31-40"/>
    <x v="5"/>
    <x v="1"/>
  </r>
  <r>
    <x v="2"/>
    <x v="1"/>
    <s v="Van Impe, Mrs. Jean Baptiste (Rosalie Paula Govaert)"/>
    <x v="0"/>
    <n v="30"/>
    <x v="1"/>
    <x v="2"/>
    <s v="345773"/>
    <x v="198"/>
    <m/>
    <x v="0"/>
    <m/>
    <m/>
    <m/>
    <n v="1"/>
    <n v="4"/>
    <n v="5"/>
    <x v="0"/>
    <s v="Test"/>
    <s v="Validate"/>
    <x v="4"/>
    <s v="18-30"/>
    <x v="5"/>
    <x v="1"/>
  </r>
  <r>
    <x v="2"/>
    <x v="1"/>
    <s v="van Melkebeke, Mr. Philemon"/>
    <x v="1"/>
    <m/>
    <x v="0"/>
    <x v="0"/>
    <s v="345777"/>
    <x v="200"/>
    <m/>
    <x v="0"/>
    <m/>
    <m/>
    <m/>
    <n v="2"/>
    <n v="4"/>
    <n v="2"/>
    <x v="0"/>
    <s v="Test"/>
    <s v="Train"/>
    <x v="4"/>
    <s v="0-17"/>
    <x v="5"/>
    <x v="5"/>
  </r>
  <r>
    <x v="2"/>
    <x v="1"/>
    <s v="Vande Velde, Mr. Johannes Joseph"/>
    <x v="1"/>
    <n v="33"/>
    <x v="0"/>
    <x v="0"/>
    <s v="345780"/>
    <x v="200"/>
    <m/>
    <x v="0"/>
    <m/>
    <m/>
    <m/>
    <n v="1"/>
    <n v="2"/>
    <n v="1"/>
    <x v="0"/>
    <s v="Train"/>
    <s v="Train"/>
    <x v="4"/>
    <s v="31-40"/>
    <x v="5"/>
    <x v="5"/>
  </r>
  <r>
    <x v="2"/>
    <x v="1"/>
    <s v="Vande Walle, Mr. Nestor Cyriel"/>
    <x v="1"/>
    <n v="28"/>
    <x v="0"/>
    <x v="0"/>
    <s v="345770"/>
    <x v="200"/>
    <m/>
    <x v="0"/>
    <m/>
    <m/>
    <m/>
    <n v="1"/>
    <n v="5"/>
    <n v="2"/>
    <x v="0"/>
    <s v="Validate"/>
    <s v="Train"/>
    <x v="4"/>
    <s v="18-30"/>
    <x v="5"/>
    <x v="5"/>
  </r>
  <r>
    <x v="2"/>
    <x v="1"/>
    <s v="Vanden Steen, Mr. Leo Peter"/>
    <x v="1"/>
    <n v="28"/>
    <x v="0"/>
    <x v="0"/>
    <s v="345783"/>
    <x v="200"/>
    <m/>
    <x v="0"/>
    <m/>
    <m/>
    <m/>
    <n v="5"/>
    <n v="1"/>
    <n v="1"/>
    <x v="1"/>
    <s v="Train"/>
    <s v="Train"/>
    <x v="4"/>
    <s v="18-30"/>
    <x v="5"/>
    <x v="5"/>
  </r>
  <r>
    <x v="2"/>
    <x v="1"/>
    <s v="Vander Cruyssen, Mr. Victor"/>
    <x v="1"/>
    <n v="47"/>
    <x v="0"/>
    <x v="0"/>
    <s v="345765"/>
    <x v="279"/>
    <m/>
    <x v="0"/>
    <m/>
    <m/>
    <m/>
    <n v="2"/>
    <n v="5"/>
    <n v="5"/>
    <x v="0"/>
    <s v="Validate"/>
    <s v="Validate"/>
    <x v="4"/>
    <s v="41-50"/>
    <x v="5"/>
    <x v="5"/>
  </r>
  <r>
    <x v="2"/>
    <x v="1"/>
    <s v="Vander Planke, Miss. Augusta Maria"/>
    <x v="0"/>
    <n v="18"/>
    <x v="2"/>
    <x v="0"/>
    <s v="345764"/>
    <x v="280"/>
    <m/>
    <x v="0"/>
    <m/>
    <m/>
    <m/>
    <n v="4"/>
    <n v="4"/>
    <n v="1"/>
    <x v="2"/>
    <s v="Test"/>
    <s v="Train"/>
    <x v="4"/>
    <s v="18-30"/>
    <x v="5"/>
    <x v="6"/>
  </r>
  <r>
    <x v="2"/>
    <x v="1"/>
    <s v="Vander Planke, Mr. Julius"/>
    <x v="1"/>
    <n v="31"/>
    <x v="3"/>
    <x v="0"/>
    <s v="345763"/>
    <x v="280"/>
    <m/>
    <x v="0"/>
    <m/>
    <m/>
    <m/>
    <n v="4"/>
    <n v="1"/>
    <n v="3"/>
    <x v="2"/>
    <s v="Train"/>
    <s v="Train"/>
    <x v="4"/>
    <s v="31-40"/>
    <x v="5"/>
    <x v="6"/>
  </r>
  <r>
    <x v="2"/>
    <x v="1"/>
    <s v="Vander Planke, Mr. Leo Edmondus"/>
    <x v="1"/>
    <n v="16"/>
    <x v="2"/>
    <x v="0"/>
    <s v="345764"/>
    <x v="280"/>
    <m/>
    <x v="0"/>
    <m/>
    <m/>
    <m/>
    <n v="3"/>
    <n v="4"/>
    <n v="1"/>
    <x v="0"/>
    <s v="Test"/>
    <s v="Train"/>
    <x v="4"/>
    <s v="0-17"/>
    <x v="5"/>
    <x v="6"/>
  </r>
  <r>
    <x v="2"/>
    <x v="1"/>
    <s v="Vander Planke, Mrs. Julius (Emelia Maria Vandemoortele)"/>
    <x v="0"/>
    <n v="31"/>
    <x v="1"/>
    <x v="0"/>
    <s v="345763"/>
    <x v="280"/>
    <m/>
    <x v="0"/>
    <m/>
    <m/>
    <m/>
    <n v="5"/>
    <n v="2"/>
    <n v="4"/>
    <x v="1"/>
    <s v="Train"/>
    <s v="Test"/>
    <x v="4"/>
    <s v="31-40"/>
    <x v="5"/>
    <x v="6"/>
  </r>
  <r>
    <x v="2"/>
    <x v="0"/>
    <s v="Vartanian, Mr. David"/>
    <x v="1"/>
    <n v="22"/>
    <x v="0"/>
    <x v="0"/>
    <s v="2658"/>
    <x v="171"/>
    <m/>
    <x v="1"/>
    <s v="13 15"/>
    <m/>
    <m/>
    <n v="2"/>
    <n v="5"/>
    <n v="5"/>
    <x v="0"/>
    <s v="Validate"/>
    <s v="Validate"/>
    <x v="4"/>
    <s v="18-30"/>
    <x v="5"/>
    <x v="5"/>
  </r>
  <r>
    <x v="2"/>
    <x v="1"/>
    <s v="Vendel, Mr. Olof Edvin"/>
    <x v="1"/>
    <n v="20"/>
    <x v="0"/>
    <x v="0"/>
    <s v="350416"/>
    <x v="164"/>
    <m/>
    <x v="0"/>
    <m/>
    <m/>
    <m/>
    <n v="5"/>
    <n v="2"/>
    <n v="1"/>
    <x v="1"/>
    <s v="Train"/>
    <s v="Train"/>
    <x v="4"/>
    <s v="18-30"/>
    <x v="5"/>
    <x v="5"/>
  </r>
  <r>
    <x v="2"/>
    <x v="1"/>
    <s v="Vestrom, Miss. Hulda Amanda Adolfina"/>
    <x v="0"/>
    <n v="14"/>
    <x v="0"/>
    <x v="0"/>
    <s v="350406"/>
    <x v="164"/>
    <m/>
    <x v="0"/>
    <m/>
    <m/>
    <m/>
    <n v="2"/>
    <n v="4"/>
    <n v="4"/>
    <x v="0"/>
    <s v="Test"/>
    <s v="Test"/>
    <x v="4"/>
    <s v="0-17"/>
    <x v="5"/>
    <x v="5"/>
  </r>
  <r>
    <x v="2"/>
    <x v="1"/>
    <s v="Vovk, Mr. Janko"/>
    <x v="1"/>
    <n v="22"/>
    <x v="0"/>
    <x v="0"/>
    <s v="349252"/>
    <x v="168"/>
    <m/>
    <x v="0"/>
    <m/>
    <m/>
    <m/>
    <n v="3"/>
    <n v="2"/>
    <n v="1"/>
    <x v="0"/>
    <s v="Train"/>
    <s v="Train"/>
    <x v="4"/>
    <s v="18-30"/>
    <x v="5"/>
    <x v="5"/>
  </r>
  <r>
    <x v="2"/>
    <x v="1"/>
    <s v="Waelens, Mr. Achille"/>
    <x v="1"/>
    <n v="22"/>
    <x v="0"/>
    <x v="0"/>
    <s v="345767"/>
    <x v="279"/>
    <m/>
    <x v="0"/>
    <m/>
    <m/>
    <s v="Antwerp, Belgium / Stanton, OH"/>
    <n v="2"/>
    <n v="2"/>
    <n v="3"/>
    <x v="0"/>
    <s v="Train"/>
    <s v="Train"/>
    <x v="11"/>
    <s v="18-30"/>
    <x v="5"/>
    <x v="5"/>
  </r>
  <r>
    <x v="2"/>
    <x v="1"/>
    <s v="Ware, Mr. Frederick"/>
    <x v="1"/>
    <m/>
    <x v="0"/>
    <x v="0"/>
    <s v="359309"/>
    <x v="156"/>
    <m/>
    <x v="0"/>
    <m/>
    <m/>
    <m/>
    <n v="4"/>
    <n v="2"/>
    <n v="4"/>
    <x v="2"/>
    <s v="Train"/>
    <s v="Test"/>
    <x v="4"/>
    <s v="0-17"/>
    <x v="5"/>
    <x v="5"/>
  </r>
  <r>
    <x v="2"/>
    <x v="1"/>
    <s v="Warren, Mr. Charles William"/>
    <x v="1"/>
    <m/>
    <x v="0"/>
    <x v="0"/>
    <s v="C.A. 49867"/>
    <x v="150"/>
    <m/>
    <x v="0"/>
    <m/>
    <m/>
    <m/>
    <n v="4"/>
    <n v="2"/>
    <n v="4"/>
    <x v="2"/>
    <s v="Train"/>
    <s v="Test"/>
    <x v="4"/>
    <s v="0-17"/>
    <x v="5"/>
    <x v="5"/>
  </r>
  <r>
    <x v="2"/>
    <x v="1"/>
    <s v="Webber, Mr. James"/>
    <x v="1"/>
    <m/>
    <x v="0"/>
    <x v="0"/>
    <s v="SOTON/OQ 3101316"/>
    <x v="156"/>
    <m/>
    <x v="0"/>
    <m/>
    <m/>
    <m/>
    <n v="1"/>
    <n v="1"/>
    <n v="5"/>
    <x v="0"/>
    <s v="Train"/>
    <s v="Validate"/>
    <x v="4"/>
    <s v="0-17"/>
    <x v="5"/>
    <x v="5"/>
  </r>
  <r>
    <x v="2"/>
    <x v="1"/>
    <s v="Wenzel, Mr. Linhart"/>
    <x v="1"/>
    <n v="32.5"/>
    <x v="0"/>
    <x v="0"/>
    <s v="345775"/>
    <x v="200"/>
    <m/>
    <x v="0"/>
    <m/>
    <n v="298"/>
    <m/>
    <n v="2"/>
    <n v="1"/>
    <n v="4"/>
    <x v="0"/>
    <s v="Train"/>
    <s v="Test"/>
    <x v="4"/>
    <s v="31-40"/>
    <x v="5"/>
    <x v="5"/>
  </r>
  <r>
    <x v="2"/>
    <x v="0"/>
    <s v="Whabee, Mrs. George Joseph (Shawneene Abi-Saab)"/>
    <x v="0"/>
    <n v="38"/>
    <x v="0"/>
    <x v="0"/>
    <s v="2688"/>
    <x v="154"/>
    <m/>
    <x v="1"/>
    <s v="C"/>
    <m/>
    <m/>
    <n v="2"/>
    <n v="1"/>
    <n v="2"/>
    <x v="0"/>
    <s v="Train"/>
    <s v="Train"/>
    <x v="4"/>
    <s v="31-40"/>
    <x v="5"/>
    <x v="5"/>
  </r>
  <r>
    <x v="2"/>
    <x v="1"/>
    <s v="Widegren, Mr. Carl/Charles Peter"/>
    <x v="1"/>
    <n v="51"/>
    <x v="0"/>
    <x v="0"/>
    <s v="347064"/>
    <x v="179"/>
    <m/>
    <x v="0"/>
    <m/>
    <m/>
    <m/>
    <n v="2"/>
    <n v="5"/>
    <n v="2"/>
    <x v="0"/>
    <s v="Validate"/>
    <s v="Train"/>
    <x v="4"/>
    <s v="51-60"/>
    <x v="5"/>
    <x v="5"/>
  </r>
  <r>
    <x v="2"/>
    <x v="1"/>
    <s v="Wiklund, Mr. Jakob Alfred"/>
    <x v="1"/>
    <n v="18"/>
    <x v="1"/>
    <x v="0"/>
    <s v="3101267"/>
    <x v="222"/>
    <m/>
    <x v="0"/>
    <m/>
    <n v="314"/>
    <m/>
    <n v="3"/>
    <n v="2"/>
    <n v="4"/>
    <x v="0"/>
    <s v="Train"/>
    <s v="Test"/>
    <x v="4"/>
    <s v="18-30"/>
    <x v="5"/>
    <x v="5"/>
  </r>
  <r>
    <x v="2"/>
    <x v="1"/>
    <s v="Wiklund, Mr. Karl Johan"/>
    <x v="1"/>
    <n v="21"/>
    <x v="1"/>
    <x v="0"/>
    <s v="3101266"/>
    <x v="222"/>
    <m/>
    <x v="0"/>
    <m/>
    <m/>
    <m/>
    <n v="5"/>
    <n v="3"/>
    <n v="4"/>
    <x v="1"/>
    <s v="Train"/>
    <s v="Test"/>
    <x v="4"/>
    <s v="18-30"/>
    <x v="5"/>
    <x v="5"/>
  </r>
  <r>
    <x v="2"/>
    <x v="0"/>
    <s v="Wilkes, Mrs. James (Ellen Needs)"/>
    <x v="0"/>
    <n v="47"/>
    <x v="1"/>
    <x v="0"/>
    <s v="363272"/>
    <x v="260"/>
    <m/>
    <x v="0"/>
    <m/>
    <m/>
    <m/>
    <n v="2"/>
    <n v="2"/>
    <n v="3"/>
    <x v="0"/>
    <s v="Train"/>
    <s v="Train"/>
    <x v="4"/>
    <s v="41-50"/>
    <x v="5"/>
    <x v="5"/>
  </r>
  <r>
    <x v="2"/>
    <x v="1"/>
    <s v="Willer, Mr. Aaron (&quot;Abi Weller&quot;)"/>
    <x v="1"/>
    <m/>
    <x v="0"/>
    <x v="0"/>
    <s v="3410"/>
    <x v="258"/>
    <m/>
    <x v="0"/>
    <m/>
    <m/>
    <m/>
    <n v="4"/>
    <n v="2"/>
    <n v="3"/>
    <x v="2"/>
    <s v="Train"/>
    <s v="Train"/>
    <x v="4"/>
    <s v="0-17"/>
    <x v="5"/>
    <x v="5"/>
  </r>
  <r>
    <x v="2"/>
    <x v="1"/>
    <s v="Willey, Mr. Edward"/>
    <x v="1"/>
    <m/>
    <x v="0"/>
    <x v="0"/>
    <s v="S.O./P.P. 751"/>
    <x v="150"/>
    <m/>
    <x v="0"/>
    <m/>
    <m/>
    <m/>
    <n v="5"/>
    <n v="4"/>
    <n v="5"/>
    <x v="1"/>
    <s v="Test"/>
    <s v="Validate"/>
    <x v="4"/>
    <s v="0-17"/>
    <x v="5"/>
    <x v="5"/>
  </r>
  <r>
    <x v="2"/>
    <x v="1"/>
    <s v="Williams, Mr. Howard Hugh &quot;Harry&quot;"/>
    <x v="1"/>
    <m/>
    <x v="0"/>
    <x v="0"/>
    <s v="A/5 2466"/>
    <x v="156"/>
    <m/>
    <x v="0"/>
    <m/>
    <m/>
    <m/>
    <n v="1"/>
    <n v="2"/>
    <n v="5"/>
    <x v="0"/>
    <s v="Train"/>
    <s v="Validate"/>
    <x v="4"/>
    <s v="0-17"/>
    <x v="5"/>
    <x v="5"/>
  </r>
  <r>
    <x v="2"/>
    <x v="1"/>
    <s v="Williams, Mr. Leslie"/>
    <x v="1"/>
    <n v="28.5"/>
    <x v="0"/>
    <x v="0"/>
    <s v="54636"/>
    <x v="182"/>
    <m/>
    <x v="0"/>
    <m/>
    <n v="14"/>
    <m/>
    <n v="1"/>
    <n v="5"/>
    <n v="3"/>
    <x v="0"/>
    <s v="Validate"/>
    <s v="Train"/>
    <x v="4"/>
    <s v="18-30"/>
    <x v="5"/>
    <x v="6"/>
  </r>
  <r>
    <x v="2"/>
    <x v="1"/>
    <s v="Windelov, Mr. Einar"/>
    <x v="1"/>
    <n v="21"/>
    <x v="0"/>
    <x v="0"/>
    <s v="SOTON/OQ 3101317"/>
    <x v="155"/>
    <m/>
    <x v="0"/>
    <m/>
    <m/>
    <m/>
    <n v="4"/>
    <n v="2"/>
    <n v="3"/>
    <x v="2"/>
    <s v="Train"/>
    <s v="Train"/>
    <x v="4"/>
    <s v="18-30"/>
    <x v="5"/>
    <x v="5"/>
  </r>
  <r>
    <x v="2"/>
    <x v="1"/>
    <s v="Wirz, Mr. Albert"/>
    <x v="1"/>
    <n v="27"/>
    <x v="0"/>
    <x v="0"/>
    <s v="315154"/>
    <x v="188"/>
    <m/>
    <x v="0"/>
    <m/>
    <n v="131"/>
    <m/>
    <n v="3"/>
    <n v="2"/>
    <n v="5"/>
    <x v="0"/>
    <s v="Train"/>
    <s v="Validate"/>
    <x v="4"/>
    <s v="18-30"/>
    <x v="5"/>
    <x v="5"/>
  </r>
  <r>
    <x v="2"/>
    <x v="1"/>
    <s v="Wiseman, Mr. Phillippe"/>
    <x v="1"/>
    <m/>
    <x v="0"/>
    <x v="0"/>
    <s v="A/4. 34244"/>
    <x v="155"/>
    <m/>
    <x v="0"/>
    <m/>
    <m/>
    <m/>
    <n v="4"/>
    <n v="1"/>
    <n v="1"/>
    <x v="2"/>
    <s v="Train"/>
    <s v="Train"/>
    <x v="4"/>
    <s v="0-17"/>
    <x v="5"/>
    <x v="5"/>
  </r>
  <r>
    <x v="2"/>
    <x v="1"/>
    <s v="Wittevrongel, Mr. Camille"/>
    <x v="1"/>
    <n v="36"/>
    <x v="0"/>
    <x v="0"/>
    <s v="345771"/>
    <x v="200"/>
    <m/>
    <x v="0"/>
    <m/>
    <m/>
    <m/>
    <n v="2"/>
    <n v="4"/>
    <n v="2"/>
    <x v="0"/>
    <s v="Test"/>
    <s v="Train"/>
    <x v="4"/>
    <s v="31-40"/>
    <x v="5"/>
    <x v="5"/>
  </r>
  <r>
    <x v="2"/>
    <x v="1"/>
    <s v="Yasbeck, Mr. Antoni"/>
    <x v="1"/>
    <n v="27"/>
    <x v="1"/>
    <x v="0"/>
    <s v="2659"/>
    <x v="175"/>
    <m/>
    <x v="1"/>
    <s v="C"/>
    <m/>
    <m/>
    <n v="2"/>
    <n v="5"/>
    <n v="5"/>
    <x v="0"/>
    <s v="Validate"/>
    <s v="Validate"/>
    <x v="4"/>
    <s v="18-30"/>
    <x v="5"/>
    <x v="6"/>
  </r>
  <r>
    <x v="2"/>
    <x v="0"/>
    <s v="Yasbeck, Mrs. Antoni (Selini Alexander)"/>
    <x v="0"/>
    <n v="15"/>
    <x v="1"/>
    <x v="0"/>
    <s v="2659"/>
    <x v="175"/>
    <m/>
    <x v="1"/>
    <m/>
    <m/>
    <m/>
    <n v="4"/>
    <n v="1"/>
    <n v="2"/>
    <x v="2"/>
    <s v="Train"/>
    <s v="Train"/>
    <x v="4"/>
    <s v="0-17"/>
    <x v="5"/>
    <x v="6"/>
  </r>
  <r>
    <x v="2"/>
    <x v="1"/>
    <s v="Youseff, Mr. Gerious"/>
    <x v="1"/>
    <n v="45.5"/>
    <x v="0"/>
    <x v="0"/>
    <s v="2628"/>
    <x v="171"/>
    <m/>
    <x v="1"/>
    <m/>
    <n v="312"/>
    <m/>
    <n v="1"/>
    <n v="2"/>
    <n v="1"/>
    <x v="0"/>
    <s v="Train"/>
    <s v="Train"/>
    <x v="4"/>
    <s v="41-50"/>
    <x v="5"/>
    <x v="5"/>
  </r>
  <r>
    <x v="2"/>
    <x v="1"/>
    <s v="Yousif, Mr. Wazli"/>
    <x v="1"/>
    <m/>
    <x v="0"/>
    <x v="0"/>
    <s v="2647"/>
    <x v="171"/>
    <m/>
    <x v="1"/>
    <m/>
    <m/>
    <m/>
    <n v="2"/>
    <n v="5"/>
    <n v="1"/>
    <x v="0"/>
    <s v="Validate"/>
    <s v="Train"/>
    <x v="4"/>
    <s v="0-17"/>
    <x v="5"/>
    <x v="5"/>
  </r>
  <r>
    <x v="2"/>
    <x v="1"/>
    <s v="Yousseff, Mr. Gerious"/>
    <x v="1"/>
    <m/>
    <x v="0"/>
    <x v="0"/>
    <s v="2627"/>
    <x v="172"/>
    <m/>
    <x v="1"/>
    <m/>
    <m/>
    <m/>
    <n v="5"/>
    <n v="1"/>
    <n v="2"/>
    <x v="1"/>
    <s v="Train"/>
    <s v="Train"/>
    <x v="4"/>
    <s v="0-17"/>
    <x v="5"/>
    <x v="6"/>
  </r>
  <r>
    <x v="2"/>
    <x v="1"/>
    <s v="Zabour, Miss. Hileni"/>
    <x v="0"/>
    <n v="14.5"/>
    <x v="1"/>
    <x v="0"/>
    <s v="2665"/>
    <x v="175"/>
    <m/>
    <x v="1"/>
    <m/>
    <s v="328"/>
    <m/>
    <n v="3"/>
    <n v="4"/>
    <n v="1"/>
    <x v="0"/>
    <s v="Test"/>
    <s v="Train"/>
    <x v="4"/>
    <s v="0-17"/>
    <x v="5"/>
    <x v="6"/>
  </r>
  <r>
    <x v="2"/>
    <x v="1"/>
    <s v="Zabour, Miss. Thamine"/>
    <x v="0"/>
    <m/>
    <x v="1"/>
    <x v="0"/>
    <s v="2665"/>
    <x v="175"/>
    <m/>
    <x v="1"/>
    <m/>
    <m/>
    <m/>
    <n v="5"/>
    <n v="3"/>
    <n v="3"/>
    <x v="1"/>
    <s v="Train"/>
    <s v="Train"/>
    <x v="4"/>
    <s v="0-17"/>
    <x v="5"/>
    <x v="6"/>
  </r>
  <r>
    <x v="2"/>
    <x v="1"/>
    <s v="Zakarian, Mr. Mapriededer"/>
    <x v="1"/>
    <n v="26.5"/>
    <x v="0"/>
    <x v="0"/>
    <s v="2656"/>
    <x v="171"/>
    <m/>
    <x v="1"/>
    <m/>
    <n v="304"/>
    <m/>
    <n v="4"/>
    <n v="4"/>
    <n v="5"/>
    <x v="2"/>
    <s v="Test"/>
    <s v="Validate"/>
    <x v="4"/>
    <s v="18-30"/>
    <x v="5"/>
    <x v="5"/>
  </r>
  <r>
    <x v="2"/>
    <x v="1"/>
    <s v="Zakarian, Mr. Ortin"/>
    <x v="1"/>
    <n v="27"/>
    <x v="0"/>
    <x v="0"/>
    <s v="2670"/>
    <x v="171"/>
    <m/>
    <x v="1"/>
    <m/>
    <m/>
    <m/>
    <n v="3"/>
    <n v="3"/>
    <n v="3"/>
    <x v="0"/>
    <s v="Train"/>
    <s v="Train"/>
    <x v="4"/>
    <s v="18-30"/>
    <x v="5"/>
    <x v="5"/>
  </r>
  <r>
    <x v="2"/>
    <x v="1"/>
    <s v="Zimmerman, Mr. Leo"/>
    <x v="1"/>
    <n v="29"/>
    <x v="0"/>
    <x v="0"/>
    <s v="315082"/>
    <x v="281"/>
    <m/>
    <x v="0"/>
    <m/>
    <m/>
    <m/>
    <n v="2"/>
    <n v="5"/>
    <n v="2"/>
    <x v="0"/>
    <s v="Validate"/>
    <s v="Train"/>
    <x v="4"/>
    <s v="18-30"/>
    <x v="5"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09">
  <r>
    <n v="53"/>
    <n v="73"/>
    <n v="38"/>
    <n v="12"/>
    <x v="0"/>
    <n v="61"/>
    <n v="69"/>
    <n v="50"/>
    <n v="75"/>
    <x v="0"/>
    <x v="0"/>
    <n v="1"/>
    <x v="0"/>
    <x v="0"/>
    <s v="F, G, T"/>
    <s v="100+"/>
    <x v="0"/>
    <x v="0"/>
    <x v="0"/>
    <n v="2"/>
    <x v="0"/>
    <x v="0"/>
  </r>
  <r>
    <n v="40"/>
    <n v="48"/>
    <n v="47"/>
    <n v="47"/>
    <x v="1"/>
    <n v="52"/>
    <n v="50"/>
    <n v="68"/>
    <n v="75"/>
    <x v="1"/>
    <x v="0"/>
    <n v="1"/>
    <x v="0"/>
    <x v="1"/>
    <s v="Blank"/>
    <s v="41-100"/>
    <x v="1"/>
    <x v="1"/>
    <x v="1"/>
    <n v="0"/>
    <x v="1"/>
    <x v="0"/>
  </r>
  <r>
    <n v="51"/>
    <n v="73"/>
    <n v="38"/>
    <n v="66"/>
    <x v="1"/>
    <n v="61"/>
    <n v="50"/>
    <n v="68"/>
    <n v="75"/>
    <x v="2"/>
    <x v="0"/>
    <n v="1"/>
    <x v="0"/>
    <x v="2"/>
    <s v="F, G, T"/>
    <s v="100+"/>
    <x v="2"/>
    <x v="1"/>
    <x v="0"/>
    <n v="0"/>
    <x v="1"/>
    <x v="0"/>
  </r>
  <r>
    <n v="52"/>
    <n v="48"/>
    <n v="47"/>
    <n v="47"/>
    <x v="0"/>
    <n v="52"/>
    <n v="50"/>
    <n v="50"/>
    <n v="75"/>
    <x v="3"/>
    <x v="1"/>
    <n v="1"/>
    <x v="0"/>
    <x v="3"/>
    <s v="Blank"/>
    <s v="41-100"/>
    <x v="1"/>
    <x v="0"/>
    <x v="1"/>
    <n v="0"/>
    <x v="0"/>
    <x v="0"/>
  </r>
  <r>
    <n v="53"/>
    <n v="48"/>
    <n v="50"/>
    <n v="66"/>
    <x v="1"/>
    <n v="52"/>
    <n v="50"/>
    <n v="50"/>
    <n v="75"/>
    <x v="4"/>
    <x v="0"/>
    <n v="1"/>
    <x v="0"/>
    <x v="0"/>
    <s v="Blank"/>
    <s v="21-30"/>
    <x v="2"/>
    <x v="1"/>
    <x v="1"/>
    <n v="0"/>
    <x v="0"/>
    <x v="0"/>
  </r>
  <r>
    <n v="51"/>
    <n v="48"/>
    <n v="38"/>
    <n v="47"/>
    <x v="0"/>
    <n v="52"/>
    <n v="50"/>
    <n v="68"/>
    <n v="75"/>
    <x v="5"/>
    <x v="1"/>
    <n v="1"/>
    <x v="0"/>
    <x v="2"/>
    <s v="Blank"/>
    <s v="100+"/>
    <x v="1"/>
    <x v="0"/>
    <x v="1"/>
    <n v="0"/>
    <x v="1"/>
    <x v="0"/>
  </r>
  <r>
    <n v="52"/>
    <n v="73"/>
    <n v="47"/>
    <n v="80"/>
    <x v="1"/>
    <n v="61"/>
    <n v="50"/>
    <n v="68"/>
    <n v="75"/>
    <x v="6"/>
    <x v="1"/>
    <n v="1"/>
    <x v="0"/>
    <x v="3"/>
    <s v="F, G, T"/>
    <s v="41-100"/>
    <x v="3"/>
    <x v="1"/>
    <x v="0"/>
    <n v="0"/>
    <x v="1"/>
    <x v="0"/>
  </r>
  <r>
    <n v="52"/>
    <n v="73"/>
    <n v="47"/>
    <n v="47"/>
    <x v="0"/>
    <n v="52"/>
    <n v="70"/>
    <n v="50"/>
    <n v="75"/>
    <x v="7"/>
    <x v="1"/>
    <n v="1"/>
    <x v="0"/>
    <x v="3"/>
    <s v="F, G, T"/>
    <s v="41-100"/>
    <x v="1"/>
    <x v="0"/>
    <x v="1"/>
    <n v="1"/>
    <x v="0"/>
    <x v="0"/>
  </r>
  <r>
    <n v="51"/>
    <n v="73"/>
    <n v="52"/>
    <n v="63"/>
    <x v="1"/>
    <n v="52"/>
    <n v="50"/>
    <n v="50"/>
    <n v="75"/>
    <x v="8"/>
    <x v="0"/>
    <n v="1"/>
    <x v="0"/>
    <x v="2"/>
    <s v="F, G, T"/>
    <s v="31-40"/>
    <x v="4"/>
    <x v="1"/>
    <x v="1"/>
    <n v="0"/>
    <x v="0"/>
    <x v="0"/>
  </r>
  <r>
    <n v="70"/>
    <n v="73"/>
    <n v="38"/>
    <n v="76"/>
    <x v="0"/>
    <n v="52"/>
    <n v="70"/>
    <n v="68"/>
    <n v="75"/>
    <x v="9"/>
    <x v="1"/>
    <n v="1"/>
    <x v="0"/>
    <x v="4"/>
    <s v="F, G, T"/>
    <s v="100+"/>
    <x v="5"/>
    <x v="0"/>
    <x v="1"/>
    <n v="1"/>
    <x v="1"/>
    <x v="0"/>
  </r>
  <r>
    <n v="61"/>
    <n v="73"/>
    <n v="62"/>
    <n v="66"/>
    <x v="1"/>
    <n v="52"/>
    <n v="50"/>
    <n v="50"/>
    <n v="75"/>
    <x v="10"/>
    <x v="0"/>
    <n v="1"/>
    <x v="0"/>
    <x v="5"/>
    <s v="F, G, T"/>
    <s v="0-10"/>
    <x v="2"/>
    <x v="1"/>
    <x v="1"/>
    <n v="0"/>
    <x v="0"/>
    <x v="0"/>
  </r>
  <r>
    <n v="61"/>
    <n v="73"/>
    <n v="38"/>
    <n v="76"/>
    <x v="1"/>
    <n v="61"/>
    <n v="69"/>
    <n v="50"/>
    <n v="75"/>
    <x v="3"/>
    <x v="1"/>
    <n v="1"/>
    <x v="0"/>
    <x v="5"/>
    <s v="F, G, T"/>
    <s v="100+"/>
    <x v="5"/>
    <x v="1"/>
    <x v="0"/>
    <n v="2"/>
    <x v="0"/>
    <x v="0"/>
  </r>
  <r>
    <n v="51"/>
    <n v="48"/>
    <n v="50"/>
    <n v="66"/>
    <x v="1"/>
    <n v="52"/>
    <n v="50"/>
    <n v="50"/>
    <n v="75"/>
    <x v="11"/>
    <x v="0"/>
    <n v="1"/>
    <x v="0"/>
    <x v="2"/>
    <s v="Blank"/>
    <s v="21-30"/>
    <x v="2"/>
    <x v="1"/>
    <x v="1"/>
    <n v="0"/>
    <x v="0"/>
    <x v="0"/>
  </r>
  <r>
    <n v="51"/>
    <n v="73"/>
    <n v="47"/>
    <n v="63"/>
    <x v="1"/>
    <n v="61"/>
    <n v="50"/>
    <n v="50"/>
    <n v="75"/>
    <x v="12"/>
    <x v="0"/>
    <n v="1"/>
    <x v="0"/>
    <x v="2"/>
    <s v="F, G, T"/>
    <s v="41-100"/>
    <x v="4"/>
    <x v="1"/>
    <x v="0"/>
    <n v="0"/>
    <x v="0"/>
    <x v="0"/>
  </r>
  <r>
    <n v="61"/>
    <n v="73"/>
    <n v="47"/>
    <n v="66"/>
    <x v="0"/>
    <n v="61"/>
    <n v="50"/>
    <n v="50"/>
    <n v="75"/>
    <x v="13"/>
    <x v="1"/>
    <n v="1"/>
    <x v="0"/>
    <x v="5"/>
    <s v="F, G, T"/>
    <s v="41-100"/>
    <x v="2"/>
    <x v="0"/>
    <x v="0"/>
    <n v="0"/>
    <x v="0"/>
    <x v="0"/>
  </r>
  <r>
    <n v="53"/>
    <n v="48"/>
    <n v="73"/>
    <n v="47"/>
    <x v="1"/>
    <n v="52"/>
    <n v="50"/>
    <n v="50"/>
    <n v="75"/>
    <x v="14"/>
    <x v="0"/>
    <n v="1"/>
    <x v="0"/>
    <x v="0"/>
    <s v="Blank"/>
    <s v="0"/>
    <x v="1"/>
    <x v="1"/>
    <x v="1"/>
    <n v="0"/>
    <x v="0"/>
    <x v="0"/>
  </r>
  <r>
    <n v="53"/>
    <n v="73"/>
    <n v="47"/>
    <n v="49"/>
    <x v="1"/>
    <n v="52"/>
    <n v="50"/>
    <n v="50"/>
    <n v="75"/>
    <x v="15"/>
    <x v="0"/>
    <n v="1"/>
    <x v="0"/>
    <x v="0"/>
    <s v="F, G, T"/>
    <s v="41-100"/>
    <x v="6"/>
    <x v="1"/>
    <x v="1"/>
    <n v="0"/>
    <x v="0"/>
    <x v="0"/>
  </r>
  <r>
    <n v="61"/>
    <n v="73"/>
    <n v="47"/>
    <n v="64"/>
    <x v="0"/>
    <n v="61"/>
    <n v="70"/>
    <n v="68"/>
    <n v="75"/>
    <x v="16"/>
    <x v="1"/>
    <n v="1"/>
    <x v="0"/>
    <x v="5"/>
    <s v="F, G, T"/>
    <s v="41-100"/>
    <x v="7"/>
    <x v="0"/>
    <x v="0"/>
    <n v="1"/>
    <x v="1"/>
    <x v="0"/>
  </r>
  <r>
    <n v="52"/>
    <n v="48"/>
    <n v="52"/>
    <n v="76"/>
    <x v="1"/>
    <n v="52"/>
    <n v="50"/>
    <n v="50"/>
    <n v="75"/>
    <x v="17"/>
    <x v="1"/>
    <n v="1"/>
    <x v="0"/>
    <x v="3"/>
    <s v="Blank"/>
    <s v="31-40"/>
    <x v="5"/>
    <x v="1"/>
    <x v="1"/>
    <n v="0"/>
    <x v="0"/>
    <x v="0"/>
  </r>
  <r>
    <n v="61"/>
    <n v="48"/>
    <n v="38"/>
    <n v="47"/>
    <x v="0"/>
    <n v="52"/>
    <n v="50"/>
    <n v="50"/>
    <n v="75"/>
    <x v="3"/>
    <x v="1"/>
    <n v="1"/>
    <x v="0"/>
    <x v="5"/>
    <s v="Blank"/>
    <s v="100+"/>
    <x v="1"/>
    <x v="0"/>
    <x v="1"/>
    <n v="0"/>
    <x v="0"/>
    <x v="0"/>
  </r>
  <r>
    <n v="61"/>
    <n v="73"/>
    <n v="47"/>
    <n v="80"/>
    <x v="1"/>
    <n v="61"/>
    <n v="50"/>
    <n v="50"/>
    <n v="75"/>
    <x v="18"/>
    <x v="0"/>
    <n v="1"/>
    <x v="0"/>
    <x v="5"/>
    <s v="F, G, T"/>
    <s v="41-100"/>
    <x v="8"/>
    <x v="1"/>
    <x v="0"/>
    <n v="0"/>
    <x v="0"/>
    <x v="0"/>
  </r>
  <r>
    <n v="52"/>
    <n v="73"/>
    <n v="47"/>
    <n v="80"/>
    <x v="0"/>
    <n v="61"/>
    <n v="69"/>
    <n v="50"/>
    <n v="75"/>
    <x v="19"/>
    <x v="1"/>
    <n v="1"/>
    <x v="0"/>
    <x v="3"/>
    <s v="F, G, T"/>
    <s v="41-100"/>
    <x v="8"/>
    <x v="0"/>
    <x v="0"/>
    <n v="2"/>
    <x v="0"/>
    <x v="0"/>
  </r>
  <r>
    <n v="70"/>
    <n v="73"/>
    <n v="47"/>
    <n v="63"/>
    <x v="1"/>
    <n v="61"/>
    <n v="70"/>
    <n v="50"/>
    <n v="75"/>
    <x v="20"/>
    <x v="1"/>
    <n v="1"/>
    <x v="0"/>
    <x v="4"/>
    <s v="F, G, T"/>
    <s v="41-100"/>
    <x v="4"/>
    <x v="1"/>
    <x v="0"/>
    <n v="1"/>
    <x v="0"/>
    <x v="0"/>
  </r>
  <r>
    <n v="70"/>
    <n v="73"/>
    <n v="47"/>
    <n v="63"/>
    <x v="0"/>
    <n v="61"/>
    <n v="70"/>
    <n v="50"/>
    <n v="75"/>
    <x v="21"/>
    <x v="1"/>
    <n v="1"/>
    <x v="0"/>
    <x v="4"/>
    <s v="F, G, T"/>
    <s v="41-100"/>
    <x v="4"/>
    <x v="0"/>
    <x v="0"/>
    <n v="1"/>
    <x v="0"/>
    <x v="0"/>
  </r>
  <r>
    <n v="53"/>
    <n v="48"/>
    <n v="52"/>
    <n v="66"/>
    <x v="0"/>
    <n v="52"/>
    <n v="50"/>
    <n v="50"/>
    <n v="75"/>
    <x v="22"/>
    <x v="1"/>
    <n v="1"/>
    <x v="0"/>
    <x v="0"/>
    <s v="Blank"/>
    <s v="31-40"/>
    <x v="2"/>
    <x v="0"/>
    <x v="1"/>
    <n v="0"/>
    <x v="0"/>
    <x v="0"/>
  </r>
  <r>
    <n v="52"/>
    <n v="73"/>
    <n v="50"/>
    <n v="66"/>
    <x v="1"/>
    <n v="52"/>
    <n v="50"/>
    <n v="68"/>
    <n v="75"/>
    <x v="23"/>
    <x v="0"/>
    <n v="1"/>
    <x v="0"/>
    <x v="3"/>
    <s v="F, G, T"/>
    <s v="21-30"/>
    <x v="2"/>
    <x v="1"/>
    <x v="1"/>
    <n v="0"/>
    <x v="1"/>
    <x v="0"/>
  </r>
  <r>
    <n v="52"/>
    <n v="73"/>
    <n v="38"/>
    <n v="63"/>
    <x v="0"/>
    <n v="49"/>
    <n v="69"/>
    <n v="50"/>
    <n v="75"/>
    <x v="24"/>
    <x v="1"/>
    <n v="1"/>
    <x v="0"/>
    <x v="3"/>
    <s v="F, G, T"/>
    <s v="100+"/>
    <x v="4"/>
    <x v="0"/>
    <x v="2"/>
    <n v="2"/>
    <x v="0"/>
    <x v="0"/>
  </r>
  <r>
    <n v="70"/>
    <n v="73"/>
    <n v="38"/>
    <n v="63"/>
    <x v="0"/>
    <n v="61"/>
    <n v="36"/>
    <n v="50"/>
    <n v="75"/>
    <x v="7"/>
    <x v="1"/>
    <n v="1"/>
    <x v="0"/>
    <x v="4"/>
    <s v="F, G, T"/>
    <s v="100+"/>
    <x v="4"/>
    <x v="0"/>
    <x v="0"/>
    <s v="3, 4, 5, 6, 9"/>
    <x v="0"/>
    <x v="0"/>
  </r>
  <r>
    <n v="53"/>
    <n v="73"/>
    <n v="50"/>
    <n v="47"/>
    <x v="1"/>
    <n v="52"/>
    <n v="50"/>
    <n v="50"/>
    <n v="75"/>
    <x v="25"/>
    <x v="0"/>
    <n v="1"/>
    <x v="0"/>
    <x v="0"/>
    <s v="F, G, T"/>
    <s v="21-30"/>
    <x v="1"/>
    <x v="1"/>
    <x v="1"/>
    <n v="0"/>
    <x v="0"/>
    <x v="0"/>
  </r>
  <r>
    <n v="51"/>
    <n v="48"/>
    <n v="38"/>
    <n v="66"/>
    <x v="1"/>
    <n v="60"/>
    <n v="50"/>
    <n v="50"/>
    <n v="75"/>
    <x v="26"/>
    <x v="1"/>
    <n v="1"/>
    <x v="0"/>
    <x v="2"/>
    <s v="Blank"/>
    <s v="100+"/>
    <x v="2"/>
    <x v="1"/>
    <x v="3"/>
    <n v="0"/>
    <x v="0"/>
    <x v="0"/>
  </r>
  <r>
    <n v="61"/>
    <n v="73"/>
    <n v="38"/>
    <n v="47"/>
    <x v="0"/>
    <n v="52"/>
    <n v="50"/>
    <n v="68"/>
    <n v="75"/>
    <x v="27"/>
    <x v="1"/>
    <n v="1"/>
    <x v="0"/>
    <x v="5"/>
    <s v="F, G, T"/>
    <s v="100+"/>
    <x v="1"/>
    <x v="0"/>
    <x v="1"/>
    <n v="0"/>
    <x v="1"/>
    <x v="0"/>
  </r>
  <r>
    <n v="52"/>
    <n v="48"/>
    <n v="47"/>
    <n v="66"/>
    <x v="0"/>
    <n v="52"/>
    <n v="70"/>
    <n v="68"/>
    <n v="75"/>
    <x v="28"/>
    <x v="1"/>
    <n v="1"/>
    <x v="0"/>
    <x v="3"/>
    <s v="Blank"/>
    <s v="41-100"/>
    <x v="2"/>
    <x v="0"/>
    <x v="1"/>
    <n v="1"/>
    <x v="1"/>
    <x v="0"/>
  </r>
  <r>
    <n v="40"/>
    <n v="73"/>
    <n v="52"/>
    <n v="66"/>
    <x v="1"/>
    <n v="52"/>
    <n v="50"/>
    <n v="68"/>
    <n v="75"/>
    <x v="29"/>
    <x v="0"/>
    <n v="1"/>
    <x v="0"/>
    <x v="1"/>
    <s v="F, G, T"/>
    <s v="31-40"/>
    <x v="2"/>
    <x v="1"/>
    <x v="1"/>
    <n v="0"/>
    <x v="1"/>
    <x v="0"/>
  </r>
  <r>
    <n v="51"/>
    <n v="73"/>
    <n v="47"/>
    <n v="66"/>
    <x v="1"/>
    <n v="52"/>
    <n v="50"/>
    <n v="68"/>
    <n v="75"/>
    <x v="2"/>
    <x v="0"/>
    <n v="1"/>
    <x v="0"/>
    <x v="2"/>
    <s v="F, G, T"/>
    <s v="41-100"/>
    <x v="2"/>
    <x v="1"/>
    <x v="1"/>
    <n v="0"/>
    <x v="1"/>
    <x v="0"/>
  </r>
  <r>
    <n v="51"/>
    <n v="73"/>
    <n v="47"/>
    <n v="66"/>
    <x v="1"/>
    <n v="61"/>
    <n v="50"/>
    <n v="50"/>
    <n v="75"/>
    <x v="30"/>
    <x v="0"/>
    <n v="1"/>
    <x v="0"/>
    <x v="2"/>
    <s v="F, G, T"/>
    <s v="41-100"/>
    <x v="2"/>
    <x v="1"/>
    <x v="0"/>
    <n v="0"/>
    <x v="0"/>
    <x v="0"/>
  </r>
  <r>
    <n v="53"/>
    <n v="73"/>
    <n v="47"/>
    <n v="49"/>
    <x v="1"/>
    <n v="52"/>
    <n v="50"/>
    <n v="50"/>
    <n v="75"/>
    <x v="15"/>
    <x v="0"/>
    <n v="1"/>
    <x v="0"/>
    <x v="0"/>
    <s v="F, G, T"/>
    <s v="41-100"/>
    <x v="6"/>
    <x v="1"/>
    <x v="1"/>
    <n v="0"/>
    <x v="0"/>
    <x v="0"/>
  </r>
  <r>
    <n v="61"/>
    <n v="73"/>
    <n v="47"/>
    <n v="47"/>
    <x v="0"/>
    <n v="52"/>
    <n v="50"/>
    <n v="50"/>
    <n v="75"/>
    <x v="31"/>
    <x v="1"/>
    <n v="1"/>
    <x v="0"/>
    <x v="5"/>
    <s v="F, G, T"/>
    <s v="41-100"/>
    <x v="1"/>
    <x v="0"/>
    <x v="1"/>
    <n v="0"/>
    <x v="0"/>
    <x v="0"/>
  </r>
  <r>
    <n v="51"/>
    <n v="73"/>
    <n v="50"/>
    <n v="47"/>
    <x v="1"/>
    <n v="52"/>
    <n v="50"/>
    <n v="50"/>
    <n v="75"/>
    <x v="14"/>
    <x v="0"/>
    <n v="1"/>
    <x v="0"/>
    <x v="2"/>
    <s v="F, G, T"/>
    <s v="21-30"/>
    <x v="1"/>
    <x v="1"/>
    <x v="1"/>
    <n v="0"/>
    <x v="0"/>
    <x v="0"/>
  </r>
  <r>
    <n v="51"/>
    <n v="73"/>
    <n v="47"/>
    <n v="63"/>
    <x v="1"/>
    <n v="61"/>
    <n v="50"/>
    <n v="50"/>
    <n v="75"/>
    <x v="12"/>
    <x v="0"/>
    <n v="1"/>
    <x v="0"/>
    <x v="2"/>
    <s v="F, G, T"/>
    <s v="41-100"/>
    <x v="4"/>
    <x v="1"/>
    <x v="0"/>
    <n v="0"/>
    <x v="0"/>
    <x v="0"/>
  </r>
  <r>
    <n v="52"/>
    <n v="48"/>
    <n v="38"/>
    <n v="47"/>
    <x v="0"/>
    <n v="52"/>
    <n v="50"/>
    <n v="68"/>
    <n v="75"/>
    <x v="32"/>
    <x v="1"/>
    <n v="1"/>
    <x v="0"/>
    <x v="3"/>
    <s v="Blank"/>
    <s v="100+"/>
    <x v="1"/>
    <x v="0"/>
    <x v="1"/>
    <n v="0"/>
    <x v="1"/>
    <x v="0"/>
  </r>
  <r>
    <n v="52"/>
    <n v="73"/>
    <n v="47"/>
    <n v="66"/>
    <x v="1"/>
    <n v="61"/>
    <n v="50"/>
    <n v="50"/>
    <n v="75"/>
    <x v="33"/>
    <x v="0"/>
    <n v="1"/>
    <x v="0"/>
    <x v="3"/>
    <s v="F, G, T"/>
    <s v="41-100"/>
    <x v="2"/>
    <x v="1"/>
    <x v="0"/>
    <n v="0"/>
    <x v="0"/>
    <x v="0"/>
  </r>
  <r>
    <n v="52"/>
    <n v="48"/>
    <n v="47"/>
    <n v="66"/>
    <x v="1"/>
    <n v="61"/>
    <n v="50"/>
    <n v="68"/>
    <n v="75"/>
    <x v="34"/>
    <x v="0"/>
    <n v="1"/>
    <x v="0"/>
    <x v="3"/>
    <s v="Blank"/>
    <s v="41-100"/>
    <x v="2"/>
    <x v="1"/>
    <x v="0"/>
    <n v="0"/>
    <x v="1"/>
    <x v="0"/>
  </r>
  <r>
    <n v="40"/>
    <n v="73"/>
    <n v="50"/>
    <n v="49"/>
    <x v="1"/>
    <n v="52"/>
    <n v="50"/>
    <n v="50"/>
    <n v="75"/>
    <x v="35"/>
    <x v="0"/>
    <n v="1"/>
    <x v="0"/>
    <x v="1"/>
    <s v="F, G, T"/>
    <s v="21-30"/>
    <x v="6"/>
    <x v="1"/>
    <x v="1"/>
    <n v="0"/>
    <x v="0"/>
    <x v="0"/>
  </r>
  <r>
    <n v="61"/>
    <n v="73"/>
    <n v="50"/>
    <n v="66"/>
    <x v="1"/>
    <n v="52"/>
    <n v="70"/>
    <n v="68"/>
    <n v="75"/>
    <x v="36"/>
    <x v="0"/>
    <n v="1"/>
    <x v="0"/>
    <x v="5"/>
    <s v="F, G, T"/>
    <s v="21-30"/>
    <x v="2"/>
    <x v="1"/>
    <x v="1"/>
    <n v="1"/>
    <x v="1"/>
    <x v="0"/>
  </r>
  <r>
    <n v="61"/>
    <n v="73"/>
    <n v="38"/>
    <n v="47"/>
    <x v="0"/>
    <n v="52"/>
    <n v="50"/>
    <n v="68"/>
    <n v="75"/>
    <x v="27"/>
    <x v="1"/>
    <n v="1"/>
    <x v="0"/>
    <x v="5"/>
    <s v="F, G, T"/>
    <s v="100+"/>
    <x v="1"/>
    <x v="0"/>
    <x v="1"/>
    <n v="0"/>
    <x v="1"/>
    <x v="0"/>
  </r>
  <r>
    <n v="52"/>
    <n v="73"/>
    <n v="47"/>
    <n v="63"/>
    <x v="0"/>
    <n v="52"/>
    <n v="70"/>
    <n v="68"/>
    <n v="75"/>
    <x v="37"/>
    <x v="1"/>
    <n v="1"/>
    <x v="0"/>
    <x v="3"/>
    <s v="F, G, T"/>
    <s v="41-100"/>
    <x v="4"/>
    <x v="0"/>
    <x v="1"/>
    <n v="1"/>
    <x v="1"/>
    <x v="0"/>
  </r>
  <r>
    <n v="52"/>
    <n v="73"/>
    <n v="38"/>
    <n v="47"/>
    <x v="1"/>
    <n v="61"/>
    <n v="50"/>
    <n v="68"/>
    <n v="75"/>
    <x v="38"/>
    <x v="0"/>
    <n v="1"/>
    <x v="0"/>
    <x v="3"/>
    <s v="F, G, T"/>
    <s v="100+"/>
    <x v="1"/>
    <x v="1"/>
    <x v="0"/>
    <n v="0"/>
    <x v="1"/>
    <x v="0"/>
  </r>
  <r>
    <n v="53"/>
    <n v="73"/>
    <n v="38"/>
    <n v="47"/>
    <x v="0"/>
    <n v="61"/>
    <n v="50"/>
    <n v="68"/>
    <n v="75"/>
    <x v="39"/>
    <x v="1"/>
    <n v="1"/>
    <x v="0"/>
    <x v="0"/>
    <s v="F, G, T"/>
    <s v="100+"/>
    <x v="1"/>
    <x v="0"/>
    <x v="0"/>
    <n v="0"/>
    <x v="1"/>
    <x v="0"/>
  </r>
  <r>
    <n v="53"/>
    <n v="48"/>
    <n v="52"/>
    <n v="66"/>
    <x v="1"/>
    <n v="52"/>
    <n v="50"/>
    <n v="50"/>
    <n v="75"/>
    <x v="40"/>
    <x v="1"/>
    <n v="1"/>
    <x v="0"/>
    <x v="0"/>
    <s v="Blank"/>
    <s v="31-40"/>
    <x v="2"/>
    <x v="1"/>
    <x v="1"/>
    <n v="0"/>
    <x v="0"/>
    <x v="0"/>
  </r>
  <r>
    <n v="52"/>
    <n v="48"/>
    <n v="38"/>
    <n v="47"/>
    <x v="1"/>
    <n v="52"/>
    <n v="50"/>
    <n v="68"/>
    <n v="75"/>
    <x v="41"/>
    <x v="0"/>
    <n v="1"/>
    <x v="0"/>
    <x v="3"/>
    <s v="Blank"/>
    <s v="100+"/>
    <x v="1"/>
    <x v="1"/>
    <x v="1"/>
    <n v="0"/>
    <x v="1"/>
    <x v="0"/>
  </r>
  <r>
    <n v="51"/>
    <n v="48"/>
    <n v="50"/>
    <n v="66"/>
    <x v="1"/>
    <n v="52"/>
    <n v="50"/>
    <n v="50"/>
    <n v="75"/>
    <x v="11"/>
    <x v="1"/>
    <n v="1"/>
    <x v="0"/>
    <x v="2"/>
    <s v="Blank"/>
    <s v="21-30"/>
    <x v="2"/>
    <x v="1"/>
    <x v="1"/>
    <n v="0"/>
    <x v="0"/>
    <x v="0"/>
  </r>
  <r>
    <n v="51"/>
    <n v="48"/>
    <n v="47"/>
    <n v="66"/>
    <x v="1"/>
    <n v="52"/>
    <n v="50"/>
    <n v="68"/>
    <n v="75"/>
    <x v="42"/>
    <x v="0"/>
    <n v="1"/>
    <x v="0"/>
    <x v="2"/>
    <s v="Blank"/>
    <s v="41-100"/>
    <x v="2"/>
    <x v="1"/>
    <x v="1"/>
    <n v="0"/>
    <x v="1"/>
    <x v="0"/>
  </r>
  <r>
    <n v="53"/>
    <n v="73"/>
    <n v="38"/>
    <n v="66"/>
    <x v="1"/>
    <n v="60"/>
    <n v="69"/>
    <n v="68"/>
    <n v="75"/>
    <x v="43"/>
    <x v="1"/>
    <n v="1"/>
    <x v="0"/>
    <x v="0"/>
    <s v="F, G, T"/>
    <s v="100+"/>
    <x v="2"/>
    <x v="1"/>
    <x v="3"/>
    <n v="2"/>
    <x v="1"/>
    <x v="0"/>
  </r>
  <r>
    <n v="52"/>
    <n v="73"/>
    <n v="38"/>
    <n v="66"/>
    <x v="0"/>
    <n v="60"/>
    <n v="69"/>
    <n v="68"/>
    <n v="75"/>
    <x v="44"/>
    <x v="1"/>
    <n v="1"/>
    <x v="0"/>
    <x v="3"/>
    <s v="F, G, T"/>
    <s v="100+"/>
    <x v="2"/>
    <x v="0"/>
    <x v="3"/>
    <n v="2"/>
    <x v="1"/>
    <x v="0"/>
  </r>
  <r>
    <n v="52"/>
    <n v="48"/>
    <n v="52"/>
    <n v="47"/>
    <x v="0"/>
    <n v="52"/>
    <n v="50"/>
    <n v="68"/>
    <n v="75"/>
    <x v="45"/>
    <x v="1"/>
    <n v="1"/>
    <x v="0"/>
    <x v="3"/>
    <s v="Blank"/>
    <s v="31-40"/>
    <x v="1"/>
    <x v="0"/>
    <x v="1"/>
    <n v="0"/>
    <x v="1"/>
    <x v="0"/>
  </r>
  <r>
    <n v="51"/>
    <n v="73"/>
    <n v="38"/>
    <n v="66"/>
    <x v="1"/>
    <n v="61"/>
    <n v="70"/>
    <n v="68"/>
    <n v="75"/>
    <x v="43"/>
    <x v="1"/>
    <n v="1"/>
    <x v="0"/>
    <x v="2"/>
    <s v="F, G, T"/>
    <s v="100+"/>
    <x v="2"/>
    <x v="1"/>
    <x v="0"/>
    <n v="1"/>
    <x v="1"/>
    <x v="0"/>
  </r>
  <r>
    <n v="61"/>
    <n v="73"/>
    <n v="52"/>
    <n v="47"/>
    <x v="1"/>
    <n v="52"/>
    <n v="50"/>
    <n v="68"/>
    <n v="75"/>
    <x v="46"/>
    <x v="1"/>
    <n v="1"/>
    <x v="0"/>
    <x v="5"/>
    <s v="F, G, T"/>
    <s v="31-40"/>
    <x v="1"/>
    <x v="1"/>
    <x v="1"/>
    <n v="0"/>
    <x v="1"/>
    <x v="0"/>
  </r>
  <r>
    <n v="51"/>
    <n v="73"/>
    <n v="47"/>
    <n v="64"/>
    <x v="0"/>
    <n v="61"/>
    <n v="50"/>
    <n v="68"/>
    <n v="75"/>
    <x v="47"/>
    <x v="1"/>
    <n v="1"/>
    <x v="0"/>
    <x v="2"/>
    <s v="F, G, T"/>
    <s v="41-100"/>
    <x v="7"/>
    <x v="0"/>
    <x v="0"/>
    <n v="0"/>
    <x v="1"/>
    <x v="0"/>
  </r>
  <r>
    <n v="51"/>
    <n v="73"/>
    <n v="47"/>
    <n v="64"/>
    <x v="1"/>
    <n v="61"/>
    <n v="50"/>
    <n v="50"/>
    <n v="75"/>
    <x v="48"/>
    <x v="1"/>
    <n v="1"/>
    <x v="0"/>
    <x v="2"/>
    <s v="F, G, T"/>
    <s v="41-100"/>
    <x v="7"/>
    <x v="1"/>
    <x v="0"/>
    <n v="0"/>
    <x v="0"/>
    <x v="0"/>
  </r>
  <r>
    <n v="53"/>
    <n v="73"/>
    <n v="47"/>
    <n v="64"/>
    <x v="0"/>
    <n v="61"/>
    <n v="50"/>
    <n v="50"/>
    <n v="75"/>
    <x v="49"/>
    <x v="1"/>
    <n v="1"/>
    <x v="0"/>
    <x v="0"/>
    <s v="F, G, T"/>
    <s v="41-100"/>
    <x v="7"/>
    <x v="0"/>
    <x v="0"/>
    <n v="0"/>
    <x v="0"/>
    <x v="0"/>
  </r>
  <r>
    <n v="51"/>
    <n v="73"/>
    <n v="52"/>
    <n v="64"/>
    <x v="1"/>
    <n v="52"/>
    <n v="50"/>
    <n v="50"/>
    <n v="75"/>
    <x v="34"/>
    <x v="0"/>
    <n v="1"/>
    <x v="0"/>
    <x v="2"/>
    <s v="F, G, T"/>
    <s v="31-40"/>
    <x v="7"/>
    <x v="1"/>
    <x v="1"/>
    <n v="0"/>
    <x v="0"/>
    <x v="0"/>
  </r>
  <r>
    <n v="61"/>
    <n v="48"/>
    <n v="38"/>
    <n v="47"/>
    <x v="0"/>
    <n v="52"/>
    <n v="50"/>
    <n v="68"/>
    <n v="75"/>
    <x v="50"/>
    <x v="1"/>
    <n v="1"/>
    <x v="0"/>
    <x v="5"/>
    <s v="Blank"/>
    <s v="100+"/>
    <x v="1"/>
    <x v="0"/>
    <x v="1"/>
    <n v="0"/>
    <x v="1"/>
    <x v="0"/>
  </r>
  <r>
    <n v="52"/>
    <n v="73"/>
    <n v="47"/>
    <n v="63"/>
    <x v="1"/>
    <n v="52"/>
    <n v="70"/>
    <n v="50"/>
    <n v="75"/>
    <x v="2"/>
    <x v="0"/>
    <n v="1"/>
    <x v="0"/>
    <x v="3"/>
    <s v="F, G, T"/>
    <s v="41-100"/>
    <x v="4"/>
    <x v="1"/>
    <x v="1"/>
    <n v="1"/>
    <x v="0"/>
    <x v="0"/>
  </r>
  <r>
    <n v="61"/>
    <n v="73"/>
    <n v="38"/>
    <n v="71"/>
    <x v="0"/>
    <n v="52"/>
    <n v="69"/>
    <n v="50"/>
    <n v="75"/>
    <x v="47"/>
    <x v="1"/>
    <n v="1"/>
    <x v="0"/>
    <x v="5"/>
    <s v="F, G, T"/>
    <s v="100+"/>
    <x v="9"/>
    <x v="0"/>
    <x v="1"/>
    <n v="2"/>
    <x v="0"/>
    <x v="0"/>
  </r>
  <r>
    <n v="51"/>
    <n v="73"/>
    <n v="38"/>
    <n v="76"/>
    <x v="0"/>
    <n v="61"/>
    <n v="70"/>
    <n v="68"/>
    <n v="75"/>
    <x v="51"/>
    <x v="1"/>
    <n v="1"/>
    <x v="0"/>
    <x v="2"/>
    <s v="F, G, T"/>
    <s v="100+"/>
    <x v="5"/>
    <x v="0"/>
    <x v="0"/>
    <n v="1"/>
    <x v="1"/>
    <x v="0"/>
  </r>
  <r>
    <n v="61"/>
    <n v="73"/>
    <n v="38"/>
    <n v="47"/>
    <x v="0"/>
    <n v="52"/>
    <n v="50"/>
    <n v="68"/>
    <n v="75"/>
    <x v="27"/>
    <x v="1"/>
    <n v="1"/>
    <x v="0"/>
    <x v="5"/>
    <s v="F, G, T"/>
    <s v="100+"/>
    <x v="1"/>
    <x v="0"/>
    <x v="1"/>
    <n v="0"/>
    <x v="1"/>
    <x v="0"/>
  </r>
  <r>
    <n v="52"/>
    <n v="48"/>
    <n v="55"/>
    <n v="47"/>
    <x v="1"/>
    <n v="52"/>
    <n v="50"/>
    <n v="50"/>
    <n v="59"/>
    <x v="52"/>
    <x v="0"/>
    <n v="1"/>
    <x v="0"/>
    <x v="3"/>
    <s v="Blank"/>
    <s v="11-20"/>
    <x v="1"/>
    <x v="1"/>
    <x v="1"/>
    <n v="0"/>
    <x v="0"/>
    <x v="1"/>
  </r>
  <r>
    <n v="52"/>
    <n v="48"/>
    <n v="55"/>
    <n v="64"/>
    <x v="1"/>
    <n v="52"/>
    <n v="50"/>
    <n v="50"/>
    <n v="59"/>
    <x v="41"/>
    <x v="0"/>
    <n v="1"/>
    <x v="0"/>
    <x v="3"/>
    <s v="Blank"/>
    <s v="11-20"/>
    <x v="7"/>
    <x v="1"/>
    <x v="1"/>
    <n v="0"/>
    <x v="0"/>
    <x v="1"/>
  </r>
  <r>
    <n v="52"/>
    <n v="48"/>
    <n v="55"/>
    <n v="71"/>
    <x v="1"/>
    <n v="52"/>
    <n v="50"/>
    <n v="50"/>
    <n v="59"/>
    <x v="53"/>
    <x v="0"/>
    <n v="1"/>
    <x v="0"/>
    <x v="3"/>
    <s v="Blank"/>
    <s v="11-20"/>
    <x v="9"/>
    <x v="1"/>
    <x v="1"/>
    <n v="0"/>
    <x v="0"/>
    <x v="1"/>
  </r>
  <r>
    <n v="70"/>
    <n v="48"/>
    <n v="55"/>
    <n v="63"/>
    <x v="1"/>
    <n v="52"/>
    <n v="50"/>
    <n v="50"/>
    <n v="59"/>
    <x v="54"/>
    <x v="0"/>
    <n v="1"/>
    <x v="0"/>
    <x v="4"/>
    <s v="Blank"/>
    <s v="11-20"/>
    <x v="4"/>
    <x v="1"/>
    <x v="1"/>
    <n v="0"/>
    <x v="0"/>
    <x v="1"/>
  </r>
  <r>
    <n v="53"/>
    <n v="73"/>
    <n v="52"/>
    <n v="80"/>
    <x v="1"/>
    <n v="60"/>
    <n v="70"/>
    <n v="50"/>
    <n v="59"/>
    <x v="18"/>
    <x v="1"/>
    <n v="1"/>
    <x v="0"/>
    <x v="0"/>
    <s v="F, G, T"/>
    <s v="31-40"/>
    <x v="3"/>
    <x v="1"/>
    <x v="3"/>
    <n v="1"/>
    <x v="0"/>
    <x v="1"/>
  </r>
  <r>
    <n v="61"/>
    <n v="73"/>
    <n v="55"/>
    <n v="47"/>
    <x v="1"/>
    <n v="52"/>
    <n v="50"/>
    <n v="50"/>
    <n v="59"/>
    <x v="54"/>
    <x v="1"/>
    <n v="1"/>
    <x v="0"/>
    <x v="5"/>
    <s v="F, G, T"/>
    <s v="11-20"/>
    <x v="1"/>
    <x v="1"/>
    <x v="1"/>
    <n v="0"/>
    <x v="0"/>
    <x v="1"/>
  </r>
  <r>
    <n v="52"/>
    <n v="48"/>
    <n v="55"/>
    <n v="66"/>
    <x v="0"/>
    <n v="52"/>
    <n v="50"/>
    <n v="50"/>
    <n v="59"/>
    <x v="55"/>
    <x v="1"/>
    <n v="1"/>
    <x v="0"/>
    <x v="3"/>
    <s v="Blank"/>
    <s v="11-20"/>
    <x v="2"/>
    <x v="0"/>
    <x v="1"/>
    <n v="0"/>
    <x v="0"/>
    <x v="1"/>
  </r>
  <r>
    <n v="52"/>
    <n v="48"/>
    <n v="55"/>
    <n v="47"/>
    <x v="1"/>
    <n v="52"/>
    <n v="50"/>
    <n v="50"/>
    <n v="59"/>
    <x v="52"/>
    <x v="0"/>
    <n v="1"/>
    <x v="0"/>
    <x v="3"/>
    <s v="Blank"/>
    <s v="11-20"/>
    <x v="1"/>
    <x v="1"/>
    <x v="1"/>
    <n v="0"/>
    <x v="0"/>
    <x v="1"/>
  </r>
  <r>
    <n v="52"/>
    <n v="48"/>
    <n v="50"/>
    <n v="63"/>
    <x v="1"/>
    <n v="61"/>
    <n v="50"/>
    <n v="50"/>
    <n v="59"/>
    <x v="56"/>
    <x v="0"/>
    <n v="1"/>
    <x v="0"/>
    <x v="3"/>
    <s v="Blank"/>
    <s v="21-30"/>
    <x v="4"/>
    <x v="1"/>
    <x v="0"/>
    <n v="0"/>
    <x v="0"/>
    <x v="1"/>
  </r>
  <r>
    <n v="53"/>
    <n v="48"/>
    <n v="50"/>
    <n v="63"/>
    <x v="0"/>
    <n v="52"/>
    <n v="69"/>
    <n v="50"/>
    <n v="59"/>
    <x v="45"/>
    <x v="1"/>
    <n v="1"/>
    <x v="0"/>
    <x v="0"/>
    <s v="Blank"/>
    <s v="21-30"/>
    <x v="4"/>
    <x v="0"/>
    <x v="1"/>
    <n v="2"/>
    <x v="0"/>
    <x v="1"/>
  </r>
  <r>
    <n v="61"/>
    <n v="48"/>
    <n v="50"/>
    <n v="63"/>
    <x v="1"/>
    <n v="61"/>
    <n v="70"/>
    <n v="50"/>
    <n v="59"/>
    <x v="57"/>
    <x v="0"/>
    <n v="1"/>
    <x v="0"/>
    <x v="5"/>
    <s v="Blank"/>
    <s v="21-30"/>
    <x v="4"/>
    <x v="1"/>
    <x v="0"/>
    <n v="1"/>
    <x v="0"/>
    <x v="1"/>
  </r>
  <r>
    <n v="52"/>
    <n v="73"/>
    <n v="55"/>
    <n v="47"/>
    <x v="0"/>
    <n v="52"/>
    <n v="50"/>
    <n v="50"/>
    <n v="59"/>
    <x v="58"/>
    <x v="1"/>
    <n v="1"/>
    <x v="0"/>
    <x v="3"/>
    <s v="F, G, T"/>
    <s v="11-20"/>
    <x v="1"/>
    <x v="0"/>
    <x v="1"/>
    <n v="0"/>
    <x v="0"/>
    <x v="1"/>
  </r>
  <r>
    <n v="52"/>
    <n v="48"/>
    <n v="47"/>
    <n v="47"/>
    <x v="1"/>
    <n v="52"/>
    <n v="50"/>
    <n v="50"/>
    <n v="59"/>
    <x v="59"/>
    <x v="0"/>
    <n v="1"/>
    <x v="0"/>
    <x v="3"/>
    <s v="Blank"/>
    <s v="41-100"/>
    <x v="1"/>
    <x v="1"/>
    <x v="1"/>
    <n v="0"/>
    <x v="0"/>
    <x v="1"/>
  </r>
  <r>
    <n v="52"/>
    <n v="48"/>
    <n v="52"/>
    <n v="64"/>
    <x v="1"/>
    <n v="52"/>
    <n v="50"/>
    <n v="50"/>
    <n v="59"/>
    <x v="1"/>
    <x v="0"/>
    <n v="1"/>
    <x v="0"/>
    <x v="3"/>
    <s v="Blank"/>
    <s v="31-40"/>
    <x v="7"/>
    <x v="1"/>
    <x v="1"/>
    <n v="0"/>
    <x v="0"/>
    <x v="1"/>
  </r>
  <r>
    <n v="70"/>
    <n v="48"/>
    <n v="50"/>
    <n v="66"/>
    <x v="1"/>
    <n v="52"/>
    <n v="50"/>
    <n v="50"/>
    <n v="59"/>
    <x v="60"/>
    <x v="0"/>
    <n v="1"/>
    <x v="0"/>
    <x v="4"/>
    <s v="Blank"/>
    <s v="21-30"/>
    <x v="2"/>
    <x v="1"/>
    <x v="1"/>
    <n v="0"/>
    <x v="0"/>
    <x v="1"/>
  </r>
  <r>
    <n v="51"/>
    <n v="48"/>
    <n v="52"/>
    <n v="66"/>
    <x v="1"/>
    <n v="61"/>
    <n v="70"/>
    <n v="50"/>
    <n v="59"/>
    <x v="42"/>
    <x v="0"/>
    <n v="1"/>
    <x v="0"/>
    <x v="2"/>
    <s v="Blank"/>
    <s v="31-40"/>
    <x v="2"/>
    <x v="1"/>
    <x v="0"/>
    <n v="1"/>
    <x v="0"/>
    <x v="1"/>
  </r>
  <r>
    <n v="52"/>
    <n v="48"/>
    <n v="55"/>
    <n v="64"/>
    <x v="1"/>
    <n v="52"/>
    <n v="50"/>
    <n v="50"/>
    <n v="59"/>
    <x v="41"/>
    <x v="0"/>
    <n v="1"/>
    <x v="0"/>
    <x v="3"/>
    <s v="Blank"/>
    <s v="11-20"/>
    <x v="7"/>
    <x v="1"/>
    <x v="1"/>
    <n v="0"/>
    <x v="0"/>
    <x v="1"/>
  </r>
  <r>
    <n v="61"/>
    <n v="48"/>
    <n v="55"/>
    <n v="47"/>
    <x v="0"/>
    <n v="52"/>
    <n v="50"/>
    <n v="50"/>
    <n v="59"/>
    <x v="61"/>
    <x v="0"/>
    <n v="1"/>
    <x v="0"/>
    <x v="5"/>
    <s v="Blank"/>
    <s v="11-20"/>
    <x v="1"/>
    <x v="0"/>
    <x v="1"/>
    <n v="0"/>
    <x v="0"/>
    <x v="1"/>
  </r>
  <r>
    <n v="61"/>
    <n v="48"/>
    <n v="50"/>
    <n v="63"/>
    <x v="1"/>
    <n v="61"/>
    <n v="50"/>
    <n v="50"/>
    <n v="59"/>
    <x v="11"/>
    <x v="0"/>
    <n v="1"/>
    <x v="0"/>
    <x v="5"/>
    <s v="Blank"/>
    <s v="21-30"/>
    <x v="4"/>
    <x v="1"/>
    <x v="0"/>
    <n v="0"/>
    <x v="0"/>
    <x v="1"/>
  </r>
  <r>
    <n v="61"/>
    <n v="48"/>
    <n v="55"/>
    <n v="66"/>
    <x v="0"/>
    <n v="52"/>
    <n v="50"/>
    <n v="50"/>
    <n v="59"/>
    <x v="62"/>
    <x v="1"/>
    <n v="1"/>
    <x v="0"/>
    <x v="5"/>
    <s v="Blank"/>
    <s v="11-20"/>
    <x v="2"/>
    <x v="0"/>
    <x v="1"/>
    <n v="0"/>
    <x v="0"/>
    <x v="1"/>
  </r>
  <r>
    <n v="51"/>
    <n v="48"/>
    <n v="55"/>
    <n v="47"/>
    <x v="1"/>
    <n v="52"/>
    <n v="50"/>
    <n v="50"/>
    <n v="59"/>
    <x v="63"/>
    <x v="0"/>
    <n v="1"/>
    <x v="0"/>
    <x v="2"/>
    <s v="Blank"/>
    <s v="11-20"/>
    <x v="1"/>
    <x v="1"/>
    <x v="1"/>
    <n v="0"/>
    <x v="0"/>
    <x v="1"/>
  </r>
  <r>
    <n v="52"/>
    <n v="48"/>
    <n v="55"/>
    <n v="64"/>
    <x v="1"/>
    <n v="61"/>
    <n v="50"/>
    <n v="50"/>
    <n v="59"/>
    <x v="35"/>
    <x v="0"/>
    <n v="1"/>
    <x v="0"/>
    <x v="3"/>
    <s v="Blank"/>
    <s v="11-20"/>
    <x v="7"/>
    <x v="1"/>
    <x v="0"/>
    <n v="0"/>
    <x v="0"/>
    <x v="1"/>
  </r>
  <r>
    <n v="52"/>
    <n v="48"/>
    <n v="47"/>
    <n v="64"/>
    <x v="0"/>
    <n v="61"/>
    <n v="69"/>
    <n v="50"/>
    <n v="59"/>
    <x v="64"/>
    <x v="1"/>
    <n v="1"/>
    <x v="0"/>
    <x v="3"/>
    <s v="Blank"/>
    <s v="41-100"/>
    <x v="7"/>
    <x v="0"/>
    <x v="0"/>
    <n v="2"/>
    <x v="0"/>
    <x v="1"/>
  </r>
  <r>
    <n v="51"/>
    <n v="48"/>
    <n v="47"/>
    <n v="64"/>
    <x v="1"/>
    <n v="61"/>
    <n v="69"/>
    <n v="50"/>
    <n v="59"/>
    <x v="15"/>
    <x v="0"/>
    <n v="1"/>
    <x v="0"/>
    <x v="2"/>
    <s v="Blank"/>
    <s v="41-100"/>
    <x v="7"/>
    <x v="1"/>
    <x v="0"/>
    <n v="2"/>
    <x v="0"/>
    <x v="1"/>
  </r>
  <r>
    <n v="52"/>
    <n v="48"/>
    <n v="47"/>
    <n v="63"/>
    <x v="1"/>
    <n v="60"/>
    <n v="50"/>
    <n v="50"/>
    <n v="59"/>
    <x v="65"/>
    <x v="0"/>
    <n v="1"/>
    <x v="0"/>
    <x v="3"/>
    <s v="Blank"/>
    <s v="41-100"/>
    <x v="4"/>
    <x v="1"/>
    <x v="3"/>
    <n v="0"/>
    <x v="0"/>
    <x v="1"/>
  </r>
  <r>
    <n v="52"/>
    <n v="48"/>
    <n v="50"/>
    <n v="63"/>
    <x v="0"/>
    <n v="61"/>
    <n v="50"/>
    <n v="50"/>
    <n v="59"/>
    <x v="36"/>
    <x v="1"/>
    <n v="1"/>
    <x v="0"/>
    <x v="3"/>
    <s v="Blank"/>
    <s v="21-30"/>
    <x v="4"/>
    <x v="0"/>
    <x v="0"/>
    <n v="0"/>
    <x v="0"/>
    <x v="1"/>
  </r>
  <r>
    <n v="61"/>
    <n v="48"/>
    <n v="55"/>
    <n v="80"/>
    <x v="1"/>
    <n v="52"/>
    <n v="50"/>
    <n v="50"/>
    <n v="59"/>
    <x v="17"/>
    <x v="0"/>
    <n v="1"/>
    <x v="0"/>
    <x v="5"/>
    <s v="Blank"/>
    <s v="11-20"/>
    <x v="3"/>
    <x v="1"/>
    <x v="1"/>
    <n v="0"/>
    <x v="0"/>
    <x v="1"/>
  </r>
  <r>
    <n v="53"/>
    <n v="48"/>
    <n v="73"/>
    <n v="47"/>
    <x v="1"/>
    <n v="52"/>
    <n v="50"/>
    <n v="50"/>
    <n v="59"/>
    <x v="66"/>
    <x v="0"/>
    <n v="1"/>
    <x v="0"/>
    <x v="0"/>
    <s v="Blank"/>
    <s v="0"/>
    <x v="1"/>
    <x v="1"/>
    <x v="1"/>
    <n v="0"/>
    <x v="0"/>
    <x v="1"/>
  </r>
  <r>
    <n v="52"/>
    <n v="48"/>
    <n v="50"/>
    <n v="34"/>
    <x v="1"/>
    <n v="61"/>
    <n v="70"/>
    <n v="50"/>
    <n v="59"/>
    <x v="67"/>
    <x v="0"/>
    <n v="1"/>
    <x v="0"/>
    <x v="3"/>
    <s v="Blank"/>
    <s v="21-30"/>
    <x v="10"/>
    <x v="1"/>
    <x v="0"/>
    <n v="1"/>
    <x v="0"/>
    <x v="1"/>
  </r>
  <r>
    <n v="53"/>
    <n v="48"/>
    <n v="47"/>
    <n v="47"/>
    <x v="0"/>
    <n v="61"/>
    <n v="69"/>
    <n v="68"/>
    <n v="59"/>
    <x v="68"/>
    <x v="1"/>
    <n v="1"/>
    <x v="0"/>
    <x v="0"/>
    <s v="Blank"/>
    <s v="41-100"/>
    <x v="1"/>
    <x v="0"/>
    <x v="0"/>
    <n v="2"/>
    <x v="1"/>
    <x v="1"/>
  </r>
  <r>
    <n v="52"/>
    <n v="48"/>
    <n v="47"/>
    <n v="47"/>
    <x v="0"/>
    <n v="61"/>
    <n v="69"/>
    <n v="68"/>
    <n v="59"/>
    <x v="69"/>
    <x v="1"/>
    <n v="1"/>
    <x v="0"/>
    <x v="3"/>
    <s v="Blank"/>
    <s v="41-100"/>
    <x v="1"/>
    <x v="0"/>
    <x v="0"/>
    <n v="2"/>
    <x v="1"/>
    <x v="1"/>
  </r>
  <r>
    <n v="53"/>
    <n v="48"/>
    <n v="55"/>
    <n v="63"/>
    <x v="0"/>
    <n v="52"/>
    <n v="50"/>
    <n v="68"/>
    <n v="59"/>
    <x v="70"/>
    <x v="1"/>
    <n v="1"/>
    <x v="0"/>
    <x v="0"/>
    <s v="Blank"/>
    <s v="11-20"/>
    <x v="4"/>
    <x v="0"/>
    <x v="1"/>
    <n v="0"/>
    <x v="1"/>
    <x v="1"/>
  </r>
  <r>
    <n v="53"/>
    <n v="48"/>
    <n v="52"/>
    <n v="40"/>
    <x v="0"/>
    <n v="52"/>
    <n v="50"/>
    <n v="50"/>
    <n v="59"/>
    <x v="23"/>
    <x v="1"/>
    <n v="1"/>
    <x v="0"/>
    <x v="0"/>
    <s v="Blank"/>
    <s v="31-40"/>
    <x v="11"/>
    <x v="0"/>
    <x v="1"/>
    <n v="0"/>
    <x v="0"/>
    <x v="1"/>
  </r>
  <r>
    <n v="40"/>
    <n v="48"/>
    <n v="55"/>
    <n v="47"/>
    <x v="1"/>
    <n v="52"/>
    <n v="50"/>
    <n v="52"/>
    <n v="59"/>
    <x v="71"/>
    <x v="0"/>
    <n v="1"/>
    <x v="0"/>
    <x v="1"/>
    <s v="Blank"/>
    <s v="11-20"/>
    <x v="1"/>
    <x v="1"/>
    <x v="1"/>
    <n v="0"/>
    <x v="2"/>
    <x v="1"/>
  </r>
  <r>
    <n v="51"/>
    <n v="48"/>
    <n v="50"/>
    <n v="47"/>
    <x v="0"/>
    <n v="61"/>
    <n v="50"/>
    <n v="50"/>
    <n v="59"/>
    <x v="72"/>
    <x v="1"/>
    <n v="1"/>
    <x v="0"/>
    <x v="2"/>
    <s v="Blank"/>
    <s v="21-30"/>
    <x v="1"/>
    <x v="0"/>
    <x v="0"/>
    <n v="0"/>
    <x v="0"/>
    <x v="1"/>
  </r>
  <r>
    <n v="53"/>
    <n v="48"/>
    <n v="52"/>
    <n v="80"/>
    <x v="1"/>
    <n v="52"/>
    <n v="69"/>
    <n v="68"/>
    <n v="59"/>
    <x v="73"/>
    <x v="1"/>
    <n v="1"/>
    <x v="0"/>
    <x v="0"/>
    <s v="Blank"/>
    <s v="31-40"/>
    <x v="8"/>
    <x v="1"/>
    <x v="1"/>
    <n v="2"/>
    <x v="1"/>
    <x v="1"/>
  </r>
  <r>
    <n v="52"/>
    <n v="48"/>
    <n v="55"/>
    <n v="49"/>
    <x v="1"/>
    <n v="52"/>
    <n v="50"/>
    <n v="50"/>
    <n v="59"/>
    <x v="74"/>
    <x v="0"/>
    <n v="1"/>
    <x v="0"/>
    <x v="3"/>
    <s v="Blank"/>
    <s v="11-20"/>
    <x v="6"/>
    <x v="1"/>
    <x v="1"/>
    <n v="0"/>
    <x v="0"/>
    <x v="1"/>
  </r>
  <r>
    <n v="52"/>
    <n v="73"/>
    <n v="55"/>
    <n v="47"/>
    <x v="1"/>
    <n v="52"/>
    <n v="50"/>
    <n v="68"/>
    <n v="59"/>
    <x v="75"/>
    <x v="1"/>
    <n v="1"/>
    <x v="0"/>
    <x v="3"/>
    <s v="F, G, T"/>
    <s v="11-20"/>
    <x v="1"/>
    <x v="1"/>
    <x v="1"/>
    <n v="0"/>
    <x v="1"/>
    <x v="1"/>
  </r>
  <r>
    <n v="51"/>
    <n v="48"/>
    <n v="50"/>
    <n v="63"/>
    <x v="0"/>
    <n v="52"/>
    <n v="70"/>
    <n v="50"/>
    <n v="59"/>
    <x v="76"/>
    <x v="1"/>
    <n v="1"/>
    <x v="0"/>
    <x v="2"/>
    <s v="Blank"/>
    <s v="21-30"/>
    <x v="4"/>
    <x v="0"/>
    <x v="1"/>
    <n v="1"/>
    <x v="0"/>
    <x v="1"/>
  </r>
  <r>
    <n v="52"/>
    <n v="48"/>
    <n v="50"/>
    <n v="47"/>
    <x v="0"/>
    <n v="52"/>
    <n v="50"/>
    <n v="50"/>
    <n v="59"/>
    <x v="77"/>
    <x v="1"/>
    <n v="1"/>
    <x v="0"/>
    <x v="3"/>
    <s v="Blank"/>
    <s v="21-30"/>
    <x v="1"/>
    <x v="0"/>
    <x v="1"/>
    <n v="0"/>
    <x v="0"/>
    <x v="1"/>
  </r>
  <r>
    <n v="51"/>
    <n v="48"/>
    <n v="50"/>
    <n v="47"/>
    <x v="1"/>
    <n v="52"/>
    <n v="70"/>
    <n v="50"/>
    <n v="59"/>
    <x v="1"/>
    <x v="0"/>
    <n v="1"/>
    <x v="0"/>
    <x v="2"/>
    <s v="Blank"/>
    <s v="21-30"/>
    <x v="1"/>
    <x v="1"/>
    <x v="1"/>
    <n v="1"/>
    <x v="0"/>
    <x v="1"/>
  </r>
  <r>
    <n v="61"/>
    <n v="48"/>
    <n v="55"/>
    <n v="47"/>
    <x v="0"/>
    <n v="52"/>
    <n v="50"/>
    <n v="50"/>
    <n v="59"/>
    <x v="61"/>
    <x v="1"/>
    <n v="1"/>
    <x v="0"/>
    <x v="5"/>
    <s v="Blank"/>
    <s v="11-20"/>
    <x v="1"/>
    <x v="0"/>
    <x v="1"/>
    <n v="0"/>
    <x v="0"/>
    <x v="1"/>
  </r>
  <r>
    <n v="52"/>
    <n v="48"/>
    <n v="55"/>
    <n v="63"/>
    <x v="1"/>
    <n v="52"/>
    <n v="50"/>
    <n v="68"/>
    <n v="59"/>
    <x v="54"/>
    <x v="1"/>
    <n v="1"/>
    <x v="0"/>
    <x v="3"/>
    <s v="Blank"/>
    <s v="11-20"/>
    <x v="4"/>
    <x v="1"/>
    <x v="1"/>
    <n v="0"/>
    <x v="1"/>
    <x v="1"/>
  </r>
  <r>
    <n v="53"/>
    <n v="48"/>
    <n v="50"/>
    <n v="80"/>
    <x v="0"/>
    <n v="61"/>
    <n v="70"/>
    <n v="50"/>
    <n v="59"/>
    <x v="78"/>
    <x v="1"/>
    <n v="1"/>
    <x v="0"/>
    <x v="0"/>
    <s v="Blank"/>
    <s v="21-30"/>
    <x v="3"/>
    <x v="0"/>
    <x v="0"/>
    <n v="1"/>
    <x v="0"/>
    <x v="1"/>
  </r>
  <r>
    <n v="53"/>
    <n v="48"/>
    <n v="55"/>
    <n v="71"/>
    <x v="1"/>
    <n v="61"/>
    <n v="70"/>
    <n v="50"/>
    <n v="59"/>
    <x v="34"/>
    <x v="1"/>
    <n v="1"/>
    <x v="0"/>
    <x v="0"/>
    <s v="Blank"/>
    <s v="11-20"/>
    <x v="9"/>
    <x v="1"/>
    <x v="0"/>
    <n v="1"/>
    <x v="0"/>
    <x v="1"/>
  </r>
  <r>
    <n v="52"/>
    <n v="48"/>
    <n v="50"/>
    <n v="63"/>
    <x v="0"/>
    <n v="52"/>
    <n v="70"/>
    <n v="50"/>
    <n v="59"/>
    <x v="45"/>
    <x v="1"/>
    <n v="1"/>
    <x v="0"/>
    <x v="3"/>
    <s v="Blank"/>
    <s v="21-30"/>
    <x v="4"/>
    <x v="0"/>
    <x v="1"/>
    <n v="1"/>
    <x v="0"/>
    <x v="1"/>
  </r>
  <r>
    <n v="52"/>
    <n v="48"/>
    <n v="52"/>
    <n v="80"/>
    <x v="0"/>
    <n v="52"/>
    <n v="50"/>
    <n v="50"/>
    <n v="59"/>
    <x v="76"/>
    <x v="1"/>
    <n v="1"/>
    <x v="0"/>
    <x v="3"/>
    <s v="Blank"/>
    <s v="31-40"/>
    <x v="3"/>
    <x v="0"/>
    <x v="1"/>
    <n v="0"/>
    <x v="0"/>
    <x v="1"/>
  </r>
  <r>
    <n v="52"/>
    <n v="48"/>
    <n v="55"/>
    <n v="63"/>
    <x v="0"/>
    <n v="52"/>
    <n v="50"/>
    <n v="50"/>
    <n v="59"/>
    <x v="5"/>
    <x v="1"/>
    <n v="1"/>
    <x v="0"/>
    <x v="3"/>
    <s v="Blank"/>
    <s v="11-20"/>
    <x v="4"/>
    <x v="0"/>
    <x v="1"/>
    <n v="0"/>
    <x v="0"/>
    <x v="1"/>
  </r>
  <r>
    <n v="61"/>
    <n v="48"/>
    <n v="55"/>
    <n v="47"/>
    <x v="1"/>
    <n v="52"/>
    <n v="50"/>
    <n v="50"/>
    <n v="59"/>
    <x v="79"/>
    <x v="0"/>
    <n v="1"/>
    <x v="0"/>
    <x v="5"/>
    <s v="Blank"/>
    <s v="11-20"/>
    <x v="1"/>
    <x v="1"/>
    <x v="1"/>
    <n v="0"/>
    <x v="0"/>
    <x v="1"/>
  </r>
  <r>
    <n v="52"/>
    <n v="48"/>
    <n v="50"/>
    <n v="63"/>
    <x v="1"/>
    <n v="61"/>
    <n v="50"/>
    <n v="50"/>
    <n v="59"/>
    <x v="56"/>
    <x v="0"/>
    <n v="1"/>
    <x v="0"/>
    <x v="3"/>
    <s v="Blank"/>
    <s v="21-30"/>
    <x v="4"/>
    <x v="1"/>
    <x v="0"/>
    <n v="0"/>
    <x v="0"/>
    <x v="1"/>
  </r>
  <r>
    <n v="52"/>
    <n v="48"/>
    <n v="55"/>
    <n v="47"/>
    <x v="1"/>
    <n v="61"/>
    <n v="50"/>
    <n v="50"/>
    <n v="59"/>
    <x v="79"/>
    <x v="0"/>
    <n v="1"/>
    <x v="0"/>
    <x v="3"/>
    <s v="Blank"/>
    <s v="11-20"/>
    <x v="1"/>
    <x v="1"/>
    <x v="0"/>
    <n v="0"/>
    <x v="0"/>
    <x v="1"/>
  </r>
  <r>
    <n v="61"/>
    <n v="73"/>
    <n v="55"/>
    <n v="63"/>
    <x v="0"/>
    <n v="52"/>
    <n v="50"/>
    <n v="50"/>
    <n v="59"/>
    <x v="80"/>
    <x v="1"/>
    <n v="1"/>
    <x v="0"/>
    <x v="5"/>
    <s v="F, G, T"/>
    <s v="11-20"/>
    <x v="4"/>
    <x v="0"/>
    <x v="1"/>
    <n v="0"/>
    <x v="0"/>
    <x v="1"/>
  </r>
  <r>
    <n v="51"/>
    <n v="48"/>
    <n v="62"/>
    <n v="47"/>
    <x v="1"/>
    <n v="52"/>
    <n v="50"/>
    <n v="50"/>
    <n v="40"/>
    <x v="81"/>
    <x v="0"/>
    <n v="1"/>
    <x v="0"/>
    <x v="2"/>
    <s v="Blank"/>
    <s v="0-10"/>
    <x v="1"/>
    <x v="1"/>
    <x v="1"/>
    <n v="0"/>
    <x v="0"/>
    <x v="2"/>
  </r>
  <r>
    <n v="53"/>
    <n v="48"/>
    <n v="50"/>
    <n v="63"/>
    <x v="1"/>
    <n v="52"/>
    <n v="69"/>
    <n v="50"/>
    <n v="40"/>
    <x v="82"/>
    <x v="0"/>
    <n v="1"/>
    <x v="0"/>
    <x v="0"/>
    <s v="Blank"/>
    <s v="21-30"/>
    <x v="4"/>
    <x v="1"/>
    <x v="1"/>
    <n v="2"/>
    <x v="0"/>
    <x v="2"/>
  </r>
  <r>
    <n v="52"/>
    <n v="48"/>
    <n v="62"/>
    <n v="47"/>
    <x v="1"/>
    <n v="52"/>
    <n v="50"/>
    <n v="50"/>
    <n v="40"/>
    <x v="83"/>
    <x v="0"/>
    <n v="1"/>
    <x v="0"/>
    <x v="3"/>
    <s v="Blank"/>
    <s v="0-10"/>
    <x v="1"/>
    <x v="1"/>
    <x v="1"/>
    <n v="0"/>
    <x v="0"/>
    <x v="2"/>
  </r>
  <r>
    <n v="53"/>
    <n v="48"/>
    <n v="62"/>
    <n v="63"/>
    <x v="1"/>
    <n v="52"/>
    <n v="70"/>
    <n v="50"/>
    <n v="40"/>
    <x v="26"/>
    <x v="1"/>
    <n v="1"/>
    <x v="0"/>
    <x v="0"/>
    <s v="Blank"/>
    <s v="0-10"/>
    <x v="4"/>
    <x v="1"/>
    <x v="1"/>
    <n v="1"/>
    <x v="0"/>
    <x v="2"/>
  </r>
  <r>
    <n v="52"/>
    <n v="48"/>
    <n v="62"/>
    <n v="63"/>
    <x v="0"/>
    <n v="52"/>
    <n v="70"/>
    <n v="50"/>
    <n v="40"/>
    <x v="84"/>
    <x v="1"/>
    <n v="1"/>
    <x v="0"/>
    <x v="3"/>
    <s v="Blank"/>
    <s v="0-10"/>
    <x v="4"/>
    <x v="0"/>
    <x v="1"/>
    <n v="1"/>
    <x v="0"/>
    <x v="2"/>
  </r>
  <r>
    <n v="52"/>
    <n v="48"/>
    <n v="62"/>
    <n v="47"/>
    <x v="1"/>
    <n v="52"/>
    <n v="50"/>
    <n v="50"/>
    <n v="40"/>
    <x v="83"/>
    <x v="0"/>
    <n v="1"/>
    <x v="0"/>
    <x v="3"/>
    <s v="Blank"/>
    <s v="0-10"/>
    <x v="1"/>
    <x v="1"/>
    <x v="1"/>
    <n v="0"/>
    <x v="0"/>
    <x v="2"/>
  </r>
  <r>
    <n v="61"/>
    <n v="48"/>
    <n v="50"/>
    <n v="47"/>
    <x v="1"/>
    <n v="52"/>
    <n v="50"/>
    <n v="50"/>
    <n v="40"/>
    <x v="85"/>
    <x v="0"/>
    <n v="1"/>
    <x v="0"/>
    <x v="5"/>
    <s v="Blank"/>
    <s v="21-30"/>
    <x v="1"/>
    <x v="1"/>
    <x v="1"/>
    <n v="0"/>
    <x v="0"/>
    <x v="2"/>
  </r>
  <r>
    <n v="61"/>
    <n v="48"/>
    <n v="52"/>
    <n v="34"/>
    <x v="0"/>
    <n v="61"/>
    <n v="36"/>
    <n v="50"/>
    <n v="40"/>
    <x v="38"/>
    <x v="0"/>
    <n v="1"/>
    <x v="0"/>
    <x v="5"/>
    <s v="Blank"/>
    <s v="31-40"/>
    <x v="10"/>
    <x v="0"/>
    <x v="0"/>
    <s v="3, 4, 5, 6, 9"/>
    <x v="0"/>
    <x v="2"/>
  </r>
  <r>
    <n v="52"/>
    <n v="48"/>
    <n v="62"/>
    <n v="12"/>
    <x v="1"/>
    <n v="52"/>
    <n v="50"/>
    <n v="68"/>
    <n v="40"/>
    <x v="86"/>
    <x v="0"/>
    <n v="1"/>
    <x v="0"/>
    <x v="3"/>
    <s v="Blank"/>
    <s v="0-10"/>
    <x v="0"/>
    <x v="1"/>
    <x v="1"/>
    <n v="0"/>
    <x v="1"/>
    <x v="2"/>
  </r>
  <r>
    <n v="61"/>
    <n v="48"/>
    <n v="55"/>
    <n v="66"/>
    <x v="1"/>
    <n v="61"/>
    <n v="50"/>
    <n v="50"/>
    <n v="40"/>
    <x v="87"/>
    <x v="0"/>
    <n v="1"/>
    <x v="0"/>
    <x v="5"/>
    <s v="Blank"/>
    <s v="11-20"/>
    <x v="2"/>
    <x v="1"/>
    <x v="0"/>
    <n v="0"/>
    <x v="0"/>
    <x v="2"/>
  </r>
  <r>
    <n v="52"/>
    <n v="48"/>
    <n v="55"/>
    <n v="12"/>
    <x v="0"/>
    <n v="52"/>
    <n v="70"/>
    <n v="68"/>
    <n v="40"/>
    <x v="88"/>
    <x v="0"/>
    <n v="1"/>
    <x v="0"/>
    <x v="3"/>
    <s v="Blank"/>
    <s v="11-20"/>
    <x v="0"/>
    <x v="0"/>
    <x v="1"/>
    <n v="1"/>
    <x v="1"/>
    <x v="2"/>
  </r>
  <r>
    <n v="52"/>
    <n v="48"/>
    <n v="62"/>
    <n v="47"/>
    <x v="1"/>
    <n v="52"/>
    <n v="50"/>
    <n v="50"/>
    <n v="40"/>
    <x v="83"/>
    <x v="0"/>
    <n v="1"/>
    <x v="0"/>
    <x v="3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1"/>
    <x v="0"/>
    <x v="3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1"/>
    <x v="0"/>
    <x v="3"/>
    <s v="Blank"/>
    <s v="0-10"/>
    <x v="1"/>
    <x v="1"/>
    <x v="1"/>
    <n v="0"/>
    <x v="0"/>
    <x v="2"/>
  </r>
  <r>
    <n v="53"/>
    <n v="48"/>
    <n v="55"/>
    <n v="12"/>
    <x v="1"/>
    <n v="61"/>
    <n v="70"/>
    <n v="68"/>
    <n v="40"/>
    <x v="89"/>
    <x v="0"/>
    <n v="1"/>
    <x v="0"/>
    <x v="0"/>
    <s v="Blank"/>
    <s v="11-20"/>
    <x v="0"/>
    <x v="1"/>
    <x v="0"/>
    <n v="1"/>
    <x v="1"/>
    <x v="2"/>
  </r>
  <r>
    <n v="53"/>
    <n v="48"/>
    <n v="62"/>
    <n v="40"/>
    <x v="0"/>
    <n v="52"/>
    <n v="69"/>
    <n v="52"/>
    <n v="40"/>
    <x v="72"/>
    <x v="0"/>
    <n v="1"/>
    <x v="0"/>
    <x v="0"/>
    <s v="Blank"/>
    <s v="0-10"/>
    <x v="11"/>
    <x v="0"/>
    <x v="1"/>
    <n v="2"/>
    <x v="2"/>
    <x v="2"/>
  </r>
  <r>
    <n v="52"/>
    <n v="48"/>
    <n v="62"/>
    <n v="66"/>
    <x v="0"/>
    <n v="52"/>
    <n v="50"/>
    <n v="52"/>
    <n v="40"/>
    <x v="61"/>
    <x v="1"/>
    <n v="1"/>
    <x v="0"/>
    <x v="3"/>
    <s v="Blank"/>
    <s v="0-10"/>
    <x v="2"/>
    <x v="0"/>
    <x v="1"/>
    <n v="0"/>
    <x v="2"/>
    <x v="2"/>
  </r>
  <r>
    <n v="52"/>
    <n v="48"/>
    <n v="62"/>
    <n v="47"/>
    <x v="1"/>
    <n v="61"/>
    <n v="50"/>
    <n v="50"/>
    <n v="40"/>
    <x v="90"/>
    <x v="0"/>
    <n v="1"/>
    <x v="0"/>
    <x v="3"/>
    <s v="Blank"/>
    <s v="0-10"/>
    <x v="1"/>
    <x v="1"/>
    <x v="0"/>
    <n v="0"/>
    <x v="0"/>
    <x v="2"/>
  </r>
  <r>
    <n v="52"/>
    <n v="48"/>
    <n v="62"/>
    <n v="47"/>
    <x v="0"/>
    <n v="52"/>
    <n v="50"/>
    <n v="50"/>
    <n v="40"/>
    <x v="91"/>
    <x v="0"/>
    <n v="1"/>
    <x v="0"/>
    <x v="3"/>
    <s v="Blank"/>
    <s v="0-10"/>
    <x v="1"/>
    <x v="0"/>
    <x v="1"/>
    <n v="0"/>
    <x v="0"/>
    <x v="2"/>
  </r>
  <r>
    <n v="53"/>
    <n v="48"/>
    <n v="62"/>
    <n v="47"/>
    <x v="1"/>
    <n v="52"/>
    <n v="50"/>
    <n v="50"/>
    <n v="40"/>
    <x v="92"/>
    <x v="0"/>
    <n v="1"/>
    <x v="0"/>
    <x v="0"/>
    <s v="Blank"/>
    <s v="0-10"/>
    <x v="1"/>
    <x v="1"/>
    <x v="1"/>
    <n v="0"/>
    <x v="0"/>
    <x v="2"/>
  </r>
  <r>
    <n v="52"/>
    <n v="48"/>
    <n v="62"/>
    <n v="40"/>
    <x v="1"/>
    <n v="52"/>
    <n v="50"/>
    <n v="50"/>
    <n v="40"/>
    <x v="93"/>
    <x v="0"/>
    <n v="1"/>
    <x v="0"/>
    <x v="3"/>
    <s v="Blank"/>
    <s v="0-10"/>
    <x v="11"/>
    <x v="1"/>
    <x v="1"/>
    <n v="0"/>
    <x v="0"/>
    <x v="2"/>
  </r>
  <r>
    <n v="52"/>
    <n v="48"/>
    <n v="62"/>
    <n v="47"/>
    <x v="1"/>
    <n v="52"/>
    <n v="50"/>
    <n v="50"/>
    <n v="40"/>
    <x v="83"/>
    <x v="0"/>
    <n v="1"/>
    <x v="0"/>
    <x v="3"/>
    <s v="Blank"/>
    <s v="0-10"/>
    <x v="1"/>
    <x v="1"/>
    <x v="1"/>
    <n v="0"/>
    <x v="0"/>
    <x v="2"/>
  </r>
  <r>
    <n v="52"/>
    <n v="48"/>
    <n v="55"/>
    <n v="47"/>
    <x v="1"/>
    <n v="61"/>
    <n v="50"/>
    <n v="68"/>
    <n v="40"/>
    <x v="94"/>
    <x v="0"/>
    <n v="1"/>
    <x v="0"/>
    <x v="3"/>
    <s v="Blank"/>
    <s v="11-20"/>
    <x v="1"/>
    <x v="1"/>
    <x v="0"/>
    <n v="0"/>
    <x v="1"/>
    <x v="2"/>
  </r>
  <r>
    <n v="52"/>
    <n v="48"/>
    <n v="62"/>
    <n v="47"/>
    <x v="1"/>
    <n v="52"/>
    <n v="50"/>
    <n v="50"/>
    <n v="40"/>
    <x v="83"/>
    <x v="0"/>
    <n v="1"/>
    <x v="0"/>
    <x v="3"/>
    <s v="Blank"/>
    <s v="0-10"/>
    <x v="1"/>
    <x v="1"/>
    <x v="1"/>
    <n v="0"/>
    <x v="0"/>
    <x v="2"/>
  </r>
  <r>
    <n v="61"/>
    <n v="48"/>
    <n v="55"/>
    <n v="66"/>
    <x v="0"/>
    <n v="52"/>
    <n v="69"/>
    <n v="50"/>
    <n v="40"/>
    <x v="62"/>
    <x v="1"/>
    <n v="1"/>
    <x v="0"/>
    <x v="5"/>
    <s v="Blank"/>
    <s v="11-20"/>
    <x v="2"/>
    <x v="0"/>
    <x v="1"/>
    <n v="2"/>
    <x v="0"/>
    <x v="2"/>
  </r>
  <r>
    <n v="52"/>
    <n v="48"/>
    <n v="62"/>
    <n v="47"/>
    <x v="1"/>
    <n v="52"/>
    <n v="50"/>
    <n v="68"/>
    <n v="40"/>
    <x v="95"/>
    <x v="0"/>
    <n v="1"/>
    <x v="0"/>
    <x v="3"/>
    <s v="Blank"/>
    <s v="0-10"/>
    <x v="1"/>
    <x v="1"/>
    <x v="1"/>
    <n v="0"/>
    <x v="1"/>
    <x v="2"/>
  </r>
  <r>
    <n v="52"/>
    <n v="48"/>
    <n v="55"/>
    <n v="40"/>
    <x v="0"/>
    <n v="52"/>
    <n v="50"/>
    <n v="50"/>
    <n v="40"/>
    <x v="96"/>
    <x v="0"/>
    <n v="1"/>
    <x v="0"/>
    <x v="3"/>
    <s v="Blank"/>
    <s v="11-20"/>
    <x v="11"/>
    <x v="0"/>
    <x v="1"/>
    <n v="0"/>
    <x v="0"/>
    <x v="2"/>
  </r>
  <r>
    <n v="52"/>
    <n v="48"/>
    <n v="62"/>
    <n v="66"/>
    <x v="0"/>
    <n v="52"/>
    <n v="50"/>
    <n v="52"/>
    <n v="40"/>
    <x v="61"/>
    <x v="1"/>
    <n v="1"/>
    <x v="0"/>
    <x v="3"/>
    <s v="Blank"/>
    <s v="0-10"/>
    <x v="2"/>
    <x v="0"/>
    <x v="1"/>
    <n v="0"/>
    <x v="2"/>
    <x v="2"/>
  </r>
  <r>
    <n v="52"/>
    <n v="48"/>
    <n v="62"/>
    <n v="66"/>
    <x v="1"/>
    <n v="52"/>
    <n v="50"/>
    <n v="52"/>
    <n v="40"/>
    <x v="79"/>
    <x v="1"/>
    <n v="1"/>
    <x v="0"/>
    <x v="3"/>
    <s v="Blank"/>
    <s v="0-10"/>
    <x v="2"/>
    <x v="1"/>
    <x v="1"/>
    <n v="0"/>
    <x v="2"/>
    <x v="2"/>
  </r>
  <r>
    <n v="61"/>
    <n v="48"/>
    <n v="55"/>
    <n v="63"/>
    <x v="1"/>
    <n v="61"/>
    <n v="70"/>
    <n v="50"/>
    <n v="40"/>
    <x v="14"/>
    <x v="0"/>
    <n v="1"/>
    <x v="0"/>
    <x v="5"/>
    <s v="Blank"/>
    <s v="11-20"/>
    <x v="4"/>
    <x v="1"/>
    <x v="0"/>
    <n v="1"/>
    <x v="0"/>
    <x v="2"/>
  </r>
  <r>
    <n v="52"/>
    <n v="48"/>
    <n v="55"/>
    <n v="63"/>
    <x v="0"/>
    <n v="61"/>
    <n v="70"/>
    <n v="50"/>
    <n v="40"/>
    <x v="50"/>
    <x v="0"/>
    <n v="1"/>
    <x v="0"/>
    <x v="3"/>
    <s v="Blank"/>
    <s v="11-20"/>
    <x v="4"/>
    <x v="0"/>
    <x v="0"/>
    <n v="1"/>
    <x v="0"/>
    <x v="2"/>
  </r>
  <r>
    <n v="53"/>
    <n v="48"/>
    <n v="62"/>
    <n v="47"/>
    <x v="1"/>
    <n v="52"/>
    <n v="50"/>
    <n v="50"/>
    <n v="40"/>
    <x v="92"/>
    <x v="0"/>
    <n v="1"/>
    <x v="0"/>
    <x v="0"/>
    <s v="Blank"/>
    <s v="0-10"/>
    <x v="1"/>
    <x v="1"/>
    <x v="1"/>
    <n v="0"/>
    <x v="0"/>
    <x v="2"/>
  </r>
  <r>
    <n v="53"/>
    <n v="48"/>
    <n v="50"/>
    <n v="63"/>
    <x v="0"/>
    <n v="61"/>
    <n v="69"/>
    <n v="50"/>
    <n v="40"/>
    <x v="97"/>
    <x v="1"/>
    <n v="1"/>
    <x v="0"/>
    <x v="0"/>
    <s v="Blank"/>
    <s v="21-30"/>
    <x v="4"/>
    <x v="0"/>
    <x v="0"/>
    <n v="2"/>
    <x v="0"/>
    <x v="2"/>
  </r>
  <r>
    <n v="61"/>
    <n v="48"/>
    <n v="50"/>
    <n v="63"/>
    <x v="0"/>
    <n v="61"/>
    <n v="69"/>
    <n v="50"/>
    <n v="40"/>
    <x v="98"/>
    <x v="1"/>
    <n v="1"/>
    <x v="0"/>
    <x v="5"/>
    <s v="Blank"/>
    <s v="21-30"/>
    <x v="4"/>
    <x v="0"/>
    <x v="0"/>
    <n v="2"/>
    <x v="0"/>
    <x v="2"/>
  </r>
  <r>
    <n v="51"/>
    <n v="48"/>
    <n v="62"/>
    <n v="47"/>
    <x v="1"/>
    <n v="52"/>
    <n v="50"/>
    <n v="50"/>
    <n v="40"/>
    <x v="81"/>
    <x v="0"/>
    <n v="1"/>
    <x v="0"/>
    <x v="2"/>
    <s v="Blank"/>
    <s v="0-10"/>
    <x v="1"/>
    <x v="1"/>
    <x v="1"/>
    <n v="0"/>
    <x v="0"/>
    <x v="2"/>
  </r>
  <r>
    <n v="52"/>
    <n v="48"/>
    <n v="55"/>
    <n v="64"/>
    <x v="0"/>
    <n v="52"/>
    <n v="50"/>
    <n v="50"/>
    <n v="40"/>
    <x v="99"/>
    <x v="1"/>
    <n v="1"/>
    <x v="0"/>
    <x v="3"/>
    <s v="Blank"/>
    <s v="11-20"/>
    <x v="7"/>
    <x v="0"/>
    <x v="1"/>
    <n v="0"/>
    <x v="0"/>
    <x v="2"/>
  </r>
  <r>
    <n v="52"/>
    <n v="48"/>
    <n v="62"/>
    <n v="66"/>
    <x v="0"/>
    <n v="52"/>
    <n v="50"/>
    <n v="52"/>
    <n v="40"/>
    <x v="61"/>
    <x v="0"/>
    <n v="1"/>
    <x v="0"/>
    <x v="3"/>
    <s v="Blank"/>
    <s v="0-10"/>
    <x v="2"/>
    <x v="0"/>
    <x v="1"/>
    <n v="0"/>
    <x v="2"/>
    <x v="2"/>
  </r>
  <r>
    <n v="52"/>
    <n v="48"/>
    <n v="62"/>
    <n v="66"/>
    <x v="0"/>
    <n v="52"/>
    <n v="50"/>
    <n v="50"/>
    <n v="40"/>
    <x v="43"/>
    <x v="1"/>
    <n v="1"/>
    <x v="0"/>
    <x v="3"/>
    <s v="Blank"/>
    <s v="0-10"/>
    <x v="2"/>
    <x v="0"/>
    <x v="1"/>
    <n v="0"/>
    <x v="0"/>
    <x v="2"/>
  </r>
  <r>
    <n v="52"/>
    <n v="48"/>
    <n v="55"/>
    <n v="63"/>
    <x v="1"/>
    <n v="61"/>
    <n v="50"/>
    <n v="50"/>
    <n v="40"/>
    <x v="95"/>
    <x v="0"/>
    <n v="1"/>
    <x v="0"/>
    <x v="3"/>
    <s v="Blank"/>
    <s v="11-20"/>
    <x v="4"/>
    <x v="1"/>
    <x v="0"/>
    <n v="0"/>
    <x v="0"/>
    <x v="2"/>
  </r>
  <r>
    <n v="52"/>
    <n v="48"/>
    <n v="55"/>
    <n v="63"/>
    <x v="0"/>
    <n v="61"/>
    <n v="50"/>
    <n v="50"/>
    <n v="40"/>
    <x v="100"/>
    <x v="1"/>
    <n v="1"/>
    <x v="0"/>
    <x v="3"/>
    <s v="Blank"/>
    <s v="11-20"/>
    <x v="4"/>
    <x v="0"/>
    <x v="0"/>
    <n v="0"/>
    <x v="0"/>
    <x v="2"/>
  </r>
  <r>
    <n v="53"/>
    <n v="48"/>
    <n v="62"/>
    <n v="63"/>
    <x v="1"/>
    <n v="52"/>
    <n v="50"/>
    <n v="50"/>
    <n v="40"/>
    <x v="101"/>
    <x v="0"/>
    <n v="1"/>
    <x v="0"/>
    <x v="0"/>
    <s v="Blank"/>
    <s v="0-10"/>
    <x v="4"/>
    <x v="1"/>
    <x v="1"/>
    <n v="0"/>
    <x v="0"/>
    <x v="2"/>
  </r>
  <r>
    <n v="52"/>
    <n v="48"/>
    <n v="52"/>
    <n v="49"/>
    <x v="1"/>
    <n v="60"/>
    <n v="69"/>
    <n v="50"/>
    <n v="40"/>
    <x v="102"/>
    <x v="0"/>
    <n v="1"/>
    <x v="0"/>
    <x v="3"/>
    <s v="Blank"/>
    <s v="31-40"/>
    <x v="6"/>
    <x v="1"/>
    <x v="3"/>
    <n v="2"/>
    <x v="0"/>
    <x v="2"/>
  </r>
  <r>
    <n v="51"/>
    <n v="48"/>
    <n v="52"/>
    <n v="49"/>
    <x v="0"/>
    <n v="61"/>
    <n v="36"/>
    <n v="50"/>
    <n v="40"/>
    <x v="96"/>
    <x v="0"/>
    <n v="1"/>
    <x v="0"/>
    <x v="2"/>
    <s v="Blank"/>
    <s v="31-40"/>
    <x v="6"/>
    <x v="0"/>
    <x v="0"/>
    <s v="3, 4, 5, 6, 9"/>
    <x v="0"/>
    <x v="2"/>
  </r>
  <r>
    <n v="53"/>
    <n v="48"/>
    <n v="47"/>
    <n v="66"/>
    <x v="0"/>
    <n v="20"/>
    <n v="69"/>
    <n v="50"/>
    <n v="40"/>
    <x v="103"/>
    <x v="0"/>
    <n v="1"/>
    <x v="0"/>
    <x v="0"/>
    <s v="Blank"/>
    <s v="41-100"/>
    <x v="2"/>
    <x v="0"/>
    <x v="4"/>
    <n v="2"/>
    <x v="0"/>
    <x v="2"/>
  </r>
  <r>
    <n v="51"/>
    <n v="48"/>
    <n v="47"/>
    <n v="66"/>
    <x v="0"/>
    <n v="61"/>
    <n v="36"/>
    <n v="50"/>
    <n v="40"/>
    <x v="73"/>
    <x v="0"/>
    <n v="1"/>
    <x v="0"/>
    <x v="2"/>
    <s v="Blank"/>
    <s v="41-100"/>
    <x v="2"/>
    <x v="0"/>
    <x v="0"/>
    <s v="3, 4, 5, 6, 9"/>
    <x v="0"/>
    <x v="2"/>
  </r>
  <r>
    <n v="52"/>
    <n v="48"/>
    <n v="62"/>
    <n v="66"/>
    <x v="1"/>
    <n v="52"/>
    <n v="50"/>
    <n v="50"/>
    <n v="40"/>
    <x v="102"/>
    <x v="0"/>
    <n v="1"/>
    <x v="0"/>
    <x v="3"/>
    <s v="Blank"/>
    <s v="0-10"/>
    <x v="2"/>
    <x v="1"/>
    <x v="1"/>
    <n v="0"/>
    <x v="0"/>
    <x v="2"/>
  </r>
  <r>
    <n v="52"/>
    <n v="48"/>
    <n v="62"/>
    <n v="47"/>
    <x v="0"/>
    <n v="52"/>
    <n v="50"/>
    <n v="50"/>
    <n v="40"/>
    <x v="91"/>
    <x v="0"/>
    <n v="1"/>
    <x v="0"/>
    <x v="3"/>
    <s v="Blank"/>
    <s v="0-10"/>
    <x v="1"/>
    <x v="0"/>
    <x v="1"/>
    <n v="0"/>
    <x v="0"/>
    <x v="2"/>
  </r>
  <r>
    <n v="53"/>
    <n v="48"/>
    <n v="62"/>
    <n v="47"/>
    <x v="0"/>
    <n v="52"/>
    <n v="50"/>
    <n v="52"/>
    <n v="40"/>
    <x v="23"/>
    <x v="0"/>
    <n v="1"/>
    <x v="0"/>
    <x v="0"/>
    <s v="Blank"/>
    <s v="0-10"/>
    <x v="1"/>
    <x v="0"/>
    <x v="1"/>
    <n v="0"/>
    <x v="2"/>
    <x v="2"/>
  </r>
  <r>
    <n v="52"/>
    <n v="48"/>
    <n v="55"/>
    <n v="47"/>
    <x v="0"/>
    <n v="61"/>
    <n v="50"/>
    <n v="50"/>
    <n v="40"/>
    <x v="104"/>
    <x v="1"/>
    <n v="1"/>
    <x v="0"/>
    <x v="3"/>
    <s v="Blank"/>
    <s v="11-20"/>
    <x v="1"/>
    <x v="0"/>
    <x v="0"/>
    <n v="0"/>
    <x v="0"/>
    <x v="2"/>
  </r>
  <r>
    <n v="52"/>
    <n v="48"/>
    <n v="62"/>
    <n v="47"/>
    <x v="1"/>
    <n v="61"/>
    <n v="50"/>
    <n v="50"/>
    <n v="40"/>
    <x v="90"/>
    <x v="0"/>
    <n v="1"/>
    <x v="0"/>
    <x v="3"/>
    <s v="Blank"/>
    <s v="0-10"/>
    <x v="1"/>
    <x v="1"/>
    <x v="0"/>
    <n v="0"/>
    <x v="0"/>
    <x v="2"/>
  </r>
  <r>
    <n v="53"/>
    <n v="48"/>
    <n v="55"/>
    <n v="47"/>
    <x v="1"/>
    <n v="52"/>
    <n v="50"/>
    <n v="68"/>
    <n v="40"/>
    <x v="52"/>
    <x v="0"/>
    <n v="1"/>
    <x v="0"/>
    <x v="0"/>
    <s v="Blank"/>
    <s v="11-20"/>
    <x v="1"/>
    <x v="1"/>
    <x v="1"/>
    <n v="0"/>
    <x v="1"/>
    <x v="2"/>
  </r>
  <r>
    <n v="52"/>
    <n v="48"/>
    <n v="62"/>
    <n v="47"/>
    <x v="0"/>
    <n v="52"/>
    <n v="50"/>
    <n v="52"/>
    <n v="40"/>
    <x v="104"/>
    <x v="0"/>
    <n v="1"/>
    <x v="0"/>
    <x v="3"/>
    <s v="Blank"/>
    <s v="0-10"/>
    <x v="1"/>
    <x v="0"/>
    <x v="1"/>
    <n v="0"/>
    <x v="2"/>
    <x v="2"/>
  </r>
  <r>
    <n v="52"/>
    <n v="48"/>
    <n v="62"/>
    <n v="47"/>
    <x v="0"/>
    <n v="52"/>
    <n v="50"/>
    <n v="50"/>
    <n v="40"/>
    <x v="91"/>
    <x v="1"/>
    <n v="1"/>
    <x v="0"/>
    <x v="3"/>
    <s v="Blank"/>
    <s v="0-10"/>
    <x v="1"/>
    <x v="0"/>
    <x v="1"/>
    <n v="0"/>
    <x v="0"/>
    <x v="2"/>
  </r>
  <r>
    <n v="52"/>
    <n v="48"/>
    <n v="62"/>
    <n v="47"/>
    <x v="0"/>
    <n v="52"/>
    <n v="50"/>
    <n v="50"/>
    <n v="40"/>
    <x v="91"/>
    <x v="0"/>
    <n v="1"/>
    <x v="0"/>
    <x v="3"/>
    <s v="Blank"/>
    <s v="0-10"/>
    <x v="1"/>
    <x v="0"/>
    <x v="1"/>
    <n v="0"/>
    <x v="0"/>
    <x v="2"/>
  </r>
  <r>
    <n v="52"/>
    <n v="48"/>
    <n v="62"/>
    <n v="47"/>
    <x v="0"/>
    <n v="52"/>
    <n v="50"/>
    <n v="50"/>
    <n v="40"/>
    <x v="91"/>
    <x v="1"/>
    <n v="1"/>
    <x v="0"/>
    <x v="3"/>
    <s v="Blank"/>
    <s v="0-10"/>
    <x v="1"/>
    <x v="0"/>
    <x v="1"/>
    <n v="0"/>
    <x v="0"/>
    <x v="2"/>
  </r>
  <r>
    <n v="52"/>
    <n v="48"/>
    <n v="62"/>
    <n v="47"/>
    <x v="1"/>
    <n v="52"/>
    <n v="50"/>
    <n v="50"/>
    <n v="40"/>
    <x v="83"/>
    <x v="0"/>
    <n v="1"/>
    <x v="0"/>
    <x v="3"/>
    <s v="Blank"/>
    <s v="0-10"/>
    <x v="1"/>
    <x v="1"/>
    <x v="1"/>
    <n v="0"/>
    <x v="0"/>
    <x v="2"/>
  </r>
  <r>
    <n v="53"/>
    <n v="48"/>
    <n v="55"/>
    <n v="47"/>
    <x v="0"/>
    <n v="52"/>
    <n v="70"/>
    <n v="50"/>
    <n v="40"/>
    <x v="18"/>
    <x v="1"/>
    <n v="1"/>
    <x v="0"/>
    <x v="0"/>
    <s v="Blank"/>
    <s v="11-20"/>
    <x v="1"/>
    <x v="0"/>
    <x v="1"/>
    <n v="1"/>
    <x v="0"/>
    <x v="2"/>
  </r>
  <r>
    <n v="52"/>
    <n v="48"/>
    <n v="50"/>
    <n v="47"/>
    <x v="1"/>
    <n v="52"/>
    <n v="50"/>
    <n v="50"/>
    <n v="40"/>
    <x v="105"/>
    <x v="0"/>
    <n v="1"/>
    <x v="0"/>
    <x v="3"/>
    <s v="Blank"/>
    <s v="21-30"/>
    <x v="1"/>
    <x v="1"/>
    <x v="1"/>
    <n v="0"/>
    <x v="0"/>
    <x v="2"/>
  </r>
  <r>
    <n v="53"/>
    <n v="48"/>
    <n v="62"/>
    <n v="47"/>
    <x v="1"/>
    <n v="52"/>
    <n v="50"/>
    <n v="52"/>
    <n v="40"/>
    <x v="106"/>
    <x v="0"/>
    <n v="1"/>
    <x v="0"/>
    <x v="0"/>
    <s v="Blank"/>
    <s v="0-10"/>
    <x v="1"/>
    <x v="1"/>
    <x v="1"/>
    <n v="0"/>
    <x v="2"/>
    <x v="2"/>
  </r>
  <r>
    <n v="53"/>
    <n v="48"/>
    <n v="62"/>
    <n v="47"/>
    <x v="0"/>
    <n v="52"/>
    <n v="50"/>
    <n v="50"/>
    <n v="40"/>
    <x v="107"/>
    <x v="1"/>
    <n v="1"/>
    <x v="0"/>
    <x v="0"/>
    <s v="Blank"/>
    <s v="0-10"/>
    <x v="1"/>
    <x v="0"/>
    <x v="1"/>
    <n v="0"/>
    <x v="0"/>
    <x v="2"/>
  </r>
  <r>
    <n v="52"/>
    <n v="48"/>
    <n v="62"/>
    <n v="47"/>
    <x v="0"/>
    <n v="61"/>
    <n v="50"/>
    <n v="50"/>
    <n v="40"/>
    <x v="108"/>
    <x v="0"/>
    <n v="1"/>
    <x v="0"/>
    <x v="3"/>
    <s v="Blank"/>
    <s v="0-10"/>
    <x v="1"/>
    <x v="0"/>
    <x v="0"/>
    <n v="0"/>
    <x v="0"/>
    <x v="2"/>
  </r>
  <r>
    <n v="53"/>
    <n v="48"/>
    <n v="62"/>
    <n v="47"/>
    <x v="1"/>
    <n v="61"/>
    <n v="50"/>
    <n v="50"/>
    <n v="40"/>
    <x v="109"/>
    <x v="0"/>
    <n v="1"/>
    <x v="0"/>
    <x v="0"/>
    <s v="Blank"/>
    <s v="0-10"/>
    <x v="1"/>
    <x v="1"/>
    <x v="0"/>
    <n v="0"/>
    <x v="0"/>
    <x v="2"/>
  </r>
  <r>
    <n v="52"/>
    <n v="48"/>
    <n v="73"/>
    <n v="47"/>
    <x v="1"/>
    <n v="52"/>
    <n v="50"/>
    <n v="50"/>
    <n v="40"/>
    <x v="63"/>
    <x v="0"/>
    <n v="1"/>
    <x v="0"/>
    <x v="3"/>
    <s v="Blank"/>
    <s v="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1"/>
    <x v="0"/>
    <x v="3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1"/>
    <x v="0"/>
    <x v="3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1"/>
    <x v="0"/>
    <x v="0"/>
    <s v="Blank"/>
    <s v="0-10"/>
    <x v="1"/>
    <x v="1"/>
    <x v="1"/>
    <n v="0"/>
    <x v="0"/>
    <x v="2"/>
  </r>
  <r>
    <n v="61"/>
    <n v="48"/>
    <n v="62"/>
    <n v="47"/>
    <x v="1"/>
    <n v="52"/>
    <n v="50"/>
    <n v="52"/>
    <n v="40"/>
    <x v="63"/>
    <x v="0"/>
    <n v="1"/>
    <x v="0"/>
    <x v="5"/>
    <s v="Blank"/>
    <s v="0-10"/>
    <x v="1"/>
    <x v="1"/>
    <x v="1"/>
    <n v="0"/>
    <x v="2"/>
    <x v="2"/>
  </r>
  <r>
    <n v="53"/>
    <n v="48"/>
    <n v="55"/>
    <n v="47"/>
    <x v="0"/>
    <n v="61"/>
    <n v="50"/>
    <n v="68"/>
    <n v="40"/>
    <x v="61"/>
    <x v="0"/>
    <n v="1"/>
    <x v="0"/>
    <x v="0"/>
    <s v="Blank"/>
    <s v="11-20"/>
    <x v="1"/>
    <x v="0"/>
    <x v="0"/>
    <n v="0"/>
    <x v="1"/>
    <x v="2"/>
  </r>
  <r>
    <n v="53"/>
    <n v="48"/>
    <n v="62"/>
    <n v="47"/>
    <x v="1"/>
    <n v="52"/>
    <n v="50"/>
    <n v="52"/>
    <n v="40"/>
    <x v="106"/>
    <x v="0"/>
    <n v="1"/>
    <x v="0"/>
    <x v="0"/>
    <s v="Blank"/>
    <s v="0-10"/>
    <x v="1"/>
    <x v="1"/>
    <x v="1"/>
    <n v="0"/>
    <x v="2"/>
    <x v="2"/>
  </r>
  <r>
    <n v="52"/>
    <n v="48"/>
    <n v="62"/>
    <n v="47"/>
    <x v="0"/>
    <n v="60"/>
    <n v="50"/>
    <n v="50"/>
    <n v="40"/>
    <x v="110"/>
    <x v="0"/>
    <n v="1"/>
    <x v="0"/>
    <x v="3"/>
    <s v="Blank"/>
    <s v="0-10"/>
    <x v="1"/>
    <x v="0"/>
    <x v="3"/>
    <n v="0"/>
    <x v="0"/>
    <x v="2"/>
  </r>
  <r>
    <n v="52"/>
    <n v="73"/>
    <n v="62"/>
    <n v="47"/>
    <x v="1"/>
    <n v="52"/>
    <n v="50"/>
    <n v="68"/>
    <n v="40"/>
    <x v="4"/>
    <x v="1"/>
    <n v="1"/>
    <x v="0"/>
    <x v="3"/>
    <s v="F, G, T"/>
    <s v="0-10"/>
    <x v="1"/>
    <x v="1"/>
    <x v="1"/>
    <n v="0"/>
    <x v="1"/>
    <x v="2"/>
  </r>
  <r>
    <n v="53"/>
    <n v="48"/>
    <n v="62"/>
    <n v="47"/>
    <x v="1"/>
    <n v="52"/>
    <n v="50"/>
    <n v="68"/>
    <n v="40"/>
    <x v="102"/>
    <x v="0"/>
    <n v="1"/>
    <x v="0"/>
    <x v="0"/>
    <s v="Blank"/>
    <s v="0-10"/>
    <x v="1"/>
    <x v="1"/>
    <x v="1"/>
    <n v="0"/>
    <x v="1"/>
    <x v="2"/>
  </r>
  <r>
    <n v="53"/>
    <n v="48"/>
    <n v="62"/>
    <n v="47"/>
    <x v="1"/>
    <n v="52"/>
    <n v="50"/>
    <n v="50"/>
    <n v="40"/>
    <x v="92"/>
    <x v="0"/>
    <n v="1"/>
    <x v="0"/>
    <x v="0"/>
    <s v="Blank"/>
    <s v="0-10"/>
    <x v="1"/>
    <x v="1"/>
    <x v="1"/>
    <n v="0"/>
    <x v="0"/>
    <x v="2"/>
  </r>
  <r>
    <n v="52"/>
    <n v="48"/>
    <n v="62"/>
    <n v="47"/>
    <x v="0"/>
    <n v="52"/>
    <n v="50"/>
    <n v="50"/>
    <n v="40"/>
    <x v="91"/>
    <x v="1"/>
    <n v="1"/>
    <x v="0"/>
    <x v="3"/>
    <s v="Blank"/>
    <s v="0-10"/>
    <x v="1"/>
    <x v="0"/>
    <x v="1"/>
    <n v="0"/>
    <x v="0"/>
    <x v="2"/>
  </r>
  <r>
    <n v="53"/>
    <n v="48"/>
    <n v="50"/>
    <n v="47"/>
    <x v="1"/>
    <n v="49"/>
    <n v="70"/>
    <n v="50"/>
    <n v="40"/>
    <x v="89"/>
    <x v="0"/>
    <n v="1"/>
    <x v="0"/>
    <x v="0"/>
    <s v="Blank"/>
    <s v="21-30"/>
    <x v="1"/>
    <x v="1"/>
    <x v="2"/>
    <n v="1"/>
    <x v="0"/>
    <x v="2"/>
  </r>
  <r>
    <n v="61"/>
    <n v="48"/>
    <n v="62"/>
    <n v="47"/>
    <x v="1"/>
    <n v="52"/>
    <n v="50"/>
    <n v="50"/>
    <n v="40"/>
    <x v="90"/>
    <x v="0"/>
    <n v="1"/>
    <x v="0"/>
    <x v="5"/>
    <s v="Blank"/>
    <s v="0-10"/>
    <x v="1"/>
    <x v="1"/>
    <x v="1"/>
    <n v="0"/>
    <x v="0"/>
    <x v="2"/>
  </r>
  <r>
    <n v="52"/>
    <n v="48"/>
    <n v="55"/>
    <n v="47"/>
    <x v="0"/>
    <n v="61"/>
    <n v="50"/>
    <n v="50"/>
    <n v="40"/>
    <x v="104"/>
    <x v="0"/>
    <n v="1"/>
    <x v="0"/>
    <x v="3"/>
    <s v="Blank"/>
    <s v="11-20"/>
    <x v="1"/>
    <x v="0"/>
    <x v="0"/>
    <n v="0"/>
    <x v="0"/>
    <x v="2"/>
  </r>
  <r>
    <n v="52"/>
    <n v="48"/>
    <n v="47"/>
    <n v="47"/>
    <x v="1"/>
    <n v="52"/>
    <n v="50"/>
    <n v="50"/>
    <n v="40"/>
    <x v="111"/>
    <x v="0"/>
    <n v="1"/>
    <x v="0"/>
    <x v="3"/>
    <s v="Blank"/>
    <s v="41-100"/>
    <x v="1"/>
    <x v="1"/>
    <x v="1"/>
    <n v="0"/>
    <x v="0"/>
    <x v="2"/>
  </r>
  <r>
    <n v="52"/>
    <n v="48"/>
    <n v="55"/>
    <n v="47"/>
    <x v="0"/>
    <n v="61"/>
    <n v="50"/>
    <n v="50"/>
    <n v="40"/>
    <x v="104"/>
    <x v="0"/>
    <n v="1"/>
    <x v="0"/>
    <x v="3"/>
    <s v="Blank"/>
    <s v="11-20"/>
    <x v="1"/>
    <x v="0"/>
    <x v="0"/>
    <n v="0"/>
    <x v="0"/>
    <x v="2"/>
  </r>
  <r>
    <n v="53"/>
    <n v="48"/>
    <n v="62"/>
    <n v="47"/>
    <x v="0"/>
    <n v="52"/>
    <n v="50"/>
    <n v="68"/>
    <n v="40"/>
    <x v="43"/>
    <x v="1"/>
    <n v="1"/>
    <x v="0"/>
    <x v="0"/>
    <s v="Blank"/>
    <s v="0-10"/>
    <x v="1"/>
    <x v="0"/>
    <x v="1"/>
    <n v="0"/>
    <x v="1"/>
    <x v="2"/>
  </r>
  <r>
    <n v="53"/>
    <n v="48"/>
    <n v="50"/>
    <n v="47"/>
    <x v="0"/>
    <n v="60"/>
    <n v="50"/>
    <n v="52"/>
    <n v="40"/>
    <x v="2"/>
    <x v="1"/>
    <n v="1"/>
    <x v="0"/>
    <x v="0"/>
    <s v="Blank"/>
    <s v="21-30"/>
    <x v="1"/>
    <x v="0"/>
    <x v="3"/>
    <n v="0"/>
    <x v="2"/>
    <x v="2"/>
  </r>
  <r>
    <n v="53"/>
    <n v="48"/>
    <n v="62"/>
    <n v="47"/>
    <x v="0"/>
    <n v="52"/>
    <n v="50"/>
    <n v="52"/>
    <n v="40"/>
    <x v="23"/>
    <x v="1"/>
    <n v="1"/>
    <x v="0"/>
    <x v="0"/>
    <s v="Blank"/>
    <s v="0-10"/>
    <x v="1"/>
    <x v="0"/>
    <x v="1"/>
    <n v="0"/>
    <x v="2"/>
    <x v="2"/>
  </r>
  <r>
    <n v="53"/>
    <n v="48"/>
    <n v="55"/>
    <n v="47"/>
    <x v="1"/>
    <n v="52"/>
    <n v="50"/>
    <n v="52"/>
    <n v="40"/>
    <x v="112"/>
    <x v="0"/>
    <n v="1"/>
    <x v="0"/>
    <x v="0"/>
    <s v="Blank"/>
    <s v="11-20"/>
    <x v="1"/>
    <x v="1"/>
    <x v="1"/>
    <n v="0"/>
    <x v="2"/>
    <x v="2"/>
  </r>
  <r>
    <n v="52"/>
    <n v="48"/>
    <n v="55"/>
    <n v="47"/>
    <x v="1"/>
    <n v="61"/>
    <n v="50"/>
    <n v="50"/>
    <n v="40"/>
    <x v="71"/>
    <x v="0"/>
    <n v="1"/>
    <x v="0"/>
    <x v="3"/>
    <s v="Blank"/>
    <s v="11-20"/>
    <x v="1"/>
    <x v="1"/>
    <x v="0"/>
    <n v="0"/>
    <x v="0"/>
    <x v="2"/>
  </r>
  <r>
    <n v="70"/>
    <n v="48"/>
    <n v="62"/>
    <n v="47"/>
    <x v="1"/>
    <n v="52"/>
    <n v="50"/>
    <n v="50"/>
    <n v="40"/>
    <x v="95"/>
    <x v="0"/>
    <n v="1"/>
    <x v="0"/>
    <x v="4"/>
    <s v="Blank"/>
    <s v="0-10"/>
    <x v="1"/>
    <x v="1"/>
    <x v="1"/>
    <n v="0"/>
    <x v="0"/>
    <x v="2"/>
  </r>
  <r>
    <n v="53"/>
    <n v="48"/>
    <n v="62"/>
    <n v="47"/>
    <x v="1"/>
    <n v="52"/>
    <n v="50"/>
    <n v="52"/>
    <n v="40"/>
    <x v="106"/>
    <x v="0"/>
    <n v="1"/>
    <x v="0"/>
    <x v="0"/>
    <s v="Blank"/>
    <s v="0-10"/>
    <x v="1"/>
    <x v="1"/>
    <x v="1"/>
    <n v="0"/>
    <x v="2"/>
    <x v="2"/>
  </r>
  <r>
    <n v="52"/>
    <n v="48"/>
    <n v="62"/>
    <n v="47"/>
    <x v="1"/>
    <n v="52"/>
    <n v="50"/>
    <n v="50"/>
    <n v="40"/>
    <x v="83"/>
    <x v="1"/>
    <n v="1"/>
    <x v="0"/>
    <x v="3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1"/>
    <x v="0"/>
    <x v="3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1"/>
    <x v="0"/>
    <x v="3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1"/>
    <x v="0"/>
    <x v="0"/>
    <s v="Blank"/>
    <s v="0-10"/>
    <x v="1"/>
    <x v="1"/>
    <x v="1"/>
    <n v="0"/>
    <x v="0"/>
    <x v="2"/>
  </r>
  <r>
    <n v="53"/>
    <n v="48"/>
    <n v="50"/>
    <n v="47"/>
    <x v="1"/>
    <n v="61"/>
    <n v="50"/>
    <n v="52"/>
    <n v="40"/>
    <x v="83"/>
    <x v="0"/>
    <n v="1"/>
    <x v="0"/>
    <x v="0"/>
    <s v="Blank"/>
    <s v="21-30"/>
    <x v="1"/>
    <x v="1"/>
    <x v="0"/>
    <n v="0"/>
    <x v="2"/>
    <x v="2"/>
  </r>
  <r>
    <n v="53"/>
    <n v="48"/>
    <n v="62"/>
    <n v="47"/>
    <x v="0"/>
    <n v="52"/>
    <n v="50"/>
    <n v="68"/>
    <n v="40"/>
    <x v="43"/>
    <x v="1"/>
    <n v="1"/>
    <x v="0"/>
    <x v="0"/>
    <s v="Blank"/>
    <s v="0-10"/>
    <x v="1"/>
    <x v="0"/>
    <x v="1"/>
    <n v="0"/>
    <x v="1"/>
    <x v="2"/>
  </r>
  <r>
    <n v="53"/>
    <n v="48"/>
    <n v="55"/>
    <n v="47"/>
    <x v="0"/>
    <n v="61"/>
    <n v="50"/>
    <n v="68"/>
    <n v="40"/>
    <x v="61"/>
    <x v="1"/>
    <n v="1"/>
    <x v="0"/>
    <x v="0"/>
    <s v="Blank"/>
    <s v="11-20"/>
    <x v="1"/>
    <x v="0"/>
    <x v="0"/>
    <n v="0"/>
    <x v="1"/>
    <x v="2"/>
  </r>
  <r>
    <n v="61"/>
    <n v="48"/>
    <n v="62"/>
    <n v="47"/>
    <x v="1"/>
    <n v="52"/>
    <n v="50"/>
    <n v="50"/>
    <n v="40"/>
    <x v="90"/>
    <x v="1"/>
    <n v="1"/>
    <x v="0"/>
    <x v="5"/>
    <s v="Blank"/>
    <s v="0-10"/>
    <x v="1"/>
    <x v="1"/>
    <x v="1"/>
    <n v="0"/>
    <x v="0"/>
    <x v="2"/>
  </r>
  <r>
    <n v="40"/>
    <n v="48"/>
    <n v="62"/>
    <n v="47"/>
    <x v="1"/>
    <n v="52"/>
    <n v="50"/>
    <n v="50"/>
    <n v="40"/>
    <x v="105"/>
    <x v="0"/>
    <n v="1"/>
    <x v="0"/>
    <x v="1"/>
    <s v="Blank"/>
    <s v="0-10"/>
    <x v="1"/>
    <x v="1"/>
    <x v="1"/>
    <n v="0"/>
    <x v="0"/>
    <x v="2"/>
  </r>
  <r>
    <n v="53"/>
    <n v="48"/>
    <n v="62"/>
    <n v="47"/>
    <x v="1"/>
    <n v="52"/>
    <n v="50"/>
    <n v="52"/>
    <n v="40"/>
    <x v="106"/>
    <x v="1"/>
    <n v="1"/>
    <x v="0"/>
    <x v="0"/>
    <s v="Blank"/>
    <s v="0-10"/>
    <x v="1"/>
    <x v="1"/>
    <x v="1"/>
    <n v="0"/>
    <x v="2"/>
    <x v="2"/>
  </r>
  <r>
    <n v="52"/>
    <n v="48"/>
    <n v="62"/>
    <n v="47"/>
    <x v="1"/>
    <n v="52"/>
    <n v="50"/>
    <n v="50"/>
    <n v="40"/>
    <x v="83"/>
    <x v="0"/>
    <n v="1"/>
    <x v="0"/>
    <x v="3"/>
    <s v="Blank"/>
    <s v="0-10"/>
    <x v="1"/>
    <x v="1"/>
    <x v="1"/>
    <n v="0"/>
    <x v="0"/>
    <x v="2"/>
  </r>
  <r>
    <n v="61"/>
    <n v="48"/>
    <n v="62"/>
    <n v="47"/>
    <x v="1"/>
    <n v="52"/>
    <n v="50"/>
    <n v="50"/>
    <n v="40"/>
    <x v="90"/>
    <x v="1"/>
    <n v="1"/>
    <x v="0"/>
    <x v="5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1"/>
    <x v="0"/>
    <x v="0"/>
    <s v="Blank"/>
    <s v="0-10"/>
    <x v="1"/>
    <x v="1"/>
    <x v="1"/>
    <n v="0"/>
    <x v="0"/>
    <x v="2"/>
  </r>
  <r>
    <n v="53"/>
    <n v="48"/>
    <n v="52"/>
    <n v="47"/>
    <x v="1"/>
    <n v="20"/>
    <n v="70"/>
    <n v="50"/>
    <n v="40"/>
    <x v="113"/>
    <x v="0"/>
    <n v="1"/>
    <x v="0"/>
    <x v="0"/>
    <s v="Blank"/>
    <s v="31-40"/>
    <x v="1"/>
    <x v="1"/>
    <x v="4"/>
    <n v="1"/>
    <x v="0"/>
    <x v="2"/>
  </r>
  <r>
    <n v="51"/>
    <n v="48"/>
    <n v="52"/>
    <n v="47"/>
    <x v="0"/>
    <n v="52"/>
    <n v="36"/>
    <n v="50"/>
    <n v="40"/>
    <x v="114"/>
    <x v="0"/>
    <n v="1"/>
    <x v="0"/>
    <x v="2"/>
    <s v="Blank"/>
    <s v="31-40"/>
    <x v="1"/>
    <x v="0"/>
    <x v="1"/>
    <s v="3, 4, 5, 6, 9"/>
    <x v="0"/>
    <x v="2"/>
  </r>
  <r>
    <n v="52"/>
    <n v="48"/>
    <n v="55"/>
    <n v="47"/>
    <x v="1"/>
    <n v="52"/>
    <n v="50"/>
    <n v="50"/>
    <n v="40"/>
    <x v="93"/>
    <x v="0"/>
    <n v="1"/>
    <x v="0"/>
    <x v="3"/>
    <s v="Blank"/>
    <s v="11-20"/>
    <x v="1"/>
    <x v="1"/>
    <x v="1"/>
    <n v="0"/>
    <x v="0"/>
    <x v="2"/>
  </r>
  <r>
    <n v="61"/>
    <n v="48"/>
    <n v="62"/>
    <n v="47"/>
    <x v="1"/>
    <n v="52"/>
    <n v="50"/>
    <n v="50"/>
    <n v="40"/>
    <x v="90"/>
    <x v="0"/>
    <n v="1"/>
    <x v="0"/>
    <x v="5"/>
    <s v="Blank"/>
    <s v="0-10"/>
    <x v="1"/>
    <x v="1"/>
    <x v="1"/>
    <n v="0"/>
    <x v="0"/>
    <x v="2"/>
  </r>
  <r>
    <n v="53"/>
    <n v="48"/>
    <n v="55"/>
    <n v="47"/>
    <x v="0"/>
    <n v="61"/>
    <n v="70"/>
    <n v="50"/>
    <n v="40"/>
    <x v="6"/>
    <x v="0"/>
    <n v="1"/>
    <x v="0"/>
    <x v="0"/>
    <s v="Blank"/>
    <s v="11-20"/>
    <x v="1"/>
    <x v="0"/>
    <x v="0"/>
    <n v="1"/>
    <x v="0"/>
    <x v="2"/>
  </r>
  <r>
    <n v="52"/>
    <n v="48"/>
    <n v="55"/>
    <n v="47"/>
    <x v="0"/>
    <n v="52"/>
    <n v="69"/>
    <n v="50"/>
    <n v="40"/>
    <x v="115"/>
    <x v="0"/>
    <n v="1"/>
    <x v="0"/>
    <x v="3"/>
    <s v="Blank"/>
    <s v="11-20"/>
    <x v="1"/>
    <x v="0"/>
    <x v="1"/>
    <n v="2"/>
    <x v="0"/>
    <x v="2"/>
  </r>
  <r>
    <n v="52"/>
    <n v="48"/>
    <n v="62"/>
    <n v="47"/>
    <x v="1"/>
    <n v="52"/>
    <n v="50"/>
    <n v="50"/>
    <n v="40"/>
    <x v="83"/>
    <x v="0"/>
    <n v="1"/>
    <x v="0"/>
    <x v="3"/>
    <s v="Blank"/>
    <s v="0-10"/>
    <x v="1"/>
    <x v="1"/>
    <x v="1"/>
    <n v="0"/>
    <x v="0"/>
    <x v="2"/>
  </r>
  <r>
    <n v="52"/>
    <n v="48"/>
    <n v="62"/>
    <n v="47"/>
    <x v="0"/>
    <n v="52"/>
    <n v="50"/>
    <n v="50"/>
    <n v="40"/>
    <x v="91"/>
    <x v="0"/>
    <n v="1"/>
    <x v="0"/>
    <x v="3"/>
    <s v="Blank"/>
    <s v="0-10"/>
    <x v="1"/>
    <x v="0"/>
    <x v="1"/>
    <n v="0"/>
    <x v="0"/>
    <x v="2"/>
  </r>
  <r>
    <n v="53"/>
    <n v="48"/>
    <n v="62"/>
    <n v="47"/>
    <x v="1"/>
    <n v="52"/>
    <n v="50"/>
    <n v="68"/>
    <n v="40"/>
    <x v="102"/>
    <x v="0"/>
    <n v="1"/>
    <x v="0"/>
    <x v="0"/>
    <s v="Blank"/>
    <s v="0-10"/>
    <x v="1"/>
    <x v="1"/>
    <x v="1"/>
    <n v="0"/>
    <x v="1"/>
    <x v="2"/>
  </r>
  <r>
    <n v="53"/>
    <n v="48"/>
    <n v="50"/>
    <n v="47"/>
    <x v="1"/>
    <n v="20"/>
    <n v="70"/>
    <n v="52"/>
    <n v="40"/>
    <x v="113"/>
    <x v="0"/>
    <n v="1"/>
    <x v="0"/>
    <x v="0"/>
    <s v="Blank"/>
    <s v="21-30"/>
    <x v="1"/>
    <x v="1"/>
    <x v="4"/>
    <n v="1"/>
    <x v="2"/>
    <x v="2"/>
  </r>
  <r>
    <n v="61"/>
    <n v="48"/>
    <n v="50"/>
    <n v="47"/>
    <x v="0"/>
    <n v="52"/>
    <n v="36"/>
    <n v="52"/>
    <n v="40"/>
    <x v="116"/>
    <x v="0"/>
    <n v="1"/>
    <x v="0"/>
    <x v="5"/>
    <s v="Blank"/>
    <s v="21-30"/>
    <x v="1"/>
    <x v="0"/>
    <x v="1"/>
    <s v="3, 4, 5, 6, 9"/>
    <x v="2"/>
    <x v="2"/>
  </r>
  <r>
    <n v="53"/>
    <n v="48"/>
    <n v="62"/>
    <n v="47"/>
    <x v="0"/>
    <n v="52"/>
    <n v="50"/>
    <n v="50"/>
    <n v="40"/>
    <x v="107"/>
    <x v="1"/>
    <n v="1"/>
    <x v="0"/>
    <x v="0"/>
    <s v="Blank"/>
    <s v="0-10"/>
    <x v="1"/>
    <x v="0"/>
    <x v="1"/>
    <n v="0"/>
    <x v="0"/>
    <x v="2"/>
  </r>
  <r>
    <n v="53"/>
    <n v="48"/>
    <n v="47"/>
    <n v="47"/>
    <x v="1"/>
    <n v="20"/>
    <n v="69"/>
    <n v="50"/>
    <n v="40"/>
    <x v="117"/>
    <x v="0"/>
    <n v="1"/>
    <x v="0"/>
    <x v="0"/>
    <s v="Blank"/>
    <s v="41-100"/>
    <x v="1"/>
    <x v="1"/>
    <x v="4"/>
    <n v="2"/>
    <x v="0"/>
    <x v="2"/>
  </r>
  <r>
    <n v="53"/>
    <n v="48"/>
    <n v="47"/>
    <n v="47"/>
    <x v="0"/>
    <n v="61"/>
    <n v="36"/>
    <n v="50"/>
    <n v="40"/>
    <x v="38"/>
    <x v="0"/>
    <n v="1"/>
    <x v="0"/>
    <x v="0"/>
    <s v="Blank"/>
    <s v="41-100"/>
    <x v="1"/>
    <x v="0"/>
    <x v="0"/>
    <s v="3, 4, 5, 6, 9"/>
    <x v="0"/>
    <x v="2"/>
  </r>
  <r>
    <n v="52"/>
    <n v="48"/>
    <n v="62"/>
    <n v="47"/>
    <x v="0"/>
    <n v="52"/>
    <n v="50"/>
    <n v="50"/>
    <n v="40"/>
    <x v="91"/>
    <x v="1"/>
    <n v="1"/>
    <x v="0"/>
    <x v="3"/>
    <s v="Blank"/>
    <s v="0-10"/>
    <x v="1"/>
    <x v="0"/>
    <x v="1"/>
    <n v="0"/>
    <x v="0"/>
    <x v="2"/>
  </r>
  <r>
    <n v="53"/>
    <n v="73"/>
    <n v="55"/>
    <n v="47"/>
    <x v="0"/>
    <n v="61"/>
    <n v="70"/>
    <n v="50"/>
    <n v="40"/>
    <x v="118"/>
    <x v="1"/>
    <n v="1"/>
    <x v="0"/>
    <x v="0"/>
    <s v="F, G, T"/>
    <s v="11-20"/>
    <x v="1"/>
    <x v="0"/>
    <x v="0"/>
    <n v="1"/>
    <x v="0"/>
    <x v="2"/>
  </r>
  <r>
    <n v="53"/>
    <n v="48"/>
    <n v="55"/>
    <n v="47"/>
    <x v="1"/>
    <n v="52"/>
    <n v="50"/>
    <n v="50"/>
    <n v="40"/>
    <x v="119"/>
    <x v="0"/>
    <n v="1"/>
    <x v="0"/>
    <x v="0"/>
    <s v="Blank"/>
    <s v="11-20"/>
    <x v="1"/>
    <x v="1"/>
    <x v="1"/>
    <n v="0"/>
    <x v="0"/>
    <x v="2"/>
  </r>
  <r>
    <n v="53"/>
    <n v="48"/>
    <n v="62"/>
    <n v="47"/>
    <x v="0"/>
    <n v="52"/>
    <n v="50"/>
    <n v="52"/>
    <n v="40"/>
    <x v="23"/>
    <x v="1"/>
    <n v="1"/>
    <x v="0"/>
    <x v="0"/>
    <s v="Blank"/>
    <s v="0-10"/>
    <x v="1"/>
    <x v="0"/>
    <x v="1"/>
    <n v="0"/>
    <x v="2"/>
    <x v="2"/>
  </r>
  <r>
    <n v="52"/>
    <n v="48"/>
    <n v="62"/>
    <n v="47"/>
    <x v="0"/>
    <n v="52"/>
    <n v="50"/>
    <n v="50"/>
    <n v="40"/>
    <x v="91"/>
    <x v="1"/>
    <n v="1"/>
    <x v="0"/>
    <x v="3"/>
    <s v="Blank"/>
    <s v="0-10"/>
    <x v="1"/>
    <x v="0"/>
    <x v="1"/>
    <n v="0"/>
    <x v="0"/>
    <x v="2"/>
  </r>
  <r>
    <n v="53"/>
    <n v="48"/>
    <n v="50"/>
    <n v="47"/>
    <x v="1"/>
    <n v="49"/>
    <n v="69"/>
    <n v="50"/>
    <n v="40"/>
    <x v="120"/>
    <x v="0"/>
    <n v="1"/>
    <x v="0"/>
    <x v="0"/>
    <s v="Blank"/>
    <s v="21-30"/>
    <x v="1"/>
    <x v="1"/>
    <x v="2"/>
    <n v="2"/>
    <x v="0"/>
    <x v="2"/>
  </r>
  <r>
    <n v="51"/>
    <n v="48"/>
    <n v="50"/>
    <n v="47"/>
    <x v="0"/>
    <n v="61"/>
    <n v="36"/>
    <n v="50"/>
    <n v="40"/>
    <x v="121"/>
    <x v="0"/>
    <n v="1"/>
    <x v="0"/>
    <x v="2"/>
    <s v="Blank"/>
    <s v="21-30"/>
    <x v="1"/>
    <x v="0"/>
    <x v="0"/>
    <s v="3, 4, 5, 6, 9"/>
    <x v="0"/>
    <x v="2"/>
  </r>
  <r>
    <n v="53"/>
    <n v="48"/>
    <n v="62"/>
    <n v="47"/>
    <x v="1"/>
    <n v="52"/>
    <n v="50"/>
    <n v="50"/>
    <n v="40"/>
    <x v="92"/>
    <x v="0"/>
    <n v="1"/>
    <x v="0"/>
    <x v="0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1"/>
    <x v="0"/>
    <x v="0"/>
    <s v="Blank"/>
    <s v="0-10"/>
    <x v="1"/>
    <x v="1"/>
    <x v="1"/>
    <n v="0"/>
    <x v="0"/>
    <x v="2"/>
  </r>
  <r>
    <n v="61"/>
    <n v="48"/>
    <n v="62"/>
    <n v="47"/>
    <x v="1"/>
    <n v="52"/>
    <n v="50"/>
    <n v="68"/>
    <n v="40"/>
    <x v="122"/>
    <x v="0"/>
    <n v="1"/>
    <x v="0"/>
    <x v="5"/>
    <s v="Blank"/>
    <s v="0-10"/>
    <x v="1"/>
    <x v="1"/>
    <x v="1"/>
    <n v="0"/>
    <x v="1"/>
    <x v="2"/>
  </r>
  <r>
    <n v="52"/>
    <n v="73"/>
    <n v="55"/>
    <n v="47"/>
    <x v="0"/>
    <n v="61"/>
    <n v="70"/>
    <n v="50"/>
    <n v="40"/>
    <x v="70"/>
    <x v="0"/>
    <n v="1"/>
    <x v="0"/>
    <x v="3"/>
    <s v="F, G, T"/>
    <s v="11-20"/>
    <x v="1"/>
    <x v="0"/>
    <x v="0"/>
    <n v="1"/>
    <x v="0"/>
    <x v="2"/>
  </r>
  <r>
    <n v="53"/>
    <n v="48"/>
    <n v="62"/>
    <n v="47"/>
    <x v="1"/>
    <n v="52"/>
    <n v="50"/>
    <n v="50"/>
    <n v="40"/>
    <x v="92"/>
    <x v="1"/>
    <n v="1"/>
    <x v="0"/>
    <x v="0"/>
    <s v="Blank"/>
    <s v="0-10"/>
    <x v="1"/>
    <x v="1"/>
    <x v="1"/>
    <n v="0"/>
    <x v="0"/>
    <x v="2"/>
  </r>
  <r>
    <n v="53"/>
    <n v="48"/>
    <n v="62"/>
    <n v="47"/>
    <x v="1"/>
    <n v="52"/>
    <n v="50"/>
    <n v="68"/>
    <n v="40"/>
    <x v="102"/>
    <x v="0"/>
    <n v="1"/>
    <x v="0"/>
    <x v="0"/>
    <s v="Blank"/>
    <s v="0-10"/>
    <x v="1"/>
    <x v="1"/>
    <x v="1"/>
    <n v="0"/>
    <x v="1"/>
    <x v="2"/>
  </r>
  <r>
    <n v="53"/>
    <n v="48"/>
    <n v="62"/>
    <n v="47"/>
    <x v="1"/>
    <n v="52"/>
    <n v="50"/>
    <n v="68"/>
    <n v="40"/>
    <x v="102"/>
    <x v="0"/>
    <n v="1"/>
    <x v="0"/>
    <x v="0"/>
    <s v="Blank"/>
    <s v="0-10"/>
    <x v="1"/>
    <x v="1"/>
    <x v="1"/>
    <n v="0"/>
    <x v="1"/>
    <x v="2"/>
  </r>
  <r>
    <n v="53"/>
    <n v="48"/>
    <n v="55"/>
    <n v="47"/>
    <x v="1"/>
    <n v="61"/>
    <n v="50"/>
    <n v="50"/>
    <n v="40"/>
    <x v="106"/>
    <x v="0"/>
    <n v="1"/>
    <x v="0"/>
    <x v="0"/>
    <s v="Blank"/>
    <s v="11-20"/>
    <x v="1"/>
    <x v="1"/>
    <x v="0"/>
    <n v="0"/>
    <x v="0"/>
    <x v="2"/>
  </r>
  <r>
    <n v="51"/>
    <n v="48"/>
    <n v="62"/>
    <n v="47"/>
    <x v="1"/>
    <n v="52"/>
    <n v="50"/>
    <n v="50"/>
    <n v="40"/>
    <x v="81"/>
    <x v="0"/>
    <n v="1"/>
    <x v="0"/>
    <x v="2"/>
    <s v="Blank"/>
    <s v="0-10"/>
    <x v="1"/>
    <x v="1"/>
    <x v="1"/>
    <n v="0"/>
    <x v="0"/>
    <x v="2"/>
  </r>
  <r>
    <n v="53"/>
    <n v="48"/>
    <n v="62"/>
    <n v="47"/>
    <x v="1"/>
    <n v="52"/>
    <n v="50"/>
    <n v="68"/>
    <n v="40"/>
    <x v="102"/>
    <x v="0"/>
    <n v="1"/>
    <x v="0"/>
    <x v="0"/>
    <s v="Blank"/>
    <s v="0-10"/>
    <x v="1"/>
    <x v="1"/>
    <x v="1"/>
    <n v="0"/>
    <x v="1"/>
    <x v="2"/>
  </r>
  <r>
    <n v="40"/>
    <n v="48"/>
    <n v="62"/>
    <n v="47"/>
    <x v="0"/>
    <n v="52"/>
    <n v="50"/>
    <n v="50"/>
    <n v="40"/>
    <x v="48"/>
    <x v="1"/>
    <n v="1"/>
    <x v="0"/>
    <x v="1"/>
    <s v="Blank"/>
    <s v="0-10"/>
    <x v="1"/>
    <x v="0"/>
    <x v="1"/>
    <n v="0"/>
    <x v="0"/>
    <x v="2"/>
  </r>
  <r>
    <n v="61"/>
    <n v="48"/>
    <n v="50"/>
    <n v="47"/>
    <x v="1"/>
    <n v="61"/>
    <n v="70"/>
    <n v="50"/>
    <n v="40"/>
    <x v="1"/>
    <x v="0"/>
    <n v="1"/>
    <x v="0"/>
    <x v="5"/>
    <s v="Blank"/>
    <s v="21-30"/>
    <x v="1"/>
    <x v="1"/>
    <x v="0"/>
    <n v="1"/>
    <x v="0"/>
    <x v="2"/>
  </r>
  <r>
    <n v="52"/>
    <n v="48"/>
    <n v="50"/>
    <n v="47"/>
    <x v="0"/>
    <n v="61"/>
    <n v="70"/>
    <n v="50"/>
    <n v="40"/>
    <x v="123"/>
    <x v="0"/>
    <n v="1"/>
    <x v="0"/>
    <x v="3"/>
    <s v="Blank"/>
    <s v="21-30"/>
    <x v="1"/>
    <x v="0"/>
    <x v="0"/>
    <n v="1"/>
    <x v="0"/>
    <x v="2"/>
  </r>
  <r>
    <n v="61"/>
    <n v="48"/>
    <n v="62"/>
    <n v="47"/>
    <x v="1"/>
    <n v="52"/>
    <n v="50"/>
    <n v="50"/>
    <n v="40"/>
    <x v="90"/>
    <x v="0"/>
    <n v="1"/>
    <x v="0"/>
    <x v="5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1"/>
    <x v="0"/>
    <x v="3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1"/>
    <x v="0"/>
    <x v="0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1"/>
    <x v="0"/>
    <x v="0"/>
    <s v="Blank"/>
    <s v="0-10"/>
    <x v="1"/>
    <x v="1"/>
    <x v="1"/>
    <n v="0"/>
    <x v="0"/>
    <x v="2"/>
  </r>
  <r>
    <n v="52"/>
    <n v="48"/>
    <n v="55"/>
    <n v="47"/>
    <x v="1"/>
    <n v="52"/>
    <n v="50"/>
    <n v="50"/>
    <n v="40"/>
    <x v="93"/>
    <x v="0"/>
    <n v="1"/>
    <x v="0"/>
    <x v="3"/>
    <s v="Blank"/>
    <s v="11-20"/>
    <x v="1"/>
    <x v="1"/>
    <x v="1"/>
    <n v="0"/>
    <x v="0"/>
    <x v="2"/>
  </r>
  <r>
    <n v="51"/>
    <n v="48"/>
    <n v="62"/>
    <n v="47"/>
    <x v="1"/>
    <n v="52"/>
    <n v="50"/>
    <n v="68"/>
    <n v="40"/>
    <x v="101"/>
    <x v="0"/>
    <n v="1"/>
    <x v="0"/>
    <x v="2"/>
    <s v="Blank"/>
    <s v="0-10"/>
    <x v="1"/>
    <x v="1"/>
    <x v="1"/>
    <n v="0"/>
    <x v="1"/>
    <x v="2"/>
  </r>
  <r>
    <n v="53"/>
    <n v="73"/>
    <n v="38"/>
    <n v="12"/>
    <x v="1"/>
    <n v="61"/>
    <n v="69"/>
    <n v="50"/>
    <n v="75"/>
    <x v="87"/>
    <x v="1"/>
    <n v="2"/>
    <x v="0"/>
    <x v="0"/>
    <s v="F, G, T"/>
    <s v="100+"/>
    <x v="0"/>
    <x v="1"/>
    <x v="0"/>
    <n v="2"/>
    <x v="0"/>
    <x v="0"/>
  </r>
  <r>
    <n v="52"/>
    <n v="73"/>
    <n v="38"/>
    <n v="12"/>
    <x v="0"/>
    <n v="61"/>
    <n v="69"/>
    <n v="50"/>
    <n v="75"/>
    <x v="32"/>
    <x v="0"/>
    <n v="2"/>
    <x v="0"/>
    <x v="3"/>
    <s v="F, G, T"/>
    <s v="100+"/>
    <x v="0"/>
    <x v="0"/>
    <x v="0"/>
    <n v="2"/>
    <x v="0"/>
    <x v="0"/>
  </r>
  <r>
    <n v="51"/>
    <n v="73"/>
    <n v="50"/>
    <n v="66"/>
    <x v="1"/>
    <n v="52"/>
    <n v="50"/>
    <n v="50"/>
    <n v="75"/>
    <x v="34"/>
    <x v="1"/>
    <n v="2"/>
    <x v="0"/>
    <x v="2"/>
    <s v="F, G, T"/>
    <s v="21-30"/>
    <x v="2"/>
    <x v="1"/>
    <x v="1"/>
    <n v="0"/>
    <x v="0"/>
    <x v="0"/>
  </r>
  <r>
    <n v="40"/>
    <n v="73"/>
    <n v="47"/>
    <n v="66"/>
    <x v="0"/>
    <n v="61"/>
    <n v="50"/>
    <n v="50"/>
    <n v="75"/>
    <x v="124"/>
    <x v="1"/>
    <n v="2"/>
    <x v="0"/>
    <x v="1"/>
    <s v="F, G, T"/>
    <s v="41-100"/>
    <x v="2"/>
    <x v="0"/>
    <x v="0"/>
    <n v="0"/>
    <x v="0"/>
    <x v="0"/>
  </r>
  <r>
    <n v="52"/>
    <n v="73"/>
    <n v="38"/>
    <n v="47"/>
    <x v="0"/>
    <n v="52"/>
    <n v="50"/>
    <n v="50"/>
    <n v="75"/>
    <x v="84"/>
    <x v="1"/>
    <n v="2"/>
    <x v="0"/>
    <x v="3"/>
    <s v="F, G, T"/>
    <s v="100+"/>
    <x v="1"/>
    <x v="0"/>
    <x v="1"/>
    <n v="0"/>
    <x v="0"/>
    <x v="0"/>
  </r>
  <r>
    <n v="52"/>
    <n v="73"/>
    <n v="50"/>
    <n v="63"/>
    <x v="1"/>
    <n v="52"/>
    <n v="50"/>
    <n v="50"/>
    <n v="75"/>
    <x v="121"/>
    <x v="1"/>
    <n v="2"/>
    <x v="0"/>
    <x v="3"/>
    <s v="F, G, T"/>
    <s v="21-30"/>
    <x v="4"/>
    <x v="1"/>
    <x v="1"/>
    <n v="0"/>
    <x v="0"/>
    <x v="0"/>
  </r>
  <r>
    <n v="61"/>
    <n v="73"/>
    <n v="52"/>
    <n v="64"/>
    <x v="1"/>
    <n v="52"/>
    <n v="50"/>
    <n v="68"/>
    <n v="75"/>
    <x v="115"/>
    <x v="1"/>
    <n v="2"/>
    <x v="0"/>
    <x v="5"/>
    <s v="F, G, T"/>
    <s v="31-40"/>
    <x v="7"/>
    <x v="1"/>
    <x v="1"/>
    <n v="0"/>
    <x v="1"/>
    <x v="0"/>
  </r>
  <r>
    <n v="70"/>
    <n v="73"/>
    <n v="50"/>
    <n v="47"/>
    <x v="0"/>
    <n v="52"/>
    <n v="50"/>
    <n v="50"/>
    <n v="75"/>
    <x v="125"/>
    <x v="1"/>
    <n v="2"/>
    <x v="0"/>
    <x v="4"/>
    <s v="F, G, T"/>
    <s v="21-30"/>
    <x v="1"/>
    <x v="0"/>
    <x v="1"/>
    <n v="0"/>
    <x v="0"/>
    <x v="0"/>
  </r>
  <r>
    <n v="51"/>
    <n v="73"/>
    <n v="50"/>
    <n v="63"/>
    <x v="1"/>
    <n v="52"/>
    <n v="50"/>
    <n v="50"/>
    <n v="75"/>
    <x v="38"/>
    <x v="0"/>
    <n v="2"/>
    <x v="0"/>
    <x v="2"/>
    <s v="F, G, T"/>
    <s v="21-30"/>
    <x v="4"/>
    <x v="1"/>
    <x v="1"/>
    <n v="0"/>
    <x v="0"/>
    <x v="0"/>
  </r>
  <r>
    <n v="70"/>
    <n v="73"/>
    <n v="47"/>
    <n v="49"/>
    <x v="0"/>
    <n v="60"/>
    <n v="50"/>
    <n v="50"/>
    <n v="75"/>
    <x v="126"/>
    <x v="1"/>
    <n v="2"/>
    <x v="0"/>
    <x v="4"/>
    <s v="F, G, T"/>
    <s v="41-100"/>
    <x v="6"/>
    <x v="0"/>
    <x v="3"/>
    <n v="0"/>
    <x v="0"/>
    <x v="0"/>
  </r>
  <r>
    <n v="51"/>
    <n v="73"/>
    <n v="50"/>
    <n v="63"/>
    <x v="1"/>
    <n v="52"/>
    <n v="50"/>
    <n v="50"/>
    <n v="75"/>
    <x v="38"/>
    <x v="0"/>
    <n v="2"/>
    <x v="0"/>
    <x v="2"/>
    <s v="F, G, T"/>
    <s v="21-30"/>
    <x v="4"/>
    <x v="1"/>
    <x v="1"/>
    <n v="0"/>
    <x v="0"/>
    <x v="0"/>
  </r>
  <r>
    <n v="52"/>
    <n v="48"/>
    <n v="47"/>
    <n v="47"/>
    <x v="1"/>
    <n v="52"/>
    <n v="50"/>
    <n v="50"/>
    <n v="75"/>
    <x v="94"/>
    <x v="0"/>
    <n v="2"/>
    <x v="0"/>
    <x v="3"/>
    <s v="Blank"/>
    <s v="41-100"/>
    <x v="1"/>
    <x v="1"/>
    <x v="1"/>
    <n v="0"/>
    <x v="0"/>
    <x v="0"/>
  </r>
  <r>
    <n v="40"/>
    <n v="73"/>
    <n v="47"/>
    <n v="47"/>
    <x v="0"/>
    <n v="61"/>
    <n v="50"/>
    <n v="50"/>
    <n v="75"/>
    <x v="76"/>
    <x v="1"/>
    <n v="2"/>
    <x v="0"/>
    <x v="1"/>
    <s v="F, G, T"/>
    <s v="41-100"/>
    <x v="1"/>
    <x v="0"/>
    <x v="0"/>
    <n v="0"/>
    <x v="0"/>
    <x v="0"/>
  </r>
  <r>
    <n v="51"/>
    <n v="73"/>
    <n v="47"/>
    <n v="63"/>
    <x v="0"/>
    <n v="61"/>
    <n v="50"/>
    <n v="50"/>
    <n v="75"/>
    <x v="127"/>
    <x v="1"/>
    <n v="2"/>
    <x v="0"/>
    <x v="2"/>
    <s v="F, G, T"/>
    <s v="41-100"/>
    <x v="4"/>
    <x v="0"/>
    <x v="0"/>
    <n v="0"/>
    <x v="0"/>
    <x v="0"/>
  </r>
  <r>
    <n v="52"/>
    <n v="73"/>
    <n v="47"/>
    <n v="66"/>
    <x v="1"/>
    <n v="61"/>
    <n v="50"/>
    <n v="50"/>
    <n v="75"/>
    <x v="33"/>
    <x v="1"/>
    <n v="2"/>
    <x v="0"/>
    <x v="3"/>
    <s v="F, G, T"/>
    <s v="41-100"/>
    <x v="2"/>
    <x v="1"/>
    <x v="0"/>
    <n v="0"/>
    <x v="0"/>
    <x v="0"/>
  </r>
  <r>
    <n v="51"/>
    <n v="73"/>
    <n v="50"/>
    <n v="63"/>
    <x v="1"/>
    <n v="52"/>
    <n v="50"/>
    <n v="50"/>
    <n v="75"/>
    <x v="38"/>
    <x v="0"/>
    <n v="2"/>
    <x v="0"/>
    <x v="2"/>
    <s v="F, G, T"/>
    <s v="21-30"/>
    <x v="4"/>
    <x v="1"/>
    <x v="1"/>
    <n v="0"/>
    <x v="0"/>
    <x v="0"/>
  </r>
  <r>
    <n v="40"/>
    <n v="73"/>
    <n v="47"/>
    <n v="64"/>
    <x v="0"/>
    <n v="52"/>
    <n v="69"/>
    <n v="68"/>
    <n v="75"/>
    <x v="128"/>
    <x v="1"/>
    <n v="2"/>
    <x v="0"/>
    <x v="1"/>
    <s v="F, G, T"/>
    <s v="41-100"/>
    <x v="7"/>
    <x v="0"/>
    <x v="1"/>
    <n v="2"/>
    <x v="1"/>
    <x v="0"/>
  </r>
  <r>
    <n v="53"/>
    <n v="73"/>
    <n v="47"/>
    <n v="63"/>
    <x v="0"/>
    <n v="61"/>
    <n v="50"/>
    <n v="50"/>
    <n v="75"/>
    <x v="129"/>
    <x v="1"/>
    <n v="2"/>
    <x v="0"/>
    <x v="0"/>
    <s v="F, G, T"/>
    <s v="41-100"/>
    <x v="4"/>
    <x v="0"/>
    <x v="0"/>
    <n v="0"/>
    <x v="0"/>
    <x v="0"/>
  </r>
  <r>
    <n v="53"/>
    <n v="73"/>
    <n v="47"/>
    <n v="63"/>
    <x v="1"/>
    <n v="52"/>
    <n v="69"/>
    <n v="50"/>
    <n v="75"/>
    <x v="2"/>
    <x v="1"/>
    <n v="2"/>
    <x v="0"/>
    <x v="0"/>
    <s v="F, G, T"/>
    <s v="41-100"/>
    <x v="4"/>
    <x v="1"/>
    <x v="1"/>
    <n v="2"/>
    <x v="0"/>
    <x v="0"/>
  </r>
  <r>
    <n v="61"/>
    <n v="73"/>
    <n v="50"/>
    <n v="76"/>
    <x v="1"/>
    <n v="52"/>
    <n v="50"/>
    <n v="68"/>
    <n v="75"/>
    <x v="130"/>
    <x v="0"/>
    <n v="2"/>
    <x v="0"/>
    <x v="5"/>
    <s v="F, G, T"/>
    <s v="21-30"/>
    <x v="5"/>
    <x v="1"/>
    <x v="1"/>
    <n v="0"/>
    <x v="1"/>
    <x v="0"/>
  </r>
  <r>
    <n v="40"/>
    <n v="73"/>
    <n v="38"/>
    <n v="63"/>
    <x v="1"/>
    <n v="61"/>
    <n v="36"/>
    <n v="50"/>
    <n v="75"/>
    <x v="131"/>
    <x v="0"/>
    <n v="2"/>
    <x v="0"/>
    <x v="1"/>
    <s v="F, G, T"/>
    <s v="100+"/>
    <x v="4"/>
    <x v="1"/>
    <x v="0"/>
    <s v="3, 4, 5, 6, 9"/>
    <x v="0"/>
    <x v="0"/>
  </r>
  <r>
    <n v="52"/>
    <n v="73"/>
    <n v="47"/>
    <n v="47"/>
    <x v="0"/>
    <n v="52"/>
    <n v="69"/>
    <n v="68"/>
    <n v="75"/>
    <x v="13"/>
    <x v="1"/>
    <n v="2"/>
    <x v="0"/>
    <x v="3"/>
    <s v="F, G, T"/>
    <s v="41-100"/>
    <x v="1"/>
    <x v="0"/>
    <x v="1"/>
    <n v="2"/>
    <x v="1"/>
    <x v="0"/>
  </r>
  <r>
    <n v="53"/>
    <n v="73"/>
    <n v="73"/>
    <n v="47"/>
    <x v="1"/>
    <n v="52"/>
    <n v="50"/>
    <n v="50"/>
    <n v="75"/>
    <x v="30"/>
    <x v="0"/>
    <n v="2"/>
    <x v="0"/>
    <x v="0"/>
    <s v="F, G, T"/>
    <s v="0"/>
    <x v="1"/>
    <x v="1"/>
    <x v="1"/>
    <n v="0"/>
    <x v="0"/>
    <x v="0"/>
  </r>
  <r>
    <n v="61"/>
    <n v="73"/>
    <n v="47"/>
    <n v="49"/>
    <x v="1"/>
    <n v="61"/>
    <n v="50"/>
    <n v="50"/>
    <n v="75"/>
    <x v="8"/>
    <x v="0"/>
    <n v="2"/>
    <x v="0"/>
    <x v="5"/>
    <s v="F, G, T"/>
    <s v="41-100"/>
    <x v="6"/>
    <x v="1"/>
    <x v="0"/>
    <n v="0"/>
    <x v="0"/>
    <x v="0"/>
  </r>
  <r>
    <n v="61"/>
    <n v="73"/>
    <n v="47"/>
    <n v="49"/>
    <x v="0"/>
    <n v="61"/>
    <n v="50"/>
    <n v="50"/>
    <n v="75"/>
    <x v="7"/>
    <x v="1"/>
    <n v="2"/>
    <x v="0"/>
    <x v="5"/>
    <s v="F, G, T"/>
    <s v="41-100"/>
    <x v="6"/>
    <x v="0"/>
    <x v="0"/>
    <n v="0"/>
    <x v="0"/>
    <x v="0"/>
  </r>
  <r>
    <n v="53"/>
    <n v="73"/>
    <n v="47"/>
    <n v="66"/>
    <x v="0"/>
    <n v="61"/>
    <n v="50"/>
    <n v="68"/>
    <n v="75"/>
    <x v="132"/>
    <x v="1"/>
    <n v="2"/>
    <x v="0"/>
    <x v="0"/>
    <s v="F, G, T"/>
    <s v="41-100"/>
    <x v="2"/>
    <x v="0"/>
    <x v="0"/>
    <n v="0"/>
    <x v="1"/>
    <x v="0"/>
  </r>
  <r>
    <n v="61"/>
    <n v="73"/>
    <n v="38"/>
    <n v="63"/>
    <x v="1"/>
    <n v="52"/>
    <n v="70"/>
    <n v="50"/>
    <n v="75"/>
    <x v="2"/>
    <x v="0"/>
    <n v="2"/>
    <x v="0"/>
    <x v="5"/>
    <s v="F, G, T"/>
    <s v="100+"/>
    <x v="4"/>
    <x v="1"/>
    <x v="1"/>
    <n v="1"/>
    <x v="0"/>
    <x v="0"/>
  </r>
  <r>
    <n v="70"/>
    <n v="73"/>
    <n v="47"/>
    <n v="80"/>
    <x v="0"/>
    <n v="61"/>
    <n v="70"/>
    <n v="50"/>
    <n v="75"/>
    <x v="133"/>
    <x v="1"/>
    <n v="2"/>
    <x v="0"/>
    <x v="4"/>
    <s v="F, G, T"/>
    <s v="41-100"/>
    <x v="8"/>
    <x v="0"/>
    <x v="0"/>
    <n v="1"/>
    <x v="0"/>
    <x v="0"/>
  </r>
  <r>
    <n v="51"/>
    <n v="73"/>
    <n v="47"/>
    <n v="40"/>
    <x v="0"/>
    <n v="52"/>
    <n v="70"/>
    <n v="68"/>
    <n v="75"/>
    <x v="134"/>
    <x v="1"/>
    <n v="2"/>
    <x v="0"/>
    <x v="2"/>
    <s v="F, G, T"/>
    <s v="41-100"/>
    <x v="11"/>
    <x v="0"/>
    <x v="1"/>
    <n v="1"/>
    <x v="1"/>
    <x v="0"/>
  </r>
  <r>
    <n v="70"/>
    <n v="73"/>
    <n v="47"/>
    <n v="66"/>
    <x v="0"/>
    <n v="61"/>
    <n v="50"/>
    <n v="50"/>
    <n v="75"/>
    <x v="135"/>
    <x v="1"/>
    <n v="2"/>
    <x v="0"/>
    <x v="4"/>
    <s v="F, G, T"/>
    <s v="41-100"/>
    <x v="2"/>
    <x v="0"/>
    <x v="0"/>
    <n v="0"/>
    <x v="0"/>
    <x v="0"/>
  </r>
  <r>
    <n v="51"/>
    <n v="48"/>
    <n v="47"/>
    <n v="66"/>
    <x v="1"/>
    <n v="61"/>
    <n v="50"/>
    <n v="50"/>
    <n v="75"/>
    <x v="14"/>
    <x v="0"/>
    <n v="2"/>
    <x v="0"/>
    <x v="2"/>
    <s v="Blank"/>
    <s v="41-100"/>
    <x v="2"/>
    <x v="1"/>
    <x v="0"/>
    <n v="0"/>
    <x v="0"/>
    <x v="0"/>
  </r>
  <r>
    <n v="61"/>
    <n v="48"/>
    <n v="47"/>
    <n v="66"/>
    <x v="0"/>
    <n v="61"/>
    <n v="50"/>
    <n v="50"/>
    <n v="75"/>
    <x v="136"/>
    <x v="1"/>
    <n v="2"/>
    <x v="0"/>
    <x v="5"/>
    <s v="Blank"/>
    <s v="41-100"/>
    <x v="2"/>
    <x v="0"/>
    <x v="0"/>
    <n v="0"/>
    <x v="0"/>
    <x v="0"/>
  </r>
  <r>
    <n v="53"/>
    <n v="48"/>
    <n v="52"/>
    <n v="66"/>
    <x v="1"/>
    <n v="52"/>
    <n v="50"/>
    <n v="68"/>
    <n v="75"/>
    <x v="38"/>
    <x v="0"/>
    <n v="2"/>
    <x v="0"/>
    <x v="0"/>
    <s v="Blank"/>
    <s v="31-40"/>
    <x v="2"/>
    <x v="1"/>
    <x v="1"/>
    <n v="0"/>
    <x v="1"/>
    <x v="0"/>
  </r>
  <r>
    <n v="51"/>
    <n v="73"/>
    <n v="47"/>
    <n v="49"/>
    <x v="0"/>
    <n v="61"/>
    <n v="50"/>
    <n v="50"/>
    <n v="75"/>
    <x v="137"/>
    <x v="1"/>
    <n v="2"/>
    <x v="0"/>
    <x v="2"/>
    <s v="F, G, T"/>
    <s v="41-100"/>
    <x v="6"/>
    <x v="0"/>
    <x v="0"/>
    <n v="0"/>
    <x v="0"/>
    <x v="0"/>
  </r>
  <r>
    <n v="53"/>
    <n v="73"/>
    <n v="50"/>
    <n v="63"/>
    <x v="1"/>
    <n v="52"/>
    <n v="50"/>
    <n v="50"/>
    <n v="75"/>
    <x v="8"/>
    <x v="0"/>
    <n v="2"/>
    <x v="0"/>
    <x v="0"/>
    <s v="F, G, T"/>
    <s v="21-30"/>
    <x v="4"/>
    <x v="1"/>
    <x v="1"/>
    <n v="0"/>
    <x v="0"/>
    <x v="0"/>
  </r>
  <r>
    <n v="70"/>
    <n v="48"/>
    <n v="50"/>
    <n v="47"/>
    <x v="0"/>
    <n v="52"/>
    <n v="50"/>
    <n v="68"/>
    <n v="75"/>
    <x v="138"/>
    <x v="1"/>
    <n v="2"/>
    <x v="0"/>
    <x v="4"/>
    <s v="Blank"/>
    <s v="21-30"/>
    <x v="1"/>
    <x v="0"/>
    <x v="1"/>
    <n v="0"/>
    <x v="1"/>
    <x v="0"/>
  </r>
  <r>
    <n v="52"/>
    <n v="48"/>
    <n v="47"/>
    <n v="66"/>
    <x v="1"/>
    <n v="52"/>
    <n v="50"/>
    <n v="50"/>
    <n v="75"/>
    <x v="139"/>
    <x v="0"/>
    <n v="2"/>
    <x v="0"/>
    <x v="3"/>
    <s v="Blank"/>
    <s v="41-100"/>
    <x v="2"/>
    <x v="1"/>
    <x v="1"/>
    <n v="0"/>
    <x v="0"/>
    <x v="0"/>
  </r>
  <r>
    <n v="70"/>
    <n v="73"/>
    <n v="38"/>
    <n v="47"/>
    <x v="0"/>
    <n v="52"/>
    <n v="50"/>
    <n v="68"/>
    <n v="75"/>
    <x v="49"/>
    <x v="1"/>
    <n v="2"/>
    <x v="0"/>
    <x v="4"/>
    <s v="F, G, T"/>
    <s v="100+"/>
    <x v="1"/>
    <x v="0"/>
    <x v="1"/>
    <n v="0"/>
    <x v="1"/>
    <x v="0"/>
  </r>
  <r>
    <n v="52"/>
    <n v="73"/>
    <n v="50"/>
    <n v="49"/>
    <x v="1"/>
    <n v="52"/>
    <n v="50"/>
    <n v="50"/>
    <n v="75"/>
    <x v="140"/>
    <x v="0"/>
    <n v="2"/>
    <x v="0"/>
    <x v="3"/>
    <s v="F, G, T"/>
    <s v="21-30"/>
    <x v="6"/>
    <x v="1"/>
    <x v="1"/>
    <n v="0"/>
    <x v="0"/>
    <x v="0"/>
  </r>
  <r>
    <n v="52"/>
    <n v="73"/>
    <n v="47"/>
    <n v="66"/>
    <x v="0"/>
    <n v="61"/>
    <n v="50"/>
    <n v="50"/>
    <n v="75"/>
    <x v="126"/>
    <x v="1"/>
    <n v="2"/>
    <x v="0"/>
    <x v="3"/>
    <s v="F, G, T"/>
    <s v="41-100"/>
    <x v="2"/>
    <x v="0"/>
    <x v="0"/>
    <n v="0"/>
    <x v="0"/>
    <x v="0"/>
  </r>
  <r>
    <n v="52"/>
    <n v="73"/>
    <n v="47"/>
    <n v="80"/>
    <x v="0"/>
    <n v="52"/>
    <n v="50"/>
    <n v="68"/>
    <n v="75"/>
    <x v="141"/>
    <x v="1"/>
    <n v="2"/>
    <x v="0"/>
    <x v="3"/>
    <s v="F, G, T"/>
    <s v="41-100"/>
    <x v="8"/>
    <x v="0"/>
    <x v="1"/>
    <n v="0"/>
    <x v="1"/>
    <x v="0"/>
  </r>
  <r>
    <n v="51"/>
    <n v="73"/>
    <n v="47"/>
    <n v="63"/>
    <x v="1"/>
    <n v="52"/>
    <n v="50"/>
    <n v="68"/>
    <n v="75"/>
    <x v="88"/>
    <x v="0"/>
    <n v="2"/>
    <x v="0"/>
    <x v="2"/>
    <s v="F, G, T"/>
    <s v="41-100"/>
    <x v="4"/>
    <x v="1"/>
    <x v="1"/>
    <n v="0"/>
    <x v="1"/>
    <x v="0"/>
  </r>
  <r>
    <n v="70"/>
    <n v="73"/>
    <n v="47"/>
    <n v="49"/>
    <x v="1"/>
    <n v="52"/>
    <n v="50"/>
    <n v="50"/>
    <n v="75"/>
    <x v="8"/>
    <x v="0"/>
    <n v="2"/>
    <x v="0"/>
    <x v="4"/>
    <s v="F, G, T"/>
    <s v="41-100"/>
    <x v="6"/>
    <x v="1"/>
    <x v="1"/>
    <n v="0"/>
    <x v="0"/>
    <x v="0"/>
  </r>
  <r>
    <n v="51"/>
    <n v="48"/>
    <n v="47"/>
    <n v="63"/>
    <x v="1"/>
    <n v="52"/>
    <n v="50"/>
    <n v="50"/>
    <n v="75"/>
    <x v="131"/>
    <x v="0"/>
    <n v="2"/>
    <x v="0"/>
    <x v="2"/>
    <s v="Blank"/>
    <s v="41-100"/>
    <x v="4"/>
    <x v="1"/>
    <x v="1"/>
    <n v="0"/>
    <x v="0"/>
    <x v="0"/>
  </r>
  <r>
    <n v="61"/>
    <n v="73"/>
    <n v="38"/>
    <n v="49"/>
    <x v="0"/>
    <n v="61"/>
    <n v="50"/>
    <n v="68"/>
    <n v="75"/>
    <x v="142"/>
    <x v="1"/>
    <n v="2"/>
    <x v="0"/>
    <x v="5"/>
    <s v="F, G, T"/>
    <s v="100+"/>
    <x v="6"/>
    <x v="0"/>
    <x v="0"/>
    <n v="0"/>
    <x v="1"/>
    <x v="0"/>
  </r>
  <r>
    <n v="40"/>
    <n v="73"/>
    <n v="47"/>
    <n v="63"/>
    <x v="1"/>
    <n v="52"/>
    <n v="70"/>
    <n v="68"/>
    <n v="75"/>
    <x v="143"/>
    <x v="0"/>
    <n v="2"/>
    <x v="0"/>
    <x v="1"/>
    <s v="F, G, T"/>
    <s v="41-100"/>
    <x v="4"/>
    <x v="1"/>
    <x v="1"/>
    <n v="1"/>
    <x v="1"/>
    <x v="0"/>
  </r>
  <r>
    <n v="61"/>
    <n v="48"/>
    <n v="73"/>
    <n v="47"/>
    <x v="1"/>
    <n v="52"/>
    <n v="50"/>
    <n v="50"/>
    <n v="75"/>
    <x v="75"/>
    <x v="0"/>
    <n v="2"/>
    <x v="0"/>
    <x v="5"/>
    <s v="Blank"/>
    <s v="0"/>
    <x v="1"/>
    <x v="1"/>
    <x v="1"/>
    <n v="0"/>
    <x v="0"/>
    <x v="0"/>
  </r>
  <r>
    <n v="61"/>
    <n v="73"/>
    <n v="50"/>
    <n v="47"/>
    <x v="0"/>
    <n v="52"/>
    <n v="50"/>
    <n v="68"/>
    <n v="75"/>
    <x v="134"/>
    <x v="1"/>
    <n v="2"/>
    <x v="0"/>
    <x v="5"/>
    <s v="F, G, T"/>
    <s v="21-30"/>
    <x v="1"/>
    <x v="0"/>
    <x v="1"/>
    <n v="0"/>
    <x v="1"/>
    <x v="0"/>
  </r>
  <r>
    <n v="61"/>
    <n v="73"/>
    <n v="47"/>
    <n v="63"/>
    <x v="1"/>
    <n v="52"/>
    <n v="50"/>
    <n v="68"/>
    <n v="75"/>
    <x v="10"/>
    <x v="0"/>
    <n v="2"/>
    <x v="0"/>
    <x v="5"/>
    <s v="F, G, T"/>
    <s v="41-100"/>
    <x v="4"/>
    <x v="1"/>
    <x v="1"/>
    <n v="0"/>
    <x v="1"/>
    <x v="0"/>
  </r>
  <r>
    <n v="40"/>
    <n v="73"/>
    <n v="38"/>
    <n v="66"/>
    <x v="1"/>
    <n v="61"/>
    <n v="36"/>
    <n v="68"/>
    <n v="75"/>
    <x v="42"/>
    <x v="0"/>
    <n v="2"/>
    <x v="0"/>
    <x v="1"/>
    <s v="F, G, T"/>
    <s v="100+"/>
    <x v="2"/>
    <x v="1"/>
    <x v="0"/>
    <s v="3, 4, 5, 6, 9"/>
    <x v="1"/>
    <x v="0"/>
  </r>
  <r>
    <n v="61"/>
    <n v="73"/>
    <n v="47"/>
    <n v="66"/>
    <x v="0"/>
    <n v="61"/>
    <n v="50"/>
    <n v="68"/>
    <n v="75"/>
    <x v="44"/>
    <x v="1"/>
    <n v="2"/>
    <x v="0"/>
    <x v="5"/>
    <s v="F, G, T"/>
    <s v="41-100"/>
    <x v="2"/>
    <x v="0"/>
    <x v="0"/>
    <n v="0"/>
    <x v="1"/>
    <x v="0"/>
  </r>
  <r>
    <n v="61"/>
    <n v="48"/>
    <n v="50"/>
    <n v="66"/>
    <x v="1"/>
    <n v="52"/>
    <n v="50"/>
    <n v="50"/>
    <n v="75"/>
    <x v="144"/>
    <x v="1"/>
    <n v="2"/>
    <x v="0"/>
    <x v="5"/>
    <s v="Blank"/>
    <s v="21-30"/>
    <x v="2"/>
    <x v="1"/>
    <x v="1"/>
    <n v="0"/>
    <x v="0"/>
    <x v="0"/>
  </r>
  <r>
    <n v="52"/>
    <n v="73"/>
    <n v="52"/>
    <n v="63"/>
    <x v="1"/>
    <n v="52"/>
    <n v="50"/>
    <n v="50"/>
    <n v="75"/>
    <x v="34"/>
    <x v="1"/>
    <n v="2"/>
    <x v="0"/>
    <x v="3"/>
    <s v="F, G, T"/>
    <s v="31-40"/>
    <x v="4"/>
    <x v="1"/>
    <x v="1"/>
    <n v="0"/>
    <x v="0"/>
    <x v="0"/>
  </r>
  <r>
    <n v="70"/>
    <n v="73"/>
    <n v="47"/>
    <n v="64"/>
    <x v="1"/>
    <n v="61"/>
    <n v="50"/>
    <n v="68"/>
    <n v="75"/>
    <x v="145"/>
    <x v="1"/>
    <n v="2"/>
    <x v="0"/>
    <x v="4"/>
    <s v="F, G, T"/>
    <s v="41-100"/>
    <x v="7"/>
    <x v="1"/>
    <x v="0"/>
    <n v="0"/>
    <x v="1"/>
    <x v="0"/>
  </r>
  <r>
    <n v="70"/>
    <n v="73"/>
    <n v="47"/>
    <n v="66"/>
    <x v="1"/>
    <n v="61"/>
    <n v="70"/>
    <n v="50"/>
    <n v="75"/>
    <x v="32"/>
    <x v="0"/>
    <n v="2"/>
    <x v="0"/>
    <x v="4"/>
    <s v="F, G, T"/>
    <s v="41-100"/>
    <x v="2"/>
    <x v="1"/>
    <x v="0"/>
    <n v="1"/>
    <x v="0"/>
    <x v="0"/>
  </r>
  <r>
    <n v="61"/>
    <n v="73"/>
    <n v="38"/>
    <n v="76"/>
    <x v="0"/>
    <n v="61"/>
    <n v="70"/>
    <n v="68"/>
    <n v="75"/>
    <x v="9"/>
    <x v="1"/>
    <n v="2"/>
    <x v="0"/>
    <x v="5"/>
    <s v="F, G, T"/>
    <s v="100+"/>
    <x v="5"/>
    <x v="0"/>
    <x v="0"/>
    <n v="1"/>
    <x v="1"/>
    <x v="0"/>
  </r>
  <r>
    <n v="53"/>
    <n v="48"/>
    <n v="47"/>
    <n v="66"/>
    <x v="0"/>
    <n v="52"/>
    <n v="50"/>
    <n v="68"/>
    <n v="75"/>
    <x v="146"/>
    <x v="1"/>
    <n v="2"/>
    <x v="0"/>
    <x v="0"/>
    <s v="Blank"/>
    <s v="41-100"/>
    <x v="2"/>
    <x v="0"/>
    <x v="1"/>
    <n v="0"/>
    <x v="1"/>
    <x v="0"/>
  </r>
  <r>
    <n v="61"/>
    <n v="73"/>
    <n v="50"/>
    <n v="66"/>
    <x v="1"/>
    <n v="52"/>
    <n v="50"/>
    <n v="68"/>
    <n v="75"/>
    <x v="115"/>
    <x v="1"/>
    <n v="2"/>
    <x v="0"/>
    <x v="5"/>
    <s v="F, G, T"/>
    <s v="21-30"/>
    <x v="2"/>
    <x v="1"/>
    <x v="1"/>
    <n v="0"/>
    <x v="1"/>
    <x v="0"/>
  </r>
  <r>
    <n v="70"/>
    <n v="48"/>
    <n v="50"/>
    <n v="47"/>
    <x v="1"/>
    <n v="52"/>
    <n v="50"/>
    <n v="50"/>
    <n v="75"/>
    <x v="11"/>
    <x v="0"/>
    <n v="2"/>
    <x v="0"/>
    <x v="4"/>
    <s v="Blank"/>
    <s v="21-30"/>
    <x v="1"/>
    <x v="1"/>
    <x v="1"/>
    <n v="0"/>
    <x v="0"/>
    <x v="0"/>
  </r>
  <r>
    <n v="53"/>
    <n v="73"/>
    <n v="52"/>
    <n v="47"/>
    <x v="1"/>
    <n v="52"/>
    <n v="50"/>
    <n v="50"/>
    <n v="75"/>
    <x v="144"/>
    <x v="0"/>
    <n v="2"/>
    <x v="0"/>
    <x v="0"/>
    <s v="F, G, T"/>
    <s v="31-40"/>
    <x v="1"/>
    <x v="1"/>
    <x v="1"/>
    <n v="0"/>
    <x v="0"/>
    <x v="0"/>
  </r>
  <r>
    <n v="40"/>
    <n v="48"/>
    <n v="50"/>
    <n v="63"/>
    <x v="1"/>
    <n v="52"/>
    <n v="50"/>
    <n v="50"/>
    <n v="75"/>
    <x v="122"/>
    <x v="0"/>
    <n v="2"/>
    <x v="0"/>
    <x v="1"/>
    <s v="Blank"/>
    <s v="21-30"/>
    <x v="4"/>
    <x v="1"/>
    <x v="1"/>
    <n v="0"/>
    <x v="0"/>
    <x v="0"/>
  </r>
  <r>
    <n v="61"/>
    <n v="73"/>
    <n v="38"/>
    <n v="63"/>
    <x v="0"/>
    <n v="52"/>
    <n v="50"/>
    <n v="68"/>
    <n v="75"/>
    <x v="147"/>
    <x v="1"/>
    <n v="2"/>
    <x v="0"/>
    <x v="5"/>
    <s v="F, G, T"/>
    <s v="100+"/>
    <x v="4"/>
    <x v="0"/>
    <x v="1"/>
    <n v="0"/>
    <x v="1"/>
    <x v="0"/>
  </r>
  <r>
    <n v="61"/>
    <n v="48"/>
    <n v="50"/>
    <n v="47"/>
    <x v="1"/>
    <n v="61"/>
    <n v="50"/>
    <n v="50"/>
    <n v="59"/>
    <x v="148"/>
    <x v="0"/>
    <n v="2"/>
    <x v="0"/>
    <x v="5"/>
    <s v="Blank"/>
    <s v="21-30"/>
    <x v="1"/>
    <x v="1"/>
    <x v="0"/>
    <n v="0"/>
    <x v="0"/>
    <x v="1"/>
  </r>
  <r>
    <n v="52"/>
    <n v="48"/>
    <n v="55"/>
    <n v="47"/>
    <x v="1"/>
    <n v="52"/>
    <n v="50"/>
    <n v="50"/>
    <n v="59"/>
    <x v="52"/>
    <x v="0"/>
    <n v="2"/>
    <x v="0"/>
    <x v="3"/>
    <s v="Blank"/>
    <s v="11-20"/>
    <x v="1"/>
    <x v="1"/>
    <x v="1"/>
    <n v="0"/>
    <x v="0"/>
    <x v="1"/>
  </r>
  <r>
    <n v="61"/>
    <n v="73"/>
    <n v="55"/>
    <n v="63"/>
    <x v="0"/>
    <n v="52"/>
    <n v="50"/>
    <n v="50"/>
    <n v="59"/>
    <x v="80"/>
    <x v="1"/>
    <n v="2"/>
    <x v="0"/>
    <x v="5"/>
    <s v="F, G, T"/>
    <s v="11-20"/>
    <x v="4"/>
    <x v="0"/>
    <x v="1"/>
    <n v="0"/>
    <x v="0"/>
    <x v="1"/>
  </r>
  <r>
    <n v="61"/>
    <n v="48"/>
    <n v="52"/>
    <n v="63"/>
    <x v="0"/>
    <n v="61"/>
    <n v="70"/>
    <n v="50"/>
    <n v="59"/>
    <x v="27"/>
    <x v="1"/>
    <n v="2"/>
    <x v="0"/>
    <x v="5"/>
    <s v="Blank"/>
    <s v="31-40"/>
    <x v="4"/>
    <x v="0"/>
    <x v="0"/>
    <n v="1"/>
    <x v="0"/>
    <x v="1"/>
  </r>
  <r>
    <n v="52"/>
    <n v="48"/>
    <n v="50"/>
    <n v="40"/>
    <x v="1"/>
    <n v="61"/>
    <n v="50"/>
    <n v="50"/>
    <n v="59"/>
    <x v="90"/>
    <x v="0"/>
    <n v="2"/>
    <x v="0"/>
    <x v="3"/>
    <s v="Blank"/>
    <s v="21-30"/>
    <x v="11"/>
    <x v="1"/>
    <x v="0"/>
    <n v="0"/>
    <x v="0"/>
    <x v="1"/>
  </r>
  <r>
    <n v="51"/>
    <n v="48"/>
    <n v="55"/>
    <n v="47"/>
    <x v="1"/>
    <n v="52"/>
    <n v="50"/>
    <n v="50"/>
    <n v="59"/>
    <x v="63"/>
    <x v="0"/>
    <n v="2"/>
    <x v="0"/>
    <x v="2"/>
    <s v="Blank"/>
    <s v="11-20"/>
    <x v="1"/>
    <x v="1"/>
    <x v="1"/>
    <n v="0"/>
    <x v="0"/>
    <x v="1"/>
  </r>
  <r>
    <n v="53"/>
    <n v="48"/>
    <n v="73"/>
    <n v="47"/>
    <x v="1"/>
    <n v="52"/>
    <n v="50"/>
    <n v="50"/>
    <n v="59"/>
    <x v="66"/>
    <x v="0"/>
    <n v="2"/>
    <x v="0"/>
    <x v="0"/>
    <s v="Blank"/>
    <s v="0"/>
    <x v="1"/>
    <x v="1"/>
    <x v="1"/>
    <n v="0"/>
    <x v="0"/>
    <x v="1"/>
  </r>
  <r>
    <n v="61"/>
    <n v="48"/>
    <n v="50"/>
    <n v="63"/>
    <x v="0"/>
    <n v="61"/>
    <n v="70"/>
    <n v="50"/>
    <n v="59"/>
    <x v="124"/>
    <x v="1"/>
    <n v="2"/>
    <x v="0"/>
    <x v="5"/>
    <s v="Blank"/>
    <s v="21-30"/>
    <x v="4"/>
    <x v="0"/>
    <x v="0"/>
    <n v="1"/>
    <x v="0"/>
    <x v="1"/>
  </r>
  <r>
    <n v="52"/>
    <n v="48"/>
    <n v="55"/>
    <n v="63"/>
    <x v="0"/>
    <n v="52"/>
    <n v="50"/>
    <n v="50"/>
    <n v="59"/>
    <x v="5"/>
    <x v="0"/>
    <n v="2"/>
    <x v="0"/>
    <x v="3"/>
    <s v="Blank"/>
    <s v="11-20"/>
    <x v="4"/>
    <x v="0"/>
    <x v="1"/>
    <n v="0"/>
    <x v="0"/>
    <x v="1"/>
  </r>
  <r>
    <n v="51"/>
    <n v="48"/>
    <n v="52"/>
    <n v="80"/>
    <x v="0"/>
    <n v="52"/>
    <n v="69"/>
    <n v="50"/>
    <n v="59"/>
    <x v="149"/>
    <x v="1"/>
    <n v="2"/>
    <x v="0"/>
    <x v="2"/>
    <s v="Blank"/>
    <s v="31-40"/>
    <x v="3"/>
    <x v="0"/>
    <x v="1"/>
    <n v="2"/>
    <x v="0"/>
    <x v="1"/>
  </r>
  <r>
    <n v="52"/>
    <n v="48"/>
    <n v="50"/>
    <n v="47"/>
    <x v="0"/>
    <n v="61"/>
    <n v="50"/>
    <n v="68"/>
    <n v="59"/>
    <x v="150"/>
    <x v="1"/>
    <n v="2"/>
    <x v="0"/>
    <x v="3"/>
    <s v="Blank"/>
    <s v="21-30"/>
    <x v="1"/>
    <x v="0"/>
    <x v="0"/>
    <n v="0"/>
    <x v="1"/>
    <x v="1"/>
  </r>
  <r>
    <n v="53"/>
    <n v="48"/>
    <n v="52"/>
    <n v="66"/>
    <x v="1"/>
    <n v="52"/>
    <n v="69"/>
    <n v="50"/>
    <n v="59"/>
    <x v="15"/>
    <x v="1"/>
    <n v="2"/>
    <x v="0"/>
    <x v="0"/>
    <s v="Blank"/>
    <s v="31-40"/>
    <x v="2"/>
    <x v="1"/>
    <x v="1"/>
    <n v="2"/>
    <x v="0"/>
    <x v="1"/>
  </r>
  <r>
    <n v="52"/>
    <n v="48"/>
    <n v="55"/>
    <n v="47"/>
    <x v="0"/>
    <n v="61"/>
    <n v="50"/>
    <n v="68"/>
    <n v="59"/>
    <x v="151"/>
    <x v="1"/>
    <n v="2"/>
    <x v="0"/>
    <x v="3"/>
    <s v="Blank"/>
    <s v="11-20"/>
    <x v="1"/>
    <x v="0"/>
    <x v="0"/>
    <n v="0"/>
    <x v="1"/>
    <x v="1"/>
  </r>
  <r>
    <n v="52"/>
    <n v="48"/>
    <n v="55"/>
    <n v="40"/>
    <x v="1"/>
    <n v="52"/>
    <n v="50"/>
    <n v="50"/>
    <n v="59"/>
    <x v="120"/>
    <x v="0"/>
    <n v="2"/>
    <x v="0"/>
    <x v="3"/>
    <s v="Blank"/>
    <s v="11-20"/>
    <x v="11"/>
    <x v="1"/>
    <x v="1"/>
    <n v="0"/>
    <x v="0"/>
    <x v="1"/>
  </r>
  <r>
    <n v="61"/>
    <n v="48"/>
    <n v="55"/>
    <n v="66"/>
    <x v="1"/>
    <n v="52"/>
    <n v="50"/>
    <n v="50"/>
    <n v="59"/>
    <x v="152"/>
    <x v="0"/>
    <n v="2"/>
    <x v="0"/>
    <x v="5"/>
    <s v="Blank"/>
    <s v="11-20"/>
    <x v="2"/>
    <x v="1"/>
    <x v="1"/>
    <n v="0"/>
    <x v="0"/>
    <x v="1"/>
  </r>
  <r>
    <n v="52"/>
    <n v="48"/>
    <n v="55"/>
    <n v="47"/>
    <x v="1"/>
    <n v="52"/>
    <n v="50"/>
    <n v="50"/>
    <n v="59"/>
    <x v="52"/>
    <x v="0"/>
    <n v="2"/>
    <x v="0"/>
    <x v="3"/>
    <s v="Blank"/>
    <s v="11-20"/>
    <x v="1"/>
    <x v="1"/>
    <x v="1"/>
    <n v="0"/>
    <x v="0"/>
    <x v="1"/>
  </r>
  <r>
    <n v="52"/>
    <n v="48"/>
    <n v="55"/>
    <n v="47"/>
    <x v="1"/>
    <n v="52"/>
    <n v="50"/>
    <n v="50"/>
    <n v="59"/>
    <x v="52"/>
    <x v="0"/>
    <n v="2"/>
    <x v="0"/>
    <x v="3"/>
    <s v="Blank"/>
    <s v="11-20"/>
    <x v="1"/>
    <x v="1"/>
    <x v="1"/>
    <n v="0"/>
    <x v="0"/>
    <x v="1"/>
  </r>
  <r>
    <n v="52"/>
    <n v="48"/>
    <n v="55"/>
    <n v="66"/>
    <x v="1"/>
    <n v="52"/>
    <n v="50"/>
    <n v="50"/>
    <n v="59"/>
    <x v="66"/>
    <x v="0"/>
    <n v="2"/>
    <x v="0"/>
    <x v="3"/>
    <s v="Blank"/>
    <s v="11-20"/>
    <x v="2"/>
    <x v="1"/>
    <x v="1"/>
    <n v="0"/>
    <x v="0"/>
    <x v="1"/>
  </r>
  <r>
    <n v="52"/>
    <n v="48"/>
    <n v="55"/>
    <n v="80"/>
    <x v="0"/>
    <n v="52"/>
    <n v="69"/>
    <n v="50"/>
    <n v="59"/>
    <x v="39"/>
    <x v="1"/>
    <n v="2"/>
    <x v="0"/>
    <x v="3"/>
    <s v="Blank"/>
    <s v="11-20"/>
    <x v="3"/>
    <x v="0"/>
    <x v="1"/>
    <n v="2"/>
    <x v="0"/>
    <x v="1"/>
  </r>
  <r>
    <n v="52"/>
    <n v="48"/>
    <n v="55"/>
    <n v="47"/>
    <x v="1"/>
    <n v="52"/>
    <n v="50"/>
    <n v="50"/>
    <n v="59"/>
    <x v="52"/>
    <x v="0"/>
    <n v="2"/>
    <x v="0"/>
    <x v="3"/>
    <s v="Blank"/>
    <s v="11-20"/>
    <x v="1"/>
    <x v="1"/>
    <x v="1"/>
    <n v="0"/>
    <x v="0"/>
    <x v="1"/>
  </r>
  <r>
    <n v="52"/>
    <n v="48"/>
    <n v="55"/>
    <n v="80"/>
    <x v="0"/>
    <n v="61"/>
    <n v="70"/>
    <n v="50"/>
    <n v="59"/>
    <x v="142"/>
    <x v="0"/>
    <n v="2"/>
    <x v="0"/>
    <x v="3"/>
    <s v="Blank"/>
    <s v="11-20"/>
    <x v="3"/>
    <x v="0"/>
    <x v="0"/>
    <n v="1"/>
    <x v="0"/>
    <x v="1"/>
  </r>
  <r>
    <n v="52"/>
    <n v="48"/>
    <n v="50"/>
    <n v="71"/>
    <x v="0"/>
    <n v="60"/>
    <n v="70"/>
    <n v="50"/>
    <n v="59"/>
    <x v="138"/>
    <x v="1"/>
    <n v="2"/>
    <x v="0"/>
    <x v="3"/>
    <s v="Blank"/>
    <s v="21-30"/>
    <x v="9"/>
    <x v="0"/>
    <x v="3"/>
    <n v="1"/>
    <x v="0"/>
    <x v="1"/>
  </r>
  <r>
    <n v="52"/>
    <n v="48"/>
    <n v="55"/>
    <n v="71"/>
    <x v="1"/>
    <n v="60"/>
    <n v="70"/>
    <n v="50"/>
    <n v="59"/>
    <x v="121"/>
    <x v="0"/>
    <n v="2"/>
    <x v="0"/>
    <x v="3"/>
    <s v="Blank"/>
    <s v="11-20"/>
    <x v="9"/>
    <x v="1"/>
    <x v="3"/>
    <n v="1"/>
    <x v="0"/>
    <x v="1"/>
  </r>
  <r>
    <n v="52"/>
    <n v="48"/>
    <n v="47"/>
    <n v="47"/>
    <x v="1"/>
    <n v="52"/>
    <n v="50"/>
    <n v="50"/>
    <n v="59"/>
    <x v="59"/>
    <x v="0"/>
    <n v="2"/>
    <x v="0"/>
    <x v="3"/>
    <s v="Blank"/>
    <s v="41-100"/>
    <x v="1"/>
    <x v="1"/>
    <x v="1"/>
    <n v="0"/>
    <x v="0"/>
    <x v="1"/>
  </r>
  <r>
    <n v="61"/>
    <n v="48"/>
    <n v="55"/>
    <n v="76"/>
    <x v="1"/>
    <n v="52"/>
    <n v="50"/>
    <n v="50"/>
    <n v="59"/>
    <x v="140"/>
    <x v="0"/>
    <n v="2"/>
    <x v="0"/>
    <x v="5"/>
    <s v="Blank"/>
    <s v="11-20"/>
    <x v="5"/>
    <x v="1"/>
    <x v="1"/>
    <n v="0"/>
    <x v="0"/>
    <x v="1"/>
  </r>
  <r>
    <n v="52"/>
    <n v="48"/>
    <n v="50"/>
    <n v="47"/>
    <x v="0"/>
    <n v="60"/>
    <n v="70"/>
    <n v="50"/>
    <n v="59"/>
    <x v="153"/>
    <x v="1"/>
    <n v="2"/>
    <x v="0"/>
    <x v="3"/>
    <s v="Blank"/>
    <s v="21-30"/>
    <x v="1"/>
    <x v="0"/>
    <x v="3"/>
    <n v="1"/>
    <x v="0"/>
    <x v="1"/>
  </r>
  <r>
    <n v="52"/>
    <n v="48"/>
    <n v="50"/>
    <n v="76"/>
    <x v="0"/>
    <n v="52"/>
    <n v="50"/>
    <n v="50"/>
    <n v="59"/>
    <x v="84"/>
    <x v="0"/>
    <n v="2"/>
    <x v="0"/>
    <x v="3"/>
    <s v="Blank"/>
    <s v="21-30"/>
    <x v="5"/>
    <x v="0"/>
    <x v="1"/>
    <n v="0"/>
    <x v="0"/>
    <x v="1"/>
  </r>
  <r>
    <n v="53"/>
    <n v="48"/>
    <n v="55"/>
    <n v="47"/>
    <x v="1"/>
    <n v="52"/>
    <n v="50"/>
    <n v="52"/>
    <n v="59"/>
    <x v="154"/>
    <x v="0"/>
    <n v="2"/>
    <x v="0"/>
    <x v="0"/>
    <s v="Blank"/>
    <s v="11-20"/>
    <x v="1"/>
    <x v="1"/>
    <x v="1"/>
    <n v="0"/>
    <x v="2"/>
    <x v="1"/>
  </r>
  <r>
    <n v="53"/>
    <n v="73"/>
    <n v="55"/>
    <n v="47"/>
    <x v="1"/>
    <n v="52"/>
    <n v="50"/>
    <n v="68"/>
    <n v="59"/>
    <x v="42"/>
    <x v="0"/>
    <n v="2"/>
    <x v="0"/>
    <x v="0"/>
    <s v="F, G, T"/>
    <s v="11-20"/>
    <x v="1"/>
    <x v="1"/>
    <x v="1"/>
    <n v="0"/>
    <x v="1"/>
    <x v="1"/>
  </r>
  <r>
    <n v="61"/>
    <n v="48"/>
    <n v="52"/>
    <n v="80"/>
    <x v="1"/>
    <n v="61"/>
    <n v="70"/>
    <n v="68"/>
    <n v="59"/>
    <x v="155"/>
    <x v="0"/>
    <n v="2"/>
    <x v="0"/>
    <x v="5"/>
    <s v="Blank"/>
    <s v="31-40"/>
    <x v="8"/>
    <x v="1"/>
    <x v="0"/>
    <n v="1"/>
    <x v="1"/>
    <x v="1"/>
  </r>
  <r>
    <n v="52"/>
    <n v="48"/>
    <n v="52"/>
    <n v="80"/>
    <x v="0"/>
    <n v="61"/>
    <n v="70"/>
    <n v="68"/>
    <n v="59"/>
    <x v="156"/>
    <x v="1"/>
    <n v="2"/>
    <x v="0"/>
    <x v="3"/>
    <s v="Blank"/>
    <s v="31-40"/>
    <x v="8"/>
    <x v="0"/>
    <x v="0"/>
    <n v="1"/>
    <x v="1"/>
    <x v="1"/>
  </r>
  <r>
    <n v="53"/>
    <n v="48"/>
    <n v="55"/>
    <n v="66"/>
    <x v="1"/>
    <n v="52"/>
    <n v="50"/>
    <n v="68"/>
    <n v="59"/>
    <x v="140"/>
    <x v="0"/>
    <n v="2"/>
    <x v="0"/>
    <x v="0"/>
    <s v="Blank"/>
    <s v="11-20"/>
    <x v="2"/>
    <x v="1"/>
    <x v="1"/>
    <n v="0"/>
    <x v="1"/>
    <x v="1"/>
  </r>
  <r>
    <n v="61"/>
    <n v="48"/>
    <n v="55"/>
    <n v="63"/>
    <x v="1"/>
    <n v="52"/>
    <n v="50"/>
    <n v="50"/>
    <n v="59"/>
    <x v="26"/>
    <x v="0"/>
    <n v="2"/>
    <x v="0"/>
    <x v="5"/>
    <s v="Blank"/>
    <s v="11-20"/>
    <x v="4"/>
    <x v="1"/>
    <x v="1"/>
    <n v="0"/>
    <x v="0"/>
    <x v="1"/>
  </r>
  <r>
    <n v="61"/>
    <n v="48"/>
    <n v="55"/>
    <n v="47"/>
    <x v="1"/>
    <n v="52"/>
    <n v="50"/>
    <n v="50"/>
    <n v="59"/>
    <x v="79"/>
    <x v="0"/>
    <n v="2"/>
    <x v="0"/>
    <x v="5"/>
    <s v="Blank"/>
    <s v="11-20"/>
    <x v="1"/>
    <x v="1"/>
    <x v="1"/>
    <n v="0"/>
    <x v="0"/>
    <x v="1"/>
  </r>
  <r>
    <n v="52"/>
    <n v="48"/>
    <n v="55"/>
    <n v="12"/>
    <x v="1"/>
    <n v="52"/>
    <n v="50"/>
    <n v="50"/>
    <n v="59"/>
    <x v="157"/>
    <x v="0"/>
    <n v="2"/>
    <x v="0"/>
    <x v="3"/>
    <s v="Blank"/>
    <s v="11-20"/>
    <x v="0"/>
    <x v="1"/>
    <x v="1"/>
    <n v="0"/>
    <x v="0"/>
    <x v="1"/>
  </r>
  <r>
    <n v="51"/>
    <n v="48"/>
    <n v="50"/>
    <n v="66"/>
    <x v="1"/>
    <n v="52"/>
    <n v="50"/>
    <n v="50"/>
    <n v="59"/>
    <x v="148"/>
    <x v="0"/>
    <n v="2"/>
    <x v="0"/>
    <x v="2"/>
    <s v="Blank"/>
    <s v="21-30"/>
    <x v="2"/>
    <x v="1"/>
    <x v="1"/>
    <n v="0"/>
    <x v="0"/>
    <x v="1"/>
  </r>
  <r>
    <n v="51"/>
    <n v="48"/>
    <n v="55"/>
    <n v="63"/>
    <x v="0"/>
    <n v="52"/>
    <n v="70"/>
    <n v="50"/>
    <n v="59"/>
    <x v="70"/>
    <x v="1"/>
    <n v="2"/>
    <x v="0"/>
    <x v="2"/>
    <s v="Blank"/>
    <s v="11-20"/>
    <x v="4"/>
    <x v="0"/>
    <x v="1"/>
    <n v="1"/>
    <x v="0"/>
    <x v="1"/>
  </r>
  <r>
    <n v="40"/>
    <n v="48"/>
    <n v="55"/>
    <n v="47"/>
    <x v="1"/>
    <n v="52"/>
    <n v="50"/>
    <n v="50"/>
    <n v="59"/>
    <x v="83"/>
    <x v="0"/>
    <n v="2"/>
    <x v="0"/>
    <x v="1"/>
    <s v="Blank"/>
    <s v="11-20"/>
    <x v="1"/>
    <x v="1"/>
    <x v="1"/>
    <n v="0"/>
    <x v="0"/>
    <x v="1"/>
  </r>
  <r>
    <n v="53"/>
    <n v="48"/>
    <n v="52"/>
    <n v="66"/>
    <x v="0"/>
    <n v="61"/>
    <n v="50"/>
    <n v="68"/>
    <n v="59"/>
    <x v="158"/>
    <x v="1"/>
    <n v="2"/>
    <x v="0"/>
    <x v="0"/>
    <s v="Blank"/>
    <s v="31-40"/>
    <x v="2"/>
    <x v="0"/>
    <x v="0"/>
    <n v="0"/>
    <x v="1"/>
    <x v="1"/>
  </r>
  <r>
    <n v="52"/>
    <n v="48"/>
    <n v="55"/>
    <n v="47"/>
    <x v="1"/>
    <n v="52"/>
    <n v="50"/>
    <n v="50"/>
    <n v="59"/>
    <x v="52"/>
    <x v="0"/>
    <n v="2"/>
    <x v="0"/>
    <x v="3"/>
    <s v="Blank"/>
    <s v="11-20"/>
    <x v="1"/>
    <x v="1"/>
    <x v="1"/>
    <n v="0"/>
    <x v="0"/>
    <x v="1"/>
  </r>
  <r>
    <n v="61"/>
    <n v="48"/>
    <n v="55"/>
    <n v="66"/>
    <x v="1"/>
    <n v="52"/>
    <n v="50"/>
    <n v="50"/>
    <n v="59"/>
    <x v="152"/>
    <x v="0"/>
    <n v="2"/>
    <x v="0"/>
    <x v="5"/>
    <s v="Blank"/>
    <s v="11-20"/>
    <x v="2"/>
    <x v="1"/>
    <x v="1"/>
    <n v="0"/>
    <x v="0"/>
    <x v="1"/>
  </r>
  <r>
    <n v="53"/>
    <n v="48"/>
    <n v="50"/>
    <n v="80"/>
    <x v="0"/>
    <n v="61"/>
    <n v="70"/>
    <n v="50"/>
    <n v="59"/>
    <x v="78"/>
    <x v="1"/>
    <n v="2"/>
    <x v="0"/>
    <x v="0"/>
    <s v="Blank"/>
    <s v="21-30"/>
    <x v="3"/>
    <x v="0"/>
    <x v="0"/>
    <n v="1"/>
    <x v="0"/>
    <x v="1"/>
  </r>
  <r>
    <n v="52"/>
    <n v="48"/>
    <n v="55"/>
    <n v="80"/>
    <x v="1"/>
    <n v="52"/>
    <n v="50"/>
    <n v="68"/>
    <n v="59"/>
    <x v="38"/>
    <x v="0"/>
    <n v="2"/>
    <x v="0"/>
    <x v="3"/>
    <s v="Blank"/>
    <s v="11-20"/>
    <x v="8"/>
    <x v="1"/>
    <x v="1"/>
    <n v="0"/>
    <x v="1"/>
    <x v="1"/>
  </r>
  <r>
    <n v="53"/>
    <n v="48"/>
    <n v="55"/>
    <n v="71"/>
    <x v="1"/>
    <n v="61"/>
    <n v="70"/>
    <n v="50"/>
    <n v="59"/>
    <x v="34"/>
    <x v="1"/>
    <n v="2"/>
    <x v="0"/>
    <x v="0"/>
    <s v="Blank"/>
    <s v="11-20"/>
    <x v="9"/>
    <x v="1"/>
    <x v="0"/>
    <n v="1"/>
    <x v="0"/>
    <x v="1"/>
  </r>
  <r>
    <n v="52"/>
    <n v="48"/>
    <n v="55"/>
    <n v="64"/>
    <x v="1"/>
    <n v="52"/>
    <n v="50"/>
    <n v="50"/>
    <n v="59"/>
    <x v="41"/>
    <x v="0"/>
    <n v="2"/>
    <x v="0"/>
    <x v="3"/>
    <s v="Blank"/>
    <s v="11-20"/>
    <x v="7"/>
    <x v="1"/>
    <x v="1"/>
    <n v="0"/>
    <x v="0"/>
    <x v="1"/>
  </r>
  <r>
    <n v="52"/>
    <n v="48"/>
    <n v="55"/>
    <n v="47"/>
    <x v="1"/>
    <n v="52"/>
    <n v="50"/>
    <n v="50"/>
    <n v="59"/>
    <x v="52"/>
    <x v="0"/>
    <n v="2"/>
    <x v="0"/>
    <x v="3"/>
    <s v="Blank"/>
    <s v="11-20"/>
    <x v="1"/>
    <x v="1"/>
    <x v="1"/>
    <n v="0"/>
    <x v="0"/>
    <x v="1"/>
  </r>
  <r>
    <n v="52"/>
    <n v="48"/>
    <n v="55"/>
    <n v="71"/>
    <x v="0"/>
    <n v="52"/>
    <n v="50"/>
    <n v="50"/>
    <n v="59"/>
    <x v="84"/>
    <x v="1"/>
    <n v="2"/>
    <x v="0"/>
    <x v="3"/>
    <s v="Blank"/>
    <s v="11-20"/>
    <x v="9"/>
    <x v="0"/>
    <x v="1"/>
    <n v="0"/>
    <x v="0"/>
    <x v="1"/>
  </r>
  <r>
    <n v="61"/>
    <n v="48"/>
    <n v="55"/>
    <n v="63"/>
    <x v="1"/>
    <n v="52"/>
    <n v="50"/>
    <n v="50"/>
    <n v="59"/>
    <x v="26"/>
    <x v="0"/>
    <n v="2"/>
    <x v="0"/>
    <x v="5"/>
    <s v="Blank"/>
    <s v="11-20"/>
    <x v="4"/>
    <x v="1"/>
    <x v="1"/>
    <n v="0"/>
    <x v="0"/>
    <x v="1"/>
  </r>
  <r>
    <n v="61"/>
    <n v="48"/>
    <n v="55"/>
    <n v="47"/>
    <x v="1"/>
    <n v="52"/>
    <n v="50"/>
    <n v="50"/>
    <n v="59"/>
    <x v="79"/>
    <x v="1"/>
    <n v="2"/>
    <x v="0"/>
    <x v="5"/>
    <s v="Blank"/>
    <s v="11-20"/>
    <x v="1"/>
    <x v="1"/>
    <x v="1"/>
    <n v="0"/>
    <x v="0"/>
    <x v="1"/>
  </r>
  <r>
    <n v="52"/>
    <n v="48"/>
    <n v="55"/>
    <n v="47"/>
    <x v="0"/>
    <n v="52"/>
    <n v="50"/>
    <n v="50"/>
    <n v="59"/>
    <x v="115"/>
    <x v="0"/>
    <n v="2"/>
    <x v="0"/>
    <x v="3"/>
    <s v="Blank"/>
    <s v="11-20"/>
    <x v="1"/>
    <x v="0"/>
    <x v="1"/>
    <n v="0"/>
    <x v="0"/>
    <x v="1"/>
  </r>
  <r>
    <n v="53"/>
    <n v="48"/>
    <n v="50"/>
    <n v="63"/>
    <x v="1"/>
    <n v="61"/>
    <n v="70"/>
    <n v="50"/>
    <n v="40"/>
    <x v="159"/>
    <x v="0"/>
    <n v="2"/>
    <x v="0"/>
    <x v="0"/>
    <s v="Blank"/>
    <s v="21-30"/>
    <x v="4"/>
    <x v="1"/>
    <x v="0"/>
    <n v="1"/>
    <x v="0"/>
    <x v="2"/>
  </r>
  <r>
    <n v="52"/>
    <n v="48"/>
    <n v="62"/>
    <n v="66"/>
    <x v="1"/>
    <n v="52"/>
    <n v="50"/>
    <n v="50"/>
    <n v="40"/>
    <x v="102"/>
    <x v="0"/>
    <n v="2"/>
    <x v="0"/>
    <x v="3"/>
    <s v="Blank"/>
    <s v="0-10"/>
    <x v="2"/>
    <x v="1"/>
    <x v="1"/>
    <n v="0"/>
    <x v="0"/>
    <x v="2"/>
  </r>
  <r>
    <n v="52"/>
    <n v="48"/>
    <n v="62"/>
    <n v="63"/>
    <x v="1"/>
    <n v="52"/>
    <n v="50"/>
    <n v="50"/>
    <n v="40"/>
    <x v="160"/>
    <x v="0"/>
    <n v="2"/>
    <x v="0"/>
    <x v="3"/>
    <s v="Blank"/>
    <s v="0-10"/>
    <x v="4"/>
    <x v="1"/>
    <x v="1"/>
    <n v="0"/>
    <x v="0"/>
    <x v="2"/>
  </r>
  <r>
    <n v="53"/>
    <n v="48"/>
    <n v="52"/>
    <n v="34"/>
    <x v="1"/>
    <n v="20"/>
    <n v="69"/>
    <n v="50"/>
    <n v="40"/>
    <x v="161"/>
    <x v="0"/>
    <n v="2"/>
    <x v="0"/>
    <x v="0"/>
    <s v="Blank"/>
    <s v="31-40"/>
    <x v="10"/>
    <x v="1"/>
    <x v="4"/>
    <n v="2"/>
    <x v="0"/>
    <x v="2"/>
  </r>
  <r>
    <n v="53"/>
    <n v="48"/>
    <n v="52"/>
    <n v="34"/>
    <x v="0"/>
    <n v="20"/>
    <n v="69"/>
    <n v="50"/>
    <n v="40"/>
    <x v="14"/>
    <x v="0"/>
    <n v="2"/>
    <x v="0"/>
    <x v="0"/>
    <s v="Blank"/>
    <s v="31-40"/>
    <x v="10"/>
    <x v="0"/>
    <x v="4"/>
    <n v="2"/>
    <x v="0"/>
    <x v="2"/>
  </r>
  <r>
    <n v="53"/>
    <n v="48"/>
    <n v="52"/>
    <n v="34"/>
    <x v="0"/>
    <n v="20"/>
    <n v="69"/>
    <n v="50"/>
    <n v="40"/>
    <x v="14"/>
    <x v="0"/>
    <n v="2"/>
    <x v="0"/>
    <x v="0"/>
    <s v="Blank"/>
    <s v="31-40"/>
    <x v="10"/>
    <x v="0"/>
    <x v="4"/>
    <n v="2"/>
    <x v="0"/>
    <x v="2"/>
  </r>
  <r>
    <n v="52"/>
    <n v="48"/>
    <n v="62"/>
    <n v="40"/>
    <x v="1"/>
    <n v="52"/>
    <n v="50"/>
    <n v="50"/>
    <n v="40"/>
    <x v="93"/>
    <x v="0"/>
    <n v="2"/>
    <x v="0"/>
    <x v="3"/>
    <s v="Blank"/>
    <s v="0-10"/>
    <x v="11"/>
    <x v="1"/>
    <x v="1"/>
    <n v="0"/>
    <x v="0"/>
    <x v="2"/>
  </r>
  <r>
    <n v="53"/>
    <n v="48"/>
    <n v="52"/>
    <n v="49"/>
    <x v="1"/>
    <n v="20"/>
    <n v="69"/>
    <n v="50"/>
    <n v="40"/>
    <x v="162"/>
    <x v="1"/>
    <n v="2"/>
    <x v="0"/>
    <x v="0"/>
    <s v="Blank"/>
    <s v="31-40"/>
    <x v="6"/>
    <x v="1"/>
    <x v="4"/>
    <n v="2"/>
    <x v="0"/>
    <x v="2"/>
  </r>
  <r>
    <n v="61"/>
    <n v="48"/>
    <n v="52"/>
    <n v="49"/>
    <x v="1"/>
    <n v="61"/>
    <n v="36"/>
    <n v="50"/>
    <n v="40"/>
    <x v="112"/>
    <x v="0"/>
    <n v="2"/>
    <x v="0"/>
    <x v="5"/>
    <s v="Blank"/>
    <s v="31-40"/>
    <x v="6"/>
    <x v="1"/>
    <x v="0"/>
    <s v="3, 4, 5, 6, 9"/>
    <x v="0"/>
    <x v="2"/>
  </r>
  <r>
    <n v="61"/>
    <n v="48"/>
    <n v="52"/>
    <n v="49"/>
    <x v="0"/>
    <n v="61"/>
    <n v="36"/>
    <n v="50"/>
    <n v="40"/>
    <x v="88"/>
    <x v="1"/>
    <n v="2"/>
    <x v="0"/>
    <x v="5"/>
    <s v="Blank"/>
    <s v="31-40"/>
    <x v="6"/>
    <x v="0"/>
    <x v="0"/>
    <s v="3, 4, 5, 6, 9"/>
    <x v="0"/>
    <x v="2"/>
  </r>
  <r>
    <n v="53"/>
    <n v="48"/>
    <n v="55"/>
    <n v="66"/>
    <x v="0"/>
    <n v="60"/>
    <n v="70"/>
    <n v="68"/>
    <n v="40"/>
    <x v="138"/>
    <x v="1"/>
    <n v="2"/>
    <x v="0"/>
    <x v="0"/>
    <s v="Blank"/>
    <s v="11-20"/>
    <x v="2"/>
    <x v="0"/>
    <x v="3"/>
    <n v="1"/>
    <x v="1"/>
    <x v="2"/>
  </r>
  <r>
    <n v="53"/>
    <n v="48"/>
    <n v="55"/>
    <n v="66"/>
    <x v="0"/>
    <n v="60"/>
    <n v="70"/>
    <n v="68"/>
    <n v="40"/>
    <x v="138"/>
    <x v="1"/>
    <n v="2"/>
    <x v="0"/>
    <x v="0"/>
    <s v="Blank"/>
    <s v="11-20"/>
    <x v="2"/>
    <x v="0"/>
    <x v="3"/>
    <n v="1"/>
    <x v="1"/>
    <x v="2"/>
  </r>
  <r>
    <n v="52"/>
    <n v="48"/>
    <n v="62"/>
    <n v="66"/>
    <x v="0"/>
    <n v="52"/>
    <n v="50"/>
    <n v="50"/>
    <n v="40"/>
    <x v="43"/>
    <x v="1"/>
    <n v="2"/>
    <x v="0"/>
    <x v="3"/>
    <s v="Blank"/>
    <s v="0-10"/>
    <x v="2"/>
    <x v="0"/>
    <x v="1"/>
    <n v="0"/>
    <x v="0"/>
    <x v="2"/>
  </r>
  <r>
    <n v="61"/>
    <n v="48"/>
    <n v="62"/>
    <n v="47"/>
    <x v="1"/>
    <n v="52"/>
    <n v="50"/>
    <n v="68"/>
    <n v="40"/>
    <x v="122"/>
    <x v="0"/>
    <n v="2"/>
    <x v="0"/>
    <x v="5"/>
    <s v="Blank"/>
    <s v="0-10"/>
    <x v="1"/>
    <x v="1"/>
    <x v="1"/>
    <n v="0"/>
    <x v="1"/>
    <x v="2"/>
  </r>
  <r>
    <n v="52"/>
    <n v="48"/>
    <n v="62"/>
    <n v="47"/>
    <x v="1"/>
    <n v="52"/>
    <n v="50"/>
    <n v="50"/>
    <n v="40"/>
    <x v="83"/>
    <x v="0"/>
    <n v="2"/>
    <x v="0"/>
    <x v="3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2"/>
    <x v="0"/>
    <x v="3"/>
    <s v="Blank"/>
    <s v="0-10"/>
    <x v="1"/>
    <x v="1"/>
    <x v="1"/>
    <n v="0"/>
    <x v="0"/>
    <x v="2"/>
  </r>
  <r>
    <n v="53"/>
    <n v="48"/>
    <n v="62"/>
    <n v="47"/>
    <x v="1"/>
    <n v="52"/>
    <n v="50"/>
    <n v="68"/>
    <n v="40"/>
    <x v="102"/>
    <x v="0"/>
    <n v="2"/>
    <x v="0"/>
    <x v="0"/>
    <s v="Blank"/>
    <s v="0-10"/>
    <x v="1"/>
    <x v="1"/>
    <x v="1"/>
    <n v="0"/>
    <x v="1"/>
    <x v="2"/>
  </r>
  <r>
    <n v="52"/>
    <n v="48"/>
    <n v="62"/>
    <n v="49"/>
    <x v="0"/>
    <n v="52"/>
    <n v="50"/>
    <n v="52"/>
    <n v="40"/>
    <x v="163"/>
    <x v="0"/>
    <n v="2"/>
    <x v="0"/>
    <x v="3"/>
    <s v="Blank"/>
    <s v="0-10"/>
    <x v="6"/>
    <x v="0"/>
    <x v="1"/>
    <n v="0"/>
    <x v="2"/>
    <x v="2"/>
  </r>
  <r>
    <n v="52"/>
    <n v="48"/>
    <n v="62"/>
    <n v="66"/>
    <x v="0"/>
    <n v="52"/>
    <n v="50"/>
    <n v="52"/>
    <n v="40"/>
    <x v="61"/>
    <x v="0"/>
    <n v="2"/>
    <x v="0"/>
    <x v="3"/>
    <s v="Blank"/>
    <s v="0-10"/>
    <x v="2"/>
    <x v="0"/>
    <x v="1"/>
    <n v="0"/>
    <x v="2"/>
    <x v="2"/>
  </r>
  <r>
    <n v="61"/>
    <n v="48"/>
    <n v="62"/>
    <n v="47"/>
    <x v="1"/>
    <n v="52"/>
    <n v="50"/>
    <n v="50"/>
    <n v="40"/>
    <x v="90"/>
    <x v="0"/>
    <n v="2"/>
    <x v="0"/>
    <x v="5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2"/>
    <x v="0"/>
    <x v="3"/>
    <s v="Blank"/>
    <s v="0-10"/>
    <x v="1"/>
    <x v="1"/>
    <x v="1"/>
    <n v="0"/>
    <x v="0"/>
    <x v="2"/>
  </r>
  <r>
    <n v="61"/>
    <n v="48"/>
    <n v="62"/>
    <n v="40"/>
    <x v="1"/>
    <n v="52"/>
    <n v="50"/>
    <n v="50"/>
    <n v="40"/>
    <x v="71"/>
    <x v="0"/>
    <n v="2"/>
    <x v="0"/>
    <x v="5"/>
    <s v="Blank"/>
    <s v="0-10"/>
    <x v="11"/>
    <x v="1"/>
    <x v="1"/>
    <n v="0"/>
    <x v="0"/>
    <x v="2"/>
  </r>
  <r>
    <n v="61"/>
    <n v="48"/>
    <n v="62"/>
    <n v="66"/>
    <x v="1"/>
    <n v="52"/>
    <n v="50"/>
    <n v="52"/>
    <n v="40"/>
    <x v="87"/>
    <x v="0"/>
    <n v="2"/>
    <x v="0"/>
    <x v="5"/>
    <s v="Blank"/>
    <s v="0-10"/>
    <x v="2"/>
    <x v="1"/>
    <x v="1"/>
    <n v="0"/>
    <x v="2"/>
    <x v="2"/>
  </r>
  <r>
    <n v="52"/>
    <n v="48"/>
    <n v="62"/>
    <n v="47"/>
    <x v="0"/>
    <n v="52"/>
    <n v="50"/>
    <n v="52"/>
    <n v="40"/>
    <x v="104"/>
    <x v="1"/>
    <n v="2"/>
    <x v="0"/>
    <x v="3"/>
    <s v="Blank"/>
    <s v="0-10"/>
    <x v="1"/>
    <x v="0"/>
    <x v="1"/>
    <n v="0"/>
    <x v="2"/>
    <x v="2"/>
  </r>
  <r>
    <n v="52"/>
    <n v="48"/>
    <n v="62"/>
    <n v="47"/>
    <x v="0"/>
    <n v="52"/>
    <n v="50"/>
    <n v="52"/>
    <n v="40"/>
    <x v="104"/>
    <x v="0"/>
    <n v="2"/>
    <x v="0"/>
    <x v="3"/>
    <s v="Blank"/>
    <s v="0-10"/>
    <x v="1"/>
    <x v="0"/>
    <x v="1"/>
    <n v="0"/>
    <x v="2"/>
    <x v="2"/>
  </r>
  <r>
    <n v="61"/>
    <n v="48"/>
    <n v="62"/>
    <n v="47"/>
    <x v="1"/>
    <n v="52"/>
    <n v="50"/>
    <n v="50"/>
    <n v="40"/>
    <x v="90"/>
    <x v="0"/>
    <n v="2"/>
    <x v="0"/>
    <x v="5"/>
    <s v="Blank"/>
    <s v="0-10"/>
    <x v="1"/>
    <x v="1"/>
    <x v="1"/>
    <n v="0"/>
    <x v="0"/>
    <x v="2"/>
  </r>
  <r>
    <n v="52"/>
    <n v="48"/>
    <n v="55"/>
    <n v="47"/>
    <x v="1"/>
    <n v="52"/>
    <n v="50"/>
    <n v="50"/>
    <n v="40"/>
    <x v="93"/>
    <x v="0"/>
    <n v="2"/>
    <x v="0"/>
    <x v="3"/>
    <s v="Blank"/>
    <s v="11-20"/>
    <x v="1"/>
    <x v="1"/>
    <x v="1"/>
    <n v="0"/>
    <x v="0"/>
    <x v="2"/>
  </r>
  <r>
    <n v="53"/>
    <n v="48"/>
    <n v="55"/>
    <n v="63"/>
    <x v="1"/>
    <n v="52"/>
    <n v="69"/>
    <n v="50"/>
    <n v="40"/>
    <x v="41"/>
    <x v="0"/>
    <n v="2"/>
    <x v="0"/>
    <x v="0"/>
    <s v="Blank"/>
    <s v="11-20"/>
    <x v="4"/>
    <x v="1"/>
    <x v="1"/>
    <n v="2"/>
    <x v="0"/>
    <x v="2"/>
  </r>
  <r>
    <n v="52"/>
    <n v="48"/>
    <n v="62"/>
    <n v="40"/>
    <x v="1"/>
    <n v="52"/>
    <n v="50"/>
    <n v="50"/>
    <n v="40"/>
    <x v="93"/>
    <x v="0"/>
    <n v="2"/>
    <x v="0"/>
    <x v="3"/>
    <s v="Blank"/>
    <s v="0-10"/>
    <x v="11"/>
    <x v="1"/>
    <x v="1"/>
    <n v="0"/>
    <x v="0"/>
    <x v="2"/>
  </r>
  <r>
    <n v="52"/>
    <n v="48"/>
    <n v="62"/>
    <n v="40"/>
    <x v="1"/>
    <n v="52"/>
    <n v="50"/>
    <n v="50"/>
    <n v="40"/>
    <x v="93"/>
    <x v="0"/>
    <n v="2"/>
    <x v="0"/>
    <x v="3"/>
    <s v="Blank"/>
    <s v="0-10"/>
    <x v="11"/>
    <x v="1"/>
    <x v="1"/>
    <n v="0"/>
    <x v="0"/>
    <x v="2"/>
  </r>
  <r>
    <n v="53"/>
    <n v="48"/>
    <n v="62"/>
    <n v="80"/>
    <x v="1"/>
    <n v="60"/>
    <n v="50"/>
    <n v="50"/>
    <n v="40"/>
    <x v="164"/>
    <x v="0"/>
    <n v="2"/>
    <x v="0"/>
    <x v="0"/>
    <s v="Blank"/>
    <s v="0-10"/>
    <x v="3"/>
    <x v="1"/>
    <x v="3"/>
    <n v="0"/>
    <x v="0"/>
    <x v="2"/>
  </r>
  <r>
    <n v="53"/>
    <n v="48"/>
    <n v="55"/>
    <n v="71"/>
    <x v="1"/>
    <n v="61"/>
    <n v="50"/>
    <n v="50"/>
    <n v="40"/>
    <x v="122"/>
    <x v="0"/>
    <n v="2"/>
    <x v="0"/>
    <x v="0"/>
    <s v="Blank"/>
    <s v="11-20"/>
    <x v="9"/>
    <x v="1"/>
    <x v="0"/>
    <n v="0"/>
    <x v="0"/>
    <x v="2"/>
  </r>
  <r>
    <n v="61"/>
    <n v="48"/>
    <n v="55"/>
    <n v="63"/>
    <x v="0"/>
    <n v="61"/>
    <n v="50"/>
    <n v="50"/>
    <n v="40"/>
    <x v="165"/>
    <x v="1"/>
    <n v="2"/>
    <x v="0"/>
    <x v="5"/>
    <s v="Blank"/>
    <s v="11-20"/>
    <x v="4"/>
    <x v="0"/>
    <x v="0"/>
    <n v="0"/>
    <x v="0"/>
    <x v="2"/>
  </r>
  <r>
    <n v="52"/>
    <n v="48"/>
    <n v="50"/>
    <n v="63"/>
    <x v="1"/>
    <n v="61"/>
    <n v="69"/>
    <n v="50"/>
    <n v="40"/>
    <x v="56"/>
    <x v="0"/>
    <n v="2"/>
    <x v="0"/>
    <x v="3"/>
    <s v="Blank"/>
    <s v="21-30"/>
    <x v="4"/>
    <x v="1"/>
    <x v="0"/>
    <n v="2"/>
    <x v="0"/>
    <x v="2"/>
  </r>
  <r>
    <n v="52"/>
    <n v="48"/>
    <n v="62"/>
    <n v="47"/>
    <x v="1"/>
    <n v="52"/>
    <n v="50"/>
    <n v="50"/>
    <n v="40"/>
    <x v="83"/>
    <x v="0"/>
    <n v="2"/>
    <x v="0"/>
    <x v="3"/>
    <s v="Blank"/>
    <s v="0-10"/>
    <x v="1"/>
    <x v="1"/>
    <x v="1"/>
    <n v="0"/>
    <x v="0"/>
    <x v="2"/>
  </r>
  <r>
    <n v="61"/>
    <n v="48"/>
    <n v="62"/>
    <n v="47"/>
    <x v="1"/>
    <n v="52"/>
    <n v="50"/>
    <n v="50"/>
    <n v="40"/>
    <x v="90"/>
    <x v="0"/>
    <n v="2"/>
    <x v="0"/>
    <x v="5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2"/>
    <x v="0"/>
    <x v="0"/>
    <s v="Blank"/>
    <s v="0-10"/>
    <x v="1"/>
    <x v="1"/>
    <x v="1"/>
    <n v="0"/>
    <x v="0"/>
    <x v="2"/>
  </r>
  <r>
    <n v="53"/>
    <n v="48"/>
    <n v="62"/>
    <n v="47"/>
    <x v="1"/>
    <n v="52"/>
    <n v="50"/>
    <n v="68"/>
    <n v="40"/>
    <x v="102"/>
    <x v="0"/>
    <n v="2"/>
    <x v="0"/>
    <x v="0"/>
    <s v="Blank"/>
    <s v="0-10"/>
    <x v="1"/>
    <x v="1"/>
    <x v="1"/>
    <n v="0"/>
    <x v="1"/>
    <x v="2"/>
  </r>
  <r>
    <n v="61"/>
    <n v="48"/>
    <n v="62"/>
    <n v="66"/>
    <x v="1"/>
    <n v="52"/>
    <n v="50"/>
    <n v="52"/>
    <n v="40"/>
    <x v="87"/>
    <x v="0"/>
    <n v="2"/>
    <x v="0"/>
    <x v="5"/>
    <s v="Blank"/>
    <s v="0-10"/>
    <x v="2"/>
    <x v="1"/>
    <x v="1"/>
    <n v="0"/>
    <x v="2"/>
    <x v="2"/>
  </r>
  <r>
    <n v="61"/>
    <n v="48"/>
    <n v="62"/>
    <n v="66"/>
    <x v="1"/>
    <n v="52"/>
    <n v="50"/>
    <n v="68"/>
    <n v="40"/>
    <x v="54"/>
    <x v="0"/>
    <n v="2"/>
    <x v="0"/>
    <x v="5"/>
    <s v="Blank"/>
    <s v="0-10"/>
    <x v="2"/>
    <x v="1"/>
    <x v="1"/>
    <n v="0"/>
    <x v="1"/>
    <x v="2"/>
  </r>
  <r>
    <n v="52"/>
    <n v="48"/>
    <n v="62"/>
    <n v="66"/>
    <x v="1"/>
    <n v="52"/>
    <n v="50"/>
    <n v="50"/>
    <n v="40"/>
    <x v="102"/>
    <x v="1"/>
    <n v="2"/>
    <x v="0"/>
    <x v="3"/>
    <s v="Blank"/>
    <s v="0-10"/>
    <x v="2"/>
    <x v="1"/>
    <x v="1"/>
    <n v="0"/>
    <x v="0"/>
    <x v="2"/>
  </r>
  <r>
    <n v="61"/>
    <n v="48"/>
    <n v="62"/>
    <n v="12"/>
    <x v="1"/>
    <n v="52"/>
    <n v="69"/>
    <n v="68"/>
    <n v="40"/>
    <x v="63"/>
    <x v="0"/>
    <n v="2"/>
    <x v="0"/>
    <x v="5"/>
    <s v="Blank"/>
    <s v="0-10"/>
    <x v="0"/>
    <x v="1"/>
    <x v="1"/>
    <n v="2"/>
    <x v="1"/>
    <x v="2"/>
  </r>
  <r>
    <n v="53"/>
    <n v="48"/>
    <n v="62"/>
    <n v="47"/>
    <x v="1"/>
    <n v="61"/>
    <n v="70"/>
    <n v="68"/>
    <n v="40"/>
    <x v="15"/>
    <x v="0"/>
    <n v="2"/>
    <x v="0"/>
    <x v="0"/>
    <s v="Blank"/>
    <s v="0-10"/>
    <x v="1"/>
    <x v="1"/>
    <x v="0"/>
    <n v="1"/>
    <x v="1"/>
    <x v="2"/>
  </r>
  <r>
    <n v="51"/>
    <n v="48"/>
    <n v="62"/>
    <n v="66"/>
    <x v="1"/>
    <n v="52"/>
    <n v="50"/>
    <n v="52"/>
    <n v="40"/>
    <x v="94"/>
    <x v="0"/>
    <n v="2"/>
    <x v="0"/>
    <x v="2"/>
    <s v="Blank"/>
    <s v="0-10"/>
    <x v="2"/>
    <x v="1"/>
    <x v="1"/>
    <n v="0"/>
    <x v="2"/>
    <x v="2"/>
  </r>
  <r>
    <n v="53"/>
    <n v="48"/>
    <n v="62"/>
    <n v="47"/>
    <x v="1"/>
    <n v="52"/>
    <n v="50"/>
    <n v="52"/>
    <n v="40"/>
    <x v="106"/>
    <x v="0"/>
    <n v="2"/>
    <x v="0"/>
    <x v="0"/>
    <s v="Blank"/>
    <s v="0-10"/>
    <x v="1"/>
    <x v="1"/>
    <x v="1"/>
    <n v="0"/>
    <x v="2"/>
    <x v="2"/>
  </r>
  <r>
    <n v="53"/>
    <n v="48"/>
    <n v="62"/>
    <n v="47"/>
    <x v="1"/>
    <n v="52"/>
    <n v="50"/>
    <n v="52"/>
    <n v="40"/>
    <x v="106"/>
    <x v="0"/>
    <n v="2"/>
    <x v="0"/>
    <x v="0"/>
    <s v="Blank"/>
    <s v="0-10"/>
    <x v="1"/>
    <x v="1"/>
    <x v="1"/>
    <n v="0"/>
    <x v="2"/>
    <x v="2"/>
  </r>
  <r>
    <n v="53"/>
    <n v="48"/>
    <n v="62"/>
    <n v="66"/>
    <x v="1"/>
    <n v="52"/>
    <n v="50"/>
    <n v="52"/>
    <n v="40"/>
    <x v="166"/>
    <x v="0"/>
    <n v="2"/>
    <x v="0"/>
    <x v="0"/>
    <s v="Blank"/>
    <s v="0-10"/>
    <x v="2"/>
    <x v="1"/>
    <x v="1"/>
    <n v="0"/>
    <x v="2"/>
    <x v="2"/>
  </r>
  <r>
    <n v="53"/>
    <n v="48"/>
    <n v="62"/>
    <n v="63"/>
    <x v="0"/>
    <n v="52"/>
    <n v="50"/>
    <n v="52"/>
    <n v="40"/>
    <x v="43"/>
    <x v="1"/>
    <n v="2"/>
    <x v="0"/>
    <x v="0"/>
    <s v="Blank"/>
    <s v="0-10"/>
    <x v="4"/>
    <x v="0"/>
    <x v="1"/>
    <n v="0"/>
    <x v="2"/>
    <x v="2"/>
  </r>
  <r>
    <n v="53"/>
    <n v="48"/>
    <n v="47"/>
    <n v="66"/>
    <x v="1"/>
    <n v="20"/>
    <n v="69"/>
    <n v="50"/>
    <n v="40"/>
    <x v="167"/>
    <x v="0"/>
    <n v="2"/>
    <x v="0"/>
    <x v="0"/>
    <s v="Blank"/>
    <s v="41-100"/>
    <x v="2"/>
    <x v="1"/>
    <x v="4"/>
    <n v="2"/>
    <x v="0"/>
    <x v="2"/>
  </r>
  <r>
    <n v="53"/>
    <n v="48"/>
    <n v="47"/>
    <n v="66"/>
    <x v="1"/>
    <n v="20"/>
    <n v="69"/>
    <n v="50"/>
    <n v="40"/>
    <x v="167"/>
    <x v="0"/>
    <n v="2"/>
    <x v="0"/>
    <x v="0"/>
    <s v="Blank"/>
    <s v="41-100"/>
    <x v="2"/>
    <x v="1"/>
    <x v="4"/>
    <n v="2"/>
    <x v="0"/>
    <x v="2"/>
  </r>
  <r>
    <n v="53"/>
    <n v="48"/>
    <n v="47"/>
    <n v="66"/>
    <x v="0"/>
    <n v="20"/>
    <n v="69"/>
    <n v="50"/>
    <n v="40"/>
    <x v="103"/>
    <x v="0"/>
    <n v="2"/>
    <x v="0"/>
    <x v="0"/>
    <s v="Blank"/>
    <s v="41-100"/>
    <x v="2"/>
    <x v="0"/>
    <x v="4"/>
    <n v="2"/>
    <x v="0"/>
    <x v="2"/>
  </r>
  <r>
    <n v="53"/>
    <n v="48"/>
    <n v="47"/>
    <n v="66"/>
    <x v="1"/>
    <n v="20"/>
    <n v="69"/>
    <n v="50"/>
    <n v="40"/>
    <x v="167"/>
    <x v="0"/>
    <n v="2"/>
    <x v="0"/>
    <x v="0"/>
    <s v="Blank"/>
    <s v="41-100"/>
    <x v="2"/>
    <x v="1"/>
    <x v="4"/>
    <n v="2"/>
    <x v="0"/>
    <x v="2"/>
  </r>
  <r>
    <n v="51"/>
    <n v="48"/>
    <n v="55"/>
    <n v="47"/>
    <x v="0"/>
    <n v="61"/>
    <n v="50"/>
    <n v="50"/>
    <n v="40"/>
    <x v="107"/>
    <x v="1"/>
    <n v="2"/>
    <x v="0"/>
    <x v="2"/>
    <s v="Blank"/>
    <s v="11-20"/>
    <x v="1"/>
    <x v="0"/>
    <x v="0"/>
    <n v="0"/>
    <x v="0"/>
    <x v="2"/>
  </r>
  <r>
    <n v="53"/>
    <n v="48"/>
    <n v="62"/>
    <n v="47"/>
    <x v="0"/>
    <n v="52"/>
    <n v="50"/>
    <n v="50"/>
    <n v="40"/>
    <x v="107"/>
    <x v="0"/>
    <n v="2"/>
    <x v="0"/>
    <x v="0"/>
    <s v="Blank"/>
    <s v="0-10"/>
    <x v="1"/>
    <x v="0"/>
    <x v="1"/>
    <n v="0"/>
    <x v="0"/>
    <x v="2"/>
  </r>
  <r>
    <n v="52"/>
    <n v="48"/>
    <n v="62"/>
    <n v="47"/>
    <x v="0"/>
    <n v="52"/>
    <n v="50"/>
    <n v="50"/>
    <n v="40"/>
    <x v="91"/>
    <x v="0"/>
    <n v="2"/>
    <x v="0"/>
    <x v="3"/>
    <s v="Blank"/>
    <s v="0-10"/>
    <x v="1"/>
    <x v="0"/>
    <x v="1"/>
    <n v="0"/>
    <x v="0"/>
    <x v="2"/>
  </r>
  <r>
    <n v="53"/>
    <n v="48"/>
    <n v="62"/>
    <n v="47"/>
    <x v="0"/>
    <n v="52"/>
    <n v="50"/>
    <n v="52"/>
    <n v="40"/>
    <x v="23"/>
    <x v="0"/>
    <n v="2"/>
    <x v="0"/>
    <x v="0"/>
    <s v="Blank"/>
    <s v="0-10"/>
    <x v="1"/>
    <x v="0"/>
    <x v="1"/>
    <n v="0"/>
    <x v="2"/>
    <x v="2"/>
  </r>
  <r>
    <n v="52"/>
    <n v="48"/>
    <n v="62"/>
    <n v="47"/>
    <x v="0"/>
    <n v="61"/>
    <n v="50"/>
    <n v="50"/>
    <n v="40"/>
    <x v="108"/>
    <x v="0"/>
    <n v="2"/>
    <x v="0"/>
    <x v="3"/>
    <s v="Blank"/>
    <s v="0-10"/>
    <x v="1"/>
    <x v="0"/>
    <x v="0"/>
    <n v="0"/>
    <x v="0"/>
    <x v="2"/>
  </r>
  <r>
    <n v="53"/>
    <n v="48"/>
    <n v="62"/>
    <n v="47"/>
    <x v="1"/>
    <n v="52"/>
    <n v="50"/>
    <n v="50"/>
    <n v="40"/>
    <x v="92"/>
    <x v="0"/>
    <n v="2"/>
    <x v="0"/>
    <x v="0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2"/>
    <x v="0"/>
    <x v="3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1"/>
    <n v="2"/>
    <x v="0"/>
    <x v="0"/>
    <s v="Blank"/>
    <s v="0-10"/>
    <x v="1"/>
    <x v="1"/>
    <x v="1"/>
    <n v="0"/>
    <x v="0"/>
    <x v="2"/>
  </r>
  <r>
    <n v="61"/>
    <n v="48"/>
    <n v="62"/>
    <n v="47"/>
    <x v="1"/>
    <n v="52"/>
    <n v="50"/>
    <n v="50"/>
    <n v="40"/>
    <x v="90"/>
    <x v="1"/>
    <n v="2"/>
    <x v="0"/>
    <x v="5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2"/>
    <x v="0"/>
    <x v="3"/>
    <s v="Blank"/>
    <s v="0-10"/>
    <x v="1"/>
    <x v="1"/>
    <x v="1"/>
    <n v="0"/>
    <x v="0"/>
    <x v="2"/>
  </r>
  <r>
    <n v="52"/>
    <n v="48"/>
    <n v="62"/>
    <n v="47"/>
    <x v="1"/>
    <n v="52"/>
    <n v="50"/>
    <n v="68"/>
    <n v="40"/>
    <x v="95"/>
    <x v="0"/>
    <n v="2"/>
    <x v="0"/>
    <x v="3"/>
    <s v="Blank"/>
    <s v="0-10"/>
    <x v="1"/>
    <x v="1"/>
    <x v="1"/>
    <n v="0"/>
    <x v="1"/>
    <x v="2"/>
  </r>
  <r>
    <n v="53"/>
    <n v="48"/>
    <n v="62"/>
    <n v="47"/>
    <x v="1"/>
    <n v="52"/>
    <n v="50"/>
    <n v="52"/>
    <n v="40"/>
    <x v="106"/>
    <x v="1"/>
    <n v="2"/>
    <x v="0"/>
    <x v="0"/>
    <s v="Blank"/>
    <s v="0-10"/>
    <x v="1"/>
    <x v="1"/>
    <x v="1"/>
    <n v="0"/>
    <x v="2"/>
    <x v="2"/>
  </r>
  <r>
    <n v="53"/>
    <n v="48"/>
    <n v="50"/>
    <n v="47"/>
    <x v="0"/>
    <n v="52"/>
    <n v="69"/>
    <n v="50"/>
    <n v="40"/>
    <x v="110"/>
    <x v="1"/>
    <n v="2"/>
    <x v="0"/>
    <x v="0"/>
    <s v="Blank"/>
    <s v="21-30"/>
    <x v="1"/>
    <x v="0"/>
    <x v="1"/>
    <n v="2"/>
    <x v="0"/>
    <x v="2"/>
  </r>
  <r>
    <n v="53"/>
    <n v="48"/>
    <n v="62"/>
    <n v="47"/>
    <x v="1"/>
    <n v="52"/>
    <n v="50"/>
    <n v="68"/>
    <n v="40"/>
    <x v="102"/>
    <x v="0"/>
    <n v="2"/>
    <x v="0"/>
    <x v="0"/>
    <s v="Blank"/>
    <s v="0-10"/>
    <x v="1"/>
    <x v="1"/>
    <x v="1"/>
    <n v="0"/>
    <x v="1"/>
    <x v="2"/>
  </r>
  <r>
    <n v="61"/>
    <n v="48"/>
    <n v="73"/>
    <n v="47"/>
    <x v="1"/>
    <n v="52"/>
    <n v="50"/>
    <n v="50"/>
    <n v="40"/>
    <x v="94"/>
    <x v="0"/>
    <n v="2"/>
    <x v="0"/>
    <x v="5"/>
    <s v="Blank"/>
    <s v="0"/>
    <x v="1"/>
    <x v="1"/>
    <x v="1"/>
    <n v="0"/>
    <x v="0"/>
    <x v="2"/>
  </r>
  <r>
    <n v="52"/>
    <n v="48"/>
    <n v="55"/>
    <n v="47"/>
    <x v="1"/>
    <n v="61"/>
    <n v="50"/>
    <n v="50"/>
    <n v="40"/>
    <x v="71"/>
    <x v="0"/>
    <n v="2"/>
    <x v="0"/>
    <x v="3"/>
    <s v="Blank"/>
    <s v="11-20"/>
    <x v="1"/>
    <x v="1"/>
    <x v="0"/>
    <n v="0"/>
    <x v="0"/>
    <x v="2"/>
  </r>
  <r>
    <n v="52"/>
    <n v="48"/>
    <n v="62"/>
    <n v="47"/>
    <x v="1"/>
    <n v="52"/>
    <n v="50"/>
    <n v="50"/>
    <n v="40"/>
    <x v="83"/>
    <x v="0"/>
    <n v="2"/>
    <x v="0"/>
    <x v="3"/>
    <s v="Blank"/>
    <s v="0-10"/>
    <x v="1"/>
    <x v="1"/>
    <x v="1"/>
    <n v="0"/>
    <x v="0"/>
    <x v="2"/>
  </r>
  <r>
    <n v="53"/>
    <n v="48"/>
    <n v="62"/>
    <n v="47"/>
    <x v="0"/>
    <n v="52"/>
    <n v="50"/>
    <n v="52"/>
    <n v="40"/>
    <x v="23"/>
    <x v="1"/>
    <n v="2"/>
    <x v="0"/>
    <x v="0"/>
    <s v="Blank"/>
    <s v="0-10"/>
    <x v="1"/>
    <x v="0"/>
    <x v="1"/>
    <n v="0"/>
    <x v="2"/>
    <x v="2"/>
  </r>
  <r>
    <n v="61"/>
    <n v="48"/>
    <n v="62"/>
    <n v="47"/>
    <x v="1"/>
    <n v="52"/>
    <n v="50"/>
    <n v="68"/>
    <n v="40"/>
    <x v="122"/>
    <x v="0"/>
    <n v="2"/>
    <x v="0"/>
    <x v="5"/>
    <s v="Blank"/>
    <s v="0-10"/>
    <x v="1"/>
    <x v="1"/>
    <x v="1"/>
    <n v="0"/>
    <x v="1"/>
    <x v="2"/>
  </r>
  <r>
    <n v="53"/>
    <n v="48"/>
    <n v="50"/>
    <n v="47"/>
    <x v="0"/>
    <n v="60"/>
    <n v="50"/>
    <n v="52"/>
    <n v="40"/>
    <x v="2"/>
    <x v="1"/>
    <n v="2"/>
    <x v="0"/>
    <x v="0"/>
    <s v="Blank"/>
    <s v="21-30"/>
    <x v="1"/>
    <x v="0"/>
    <x v="3"/>
    <n v="0"/>
    <x v="2"/>
    <x v="2"/>
  </r>
  <r>
    <n v="52"/>
    <n v="48"/>
    <n v="55"/>
    <n v="47"/>
    <x v="0"/>
    <n v="61"/>
    <n v="50"/>
    <n v="50"/>
    <n v="40"/>
    <x v="104"/>
    <x v="0"/>
    <n v="2"/>
    <x v="0"/>
    <x v="3"/>
    <s v="Blank"/>
    <s v="11-20"/>
    <x v="1"/>
    <x v="0"/>
    <x v="0"/>
    <n v="0"/>
    <x v="0"/>
    <x v="2"/>
  </r>
  <r>
    <n v="53"/>
    <n v="48"/>
    <n v="62"/>
    <n v="47"/>
    <x v="0"/>
    <n v="52"/>
    <n v="50"/>
    <n v="52"/>
    <n v="40"/>
    <x v="23"/>
    <x v="0"/>
    <n v="2"/>
    <x v="0"/>
    <x v="0"/>
    <s v="Blank"/>
    <s v="0-10"/>
    <x v="1"/>
    <x v="0"/>
    <x v="1"/>
    <n v="0"/>
    <x v="2"/>
    <x v="2"/>
  </r>
  <r>
    <n v="53"/>
    <n v="48"/>
    <n v="62"/>
    <n v="47"/>
    <x v="0"/>
    <n v="52"/>
    <n v="50"/>
    <n v="50"/>
    <n v="40"/>
    <x v="107"/>
    <x v="0"/>
    <n v="2"/>
    <x v="0"/>
    <x v="0"/>
    <s v="Blank"/>
    <s v="0-10"/>
    <x v="1"/>
    <x v="0"/>
    <x v="1"/>
    <n v="0"/>
    <x v="0"/>
    <x v="2"/>
  </r>
  <r>
    <n v="53"/>
    <n v="48"/>
    <n v="62"/>
    <n v="47"/>
    <x v="0"/>
    <n v="52"/>
    <n v="50"/>
    <n v="50"/>
    <n v="40"/>
    <x v="107"/>
    <x v="0"/>
    <n v="2"/>
    <x v="0"/>
    <x v="0"/>
    <s v="Blank"/>
    <s v="0-10"/>
    <x v="1"/>
    <x v="0"/>
    <x v="1"/>
    <n v="0"/>
    <x v="0"/>
    <x v="2"/>
  </r>
  <r>
    <n v="53"/>
    <n v="48"/>
    <n v="62"/>
    <n v="47"/>
    <x v="1"/>
    <n v="52"/>
    <n v="50"/>
    <n v="50"/>
    <n v="40"/>
    <x v="92"/>
    <x v="0"/>
    <n v="2"/>
    <x v="0"/>
    <x v="0"/>
    <s v="Blank"/>
    <s v="0-10"/>
    <x v="1"/>
    <x v="1"/>
    <x v="1"/>
    <n v="0"/>
    <x v="0"/>
    <x v="2"/>
  </r>
  <r>
    <n v="53"/>
    <n v="73"/>
    <n v="55"/>
    <n v="47"/>
    <x v="1"/>
    <n v="52"/>
    <n v="70"/>
    <n v="50"/>
    <n v="40"/>
    <x v="139"/>
    <x v="1"/>
    <n v="2"/>
    <x v="0"/>
    <x v="0"/>
    <s v="F, G, T"/>
    <s v="11-20"/>
    <x v="1"/>
    <x v="1"/>
    <x v="1"/>
    <n v="1"/>
    <x v="0"/>
    <x v="2"/>
  </r>
  <r>
    <n v="52"/>
    <n v="73"/>
    <n v="55"/>
    <n v="47"/>
    <x v="0"/>
    <n v="52"/>
    <n v="70"/>
    <n v="50"/>
    <n v="40"/>
    <x v="50"/>
    <x v="1"/>
    <n v="2"/>
    <x v="0"/>
    <x v="3"/>
    <s v="F, G, T"/>
    <s v="11-20"/>
    <x v="1"/>
    <x v="0"/>
    <x v="1"/>
    <n v="1"/>
    <x v="0"/>
    <x v="2"/>
  </r>
  <r>
    <n v="53"/>
    <n v="48"/>
    <n v="62"/>
    <n v="47"/>
    <x v="1"/>
    <n v="52"/>
    <n v="50"/>
    <n v="50"/>
    <n v="40"/>
    <x v="92"/>
    <x v="0"/>
    <n v="2"/>
    <x v="0"/>
    <x v="0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1"/>
    <n v="2"/>
    <x v="0"/>
    <x v="0"/>
    <s v="Blank"/>
    <s v="0-10"/>
    <x v="1"/>
    <x v="1"/>
    <x v="1"/>
    <n v="0"/>
    <x v="0"/>
    <x v="2"/>
  </r>
  <r>
    <n v="53"/>
    <n v="48"/>
    <n v="55"/>
    <n v="47"/>
    <x v="0"/>
    <n v="52"/>
    <n v="69"/>
    <n v="68"/>
    <n v="40"/>
    <x v="55"/>
    <x v="1"/>
    <n v="2"/>
    <x v="0"/>
    <x v="0"/>
    <s v="Blank"/>
    <s v="11-20"/>
    <x v="1"/>
    <x v="0"/>
    <x v="1"/>
    <n v="2"/>
    <x v="1"/>
    <x v="2"/>
  </r>
  <r>
    <n v="53"/>
    <n v="48"/>
    <n v="55"/>
    <n v="47"/>
    <x v="0"/>
    <n v="61"/>
    <n v="50"/>
    <n v="52"/>
    <n v="40"/>
    <x v="143"/>
    <x v="1"/>
    <n v="2"/>
    <x v="0"/>
    <x v="0"/>
    <s v="Blank"/>
    <s v="11-20"/>
    <x v="1"/>
    <x v="0"/>
    <x v="0"/>
    <n v="0"/>
    <x v="2"/>
    <x v="2"/>
  </r>
  <r>
    <n v="53"/>
    <n v="48"/>
    <n v="62"/>
    <n v="47"/>
    <x v="1"/>
    <n v="52"/>
    <n v="50"/>
    <n v="50"/>
    <n v="40"/>
    <x v="92"/>
    <x v="0"/>
    <n v="2"/>
    <x v="0"/>
    <x v="0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2"/>
    <x v="0"/>
    <x v="0"/>
    <s v="Blank"/>
    <s v="0-10"/>
    <x v="1"/>
    <x v="1"/>
    <x v="1"/>
    <n v="0"/>
    <x v="0"/>
    <x v="2"/>
  </r>
  <r>
    <n v="52"/>
    <n v="48"/>
    <n v="62"/>
    <n v="47"/>
    <x v="0"/>
    <n v="52"/>
    <n v="50"/>
    <n v="50"/>
    <n v="40"/>
    <x v="91"/>
    <x v="0"/>
    <n v="2"/>
    <x v="0"/>
    <x v="3"/>
    <s v="Blank"/>
    <s v="0-10"/>
    <x v="1"/>
    <x v="0"/>
    <x v="1"/>
    <n v="0"/>
    <x v="0"/>
    <x v="2"/>
  </r>
  <r>
    <n v="52"/>
    <n v="48"/>
    <n v="62"/>
    <n v="47"/>
    <x v="0"/>
    <n v="52"/>
    <n v="50"/>
    <n v="50"/>
    <n v="40"/>
    <x v="91"/>
    <x v="1"/>
    <n v="2"/>
    <x v="0"/>
    <x v="3"/>
    <s v="Blank"/>
    <s v="0-10"/>
    <x v="1"/>
    <x v="0"/>
    <x v="1"/>
    <n v="0"/>
    <x v="0"/>
    <x v="2"/>
  </r>
  <r>
    <n v="53"/>
    <n v="48"/>
    <n v="55"/>
    <n v="47"/>
    <x v="1"/>
    <n v="61"/>
    <n v="50"/>
    <n v="52"/>
    <n v="40"/>
    <x v="120"/>
    <x v="0"/>
    <n v="2"/>
    <x v="0"/>
    <x v="0"/>
    <s v="Blank"/>
    <s v="11-20"/>
    <x v="1"/>
    <x v="1"/>
    <x v="0"/>
    <n v="0"/>
    <x v="2"/>
    <x v="2"/>
  </r>
  <r>
    <n v="53"/>
    <n v="48"/>
    <n v="62"/>
    <n v="47"/>
    <x v="1"/>
    <n v="52"/>
    <n v="50"/>
    <n v="52"/>
    <n v="40"/>
    <x v="106"/>
    <x v="0"/>
    <n v="2"/>
    <x v="0"/>
    <x v="0"/>
    <s v="Blank"/>
    <s v="0-10"/>
    <x v="1"/>
    <x v="1"/>
    <x v="1"/>
    <n v="0"/>
    <x v="2"/>
    <x v="2"/>
  </r>
  <r>
    <n v="53"/>
    <n v="48"/>
    <n v="62"/>
    <n v="47"/>
    <x v="0"/>
    <n v="52"/>
    <n v="50"/>
    <n v="52"/>
    <n v="40"/>
    <x v="23"/>
    <x v="1"/>
    <n v="2"/>
    <x v="0"/>
    <x v="0"/>
    <s v="Blank"/>
    <s v="0-10"/>
    <x v="1"/>
    <x v="0"/>
    <x v="1"/>
    <n v="0"/>
    <x v="2"/>
    <x v="2"/>
  </r>
  <r>
    <n v="53"/>
    <n v="48"/>
    <n v="62"/>
    <n v="47"/>
    <x v="0"/>
    <n v="52"/>
    <n v="50"/>
    <n v="52"/>
    <n v="40"/>
    <x v="23"/>
    <x v="1"/>
    <n v="2"/>
    <x v="0"/>
    <x v="0"/>
    <s v="Blank"/>
    <s v="0-10"/>
    <x v="1"/>
    <x v="0"/>
    <x v="1"/>
    <n v="0"/>
    <x v="2"/>
    <x v="2"/>
  </r>
  <r>
    <n v="52"/>
    <n v="48"/>
    <n v="50"/>
    <n v="47"/>
    <x v="1"/>
    <n v="52"/>
    <n v="50"/>
    <n v="50"/>
    <n v="40"/>
    <x v="105"/>
    <x v="0"/>
    <n v="2"/>
    <x v="0"/>
    <x v="3"/>
    <s v="Blank"/>
    <s v="21-3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2"/>
    <x v="0"/>
    <x v="0"/>
    <s v="Blank"/>
    <s v="0-10"/>
    <x v="1"/>
    <x v="1"/>
    <x v="1"/>
    <n v="0"/>
    <x v="0"/>
    <x v="2"/>
  </r>
  <r>
    <n v="52"/>
    <n v="48"/>
    <n v="62"/>
    <n v="63"/>
    <x v="1"/>
    <n v="52"/>
    <n v="50"/>
    <n v="50"/>
    <n v="40"/>
    <x v="160"/>
    <x v="0"/>
    <n v="2"/>
    <x v="0"/>
    <x v="3"/>
    <s v="Blank"/>
    <s v="0-10"/>
    <x v="4"/>
    <x v="1"/>
    <x v="1"/>
    <n v="0"/>
    <x v="0"/>
    <x v="2"/>
  </r>
  <r>
    <n v="61"/>
    <n v="48"/>
    <n v="62"/>
    <n v="47"/>
    <x v="0"/>
    <n v="52"/>
    <n v="50"/>
    <n v="50"/>
    <n v="40"/>
    <x v="108"/>
    <x v="1"/>
    <n v="2"/>
    <x v="0"/>
    <x v="5"/>
    <s v="Blank"/>
    <s v="0-10"/>
    <x v="1"/>
    <x v="0"/>
    <x v="1"/>
    <n v="0"/>
    <x v="0"/>
    <x v="2"/>
  </r>
  <r>
    <n v="52"/>
    <n v="48"/>
    <n v="50"/>
    <n v="47"/>
    <x v="0"/>
    <n v="52"/>
    <n v="36"/>
    <n v="50"/>
    <n v="40"/>
    <x v="42"/>
    <x v="0"/>
    <n v="2"/>
    <x v="0"/>
    <x v="3"/>
    <s v="Blank"/>
    <s v="21-30"/>
    <x v="1"/>
    <x v="0"/>
    <x v="1"/>
    <s v="3, 4, 5, 6, 9"/>
    <x v="0"/>
    <x v="2"/>
  </r>
  <r>
    <n v="53"/>
    <n v="48"/>
    <n v="52"/>
    <n v="47"/>
    <x v="1"/>
    <n v="20"/>
    <n v="70"/>
    <n v="50"/>
    <n v="40"/>
    <x v="113"/>
    <x v="0"/>
    <n v="2"/>
    <x v="0"/>
    <x v="0"/>
    <s v="Blank"/>
    <s v="31-40"/>
    <x v="1"/>
    <x v="1"/>
    <x v="4"/>
    <n v="1"/>
    <x v="0"/>
    <x v="2"/>
  </r>
  <r>
    <n v="53"/>
    <n v="48"/>
    <n v="52"/>
    <n v="47"/>
    <x v="1"/>
    <n v="20"/>
    <n v="70"/>
    <n v="50"/>
    <n v="40"/>
    <x v="113"/>
    <x v="0"/>
    <n v="2"/>
    <x v="0"/>
    <x v="0"/>
    <s v="Blank"/>
    <s v="31-40"/>
    <x v="1"/>
    <x v="1"/>
    <x v="4"/>
    <n v="1"/>
    <x v="0"/>
    <x v="2"/>
  </r>
  <r>
    <n v="53"/>
    <n v="48"/>
    <n v="62"/>
    <n v="47"/>
    <x v="1"/>
    <n v="52"/>
    <n v="50"/>
    <n v="68"/>
    <n v="40"/>
    <x v="102"/>
    <x v="0"/>
    <n v="2"/>
    <x v="0"/>
    <x v="0"/>
    <s v="Blank"/>
    <s v="0-10"/>
    <x v="1"/>
    <x v="1"/>
    <x v="1"/>
    <n v="0"/>
    <x v="1"/>
    <x v="2"/>
  </r>
  <r>
    <n v="52"/>
    <n v="48"/>
    <n v="62"/>
    <n v="47"/>
    <x v="1"/>
    <n v="52"/>
    <n v="50"/>
    <n v="50"/>
    <n v="40"/>
    <x v="83"/>
    <x v="0"/>
    <n v="2"/>
    <x v="0"/>
    <x v="3"/>
    <s v="Blank"/>
    <s v="0-10"/>
    <x v="1"/>
    <x v="1"/>
    <x v="1"/>
    <n v="0"/>
    <x v="0"/>
    <x v="2"/>
  </r>
  <r>
    <n v="53"/>
    <n v="73"/>
    <n v="50"/>
    <n v="47"/>
    <x v="0"/>
    <n v="61"/>
    <n v="70"/>
    <n v="68"/>
    <n v="40"/>
    <x v="124"/>
    <x v="1"/>
    <n v="2"/>
    <x v="0"/>
    <x v="0"/>
    <s v="F, G, T"/>
    <s v="21-30"/>
    <x v="1"/>
    <x v="0"/>
    <x v="0"/>
    <n v="1"/>
    <x v="1"/>
    <x v="2"/>
  </r>
  <r>
    <n v="52"/>
    <n v="48"/>
    <n v="62"/>
    <n v="47"/>
    <x v="1"/>
    <n v="61"/>
    <n v="50"/>
    <n v="50"/>
    <n v="40"/>
    <x v="90"/>
    <x v="0"/>
    <n v="2"/>
    <x v="0"/>
    <x v="3"/>
    <s v="Blank"/>
    <s v="0-10"/>
    <x v="1"/>
    <x v="1"/>
    <x v="0"/>
    <n v="0"/>
    <x v="0"/>
    <x v="2"/>
  </r>
  <r>
    <n v="61"/>
    <n v="73"/>
    <n v="62"/>
    <n v="47"/>
    <x v="1"/>
    <n v="52"/>
    <n v="50"/>
    <n v="50"/>
    <n v="40"/>
    <x v="159"/>
    <x v="1"/>
    <n v="2"/>
    <x v="0"/>
    <x v="5"/>
    <s v="F, G, T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2"/>
    <x v="0"/>
    <x v="0"/>
    <s v="Blank"/>
    <s v="0-10"/>
    <x v="1"/>
    <x v="1"/>
    <x v="1"/>
    <n v="0"/>
    <x v="0"/>
    <x v="2"/>
  </r>
  <r>
    <n v="53"/>
    <n v="48"/>
    <n v="50"/>
    <n v="47"/>
    <x v="1"/>
    <n v="20"/>
    <n v="70"/>
    <n v="52"/>
    <n v="40"/>
    <x v="113"/>
    <x v="0"/>
    <n v="2"/>
    <x v="0"/>
    <x v="0"/>
    <s v="Blank"/>
    <s v="21-30"/>
    <x v="1"/>
    <x v="1"/>
    <x v="4"/>
    <n v="1"/>
    <x v="2"/>
    <x v="2"/>
  </r>
  <r>
    <n v="53"/>
    <n v="48"/>
    <n v="50"/>
    <n v="47"/>
    <x v="1"/>
    <n v="20"/>
    <n v="70"/>
    <n v="52"/>
    <n v="40"/>
    <x v="113"/>
    <x v="0"/>
    <n v="2"/>
    <x v="0"/>
    <x v="0"/>
    <s v="Blank"/>
    <s v="21-30"/>
    <x v="1"/>
    <x v="1"/>
    <x v="4"/>
    <n v="1"/>
    <x v="2"/>
    <x v="2"/>
  </r>
  <r>
    <n v="51"/>
    <n v="48"/>
    <n v="55"/>
    <n v="47"/>
    <x v="0"/>
    <n v="61"/>
    <n v="50"/>
    <n v="50"/>
    <n v="40"/>
    <x v="107"/>
    <x v="0"/>
    <n v="2"/>
    <x v="0"/>
    <x v="2"/>
    <s v="Blank"/>
    <s v="11-20"/>
    <x v="1"/>
    <x v="0"/>
    <x v="0"/>
    <n v="0"/>
    <x v="0"/>
    <x v="2"/>
  </r>
  <r>
    <n v="53"/>
    <n v="48"/>
    <n v="62"/>
    <n v="47"/>
    <x v="1"/>
    <n v="52"/>
    <n v="50"/>
    <n v="50"/>
    <n v="40"/>
    <x v="92"/>
    <x v="0"/>
    <n v="2"/>
    <x v="0"/>
    <x v="0"/>
    <s v="Blank"/>
    <s v="0-10"/>
    <x v="1"/>
    <x v="1"/>
    <x v="1"/>
    <n v="0"/>
    <x v="0"/>
    <x v="2"/>
  </r>
  <r>
    <n v="53"/>
    <n v="48"/>
    <n v="50"/>
    <n v="47"/>
    <x v="0"/>
    <n v="61"/>
    <n v="70"/>
    <n v="50"/>
    <n v="40"/>
    <x v="100"/>
    <x v="0"/>
    <n v="2"/>
    <x v="0"/>
    <x v="0"/>
    <s v="Blank"/>
    <s v="21-30"/>
    <x v="1"/>
    <x v="0"/>
    <x v="0"/>
    <n v="1"/>
    <x v="0"/>
    <x v="2"/>
  </r>
  <r>
    <n v="53"/>
    <n v="48"/>
    <n v="62"/>
    <n v="47"/>
    <x v="1"/>
    <n v="52"/>
    <n v="50"/>
    <n v="52"/>
    <n v="40"/>
    <x v="106"/>
    <x v="1"/>
    <n v="2"/>
    <x v="0"/>
    <x v="0"/>
    <s v="Blank"/>
    <s v="0-10"/>
    <x v="1"/>
    <x v="1"/>
    <x v="1"/>
    <n v="0"/>
    <x v="2"/>
    <x v="2"/>
  </r>
  <r>
    <n v="53"/>
    <n v="48"/>
    <n v="50"/>
    <n v="47"/>
    <x v="1"/>
    <n v="52"/>
    <n v="50"/>
    <n v="52"/>
    <n v="40"/>
    <x v="168"/>
    <x v="0"/>
    <n v="2"/>
    <x v="0"/>
    <x v="0"/>
    <s v="Blank"/>
    <s v="21-30"/>
    <x v="1"/>
    <x v="1"/>
    <x v="1"/>
    <n v="0"/>
    <x v="2"/>
    <x v="2"/>
  </r>
  <r>
    <n v="53"/>
    <n v="48"/>
    <n v="62"/>
    <n v="47"/>
    <x v="1"/>
    <n v="52"/>
    <n v="50"/>
    <n v="68"/>
    <n v="40"/>
    <x v="102"/>
    <x v="0"/>
    <n v="2"/>
    <x v="0"/>
    <x v="0"/>
    <s v="Blank"/>
    <s v="0-10"/>
    <x v="1"/>
    <x v="1"/>
    <x v="1"/>
    <n v="0"/>
    <x v="1"/>
    <x v="2"/>
  </r>
  <r>
    <n v="53"/>
    <n v="48"/>
    <n v="47"/>
    <n v="47"/>
    <x v="0"/>
    <n v="20"/>
    <n v="69"/>
    <n v="50"/>
    <n v="40"/>
    <x v="75"/>
    <x v="0"/>
    <n v="2"/>
    <x v="0"/>
    <x v="0"/>
    <s v="Blank"/>
    <s v="41-100"/>
    <x v="1"/>
    <x v="0"/>
    <x v="4"/>
    <n v="2"/>
    <x v="0"/>
    <x v="2"/>
  </r>
  <r>
    <n v="53"/>
    <n v="48"/>
    <n v="47"/>
    <n v="47"/>
    <x v="0"/>
    <n v="20"/>
    <n v="69"/>
    <n v="50"/>
    <n v="40"/>
    <x v="75"/>
    <x v="0"/>
    <n v="2"/>
    <x v="0"/>
    <x v="0"/>
    <s v="Blank"/>
    <s v="41-100"/>
    <x v="1"/>
    <x v="0"/>
    <x v="4"/>
    <n v="2"/>
    <x v="0"/>
    <x v="2"/>
  </r>
  <r>
    <n v="53"/>
    <n v="48"/>
    <n v="47"/>
    <n v="47"/>
    <x v="1"/>
    <n v="20"/>
    <n v="69"/>
    <n v="50"/>
    <n v="40"/>
    <x v="117"/>
    <x v="0"/>
    <n v="2"/>
    <x v="0"/>
    <x v="0"/>
    <s v="Blank"/>
    <s v="41-100"/>
    <x v="1"/>
    <x v="1"/>
    <x v="4"/>
    <n v="2"/>
    <x v="0"/>
    <x v="2"/>
  </r>
  <r>
    <n v="53"/>
    <n v="48"/>
    <n v="50"/>
    <n v="47"/>
    <x v="1"/>
    <n v="60"/>
    <n v="50"/>
    <n v="68"/>
    <n v="40"/>
    <x v="154"/>
    <x v="0"/>
    <n v="2"/>
    <x v="0"/>
    <x v="0"/>
    <s v="Blank"/>
    <s v="21-30"/>
    <x v="1"/>
    <x v="1"/>
    <x v="3"/>
    <n v="0"/>
    <x v="1"/>
    <x v="2"/>
  </r>
  <r>
    <n v="53"/>
    <n v="73"/>
    <n v="55"/>
    <n v="47"/>
    <x v="0"/>
    <n v="61"/>
    <n v="70"/>
    <n v="50"/>
    <n v="40"/>
    <x v="118"/>
    <x v="1"/>
    <n v="2"/>
    <x v="0"/>
    <x v="0"/>
    <s v="F, G, T"/>
    <s v="11-20"/>
    <x v="1"/>
    <x v="0"/>
    <x v="0"/>
    <n v="1"/>
    <x v="0"/>
    <x v="2"/>
  </r>
  <r>
    <n v="52"/>
    <n v="48"/>
    <n v="62"/>
    <n v="47"/>
    <x v="1"/>
    <n v="52"/>
    <n v="50"/>
    <n v="68"/>
    <n v="40"/>
    <x v="95"/>
    <x v="0"/>
    <n v="2"/>
    <x v="0"/>
    <x v="3"/>
    <s v="Blank"/>
    <s v="0-10"/>
    <x v="1"/>
    <x v="1"/>
    <x v="1"/>
    <n v="0"/>
    <x v="1"/>
    <x v="2"/>
  </r>
  <r>
    <n v="53"/>
    <n v="48"/>
    <n v="62"/>
    <n v="47"/>
    <x v="1"/>
    <n v="52"/>
    <n v="50"/>
    <n v="50"/>
    <n v="40"/>
    <x v="92"/>
    <x v="0"/>
    <n v="2"/>
    <x v="0"/>
    <x v="0"/>
    <s v="Blank"/>
    <s v="0-10"/>
    <x v="1"/>
    <x v="1"/>
    <x v="1"/>
    <n v="0"/>
    <x v="0"/>
    <x v="2"/>
  </r>
  <r>
    <n v="61"/>
    <n v="48"/>
    <n v="50"/>
    <n v="47"/>
    <x v="1"/>
    <n v="61"/>
    <n v="36"/>
    <n v="50"/>
    <n v="40"/>
    <x v="167"/>
    <x v="0"/>
    <n v="2"/>
    <x v="0"/>
    <x v="5"/>
    <s v="Blank"/>
    <s v="21-30"/>
    <x v="1"/>
    <x v="1"/>
    <x v="0"/>
    <s v="3, 4, 5, 6, 9"/>
    <x v="0"/>
    <x v="2"/>
  </r>
  <r>
    <n v="53"/>
    <n v="48"/>
    <n v="62"/>
    <n v="47"/>
    <x v="0"/>
    <n v="52"/>
    <n v="50"/>
    <n v="52"/>
    <n v="40"/>
    <x v="23"/>
    <x v="1"/>
    <n v="2"/>
    <x v="0"/>
    <x v="0"/>
    <s v="Blank"/>
    <s v="0-10"/>
    <x v="1"/>
    <x v="0"/>
    <x v="1"/>
    <n v="0"/>
    <x v="2"/>
    <x v="2"/>
  </r>
  <r>
    <n v="52"/>
    <n v="48"/>
    <n v="62"/>
    <n v="47"/>
    <x v="1"/>
    <n v="52"/>
    <n v="50"/>
    <n v="50"/>
    <n v="40"/>
    <x v="83"/>
    <x v="0"/>
    <n v="2"/>
    <x v="0"/>
    <x v="3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2"/>
    <x v="0"/>
    <x v="3"/>
    <s v="Blank"/>
    <s v="0-10"/>
    <x v="1"/>
    <x v="1"/>
    <x v="1"/>
    <n v="0"/>
    <x v="0"/>
    <x v="2"/>
  </r>
  <r>
    <n v="51"/>
    <n v="48"/>
    <n v="62"/>
    <n v="47"/>
    <x v="1"/>
    <n v="52"/>
    <n v="50"/>
    <n v="50"/>
    <n v="40"/>
    <x v="81"/>
    <x v="1"/>
    <n v="2"/>
    <x v="0"/>
    <x v="2"/>
    <s v="Blank"/>
    <s v="0-10"/>
    <x v="1"/>
    <x v="1"/>
    <x v="1"/>
    <n v="0"/>
    <x v="0"/>
    <x v="2"/>
  </r>
  <r>
    <n v="53"/>
    <n v="48"/>
    <n v="55"/>
    <n v="47"/>
    <x v="0"/>
    <n v="61"/>
    <n v="50"/>
    <n v="50"/>
    <n v="40"/>
    <x v="23"/>
    <x v="1"/>
    <n v="2"/>
    <x v="0"/>
    <x v="0"/>
    <s v="Blank"/>
    <s v="11-20"/>
    <x v="1"/>
    <x v="0"/>
    <x v="0"/>
    <n v="0"/>
    <x v="0"/>
    <x v="2"/>
  </r>
  <r>
    <n v="53"/>
    <n v="48"/>
    <n v="55"/>
    <n v="47"/>
    <x v="1"/>
    <n v="61"/>
    <n v="70"/>
    <n v="50"/>
    <n v="40"/>
    <x v="67"/>
    <x v="0"/>
    <n v="2"/>
    <x v="0"/>
    <x v="0"/>
    <s v="Blank"/>
    <s v="11-20"/>
    <x v="1"/>
    <x v="1"/>
    <x v="0"/>
    <n v="1"/>
    <x v="0"/>
    <x v="2"/>
  </r>
  <r>
    <n v="53"/>
    <n v="48"/>
    <n v="62"/>
    <n v="47"/>
    <x v="1"/>
    <n v="52"/>
    <n v="50"/>
    <n v="50"/>
    <n v="40"/>
    <x v="92"/>
    <x v="0"/>
    <n v="2"/>
    <x v="0"/>
    <x v="0"/>
    <s v="Blank"/>
    <s v="0-10"/>
    <x v="1"/>
    <x v="1"/>
    <x v="1"/>
    <n v="0"/>
    <x v="0"/>
    <x v="2"/>
  </r>
  <r>
    <n v="51"/>
    <n v="48"/>
    <n v="62"/>
    <n v="47"/>
    <x v="1"/>
    <n v="52"/>
    <n v="50"/>
    <n v="50"/>
    <n v="40"/>
    <x v="81"/>
    <x v="0"/>
    <n v="2"/>
    <x v="0"/>
    <x v="2"/>
    <s v="Blank"/>
    <s v="0-10"/>
    <x v="1"/>
    <x v="1"/>
    <x v="1"/>
    <n v="0"/>
    <x v="0"/>
    <x v="2"/>
  </r>
  <r>
    <n v="52"/>
    <n v="48"/>
    <n v="62"/>
    <n v="47"/>
    <x v="1"/>
    <n v="52"/>
    <n v="50"/>
    <n v="68"/>
    <n v="40"/>
    <x v="95"/>
    <x v="1"/>
    <n v="2"/>
    <x v="0"/>
    <x v="3"/>
    <s v="Blank"/>
    <s v="0-10"/>
    <x v="1"/>
    <x v="1"/>
    <x v="1"/>
    <n v="0"/>
    <x v="1"/>
    <x v="2"/>
  </r>
  <r>
    <n v="53"/>
    <n v="48"/>
    <n v="62"/>
    <n v="47"/>
    <x v="0"/>
    <n v="52"/>
    <n v="50"/>
    <n v="50"/>
    <n v="40"/>
    <x v="107"/>
    <x v="0"/>
    <n v="2"/>
    <x v="0"/>
    <x v="0"/>
    <s v="Blank"/>
    <s v="0-10"/>
    <x v="1"/>
    <x v="0"/>
    <x v="1"/>
    <n v="0"/>
    <x v="0"/>
    <x v="2"/>
  </r>
  <r>
    <n v="52"/>
    <n v="48"/>
    <n v="62"/>
    <n v="71"/>
    <x v="1"/>
    <n v="52"/>
    <n v="50"/>
    <n v="50"/>
    <n v="40"/>
    <x v="82"/>
    <x v="0"/>
    <n v="2"/>
    <x v="0"/>
    <x v="3"/>
    <s v="Blank"/>
    <s v="0-10"/>
    <x v="9"/>
    <x v="1"/>
    <x v="1"/>
    <n v="0"/>
    <x v="0"/>
    <x v="2"/>
  </r>
  <r>
    <n v="61"/>
    <n v="48"/>
    <n v="62"/>
    <n v="47"/>
    <x v="1"/>
    <n v="52"/>
    <n v="50"/>
    <n v="50"/>
    <n v="40"/>
    <x v="90"/>
    <x v="0"/>
    <n v="2"/>
    <x v="0"/>
    <x v="5"/>
    <s v="Blank"/>
    <s v="0-10"/>
    <x v="1"/>
    <x v="1"/>
    <x v="1"/>
    <n v="0"/>
    <x v="0"/>
    <x v="2"/>
  </r>
  <r>
    <n v="61"/>
    <n v="48"/>
    <n v="62"/>
    <n v="47"/>
    <x v="0"/>
    <n v="52"/>
    <n v="50"/>
    <n v="68"/>
    <n v="40"/>
    <x v="165"/>
    <x v="1"/>
    <n v="2"/>
    <x v="0"/>
    <x v="5"/>
    <s v="Blank"/>
    <s v="0-10"/>
    <x v="1"/>
    <x v="0"/>
    <x v="1"/>
    <n v="0"/>
    <x v="1"/>
    <x v="2"/>
  </r>
  <r>
    <n v="70"/>
    <n v="48"/>
    <n v="62"/>
    <n v="47"/>
    <x v="1"/>
    <n v="52"/>
    <n v="50"/>
    <n v="50"/>
    <n v="40"/>
    <x v="95"/>
    <x v="0"/>
    <n v="2"/>
    <x v="0"/>
    <x v="4"/>
    <s v="Blank"/>
    <s v="0-10"/>
    <x v="1"/>
    <x v="1"/>
    <x v="1"/>
    <n v="0"/>
    <x v="0"/>
    <x v="2"/>
  </r>
  <r>
    <n v="51"/>
    <n v="48"/>
    <n v="62"/>
    <n v="47"/>
    <x v="0"/>
    <n v="61"/>
    <n v="50"/>
    <n v="50"/>
    <n v="40"/>
    <x v="110"/>
    <x v="1"/>
    <n v="2"/>
    <x v="0"/>
    <x v="2"/>
    <s v="Blank"/>
    <s v="0-10"/>
    <x v="1"/>
    <x v="0"/>
    <x v="0"/>
    <n v="0"/>
    <x v="0"/>
    <x v="2"/>
  </r>
  <r>
    <n v="61"/>
    <n v="48"/>
    <n v="62"/>
    <n v="47"/>
    <x v="1"/>
    <n v="52"/>
    <n v="50"/>
    <n v="50"/>
    <n v="40"/>
    <x v="90"/>
    <x v="0"/>
    <n v="2"/>
    <x v="0"/>
    <x v="5"/>
    <s v="Blank"/>
    <s v="0-10"/>
    <x v="1"/>
    <x v="1"/>
    <x v="1"/>
    <n v="0"/>
    <x v="0"/>
    <x v="2"/>
  </r>
  <r>
    <n v="52"/>
    <n v="48"/>
    <n v="55"/>
    <n v="47"/>
    <x v="1"/>
    <n v="61"/>
    <n v="50"/>
    <n v="68"/>
    <n v="40"/>
    <x v="94"/>
    <x v="0"/>
    <n v="2"/>
    <x v="0"/>
    <x v="3"/>
    <s v="Blank"/>
    <s v="11-20"/>
    <x v="1"/>
    <x v="1"/>
    <x v="0"/>
    <n v="0"/>
    <x v="1"/>
    <x v="2"/>
  </r>
  <r>
    <n v="53"/>
    <n v="48"/>
    <n v="62"/>
    <n v="47"/>
    <x v="1"/>
    <n v="52"/>
    <n v="50"/>
    <n v="68"/>
    <n v="40"/>
    <x v="102"/>
    <x v="0"/>
    <n v="2"/>
    <x v="0"/>
    <x v="0"/>
    <s v="Blank"/>
    <s v="0-10"/>
    <x v="1"/>
    <x v="1"/>
    <x v="1"/>
    <n v="0"/>
    <x v="1"/>
    <x v="2"/>
  </r>
  <r>
    <n v="52"/>
    <n v="48"/>
    <n v="62"/>
    <n v="47"/>
    <x v="1"/>
    <n v="52"/>
    <n v="50"/>
    <n v="50"/>
    <n v="40"/>
    <x v="83"/>
    <x v="0"/>
    <n v="2"/>
    <x v="0"/>
    <x v="3"/>
    <s v="Blank"/>
    <s v="0-10"/>
    <x v="1"/>
    <x v="1"/>
    <x v="1"/>
    <n v="0"/>
    <x v="0"/>
    <x v="2"/>
  </r>
  <r>
    <n v="52"/>
    <n v="73"/>
    <n v="38"/>
    <n v="63"/>
    <x v="0"/>
    <n v="52"/>
    <n v="50"/>
    <n v="50"/>
    <n v="75"/>
    <x v="169"/>
    <x v="1"/>
    <n v="3"/>
    <x v="0"/>
    <x v="3"/>
    <s v="F, G, T"/>
    <s v="100+"/>
    <x v="4"/>
    <x v="0"/>
    <x v="1"/>
    <n v="0"/>
    <x v="0"/>
    <x v="0"/>
  </r>
  <r>
    <n v="61"/>
    <n v="73"/>
    <n v="73"/>
    <n v="63"/>
    <x v="1"/>
    <n v="52"/>
    <n v="50"/>
    <n v="50"/>
    <n v="75"/>
    <x v="18"/>
    <x v="0"/>
    <n v="3"/>
    <x v="0"/>
    <x v="5"/>
    <s v="F, G, T"/>
    <s v="0"/>
    <x v="4"/>
    <x v="1"/>
    <x v="1"/>
    <n v="0"/>
    <x v="0"/>
    <x v="0"/>
  </r>
  <r>
    <n v="40"/>
    <n v="73"/>
    <n v="50"/>
    <n v="47"/>
    <x v="1"/>
    <n v="52"/>
    <n v="50"/>
    <n v="50"/>
    <n v="75"/>
    <x v="53"/>
    <x v="1"/>
    <n v="3"/>
    <x v="0"/>
    <x v="1"/>
    <s v="F, G, T"/>
    <s v="21-30"/>
    <x v="1"/>
    <x v="1"/>
    <x v="1"/>
    <n v="0"/>
    <x v="0"/>
    <x v="0"/>
  </r>
  <r>
    <n v="52"/>
    <n v="73"/>
    <n v="47"/>
    <n v="80"/>
    <x v="0"/>
    <n v="61"/>
    <n v="50"/>
    <n v="68"/>
    <n v="75"/>
    <x v="170"/>
    <x v="1"/>
    <n v="3"/>
    <x v="0"/>
    <x v="3"/>
    <s v="F, G, T"/>
    <s v="41-100"/>
    <x v="3"/>
    <x v="0"/>
    <x v="0"/>
    <n v="0"/>
    <x v="1"/>
    <x v="0"/>
  </r>
  <r>
    <n v="61"/>
    <n v="73"/>
    <n v="38"/>
    <n v="47"/>
    <x v="0"/>
    <n v="52"/>
    <n v="50"/>
    <n v="50"/>
    <n v="75"/>
    <x v="22"/>
    <x v="1"/>
    <n v="3"/>
    <x v="0"/>
    <x v="5"/>
    <s v="F, G, T"/>
    <s v="100+"/>
    <x v="1"/>
    <x v="0"/>
    <x v="1"/>
    <n v="0"/>
    <x v="0"/>
    <x v="0"/>
  </r>
  <r>
    <n v="52"/>
    <n v="73"/>
    <n v="38"/>
    <n v="71"/>
    <x v="0"/>
    <n v="52"/>
    <n v="50"/>
    <n v="50"/>
    <n v="75"/>
    <x v="149"/>
    <x v="1"/>
    <n v="3"/>
    <x v="0"/>
    <x v="3"/>
    <s v="F, G, T"/>
    <s v="100+"/>
    <x v="9"/>
    <x v="0"/>
    <x v="1"/>
    <n v="0"/>
    <x v="0"/>
    <x v="0"/>
  </r>
  <r>
    <n v="61"/>
    <n v="73"/>
    <n v="38"/>
    <n v="76"/>
    <x v="1"/>
    <n v="52"/>
    <n v="70"/>
    <n v="68"/>
    <n v="75"/>
    <x v="0"/>
    <x v="1"/>
    <n v="3"/>
    <x v="0"/>
    <x v="5"/>
    <s v="F, G, T"/>
    <s v="100+"/>
    <x v="5"/>
    <x v="1"/>
    <x v="1"/>
    <n v="1"/>
    <x v="1"/>
    <x v="0"/>
  </r>
  <r>
    <n v="53"/>
    <n v="73"/>
    <n v="38"/>
    <n v="76"/>
    <x v="0"/>
    <n v="61"/>
    <n v="69"/>
    <n v="50"/>
    <n v="75"/>
    <x v="171"/>
    <x v="1"/>
    <n v="3"/>
    <x v="0"/>
    <x v="0"/>
    <s v="F, G, T"/>
    <s v="100+"/>
    <x v="5"/>
    <x v="0"/>
    <x v="0"/>
    <n v="2"/>
    <x v="0"/>
    <x v="0"/>
  </r>
  <r>
    <n v="53"/>
    <n v="48"/>
    <n v="50"/>
    <n v="66"/>
    <x v="0"/>
    <n v="52"/>
    <n v="50"/>
    <n v="68"/>
    <n v="75"/>
    <x v="124"/>
    <x v="1"/>
    <n v="3"/>
    <x v="0"/>
    <x v="0"/>
    <s v="Blank"/>
    <s v="21-30"/>
    <x v="2"/>
    <x v="0"/>
    <x v="1"/>
    <n v="0"/>
    <x v="1"/>
    <x v="0"/>
  </r>
  <r>
    <n v="61"/>
    <n v="73"/>
    <n v="38"/>
    <n v="47"/>
    <x v="0"/>
    <n v="52"/>
    <n v="50"/>
    <n v="68"/>
    <n v="75"/>
    <x v="27"/>
    <x v="1"/>
    <n v="3"/>
    <x v="0"/>
    <x v="5"/>
    <s v="F, G, T"/>
    <s v="100+"/>
    <x v="1"/>
    <x v="0"/>
    <x v="1"/>
    <n v="0"/>
    <x v="1"/>
    <x v="0"/>
  </r>
  <r>
    <n v="52"/>
    <n v="73"/>
    <n v="47"/>
    <n v="47"/>
    <x v="0"/>
    <n v="52"/>
    <n v="50"/>
    <n v="50"/>
    <n v="75"/>
    <x v="22"/>
    <x v="1"/>
    <n v="3"/>
    <x v="0"/>
    <x v="3"/>
    <s v="F, G, T"/>
    <s v="41-100"/>
    <x v="1"/>
    <x v="0"/>
    <x v="1"/>
    <n v="0"/>
    <x v="0"/>
    <x v="0"/>
  </r>
  <r>
    <n v="51"/>
    <n v="73"/>
    <n v="50"/>
    <n v="47"/>
    <x v="1"/>
    <n v="52"/>
    <n v="50"/>
    <n v="68"/>
    <n v="75"/>
    <x v="8"/>
    <x v="1"/>
    <n v="3"/>
    <x v="0"/>
    <x v="2"/>
    <s v="F, G, T"/>
    <s v="21-30"/>
    <x v="1"/>
    <x v="1"/>
    <x v="1"/>
    <n v="0"/>
    <x v="1"/>
    <x v="0"/>
  </r>
  <r>
    <n v="53"/>
    <n v="73"/>
    <n v="47"/>
    <n v="47"/>
    <x v="0"/>
    <n v="52"/>
    <n v="70"/>
    <n v="50"/>
    <n v="75"/>
    <x v="125"/>
    <x v="1"/>
    <n v="3"/>
    <x v="0"/>
    <x v="0"/>
    <s v="F, G, T"/>
    <s v="41-100"/>
    <x v="1"/>
    <x v="0"/>
    <x v="1"/>
    <n v="1"/>
    <x v="0"/>
    <x v="0"/>
  </r>
  <r>
    <n v="52"/>
    <n v="73"/>
    <n v="38"/>
    <n v="63"/>
    <x v="0"/>
    <n v="61"/>
    <n v="50"/>
    <n v="68"/>
    <n v="75"/>
    <x v="147"/>
    <x v="1"/>
    <n v="3"/>
    <x v="0"/>
    <x v="3"/>
    <s v="F, G, T"/>
    <s v="100+"/>
    <x v="4"/>
    <x v="0"/>
    <x v="0"/>
    <n v="0"/>
    <x v="1"/>
    <x v="0"/>
  </r>
  <r>
    <n v="70"/>
    <n v="73"/>
    <n v="50"/>
    <n v="66"/>
    <x v="0"/>
    <n v="60"/>
    <n v="50"/>
    <n v="50"/>
    <n v="75"/>
    <x v="172"/>
    <x v="1"/>
    <n v="3"/>
    <x v="0"/>
    <x v="4"/>
    <s v="F, G, T"/>
    <s v="21-30"/>
    <x v="2"/>
    <x v="0"/>
    <x v="3"/>
    <n v="0"/>
    <x v="0"/>
    <x v="0"/>
  </r>
  <r>
    <n v="61"/>
    <n v="73"/>
    <n v="47"/>
    <n v="63"/>
    <x v="0"/>
    <n v="52"/>
    <n v="69"/>
    <n v="50"/>
    <n v="75"/>
    <x v="156"/>
    <x v="1"/>
    <n v="3"/>
    <x v="0"/>
    <x v="5"/>
    <s v="F, G, T"/>
    <s v="41-100"/>
    <x v="4"/>
    <x v="0"/>
    <x v="1"/>
    <n v="2"/>
    <x v="0"/>
    <x v="0"/>
  </r>
  <r>
    <n v="61"/>
    <n v="73"/>
    <n v="47"/>
    <n v="66"/>
    <x v="1"/>
    <n v="61"/>
    <n v="50"/>
    <n v="68"/>
    <n v="75"/>
    <x v="100"/>
    <x v="0"/>
    <n v="3"/>
    <x v="0"/>
    <x v="5"/>
    <s v="F, G, T"/>
    <s v="41-100"/>
    <x v="2"/>
    <x v="1"/>
    <x v="0"/>
    <n v="0"/>
    <x v="1"/>
    <x v="0"/>
  </r>
  <r>
    <n v="70"/>
    <n v="73"/>
    <n v="50"/>
    <n v="47"/>
    <x v="1"/>
    <n v="52"/>
    <n v="50"/>
    <n v="50"/>
    <n v="75"/>
    <x v="34"/>
    <x v="1"/>
    <n v="3"/>
    <x v="0"/>
    <x v="4"/>
    <s v="F, G, T"/>
    <s v="21-30"/>
    <x v="1"/>
    <x v="1"/>
    <x v="1"/>
    <n v="0"/>
    <x v="0"/>
    <x v="0"/>
  </r>
  <r>
    <n v="61"/>
    <n v="73"/>
    <n v="47"/>
    <n v="63"/>
    <x v="1"/>
    <n v="61"/>
    <n v="50"/>
    <n v="50"/>
    <n v="75"/>
    <x v="173"/>
    <x v="1"/>
    <n v="3"/>
    <x v="0"/>
    <x v="5"/>
    <s v="F, G, T"/>
    <s v="41-100"/>
    <x v="4"/>
    <x v="1"/>
    <x v="0"/>
    <n v="0"/>
    <x v="0"/>
    <x v="0"/>
  </r>
  <r>
    <n v="51"/>
    <n v="73"/>
    <n v="38"/>
    <n v="63"/>
    <x v="1"/>
    <n v="61"/>
    <n v="50"/>
    <n v="68"/>
    <n v="75"/>
    <x v="88"/>
    <x v="0"/>
    <n v="3"/>
    <x v="0"/>
    <x v="2"/>
    <s v="F, G, T"/>
    <s v="100+"/>
    <x v="4"/>
    <x v="1"/>
    <x v="0"/>
    <n v="0"/>
    <x v="1"/>
    <x v="0"/>
  </r>
  <r>
    <n v="52"/>
    <n v="73"/>
    <n v="38"/>
    <n v="80"/>
    <x v="0"/>
    <n v="61"/>
    <n v="70"/>
    <n v="68"/>
    <n v="75"/>
    <x v="174"/>
    <x v="1"/>
    <n v="3"/>
    <x v="0"/>
    <x v="3"/>
    <s v="F, G, T"/>
    <s v="100+"/>
    <x v="8"/>
    <x v="0"/>
    <x v="0"/>
    <n v="1"/>
    <x v="1"/>
    <x v="0"/>
  </r>
  <r>
    <n v="51"/>
    <n v="73"/>
    <n v="52"/>
    <n v="47"/>
    <x v="0"/>
    <n v="61"/>
    <n v="50"/>
    <n v="68"/>
    <n v="75"/>
    <x v="175"/>
    <x v="1"/>
    <n v="3"/>
    <x v="0"/>
    <x v="2"/>
    <s v="F, G, T"/>
    <s v="31-40"/>
    <x v="1"/>
    <x v="0"/>
    <x v="0"/>
    <n v="0"/>
    <x v="1"/>
    <x v="0"/>
  </r>
  <r>
    <n v="51"/>
    <n v="73"/>
    <n v="47"/>
    <n v="47"/>
    <x v="1"/>
    <n v="61"/>
    <n v="50"/>
    <n v="68"/>
    <n v="75"/>
    <x v="176"/>
    <x v="1"/>
    <n v="3"/>
    <x v="0"/>
    <x v="2"/>
    <s v="F, G, T"/>
    <s v="41-100"/>
    <x v="1"/>
    <x v="1"/>
    <x v="0"/>
    <n v="0"/>
    <x v="1"/>
    <x v="0"/>
  </r>
  <r>
    <n v="52"/>
    <n v="73"/>
    <n v="47"/>
    <n v="76"/>
    <x v="0"/>
    <n v="52"/>
    <n v="70"/>
    <n v="68"/>
    <n v="75"/>
    <x v="177"/>
    <x v="1"/>
    <n v="3"/>
    <x v="0"/>
    <x v="3"/>
    <s v="F, G, T"/>
    <s v="41-100"/>
    <x v="5"/>
    <x v="0"/>
    <x v="1"/>
    <n v="1"/>
    <x v="1"/>
    <x v="0"/>
  </r>
  <r>
    <n v="61"/>
    <n v="73"/>
    <n v="38"/>
    <n v="66"/>
    <x v="0"/>
    <n v="52"/>
    <n v="50"/>
    <n v="68"/>
    <n v="75"/>
    <x v="13"/>
    <x v="1"/>
    <n v="3"/>
    <x v="0"/>
    <x v="5"/>
    <s v="F, G, T"/>
    <s v="100+"/>
    <x v="2"/>
    <x v="0"/>
    <x v="1"/>
    <n v="0"/>
    <x v="1"/>
    <x v="0"/>
  </r>
  <r>
    <n v="61"/>
    <n v="73"/>
    <n v="50"/>
    <n v="66"/>
    <x v="1"/>
    <n v="52"/>
    <n v="50"/>
    <n v="50"/>
    <n v="75"/>
    <x v="178"/>
    <x v="1"/>
    <n v="3"/>
    <x v="0"/>
    <x v="5"/>
    <s v="F, G, T"/>
    <s v="21-30"/>
    <x v="2"/>
    <x v="1"/>
    <x v="1"/>
    <n v="0"/>
    <x v="0"/>
    <x v="0"/>
  </r>
  <r>
    <n v="52"/>
    <n v="73"/>
    <n v="38"/>
    <n v="63"/>
    <x v="0"/>
    <n v="49"/>
    <n v="69"/>
    <n v="50"/>
    <n v="75"/>
    <x v="24"/>
    <x v="1"/>
    <n v="3"/>
    <x v="0"/>
    <x v="3"/>
    <s v="F, G, T"/>
    <s v="100+"/>
    <x v="4"/>
    <x v="0"/>
    <x v="2"/>
    <n v="2"/>
    <x v="0"/>
    <x v="0"/>
  </r>
  <r>
    <n v="52"/>
    <n v="73"/>
    <n v="47"/>
    <n v="47"/>
    <x v="0"/>
    <n v="52"/>
    <n v="50"/>
    <n v="68"/>
    <n v="75"/>
    <x v="27"/>
    <x v="1"/>
    <n v="3"/>
    <x v="0"/>
    <x v="3"/>
    <s v="F, G, T"/>
    <s v="41-100"/>
    <x v="1"/>
    <x v="0"/>
    <x v="1"/>
    <n v="0"/>
    <x v="1"/>
    <x v="0"/>
  </r>
  <r>
    <n v="70"/>
    <n v="73"/>
    <n v="47"/>
    <n v="47"/>
    <x v="1"/>
    <n v="61"/>
    <n v="70"/>
    <n v="68"/>
    <n v="75"/>
    <x v="5"/>
    <x v="1"/>
    <n v="3"/>
    <x v="0"/>
    <x v="4"/>
    <s v="F, G, T"/>
    <s v="41-100"/>
    <x v="1"/>
    <x v="1"/>
    <x v="0"/>
    <n v="1"/>
    <x v="1"/>
    <x v="0"/>
  </r>
  <r>
    <n v="51"/>
    <n v="73"/>
    <n v="47"/>
    <n v="47"/>
    <x v="0"/>
    <n v="61"/>
    <n v="70"/>
    <n v="68"/>
    <n v="75"/>
    <x v="135"/>
    <x v="1"/>
    <n v="3"/>
    <x v="0"/>
    <x v="2"/>
    <s v="F, G, T"/>
    <s v="41-100"/>
    <x v="1"/>
    <x v="0"/>
    <x v="0"/>
    <n v="1"/>
    <x v="1"/>
    <x v="0"/>
  </r>
  <r>
    <n v="51"/>
    <n v="73"/>
    <n v="52"/>
    <n v="47"/>
    <x v="1"/>
    <n v="52"/>
    <n v="50"/>
    <n v="50"/>
    <n v="75"/>
    <x v="25"/>
    <x v="0"/>
    <n v="3"/>
    <x v="0"/>
    <x v="2"/>
    <s v="F, G, T"/>
    <s v="31-40"/>
    <x v="1"/>
    <x v="1"/>
    <x v="1"/>
    <n v="0"/>
    <x v="0"/>
    <x v="0"/>
  </r>
  <r>
    <n v="51"/>
    <n v="48"/>
    <n v="47"/>
    <n v="66"/>
    <x v="0"/>
    <n v="52"/>
    <n v="70"/>
    <n v="68"/>
    <n v="75"/>
    <x v="175"/>
    <x v="1"/>
    <n v="3"/>
    <x v="0"/>
    <x v="2"/>
    <s v="Blank"/>
    <s v="41-100"/>
    <x v="2"/>
    <x v="0"/>
    <x v="1"/>
    <n v="1"/>
    <x v="1"/>
    <x v="0"/>
  </r>
  <r>
    <n v="52"/>
    <n v="73"/>
    <n v="47"/>
    <n v="47"/>
    <x v="1"/>
    <n v="52"/>
    <n v="50"/>
    <n v="68"/>
    <n v="75"/>
    <x v="38"/>
    <x v="0"/>
    <n v="3"/>
    <x v="0"/>
    <x v="3"/>
    <s v="F, G, T"/>
    <s v="41-100"/>
    <x v="1"/>
    <x v="1"/>
    <x v="1"/>
    <n v="0"/>
    <x v="1"/>
    <x v="0"/>
  </r>
  <r>
    <n v="51"/>
    <n v="73"/>
    <n v="47"/>
    <n v="66"/>
    <x v="1"/>
    <n v="61"/>
    <n v="50"/>
    <n v="68"/>
    <n v="75"/>
    <x v="110"/>
    <x v="1"/>
    <n v="3"/>
    <x v="0"/>
    <x v="2"/>
    <s v="F, G, T"/>
    <s v="41-100"/>
    <x v="2"/>
    <x v="1"/>
    <x v="0"/>
    <n v="0"/>
    <x v="1"/>
    <x v="0"/>
  </r>
  <r>
    <n v="52"/>
    <n v="73"/>
    <n v="47"/>
    <n v="66"/>
    <x v="0"/>
    <n v="61"/>
    <n v="50"/>
    <n v="68"/>
    <n v="75"/>
    <x v="135"/>
    <x v="1"/>
    <n v="3"/>
    <x v="0"/>
    <x v="3"/>
    <s v="F, G, T"/>
    <s v="41-100"/>
    <x v="2"/>
    <x v="0"/>
    <x v="0"/>
    <n v="0"/>
    <x v="1"/>
    <x v="0"/>
  </r>
  <r>
    <n v="53"/>
    <n v="48"/>
    <n v="47"/>
    <n v="47"/>
    <x v="1"/>
    <n v="52"/>
    <n v="50"/>
    <n v="50"/>
    <n v="75"/>
    <x v="79"/>
    <x v="0"/>
    <n v="3"/>
    <x v="0"/>
    <x v="0"/>
    <s v="Blank"/>
    <s v="41-100"/>
    <x v="1"/>
    <x v="1"/>
    <x v="1"/>
    <n v="0"/>
    <x v="0"/>
    <x v="0"/>
  </r>
  <r>
    <n v="61"/>
    <n v="73"/>
    <n v="73"/>
    <n v="47"/>
    <x v="1"/>
    <n v="52"/>
    <n v="50"/>
    <n v="50"/>
    <n v="75"/>
    <x v="73"/>
    <x v="0"/>
    <n v="3"/>
    <x v="0"/>
    <x v="5"/>
    <s v="F, G, T"/>
    <s v="0"/>
    <x v="1"/>
    <x v="1"/>
    <x v="1"/>
    <n v="0"/>
    <x v="0"/>
    <x v="0"/>
  </r>
  <r>
    <n v="52"/>
    <n v="73"/>
    <n v="47"/>
    <n v="47"/>
    <x v="1"/>
    <n v="52"/>
    <n v="50"/>
    <n v="68"/>
    <n v="75"/>
    <x v="38"/>
    <x v="1"/>
    <n v="3"/>
    <x v="0"/>
    <x v="3"/>
    <s v="F, G, T"/>
    <s v="41-100"/>
    <x v="1"/>
    <x v="1"/>
    <x v="1"/>
    <n v="0"/>
    <x v="1"/>
    <x v="0"/>
  </r>
  <r>
    <n v="53"/>
    <n v="73"/>
    <n v="50"/>
    <n v="47"/>
    <x v="1"/>
    <n v="52"/>
    <n v="50"/>
    <n v="50"/>
    <n v="75"/>
    <x v="25"/>
    <x v="1"/>
    <n v="3"/>
    <x v="0"/>
    <x v="0"/>
    <s v="F, G, T"/>
    <s v="21-30"/>
    <x v="1"/>
    <x v="1"/>
    <x v="1"/>
    <n v="0"/>
    <x v="0"/>
    <x v="0"/>
  </r>
  <r>
    <n v="53"/>
    <n v="73"/>
    <n v="47"/>
    <n v="40"/>
    <x v="0"/>
    <n v="52"/>
    <n v="70"/>
    <n v="68"/>
    <n v="75"/>
    <x v="28"/>
    <x v="1"/>
    <n v="3"/>
    <x v="0"/>
    <x v="0"/>
    <s v="F, G, T"/>
    <s v="41-100"/>
    <x v="11"/>
    <x v="0"/>
    <x v="1"/>
    <n v="1"/>
    <x v="1"/>
    <x v="0"/>
  </r>
  <r>
    <n v="51"/>
    <n v="73"/>
    <n v="50"/>
    <n v="66"/>
    <x v="0"/>
    <n v="52"/>
    <n v="50"/>
    <n v="68"/>
    <n v="75"/>
    <x v="179"/>
    <x v="0"/>
    <n v="3"/>
    <x v="0"/>
    <x v="2"/>
    <s v="F, G, T"/>
    <s v="21-30"/>
    <x v="2"/>
    <x v="0"/>
    <x v="1"/>
    <n v="0"/>
    <x v="1"/>
    <x v="0"/>
  </r>
  <r>
    <n v="61"/>
    <n v="48"/>
    <n v="38"/>
    <n v="47"/>
    <x v="0"/>
    <n v="52"/>
    <n v="50"/>
    <n v="50"/>
    <n v="75"/>
    <x v="3"/>
    <x v="1"/>
    <n v="3"/>
    <x v="0"/>
    <x v="5"/>
    <s v="Blank"/>
    <s v="100+"/>
    <x v="1"/>
    <x v="0"/>
    <x v="1"/>
    <n v="0"/>
    <x v="0"/>
    <x v="0"/>
  </r>
  <r>
    <n v="61"/>
    <n v="73"/>
    <n v="38"/>
    <n v="47"/>
    <x v="1"/>
    <n v="52"/>
    <n v="50"/>
    <n v="68"/>
    <n v="75"/>
    <x v="38"/>
    <x v="1"/>
    <n v="3"/>
    <x v="0"/>
    <x v="5"/>
    <s v="F, G, T"/>
    <s v="100+"/>
    <x v="1"/>
    <x v="1"/>
    <x v="1"/>
    <n v="0"/>
    <x v="1"/>
    <x v="0"/>
  </r>
  <r>
    <n v="52"/>
    <n v="73"/>
    <n v="47"/>
    <n v="66"/>
    <x v="0"/>
    <n v="52"/>
    <n v="50"/>
    <n v="50"/>
    <n v="75"/>
    <x v="39"/>
    <x v="1"/>
    <n v="3"/>
    <x v="0"/>
    <x v="3"/>
    <s v="F, G, T"/>
    <s v="41-100"/>
    <x v="2"/>
    <x v="0"/>
    <x v="1"/>
    <n v="0"/>
    <x v="0"/>
    <x v="0"/>
  </r>
  <r>
    <n v="53"/>
    <n v="73"/>
    <n v="38"/>
    <n v="63"/>
    <x v="0"/>
    <n v="52"/>
    <n v="70"/>
    <n v="50"/>
    <n v="75"/>
    <x v="126"/>
    <x v="1"/>
    <n v="3"/>
    <x v="0"/>
    <x v="0"/>
    <s v="F, G, T"/>
    <s v="100+"/>
    <x v="4"/>
    <x v="0"/>
    <x v="1"/>
    <n v="1"/>
    <x v="0"/>
    <x v="0"/>
  </r>
  <r>
    <n v="51"/>
    <n v="73"/>
    <n v="47"/>
    <n v="63"/>
    <x v="1"/>
    <n v="60"/>
    <n v="50"/>
    <n v="52"/>
    <n v="75"/>
    <x v="48"/>
    <x v="0"/>
    <n v="3"/>
    <x v="0"/>
    <x v="2"/>
    <s v="F, G, T"/>
    <s v="41-100"/>
    <x v="4"/>
    <x v="1"/>
    <x v="3"/>
    <n v="0"/>
    <x v="2"/>
    <x v="0"/>
  </r>
  <r>
    <n v="61"/>
    <n v="73"/>
    <n v="47"/>
    <n v="63"/>
    <x v="0"/>
    <n v="61"/>
    <n v="50"/>
    <n v="52"/>
    <n v="75"/>
    <x v="180"/>
    <x v="1"/>
    <n v="3"/>
    <x v="0"/>
    <x v="5"/>
    <s v="F, G, T"/>
    <s v="41-100"/>
    <x v="4"/>
    <x v="0"/>
    <x v="0"/>
    <n v="0"/>
    <x v="2"/>
    <x v="0"/>
  </r>
  <r>
    <n v="52"/>
    <n v="73"/>
    <n v="50"/>
    <n v="66"/>
    <x v="0"/>
    <n v="52"/>
    <n v="69"/>
    <n v="50"/>
    <n v="75"/>
    <x v="181"/>
    <x v="1"/>
    <n v="3"/>
    <x v="0"/>
    <x v="3"/>
    <s v="F, G, T"/>
    <s v="21-30"/>
    <x v="2"/>
    <x v="0"/>
    <x v="1"/>
    <n v="2"/>
    <x v="0"/>
    <x v="0"/>
  </r>
  <r>
    <n v="53"/>
    <n v="48"/>
    <n v="73"/>
    <n v="47"/>
    <x v="1"/>
    <n v="52"/>
    <n v="50"/>
    <n v="50"/>
    <n v="75"/>
    <x v="14"/>
    <x v="0"/>
    <n v="3"/>
    <x v="0"/>
    <x v="0"/>
    <s v="Blank"/>
    <s v="0"/>
    <x v="1"/>
    <x v="1"/>
    <x v="1"/>
    <n v="0"/>
    <x v="0"/>
    <x v="0"/>
  </r>
  <r>
    <n v="53"/>
    <n v="48"/>
    <n v="38"/>
    <n v="47"/>
    <x v="1"/>
    <n v="52"/>
    <n v="50"/>
    <n v="68"/>
    <n v="75"/>
    <x v="87"/>
    <x v="0"/>
    <n v="3"/>
    <x v="0"/>
    <x v="0"/>
    <s v="Blank"/>
    <s v="100+"/>
    <x v="1"/>
    <x v="1"/>
    <x v="1"/>
    <n v="0"/>
    <x v="1"/>
    <x v="0"/>
  </r>
  <r>
    <n v="61"/>
    <n v="73"/>
    <n v="47"/>
    <n v="63"/>
    <x v="0"/>
    <n v="52"/>
    <n v="50"/>
    <n v="50"/>
    <n v="75"/>
    <x v="78"/>
    <x v="1"/>
    <n v="3"/>
    <x v="0"/>
    <x v="5"/>
    <s v="F, G, T"/>
    <s v="41-100"/>
    <x v="4"/>
    <x v="0"/>
    <x v="1"/>
    <n v="0"/>
    <x v="0"/>
    <x v="0"/>
  </r>
  <r>
    <n v="70"/>
    <n v="48"/>
    <n v="47"/>
    <n v="66"/>
    <x v="1"/>
    <n v="61"/>
    <n v="50"/>
    <n v="68"/>
    <n v="75"/>
    <x v="104"/>
    <x v="0"/>
    <n v="3"/>
    <x v="0"/>
    <x v="4"/>
    <s v="Blank"/>
    <s v="41-100"/>
    <x v="2"/>
    <x v="1"/>
    <x v="0"/>
    <n v="0"/>
    <x v="1"/>
    <x v="0"/>
  </r>
  <r>
    <n v="52"/>
    <n v="73"/>
    <n v="47"/>
    <n v="47"/>
    <x v="0"/>
    <n v="52"/>
    <n v="50"/>
    <n v="68"/>
    <n v="75"/>
    <x v="27"/>
    <x v="1"/>
    <n v="3"/>
    <x v="0"/>
    <x v="3"/>
    <s v="F, G, T"/>
    <s v="41-100"/>
    <x v="1"/>
    <x v="0"/>
    <x v="1"/>
    <n v="0"/>
    <x v="1"/>
    <x v="0"/>
  </r>
  <r>
    <n v="70"/>
    <n v="73"/>
    <n v="52"/>
    <n v="47"/>
    <x v="1"/>
    <n v="52"/>
    <n v="50"/>
    <n v="68"/>
    <n v="75"/>
    <x v="163"/>
    <x v="1"/>
    <n v="3"/>
    <x v="0"/>
    <x v="4"/>
    <s v="F, G, T"/>
    <s v="31-40"/>
    <x v="1"/>
    <x v="1"/>
    <x v="1"/>
    <n v="0"/>
    <x v="1"/>
    <x v="0"/>
  </r>
  <r>
    <n v="70"/>
    <n v="73"/>
    <n v="52"/>
    <n v="66"/>
    <x v="1"/>
    <n v="52"/>
    <n v="50"/>
    <n v="68"/>
    <n v="75"/>
    <x v="6"/>
    <x v="0"/>
    <n v="3"/>
    <x v="0"/>
    <x v="4"/>
    <s v="F, G, T"/>
    <s v="31-40"/>
    <x v="2"/>
    <x v="1"/>
    <x v="1"/>
    <n v="0"/>
    <x v="1"/>
    <x v="0"/>
  </r>
  <r>
    <n v="53"/>
    <n v="73"/>
    <n v="50"/>
    <n v="47"/>
    <x v="1"/>
    <n v="52"/>
    <n v="50"/>
    <n v="50"/>
    <n v="75"/>
    <x v="25"/>
    <x v="0"/>
    <n v="3"/>
    <x v="0"/>
    <x v="0"/>
    <s v="F, G, T"/>
    <s v="21-30"/>
    <x v="1"/>
    <x v="1"/>
    <x v="1"/>
    <n v="0"/>
    <x v="0"/>
    <x v="0"/>
  </r>
  <r>
    <n v="52"/>
    <n v="73"/>
    <n v="47"/>
    <n v="34"/>
    <x v="1"/>
    <n v="61"/>
    <n v="50"/>
    <n v="50"/>
    <n v="75"/>
    <x v="11"/>
    <x v="1"/>
    <n v="3"/>
    <x v="0"/>
    <x v="3"/>
    <s v="F, G, T"/>
    <s v="41-100"/>
    <x v="10"/>
    <x v="1"/>
    <x v="0"/>
    <n v="0"/>
    <x v="0"/>
    <x v="0"/>
  </r>
  <r>
    <n v="61"/>
    <n v="73"/>
    <n v="38"/>
    <n v="66"/>
    <x v="0"/>
    <n v="61"/>
    <n v="70"/>
    <n v="68"/>
    <n v="75"/>
    <x v="51"/>
    <x v="1"/>
    <n v="3"/>
    <x v="0"/>
    <x v="5"/>
    <s v="F, G, T"/>
    <s v="100+"/>
    <x v="2"/>
    <x v="0"/>
    <x v="0"/>
    <n v="1"/>
    <x v="1"/>
    <x v="0"/>
  </r>
  <r>
    <n v="40"/>
    <n v="73"/>
    <n v="38"/>
    <n v="66"/>
    <x v="0"/>
    <n v="61"/>
    <n v="50"/>
    <n v="50"/>
    <n v="75"/>
    <x v="169"/>
    <x v="0"/>
    <n v="3"/>
    <x v="0"/>
    <x v="1"/>
    <s v="F, G, T"/>
    <s v="100+"/>
    <x v="2"/>
    <x v="0"/>
    <x v="0"/>
    <n v="0"/>
    <x v="0"/>
    <x v="0"/>
  </r>
  <r>
    <n v="51"/>
    <n v="73"/>
    <n v="50"/>
    <n v="66"/>
    <x v="0"/>
    <n v="52"/>
    <n v="50"/>
    <n v="50"/>
    <n v="75"/>
    <x v="125"/>
    <x v="1"/>
    <n v="3"/>
    <x v="0"/>
    <x v="2"/>
    <s v="F, G, T"/>
    <s v="21-30"/>
    <x v="2"/>
    <x v="0"/>
    <x v="1"/>
    <n v="0"/>
    <x v="0"/>
    <x v="0"/>
  </r>
  <r>
    <n v="53"/>
    <n v="73"/>
    <n v="38"/>
    <n v="76"/>
    <x v="1"/>
    <n v="52"/>
    <n v="69"/>
    <n v="68"/>
    <n v="75"/>
    <x v="61"/>
    <x v="1"/>
    <n v="3"/>
    <x v="0"/>
    <x v="0"/>
    <s v="F, G, T"/>
    <s v="100+"/>
    <x v="5"/>
    <x v="1"/>
    <x v="1"/>
    <n v="2"/>
    <x v="1"/>
    <x v="0"/>
  </r>
  <r>
    <n v="40"/>
    <n v="73"/>
    <n v="52"/>
    <n v="66"/>
    <x v="1"/>
    <n v="52"/>
    <n v="50"/>
    <n v="50"/>
    <n v="75"/>
    <x v="114"/>
    <x v="0"/>
    <n v="3"/>
    <x v="0"/>
    <x v="1"/>
    <s v="F, G, T"/>
    <s v="31-40"/>
    <x v="2"/>
    <x v="1"/>
    <x v="1"/>
    <n v="0"/>
    <x v="0"/>
    <x v="0"/>
  </r>
  <r>
    <n v="40"/>
    <n v="73"/>
    <n v="47"/>
    <n v="63"/>
    <x v="1"/>
    <n v="61"/>
    <n v="50"/>
    <n v="68"/>
    <n v="75"/>
    <x v="178"/>
    <x v="0"/>
    <n v="3"/>
    <x v="0"/>
    <x v="1"/>
    <s v="F, G, T"/>
    <s v="41-100"/>
    <x v="4"/>
    <x v="1"/>
    <x v="0"/>
    <n v="0"/>
    <x v="1"/>
    <x v="0"/>
  </r>
  <r>
    <n v="70"/>
    <n v="73"/>
    <n v="47"/>
    <n v="63"/>
    <x v="1"/>
    <n v="52"/>
    <n v="70"/>
    <n v="50"/>
    <n v="75"/>
    <x v="123"/>
    <x v="0"/>
    <n v="3"/>
    <x v="0"/>
    <x v="4"/>
    <s v="F, G, T"/>
    <s v="41-100"/>
    <x v="4"/>
    <x v="1"/>
    <x v="1"/>
    <n v="1"/>
    <x v="0"/>
    <x v="0"/>
  </r>
  <r>
    <n v="70"/>
    <n v="48"/>
    <n v="38"/>
    <n v="71"/>
    <x v="1"/>
    <n v="61"/>
    <n v="70"/>
    <n v="50"/>
    <n v="75"/>
    <x v="91"/>
    <x v="0"/>
    <n v="3"/>
    <x v="0"/>
    <x v="4"/>
    <s v="Blank"/>
    <s v="100+"/>
    <x v="9"/>
    <x v="1"/>
    <x v="0"/>
    <n v="1"/>
    <x v="0"/>
    <x v="0"/>
  </r>
  <r>
    <n v="51"/>
    <n v="73"/>
    <n v="38"/>
    <n v="76"/>
    <x v="1"/>
    <n v="61"/>
    <n v="70"/>
    <n v="68"/>
    <n v="75"/>
    <x v="32"/>
    <x v="0"/>
    <n v="3"/>
    <x v="0"/>
    <x v="2"/>
    <s v="F, G, T"/>
    <s v="100+"/>
    <x v="5"/>
    <x v="1"/>
    <x v="0"/>
    <n v="1"/>
    <x v="1"/>
    <x v="0"/>
  </r>
  <r>
    <n v="52"/>
    <n v="48"/>
    <n v="50"/>
    <n v="34"/>
    <x v="0"/>
    <n v="52"/>
    <n v="50"/>
    <n v="50"/>
    <n v="75"/>
    <x v="99"/>
    <x v="1"/>
    <n v="3"/>
    <x v="0"/>
    <x v="3"/>
    <s v="Blank"/>
    <s v="21-30"/>
    <x v="10"/>
    <x v="0"/>
    <x v="1"/>
    <n v="0"/>
    <x v="0"/>
    <x v="0"/>
  </r>
  <r>
    <n v="52"/>
    <n v="48"/>
    <n v="50"/>
    <n v="66"/>
    <x v="1"/>
    <n v="61"/>
    <n v="50"/>
    <n v="68"/>
    <n v="59"/>
    <x v="182"/>
    <x v="0"/>
    <n v="3"/>
    <x v="0"/>
    <x v="3"/>
    <s v="Blank"/>
    <s v="21-30"/>
    <x v="2"/>
    <x v="1"/>
    <x v="0"/>
    <n v="0"/>
    <x v="1"/>
    <x v="1"/>
  </r>
  <r>
    <n v="52"/>
    <n v="48"/>
    <n v="50"/>
    <n v="66"/>
    <x v="0"/>
    <n v="61"/>
    <n v="50"/>
    <n v="68"/>
    <n v="59"/>
    <x v="183"/>
    <x v="1"/>
    <n v="3"/>
    <x v="0"/>
    <x v="3"/>
    <s v="Blank"/>
    <s v="21-30"/>
    <x v="2"/>
    <x v="0"/>
    <x v="0"/>
    <n v="0"/>
    <x v="1"/>
    <x v="1"/>
  </r>
  <r>
    <n v="52"/>
    <n v="48"/>
    <n v="50"/>
    <n v="66"/>
    <x v="0"/>
    <n v="61"/>
    <n v="50"/>
    <n v="50"/>
    <n v="59"/>
    <x v="153"/>
    <x v="1"/>
    <n v="3"/>
    <x v="0"/>
    <x v="3"/>
    <s v="Blank"/>
    <s v="21-30"/>
    <x v="2"/>
    <x v="0"/>
    <x v="0"/>
    <n v="0"/>
    <x v="0"/>
    <x v="1"/>
  </r>
  <r>
    <n v="52"/>
    <n v="48"/>
    <n v="50"/>
    <n v="47"/>
    <x v="1"/>
    <n v="52"/>
    <n v="50"/>
    <n v="50"/>
    <n v="59"/>
    <x v="184"/>
    <x v="0"/>
    <n v="3"/>
    <x v="0"/>
    <x v="3"/>
    <s v="Blank"/>
    <s v="21-30"/>
    <x v="1"/>
    <x v="1"/>
    <x v="1"/>
    <n v="0"/>
    <x v="0"/>
    <x v="1"/>
  </r>
  <r>
    <n v="53"/>
    <n v="73"/>
    <n v="52"/>
    <n v="80"/>
    <x v="0"/>
    <n v="60"/>
    <n v="70"/>
    <n v="50"/>
    <n v="59"/>
    <x v="141"/>
    <x v="1"/>
    <n v="3"/>
    <x v="0"/>
    <x v="0"/>
    <s v="F, G, T"/>
    <s v="31-40"/>
    <x v="3"/>
    <x v="0"/>
    <x v="3"/>
    <n v="1"/>
    <x v="0"/>
    <x v="1"/>
  </r>
  <r>
    <n v="53"/>
    <n v="73"/>
    <n v="52"/>
    <n v="80"/>
    <x v="0"/>
    <n v="60"/>
    <n v="70"/>
    <n v="50"/>
    <n v="59"/>
    <x v="141"/>
    <x v="1"/>
    <n v="3"/>
    <x v="0"/>
    <x v="0"/>
    <s v="F, G, T"/>
    <s v="31-40"/>
    <x v="3"/>
    <x v="0"/>
    <x v="3"/>
    <n v="1"/>
    <x v="0"/>
    <x v="1"/>
  </r>
  <r>
    <n v="52"/>
    <n v="48"/>
    <n v="55"/>
    <n v="80"/>
    <x v="1"/>
    <n v="52"/>
    <n v="50"/>
    <n v="50"/>
    <n v="59"/>
    <x v="40"/>
    <x v="0"/>
    <n v="3"/>
    <x v="0"/>
    <x v="3"/>
    <s v="Blank"/>
    <s v="11-20"/>
    <x v="3"/>
    <x v="1"/>
    <x v="1"/>
    <n v="0"/>
    <x v="0"/>
    <x v="1"/>
  </r>
  <r>
    <n v="52"/>
    <n v="48"/>
    <n v="55"/>
    <n v="64"/>
    <x v="1"/>
    <n v="52"/>
    <n v="50"/>
    <n v="50"/>
    <n v="59"/>
    <x v="41"/>
    <x v="0"/>
    <n v="3"/>
    <x v="0"/>
    <x v="3"/>
    <s v="Blank"/>
    <s v="11-20"/>
    <x v="7"/>
    <x v="1"/>
    <x v="1"/>
    <n v="0"/>
    <x v="0"/>
    <x v="1"/>
  </r>
  <r>
    <n v="53"/>
    <n v="48"/>
    <n v="50"/>
    <n v="40"/>
    <x v="1"/>
    <n v="52"/>
    <n v="69"/>
    <n v="50"/>
    <n v="59"/>
    <x v="94"/>
    <x v="1"/>
    <n v="3"/>
    <x v="0"/>
    <x v="0"/>
    <s v="Blank"/>
    <s v="21-30"/>
    <x v="11"/>
    <x v="1"/>
    <x v="1"/>
    <n v="2"/>
    <x v="0"/>
    <x v="1"/>
  </r>
  <r>
    <n v="52"/>
    <n v="48"/>
    <n v="55"/>
    <n v="80"/>
    <x v="1"/>
    <n v="52"/>
    <n v="50"/>
    <n v="50"/>
    <n v="59"/>
    <x v="40"/>
    <x v="0"/>
    <n v="3"/>
    <x v="0"/>
    <x v="3"/>
    <s v="Blank"/>
    <s v="11-20"/>
    <x v="3"/>
    <x v="1"/>
    <x v="1"/>
    <n v="0"/>
    <x v="0"/>
    <x v="1"/>
  </r>
  <r>
    <n v="61"/>
    <n v="48"/>
    <n v="50"/>
    <n v="63"/>
    <x v="1"/>
    <n v="61"/>
    <n v="50"/>
    <n v="50"/>
    <n v="59"/>
    <x v="11"/>
    <x v="0"/>
    <n v="3"/>
    <x v="0"/>
    <x v="5"/>
    <s v="Blank"/>
    <s v="21-30"/>
    <x v="4"/>
    <x v="1"/>
    <x v="0"/>
    <n v="0"/>
    <x v="0"/>
    <x v="1"/>
  </r>
  <r>
    <n v="52"/>
    <n v="48"/>
    <n v="50"/>
    <n v="47"/>
    <x v="0"/>
    <n v="61"/>
    <n v="70"/>
    <n v="50"/>
    <n v="59"/>
    <x v="84"/>
    <x v="1"/>
    <n v="3"/>
    <x v="0"/>
    <x v="3"/>
    <s v="Blank"/>
    <s v="21-30"/>
    <x v="1"/>
    <x v="0"/>
    <x v="0"/>
    <n v="1"/>
    <x v="0"/>
    <x v="1"/>
  </r>
  <r>
    <n v="52"/>
    <n v="48"/>
    <n v="55"/>
    <n v="71"/>
    <x v="1"/>
    <n v="52"/>
    <n v="50"/>
    <n v="50"/>
    <n v="59"/>
    <x v="53"/>
    <x v="0"/>
    <n v="3"/>
    <x v="0"/>
    <x v="3"/>
    <s v="Blank"/>
    <s v="11-20"/>
    <x v="9"/>
    <x v="1"/>
    <x v="1"/>
    <n v="0"/>
    <x v="0"/>
    <x v="1"/>
  </r>
  <r>
    <n v="52"/>
    <n v="48"/>
    <n v="47"/>
    <n v="47"/>
    <x v="1"/>
    <n v="52"/>
    <n v="50"/>
    <n v="50"/>
    <n v="59"/>
    <x v="59"/>
    <x v="0"/>
    <n v="3"/>
    <x v="0"/>
    <x v="3"/>
    <s v="Blank"/>
    <s v="41-100"/>
    <x v="1"/>
    <x v="1"/>
    <x v="1"/>
    <n v="0"/>
    <x v="0"/>
    <x v="1"/>
  </r>
  <r>
    <n v="52"/>
    <n v="48"/>
    <n v="55"/>
    <n v="47"/>
    <x v="0"/>
    <n v="61"/>
    <n v="50"/>
    <n v="68"/>
    <n v="59"/>
    <x v="151"/>
    <x v="1"/>
    <n v="3"/>
    <x v="0"/>
    <x v="3"/>
    <s v="Blank"/>
    <s v="11-20"/>
    <x v="1"/>
    <x v="0"/>
    <x v="0"/>
    <n v="0"/>
    <x v="1"/>
    <x v="1"/>
  </r>
  <r>
    <n v="61"/>
    <n v="48"/>
    <n v="55"/>
    <n v="63"/>
    <x v="1"/>
    <n v="52"/>
    <n v="50"/>
    <n v="50"/>
    <n v="59"/>
    <x v="26"/>
    <x v="0"/>
    <n v="3"/>
    <x v="0"/>
    <x v="5"/>
    <s v="Blank"/>
    <s v="11-20"/>
    <x v="4"/>
    <x v="1"/>
    <x v="1"/>
    <n v="0"/>
    <x v="0"/>
    <x v="1"/>
  </r>
  <r>
    <n v="52"/>
    <n v="48"/>
    <n v="55"/>
    <n v="47"/>
    <x v="1"/>
    <n v="52"/>
    <n v="50"/>
    <n v="50"/>
    <n v="59"/>
    <x v="52"/>
    <x v="0"/>
    <n v="3"/>
    <x v="0"/>
    <x v="3"/>
    <s v="Blank"/>
    <s v="11-20"/>
    <x v="1"/>
    <x v="1"/>
    <x v="1"/>
    <n v="0"/>
    <x v="0"/>
    <x v="1"/>
  </r>
  <r>
    <n v="52"/>
    <n v="48"/>
    <n v="52"/>
    <n v="47"/>
    <x v="1"/>
    <n v="52"/>
    <n v="70"/>
    <n v="50"/>
    <n v="59"/>
    <x v="41"/>
    <x v="0"/>
    <n v="3"/>
    <x v="0"/>
    <x v="3"/>
    <s v="Blank"/>
    <s v="31-40"/>
    <x v="1"/>
    <x v="1"/>
    <x v="1"/>
    <n v="1"/>
    <x v="0"/>
    <x v="1"/>
  </r>
  <r>
    <n v="51"/>
    <n v="48"/>
    <n v="50"/>
    <n v="63"/>
    <x v="1"/>
    <n v="61"/>
    <n v="70"/>
    <n v="50"/>
    <n v="59"/>
    <x v="144"/>
    <x v="0"/>
    <n v="3"/>
    <x v="0"/>
    <x v="2"/>
    <s v="Blank"/>
    <s v="21-30"/>
    <x v="4"/>
    <x v="1"/>
    <x v="0"/>
    <n v="1"/>
    <x v="0"/>
    <x v="1"/>
  </r>
  <r>
    <n v="51"/>
    <n v="48"/>
    <n v="50"/>
    <n v="63"/>
    <x v="0"/>
    <n v="61"/>
    <n v="70"/>
    <n v="50"/>
    <n v="59"/>
    <x v="68"/>
    <x v="1"/>
    <n v="3"/>
    <x v="0"/>
    <x v="2"/>
    <s v="Blank"/>
    <s v="21-30"/>
    <x v="4"/>
    <x v="0"/>
    <x v="0"/>
    <n v="1"/>
    <x v="0"/>
    <x v="1"/>
  </r>
  <r>
    <n v="70"/>
    <n v="48"/>
    <n v="55"/>
    <n v="63"/>
    <x v="0"/>
    <n v="52"/>
    <n v="50"/>
    <n v="50"/>
    <n v="59"/>
    <x v="185"/>
    <x v="1"/>
    <n v="3"/>
    <x v="0"/>
    <x v="4"/>
    <s v="Blank"/>
    <s v="11-20"/>
    <x v="4"/>
    <x v="0"/>
    <x v="1"/>
    <n v="0"/>
    <x v="0"/>
    <x v="1"/>
  </r>
  <r>
    <n v="52"/>
    <n v="48"/>
    <n v="47"/>
    <n v="63"/>
    <x v="1"/>
    <n v="60"/>
    <n v="50"/>
    <n v="50"/>
    <n v="59"/>
    <x v="65"/>
    <x v="0"/>
    <n v="3"/>
    <x v="0"/>
    <x v="3"/>
    <s v="Blank"/>
    <s v="41-100"/>
    <x v="4"/>
    <x v="1"/>
    <x v="3"/>
    <n v="0"/>
    <x v="0"/>
    <x v="1"/>
  </r>
  <r>
    <n v="61"/>
    <n v="48"/>
    <n v="55"/>
    <n v="47"/>
    <x v="1"/>
    <n v="52"/>
    <n v="50"/>
    <n v="50"/>
    <n v="59"/>
    <x v="79"/>
    <x v="0"/>
    <n v="3"/>
    <x v="0"/>
    <x v="5"/>
    <s v="Blank"/>
    <s v="11-20"/>
    <x v="1"/>
    <x v="1"/>
    <x v="1"/>
    <n v="0"/>
    <x v="0"/>
    <x v="1"/>
  </r>
  <r>
    <n v="40"/>
    <n v="48"/>
    <n v="50"/>
    <n v="47"/>
    <x v="1"/>
    <n v="61"/>
    <n v="50"/>
    <n v="50"/>
    <n v="59"/>
    <x v="59"/>
    <x v="0"/>
    <n v="3"/>
    <x v="0"/>
    <x v="1"/>
    <s v="Blank"/>
    <s v="21-30"/>
    <x v="1"/>
    <x v="1"/>
    <x v="0"/>
    <n v="0"/>
    <x v="0"/>
    <x v="1"/>
  </r>
  <r>
    <n v="52"/>
    <n v="48"/>
    <n v="52"/>
    <n v="64"/>
    <x v="1"/>
    <n v="60"/>
    <n v="50"/>
    <n v="50"/>
    <n v="59"/>
    <x v="159"/>
    <x v="0"/>
    <n v="3"/>
    <x v="0"/>
    <x v="3"/>
    <s v="Blank"/>
    <s v="31-40"/>
    <x v="7"/>
    <x v="1"/>
    <x v="3"/>
    <n v="0"/>
    <x v="0"/>
    <x v="1"/>
  </r>
  <r>
    <n v="52"/>
    <n v="48"/>
    <n v="52"/>
    <n v="64"/>
    <x v="1"/>
    <n v="60"/>
    <n v="50"/>
    <n v="50"/>
    <n v="59"/>
    <x v="159"/>
    <x v="0"/>
    <n v="3"/>
    <x v="0"/>
    <x v="3"/>
    <s v="Blank"/>
    <s v="31-40"/>
    <x v="7"/>
    <x v="1"/>
    <x v="3"/>
    <n v="0"/>
    <x v="0"/>
    <x v="1"/>
  </r>
  <r>
    <n v="52"/>
    <n v="73"/>
    <n v="55"/>
    <n v="66"/>
    <x v="0"/>
    <n v="52"/>
    <n v="50"/>
    <n v="68"/>
    <n v="59"/>
    <x v="142"/>
    <x v="1"/>
    <n v="3"/>
    <x v="0"/>
    <x v="3"/>
    <s v="F, G, T"/>
    <s v="11-20"/>
    <x v="2"/>
    <x v="0"/>
    <x v="1"/>
    <n v="0"/>
    <x v="1"/>
    <x v="1"/>
  </r>
  <r>
    <n v="52"/>
    <n v="48"/>
    <n v="50"/>
    <n v="66"/>
    <x v="0"/>
    <n v="61"/>
    <n v="50"/>
    <n v="50"/>
    <n v="59"/>
    <x v="153"/>
    <x v="1"/>
    <n v="3"/>
    <x v="0"/>
    <x v="3"/>
    <s v="Blank"/>
    <s v="21-30"/>
    <x v="2"/>
    <x v="0"/>
    <x v="0"/>
    <n v="0"/>
    <x v="0"/>
    <x v="1"/>
  </r>
  <r>
    <n v="53"/>
    <n v="73"/>
    <n v="55"/>
    <n v="76"/>
    <x v="0"/>
    <n v="52"/>
    <n v="50"/>
    <n v="52"/>
    <n v="59"/>
    <x v="127"/>
    <x v="1"/>
    <n v="3"/>
    <x v="0"/>
    <x v="0"/>
    <s v="F, G, T"/>
    <s v="11-20"/>
    <x v="5"/>
    <x v="0"/>
    <x v="1"/>
    <n v="0"/>
    <x v="2"/>
    <x v="1"/>
  </r>
  <r>
    <n v="61"/>
    <n v="48"/>
    <n v="55"/>
    <n v="64"/>
    <x v="1"/>
    <n v="52"/>
    <n v="50"/>
    <n v="50"/>
    <n v="59"/>
    <x v="35"/>
    <x v="0"/>
    <n v="3"/>
    <x v="0"/>
    <x v="5"/>
    <s v="Blank"/>
    <s v="11-20"/>
    <x v="7"/>
    <x v="1"/>
    <x v="1"/>
    <n v="0"/>
    <x v="0"/>
    <x v="1"/>
  </r>
  <r>
    <n v="53"/>
    <n v="48"/>
    <n v="47"/>
    <n v="47"/>
    <x v="0"/>
    <n v="61"/>
    <n v="69"/>
    <n v="68"/>
    <n v="59"/>
    <x v="68"/>
    <x v="1"/>
    <n v="3"/>
    <x v="0"/>
    <x v="0"/>
    <s v="Blank"/>
    <s v="41-100"/>
    <x v="1"/>
    <x v="0"/>
    <x v="0"/>
    <n v="2"/>
    <x v="1"/>
    <x v="1"/>
  </r>
  <r>
    <n v="61"/>
    <n v="73"/>
    <n v="55"/>
    <n v="40"/>
    <x v="0"/>
    <n v="52"/>
    <n v="50"/>
    <n v="50"/>
    <n v="59"/>
    <x v="151"/>
    <x v="1"/>
    <n v="3"/>
    <x v="0"/>
    <x v="5"/>
    <s v="F, G, T"/>
    <s v="11-20"/>
    <x v="11"/>
    <x v="0"/>
    <x v="1"/>
    <n v="0"/>
    <x v="0"/>
    <x v="1"/>
  </r>
  <r>
    <n v="51"/>
    <n v="48"/>
    <n v="50"/>
    <n v="47"/>
    <x v="1"/>
    <n v="61"/>
    <n v="50"/>
    <n v="50"/>
    <n v="59"/>
    <x v="154"/>
    <x v="0"/>
    <n v="3"/>
    <x v="0"/>
    <x v="2"/>
    <s v="Blank"/>
    <s v="21-30"/>
    <x v="1"/>
    <x v="1"/>
    <x v="0"/>
    <n v="0"/>
    <x v="0"/>
    <x v="1"/>
  </r>
  <r>
    <n v="52"/>
    <n v="48"/>
    <n v="55"/>
    <n v="47"/>
    <x v="1"/>
    <n v="52"/>
    <n v="50"/>
    <n v="50"/>
    <n v="59"/>
    <x v="52"/>
    <x v="1"/>
    <n v="3"/>
    <x v="0"/>
    <x v="3"/>
    <s v="Blank"/>
    <s v="11-20"/>
    <x v="1"/>
    <x v="1"/>
    <x v="1"/>
    <n v="0"/>
    <x v="0"/>
    <x v="1"/>
  </r>
  <r>
    <n v="70"/>
    <n v="48"/>
    <n v="55"/>
    <n v="63"/>
    <x v="1"/>
    <n v="52"/>
    <n v="50"/>
    <n v="50"/>
    <n v="59"/>
    <x v="54"/>
    <x v="0"/>
    <n v="3"/>
    <x v="0"/>
    <x v="4"/>
    <s v="Blank"/>
    <s v="11-20"/>
    <x v="4"/>
    <x v="1"/>
    <x v="1"/>
    <n v="0"/>
    <x v="0"/>
    <x v="1"/>
  </r>
  <r>
    <n v="61"/>
    <n v="48"/>
    <n v="52"/>
    <n v="66"/>
    <x v="1"/>
    <n v="61"/>
    <n v="50"/>
    <n v="68"/>
    <n v="59"/>
    <x v="121"/>
    <x v="0"/>
    <n v="3"/>
    <x v="0"/>
    <x v="5"/>
    <s v="Blank"/>
    <s v="31-40"/>
    <x v="2"/>
    <x v="1"/>
    <x v="0"/>
    <n v="0"/>
    <x v="1"/>
    <x v="1"/>
  </r>
  <r>
    <n v="52"/>
    <n v="73"/>
    <n v="55"/>
    <n v="66"/>
    <x v="0"/>
    <n v="52"/>
    <n v="50"/>
    <n v="50"/>
    <n v="59"/>
    <x v="158"/>
    <x v="1"/>
    <n v="3"/>
    <x v="0"/>
    <x v="3"/>
    <s v="F, G, T"/>
    <s v="11-20"/>
    <x v="2"/>
    <x v="0"/>
    <x v="1"/>
    <n v="0"/>
    <x v="0"/>
    <x v="1"/>
  </r>
  <r>
    <n v="52"/>
    <n v="48"/>
    <n v="55"/>
    <n v="64"/>
    <x v="1"/>
    <n v="52"/>
    <n v="50"/>
    <n v="50"/>
    <n v="59"/>
    <x v="41"/>
    <x v="1"/>
    <n v="3"/>
    <x v="0"/>
    <x v="3"/>
    <s v="Blank"/>
    <s v="11-20"/>
    <x v="7"/>
    <x v="1"/>
    <x v="1"/>
    <n v="0"/>
    <x v="0"/>
    <x v="1"/>
  </r>
  <r>
    <n v="52"/>
    <n v="48"/>
    <n v="55"/>
    <n v="12"/>
    <x v="1"/>
    <n v="52"/>
    <n v="50"/>
    <n v="50"/>
    <n v="59"/>
    <x v="157"/>
    <x v="0"/>
    <n v="3"/>
    <x v="0"/>
    <x v="3"/>
    <s v="Blank"/>
    <s v="11-20"/>
    <x v="0"/>
    <x v="1"/>
    <x v="1"/>
    <n v="0"/>
    <x v="0"/>
    <x v="1"/>
  </r>
  <r>
    <n v="52"/>
    <n v="48"/>
    <n v="55"/>
    <n v="47"/>
    <x v="1"/>
    <n v="52"/>
    <n v="50"/>
    <n v="68"/>
    <n v="59"/>
    <x v="87"/>
    <x v="1"/>
    <n v="3"/>
    <x v="0"/>
    <x v="3"/>
    <s v="Blank"/>
    <s v="11-20"/>
    <x v="1"/>
    <x v="1"/>
    <x v="1"/>
    <n v="0"/>
    <x v="1"/>
    <x v="1"/>
  </r>
  <r>
    <n v="53"/>
    <n v="48"/>
    <n v="55"/>
    <n v="47"/>
    <x v="1"/>
    <n v="52"/>
    <n v="50"/>
    <n v="68"/>
    <n v="59"/>
    <x v="66"/>
    <x v="0"/>
    <n v="3"/>
    <x v="0"/>
    <x v="0"/>
    <s v="Blank"/>
    <s v="11-20"/>
    <x v="1"/>
    <x v="1"/>
    <x v="1"/>
    <n v="0"/>
    <x v="1"/>
    <x v="1"/>
  </r>
  <r>
    <n v="52"/>
    <n v="48"/>
    <n v="50"/>
    <n v="47"/>
    <x v="0"/>
    <n v="52"/>
    <n v="70"/>
    <n v="50"/>
    <n v="59"/>
    <x v="165"/>
    <x v="1"/>
    <n v="3"/>
    <x v="0"/>
    <x v="3"/>
    <s v="Blank"/>
    <s v="21-30"/>
    <x v="1"/>
    <x v="0"/>
    <x v="1"/>
    <n v="1"/>
    <x v="0"/>
    <x v="1"/>
  </r>
  <r>
    <n v="52"/>
    <n v="48"/>
    <n v="55"/>
    <n v="47"/>
    <x v="1"/>
    <n v="52"/>
    <n v="50"/>
    <n v="68"/>
    <n v="59"/>
    <x v="87"/>
    <x v="0"/>
    <n v="3"/>
    <x v="0"/>
    <x v="3"/>
    <s v="Blank"/>
    <s v="11-20"/>
    <x v="1"/>
    <x v="1"/>
    <x v="1"/>
    <n v="0"/>
    <x v="1"/>
    <x v="1"/>
  </r>
  <r>
    <n v="61"/>
    <n v="48"/>
    <n v="50"/>
    <n v="80"/>
    <x v="0"/>
    <n v="52"/>
    <n v="69"/>
    <n v="50"/>
    <n v="59"/>
    <x v="24"/>
    <x v="1"/>
    <n v="3"/>
    <x v="0"/>
    <x v="5"/>
    <s v="Blank"/>
    <s v="21-30"/>
    <x v="3"/>
    <x v="0"/>
    <x v="1"/>
    <n v="2"/>
    <x v="0"/>
    <x v="1"/>
  </r>
  <r>
    <n v="52"/>
    <n v="48"/>
    <n v="55"/>
    <n v="63"/>
    <x v="0"/>
    <n v="52"/>
    <n v="50"/>
    <n v="50"/>
    <n v="59"/>
    <x v="5"/>
    <x v="1"/>
    <n v="3"/>
    <x v="0"/>
    <x v="3"/>
    <s v="Blank"/>
    <s v="11-20"/>
    <x v="4"/>
    <x v="0"/>
    <x v="1"/>
    <n v="0"/>
    <x v="0"/>
    <x v="1"/>
  </r>
  <r>
    <n v="70"/>
    <n v="48"/>
    <n v="55"/>
    <n v="12"/>
    <x v="1"/>
    <n v="52"/>
    <n v="50"/>
    <n v="50"/>
    <n v="59"/>
    <x v="186"/>
    <x v="0"/>
    <n v="3"/>
    <x v="0"/>
    <x v="4"/>
    <s v="Blank"/>
    <s v="11-20"/>
    <x v="0"/>
    <x v="1"/>
    <x v="1"/>
    <n v="0"/>
    <x v="0"/>
    <x v="1"/>
  </r>
  <r>
    <n v="52"/>
    <n v="48"/>
    <n v="55"/>
    <n v="80"/>
    <x v="1"/>
    <n v="52"/>
    <n v="50"/>
    <n v="50"/>
    <n v="59"/>
    <x v="40"/>
    <x v="0"/>
    <n v="3"/>
    <x v="0"/>
    <x v="3"/>
    <s v="Blank"/>
    <s v="11-20"/>
    <x v="3"/>
    <x v="1"/>
    <x v="1"/>
    <n v="0"/>
    <x v="0"/>
    <x v="1"/>
  </r>
  <r>
    <n v="52"/>
    <n v="73"/>
    <n v="55"/>
    <n v="47"/>
    <x v="1"/>
    <n v="52"/>
    <n v="50"/>
    <n v="50"/>
    <n v="59"/>
    <x v="26"/>
    <x v="0"/>
    <n v="3"/>
    <x v="0"/>
    <x v="3"/>
    <s v="F, G, T"/>
    <s v="11-20"/>
    <x v="1"/>
    <x v="1"/>
    <x v="1"/>
    <n v="0"/>
    <x v="0"/>
    <x v="1"/>
  </r>
  <r>
    <n v="52"/>
    <n v="48"/>
    <n v="55"/>
    <n v="47"/>
    <x v="1"/>
    <n v="52"/>
    <n v="50"/>
    <n v="50"/>
    <n v="59"/>
    <x v="52"/>
    <x v="0"/>
    <n v="3"/>
    <x v="0"/>
    <x v="3"/>
    <s v="Blank"/>
    <s v="11-20"/>
    <x v="1"/>
    <x v="1"/>
    <x v="1"/>
    <n v="0"/>
    <x v="0"/>
    <x v="1"/>
  </r>
  <r>
    <n v="52"/>
    <n v="73"/>
    <n v="55"/>
    <n v="47"/>
    <x v="0"/>
    <n v="52"/>
    <n v="50"/>
    <n v="50"/>
    <n v="59"/>
    <x v="58"/>
    <x v="1"/>
    <n v="3"/>
    <x v="0"/>
    <x v="3"/>
    <s v="F, G, T"/>
    <s v="11-20"/>
    <x v="1"/>
    <x v="0"/>
    <x v="1"/>
    <n v="0"/>
    <x v="0"/>
    <x v="1"/>
  </r>
  <r>
    <n v="61"/>
    <n v="48"/>
    <n v="50"/>
    <n v="66"/>
    <x v="0"/>
    <n v="52"/>
    <n v="50"/>
    <n v="50"/>
    <n v="59"/>
    <x v="153"/>
    <x v="1"/>
    <n v="3"/>
    <x v="0"/>
    <x v="5"/>
    <s v="Blank"/>
    <s v="21-30"/>
    <x v="2"/>
    <x v="0"/>
    <x v="1"/>
    <n v="0"/>
    <x v="0"/>
    <x v="1"/>
  </r>
  <r>
    <n v="53"/>
    <n v="48"/>
    <n v="73"/>
    <n v="47"/>
    <x v="1"/>
    <n v="52"/>
    <n v="50"/>
    <n v="50"/>
    <n v="59"/>
    <x v="66"/>
    <x v="0"/>
    <n v="3"/>
    <x v="0"/>
    <x v="0"/>
    <s v="Blank"/>
    <s v="0"/>
    <x v="1"/>
    <x v="1"/>
    <x v="1"/>
    <n v="0"/>
    <x v="0"/>
    <x v="1"/>
  </r>
  <r>
    <n v="53"/>
    <n v="48"/>
    <n v="50"/>
    <n v="71"/>
    <x v="1"/>
    <n v="61"/>
    <n v="70"/>
    <n v="50"/>
    <n v="59"/>
    <x v="57"/>
    <x v="1"/>
    <n v="3"/>
    <x v="0"/>
    <x v="0"/>
    <s v="Blank"/>
    <s v="21-30"/>
    <x v="9"/>
    <x v="1"/>
    <x v="0"/>
    <n v="1"/>
    <x v="0"/>
    <x v="1"/>
  </r>
  <r>
    <n v="52"/>
    <n v="48"/>
    <n v="50"/>
    <n v="71"/>
    <x v="0"/>
    <n v="52"/>
    <n v="69"/>
    <n v="50"/>
    <n v="59"/>
    <x v="69"/>
    <x v="1"/>
    <n v="3"/>
    <x v="0"/>
    <x v="3"/>
    <s v="Blank"/>
    <s v="21-30"/>
    <x v="9"/>
    <x v="0"/>
    <x v="1"/>
    <n v="2"/>
    <x v="0"/>
    <x v="1"/>
  </r>
  <r>
    <n v="53"/>
    <n v="48"/>
    <n v="50"/>
    <n v="47"/>
    <x v="0"/>
    <n v="61"/>
    <n v="69"/>
    <n v="50"/>
    <n v="59"/>
    <x v="84"/>
    <x v="1"/>
    <n v="3"/>
    <x v="0"/>
    <x v="0"/>
    <s v="Blank"/>
    <s v="21-30"/>
    <x v="1"/>
    <x v="0"/>
    <x v="0"/>
    <n v="2"/>
    <x v="0"/>
    <x v="1"/>
  </r>
  <r>
    <n v="53"/>
    <n v="48"/>
    <n v="55"/>
    <n v="47"/>
    <x v="1"/>
    <n v="52"/>
    <n v="50"/>
    <n v="50"/>
    <n v="59"/>
    <x v="187"/>
    <x v="0"/>
    <n v="3"/>
    <x v="0"/>
    <x v="0"/>
    <s v="Blank"/>
    <s v="11-20"/>
    <x v="1"/>
    <x v="1"/>
    <x v="1"/>
    <n v="0"/>
    <x v="0"/>
    <x v="1"/>
  </r>
  <r>
    <n v="52"/>
    <n v="48"/>
    <n v="62"/>
    <n v="64"/>
    <x v="1"/>
    <n v="52"/>
    <n v="50"/>
    <n v="50"/>
    <n v="40"/>
    <x v="101"/>
    <x v="1"/>
    <n v="3"/>
    <x v="0"/>
    <x v="3"/>
    <s v="Blank"/>
    <s v="0-10"/>
    <x v="7"/>
    <x v="1"/>
    <x v="1"/>
    <n v="0"/>
    <x v="0"/>
    <x v="2"/>
  </r>
  <r>
    <n v="61"/>
    <n v="48"/>
    <n v="62"/>
    <n v="34"/>
    <x v="0"/>
    <n v="61"/>
    <n v="50"/>
    <n v="50"/>
    <n v="40"/>
    <x v="143"/>
    <x v="0"/>
    <n v="3"/>
    <x v="0"/>
    <x v="5"/>
    <s v="Blank"/>
    <s v="0-10"/>
    <x v="10"/>
    <x v="0"/>
    <x v="0"/>
    <n v="0"/>
    <x v="0"/>
    <x v="2"/>
  </r>
  <r>
    <n v="61"/>
    <n v="48"/>
    <n v="62"/>
    <n v="47"/>
    <x v="1"/>
    <n v="52"/>
    <n v="50"/>
    <n v="50"/>
    <n v="40"/>
    <x v="90"/>
    <x v="0"/>
    <n v="3"/>
    <x v="0"/>
    <x v="5"/>
    <s v="Blank"/>
    <s v="0-10"/>
    <x v="1"/>
    <x v="1"/>
    <x v="1"/>
    <n v="0"/>
    <x v="0"/>
    <x v="2"/>
  </r>
  <r>
    <n v="52"/>
    <n v="48"/>
    <n v="62"/>
    <n v="66"/>
    <x v="1"/>
    <n v="52"/>
    <n v="50"/>
    <n v="50"/>
    <n v="40"/>
    <x v="102"/>
    <x v="0"/>
    <n v="3"/>
    <x v="0"/>
    <x v="3"/>
    <s v="Blank"/>
    <s v="0-10"/>
    <x v="2"/>
    <x v="1"/>
    <x v="1"/>
    <n v="0"/>
    <x v="0"/>
    <x v="2"/>
  </r>
  <r>
    <n v="53"/>
    <n v="48"/>
    <n v="52"/>
    <n v="34"/>
    <x v="0"/>
    <n v="20"/>
    <n v="69"/>
    <n v="50"/>
    <n v="40"/>
    <x v="14"/>
    <x v="0"/>
    <n v="3"/>
    <x v="0"/>
    <x v="0"/>
    <s v="Blank"/>
    <s v="31-40"/>
    <x v="10"/>
    <x v="0"/>
    <x v="4"/>
    <n v="2"/>
    <x v="0"/>
    <x v="2"/>
  </r>
  <r>
    <n v="61"/>
    <n v="48"/>
    <n v="52"/>
    <n v="34"/>
    <x v="1"/>
    <n v="61"/>
    <n v="36"/>
    <n v="50"/>
    <n v="40"/>
    <x v="188"/>
    <x v="0"/>
    <n v="3"/>
    <x v="0"/>
    <x v="5"/>
    <s v="Blank"/>
    <s v="31-40"/>
    <x v="10"/>
    <x v="1"/>
    <x v="0"/>
    <s v="3, 4, 5, 6, 9"/>
    <x v="0"/>
    <x v="2"/>
  </r>
  <r>
    <n v="52"/>
    <n v="48"/>
    <n v="62"/>
    <n v="63"/>
    <x v="1"/>
    <n v="52"/>
    <n v="50"/>
    <n v="50"/>
    <n v="40"/>
    <x v="160"/>
    <x v="0"/>
    <n v="3"/>
    <x v="0"/>
    <x v="3"/>
    <s v="Blank"/>
    <s v="0-10"/>
    <x v="4"/>
    <x v="1"/>
    <x v="1"/>
    <n v="0"/>
    <x v="0"/>
    <x v="2"/>
  </r>
  <r>
    <n v="52"/>
    <n v="48"/>
    <n v="62"/>
    <n v="40"/>
    <x v="1"/>
    <n v="52"/>
    <n v="50"/>
    <n v="50"/>
    <n v="40"/>
    <x v="93"/>
    <x v="0"/>
    <n v="3"/>
    <x v="0"/>
    <x v="3"/>
    <s v="Blank"/>
    <s v="0-10"/>
    <x v="11"/>
    <x v="1"/>
    <x v="1"/>
    <n v="0"/>
    <x v="0"/>
    <x v="2"/>
  </r>
  <r>
    <n v="52"/>
    <n v="48"/>
    <n v="62"/>
    <n v="12"/>
    <x v="1"/>
    <n v="52"/>
    <n v="50"/>
    <n v="68"/>
    <n v="40"/>
    <x v="86"/>
    <x v="0"/>
    <n v="3"/>
    <x v="0"/>
    <x v="3"/>
    <s v="Blank"/>
    <s v="0-10"/>
    <x v="0"/>
    <x v="1"/>
    <x v="1"/>
    <n v="0"/>
    <x v="1"/>
    <x v="2"/>
  </r>
  <r>
    <n v="53"/>
    <n v="48"/>
    <n v="55"/>
    <n v="47"/>
    <x v="0"/>
    <n v="52"/>
    <n v="50"/>
    <n v="68"/>
    <n v="40"/>
    <x v="115"/>
    <x v="0"/>
    <n v="3"/>
    <x v="0"/>
    <x v="0"/>
    <s v="Blank"/>
    <s v="11-20"/>
    <x v="1"/>
    <x v="0"/>
    <x v="1"/>
    <n v="0"/>
    <x v="1"/>
    <x v="2"/>
  </r>
  <r>
    <n v="52"/>
    <n v="48"/>
    <n v="62"/>
    <n v="40"/>
    <x v="1"/>
    <n v="52"/>
    <n v="50"/>
    <n v="50"/>
    <n v="40"/>
    <x v="93"/>
    <x v="0"/>
    <n v="3"/>
    <x v="0"/>
    <x v="3"/>
    <s v="Blank"/>
    <s v="0-10"/>
    <x v="11"/>
    <x v="1"/>
    <x v="1"/>
    <n v="0"/>
    <x v="0"/>
    <x v="2"/>
  </r>
  <r>
    <n v="53"/>
    <n v="48"/>
    <n v="55"/>
    <n v="66"/>
    <x v="0"/>
    <n v="60"/>
    <n v="70"/>
    <n v="68"/>
    <n v="40"/>
    <x v="138"/>
    <x v="1"/>
    <n v="3"/>
    <x v="0"/>
    <x v="0"/>
    <s v="Blank"/>
    <s v="11-20"/>
    <x v="2"/>
    <x v="0"/>
    <x v="3"/>
    <n v="1"/>
    <x v="1"/>
    <x v="2"/>
  </r>
  <r>
    <n v="52"/>
    <n v="48"/>
    <n v="55"/>
    <n v="66"/>
    <x v="0"/>
    <n v="52"/>
    <n v="36"/>
    <n v="68"/>
    <n v="40"/>
    <x v="155"/>
    <x v="1"/>
    <n v="3"/>
    <x v="0"/>
    <x v="3"/>
    <s v="Blank"/>
    <s v="11-20"/>
    <x v="2"/>
    <x v="0"/>
    <x v="1"/>
    <s v="3, 4, 5, 6, 9"/>
    <x v="1"/>
    <x v="2"/>
  </r>
  <r>
    <n v="51"/>
    <n v="48"/>
    <n v="55"/>
    <n v="12"/>
    <x v="0"/>
    <n v="52"/>
    <n v="70"/>
    <n v="68"/>
    <n v="40"/>
    <x v="46"/>
    <x v="0"/>
    <n v="3"/>
    <x v="0"/>
    <x v="2"/>
    <s v="Blank"/>
    <s v="11-20"/>
    <x v="0"/>
    <x v="0"/>
    <x v="1"/>
    <n v="1"/>
    <x v="1"/>
    <x v="2"/>
  </r>
  <r>
    <n v="52"/>
    <n v="48"/>
    <n v="62"/>
    <n v="40"/>
    <x v="1"/>
    <n v="52"/>
    <n v="50"/>
    <n v="50"/>
    <n v="40"/>
    <x v="93"/>
    <x v="0"/>
    <n v="3"/>
    <x v="0"/>
    <x v="3"/>
    <s v="Blank"/>
    <s v="0-10"/>
    <x v="11"/>
    <x v="1"/>
    <x v="1"/>
    <n v="0"/>
    <x v="0"/>
    <x v="2"/>
  </r>
  <r>
    <n v="52"/>
    <n v="48"/>
    <n v="62"/>
    <n v="40"/>
    <x v="1"/>
    <n v="52"/>
    <n v="50"/>
    <n v="50"/>
    <n v="40"/>
    <x v="93"/>
    <x v="0"/>
    <n v="3"/>
    <x v="0"/>
    <x v="3"/>
    <s v="Blank"/>
    <s v="0-10"/>
    <x v="11"/>
    <x v="1"/>
    <x v="1"/>
    <n v="0"/>
    <x v="0"/>
    <x v="2"/>
  </r>
  <r>
    <n v="61"/>
    <n v="48"/>
    <n v="55"/>
    <n v="40"/>
    <x v="1"/>
    <n v="61"/>
    <n v="70"/>
    <n v="52"/>
    <n v="40"/>
    <x v="1"/>
    <x v="0"/>
    <n v="3"/>
    <x v="0"/>
    <x v="5"/>
    <s v="Blank"/>
    <s v="11-20"/>
    <x v="11"/>
    <x v="1"/>
    <x v="0"/>
    <n v="1"/>
    <x v="2"/>
    <x v="2"/>
  </r>
  <r>
    <n v="61"/>
    <n v="48"/>
    <n v="55"/>
    <n v="40"/>
    <x v="0"/>
    <n v="61"/>
    <n v="70"/>
    <n v="52"/>
    <n v="40"/>
    <x v="20"/>
    <x v="0"/>
    <n v="3"/>
    <x v="0"/>
    <x v="5"/>
    <s v="Blank"/>
    <s v="11-20"/>
    <x v="11"/>
    <x v="0"/>
    <x v="0"/>
    <n v="1"/>
    <x v="2"/>
    <x v="2"/>
  </r>
  <r>
    <n v="52"/>
    <n v="48"/>
    <n v="62"/>
    <n v="40"/>
    <x v="0"/>
    <n v="52"/>
    <n v="50"/>
    <n v="50"/>
    <n v="40"/>
    <x v="29"/>
    <x v="0"/>
    <n v="3"/>
    <x v="0"/>
    <x v="3"/>
    <s v="Blank"/>
    <s v="0-10"/>
    <x v="11"/>
    <x v="0"/>
    <x v="1"/>
    <n v="0"/>
    <x v="0"/>
    <x v="2"/>
  </r>
  <r>
    <n v="52"/>
    <n v="48"/>
    <n v="62"/>
    <n v="47"/>
    <x v="1"/>
    <n v="61"/>
    <n v="50"/>
    <n v="50"/>
    <n v="40"/>
    <x v="90"/>
    <x v="0"/>
    <n v="3"/>
    <x v="0"/>
    <x v="3"/>
    <s v="Blank"/>
    <s v="0-10"/>
    <x v="1"/>
    <x v="1"/>
    <x v="0"/>
    <n v="0"/>
    <x v="0"/>
    <x v="2"/>
  </r>
  <r>
    <n v="52"/>
    <n v="48"/>
    <n v="62"/>
    <n v="49"/>
    <x v="1"/>
    <n v="52"/>
    <n v="50"/>
    <n v="52"/>
    <n v="40"/>
    <x v="59"/>
    <x v="0"/>
    <n v="3"/>
    <x v="0"/>
    <x v="3"/>
    <s v="Blank"/>
    <s v="0-10"/>
    <x v="6"/>
    <x v="1"/>
    <x v="1"/>
    <n v="0"/>
    <x v="2"/>
    <x v="2"/>
  </r>
  <r>
    <n v="52"/>
    <n v="48"/>
    <n v="62"/>
    <n v="47"/>
    <x v="0"/>
    <n v="52"/>
    <n v="50"/>
    <n v="50"/>
    <n v="40"/>
    <x v="91"/>
    <x v="0"/>
    <n v="3"/>
    <x v="0"/>
    <x v="3"/>
    <s v="Blank"/>
    <s v="0-10"/>
    <x v="1"/>
    <x v="0"/>
    <x v="1"/>
    <n v="0"/>
    <x v="0"/>
    <x v="2"/>
  </r>
  <r>
    <n v="52"/>
    <n v="48"/>
    <n v="62"/>
    <n v="76"/>
    <x v="1"/>
    <n v="52"/>
    <n v="50"/>
    <n v="52"/>
    <n v="40"/>
    <x v="66"/>
    <x v="0"/>
    <n v="3"/>
    <x v="0"/>
    <x v="3"/>
    <s v="Blank"/>
    <s v="0-10"/>
    <x v="5"/>
    <x v="1"/>
    <x v="1"/>
    <n v="0"/>
    <x v="2"/>
    <x v="2"/>
  </r>
  <r>
    <n v="53"/>
    <n v="48"/>
    <n v="55"/>
    <n v="12"/>
    <x v="1"/>
    <n v="61"/>
    <n v="50"/>
    <n v="68"/>
    <n v="40"/>
    <x v="189"/>
    <x v="0"/>
    <n v="3"/>
    <x v="0"/>
    <x v="0"/>
    <s v="Blank"/>
    <s v="11-20"/>
    <x v="0"/>
    <x v="1"/>
    <x v="0"/>
    <n v="0"/>
    <x v="1"/>
    <x v="2"/>
  </r>
  <r>
    <n v="52"/>
    <n v="48"/>
    <n v="62"/>
    <n v="34"/>
    <x v="1"/>
    <n v="52"/>
    <n v="50"/>
    <n v="50"/>
    <n v="40"/>
    <x v="190"/>
    <x v="0"/>
    <n v="3"/>
    <x v="0"/>
    <x v="3"/>
    <s v="Blank"/>
    <s v="0-10"/>
    <x v="10"/>
    <x v="1"/>
    <x v="1"/>
    <n v="0"/>
    <x v="0"/>
    <x v="2"/>
  </r>
  <r>
    <n v="61"/>
    <n v="48"/>
    <n v="62"/>
    <n v="63"/>
    <x v="0"/>
    <n v="52"/>
    <n v="50"/>
    <n v="52"/>
    <n v="40"/>
    <x v="165"/>
    <x v="0"/>
    <n v="3"/>
    <x v="0"/>
    <x v="5"/>
    <s v="Blank"/>
    <s v="0-10"/>
    <x v="4"/>
    <x v="0"/>
    <x v="1"/>
    <n v="0"/>
    <x v="2"/>
    <x v="2"/>
  </r>
  <r>
    <n v="52"/>
    <n v="48"/>
    <n v="62"/>
    <n v="47"/>
    <x v="1"/>
    <n v="52"/>
    <n v="50"/>
    <n v="50"/>
    <n v="40"/>
    <x v="83"/>
    <x v="0"/>
    <n v="3"/>
    <x v="0"/>
    <x v="3"/>
    <s v="Blank"/>
    <s v="0-10"/>
    <x v="1"/>
    <x v="1"/>
    <x v="1"/>
    <n v="0"/>
    <x v="0"/>
    <x v="2"/>
  </r>
  <r>
    <n v="52"/>
    <n v="48"/>
    <n v="62"/>
    <n v="66"/>
    <x v="1"/>
    <n v="52"/>
    <n v="50"/>
    <n v="52"/>
    <n v="40"/>
    <x v="79"/>
    <x v="0"/>
    <n v="3"/>
    <x v="0"/>
    <x v="3"/>
    <s v="Blank"/>
    <s v="0-10"/>
    <x v="2"/>
    <x v="1"/>
    <x v="1"/>
    <n v="0"/>
    <x v="2"/>
    <x v="2"/>
  </r>
  <r>
    <n v="52"/>
    <n v="48"/>
    <n v="55"/>
    <n v="47"/>
    <x v="1"/>
    <n v="61"/>
    <n v="50"/>
    <n v="68"/>
    <n v="40"/>
    <x v="94"/>
    <x v="0"/>
    <n v="3"/>
    <x v="0"/>
    <x v="3"/>
    <s v="Blank"/>
    <s v="11-20"/>
    <x v="1"/>
    <x v="1"/>
    <x v="0"/>
    <n v="0"/>
    <x v="1"/>
    <x v="2"/>
  </r>
  <r>
    <n v="40"/>
    <n v="48"/>
    <n v="62"/>
    <n v="47"/>
    <x v="1"/>
    <n v="52"/>
    <n v="50"/>
    <n v="52"/>
    <n v="40"/>
    <x v="191"/>
    <x v="0"/>
    <n v="3"/>
    <x v="0"/>
    <x v="1"/>
    <s v="Blank"/>
    <s v="0-10"/>
    <x v="1"/>
    <x v="1"/>
    <x v="1"/>
    <n v="0"/>
    <x v="2"/>
    <x v="2"/>
  </r>
  <r>
    <n v="51"/>
    <n v="48"/>
    <n v="62"/>
    <n v="47"/>
    <x v="1"/>
    <n v="52"/>
    <n v="50"/>
    <n v="50"/>
    <n v="40"/>
    <x v="81"/>
    <x v="0"/>
    <n v="3"/>
    <x v="0"/>
    <x v="2"/>
    <s v="Blank"/>
    <s v="0-10"/>
    <x v="1"/>
    <x v="1"/>
    <x v="1"/>
    <n v="0"/>
    <x v="0"/>
    <x v="2"/>
  </r>
  <r>
    <n v="53"/>
    <n v="48"/>
    <n v="55"/>
    <n v="66"/>
    <x v="1"/>
    <n v="61"/>
    <n v="70"/>
    <n v="50"/>
    <n v="40"/>
    <x v="164"/>
    <x v="1"/>
    <n v="3"/>
    <x v="0"/>
    <x v="0"/>
    <s v="Blank"/>
    <s v="11-20"/>
    <x v="2"/>
    <x v="1"/>
    <x v="0"/>
    <n v="1"/>
    <x v="0"/>
    <x v="2"/>
  </r>
  <r>
    <n v="51"/>
    <n v="48"/>
    <n v="55"/>
    <n v="64"/>
    <x v="1"/>
    <n v="52"/>
    <n v="70"/>
    <n v="50"/>
    <n v="40"/>
    <x v="41"/>
    <x v="0"/>
    <n v="3"/>
    <x v="0"/>
    <x v="2"/>
    <s v="Blank"/>
    <s v="11-20"/>
    <x v="7"/>
    <x v="1"/>
    <x v="1"/>
    <n v="1"/>
    <x v="0"/>
    <x v="2"/>
  </r>
  <r>
    <n v="52"/>
    <n v="48"/>
    <n v="50"/>
    <n v="80"/>
    <x v="1"/>
    <n v="60"/>
    <n v="50"/>
    <n v="50"/>
    <n v="40"/>
    <x v="41"/>
    <x v="0"/>
    <n v="3"/>
    <x v="0"/>
    <x v="3"/>
    <s v="Blank"/>
    <s v="21-30"/>
    <x v="3"/>
    <x v="1"/>
    <x v="3"/>
    <n v="0"/>
    <x v="0"/>
    <x v="2"/>
  </r>
  <r>
    <n v="52"/>
    <n v="48"/>
    <n v="62"/>
    <n v="80"/>
    <x v="1"/>
    <n v="52"/>
    <n v="50"/>
    <n v="50"/>
    <n v="40"/>
    <x v="192"/>
    <x v="1"/>
    <n v="3"/>
    <x v="0"/>
    <x v="3"/>
    <s v="Blank"/>
    <s v="0-10"/>
    <x v="3"/>
    <x v="1"/>
    <x v="1"/>
    <n v="0"/>
    <x v="0"/>
    <x v="2"/>
  </r>
  <r>
    <n v="53"/>
    <n v="48"/>
    <n v="50"/>
    <n v="63"/>
    <x v="1"/>
    <n v="61"/>
    <n v="69"/>
    <n v="50"/>
    <n v="40"/>
    <x v="192"/>
    <x v="1"/>
    <n v="3"/>
    <x v="0"/>
    <x v="0"/>
    <s v="Blank"/>
    <s v="21-30"/>
    <x v="4"/>
    <x v="1"/>
    <x v="0"/>
    <n v="2"/>
    <x v="0"/>
    <x v="2"/>
  </r>
  <r>
    <n v="53"/>
    <n v="48"/>
    <n v="62"/>
    <n v="47"/>
    <x v="1"/>
    <n v="52"/>
    <n v="50"/>
    <n v="50"/>
    <n v="40"/>
    <x v="92"/>
    <x v="0"/>
    <n v="3"/>
    <x v="0"/>
    <x v="0"/>
    <s v="Blank"/>
    <s v="0-10"/>
    <x v="1"/>
    <x v="1"/>
    <x v="1"/>
    <n v="0"/>
    <x v="0"/>
    <x v="2"/>
  </r>
  <r>
    <n v="53"/>
    <n v="48"/>
    <n v="62"/>
    <n v="63"/>
    <x v="1"/>
    <n v="52"/>
    <n v="50"/>
    <n v="50"/>
    <n v="40"/>
    <x v="101"/>
    <x v="0"/>
    <n v="3"/>
    <x v="0"/>
    <x v="0"/>
    <s v="Blank"/>
    <s v="0-10"/>
    <x v="4"/>
    <x v="1"/>
    <x v="1"/>
    <n v="0"/>
    <x v="0"/>
    <x v="2"/>
  </r>
  <r>
    <n v="51"/>
    <n v="48"/>
    <n v="62"/>
    <n v="47"/>
    <x v="1"/>
    <n v="52"/>
    <n v="50"/>
    <n v="50"/>
    <n v="40"/>
    <x v="81"/>
    <x v="0"/>
    <n v="3"/>
    <x v="0"/>
    <x v="2"/>
    <s v="Blank"/>
    <s v="0-10"/>
    <x v="1"/>
    <x v="1"/>
    <x v="1"/>
    <n v="0"/>
    <x v="0"/>
    <x v="2"/>
  </r>
  <r>
    <n v="40"/>
    <n v="48"/>
    <n v="62"/>
    <n v="47"/>
    <x v="1"/>
    <n v="52"/>
    <n v="50"/>
    <n v="52"/>
    <n v="40"/>
    <x v="191"/>
    <x v="0"/>
    <n v="3"/>
    <x v="0"/>
    <x v="1"/>
    <s v="Blank"/>
    <s v="0-10"/>
    <x v="1"/>
    <x v="1"/>
    <x v="1"/>
    <n v="0"/>
    <x v="2"/>
    <x v="2"/>
  </r>
  <r>
    <n v="52"/>
    <n v="48"/>
    <n v="62"/>
    <n v="40"/>
    <x v="1"/>
    <n v="52"/>
    <n v="50"/>
    <n v="50"/>
    <n v="40"/>
    <x v="93"/>
    <x v="0"/>
    <n v="3"/>
    <x v="0"/>
    <x v="3"/>
    <s v="Blank"/>
    <s v="0-10"/>
    <x v="11"/>
    <x v="1"/>
    <x v="1"/>
    <n v="0"/>
    <x v="0"/>
    <x v="2"/>
  </r>
  <r>
    <n v="51"/>
    <n v="48"/>
    <n v="62"/>
    <n v="63"/>
    <x v="1"/>
    <n v="52"/>
    <n v="50"/>
    <n v="50"/>
    <n v="40"/>
    <x v="154"/>
    <x v="0"/>
    <n v="3"/>
    <x v="0"/>
    <x v="2"/>
    <s v="Blank"/>
    <s v="0-10"/>
    <x v="4"/>
    <x v="1"/>
    <x v="1"/>
    <n v="0"/>
    <x v="0"/>
    <x v="2"/>
  </r>
  <r>
    <n v="53"/>
    <n v="48"/>
    <n v="55"/>
    <n v="66"/>
    <x v="0"/>
    <n v="52"/>
    <n v="50"/>
    <n v="50"/>
    <n v="40"/>
    <x v="193"/>
    <x v="1"/>
    <n v="3"/>
    <x v="0"/>
    <x v="0"/>
    <s v="Blank"/>
    <s v="11-20"/>
    <x v="2"/>
    <x v="0"/>
    <x v="1"/>
    <n v="0"/>
    <x v="0"/>
    <x v="2"/>
  </r>
  <r>
    <n v="53"/>
    <n v="48"/>
    <n v="62"/>
    <n v="47"/>
    <x v="0"/>
    <n v="52"/>
    <n v="50"/>
    <n v="52"/>
    <n v="40"/>
    <x v="23"/>
    <x v="0"/>
    <n v="3"/>
    <x v="0"/>
    <x v="0"/>
    <s v="Blank"/>
    <s v="0-10"/>
    <x v="1"/>
    <x v="0"/>
    <x v="1"/>
    <n v="0"/>
    <x v="2"/>
    <x v="2"/>
  </r>
  <r>
    <n v="52"/>
    <n v="48"/>
    <n v="52"/>
    <n v="49"/>
    <x v="0"/>
    <n v="60"/>
    <n v="69"/>
    <n v="50"/>
    <n v="40"/>
    <x v="43"/>
    <x v="0"/>
    <n v="3"/>
    <x v="0"/>
    <x v="3"/>
    <s v="Blank"/>
    <s v="31-40"/>
    <x v="6"/>
    <x v="0"/>
    <x v="3"/>
    <n v="2"/>
    <x v="0"/>
    <x v="2"/>
  </r>
  <r>
    <n v="53"/>
    <n v="48"/>
    <n v="62"/>
    <n v="47"/>
    <x v="1"/>
    <n v="52"/>
    <n v="50"/>
    <n v="50"/>
    <n v="40"/>
    <x v="92"/>
    <x v="0"/>
    <n v="3"/>
    <x v="0"/>
    <x v="0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3"/>
    <x v="0"/>
    <x v="0"/>
    <s v="Blank"/>
    <s v="0-10"/>
    <x v="1"/>
    <x v="1"/>
    <x v="1"/>
    <n v="0"/>
    <x v="0"/>
    <x v="2"/>
  </r>
  <r>
    <n v="53"/>
    <n v="48"/>
    <n v="50"/>
    <n v="80"/>
    <x v="1"/>
    <n v="52"/>
    <n v="69"/>
    <n v="50"/>
    <n v="40"/>
    <x v="11"/>
    <x v="1"/>
    <n v="3"/>
    <x v="0"/>
    <x v="0"/>
    <s v="Blank"/>
    <s v="21-30"/>
    <x v="3"/>
    <x v="1"/>
    <x v="1"/>
    <n v="2"/>
    <x v="0"/>
    <x v="2"/>
  </r>
  <r>
    <n v="51"/>
    <n v="48"/>
    <n v="62"/>
    <n v="76"/>
    <x v="1"/>
    <n v="52"/>
    <n v="50"/>
    <n v="50"/>
    <n v="40"/>
    <x v="65"/>
    <x v="0"/>
    <n v="3"/>
    <x v="0"/>
    <x v="2"/>
    <s v="Blank"/>
    <s v="0-10"/>
    <x v="5"/>
    <x v="1"/>
    <x v="1"/>
    <n v="0"/>
    <x v="0"/>
    <x v="2"/>
  </r>
  <r>
    <n v="61"/>
    <n v="48"/>
    <n v="50"/>
    <n v="80"/>
    <x v="0"/>
    <n v="61"/>
    <n v="70"/>
    <n v="50"/>
    <n v="40"/>
    <x v="138"/>
    <x v="1"/>
    <n v="3"/>
    <x v="0"/>
    <x v="5"/>
    <s v="Blank"/>
    <s v="21-30"/>
    <x v="3"/>
    <x v="0"/>
    <x v="0"/>
    <n v="1"/>
    <x v="0"/>
    <x v="2"/>
  </r>
  <r>
    <n v="61"/>
    <n v="48"/>
    <n v="62"/>
    <n v="47"/>
    <x v="1"/>
    <n v="52"/>
    <n v="50"/>
    <n v="50"/>
    <n v="40"/>
    <x v="90"/>
    <x v="0"/>
    <n v="3"/>
    <x v="0"/>
    <x v="5"/>
    <s v="Blank"/>
    <s v="0-10"/>
    <x v="1"/>
    <x v="1"/>
    <x v="1"/>
    <n v="0"/>
    <x v="0"/>
    <x v="2"/>
  </r>
  <r>
    <n v="53"/>
    <n v="48"/>
    <n v="47"/>
    <n v="66"/>
    <x v="1"/>
    <n v="20"/>
    <n v="69"/>
    <n v="50"/>
    <n v="40"/>
    <x v="167"/>
    <x v="0"/>
    <n v="3"/>
    <x v="0"/>
    <x v="0"/>
    <s v="Blank"/>
    <s v="41-100"/>
    <x v="2"/>
    <x v="1"/>
    <x v="4"/>
    <n v="2"/>
    <x v="0"/>
    <x v="2"/>
  </r>
  <r>
    <n v="53"/>
    <n v="48"/>
    <n v="62"/>
    <n v="47"/>
    <x v="1"/>
    <n v="52"/>
    <n v="50"/>
    <n v="50"/>
    <n v="40"/>
    <x v="92"/>
    <x v="0"/>
    <n v="3"/>
    <x v="0"/>
    <x v="0"/>
    <s v="Blank"/>
    <s v="0-10"/>
    <x v="1"/>
    <x v="1"/>
    <x v="1"/>
    <n v="0"/>
    <x v="0"/>
    <x v="2"/>
  </r>
  <r>
    <n v="52"/>
    <n v="48"/>
    <n v="62"/>
    <n v="66"/>
    <x v="1"/>
    <n v="60"/>
    <n v="50"/>
    <n v="50"/>
    <n v="40"/>
    <x v="122"/>
    <x v="0"/>
    <n v="3"/>
    <x v="0"/>
    <x v="3"/>
    <s v="Blank"/>
    <s v="0-10"/>
    <x v="2"/>
    <x v="1"/>
    <x v="3"/>
    <n v="0"/>
    <x v="0"/>
    <x v="2"/>
  </r>
  <r>
    <n v="53"/>
    <n v="48"/>
    <n v="55"/>
    <n v="47"/>
    <x v="1"/>
    <n v="61"/>
    <n v="50"/>
    <n v="50"/>
    <n v="40"/>
    <x v="106"/>
    <x v="0"/>
    <n v="3"/>
    <x v="0"/>
    <x v="0"/>
    <s v="Blank"/>
    <s v="11-20"/>
    <x v="1"/>
    <x v="1"/>
    <x v="0"/>
    <n v="0"/>
    <x v="0"/>
    <x v="2"/>
  </r>
  <r>
    <n v="52"/>
    <n v="48"/>
    <n v="55"/>
    <n v="47"/>
    <x v="1"/>
    <n v="61"/>
    <n v="50"/>
    <n v="50"/>
    <n v="40"/>
    <x v="71"/>
    <x v="0"/>
    <n v="3"/>
    <x v="0"/>
    <x v="3"/>
    <s v="Blank"/>
    <s v="11-20"/>
    <x v="1"/>
    <x v="1"/>
    <x v="0"/>
    <n v="0"/>
    <x v="0"/>
    <x v="2"/>
  </r>
  <r>
    <n v="51"/>
    <n v="48"/>
    <n v="55"/>
    <n v="47"/>
    <x v="1"/>
    <n v="60"/>
    <n v="50"/>
    <n v="50"/>
    <n v="40"/>
    <x v="83"/>
    <x v="0"/>
    <n v="3"/>
    <x v="0"/>
    <x v="2"/>
    <s v="Blank"/>
    <s v="11-20"/>
    <x v="1"/>
    <x v="1"/>
    <x v="3"/>
    <n v="0"/>
    <x v="0"/>
    <x v="2"/>
  </r>
  <r>
    <n v="53"/>
    <n v="48"/>
    <n v="62"/>
    <n v="47"/>
    <x v="1"/>
    <n v="52"/>
    <n v="50"/>
    <n v="50"/>
    <n v="40"/>
    <x v="92"/>
    <x v="1"/>
    <n v="3"/>
    <x v="0"/>
    <x v="0"/>
    <s v="Blank"/>
    <s v="0-10"/>
    <x v="1"/>
    <x v="1"/>
    <x v="1"/>
    <n v="0"/>
    <x v="0"/>
    <x v="2"/>
  </r>
  <r>
    <n v="52"/>
    <n v="48"/>
    <n v="62"/>
    <n v="47"/>
    <x v="1"/>
    <n v="52"/>
    <n v="50"/>
    <n v="68"/>
    <n v="40"/>
    <x v="95"/>
    <x v="0"/>
    <n v="3"/>
    <x v="0"/>
    <x v="3"/>
    <s v="Blank"/>
    <s v="0-10"/>
    <x v="1"/>
    <x v="1"/>
    <x v="1"/>
    <n v="0"/>
    <x v="1"/>
    <x v="2"/>
  </r>
  <r>
    <n v="53"/>
    <n v="48"/>
    <n v="62"/>
    <n v="47"/>
    <x v="1"/>
    <n v="52"/>
    <n v="50"/>
    <n v="50"/>
    <n v="40"/>
    <x v="92"/>
    <x v="0"/>
    <n v="3"/>
    <x v="0"/>
    <x v="0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3"/>
    <x v="0"/>
    <x v="3"/>
    <s v="Blank"/>
    <s v="0-10"/>
    <x v="1"/>
    <x v="1"/>
    <x v="1"/>
    <n v="0"/>
    <x v="0"/>
    <x v="2"/>
  </r>
  <r>
    <n v="61"/>
    <n v="48"/>
    <n v="62"/>
    <n v="47"/>
    <x v="1"/>
    <n v="52"/>
    <n v="50"/>
    <n v="50"/>
    <n v="40"/>
    <x v="90"/>
    <x v="0"/>
    <n v="3"/>
    <x v="0"/>
    <x v="5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3"/>
    <x v="0"/>
    <x v="3"/>
    <s v="Blank"/>
    <s v="0-10"/>
    <x v="1"/>
    <x v="1"/>
    <x v="1"/>
    <n v="0"/>
    <x v="0"/>
    <x v="2"/>
  </r>
  <r>
    <n v="53"/>
    <n v="48"/>
    <n v="55"/>
    <n v="47"/>
    <x v="0"/>
    <n v="61"/>
    <n v="70"/>
    <n v="50"/>
    <n v="40"/>
    <x v="6"/>
    <x v="1"/>
    <n v="3"/>
    <x v="0"/>
    <x v="0"/>
    <s v="Blank"/>
    <s v="11-20"/>
    <x v="1"/>
    <x v="0"/>
    <x v="0"/>
    <n v="1"/>
    <x v="0"/>
    <x v="2"/>
  </r>
  <r>
    <n v="51"/>
    <n v="48"/>
    <n v="73"/>
    <n v="47"/>
    <x v="1"/>
    <n v="52"/>
    <n v="50"/>
    <n v="50"/>
    <n v="40"/>
    <x v="109"/>
    <x v="0"/>
    <n v="3"/>
    <x v="0"/>
    <x v="2"/>
    <s v="Blank"/>
    <s v="0"/>
    <x v="1"/>
    <x v="1"/>
    <x v="1"/>
    <n v="0"/>
    <x v="0"/>
    <x v="2"/>
  </r>
  <r>
    <n v="61"/>
    <n v="48"/>
    <n v="62"/>
    <n v="47"/>
    <x v="1"/>
    <n v="52"/>
    <n v="50"/>
    <n v="50"/>
    <n v="40"/>
    <x v="90"/>
    <x v="0"/>
    <n v="3"/>
    <x v="0"/>
    <x v="5"/>
    <s v="Blank"/>
    <s v="0-10"/>
    <x v="1"/>
    <x v="1"/>
    <x v="1"/>
    <n v="0"/>
    <x v="0"/>
    <x v="2"/>
  </r>
  <r>
    <n v="53"/>
    <n v="48"/>
    <n v="50"/>
    <n v="47"/>
    <x v="0"/>
    <n v="61"/>
    <n v="69"/>
    <n v="50"/>
    <n v="40"/>
    <x v="123"/>
    <x v="0"/>
    <n v="3"/>
    <x v="0"/>
    <x v="0"/>
    <s v="Blank"/>
    <s v="21-30"/>
    <x v="1"/>
    <x v="0"/>
    <x v="0"/>
    <n v="2"/>
    <x v="0"/>
    <x v="2"/>
  </r>
  <r>
    <n v="52"/>
    <n v="48"/>
    <n v="62"/>
    <n v="47"/>
    <x v="1"/>
    <n v="52"/>
    <n v="50"/>
    <n v="50"/>
    <n v="40"/>
    <x v="83"/>
    <x v="0"/>
    <n v="3"/>
    <x v="0"/>
    <x v="3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3"/>
    <x v="0"/>
    <x v="0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3"/>
    <x v="0"/>
    <x v="3"/>
    <s v="Blank"/>
    <s v="0-10"/>
    <x v="1"/>
    <x v="1"/>
    <x v="1"/>
    <n v="0"/>
    <x v="0"/>
    <x v="2"/>
  </r>
  <r>
    <n v="53"/>
    <n v="48"/>
    <n v="62"/>
    <n v="47"/>
    <x v="0"/>
    <n v="52"/>
    <n v="50"/>
    <n v="52"/>
    <n v="40"/>
    <x v="23"/>
    <x v="1"/>
    <n v="3"/>
    <x v="0"/>
    <x v="0"/>
    <s v="Blank"/>
    <s v="0-10"/>
    <x v="1"/>
    <x v="0"/>
    <x v="1"/>
    <n v="0"/>
    <x v="2"/>
    <x v="2"/>
  </r>
  <r>
    <n v="51"/>
    <n v="48"/>
    <n v="62"/>
    <n v="47"/>
    <x v="1"/>
    <n v="52"/>
    <n v="50"/>
    <n v="50"/>
    <n v="40"/>
    <x v="81"/>
    <x v="0"/>
    <n v="3"/>
    <x v="0"/>
    <x v="2"/>
    <s v="Blank"/>
    <s v="0-10"/>
    <x v="1"/>
    <x v="1"/>
    <x v="1"/>
    <n v="0"/>
    <x v="0"/>
    <x v="2"/>
  </r>
  <r>
    <n v="53"/>
    <n v="48"/>
    <n v="62"/>
    <n v="47"/>
    <x v="1"/>
    <n v="61"/>
    <n v="50"/>
    <n v="52"/>
    <n v="40"/>
    <x v="52"/>
    <x v="0"/>
    <n v="3"/>
    <x v="0"/>
    <x v="0"/>
    <s v="Blank"/>
    <s v="0-10"/>
    <x v="1"/>
    <x v="1"/>
    <x v="0"/>
    <n v="0"/>
    <x v="2"/>
    <x v="2"/>
  </r>
  <r>
    <n v="53"/>
    <n v="48"/>
    <n v="62"/>
    <n v="47"/>
    <x v="1"/>
    <n v="61"/>
    <n v="50"/>
    <n v="52"/>
    <n v="40"/>
    <x v="52"/>
    <x v="0"/>
    <n v="3"/>
    <x v="0"/>
    <x v="0"/>
    <s v="Blank"/>
    <s v="0-10"/>
    <x v="1"/>
    <x v="1"/>
    <x v="0"/>
    <n v="0"/>
    <x v="2"/>
    <x v="2"/>
  </r>
  <r>
    <n v="52"/>
    <n v="48"/>
    <n v="50"/>
    <n v="47"/>
    <x v="0"/>
    <n v="61"/>
    <n v="70"/>
    <n v="50"/>
    <n v="40"/>
    <x v="123"/>
    <x v="1"/>
    <n v="3"/>
    <x v="0"/>
    <x v="3"/>
    <s v="Blank"/>
    <s v="21-30"/>
    <x v="1"/>
    <x v="0"/>
    <x v="0"/>
    <n v="1"/>
    <x v="0"/>
    <x v="2"/>
  </r>
  <r>
    <n v="53"/>
    <n v="48"/>
    <n v="47"/>
    <n v="47"/>
    <x v="1"/>
    <n v="52"/>
    <n v="50"/>
    <n v="50"/>
    <n v="40"/>
    <x v="189"/>
    <x v="0"/>
    <n v="3"/>
    <x v="0"/>
    <x v="0"/>
    <s v="Blank"/>
    <s v="41-10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3"/>
    <x v="0"/>
    <x v="3"/>
    <s v="Blank"/>
    <s v="0-10"/>
    <x v="1"/>
    <x v="1"/>
    <x v="1"/>
    <n v="0"/>
    <x v="0"/>
    <x v="2"/>
  </r>
  <r>
    <n v="53"/>
    <n v="48"/>
    <n v="50"/>
    <n v="47"/>
    <x v="0"/>
    <n v="49"/>
    <n v="70"/>
    <n v="50"/>
    <n v="40"/>
    <x v="10"/>
    <x v="0"/>
    <n v="3"/>
    <x v="0"/>
    <x v="0"/>
    <s v="Blank"/>
    <s v="21-30"/>
    <x v="1"/>
    <x v="0"/>
    <x v="2"/>
    <n v="1"/>
    <x v="0"/>
    <x v="2"/>
  </r>
  <r>
    <n v="53"/>
    <n v="48"/>
    <n v="55"/>
    <n v="47"/>
    <x v="1"/>
    <n v="61"/>
    <n v="50"/>
    <n v="52"/>
    <n v="40"/>
    <x v="120"/>
    <x v="0"/>
    <n v="3"/>
    <x v="0"/>
    <x v="0"/>
    <s v="Blank"/>
    <s v="11-20"/>
    <x v="1"/>
    <x v="1"/>
    <x v="0"/>
    <n v="0"/>
    <x v="2"/>
    <x v="2"/>
  </r>
  <r>
    <n v="51"/>
    <n v="48"/>
    <n v="62"/>
    <n v="47"/>
    <x v="0"/>
    <n v="52"/>
    <n v="50"/>
    <n v="50"/>
    <n v="40"/>
    <x v="2"/>
    <x v="0"/>
    <n v="3"/>
    <x v="0"/>
    <x v="2"/>
    <s v="Blank"/>
    <s v="0-10"/>
    <x v="1"/>
    <x v="0"/>
    <x v="1"/>
    <n v="0"/>
    <x v="0"/>
    <x v="2"/>
  </r>
  <r>
    <n v="53"/>
    <n v="48"/>
    <n v="62"/>
    <n v="47"/>
    <x v="1"/>
    <n v="52"/>
    <n v="50"/>
    <n v="52"/>
    <n v="40"/>
    <x v="106"/>
    <x v="0"/>
    <n v="3"/>
    <x v="0"/>
    <x v="0"/>
    <s v="Blank"/>
    <s v="0-10"/>
    <x v="1"/>
    <x v="1"/>
    <x v="1"/>
    <n v="0"/>
    <x v="2"/>
    <x v="2"/>
  </r>
  <r>
    <n v="53"/>
    <n v="48"/>
    <n v="62"/>
    <n v="47"/>
    <x v="1"/>
    <n v="52"/>
    <n v="50"/>
    <n v="50"/>
    <n v="40"/>
    <x v="92"/>
    <x v="0"/>
    <n v="3"/>
    <x v="0"/>
    <x v="0"/>
    <s v="Blank"/>
    <s v="0-10"/>
    <x v="1"/>
    <x v="1"/>
    <x v="1"/>
    <n v="0"/>
    <x v="0"/>
    <x v="2"/>
  </r>
  <r>
    <n v="53"/>
    <n v="48"/>
    <n v="62"/>
    <n v="47"/>
    <x v="0"/>
    <n v="52"/>
    <n v="50"/>
    <n v="52"/>
    <n v="40"/>
    <x v="23"/>
    <x v="0"/>
    <n v="3"/>
    <x v="0"/>
    <x v="0"/>
    <s v="Blank"/>
    <s v="0-10"/>
    <x v="1"/>
    <x v="0"/>
    <x v="1"/>
    <n v="0"/>
    <x v="2"/>
    <x v="2"/>
  </r>
  <r>
    <n v="53"/>
    <n v="48"/>
    <n v="62"/>
    <n v="47"/>
    <x v="1"/>
    <n v="52"/>
    <n v="50"/>
    <n v="68"/>
    <n v="40"/>
    <x v="102"/>
    <x v="1"/>
    <n v="3"/>
    <x v="0"/>
    <x v="0"/>
    <s v="Blank"/>
    <s v="0-10"/>
    <x v="1"/>
    <x v="1"/>
    <x v="1"/>
    <n v="0"/>
    <x v="1"/>
    <x v="2"/>
  </r>
  <r>
    <n v="52"/>
    <n v="48"/>
    <n v="62"/>
    <n v="47"/>
    <x v="1"/>
    <n v="52"/>
    <n v="50"/>
    <n v="50"/>
    <n v="40"/>
    <x v="83"/>
    <x v="0"/>
    <n v="3"/>
    <x v="0"/>
    <x v="3"/>
    <s v="Blank"/>
    <s v="0-10"/>
    <x v="1"/>
    <x v="1"/>
    <x v="1"/>
    <n v="0"/>
    <x v="0"/>
    <x v="2"/>
  </r>
  <r>
    <n v="53"/>
    <n v="48"/>
    <n v="50"/>
    <n v="47"/>
    <x v="0"/>
    <n v="61"/>
    <n v="50"/>
    <n v="52"/>
    <n v="40"/>
    <x v="91"/>
    <x v="1"/>
    <n v="3"/>
    <x v="0"/>
    <x v="0"/>
    <s v="Blank"/>
    <s v="21-30"/>
    <x v="1"/>
    <x v="0"/>
    <x v="0"/>
    <n v="0"/>
    <x v="2"/>
    <x v="2"/>
  </r>
  <r>
    <n v="61"/>
    <n v="48"/>
    <n v="62"/>
    <n v="47"/>
    <x v="1"/>
    <n v="52"/>
    <n v="50"/>
    <n v="50"/>
    <n v="40"/>
    <x v="90"/>
    <x v="0"/>
    <n v="3"/>
    <x v="0"/>
    <x v="5"/>
    <s v="Blank"/>
    <s v="0-10"/>
    <x v="1"/>
    <x v="1"/>
    <x v="1"/>
    <n v="0"/>
    <x v="0"/>
    <x v="2"/>
  </r>
  <r>
    <n v="53"/>
    <n v="48"/>
    <n v="62"/>
    <n v="47"/>
    <x v="0"/>
    <n v="52"/>
    <n v="50"/>
    <n v="68"/>
    <n v="40"/>
    <x v="43"/>
    <x v="1"/>
    <n v="3"/>
    <x v="0"/>
    <x v="0"/>
    <s v="Blank"/>
    <s v="0-10"/>
    <x v="1"/>
    <x v="0"/>
    <x v="1"/>
    <n v="0"/>
    <x v="1"/>
    <x v="2"/>
  </r>
  <r>
    <n v="53"/>
    <n v="48"/>
    <n v="62"/>
    <n v="47"/>
    <x v="1"/>
    <n v="52"/>
    <n v="50"/>
    <n v="50"/>
    <n v="40"/>
    <x v="92"/>
    <x v="0"/>
    <n v="3"/>
    <x v="0"/>
    <x v="0"/>
    <s v="Blank"/>
    <s v="0-10"/>
    <x v="1"/>
    <x v="1"/>
    <x v="1"/>
    <n v="0"/>
    <x v="0"/>
    <x v="2"/>
  </r>
  <r>
    <n v="52"/>
    <n v="48"/>
    <n v="62"/>
    <n v="47"/>
    <x v="0"/>
    <n v="52"/>
    <n v="50"/>
    <n v="52"/>
    <n v="40"/>
    <x v="104"/>
    <x v="1"/>
    <n v="3"/>
    <x v="0"/>
    <x v="3"/>
    <s v="Blank"/>
    <s v="0-10"/>
    <x v="1"/>
    <x v="0"/>
    <x v="1"/>
    <n v="0"/>
    <x v="2"/>
    <x v="2"/>
  </r>
  <r>
    <n v="53"/>
    <n v="48"/>
    <n v="62"/>
    <n v="47"/>
    <x v="1"/>
    <n v="52"/>
    <n v="50"/>
    <n v="50"/>
    <n v="40"/>
    <x v="92"/>
    <x v="0"/>
    <n v="3"/>
    <x v="0"/>
    <x v="0"/>
    <s v="Blank"/>
    <s v="0-10"/>
    <x v="1"/>
    <x v="1"/>
    <x v="1"/>
    <n v="0"/>
    <x v="0"/>
    <x v="2"/>
  </r>
  <r>
    <n v="53"/>
    <n v="48"/>
    <n v="55"/>
    <n v="47"/>
    <x v="0"/>
    <n v="61"/>
    <n v="50"/>
    <n v="52"/>
    <n v="40"/>
    <x v="143"/>
    <x v="1"/>
    <n v="3"/>
    <x v="0"/>
    <x v="0"/>
    <s v="Blank"/>
    <s v="11-20"/>
    <x v="1"/>
    <x v="0"/>
    <x v="0"/>
    <n v="0"/>
    <x v="2"/>
    <x v="2"/>
  </r>
  <r>
    <n v="53"/>
    <n v="48"/>
    <n v="55"/>
    <n v="47"/>
    <x v="0"/>
    <n v="52"/>
    <n v="50"/>
    <n v="52"/>
    <n v="40"/>
    <x v="88"/>
    <x v="1"/>
    <n v="3"/>
    <x v="0"/>
    <x v="0"/>
    <s v="Blank"/>
    <s v="11-20"/>
    <x v="1"/>
    <x v="0"/>
    <x v="1"/>
    <n v="0"/>
    <x v="2"/>
    <x v="2"/>
  </r>
  <r>
    <n v="52"/>
    <n v="48"/>
    <n v="62"/>
    <n v="47"/>
    <x v="1"/>
    <n v="52"/>
    <n v="50"/>
    <n v="50"/>
    <n v="40"/>
    <x v="83"/>
    <x v="0"/>
    <n v="3"/>
    <x v="0"/>
    <x v="3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3"/>
    <x v="0"/>
    <x v="3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3"/>
    <x v="0"/>
    <x v="3"/>
    <s v="Blank"/>
    <s v="0-10"/>
    <x v="1"/>
    <x v="1"/>
    <x v="1"/>
    <n v="0"/>
    <x v="0"/>
    <x v="2"/>
  </r>
  <r>
    <n v="51"/>
    <n v="48"/>
    <n v="62"/>
    <n v="12"/>
    <x v="1"/>
    <n v="52"/>
    <n v="50"/>
    <n v="50"/>
    <n v="40"/>
    <x v="194"/>
    <x v="0"/>
    <n v="3"/>
    <x v="0"/>
    <x v="2"/>
    <s v="Blank"/>
    <s v="0-10"/>
    <x v="0"/>
    <x v="1"/>
    <x v="1"/>
    <n v="0"/>
    <x v="0"/>
    <x v="2"/>
  </r>
  <r>
    <n v="52"/>
    <n v="48"/>
    <n v="62"/>
    <n v="47"/>
    <x v="1"/>
    <n v="52"/>
    <n v="50"/>
    <n v="50"/>
    <n v="40"/>
    <x v="83"/>
    <x v="0"/>
    <n v="3"/>
    <x v="0"/>
    <x v="3"/>
    <s v="Blank"/>
    <s v="0-10"/>
    <x v="1"/>
    <x v="1"/>
    <x v="1"/>
    <n v="0"/>
    <x v="0"/>
    <x v="2"/>
  </r>
  <r>
    <n v="52"/>
    <n v="48"/>
    <n v="62"/>
    <n v="47"/>
    <x v="1"/>
    <n v="52"/>
    <n v="50"/>
    <n v="68"/>
    <n v="40"/>
    <x v="95"/>
    <x v="0"/>
    <n v="3"/>
    <x v="0"/>
    <x v="3"/>
    <s v="Blank"/>
    <s v="0-10"/>
    <x v="1"/>
    <x v="1"/>
    <x v="1"/>
    <n v="0"/>
    <x v="1"/>
    <x v="2"/>
  </r>
  <r>
    <n v="52"/>
    <n v="48"/>
    <n v="62"/>
    <n v="47"/>
    <x v="0"/>
    <n v="52"/>
    <n v="50"/>
    <n v="50"/>
    <n v="40"/>
    <x v="91"/>
    <x v="1"/>
    <n v="3"/>
    <x v="0"/>
    <x v="3"/>
    <s v="Blank"/>
    <s v="0-10"/>
    <x v="1"/>
    <x v="0"/>
    <x v="1"/>
    <n v="0"/>
    <x v="0"/>
    <x v="2"/>
  </r>
  <r>
    <n v="53"/>
    <n v="48"/>
    <n v="62"/>
    <n v="47"/>
    <x v="1"/>
    <n v="52"/>
    <n v="50"/>
    <n v="52"/>
    <n v="40"/>
    <x v="106"/>
    <x v="0"/>
    <n v="3"/>
    <x v="0"/>
    <x v="0"/>
    <s v="Blank"/>
    <s v="0-10"/>
    <x v="1"/>
    <x v="1"/>
    <x v="1"/>
    <n v="0"/>
    <x v="2"/>
    <x v="2"/>
  </r>
  <r>
    <n v="53"/>
    <n v="48"/>
    <n v="55"/>
    <n v="47"/>
    <x v="0"/>
    <n v="61"/>
    <n v="50"/>
    <n v="52"/>
    <n v="40"/>
    <x v="143"/>
    <x v="1"/>
    <n v="3"/>
    <x v="0"/>
    <x v="0"/>
    <s v="Blank"/>
    <s v="11-20"/>
    <x v="1"/>
    <x v="0"/>
    <x v="0"/>
    <n v="0"/>
    <x v="2"/>
    <x v="2"/>
  </r>
  <r>
    <n v="53"/>
    <n v="48"/>
    <n v="62"/>
    <n v="47"/>
    <x v="1"/>
    <n v="52"/>
    <n v="70"/>
    <n v="50"/>
    <n v="40"/>
    <x v="79"/>
    <x v="1"/>
    <n v="3"/>
    <x v="0"/>
    <x v="0"/>
    <s v="Blank"/>
    <s v="0-10"/>
    <x v="1"/>
    <x v="1"/>
    <x v="1"/>
    <n v="1"/>
    <x v="0"/>
    <x v="2"/>
  </r>
  <r>
    <n v="53"/>
    <n v="48"/>
    <n v="62"/>
    <n v="47"/>
    <x v="0"/>
    <n v="52"/>
    <n v="50"/>
    <n v="52"/>
    <n v="40"/>
    <x v="23"/>
    <x v="0"/>
    <n v="3"/>
    <x v="0"/>
    <x v="0"/>
    <s v="Blank"/>
    <s v="0-10"/>
    <x v="1"/>
    <x v="0"/>
    <x v="1"/>
    <n v="0"/>
    <x v="2"/>
    <x v="2"/>
  </r>
  <r>
    <n v="53"/>
    <n v="48"/>
    <n v="50"/>
    <n v="47"/>
    <x v="1"/>
    <n v="49"/>
    <n v="70"/>
    <n v="50"/>
    <n v="40"/>
    <x v="89"/>
    <x v="0"/>
    <n v="3"/>
    <x v="0"/>
    <x v="0"/>
    <s v="Blank"/>
    <s v="21-30"/>
    <x v="1"/>
    <x v="1"/>
    <x v="2"/>
    <n v="1"/>
    <x v="0"/>
    <x v="2"/>
  </r>
  <r>
    <n v="53"/>
    <n v="48"/>
    <n v="52"/>
    <n v="47"/>
    <x v="1"/>
    <n v="20"/>
    <n v="70"/>
    <n v="50"/>
    <n v="40"/>
    <x v="113"/>
    <x v="0"/>
    <n v="3"/>
    <x v="0"/>
    <x v="0"/>
    <s v="Blank"/>
    <s v="31-40"/>
    <x v="1"/>
    <x v="1"/>
    <x v="4"/>
    <n v="1"/>
    <x v="0"/>
    <x v="2"/>
  </r>
  <r>
    <n v="52"/>
    <n v="48"/>
    <n v="62"/>
    <n v="47"/>
    <x v="1"/>
    <n v="52"/>
    <n v="50"/>
    <n v="50"/>
    <n v="40"/>
    <x v="83"/>
    <x v="0"/>
    <n v="3"/>
    <x v="0"/>
    <x v="3"/>
    <s v="Blank"/>
    <s v="0-10"/>
    <x v="1"/>
    <x v="1"/>
    <x v="1"/>
    <n v="0"/>
    <x v="0"/>
    <x v="2"/>
  </r>
  <r>
    <n v="53"/>
    <n v="48"/>
    <n v="50"/>
    <n v="47"/>
    <x v="1"/>
    <n v="61"/>
    <n v="70"/>
    <n v="68"/>
    <n v="40"/>
    <x v="53"/>
    <x v="1"/>
    <n v="3"/>
    <x v="0"/>
    <x v="0"/>
    <s v="Blank"/>
    <s v="21-30"/>
    <x v="1"/>
    <x v="1"/>
    <x v="0"/>
    <n v="1"/>
    <x v="1"/>
    <x v="2"/>
  </r>
  <r>
    <n v="52"/>
    <n v="48"/>
    <n v="62"/>
    <n v="47"/>
    <x v="1"/>
    <n v="52"/>
    <n v="50"/>
    <n v="50"/>
    <n v="40"/>
    <x v="83"/>
    <x v="0"/>
    <n v="3"/>
    <x v="0"/>
    <x v="3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3"/>
    <x v="0"/>
    <x v="0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3"/>
    <x v="0"/>
    <x v="0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3"/>
    <x v="0"/>
    <x v="3"/>
    <s v="Blank"/>
    <s v="0-10"/>
    <x v="1"/>
    <x v="1"/>
    <x v="1"/>
    <n v="0"/>
    <x v="0"/>
    <x v="2"/>
  </r>
  <r>
    <n v="53"/>
    <n v="48"/>
    <n v="50"/>
    <n v="47"/>
    <x v="1"/>
    <n v="20"/>
    <n v="70"/>
    <n v="52"/>
    <n v="40"/>
    <x v="113"/>
    <x v="0"/>
    <n v="3"/>
    <x v="0"/>
    <x v="0"/>
    <s v="Blank"/>
    <s v="21-30"/>
    <x v="1"/>
    <x v="1"/>
    <x v="4"/>
    <n v="1"/>
    <x v="2"/>
    <x v="2"/>
  </r>
  <r>
    <n v="53"/>
    <n v="48"/>
    <n v="62"/>
    <n v="47"/>
    <x v="0"/>
    <n v="52"/>
    <n v="50"/>
    <n v="52"/>
    <n v="40"/>
    <x v="23"/>
    <x v="1"/>
    <n v="3"/>
    <x v="0"/>
    <x v="0"/>
    <s v="Blank"/>
    <s v="0-10"/>
    <x v="1"/>
    <x v="0"/>
    <x v="1"/>
    <n v="0"/>
    <x v="2"/>
    <x v="2"/>
  </r>
  <r>
    <n v="53"/>
    <n v="48"/>
    <n v="55"/>
    <n v="47"/>
    <x v="1"/>
    <n v="52"/>
    <n v="50"/>
    <n v="50"/>
    <n v="40"/>
    <x v="119"/>
    <x v="0"/>
    <n v="3"/>
    <x v="0"/>
    <x v="0"/>
    <s v="Blank"/>
    <s v="11-20"/>
    <x v="1"/>
    <x v="1"/>
    <x v="1"/>
    <n v="0"/>
    <x v="0"/>
    <x v="2"/>
  </r>
  <r>
    <n v="53"/>
    <n v="48"/>
    <n v="62"/>
    <n v="47"/>
    <x v="1"/>
    <n v="52"/>
    <n v="50"/>
    <n v="68"/>
    <n v="40"/>
    <x v="102"/>
    <x v="0"/>
    <n v="3"/>
    <x v="0"/>
    <x v="0"/>
    <s v="Blank"/>
    <s v="0-10"/>
    <x v="1"/>
    <x v="1"/>
    <x v="1"/>
    <n v="0"/>
    <x v="1"/>
    <x v="2"/>
  </r>
  <r>
    <n v="53"/>
    <n v="48"/>
    <n v="62"/>
    <n v="47"/>
    <x v="1"/>
    <n v="52"/>
    <n v="50"/>
    <n v="52"/>
    <n v="40"/>
    <x v="106"/>
    <x v="0"/>
    <n v="3"/>
    <x v="0"/>
    <x v="0"/>
    <s v="Blank"/>
    <s v="0-10"/>
    <x v="1"/>
    <x v="1"/>
    <x v="1"/>
    <n v="0"/>
    <x v="2"/>
    <x v="2"/>
  </r>
  <r>
    <n v="61"/>
    <n v="48"/>
    <n v="62"/>
    <n v="47"/>
    <x v="1"/>
    <n v="52"/>
    <n v="50"/>
    <n v="50"/>
    <n v="40"/>
    <x v="90"/>
    <x v="0"/>
    <n v="3"/>
    <x v="0"/>
    <x v="5"/>
    <s v="Blank"/>
    <s v="0-10"/>
    <x v="1"/>
    <x v="1"/>
    <x v="1"/>
    <n v="0"/>
    <x v="0"/>
    <x v="2"/>
  </r>
  <r>
    <n v="53"/>
    <n v="48"/>
    <n v="47"/>
    <n v="47"/>
    <x v="0"/>
    <n v="20"/>
    <n v="69"/>
    <n v="50"/>
    <n v="40"/>
    <x v="75"/>
    <x v="0"/>
    <n v="3"/>
    <x v="0"/>
    <x v="0"/>
    <s v="Blank"/>
    <s v="41-100"/>
    <x v="1"/>
    <x v="0"/>
    <x v="4"/>
    <n v="2"/>
    <x v="0"/>
    <x v="2"/>
  </r>
  <r>
    <n v="61"/>
    <n v="48"/>
    <n v="62"/>
    <n v="47"/>
    <x v="1"/>
    <n v="52"/>
    <n v="50"/>
    <n v="50"/>
    <n v="40"/>
    <x v="90"/>
    <x v="0"/>
    <n v="3"/>
    <x v="0"/>
    <x v="5"/>
    <s v="Blank"/>
    <s v="0-10"/>
    <x v="1"/>
    <x v="1"/>
    <x v="1"/>
    <n v="0"/>
    <x v="0"/>
    <x v="2"/>
  </r>
  <r>
    <n v="53"/>
    <n v="48"/>
    <n v="50"/>
    <n v="47"/>
    <x v="1"/>
    <n v="60"/>
    <n v="50"/>
    <n v="68"/>
    <n v="40"/>
    <x v="154"/>
    <x v="0"/>
    <n v="3"/>
    <x v="0"/>
    <x v="0"/>
    <s v="Blank"/>
    <s v="21-30"/>
    <x v="1"/>
    <x v="1"/>
    <x v="3"/>
    <n v="0"/>
    <x v="1"/>
    <x v="2"/>
  </r>
  <r>
    <n v="52"/>
    <n v="48"/>
    <n v="62"/>
    <n v="47"/>
    <x v="1"/>
    <n v="52"/>
    <n v="50"/>
    <n v="50"/>
    <n v="40"/>
    <x v="83"/>
    <x v="1"/>
    <n v="3"/>
    <x v="0"/>
    <x v="3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3"/>
    <x v="0"/>
    <x v="3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3"/>
    <x v="0"/>
    <x v="3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3"/>
    <x v="0"/>
    <x v="0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3"/>
    <x v="0"/>
    <x v="0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3"/>
    <x v="0"/>
    <x v="3"/>
    <s v="Blank"/>
    <s v="0-10"/>
    <x v="1"/>
    <x v="1"/>
    <x v="1"/>
    <n v="0"/>
    <x v="0"/>
    <x v="2"/>
  </r>
  <r>
    <n v="53"/>
    <n v="48"/>
    <n v="50"/>
    <n v="47"/>
    <x v="0"/>
    <n v="49"/>
    <n v="69"/>
    <n v="50"/>
    <n v="40"/>
    <x v="143"/>
    <x v="0"/>
    <n v="3"/>
    <x v="0"/>
    <x v="0"/>
    <s v="Blank"/>
    <s v="21-30"/>
    <x v="1"/>
    <x v="0"/>
    <x v="2"/>
    <n v="2"/>
    <x v="0"/>
    <x v="2"/>
  </r>
  <r>
    <n v="52"/>
    <n v="73"/>
    <n v="62"/>
    <n v="47"/>
    <x v="1"/>
    <n v="52"/>
    <n v="50"/>
    <n v="50"/>
    <n v="40"/>
    <x v="148"/>
    <x v="0"/>
    <n v="3"/>
    <x v="0"/>
    <x v="3"/>
    <s v="F, G, T"/>
    <s v="0-10"/>
    <x v="1"/>
    <x v="1"/>
    <x v="1"/>
    <n v="0"/>
    <x v="0"/>
    <x v="2"/>
  </r>
  <r>
    <n v="61"/>
    <n v="48"/>
    <n v="62"/>
    <n v="47"/>
    <x v="1"/>
    <n v="52"/>
    <n v="50"/>
    <n v="50"/>
    <n v="40"/>
    <x v="90"/>
    <x v="0"/>
    <n v="3"/>
    <x v="0"/>
    <x v="5"/>
    <s v="Blank"/>
    <s v="0-10"/>
    <x v="1"/>
    <x v="1"/>
    <x v="1"/>
    <n v="0"/>
    <x v="0"/>
    <x v="2"/>
  </r>
  <r>
    <n v="53"/>
    <n v="73"/>
    <n v="55"/>
    <n v="47"/>
    <x v="0"/>
    <n v="52"/>
    <n v="70"/>
    <n v="50"/>
    <n v="40"/>
    <x v="151"/>
    <x v="0"/>
    <n v="3"/>
    <x v="0"/>
    <x v="0"/>
    <s v="F, G, T"/>
    <s v="11-20"/>
    <x v="1"/>
    <x v="0"/>
    <x v="1"/>
    <n v="1"/>
    <x v="0"/>
    <x v="2"/>
  </r>
  <r>
    <n v="52"/>
    <n v="48"/>
    <n v="62"/>
    <n v="47"/>
    <x v="1"/>
    <n v="52"/>
    <n v="50"/>
    <n v="50"/>
    <n v="40"/>
    <x v="83"/>
    <x v="0"/>
    <n v="3"/>
    <x v="0"/>
    <x v="3"/>
    <s v="Blank"/>
    <s v="0-10"/>
    <x v="1"/>
    <x v="1"/>
    <x v="1"/>
    <n v="0"/>
    <x v="0"/>
    <x v="2"/>
  </r>
  <r>
    <n v="40"/>
    <n v="48"/>
    <n v="62"/>
    <n v="47"/>
    <x v="1"/>
    <n v="52"/>
    <n v="50"/>
    <n v="50"/>
    <n v="40"/>
    <x v="105"/>
    <x v="0"/>
    <n v="3"/>
    <x v="0"/>
    <x v="1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1"/>
    <n v="3"/>
    <x v="0"/>
    <x v="3"/>
    <s v="Blank"/>
    <s v="0-10"/>
    <x v="1"/>
    <x v="1"/>
    <x v="1"/>
    <n v="0"/>
    <x v="0"/>
    <x v="2"/>
  </r>
  <r>
    <n v="53"/>
    <n v="48"/>
    <n v="62"/>
    <n v="47"/>
    <x v="1"/>
    <n v="61"/>
    <n v="50"/>
    <n v="68"/>
    <n v="40"/>
    <x v="65"/>
    <x v="0"/>
    <n v="3"/>
    <x v="0"/>
    <x v="0"/>
    <s v="Blank"/>
    <s v="0-10"/>
    <x v="1"/>
    <x v="1"/>
    <x v="0"/>
    <n v="0"/>
    <x v="1"/>
    <x v="2"/>
  </r>
  <r>
    <n v="53"/>
    <n v="73"/>
    <n v="62"/>
    <n v="47"/>
    <x v="1"/>
    <n v="52"/>
    <n v="50"/>
    <n v="52"/>
    <n v="40"/>
    <x v="65"/>
    <x v="0"/>
    <n v="3"/>
    <x v="0"/>
    <x v="0"/>
    <s v="F, G, T"/>
    <s v="0-10"/>
    <x v="1"/>
    <x v="1"/>
    <x v="1"/>
    <n v="0"/>
    <x v="2"/>
    <x v="2"/>
  </r>
  <r>
    <n v="52"/>
    <n v="48"/>
    <n v="73"/>
    <n v="47"/>
    <x v="1"/>
    <n v="52"/>
    <n v="50"/>
    <n v="50"/>
    <n v="40"/>
    <x v="63"/>
    <x v="1"/>
    <n v="3"/>
    <x v="0"/>
    <x v="3"/>
    <s v="Blank"/>
    <s v="0"/>
    <x v="1"/>
    <x v="1"/>
    <x v="1"/>
    <n v="0"/>
    <x v="0"/>
    <x v="2"/>
  </r>
  <r>
    <n v="53"/>
    <n v="48"/>
    <n v="55"/>
    <n v="47"/>
    <x v="1"/>
    <n v="60"/>
    <n v="50"/>
    <n v="50"/>
    <n v="40"/>
    <x v="71"/>
    <x v="0"/>
    <n v="3"/>
    <x v="0"/>
    <x v="0"/>
    <s v="Blank"/>
    <s v="11-20"/>
    <x v="1"/>
    <x v="1"/>
    <x v="3"/>
    <n v="0"/>
    <x v="0"/>
    <x v="2"/>
  </r>
  <r>
    <n v="52"/>
    <n v="48"/>
    <n v="62"/>
    <n v="47"/>
    <x v="1"/>
    <n v="52"/>
    <n v="50"/>
    <n v="50"/>
    <n v="40"/>
    <x v="83"/>
    <x v="0"/>
    <n v="3"/>
    <x v="0"/>
    <x v="3"/>
    <s v="Blank"/>
    <s v="0-10"/>
    <x v="1"/>
    <x v="1"/>
    <x v="1"/>
    <n v="0"/>
    <x v="0"/>
    <x v="2"/>
  </r>
  <r>
    <n v="52"/>
    <n v="48"/>
    <n v="62"/>
    <n v="47"/>
    <x v="1"/>
    <n v="61"/>
    <n v="50"/>
    <n v="50"/>
    <n v="40"/>
    <x v="90"/>
    <x v="0"/>
    <n v="3"/>
    <x v="0"/>
    <x v="3"/>
    <s v="Blank"/>
    <s v="0-10"/>
    <x v="1"/>
    <x v="1"/>
    <x v="0"/>
    <n v="0"/>
    <x v="0"/>
    <x v="2"/>
  </r>
  <r>
    <n v="52"/>
    <n v="48"/>
    <n v="62"/>
    <n v="47"/>
    <x v="1"/>
    <n v="52"/>
    <n v="50"/>
    <n v="50"/>
    <n v="40"/>
    <x v="83"/>
    <x v="0"/>
    <n v="3"/>
    <x v="0"/>
    <x v="3"/>
    <s v="Blank"/>
    <s v="0-10"/>
    <x v="1"/>
    <x v="1"/>
    <x v="1"/>
    <n v="0"/>
    <x v="0"/>
    <x v="2"/>
  </r>
  <r>
    <n v="53"/>
    <n v="48"/>
    <n v="55"/>
    <n v="47"/>
    <x v="0"/>
    <n v="61"/>
    <n v="50"/>
    <n v="68"/>
    <n v="40"/>
    <x v="61"/>
    <x v="0"/>
    <n v="3"/>
    <x v="0"/>
    <x v="0"/>
    <s v="Blank"/>
    <s v="11-20"/>
    <x v="1"/>
    <x v="0"/>
    <x v="0"/>
    <n v="0"/>
    <x v="1"/>
    <x v="2"/>
  </r>
  <r>
    <n v="52"/>
    <n v="48"/>
    <n v="62"/>
    <n v="47"/>
    <x v="1"/>
    <n v="52"/>
    <n v="50"/>
    <n v="68"/>
    <n v="40"/>
    <x v="95"/>
    <x v="0"/>
    <n v="3"/>
    <x v="0"/>
    <x v="3"/>
    <s v="Blank"/>
    <s v="0-10"/>
    <x v="1"/>
    <x v="1"/>
    <x v="1"/>
    <n v="0"/>
    <x v="1"/>
    <x v="2"/>
  </r>
  <r>
    <n v="70"/>
    <n v="73"/>
    <n v="47"/>
    <n v="66"/>
    <x v="0"/>
    <n v="60"/>
    <n v="50"/>
    <n v="50"/>
    <n v="75"/>
    <x v="195"/>
    <x v="1"/>
    <n v="4"/>
    <x v="1"/>
    <x v="4"/>
    <s v="F, G, T"/>
    <s v="41-100"/>
    <x v="2"/>
    <x v="0"/>
    <x v="3"/>
    <n v="0"/>
    <x v="0"/>
    <x v="0"/>
  </r>
  <r>
    <n v="52"/>
    <n v="73"/>
    <n v="38"/>
    <n v="66"/>
    <x v="0"/>
    <n v="61"/>
    <n v="50"/>
    <n v="68"/>
    <n v="75"/>
    <x v="13"/>
    <x v="1"/>
    <n v="4"/>
    <x v="1"/>
    <x v="3"/>
    <s v="F, G, T"/>
    <s v="100+"/>
    <x v="2"/>
    <x v="0"/>
    <x v="0"/>
    <n v="0"/>
    <x v="1"/>
    <x v="0"/>
  </r>
  <r>
    <n v="52"/>
    <n v="73"/>
    <n v="47"/>
    <n v="47"/>
    <x v="0"/>
    <n v="52"/>
    <n v="50"/>
    <n v="68"/>
    <n v="75"/>
    <x v="27"/>
    <x v="1"/>
    <n v="4"/>
    <x v="1"/>
    <x v="3"/>
    <s v="F, G, T"/>
    <s v="41-100"/>
    <x v="1"/>
    <x v="0"/>
    <x v="1"/>
    <n v="0"/>
    <x v="1"/>
    <x v="0"/>
  </r>
  <r>
    <n v="52"/>
    <n v="73"/>
    <n v="38"/>
    <n v="80"/>
    <x v="1"/>
    <n v="52"/>
    <n v="70"/>
    <n v="68"/>
    <n v="75"/>
    <x v="145"/>
    <x v="0"/>
    <n v="4"/>
    <x v="1"/>
    <x v="3"/>
    <s v="F, G, T"/>
    <s v="100+"/>
    <x v="8"/>
    <x v="1"/>
    <x v="1"/>
    <n v="1"/>
    <x v="1"/>
    <x v="0"/>
  </r>
  <r>
    <n v="61"/>
    <n v="73"/>
    <n v="47"/>
    <n v="47"/>
    <x v="0"/>
    <n v="52"/>
    <n v="50"/>
    <n v="68"/>
    <n v="75"/>
    <x v="49"/>
    <x v="1"/>
    <n v="4"/>
    <x v="1"/>
    <x v="5"/>
    <s v="F, G, T"/>
    <s v="41-100"/>
    <x v="1"/>
    <x v="0"/>
    <x v="1"/>
    <n v="0"/>
    <x v="1"/>
    <x v="0"/>
  </r>
  <r>
    <n v="61"/>
    <n v="73"/>
    <n v="47"/>
    <n v="34"/>
    <x v="1"/>
    <n v="52"/>
    <n v="50"/>
    <n v="68"/>
    <n v="75"/>
    <x v="196"/>
    <x v="0"/>
    <n v="4"/>
    <x v="1"/>
    <x v="5"/>
    <s v="F, G, T"/>
    <s v="41-100"/>
    <x v="10"/>
    <x v="1"/>
    <x v="1"/>
    <n v="0"/>
    <x v="1"/>
    <x v="0"/>
  </r>
  <r>
    <n v="61"/>
    <n v="73"/>
    <n v="47"/>
    <n v="66"/>
    <x v="1"/>
    <n v="61"/>
    <n v="70"/>
    <n v="50"/>
    <n v="75"/>
    <x v="3"/>
    <x v="1"/>
    <n v="4"/>
    <x v="1"/>
    <x v="5"/>
    <s v="F, G, T"/>
    <s v="41-100"/>
    <x v="2"/>
    <x v="1"/>
    <x v="0"/>
    <n v="1"/>
    <x v="0"/>
    <x v="0"/>
  </r>
  <r>
    <n v="52"/>
    <n v="73"/>
    <n v="50"/>
    <n v="66"/>
    <x v="1"/>
    <n v="52"/>
    <n v="50"/>
    <n v="68"/>
    <n v="75"/>
    <x v="23"/>
    <x v="1"/>
    <n v="4"/>
    <x v="1"/>
    <x v="3"/>
    <s v="F, G, T"/>
    <s v="21-30"/>
    <x v="2"/>
    <x v="1"/>
    <x v="1"/>
    <n v="0"/>
    <x v="1"/>
    <x v="0"/>
  </r>
  <r>
    <n v="52"/>
    <n v="48"/>
    <n v="50"/>
    <n v="63"/>
    <x v="1"/>
    <n v="52"/>
    <n v="50"/>
    <n v="68"/>
    <n v="75"/>
    <x v="114"/>
    <x v="0"/>
    <n v="4"/>
    <x v="1"/>
    <x v="3"/>
    <s v="Blank"/>
    <s v="21-30"/>
    <x v="4"/>
    <x v="1"/>
    <x v="1"/>
    <n v="0"/>
    <x v="1"/>
    <x v="0"/>
  </r>
  <r>
    <n v="51"/>
    <n v="73"/>
    <n v="52"/>
    <n v="64"/>
    <x v="1"/>
    <n v="52"/>
    <n v="50"/>
    <n v="50"/>
    <n v="75"/>
    <x v="34"/>
    <x v="0"/>
    <n v="4"/>
    <x v="1"/>
    <x v="2"/>
    <s v="F, G, T"/>
    <s v="31-40"/>
    <x v="7"/>
    <x v="1"/>
    <x v="1"/>
    <n v="0"/>
    <x v="0"/>
    <x v="0"/>
  </r>
  <r>
    <n v="51"/>
    <n v="73"/>
    <n v="50"/>
    <n v="63"/>
    <x v="0"/>
    <n v="52"/>
    <n v="50"/>
    <n v="68"/>
    <n v="75"/>
    <x v="180"/>
    <x v="1"/>
    <n v="4"/>
    <x v="1"/>
    <x v="2"/>
    <s v="F, G, T"/>
    <s v="21-30"/>
    <x v="4"/>
    <x v="0"/>
    <x v="1"/>
    <n v="0"/>
    <x v="1"/>
    <x v="0"/>
  </r>
  <r>
    <n v="70"/>
    <n v="48"/>
    <n v="50"/>
    <n v="63"/>
    <x v="0"/>
    <n v="52"/>
    <n v="50"/>
    <n v="68"/>
    <n v="75"/>
    <x v="134"/>
    <x v="1"/>
    <n v="4"/>
    <x v="1"/>
    <x v="4"/>
    <s v="Blank"/>
    <s v="21-30"/>
    <x v="4"/>
    <x v="0"/>
    <x v="1"/>
    <n v="0"/>
    <x v="1"/>
    <x v="0"/>
  </r>
  <r>
    <n v="53"/>
    <n v="73"/>
    <n v="38"/>
    <n v="76"/>
    <x v="1"/>
    <n v="61"/>
    <n v="69"/>
    <n v="50"/>
    <n v="75"/>
    <x v="115"/>
    <x v="1"/>
    <n v="4"/>
    <x v="1"/>
    <x v="0"/>
    <s v="F, G, T"/>
    <s v="100+"/>
    <x v="5"/>
    <x v="1"/>
    <x v="0"/>
    <n v="2"/>
    <x v="0"/>
    <x v="0"/>
  </r>
  <r>
    <n v="61"/>
    <n v="73"/>
    <n v="38"/>
    <n v="76"/>
    <x v="0"/>
    <n v="61"/>
    <n v="69"/>
    <n v="50"/>
    <n v="75"/>
    <x v="197"/>
    <x v="1"/>
    <n v="4"/>
    <x v="1"/>
    <x v="5"/>
    <s v="F, G, T"/>
    <s v="100+"/>
    <x v="5"/>
    <x v="0"/>
    <x v="0"/>
    <n v="2"/>
    <x v="0"/>
    <x v="0"/>
  </r>
  <r>
    <n v="61"/>
    <n v="73"/>
    <n v="47"/>
    <n v="47"/>
    <x v="1"/>
    <n v="61"/>
    <n v="50"/>
    <n v="50"/>
    <n v="75"/>
    <x v="38"/>
    <x v="0"/>
    <n v="4"/>
    <x v="1"/>
    <x v="5"/>
    <s v="F, G, T"/>
    <s v="41-100"/>
    <x v="1"/>
    <x v="1"/>
    <x v="0"/>
    <n v="0"/>
    <x v="0"/>
    <x v="0"/>
  </r>
  <r>
    <n v="52"/>
    <n v="73"/>
    <n v="38"/>
    <n v="63"/>
    <x v="1"/>
    <n v="61"/>
    <n v="50"/>
    <n v="68"/>
    <n v="75"/>
    <x v="173"/>
    <x v="0"/>
    <n v="4"/>
    <x v="1"/>
    <x v="3"/>
    <s v="F, G, T"/>
    <s v="100+"/>
    <x v="4"/>
    <x v="1"/>
    <x v="0"/>
    <n v="0"/>
    <x v="1"/>
    <x v="0"/>
  </r>
  <r>
    <n v="61"/>
    <n v="73"/>
    <n v="47"/>
    <n v="64"/>
    <x v="1"/>
    <n v="61"/>
    <n v="70"/>
    <n v="68"/>
    <n v="75"/>
    <x v="84"/>
    <x v="0"/>
    <n v="4"/>
    <x v="1"/>
    <x v="5"/>
    <s v="F, G, T"/>
    <s v="41-100"/>
    <x v="7"/>
    <x v="1"/>
    <x v="0"/>
    <n v="1"/>
    <x v="1"/>
    <x v="0"/>
  </r>
  <r>
    <n v="53"/>
    <n v="48"/>
    <n v="50"/>
    <n v="63"/>
    <x v="1"/>
    <n v="52"/>
    <n v="50"/>
    <n v="50"/>
    <n v="75"/>
    <x v="152"/>
    <x v="0"/>
    <n v="4"/>
    <x v="1"/>
    <x v="0"/>
    <s v="Blank"/>
    <s v="21-30"/>
    <x v="4"/>
    <x v="1"/>
    <x v="1"/>
    <n v="0"/>
    <x v="0"/>
    <x v="0"/>
  </r>
  <r>
    <n v="40"/>
    <n v="73"/>
    <n v="47"/>
    <n v="63"/>
    <x v="1"/>
    <n v="61"/>
    <n v="70"/>
    <n v="50"/>
    <n v="75"/>
    <x v="88"/>
    <x v="0"/>
    <n v="4"/>
    <x v="1"/>
    <x v="1"/>
    <s v="F, G, T"/>
    <s v="41-100"/>
    <x v="4"/>
    <x v="1"/>
    <x v="0"/>
    <n v="1"/>
    <x v="0"/>
    <x v="0"/>
  </r>
  <r>
    <n v="61"/>
    <n v="73"/>
    <n v="47"/>
    <n v="66"/>
    <x v="0"/>
    <n v="61"/>
    <n v="50"/>
    <n v="68"/>
    <n v="75"/>
    <x v="44"/>
    <x v="1"/>
    <n v="4"/>
    <x v="1"/>
    <x v="5"/>
    <s v="F, G, T"/>
    <s v="41-100"/>
    <x v="2"/>
    <x v="0"/>
    <x v="0"/>
    <n v="0"/>
    <x v="1"/>
    <x v="0"/>
  </r>
  <r>
    <n v="53"/>
    <n v="48"/>
    <n v="38"/>
    <n v="47"/>
    <x v="0"/>
    <n v="52"/>
    <n v="50"/>
    <n v="68"/>
    <n v="75"/>
    <x v="0"/>
    <x v="1"/>
    <n v="4"/>
    <x v="1"/>
    <x v="0"/>
    <s v="Blank"/>
    <s v="100+"/>
    <x v="1"/>
    <x v="0"/>
    <x v="1"/>
    <n v="0"/>
    <x v="1"/>
    <x v="0"/>
  </r>
  <r>
    <n v="52"/>
    <n v="73"/>
    <n v="38"/>
    <n v="63"/>
    <x v="0"/>
    <n v="49"/>
    <n v="69"/>
    <n v="50"/>
    <n v="75"/>
    <x v="24"/>
    <x v="1"/>
    <n v="4"/>
    <x v="1"/>
    <x v="3"/>
    <s v="F, G, T"/>
    <s v="100+"/>
    <x v="4"/>
    <x v="0"/>
    <x v="2"/>
    <n v="2"/>
    <x v="0"/>
    <x v="0"/>
  </r>
  <r>
    <n v="52"/>
    <n v="73"/>
    <n v="38"/>
    <n v="63"/>
    <x v="1"/>
    <n v="49"/>
    <n v="69"/>
    <n v="50"/>
    <n v="75"/>
    <x v="96"/>
    <x v="0"/>
    <n v="4"/>
    <x v="1"/>
    <x v="3"/>
    <s v="F, G, T"/>
    <s v="100+"/>
    <x v="4"/>
    <x v="1"/>
    <x v="2"/>
    <n v="2"/>
    <x v="0"/>
    <x v="0"/>
  </r>
  <r>
    <n v="51"/>
    <n v="73"/>
    <n v="50"/>
    <n v="66"/>
    <x v="1"/>
    <n v="61"/>
    <n v="50"/>
    <n v="68"/>
    <n v="75"/>
    <x v="198"/>
    <x v="1"/>
    <n v="4"/>
    <x v="1"/>
    <x v="2"/>
    <s v="F, G, T"/>
    <s v="21-30"/>
    <x v="2"/>
    <x v="1"/>
    <x v="0"/>
    <n v="0"/>
    <x v="1"/>
    <x v="0"/>
  </r>
  <r>
    <n v="53"/>
    <n v="48"/>
    <n v="38"/>
    <n v="66"/>
    <x v="0"/>
    <n v="61"/>
    <n v="50"/>
    <n v="50"/>
    <n v="75"/>
    <x v="62"/>
    <x v="1"/>
    <n v="4"/>
    <x v="1"/>
    <x v="0"/>
    <s v="Blank"/>
    <s v="100+"/>
    <x v="2"/>
    <x v="0"/>
    <x v="0"/>
    <n v="0"/>
    <x v="0"/>
    <x v="0"/>
  </r>
  <r>
    <n v="70"/>
    <n v="73"/>
    <n v="50"/>
    <n v="63"/>
    <x v="1"/>
    <n v="52"/>
    <n v="50"/>
    <n v="68"/>
    <n v="75"/>
    <x v="100"/>
    <x v="1"/>
    <n v="4"/>
    <x v="1"/>
    <x v="4"/>
    <s v="F, G, T"/>
    <s v="21-30"/>
    <x v="4"/>
    <x v="1"/>
    <x v="1"/>
    <n v="0"/>
    <x v="1"/>
    <x v="0"/>
  </r>
  <r>
    <n v="52"/>
    <n v="73"/>
    <n v="50"/>
    <n v="63"/>
    <x v="0"/>
    <n v="52"/>
    <n v="50"/>
    <n v="50"/>
    <n v="75"/>
    <x v="39"/>
    <x v="1"/>
    <n v="4"/>
    <x v="1"/>
    <x v="3"/>
    <s v="F, G, T"/>
    <s v="21-30"/>
    <x v="4"/>
    <x v="0"/>
    <x v="1"/>
    <n v="0"/>
    <x v="0"/>
    <x v="0"/>
  </r>
  <r>
    <n v="52"/>
    <n v="73"/>
    <n v="47"/>
    <n v="66"/>
    <x v="1"/>
    <n v="52"/>
    <n v="70"/>
    <n v="68"/>
    <n v="75"/>
    <x v="3"/>
    <x v="1"/>
    <n v="4"/>
    <x v="1"/>
    <x v="3"/>
    <s v="F, G, T"/>
    <s v="41-100"/>
    <x v="2"/>
    <x v="1"/>
    <x v="1"/>
    <n v="1"/>
    <x v="1"/>
    <x v="0"/>
  </r>
  <r>
    <n v="52"/>
    <n v="73"/>
    <n v="47"/>
    <n v="66"/>
    <x v="1"/>
    <n v="61"/>
    <n v="50"/>
    <n v="68"/>
    <n v="75"/>
    <x v="108"/>
    <x v="1"/>
    <n v="4"/>
    <x v="1"/>
    <x v="3"/>
    <s v="F, G, T"/>
    <s v="41-100"/>
    <x v="2"/>
    <x v="1"/>
    <x v="0"/>
    <n v="0"/>
    <x v="1"/>
    <x v="0"/>
  </r>
  <r>
    <n v="51"/>
    <n v="73"/>
    <n v="47"/>
    <n v="66"/>
    <x v="0"/>
    <n v="61"/>
    <n v="50"/>
    <n v="68"/>
    <n v="75"/>
    <x v="195"/>
    <x v="1"/>
    <n v="4"/>
    <x v="1"/>
    <x v="2"/>
    <s v="F, G, T"/>
    <s v="41-100"/>
    <x v="2"/>
    <x v="0"/>
    <x v="0"/>
    <n v="0"/>
    <x v="1"/>
    <x v="0"/>
  </r>
  <r>
    <n v="61"/>
    <n v="73"/>
    <n v="47"/>
    <n v="66"/>
    <x v="0"/>
    <n v="61"/>
    <n v="50"/>
    <n v="50"/>
    <n v="75"/>
    <x v="13"/>
    <x v="1"/>
    <n v="4"/>
    <x v="1"/>
    <x v="5"/>
    <s v="F, G, T"/>
    <s v="41-100"/>
    <x v="2"/>
    <x v="0"/>
    <x v="0"/>
    <n v="0"/>
    <x v="0"/>
    <x v="0"/>
  </r>
  <r>
    <n v="52"/>
    <n v="73"/>
    <n v="47"/>
    <n v="66"/>
    <x v="0"/>
    <n v="52"/>
    <n v="50"/>
    <n v="68"/>
    <n v="75"/>
    <x v="13"/>
    <x v="1"/>
    <n v="4"/>
    <x v="1"/>
    <x v="3"/>
    <s v="F, G, T"/>
    <s v="41-100"/>
    <x v="2"/>
    <x v="0"/>
    <x v="1"/>
    <n v="0"/>
    <x v="1"/>
    <x v="0"/>
  </r>
  <r>
    <n v="70"/>
    <n v="73"/>
    <n v="47"/>
    <n v="80"/>
    <x v="1"/>
    <n v="61"/>
    <n v="70"/>
    <n v="50"/>
    <n v="75"/>
    <x v="45"/>
    <x v="0"/>
    <n v="4"/>
    <x v="1"/>
    <x v="4"/>
    <s v="F, G, T"/>
    <s v="41-100"/>
    <x v="8"/>
    <x v="1"/>
    <x v="0"/>
    <n v="1"/>
    <x v="0"/>
    <x v="0"/>
  </r>
  <r>
    <n v="51"/>
    <n v="73"/>
    <n v="47"/>
    <n v="47"/>
    <x v="1"/>
    <n v="52"/>
    <n v="50"/>
    <n v="50"/>
    <n v="75"/>
    <x v="60"/>
    <x v="0"/>
    <n v="4"/>
    <x v="1"/>
    <x v="2"/>
    <s v="F, G, T"/>
    <s v="41-100"/>
    <x v="1"/>
    <x v="1"/>
    <x v="1"/>
    <n v="0"/>
    <x v="0"/>
    <x v="0"/>
  </r>
  <r>
    <n v="61"/>
    <n v="73"/>
    <n v="47"/>
    <n v="47"/>
    <x v="1"/>
    <n v="61"/>
    <n v="50"/>
    <n v="50"/>
    <n v="75"/>
    <x v="38"/>
    <x v="1"/>
    <n v="4"/>
    <x v="1"/>
    <x v="5"/>
    <s v="F, G, T"/>
    <s v="41-100"/>
    <x v="1"/>
    <x v="1"/>
    <x v="0"/>
    <n v="0"/>
    <x v="0"/>
    <x v="0"/>
  </r>
  <r>
    <n v="70"/>
    <n v="73"/>
    <n v="50"/>
    <n v="66"/>
    <x v="1"/>
    <n v="52"/>
    <n v="50"/>
    <n v="68"/>
    <n v="75"/>
    <x v="61"/>
    <x v="0"/>
    <n v="4"/>
    <x v="1"/>
    <x v="4"/>
    <s v="F, G, T"/>
    <s v="21-30"/>
    <x v="2"/>
    <x v="1"/>
    <x v="1"/>
    <n v="0"/>
    <x v="1"/>
    <x v="0"/>
  </r>
  <r>
    <n v="53"/>
    <n v="73"/>
    <n v="47"/>
    <n v="63"/>
    <x v="0"/>
    <n v="61"/>
    <n v="50"/>
    <n v="50"/>
    <n v="75"/>
    <x v="129"/>
    <x v="1"/>
    <n v="4"/>
    <x v="1"/>
    <x v="0"/>
    <s v="F, G, T"/>
    <s v="41-100"/>
    <x v="4"/>
    <x v="0"/>
    <x v="0"/>
    <n v="0"/>
    <x v="0"/>
    <x v="0"/>
  </r>
  <r>
    <n v="51"/>
    <n v="73"/>
    <n v="47"/>
    <n v="49"/>
    <x v="1"/>
    <n v="61"/>
    <n v="50"/>
    <n v="50"/>
    <n v="75"/>
    <x v="75"/>
    <x v="1"/>
    <n v="4"/>
    <x v="1"/>
    <x v="2"/>
    <s v="F, G, T"/>
    <s v="41-100"/>
    <x v="6"/>
    <x v="1"/>
    <x v="0"/>
    <n v="0"/>
    <x v="0"/>
    <x v="0"/>
  </r>
  <r>
    <n v="51"/>
    <n v="73"/>
    <n v="50"/>
    <n v="66"/>
    <x v="0"/>
    <n v="52"/>
    <n v="50"/>
    <n v="50"/>
    <n v="75"/>
    <x v="125"/>
    <x v="1"/>
    <n v="4"/>
    <x v="1"/>
    <x v="2"/>
    <s v="F, G, T"/>
    <s v="21-30"/>
    <x v="2"/>
    <x v="0"/>
    <x v="1"/>
    <n v="0"/>
    <x v="0"/>
    <x v="0"/>
  </r>
  <r>
    <n v="51"/>
    <n v="48"/>
    <n v="50"/>
    <n v="47"/>
    <x v="1"/>
    <n v="52"/>
    <n v="50"/>
    <n v="50"/>
    <n v="75"/>
    <x v="166"/>
    <x v="0"/>
    <n v="4"/>
    <x v="1"/>
    <x v="2"/>
    <s v="Blank"/>
    <s v="21-30"/>
    <x v="1"/>
    <x v="1"/>
    <x v="1"/>
    <n v="0"/>
    <x v="0"/>
    <x v="0"/>
  </r>
  <r>
    <n v="70"/>
    <n v="73"/>
    <n v="52"/>
    <n v="47"/>
    <x v="0"/>
    <n v="52"/>
    <n v="70"/>
    <n v="50"/>
    <n v="75"/>
    <x v="47"/>
    <x v="1"/>
    <n v="4"/>
    <x v="1"/>
    <x v="4"/>
    <s v="F, G, T"/>
    <s v="31-40"/>
    <x v="1"/>
    <x v="0"/>
    <x v="1"/>
    <n v="1"/>
    <x v="0"/>
    <x v="0"/>
  </r>
  <r>
    <n v="53"/>
    <n v="73"/>
    <n v="50"/>
    <n v="47"/>
    <x v="1"/>
    <n v="52"/>
    <n v="50"/>
    <n v="68"/>
    <n v="75"/>
    <x v="116"/>
    <x v="1"/>
    <n v="4"/>
    <x v="1"/>
    <x v="0"/>
    <s v="F, G, T"/>
    <s v="21-30"/>
    <x v="1"/>
    <x v="1"/>
    <x v="1"/>
    <n v="0"/>
    <x v="1"/>
    <x v="0"/>
  </r>
  <r>
    <n v="61"/>
    <n v="73"/>
    <n v="50"/>
    <n v="76"/>
    <x v="1"/>
    <n v="52"/>
    <n v="50"/>
    <n v="50"/>
    <n v="75"/>
    <x v="163"/>
    <x v="1"/>
    <n v="4"/>
    <x v="1"/>
    <x v="5"/>
    <s v="F, G, T"/>
    <s v="21-30"/>
    <x v="5"/>
    <x v="1"/>
    <x v="1"/>
    <n v="0"/>
    <x v="0"/>
    <x v="0"/>
  </r>
  <r>
    <n v="52"/>
    <n v="73"/>
    <n v="47"/>
    <n v="66"/>
    <x v="1"/>
    <n v="61"/>
    <n v="50"/>
    <n v="68"/>
    <n v="75"/>
    <x v="108"/>
    <x v="1"/>
    <n v="4"/>
    <x v="1"/>
    <x v="3"/>
    <s v="F, G, T"/>
    <s v="41-100"/>
    <x v="2"/>
    <x v="1"/>
    <x v="0"/>
    <n v="0"/>
    <x v="1"/>
    <x v="0"/>
  </r>
  <r>
    <n v="40"/>
    <n v="48"/>
    <n v="50"/>
    <n v="47"/>
    <x v="1"/>
    <n v="52"/>
    <n v="50"/>
    <n v="50"/>
    <n v="75"/>
    <x v="63"/>
    <x v="0"/>
    <n v="4"/>
    <x v="1"/>
    <x v="1"/>
    <s v="Blank"/>
    <s v="21-30"/>
    <x v="1"/>
    <x v="1"/>
    <x v="1"/>
    <n v="0"/>
    <x v="0"/>
    <x v="0"/>
  </r>
  <r>
    <n v="53"/>
    <n v="48"/>
    <n v="50"/>
    <n v="47"/>
    <x v="1"/>
    <n v="52"/>
    <n v="50"/>
    <n v="68"/>
    <n v="75"/>
    <x v="164"/>
    <x v="1"/>
    <n v="4"/>
    <x v="1"/>
    <x v="0"/>
    <s v="Blank"/>
    <s v="21-30"/>
    <x v="1"/>
    <x v="1"/>
    <x v="1"/>
    <n v="0"/>
    <x v="1"/>
    <x v="0"/>
  </r>
  <r>
    <n v="51"/>
    <n v="73"/>
    <n v="50"/>
    <n v="47"/>
    <x v="1"/>
    <n v="52"/>
    <n v="50"/>
    <n v="50"/>
    <n v="75"/>
    <x v="14"/>
    <x v="0"/>
    <n v="4"/>
    <x v="1"/>
    <x v="2"/>
    <s v="F, G, T"/>
    <s v="21-30"/>
    <x v="1"/>
    <x v="1"/>
    <x v="1"/>
    <n v="0"/>
    <x v="0"/>
    <x v="0"/>
  </r>
  <r>
    <n v="70"/>
    <n v="73"/>
    <n v="52"/>
    <n v="12"/>
    <x v="1"/>
    <n v="52"/>
    <n v="50"/>
    <n v="50"/>
    <n v="75"/>
    <x v="192"/>
    <x v="1"/>
    <n v="4"/>
    <x v="1"/>
    <x v="4"/>
    <s v="F, G, T"/>
    <s v="31-40"/>
    <x v="0"/>
    <x v="1"/>
    <x v="1"/>
    <n v="0"/>
    <x v="0"/>
    <x v="0"/>
  </r>
  <r>
    <n v="51"/>
    <n v="73"/>
    <n v="47"/>
    <n v="49"/>
    <x v="1"/>
    <n v="52"/>
    <n v="50"/>
    <n v="50"/>
    <n v="75"/>
    <x v="54"/>
    <x v="0"/>
    <n v="4"/>
    <x v="1"/>
    <x v="2"/>
    <s v="F, G, T"/>
    <s v="41-100"/>
    <x v="6"/>
    <x v="1"/>
    <x v="1"/>
    <n v="0"/>
    <x v="0"/>
    <x v="0"/>
  </r>
  <r>
    <n v="51"/>
    <n v="73"/>
    <n v="38"/>
    <n v="63"/>
    <x v="0"/>
    <n v="52"/>
    <n v="70"/>
    <n v="50"/>
    <n v="75"/>
    <x v="129"/>
    <x v="1"/>
    <n v="4"/>
    <x v="1"/>
    <x v="2"/>
    <s v="F, G, T"/>
    <s v="100+"/>
    <x v="4"/>
    <x v="0"/>
    <x v="1"/>
    <n v="1"/>
    <x v="0"/>
    <x v="0"/>
  </r>
  <r>
    <n v="53"/>
    <n v="73"/>
    <n v="47"/>
    <n v="63"/>
    <x v="1"/>
    <n v="52"/>
    <n v="50"/>
    <n v="50"/>
    <n v="75"/>
    <x v="199"/>
    <x v="0"/>
    <n v="4"/>
    <x v="1"/>
    <x v="0"/>
    <s v="F, G, T"/>
    <s v="41-100"/>
    <x v="4"/>
    <x v="1"/>
    <x v="1"/>
    <n v="0"/>
    <x v="0"/>
    <x v="0"/>
  </r>
  <r>
    <n v="53"/>
    <n v="73"/>
    <n v="52"/>
    <n v="47"/>
    <x v="1"/>
    <n v="52"/>
    <n v="50"/>
    <n v="50"/>
    <n v="75"/>
    <x v="144"/>
    <x v="1"/>
    <n v="4"/>
    <x v="1"/>
    <x v="0"/>
    <s v="F, G, T"/>
    <s v="31-40"/>
    <x v="1"/>
    <x v="1"/>
    <x v="1"/>
    <n v="0"/>
    <x v="0"/>
    <x v="0"/>
  </r>
  <r>
    <n v="61"/>
    <n v="73"/>
    <n v="50"/>
    <n v="63"/>
    <x v="1"/>
    <n v="52"/>
    <n v="50"/>
    <n v="50"/>
    <n v="75"/>
    <x v="33"/>
    <x v="1"/>
    <n v="4"/>
    <x v="1"/>
    <x v="5"/>
    <s v="F, G, T"/>
    <s v="21-30"/>
    <x v="4"/>
    <x v="1"/>
    <x v="1"/>
    <n v="0"/>
    <x v="0"/>
    <x v="0"/>
  </r>
  <r>
    <n v="51"/>
    <n v="73"/>
    <n v="47"/>
    <n v="34"/>
    <x v="1"/>
    <n v="61"/>
    <n v="50"/>
    <n v="50"/>
    <n v="75"/>
    <x v="152"/>
    <x v="0"/>
    <n v="4"/>
    <x v="1"/>
    <x v="2"/>
    <s v="F, G, T"/>
    <s v="41-100"/>
    <x v="10"/>
    <x v="1"/>
    <x v="0"/>
    <n v="0"/>
    <x v="0"/>
    <x v="0"/>
  </r>
  <r>
    <n v="61"/>
    <n v="73"/>
    <n v="47"/>
    <n v="34"/>
    <x v="0"/>
    <n v="61"/>
    <n v="50"/>
    <n v="50"/>
    <n v="75"/>
    <x v="69"/>
    <x v="1"/>
    <n v="4"/>
    <x v="1"/>
    <x v="5"/>
    <s v="F, G, T"/>
    <s v="41-100"/>
    <x v="10"/>
    <x v="0"/>
    <x v="0"/>
    <n v="0"/>
    <x v="0"/>
    <x v="0"/>
  </r>
  <r>
    <n v="52"/>
    <n v="73"/>
    <n v="47"/>
    <n v="63"/>
    <x v="1"/>
    <n v="61"/>
    <n v="50"/>
    <n v="50"/>
    <n v="75"/>
    <x v="48"/>
    <x v="0"/>
    <n v="4"/>
    <x v="1"/>
    <x v="3"/>
    <s v="F, G, T"/>
    <s v="41-100"/>
    <x v="4"/>
    <x v="1"/>
    <x v="0"/>
    <n v="0"/>
    <x v="0"/>
    <x v="0"/>
  </r>
  <r>
    <n v="52"/>
    <n v="73"/>
    <n v="47"/>
    <n v="63"/>
    <x v="0"/>
    <n v="61"/>
    <n v="50"/>
    <n v="50"/>
    <n v="75"/>
    <x v="78"/>
    <x v="1"/>
    <n v="4"/>
    <x v="1"/>
    <x v="3"/>
    <s v="F, G, T"/>
    <s v="41-100"/>
    <x v="4"/>
    <x v="0"/>
    <x v="0"/>
    <n v="0"/>
    <x v="0"/>
    <x v="0"/>
  </r>
  <r>
    <n v="52"/>
    <n v="73"/>
    <n v="47"/>
    <n v="34"/>
    <x v="0"/>
    <n v="61"/>
    <n v="50"/>
    <n v="50"/>
    <n v="75"/>
    <x v="98"/>
    <x v="1"/>
    <n v="4"/>
    <x v="1"/>
    <x v="3"/>
    <s v="F, G, T"/>
    <s v="41-100"/>
    <x v="10"/>
    <x v="0"/>
    <x v="0"/>
    <n v="0"/>
    <x v="0"/>
    <x v="0"/>
  </r>
  <r>
    <n v="70"/>
    <n v="73"/>
    <n v="38"/>
    <n v="47"/>
    <x v="1"/>
    <n v="61"/>
    <n v="50"/>
    <n v="68"/>
    <n v="75"/>
    <x v="2"/>
    <x v="0"/>
    <n v="4"/>
    <x v="1"/>
    <x v="4"/>
    <s v="F, G, T"/>
    <s v="100+"/>
    <x v="1"/>
    <x v="1"/>
    <x v="0"/>
    <n v="0"/>
    <x v="1"/>
    <x v="0"/>
  </r>
  <r>
    <n v="40"/>
    <n v="73"/>
    <n v="50"/>
    <n v="47"/>
    <x v="1"/>
    <n v="52"/>
    <n v="50"/>
    <n v="50"/>
    <n v="75"/>
    <x v="53"/>
    <x v="0"/>
    <n v="4"/>
    <x v="1"/>
    <x v="1"/>
    <s v="F, G, T"/>
    <s v="21-30"/>
    <x v="1"/>
    <x v="1"/>
    <x v="1"/>
    <n v="0"/>
    <x v="0"/>
    <x v="0"/>
  </r>
  <r>
    <n v="70"/>
    <n v="73"/>
    <n v="47"/>
    <n v="76"/>
    <x v="0"/>
    <n v="61"/>
    <n v="50"/>
    <n v="68"/>
    <n v="75"/>
    <x v="200"/>
    <x v="1"/>
    <n v="4"/>
    <x v="1"/>
    <x v="4"/>
    <s v="F, G, T"/>
    <s v="41-100"/>
    <x v="5"/>
    <x v="0"/>
    <x v="0"/>
    <n v="0"/>
    <x v="1"/>
    <x v="0"/>
  </r>
  <r>
    <n v="40"/>
    <n v="73"/>
    <n v="47"/>
    <n v="71"/>
    <x v="0"/>
    <n v="52"/>
    <n v="50"/>
    <n v="50"/>
    <n v="75"/>
    <x v="136"/>
    <x v="1"/>
    <n v="4"/>
    <x v="1"/>
    <x v="1"/>
    <s v="F, G, T"/>
    <s v="41-100"/>
    <x v="9"/>
    <x v="0"/>
    <x v="1"/>
    <n v="0"/>
    <x v="0"/>
    <x v="0"/>
  </r>
  <r>
    <n v="40"/>
    <n v="73"/>
    <n v="38"/>
    <n v="66"/>
    <x v="1"/>
    <n v="61"/>
    <n v="50"/>
    <n v="50"/>
    <n v="75"/>
    <x v="201"/>
    <x v="0"/>
    <n v="4"/>
    <x v="1"/>
    <x v="1"/>
    <s v="F, G, T"/>
    <s v="100+"/>
    <x v="2"/>
    <x v="1"/>
    <x v="0"/>
    <n v="0"/>
    <x v="0"/>
    <x v="0"/>
  </r>
  <r>
    <n v="40"/>
    <n v="73"/>
    <n v="52"/>
    <n v="64"/>
    <x v="1"/>
    <n v="52"/>
    <n v="50"/>
    <n v="50"/>
    <n v="75"/>
    <x v="75"/>
    <x v="0"/>
    <n v="4"/>
    <x v="1"/>
    <x v="1"/>
    <s v="F, G, T"/>
    <s v="31-40"/>
    <x v="7"/>
    <x v="1"/>
    <x v="1"/>
    <n v="0"/>
    <x v="0"/>
    <x v="0"/>
  </r>
  <r>
    <n v="51"/>
    <n v="73"/>
    <n v="38"/>
    <n v="76"/>
    <x v="1"/>
    <n v="61"/>
    <n v="70"/>
    <n v="68"/>
    <n v="75"/>
    <x v="32"/>
    <x v="0"/>
    <n v="4"/>
    <x v="1"/>
    <x v="2"/>
    <s v="F, G, T"/>
    <s v="100+"/>
    <x v="5"/>
    <x v="1"/>
    <x v="0"/>
    <n v="1"/>
    <x v="1"/>
    <x v="0"/>
  </r>
  <r>
    <n v="51"/>
    <n v="48"/>
    <n v="38"/>
    <n v="71"/>
    <x v="0"/>
    <n v="61"/>
    <n v="70"/>
    <n v="50"/>
    <n v="75"/>
    <x v="27"/>
    <x v="1"/>
    <n v="4"/>
    <x v="1"/>
    <x v="2"/>
    <s v="Blank"/>
    <s v="100+"/>
    <x v="9"/>
    <x v="0"/>
    <x v="0"/>
    <n v="1"/>
    <x v="0"/>
    <x v="0"/>
  </r>
  <r>
    <n v="70"/>
    <n v="48"/>
    <n v="47"/>
    <n v="76"/>
    <x v="1"/>
    <n v="52"/>
    <n v="70"/>
    <n v="68"/>
    <n v="75"/>
    <x v="6"/>
    <x v="0"/>
    <n v="4"/>
    <x v="1"/>
    <x v="4"/>
    <s v="Blank"/>
    <s v="41-100"/>
    <x v="5"/>
    <x v="1"/>
    <x v="1"/>
    <n v="1"/>
    <x v="1"/>
    <x v="0"/>
  </r>
  <r>
    <n v="53"/>
    <n v="73"/>
    <n v="52"/>
    <n v="47"/>
    <x v="1"/>
    <n v="52"/>
    <n v="50"/>
    <n v="50"/>
    <n v="75"/>
    <x v="144"/>
    <x v="1"/>
    <n v="4"/>
    <x v="1"/>
    <x v="0"/>
    <s v="F, G, T"/>
    <s v="31-40"/>
    <x v="1"/>
    <x v="1"/>
    <x v="1"/>
    <n v="0"/>
    <x v="0"/>
    <x v="0"/>
  </r>
  <r>
    <n v="52"/>
    <n v="48"/>
    <n v="55"/>
    <n v="63"/>
    <x v="1"/>
    <n v="52"/>
    <n v="50"/>
    <n v="50"/>
    <n v="59"/>
    <x v="65"/>
    <x v="0"/>
    <n v="4"/>
    <x v="1"/>
    <x v="3"/>
    <s v="Blank"/>
    <s v="11-20"/>
    <x v="4"/>
    <x v="1"/>
    <x v="1"/>
    <n v="0"/>
    <x v="0"/>
    <x v="1"/>
  </r>
  <r>
    <n v="52"/>
    <n v="48"/>
    <n v="50"/>
    <n v="40"/>
    <x v="0"/>
    <n v="61"/>
    <n v="50"/>
    <n v="50"/>
    <n v="59"/>
    <x v="108"/>
    <x v="1"/>
    <n v="4"/>
    <x v="1"/>
    <x v="3"/>
    <s v="Blank"/>
    <s v="21-30"/>
    <x v="11"/>
    <x v="0"/>
    <x v="0"/>
    <n v="0"/>
    <x v="0"/>
    <x v="1"/>
  </r>
  <r>
    <n v="61"/>
    <n v="48"/>
    <n v="55"/>
    <n v="63"/>
    <x v="0"/>
    <n v="52"/>
    <n v="50"/>
    <n v="50"/>
    <n v="59"/>
    <x v="58"/>
    <x v="1"/>
    <n v="4"/>
    <x v="1"/>
    <x v="5"/>
    <s v="Blank"/>
    <s v="11-20"/>
    <x v="4"/>
    <x v="0"/>
    <x v="1"/>
    <n v="0"/>
    <x v="0"/>
    <x v="1"/>
  </r>
  <r>
    <n v="51"/>
    <n v="48"/>
    <n v="55"/>
    <n v="66"/>
    <x v="0"/>
    <n v="52"/>
    <n v="50"/>
    <n v="50"/>
    <n v="59"/>
    <x v="0"/>
    <x v="1"/>
    <n v="4"/>
    <x v="1"/>
    <x v="2"/>
    <s v="Blank"/>
    <s v="11-20"/>
    <x v="2"/>
    <x v="0"/>
    <x v="1"/>
    <n v="0"/>
    <x v="0"/>
    <x v="1"/>
  </r>
  <r>
    <n v="52"/>
    <n v="48"/>
    <n v="50"/>
    <n v="40"/>
    <x v="0"/>
    <n v="61"/>
    <n v="70"/>
    <n v="50"/>
    <n v="59"/>
    <x v="32"/>
    <x v="1"/>
    <n v="4"/>
    <x v="1"/>
    <x v="3"/>
    <s v="Blank"/>
    <s v="21-30"/>
    <x v="11"/>
    <x v="0"/>
    <x v="0"/>
    <n v="1"/>
    <x v="0"/>
    <x v="1"/>
  </r>
  <r>
    <n v="61"/>
    <n v="48"/>
    <n v="50"/>
    <n v="66"/>
    <x v="0"/>
    <n v="52"/>
    <n v="50"/>
    <n v="50"/>
    <n v="59"/>
    <x v="153"/>
    <x v="1"/>
    <n v="4"/>
    <x v="1"/>
    <x v="5"/>
    <s v="Blank"/>
    <s v="21-30"/>
    <x v="2"/>
    <x v="0"/>
    <x v="1"/>
    <n v="0"/>
    <x v="0"/>
    <x v="1"/>
  </r>
  <r>
    <n v="51"/>
    <n v="48"/>
    <n v="50"/>
    <n v="47"/>
    <x v="0"/>
    <n v="61"/>
    <n v="50"/>
    <n v="50"/>
    <n v="59"/>
    <x v="72"/>
    <x v="0"/>
    <n v="4"/>
    <x v="1"/>
    <x v="2"/>
    <s v="Blank"/>
    <s v="21-30"/>
    <x v="1"/>
    <x v="0"/>
    <x v="0"/>
    <n v="0"/>
    <x v="0"/>
    <x v="1"/>
  </r>
  <r>
    <n v="70"/>
    <n v="48"/>
    <n v="50"/>
    <n v="47"/>
    <x v="1"/>
    <n v="61"/>
    <n v="50"/>
    <n v="50"/>
    <n v="59"/>
    <x v="159"/>
    <x v="0"/>
    <n v="4"/>
    <x v="1"/>
    <x v="4"/>
    <s v="Blank"/>
    <s v="21-30"/>
    <x v="1"/>
    <x v="1"/>
    <x v="0"/>
    <n v="0"/>
    <x v="0"/>
    <x v="1"/>
  </r>
  <r>
    <n v="52"/>
    <n v="48"/>
    <n v="50"/>
    <n v="63"/>
    <x v="0"/>
    <n v="61"/>
    <n v="50"/>
    <n v="50"/>
    <n v="59"/>
    <x v="36"/>
    <x v="1"/>
    <n v="4"/>
    <x v="1"/>
    <x v="3"/>
    <s v="Blank"/>
    <s v="21-30"/>
    <x v="4"/>
    <x v="0"/>
    <x v="0"/>
    <n v="0"/>
    <x v="0"/>
    <x v="1"/>
  </r>
  <r>
    <n v="52"/>
    <n v="48"/>
    <n v="55"/>
    <n v="47"/>
    <x v="1"/>
    <n v="52"/>
    <n v="50"/>
    <n v="50"/>
    <n v="59"/>
    <x v="52"/>
    <x v="0"/>
    <n v="4"/>
    <x v="1"/>
    <x v="3"/>
    <s v="Blank"/>
    <s v="11-20"/>
    <x v="1"/>
    <x v="1"/>
    <x v="1"/>
    <n v="0"/>
    <x v="0"/>
    <x v="1"/>
  </r>
  <r>
    <n v="53"/>
    <n v="48"/>
    <n v="50"/>
    <n v="76"/>
    <x v="0"/>
    <n v="52"/>
    <n v="50"/>
    <n v="50"/>
    <n v="59"/>
    <x v="58"/>
    <x v="0"/>
    <n v="4"/>
    <x v="1"/>
    <x v="0"/>
    <s v="Blank"/>
    <s v="21-30"/>
    <x v="5"/>
    <x v="0"/>
    <x v="1"/>
    <n v="0"/>
    <x v="0"/>
    <x v="1"/>
  </r>
  <r>
    <n v="53"/>
    <n v="48"/>
    <n v="73"/>
    <n v="47"/>
    <x v="1"/>
    <n v="52"/>
    <n v="50"/>
    <n v="50"/>
    <n v="59"/>
    <x v="66"/>
    <x v="0"/>
    <n v="4"/>
    <x v="1"/>
    <x v="0"/>
    <s v="Blank"/>
    <s v="0"/>
    <x v="1"/>
    <x v="1"/>
    <x v="1"/>
    <n v="0"/>
    <x v="0"/>
    <x v="1"/>
  </r>
  <r>
    <n v="53"/>
    <n v="48"/>
    <n v="52"/>
    <n v="80"/>
    <x v="1"/>
    <n v="61"/>
    <n v="70"/>
    <n v="50"/>
    <n v="59"/>
    <x v="30"/>
    <x v="1"/>
    <n v="4"/>
    <x v="1"/>
    <x v="0"/>
    <s v="Blank"/>
    <s v="31-40"/>
    <x v="3"/>
    <x v="1"/>
    <x v="0"/>
    <n v="1"/>
    <x v="0"/>
    <x v="1"/>
  </r>
  <r>
    <n v="52"/>
    <n v="48"/>
    <n v="55"/>
    <n v="66"/>
    <x v="0"/>
    <n v="52"/>
    <n v="50"/>
    <n v="50"/>
    <n v="59"/>
    <x v="55"/>
    <x v="1"/>
    <n v="4"/>
    <x v="1"/>
    <x v="3"/>
    <s v="Blank"/>
    <s v="11-20"/>
    <x v="2"/>
    <x v="0"/>
    <x v="1"/>
    <n v="0"/>
    <x v="0"/>
    <x v="1"/>
  </r>
  <r>
    <n v="52"/>
    <n v="48"/>
    <n v="50"/>
    <n v="47"/>
    <x v="1"/>
    <n v="61"/>
    <n v="50"/>
    <n v="68"/>
    <n v="59"/>
    <x v="159"/>
    <x v="0"/>
    <n v="4"/>
    <x v="1"/>
    <x v="3"/>
    <s v="Blank"/>
    <s v="21-30"/>
    <x v="1"/>
    <x v="1"/>
    <x v="0"/>
    <n v="0"/>
    <x v="1"/>
    <x v="1"/>
  </r>
  <r>
    <n v="61"/>
    <n v="48"/>
    <n v="50"/>
    <n v="47"/>
    <x v="0"/>
    <n v="52"/>
    <n v="70"/>
    <n v="50"/>
    <n v="59"/>
    <x v="84"/>
    <x v="1"/>
    <n v="4"/>
    <x v="1"/>
    <x v="5"/>
    <s v="Blank"/>
    <s v="21-30"/>
    <x v="1"/>
    <x v="0"/>
    <x v="1"/>
    <n v="1"/>
    <x v="0"/>
    <x v="1"/>
  </r>
  <r>
    <n v="61"/>
    <n v="48"/>
    <n v="52"/>
    <n v="66"/>
    <x v="0"/>
    <n v="61"/>
    <n v="70"/>
    <n v="50"/>
    <n v="59"/>
    <x v="125"/>
    <x v="1"/>
    <n v="4"/>
    <x v="1"/>
    <x v="5"/>
    <s v="Blank"/>
    <s v="31-40"/>
    <x v="2"/>
    <x v="0"/>
    <x v="0"/>
    <n v="1"/>
    <x v="0"/>
    <x v="1"/>
  </r>
  <r>
    <n v="52"/>
    <n v="48"/>
    <n v="55"/>
    <n v="80"/>
    <x v="1"/>
    <n v="52"/>
    <n v="50"/>
    <n v="50"/>
    <n v="59"/>
    <x v="40"/>
    <x v="0"/>
    <n v="4"/>
    <x v="1"/>
    <x v="3"/>
    <s v="Blank"/>
    <s v="11-20"/>
    <x v="3"/>
    <x v="1"/>
    <x v="1"/>
    <n v="0"/>
    <x v="0"/>
    <x v="1"/>
  </r>
  <r>
    <n v="61"/>
    <n v="48"/>
    <n v="50"/>
    <n v="76"/>
    <x v="1"/>
    <n v="61"/>
    <n v="50"/>
    <n v="50"/>
    <n v="59"/>
    <x v="17"/>
    <x v="0"/>
    <n v="4"/>
    <x v="1"/>
    <x v="5"/>
    <s v="Blank"/>
    <s v="21-30"/>
    <x v="5"/>
    <x v="1"/>
    <x v="0"/>
    <n v="0"/>
    <x v="0"/>
    <x v="1"/>
  </r>
  <r>
    <n v="52"/>
    <n v="48"/>
    <n v="50"/>
    <n v="47"/>
    <x v="0"/>
    <n v="61"/>
    <n v="50"/>
    <n v="50"/>
    <n v="59"/>
    <x v="155"/>
    <x v="1"/>
    <n v="4"/>
    <x v="1"/>
    <x v="3"/>
    <s v="Blank"/>
    <s v="21-30"/>
    <x v="1"/>
    <x v="0"/>
    <x v="0"/>
    <n v="0"/>
    <x v="0"/>
    <x v="1"/>
  </r>
  <r>
    <n v="52"/>
    <n v="48"/>
    <n v="55"/>
    <n v="64"/>
    <x v="1"/>
    <n v="61"/>
    <n v="50"/>
    <n v="50"/>
    <n v="59"/>
    <x v="35"/>
    <x v="0"/>
    <n v="4"/>
    <x v="1"/>
    <x v="3"/>
    <s v="Blank"/>
    <s v="11-20"/>
    <x v="7"/>
    <x v="1"/>
    <x v="0"/>
    <n v="0"/>
    <x v="0"/>
    <x v="1"/>
  </r>
  <r>
    <n v="53"/>
    <n v="48"/>
    <n v="55"/>
    <n v="80"/>
    <x v="1"/>
    <n v="61"/>
    <n v="70"/>
    <n v="50"/>
    <n v="59"/>
    <x v="29"/>
    <x v="1"/>
    <n v="4"/>
    <x v="1"/>
    <x v="0"/>
    <s v="Blank"/>
    <s v="11-20"/>
    <x v="3"/>
    <x v="1"/>
    <x v="0"/>
    <n v="1"/>
    <x v="0"/>
    <x v="1"/>
  </r>
  <r>
    <n v="53"/>
    <n v="48"/>
    <n v="52"/>
    <n v="47"/>
    <x v="0"/>
    <n v="52"/>
    <n v="70"/>
    <n v="50"/>
    <n v="59"/>
    <x v="0"/>
    <x v="1"/>
    <n v="4"/>
    <x v="1"/>
    <x v="0"/>
    <s v="Blank"/>
    <s v="31-40"/>
    <x v="1"/>
    <x v="0"/>
    <x v="1"/>
    <n v="1"/>
    <x v="0"/>
    <x v="1"/>
  </r>
  <r>
    <n v="40"/>
    <n v="48"/>
    <n v="55"/>
    <n v="47"/>
    <x v="1"/>
    <n v="52"/>
    <n v="50"/>
    <n v="50"/>
    <n v="59"/>
    <x v="83"/>
    <x v="1"/>
    <n v="4"/>
    <x v="1"/>
    <x v="1"/>
    <s v="Blank"/>
    <s v="11-20"/>
    <x v="1"/>
    <x v="1"/>
    <x v="1"/>
    <n v="0"/>
    <x v="0"/>
    <x v="1"/>
  </r>
  <r>
    <n v="51"/>
    <n v="48"/>
    <n v="50"/>
    <n v="63"/>
    <x v="1"/>
    <n v="61"/>
    <n v="50"/>
    <n v="50"/>
    <n v="59"/>
    <x v="66"/>
    <x v="0"/>
    <n v="4"/>
    <x v="1"/>
    <x v="2"/>
    <s v="Blank"/>
    <s v="21-30"/>
    <x v="4"/>
    <x v="1"/>
    <x v="0"/>
    <n v="0"/>
    <x v="0"/>
    <x v="1"/>
  </r>
  <r>
    <n v="70"/>
    <n v="48"/>
    <n v="50"/>
    <n v="47"/>
    <x v="0"/>
    <n v="61"/>
    <n v="50"/>
    <n v="50"/>
    <n v="59"/>
    <x v="150"/>
    <x v="0"/>
    <n v="4"/>
    <x v="1"/>
    <x v="4"/>
    <s v="Blank"/>
    <s v="21-30"/>
    <x v="1"/>
    <x v="0"/>
    <x v="0"/>
    <n v="0"/>
    <x v="0"/>
    <x v="1"/>
  </r>
  <r>
    <n v="53"/>
    <n v="48"/>
    <n v="55"/>
    <n v="47"/>
    <x v="0"/>
    <n v="52"/>
    <n v="50"/>
    <n v="50"/>
    <n v="59"/>
    <x v="193"/>
    <x v="1"/>
    <n v="4"/>
    <x v="1"/>
    <x v="0"/>
    <s v="Blank"/>
    <s v="11-20"/>
    <x v="1"/>
    <x v="0"/>
    <x v="1"/>
    <n v="0"/>
    <x v="0"/>
    <x v="1"/>
  </r>
  <r>
    <n v="61"/>
    <n v="48"/>
    <n v="50"/>
    <n v="66"/>
    <x v="1"/>
    <n v="61"/>
    <n v="50"/>
    <n v="50"/>
    <n v="59"/>
    <x v="60"/>
    <x v="0"/>
    <n v="4"/>
    <x v="1"/>
    <x v="5"/>
    <s v="Blank"/>
    <s v="21-30"/>
    <x v="2"/>
    <x v="1"/>
    <x v="0"/>
    <n v="0"/>
    <x v="0"/>
    <x v="1"/>
  </r>
  <r>
    <n v="51"/>
    <n v="48"/>
    <n v="55"/>
    <n v="66"/>
    <x v="0"/>
    <n v="52"/>
    <n v="50"/>
    <n v="50"/>
    <n v="59"/>
    <x v="0"/>
    <x v="1"/>
    <n v="4"/>
    <x v="1"/>
    <x v="2"/>
    <s v="Blank"/>
    <s v="11-20"/>
    <x v="2"/>
    <x v="0"/>
    <x v="1"/>
    <n v="0"/>
    <x v="0"/>
    <x v="1"/>
  </r>
  <r>
    <n v="53"/>
    <n v="48"/>
    <n v="55"/>
    <n v="47"/>
    <x v="1"/>
    <n v="52"/>
    <n v="50"/>
    <n v="50"/>
    <n v="59"/>
    <x v="187"/>
    <x v="0"/>
    <n v="4"/>
    <x v="1"/>
    <x v="0"/>
    <s v="Blank"/>
    <s v="11-20"/>
    <x v="1"/>
    <x v="1"/>
    <x v="1"/>
    <n v="0"/>
    <x v="0"/>
    <x v="1"/>
  </r>
  <r>
    <n v="53"/>
    <n v="73"/>
    <n v="50"/>
    <n v="47"/>
    <x v="1"/>
    <n v="61"/>
    <n v="70"/>
    <n v="50"/>
    <n v="59"/>
    <x v="199"/>
    <x v="1"/>
    <n v="4"/>
    <x v="1"/>
    <x v="0"/>
    <s v="F, G, T"/>
    <s v="21-30"/>
    <x v="1"/>
    <x v="1"/>
    <x v="0"/>
    <n v="1"/>
    <x v="0"/>
    <x v="1"/>
  </r>
  <r>
    <n v="52"/>
    <n v="48"/>
    <n v="52"/>
    <n v="80"/>
    <x v="1"/>
    <n v="61"/>
    <n v="70"/>
    <n v="50"/>
    <n v="59"/>
    <x v="176"/>
    <x v="0"/>
    <n v="4"/>
    <x v="1"/>
    <x v="3"/>
    <s v="Blank"/>
    <s v="31-40"/>
    <x v="3"/>
    <x v="1"/>
    <x v="0"/>
    <n v="1"/>
    <x v="0"/>
    <x v="1"/>
  </r>
  <r>
    <n v="52"/>
    <n v="48"/>
    <n v="55"/>
    <n v="47"/>
    <x v="1"/>
    <n v="52"/>
    <n v="50"/>
    <n v="50"/>
    <n v="59"/>
    <x v="52"/>
    <x v="0"/>
    <n v="4"/>
    <x v="1"/>
    <x v="3"/>
    <s v="Blank"/>
    <s v="11-20"/>
    <x v="1"/>
    <x v="1"/>
    <x v="1"/>
    <n v="0"/>
    <x v="0"/>
    <x v="1"/>
  </r>
  <r>
    <n v="53"/>
    <n v="48"/>
    <n v="55"/>
    <n v="47"/>
    <x v="1"/>
    <n v="52"/>
    <n v="50"/>
    <n v="68"/>
    <n v="59"/>
    <x v="66"/>
    <x v="1"/>
    <n v="4"/>
    <x v="1"/>
    <x v="0"/>
    <s v="Blank"/>
    <s v="11-20"/>
    <x v="1"/>
    <x v="1"/>
    <x v="1"/>
    <n v="0"/>
    <x v="1"/>
    <x v="1"/>
  </r>
  <r>
    <n v="51"/>
    <n v="48"/>
    <n v="55"/>
    <n v="47"/>
    <x v="1"/>
    <n v="52"/>
    <n v="50"/>
    <n v="50"/>
    <n v="59"/>
    <x v="63"/>
    <x v="0"/>
    <n v="4"/>
    <x v="1"/>
    <x v="2"/>
    <s v="Blank"/>
    <s v="11-20"/>
    <x v="1"/>
    <x v="1"/>
    <x v="1"/>
    <n v="0"/>
    <x v="0"/>
    <x v="1"/>
  </r>
  <r>
    <n v="61"/>
    <n v="48"/>
    <n v="50"/>
    <n v="64"/>
    <x v="1"/>
    <n v="61"/>
    <n v="50"/>
    <n v="50"/>
    <n v="59"/>
    <x v="164"/>
    <x v="0"/>
    <n v="4"/>
    <x v="1"/>
    <x v="5"/>
    <s v="Blank"/>
    <s v="21-30"/>
    <x v="7"/>
    <x v="1"/>
    <x v="0"/>
    <n v="0"/>
    <x v="0"/>
    <x v="1"/>
  </r>
  <r>
    <n v="51"/>
    <n v="48"/>
    <n v="55"/>
    <n v="63"/>
    <x v="0"/>
    <n v="52"/>
    <n v="50"/>
    <n v="50"/>
    <n v="59"/>
    <x v="165"/>
    <x v="1"/>
    <n v="4"/>
    <x v="1"/>
    <x v="2"/>
    <s v="Blank"/>
    <s v="11-20"/>
    <x v="4"/>
    <x v="0"/>
    <x v="1"/>
    <n v="0"/>
    <x v="0"/>
    <x v="1"/>
  </r>
  <r>
    <n v="52"/>
    <n v="48"/>
    <n v="55"/>
    <n v="47"/>
    <x v="1"/>
    <n v="52"/>
    <n v="50"/>
    <n v="50"/>
    <n v="59"/>
    <x v="52"/>
    <x v="0"/>
    <n v="4"/>
    <x v="1"/>
    <x v="3"/>
    <s v="Blank"/>
    <s v="11-20"/>
    <x v="1"/>
    <x v="1"/>
    <x v="1"/>
    <n v="0"/>
    <x v="0"/>
    <x v="1"/>
  </r>
  <r>
    <n v="52"/>
    <n v="48"/>
    <n v="55"/>
    <n v="34"/>
    <x v="0"/>
    <n v="52"/>
    <n v="69"/>
    <n v="50"/>
    <n v="59"/>
    <x v="100"/>
    <x v="1"/>
    <n v="4"/>
    <x v="1"/>
    <x v="3"/>
    <s v="Blank"/>
    <s v="11-20"/>
    <x v="10"/>
    <x v="0"/>
    <x v="1"/>
    <n v="2"/>
    <x v="0"/>
    <x v="1"/>
  </r>
  <r>
    <n v="61"/>
    <n v="48"/>
    <n v="55"/>
    <n v="47"/>
    <x v="0"/>
    <n v="52"/>
    <n v="50"/>
    <n v="50"/>
    <n v="59"/>
    <x v="61"/>
    <x v="1"/>
    <n v="4"/>
    <x v="1"/>
    <x v="5"/>
    <s v="Blank"/>
    <s v="11-20"/>
    <x v="1"/>
    <x v="0"/>
    <x v="1"/>
    <n v="0"/>
    <x v="0"/>
    <x v="1"/>
  </r>
  <r>
    <n v="51"/>
    <n v="48"/>
    <n v="55"/>
    <n v="66"/>
    <x v="1"/>
    <n v="52"/>
    <n v="50"/>
    <n v="68"/>
    <n v="59"/>
    <x v="15"/>
    <x v="0"/>
    <n v="4"/>
    <x v="1"/>
    <x v="2"/>
    <s v="Blank"/>
    <s v="11-20"/>
    <x v="2"/>
    <x v="1"/>
    <x v="1"/>
    <n v="0"/>
    <x v="1"/>
    <x v="1"/>
  </r>
  <r>
    <n v="51"/>
    <n v="48"/>
    <n v="55"/>
    <n v="63"/>
    <x v="0"/>
    <n v="52"/>
    <n v="50"/>
    <n v="50"/>
    <n v="59"/>
    <x v="165"/>
    <x v="1"/>
    <n v="4"/>
    <x v="1"/>
    <x v="2"/>
    <s v="Blank"/>
    <s v="11-20"/>
    <x v="4"/>
    <x v="0"/>
    <x v="1"/>
    <n v="0"/>
    <x v="0"/>
    <x v="1"/>
  </r>
  <r>
    <n v="61"/>
    <n v="48"/>
    <n v="50"/>
    <n v="63"/>
    <x v="0"/>
    <n v="52"/>
    <n v="50"/>
    <n v="50"/>
    <n v="59"/>
    <x v="36"/>
    <x v="1"/>
    <n v="4"/>
    <x v="1"/>
    <x v="5"/>
    <s v="Blank"/>
    <s v="21-30"/>
    <x v="4"/>
    <x v="0"/>
    <x v="1"/>
    <n v="0"/>
    <x v="0"/>
    <x v="1"/>
  </r>
  <r>
    <n v="53"/>
    <n v="48"/>
    <n v="55"/>
    <n v="63"/>
    <x v="0"/>
    <n v="52"/>
    <n v="50"/>
    <n v="50"/>
    <n v="59"/>
    <x v="32"/>
    <x v="1"/>
    <n v="4"/>
    <x v="1"/>
    <x v="0"/>
    <s v="Blank"/>
    <s v="11-20"/>
    <x v="4"/>
    <x v="0"/>
    <x v="1"/>
    <n v="0"/>
    <x v="0"/>
    <x v="1"/>
  </r>
  <r>
    <n v="52"/>
    <n v="48"/>
    <n v="50"/>
    <n v="80"/>
    <x v="1"/>
    <n v="61"/>
    <n v="50"/>
    <n v="50"/>
    <n v="59"/>
    <x v="25"/>
    <x v="0"/>
    <n v="4"/>
    <x v="1"/>
    <x v="3"/>
    <s v="Blank"/>
    <s v="21-30"/>
    <x v="8"/>
    <x v="1"/>
    <x v="0"/>
    <n v="0"/>
    <x v="0"/>
    <x v="1"/>
  </r>
  <r>
    <n v="52"/>
    <n v="48"/>
    <n v="50"/>
    <n v="80"/>
    <x v="0"/>
    <n v="61"/>
    <n v="50"/>
    <n v="50"/>
    <n v="59"/>
    <x v="64"/>
    <x v="1"/>
    <n v="4"/>
    <x v="1"/>
    <x v="3"/>
    <s v="Blank"/>
    <s v="21-30"/>
    <x v="8"/>
    <x v="0"/>
    <x v="0"/>
    <n v="0"/>
    <x v="0"/>
    <x v="1"/>
  </r>
  <r>
    <n v="40"/>
    <n v="48"/>
    <n v="55"/>
    <n v="63"/>
    <x v="1"/>
    <n v="52"/>
    <n v="50"/>
    <n v="50"/>
    <n v="59"/>
    <x v="160"/>
    <x v="0"/>
    <n v="4"/>
    <x v="1"/>
    <x v="1"/>
    <s v="Blank"/>
    <s v="11-20"/>
    <x v="4"/>
    <x v="1"/>
    <x v="1"/>
    <n v="0"/>
    <x v="0"/>
    <x v="1"/>
  </r>
  <r>
    <n v="53"/>
    <n v="48"/>
    <n v="55"/>
    <n v="47"/>
    <x v="1"/>
    <n v="52"/>
    <n v="50"/>
    <n v="50"/>
    <n v="59"/>
    <x v="187"/>
    <x v="1"/>
    <n v="4"/>
    <x v="1"/>
    <x v="0"/>
    <s v="Blank"/>
    <s v="11-20"/>
    <x v="1"/>
    <x v="1"/>
    <x v="1"/>
    <n v="0"/>
    <x v="0"/>
    <x v="1"/>
  </r>
  <r>
    <n v="52"/>
    <n v="48"/>
    <n v="55"/>
    <n v="63"/>
    <x v="0"/>
    <n v="52"/>
    <n v="50"/>
    <n v="50"/>
    <n v="59"/>
    <x v="5"/>
    <x v="1"/>
    <n v="4"/>
    <x v="1"/>
    <x v="3"/>
    <s v="Blank"/>
    <s v="11-20"/>
    <x v="4"/>
    <x v="0"/>
    <x v="1"/>
    <n v="0"/>
    <x v="0"/>
    <x v="1"/>
  </r>
  <r>
    <n v="53"/>
    <n v="48"/>
    <n v="62"/>
    <n v="63"/>
    <x v="0"/>
    <n v="52"/>
    <n v="50"/>
    <n v="50"/>
    <n v="40"/>
    <x v="123"/>
    <x v="1"/>
    <n v="4"/>
    <x v="1"/>
    <x v="0"/>
    <s v="Blank"/>
    <s v="0-10"/>
    <x v="4"/>
    <x v="0"/>
    <x v="1"/>
    <n v="0"/>
    <x v="0"/>
    <x v="2"/>
  </r>
  <r>
    <n v="52"/>
    <n v="73"/>
    <n v="62"/>
    <n v="63"/>
    <x v="1"/>
    <n v="52"/>
    <n v="50"/>
    <n v="50"/>
    <n v="40"/>
    <x v="11"/>
    <x v="1"/>
    <n v="4"/>
    <x v="1"/>
    <x v="3"/>
    <s v="F, G, T"/>
    <s v="0-10"/>
    <x v="4"/>
    <x v="1"/>
    <x v="1"/>
    <n v="0"/>
    <x v="0"/>
    <x v="2"/>
  </r>
  <r>
    <n v="52"/>
    <n v="48"/>
    <n v="62"/>
    <n v="66"/>
    <x v="1"/>
    <n v="52"/>
    <n v="50"/>
    <n v="50"/>
    <n v="40"/>
    <x v="102"/>
    <x v="0"/>
    <n v="4"/>
    <x v="1"/>
    <x v="3"/>
    <s v="Blank"/>
    <s v="0-10"/>
    <x v="2"/>
    <x v="1"/>
    <x v="1"/>
    <n v="0"/>
    <x v="0"/>
    <x v="2"/>
  </r>
  <r>
    <n v="52"/>
    <n v="48"/>
    <n v="55"/>
    <n v="63"/>
    <x v="1"/>
    <n v="52"/>
    <n v="50"/>
    <n v="68"/>
    <n v="40"/>
    <x v="122"/>
    <x v="1"/>
    <n v="4"/>
    <x v="1"/>
    <x v="3"/>
    <s v="Blank"/>
    <s v="11-20"/>
    <x v="4"/>
    <x v="1"/>
    <x v="1"/>
    <n v="0"/>
    <x v="1"/>
    <x v="2"/>
  </r>
  <r>
    <n v="53"/>
    <n v="48"/>
    <n v="62"/>
    <n v="66"/>
    <x v="0"/>
    <n v="20"/>
    <n v="69"/>
    <n v="50"/>
    <n v="40"/>
    <x v="77"/>
    <x v="1"/>
    <n v="4"/>
    <x v="1"/>
    <x v="0"/>
    <s v="Blank"/>
    <s v="0-10"/>
    <x v="2"/>
    <x v="0"/>
    <x v="4"/>
    <n v="2"/>
    <x v="0"/>
    <x v="2"/>
  </r>
  <r>
    <n v="61"/>
    <n v="48"/>
    <n v="62"/>
    <n v="80"/>
    <x v="0"/>
    <n v="20"/>
    <n v="69"/>
    <n v="50"/>
    <n v="40"/>
    <x v="32"/>
    <x v="0"/>
    <n v="4"/>
    <x v="1"/>
    <x v="5"/>
    <s v="Blank"/>
    <s v="0-10"/>
    <x v="3"/>
    <x v="0"/>
    <x v="4"/>
    <n v="2"/>
    <x v="0"/>
    <x v="2"/>
  </r>
  <r>
    <n v="52"/>
    <n v="48"/>
    <n v="55"/>
    <n v="47"/>
    <x v="1"/>
    <n v="61"/>
    <n v="50"/>
    <n v="50"/>
    <n v="40"/>
    <x v="71"/>
    <x v="0"/>
    <n v="4"/>
    <x v="1"/>
    <x v="3"/>
    <s v="Blank"/>
    <s v="11-20"/>
    <x v="1"/>
    <x v="1"/>
    <x v="0"/>
    <n v="0"/>
    <x v="0"/>
    <x v="2"/>
  </r>
  <r>
    <n v="52"/>
    <n v="48"/>
    <n v="55"/>
    <n v="47"/>
    <x v="0"/>
    <n v="61"/>
    <n v="50"/>
    <n v="50"/>
    <n v="40"/>
    <x v="104"/>
    <x v="0"/>
    <n v="4"/>
    <x v="1"/>
    <x v="3"/>
    <s v="Blank"/>
    <s v="11-20"/>
    <x v="1"/>
    <x v="0"/>
    <x v="0"/>
    <n v="0"/>
    <x v="0"/>
    <x v="2"/>
  </r>
  <r>
    <n v="61"/>
    <n v="48"/>
    <n v="62"/>
    <n v="47"/>
    <x v="1"/>
    <n v="52"/>
    <n v="50"/>
    <n v="50"/>
    <n v="40"/>
    <x v="90"/>
    <x v="0"/>
    <n v="4"/>
    <x v="1"/>
    <x v="5"/>
    <s v="Blank"/>
    <s v="0-10"/>
    <x v="1"/>
    <x v="1"/>
    <x v="1"/>
    <n v="0"/>
    <x v="0"/>
    <x v="2"/>
  </r>
  <r>
    <n v="52"/>
    <n v="48"/>
    <n v="62"/>
    <n v="34"/>
    <x v="1"/>
    <n v="52"/>
    <n v="50"/>
    <n v="50"/>
    <n v="40"/>
    <x v="190"/>
    <x v="1"/>
    <n v="4"/>
    <x v="1"/>
    <x v="3"/>
    <s v="Blank"/>
    <s v="0-10"/>
    <x v="10"/>
    <x v="1"/>
    <x v="1"/>
    <n v="0"/>
    <x v="0"/>
    <x v="2"/>
  </r>
  <r>
    <n v="51"/>
    <n v="48"/>
    <n v="62"/>
    <n v="12"/>
    <x v="0"/>
    <n v="52"/>
    <n v="50"/>
    <n v="68"/>
    <n v="40"/>
    <x v="121"/>
    <x v="1"/>
    <n v="4"/>
    <x v="1"/>
    <x v="2"/>
    <s v="Blank"/>
    <s v="0-10"/>
    <x v="0"/>
    <x v="0"/>
    <x v="1"/>
    <n v="0"/>
    <x v="1"/>
    <x v="2"/>
  </r>
  <r>
    <n v="61"/>
    <n v="48"/>
    <n v="55"/>
    <n v="66"/>
    <x v="0"/>
    <n v="49"/>
    <n v="50"/>
    <n v="50"/>
    <n v="40"/>
    <x v="100"/>
    <x v="1"/>
    <n v="4"/>
    <x v="1"/>
    <x v="5"/>
    <s v="Blank"/>
    <s v="11-20"/>
    <x v="2"/>
    <x v="0"/>
    <x v="2"/>
    <n v="0"/>
    <x v="0"/>
    <x v="2"/>
  </r>
  <r>
    <n v="52"/>
    <n v="48"/>
    <n v="62"/>
    <n v="66"/>
    <x v="0"/>
    <n v="52"/>
    <n v="50"/>
    <n v="52"/>
    <n v="40"/>
    <x v="61"/>
    <x v="0"/>
    <n v="4"/>
    <x v="1"/>
    <x v="3"/>
    <s v="Blank"/>
    <s v="0-10"/>
    <x v="2"/>
    <x v="0"/>
    <x v="1"/>
    <n v="0"/>
    <x v="2"/>
    <x v="2"/>
  </r>
  <r>
    <n v="52"/>
    <n v="48"/>
    <n v="62"/>
    <n v="66"/>
    <x v="1"/>
    <n v="52"/>
    <n v="50"/>
    <n v="50"/>
    <n v="40"/>
    <x v="102"/>
    <x v="0"/>
    <n v="4"/>
    <x v="1"/>
    <x v="3"/>
    <s v="Blank"/>
    <s v="0-10"/>
    <x v="2"/>
    <x v="1"/>
    <x v="1"/>
    <n v="0"/>
    <x v="0"/>
    <x v="2"/>
  </r>
  <r>
    <n v="52"/>
    <n v="48"/>
    <n v="62"/>
    <n v="47"/>
    <x v="1"/>
    <n v="52"/>
    <n v="50"/>
    <n v="68"/>
    <n v="40"/>
    <x v="95"/>
    <x v="0"/>
    <n v="4"/>
    <x v="1"/>
    <x v="3"/>
    <s v="Blank"/>
    <s v="0-10"/>
    <x v="1"/>
    <x v="1"/>
    <x v="1"/>
    <n v="0"/>
    <x v="1"/>
    <x v="2"/>
  </r>
  <r>
    <n v="53"/>
    <n v="48"/>
    <n v="55"/>
    <n v="12"/>
    <x v="0"/>
    <n v="52"/>
    <n v="69"/>
    <n v="68"/>
    <n v="40"/>
    <x v="88"/>
    <x v="0"/>
    <n v="4"/>
    <x v="1"/>
    <x v="0"/>
    <s v="Blank"/>
    <s v="11-20"/>
    <x v="0"/>
    <x v="0"/>
    <x v="1"/>
    <n v="2"/>
    <x v="1"/>
    <x v="2"/>
  </r>
  <r>
    <n v="52"/>
    <n v="48"/>
    <n v="55"/>
    <n v="47"/>
    <x v="1"/>
    <n v="52"/>
    <n v="50"/>
    <n v="50"/>
    <n v="40"/>
    <x v="93"/>
    <x v="0"/>
    <n v="4"/>
    <x v="1"/>
    <x v="3"/>
    <s v="Blank"/>
    <s v="11-20"/>
    <x v="1"/>
    <x v="1"/>
    <x v="1"/>
    <n v="0"/>
    <x v="0"/>
    <x v="2"/>
  </r>
  <r>
    <n v="61"/>
    <n v="48"/>
    <n v="62"/>
    <n v="47"/>
    <x v="1"/>
    <n v="52"/>
    <n v="50"/>
    <n v="50"/>
    <n v="40"/>
    <x v="90"/>
    <x v="0"/>
    <n v="4"/>
    <x v="1"/>
    <x v="5"/>
    <s v="Blank"/>
    <s v="0-10"/>
    <x v="1"/>
    <x v="1"/>
    <x v="1"/>
    <n v="0"/>
    <x v="0"/>
    <x v="2"/>
  </r>
  <r>
    <n v="52"/>
    <n v="48"/>
    <n v="62"/>
    <n v="66"/>
    <x v="1"/>
    <n v="52"/>
    <n v="50"/>
    <n v="52"/>
    <n v="40"/>
    <x v="79"/>
    <x v="1"/>
    <n v="4"/>
    <x v="1"/>
    <x v="3"/>
    <s v="Blank"/>
    <s v="0-10"/>
    <x v="2"/>
    <x v="1"/>
    <x v="1"/>
    <n v="0"/>
    <x v="2"/>
    <x v="2"/>
  </r>
  <r>
    <n v="52"/>
    <n v="48"/>
    <n v="62"/>
    <n v="47"/>
    <x v="1"/>
    <n v="52"/>
    <n v="50"/>
    <n v="50"/>
    <n v="40"/>
    <x v="83"/>
    <x v="0"/>
    <n v="4"/>
    <x v="1"/>
    <x v="3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4"/>
    <x v="1"/>
    <x v="0"/>
    <s v="Blank"/>
    <s v="0-10"/>
    <x v="1"/>
    <x v="1"/>
    <x v="1"/>
    <n v="0"/>
    <x v="0"/>
    <x v="2"/>
  </r>
  <r>
    <n v="53"/>
    <n v="48"/>
    <n v="55"/>
    <n v="12"/>
    <x v="0"/>
    <n v="61"/>
    <n v="50"/>
    <n v="68"/>
    <n v="40"/>
    <x v="96"/>
    <x v="0"/>
    <n v="4"/>
    <x v="1"/>
    <x v="0"/>
    <s v="Blank"/>
    <s v="11-20"/>
    <x v="0"/>
    <x v="0"/>
    <x v="0"/>
    <n v="0"/>
    <x v="1"/>
    <x v="2"/>
  </r>
  <r>
    <n v="53"/>
    <n v="48"/>
    <n v="62"/>
    <n v="66"/>
    <x v="0"/>
    <n v="52"/>
    <n v="50"/>
    <n v="52"/>
    <n v="40"/>
    <x v="130"/>
    <x v="1"/>
    <n v="4"/>
    <x v="1"/>
    <x v="0"/>
    <s v="Blank"/>
    <s v="0-10"/>
    <x v="2"/>
    <x v="0"/>
    <x v="1"/>
    <n v="0"/>
    <x v="2"/>
    <x v="2"/>
  </r>
  <r>
    <n v="52"/>
    <n v="48"/>
    <n v="62"/>
    <n v="47"/>
    <x v="1"/>
    <n v="52"/>
    <n v="50"/>
    <n v="50"/>
    <n v="40"/>
    <x v="83"/>
    <x v="0"/>
    <n v="4"/>
    <x v="1"/>
    <x v="3"/>
    <s v="Blank"/>
    <s v="0-10"/>
    <x v="1"/>
    <x v="1"/>
    <x v="1"/>
    <n v="0"/>
    <x v="0"/>
    <x v="2"/>
  </r>
  <r>
    <n v="61"/>
    <n v="48"/>
    <n v="47"/>
    <n v="66"/>
    <x v="1"/>
    <n v="52"/>
    <n v="50"/>
    <n v="50"/>
    <n v="40"/>
    <x v="187"/>
    <x v="1"/>
    <n v="4"/>
    <x v="1"/>
    <x v="5"/>
    <s v="Blank"/>
    <s v="41-100"/>
    <x v="2"/>
    <x v="1"/>
    <x v="1"/>
    <n v="0"/>
    <x v="0"/>
    <x v="2"/>
  </r>
  <r>
    <n v="52"/>
    <n v="48"/>
    <n v="62"/>
    <n v="80"/>
    <x v="1"/>
    <n v="52"/>
    <n v="50"/>
    <n v="52"/>
    <n v="40"/>
    <x v="131"/>
    <x v="0"/>
    <n v="4"/>
    <x v="1"/>
    <x v="3"/>
    <s v="Blank"/>
    <s v="0-10"/>
    <x v="8"/>
    <x v="1"/>
    <x v="1"/>
    <n v="0"/>
    <x v="2"/>
    <x v="2"/>
  </r>
  <r>
    <n v="52"/>
    <n v="48"/>
    <n v="62"/>
    <n v="47"/>
    <x v="1"/>
    <n v="52"/>
    <n v="50"/>
    <n v="50"/>
    <n v="40"/>
    <x v="83"/>
    <x v="0"/>
    <n v="4"/>
    <x v="1"/>
    <x v="3"/>
    <s v="Blank"/>
    <s v="0-10"/>
    <x v="1"/>
    <x v="1"/>
    <x v="1"/>
    <n v="0"/>
    <x v="0"/>
    <x v="2"/>
  </r>
  <r>
    <n v="61"/>
    <n v="48"/>
    <n v="62"/>
    <n v="76"/>
    <x v="1"/>
    <n v="52"/>
    <n v="50"/>
    <n v="52"/>
    <n v="40"/>
    <x v="152"/>
    <x v="0"/>
    <n v="4"/>
    <x v="1"/>
    <x v="5"/>
    <s v="Blank"/>
    <s v="0-10"/>
    <x v="5"/>
    <x v="1"/>
    <x v="1"/>
    <n v="0"/>
    <x v="2"/>
    <x v="2"/>
  </r>
  <r>
    <n v="52"/>
    <n v="48"/>
    <n v="62"/>
    <n v="47"/>
    <x v="1"/>
    <n v="52"/>
    <n v="50"/>
    <n v="50"/>
    <n v="40"/>
    <x v="83"/>
    <x v="0"/>
    <n v="4"/>
    <x v="1"/>
    <x v="3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4"/>
    <x v="1"/>
    <x v="3"/>
    <s v="Blank"/>
    <s v="0-10"/>
    <x v="1"/>
    <x v="1"/>
    <x v="1"/>
    <n v="0"/>
    <x v="0"/>
    <x v="2"/>
  </r>
  <r>
    <n v="70"/>
    <n v="48"/>
    <n v="62"/>
    <n v="63"/>
    <x v="1"/>
    <n v="52"/>
    <n v="50"/>
    <n v="50"/>
    <n v="40"/>
    <x v="159"/>
    <x v="0"/>
    <n v="4"/>
    <x v="1"/>
    <x v="4"/>
    <s v="Blank"/>
    <s v="0-10"/>
    <x v="4"/>
    <x v="1"/>
    <x v="1"/>
    <n v="0"/>
    <x v="0"/>
    <x v="2"/>
  </r>
  <r>
    <n v="51"/>
    <n v="48"/>
    <n v="62"/>
    <n v="63"/>
    <x v="1"/>
    <n v="52"/>
    <n v="50"/>
    <n v="50"/>
    <n v="40"/>
    <x v="154"/>
    <x v="1"/>
    <n v="4"/>
    <x v="1"/>
    <x v="2"/>
    <s v="Blank"/>
    <s v="0-10"/>
    <x v="4"/>
    <x v="1"/>
    <x v="1"/>
    <n v="0"/>
    <x v="0"/>
    <x v="2"/>
  </r>
  <r>
    <n v="52"/>
    <n v="48"/>
    <n v="62"/>
    <n v="47"/>
    <x v="1"/>
    <n v="52"/>
    <n v="50"/>
    <n v="50"/>
    <n v="40"/>
    <x v="83"/>
    <x v="0"/>
    <n v="4"/>
    <x v="1"/>
    <x v="3"/>
    <s v="Blank"/>
    <s v="0-10"/>
    <x v="1"/>
    <x v="1"/>
    <x v="1"/>
    <n v="0"/>
    <x v="0"/>
    <x v="2"/>
  </r>
  <r>
    <n v="52"/>
    <n v="48"/>
    <n v="62"/>
    <n v="66"/>
    <x v="0"/>
    <n v="52"/>
    <n v="50"/>
    <n v="52"/>
    <n v="40"/>
    <x v="61"/>
    <x v="1"/>
    <n v="4"/>
    <x v="1"/>
    <x v="3"/>
    <s v="Blank"/>
    <s v="0-10"/>
    <x v="2"/>
    <x v="0"/>
    <x v="1"/>
    <n v="0"/>
    <x v="2"/>
    <x v="2"/>
  </r>
  <r>
    <n v="53"/>
    <n v="48"/>
    <n v="62"/>
    <n v="47"/>
    <x v="1"/>
    <n v="52"/>
    <n v="50"/>
    <n v="68"/>
    <n v="40"/>
    <x v="102"/>
    <x v="0"/>
    <n v="4"/>
    <x v="1"/>
    <x v="0"/>
    <s v="Blank"/>
    <s v="0-10"/>
    <x v="1"/>
    <x v="1"/>
    <x v="1"/>
    <n v="0"/>
    <x v="1"/>
    <x v="2"/>
  </r>
  <r>
    <n v="53"/>
    <n v="48"/>
    <n v="62"/>
    <n v="47"/>
    <x v="1"/>
    <n v="61"/>
    <n v="70"/>
    <n v="68"/>
    <n v="40"/>
    <x v="15"/>
    <x v="0"/>
    <n v="4"/>
    <x v="1"/>
    <x v="0"/>
    <s v="Blank"/>
    <s v="0-10"/>
    <x v="1"/>
    <x v="1"/>
    <x v="0"/>
    <n v="1"/>
    <x v="1"/>
    <x v="2"/>
  </r>
  <r>
    <n v="53"/>
    <n v="48"/>
    <n v="62"/>
    <n v="47"/>
    <x v="1"/>
    <n v="52"/>
    <n v="50"/>
    <n v="68"/>
    <n v="40"/>
    <x v="102"/>
    <x v="0"/>
    <n v="4"/>
    <x v="1"/>
    <x v="0"/>
    <s v="Blank"/>
    <s v="0-10"/>
    <x v="1"/>
    <x v="1"/>
    <x v="1"/>
    <n v="0"/>
    <x v="1"/>
    <x v="2"/>
  </r>
  <r>
    <n v="51"/>
    <n v="48"/>
    <n v="55"/>
    <n v="47"/>
    <x v="1"/>
    <n v="52"/>
    <n v="50"/>
    <n v="50"/>
    <n v="40"/>
    <x v="167"/>
    <x v="0"/>
    <n v="4"/>
    <x v="1"/>
    <x v="2"/>
    <s v="Blank"/>
    <s v="11-20"/>
    <x v="1"/>
    <x v="1"/>
    <x v="1"/>
    <n v="0"/>
    <x v="0"/>
    <x v="2"/>
  </r>
  <r>
    <n v="53"/>
    <n v="48"/>
    <n v="62"/>
    <n v="47"/>
    <x v="1"/>
    <n v="52"/>
    <n v="50"/>
    <n v="52"/>
    <n v="40"/>
    <x v="106"/>
    <x v="0"/>
    <n v="4"/>
    <x v="1"/>
    <x v="0"/>
    <s v="Blank"/>
    <s v="0-10"/>
    <x v="1"/>
    <x v="1"/>
    <x v="1"/>
    <n v="0"/>
    <x v="2"/>
    <x v="2"/>
  </r>
  <r>
    <n v="53"/>
    <n v="48"/>
    <n v="52"/>
    <n v="49"/>
    <x v="1"/>
    <n v="61"/>
    <n v="36"/>
    <n v="50"/>
    <n v="40"/>
    <x v="105"/>
    <x v="0"/>
    <n v="4"/>
    <x v="1"/>
    <x v="0"/>
    <s v="Blank"/>
    <s v="31-40"/>
    <x v="6"/>
    <x v="1"/>
    <x v="0"/>
    <s v="3, 4, 5, 6, 9"/>
    <x v="0"/>
    <x v="2"/>
  </r>
  <r>
    <n v="52"/>
    <n v="48"/>
    <n v="62"/>
    <n v="66"/>
    <x v="1"/>
    <n v="52"/>
    <n v="50"/>
    <n v="52"/>
    <n v="40"/>
    <x v="79"/>
    <x v="0"/>
    <n v="4"/>
    <x v="1"/>
    <x v="3"/>
    <s v="Blank"/>
    <s v="0-10"/>
    <x v="2"/>
    <x v="1"/>
    <x v="1"/>
    <n v="0"/>
    <x v="2"/>
    <x v="2"/>
  </r>
  <r>
    <n v="53"/>
    <n v="48"/>
    <n v="55"/>
    <n v="47"/>
    <x v="1"/>
    <n v="52"/>
    <n v="50"/>
    <n v="50"/>
    <n v="40"/>
    <x v="119"/>
    <x v="0"/>
    <n v="4"/>
    <x v="1"/>
    <x v="0"/>
    <s v="Blank"/>
    <s v="11-20"/>
    <x v="1"/>
    <x v="1"/>
    <x v="1"/>
    <n v="0"/>
    <x v="0"/>
    <x v="2"/>
  </r>
  <r>
    <n v="53"/>
    <n v="48"/>
    <n v="62"/>
    <n v="66"/>
    <x v="0"/>
    <n v="52"/>
    <n v="50"/>
    <n v="52"/>
    <n v="40"/>
    <x v="130"/>
    <x v="1"/>
    <n v="4"/>
    <x v="1"/>
    <x v="0"/>
    <s v="Blank"/>
    <s v="0-10"/>
    <x v="2"/>
    <x v="0"/>
    <x v="1"/>
    <n v="0"/>
    <x v="2"/>
    <x v="2"/>
  </r>
  <r>
    <n v="61"/>
    <n v="48"/>
    <n v="50"/>
    <n v="80"/>
    <x v="1"/>
    <n v="61"/>
    <n v="70"/>
    <n v="50"/>
    <n v="40"/>
    <x v="196"/>
    <x v="0"/>
    <n v="4"/>
    <x v="1"/>
    <x v="5"/>
    <s v="Blank"/>
    <s v="21-30"/>
    <x v="3"/>
    <x v="1"/>
    <x v="0"/>
    <n v="1"/>
    <x v="0"/>
    <x v="2"/>
  </r>
  <r>
    <n v="61"/>
    <n v="48"/>
    <n v="47"/>
    <n v="66"/>
    <x v="1"/>
    <n v="61"/>
    <n v="36"/>
    <n v="50"/>
    <n v="40"/>
    <x v="202"/>
    <x v="0"/>
    <n v="4"/>
    <x v="1"/>
    <x v="5"/>
    <s v="Blank"/>
    <s v="41-100"/>
    <x v="2"/>
    <x v="1"/>
    <x v="0"/>
    <s v="3, 4, 5, 6, 9"/>
    <x v="0"/>
    <x v="2"/>
  </r>
  <r>
    <n v="70"/>
    <n v="48"/>
    <n v="62"/>
    <n v="47"/>
    <x v="1"/>
    <n v="52"/>
    <n v="50"/>
    <n v="50"/>
    <n v="40"/>
    <x v="95"/>
    <x v="0"/>
    <n v="4"/>
    <x v="1"/>
    <x v="4"/>
    <s v="Blank"/>
    <s v="0-10"/>
    <x v="1"/>
    <x v="1"/>
    <x v="1"/>
    <n v="0"/>
    <x v="0"/>
    <x v="2"/>
  </r>
  <r>
    <n v="53"/>
    <n v="48"/>
    <n v="55"/>
    <n v="47"/>
    <x v="1"/>
    <n v="61"/>
    <n v="50"/>
    <n v="50"/>
    <n v="40"/>
    <x v="106"/>
    <x v="0"/>
    <n v="4"/>
    <x v="1"/>
    <x v="0"/>
    <s v="Blank"/>
    <s v="11-20"/>
    <x v="1"/>
    <x v="1"/>
    <x v="0"/>
    <n v="0"/>
    <x v="0"/>
    <x v="2"/>
  </r>
  <r>
    <n v="52"/>
    <n v="48"/>
    <n v="62"/>
    <n v="47"/>
    <x v="1"/>
    <n v="52"/>
    <n v="50"/>
    <n v="50"/>
    <n v="40"/>
    <x v="83"/>
    <x v="0"/>
    <n v="4"/>
    <x v="1"/>
    <x v="3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4"/>
    <x v="1"/>
    <x v="3"/>
    <s v="Blank"/>
    <s v="0-10"/>
    <x v="1"/>
    <x v="1"/>
    <x v="1"/>
    <n v="0"/>
    <x v="0"/>
    <x v="2"/>
  </r>
  <r>
    <n v="53"/>
    <n v="48"/>
    <n v="47"/>
    <n v="47"/>
    <x v="1"/>
    <n v="52"/>
    <n v="50"/>
    <n v="50"/>
    <n v="40"/>
    <x v="189"/>
    <x v="1"/>
    <n v="4"/>
    <x v="1"/>
    <x v="0"/>
    <s v="Blank"/>
    <s v="41-100"/>
    <x v="1"/>
    <x v="1"/>
    <x v="1"/>
    <n v="0"/>
    <x v="0"/>
    <x v="2"/>
  </r>
  <r>
    <n v="51"/>
    <n v="48"/>
    <n v="62"/>
    <n v="47"/>
    <x v="1"/>
    <n v="52"/>
    <n v="50"/>
    <n v="50"/>
    <n v="40"/>
    <x v="81"/>
    <x v="0"/>
    <n v="4"/>
    <x v="1"/>
    <x v="2"/>
    <s v="Blank"/>
    <s v="0-10"/>
    <x v="1"/>
    <x v="1"/>
    <x v="1"/>
    <n v="0"/>
    <x v="0"/>
    <x v="2"/>
  </r>
  <r>
    <n v="51"/>
    <n v="73"/>
    <n v="62"/>
    <n v="47"/>
    <x v="1"/>
    <n v="52"/>
    <n v="50"/>
    <n v="50"/>
    <n v="40"/>
    <x v="82"/>
    <x v="0"/>
    <n v="4"/>
    <x v="1"/>
    <x v="2"/>
    <s v="F, G, T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1"/>
    <n v="4"/>
    <x v="1"/>
    <x v="3"/>
    <s v="Blank"/>
    <s v="0-10"/>
    <x v="1"/>
    <x v="1"/>
    <x v="1"/>
    <n v="0"/>
    <x v="0"/>
    <x v="2"/>
  </r>
  <r>
    <n v="51"/>
    <n v="48"/>
    <n v="62"/>
    <n v="47"/>
    <x v="1"/>
    <n v="52"/>
    <n v="50"/>
    <n v="50"/>
    <n v="40"/>
    <x v="81"/>
    <x v="0"/>
    <n v="4"/>
    <x v="1"/>
    <x v="2"/>
    <s v="Blank"/>
    <s v="0-10"/>
    <x v="1"/>
    <x v="1"/>
    <x v="1"/>
    <n v="0"/>
    <x v="0"/>
    <x v="2"/>
  </r>
  <r>
    <n v="53"/>
    <n v="48"/>
    <n v="62"/>
    <n v="47"/>
    <x v="0"/>
    <n v="52"/>
    <n v="50"/>
    <n v="52"/>
    <n v="40"/>
    <x v="23"/>
    <x v="1"/>
    <n v="4"/>
    <x v="1"/>
    <x v="0"/>
    <s v="Blank"/>
    <s v="0-10"/>
    <x v="1"/>
    <x v="0"/>
    <x v="1"/>
    <n v="0"/>
    <x v="2"/>
    <x v="2"/>
  </r>
  <r>
    <n v="61"/>
    <n v="48"/>
    <n v="62"/>
    <n v="47"/>
    <x v="1"/>
    <n v="52"/>
    <n v="50"/>
    <n v="50"/>
    <n v="40"/>
    <x v="90"/>
    <x v="0"/>
    <n v="4"/>
    <x v="1"/>
    <x v="5"/>
    <s v="Blank"/>
    <s v="0-10"/>
    <x v="1"/>
    <x v="1"/>
    <x v="1"/>
    <n v="0"/>
    <x v="0"/>
    <x v="2"/>
  </r>
  <r>
    <n v="52"/>
    <n v="48"/>
    <n v="55"/>
    <n v="47"/>
    <x v="0"/>
    <n v="52"/>
    <n v="69"/>
    <n v="50"/>
    <n v="40"/>
    <x v="115"/>
    <x v="1"/>
    <n v="4"/>
    <x v="1"/>
    <x v="3"/>
    <s v="Blank"/>
    <s v="11-20"/>
    <x v="1"/>
    <x v="0"/>
    <x v="1"/>
    <n v="2"/>
    <x v="0"/>
    <x v="2"/>
  </r>
  <r>
    <n v="53"/>
    <n v="48"/>
    <n v="50"/>
    <n v="47"/>
    <x v="1"/>
    <n v="61"/>
    <n v="69"/>
    <n v="50"/>
    <n v="40"/>
    <x v="101"/>
    <x v="0"/>
    <n v="4"/>
    <x v="1"/>
    <x v="0"/>
    <s v="Blank"/>
    <s v="21-30"/>
    <x v="1"/>
    <x v="1"/>
    <x v="0"/>
    <n v="2"/>
    <x v="0"/>
    <x v="2"/>
  </r>
  <r>
    <n v="61"/>
    <n v="48"/>
    <n v="62"/>
    <n v="47"/>
    <x v="1"/>
    <n v="52"/>
    <n v="50"/>
    <n v="50"/>
    <n v="40"/>
    <x v="90"/>
    <x v="1"/>
    <n v="4"/>
    <x v="1"/>
    <x v="5"/>
    <s v="Blank"/>
    <s v="0-10"/>
    <x v="1"/>
    <x v="1"/>
    <x v="1"/>
    <n v="0"/>
    <x v="0"/>
    <x v="2"/>
  </r>
  <r>
    <n v="52"/>
    <n v="48"/>
    <n v="62"/>
    <n v="47"/>
    <x v="0"/>
    <n v="61"/>
    <n v="50"/>
    <n v="50"/>
    <n v="40"/>
    <x v="108"/>
    <x v="0"/>
    <n v="4"/>
    <x v="1"/>
    <x v="3"/>
    <s v="Blank"/>
    <s v="0-10"/>
    <x v="1"/>
    <x v="0"/>
    <x v="0"/>
    <n v="0"/>
    <x v="0"/>
    <x v="2"/>
  </r>
  <r>
    <n v="52"/>
    <n v="48"/>
    <n v="62"/>
    <n v="47"/>
    <x v="1"/>
    <n v="52"/>
    <n v="50"/>
    <n v="50"/>
    <n v="40"/>
    <x v="83"/>
    <x v="1"/>
    <n v="4"/>
    <x v="1"/>
    <x v="3"/>
    <s v="Blank"/>
    <s v="0-10"/>
    <x v="1"/>
    <x v="1"/>
    <x v="1"/>
    <n v="0"/>
    <x v="0"/>
    <x v="2"/>
  </r>
  <r>
    <n v="53"/>
    <n v="48"/>
    <n v="55"/>
    <n v="47"/>
    <x v="0"/>
    <n v="52"/>
    <n v="70"/>
    <n v="68"/>
    <n v="40"/>
    <x v="36"/>
    <x v="1"/>
    <n v="4"/>
    <x v="1"/>
    <x v="0"/>
    <s v="Blank"/>
    <s v="11-20"/>
    <x v="1"/>
    <x v="0"/>
    <x v="1"/>
    <n v="1"/>
    <x v="1"/>
    <x v="2"/>
  </r>
  <r>
    <n v="53"/>
    <n v="48"/>
    <n v="62"/>
    <n v="47"/>
    <x v="1"/>
    <n v="52"/>
    <n v="50"/>
    <n v="52"/>
    <n v="40"/>
    <x v="106"/>
    <x v="0"/>
    <n v="4"/>
    <x v="1"/>
    <x v="0"/>
    <s v="Blank"/>
    <s v="0-10"/>
    <x v="1"/>
    <x v="1"/>
    <x v="1"/>
    <n v="0"/>
    <x v="2"/>
    <x v="2"/>
  </r>
  <r>
    <n v="53"/>
    <n v="48"/>
    <n v="62"/>
    <n v="47"/>
    <x v="0"/>
    <n v="52"/>
    <n v="50"/>
    <n v="52"/>
    <n v="40"/>
    <x v="23"/>
    <x v="1"/>
    <n v="4"/>
    <x v="1"/>
    <x v="0"/>
    <s v="Blank"/>
    <s v="0-10"/>
    <x v="1"/>
    <x v="0"/>
    <x v="1"/>
    <n v="0"/>
    <x v="2"/>
    <x v="2"/>
  </r>
  <r>
    <n v="53"/>
    <n v="48"/>
    <n v="55"/>
    <n v="47"/>
    <x v="1"/>
    <n v="61"/>
    <n v="50"/>
    <n v="68"/>
    <n v="40"/>
    <x v="79"/>
    <x v="0"/>
    <n v="4"/>
    <x v="1"/>
    <x v="0"/>
    <s v="Blank"/>
    <s v="11-20"/>
    <x v="1"/>
    <x v="1"/>
    <x v="0"/>
    <n v="0"/>
    <x v="1"/>
    <x v="2"/>
  </r>
  <r>
    <n v="52"/>
    <n v="48"/>
    <n v="62"/>
    <n v="47"/>
    <x v="1"/>
    <n v="60"/>
    <n v="50"/>
    <n v="50"/>
    <n v="40"/>
    <x v="202"/>
    <x v="0"/>
    <n v="4"/>
    <x v="1"/>
    <x v="3"/>
    <s v="Blank"/>
    <s v="0-10"/>
    <x v="1"/>
    <x v="1"/>
    <x v="3"/>
    <n v="0"/>
    <x v="0"/>
    <x v="2"/>
  </r>
  <r>
    <n v="53"/>
    <n v="48"/>
    <n v="55"/>
    <n v="47"/>
    <x v="0"/>
    <n v="61"/>
    <n v="70"/>
    <n v="50"/>
    <n v="40"/>
    <x v="6"/>
    <x v="0"/>
    <n v="4"/>
    <x v="1"/>
    <x v="0"/>
    <s v="Blank"/>
    <s v="11-20"/>
    <x v="1"/>
    <x v="0"/>
    <x v="0"/>
    <n v="1"/>
    <x v="0"/>
    <x v="2"/>
  </r>
  <r>
    <n v="61"/>
    <n v="48"/>
    <n v="55"/>
    <n v="47"/>
    <x v="0"/>
    <n v="52"/>
    <n v="69"/>
    <n v="50"/>
    <n v="40"/>
    <x v="61"/>
    <x v="0"/>
    <n v="4"/>
    <x v="1"/>
    <x v="5"/>
    <s v="Blank"/>
    <s v="11-20"/>
    <x v="1"/>
    <x v="0"/>
    <x v="1"/>
    <n v="2"/>
    <x v="0"/>
    <x v="2"/>
  </r>
  <r>
    <n v="61"/>
    <n v="48"/>
    <n v="62"/>
    <n v="47"/>
    <x v="0"/>
    <n v="52"/>
    <n v="50"/>
    <n v="50"/>
    <n v="40"/>
    <x v="108"/>
    <x v="0"/>
    <n v="4"/>
    <x v="1"/>
    <x v="5"/>
    <s v="Blank"/>
    <s v="0-10"/>
    <x v="1"/>
    <x v="0"/>
    <x v="1"/>
    <n v="0"/>
    <x v="0"/>
    <x v="2"/>
  </r>
  <r>
    <n v="53"/>
    <n v="48"/>
    <n v="62"/>
    <n v="47"/>
    <x v="1"/>
    <n v="52"/>
    <n v="50"/>
    <n v="52"/>
    <n v="40"/>
    <x v="106"/>
    <x v="0"/>
    <n v="4"/>
    <x v="1"/>
    <x v="0"/>
    <s v="Blank"/>
    <s v="0-10"/>
    <x v="1"/>
    <x v="1"/>
    <x v="1"/>
    <n v="0"/>
    <x v="2"/>
    <x v="2"/>
  </r>
  <r>
    <n v="52"/>
    <n v="48"/>
    <n v="62"/>
    <n v="47"/>
    <x v="1"/>
    <n v="52"/>
    <n v="50"/>
    <n v="50"/>
    <n v="40"/>
    <x v="83"/>
    <x v="0"/>
    <n v="4"/>
    <x v="1"/>
    <x v="3"/>
    <s v="Blank"/>
    <s v="0-10"/>
    <x v="1"/>
    <x v="1"/>
    <x v="1"/>
    <n v="0"/>
    <x v="0"/>
    <x v="2"/>
  </r>
  <r>
    <n v="53"/>
    <n v="48"/>
    <n v="50"/>
    <n v="47"/>
    <x v="0"/>
    <n v="49"/>
    <n v="70"/>
    <n v="50"/>
    <n v="40"/>
    <x v="10"/>
    <x v="0"/>
    <n v="4"/>
    <x v="1"/>
    <x v="0"/>
    <s v="Blank"/>
    <s v="21-30"/>
    <x v="1"/>
    <x v="0"/>
    <x v="2"/>
    <n v="1"/>
    <x v="0"/>
    <x v="2"/>
  </r>
  <r>
    <n v="53"/>
    <n v="48"/>
    <n v="50"/>
    <n v="47"/>
    <x v="0"/>
    <n v="49"/>
    <n v="70"/>
    <n v="50"/>
    <n v="40"/>
    <x v="10"/>
    <x v="0"/>
    <n v="4"/>
    <x v="1"/>
    <x v="0"/>
    <s v="Blank"/>
    <s v="21-30"/>
    <x v="1"/>
    <x v="0"/>
    <x v="2"/>
    <n v="1"/>
    <x v="0"/>
    <x v="2"/>
  </r>
  <r>
    <n v="53"/>
    <n v="48"/>
    <n v="50"/>
    <n v="47"/>
    <x v="0"/>
    <n v="52"/>
    <n v="36"/>
    <n v="50"/>
    <n v="40"/>
    <x v="114"/>
    <x v="0"/>
    <n v="4"/>
    <x v="1"/>
    <x v="0"/>
    <s v="Blank"/>
    <s v="21-30"/>
    <x v="1"/>
    <x v="0"/>
    <x v="1"/>
    <s v="3, 4, 5, 6, 9"/>
    <x v="0"/>
    <x v="2"/>
  </r>
  <r>
    <n v="52"/>
    <n v="48"/>
    <n v="62"/>
    <n v="47"/>
    <x v="1"/>
    <n v="52"/>
    <n v="50"/>
    <n v="50"/>
    <n v="40"/>
    <x v="83"/>
    <x v="0"/>
    <n v="4"/>
    <x v="1"/>
    <x v="3"/>
    <s v="Blank"/>
    <s v="0-10"/>
    <x v="1"/>
    <x v="1"/>
    <x v="1"/>
    <n v="0"/>
    <x v="0"/>
    <x v="2"/>
  </r>
  <r>
    <n v="61"/>
    <n v="48"/>
    <n v="55"/>
    <n v="47"/>
    <x v="1"/>
    <n v="61"/>
    <n v="50"/>
    <n v="50"/>
    <n v="40"/>
    <x v="63"/>
    <x v="0"/>
    <n v="4"/>
    <x v="1"/>
    <x v="5"/>
    <s v="Blank"/>
    <s v="11-20"/>
    <x v="1"/>
    <x v="1"/>
    <x v="0"/>
    <n v="0"/>
    <x v="0"/>
    <x v="2"/>
  </r>
  <r>
    <n v="53"/>
    <n v="48"/>
    <n v="62"/>
    <n v="47"/>
    <x v="1"/>
    <n v="52"/>
    <n v="50"/>
    <n v="50"/>
    <n v="40"/>
    <x v="92"/>
    <x v="0"/>
    <n v="4"/>
    <x v="1"/>
    <x v="0"/>
    <s v="Blank"/>
    <s v="0-10"/>
    <x v="1"/>
    <x v="1"/>
    <x v="1"/>
    <n v="0"/>
    <x v="0"/>
    <x v="2"/>
  </r>
  <r>
    <n v="61"/>
    <n v="48"/>
    <n v="62"/>
    <n v="47"/>
    <x v="1"/>
    <n v="52"/>
    <n v="50"/>
    <n v="50"/>
    <n v="40"/>
    <x v="90"/>
    <x v="1"/>
    <n v="4"/>
    <x v="1"/>
    <x v="5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4"/>
    <x v="1"/>
    <x v="0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4"/>
    <x v="1"/>
    <x v="3"/>
    <s v="Blank"/>
    <s v="0-10"/>
    <x v="1"/>
    <x v="1"/>
    <x v="1"/>
    <n v="0"/>
    <x v="0"/>
    <x v="2"/>
  </r>
  <r>
    <n v="53"/>
    <n v="48"/>
    <n v="62"/>
    <n v="47"/>
    <x v="1"/>
    <n v="52"/>
    <n v="50"/>
    <n v="52"/>
    <n v="40"/>
    <x v="106"/>
    <x v="0"/>
    <n v="4"/>
    <x v="1"/>
    <x v="0"/>
    <s v="Blank"/>
    <s v="0-10"/>
    <x v="1"/>
    <x v="1"/>
    <x v="1"/>
    <n v="0"/>
    <x v="2"/>
    <x v="2"/>
  </r>
  <r>
    <n v="53"/>
    <n v="48"/>
    <n v="62"/>
    <n v="47"/>
    <x v="0"/>
    <n v="52"/>
    <n v="50"/>
    <n v="52"/>
    <n v="40"/>
    <x v="23"/>
    <x v="1"/>
    <n v="4"/>
    <x v="1"/>
    <x v="0"/>
    <s v="Blank"/>
    <s v="0-10"/>
    <x v="1"/>
    <x v="0"/>
    <x v="1"/>
    <n v="0"/>
    <x v="2"/>
    <x v="2"/>
  </r>
  <r>
    <n v="53"/>
    <n v="48"/>
    <n v="62"/>
    <n v="47"/>
    <x v="0"/>
    <n v="52"/>
    <n v="50"/>
    <n v="52"/>
    <n v="40"/>
    <x v="23"/>
    <x v="1"/>
    <n v="4"/>
    <x v="1"/>
    <x v="0"/>
    <s v="Blank"/>
    <s v="0-10"/>
    <x v="1"/>
    <x v="0"/>
    <x v="1"/>
    <n v="0"/>
    <x v="2"/>
    <x v="2"/>
  </r>
  <r>
    <n v="53"/>
    <n v="48"/>
    <n v="62"/>
    <n v="47"/>
    <x v="0"/>
    <n v="52"/>
    <n v="50"/>
    <n v="52"/>
    <n v="40"/>
    <x v="23"/>
    <x v="1"/>
    <n v="4"/>
    <x v="1"/>
    <x v="0"/>
    <s v="Blank"/>
    <s v="0-10"/>
    <x v="1"/>
    <x v="0"/>
    <x v="1"/>
    <n v="0"/>
    <x v="2"/>
    <x v="2"/>
  </r>
  <r>
    <n v="52"/>
    <n v="73"/>
    <n v="62"/>
    <n v="47"/>
    <x v="1"/>
    <n v="52"/>
    <n v="50"/>
    <n v="50"/>
    <n v="40"/>
    <x v="148"/>
    <x v="0"/>
    <n v="4"/>
    <x v="1"/>
    <x v="3"/>
    <s v="F, G, T"/>
    <s v="0-10"/>
    <x v="1"/>
    <x v="1"/>
    <x v="1"/>
    <n v="0"/>
    <x v="0"/>
    <x v="2"/>
  </r>
  <r>
    <n v="53"/>
    <n v="48"/>
    <n v="62"/>
    <n v="47"/>
    <x v="1"/>
    <n v="52"/>
    <n v="50"/>
    <n v="52"/>
    <n v="40"/>
    <x v="106"/>
    <x v="0"/>
    <n v="4"/>
    <x v="1"/>
    <x v="0"/>
    <s v="Blank"/>
    <s v="0-10"/>
    <x v="1"/>
    <x v="1"/>
    <x v="1"/>
    <n v="0"/>
    <x v="2"/>
    <x v="2"/>
  </r>
  <r>
    <n v="53"/>
    <n v="48"/>
    <n v="55"/>
    <n v="47"/>
    <x v="1"/>
    <n v="61"/>
    <n v="70"/>
    <n v="68"/>
    <n v="40"/>
    <x v="11"/>
    <x v="1"/>
    <n v="4"/>
    <x v="1"/>
    <x v="0"/>
    <s v="Blank"/>
    <s v="11-20"/>
    <x v="1"/>
    <x v="1"/>
    <x v="0"/>
    <n v="1"/>
    <x v="1"/>
    <x v="2"/>
  </r>
  <r>
    <n v="53"/>
    <n v="48"/>
    <n v="62"/>
    <n v="47"/>
    <x v="1"/>
    <n v="52"/>
    <n v="50"/>
    <n v="68"/>
    <n v="40"/>
    <x v="102"/>
    <x v="0"/>
    <n v="4"/>
    <x v="1"/>
    <x v="0"/>
    <s v="Blank"/>
    <s v="0-10"/>
    <x v="1"/>
    <x v="1"/>
    <x v="1"/>
    <n v="0"/>
    <x v="1"/>
    <x v="2"/>
  </r>
  <r>
    <n v="53"/>
    <n v="48"/>
    <n v="62"/>
    <n v="47"/>
    <x v="0"/>
    <n v="52"/>
    <n v="50"/>
    <n v="52"/>
    <n v="40"/>
    <x v="23"/>
    <x v="0"/>
    <n v="4"/>
    <x v="1"/>
    <x v="0"/>
    <s v="Blank"/>
    <s v="0-10"/>
    <x v="1"/>
    <x v="0"/>
    <x v="1"/>
    <n v="0"/>
    <x v="2"/>
    <x v="2"/>
  </r>
  <r>
    <n v="53"/>
    <n v="48"/>
    <n v="62"/>
    <n v="47"/>
    <x v="0"/>
    <n v="52"/>
    <n v="50"/>
    <n v="52"/>
    <n v="40"/>
    <x v="23"/>
    <x v="1"/>
    <n v="4"/>
    <x v="1"/>
    <x v="0"/>
    <s v="Blank"/>
    <s v="0-10"/>
    <x v="1"/>
    <x v="0"/>
    <x v="1"/>
    <n v="0"/>
    <x v="2"/>
    <x v="2"/>
  </r>
  <r>
    <n v="52"/>
    <n v="48"/>
    <n v="62"/>
    <n v="47"/>
    <x v="0"/>
    <n v="52"/>
    <n v="50"/>
    <n v="50"/>
    <n v="40"/>
    <x v="91"/>
    <x v="1"/>
    <n v="4"/>
    <x v="1"/>
    <x v="3"/>
    <s v="Blank"/>
    <s v="0-10"/>
    <x v="1"/>
    <x v="0"/>
    <x v="1"/>
    <n v="0"/>
    <x v="0"/>
    <x v="2"/>
  </r>
  <r>
    <n v="51"/>
    <n v="48"/>
    <n v="62"/>
    <n v="47"/>
    <x v="1"/>
    <n v="52"/>
    <n v="70"/>
    <n v="50"/>
    <n v="40"/>
    <x v="102"/>
    <x v="0"/>
    <n v="4"/>
    <x v="1"/>
    <x v="2"/>
    <s v="Blank"/>
    <s v="0-10"/>
    <x v="1"/>
    <x v="1"/>
    <x v="1"/>
    <n v="1"/>
    <x v="0"/>
    <x v="2"/>
  </r>
  <r>
    <n v="61"/>
    <n v="48"/>
    <n v="62"/>
    <n v="47"/>
    <x v="0"/>
    <n v="52"/>
    <n v="50"/>
    <n v="50"/>
    <n v="40"/>
    <x v="108"/>
    <x v="0"/>
    <n v="4"/>
    <x v="1"/>
    <x v="5"/>
    <s v="Blank"/>
    <s v="0-10"/>
    <x v="1"/>
    <x v="0"/>
    <x v="1"/>
    <n v="0"/>
    <x v="0"/>
    <x v="2"/>
  </r>
  <r>
    <n v="52"/>
    <n v="48"/>
    <n v="62"/>
    <n v="47"/>
    <x v="0"/>
    <n v="52"/>
    <n v="50"/>
    <n v="50"/>
    <n v="40"/>
    <x v="91"/>
    <x v="0"/>
    <n v="4"/>
    <x v="1"/>
    <x v="3"/>
    <s v="Blank"/>
    <s v="0-10"/>
    <x v="1"/>
    <x v="0"/>
    <x v="1"/>
    <n v="0"/>
    <x v="0"/>
    <x v="2"/>
  </r>
  <r>
    <n v="52"/>
    <n v="48"/>
    <n v="62"/>
    <n v="47"/>
    <x v="1"/>
    <n v="52"/>
    <n v="50"/>
    <n v="50"/>
    <n v="40"/>
    <x v="83"/>
    <x v="0"/>
    <n v="4"/>
    <x v="1"/>
    <x v="3"/>
    <s v="Blank"/>
    <s v="0-10"/>
    <x v="1"/>
    <x v="1"/>
    <x v="1"/>
    <n v="0"/>
    <x v="0"/>
    <x v="2"/>
  </r>
  <r>
    <n v="53"/>
    <n v="48"/>
    <n v="50"/>
    <n v="47"/>
    <x v="1"/>
    <n v="49"/>
    <n v="70"/>
    <n v="50"/>
    <n v="40"/>
    <x v="89"/>
    <x v="0"/>
    <n v="4"/>
    <x v="1"/>
    <x v="0"/>
    <s v="Blank"/>
    <s v="21-30"/>
    <x v="1"/>
    <x v="1"/>
    <x v="2"/>
    <n v="1"/>
    <x v="0"/>
    <x v="2"/>
  </r>
  <r>
    <n v="53"/>
    <n v="48"/>
    <n v="50"/>
    <n v="47"/>
    <x v="0"/>
    <n v="49"/>
    <n v="70"/>
    <n v="50"/>
    <n v="40"/>
    <x v="10"/>
    <x v="0"/>
    <n v="4"/>
    <x v="1"/>
    <x v="0"/>
    <s v="Blank"/>
    <s v="21-30"/>
    <x v="1"/>
    <x v="0"/>
    <x v="2"/>
    <n v="1"/>
    <x v="0"/>
    <x v="2"/>
  </r>
  <r>
    <n v="53"/>
    <n v="48"/>
    <n v="52"/>
    <n v="47"/>
    <x v="1"/>
    <n v="20"/>
    <n v="70"/>
    <n v="50"/>
    <n v="40"/>
    <x v="113"/>
    <x v="0"/>
    <n v="4"/>
    <x v="1"/>
    <x v="0"/>
    <s v="Blank"/>
    <s v="31-40"/>
    <x v="1"/>
    <x v="1"/>
    <x v="4"/>
    <n v="1"/>
    <x v="0"/>
    <x v="2"/>
  </r>
  <r>
    <n v="52"/>
    <n v="48"/>
    <n v="62"/>
    <n v="47"/>
    <x v="1"/>
    <n v="52"/>
    <n v="50"/>
    <n v="50"/>
    <n v="40"/>
    <x v="83"/>
    <x v="0"/>
    <n v="4"/>
    <x v="1"/>
    <x v="3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4"/>
    <x v="1"/>
    <x v="0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4"/>
    <x v="1"/>
    <x v="0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4"/>
    <x v="1"/>
    <x v="0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4"/>
    <x v="1"/>
    <x v="3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4"/>
    <x v="1"/>
    <x v="0"/>
    <s v="Blank"/>
    <s v="0-10"/>
    <x v="1"/>
    <x v="1"/>
    <x v="1"/>
    <n v="0"/>
    <x v="0"/>
    <x v="2"/>
  </r>
  <r>
    <n v="61"/>
    <n v="48"/>
    <n v="62"/>
    <n v="47"/>
    <x v="1"/>
    <n v="52"/>
    <n v="50"/>
    <n v="50"/>
    <n v="40"/>
    <x v="90"/>
    <x v="0"/>
    <n v="4"/>
    <x v="1"/>
    <x v="5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4"/>
    <x v="1"/>
    <x v="3"/>
    <s v="Blank"/>
    <s v="0-10"/>
    <x v="1"/>
    <x v="1"/>
    <x v="1"/>
    <n v="0"/>
    <x v="0"/>
    <x v="2"/>
  </r>
  <r>
    <n v="52"/>
    <n v="48"/>
    <n v="52"/>
    <n v="47"/>
    <x v="0"/>
    <n v="52"/>
    <n v="50"/>
    <n v="50"/>
    <n v="40"/>
    <x v="30"/>
    <x v="0"/>
    <n v="4"/>
    <x v="1"/>
    <x v="3"/>
    <s v="Blank"/>
    <s v="31-40"/>
    <x v="1"/>
    <x v="0"/>
    <x v="1"/>
    <n v="0"/>
    <x v="0"/>
    <x v="2"/>
  </r>
  <r>
    <n v="61"/>
    <n v="48"/>
    <n v="62"/>
    <n v="47"/>
    <x v="1"/>
    <n v="52"/>
    <n v="50"/>
    <n v="50"/>
    <n v="40"/>
    <x v="90"/>
    <x v="0"/>
    <n v="4"/>
    <x v="1"/>
    <x v="5"/>
    <s v="Blank"/>
    <s v="0-10"/>
    <x v="1"/>
    <x v="1"/>
    <x v="1"/>
    <n v="0"/>
    <x v="0"/>
    <x v="2"/>
  </r>
  <r>
    <n v="51"/>
    <n v="48"/>
    <n v="55"/>
    <n v="47"/>
    <x v="1"/>
    <n v="61"/>
    <n v="50"/>
    <n v="50"/>
    <n v="40"/>
    <x v="92"/>
    <x v="0"/>
    <n v="4"/>
    <x v="1"/>
    <x v="2"/>
    <s v="Blank"/>
    <s v="11-20"/>
    <x v="1"/>
    <x v="1"/>
    <x v="0"/>
    <n v="0"/>
    <x v="0"/>
    <x v="2"/>
  </r>
  <r>
    <n v="52"/>
    <n v="48"/>
    <n v="62"/>
    <n v="47"/>
    <x v="1"/>
    <n v="52"/>
    <n v="50"/>
    <n v="68"/>
    <n v="40"/>
    <x v="95"/>
    <x v="0"/>
    <n v="4"/>
    <x v="1"/>
    <x v="3"/>
    <s v="Blank"/>
    <s v="0-10"/>
    <x v="1"/>
    <x v="1"/>
    <x v="1"/>
    <n v="0"/>
    <x v="1"/>
    <x v="2"/>
  </r>
  <r>
    <n v="53"/>
    <n v="48"/>
    <n v="62"/>
    <n v="47"/>
    <x v="1"/>
    <n v="52"/>
    <n v="50"/>
    <n v="50"/>
    <n v="40"/>
    <x v="92"/>
    <x v="0"/>
    <n v="4"/>
    <x v="1"/>
    <x v="0"/>
    <s v="Blank"/>
    <s v="0-10"/>
    <x v="1"/>
    <x v="1"/>
    <x v="1"/>
    <n v="0"/>
    <x v="0"/>
    <x v="2"/>
  </r>
  <r>
    <n v="53"/>
    <n v="48"/>
    <n v="47"/>
    <n v="47"/>
    <x v="0"/>
    <n v="20"/>
    <n v="69"/>
    <n v="50"/>
    <n v="40"/>
    <x v="75"/>
    <x v="0"/>
    <n v="4"/>
    <x v="1"/>
    <x v="0"/>
    <s v="Blank"/>
    <s v="41-100"/>
    <x v="1"/>
    <x v="0"/>
    <x v="4"/>
    <n v="2"/>
    <x v="0"/>
    <x v="2"/>
  </r>
  <r>
    <n v="53"/>
    <n v="48"/>
    <n v="47"/>
    <n v="47"/>
    <x v="1"/>
    <n v="20"/>
    <n v="69"/>
    <n v="50"/>
    <n v="40"/>
    <x v="117"/>
    <x v="0"/>
    <n v="4"/>
    <x v="1"/>
    <x v="0"/>
    <s v="Blank"/>
    <s v="41-100"/>
    <x v="1"/>
    <x v="1"/>
    <x v="4"/>
    <n v="2"/>
    <x v="0"/>
    <x v="2"/>
  </r>
  <r>
    <n v="53"/>
    <n v="48"/>
    <n v="62"/>
    <n v="47"/>
    <x v="1"/>
    <n v="52"/>
    <n v="50"/>
    <n v="52"/>
    <n v="40"/>
    <x v="106"/>
    <x v="0"/>
    <n v="4"/>
    <x v="1"/>
    <x v="0"/>
    <s v="Blank"/>
    <s v="0-10"/>
    <x v="1"/>
    <x v="1"/>
    <x v="1"/>
    <n v="0"/>
    <x v="2"/>
    <x v="2"/>
  </r>
  <r>
    <n v="53"/>
    <n v="48"/>
    <n v="62"/>
    <n v="47"/>
    <x v="1"/>
    <n v="52"/>
    <n v="50"/>
    <n v="52"/>
    <n v="40"/>
    <x v="106"/>
    <x v="0"/>
    <n v="4"/>
    <x v="1"/>
    <x v="0"/>
    <s v="Blank"/>
    <s v="0-10"/>
    <x v="1"/>
    <x v="1"/>
    <x v="1"/>
    <n v="0"/>
    <x v="2"/>
    <x v="2"/>
  </r>
  <r>
    <n v="52"/>
    <n v="48"/>
    <n v="62"/>
    <n v="47"/>
    <x v="1"/>
    <n v="52"/>
    <n v="50"/>
    <n v="50"/>
    <n v="40"/>
    <x v="83"/>
    <x v="1"/>
    <n v="4"/>
    <x v="1"/>
    <x v="3"/>
    <s v="Blank"/>
    <s v="0-10"/>
    <x v="1"/>
    <x v="1"/>
    <x v="1"/>
    <n v="0"/>
    <x v="0"/>
    <x v="2"/>
  </r>
  <r>
    <n v="61"/>
    <n v="48"/>
    <n v="62"/>
    <n v="47"/>
    <x v="1"/>
    <n v="52"/>
    <n v="50"/>
    <n v="50"/>
    <n v="40"/>
    <x v="90"/>
    <x v="0"/>
    <n v="4"/>
    <x v="1"/>
    <x v="5"/>
    <s v="Blank"/>
    <s v="0-10"/>
    <x v="1"/>
    <x v="1"/>
    <x v="1"/>
    <n v="0"/>
    <x v="0"/>
    <x v="2"/>
  </r>
  <r>
    <n v="53"/>
    <n v="48"/>
    <n v="50"/>
    <n v="47"/>
    <x v="0"/>
    <n v="49"/>
    <n v="69"/>
    <n v="50"/>
    <n v="40"/>
    <x v="143"/>
    <x v="0"/>
    <n v="4"/>
    <x v="1"/>
    <x v="0"/>
    <s v="Blank"/>
    <s v="21-30"/>
    <x v="1"/>
    <x v="0"/>
    <x v="2"/>
    <n v="2"/>
    <x v="0"/>
    <x v="2"/>
  </r>
  <r>
    <n v="53"/>
    <n v="48"/>
    <n v="62"/>
    <n v="47"/>
    <x v="1"/>
    <n v="52"/>
    <n v="50"/>
    <n v="50"/>
    <n v="40"/>
    <x v="92"/>
    <x v="0"/>
    <n v="4"/>
    <x v="1"/>
    <x v="0"/>
    <s v="Blank"/>
    <s v="0-10"/>
    <x v="1"/>
    <x v="1"/>
    <x v="1"/>
    <n v="0"/>
    <x v="0"/>
    <x v="2"/>
  </r>
  <r>
    <n v="53"/>
    <n v="48"/>
    <n v="62"/>
    <n v="47"/>
    <x v="1"/>
    <n v="52"/>
    <n v="50"/>
    <n v="52"/>
    <n v="40"/>
    <x v="106"/>
    <x v="0"/>
    <n v="4"/>
    <x v="1"/>
    <x v="0"/>
    <s v="Blank"/>
    <s v="0-10"/>
    <x v="1"/>
    <x v="1"/>
    <x v="1"/>
    <n v="0"/>
    <x v="2"/>
    <x v="2"/>
  </r>
  <r>
    <n v="52"/>
    <n v="48"/>
    <n v="62"/>
    <n v="47"/>
    <x v="1"/>
    <n v="52"/>
    <n v="50"/>
    <n v="50"/>
    <n v="40"/>
    <x v="83"/>
    <x v="0"/>
    <n v="4"/>
    <x v="1"/>
    <x v="3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4"/>
    <x v="1"/>
    <x v="0"/>
    <s v="Blank"/>
    <s v="0-10"/>
    <x v="1"/>
    <x v="1"/>
    <x v="1"/>
    <n v="0"/>
    <x v="0"/>
    <x v="2"/>
  </r>
  <r>
    <n v="52"/>
    <n v="48"/>
    <n v="62"/>
    <n v="47"/>
    <x v="0"/>
    <n v="52"/>
    <n v="50"/>
    <n v="50"/>
    <n v="40"/>
    <x v="91"/>
    <x v="1"/>
    <n v="4"/>
    <x v="1"/>
    <x v="3"/>
    <s v="Blank"/>
    <s v="0-10"/>
    <x v="1"/>
    <x v="0"/>
    <x v="1"/>
    <n v="0"/>
    <x v="0"/>
    <x v="2"/>
  </r>
  <r>
    <n v="40"/>
    <n v="48"/>
    <n v="73"/>
    <n v="47"/>
    <x v="1"/>
    <n v="52"/>
    <n v="50"/>
    <n v="50"/>
    <n v="40"/>
    <x v="81"/>
    <x v="0"/>
    <n v="4"/>
    <x v="1"/>
    <x v="1"/>
    <s v="Blank"/>
    <s v="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4"/>
    <x v="1"/>
    <x v="3"/>
    <s v="Blank"/>
    <s v="0-10"/>
    <x v="1"/>
    <x v="1"/>
    <x v="1"/>
    <n v="0"/>
    <x v="0"/>
    <x v="2"/>
  </r>
  <r>
    <n v="61"/>
    <n v="48"/>
    <n v="62"/>
    <n v="47"/>
    <x v="1"/>
    <n v="52"/>
    <n v="50"/>
    <n v="50"/>
    <n v="40"/>
    <x v="90"/>
    <x v="1"/>
    <n v="4"/>
    <x v="1"/>
    <x v="5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4"/>
    <x v="1"/>
    <x v="3"/>
    <s v="Blank"/>
    <s v="0-10"/>
    <x v="1"/>
    <x v="1"/>
    <x v="1"/>
    <n v="0"/>
    <x v="0"/>
    <x v="2"/>
  </r>
  <r>
    <n v="53"/>
    <n v="48"/>
    <n v="62"/>
    <n v="47"/>
    <x v="0"/>
    <n v="61"/>
    <n v="70"/>
    <n v="68"/>
    <n v="40"/>
    <x v="118"/>
    <x v="1"/>
    <n v="4"/>
    <x v="1"/>
    <x v="0"/>
    <s v="Blank"/>
    <s v="0-10"/>
    <x v="1"/>
    <x v="0"/>
    <x v="0"/>
    <n v="1"/>
    <x v="1"/>
    <x v="2"/>
  </r>
  <r>
    <n v="61"/>
    <n v="48"/>
    <n v="62"/>
    <n v="47"/>
    <x v="1"/>
    <n v="52"/>
    <n v="50"/>
    <n v="50"/>
    <n v="40"/>
    <x v="90"/>
    <x v="0"/>
    <n v="4"/>
    <x v="1"/>
    <x v="5"/>
    <s v="Blank"/>
    <s v="0-10"/>
    <x v="1"/>
    <x v="1"/>
    <x v="1"/>
    <n v="0"/>
    <x v="0"/>
    <x v="2"/>
  </r>
  <r>
    <n v="53"/>
    <n v="48"/>
    <n v="62"/>
    <n v="47"/>
    <x v="1"/>
    <n v="52"/>
    <n v="50"/>
    <n v="68"/>
    <n v="40"/>
    <x v="102"/>
    <x v="0"/>
    <n v="4"/>
    <x v="1"/>
    <x v="0"/>
    <s v="Blank"/>
    <s v="0-10"/>
    <x v="1"/>
    <x v="1"/>
    <x v="1"/>
    <n v="0"/>
    <x v="1"/>
    <x v="2"/>
  </r>
  <r>
    <n v="53"/>
    <n v="48"/>
    <n v="55"/>
    <n v="47"/>
    <x v="0"/>
    <n v="61"/>
    <n v="70"/>
    <n v="68"/>
    <n v="40"/>
    <x v="98"/>
    <x v="1"/>
    <n v="4"/>
    <x v="1"/>
    <x v="0"/>
    <s v="Blank"/>
    <s v="11-20"/>
    <x v="1"/>
    <x v="0"/>
    <x v="0"/>
    <n v="1"/>
    <x v="1"/>
    <x v="2"/>
  </r>
  <r>
    <n v="52"/>
    <n v="48"/>
    <n v="55"/>
    <n v="47"/>
    <x v="0"/>
    <n v="52"/>
    <n v="69"/>
    <n v="68"/>
    <n v="40"/>
    <x v="0"/>
    <x v="1"/>
    <n v="4"/>
    <x v="1"/>
    <x v="3"/>
    <s v="Blank"/>
    <s v="11-20"/>
    <x v="1"/>
    <x v="0"/>
    <x v="1"/>
    <n v="2"/>
    <x v="1"/>
    <x v="2"/>
  </r>
  <r>
    <n v="52"/>
    <n v="48"/>
    <n v="62"/>
    <n v="47"/>
    <x v="0"/>
    <n v="52"/>
    <n v="50"/>
    <n v="50"/>
    <n v="40"/>
    <x v="91"/>
    <x v="1"/>
    <n v="4"/>
    <x v="1"/>
    <x v="3"/>
    <s v="Blank"/>
    <s v="0-10"/>
    <x v="1"/>
    <x v="0"/>
    <x v="1"/>
    <n v="0"/>
    <x v="0"/>
    <x v="2"/>
  </r>
  <r>
    <n v="53"/>
    <n v="48"/>
    <n v="55"/>
    <n v="47"/>
    <x v="1"/>
    <n v="61"/>
    <n v="70"/>
    <n v="50"/>
    <n v="40"/>
    <x v="67"/>
    <x v="0"/>
    <n v="4"/>
    <x v="1"/>
    <x v="0"/>
    <s v="Blank"/>
    <s v="11-20"/>
    <x v="1"/>
    <x v="1"/>
    <x v="0"/>
    <n v="1"/>
    <x v="0"/>
    <x v="2"/>
  </r>
  <r>
    <n v="52"/>
    <n v="48"/>
    <n v="55"/>
    <n v="47"/>
    <x v="0"/>
    <n v="60"/>
    <n v="50"/>
    <n v="50"/>
    <n v="40"/>
    <x v="107"/>
    <x v="0"/>
    <n v="4"/>
    <x v="1"/>
    <x v="3"/>
    <s v="Blank"/>
    <s v="11-20"/>
    <x v="1"/>
    <x v="0"/>
    <x v="3"/>
    <n v="0"/>
    <x v="0"/>
    <x v="2"/>
  </r>
  <r>
    <n v="61"/>
    <n v="48"/>
    <n v="55"/>
    <n v="47"/>
    <x v="1"/>
    <n v="49"/>
    <n v="50"/>
    <n v="50"/>
    <n v="40"/>
    <x v="81"/>
    <x v="0"/>
    <n v="4"/>
    <x v="1"/>
    <x v="5"/>
    <s v="Blank"/>
    <s v="11-20"/>
    <x v="1"/>
    <x v="1"/>
    <x v="2"/>
    <n v="0"/>
    <x v="0"/>
    <x v="2"/>
  </r>
  <r>
    <n v="53"/>
    <n v="48"/>
    <n v="62"/>
    <n v="47"/>
    <x v="1"/>
    <n v="52"/>
    <n v="50"/>
    <n v="50"/>
    <n v="40"/>
    <x v="92"/>
    <x v="0"/>
    <n v="4"/>
    <x v="1"/>
    <x v="0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4"/>
    <x v="1"/>
    <x v="0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4"/>
    <x v="1"/>
    <x v="0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4"/>
    <x v="1"/>
    <x v="3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4"/>
    <x v="1"/>
    <x v="0"/>
    <s v="Blank"/>
    <s v="0-10"/>
    <x v="1"/>
    <x v="1"/>
    <x v="1"/>
    <n v="0"/>
    <x v="0"/>
    <x v="2"/>
  </r>
  <r>
    <n v="53"/>
    <n v="48"/>
    <n v="55"/>
    <n v="47"/>
    <x v="0"/>
    <n v="61"/>
    <n v="50"/>
    <n v="68"/>
    <n v="40"/>
    <x v="61"/>
    <x v="1"/>
    <n v="4"/>
    <x v="1"/>
    <x v="0"/>
    <s v="Blank"/>
    <s v="11-20"/>
    <x v="1"/>
    <x v="0"/>
    <x v="0"/>
    <n v="0"/>
    <x v="1"/>
    <x v="2"/>
  </r>
  <r>
    <n v="52"/>
    <n v="48"/>
    <n v="62"/>
    <n v="47"/>
    <x v="1"/>
    <n v="52"/>
    <n v="50"/>
    <n v="68"/>
    <n v="40"/>
    <x v="95"/>
    <x v="0"/>
    <n v="4"/>
    <x v="1"/>
    <x v="3"/>
    <s v="Blank"/>
    <s v="0-10"/>
    <x v="1"/>
    <x v="1"/>
    <x v="1"/>
    <n v="0"/>
    <x v="1"/>
    <x v="2"/>
  </r>
  <r>
    <n v="52"/>
    <n v="73"/>
    <n v="38"/>
    <n v="12"/>
    <x v="1"/>
    <n v="61"/>
    <n v="69"/>
    <n v="50"/>
    <n v="75"/>
    <x v="41"/>
    <x v="0"/>
    <n v="5"/>
    <x v="2"/>
    <x v="3"/>
    <s v="F, G, T"/>
    <s v="100+"/>
    <x v="0"/>
    <x v="1"/>
    <x v="0"/>
    <n v="2"/>
    <x v="0"/>
    <x v="0"/>
  </r>
  <r>
    <n v="51"/>
    <n v="73"/>
    <n v="38"/>
    <n v="80"/>
    <x v="0"/>
    <n v="52"/>
    <n v="70"/>
    <n v="68"/>
    <n v="75"/>
    <x v="19"/>
    <x v="1"/>
    <n v="5"/>
    <x v="2"/>
    <x v="2"/>
    <s v="F, G, T"/>
    <s v="100+"/>
    <x v="8"/>
    <x v="0"/>
    <x v="1"/>
    <n v="1"/>
    <x v="1"/>
    <x v="0"/>
  </r>
  <r>
    <n v="51"/>
    <n v="73"/>
    <n v="47"/>
    <n v="66"/>
    <x v="0"/>
    <n v="61"/>
    <n v="70"/>
    <n v="50"/>
    <n v="75"/>
    <x v="132"/>
    <x v="1"/>
    <n v="5"/>
    <x v="2"/>
    <x v="2"/>
    <s v="F, G, T"/>
    <s v="41-100"/>
    <x v="2"/>
    <x v="0"/>
    <x v="0"/>
    <n v="1"/>
    <x v="0"/>
    <x v="0"/>
  </r>
  <r>
    <n v="51"/>
    <n v="48"/>
    <n v="38"/>
    <n v="66"/>
    <x v="0"/>
    <n v="52"/>
    <n v="50"/>
    <n v="68"/>
    <n v="75"/>
    <x v="70"/>
    <x v="1"/>
    <n v="5"/>
    <x v="2"/>
    <x v="2"/>
    <s v="Blank"/>
    <s v="100+"/>
    <x v="2"/>
    <x v="0"/>
    <x v="1"/>
    <n v="0"/>
    <x v="1"/>
    <x v="0"/>
  </r>
  <r>
    <n v="53"/>
    <n v="48"/>
    <n v="50"/>
    <n v="63"/>
    <x v="1"/>
    <n v="52"/>
    <n v="50"/>
    <n v="50"/>
    <n v="75"/>
    <x v="152"/>
    <x v="1"/>
    <n v="5"/>
    <x v="2"/>
    <x v="0"/>
    <s v="Blank"/>
    <s v="21-30"/>
    <x v="4"/>
    <x v="1"/>
    <x v="1"/>
    <n v="0"/>
    <x v="0"/>
    <x v="0"/>
  </r>
  <r>
    <n v="51"/>
    <n v="73"/>
    <n v="47"/>
    <n v="63"/>
    <x v="1"/>
    <n v="52"/>
    <n v="50"/>
    <n v="68"/>
    <n v="75"/>
    <x v="88"/>
    <x v="0"/>
    <n v="5"/>
    <x v="2"/>
    <x v="2"/>
    <s v="F, G, T"/>
    <s v="41-100"/>
    <x v="4"/>
    <x v="1"/>
    <x v="1"/>
    <n v="0"/>
    <x v="1"/>
    <x v="0"/>
  </r>
  <r>
    <n v="53"/>
    <n v="48"/>
    <n v="52"/>
    <n v="76"/>
    <x v="1"/>
    <n v="52"/>
    <n v="50"/>
    <n v="68"/>
    <n v="75"/>
    <x v="33"/>
    <x v="0"/>
    <n v="5"/>
    <x v="2"/>
    <x v="0"/>
    <s v="Blank"/>
    <s v="31-40"/>
    <x v="5"/>
    <x v="1"/>
    <x v="1"/>
    <n v="0"/>
    <x v="1"/>
    <x v="0"/>
  </r>
  <r>
    <n v="70"/>
    <n v="73"/>
    <n v="47"/>
    <n v="76"/>
    <x v="0"/>
    <n v="52"/>
    <n v="50"/>
    <n v="68"/>
    <n v="75"/>
    <x v="203"/>
    <x v="1"/>
    <n v="5"/>
    <x v="2"/>
    <x v="4"/>
    <s v="F, G, T"/>
    <s v="41-100"/>
    <x v="5"/>
    <x v="0"/>
    <x v="1"/>
    <n v="0"/>
    <x v="1"/>
    <x v="0"/>
  </r>
  <r>
    <n v="51"/>
    <n v="73"/>
    <n v="38"/>
    <n v="47"/>
    <x v="0"/>
    <n v="52"/>
    <n v="50"/>
    <n v="68"/>
    <n v="75"/>
    <x v="183"/>
    <x v="1"/>
    <n v="5"/>
    <x v="2"/>
    <x v="2"/>
    <s v="F, G, T"/>
    <s v="100+"/>
    <x v="1"/>
    <x v="0"/>
    <x v="1"/>
    <n v="0"/>
    <x v="1"/>
    <x v="0"/>
  </r>
  <r>
    <n v="53"/>
    <n v="48"/>
    <n v="52"/>
    <n v="47"/>
    <x v="1"/>
    <n v="52"/>
    <n v="50"/>
    <n v="50"/>
    <n v="75"/>
    <x v="1"/>
    <x v="0"/>
    <n v="5"/>
    <x v="2"/>
    <x v="0"/>
    <s v="Blank"/>
    <s v="31-40"/>
    <x v="1"/>
    <x v="1"/>
    <x v="1"/>
    <n v="0"/>
    <x v="0"/>
    <x v="0"/>
  </r>
  <r>
    <n v="51"/>
    <n v="73"/>
    <n v="50"/>
    <n v="66"/>
    <x v="1"/>
    <n v="52"/>
    <n v="50"/>
    <n v="50"/>
    <n v="75"/>
    <x v="34"/>
    <x v="1"/>
    <n v="5"/>
    <x v="2"/>
    <x v="2"/>
    <s v="F, G, T"/>
    <s v="21-30"/>
    <x v="2"/>
    <x v="1"/>
    <x v="1"/>
    <n v="0"/>
    <x v="0"/>
    <x v="0"/>
  </r>
  <r>
    <n v="53"/>
    <n v="48"/>
    <n v="47"/>
    <n v="47"/>
    <x v="1"/>
    <n v="52"/>
    <n v="50"/>
    <n v="50"/>
    <n v="75"/>
    <x v="79"/>
    <x v="0"/>
    <n v="5"/>
    <x v="2"/>
    <x v="0"/>
    <s v="Blank"/>
    <s v="41-100"/>
    <x v="1"/>
    <x v="1"/>
    <x v="1"/>
    <n v="0"/>
    <x v="0"/>
    <x v="0"/>
  </r>
  <r>
    <n v="52"/>
    <n v="48"/>
    <n v="38"/>
    <n v="47"/>
    <x v="0"/>
    <n v="52"/>
    <n v="50"/>
    <n v="50"/>
    <n v="75"/>
    <x v="198"/>
    <x v="1"/>
    <n v="5"/>
    <x v="2"/>
    <x v="3"/>
    <s v="Blank"/>
    <s v="100+"/>
    <x v="1"/>
    <x v="0"/>
    <x v="1"/>
    <n v="0"/>
    <x v="0"/>
    <x v="0"/>
  </r>
  <r>
    <n v="40"/>
    <n v="73"/>
    <n v="50"/>
    <n v="63"/>
    <x v="0"/>
    <n v="61"/>
    <n v="70"/>
    <n v="50"/>
    <n v="75"/>
    <x v="180"/>
    <x v="1"/>
    <n v="5"/>
    <x v="2"/>
    <x v="1"/>
    <s v="F, G, T"/>
    <s v="21-30"/>
    <x v="4"/>
    <x v="0"/>
    <x v="0"/>
    <n v="1"/>
    <x v="0"/>
    <x v="0"/>
  </r>
  <r>
    <n v="51"/>
    <n v="73"/>
    <n v="38"/>
    <n v="63"/>
    <x v="0"/>
    <n v="61"/>
    <n v="50"/>
    <n v="68"/>
    <n v="75"/>
    <x v="204"/>
    <x v="1"/>
    <n v="5"/>
    <x v="2"/>
    <x v="2"/>
    <s v="F, G, T"/>
    <s v="100+"/>
    <x v="4"/>
    <x v="0"/>
    <x v="0"/>
    <n v="0"/>
    <x v="1"/>
    <x v="0"/>
  </r>
  <r>
    <n v="70"/>
    <n v="73"/>
    <n v="47"/>
    <n v="49"/>
    <x v="0"/>
    <n v="61"/>
    <n v="50"/>
    <n v="68"/>
    <n v="75"/>
    <x v="132"/>
    <x v="1"/>
    <n v="5"/>
    <x v="2"/>
    <x v="4"/>
    <s v="F, G, T"/>
    <s v="41-100"/>
    <x v="6"/>
    <x v="0"/>
    <x v="0"/>
    <n v="0"/>
    <x v="1"/>
    <x v="0"/>
  </r>
  <r>
    <n v="61"/>
    <n v="73"/>
    <n v="52"/>
    <n v="66"/>
    <x v="0"/>
    <n v="52"/>
    <n v="50"/>
    <n v="68"/>
    <n v="75"/>
    <x v="141"/>
    <x v="0"/>
    <n v="5"/>
    <x v="2"/>
    <x v="5"/>
    <s v="F, G, T"/>
    <s v="31-40"/>
    <x v="2"/>
    <x v="0"/>
    <x v="1"/>
    <n v="0"/>
    <x v="1"/>
    <x v="0"/>
  </r>
  <r>
    <n v="53"/>
    <n v="73"/>
    <n v="38"/>
    <n v="47"/>
    <x v="1"/>
    <n v="52"/>
    <n v="50"/>
    <n v="50"/>
    <n v="75"/>
    <x v="26"/>
    <x v="0"/>
    <n v="5"/>
    <x v="2"/>
    <x v="0"/>
    <s v="F, G, T"/>
    <s v="100+"/>
    <x v="1"/>
    <x v="1"/>
    <x v="1"/>
    <n v="0"/>
    <x v="0"/>
    <x v="0"/>
  </r>
  <r>
    <n v="70"/>
    <n v="73"/>
    <n v="38"/>
    <n v="63"/>
    <x v="0"/>
    <n v="52"/>
    <n v="70"/>
    <n v="50"/>
    <n v="75"/>
    <x v="195"/>
    <x v="1"/>
    <n v="5"/>
    <x v="2"/>
    <x v="4"/>
    <s v="F, G, T"/>
    <s v="100+"/>
    <x v="4"/>
    <x v="0"/>
    <x v="1"/>
    <n v="1"/>
    <x v="0"/>
    <x v="0"/>
  </r>
  <r>
    <n v="51"/>
    <n v="73"/>
    <n v="47"/>
    <n v="66"/>
    <x v="0"/>
    <n v="52"/>
    <n v="70"/>
    <n v="68"/>
    <n v="75"/>
    <x v="205"/>
    <x v="1"/>
    <n v="5"/>
    <x v="2"/>
    <x v="2"/>
    <s v="F, G, T"/>
    <s v="41-100"/>
    <x v="2"/>
    <x v="0"/>
    <x v="1"/>
    <n v="1"/>
    <x v="1"/>
    <x v="0"/>
  </r>
  <r>
    <n v="51"/>
    <n v="73"/>
    <n v="47"/>
    <n v="66"/>
    <x v="1"/>
    <n v="61"/>
    <n v="50"/>
    <n v="68"/>
    <n v="75"/>
    <x v="110"/>
    <x v="1"/>
    <n v="5"/>
    <x v="2"/>
    <x v="2"/>
    <s v="F, G, T"/>
    <s v="41-100"/>
    <x v="2"/>
    <x v="1"/>
    <x v="0"/>
    <n v="0"/>
    <x v="1"/>
    <x v="0"/>
  </r>
  <r>
    <n v="70"/>
    <n v="73"/>
    <n v="47"/>
    <n v="47"/>
    <x v="1"/>
    <n v="52"/>
    <n v="50"/>
    <n v="50"/>
    <n v="75"/>
    <x v="38"/>
    <x v="0"/>
    <n v="5"/>
    <x v="2"/>
    <x v="4"/>
    <s v="F, G, T"/>
    <s v="41-100"/>
    <x v="1"/>
    <x v="1"/>
    <x v="1"/>
    <n v="0"/>
    <x v="0"/>
    <x v="0"/>
  </r>
  <r>
    <n v="61"/>
    <n v="48"/>
    <n v="50"/>
    <n v="63"/>
    <x v="1"/>
    <n v="52"/>
    <n v="50"/>
    <n v="68"/>
    <n v="75"/>
    <x v="34"/>
    <x v="1"/>
    <n v="5"/>
    <x v="2"/>
    <x v="5"/>
    <s v="Blank"/>
    <s v="21-30"/>
    <x v="4"/>
    <x v="1"/>
    <x v="1"/>
    <n v="0"/>
    <x v="1"/>
    <x v="0"/>
  </r>
  <r>
    <n v="61"/>
    <n v="73"/>
    <n v="47"/>
    <n v="47"/>
    <x v="0"/>
    <n v="61"/>
    <n v="50"/>
    <n v="50"/>
    <n v="75"/>
    <x v="27"/>
    <x v="1"/>
    <n v="5"/>
    <x v="2"/>
    <x v="5"/>
    <s v="F, G, T"/>
    <s v="41-100"/>
    <x v="1"/>
    <x v="0"/>
    <x v="0"/>
    <n v="0"/>
    <x v="0"/>
    <x v="0"/>
  </r>
  <r>
    <n v="51"/>
    <n v="73"/>
    <n v="73"/>
    <n v="47"/>
    <x v="1"/>
    <n v="52"/>
    <n v="50"/>
    <n v="50"/>
    <n v="75"/>
    <x v="48"/>
    <x v="1"/>
    <n v="5"/>
    <x v="2"/>
    <x v="2"/>
    <s v="F, G, T"/>
    <s v="0"/>
    <x v="1"/>
    <x v="1"/>
    <x v="1"/>
    <n v="0"/>
    <x v="0"/>
    <x v="0"/>
  </r>
  <r>
    <n v="51"/>
    <n v="48"/>
    <n v="50"/>
    <n v="63"/>
    <x v="1"/>
    <n v="52"/>
    <n v="50"/>
    <n v="50"/>
    <n v="75"/>
    <x v="35"/>
    <x v="0"/>
    <n v="5"/>
    <x v="2"/>
    <x v="2"/>
    <s v="Blank"/>
    <s v="21-30"/>
    <x v="4"/>
    <x v="1"/>
    <x v="1"/>
    <n v="0"/>
    <x v="0"/>
    <x v="0"/>
  </r>
  <r>
    <n v="61"/>
    <n v="73"/>
    <n v="38"/>
    <n v="47"/>
    <x v="1"/>
    <n v="52"/>
    <n v="50"/>
    <n v="68"/>
    <n v="75"/>
    <x v="38"/>
    <x v="0"/>
    <n v="5"/>
    <x v="2"/>
    <x v="5"/>
    <s v="F, G, T"/>
    <s v="100+"/>
    <x v="1"/>
    <x v="1"/>
    <x v="1"/>
    <n v="0"/>
    <x v="1"/>
    <x v="0"/>
  </r>
  <r>
    <n v="53"/>
    <n v="48"/>
    <n v="50"/>
    <n v="40"/>
    <x v="1"/>
    <n v="52"/>
    <n v="50"/>
    <n v="68"/>
    <n v="75"/>
    <x v="131"/>
    <x v="0"/>
    <n v="5"/>
    <x v="2"/>
    <x v="0"/>
    <s v="Blank"/>
    <s v="21-30"/>
    <x v="11"/>
    <x v="1"/>
    <x v="1"/>
    <n v="0"/>
    <x v="1"/>
    <x v="0"/>
  </r>
  <r>
    <n v="53"/>
    <n v="73"/>
    <n v="52"/>
    <n v="47"/>
    <x v="0"/>
    <n v="52"/>
    <n v="70"/>
    <n v="50"/>
    <n v="75"/>
    <x v="129"/>
    <x v="1"/>
    <n v="5"/>
    <x v="2"/>
    <x v="0"/>
    <s v="F, G, T"/>
    <s v="31-40"/>
    <x v="1"/>
    <x v="0"/>
    <x v="1"/>
    <n v="1"/>
    <x v="0"/>
    <x v="0"/>
  </r>
  <r>
    <n v="52"/>
    <n v="73"/>
    <n v="50"/>
    <n v="49"/>
    <x v="1"/>
    <n v="52"/>
    <n v="50"/>
    <n v="50"/>
    <n v="75"/>
    <x v="140"/>
    <x v="0"/>
    <n v="5"/>
    <x v="2"/>
    <x v="3"/>
    <s v="F, G, T"/>
    <s v="21-30"/>
    <x v="6"/>
    <x v="1"/>
    <x v="1"/>
    <n v="0"/>
    <x v="0"/>
    <x v="0"/>
  </r>
  <r>
    <n v="53"/>
    <n v="73"/>
    <n v="47"/>
    <n v="47"/>
    <x v="0"/>
    <n v="52"/>
    <n v="50"/>
    <n v="50"/>
    <n v="75"/>
    <x v="185"/>
    <x v="1"/>
    <n v="5"/>
    <x v="2"/>
    <x v="0"/>
    <s v="F, G, T"/>
    <s v="41-100"/>
    <x v="1"/>
    <x v="0"/>
    <x v="1"/>
    <n v="0"/>
    <x v="0"/>
    <x v="0"/>
  </r>
  <r>
    <n v="53"/>
    <n v="48"/>
    <n v="47"/>
    <n v="66"/>
    <x v="0"/>
    <n v="61"/>
    <n v="50"/>
    <n v="68"/>
    <n v="75"/>
    <x v="206"/>
    <x v="1"/>
    <n v="5"/>
    <x v="2"/>
    <x v="0"/>
    <s v="Blank"/>
    <s v="41-100"/>
    <x v="2"/>
    <x v="0"/>
    <x v="0"/>
    <n v="0"/>
    <x v="1"/>
    <x v="0"/>
  </r>
  <r>
    <n v="61"/>
    <n v="73"/>
    <n v="47"/>
    <n v="63"/>
    <x v="0"/>
    <n v="61"/>
    <n v="50"/>
    <n v="52"/>
    <n v="75"/>
    <x v="180"/>
    <x v="1"/>
    <n v="5"/>
    <x v="2"/>
    <x v="5"/>
    <s v="F, G, T"/>
    <s v="41-100"/>
    <x v="4"/>
    <x v="0"/>
    <x v="0"/>
    <n v="0"/>
    <x v="2"/>
    <x v="0"/>
  </r>
  <r>
    <n v="70"/>
    <n v="73"/>
    <n v="52"/>
    <n v="80"/>
    <x v="1"/>
    <n v="52"/>
    <n v="50"/>
    <n v="50"/>
    <n v="75"/>
    <x v="43"/>
    <x v="0"/>
    <n v="5"/>
    <x v="2"/>
    <x v="4"/>
    <s v="F, G, T"/>
    <s v="31-40"/>
    <x v="8"/>
    <x v="1"/>
    <x v="1"/>
    <n v="0"/>
    <x v="0"/>
    <x v="0"/>
  </r>
  <r>
    <n v="52"/>
    <n v="73"/>
    <n v="38"/>
    <n v="49"/>
    <x v="0"/>
    <n v="61"/>
    <n v="50"/>
    <n v="68"/>
    <n v="75"/>
    <x v="7"/>
    <x v="1"/>
    <n v="5"/>
    <x v="2"/>
    <x v="3"/>
    <s v="F, G, T"/>
    <s v="100+"/>
    <x v="6"/>
    <x v="0"/>
    <x v="0"/>
    <n v="0"/>
    <x v="1"/>
    <x v="0"/>
  </r>
  <r>
    <n v="70"/>
    <n v="73"/>
    <n v="38"/>
    <n v="49"/>
    <x v="1"/>
    <n v="52"/>
    <n v="69"/>
    <n v="68"/>
    <n v="75"/>
    <x v="198"/>
    <x v="0"/>
    <n v="5"/>
    <x v="2"/>
    <x v="4"/>
    <s v="F, G, T"/>
    <s v="100+"/>
    <x v="6"/>
    <x v="1"/>
    <x v="1"/>
    <n v="2"/>
    <x v="1"/>
    <x v="0"/>
  </r>
  <r>
    <n v="52"/>
    <n v="73"/>
    <n v="50"/>
    <n v="47"/>
    <x v="1"/>
    <n v="52"/>
    <n v="50"/>
    <n v="68"/>
    <n v="75"/>
    <x v="34"/>
    <x v="0"/>
    <n v="5"/>
    <x v="2"/>
    <x v="3"/>
    <s v="F, G, T"/>
    <s v="21-30"/>
    <x v="1"/>
    <x v="1"/>
    <x v="1"/>
    <n v="0"/>
    <x v="1"/>
    <x v="0"/>
  </r>
  <r>
    <n v="52"/>
    <n v="73"/>
    <n v="47"/>
    <n v="80"/>
    <x v="1"/>
    <n v="52"/>
    <n v="50"/>
    <n v="50"/>
    <n v="75"/>
    <x v="88"/>
    <x v="0"/>
    <n v="5"/>
    <x v="2"/>
    <x v="3"/>
    <s v="F, G, T"/>
    <s v="41-100"/>
    <x v="8"/>
    <x v="1"/>
    <x v="1"/>
    <n v="0"/>
    <x v="0"/>
    <x v="0"/>
  </r>
  <r>
    <n v="52"/>
    <n v="73"/>
    <n v="47"/>
    <n v="47"/>
    <x v="1"/>
    <n v="61"/>
    <n v="50"/>
    <n v="50"/>
    <n v="75"/>
    <x v="17"/>
    <x v="0"/>
    <n v="5"/>
    <x v="2"/>
    <x v="3"/>
    <s v="F, G, T"/>
    <s v="41-100"/>
    <x v="1"/>
    <x v="1"/>
    <x v="0"/>
    <n v="0"/>
    <x v="0"/>
    <x v="0"/>
  </r>
  <r>
    <n v="52"/>
    <n v="73"/>
    <n v="47"/>
    <n v="47"/>
    <x v="0"/>
    <n v="61"/>
    <n v="50"/>
    <n v="50"/>
    <n v="75"/>
    <x v="31"/>
    <x v="1"/>
    <n v="5"/>
    <x v="2"/>
    <x v="3"/>
    <s v="F, G, T"/>
    <s v="41-100"/>
    <x v="1"/>
    <x v="0"/>
    <x v="0"/>
    <n v="0"/>
    <x v="0"/>
    <x v="0"/>
  </r>
  <r>
    <n v="52"/>
    <n v="73"/>
    <n v="47"/>
    <n v="47"/>
    <x v="0"/>
    <n v="52"/>
    <n v="50"/>
    <n v="50"/>
    <n v="75"/>
    <x v="22"/>
    <x v="1"/>
    <n v="5"/>
    <x v="2"/>
    <x v="3"/>
    <s v="F, G, T"/>
    <s v="41-100"/>
    <x v="1"/>
    <x v="0"/>
    <x v="1"/>
    <n v="0"/>
    <x v="0"/>
    <x v="0"/>
  </r>
  <r>
    <n v="70"/>
    <n v="73"/>
    <n v="47"/>
    <n v="76"/>
    <x v="0"/>
    <n v="52"/>
    <n v="70"/>
    <n v="68"/>
    <n v="75"/>
    <x v="207"/>
    <x v="1"/>
    <n v="5"/>
    <x v="2"/>
    <x v="4"/>
    <s v="F, G, T"/>
    <s v="41-100"/>
    <x v="5"/>
    <x v="0"/>
    <x v="1"/>
    <n v="1"/>
    <x v="1"/>
    <x v="0"/>
  </r>
  <r>
    <n v="61"/>
    <n v="73"/>
    <n v="47"/>
    <n v="64"/>
    <x v="1"/>
    <n v="52"/>
    <n v="50"/>
    <n v="50"/>
    <n v="75"/>
    <x v="176"/>
    <x v="0"/>
    <n v="5"/>
    <x v="2"/>
    <x v="5"/>
    <s v="F, G, T"/>
    <s v="41-100"/>
    <x v="7"/>
    <x v="1"/>
    <x v="1"/>
    <n v="0"/>
    <x v="0"/>
    <x v="0"/>
  </r>
  <r>
    <n v="70"/>
    <n v="48"/>
    <n v="47"/>
    <n v="66"/>
    <x v="0"/>
    <n v="61"/>
    <n v="50"/>
    <n v="68"/>
    <n v="75"/>
    <x v="179"/>
    <x v="1"/>
    <n v="5"/>
    <x v="2"/>
    <x v="4"/>
    <s v="Blank"/>
    <s v="41-100"/>
    <x v="2"/>
    <x v="0"/>
    <x v="0"/>
    <n v="0"/>
    <x v="1"/>
    <x v="0"/>
  </r>
  <r>
    <n v="61"/>
    <n v="48"/>
    <n v="50"/>
    <n v="47"/>
    <x v="1"/>
    <n v="52"/>
    <n v="50"/>
    <n v="50"/>
    <n v="75"/>
    <x v="56"/>
    <x v="0"/>
    <n v="5"/>
    <x v="2"/>
    <x v="5"/>
    <s v="Blank"/>
    <s v="21-30"/>
    <x v="1"/>
    <x v="1"/>
    <x v="1"/>
    <n v="0"/>
    <x v="0"/>
    <x v="0"/>
  </r>
  <r>
    <n v="52"/>
    <n v="73"/>
    <n v="38"/>
    <n v="66"/>
    <x v="0"/>
    <n v="60"/>
    <n v="69"/>
    <n v="68"/>
    <n v="75"/>
    <x v="44"/>
    <x v="1"/>
    <n v="5"/>
    <x v="2"/>
    <x v="3"/>
    <s v="F, G, T"/>
    <s v="100+"/>
    <x v="2"/>
    <x v="0"/>
    <x v="3"/>
    <n v="2"/>
    <x v="1"/>
    <x v="0"/>
  </r>
  <r>
    <n v="51"/>
    <n v="73"/>
    <n v="38"/>
    <n v="66"/>
    <x v="0"/>
    <n v="61"/>
    <n v="36"/>
    <n v="68"/>
    <n v="75"/>
    <x v="206"/>
    <x v="1"/>
    <n v="5"/>
    <x v="2"/>
    <x v="2"/>
    <s v="F, G, T"/>
    <s v="100+"/>
    <x v="2"/>
    <x v="0"/>
    <x v="0"/>
    <s v="3, 4, 5, 6, 9"/>
    <x v="1"/>
    <x v="0"/>
  </r>
  <r>
    <n v="53"/>
    <n v="48"/>
    <n v="50"/>
    <n v="66"/>
    <x v="1"/>
    <n v="52"/>
    <n v="50"/>
    <n v="50"/>
    <n v="75"/>
    <x v="4"/>
    <x v="1"/>
    <n v="5"/>
    <x v="2"/>
    <x v="0"/>
    <s v="Blank"/>
    <s v="21-30"/>
    <x v="2"/>
    <x v="1"/>
    <x v="1"/>
    <n v="0"/>
    <x v="0"/>
    <x v="0"/>
  </r>
  <r>
    <n v="61"/>
    <n v="73"/>
    <n v="38"/>
    <n v="47"/>
    <x v="0"/>
    <n v="52"/>
    <n v="50"/>
    <n v="50"/>
    <n v="75"/>
    <x v="22"/>
    <x v="1"/>
    <n v="5"/>
    <x v="2"/>
    <x v="5"/>
    <s v="F, G, T"/>
    <s v="100+"/>
    <x v="1"/>
    <x v="0"/>
    <x v="1"/>
    <n v="0"/>
    <x v="0"/>
    <x v="0"/>
  </r>
  <r>
    <n v="70"/>
    <n v="48"/>
    <n v="50"/>
    <n v="66"/>
    <x v="1"/>
    <n v="52"/>
    <n v="50"/>
    <n v="50"/>
    <n v="75"/>
    <x v="208"/>
    <x v="0"/>
    <n v="5"/>
    <x v="2"/>
    <x v="4"/>
    <s v="Blank"/>
    <s v="21-30"/>
    <x v="2"/>
    <x v="1"/>
    <x v="1"/>
    <n v="0"/>
    <x v="0"/>
    <x v="0"/>
  </r>
  <r>
    <n v="53"/>
    <n v="73"/>
    <n v="38"/>
    <n v="66"/>
    <x v="1"/>
    <n v="52"/>
    <n v="69"/>
    <n v="68"/>
    <n v="75"/>
    <x v="198"/>
    <x v="1"/>
    <n v="5"/>
    <x v="2"/>
    <x v="0"/>
    <s v="F, G, T"/>
    <s v="100+"/>
    <x v="2"/>
    <x v="1"/>
    <x v="1"/>
    <n v="2"/>
    <x v="1"/>
    <x v="0"/>
  </r>
  <r>
    <n v="53"/>
    <n v="73"/>
    <n v="38"/>
    <n v="47"/>
    <x v="0"/>
    <n v="61"/>
    <n v="50"/>
    <n v="68"/>
    <n v="75"/>
    <x v="39"/>
    <x v="1"/>
    <n v="5"/>
    <x v="2"/>
    <x v="0"/>
    <s v="F, G, T"/>
    <s v="100+"/>
    <x v="1"/>
    <x v="0"/>
    <x v="0"/>
    <n v="0"/>
    <x v="1"/>
    <x v="0"/>
  </r>
  <r>
    <n v="53"/>
    <n v="48"/>
    <n v="50"/>
    <n v="47"/>
    <x v="1"/>
    <n v="52"/>
    <n v="50"/>
    <n v="68"/>
    <n v="75"/>
    <x v="164"/>
    <x v="0"/>
    <n v="5"/>
    <x v="2"/>
    <x v="0"/>
    <s v="Blank"/>
    <s v="21-30"/>
    <x v="1"/>
    <x v="1"/>
    <x v="1"/>
    <n v="0"/>
    <x v="1"/>
    <x v="0"/>
  </r>
  <r>
    <n v="52"/>
    <n v="73"/>
    <n v="47"/>
    <n v="66"/>
    <x v="0"/>
    <n v="52"/>
    <n v="69"/>
    <n v="50"/>
    <n v="75"/>
    <x v="209"/>
    <x v="1"/>
    <n v="5"/>
    <x v="2"/>
    <x v="3"/>
    <s v="F, G, T"/>
    <s v="41-100"/>
    <x v="2"/>
    <x v="0"/>
    <x v="1"/>
    <n v="2"/>
    <x v="0"/>
    <x v="0"/>
  </r>
  <r>
    <n v="61"/>
    <n v="73"/>
    <n v="47"/>
    <n v="66"/>
    <x v="0"/>
    <n v="61"/>
    <n v="70"/>
    <n v="50"/>
    <n v="75"/>
    <x v="197"/>
    <x v="1"/>
    <n v="5"/>
    <x v="2"/>
    <x v="5"/>
    <s v="F, G, T"/>
    <s v="41-100"/>
    <x v="2"/>
    <x v="0"/>
    <x v="0"/>
    <n v="1"/>
    <x v="0"/>
    <x v="0"/>
  </r>
  <r>
    <n v="61"/>
    <n v="48"/>
    <n v="50"/>
    <n v="47"/>
    <x v="1"/>
    <n v="52"/>
    <n v="50"/>
    <n v="68"/>
    <n v="75"/>
    <x v="140"/>
    <x v="0"/>
    <n v="5"/>
    <x v="2"/>
    <x v="5"/>
    <s v="Blank"/>
    <s v="21-30"/>
    <x v="1"/>
    <x v="1"/>
    <x v="1"/>
    <n v="0"/>
    <x v="1"/>
    <x v="0"/>
  </r>
  <r>
    <n v="70"/>
    <n v="73"/>
    <n v="47"/>
    <n v="63"/>
    <x v="0"/>
    <n v="61"/>
    <n v="50"/>
    <n v="68"/>
    <n v="75"/>
    <x v="19"/>
    <x v="1"/>
    <n v="5"/>
    <x v="2"/>
    <x v="4"/>
    <s v="F, G, T"/>
    <s v="41-100"/>
    <x v="4"/>
    <x v="0"/>
    <x v="0"/>
    <n v="0"/>
    <x v="1"/>
    <x v="0"/>
  </r>
  <r>
    <n v="70"/>
    <n v="73"/>
    <n v="38"/>
    <n v="47"/>
    <x v="0"/>
    <n v="52"/>
    <n v="50"/>
    <n v="68"/>
    <n v="75"/>
    <x v="49"/>
    <x v="1"/>
    <n v="5"/>
    <x v="2"/>
    <x v="4"/>
    <s v="F, G, T"/>
    <s v="100+"/>
    <x v="1"/>
    <x v="0"/>
    <x v="1"/>
    <n v="0"/>
    <x v="1"/>
    <x v="0"/>
  </r>
  <r>
    <n v="52"/>
    <n v="73"/>
    <n v="38"/>
    <n v="76"/>
    <x v="1"/>
    <n v="52"/>
    <n v="69"/>
    <n v="68"/>
    <n v="75"/>
    <x v="3"/>
    <x v="0"/>
    <n v="5"/>
    <x v="2"/>
    <x v="3"/>
    <s v="F, G, T"/>
    <s v="100+"/>
    <x v="5"/>
    <x v="1"/>
    <x v="1"/>
    <n v="2"/>
    <x v="1"/>
    <x v="0"/>
  </r>
  <r>
    <n v="52"/>
    <n v="48"/>
    <n v="47"/>
    <n v="76"/>
    <x v="1"/>
    <n v="52"/>
    <n v="70"/>
    <n v="68"/>
    <n v="75"/>
    <x v="143"/>
    <x v="1"/>
    <n v="5"/>
    <x v="2"/>
    <x v="3"/>
    <s v="Blank"/>
    <s v="41-100"/>
    <x v="5"/>
    <x v="1"/>
    <x v="1"/>
    <n v="1"/>
    <x v="1"/>
    <x v="0"/>
  </r>
  <r>
    <n v="52"/>
    <n v="48"/>
    <n v="55"/>
    <n v="80"/>
    <x v="1"/>
    <n v="52"/>
    <n v="50"/>
    <n v="50"/>
    <n v="59"/>
    <x v="40"/>
    <x v="0"/>
    <n v="5"/>
    <x v="2"/>
    <x v="3"/>
    <s v="Blank"/>
    <s v="11-20"/>
    <x v="3"/>
    <x v="1"/>
    <x v="1"/>
    <n v="0"/>
    <x v="0"/>
    <x v="1"/>
  </r>
  <r>
    <n v="61"/>
    <n v="48"/>
    <n v="50"/>
    <n v="47"/>
    <x v="0"/>
    <n v="61"/>
    <n v="50"/>
    <n v="50"/>
    <n v="59"/>
    <x v="145"/>
    <x v="1"/>
    <n v="5"/>
    <x v="2"/>
    <x v="5"/>
    <s v="Blank"/>
    <s v="21-30"/>
    <x v="1"/>
    <x v="0"/>
    <x v="0"/>
    <n v="0"/>
    <x v="0"/>
    <x v="1"/>
  </r>
  <r>
    <n v="70"/>
    <n v="48"/>
    <n v="55"/>
    <n v="64"/>
    <x v="1"/>
    <n v="52"/>
    <n v="50"/>
    <n v="50"/>
    <n v="59"/>
    <x v="14"/>
    <x v="0"/>
    <n v="5"/>
    <x v="2"/>
    <x v="4"/>
    <s v="Blank"/>
    <s v="11-20"/>
    <x v="7"/>
    <x v="1"/>
    <x v="1"/>
    <n v="0"/>
    <x v="0"/>
    <x v="1"/>
  </r>
  <r>
    <n v="52"/>
    <n v="48"/>
    <n v="55"/>
    <n v="80"/>
    <x v="1"/>
    <n v="52"/>
    <n v="50"/>
    <n v="50"/>
    <n v="59"/>
    <x v="40"/>
    <x v="0"/>
    <n v="5"/>
    <x v="2"/>
    <x v="3"/>
    <s v="Blank"/>
    <s v="11-20"/>
    <x v="3"/>
    <x v="1"/>
    <x v="1"/>
    <n v="0"/>
    <x v="0"/>
    <x v="1"/>
  </r>
  <r>
    <n v="61"/>
    <n v="48"/>
    <n v="50"/>
    <n v="66"/>
    <x v="1"/>
    <n v="61"/>
    <n v="50"/>
    <n v="50"/>
    <n v="59"/>
    <x v="60"/>
    <x v="1"/>
    <n v="5"/>
    <x v="2"/>
    <x v="5"/>
    <s v="Blank"/>
    <s v="21-30"/>
    <x v="2"/>
    <x v="1"/>
    <x v="0"/>
    <n v="0"/>
    <x v="0"/>
    <x v="1"/>
  </r>
  <r>
    <n v="61"/>
    <n v="73"/>
    <n v="52"/>
    <n v="80"/>
    <x v="0"/>
    <n v="52"/>
    <n v="36"/>
    <n v="50"/>
    <n v="59"/>
    <x v="80"/>
    <x v="1"/>
    <n v="5"/>
    <x v="2"/>
    <x v="5"/>
    <s v="F, G, T"/>
    <s v="31-40"/>
    <x v="3"/>
    <x v="0"/>
    <x v="1"/>
    <s v="3, 4, 5, 6, 9"/>
    <x v="0"/>
    <x v="1"/>
  </r>
  <r>
    <n v="51"/>
    <n v="48"/>
    <n v="55"/>
    <n v="47"/>
    <x v="1"/>
    <n v="52"/>
    <n v="50"/>
    <n v="50"/>
    <n v="59"/>
    <x v="63"/>
    <x v="0"/>
    <n v="5"/>
    <x v="2"/>
    <x v="2"/>
    <s v="Blank"/>
    <s v="11-20"/>
    <x v="1"/>
    <x v="1"/>
    <x v="1"/>
    <n v="0"/>
    <x v="0"/>
    <x v="1"/>
  </r>
  <r>
    <n v="52"/>
    <n v="73"/>
    <n v="55"/>
    <n v="80"/>
    <x v="0"/>
    <n v="52"/>
    <n v="50"/>
    <n v="50"/>
    <n v="59"/>
    <x v="78"/>
    <x v="1"/>
    <n v="5"/>
    <x v="2"/>
    <x v="3"/>
    <s v="F, G, T"/>
    <s v="11-20"/>
    <x v="8"/>
    <x v="0"/>
    <x v="1"/>
    <n v="0"/>
    <x v="0"/>
    <x v="1"/>
  </r>
  <r>
    <n v="53"/>
    <n v="48"/>
    <n v="52"/>
    <n v="63"/>
    <x v="0"/>
    <n v="52"/>
    <n v="69"/>
    <n v="50"/>
    <n v="59"/>
    <x v="22"/>
    <x v="1"/>
    <n v="5"/>
    <x v="2"/>
    <x v="0"/>
    <s v="Blank"/>
    <s v="31-40"/>
    <x v="4"/>
    <x v="0"/>
    <x v="1"/>
    <n v="2"/>
    <x v="0"/>
    <x v="1"/>
  </r>
  <r>
    <n v="70"/>
    <n v="48"/>
    <n v="52"/>
    <n v="63"/>
    <x v="1"/>
    <n v="61"/>
    <n v="70"/>
    <n v="50"/>
    <n v="59"/>
    <x v="30"/>
    <x v="0"/>
    <n v="5"/>
    <x v="2"/>
    <x v="4"/>
    <s v="Blank"/>
    <s v="31-40"/>
    <x v="4"/>
    <x v="1"/>
    <x v="0"/>
    <n v="1"/>
    <x v="0"/>
    <x v="1"/>
  </r>
  <r>
    <n v="52"/>
    <n v="48"/>
    <n v="50"/>
    <n v="40"/>
    <x v="1"/>
    <n v="61"/>
    <n v="70"/>
    <n v="50"/>
    <n v="59"/>
    <x v="41"/>
    <x v="1"/>
    <n v="5"/>
    <x v="2"/>
    <x v="3"/>
    <s v="Blank"/>
    <s v="21-30"/>
    <x v="11"/>
    <x v="1"/>
    <x v="0"/>
    <n v="1"/>
    <x v="0"/>
    <x v="1"/>
  </r>
  <r>
    <n v="70"/>
    <n v="48"/>
    <n v="55"/>
    <n v="66"/>
    <x v="1"/>
    <n v="52"/>
    <n v="50"/>
    <n v="50"/>
    <n v="59"/>
    <x v="25"/>
    <x v="0"/>
    <n v="5"/>
    <x v="2"/>
    <x v="4"/>
    <s v="Blank"/>
    <s v="11-20"/>
    <x v="2"/>
    <x v="1"/>
    <x v="1"/>
    <n v="0"/>
    <x v="0"/>
    <x v="1"/>
  </r>
  <r>
    <n v="52"/>
    <n v="48"/>
    <n v="50"/>
    <n v="63"/>
    <x v="0"/>
    <n v="61"/>
    <n v="50"/>
    <n v="50"/>
    <n v="59"/>
    <x v="36"/>
    <x v="0"/>
    <n v="5"/>
    <x v="2"/>
    <x v="3"/>
    <s v="Blank"/>
    <s v="21-30"/>
    <x v="4"/>
    <x v="0"/>
    <x v="0"/>
    <n v="0"/>
    <x v="0"/>
    <x v="1"/>
  </r>
  <r>
    <n v="51"/>
    <n v="48"/>
    <n v="50"/>
    <n v="47"/>
    <x v="0"/>
    <n v="52"/>
    <n v="69"/>
    <n v="50"/>
    <n v="59"/>
    <x v="145"/>
    <x v="1"/>
    <n v="5"/>
    <x v="2"/>
    <x v="2"/>
    <s v="Blank"/>
    <s v="21-30"/>
    <x v="1"/>
    <x v="0"/>
    <x v="1"/>
    <n v="2"/>
    <x v="0"/>
    <x v="1"/>
  </r>
  <r>
    <n v="52"/>
    <n v="48"/>
    <n v="55"/>
    <n v="47"/>
    <x v="1"/>
    <n v="52"/>
    <n v="50"/>
    <n v="50"/>
    <n v="59"/>
    <x v="52"/>
    <x v="0"/>
    <n v="5"/>
    <x v="2"/>
    <x v="3"/>
    <s v="Blank"/>
    <s v="11-20"/>
    <x v="1"/>
    <x v="1"/>
    <x v="1"/>
    <n v="0"/>
    <x v="0"/>
    <x v="1"/>
  </r>
  <r>
    <n v="52"/>
    <n v="48"/>
    <n v="55"/>
    <n v="66"/>
    <x v="1"/>
    <n v="52"/>
    <n v="50"/>
    <n v="50"/>
    <n v="59"/>
    <x v="66"/>
    <x v="1"/>
    <n v="5"/>
    <x v="2"/>
    <x v="3"/>
    <s v="Blank"/>
    <s v="11-20"/>
    <x v="2"/>
    <x v="1"/>
    <x v="1"/>
    <n v="0"/>
    <x v="0"/>
    <x v="1"/>
  </r>
  <r>
    <n v="61"/>
    <n v="48"/>
    <n v="55"/>
    <n v="47"/>
    <x v="1"/>
    <n v="52"/>
    <n v="50"/>
    <n v="50"/>
    <n v="59"/>
    <x v="79"/>
    <x v="0"/>
    <n v="5"/>
    <x v="2"/>
    <x v="5"/>
    <s v="Blank"/>
    <s v="11-20"/>
    <x v="1"/>
    <x v="1"/>
    <x v="1"/>
    <n v="0"/>
    <x v="0"/>
    <x v="1"/>
  </r>
  <r>
    <n v="53"/>
    <n v="48"/>
    <n v="47"/>
    <n v="47"/>
    <x v="1"/>
    <n v="52"/>
    <n v="50"/>
    <n v="50"/>
    <n v="59"/>
    <x v="120"/>
    <x v="0"/>
    <n v="5"/>
    <x v="2"/>
    <x v="0"/>
    <s v="Blank"/>
    <s v="41-100"/>
    <x v="1"/>
    <x v="1"/>
    <x v="1"/>
    <n v="0"/>
    <x v="0"/>
    <x v="1"/>
  </r>
  <r>
    <n v="52"/>
    <n v="48"/>
    <n v="50"/>
    <n v="47"/>
    <x v="0"/>
    <n v="52"/>
    <n v="70"/>
    <n v="50"/>
    <n v="59"/>
    <x v="165"/>
    <x v="1"/>
    <n v="5"/>
    <x v="2"/>
    <x v="3"/>
    <s v="Blank"/>
    <s v="21-30"/>
    <x v="1"/>
    <x v="0"/>
    <x v="1"/>
    <n v="1"/>
    <x v="0"/>
    <x v="1"/>
  </r>
  <r>
    <n v="52"/>
    <n v="48"/>
    <n v="55"/>
    <n v="80"/>
    <x v="1"/>
    <n v="52"/>
    <n v="50"/>
    <n v="50"/>
    <n v="59"/>
    <x v="40"/>
    <x v="0"/>
    <n v="5"/>
    <x v="2"/>
    <x v="3"/>
    <s v="Blank"/>
    <s v="11-20"/>
    <x v="3"/>
    <x v="1"/>
    <x v="1"/>
    <n v="0"/>
    <x v="0"/>
    <x v="1"/>
  </r>
  <r>
    <n v="53"/>
    <n v="48"/>
    <n v="73"/>
    <n v="47"/>
    <x v="1"/>
    <n v="52"/>
    <n v="50"/>
    <n v="50"/>
    <n v="59"/>
    <x v="66"/>
    <x v="0"/>
    <n v="5"/>
    <x v="2"/>
    <x v="0"/>
    <s v="Blank"/>
    <s v="0"/>
    <x v="1"/>
    <x v="1"/>
    <x v="1"/>
    <n v="0"/>
    <x v="0"/>
    <x v="1"/>
  </r>
  <r>
    <n v="61"/>
    <n v="48"/>
    <n v="50"/>
    <n v="80"/>
    <x v="1"/>
    <n v="52"/>
    <n v="50"/>
    <n v="50"/>
    <n v="59"/>
    <x v="25"/>
    <x v="0"/>
    <n v="5"/>
    <x v="2"/>
    <x v="5"/>
    <s v="Blank"/>
    <s v="21-30"/>
    <x v="8"/>
    <x v="1"/>
    <x v="1"/>
    <n v="0"/>
    <x v="0"/>
    <x v="1"/>
  </r>
  <r>
    <n v="61"/>
    <n v="48"/>
    <n v="50"/>
    <n v="63"/>
    <x v="1"/>
    <n v="61"/>
    <n v="50"/>
    <n v="50"/>
    <n v="59"/>
    <x v="11"/>
    <x v="0"/>
    <n v="5"/>
    <x v="2"/>
    <x v="5"/>
    <s v="Blank"/>
    <s v="21-30"/>
    <x v="4"/>
    <x v="1"/>
    <x v="0"/>
    <n v="0"/>
    <x v="0"/>
    <x v="1"/>
  </r>
  <r>
    <n v="53"/>
    <n v="48"/>
    <n v="50"/>
    <n v="80"/>
    <x v="1"/>
    <n v="52"/>
    <n v="50"/>
    <n v="50"/>
    <n v="59"/>
    <x v="11"/>
    <x v="0"/>
    <n v="5"/>
    <x v="2"/>
    <x v="0"/>
    <s v="Blank"/>
    <s v="21-30"/>
    <x v="8"/>
    <x v="1"/>
    <x v="1"/>
    <n v="0"/>
    <x v="0"/>
    <x v="1"/>
  </r>
  <r>
    <n v="52"/>
    <n v="48"/>
    <n v="55"/>
    <n v="64"/>
    <x v="1"/>
    <n v="52"/>
    <n v="50"/>
    <n v="50"/>
    <n v="59"/>
    <x v="41"/>
    <x v="0"/>
    <n v="5"/>
    <x v="2"/>
    <x v="3"/>
    <s v="Blank"/>
    <s v="11-20"/>
    <x v="7"/>
    <x v="1"/>
    <x v="1"/>
    <n v="0"/>
    <x v="0"/>
    <x v="1"/>
  </r>
  <r>
    <n v="70"/>
    <n v="48"/>
    <n v="55"/>
    <n v="66"/>
    <x v="1"/>
    <n v="52"/>
    <n v="50"/>
    <n v="50"/>
    <n v="59"/>
    <x v="25"/>
    <x v="0"/>
    <n v="5"/>
    <x v="2"/>
    <x v="4"/>
    <s v="Blank"/>
    <s v="11-20"/>
    <x v="2"/>
    <x v="1"/>
    <x v="1"/>
    <n v="0"/>
    <x v="0"/>
    <x v="1"/>
  </r>
  <r>
    <n v="51"/>
    <n v="48"/>
    <n v="55"/>
    <n v="71"/>
    <x v="1"/>
    <n v="52"/>
    <n v="50"/>
    <n v="50"/>
    <n v="59"/>
    <x v="131"/>
    <x v="0"/>
    <n v="5"/>
    <x v="2"/>
    <x v="2"/>
    <s v="Blank"/>
    <s v="11-20"/>
    <x v="9"/>
    <x v="1"/>
    <x v="1"/>
    <n v="0"/>
    <x v="0"/>
    <x v="1"/>
  </r>
  <r>
    <n v="53"/>
    <n v="48"/>
    <n v="50"/>
    <n v="63"/>
    <x v="0"/>
    <n v="52"/>
    <n v="69"/>
    <n v="50"/>
    <n v="59"/>
    <x v="45"/>
    <x v="1"/>
    <n v="5"/>
    <x v="2"/>
    <x v="0"/>
    <s v="Blank"/>
    <s v="21-30"/>
    <x v="4"/>
    <x v="0"/>
    <x v="1"/>
    <n v="2"/>
    <x v="0"/>
    <x v="1"/>
  </r>
  <r>
    <n v="52"/>
    <n v="48"/>
    <n v="47"/>
    <n v="64"/>
    <x v="0"/>
    <n v="61"/>
    <n v="69"/>
    <n v="50"/>
    <n v="59"/>
    <x v="64"/>
    <x v="1"/>
    <n v="5"/>
    <x v="2"/>
    <x v="3"/>
    <s v="Blank"/>
    <s v="41-100"/>
    <x v="7"/>
    <x v="0"/>
    <x v="0"/>
    <n v="2"/>
    <x v="0"/>
    <x v="1"/>
  </r>
  <r>
    <n v="51"/>
    <n v="48"/>
    <n v="47"/>
    <n v="64"/>
    <x v="0"/>
    <n v="61"/>
    <n v="69"/>
    <n v="50"/>
    <n v="59"/>
    <x v="118"/>
    <x v="1"/>
    <n v="5"/>
    <x v="2"/>
    <x v="2"/>
    <s v="Blank"/>
    <s v="41-100"/>
    <x v="7"/>
    <x v="0"/>
    <x v="0"/>
    <n v="2"/>
    <x v="0"/>
    <x v="1"/>
  </r>
  <r>
    <n v="61"/>
    <n v="48"/>
    <n v="47"/>
    <n v="63"/>
    <x v="1"/>
    <n v="60"/>
    <n v="50"/>
    <n v="50"/>
    <n v="59"/>
    <x v="26"/>
    <x v="0"/>
    <n v="5"/>
    <x v="2"/>
    <x v="5"/>
    <s v="Blank"/>
    <s v="41-100"/>
    <x v="4"/>
    <x v="1"/>
    <x v="3"/>
    <n v="0"/>
    <x v="0"/>
    <x v="1"/>
  </r>
  <r>
    <n v="70"/>
    <n v="48"/>
    <n v="50"/>
    <n v="71"/>
    <x v="0"/>
    <n v="61"/>
    <n v="36"/>
    <n v="50"/>
    <n v="59"/>
    <x v="210"/>
    <x v="1"/>
    <n v="5"/>
    <x v="2"/>
    <x v="4"/>
    <s v="Blank"/>
    <s v="21-30"/>
    <x v="9"/>
    <x v="0"/>
    <x v="0"/>
    <s v="3, 4, 5, 6, 9"/>
    <x v="0"/>
    <x v="1"/>
  </r>
  <r>
    <n v="51"/>
    <n v="48"/>
    <n v="55"/>
    <n v="47"/>
    <x v="1"/>
    <n v="52"/>
    <n v="50"/>
    <n v="50"/>
    <n v="59"/>
    <x v="63"/>
    <x v="0"/>
    <n v="5"/>
    <x v="2"/>
    <x v="2"/>
    <s v="Blank"/>
    <s v="11-20"/>
    <x v="1"/>
    <x v="1"/>
    <x v="1"/>
    <n v="0"/>
    <x v="0"/>
    <x v="1"/>
  </r>
  <r>
    <n v="51"/>
    <n v="48"/>
    <n v="55"/>
    <n v="47"/>
    <x v="1"/>
    <n v="52"/>
    <n v="50"/>
    <n v="50"/>
    <n v="59"/>
    <x v="63"/>
    <x v="1"/>
    <n v="5"/>
    <x v="2"/>
    <x v="2"/>
    <s v="Blank"/>
    <s v="11-20"/>
    <x v="1"/>
    <x v="1"/>
    <x v="1"/>
    <n v="0"/>
    <x v="0"/>
    <x v="1"/>
  </r>
  <r>
    <n v="51"/>
    <n v="48"/>
    <n v="50"/>
    <n v="47"/>
    <x v="1"/>
    <n v="61"/>
    <n v="50"/>
    <n v="50"/>
    <n v="59"/>
    <x v="154"/>
    <x v="0"/>
    <n v="5"/>
    <x v="2"/>
    <x v="2"/>
    <s v="Blank"/>
    <s v="21-30"/>
    <x v="1"/>
    <x v="1"/>
    <x v="0"/>
    <n v="0"/>
    <x v="0"/>
    <x v="1"/>
  </r>
  <r>
    <n v="51"/>
    <n v="48"/>
    <n v="55"/>
    <n v="47"/>
    <x v="1"/>
    <n v="52"/>
    <n v="50"/>
    <n v="50"/>
    <n v="59"/>
    <x v="63"/>
    <x v="0"/>
    <n v="5"/>
    <x v="2"/>
    <x v="2"/>
    <s v="Blank"/>
    <s v="11-20"/>
    <x v="1"/>
    <x v="1"/>
    <x v="1"/>
    <n v="0"/>
    <x v="0"/>
    <x v="1"/>
  </r>
  <r>
    <n v="61"/>
    <n v="48"/>
    <n v="55"/>
    <n v="47"/>
    <x v="1"/>
    <n v="52"/>
    <n v="50"/>
    <n v="52"/>
    <n v="59"/>
    <x v="67"/>
    <x v="0"/>
    <n v="5"/>
    <x v="2"/>
    <x v="5"/>
    <s v="Blank"/>
    <s v="11-20"/>
    <x v="1"/>
    <x v="1"/>
    <x v="1"/>
    <n v="0"/>
    <x v="2"/>
    <x v="1"/>
  </r>
  <r>
    <n v="70"/>
    <n v="48"/>
    <n v="55"/>
    <n v="63"/>
    <x v="1"/>
    <n v="52"/>
    <n v="50"/>
    <n v="52"/>
    <n v="59"/>
    <x v="15"/>
    <x v="0"/>
    <n v="5"/>
    <x v="2"/>
    <x v="4"/>
    <s v="Blank"/>
    <s v="11-20"/>
    <x v="4"/>
    <x v="1"/>
    <x v="1"/>
    <n v="0"/>
    <x v="2"/>
    <x v="1"/>
  </r>
  <r>
    <n v="52"/>
    <n v="48"/>
    <n v="50"/>
    <n v="34"/>
    <x v="0"/>
    <n v="61"/>
    <n v="70"/>
    <n v="50"/>
    <n v="59"/>
    <x v="6"/>
    <x v="0"/>
    <n v="5"/>
    <x v="2"/>
    <x v="3"/>
    <s v="Blank"/>
    <s v="21-30"/>
    <x v="10"/>
    <x v="0"/>
    <x v="0"/>
    <n v="1"/>
    <x v="0"/>
    <x v="1"/>
  </r>
  <r>
    <n v="52"/>
    <n v="48"/>
    <n v="47"/>
    <n v="47"/>
    <x v="1"/>
    <n v="61"/>
    <n v="69"/>
    <n v="68"/>
    <n v="59"/>
    <x v="140"/>
    <x v="0"/>
    <n v="5"/>
    <x v="2"/>
    <x v="3"/>
    <s v="Blank"/>
    <s v="41-100"/>
    <x v="1"/>
    <x v="1"/>
    <x v="0"/>
    <n v="2"/>
    <x v="1"/>
    <x v="1"/>
  </r>
  <r>
    <n v="61"/>
    <n v="73"/>
    <n v="55"/>
    <n v="80"/>
    <x v="1"/>
    <n v="52"/>
    <n v="50"/>
    <n v="68"/>
    <n v="59"/>
    <x v="72"/>
    <x v="0"/>
    <n v="5"/>
    <x v="2"/>
    <x v="5"/>
    <s v="F, G, T"/>
    <s v="11-20"/>
    <x v="8"/>
    <x v="1"/>
    <x v="1"/>
    <n v="0"/>
    <x v="1"/>
    <x v="1"/>
  </r>
  <r>
    <n v="52"/>
    <n v="48"/>
    <n v="55"/>
    <n v="47"/>
    <x v="1"/>
    <n v="52"/>
    <n v="50"/>
    <n v="50"/>
    <n v="59"/>
    <x v="52"/>
    <x v="0"/>
    <n v="5"/>
    <x v="2"/>
    <x v="3"/>
    <s v="Blank"/>
    <s v="11-20"/>
    <x v="1"/>
    <x v="1"/>
    <x v="1"/>
    <n v="0"/>
    <x v="0"/>
    <x v="1"/>
  </r>
  <r>
    <n v="70"/>
    <n v="73"/>
    <n v="55"/>
    <n v="66"/>
    <x v="0"/>
    <n v="52"/>
    <n v="50"/>
    <n v="50"/>
    <n v="59"/>
    <x v="142"/>
    <x v="0"/>
    <n v="5"/>
    <x v="2"/>
    <x v="4"/>
    <s v="F, G, T"/>
    <s v="11-20"/>
    <x v="2"/>
    <x v="0"/>
    <x v="1"/>
    <n v="0"/>
    <x v="0"/>
    <x v="1"/>
  </r>
  <r>
    <n v="52"/>
    <n v="48"/>
    <n v="55"/>
    <n v="47"/>
    <x v="1"/>
    <n v="52"/>
    <n v="50"/>
    <n v="50"/>
    <n v="59"/>
    <x v="52"/>
    <x v="0"/>
    <n v="5"/>
    <x v="2"/>
    <x v="3"/>
    <s v="Blank"/>
    <s v="11-20"/>
    <x v="1"/>
    <x v="1"/>
    <x v="1"/>
    <n v="0"/>
    <x v="0"/>
    <x v="1"/>
  </r>
  <r>
    <n v="53"/>
    <n v="48"/>
    <n v="55"/>
    <n v="63"/>
    <x v="0"/>
    <n v="52"/>
    <n v="70"/>
    <n v="50"/>
    <n v="59"/>
    <x v="64"/>
    <x v="1"/>
    <n v="5"/>
    <x v="2"/>
    <x v="0"/>
    <s v="Blank"/>
    <s v="11-20"/>
    <x v="4"/>
    <x v="0"/>
    <x v="1"/>
    <n v="1"/>
    <x v="0"/>
    <x v="1"/>
  </r>
  <r>
    <n v="61"/>
    <n v="48"/>
    <n v="55"/>
    <n v="47"/>
    <x v="1"/>
    <n v="52"/>
    <n v="50"/>
    <n v="50"/>
    <n v="59"/>
    <x v="79"/>
    <x v="0"/>
    <n v="5"/>
    <x v="2"/>
    <x v="5"/>
    <s v="Blank"/>
    <s v="11-20"/>
    <x v="1"/>
    <x v="1"/>
    <x v="1"/>
    <n v="0"/>
    <x v="0"/>
    <x v="1"/>
  </r>
  <r>
    <n v="51"/>
    <n v="48"/>
    <n v="55"/>
    <n v="47"/>
    <x v="1"/>
    <n v="52"/>
    <n v="50"/>
    <n v="50"/>
    <n v="59"/>
    <x v="63"/>
    <x v="0"/>
    <n v="5"/>
    <x v="2"/>
    <x v="2"/>
    <s v="Blank"/>
    <s v="11-20"/>
    <x v="1"/>
    <x v="1"/>
    <x v="1"/>
    <n v="0"/>
    <x v="0"/>
    <x v="1"/>
  </r>
  <r>
    <n v="61"/>
    <n v="48"/>
    <n v="50"/>
    <n v="47"/>
    <x v="1"/>
    <n v="52"/>
    <n v="50"/>
    <n v="50"/>
    <n v="59"/>
    <x v="160"/>
    <x v="0"/>
    <n v="5"/>
    <x v="2"/>
    <x v="5"/>
    <s v="Blank"/>
    <s v="21-30"/>
    <x v="1"/>
    <x v="1"/>
    <x v="1"/>
    <n v="0"/>
    <x v="0"/>
    <x v="1"/>
  </r>
  <r>
    <n v="40"/>
    <n v="48"/>
    <n v="62"/>
    <n v="49"/>
    <x v="1"/>
    <n v="52"/>
    <n v="50"/>
    <n v="52"/>
    <n v="59"/>
    <x v="63"/>
    <x v="0"/>
    <n v="5"/>
    <x v="2"/>
    <x v="1"/>
    <s v="Blank"/>
    <s v="0-10"/>
    <x v="6"/>
    <x v="1"/>
    <x v="1"/>
    <n v="0"/>
    <x v="2"/>
    <x v="1"/>
  </r>
  <r>
    <n v="53"/>
    <n v="73"/>
    <n v="50"/>
    <n v="47"/>
    <x v="1"/>
    <n v="61"/>
    <n v="70"/>
    <n v="50"/>
    <n v="59"/>
    <x v="199"/>
    <x v="1"/>
    <n v="5"/>
    <x v="2"/>
    <x v="0"/>
    <s v="F, G, T"/>
    <s v="21-30"/>
    <x v="1"/>
    <x v="1"/>
    <x v="0"/>
    <n v="1"/>
    <x v="0"/>
    <x v="1"/>
  </r>
  <r>
    <n v="61"/>
    <n v="73"/>
    <n v="50"/>
    <n v="47"/>
    <x v="1"/>
    <n v="52"/>
    <n v="69"/>
    <n v="50"/>
    <n v="59"/>
    <x v="208"/>
    <x v="0"/>
    <n v="5"/>
    <x v="2"/>
    <x v="5"/>
    <s v="F, G, T"/>
    <s v="21-30"/>
    <x v="1"/>
    <x v="1"/>
    <x v="1"/>
    <n v="2"/>
    <x v="0"/>
    <x v="1"/>
  </r>
  <r>
    <n v="52"/>
    <n v="73"/>
    <n v="55"/>
    <n v="49"/>
    <x v="1"/>
    <n v="52"/>
    <n v="50"/>
    <n v="50"/>
    <n v="59"/>
    <x v="139"/>
    <x v="0"/>
    <n v="5"/>
    <x v="2"/>
    <x v="3"/>
    <s v="F, G, T"/>
    <s v="11-20"/>
    <x v="6"/>
    <x v="1"/>
    <x v="1"/>
    <n v="0"/>
    <x v="0"/>
    <x v="1"/>
  </r>
  <r>
    <n v="61"/>
    <n v="48"/>
    <n v="55"/>
    <n v="71"/>
    <x v="1"/>
    <n v="52"/>
    <n v="50"/>
    <n v="50"/>
    <n v="59"/>
    <x v="40"/>
    <x v="0"/>
    <n v="5"/>
    <x v="2"/>
    <x v="5"/>
    <s v="Blank"/>
    <s v="11-20"/>
    <x v="9"/>
    <x v="1"/>
    <x v="1"/>
    <n v="0"/>
    <x v="0"/>
    <x v="1"/>
  </r>
  <r>
    <n v="53"/>
    <n v="48"/>
    <n v="73"/>
    <n v="47"/>
    <x v="1"/>
    <n v="52"/>
    <n v="50"/>
    <n v="50"/>
    <n v="59"/>
    <x v="66"/>
    <x v="0"/>
    <n v="5"/>
    <x v="2"/>
    <x v="0"/>
    <s v="Blank"/>
    <s v="0"/>
    <x v="1"/>
    <x v="1"/>
    <x v="1"/>
    <n v="0"/>
    <x v="0"/>
    <x v="1"/>
  </r>
  <r>
    <n v="52"/>
    <n v="48"/>
    <n v="55"/>
    <n v="63"/>
    <x v="1"/>
    <n v="52"/>
    <n v="50"/>
    <n v="50"/>
    <n v="59"/>
    <x v="65"/>
    <x v="0"/>
    <n v="5"/>
    <x v="2"/>
    <x v="3"/>
    <s v="Blank"/>
    <s v="11-20"/>
    <x v="4"/>
    <x v="1"/>
    <x v="1"/>
    <n v="0"/>
    <x v="0"/>
    <x v="1"/>
  </r>
  <r>
    <n v="61"/>
    <n v="48"/>
    <n v="55"/>
    <n v="47"/>
    <x v="1"/>
    <n v="52"/>
    <n v="50"/>
    <n v="50"/>
    <n v="59"/>
    <x v="79"/>
    <x v="0"/>
    <n v="5"/>
    <x v="2"/>
    <x v="5"/>
    <s v="Blank"/>
    <s v="11-20"/>
    <x v="1"/>
    <x v="1"/>
    <x v="1"/>
    <n v="0"/>
    <x v="0"/>
    <x v="1"/>
  </r>
  <r>
    <n v="52"/>
    <n v="48"/>
    <n v="50"/>
    <n v="64"/>
    <x v="0"/>
    <n v="49"/>
    <n v="50"/>
    <n v="50"/>
    <n v="59"/>
    <x v="61"/>
    <x v="1"/>
    <n v="5"/>
    <x v="2"/>
    <x v="3"/>
    <s v="Blank"/>
    <s v="21-30"/>
    <x v="7"/>
    <x v="0"/>
    <x v="2"/>
    <n v="0"/>
    <x v="0"/>
    <x v="1"/>
  </r>
  <r>
    <n v="52"/>
    <n v="48"/>
    <n v="55"/>
    <n v="47"/>
    <x v="0"/>
    <n v="52"/>
    <n v="50"/>
    <n v="50"/>
    <n v="59"/>
    <x v="115"/>
    <x v="1"/>
    <n v="5"/>
    <x v="2"/>
    <x v="3"/>
    <s v="Blank"/>
    <s v="11-20"/>
    <x v="1"/>
    <x v="0"/>
    <x v="1"/>
    <n v="0"/>
    <x v="0"/>
    <x v="1"/>
  </r>
  <r>
    <n v="52"/>
    <n v="48"/>
    <n v="55"/>
    <n v="71"/>
    <x v="0"/>
    <n v="60"/>
    <n v="36"/>
    <n v="50"/>
    <n v="59"/>
    <x v="0"/>
    <x v="1"/>
    <n v="5"/>
    <x v="2"/>
    <x v="3"/>
    <s v="Blank"/>
    <s v="11-20"/>
    <x v="9"/>
    <x v="0"/>
    <x v="3"/>
    <s v="3, 4, 5, 6, 9"/>
    <x v="0"/>
    <x v="1"/>
  </r>
  <r>
    <n v="52"/>
    <n v="48"/>
    <n v="50"/>
    <n v="47"/>
    <x v="1"/>
    <n v="52"/>
    <n v="50"/>
    <n v="50"/>
    <n v="59"/>
    <x v="184"/>
    <x v="0"/>
    <n v="5"/>
    <x v="2"/>
    <x v="3"/>
    <s v="Blank"/>
    <s v="21-30"/>
    <x v="1"/>
    <x v="1"/>
    <x v="1"/>
    <n v="0"/>
    <x v="0"/>
    <x v="1"/>
  </r>
  <r>
    <n v="52"/>
    <n v="48"/>
    <n v="55"/>
    <n v="63"/>
    <x v="0"/>
    <n v="52"/>
    <n v="50"/>
    <n v="52"/>
    <n v="59"/>
    <x v="0"/>
    <x v="1"/>
    <n v="5"/>
    <x v="2"/>
    <x v="3"/>
    <s v="Blank"/>
    <s v="11-20"/>
    <x v="4"/>
    <x v="0"/>
    <x v="1"/>
    <n v="0"/>
    <x v="2"/>
    <x v="1"/>
  </r>
  <r>
    <n v="52"/>
    <n v="48"/>
    <n v="55"/>
    <n v="80"/>
    <x v="1"/>
    <n v="52"/>
    <n v="50"/>
    <n v="50"/>
    <n v="59"/>
    <x v="40"/>
    <x v="0"/>
    <n v="5"/>
    <x v="2"/>
    <x v="3"/>
    <s v="Blank"/>
    <s v="11-20"/>
    <x v="3"/>
    <x v="1"/>
    <x v="1"/>
    <n v="0"/>
    <x v="0"/>
    <x v="1"/>
  </r>
  <r>
    <n v="53"/>
    <n v="48"/>
    <n v="47"/>
    <n v="64"/>
    <x v="1"/>
    <n v="52"/>
    <n v="50"/>
    <n v="50"/>
    <n v="59"/>
    <x v="166"/>
    <x v="0"/>
    <n v="5"/>
    <x v="2"/>
    <x v="0"/>
    <s v="Blank"/>
    <s v="41-100"/>
    <x v="7"/>
    <x v="1"/>
    <x v="1"/>
    <n v="0"/>
    <x v="0"/>
    <x v="1"/>
  </r>
  <r>
    <n v="52"/>
    <n v="48"/>
    <n v="50"/>
    <n v="47"/>
    <x v="1"/>
    <n v="61"/>
    <n v="50"/>
    <n v="50"/>
    <n v="59"/>
    <x v="160"/>
    <x v="0"/>
    <n v="5"/>
    <x v="2"/>
    <x v="3"/>
    <s v="Blank"/>
    <s v="21-30"/>
    <x v="1"/>
    <x v="1"/>
    <x v="0"/>
    <n v="0"/>
    <x v="0"/>
    <x v="1"/>
  </r>
  <r>
    <n v="52"/>
    <n v="48"/>
    <n v="50"/>
    <n v="47"/>
    <x v="0"/>
    <n v="61"/>
    <n v="50"/>
    <n v="50"/>
    <n v="59"/>
    <x v="155"/>
    <x v="0"/>
    <n v="5"/>
    <x v="2"/>
    <x v="3"/>
    <s v="Blank"/>
    <s v="21-30"/>
    <x v="1"/>
    <x v="0"/>
    <x v="0"/>
    <n v="0"/>
    <x v="0"/>
    <x v="1"/>
  </r>
  <r>
    <n v="61"/>
    <n v="48"/>
    <n v="55"/>
    <n v="63"/>
    <x v="0"/>
    <n v="52"/>
    <n v="50"/>
    <n v="50"/>
    <n v="59"/>
    <x v="58"/>
    <x v="1"/>
    <n v="5"/>
    <x v="2"/>
    <x v="5"/>
    <s v="Blank"/>
    <s v="11-20"/>
    <x v="4"/>
    <x v="0"/>
    <x v="1"/>
    <n v="0"/>
    <x v="0"/>
    <x v="1"/>
  </r>
  <r>
    <n v="53"/>
    <n v="48"/>
    <n v="50"/>
    <n v="71"/>
    <x v="0"/>
    <n v="61"/>
    <n v="70"/>
    <n v="50"/>
    <n v="59"/>
    <x v="124"/>
    <x v="1"/>
    <n v="5"/>
    <x v="2"/>
    <x v="0"/>
    <s v="Blank"/>
    <s v="21-30"/>
    <x v="9"/>
    <x v="0"/>
    <x v="0"/>
    <n v="1"/>
    <x v="0"/>
    <x v="1"/>
  </r>
  <r>
    <n v="53"/>
    <n v="48"/>
    <n v="50"/>
    <n v="47"/>
    <x v="0"/>
    <n v="61"/>
    <n v="69"/>
    <n v="50"/>
    <n v="59"/>
    <x v="84"/>
    <x v="1"/>
    <n v="5"/>
    <x v="2"/>
    <x v="0"/>
    <s v="Blank"/>
    <s v="21-30"/>
    <x v="1"/>
    <x v="0"/>
    <x v="0"/>
    <n v="2"/>
    <x v="0"/>
    <x v="1"/>
  </r>
  <r>
    <n v="61"/>
    <n v="48"/>
    <n v="50"/>
    <n v="47"/>
    <x v="1"/>
    <n v="61"/>
    <n v="69"/>
    <n v="50"/>
    <n v="59"/>
    <x v="60"/>
    <x v="0"/>
    <n v="5"/>
    <x v="2"/>
    <x v="5"/>
    <s v="Blank"/>
    <s v="21-30"/>
    <x v="1"/>
    <x v="1"/>
    <x v="0"/>
    <n v="2"/>
    <x v="0"/>
    <x v="1"/>
  </r>
  <r>
    <n v="61"/>
    <n v="48"/>
    <n v="50"/>
    <n v="47"/>
    <x v="0"/>
    <n v="61"/>
    <n v="69"/>
    <n v="50"/>
    <n v="59"/>
    <x v="210"/>
    <x v="1"/>
    <n v="5"/>
    <x v="2"/>
    <x v="5"/>
    <s v="Blank"/>
    <s v="21-30"/>
    <x v="1"/>
    <x v="0"/>
    <x v="0"/>
    <n v="2"/>
    <x v="0"/>
    <x v="1"/>
  </r>
  <r>
    <n v="61"/>
    <n v="48"/>
    <n v="50"/>
    <n v="63"/>
    <x v="0"/>
    <n v="61"/>
    <n v="70"/>
    <n v="50"/>
    <n v="40"/>
    <x v="76"/>
    <x v="1"/>
    <n v="5"/>
    <x v="2"/>
    <x v="5"/>
    <s v="Blank"/>
    <s v="21-30"/>
    <x v="4"/>
    <x v="0"/>
    <x v="0"/>
    <n v="1"/>
    <x v="0"/>
    <x v="2"/>
  </r>
  <r>
    <n v="52"/>
    <n v="48"/>
    <n v="62"/>
    <n v="76"/>
    <x v="0"/>
    <n v="52"/>
    <n v="50"/>
    <n v="68"/>
    <n v="40"/>
    <x v="70"/>
    <x v="1"/>
    <n v="5"/>
    <x v="2"/>
    <x v="3"/>
    <s v="Blank"/>
    <s v="0-10"/>
    <x v="5"/>
    <x v="0"/>
    <x v="1"/>
    <n v="0"/>
    <x v="1"/>
    <x v="2"/>
  </r>
  <r>
    <n v="52"/>
    <n v="48"/>
    <n v="62"/>
    <n v="47"/>
    <x v="1"/>
    <n v="52"/>
    <n v="50"/>
    <n v="50"/>
    <n v="40"/>
    <x v="83"/>
    <x v="0"/>
    <n v="5"/>
    <x v="2"/>
    <x v="3"/>
    <s v="Blank"/>
    <s v="0-10"/>
    <x v="1"/>
    <x v="1"/>
    <x v="1"/>
    <n v="0"/>
    <x v="0"/>
    <x v="2"/>
  </r>
  <r>
    <n v="52"/>
    <n v="48"/>
    <n v="62"/>
    <n v="47"/>
    <x v="0"/>
    <n v="61"/>
    <n v="50"/>
    <n v="50"/>
    <n v="40"/>
    <x v="108"/>
    <x v="1"/>
    <n v="5"/>
    <x v="2"/>
    <x v="3"/>
    <s v="Blank"/>
    <s v="0-10"/>
    <x v="1"/>
    <x v="0"/>
    <x v="0"/>
    <n v="0"/>
    <x v="0"/>
    <x v="2"/>
  </r>
  <r>
    <n v="53"/>
    <n v="48"/>
    <n v="52"/>
    <n v="34"/>
    <x v="0"/>
    <n v="20"/>
    <n v="69"/>
    <n v="50"/>
    <n v="40"/>
    <x v="14"/>
    <x v="0"/>
    <n v="5"/>
    <x v="2"/>
    <x v="0"/>
    <s v="Blank"/>
    <s v="31-40"/>
    <x v="10"/>
    <x v="0"/>
    <x v="4"/>
    <n v="2"/>
    <x v="0"/>
    <x v="2"/>
  </r>
  <r>
    <n v="52"/>
    <n v="48"/>
    <n v="62"/>
    <n v="47"/>
    <x v="1"/>
    <n v="52"/>
    <n v="50"/>
    <n v="50"/>
    <n v="40"/>
    <x v="83"/>
    <x v="1"/>
    <n v="5"/>
    <x v="2"/>
    <x v="3"/>
    <s v="Blank"/>
    <s v="0-10"/>
    <x v="1"/>
    <x v="1"/>
    <x v="1"/>
    <n v="0"/>
    <x v="0"/>
    <x v="2"/>
  </r>
  <r>
    <n v="52"/>
    <n v="48"/>
    <n v="62"/>
    <n v="40"/>
    <x v="1"/>
    <n v="52"/>
    <n v="50"/>
    <n v="50"/>
    <n v="40"/>
    <x v="93"/>
    <x v="0"/>
    <n v="5"/>
    <x v="2"/>
    <x v="3"/>
    <s v="Blank"/>
    <s v="0-10"/>
    <x v="11"/>
    <x v="1"/>
    <x v="1"/>
    <n v="0"/>
    <x v="0"/>
    <x v="2"/>
  </r>
  <r>
    <n v="53"/>
    <n v="48"/>
    <n v="52"/>
    <n v="49"/>
    <x v="1"/>
    <n v="20"/>
    <n v="69"/>
    <n v="50"/>
    <n v="40"/>
    <x v="162"/>
    <x v="0"/>
    <n v="5"/>
    <x v="2"/>
    <x v="0"/>
    <s v="Blank"/>
    <s v="31-40"/>
    <x v="6"/>
    <x v="1"/>
    <x v="4"/>
    <n v="2"/>
    <x v="0"/>
    <x v="2"/>
  </r>
  <r>
    <n v="53"/>
    <n v="48"/>
    <n v="52"/>
    <n v="49"/>
    <x v="1"/>
    <n v="20"/>
    <n v="69"/>
    <n v="50"/>
    <n v="40"/>
    <x v="162"/>
    <x v="0"/>
    <n v="5"/>
    <x v="2"/>
    <x v="0"/>
    <s v="Blank"/>
    <s v="31-40"/>
    <x v="6"/>
    <x v="1"/>
    <x v="4"/>
    <n v="2"/>
    <x v="0"/>
    <x v="2"/>
  </r>
  <r>
    <n v="53"/>
    <n v="48"/>
    <n v="52"/>
    <n v="49"/>
    <x v="1"/>
    <n v="20"/>
    <n v="69"/>
    <n v="50"/>
    <n v="40"/>
    <x v="162"/>
    <x v="0"/>
    <n v="5"/>
    <x v="2"/>
    <x v="0"/>
    <s v="Blank"/>
    <s v="31-40"/>
    <x v="6"/>
    <x v="1"/>
    <x v="4"/>
    <n v="2"/>
    <x v="0"/>
    <x v="2"/>
  </r>
  <r>
    <n v="53"/>
    <n v="48"/>
    <n v="52"/>
    <n v="49"/>
    <x v="0"/>
    <n v="20"/>
    <n v="69"/>
    <n v="50"/>
    <n v="40"/>
    <x v="199"/>
    <x v="1"/>
    <n v="5"/>
    <x v="2"/>
    <x v="0"/>
    <s v="Blank"/>
    <s v="31-40"/>
    <x v="6"/>
    <x v="0"/>
    <x v="4"/>
    <n v="2"/>
    <x v="0"/>
    <x v="2"/>
  </r>
  <r>
    <n v="52"/>
    <n v="48"/>
    <n v="62"/>
    <n v="47"/>
    <x v="1"/>
    <n v="52"/>
    <n v="50"/>
    <n v="50"/>
    <n v="40"/>
    <x v="83"/>
    <x v="0"/>
    <n v="5"/>
    <x v="2"/>
    <x v="3"/>
    <s v="Blank"/>
    <s v="0-10"/>
    <x v="1"/>
    <x v="1"/>
    <x v="1"/>
    <n v="0"/>
    <x v="0"/>
    <x v="2"/>
  </r>
  <r>
    <n v="53"/>
    <n v="48"/>
    <n v="62"/>
    <n v="71"/>
    <x v="0"/>
    <n v="52"/>
    <n v="50"/>
    <n v="68"/>
    <n v="40"/>
    <x v="45"/>
    <x v="1"/>
    <n v="5"/>
    <x v="2"/>
    <x v="0"/>
    <s v="Blank"/>
    <s v="0-10"/>
    <x v="9"/>
    <x v="0"/>
    <x v="1"/>
    <n v="0"/>
    <x v="1"/>
    <x v="2"/>
  </r>
  <r>
    <n v="52"/>
    <n v="48"/>
    <n v="62"/>
    <n v="47"/>
    <x v="1"/>
    <n v="52"/>
    <n v="50"/>
    <n v="68"/>
    <n v="40"/>
    <x v="95"/>
    <x v="0"/>
    <n v="5"/>
    <x v="2"/>
    <x v="3"/>
    <s v="Blank"/>
    <s v="0-10"/>
    <x v="1"/>
    <x v="1"/>
    <x v="1"/>
    <n v="0"/>
    <x v="1"/>
    <x v="2"/>
  </r>
  <r>
    <n v="52"/>
    <n v="48"/>
    <n v="62"/>
    <n v="47"/>
    <x v="1"/>
    <n v="52"/>
    <n v="50"/>
    <n v="68"/>
    <n v="40"/>
    <x v="95"/>
    <x v="1"/>
    <n v="5"/>
    <x v="2"/>
    <x v="3"/>
    <s v="Blank"/>
    <s v="0-10"/>
    <x v="1"/>
    <x v="1"/>
    <x v="1"/>
    <n v="0"/>
    <x v="1"/>
    <x v="2"/>
  </r>
  <r>
    <n v="61"/>
    <n v="48"/>
    <n v="47"/>
    <n v="66"/>
    <x v="1"/>
    <n v="52"/>
    <n v="50"/>
    <n v="50"/>
    <n v="40"/>
    <x v="187"/>
    <x v="1"/>
    <n v="5"/>
    <x v="2"/>
    <x v="5"/>
    <s v="Blank"/>
    <s v="41-100"/>
    <x v="2"/>
    <x v="1"/>
    <x v="1"/>
    <n v="0"/>
    <x v="0"/>
    <x v="2"/>
  </r>
  <r>
    <n v="53"/>
    <n v="48"/>
    <n v="55"/>
    <n v="12"/>
    <x v="0"/>
    <n v="61"/>
    <n v="70"/>
    <n v="68"/>
    <n v="40"/>
    <x v="10"/>
    <x v="0"/>
    <n v="5"/>
    <x v="2"/>
    <x v="0"/>
    <s v="Blank"/>
    <s v="11-20"/>
    <x v="0"/>
    <x v="0"/>
    <x v="0"/>
    <n v="1"/>
    <x v="1"/>
    <x v="2"/>
  </r>
  <r>
    <n v="53"/>
    <n v="48"/>
    <n v="62"/>
    <n v="47"/>
    <x v="1"/>
    <n v="52"/>
    <n v="50"/>
    <n v="68"/>
    <n v="40"/>
    <x v="102"/>
    <x v="0"/>
    <n v="5"/>
    <x v="2"/>
    <x v="0"/>
    <s v="Blank"/>
    <s v="0-10"/>
    <x v="1"/>
    <x v="1"/>
    <x v="1"/>
    <n v="0"/>
    <x v="1"/>
    <x v="2"/>
  </r>
  <r>
    <n v="52"/>
    <n v="48"/>
    <n v="62"/>
    <n v="49"/>
    <x v="1"/>
    <n v="52"/>
    <n v="50"/>
    <n v="50"/>
    <n v="40"/>
    <x v="71"/>
    <x v="0"/>
    <n v="5"/>
    <x v="2"/>
    <x v="3"/>
    <s v="Blank"/>
    <s v="0-10"/>
    <x v="6"/>
    <x v="1"/>
    <x v="1"/>
    <n v="0"/>
    <x v="0"/>
    <x v="2"/>
  </r>
  <r>
    <n v="52"/>
    <n v="48"/>
    <n v="62"/>
    <n v="47"/>
    <x v="0"/>
    <n v="52"/>
    <n v="50"/>
    <n v="52"/>
    <n v="40"/>
    <x v="104"/>
    <x v="0"/>
    <n v="5"/>
    <x v="2"/>
    <x v="3"/>
    <s v="Blank"/>
    <s v="0-10"/>
    <x v="1"/>
    <x v="0"/>
    <x v="1"/>
    <n v="0"/>
    <x v="2"/>
    <x v="2"/>
  </r>
  <r>
    <n v="52"/>
    <n v="48"/>
    <n v="62"/>
    <n v="47"/>
    <x v="1"/>
    <n v="52"/>
    <n v="50"/>
    <n v="50"/>
    <n v="40"/>
    <x v="83"/>
    <x v="0"/>
    <n v="5"/>
    <x v="2"/>
    <x v="3"/>
    <s v="Blank"/>
    <s v="0-10"/>
    <x v="1"/>
    <x v="1"/>
    <x v="1"/>
    <n v="0"/>
    <x v="0"/>
    <x v="2"/>
  </r>
  <r>
    <n v="52"/>
    <n v="48"/>
    <n v="62"/>
    <n v="66"/>
    <x v="1"/>
    <n v="52"/>
    <n v="50"/>
    <n v="50"/>
    <n v="40"/>
    <x v="102"/>
    <x v="1"/>
    <n v="5"/>
    <x v="2"/>
    <x v="3"/>
    <s v="Blank"/>
    <s v="0-10"/>
    <x v="2"/>
    <x v="1"/>
    <x v="1"/>
    <n v="0"/>
    <x v="0"/>
    <x v="2"/>
  </r>
  <r>
    <n v="53"/>
    <n v="48"/>
    <n v="55"/>
    <n v="66"/>
    <x v="1"/>
    <n v="61"/>
    <n v="70"/>
    <n v="50"/>
    <n v="40"/>
    <x v="164"/>
    <x v="1"/>
    <n v="5"/>
    <x v="2"/>
    <x v="0"/>
    <s v="Blank"/>
    <s v="11-20"/>
    <x v="2"/>
    <x v="1"/>
    <x v="0"/>
    <n v="1"/>
    <x v="0"/>
    <x v="2"/>
  </r>
  <r>
    <n v="52"/>
    <n v="48"/>
    <n v="62"/>
    <n v="71"/>
    <x v="1"/>
    <n v="52"/>
    <n v="50"/>
    <n v="50"/>
    <n v="40"/>
    <x v="82"/>
    <x v="0"/>
    <n v="5"/>
    <x v="2"/>
    <x v="3"/>
    <s v="Blank"/>
    <s v="0-10"/>
    <x v="9"/>
    <x v="1"/>
    <x v="1"/>
    <n v="0"/>
    <x v="0"/>
    <x v="2"/>
  </r>
  <r>
    <n v="53"/>
    <n v="48"/>
    <n v="55"/>
    <n v="64"/>
    <x v="0"/>
    <n v="52"/>
    <n v="70"/>
    <n v="50"/>
    <n v="40"/>
    <x v="55"/>
    <x v="1"/>
    <n v="5"/>
    <x v="2"/>
    <x v="0"/>
    <s v="Blank"/>
    <s v="11-20"/>
    <x v="7"/>
    <x v="0"/>
    <x v="1"/>
    <n v="1"/>
    <x v="0"/>
    <x v="2"/>
  </r>
  <r>
    <n v="53"/>
    <n v="48"/>
    <n v="62"/>
    <n v="47"/>
    <x v="1"/>
    <n v="52"/>
    <n v="50"/>
    <n v="50"/>
    <n v="40"/>
    <x v="92"/>
    <x v="0"/>
    <n v="5"/>
    <x v="2"/>
    <x v="0"/>
    <s v="Blank"/>
    <s v="0-10"/>
    <x v="1"/>
    <x v="1"/>
    <x v="1"/>
    <n v="0"/>
    <x v="0"/>
    <x v="2"/>
  </r>
  <r>
    <n v="52"/>
    <n v="48"/>
    <n v="50"/>
    <n v="80"/>
    <x v="1"/>
    <n v="60"/>
    <n v="50"/>
    <n v="50"/>
    <n v="40"/>
    <x v="41"/>
    <x v="0"/>
    <n v="5"/>
    <x v="2"/>
    <x v="3"/>
    <s v="Blank"/>
    <s v="21-30"/>
    <x v="3"/>
    <x v="1"/>
    <x v="3"/>
    <n v="0"/>
    <x v="0"/>
    <x v="2"/>
  </r>
  <r>
    <n v="53"/>
    <n v="48"/>
    <n v="55"/>
    <n v="71"/>
    <x v="0"/>
    <n v="61"/>
    <n v="50"/>
    <n v="50"/>
    <n v="40"/>
    <x v="165"/>
    <x v="1"/>
    <n v="5"/>
    <x v="2"/>
    <x v="0"/>
    <s v="Blank"/>
    <s v="11-20"/>
    <x v="9"/>
    <x v="0"/>
    <x v="0"/>
    <n v="0"/>
    <x v="0"/>
    <x v="2"/>
  </r>
  <r>
    <n v="61"/>
    <n v="48"/>
    <n v="55"/>
    <n v="63"/>
    <x v="1"/>
    <n v="61"/>
    <n v="50"/>
    <n v="50"/>
    <n v="40"/>
    <x v="122"/>
    <x v="1"/>
    <n v="5"/>
    <x v="2"/>
    <x v="5"/>
    <s v="Blank"/>
    <s v="11-20"/>
    <x v="4"/>
    <x v="1"/>
    <x v="0"/>
    <n v="0"/>
    <x v="0"/>
    <x v="2"/>
  </r>
  <r>
    <n v="52"/>
    <n v="48"/>
    <n v="62"/>
    <n v="47"/>
    <x v="1"/>
    <n v="52"/>
    <n v="50"/>
    <n v="50"/>
    <n v="40"/>
    <x v="83"/>
    <x v="0"/>
    <n v="5"/>
    <x v="2"/>
    <x v="3"/>
    <s v="Blank"/>
    <s v="0-10"/>
    <x v="1"/>
    <x v="1"/>
    <x v="1"/>
    <n v="0"/>
    <x v="0"/>
    <x v="2"/>
  </r>
  <r>
    <n v="52"/>
    <n v="48"/>
    <n v="62"/>
    <n v="40"/>
    <x v="1"/>
    <n v="52"/>
    <n v="50"/>
    <n v="50"/>
    <n v="40"/>
    <x v="93"/>
    <x v="1"/>
    <n v="5"/>
    <x v="2"/>
    <x v="3"/>
    <s v="Blank"/>
    <s v="0-10"/>
    <x v="11"/>
    <x v="1"/>
    <x v="1"/>
    <n v="0"/>
    <x v="0"/>
    <x v="2"/>
  </r>
  <r>
    <n v="51"/>
    <n v="48"/>
    <n v="62"/>
    <n v="47"/>
    <x v="1"/>
    <n v="52"/>
    <n v="50"/>
    <n v="50"/>
    <n v="40"/>
    <x v="81"/>
    <x v="0"/>
    <n v="5"/>
    <x v="2"/>
    <x v="2"/>
    <s v="Blank"/>
    <s v="0-10"/>
    <x v="1"/>
    <x v="1"/>
    <x v="1"/>
    <n v="0"/>
    <x v="0"/>
    <x v="2"/>
  </r>
  <r>
    <n v="53"/>
    <n v="48"/>
    <n v="62"/>
    <n v="76"/>
    <x v="1"/>
    <n v="52"/>
    <n v="50"/>
    <n v="50"/>
    <n v="40"/>
    <x v="87"/>
    <x v="1"/>
    <n v="5"/>
    <x v="2"/>
    <x v="0"/>
    <s v="Blank"/>
    <s v="0-10"/>
    <x v="5"/>
    <x v="1"/>
    <x v="1"/>
    <n v="0"/>
    <x v="0"/>
    <x v="2"/>
  </r>
  <r>
    <n v="52"/>
    <n v="48"/>
    <n v="62"/>
    <n v="47"/>
    <x v="1"/>
    <n v="52"/>
    <n v="50"/>
    <n v="50"/>
    <n v="40"/>
    <x v="83"/>
    <x v="0"/>
    <n v="5"/>
    <x v="2"/>
    <x v="3"/>
    <s v="Blank"/>
    <s v="0-10"/>
    <x v="1"/>
    <x v="1"/>
    <x v="1"/>
    <n v="0"/>
    <x v="0"/>
    <x v="2"/>
  </r>
  <r>
    <n v="52"/>
    <n v="48"/>
    <n v="62"/>
    <n v="40"/>
    <x v="1"/>
    <n v="52"/>
    <n v="50"/>
    <n v="52"/>
    <n v="40"/>
    <x v="186"/>
    <x v="0"/>
    <n v="5"/>
    <x v="2"/>
    <x v="3"/>
    <s v="Blank"/>
    <s v="0-10"/>
    <x v="11"/>
    <x v="1"/>
    <x v="1"/>
    <n v="0"/>
    <x v="2"/>
    <x v="2"/>
  </r>
  <r>
    <n v="53"/>
    <n v="48"/>
    <n v="47"/>
    <n v="66"/>
    <x v="1"/>
    <n v="52"/>
    <n v="50"/>
    <n v="50"/>
    <n v="40"/>
    <x v="120"/>
    <x v="1"/>
    <n v="5"/>
    <x v="2"/>
    <x v="0"/>
    <s v="Blank"/>
    <s v="41-100"/>
    <x v="2"/>
    <x v="1"/>
    <x v="1"/>
    <n v="0"/>
    <x v="0"/>
    <x v="2"/>
  </r>
  <r>
    <n v="53"/>
    <n v="48"/>
    <n v="52"/>
    <n v="49"/>
    <x v="0"/>
    <n v="60"/>
    <n v="69"/>
    <n v="50"/>
    <n v="40"/>
    <x v="3"/>
    <x v="0"/>
    <n v="5"/>
    <x v="2"/>
    <x v="0"/>
    <s v="Blank"/>
    <s v="31-40"/>
    <x v="6"/>
    <x v="0"/>
    <x v="3"/>
    <n v="2"/>
    <x v="0"/>
    <x v="2"/>
  </r>
  <r>
    <n v="53"/>
    <n v="48"/>
    <n v="62"/>
    <n v="47"/>
    <x v="1"/>
    <n v="52"/>
    <n v="50"/>
    <n v="68"/>
    <n v="40"/>
    <x v="102"/>
    <x v="0"/>
    <n v="5"/>
    <x v="2"/>
    <x v="0"/>
    <s v="Blank"/>
    <s v="0-10"/>
    <x v="1"/>
    <x v="1"/>
    <x v="1"/>
    <n v="0"/>
    <x v="1"/>
    <x v="2"/>
  </r>
  <r>
    <n v="52"/>
    <n v="48"/>
    <n v="62"/>
    <n v="47"/>
    <x v="1"/>
    <n v="52"/>
    <n v="50"/>
    <n v="50"/>
    <n v="40"/>
    <x v="83"/>
    <x v="0"/>
    <n v="5"/>
    <x v="2"/>
    <x v="3"/>
    <s v="Blank"/>
    <s v="0-10"/>
    <x v="1"/>
    <x v="1"/>
    <x v="1"/>
    <n v="0"/>
    <x v="0"/>
    <x v="2"/>
  </r>
  <r>
    <n v="61"/>
    <n v="48"/>
    <n v="62"/>
    <n v="63"/>
    <x v="1"/>
    <n v="52"/>
    <n v="50"/>
    <n v="50"/>
    <n v="40"/>
    <x v="148"/>
    <x v="0"/>
    <n v="5"/>
    <x v="2"/>
    <x v="5"/>
    <s v="Blank"/>
    <s v="0-10"/>
    <x v="4"/>
    <x v="1"/>
    <x v="1"/>
    <n v="0"/>
    <x v="0"/>
    <x v="2"/>
  </r>
  <r>
    <n v="52"/>
    <n v="48"/>
    <n v="62"/>
    <n v="40"/>
    <x v="1"/>
    <n v="52"/>
    <n v="50"/>
    <n v="50"/>
    <n v="40"/>
    <x v="93"/>
    <x v="0"/>
    <n v="5"/>
    <x v="2"/>
    <x v="3"/>
    <s v="Blank"/>
    <s v="0-10"/>
    <x v="11"/>
    <x v="1"/>
    <x v="1"/>
    <n v="0"/>
    <x v="0"/>
    <x v="2"/>
  </r>
  <r>
    <n v="61"/>
    <n v="48"/>
    <n v="62"/>
    <n v="66"/>
    <x v="1"/>
    <n v="60"/>
    <n v="50"/>
    <n v="50"/>
    <n v="40"/>
    <x v="53"/>
    <x v="0"/>
    <n v="5"/>
    <x v="2"/>
    <x v="5"/>
    <s v="Blank"/>
    <s v="0-10"/>
    <x v="2"/>
    <x v="1"/>
    <x v="3"/>
    <n v="0"/>
    <x v="0"/>
    <x v="2"/>
  </r>
  <r>
    <n v="52"/>
    <n v="48"/>
    <n v="62"/>
    <n v="47"/>
    <x v="1"/>
    <n v="52"/>
    <n v="50"/>
    <n v="68"/>
    <n v="40"/>
    <x v="95"/>
    <x v="0"/>
    <n v="5"/>
    <x v="2"/>
    <x v="3"/>
    <s v="Blank"/>
    <s v="0-10"/>
    <x v="1"/>
    <x v="1"/>
    <x v="1"/>
    <n v="0"/>
    <x v="1"/>
    <x v="2"/>
  </r>
  <r>
    <n v="52"/>
    <n v="48"/>
    <n v="62"/>
    <n v="47"/>
    <x v="1"/>
    <n v="52"/>
    <n v="50"/>
    <n v="50"/>
    <n v="40"/>
    <x v="83"/>
    <x v="0"/>
    <n v="5"/>
    <x v="2"/>
    <x v="3"/>
    <s v="Blank"/>
    <s v="0-10"/>
    <x v="1"/>
    <x v="1"/>
    <x v="1"/>
    <n v="0"/>
    <x v="0"/>
    <x v="2"/>
  </r>
  <r>
    <n v="53"/>
    <n v="48"/>
    <n v="62"/>
    <n v="47"/>
    <x v="1"/>
    <n v="52"/>
    <n v="50"/>
    <n v="52"/>
    <n v="40"/>
    <x v="106"/>
    <x v="0"/>
    <n v="5"/>
    <x v="2"/>
    <x v="0"/>
    <s v="Blank"/>
    <s v="0-10"/>
    <x v="1"/>
    <x v="1"/>
    <x v="1"/>
    <n v="0"/>
    <x v="2"/>
    <x v="2"/>
  </r>
  <r>
    <n v="53"/>
    <n v="48"/>
    <n v="62"/>
    <n v="47"/>
    <x v="0"/>
    <n v="52"/>
    <n v="50"/>
    <n v="52"/>
    <n v="40"/>
    <x v="23"/>
    <x v="1"/>
    <n v="5"/>
    <x v="2"/>
    <x v="0"/>
    <s v="Blank"/>
    <s v="0-10"/>
    <x v="1"/>
    <x v="0"/>
    <x v="1"/>
    <n v="0"/>
    <x v="2"/>
    <x v="2"/>
  </r>
  <r>
    <n v="52"/>
    <n v="48"/>
    <n v="62"/>
    <n v="47"/>
    <x v="1"/>
    <n v="52"/>
    <n v="50"/>
    <n v="50"/>
    <n v="40"/>
    <x v="83"/>
    <x v="1"/>
    <n v="5"/>
    <x v="2"/>
    <x v="3"/>
    <s v="Blank"/>
    <s v="0-10"/>
    <x v="1"/>
    <x v="1"/>
    <x v="1"/>
    <n v="0"/>
    <x v="0"/>
    <x v="2"/>
  </r>
  <r>
    <n v="52"/>
    <n v="48"/>
    <n v="55"/>
    <n v="47"/>
    <x v="0"/>
    <n v="61"/>
    <n v="70"/>
    <n v="50"/>
    <n v="40"/>
    <x v="130"/>
    <x v="1"/>
    <n v="5"/>
    <x v="2"/>
    <x v="3"/>
    <s v="Blank"/>
    <s v="11-20"/>
    <x v="1"/>
    <x v="0"/>
    <x v="0"/>
    <n v="1"/>
    <x v="0"/>
    <x v="2"/>
  </r>
  <r>
    <n v="52"/>
    <n v="48"/>
    <n v="62"/>
    <n v="47"/>
    <x v="0"/>
    <n v="52"/>
    <n v="50"/>
    <n v="50"/>
    <n v="40"/>
    <x v="91"/>
    <x v="1"/>
    <n v="5"/>
    <x v="2"/>
    <x v="3"/>
    <s v="Blank"/>
    <s v="0-10"/>
    <x v="1"/>
    <x v="0"/>
    <x v="1"/>
    <n v="0"/>
    <x v="0"/>
    <x v="2"/>
  </r>
  <r>
    <n v="53"/>
    <n v="48"/>
    <n v="62"/>
    <n v="47"/>
    <x v="1"/>
    <n v="52"/>
    <n v="50"/>
    <n v="50"/>
    <n v="40"/>
    <x v="92"/>
    <x v="0"/>
    <n v="5"/>
    <x v="2"/>
    <x v="0"/>
    <s v="Blank"/>
    <s v="0-10"/>
    <x v="1"/>
    <x v="1"/>
    <x v="1"/>
    <n v="0"/>
    <x v="0"/>
    <x v="2"/>
  </r>
  <r>
    <n v="52"/>
    <n v="48"/>
    <n v="62"/>
    <n v="47"/>
    <x v="1"/>
    <n v="52"/>
    <n v="50"/>
    <n v="68"/>
    <n v="40"/>
    <x v="95"/>
    <x v="1"/>
    <n v="5"/>
    <x v="2"/>
    <x v="3"/>
    <s v="Blank"/>
    <s v="0-10"/>
    <x v="1"/>
    <x v="1"/>
    <x v="1"/>
    <n v="0"/>
    <x v="1"/>
    <x v="2"/>
  </r>
  <r>
    <n v="61"/>
    <n v="48"/>
    <n v="62"/>
    <n v="47"/>
    <x v="1"/>
    <n v="52"/>
    <n v="50"/>
    <n v="50"/>
    <n v="40"/>
    <x v="90"/>
    <x v="0"/>
    <n v="5"/>
    <x v="2"/>
    <x v="5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1"/>
    <n v="5"/>
    <x v="2"/>
    <x v="3"/>
    <s v="Blank"/>
    <s v="0-10"/>
    <x v="1"/>
    <x v="1"/>
    <x v="1"/>
    <n v="0"/>
    <x v="0"/>
    <x v="2"/>
  </r>
  <r>
    <n v="53"/>
    <n v="48"/>
    <n v="55"/>
    <n v="47"/>
    <x v="1"/>
    <n v="61"/>
    <n v="70"/>
    <n v="50"/>
    <n v="40"/>
    <x v="67"/>
    <x v="1"/>
    <n v="5"/>
    <x v="2"/>
    <x v="0"/>
    <s v="Blank"/>
    <s v="11-20"/>
    <x v="1"/>
    <x v="1"/>
    <x v="0"/>
    <n v="1"/>
    <x v="0"/>
    <x v="2"/>
  </r>
  <r>
    <n v="53"/>
    <n v="48"/>
    <n v="50"/>
    <n v="47"/>
    <x v="1"/>
    <n v="61"/>
    <n v="69"/>
    <n v="50"/>
    <n v="40"/>
    <x v="101"/>
    <x v="0"/>
    <n v="5"/>
    <x v="2"/>
    <x v="0"/>
    <s v="Blank"/>
    <s v="21-30"/>
    <x v="1"/>
    <x v="1"/>
    <x v="0"/>
    <n v="2"/>
    <x v="0"/>
    <x v="2"/>
  </r>
  <r>
    <n v="53"/>
    <n v="48"/>
    <n v="50"/>
    <n v="47"/>
    <x v="0"/>
    <n v="61"/>
    <n v="69"/>
    <n v="50"/>
    <n v="40"/>
    <x v="123"/>
    <x v="0"/>
    <n v="5"/>
    <x v="2"/>
    <x v="0"/>
    <s v="Blank"/>
    <s v="21-30"/>
    <x v="1"/>
    <x v="0"/>
    <x v="0"/>
    <n v="2"/>
    <x v="0"/>
    <x v="2"/>
  </r>
  <r>
    <n v="52"/>
    <n v="48"/>
    <n v="62"/>
    <n v="47"/>
    <x v="0"/>
    <n v="61"/>
    <n v="50"/>
    <n v="50"/>
    <n v="40"/>
    <x v="108"/>
    <x v="0"/>
    <n v="5"/>
    <x v="2"/>
    <x v="3"/>
    <s v="Blank"/>
    <s v="0-10"/>
    <x v="1"/>
    <x v="0"/>
    <x v="0"/>
    <n v="0"/>
    <x v="0"/>
    <x v="2"/>
  </r>
  <r>
    <n v="61"/>
    <n v="48"/>
    <n v="62"/>
    <n v="47"/>
    <x v="1"/>
    <n v="52"/>
    <n v="50"/>
    <n v="50"/>
    <n v="40"/>
    <x v="90"/>
    <x v="0"/>
    <n v="5"/>
    <x v="2"/>
    <x v="5"/>
    <s v="Blank"/>
    <s v="0-10"/>
    <x v="1"/>
    <x v="1"/>
    <x v="1"/>
    <n v="0"/>
    <x v="0"/>
    <x v="2"/>
  </r>
  <r>
    <n v="61"/>
    <n v="48"/>
    <n v="55"/>
    <n v="47"/>
    <x v="1"/>
    <n v="52"/>
    <n v="70"/>
    <n v="68"/>
    <n v="40"/>
    <x v="152"/>
    <x v="1"/>
    <n v="5"/>
    <x v="2"/>
    <x v="5"/>
    <s v="Blank"/>
    <s v="11-20"/>
    <x v="1"/>
    <x v="1"/>
    <x v="1"/>
    <n v="1"/>
    <x v="1"/>
    <x v="2"/>
  </r>
  <r>
    <n v="53"/>
    <n v="48"/>
    <n v="62"/>
    <n v="47"/>
    <x v="1"/>
    <n v="52"/>
    <n v="50"/>
    <n v="68"/>
    <n v="40"/>
    <x v="102"/>
    <x v="0"/>
    <n v="5"/>
    <x v="2"/>
    <x v="0"/>
    <s v="Blank"/>
    <s v="0-10"/>
    <x v="1"/>
    <x v="1"/>
    <x v="1"/>
    <n v="0"/>
    <x v="1"/>
    <x v="2"/>
  </r>
  <r>
    <n v="52"/>
    <n v="48"/>
    <n v="50"/>
    <n v="47"/>
    <x v="1"/>
    <n v="49"/>
    <n v="70"/>
    <n v="50"/>
    <n v="40"/>
    <x v="120"/>
    <x v="1"/>
    <n v="5"/>
    <x v="2"/>
    <x v="3"/>
    <s v="Blank"/>
    <s v="21-30"/>
    <x v="1"/>
    <x v="1"/>
    <x v="2"/>
    <n v="1"/>
    <x v="0"/>
    <x v="2"/>
  </r>
  <r>
    <n v="52"/>
    <n v="48"/>
    <n v="62"/>
    <n v="47"/>
    <x v="1"/>
    <n v="61"/>
    <n v="70"/>
    <n v="50"/>
    <n v="40"/>
    <x v="41"/>
    <x v="0"/>
    <n v="5"/>
    <x v="2"/>
    <x v="3"/>
    <s v="Blank"/>
    <s v="0-10"/>
    <x v="1"/>
    <x v="1"/>
    <x v="0"/>
    <n v="1"/>
    <x v="0"/>
    <x v="2"/>
  </r>
  <r>
    <n v="53"/>
    <n v="48"/>
    <n v="47"/>
    <n v="47"/>
    <x v="1"/>
    <n v="52"/>
    <n v="50"/>
    <n v="50"/>
    <n v="40"/>
    <x v="189"/>
    <x v="1"/>
    <n v="5"/>
    <x v="2"/>
    <x v="0"/>
    <s v="Blank"/>
    <s v="41-100"/>
    <x v="1"/>
    <x v="1"/>
    <x v="1"/>
    <n v="0"/>
    <x v="0"/>
    <x v="2"/>
  </r>
  <r>
    <n v="52"/>
    <n v="48"/>
    <n v="47"/>
    <n v="47"/>
    <x v="1"/>
    <n v="52"/>
    <n v="50"/>
    <n v="50"/>
    <n v="40"/>
    <x v="111"/>
    <x v="1"/>
    <n v="5"/>
    <x v="2"/>
    <x v="3"/>
    <s v="Blank"/>
    <s v="41-10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5"/>
    <x v="2"/>
    <x v="3"/>
    <s v="Blank"/>
    <s v="0-10"/>
    <x v="1"/>
    <x v="1"/>
    <x v="1"/>
    <n v="0"/>
    <x v="0"/>
    <x v="2"/>
  </r>
  <r>
    <n v="52"/>
    <n v="48"/>
    <n v="62"/>
    <n v="47"/>
    <x v="1"/>
    <n v="52"/>
    <n v="50"/>
    <n v="68"/>
    <n v="40"/>
    <x v="95"/>
    <x v="1"/>
    <n v="5"/>
    <x v="2"/>
    <x v="3"/>
    <s v="Blank"/>
    <s v="0-10"/>
    <x v="1"/>
    <x v="1"/>
    <x v="1"/>
    <n v="0"/>
    <x v="1"/>
    <x v="2"/>
  </r>
  <r>
    <n v="61"/>
    <n v="48"/>
    <n v="62"/>
    <n v="47"/>
    <x v="1"/>
    <n v="52"/>
    <n v="50"/>
    <n v="68"/>
    <n v="40"/>
    <x v="122"/>
    <x v="0"/>
    <n v="5"/>
    <x v="2"/>
    <x v="5"/>
    <s v="Blank"/>
    <s v="0-10"/>
    <x v="1"/>
    <x v="1"/>
    <x v="1"/>
    <n v="0"/>
    <x v="1"/>
    <x v="2"/>
  </r>
  <r>
    <n v="53"/>
    <n v="48"/>
    <n v="55"/>
    <n v="47"/>
    <x v="0"/>
    <n v="61"/>
    <n v="50"/>
    <n v="52"/>
    <n v="40"/>
    <x v="143"/>
    <x v="0"/>
    <n v="5"/>
    <x v="2"/>
    <x v="0"/>
    <s v="Blank"/>
    <s v="11-20"/>
    <x v="1"/>
    <x v="0"/>
    <x v="0"/>
    <n v="0"/>
    <x v="2"/>
    <x v="2"/>
  </r>
  <r>
    <n v="61"/>
    <n v="48"/>
    <n v="50"/>
    <n v="47"/>
    <x v="1"/>
    <n v="52"/>
    <n v="50"/>
    <n v="50"/>
    <n v="40"/>
    <x v="85"/>
    <x v="0"/>
    <n v="5"/>
    <x v="2"/>
    <x v="5"/>
    <s v="Blank"/>
    <s v="21-30"/>
    <x v="1"/>
    <x v="1"/>
    <x v="1"/>
    <n v="0"/>
    <x v="0"/>
    <x v="2"/>
  </r>
  <r>
    <n v="52"/>
    <n v="48"/>
    <n v="62"/>
    <n v="47"/>
    <x v="0"/>
    <n v="52"/>
    <n v="50"/>
    <n v="50"/>
    <n v="40"/>
    <x v="91"/>
    <x v="0"/>
    <n v="5"/>
    <x v="2"/>
    <x v="3"/>
    <s v="Blank"/>
    <s v="0-10"/>
    <x v="1"/>
    <x v="0"/>
    <x v="1"/>
    <n v="0"/>
    <x v="0"/>
    <x v="2"/>
  </r>
  <r>
    <n v="52"/>
    <n v="48"/>
    <n v="62"/>
    <n v="47"/>
    <x v="1"/>
    <n v="61"/>
    <n v="50"/>
    <n v="50"/>
    <n v="40"/>
    <x v="90"/>
    <x v="1"/>
    <n v="5"/>
    <x v="2"/>
    <x v="3"/>
    <s v="Blank"/>
    <s v="0-10"/>
    <x v="1"/>
    <x v="1"/>
    <x v="0"/>
    <n v="0"/>
    <x v="0"/>
    <x v="2"/>
  </r>
  <r>
    <n v="53"/>
    <n v="48"/>
    <n v="62"/>
    <n v="47"/>
    <x v="1"/>
    <n v="52"/>
    <n v="50"/>
    <n v="50"/>
    <n v="40"/>
    <x v="92"/>
    <x v="0"/>
    <n v="5"/>
    <x v="2"/>
    <x v="0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1"/>
    <n v="5"/>
    <x v="2"/>
    <x v="3"/>
    <s v="Blank"/>
    <s v="0-10"/>
    <x v="1"/>
    <x v="1"/>
    <x v="1"/>
    <n v="0"/>
    <x v="0"/>
    <x v="2"/>
  </r>
  <r>
    <n v="70"/>
    <n v="48"/>
    <n v="62"/>
    <n v="47"/>
    <x v="1"/>
    <n v="52"/>
    <n v="50"/>
    <n v="50"/>
    <n v="40"/>
    <x v="95"/>
    <x v="0"/>
    <n v="5"/>
    <x v="2"/>
    <x v="4"/>
    <s v="Blank"/>
    <s v="0-10"/>
    <x v="1"/>
    <x v="1"/>
    <x v="1"/>
    <n v="0"/>
    <x v="0"/>
    <x v="2"/>
  </r>
  <r>
    <n v="52"/>
    <n v="48"/>
    <n v="62"/>
    <n v="47"/>
    <x v="0"/>
    <n v="52"/>
    <n v="50"/>
    <n v="50"/>
    <n v="40"/>
    <x v="91"/>
    <x v="1"/>
    <n v="5"/>
    <x v="2"/>
    <x v="3"/>
    <s v="Blank"/>
    <s v="0-10"/>
    <x v="1"/>
    <x v="0"/>
    <x v="1"/>
    <n v="0"/>
    <x v="0"/>
    <x v="2"/>
  </r>
  <r>
    <n v="52"/>
    <n v="48"/>
    <n v="62"/>
    <n v="47"/>
    <x v="1"/>
    <n v="52"/>
    <n v="50"/>
    <n v="50"/>
    <n v="40"/>
    <x v="83"/>
    <x v="1"/>
    <n v="5"/>
    <x v="2"/>
    <x v="3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5"/>
    <x v="2"/>
    <x v="0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5"/>
    <x v="2"/>
    <x v="3"/>
    <s v="Blank"/>
    <s v="0-10"/>
    <x v="1"/>
    <x v="1"/>
    <x v="1"/>
    <n v="0"/>
    <x v="0"/>
    <x v="2"/>
  </r>
  <r>
    <n v="61"/>
    <n v="48"/>
    <n v="62"/>
    <n v="47"/>
    <x v="0"/>
    <n v="52"/>
    <n v="50"/>
    <n v="52"/>
    <n v="40"/>
    <x v="198"/>
    <x v="0"/>
    <n v="5"/>
    <x v="2"/>
    <x v="5"/>
    <s v="Blank"/>
    <s v="0-10"/>
    <x v="1"/>
    <x v="0"/>
    <x v="1"/>
    <n v="0"/>
    <x v="2"/>
    <x v="2"/>
  </r>
  <r>
    <n v="53"/>
    <n v="73"/>
    <n v="62"/>
    <n v="47"/>
    <x v="1"/>
    <n v="52"/>
    <n v="50"/>
    <n v="68"/>
    <n v="40"/>
    <x v="60"/>
    <x v="0"/>
    <n v="5"/>
    <x v="2"/>
    <x v="0"/>
    <s v="F, G, T"/>
    <s v="0-10"/>
    <x v="1"/>
    <x v="1"/>
    <x v="1"/>
    <n v="0"/>
    <x v="1"/>
    <x v="2"/>
  </r>
  <r>
    <n v="61"/>
    <n v="48"/>
    <n v="62"/>
    <n v="47"/>
    <x v="1"/>
    <n v="52"/>
    <n v="50"/>
    <n v="50"/>
    <n v="40"/>
    <x v="90"/>
    <x v="0"/>
    <n v="5"/>
    <x v="2"/>
    <x v="5"/>
    <s v="Blank"/>
    <s v="0-10"/>
    <x v="1"/>
    <x v="1"/>
    <x v="1"/>
    <n v="0"/>
    <x v="0"/>
    <x v="2"/>
  </r>
  <r>
    <n v="53"/>
    <n v="48"/>
    <n v="62"/>
    <n v="47"/>
    <x v="1"/>
    <n v="52"/>
    <n v="50"/>
    <n v="68"/>
    <n v="40"/>
    <x v="102"/>
    <x v="0"/>
    <n v="5"/>
    <x v="2"/>
    <x v="0"/>
    <s v="Blank"/>
    <s v="0-10"/>
    <x v="1"/>
    <x v="1"/>
    <x v="1"/>
    <n v="0"/>
    <x v="1"/>
    <x v="2"/>
  </r>
  <r>
    <n v="53"/>
    <n v="48"/>
    <n v="62"/>
    <n v="47"/>
    <x v="0"/>
    <n v="52"/>
    <n v="50"/>
    <n v="52"/>
    <n v="40"/>
    <x v="23"/>
    <x v="1"/>
    <n v="5"/>
    <x v="2"/>
    <x v="0"/>
    <s v="Blank"/>
    <s v="0-10"/>
    <x v="1"/>
    <x v="0"/>
    <x v="1"/>
    <n v="0"/>
    <x v="2"/>
    <x v="2"/>
  </r>
  <r>
    <n v="53"/>
    <n v="48"/>
    <n v="62"/>
    <n v="47"/>
    <x v="1"/>
    <n v="52"/>
    <n v="50"/>
    <n v="52"/>
    <n v="40"/>
    <x v="106"/>
    <x v="1"/>
    <n v="5"/>
    <x v="2"/>
    <x v="0"/>
    <s v="Blank"/>
    <s v="0-10"/>
    <x v="1"/>
    <x v="1"/>
    <x v="1"/>
    <n v="0"/>
    <x v="2"/>
    <x v="2"/>
  </r>
  <r>
    <n v="53"/>
    <n v="48"/>
    <n v="50"/>
    <n v="47"/>
    <x v="1"/>
    <n v="60"/>
    <n v="50"/>
    <n v="52"/>
    <n v="40"/>
    <x v="81"/>
    <x v="1"/>
    <n v="5"/>
    <x v="2"/>
    <x v="0"/>
    <s v="Blank"/>
    <s v="21-30"/>
    <x v="1"/>
    <x v="1"/>
    <x v="3"/>
    <n v="0"/>
    <x v="2"/>
    <x v="2"/>
  </r>
  <r>
    <n v="61"/>
    <n v="48"/>
    <n v="62"/>
    <n v="47"/>
    <x v="0"/>
    <n v="52"/>
    <n v="50"/>
    <n v="52"/>
    <n v="40"/>
    <x v="198"/>
    <x v="0"/>
    <n v="5"/>
    <x v="2"/>
    <x v="5"/>
    <s v="Blank"/>
    <s v="0-10"/>
    <x v="1"/>
    <x v="0"/>
    <x v="1"/>
    <n v="0"/>
    <x v="2"/>
    <x v="2"/>
  </r>
  <r>
    <n v="53"/>
    <n v="48"/>
    <n v="62"/>
    <n v="47"/>
    <x v="1"/>
    <n v="52"/>
    <n v="50"/>
    <n v="52"/>
    <n v="40"/>
    <x v="106"/>
    <x v="0"/>
    <n v="5"/>
    <x v="2"/>
    <x v="0"/>
    <s v="Blank"/>
    <s v="0-10"/>
    <x v="1"/>
    <x v="1"/>
    <x v="1"/>
    <n v="0"/>
    <x v="2"/>
    <x v="2"/>
  </r>
  <r>
    <n v="53"/>
    <n v="48"/>
    <n v="62"/>
    <n v="47"/>
    <x v="0"/>
    <n v="52"/>
    <n v="50"/>
    <n v="52"/>
    <n v="40"/>
    <x v="23"/>
    <x v="1"/>
    <n v="5"/>
    <x v="2"/>
    <x v="0"/>
    <s v="Blank"/>
    <s v="0-10"/>
    <x v="1"/>
    <x v="0"/>
    <x v="1"/>
    <n v="0"/>
    <x v="2"/>
    <x v="2"/>
  </r>
  <r>
    <n v="53"/>
    <n v="48"/>
    <n v="62"/>
    <n v="47"/>
    <x v="1"/>
    <n v="52"/>
    <n v="50"/>
    <n v="52"/>
    <n v="40"/>
    <x v="106"/>
    <x v="0"/>
    <n v="5"/>
    <x v="2"/>
    <x v="0"/>
    <s v="Blank"/>
    <s v="0-10"/>
    <x v="1"/>
    <x v="1"/>
    <x v="1"/>
    <n v="0"/>
    <x v="2"/>
    <x v="2"/>
  </r>
  <r>
    <n v="53"/>
    <n v="48"/>
    <n v="55"/>
    <n v="47"/>
    <x v="1"/>
    <n v="61"/>
    <n v="70"/>
    <n v="68"/>
    <n v="40"/>
    <x v="11"/>
    <x v="1"/>
    <n v="5"/>
    <x v="2"/>
    <x v="0"/>
    <s v="Blank"/>
    <s v="11-20"/>
    <x v="1"/>
    <x v="1"/>
    <x v="0"/>
    <n v="1"/>
    <x v="1"/>
    <x v="2"/>
  </r>
  <r>
    <n v="53"/>
    <n v="48"/>
    <n v="62"/>
    <n v="47"/>
    <x v="0"/>
    <n v="52"/>
    <n v="50"/>
    <n v="52"/>
    <n v="40"/>
    <x v="23"/>
    <x v="1"/>
    <n v="5"/>
    <x v="2"/>
    <x v="0"/>
    <s v="Blank"/>
    <s v="0-10"/>
    <x v="1"/>
    <x v="0"/>
    <x v="1"/>
    <n v="0"/>
    <x v="2"/>
    <x v="2"/>
  </r>
  <r>
    <n v="53"/>
    <n v="48"/>
    <n v="55"/>
    <n v="47"/>
    <x v="0"/>
    <n v="52"/>
    <n v="69"/>
    <n v="68"/>
    <n v="40"/>
    <x v="55"/>
    <x v="1"/>
    <n v="5"/>
    <x v="2"/>
    <x v="0"/>
    <s v="Blank"/>
    <s v="11-20"/>
    <x v="1"/>
    <x v="0"/>
    <x v="1"/>
    <n v="2"/>
    <x v="1"/>
    <x v="2"/>
  </r>
  <r>
    <n v="52"/>
    <n v="48"/>
    <n v="55"/>
    <n v="47"/>
    <x v="1"/>
    <n v="61"/>
    <n v="70"/>
    <n v="68"/>
    <n v="40"/>
    <x v="152"/>
    <x v="1"/>
    <n v="5"/>
    <x v="2"/>
    <x v="3"/>
    <s v="Blank"/>
    <s v="11-20"/>
    <x v="1"/>
    <x v="1"/>
    <x v="0"/>
    <n v="1"/>
    <x v="1"/>
    <x v="2"/>
  </r>
  <r>
    <n v="52"/>
    <n v="48"/>
    <n v="55"/>
    <n v="47"/>
    <x v="0"/>
    <n v="61"/>
    <n v="70"/>
    <n v="68"/>
    <n v="40"/>
    <x v="62"/>
    <x v="1"/>
    <n v="5"/>
    <x v="2"/>
    <x v="3"/>
    <s v="Blank"/>
    <s v="11-20"/>
    <x v="1"/>
    <x v="0"/>
    <x v="0"/>
    <n v="1"/>
    <x v="1"/>
    <x v="2"/>
  </r>
  <r>
    <n v="61"/>
    <n v="48"/>
    <n v="62"/>
    <n v="47"/>
    <x v="1"/>
    <n v="52"/>
    <n v="50"/>
    <n v="50"/>
    <n v="40"/>
    <x v="90"/>
    <x v="0"/>
    <n v="5"/>
    <x v="2"/>
    <x v="5"/>
    <s v="Blank"/>
    <s v="0-10"/>
    <x v="1"/>
    <x v="1"/>
    <x v="1"/>
    <n v="0"/>
    <x v="0"/>
    <x v="2"/>
  </r>
  <r>
    <n v="53"/>
    <n v="48"/>
    <n v="62"/>
    <n v="47"/>
    <x v="0"/>
    <n v="52"/>
    <n v="50"/>
    <n v="52"/>
    <n v="40"/>
    <x v="23"/>
    <x v="0"/>
    <n v="5"/>
    <x v="2"/>
    <x v="0"/>
    <s v="Blank"/>
    <s v="0-10"/>
    <x v="1"/>
    <x v="0"/>
    <x v="1"/>
    <n v="0"/>
    <x v="2"/>
    <x v="2"/>
  </r>
  <r>
    <n v="53"/>
    <n v="48"/>
    <n v="55"/>
    <n v="47"/>
    <x v="1"/>
    <n v="61"/>
    <n v="50"/>
    <n v="68"/>
    <n v="40"/>
    <x v="79"/>
    <x v="1"/>
    <n v="5"/>
    <x v="2"/>
    <x v="0"/>
    <s v="Blank"/>
    <s v="11-20"/>
    <x v="1"/>
    <x v="1"/>
    <x v="0"/>
    <n v="0"/>
    <x v="1"/>
    <x v="2"/>
  </r>
  <r>
    <n v="52"/>
    <n v="48"/>
    <n v="62"/>
    <n v="47"/>
    <x v="0"/>
    <n v="52"/>
    <n v="50"/>
    <n v="50"/>
    <n v="40"/>
    <x v="91"/>
    <x v="1"/>
    <n v="5"/>
    <x v="2"/>
    <x v="3"/>
    <s v="Blank"/>
    <s v="0-10"/>
    <x v="1"/>
    <x v="0"/>
    <x v="1"/>
    <n v="0"/>
    <x v="0"/>
    <x v="2"/>
  </r>
  <r>
    <n v="52"/>
    <n v="48"/>
    <n v="62"/>
    <n v="47"/>
    <x v="1"/>
    <n v="52"/>
    <n v="50"/>
    <n v="50"/>
    <n v="40"/>
    <x v="83"/>
    <x v="0"/>
    <n v="5"/>
    <x v="2"/>
    <x v="3"/>
    <s v="Blank"/>
    <s v="0-10"/>
    <x v="1"/>
    <x v="1"/>
    <x v="1"/>
    <n v="0"/>
    <x v="0"/>
    <x v="2"/>
  </r>
  <r>
    <n v="53"/>
    <n v="48"/>
    <n v="62"/>
    <n v="47"/>
    <x v="1"/>
    <n v="52"/>
    <n v="50"/>
    <n v="52"/>
    <n v="40"/>
    <x v="106"/>
    <x v="0"/>
    <n v="5"/>
    <x v="2"/>
    <x v="0"/>
    <s v="Blank"/>
    <s v="0-10"/>
    <x v="1"/>
    <x v="1"/>
    <x v="1"/>
    <n v="0"/>
    <x v="2"/>
    <x v="2"/>
  </r>
  <r>
    <n v="53"/>
    <n v="48"/>
    <n v="62"/>
    <n v="47"/>
    <x v="1"/>
    <n v="52"/>
    <n v="50"/>
    <n v="52"/>
    <n v="40"/>
    <x v="106"/>
    <x v="0"/>
    <n v="5"/>
    <x v="2"/>
    <x v="0"/>
    <s v="Blank"/>
    <s v="0-10"/>
    <x v="1"/>
    <x v="1"/>
    <x v="1"/>
    <n v="0"/>
    <x v="2"/>
    <x v="2"/>
  </r>
  <r>
    <n v="52"/>
    <n v="48"/>
    <n v="62"/>
    <n v="47"/>
    <x v="1"/>
    <n v="52"/>
    <n v="50"/>
    <n v="50"/>
    <n v="40"/>
    <x v="83"/>
    <x v="0"/>
    <n v="5"/>
    <x v="2"/>
    <x v="3"/>
    <s v="Blank"/>
    <s v="0-10"/>
    <x v="1"/>
    <x v="1"/>
    <x v="1"/>
    <n v="0"/>
    <x v="0"/>
    <x v="2"/>
  </r>
  <r>
    <n v="52"/>
    <n v="48"/>
    <n v="62"/>
    <n v="47"/>
    <x v="0"/>
    <n v="52"/>
    <n v="50"/>
    <n v="50"/>
    <n v="40"/>
    <x v="91"/>
    <x v="0"/>
    <n v="5"/>
    <x v="2"/>
    <x v="3"/>
    <s v="Blank"/>
    <s v="0-10"/>
    <x v="1"/>
    <x v="0"/>
    <x v="1"/>
    <n v="0"/>
    <x v="0"/>
    <x v="2"/>
  </r>
  <r>
    <n v="53"/>
    <n v="48"/>
    <n v="50"/>
    <n v="47"/>
    <x v="0"/>
    <n v="49"/>
    <n v="70"/>
    <n v="50"/>
    <n v="40"/>
    <x v="10"/>
    <x v="0"/>
    <n v="5"/>
    <x v="2"/>
    <x v="0"/>
    <s v="Blank"/>
    <s v="21-30"/>
    <x v="1"/>
    <x v="0"/>
    <x v="2"/>
    <n v="1"/>
    <x v="0"/>
    <x v="2"/>
  </r>
  <r>
    <n v="53"/>
    <n v="48"/>
    <n v="55"/>
    <n v="47"/>
    <x v="1"/>
    <n v="61"/>
    <n v="70"/>
    <n v="50"/>
    <n v="40"/>
    <x v="67"/>
    <x v="0"/>
    <n v="5"/>
    <x v="2"/>
    <x v="0"/>
    <s v="Blank"/>
    <s v="11-20"/>
    <x v="1"/>
    <x v="1"/>
    <x v="0"/>
    <n v="1"/>
    <x v="0"/>
    <x v="2"/>
  </r>
  <r>
    <n v="52"/>
    <n v="48"/>
    <n v="62"/>
    <n v="47"/>
    <x v="1"/>
    <n v="61"/>
    <n v="50"/>
    <n v="50"/>
    <n v="40"/>
    <x v="90"/>
    <x v="1"/>
    <n v="5"/>
    <x v="2"/>
    <x v="3"/>
    <s v="Blank"/>
    <s v="0-10"/>
    <x v="1"/>
    <x v="1"/>
    <x v="0"/>
    <n v="0"/>
    <x v="0"/>
    <x v="2"/>
  </r>
  <r>
    <n v="53"/>
    <n v="48"/>
    <n v="50"/>
    <n v="47"/>
    <x v="0"/>
    <n v="52"/>
    <n v="69"/>
    <n v="68"/>
    <n v="40"/>
    <x v="20"/>
    <x v="1"/>
    <n v="5"/>
    <x v="2"/>
    <x v="0"/>
    <s v="Blank"/>
    <s v="21-30"/>
    <x v="1"/>
    <x v="0"/>
    <x v="1"/>
    <n v="2"/>
    <x v="1"/>
    <x v="2"/>
  </r>
  <r>
    <n v="53"/>
    <n v="48"/>
    <n v="62"/>
    <n v="47"/>
    <x v="0"/>
    <n v="52"/>
    <n v="50"/>
    <n v="52"/>
    <n v="40"/>
    <x v="23"/>
    <x v="0"/>
    <n v="5"/>
    <x v="2"/>
    <x v="0"/>
    <s v="Blank"/>
    <s v="0-10"/>
    <x v="1"/>
    <x v="0"/>
    <x v="1"/>
    <n v="0"/>
    <x v="2"/>
    <x v="2"/>
  </r>
  <r>
    <n v="53"/>
    <n v="48"/>
    <n v="62"/>
    <n v="47"/>
    <x v="1"/>
    <n v="52"/>
    <n v="50"/>
    <n v="50"/>
    <n v="40"/>
    <x v="92"/>
    <x v="0"/>
    <n v="5"/>
    <x v="2"/>
    <x v="0"/>
    <s v="Blank"/>
    <s v="0-10"/>
    <x v="1"/>
    <x v="1"/>
    <x v="1"/>
    <n v="0"/>
    <x v="0"/>
    <x v="2"/>
  </r>
  <r>
    <n v="52"/>
    <n v="48"/>
    <n v="62"/>
    <n v="47"/>
    <x v="0"/>
    <n v="52"/>
    <n v="50"/>
    <n v="50"/>
    <n v="40"/>
    <x v="91"/>
    <x v="0"/>
    <n v="5"/>
    <x v="2"/>
    <x v="3"/>
    <s v="Blank"/>
    <s v="0-10"/>
    <x v="1"/>
    <x v="0"/>
    <x v="1"/>
    <n v="0"/>
    <x v="0"/>
    <x v="2"/>
  </r>
  <r>
    <n v="53"/>
    <n v="48"/>
    <n v="62"/>
    <n v="47"/>
    <x v="0"/>
    <n v="52"/>
    <n v="50"/>
    <n v="50"/>
    <n v="40"/>
    <x v="107"/>
    <x v="0"/>
    <n v="5"/>
    <x v="2"/>
    <x v="0"/>
    <s v="Blank"/>
    <s v="0-10"/>
    <x v="1"/>
    <x v="0"/>
    <x v="1"/>
    <n v="0"/>
    <x v="0"/>
    <x v="2"/>
  </r>
  <r>
    <n v="53"/>
    <n v="48"/>
    <n v="50"/>
    <n v="47"/>
    <x v="1"/>
    <n v="20"/>
    <n v="70"/>
    <n v="52"/>
    <n v="40"/>
    <x v="113"/>
    <x v="0"/>
    <n v="5"/>
    <x v="2"/>
    <x v="0"/>
    <s v="Blank"/>
    <s v="21-30"/>
    <x v="1"/>
    <x v="1"/>
    <x v="4"/>
    <n v="1"/>
    <x v="2"/>
    <x v="2"/>
  </r>
  <r>
    <n v="53"/>
    <n v="48"/>
    <n v="55"/>
    <n v="47"/>
    <x v="0"/>
    <n v="52"/>
    <n v="50"/>
    <n v="50"/>
    <n v="40"/>
    <x v="178"/>
    <x v="0"/>
    <n v="5"/>
    <x v="2"/>
    <x v="0"/>
    <s v="Blank"/>
    <s v="11-20"/>
    <x v="1"/>
    <x v="0"/>
    <x v="1"/>
    <n v="0"/>
    <x v="0"/>
    <x v="2"/>
  </r>
  <r>
    <n v="53"/>
    <n v="48"/>
    <n v="62"/>
    <n v="47"/>
    <x v="1"/>
    <n v="52"/>
    <n v="50"/>
    <n v="50"/>
    <n v="40"/>
    <x v="92"/>
    <x v="0"/>
    <n v="5"/>
    <x v="2"/>
    <x v="0"/>
    <s v="Blank"/>
    <s v="0-10"/>
    <x v="1"/>
    <x v="1"/>
    <x v="1"/>
    <n v="0"/>
    <x v="0"/>
    <x v="2"/>
  </r>
  <r>
    <n v="52"/>
    <n v="48"/>
    <n v="50"/>
    <n v="47"/>
    <x v="1"/>
    <n v="61"/>
    <n v="70"/>
    <n v="50"/>
    <n v="40"/>
    <x v="101"/>
    <x v="0"/>
    <n v="5"/>
    <x v="2"/>
    <x v="3"/>
    <s v="Blank"/>
    <s v="21-30"/>
    <x v="1"/>
    <x v="1"/>
    <x v="0"/>
    <n v="1"/>
    <x v="0"/>
    <x v="2"/>
  </r>
  <r>
    <n v="51"/>
    <n v="48"/>
    <n v="50"/>
    <n v="47"/>
    <x v="0"/>
    <n v="52"/>
    <n v="69"/>
    <n v="50"/>
    <n v="40"/>
    <x v="10"/>
    <x v="0"/>
    <n v="5"/>
    <x v="2"/>
    <x v="2"/>
    <s v="Blank"/>
    <s v="21-30"/>
    <x v="1"/>
    <x v="0"/>
    <x v="1"/>
    <n v="2"/>
    <x v="0"/>
    <x v="2"/>
  </r>
  <r>
    <n v="51"/>
    <n v="48"/>
    <n v="62"/>
    <n v="47"/>
    <x v="1"/>
    <n v="52"/>
    <n v="50"/>
    <n v="50"/>
    <n v="40"/>
    <x v="81"/>
    <x v="0"/>
    <n v="5"/>
    <x v="2"/>
    <x v="2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5"/>
    <x v="2"/>
    <x v="0"/>
    <s v="Blank"/>
    <s v="0-10"/>
    <x v="1"/>
    <x v="1"/>
    <x v="1"/>
    <n v="0"/>
    <x v="0"/>
    <x v="2"/>
  </r>
  <r>
    <n v="53"/>
    <n v="48"/>
    <n v="47"/>
    <n v="47"/>
    <x v="1"/>
    <n v="20"/>
    <n v="69"/>
    <n v="50"/>
    <n v="40"/>
    <x v="117"/>
    <x v="0"/>
    <n v="5"/>
    <x v="2"/>
    <x v="0"/>
    <s v="Blank"/>
    <s v="41-100"/>
    <x v="1"/>
    <x v="1"/>
    <x v="4"/>
    <n v="2"/>
    <x v="0"/>
    <x v="2"/>
  </r>
  <r>
    <n v="53"/>
    <n v="48"/>
    <n v="47"/>
    <n v="47"/>
    <x v="1"/>
    <n v="20"/>
    <n v="69"/>
    <n v="50"/>
    <n v="40"/>
    <x v="117"/>
    <x v="0"/>
    <n v="5"/>
    <x v="2"/>
    <x v="0"/>
    <s v="Blank"/>
    <s v="41-100"/>
    <x v="1"/>
    <x v="1"/>
    <x v="4"/>
    <n v="2"/>
    <x v="0"/>
    <x v="2"/>
  </r>
  <r>
    <n v="53"/>
    <n v="48"/>
    <n v="47"/>
    <n v="47"/>
    <x v="1"/>
    <n v="61"/>
    <n v="36"/>
    <n v="50"/>
    <n v="40"/>
    <x v="188"/>
    <x v="0"/>
    <n v="5"/>
    <x v="2"/>
    <x v="0"/>
    <s v="Blank"/>
    <s v="41-100"/>
    <x v="1"/>
    <x v="1"/>
    <x v="0"/>
    <s v="3, 4, 5, 6, 9"/>
    <x v="0"/>
    <x v="2"/>
  </r>
  <r>
    <n v="52"/>
    <n v="48"/>
    <n v="62"/>
    <n v="47"/>
    <x v="1"/>
    <n v="52"/>
    <n v="50"/>
    <n v="50"/>
    <n v="40"/>
    <x v="83"/>
    <x v="0"/>
    <n v="5"/>
    <x v="2"/>
    <x v="3"/>
    <s v="Blank"/>
    <s v="0-10"/>
    <x v="1"/>
    <x v="1"/>
    <x v="1"/>
    <n v="0"/>
    <x v="0"/>
    <x v="2"/>
  </r>
  <r>
    <n v="53"/>
    <n v="48"/>
    <n v="50"/>
    <n v="47"/>
    <x v="1"/>
    <n v="60"/>
    <n v="50"/>
    <n v="68"/>
    <n v="40"/>
    <x v="154"/>
    <x v="0"/>
    <n v="5"/>
    <x v="2"/>
    <x v="0"/>
    <s v="Blank"/>
    <s v="21-30"/>
    <x v="1"/>
    <x v="1"/>
    <x v="3"/>
    <n v="0"/>
    <x v="1"/>
    <x v="2"/>
  </r>
  <r>
    <n v="52"/>
    <n v="73"/>
    <n v="55"/>
    <n v="47"/>
    <x v="0"/>
    <n v="52"/>
    <n v="69"/>
    <n v="50"/>
    <n v="40"/>
    <x v="58"/>
    <x v="1"/>
    <n v="5"/>
    <x v="2"/>
    <x v="3"/>
    <s v="F, G, T"/>
    <s v="11-20"/>
    <x v="1"/>
    <x v="0"/>
    <x v="1"/>
    <n v="2"/>
    <x v="0"/>
    <x v="2"/>
  </r>
  <r>
    <n v="53"/>
    <n v="48"/>
    <n v="62"/>
    <n v="47"/>
    <x v="1"/>
    <n v="52"/>
    <n v="50"/>
    <n v="50"/>
    <n v="40"/>
    <x v="92"/>
    <x v="0"/>
    <n v="5"/>
    <x v="2"/>
    <x v="0"/>
    <s v="Blank"/>
    <s v="0-10"/>
    <x v="1"/>
    <x v="1"/>
    <x v="1"/>
    <n v="0"/>
    <x v="0"/>
    <x v="2"/>
  </r>
  <r>
    <n v="53"/>
    <n v="48"/>
    <n v="50"/>
    <n v="47"/>
    <x v="1"/>
    <n v="49"/>
    <n v="69"/>
    <n v="50"/>
    <n v="40"/>
    <x v="120"/>
    <x v="0"/>
    <n v="5"/>
    <x v="2"/>
    <x v="0"/>
    <s v="Blank"/>
    <s v="21-30"/>
    <x v="1"/>
    <x v="1"/>
    <x v="2"/>
    <n v="2"/>
    <x v="0"/>
    <x v="2"/>
  </r>
  <r>
    <n v="53"/>
    <n v="48"/>
    <n v="62"/>
    <n v="47"/>
    <x v="1"/>
    <n v="52"/>
    <n v="50"/>
    <n v="50"/>
    <n v="40"/>
    <x v="92"/>
    <x v="0"/>
    <n v="5"/>
    <x v="2"/>
    <x v="0"/>
    <s v="Blank"/>
    <s v="0-10"/>
    <x v="1"/>
    <x v="1"/>
    <x v="1"/>
    <n v="0"/>
    <x v="0"/>
    <x v="2"/>
  </r>
  <r>
    <n v="52"/>
    <n v="48"/>
    <n v="62"/>
    <n v="47"/>
    <x v="0"/>
    <n v="52"/>
    <n v="50"/>
    <n v="50"/>
    <n v="40"/>
    <x v="91"/>
    <x v="0"/>
    <n v="5"/>
    <x v="2"/>
    <x v="3"/>
    <s v="Blank"/>
    <s v="0-10"/>
    <x v="1"/>
    <x v="0"/>
    <x v="1"/>
    <n v="0"/>
    <x v="0"/>
    <x v="2"/>
  </r>
  <r>
    <n v="53"/>
    <n v="48"/>
    <n v="62"/>
    <n v="47"/>
    <x v="1"/>
    <n v="52"/>
    <n v="50"/>
    <n v="50"/>
    <n v="40"/>
    <x v="92"/>
    <x v="1"/>
    <n v="5"/>
    <x v="2"/>
    <x v="0"/>
    <s v="Blank"/>
    <s v="0-10"/>
    <x v="1"/>
    <x v="1"/>
    <x v="1"/>
    <n v="0"/>
    <x v="0"/>
    <x v="2"/>
  </r>
  <r>
    <n v="61"/>
    <n v="48"/>
    <n v="62"/>
    <n v="47"/>
    <x v="1"/>
    <n v="52"/>
    <n v="50"/>
    <n v="50"/>
    <n v="40"/>
    <x v="90"/>
    <x v="0"/>
    <n v="5"/>
    <x v="2"/>
    <x v="5"/>
    <s v="Blank"/>
    <s v="0-10"/>
    <x v="1"/>
    <x v="1"/>
    <x v="1"/>
    <n v="0"/>
    <x v="0"/>
    <x v="2"/>
  </r>
  <r>
    <n v="53"/>
    <n v="48"/>
    <n v="62"/>
    <n v="47"/>
    <x v="1"/>
    <n v="52"/>
    <n v="70"/>
    <n v="68"/>
    <n v="40"/>
    <x v="139"/>
    <x v="1"/>
    <n v="5"/>
    <x v="2"/>
    <x v="0"/>
    <s v="Blank"/>
    <s v="0-10"/>
    <x v="1"/>
    <x v="1"/>
    <x v="1"/>
    <n v="1"/>
    <x v="1"/>
    <x v="2"/>
  </r>
  <r>
    <n v="53"/>
    <n v="48"/>
    <n v="62"/>
    <n v="47"/>
    <x v="1"/>
    <n v="52"/>
    <n v="50"/>
    <n v="50"/>
    <n v="40"/>
    <x v="92"/>
    <x v="0"/>
    <n v="5"/>
    <x v="2"/>
    <x v="0"/>
    <s v="Blank"/>
    <s v="0-10"/>
    <x v="1"/>
    <x v="1"/>
    <x v="1"/>
    <n v="0"/>
    <x v="0"/>
    <x v="2"/>
  </r>
  <r>
    <n v="61"/>
    <n v="48"/>
    <n v="62"/>
    <n v="47"/>
    <x v="1"/>
    <n v="52"/>
    <n v="50"/>
    <n v="50"/>
    <n v="40"/>
    <x v="90"/>
    <x v="0"/>
    <n v="5"/>
    <x v="2"/>
    <x v="5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5"/>
    <x v="2"/>
    <x v="0"/>
    <s v="Blank"/>
    <s v="0-10"/>
    <x v="1"/>
    <x v="1"/>
    <x v="1"/>
    <n v="0"/>
    <x v="0"/>
    <x v="2"/>
  </r>
  <r>
    <n v="53"/>
    <n v="48"/>
    <n v="55"/>
    <n v="47"/>
    <x v="1"/>
    <n v="61"/>
    <n v="70"/>
    <n v="68"/>
    <n v="40"/>
    <x v="11"/>
    <x v="1"/>
    <n v="5"/>
    <x v="2"/>
    <x v="0"/>
    <s v="Blank"/>
    <s v="11-20"/>
    <x v="1"/>
    <x v="1"/>
    <x v="0"/>
    <n v="1"/>
    <x v="1"/>
    <x v="2"/>
  </r>
  <r>
    <n v="61"/>
    <n v="48"/>
    <n v="62"/>
    <n v="47"/>
    <x v="1"/>
    <n v="52"/>
    <n v="50"/>
    <n v="50"/>
    <n v="40"/>
    <x v="90"/>
    <x v="0"/>
    <n v="5"/>
    <x v="2"/>
    <x v="5"/>
    <s v="Blank"/>
    <s v="0-10"/>
    <x v="1"/>
    <x v="1"/>
    <x v="1"/>
    <n v="0"/>
    <x v="0"/>
    <x v="2"/>
  </r>
  <r>
    <n v="51"/>
    <n v="48"/>
    <n v="55"/>
    <n v="47"/>
    <x v="1"/>
    <n v="52"/>
    <n v="69"/>
    <n v="50"/>
    <n v="40"/>
    <x v="63"/>
    <x v="0"/>
    <n v="5"/>
    <x v="2"/>
    <x v="2"/>
    <s v="Blank"/>
    <s v="11-20"/>
    <x v="1"/>
    <x v="1"/>
    <x v="1"/>
    <n v="2"/>
    <x v="0"/>
    <x v="2"/>
  </r>
  <r>
    <n v="53"/>
    <n v="48"/>
    <n v="50"/>
    <n v="47"/>
    <x v="0"/>
    <n v="52"/>
    <n v="69"/>
    <n v="50"/>
    <n v="40"/>
    <x v="110"/>
    <x v="0"/>
    <n v="5"/>
    <x v="2"/>
    <x v="0"/>
    <s v="Blank"/>
    <s v="21-30"/>
    <x v="1"/>
    <x v="0"/>
    <x v="1"/>
    <n v="2"/>
    <x v="0"/>
    <x v="2"/>
  </r>
  <r>
    <n v="52"/>
    <n v="48"/>
    <n v="62"/>
    <n v="47"/>
    <x v="1"/>
    <n v="52"/>
    <n v="50"/>
    <n v="50"/>
    <n v="40"/>
    <x v="83"/>
    <x v="0"/>
    <n v="5"/>
    <x v="2"/>
    <x v="3"/>
    <s v="Blank"/>
    <s v="0-10"/>
    <x v="1"/>
    <x v="1"/>
    <x v="1"/>
    <n v="0"/>
    <x v="0"/>
    <x v="2"/>
  </r>
  <r>
    <n v="61"/>
    <n v="48"/>
    <n v="55"/>
    <n v="47"/>
    <x v="0"/>
    <n v="61"/>
    <n v="50"/>
    <n v="50"/>
    <n v="40"/>
    <x v="198"/>
    <x v="0"/>
    <n v="5"/>
    <x v="2"/>
    <x v="5"/>
    <s v="Blank"/>
    <s v="11-20"/>
    <x v="1"/>
    <x v="0"/>
    <x v="0"/>
    <n v="0"/>
    <x v="0"/>
    <x v="2"/>
  </r>
  <r>
    <n v="52"/>
    <n v="48"/>
    <n v="62"/>
    <n v="47"/>
    <x v="1"/>
    <n v="52"/>
    <n v="50"/>
    <n v="50"/>
    <n v="40"/>
    <x v="83"/>
    <x v="0"/>
    <n v="5"/>
    <x v="2"/>
    <x v="3"/>
    <s v="Blank"/>
    <s v="0-10"/>
    <x v="1"/>
    <x v="1"/>
    <x v="1"/>
    <n v="0"/>
    <x v="0"/>
    <x v="2"/>
  </r>
  <r>
    <n v="52"/>
    <n v="48"/>
    <n v="62"/>
    <n v="47"/>
    <x v="1"/>
    <n v="61"/>
    <n v="50"/>
    <n v="50"/>
    <n v="40"/>
    <x v="90"/>
    <x v="0"/>
    <n v="5"/>
    <x v="2"/>
    <x v="3"/>
    <s v="Blank"/>
    <s v="0-10"/>
    <x v="1"/>
    <x v="1"/>
    <x v="0"/>
    <n v="0"/>
    <x v="0"/>
    <x v="2"/>
  </r>
  <r>
    <n v="53"/>
    <n v="48"/>
    <n v="62"/>
    <n v="47"/>
    <x v="1"/>
    <n v="52"/>
    <n v="50"/>
    <n v="50"/>
    <n v="40"/>
    <x v="92"/>
    <x v="0"/>
    <n v="5"/>
    <x v="2"/>
    <x v="0"/>
    <s v="Blank"/>
    <s v="0-10"/>
    <x v="1"/>
    <x v="1"/>
    <x v="1"/>
    <n v="0"/>
    <x v="0"/>
    <x v="2"/>
  </r>
  <r>
    <n v="53"/>
    <n v="48"/>
    <n v="55"/>
    <n v="47"/>
    <x v="1"/>
    <n v="52"/>
    <n v="50"/>
    <n v="68"/>
    <n v="40"/>
    <x v="52"/>
    <x v="0"/>
    <n v="5"/>
    <x v="2"/>
    <x v="0"/>
    <s v="Blank"/>
    <s v="11-20"/>
    <x v="1"/>
    <x v="1"/>
    <x v="1"/>
    <n v="0"/>
    <x v="1"/>
    <x v="2"/>
  </r>
  <r>
    <n v="53"/>
    <n v="48"/>
    <n v="55"/>
    <n v="47"/>
    <x v="0"/>
    <n v="61"/>
    <n v="50"/>
    <n v="68"/>
    <n v="40"/>
    <x v="61"/>
    <x v="0"/>
    <n v="5"/>
    <x v="2"/>
    <x v="0"/>
    <s v="Blank"/>
    <s v="11-20"/>
    <x v="1"/>
    <x v="0"/>
    <x v="0"/>
    <n v="0"/>
    <x v="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D9" firstHeaderRow="1" firstDataRow="2" firstDataCol="1" rowPageCount="1" colPageCount="1"/>
  <pivotFields count="29">
    <pivotField axis="axisRow" showAll="0">
      <items count="4">
        <item x="0"/>
        <item x="1"/>
        <item x="2"/>
        <item t="default"/>
      </items>
    </pivotField>
    <pivotField axis="axisCol" showAll="0">
      <items count="3">
        <item x="1"/>
        <item x="0"/>
        <item t="default"/>
      </items>
    </pivotField>
    <pivotField dataField="1" showAll="0"/>
    <pivotField showAll="0">
      <items count="3">
        <item x="0"/>
        <item x="1"/>
        <item t="default"/>
      </items>
    </pivotField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9">
        <item x="0"/>
        <item x="2"/>
        <item x="1"/>
        <item x="4"/>
        <item x="3"/>
        <item x="5"/>
        <item x="6"/>
        <item x="7"/>
        <item t="default"/>
      </items>
    </pivotField>
    <pivotField showAll="0"/>
    <pivotField showAll="0">
      <items count="283">
        <item x="4"/>
        <item x="251"/>
        <item x="177"/>
        <item x="33"/>
        <item x="249"/>
        <item x="238"/>
        <item x="219"/>
        <item x="222"/>
        <item x="187"/>
        <item x="216"/>
        <item x="196"/>
        <item x="204"/>
        <item x="260"/>
        <item x="184"/>
        <item x="161"/>
        <item x="220"/>
        <item x="227"/>
        <item x="241"/>
        <item x="171"/>
        <item x="154"/>
        <item x="155"/>
        <item x="185"/>
        <item x="253"/>
        <item x="190"/>
        <item x="229"/>
        <item x="150"/>
        <item x="267"/>
        <item x="240"/>
        <item x="191"/>
        <item x="152"/>
        <item x="264"/>
        <item x="183"/>
        <item x="266"/>
        <item x="189"/>
        <item x="232"/>
        <item x="207"/>
        <item x="179"/>
        <item x="166"/>
        <item x="272"/>
        <item x="243"/>
        <item x="167"/>
        <item x="248"/>
        <item x="186"/>
        <item x="231"/>
        <item x="209"/>
        <item x="164"/>
        <item x="281"/>
        <item x="176"/>
        <item x="160"/>
        <item x="168"/>
        <item x="153"/>
        <item x="244"/>
        <item x="156"/>
        <item x="221"/>
        <item x="262"/>
        <item x="193"/>
        <item x="162"/>
        <item x="211"/>
        <item x="252"/>
        <item x="228"/>
        <item x="245"/>
        <item x="277"/>
        <item x="223"/>
        <item x="188"/>
        <item x="255"/>
        <item x="258"/>
        <item x="213"/>
        <item x="217"/>
        <item x="279"/>
        <item x="254"/>
        <item x="250"/>
        <item x="269"/>
        <item x="158"/>
        <item x="157"/>
        <item x="236"/>
        <item x="200"/>
        <item x="235"/>
        <item x="141"/>
        <item x="226"/>
        <item x="275"/>
        <item x="278"/>
        <item x="212"/>
        <item x="195"/>
        <item x="276"/>
        <item x="110"/>
        <item x="194"/>
        <item x="132"/>
        <item x="224"/>
        <item x="247"/>
        <item x="109"/>
        <item x="134"/>
        <item x="234"/>
        <item x="127"/>
        <item x="218"/>
        <item x="131"/>
        <item x="202"/>
        <item x="111"/>
        <item x="148"/>
        <item x="145"/>
        <item x="135"/>
        <item x="108"/>
        <item x="230"/>
        <item x="115"/>
        <item x="259"/>
        <item x="130"/>
        <item x="122"/>
        <item x="143"/>
        <item x="203"/>
        <item x="140"/>
        <item x="215"/>
        <item x="197"/>
        <item x="175"/>
        <item x="172"/>
        <item x="123"/>
        <item x="129"/>
        <item x="146"/>
        <item x="136"/>
        <item x="144"/>
        <item x="205"/>
        <item x="180"/>
        <item x="181"/>
        <item x="239"/>
        <item x="138"/>
        <item x="246"/>
        <item x="149"/>
        <item x="173"/>
        <item x="192"/>
        <item x="126"/>
        <item x="182"/>
        <item x="271"/>
        <item x="199"/>
        <item x="169"/>
        <item x="280"/>
        <item x="147"/>
        <item x="159"/>
        <item x="174"/>
        <item x="139"/>
        <item x="214"/>
        <item x="265"/>
        <item x="151"/>
        <item x="208"/>
        <item x="201"/>
        <item x="114"/>
        <item x="256"/>
        <item x="270"/>
        <item x="233"/>
        <item x="261"/>
        <item x="163"/>
        <item x="120"/>
        <item x="242"/>
        <item x="225"/>
        <item x="107"/>
        <item x="198"/>
        <item x="237"/>
        <item x="42"/>
        <item x="44"/>
        <item x="91"/>
        <item x="11"/>
        <item x="82"/>
        <item x="17"/>
        <item x="116"/>
        <item x="89"/>
        <item x="30"/>
        <item x="55"/>
        <item x="2"/>
        <item x="128"/>
        <item x="31"/>
        <item x="28"/>
        <item x="56"/>
        <item x="273"/>
        <item x="66"/>
        <item x="100"/>
        <item x="81"/>
        <item x="113"/>
        <item x="263"/>
        <item x="39"/>
        <item x="10"/>
        <item x="142"/>
        <item x="25"/>
        <item x="79"/>
        <item x="21"/>
        <item x="165"/>
        <item x="170"/>
        <item x="119"/>
        <item x="52"/>
        <item x="53"/>
        <item x="98"/>
        <item x="121"/>
        <item x="124"/>
        <item x="101"/>
        <item x="102"/>
        <item x="206"/>
        <item x="65"/>
        <item x="106"/>
        <item x="20"/>
        <item x="117"/>
        <item x="137"/>
        <item x="61"/>
        <item x="112"/>
        <item x="83"/>
        <item x="27"/>
        <item x="257"/>
        <item x="94"/>
        <item x="133"/>
        <item x="71"/>
        <item x="74"/>
        <item x="84"/>
        <item x="210"/>
        <item x="34"/>
        <item x="59"/>
        <item x="6"/>
        <item x="76"/>
        <item x="26"/>
        <item x="5"/>
        <item x="75"/>
        <item x="41"/>
        <item x="15"/>
        <item x="37"/>
        <item x="24"/>
        <item x="69"/>
        <item x="95"/>
        <item x="178"/>
        <item x="50"/>
        <item x="47"/>
        <item x="87"/>
        <item x="77"/>
        <item x="63"/>
        <item x="96"/>
        <item x="36"/>
        <item x="105"/>
        <item x="92"/>
        <item x="68"/>
        <item x="125"/>
        <item x="93"/>
        <item x="8"/>
        <item x="268"/>
        <item x="45"/>
        <item x="46"/>
        <item x="118"/>
        <item x="14"/>
        <item x="103"/>
        <item x="13"/>
        <item x="70"/>
        <item x="104"/>
        <item x="3"/>
        <item x="51"/>
        <item x="9"/>
        <item x="60"/>
        <item x="99"/>
        <item x="80"/>
        <item x="48"/>
        <item x="86"/>
        <item x="97"/>
        <item x="43"/>
        <item x="72"/>
        <item x="38"/>
        <item x="64"/>
        <item x="78"/>
        <item x="18"/>
        <item x="73"/>
        <item x="49"/>
        <item x="90"/>
        <item x="54"/>
        <item x="88"/>
        <item x="35"/>
        <item x="58"/>
        <item x="29"/>
        <item x="19"/>
        <item x="40"/>
        <item x="85"/>
        <item x="1"/>
        <item x="67"/>
        <item x="22"/>
        <item x="0"/>
        <item x="62"/>
        <item x="16"/>
        <item x="7"/>
        <item x="12"/>
        <item x="23"/>
        <item x="57"/>
        <item x="32"/>
        <item x="274"/>
        <item t="default"/>
      </items>
    </pivotField>
    <pivotField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">
        <item x="0"/>
        <item x="2"/>
        <item x="1"/>
        <item t="default"/>
      </items>
    </pivotField>
    <pivotField showAll="0"/>
    <pivotField showAll="0"/>
    <pivotField showAll="0" sortType="descending">
      <items count="46">
        <item x="4"/>
        <item x="22"/>
        <item x="44"/>
        <item x="19"/>
        <item x="7"/>
        <item x="16"/>
        <item x="24"/>
        <item x="9"/>
        <item x="41"/>
        <item x="32"/>
        <item x="23"/>
        <item x="34"/>
        <item x="25"/>
        <item x="20"/>
        <item x="43"/>
        <item x="38"/>
        <item x="17"/>
        <item x="12"/>
        <item x="30"/>
        <item x="8"/>
        <item x="6"/>
        <item x="0"/>
        <item x="39"/>
        <item x="18"/>
        <item x="14"/>
        <item x="40"/>
        <item x="3"/>
        <item x="10"/>
        <item x="33"/>
        <item x="31"/>
        <item x="2"/>
        <item x="11"/>
        <item x="1"/>
        <item x="27"/>
        <item x="15"/>
        <item x="5"/>
        <item x="28"/>
        <item x="36"/>
        <item x="37"/>
        <item x="35"/>
        <item x="42"/>
        <item x="26"/>
        <item x="13"/>
        <item x="21"/>
        <item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0">
        <item x="5"/>
        <item x="4"/>
        <item x="0"/>
        <item x="1"/>
        <item x="3"/>
        <item x="2"/>
        <item x="7"/>
        <item x="8"/>
        <item x="6"/>
        <item t="default"/>
      </items>
    </pivotField>
    <pivotField showAll="0">
      <items count="11">
        <item x="3"/>
        <item x="5"/>
        <item m="1" x="9"/>
        <item x="6"/>
        <item x="1"/>
        <item x="4"/>
        <item m="1" x="8"/>
        <item m="1" x="7"/>
        <item x="2"/>
        <item x="0"/>
        <item t="default"/>
      </items>
    </pivotField>
    <pivotField showAll="0" defaultSubtotal="0">
      <items count="7">
        <item n="Blank" x="5"/>
        <item x="4"/>
        <item x="0"/>
        <item x="1"/>
        <item x="3"/>
        <item x="2"/>
        <item n="F, G, T" x="6"/>
      </items>
    </pivotField>
    <pivotField showAll="0" defaultSubtotal="0">
      <items count="12">
        <item n="Blank" x="2"/>
        <item n="Others" x="11"/>
        <item x="10"/>
        <item x="9"/>
        <item x="5"/>
        <item x="4"/>
        <item x="6"/>
        <item x="1"/>
        <item x="7"/>
        <item x="0"/>
        <item x="8"/>
        <item x="3"/>
      </items>
    </pivotField>
    <pivotField showAll="0" defaultSubtotal="0">
      <items count="5">
        <item x="0"/>
        <item x="1"/>
        <item x="2"/>
        <item x="3"/>
        <item n="4, 5, 8" x="4"/>
      </items>
    </pivotField>
    <pivotField showAll="0" defaultSubtotal="0">
      <items count="4">
        <item x="0"/>
        <item x="2"/>
        <item x="1"/>
        <item n="3, 4, 5, 6, 9" x="3"/>
      </items>
    </pivotField>
    <pivotField showAll="0" defaultSubtotal="0">
      <items count="3">
        <item x="0"/>
        <item x="1"/>
        <item n="S, blank" x="2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pageFields count="1">
    <pageField fld="17" item="0" hier="-1"/>
  </pageFields>
  <dataFields count="1">
    <dataField name="Count of nam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E16" firstHeaderRow="1" firstDataRow="2" firstDataCol="1" rowPageCount="2" colPageCount="1"/>
  <pivotFields count="23"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dataField="1" showAll="0">
      <items count="212">
        <item x="194"/>
        <item x="161"/>
        <item x="117"/>
        <item x="157"/>
        <item x="113"/>
        <item x="162"/>
        <item x="188"/>
        <item x="86"/>
        <item x="111"/>
        <item x="189"/>
        <item x="190"/>
        <item x="105"/>
        <item x="191"/>
        <item x="168"/>
        <item x="167"/>
        <item x="93"/>
        <item x="119"/>
        <item x="186"/>
        <item x="112"/>
        <item x="85"/>
        <item x="81"/>
        <item x="83"/>
        <item x="92"/>
        <item x="71"/>
        <item x="106"/>
        <item x="59"/>
        <item x="120"/>
        <item x="89"/>
        <item x="184"/>
        <item x="202"/>
        <item x="90"/>
        <item x="109"/>
        <item x="63"/>
        <item x="52"/>
        <item x="187"/>
        <item x="74"/>
        <item x="154"/>
        <item x="160"/>
        <item x="101"/>
        <item x="95"/>
        <item x="102"/>
        <item x="94"/>
        <item x="79"/>
        <item x="166"/>
        <item x="67"/>
        <item x="82"/>
        <item x="148"/>
        <item x="1"/>
        <item x="122"/>
        <item x="65"/>
        <item x="41"/>
        <item x="87"/>
        <item x="66"/>
        <item x="56"/>
        <item x="192"/>
        <item x="159"/>
        <item x="131"/>
        <item x="53"/>
        <item x="26"/>
        <item x="35"/>
        <item x="139"/>
        <item x="152"/>
        <item x="11"/>
        <item x="164"/>
        <item x="4"/>
        <item x="60"/>
        <item x="40"/>
        <item x="54"/>
        <item x="14"/>
        <item x="15"/>
        <item x="25"/>
        <item x="140"/>
        <item x="144"/>
        <item x="201"/>
        <item x="182"/>
        <item x="17"/>
        <item x="75"/>
        <item x="42"/>
        <item x="114"/>
        <item x="196"/>
        <item x="208"/>
        <item x="57"/>
        <item x="199"/>
        <item x="38"/>
        <item x="121"/>
        <item x="8"/>
        <item x="34"/>
        <item x="116"/>
        <item x="96"/>
        <item x="12"/>
        <item x="48"/>
        <item x="176"/>
        <item x="30"/>
        <item x="33"/>
        <item x="103"/>
        <item x="29"/>
        <item x="178"/>
        <item x="46"/>
        <item x="88"/>
        <item x="173"/>
        <item x="73"/>
        <item x="2"/>
        <item x="91"/>
        <item x="107"/>
        <item x="104"/>
        <item x="23"/>
        <item x="163"/>
        <item x="143"/>
        <item x="10"/>
        <item x="77"/>
        <item x="110"/>
        <item x="108"/>
        <item x="99"/>
        <item x="198"/>
        <item x="115"/>
        <item x="193"/>
        <item x="18"/>
        <item x="72"/>
        <item x="155"/>
        <item x="123"/>
        <item x="100"/>
        <item x="43"/>
        <item x="3"/>
        <item x="61"/>
        <item x="130"/>
        <item x="6"/>
        <item x="145"/>
        <item x="20"/>
        <item x="165"/>
        <item x="5"/>
        <item x="32"/>
        <item x="0"/>
        <item x="55"/>
        <item x="36"/>
        <item x="97"/>
        <item x="150"/>
        <item x="153"/>
        <item x="84"/>
        <item x="58"/>
        <item x="50"/>
        <item x="151"/>
        <item x="62"/>
        <item x="98"/>
        <item x="76"/>
        <item x="45"/>
        <item x="210"/>
        <item x="22"/>
        <item x="185"/>
        <item x="70"/>
        <item x="118"/>
        <item x="64"/>
        <item x="69"/>
        <item x="68"/>
        <item x="169"/>
        <item x="183"/>
        <item x="31"/>
        <item x="137"/>
        <item x="158"/>
        <item x="136"/>
        <item x="146"/>
        <item x="138"/>
        <item x="149"/>
        <item x="124"/>
        <item x="80"/>
        <item x="27"/>
        <item x="39"/>
        <item x="7"/>
        <item x="125"/>
        <item x="206"/>
        <item x="24"/>
        <item x="127"/>
        <item x="78"/>
        <item x="129"/>
        <item x="49"/>
        <item x="126"/>
        <item x="142"/>
        <item x="134"/>
        <item x="175"/>
        <item x="28"/>
        <item x="204"/>
        <item x="147"/>
        <item x="180"/>
        <item x="13"/>
        <item x="209"/>
        <item x="179"/>
        <item x="181"/>
        <item x="128"/>
        <item x="47"/>
        <item x="156"/>
        <item x="195"/>
        <item x="135"/>
        <item x="132"/>
        <item x="172"/>
        <item x="171"/>
        <item x="141"/>
        <item x="37"/>
        <item x="44"/>
        <item x="205"/>
        <item x="197"/>
        <item x="170"/>
        <item x="19"/>
        <item x="21"/>
        <item x="203"/>
        <item x="51"/>
        <item x="177"/>
        <item x="174"/>
        <item x="16"/>
        <item x="200"/>
        <item x="9"/>
        <item x="133"/>
        <item x="207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axis="axisPage" showAll="0">
      <items count="4">
        <item x="1"/>
        <item x="0"/>
        <item x="2"/>
        <item t="default"/>
      </items>
    </pivotField>
    <pivotField showAll="0" defaultSubtotal="0">
      <items count="6">
        <item x="0"/>
        <item x="3"/>
        <item x="5"/>
        <item x="2"/>
        <item x="4"/>
        <item x="1"/>
      </items>
    </pivotField>
    <pivotField showAll="0" defaultSubtotal="0"/>
    <pivotField showAll="0" defaultSubtotal="0"/>
    <pivotField showAll="0" defaultSubtotal="0">
      <items count="12">
        <item x="1"/>
        <item x="11"/>
        <item x="6"/>
        <item x="3"/>
        <item x="10"/>
        <item x="7"/>
        <item x="2"/>
        <item x="9"/>
        <item x="0"/>
        <item x="4"/>
        <item x="5"/>
        <item x="8"/>
      </items>
    </pivotField>
    <pivotField showAll="0" defaultSubtotal="0">
      <items count="2">
        <item x="0"/>
        <item x="1"/>
      </items>
    </pivotField>
    <pivotField showAll="0" defaultSubtotal="0">
      <items count="5">
        <item x="1"/>
        <item x="0"/>
        <item x="3"/>
        <item x="2"/>
        <item x="4"/>
      </items>
    </pivotField>
    <pivotField showAll="0" defaultSubtotal="0"/>
    <pivotField showAll="0" defaultSubtotal="0">
      <items count="3">
        <item x="1"/>
        <item x="2"/>
        <item x="0"/>
      </items>
    </pivotField>
    <pivotField axis="axisCol" showAll="0" defaultSubtotal="0">
      <items count="3">
        <item x="0"/>
        <item x="1"/>
        <item x="2"/>
      </items>
    </pivotField>
    <pivotField axis="axisRow" showAll="0" defaultSubtotal="0">
      <items count="9">
        <item n="385-440" x="8"/>
        <item n="441-460" x="7"/>
        <item n="461-480" x="6"/>
        <item n="481-500" x="5"/>
        <item n="500-521" x="4"/>
        <item n="521-540" x="3"/>
        <item n="541-560" x="2"/>
        <item n="561-580" x="1"/>
        <item n="581-633" x="0"/>
      </items>
    </pivotField>
  </pivotFields>
  <rowFields count="1">
    <field x="2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1"/>
  </colFields>
  <colItems count="4">
    <i>
      <x/>
    </i>
    <i>
      <x v="1"/>
    </i>
    <i>
      <x v="2"/>
    </i>
    <i t="grand">
      <x/>
    </i>
  </colItems>
  <pageFields count="2">
    <pageField fld="12" item="0" hier="-1"/>
    <pageField fld="10" hier="-1"/>
  </pageFields>
  <dataFields count="1">
    <dataField name="Count of score" fld="9" subtotal="count" baseField="2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1310"/>
  <sheetViews>
    <sheetView workbookViewId="0">
      <selection activeCell="D1" sqref="D1:D1048576"/>
    </sheetView>
  </sheetViews>
  <sheetFormatPr defaultRowHeight="14.4" x14ac:dyDescent="0.3"/>
  <sheetData>
    <row r="1" spans="1:6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2798</v>
      </c>
      <c r="P1" t="s">
        <v>2799</v>
      </c>
      <c r="Q1" t="s">
        <v>2800</v>
      </c>
      <c r="R1" t="s">
        <v>2801</v>
      </c>
      <c r="S1" t="s">
        <v>2802</v>
      </c>
      <c r="T1" t="s">
        <v>2803</v>
      </c>
      <c r="U1" t="s">
        <v>2804</v>
      </c>
      <c r="V1" t="s">
        <v>2805</v>
      </c>
      <c r="W1" t="s">
        <v>2806</v>
      </c>
      <c r="X1" t="s">
        <v>2807</v>
      </c>
      <c r="Y1" t="s">
        <v>2857</v>
      </c>
      <c r="Z1" t="s">
        <v>2858</v>
      </c>
      <c r="AA1" t="s">
        <v>2805</v>
      </c>
      <c r="AB1" t="s">
        <v>2806</v>
      </c>
      <c r="AC1" t="s">
        <v>2807</v>
      </c>
      <c r="AD1" t="s">
        <v>2840</v>
      </c>
      <c r="AE1" t="s">
        <v>3</v>
      </c>
      <c r="AF1" t="s">
        <v>5</v>
      </c>
      <c r="AG1" t="s">
        <v>6</v>
      </c>
      <c r="AH1" t="s">
        <v>10</v>
      </c>
      <c r="AI1" t="s">
        <v>0</v>
      </c>
      <c r="AJ1" t="s">
        <v>2805</v>
      </c>
      <c r="AK1" t="s">
        <v>2806</v>
      </c>
      <c r="AL1" t="s">
        <v>2807</v>
      </c>
      <c r="AM1" t="s">
        <v>2840</v>
      </c>
      <c r="AN1" t="s">
        <v>3</v>
      </c>
      <c r="AO1" t="s">
        <v>5</v>
      </c>
      <c r="AP1" t="s">
        <v>6</v>
      </c>
      <c r="AQ1" t="s">
        <v>10</v>
      </c>
      <c r="AR1" t="s">
        <v>0</v>
      </c>
      <c r="AS1" t="s">
        <v>1</v>
      </c>
      <c r="AT1" t="s">
        <v>2798</v>
      </c>
      <c r="AU1" t="s">
        <v>2801</v>
      </c>
      <c r="AW1" t="s">
        <v>2805</v>
      </c>
      <c r="AX1" t="s">
        <v>2806</v>
      </c>
      <c r="AY1" t="s">
        <v>2807</v>
      </c>
      <c r="AZ1" t="s">
        <v>2840</v>
      </c>
      <c r="BA1" t="s">
        <v>3</v>
      </c>
      <c r="BB1" t="s">
        <v>5</v>
      </c>
      <c r="BC1" t="s">
        <v>6</v>
      </c>
      <c r="BD1" t="s">
        <v>10</v>
      </c>
      <c r="BE1" t="s">
        <v>0</v>
      </c>
      <c r="BF1" t="s">
        <v>2805</v>
      </c>
      <c r="BG1" t="s">
        <v>2806</v>
      </c>
      <c r="BH1" t="s">
        <v>2807</v>
      </c>
      <c r="BI1" t="s">
        <v>2840</v>
      </c>
      <c r="BJ1" t="s">
        <v>3</v>
      </c>
      <c r="BK1" t="s">
        <v>5</v>
      </c>
      <c r="BL1" t="s">
        <v>6</v>
      </c>
      <c r="BM1" t="s">
        <v>10</v>
      </c>
      <c r="BN1" t="s">
        <v>0</v>
      </c>
      <c r="BO1" t="s">
        <v>1</v>
      </c>
      <c r="BP1" t="s">
        <v>2798</v>
      </c>
      <c r="BQ1" t="s">
        <v>2801</v>
      </c>
    </row>
    <row r="2" spans="1:69" x14ac:dyDescent="0.3">
      <c r="A2">
        <v>1</v>
      </c>
      <c r="B2">
        <v>1</v>
      </c>
      <c r="C2" t="s">
        <v>14</v>
      </c>
      <c r="D2" t="s">
        <v>15</v>
      </c>
      <c r="E2">
        <v>29</v>
      </c>
      <c r="F2">
        <v>0</v>
      </c>
      <c r="G2">
        <v>0</v>
      </c>
      <c r="H2">
        <v>24160</v>
      </c>
      <c r="I2">
        <v>211.33750000000001</v>
      </c>
      <c r="J2" t="s">
        <v>16</v>
      </c>
      <c r="K2" t="s">
        <v>17</v>
      </c>
      <c r="L2">
        <v>2</v>
      </c>
      <c r="N2" t="s">
        <v>18</v>
      </c>
      <c r="O2">
        <v>3</v>
      </c>
      <c r="P2">
        <v>1</v>
      </c>
      <c r="Q2">
        <v>4</v>
      </c>
      <c r="R2" t="str">
        <f>IF(O2&lt;=3,"Train",IF(O2=4,"Test","Validate"))</f>
        <v>Train</v>
      </c>
      <c r="S2" t="str">
        <f t="shared" ref="S2:T2" si="0">IF(P2&lt;=3,"Train",IF(P2=4,"Test","Validate"))</f>
        <v>Train</v>
      </c>
      <c r="T2" t="str">
        <f t="shared" si="0"/>
        <v>Test</v>
      </c>
      <c r="U2" t="str">
        <f>IFERROR(MID(RIGHT(N2,4), FIND(",",RIGHT(N2,4))+2,2),"")</f>
        <v>MO</v>
      </c>
      <c r="V2" t="str">
        <f>IF(E2&lt;=17, "0-17", IF(E2&lt;=30, "18-30", IF(E2&lt;=40, "31-40", IF(E2&lt;=50, "41-50", IF(E2&lt;=60, "51-60", "61+")))))</f>
        <v>18-30</v>
      </c>
      <c r="W2" t="str">
        <f>LEFT(J2,1)</f>
        <v>B</v>
      </c>
      <c r="X2" t="str">
        <f>IF(I2=0,"0", IF(I2&lt;=10, "0-10", IF(I2&lt;=20, "11-20", IF(I2&lt;=30, "21-30", IF(I2&lt;=40, "31-40", IF(I2&lt;=100, "41-100", "100+"))))))</f>
        <v>100+</v>
      </c>
      <c r="Y2" t="b">
        <f>SUMPRODUCT(--(U2=counts!$A$40:$A$49))&gt;0</f>
        <v>0</v>
      </c>
      <c r="Z2" t="b">
        <f>SUMPRODUCT(--(W2=counts!$A$18:$A$22))&gt;0</f>
        <v>1</v>
      </c>
      <c r="AA2" t="str">
        <f>V2</f>
        <v>18-30</v>
      </c>
      <c r="AB2" t="str">
        <f>IF(W2="","Blank",IF(Z2="TRUE",W2,counts!$A$23))</f>
        <v>F, G, T</v>
      </c>
      <c r="AC2" t="str">
        <f t="shared" ref="AC2" si="1">X2</f>
        <v>100+</v>
      </c>
      <c r="AD2" t="str">
        <f>IF(U2="","Blank",IF(Y2=TRUE, U2,"Others"))</f>
        <v>Others</v>
      </c>
      <c r="AE2" t="str">
        <f>D2</f>
        <v>female</v>
      </c>
      <c r="AF2">
        <f>IF(F2&gt;=4, counts!$A$62,F2)</f>
        <v>0</v>
      </c>
      <c r="AG2">
        <f>IF(G2&gt;=3, counts!$A$69,G2)</f>
        <v>0</v>
      </c>
      <c r="AH2" t="str">
        <f>IF(OR(K2="S",K2=""), counts!$A$75,K2)</f>
        <v>S, blank</v>
      </c>
      <c r="AI2">
        <f>A2</f>
        <v>1</v>
      </c>
      <c r="AJ2">
        <f>VLOOKUP(AA2,counts!$V$8:$W$13,2,FALSE)</f>
        <v>-11.613432440426715</v>
      </c>
      <c r="AK2">
        <f>VLOOKUP(AB2,counts!$V$17:$W$23,2,FALSE)</f>
        <v>123.30204897661667</v>
      </c>
      <c r="AL2">
        <f>VLOOKUP(AC2,counts!$V$27:$W$33,2,FALSE)</f>
        <v>163.84855978743315</v>
      </c>
      <c r="AM2">
        <f>VLOOKUP(AD2,counts!$V$38:$W$49,2,FALSE)</f>
        <v>40.634191658169868</v>
      </c>
      <c r="AN2">
        <f>VLOOKUP(AE2,counts!$V$53:$W$54,2,FALSE)</f>
        <v>151.41878811967541</v>
      </c>
      <c r="AO2">
        <f>VLOOKUP(AF2,counts!$V$58:$W$62,2,FALSE)</f>
        <v>-14.754319664473872</v>
      </c>
      <c r="AP2">
        <f>VLOOKUP(AG2,counts!$V$66:$W$69,2,FALSE)</f>
        <v>-22.013681658285037</v>
      </c>
      <c r="AQ2">
        <f>VLOOKUP(AH2,counts!$V$73:$W$75,2,FALSE)</f>
        <v>-22.422560732600829</v>
      </c>
      <c r="AR2">
        <f>VLOOKUP(AI2,counts!$V$79:$W$81,2,FALSE)</f>
        <v>103.15987615987927</v>
      </c>
      <c r="AS2">
        <f>B2</f>
        <v>1</v>
      </c>
      <c r="AT2">
        <f>O2</f>
        <v>3</v>
      </c>
      <c r="AU2" t="str">
        <f t="shared" ref="AU2:AU65" si="2">R2</f>
        <v>Train</v>
      </c>
      <c r="AW2" t="str">
        <f>AA2</f>
        <v>18-30</v>
      </c>
      <c r="AX2" t="str">
        <f t="shared" ref="AX2:AY2" si="3">AB2</f>
        <v>F, G, T</v>
      </c>
      <c r="AY2" t="str">
        <f t="shared" si="3"/>
        <v>100+</v>
      </c>
      <c r="AZ2" t="str">
        <f t="shared" ref="AZ2" si="4">AD2</f>
        <v>Others</v>
      </c>
      <c r="BA2" t="str">
        <f t="shared" ref="BA2" si="5">AE2</f>
        <v>female</v>
      </c>
      <c r="BB2">
        <f t="shared" ref="BB2" si="6">AF2</f>
        <v>0</v>
      </c>
      <c r="BC2">
        <f t="shared" ref="BC2" si="7">AG2</f>
        <v>0</v>
      </c>
      <c r="BD2" t="str">
        <f t="shared" ref="BD2" si="8">AH2</f>
        <v>S, blank</v>
      </c>
      <c r="BE2">
        <f t="shared" ref="BE2" si="9">AI2</f>
        <v>1</v>
      </c>
      <c r="BF2">
        <f>AJ2</f>
        <v>-11.613432440426715</v>
      </c>
      <c r="BG2">
        <f t="shared" ref="BG2:BN2" si="10">AK2</f>
        <v>123.30204897661667</v>
      </c>
      <c r="BH2">
        <f t="shared" si="10"/>
        <v>163.84855978743315</v>
      </c>
      <c r="BI2">
        <f t="shared" si="10"/>
        <v>40.634191658169868</v>
      </c>
      <c r="BJ2">
        <f t="shared" si="10"/>
        <v>151.41878811967541</v>
      </c>
      <c r="BK2">
        <f t="shared" si="10"/>
        <v>-14.754319664473872</v>
      </c>
      <c r="BL2">
        <f t="shared" si="10"/>
        <v>-22.013681658285037</v>
      </c>
      <c r="BM2">
        <f t="shared" si="10"/>
        <v>-22.422560732600829</v>
      </c>
      <c r="BN2">
        <f t="shared" si="10"/>
        <v>103.15987615987927</v>
      </c>
      <c r="BO2">
        <f t="shared" ref="BO2:BO65" si="11">AS2</f>
        <v>1</v>
      </c>
      <c r="BP2">
        <f t="shared" ref="BP2:BP65" si="12">AT2</f>
        <v>3</v>
      </c>
      <c r="BQ2" t="str">
        <f t="shared" ref="BQ2:BQ65" si="13">AU2</f>
        <v>Train</v>
      </c>
    </row>
    <row r="3" spans="1:69" x14ac:dyDescent="0.3">
      <c r="A3">
        <v>1</v>
      </c>
      <c r="B3">
        <v>1</v>
      </c>
      <c r="C3" t="s">
        <v>19</v>
      </c>
      <c r="D3" t="s">
        <v>20</v>
      </c>
      <c r="E3">
        <v>0.91669999999999996</v>
      </c>
      <c r="F3">
        <v>1</v>
      </c>
      <c r="G3">
        <v>2</v>
      </c>
      <c r="H3">
        <v>113781</v>
      </c>
      <c r="I3">
        <v>151.55000000000001</v>
      </c>
      <c r="J3" t="s">
        <v>21</v>
      </c>
      <c r="K3" t="s">
        <v>17</v>
      </c>
      <c r="L3" t="s">
        <v>22</v>
      </c>
      <c r="N3" t="s">
        <v>23</v>
      </c>
      <c r="O3">
        <v>2</v>
      </c>
      <c r="P3">
        <v>2</v>
      </c>
      <c r="Q3">
        <v>2</v>
      </c>
      <c r="R3" t="str">
        <f t="shared" ref="R3:R66" si="14">IF(O3&lt;=3,"Train",IF(O3=4,"Test","Validate"))</f>
        <v>Train</v>
      </c>
      <c r="S3" t="str">
        <f t="shared" ref="S3:S66" si="15">IF(P3&lt;=3,"Train",IF(P3=4,"Test","Validate"))</f>
        <v>Train</v>
      </c>
      <c r="T3" t="str">
        <f t="shared" ref="T3:T66" si="16">IF(Q3&lt;=3,"Train",IF(Q3=4,"Test","Validate"))</f>
        <v>Train</v>
      </c>
      <c r="U3" t="str">
        <f t="shared" ref="U3:U66" si="17">IFERROR(MID(RIGHT(N3,4), FIND(",",RIGHT(N3,4))+2,2),"")</f>
        <v>ON</v>
      </c>
      <c r="V3" t="str">
        <f t="shared" ref="V3:V66" si="18">IF(E3&lt;=17, "0-17", IF(E3&lt;=30, "18-30", IF(E3&lt;=40, "31-40", IF(E3&lt;=50, "41-50", IF(E3&lt;=60, "51-60", "61+")))))</f>
        <v>0-17</v>
      </c>
      <c r="W3" t="str">
        <f t="shared" ref="W3:W66" si="19">LEFT(J3,1)</f>
        <v>C</v>
      </c>
      <c r="X3" t="str">
        <f t="shared" ref="X3:X66" si="20">IF(I3=0,"0", IF(I3&lt;=10, "0-10", IF(I3&lt;=20, "11-20", IF(I3&lt;=30, "21-30", IF(I3&lt;=40, "31-40", IF(I3&lt;=100, "41-100", "100+"))))))</f>
        <v>100+</v>
      </c>
      <c r="Y3" t="b">
        <f>SUMPRODUCT(--(U3=counts!$A$40:$A$49))&gt;0</f>
        <v>1</v>
      </c>
      <c r="Z3" t="b">
        <f>SUMPRODUCT(--(W3=counts!$A$18:$A$22))&gt;0</f>
        <v>1</v>
      </c>
      <c r="AA3" t="str">
        <f t="shared" ref="AA3:AA66" si="21">V3</f>
        <v>0-17</v>
      </c>
      <c r="AB3" t="str">
        <f>IF(W3="","Blank",IF(Z3="TRUE",W3,counts!$A$23))</f>
        <v>F, G, T</v>
      </c>
      <c r="AC3" t="str">
        <f t="shared" ref="AC3:AC66" si="22">X3</f>
        <v>100+</v>
      </c>
      <c r="AD3" t="str">
        <f t="shared" ref="AD3:AD66" si="23">IF(U3="","Blank",IF(Y3=TRUE, U3,"Others"))</f>
        <v>ON</v>
      </c>
      <c r="AE3" t="str">
        <f t="shared" ref="AE3:AE66" si="24">D3</f>
        <v>male</v>
      </c>
      <c r="AF3">
        <f>IF(F3&gt;=4, counts!$A$62,F3)</f>
        <v>1</v>
      </c>
      <c r="AG3">
        <f>IF(G3&gt;=3, counts!$A$69,G3)</f>
        <v>2</v>
      </c>
      <c r="AH3" t="str">
        <f>IF(OR(K3="S",K3=""), counts!$A$75,K3)</f>
        <v>S, blank</v>
      </c>
      <c r="AI3">
        <f t="shared" ref="AI3:AI66" si="25">A3</f>
        <v>1</v>
      </c>
      <c r="AJ3">
        <f>VLOOKUP(AA3,counts!$V$8:$W$13,2,FALSE)</f>
        <v>-3.7643689058441341</v>
      </c>
      <c r="AK3">
        <f>VLOOKUP(AB3,counts!$V$17:$W$23,2,FALSE)</f>
        <v>123.30204897661667</v>
      </c>
      <c r="AL3">
        <f>VLOOKUP(AC3,counts!$V$27:$W$33,2,FALSE)</f>
        <v>163.84855978743315</v>
      </c>
      <c r="AM3">
        <f>VLOOKUP(AD3,counts!$V$38:$W$49,2,FALSE)</f>
        <v>-202.50760482553153</v>
      </c>
      <c r="AN3">
        <f>VLOOKUP(AE3,counts!$V$53:$W$54,2,FALSE)</f>
        <v>-108.67008854708662</v>
      </c>
      <c r="AO3">
        <f>VLOOKUP(AF3,counts!$V$58:$W$62,2,FALSE)</f>
        <v>48.695090775187893</v>
      </c>
      <c r="AP3">
        <f>VLOOKUP(AG3,counts!$V$66:$W$69,2,FALSE)</f>
        <v>75.609641767585757</v>
      </c>
      <c r="AQ3">
        <f>VLOOKUP(AH3,counts!$V$73:$W$75,2,FALSE)</f>
        <v>-22.422560732600829</v>
      </c>
      <c r="AR3">
        <f>VLOOKUP(AI3,counts!$V$79:$W$81,2,FALSE)</f>
        <v>103.15987615987927</v>
      </c>
      <c r="AS3">
        <f t="shared" ref="AS3:AS66" si="26">B3</f>
        <v>1</v>
      </c>
      <c r="AT3">
        <f t="shared" ref="AT3:AT66" si="27">O3</f>
        <v>2</v>
      </c>
      <c r="AU3" t="str">
        <f t="shared" si="2"/>
        <v>Train</v>
      </c>
      <c r="AW3" t="str">
        <f t="shared" ref="AW3:AW66" si="28">AA3</f>
        <v>0-17</v>
      </c>
      <c r="AX3" t="str">
        <f t="shared" ref="AX3:AX66" si="29">AB3</f>
        <v>F, G, T</v>
      </c>
      <c r="AY3" t="str">
        <f t="shared" ref="AY3:AY66" si="30">AC3</f>
        <v>100+</v>
      </c>
      <c r="AZ3" t="str">
        <f t="shared" ref="AZ3:AZ66" si="31">AD3</f>
        <v>ON</v>
      </c>
      <c r="BA3" t="str">
        <f t="shared" ref="BA3:BA66" si="32">AE3</f>
        <v>male</v>
      </c>
      <c r="BB3">
        <f t="shared" ref="BB3:BB66" si="33">AF3</f>
        <v>1</v>
      </c>
      <c r="BC3">
        <f t="shared" ref="BC3:BC66" si="34">AG3</f>
        <v>2</v>
      </c>
      <c r="BD3" t="str">
        <f t="shared" ref="BD3:BD66" si="35">AH3</f>
        <v>S, blank</v>
      </c>
      <c r="BE3">
        <f t="shared" ref="BE3:BE66" si="36">AI3</f>
        <v>1</v>
      </c>
      <c r="BF3">
        <f t="shared" ref="BF3:BF66" si="37">AJ3</f>
        <v>-3.7643689058441341</v>
      </c>
      <c r="BG3">
        <f t="shared" ref="BG3:BG66" si="38">AK3</f>
        <v>123.30204897661667</v>
      </c>
      <c r="BH3">
        <f t="shared" ref="BH3:BH66" si="39">AL3</f>
        <v>163.84855978743315</v>
      </c>
      <c r="BI3">
        <f t="shared" ref="BI3:BI66" si="40">AM3</f>
        <v>-202.50760482553153</v>
      </c>
      <c r="BJ3">
        <f t="shared" ref="BJ3:BJ66" si="41">AN3</f>
        <v>-108.67008854708662</v>
      </c>
      <c r="BK3">
        <f t="shared" ref="BK3:BK66" si="42">AO3</f>
        <v>48.695090775187893</v>
      </c>
      <c r="BL3">
        <f t="shared" ref="BL3:BL66" si="43">AP3</f>
        <v>75.609641767585757</v>
      </c>
      <c r="BM3">
        <f t="shared" ref="BM3:BM66" si="44">AQ3</f>
        <v>-22.422560732600829</v>
      </c>
      <c r="BN3">
        <f t="shared" ref="BN3:BN66" si="45">AR3</f>
        <v>103.15987615987927</v>
      </c>
      <c r="BO3">
        <f t="shared" si="11"/>
        <v>1</v>
      </c>
      <c r="BP3">
        <f t="shared" si="12"/>
        <v>2</v>
      </c>
      <c r="BQ3" t="str">
        <f t="shared" si="13"/>
        <v>Train</v>
      </c>
    </row>
    <row r="4" spans="1:69" x14ac:dyDescent="0.3">
      <c r="A4">
        <v>1</v>
      </c>
      <c r="B4">
        <v>0</v>
      </c>
      <c r="C4" t="s">
        <v>24</v>
      </c>
      <c r="D4" t="s">
        <v>15</v>
      </c>
      <c r="E4">
        <v>2</v>
      </c>
      <c r="F4">
        <v>1</v>
      </c>
      <c r="G4">
        <v>2</v>
      </c>
      <c r="H4">
        <v>113781</v>
      </c>
      <c r="I4">
        <v>151.55000000000001</v>
      </c>
      <c r="J4" t="s">
        <v>21</v>
      </c>
      <c r="K4" t="s">
        <v>17</v>
      </c>
      <c r="N4" t="s">
        <v>23</v>
      </c>
      <c r="O4">
        <v>1</v>
      </c>
      <c r="P4">
        <v>3</v>
      </c>
      <c r="Q4">
        <v>1</v>
      </c>
      <c r="R4" t="str">
        <f t="shared" si="14"/>
        <v>Train</v>
      </c>
      <c r="S4" t="str">
        <f t="shared" si="15"/>
        <v>Train</v>
      </c>
      <c r="T4" t="str">
        <f t="shared" si="16"/>
        <v>Train</v>
      </c>
      <c r="U4" t="str">
        <f t="shared" si="17"/>
        <v>ON</v>
      </c>
      <c r="V4" t="str">
        <f t="shared" si="18"/>
        <v>0-17</v>
      </c>
      <c r="W4" t="str">
        <f t="shared" si="19"/>
        <v>C</v>
      </c>
      <c r="X4" t="str">
        <f t="shared" si="20"/>
        <v>100+</v>
      </c>
      <c r="Y4" t="b">
        <f>SUMPRODUCT(--(U4=counts!$A$40:$A$49))&gt;0</f>
        <v>1</v>
      </c>
      <c r="Z4" t="b">
        <f>SUMPRODUCT(--(W4=counts!$A$18:$A$22))&gt;0</f>
        <v>1</v>
      </c>
      <c r="AA4" t="str">
        <f t="shared" si="21"/>
        <v>0-17</v>
      </c>
      <c r="AB4" t="str">
        <f>IF(W4="","Blank",IF(Z4="TRUE",W4,counts!$A$23))</f>
        <v>F, G, T</v>
      </c>
      <c r="AC4" t="str">
        <f t="shared" si="22"/>
        <v>100+</v>
      </c>
      <c r="AD4" t="str">
        <f t="shared" si="23"/>
        <v>ON</v>
      </c>
      <c r="AE4" t="str">
        <f t="shared" si="24"/>
        <v>female</v>
      </c>
      <c r="AF4">
        <f>IF(F4&gt;=4, counts!$A$62,F4)</f>
        <v>1</v>
      </c>
      <c r="AG4">
        <f>IF(G4&gt;=3, counts!$A$69,G4)</f>
        <v>2</v>
      </c>
      <c r="AH4" t="str">
        <f>IF(OR(K4="S",K4=""), counts!$A$75,K4)</f>
        <v>S, blank</v>
      </c>
      <c r="AI4">
        <f t="shared" si="25"/>
        <v>1</v>
      </c>
      <c r="AJ4">
        <f>VLOOKUP(AA4,counts!$V$8:$W$13,2,FALSE)</f>
        <v>-3.7643689058441341</v>
      </c>
      <c r="AK4">
        <f>VLOOKUP(AB4,counts!$V$17:$W$23,2,FALSE)</f>
        <v>123.30204897661667</v>
      </c>
      <c r="AL4">
        <f>VLOOKUP(AC4,counts!$V$27:$W$33,2,FALSE)</f>
        <v>163.84855978743315</v>
      </c>
      <c r="AM4">
        <f>VLOOKUP(AD4,counts!$V$38:$W$49,2,FALSE)</f>
        <v>-202.50760482553153</v>
      </c>
      <c r="AN4">
        <f>VLOOKUP(AE4,counts!$V$53:$W$54,2,FALSE)</f>
        <v>151.41878811967541</v>
      </c>
      <c r="AO4">
        <f>VLOOKUP(AF4,counts!$V$58:$W$62,2,FALSE)</f>
        <v>48.695090775187893</v>
      </c>
      <c r="AP4">
        <f>VLOOKUP(AG4,counts!$V$66:$W$69,2,FALSE)</f>
        <v>75.609641767585757</v>
      </c>
      <c r="AQ4">
        <f>VLOOKUP(AH4,counts!$V$73:$W$75,2,FALSE)</f>
        <v>-22.422560732600829</v>
      </c>
      <c r="AR4">
        <f>VLOOKUP(AI4,counts!$V$79:$W$81,2,FALSE)</f>
        <v>103.15987615987927</v>
      </c>
      <c r="AS4">
        <f t="shared" si="26"/>
        <v>0</v>
      </c>
      <c r="AT4">
        <f t="shared" si="27"/>
        <v>1</v>
      </c>
      <c r="AU4" t="str">
        <f t="shared" si="2"/>
        <v>Train</v>
      </c>
      <c r="AW4" t="str">
        <f t="shared" si="28"/>
        <v>0-17</v>
      </c>
      <c r="AX4" t="str">
        <f t="shared" si="29"/>
        <v>F, G, T</v>
      </c>
      <c r="AY4" t="str">
        <f t="shared" si="30"/>
        <v>100+</v>
      </c>
      <c r="AZ4" t="str">
        <f t="shared" si="31"/>
        <v>ON</v>
      </c>
      <c r="BA4" t="str">
        <f t="shared" si="32"/>
        <v>female</v>
      </c>
      <c r="BB4">
        <f t="shared" si="33"/>
        <v>1</v>
      </c>
      <c r="BC4">
        <f t="shared" si="34"/>
        <v>2</v>
      </c>
      <c r="BD4" t="str">
        <f t="shared" si="35"/>
        <v>S, blank</v>
      </c>
      <c r="BE4">
        <f t="shared" si="36"/>
        <v>1</v>
      </c>
      <c r="BF4">
        <f t="shared" si="37"/>
        <v>-3.7643689058441341</v>
      </c>
      <c r="BG4">
        <f t="shared" si="38"/>
        <v>123.30204897661667</v>
      </c>
      <c r="BH4">
        <f t="shared" si="39"/>
        <v>163.84855978743315</v>
      </c>
      <c r="BI4">
        <f t="shared" si="40"/>
        <v>-202.50760482553153</v>
      </c>
      <c r="BJ4">
        <f t="shared" si="41"/>
        <v>151.41878811967541</v>
      </c>
      <c r="BK4">
        <f t="shared" si="42"/>
        <v>48.695090775187893</v>
      </c>
      <c r="BL4">
        <f t="shared" si="43"/>
        <v>75.609641767585757</v>
      </c>
      <c r="BM4">
        <f t="shared" si="44"/>
        <v>-22.422560732600829</v>
      </c>
      <c r="BN4">
        <f t="shared" si="45"/>
        <v>103.15987615987927</v>
      </c>
      <c r="BO4">
        <f t="shared" si="11"/>
        <v>0</v>
      </c>
      <c r="BP4">
        <f t="shared" si="12"/>
        <v>1</v>
      </c>
      <c r="BQ4" t="str">
        <f t="shared" si="13"/>
        <v>Train</v>
      </c>
    </row>
    <row r="5" spans="1:69" x14ac:dyDescent="0.3">
      <c r="A5">
        <v>1</v>
      </c>
      <c r="B5">
        <v>0</v>
      </c>
      <c r="C5" t="s">
        <v>25</v>
      </c>
      <c r="D5" t="s">
        <v>20</v>
      </c>
      <c r="E5">
        <v>30</v>
      </c>
      <c r="F5">
        <v>1</v>
      </c>
      <c r="G5">
        <v>2</v>
      </c>
      <c r="H5">
        <v>113781</v>
      </c>
      <c r="I5">
        <v>151.55000000000001</v>
      </c>
      <c r="J5" t="s">
        <v>21</v>
      </c>
      <c r="K5" t="s">
        <v>17</v>
      </c>
      <c r="M5">
        <v>135</v>
      </c>
      <c r="N5" t="s">
        <v>23</v>
      </c>
      <c r="O5">
        <v>5</v>
      </c>
      <c r="P5">
        <v>1</v>
      </c>
      <c r="Q5">
        <v>3</v>
      </c>
      <c r="R5" t="str">
        <f t="shared" si="14"/>
        <v>Validate</v>
      </c>
      <c r="S5" t="str">
        <f t="shared" si="15"/>
        <v>Train</v>
      </c>
      <c r="T5" t="str">
        <f t="shared" si="16"/>
        <v>Train</v>
      </c>
      <c r="U5" t="str">
        <f t="shared" si="17"/>
        <v>ON</v>
      </c>
      <c r="V5" t="str">
        <f t="shared" si="18"/>
        <v>18-30</v>
      </c>
      <c r="W5" t="str">
        <f t="shared" si="19"/>
        <v>C</v>
      </c>
      <c r="X5" t="str">
        <f t="shared" si="20"/>
        <v>100+</v>
      </c>
      <c r="Y5" t="b">
        <f>SUMPRODUCT(--(U5=counts!$A$40:$A$49))&gt;0</f>
        <v>1</v>
      </c>
      <c r="Z5" t="b">
        <f>SUMPRODUCT(--(W5=counts!$A$18:$A$22))&gt;0</f>
        <v>1</v>
      </c>
      <c r="AA5" t="str">
        <f t="shared" si="21"/>
        <v>18-30</v>
      </c>
      <c r="AB5" t="str">
        <f>IF(W5="","Blank",IF(Z5="TRUE",W5,counts!$A$23))</f>
        <v>F, G, T</v>
      </c>
      <c r="AC5" t="str">
        <f t="shared" si="22"/>
        <v>100+</v>
      </c>
      <c r="AD5" t="str">
        <f t="shared" si="23"/>
        <v>ON</v>
      </c>
      <c r="AE5" t="str">
        <f t="shared" si="24"/>
        <v>male</v>
      </c>
      <c r="AF5">
        <f>IF(F5&gt;=4, counts!$A$62,F5)</f>
        <v>1</v>
      </c>
      <c r="AG5">
        <f>IF(G5&gt;=3, counts!$A$69,G5)</f>
        <v>2</v>
      </c>
      <c r="AH5" t="str">
        <f>IF(OR(K5="S",K5=""), counts!$A$75,K5)</f>
        <v>S, blank</v>
      </c>
      <c r="AI5">
        <f t="shared" si="25"/>
        <v>1</v>
      </c>
      <c r="AJ5">
        <f>VLOOKUP(AA5,counts!$V$8:$W$13,2,FALSE)</f>
        <v>-11.613432440426715</v>
      </c>
      <c r="AK5">
        <f>VLOOKUP(AB5,counts!$V$17:$W$23,2,FALSE)</f>
        <v>123.30204897661667</v>
      </c>
      <c r="AL5">
        <f>VLOOKUP(AC5,counts!$V$27:$W$33,2,FALSE)</f>
        <v>163.84855978743315</v>
      </c>
      <c r="AM5">
        <f>VLOOKUP(AD5,counts!$V$38:$W$49,2,FALSE)</f>
        <v>-202.50760482553153</v>
      </c>
      <c r="AN5">
        <f>VLOOKUP(AE5,counts!$V$53:$W$54,2,FALSE)</f>
        <v>-108.67008854708662</v>
      </c>
      <c r="AO5">
        <f>VLOOKUP(AF5,counts!$V$58:$W$62,2,FALSE)</f>
        <v>48.695090775187893</v>
      </c>
      <c r="AP5">
        <f>VLOOKUP(AG5,counts!$V$66:$W$69,2,FALSE)</f>
        <v>75.609641767585757</v>
      </c>
      <c r="AQ5">
        <f>VLOOKUP(AH5,counts!$V$73:$W$75,2,FALSE)</f>
        <v>-22.422560732600829</v>
      </c>
      <c r="AR5">
        <f>VLOOKUP(AI5,counts!$V$79:$W$81,2,FALSE)</f>
        <v>103.15987615987927</v>
      </c>
      <c r="AS5">
        <f t="shared" si="26"/>
        <v>0</v>
      </c>
      <c r="AT5">
        <f t="shared" si="27"/>
        <v>5</v>
      </c>
      <c r="AU5" t="str">
        <f t="shared" si="2"/>
        <v>Validate</v>
      </c>
      <c r="AW5" t="str">
        <f t="shared" si="28"/>
        <v>18-30</v>
      </c>
      <c r="AX5" t="str">
        <f t="shared" si="29"/>
        <v>F, G, T</v>
      </c>
      <c r="AY5" t="str">
        <f t="shared" si="30"/>
        <v>100+</v>
      </c>
      <c r="AZ5" t="str">
        <f t="shared" si="31"/>
        <v>ON</v>
      </c>
      <c r="BA5" t="str">
        <f t="shared" si="32"/>
        <v>male</v>
      </c>
      <c r="BB5">
        <f t="shared" si="33"/>
        <v>1</v>
      </c>
      <c r="BC5">
        <f t="shared" si="34"/>
        <v>2</v>
      </c>
      <c r="BD5" t="str">
        <f t="shared" si="35"/>
        <v>S, blank</v>
      </c>
      <c r="BE5">
        <f t="shared" si="36"/>
        <v>1</v>
      </c>
      <c r="BF5">
        <f t="shared" si="37"/>
        <v>-11.613432440426715</v>
      </c>
      <c r="BG5">
        <f t="shared" si="38"/>
        <v>123.30204897661667</v>
      </c>
      <c r="BH5">
        <f t="shared" si="39"/>
        <v>163.84855978743315</v>
      </c>
      <c r="BI5">
        <f t="shared" si="40"/>
        <v>-202.50760482553153</v>
      </c>
      <c r="BJ5">
        <f t="shared" si="41"/>
        <v>-108.67008854708662</v>
      </c>
      <c r="BK5">
        <f t="shared" si="42"/>
        <v>48.695090775187893</v>
      </c>
      <c r="BL5">
        <f t="shared" si="43"/>
        <v>75.609641767585757</v>
      </c>
      <c r="BM5">
        <f t="shared" si="44"/>
        <v>-22.422560732600829</v>
      </c>
      <c r="BN5">
        <f t="shared" si="45"/>
        <v>103.15987615987927</v>
      </c>
      <c r="BO5">
        <f t="shared" si="11"/>
        <v>0</v>
      </c>
      <c r="BP5">
        <f t="shared" si="12"/>
        <v>5</v>
      </c>
      <c r="BQ5" t="str">
        <f t="shared" si="13"/>
        <v>Validate</v>
      </c>
    </row>
    <row r="6" spans="1:69" x14ac:dyDescent="0.3">
      <c r="A6">
        <v>1</v>
      </c>
      <c r="B6">
        <v>0</v>
      </c>
      <c r="C6" t="s">
        <v>26</v>
      </c>
      <c r="D6" t="s">
        <v>15</v>
      </c>
      <c r="E6">
        <v>25</v>
      </c>
      <c r="F6">
        <v>1</v>
      </c>
      <c r="G6">
        <v>2</v>
      </c>
      <c r="H6">
        <v>113781</v>
      </c>
      <c r="I6">
        <v>151.55000000000001</v>
      </c>
      <c r="J6" t="s">
        <v>21</v>
      </c>
      <c r="K6" t="s">
        <v>17</v>
      </c>
      <c r="N6" t="s">
        <v>23</v>
      </c>
      <c r="O6">
        <v>2</v>
      </c>
      <c r="P6">
        <v>4</v>
      </c>
      <c r="Q6">
        <v>3</v>
      </c>
      <c r="R6" t="str">
        <f t="shared" si="14"/>
        <v>Train</v>
      </c>
      <c r="S6" t="str">
        <f t="shared" si="15"/>
        <v>Test</v>
      </c>
      <c r="T6" t="str">
        <f t="shared" si="16"/>
        <v>Train</v>
      </c>
      <c r="U6" t="str">
        <f t="shared" si="17"/>
        <v>ON</v>
      </c>
      <c r="V6" t="str">
        <f t="shared" si="18"/>
        <v>18-30</v>
      </c>
      <c r="W6" t="str">
        <f t="shared" si="19"/>
        <v>C</v>
      </c>
      <c r="X6" t="str">
        <f t="shared" si="20"/>
        <v>100+</v>
      </c>
      <c r="Y6" t="b">
        <f>SUMPRODUCT(--(U6=counts!$A$40:$A$49))&gt;0</f>
        <v>1</v>
      </c>
      <c r="Z6" t="b">
        <f>SUMPRODUCT(--(W6=counts!$A$18:$A$22))&gt;0</f>
        <v>1</v>
      </c>
      <c r="AA6" t="str">
        <f t="shared" si="21"/>
        <v>18-30</v>
      </c>
      <c r="AB6" t="str">
        <f>IF(W6="","Blank",IF(Z6="TRUE",W6,counts!$A$23))</f>
        <v>F, G, T</v>
      </c>
      <c r="AC6" t="str">
        <f t="shared" si="22"/>
        <v>100+</v>
      </c>
      <c r="AD6" t="str">
        <f t="shared" si="23"/>
        <v>ON</v>
      </c>
      <c r="AE6" t="str">
        <f t="shared" si="24"/>
        <v>female</v>
      </c>
      <c r="AF6">
        <f>IF(F6&gt;=4, counts!$A$62,F6)</f>
        <v>1</v>
      </c>
      <c r="AG6">
        <f>IF(G6&gt;=3, counts!$A$69,G6)</f>
        <v>2</v>
      </c>
      <c r="AH6" t="str">
        <f>IF(OR(K6="S",K6=""), counts!$A$75,K6)</f>
        <v>S, blank</v>
      </c>
      <c r="AI6">
        <f t="shared" si="25"/>
        <v>1</v>
      </c>
      <c r="AJ6">
        <f>VLOOKUP(AA6,counts!$V$8:$W$13,2,FALSE)</f>
        <v>-11.613432440426715</v>
      </c>
      <c r="AK6">
        <f>VLOOKUP(AB6,counts!$V$17:$W$23,2,FALSE)</f>
        <v>123.30204897661667</v>
      </c>
      <c r="AL6">
        <f>VLOOKUP(AC6,counts!$V$27:$W$33,2,FALSE)</f>
        <v>163.84855978743315</v>
      </c>
      <c r="AM6">
        <f>VLOOKUP(AD6,counts!$V$38:$W$49,2,FALSE)</f>
        <v>-202.50760482553153</v>
      </c>
      <c r="AN6">
        <f>VLOOKUP(AE6,counts!$V$53:$W$54,2,FALSE)</f>
        <v>151.41878811967541</v>
      </c>
      <c r="AO6">
        <f>VLOOKUP(AF6,counts!$V$58:$W$62,2,FALSE)</f>
        <v>48.695090775187893</v>
      </c>
      <c r="AP6">
        <f>VLOOKUP(AG6,counts!$V$66:$W$69,2,FALSE)</f>
        <v>75.609641767585757</v>
      </c>
      <c r="AQ6">
        <f>VLOOKUP(AH6,counts!$V$73:$W$75,2,FALSE)</f>
        <v>-22.422560732600829</v>
      </c>
      <c r="AR6">
        <f>VLOOKUP(AI6,counts!$V$79:$W$81,2,FALSE)</f>
        <v>103.15987615987927</v>
      </c>
      <c r="AS6">
        <f t="shared" si="26"/>
        <v>0</v>
      </c>
      <c r="AT6">
        <f t="shared" si="27"/>
        <v>2</v>
      </c>
      <c r="AU6" t="str">
        <f t="shared" si="2"/>
        <v>Train</v>
      </c>
      <c r="AW6" t="str">
        <f t="shared" si="28"/>
        <v>18-30</v>
      </c>
      <c r="AX6" t="str">
        <f t="shared" si="29"/>
        <v>F, G, T</v>
      </c>
      <c r="AY6" t="str">
        <f t="shared" si="30"/>
        <v>100+</v>
      </c>
      <c r="AZ6" t="str">
        <f t="shared" si="31"/>
        <v>ON</v>
      </c>
      <c r="BA6" t="str">
        <f t="shared" si="32"/>
        <v>female</v>
      </c>
      <c r="BB6">
        <f t="shared" si="33"/>
        <v>1</v>
      </c>
      <c r="BC6">
        <f t="shared" si="34"/>
        <v>2</v>
      </c>
      <c r="BD6" t="str">
        <f t="shared" si="35"/>
        <v>S, blank</v>
      </c>
      <c r="BE6">
        <f t="shared" si="36"/>
        <v>1</v>
      </c>
      <c r="BF6">
        <f t="shared" si="37"/>
        <v>-11.613432440426715</v>
      </c>
      <c r="BG6">
        <f t="shared" si="38"/>
        <v>123.30204897661667</v>
      </c>
      <c r="BH6">
        <f t="shared" si="39"/>
        <v>163.84855978743315</v>
      </c>
      <c r="BI6">
        <f t="shared" si="40"/>
        <v>-202.50760482553153</v>
      </c>
      <c r="BJ6">
        <f t="shared" si="41"/>
        <v>151.41878811967541</v>
      </c>
      <c r="BK6">
        <f t="shared" si="42"/>
        <v>48.695090775187893</v>
      </c>
      <c r="BL6">
        <f t="shared" si="43"/>
        <v>75.609641767585757</v>
      </c>
      <c r="BM6">
        <f t="shared" si="44"/>
        <v>-22.422560732600829</v>
      </c>
      <c r="BN6">
        <f t="shared" si="45"/>
        <v>103.15987615987927</v>
      </c>
      <c r="BO6">
        <f t="shared" si="11"/>
        <v>0</v>
      </c>
      <c r="BP6">
        <f t="shared" si="12"/>
        <v>2</v>
      </c>
      <c r="BQ6" t="str">
        <f t="shared" si="13"/>
        <v>Train</v>
      </c>
    </row>
    <row r="7" spans="1:69" x14ac:dyDescent="0.3">
      <c r="A7">
        <v>1</v>
      </c>
      <c r="B7">
        <v>1</v>
      </c>
      <c r="C7" t="s">
        <v>27</v>
      </c>
      <c r="D7" t="s">
        <v>20</v>
      </c>
      <c r="E7">
        <v>48</v>
      </c>
      <c r="F7">
        <v>0</v>
      </c>
      <c r="G7">
        <v>0</v>
      </c>
      <c r="H7">
        <v>19952</v>
      </c>
      <c r="I7">
        <v>26.55</v>
      </c>
      <c r="J7" t="s">
        <v>28</v>
      </c>
      <c r="K7" t="s">
        <v>17</v>
      </c>
      <c r="L7" t="s">
        <v>29</v>
      </c>
      <c r="N7" t="s">
        <v>30</v>
      </c>
      <c r="O7">
        <v>2</v>
      </c>
      <c r="P7">
        <v>3</v>
      </c>
      <c r="Q7">
        <v>4</v>
      </c>
      <c r="R7" t="str">
        <f t="shared" si="14"/>
        <v>Train</v>
      </c>
      <c r="S7" t="str">
        <f t="shared" si="15"/>
        <v>Train</v>
      </c>
      <c r="T7" t="str">
        <f t="shared" si="16"/>
        <v>Test</v>
      </c>
      <c r="U7" t="str">
        <f t="shared" si="17"/>
        <v>NY</v>
      </c>
      <c r="V7" t="str">
        <f t="shared" si="18"/>
        <v>41-50</v>
      </c>
      <c r="W7" t="str">
        <f t="shared" si="19"/>
        <v>E</v>
      </c>
      <c r="X7" t="str">
        <f t="shared" si="20"/>
        <v>21-30</v>
      </c>
      <c r="Y7" t="b">
        <f>SUMPRODUCT(--(U7=counts!$A$40:$A$49))&gt;0</f>
        <v>1</v>
      </c>
      <c r="Z7" t="b">
        <f>SUMPRODUCT(--(W7=counts!$A$18:$A$22))&gt;0</f>
        <v>1</v>
      </c>
      <c r="AA7" t="str">
        <f t="shared" si="21"/>
        <v>41-50</v>
      </c>
      <c r="AB7" t="str">
        <f>IF(W7="","Blank",IF(Z7="TRUE",W7,counts!$A$23))</f>
        <v>F, G, T</v>
      </c>
      <c r="AC7" t="str">
        <f t="shared" si="22"/>
        <v>21-30</v>
      </c>
      <c r="AD7" t="str">
        <f t="shared" si="23"/>
        <v>NY</v>
      </c>
      <c r="AE7" t="str">
        <f t="shared" si="24"/>
        <v>male</v>
      </c>
      <c r="AF7">
        <f>IF(F7&gt;=4, counts!$A$62,F7)</f>
        <v>0</v>
      </c>
      <c r="AG7">
        <f>IF(G7&gt;=3, counts!$A$69,G7)</f>
        <v>0</v>
      </c>
      <c r="AH7" t="str">
        <f>IF(OR(K7="S",K7=""), counts!$A$75,K7)</f>
        <v>S, blank</v>
      </c>
      <c r="AI7">
        <f t="shared" si="25"/>
        <v>1</v>
      </c>
      <c r="AJ7">
        <f>VLOOKUP(AA7,counts!$V$8:$W$13,2,FALSE)</f>
        <v>-13.385578549662212</v>
      </c>
      <c r="AK7">
        <f>VLOOKUP(AB7,counts!$V$17:$W$23,2,FALSE)</f>
        <v>123.30204897661667</v>
      </c>
      <c r="AL7">
        <f>VLOOKUP(AC7,counts!$V$27:$W$33,2,FALSE)</f>
        <v>40.172297072540438</v>
      </c>
      <c r="AM7">
        <f>VLOOKUP(AD7,counts!$V$38:$W$49,2,FALSE)</f>
        <v>57.761363718906857</v>
      </c>
      <c r="AN7">
        <f>VLOOKUP(AE7,counts!$V$53:$W$54,2,FALSE)</f>
        <v>-108.67008854708662</v>
      </c>
      <c r="AO7">
        <f>VLOOKUP(AF7,counts!$V$58:$W$62,2,FALSE)</f>
        <v>-14.754319664473872</v>
      </c>
      <c r="AP7">
        <f>VLOOKUP(AG7,counts!$V$66:$W$69,2,FALSE)</f>
        <v>-22.013681658285037</v>
      </c>
      <c r="AQ7">
        <f>VLOOKUP(AH7,counts!$V$73:$W$75,2,FALSE)</f>
        <v>-22.422560732600829</v>
      </c>
      <c r="AR7">
        <f>VLOOKUP(AI7,counts!$V$79:$W$81,2,FALSE)</f>
        <v>103.15987615987927</v>
      </c>
      <c r="AS7">
        <f t="shared" si="26"/>
        <v>1</v>
      </c>
      <c r="AT7">
        <f t="shared" si="27"/>
        <v>2</v>
      </c>
      <c r="AU7" t="str">
        <f t="shared" si="2"/>
        <v>Train</v>
      </c>
      <c r="AW7" t="str">
        <f t="shared" si="28"/>
        <v>41-50</v>
      </c>
      <c r="AX7" t="str">
        <f t="shared" si="29"/>
        <v>F, G, T</v>
      </c>
      <c r="AY7" t="str">
        <f t="shared" si="30"/>
        <v>21-30</v>
      </c>
      <c r="AZ7" t="str">
        <f t="shared" si="31"/>
        <v>NY</v>
      </c>
      <c r="BA7" t="str">
        <f t="shared" si="32"/>
        <v>male</v>
      </c>
      <c r="BB7">
        <f t="shared" si="33"/>
        <v>0</v>
      </c>
      <c r="BC7">
        <f t="shared" si="34"/>
        <v>0</v>
      </c>
      <c r="BD7" t="str">
        <f t="shared" si="35"/>
        <v>S, blank</v>
      </c>
      <c r="BE7">
        <f t="shared" si="36"/>
        <v>1</v>
      </c>
      <c r="BF7">
        <f t="shared" si="37"/>
        <v>-13.385578549662212</v>
      </c>
      <c r="BG7">
        <f t="shared" si="38"/>
        <v>123.30204897661667</v>
      </c>
      <c r="BH7">
        <f t="shared" si="39"/>
        <v>40.172297072540438</v>
      </c>
      <c r="BI7">
        <f t="shared" si="40"/>
        <v>57.761363718906857</v>
      </c>
      <c r="BJ7">
        <f t="shared" si="41"/>
        <v>-108.67008854708662</v>
      </c>
      <c r="BK7">
        <f t="shared" si="42"/>
        <v>-14.754319664473872</v>
      </c>
      <c r="BL7">
        <f t="shared" si="43"/>
        <v>-22.013681658285037</v>
      </c>
      <c r="BM7">
        <f t="shared" si="44"/>
        <v>-22.422560732600829</v>
      </c>
      <c r="BN7">
        <f t="shared" si="45"/>
        <v>103.15987615987927</v>
      </c>
      <c r="BO7">
        <f t="shared" si="11"/>
        <v>1</v>
      </c>
      <c r="BP7">
        <f t="shared" si="12"/>
        <v>2</v>
      </c>
      <c r="BQ7" t="str">
        <f t="shared" si="13"/>
        <v>Train</v>
      </c>
    </row>
    <row r="8" spans="1:69" x14ac:dyDescent="0.3">
      <c r="A8">
        <v>1</v>
      </c>
      <c r="B8">
        <v>1</v>
      </c>
      <c r="C8" t="s">
        <v>31</v>
      </c>
      <c r="D8" t="s">
        <v>15</v>
      </c>
      <c r="E8">
        <v>63</v>
      </c>
      <c r="F8">
        <v>1</v>
      </c>
      <c r="G8">
        <v>0</v>
      </c>
      <c r="H8">
        <v>13502</v>
      </c>
      <c r="I8">
        <v>77.958299999999994</v>
      </c>
      <c r="J8" t="s">
        <v>32</v>
      </c>
      <c r="K8" t="s">
        <v>17</v>
      </c>
      <c r="L8" t="s">
        <v>33</v>
      </c>
      <c r="N8" t="s">
        <v>34</v>
      </c>
      <c r="O8">
        <v>2</v>
      </c>
      <c r="P8">
        <v>5</v>
      </c>
      <c r="Q8">
        <v>2</v>
      </c>
      <c r="R8" t="str">
        <f t="shared" si="14"/>
        <v>Train</v>
      </c>
      <c r="S8" t="str">
        <f t="shared" si="15"/>
        <v>Validate</v>
      </c>
      <c r="T8" t="str">
        <f t="shared" si="16"/>
        <v>Train</v>
      </c>
      <c r="U8" t="str">
        <f t="shared" si="17"/>
        <v>NY</v>
      </c>
      <c r="V8" t="str">
        <f t="shared" si="18"/>
        <v>61+</v>
      </c>
      <c r="W8" t="str">
        <f t="shared" si="19"/>
        <v>D</v>
      </c>
      <c r="X8" t="str">
        <f t="shared" si="20"/>
        <v>41-100</v>
      </c>
      <c r="Y8" t="b">
        <f>SUMPRODUCT(--(U8=counts!$A$40:$A$49))&gt;0</f>
        <v>1</v>
      </c>
      <c r="Z8" t="b">
        <f>SUMPRODUCT(--(W8=counts!$A$18:$A$22))&gt;0</f>
        <v>1</v>
      </c>
      <c r="AA8" t="str">
        <f t="shared" si="21"/>
        <v>61+</v>
      </c>
      <c r="AB8" t="str">
        <f>IF(W8="","Blank",IF(Z8="TRUE",W8,counts!$A$23))</f>
        <v>F, G, T</v>
      </c>
      <c r="AC8" t="str">
        <f t="shared" si="22"/>
        <v>41-100</v>
      </c>
      <c r="AD8" t="str">
        <f t="shared" si="23"/>
        <v>NY</v>
      </c>
      <c r="AE8" t="str">
        <f t="shared" si="24"/>
        <v>female</v>
      </c>
      <c r="AF8">
        <f>IF(F8&gt;=4, counts!$A$62,F8)</f>
        <v>1</v>
      </c>
      <c r="AG8">
        <f>IF(G8&gt;=3, counts!$A$69,G8)</f>
        <v>0</v>
      </c>
      <c r="AH8" t="str">
        <f>IF(OR(K8="S",K8=""), counts!$A$75,K8)</f>
        <v>S, blank</v>
      </c>
      <c r="AI8">
        <f t="shared" si="25"/>
        <v>1</v>
      </c>
      <c r="AJ8">
        <f>VLOOKUP(AA8,counts!$V$8:$W$13,2,FALSE)</f>
        <v>-68.390212241589438</v>
      </c>
      <c r="AK8">
        <f>VLOOKUP(AB8,counts!$V$17:$W$23,2,FALSE)</f>
        <v>123.30204897661667</v>
      </c>
      <c r="AL8">
        <f>VLOOKUP(AC8,counts!$V$27:$W$33,2,FALSE)</f>
        <v>70.538774768379497</v>
      </c>
      <c r="AM8">
        <f>VLOOKUP(AD8,counts!$V$38:$W$49,2,FALSE)</f>
        <v>57.761363718906857</v>
      </c>
      <c r="AN8">
        <f>VLOOKUP(AE8,counts!$V$53:$W$54,2,FALSE)</f>
        <v>151.41878811967541</v>
      </c>
      <c r="AO8">
        <f>VLOOKUP(AF8,counts!$V$58:$W$62,2,FALSE)</f>
        <v>48.695090775187893</v>
      </c>
      <c r="AP8">
        <f>VLOOKUP(AG8,counts!$V$66:$W$69,2,FALSE)</f>
        <v>-22.013681658285037</v>
      </c>
      <c r="AQ8">
        <f>VLOOKUP(AH8,counts!$V$73:$W$75,2,FALSE)</f>
        <v>-22.422560732600829</v>
      </c>
      <c r="AR8">
        <f>VLOOKUP(AI8,counts!$V$79:$W$81,2,FALSE)</f>
        <v>103.15987615987927</v>
      </c>
      <c r="AS8">
        <f t="shared" si="26"/>
        <v>1</v>
      </c>
      <c r="AT8">
        <f t="shared" si="27"/>
        <v>2</v>
      </c>
      <c r="AU8" t="str">
        <f t="shared" si="2"/>
        <v>Train</v>
      </c>
      <c r="AW8" t="str">
        <f t="shared" si="28"/>
        <v>61+</v>
      </c>
      <c r="AX8" t="str">
        <f t="shared" si="29"/>
        <v>F, G, T</v>
      </c>
      <c r="AY8" t="str">
        <f t="shared" si="30"/>
        <v>41-100</v>
      </c>
      <c r="AZ8" t="str">
        <f t="shared" si="31"/>
        <v>NY</v>
      </c>
      <c r="BA8" t="str">
        <f t="shared" si="32"/>
        <v>female</v>
      </c>
      <c r="BB8">
        <f t="shared" si="33"/>
        <v>1</v>
      </c>
      <c r="BC8">
        <f t="shared" si="34"/>
        <v>0</v>
      </c>
      <c r="BD8" t="str">
        <f t="shared" si="35"/>
        <v>S, blank</v>
      </c>
      <c r="BE8">
        <f t="shared" si="36"/>
        <v>1</v>
      </c>
      <c r="BF8">
        <f t="shared" si="37"/>
        <v>-68.390212241589438</v>
      </c>
      <c r="BG8">
        <f t="shared" si="38"/>
        <v>123.30204897661667</v>
      </c>
      <c r="BH8">
        <f t="shared" si="39"/>
        <v>70.538774768379497</v>
      </c>
      <c r="BI8">
        <f t="shared" si="40"/>
        <v>57.761363718906857</v>
      </c>
      <c r="BJ8">
        <f t="shared" si="41"/>
        <v>151.41878811967541</v>
      </c>
      <c r="BK8">
        <f t="shared" si="42"/>
        <v>48.695090775187893</v>
      </c>
      <c r="BL8">
        <f t="shared" si="43"/>
        <v>-22.013681658285037</v>
      </c>
      <c r="BM8">
        <f t="shared" si="44"/>
        <v>-22.422560732600829</v>
      </c>
      <c r="BN8">
        <f t="shared" si="45"/>
        <v>103.15987615987927</v>
      </c>
      <c r="BO8">
        <f t="shared" si="11"/>
        <v>1</v>
      </c>
      <c r="BP8">
        <f t="shared" si="12"/>
        <v>2</v>
      </c>
      <c r="BQ8" t="str">
        <f t="shared" si="13"/>
        <v>Train</v>
      </c>
    </row>
    <row r="9" spans="1:69" x14ac:dyDescent="0.3">
      <c r="A9">
        <v>1</v>
      </c>
      <c r="B9">
        <v>0</v>
      </c>
      <c r="C9" t="s">
        <v>35</v>
      </c>
      <c r="D9" t="s">
        <v>20</v>
      </c>
      <c r="E9">
        <v>39</v>
      </c>
      <c r="F9">
        <v>0</v>
      </c>
      <c r="G9">
        <v>0</v>
      </c>
      <c r="H9">
        <v>112050</v>
      </c>
      <c r="I9">
        <v>0</v>
      </c>
      <c r="J9" t="s">
        <v>36</v>
      </c>
      <c r="K9" t="s">
        <v>17</v>
      </c>
      <c r="N9" t="s">
        <v>37</v>
      </c>
      <c r="O9">
        <v>3</v>
      </c>
      <c r="P9">
        <v>4</v>
      </c>
      <c r="Q9">
        <v>1</v>
      </c>
      <c r="R9" t="str">
        <f t="shared" si="14"/>
        <v>Train</v>
      </c>
      <c r="S9" t="str">
        <f t="shared" si="15"/>
        <v>Test</v>
      </c>
      <c r="T9" t="str">
        <f t="shared" si="16"/>
        <v>Train</v>
      </c>
      <c r="U9" t="str">
        <f t="shared" si="17"/>
        <v>NI</v>
      </c>
      <c r="V9" t="str">
        <f t="shared" si="18"/>
        <v>31-40</v>
      </c>
      <c r="W9" t="str">
        <f t="shared" si="19"/>
        <v>A</v>
      </c>
      <c r="X9" t="str">
        <f t="shared" si="20"/>
        <v>0</v>
      </c>
      <c r="Y9" t="b">
        <f>SUMPRODUCT(--(U9=counts!$A$40:$A$49))&gt;0</f>
        <v>0</v>
      </c>
      <c r="Z9" t="b">
        <f>SUMPRODUCT(--(W9=counts!$A$18:$A$22))&gt;0</f>
        <v>1</v>
      </c>
      <c r="AA9" t="str">
        <f t="shared" si="21"/>
        <v>31-40</v>
      </c>
      <c r="AB9" t="str">
        <f>IF(W9="","Blank",IF(Z9="TRUE",W9,counts!$A$23))</f>
        <v>F, G, T</v>
      </c>
      <c r="AC9" t="str">
        <f t="shared" si="22"/>
        <v>0</v>
      </c>
      <c r="AD9" t="str">
        <f t="shared" si="23"/>
        <v>Others</v>
      </c>
      <c r="AE9" t="str">
        <f t="shared" si="24"/>
        <v>male</v>
      </c>
      <c r="AF9">
        <f>IF(F9&gt;=4, counts!$A$62,F9)</f>
        <v>0</v>
      </c>
      <c r="AG9">
        <f>IF(G9&gt;=3, counts!$A$69,G9)</f>
        <v>0</v>
      </c>
      <c r="AH9" t="str">
        <f>IF(OR(K9="S",K9=""), counts!$A$75,K9)</f>
        <v>S, blank</v>
      </c>
      <c r="AI9">
        <f t="shared" si="25"/>
        <v>1</v>
      </c>
      <c r="AJ9">
        <f>VLOOKUP(AA9,counts!$V$8:$W$13,2,FALSE)</f>
        <v>32.769878926258563</v>
      </c>
      <c r="AK9">
        <f>VLOOKUP(AB9,counts!$V$17:$W$23,2,FALSE)</f>
        <v>123.30204897661667</v>
      </c>
      <c r="AL9">
        <f>VLOOKUP(AC9,counts!$V$27:$W$33,2,FALSE)</f>
        <v>-194.50333405817787</v>
      </c>
      <c r="AM9">
        <f>VLOOKUP(AD9,counts!$V$38:$W$49,2,FALSE)</f>
        <v>40.634191658169868</v>
      </c>
      <c r="AN9">
        <f>VLOOKUP(AE9,counts!$V$53:$W$54,2,FALSE)</f>
        <v>-108.67008854708662</v>
      </c>
      <c r="AO9">
        <f>VLOOKUP(AF9,counts!$V$58:$W$62,2,FALSE)</f>
        <v>-14.754319664473872</v>
      </c>
      <c r="AP9">
        <f>VLOOKUP(AG9,counts!$V$66:$W$69,2,FALSE)</f>
        <v>-22.013681658285037</v>
      </c>
      <c r="AQ9">
        <f>VLOOKUP(AH9,counts!$V$73:$W$75,2,FALSE)</f>
        <v>-22.422560732600829</v>
      </c>
      <c r="AR9">
        <f>VLOOKUP(AI9,counts!$V$79:$W$81,2,FALSE)</f>
        <v>103.15987615987927</v>
      </c>
      <c r="AS9">
        <f t="shared" si="26"/>
        <v>0</v>
      </c>
      <c r="AT9">
        <f t="shared" si="27"/>
        <v>3</v>
      </c>
      <c r="AU9" t="str">
        <f t="shared" si="2"/>
        <v>Train</v>
      </c>
      <c r="AW9" t="str">
        <f t="shared" si="28"/>
        <v>31-40</v>
      </c>
      <c r="AX9" t="str">
        <f t="shared" si="29"/>
        <v>F, G, T</v>
      </c>
      <c r="AY9" t="str">
        <f t="shared" si="30"/>
        <v>0</v>
      </c>
      <c r="AZ9" t="str">
        <f t="shared" si="31"/>
        <v>Others</v>
      </c>
      <c r="BA9" t="str">
        <f t="shared" si="32"/>
        <v>male</v>
      </c>
      <c r="BB9">
        <f t="shared" si="33"/>
        <v>0</v>
      </c>
      <c r="BC9">
        <f t="shared" si="34"/>
        <v>0</v>
      </c>
      <c r="BD9" t="str">
        <f t="shared" si="35"/>
        <v>S, blank</v>
      </c>
      <c r="BE9">
        <f t="shared" si="36"/>
        <v>1</v>
      </c>
      <c r="BF9">
        <f t="shared" si="37"/>
        <v>32.769878926258563</v>
      </c>
      <c r="BG9">
        <f t="shared" si="38"/>
        <v>123.30204897661667</v>
      </c>
      <c r="BH9">
        <f t="shared" si="39"/>
        <v>-194.50333405817787</v>
      </c>
      <c r="BI9">
        <f t="shared" si="40"/>
        <v>40.634191658169868</v>
      </c>
      <c r="BJ9">
        <f t="shared" si="41"/>
        <v>-108.67008854708662</v>
      </c>
      <c r="BK9">
        <f t="shared" si="42"/>
        <v>-14.754319664473872</v>
      </c>
      <c r="BL9">
        <f t="shared" si="43"/>
        <v>-22.013681658285037</v>
      </c>
      <c r="BM9">
        <f t="shared" si="44"/>
        <v>-22.422560732600829</v>
      </c>
      <c r="BN9">
        <f t="shared" si="45"/>
        <v>103.15987615987927</v>
      </c>
      <c r="BO9">
        <f t="shared" si="11"/>
        <v>0</v>
      </c>
      <c r="BP9">
        <f t="shared" si="12"/>
        <v>3</v>
      </c>
      <c r="BQ9" t="str">
        <f t="shared" si="13"/>
        <v>Train</v>
      </c>
    </row>
    <row r="10" spans="1:69" x14ac:dyDescent="0.3">
      <c r="A10">
        <v>1</v>
      </c>
      <c r="B10">
        <v>1</v>
      </c>
      <c r="C10" t="s">
        <v>38</v>
      </c>
      <c r="D10" t="s">
        <v>15</v>
      </c>
      <c r="E10">
        <v>53</v>
      </c>
      <c r="F10">
        <v>2</v>
      </c>
      <c r="G10">
        <v>0</v>
      </c>
      <c r="H10">
        <v>11769</v>
      </c>
      <c r="I10">
        <v>51.479199999999999</v>
      </c>
      <c r="J10" t="s">
        <v>39</v>
      </c>
      <c r="K10" t="s">
        <v>17</v>
      </c>
      <c r="L10" t="s">
        <v>40</v>
      </c>
      <c r="N10" t="s">
        <v>41</v>
      </c>
      <c r="O10">
        <v>4</v>
      </c>
      <c r="P10">
        <v>1</v>
      </c>
      <c r="Q10">
        <v>3</v>
      </c>
      <c r="R10" t="str">
        <f t="shared" si="14"/>
        <v>Test</v>
      </c>
      <c r="S10" t="str">
        <f t="shared" si="15"/>
        <v>Train</v>
      </c>
      <c r="T10" t="str">
        <f t="shared" si="16"/>
        <v>Train</v>
      </c>
      <c r="U10" t="str">
        <f t="shared" si="17"/>
        <v>NY</v>
      </c>
      <c r="V10" t="str">
        <f t="shared" si="18"/>
        <v>51-60</v>
      </c>
      <c r="W10" t="str">
        <f t="shared" si="19"/>
        <v>C</v>
      </c>
      <c r="X10" t="str">
        <f t="shared" si="20"/>
        <v>41-100</v>
      </c>
      <c r="Y10" t="b">
        <f>SUMPRODUCT(--(U10=counts!$A$40:$A$49))&gt;0</f>
        <v>1</v>
      </c>
      <c r="Z10" t="b">
        <f>SUMPRODUCT(--(W10=counts!$A$18:$A$22))&gt;0</f>
        <v>1</v>
      </c>
      <c r="AA10" t="str">
        <f t="shared" si="21"/>
        <v>51-60</v>
      </c>
      <c r="AB10" t="str">
        <f>IF(W10="","Blank",IF(Z10="TRUE",W10,counts!$A$23))</f>
        <v>F, G, T</v>
      </c>
      <c r="AC10" t="str">
        <f t="shared" si="22"/>
        <v>41-100</v>
      </c>
      <c r="AD10" t="str">
        <f t="shared" si="23"/>
        <v>NY</v>
      </c>
      <c r="AE10" t="str">
        <f t="shared" si="24"/>
        <v>female</v>
      </c>
      <c r="AF10">
        <f>IF(F10&gt;=4, counts!$A$62,F10)</f>
        <v>2</v>
      </c>
      <c r="AG10">
        <f>IF(G10&gt;=3, counts!$A$69,G10)</f>
        <v>0</v>
      </c>
      <c r="AH10" t="str">
        <f>IF(OR(K10="S",K10=""), counts!$A$75,K10)</f>
        <v>S, blank</v>
      </c>
      <c r="AI10">
        <f t="shared" si="25"/>
        <v>1</v>
      </c>
      <c r="AJ10">
        <f>VLOOKUP(AA10,counts!$V$8:$W$13,2,FALSE)</f>
        <v>74.751267398446615</v>
      </c>
      <c r="AK10">
        <f>VLOOKUP(AB10,counts!$V$17:$W$23,2,FALSE)</f>
        <v>123.30204897661667</v>
      </c>
      <c r="AL10">
        <f>VLOOKUP(AC10,counts!$V$27:$W$33,2,FALSE)</f>
        <v>70.538774768379497</v>
      </c>
      <c r="AM10">
        <f>VLOOKUP(AD10,counts!$V$38:$W$49,2,FALSE)</f>
        <v>57.761363718906857</v>
      </c>
      <c r="AN10">
        <f>VLOOKUP(AE10,counts!$V$53:$W$54,2,FALSE)</f>
        <v>151.41878811967541</v>
      </c>
      <c r="AO10">
        <f>VLOOKUP(AF10,counts!$V$58:$W$62,2,FALSE)</f>
        <v>47.533478806865013</v>
      </c>
      <c r="AP10">
        <f>VLOOKUP(AG10,counts!$V$66:$W$69,2,FALSE)</f>
        <v>-22.013681658285037</v>
      </c>
      <c r="AQ10">
        <f>VLOOKUP(AH10,counts!$V$73:$W$75,2,FALSE)</f>
        <v>-22.422560732600829</v>
      </c>
      <c r="AR10">
        <f>VLOOKUP(AI10,counts!$V$79:$W$81,2,FALSE)</f>
        <v>103.15987615987927</v>
      </c>
      <c r="AS10">
        <f t="shared" si="26"/>
        <v>1</v>
      </c>
      <c r="AT10">
        <f t="shared" si="27"/>
        <v>4</v>
      </c>
      <c r="AU10" t="str">
        <f t="shared" si="2"/>
        <v>Test</v>
      </c>
      <c r="AW10" t="str">
        <f t="shared" si="28"/>
        <v>51-60</v>
      </c>
      <c r="AX10" t="str">
        <f t="shared" si="29"/>
        <v>F, G, T</v>
      </c>
      <c r="AY10" t="str">
        <f t="shared" si="30"/>
        <v>41-100</v>
      </c>
      <c r="AZ10" t="str">
        <f t="shared" si="31"/>
        <v>NY</v>
      </c>
      <c r="BA10" t="str">
        <f t="shared" si="32"/>
        <v>female</v>
      </c>
      <c r="BB10">
        <f t="shared" si="33"/>
        <v>2</v>
      </c>
      <c r="BC10">
        <f t="shared" si="34"/>
        <v>0</v>
      </c>
      <c r="BD10" t="str">
        <f t="shared" si="35"/>
        <v>S, blank</v>
      </c>
      <c r="BE10">
        <f t="shared" si="36"/>
        <v>1</v>
      </c>
      <c r="BF10">
        <f t="shared" si="37"/>
        <v>74.751267398446615</v>
      </c>
      <c r="BG10">
        <f t="shared" si="38"/>
        <v>123.30204897661667</v>
      </c>
      <c r="BH10">
        <f t="shared" si="39"/>
        <v>70.538774768379497</v>
      </c>
      <c r="BI10">
        <f t="shared" si="40"/>
        <v>57.761363718906857</v>
      </c>
      <c r="BJ10">
        <f t="shared" si="41"/>
        <v>151.41878811967541</v>
      </c>
      <c r="BK10">
        <f t="shared" si="42"/>
        <v>47.533478806865013</v>
      </c>
      <c r="BL10">
        <f t="shared" si="43"/>
        <v>-22.013681658285037</v>
      </c>
      <c r="BM10">
        <f t="shared" si="44"/>
        <v>-22.422560732600829</v>
      </c>
      <c r="BN10">
        <f t="shared" si="45"/>
        <v>103.15987615987927</v>
      </c>
      <c r="BO10">
        <f t="shared" si="11"/>
        <v>1</v>
      </c>
      <c r="BP10">
        <f t="shared" si="12"/>
        <v>4</v>
      </c>
      <c r="BQ10" t="str">
        <f t="shared" si="13"/>
        <v>Test</v>
      </c>
    </row>
    <row r="11" spans="1:69" x14ac:dyDescent="0.3">
      <c r="A11">
        <v>1</v>
      </c>
      <c r="B11">
        <v>0</v>
      </c>
      <c r="C11" t="s">
        <v>42</v>
      </c>
      <c r="D11" t="s">
        <v>20</v>
      </c>
      <c r="E11">
        <v>71</v>
      </c>
      <c r="F11">
        <v>0</v>
      </c>
      <c r="G11">
        <v>0</v>
      </c>
      <c r="H11" t="s">
        <v>43</v>
      </c>
      <c r="I11">
        <v>49.504199999999997</v>
      </c>
      <c r="K11" t="s">
        <v>44</v>
      </c>
      <c r="M11">
        <v>22</v>
      </c>
      <c r="N11" t="s">
        <v>45</v>
      </c>
      <c r="O11">
        <v>1</v>
      </c>
      <c r="P11">
        <v>5</v>
      </c>
      <c r="Q11">
        <v>1</v>
      </c>
      <c r="R11" t="str">
        <f t="shared" si="14"/>
        <v>Train</v>
      </c>
      <c r="S11" t="str">
        <f t="shared" si="15"/>
        <v>Validate</v>
      </c>
      <c r="T11" t="str">
        <f t="shared" si="16"/>
        <v>Train</v>
      </c>
      <c r="U11" t="str">
        <f t="shared" si="17"/>
        <v/>
      </c>
      <c r="V11" t="str">
        <f t="shared" si="18"/>
        <v>61+</v>
      </c>
      <c r="W11" t="str">
        <f t="shared" si="19"/>
        <v/>
      </c>
      <c r="X11" t="str">
        <f t="shared" si="20"/>
        <v>41-100</v>
      </c>
      <c r="Y11" t="b">
        <f>SUMPRODUCT(--(U11=counts!$A$40:$A$49))&gt;0</f>
        <v>0</v>
      </c>
      <c r="Z11" t="b">
        <f>SUMPRODUCT(--(W11=counts!$A$18:$A$22))&gt;0</f>
        <v>0</v>
      </c>
      <c r="AA11" t="str">
        <f t="shared" si="21"/>
        <v>61+</v>
      </c>
      <c r="AB11" t="str">
        <f>IF(W11="","Blank",IF(Z11="TRUE",W11,counts!$A$23))</f>
        <v>Blank</v>
      </c>
      <c r="AC11" t="str">
        <f t="shared" si="22"/>
        <v>41-100</v>
      </c>
      <c r="AD11" t="str">
        <f t="shared" si="23"/>
        <v>Blank</v>
      </c>
      <c r="AE11" t="str">
        <f t="shared" si="24"/>
        <v>male</v>
      </c>
      <c r="AF11">
        <f>IF(F11&gt;=4, counts!$A$62,F11)</f>
        <v>0</v>
      </c>
      <c r="AG11">
        <f>IF(G11&gt;=3, counts!$A$69,G11)</f>
        <v>0</v>
      </c>
      <c r="AH11" t="str">
        <f>IF(OR(K11="S",K11=""), counts!$A$75,K11)</f>
        <v>C</v>
      </c>
      <c r="AI11">
        <f t="shared" si="25"/>
        <v>1</v>
      </c>
      <c r="AJ11">
        <f>VLOOKUP(AA11,counts!$V$8:$W$13,2,FALSE)</f>
        <v>-68.390212241589438</v>
      </c>
      <c r="AK11">
        <f>VLOOKUP(AB11,counts!$V$17:$W$23,2,FALSE)</f>
        <v>-42.171718189759716</v>
      </c>
      <c r="AL11">
        <f>VLOOKUP(AC11,counts!$V$27:$W$33,2,FALSE)</f>
        <v>70.538774768379497</v>
      </c>
      <c r="AM11">
        <f>VLOOKUP(AD11,counts!$V$38:$W$49,2,FALSE)</f>
        <v>-33.757758935166962</v>
      </c>
      <c r="AN11">
        <f>VLOOKUP(AE11,counts!$V$53:$W$54,2,FALSE)</f>
        <v>-108.67008854708662</v>
      </c>
      <c r="AO11">
        <f>VLOOKUP(AF11,counts!$V$58:$W$62,2,FALSE)</f>
        <v>-14.754319664473872</v>
      </c>
      <c r="AP11">
        <f>VLOOKUP(AG11,counts!$V$66:$W$69,2,FALSE)</f>
        <v>-22.013681658285037</v>
      </c>
      <c r="AQ11">
        <f>VLOOKUP(AH11,counts!$V$73:$W$75,2,FALSE)</f>
        <v>72.444458573419169</v>
      </c>
      <c r="AR11">
        <f>VLOOKUP(AI11,counts!$V$79:$W$81,2,FALSE)</f>
        <v>103.15987615987927</v>
      </c>
      <c r="AS11">
        <f t="shared" si="26"/>
        <v>0</v>
      </c>
      <c r="AT11">
        <f t="shared" si="27"/>
        <v>1</v>
      </c>
      <c r="AU11" t="str">
        <f t="shared" si="2"/>
        <v>Train</v>
      </c>
      <c r="AW11" t="str">
        <f t="shared" si="28"/>
        <v>61+</v>
      </c>
      <c r="AX11" t="str">
        <f t="shared" si="29"/>
        <v>Blank</v>
      </c>
      <c r="AY11" t="str">
        <f t="shared" si="30"/>
        <v>41-100</v>
      </c>
      <c r="AZ11" t="str">
        <f t="shared" si="31"/>
        <v>Blank</v>
      </c>
      <c r="BA11" t="str">
        <f t="shared" si="32"/>
        <v>male</v>
      </c>
      <c r="BB11">
        <f t="shared" si="33"/>
        <v>0</v>
      </c>
      <c r="BC11">
        <f t="shared" si="34"/>
        <v>0</v>
      </c>
      <c r="BD11" t="str">
        <f t="shared" si="35"/>
        <v>C</v>
      </c>
      <c r="BE11">
        <f t="shared" si="36"/>
        <v>1</v>
      </c>
      <c r="BF11">
        <f t="shared" si="37"/>
        <v>-68.390212241589438</v>
      </c>
      <c r="BG11">
        <f t="shared" si="38"/>
        <v>-42.171718189759716</v>
      </c>
      <c r="BH11">
        <f t="shared" si="39"/>
        <v>70.538774768379497</v>
      </c>
      <c r="BI11">
        <f t="shared" si="40"/>
        <v>-33.757758935166962</v>
      </c>
      <c r="BJ11">
        <f t="shared" si="41"/>
        <v>-108.67008854708662</v>
      </c>
      <c r="BK11">
        <f t="shared" si="42"/>
        <v>-14.754319664473872</v>
      </c>
      <c r="BL11">
        <f t="shared" si="43"/>
        <v>-22.013681658285037</v>
      </c>
      <c r="BM11">
        <f t="shared" si="44"/>
        <v>72.444458573419169</v>
      </c>
      <c r="BN11">
        <f t="shared" si="45"/>
        <v>103.15987615987927</v>
      </c>
      <c r="BO11">
        <f t="shared" si="11"/>
        <v>0</v>
      </c>
      <c r="BP11">
        <f t="shared" si="12"/>
        <v>1</v>
      </c>
      <c r="BQ11" t="str">
        <f t="shared" si="13"/>
        <v>Train</v>
      </c>
    </row>
    <row r="12" spans="1:69" x14ac:dyDescent="0.3">
      <c r="A12">
        <v>1</v>
      </c>
      <c r="B12">
        <v>0</v>
      </c>
      <c r="C12" t="s">
        <v>46</v>
      </c>
      <c r="D12" t="s">
        <v>20</v>
      </c>
      <c r="E12">
        <v>47</v>
      </c>
      <c r="F12">
        <v>1</v>
      </c>
      <c r="G12">
        <v>0</v>
      </c>
      <c r="H12" t="s">
        <v>47</v>
      </c>
      <c r="I12">
        <v>227.52500000000001</v>
      </c>
      <c r="J12" t="s">
        <v>48</v>
      </c>
      <c r="K12" t="s">
        <v>44</v>
      </c>
      <c r="M12">
        <v>124</v>
      </c>
      <c r="N12" t="s">
        <v>30</v>
      </c>
      <c r="O12">
        <v>1</v>
      </c>
      <c r="P12">
        <v>4</v>
      </c>
      <c r="Q12">
        <v>1</v>
      </c>
      <c r="R12" t="str">
        <f t="shared" si="14"/>
        <v>Train</v>
      </c>
      <c r="S12" t="str">
        <f t="shared" si="15"/>
        <v>Test</v>
      </c>
      <c r="T12" t="str">
        <f t="shared" si="16"/>
        <v>Train</v>
      </c>
      <c r="U12" t="str">
        <f t="shared" si="17"/>
        <v>NY</v>
      </c>
      <c r="V12" t="str">
        <f t="shared" si="18"/>
        <v>41-50</v>
      </c>
      <c r="W12" t="str">
        <f t="shared" si="19"/>
        <v>C</v>
      </c>
      <c r="X12" t="str">
        <f t="shared" si="20"/>
        <v>100+</v>
      </c>
      <c r="Y12" t="b">
        <f>SUMPRODUCT(--(U12=counts!$A$40:$A$49))&gt;0</f>
        <v>1</v>
      </c>
      <c r="Z12" t="b">
        <f>SUMPRODUCT(--(W12=counts!$A$18:$A$22))&gt;0</f>
        <v>1</v>
      </c>
      <c r="AA12" t="str">
        <f t="shared" si="21"/>
        <v>41-50</v>
      </c>
      <c r="AB12" t="str">
        <f>IF(W12="","Blank",IF(Z12="TRUE",W12,counts!$A$23))</f>
        <v>F, G, T</v>
      </c>
      <c r="AC12" t="str">
        <f t="shared" si="22"/>
        <v>100+</v>
      </c>
      <c r="AD12" t="str">
        <f t="shared" si="23"/>
        <v>NY</v>
      </c>
      <c r="AE12" t="str">
        <f t="shared" si="24"/>
        <v>male</v>
      </c>
      <c r="AF12">
        <f>IF(F12&gt;=4, counts!$A$62,F12)</f>
        <v>1</v>
      </c>
      <c r="AG12">
        <f>IF(G12&gt;=3, counts!$A$69,G12)</f>
        <v>0</v>
      </c>
      <c r="AH12" t="str">
        <f>IF(OR(K12="S",K12=""), counts!$A$75,K12)</f>
        <v>C</v>
      </c>
      <c r="AI12">
        <f t="shared" si="25"/>
        <v>1</v>
      </c>
      <c r="AJ12">
        <f>VLOOKUP(AA12,counts!$V$8:$W$13,2,FALSE)</f>
        <v>-13.385578549662212</v>
      </c>
      <c r="AK12">
        <f>VLOOKUP(AB12,counts!$V$17:$W$23,2,FALSE)</f>
        <v>123.30204897661667</v>
      </c>
      <c r="AL12">
        <f>VLOOKUP(AC12,counts!$V$27:$W$33,2,FALSE)</f>
        <v>163.84855978743315</v>
      </c>
      <c r="AM12">
        <f>VLOOKUP(AD12,counts!$V$38:$W$49,2,FALSE)</f>
        <v>57.761363718906857</v>
      </c>
      <c r="AN12">
        <f>VLOOKUP(AE12,counts!$V$53:$W$54,2,FALSE)</f>
        <v>-108.67008854708662</v>
      </c>
      <c r="AO12">
        <f>VLOOKUP(AF12,counts!$V$58:$W$62,2,FALSE)</f>
        <v>48.695090775187893</v>
      </c>
      <c r="AP12">
        <f>VLOOKUP(AG12,counts!$V$66:$W$69,2,FALSE)</f>
        <v>-22.013681658285037</v>
      </c>
      <c r="AQ12">
        <f>VLOOKUP(AH12,counts!$V$73:$W$75,2,FALSE)</f>
        <v>72.444458573419169</v>
      </c>
      <c r="AR12">
        <f>VLOOKUP(AI12,counts!$V$79:$W$81,2,FALSE)</f>
        <v>103.15987615987927</v>
      </c>
      <c r="AS12">
        <f t="shared" si="26"/>
        <v>0</v>
      </c>
      <c r="AT12">
        <f t="shared" si="27"/>
        <v>1</v>
      </c>
      <c r="AU12" t="str">
        <f t="shared" si="2"/>
        <v>Train</v>
      </c>
      <c r="AW12" t="str">
        <f t="shared" si="28"/>
        <v>41-50</v>
      </c>
      <c r="AX12" t="str">
        <f t="shared" si="29"/>
        <v>F, G, T</v>
      </c>
      <c r="AY12" t="str">
        <f t="shared" si="30"/>
        <v>100+</v>
      </c>
      <c r="AZ12" t="str">
        <f t="shared" si="31"/>
        <v>NY</v>
      </c>
      <c r="BA12" t="str">
        <f t="shared" si="32"/>
        <v>male</v>
      </c>
      <c r="BB12">
        <f t="shared" si="33"/>
        <v>1</v>
      </c>
      <c r="BC12">
        <f t="shared" si="34"/>
        <v>0</v>
      </c>
      <c r="BD12" t="str">
        <f t="shared" si="35"/>
        <v>C</v>
      </c>
      <c r="BE12">
        <f t="shared" si="36"/>
        <v>1</v>
      </c>
      <c r="BF12">
        <f t="shared" si="37"/>
        <v>-13.385578549662212</v>
      </c>
      <c r="BG12">
        <f t="shared" si="38"/>
        <v>123.30204897661667</v>
      </c>
      <c r="BH12">
        <f t="shared" si="39"/>
        <v>163.84855978743315</v>
      </c>
      <c r="BI12">
        <f t="shared" si="40"/>
        <v>57.761363718906857</v>
      </c>
      <c r="BJ12">
        <f t="shared" si="41"/>
        <v>-108.67008854708662</v>
      </c>
      <c r="BK12">
        <f t="shared" si="42"/>
        <v>48.695090775187893</v>
      </c>
      <c r="BL12">
        <f t="shared" si="43"/>
        <v>-22.013681658285037</v>
      </c>
      <c r="BM12">
        <f t="shared" si="44"/>
        <v>72.444458573419169</v>
      </c>
      <c r="BN12">
        <f t="shared" si="45"/>
        <v>103.15987615987927</v>
      </c>
      <c r="BO12">
        <f t="shared" si="11"/>
        <v>0</v>
      </c>
      <c r="BP12">
        <f t="shared" si="12"/>
        <v>1</v>
      </c>
      <c r="BQ12" t="str">
        <f t="shared" si="13"/>
        <v>Train</v>
      </c>
    </row>
    <row r="13" spans="1:69" x14ac:dyDescent="0.3">
      <c r="A13">
        <v>1</v>
      </c>
      <c r="B13">
        <v>1</v>
      </c>
      <c r="C13" t="s">
        <v>49</v>
      </c>
      <c r="D13" t="s">
        <v>15</v>
      </c>
      <c r="E13">
        <v>18</v>
      </c>
      <c r="F13">
        <v>1</v>
      </c>
      <c r="G13">
        <v>0</v>
      </c>
      <c r="H13" t="s">
        <v>47</v>
      </c>
      <c r="I13">
        <v>227.52500000000001</v>
      </c>
      <c r="J13" t="s">
        <v>48</v>
      </c>
      <c r="K13" t="s">
        <v>44</v>
      </c>
      <c r="L13" t="s">
        <v>50</v>
      </c>
      <c r="N13" t="s">
        <v>30</v>
      </c>
      <c r="O13">
        <v>4</v>
      </c>
      <c r="P13">
        <v>5</v>
      </c>
      <c r="Q13">
        <v>2</v>
      </c>
      <c r="R13" t="str">
        <f t="shared" si="14"/>
        <v>Test</v>
      </c>
      <c r="S13" t="str">
        <f t="shared" si="15"/>
        <v>Validate</v>
      </c>
      <c r="T13" t="str">
        <f t="shared" si="16"/>
        <v>Train</v>
      </c>
      <c r="U13" t="str">
        <f t="shared" si="17"/>
        <v>NY</v>
      </c>
      <c r="V13" t="str">
        <f t="shared" si="18"/>
        <v>18-30</v>
      </c>
      <c r="W13" t="str">
        <f t="shared" si="19"/>
        <v>C</v>
      </c>
      <c r="X13" t="str">
        <f t="shared" si="20"/>
        <v>100+</v>
      </c>
      <c r="Y13" t="b">
        <f>SUMPRODUCT(--(U13=counts!$A$40:$A$49))&gt;0</f>
        <v>1</v>
      </c>
      <c r="Z13" t="b">
        <f>SUMPRODUCT(--(W13=counts!$A$18:$A$22))&gt;0</f>
        <v>1</v>
      </c>
      <c r="AA13" t="str">
        <f t="shared" si="21"/>
        <v>18-30</v>
      </c>
      <c r="AB13" t="str">
        <f>IF(W13="","Blank",IF(Z13="TRUE",W13,counts!$A$23))</f>
        <v>F, G, T</v>
      </c>
      <c r="AC13" t="str">
        <f t="shared" si="22"/>
        <v>100+</v>
      </c>
      <c r="AD13" t="str">
        <f t="shared" si="23"/>
        <v>NY</v>
      </c>
      <c r="AE13" t="str">
        <f t="shared" si="24"/>
        <v>female</v>
      </c>
      <c r="AF13">
        <f>IF(F13&gt;=4, counts!$A$62,F13)</f>
        <v>1</v>
      </c>
      <c r="AG13">
        <f>IF(G13&gt;=3, counts!$A$69,G13)</f>
        <v>0</v>
      </c>
      <c r="AH13" t="str">
        <f>IF(OR(K13="S",K13=""), counts!$A$75,K13)</f>
        <v>C</v>
      </c>
      <c r="AI13">
        <f t="shared" si="25"/>
        <v>1</v>
      </c>
      <c r="AJ13">
        <f>VLOOKUP(AA13,counts!$V$8:$W$13,2,FALSE)</f>
        <v>-11.613432440426715</v>
      </c>
      <c r="AK13">
        <f>VLOOKUP(AB13,counts!$V$17:$W$23,2,FALSE)</f>
        <v>123.30204897661667</v>
      </c>
      <c r="AL13">
        <f>VLOOKUP(AC13,counts!$V$27:$W$33,2,FALSE)</f>
        <v>163.84855978743315</v>
      </c>
      <c r="AM13">
        <f>VLOOKUP(AD13,counts!$V$38:$W$49,2,FALSE)</f>
        <v>57.761363718906857</v>
      </c>
      <c r="AN13">
        <f>VLOOKUP(AE13,counts!$V$53:$W$54,2,FALSE)</f>
        <v>151.41878811967541</v>
      </c>
      <c r="AO13">
        <f>VLOOKUP(AF13,counts!$V$58:$W$62,2,FALSE)</f>
        <v>48.695090775187893</v>
      </c>
      <c r="AP13">
        <f>VLOOKUP(AG13,counts!$V$66:$W$69,2,FALSE)</f>
        <v>-22.013681658285037</v>
      </c>
      <c r="AQ13">
        <f>VLOOKUP(AH13,counts!$V$73:$W$75,2,FALSE)</f>
        <v>72.444458573419169</v>
      </c>
      <c r="AR13">
        <f>VLOOKUP(AI13,counts!$V$79:$W$81,2,FALSE)</f>
        <v>103.15987615987927</v>
      </c>
      <c r="AS13">
        <f t="shared" si="26"/>
        <v>1</v>
      </c>
      <c r="AT13">
        <f t="shared" si="27"/>
        <v>4</v>
      </c>
      <c r="AU13" t="str">
        <f t="shared" si="2"/>
        <v>Test</v>
      </c>
      <c r="AW13" t="str">
        <f t="shared" si="28"/>
        <v>18-30</v>
      </c>
      <c r="AX13" t="str">
        <f t="shared" si="29"/>
        <v>F, G, T</v>
      </c>
      <c r="AY13" t="str">
        <f t="shared" si="30"/>
        <v>100+</v>
      </c>
      <c r="AZ13" t="str">
        <f t="shared" si="31"/>
        <v>NY</v>
      </c>
      <c r="BA13" t="str">
        <f t="shared" si="32"/>
        <v>female</v>
      </c>
      <c r="BB13">
        <f t="shared" si="33"/>
        <v>1</v>
      </c>
      <c r="BC13">
        <f t="shared" si="34"/>
        <v>0</v>
      </c>
      <c r="BD13" t="str">
        <f t="shared" si="35"/>
        <v>C</v>
      </c>
      <c r="BE13">
        <f t="shared" si="36"/>
        <v>1</v>
      </c>
      <c r="BF13">
        <f t="shared" si="37"/>
        <v>-11.613432440426715</v>
      </c>
      <c r="BG13">
        <f t="shared" si="38"/>
        <v>123.30204897661667</v>
      </c>
      <c r="BH13">
        <f t="shared" si="39"/>
        <v>163.84855978743315</v>
      </c>
      <c r="BI13">
        <f t="shared" si="40"/>
        <v>57.761363718906857</v>
      </c>
      <c r="BJ13">
        <f t="shared" si="41"/>
        <v>151.41878811967541</v>
      </c>
      <c r="BK13">
        <f t="shared" si="42"/>
        <v>48.695090775187893</v>
      </c>
      <c r="BL13">
        <f t="shared" si="43"/>
        <v>-22.013681658285037</v>
      </c>
      <c r="BM13">
        <f t="shared" si="44"/>
        <v>72.444458573419169</v>
      </c>
      <c r="BN13">
        <f t="shared" si="45"/>
        <v>103.15987615987927</v>
      </c>
      <c r="BO13">
        <f t="shared" si="11"/>
        <v>1</v>
      </c>
      <c r="BP13">
        <f t="shared" si="12"/>
        <v>4</v>
      </c>
      <c r="BQ13" t="str">
        <f t="shared" si="13"/>
        <v>Test</v>
      </c>
    </row>
    <row r="14" spans="1:69" x14ac:dyDescent="0.3">
      <c r="A14">
        <v>1</v>
      </c>
      <c r="B14">
        <v>1</v>
      </c>
      <c r="C14" t="s">
        <v>51</v>
      </c>
      <c r="D14" t="s">
        <v>15</v>
      </c>
      <c r="E14">
        <v>24</v>
      </c>
      <c r="F14">
        <v>0</v>
      </c>
      <c r="G14">
        <v>0</v>
      </c>
      <c r="H14" t="s">
        <v>52</v>
      </c>
      <c r="I14">
        <v>69.3</v>
      </c>
      <c r="J14" t="s">
        <v>53</v>
      </c>
      <c r="K14" t="s">
        <v>44</v>
      </c>
      <c r="L14" t="s">
        <v>54</v>
      </c>
      <c r="N14" t="s">
        <v>55</v>
      </c>
      <c r="O14">
        <v>4</v>
      </c>
      <c r="P14">
        <v>4</v>
      </c>
      <c r="Q14">
        <v>4</v>
      </c>
      <c r="R14" t="str">
        <f t="shared" si="14"/>
        <v>Test</v>
      </c>
      <c r="S14" t="str">
        <f t="shared" si="15"/>
        <v>Test</v>
      </c>
      <c r="T14" t="str">
        <f t="shared" si="16"/>
        <v>Test</v>
      </c>
      <c r="U14" t="str">
        <f t="shared" si="17"/>
        <v/>
      </c>
      <c r="V14" t="str">
        <f t="shared" si="18"/>
        <v>18-30</v>
      </c>
      <c r="W14" t="str">
        <f t="shared" si="19"/>
        <v>B</v>
      </c>
      <c r="X14" t="str">
        <f t="shared" si="20"/>
        <v>41-100</v>
      </c>
      <c r="Y14" t="b">
        <f>SUMPRODUCT(--(U14=counts!$A$40:$A$49))&gt;0</f>
        <v>0</v>
      </c>
      <c r="Z14" t="b">
        <f>SUMPRODUCT(--(W14=counts!$A$18:$A$22))&gt;0</f>
        <v>1</v>
      </c>
      <c r="AA14" t="str">
        <f t="shared" si="21"/>
        <v>18-30</v>
      </c>
      <c r="AB14" t="str">
        <f>IF(W14="","Blank",IF(Z14="TRUE",W14,counts!$A$23))</f>
        <v>F, G, T</v>
      </c>
      <c r="AC14" t="str">
        <f t="shared" si="22"/>
        <v>41-100</v>
      </c>
      <c r="AD14" t="str">
        <f t="shared" si="23"/>
        <v>Blank</v>
      </c>
      <c r="AE14" t="str">
        <f t="shared" si="24"/>
        <v>female</v>
      </c>
      <c r="AF14">
        <f>IF(F14&gt;=4, counts!$A$62,F14)</f>
        <v>0</v>
      </c>
      <c r="AG14">
        <f>IF(G14&gt;=3, counts!$A$69,G14)</f>
        <v>0</v>
      </c>
      <c r="AH14" t="str">
        <f>IF(OR(K14="S",K14=""), counts!$A$75,K14)</f>
        <v>C</v>
      </c>
      <c r="AI14">
        <f t="shared" si="25"/>
        <v>1</v>
      </c>
      <c r="AJ14">
        <f>VLOOKUP(AA14,counts!$V$8:$W$13,2,FALSE)</f>
        <v>-11.613432440426715</v>
      </c>
      <c r="AK14">
        <f>VLOOKUP(AB14,counts!$V$17:$W$23,2,FALSE)</f>
        <v>123.30204897661667</v>
      </c>
      <c r="AL14">
        <f>VLOOKUP(AC14,counts!$V$27:$W$33,2,FALSE)</f>
        <v>70.538774768379497</v>
      </c>
      <c r="AM14">
        <f>VLOOKUP(AD14,counts!$V$38:$W$49,2,FALSE)</f>
        <v>-33.757758935166962</v>
      </c>
      <c r="AN14">
        <f>VLOOKUP(AE14,counts!$V$53:$W$54,2,FALSE)</f>
        <v>151.41878811967541</v>
      </c>
      <c r="AO14">
        <f>VLOOKUP(AF14,counts!$V$58:$W$62,2,FALSE)</f>
        <v>-14.754319664473872</v>
      </c>
      <c r="AP14">
        <f>VLOOKUP(AG14,counts!$V$66:$W$69,2,FALSE)</f>
        <v>-22.013681658285037</v>
      </c>
      <c r="AQ14">
        <f>VLOOKUP(AH14,counts!$V$73:$W$75,2,FALSE)</f>
        <v>72.444458573419169</v>
      </c>
      <c r="AR14">
        <f>VLOOKUP(AI14,counts!$V$79:$W$81,2,FALSE)</f>
        <v>103.15987615987927</v>
      </c>
      <c r="AS14">
        <f t="shared" si="26"/>
        <v>1</v>
      </c>
      <c r="AT14">
        <f t="shared" si="27"/>
        <v>4</v>
      </c>
      <c r="AU14" t="str">
        <f t="shared" si="2"/>
        <v>Test</v>
      </c>
      <c r="AW14" t="str">
        <f t="shared" si="28"/>
        <v>18-30</v>
      </c>
      <c r="AX14" t="str">
        <f t="shared" si="29"/>
        <v>F, G, T</v>
      </c>
      <c r="AY14" t="str">
        <f t="shared" si="30"/>
        <v>41-100</v>
      </c>
      <c r="AZ14" t="str">
        <f t="shared" si="31"/>
        <v>Blank</v>
      </c>
      <c r="BA14" t="str">
        <f t="shared" si="32"/>
        <v>female</v>
      </c>
      <c r="BB14">
        <f t="shared" si="33"/>
        <v>0</v>
      </c>
      <c r="BC14">
        <f t="shared" si="34"/>
        <v>0</v>
      </c>
      <c r="BD14" t="str">
        <f t="shared" si="35"/>
        <v>C</v>
      </c>
      <c r="BE14">
        <f t="shared" si="36"/>
        <v>1</v>
      </c>
      <c r="BF14">
        <f t="shared" si="37"/>
        <v>-11.613432440426715</v>
      </c>
      <c r="BG14">
        <f t="shared" si="38"/>
        <v>123.30204897661667</v>
      </c>
      <c r="BH14">
        <f t="shared" si="39"/>
        <v>70.538774768379497</v>
      </c>
      <c r="BI14">
        <f t="shared" si="40"/>
        <v>-33.757758935166962</v>
      </c>
      <c r="BJ14">
        <f t="shared" si="41"/>
        <v>151.41878811967541</v>
      </c>
      <c r="BK14">
        <f t="shared" si="42"/>
        <v>-14.754319664473872</v>
      </c>
      <c r="BL14">
        <f t="shared" si="43"/>
        <v>-22.013681658285037</v>
      </c>
      <c r="BM14">
        <f t="shared" si="44"/>
        <v>72.444458573419169</v>
      </c>
      <c r="BN14">
        <f t="shared" si="45"/>
        <v>103.15987615987927</v>
      </c>
      <c r="BO14">
        <f t="shared" si="11"/>
        <v>1</v>
      </c>
      <c r="BP14">
        <f t="shared" si="12"/>
        <v>4</v>
      </c>
      <c r="BQ14" t="str">
        <f t="shared" si="13"/>
        <v>Test</v>
      </c>
    </row>
    <row r="15" spans="1:69" x14ac:dyDescent="0.3">
      <c r="A15">
        <v>1</v>
      </c>
      <c r="B15">
        <v>1</v>
      </c>
      <c r="C15" t="s">
        <v>56</v>
      </c>
      <c r="D15" t="s">
        <v>15</v>
      </c>
      <c r="E15">
        <v>26</v>
      </c>
      <c r="F15">
        <v>0</v>
      </c>
      <c r="G15">
        <v>0</v>
      </c>
      <c r="H15">
        <v>19877</v>
      </c>
      <c r="I15">
        <v>78.849999999999994</v>
      </c>
      <c r="K15" t="s">
        <v>17</v>
      </c>
      <c r="L15" t="s">
        <v>57</v>
      </c>
      <c r="O15">
        <v>1</v>
      </c>
      <c r="P15">
        <v>3</v>
      </c>
      <c r="Q15">
        <v>1</v>
      </c>
      <c r="R15" t="str">
        <f t="shared" si="14"/>
        <v>Train</v>
      </c>
      <c r="S15" t="str">
        <f t="shared" si="15"/>
        <v>Train</v>
      </c>
      <c r="T15" t="str">
        <f t="shared" si="16"/>
        <v>Train</v>
      </c>
      <c r="U15" t="str">
        <f t="shared" si="17"/>
        <v/>
      </c>
      <c r="V15" t="str">
        <f t="shared" si="18"/>
        <v>18-30</v>
      </c>
      <c r="W15" t="str">
        <f t="shared" si="19"/>
        <v/>
      </c>
      <c r="X15" t="str">
        <f t="shared" si="20"/>
        <v>41-100</v>
      </c>
      <c r="Y15" t="b">
        <f>SUMPRODUCT(--(U15=counts!$A$40:$A$49))&gt;0</f>
        <v>0</v>
      </c>
      <c r="Z15" t="b">
        <f>SUMPRODUCT(--(W15=counts!$A$18:$A$22))&gt;0</f>
        <v>0</v>
      </c>
      <c r="AA15" t="str">
        <f t="shared" si="21"/>
        <v>18-30</v>
      </c>
      <c r="AB15" t="str">
        <f>IF(W15="","Blank",IF(Z15="TRUE",W15,counts!$A$23))</f>
        <v>Blank</v>
      </c>
      <c r="AC15" t="str">
        <f t="shared" si="22"/>
        <v>41-100</v>
      </c>
      <c r="AD15" t="str">
        <f t="shared" si="23"/>
        <v>Blank</v>
      </c>
      <c r="AE15" t="str">
        <f t="shared" si="24"/>
        <v>female</v>
      </c>
      <c r="AF15">
        <f>IF(F15&gt;=4, counts!$A$62,F15)</f>
        <v>0</v>
      </c>
      <c r="AG15">
        <f>IF(G15&gt;=3, counts!$A$69,G15)</f>
        <v>0</v>
      </c>
      <c r="AH15" t="str">
        <f>IF(OR(K15="S",K15=""), counts!$A$75,K15)</f>
        <v>S, blank</v>
      </c>
      <c r="AI15">
        <f t="shared" si="25"/>
        <v>1</v>
      </c>
      <c r="AJ15">
        <f>VLOOKUP(AA15,counts!$V$8:$W$13,2,FALSE)</f>
        <v>-11.613432440426715</v>
      </c>
      <c r="AK15">
        <f>VLOOKUP(AB15,counts!$V$17:$W$23,2,FALSE)</f>
        <v>-42.171718189759716</v>
      </c>
      <c r="AL15">
        <f>VLOOKUP(AC15,counts!$V$27:$W$33,2,FALSE)</f>
        <v>70.538774768379497</v>
      </c>
      <c r="AM15">
        <f>VLOOKUP(AD15,counts!$V$38:$W$49,2,FALSE)</f>
        <v>-33.757758935166962</v>
      </c>
      <c r="AN15">
        <f>VLOOKUP(AE15,counts!$V$53:$W$54,2,FALSE)</f>
        <v>151.41878811967541</v>
      </c>
      <c r="AO15">
        <f>VLOOKUP(AF15,counts!$V$58:$W$62,2,FALSE)</f>
        <v>-14.754319664473872</v>
      </c>
      <c r="AP15">
        <f>VLOOKUP(AG15,counts!$V$66:$W$69,2,FALSE)</f>
        <v>-22.013681658285037</v>
      </c>
      <c r="AQ15">
        <f>VLOOKUP(AH15,counts!$V$73:$W$75,2,FALSE)</f>
        <v>-22.422560732600829</v>
      </c>
      <c r="AR15">
        <f>VLOOKUP(AI15,counts!$V$79:$W$81,2,FALSE)</f>
        <v>103.15987615987927</v>
      </c>
      <c r="AS15">
        <f t="shared" si="26"/>
        <v>1</v>
      </c>
      <c r="AT15">
        <f t="shared" si="27"/>
        <v>1</v>
      </c>
      <c r="AU15" t="str">
        <f t="shared" si="2"/>
        <v>Train</v>
      </c>
      <c r="AW15" t="str">
        <f t="shared" si="28"/>
        <v>18-30</v>
      </c>
      <c r="AX15" t="str">
        <f t="shared" si="29"/>
        <v>Blank</v>
      </c>
      <c r="AY15" t="str">
        <f t="shared" si="30"/>
        <v>41-100</v>
      </c>
      <c r="AZ15" t="str">
        <f t="shared" si="31"/>
        <v>Blank</v>
      </c>
      <c r="BA15" t="str">
        <f t="shared" si="32"/>
        <v>female</v>
      </c>
      <c r="BB15">
        <f t="shared" si="33"/>
        <v>0</v>
      </c>
      <c r="BC15">
        <f t="shared" si="34"/>
        <v>0</v>
      </c>
      <c r="BD15" t="str">
        <f t="shared" si="35"/>
        <v>S, blank</v>
      </c>
      <c r="BE15">
        <f t="shared" si="36"/>
        <v>1</v>
      </c>
      <c r="BF15">
        <f t="shared" si="37"/>
        <v>-11.613432440426715</v>
      </c>
      <c r="BG15">
        <f t="shared" si="38"/>
        <v>-42.171718189759716</v>
      </c>
      <c r="BH15">
        <f t="shared" si="39"/>
        <v>70.538774768379497</v>
      </c>
      <c r="BI15">
        <f t="shared" si="40"/>
        <v>-33.757758935166962</v>
      </c>
      <c r="BJ15">
        <f t="shared" si="41"/>
        <v>151.41878811967541</v>
      </c>
      <c r="BK15">
        <f t="shared" si="42"/>
        <v>-14.754319664473872</v>
      </c>
      <c r="BL15">
        <f t="shared" si="43"/>
        <v>-22.013681658285037</v>
      </c>
      <c r="BM15">
        <f t="shared" si="44"/>
        <v>-22.422560732600829</v>
      </c>
      <c r="BN15">
        <f t="shared" si="45"/>
        <v>103.15987615987927</v>
      </c>
      <c r="BO15">
        <f t="shared" si="11"/>
        <v>1</v>
      </c>
      <c r="BP15">
        <f t="shared" si="12"/>
        <v>1</v>
      </c>
      <c r="BQ15" t="str">
        <f t="shared" si="13"/>
        <v>Train</v>
      </c>
    </row>
    <row r="16" spans="1:69" x14ac:dyDescent="0.3">
      <c r="A16">
        <v>1</v>
      </c>
      <c r="B16">
        <v>1</v>
      </c>
      <c r="C16" t="s">
        <v>58</v>
      </c>
      <c r="D16" t="s">
        <v>20</v>
      </c>
      <c r="E16">
        <v>80</v>
      </c>
      <c r="F16">
        <v>0</v>
      </c>
      <c r="G16">
        <v>0</v>
      </c>
      <c r="H16">
        <v>27042</v>
      </c>
      <c r="I16">
        <v>30</v>
      </c>
      <c r="J16" t="s">
        <v>59</v>
      </c>
      <c r="K16" t="s">
        <v>17</v>
      </c>
      <c r="L16" t="s">
        <v>60</v>
      </c>
      <c r="N16" t="s">
        <v>61</v>
      </c>
      <c r="O16">
        <v>3</v>
      </c>
      <c r="P16">
        <v>4</v>
      </c>
      <c r="Q16">
        <v>1</v>
      </c>
      <c r="R16" t="str">
        <f t="shared" si="14"/>
        <v>Train</v>
      </c>
      <c r="S16" t="str">
        <f t="shared" si="15"/>
        <v>Test</v>
      </c>
      <c r="T16" t="str">
        <f t="shared" si="16"/>
        <v>Train</v>
      </c>
      <c r="U16" t="str">
        <f t="shared" si="17"/>
        <v/>
      </c>
      <c r="V16" t="str">
        <f t="shared" si="18"/>
        <v>61+</v>
      </c>
      <c r="W16" t="str">
        <f t="shared" si="19"/>
        <v>A</v>
      </c>
      <c r="X16" t="str">
        <f t="shared" si="20"/>
        <v>21-30</v>
      </c>
      <c r="Y16" t="b">
        <f>SUMPRODUCT(--(U16=counts!$A$40:$A$49))&gt;0</f>
        <v>0</v>
      </c>
      <c r="Z16" t="b">
        <f>SUMPRODUCT(--(W16=counts!$A$18:$A$22))&gt;0</f>
        <v>1</v>
      </c>
      <c r="AA16" t="str">
        <f t="shared" si="21"/>
        <v>61+</v>
      </c>
      <c r="AB16" t="str">
        <f>IF(W16="","Blank",IF(Z16="TRUE",W16,counts!$A$23))</f>
        <v>F, G, T</v>
      </c>
      <c r="AC16" t="str">
        <f t="shared" si="22"/>
        <v>21-30</v>
      </c>
      <c r="AD16" t="str">
        <f t="shared" si="23"/>
        <v>Blank</v>
      </c>
      <c r="AE16" t="str">
        <f t="shared" si="24"/>
        <v>male</v>
      </c>
      <c r="AF16">
        <f>IF(F16&gt;=4, counts!$A$62,F16)</f>
        <v>0</v>
      </c>
      <c r="AG16">
        <f>IF(G16&gt;=3, counts!$A$69,G16)</f>
        <v>0</v>
      </c>
      <c r="AH16" t="str">
        <f>IF(OR(K16="S",K16=""), counts!$A$75,K16)</f>
        <v>S, blank</v>
      </c>
      <c r="AI16">
        <f t="shared" si="25"/>
        <v>1</v>
      </c>
      <c r="AJ16">
        <f>VLOOKUP(AA16,counts!$V$8:$W$13,2,FALSE)</f>
        <v>-68.390212241589438</v>
      </c>
      <c r="AK16">
        <f>VLOOKUP(AB16,counts!$V$17:$W$23,2,FALSE)</f>
        <v>123.30204897661667</v>
      </c>
      <c r="AL16">
        <f>VLOOKUP(AC16,counts!$V$27:$W$33,2,FALSE)</f>
        <v>40.172297072540438</v>
      </c>
      <c r="AM16">
        <f>VLOOKUP(AD16,counts!$V$38:$W$49,2,FALSE)</f>
        <v>-33.757758935166962</v>
      </c>
      <c r="AN16">
        <f>VLOOKUP(AE16,counts!$V$53:$W$54,2,FALSE)</f>
        <v>-108.67008854708662</v>
      </c>
      <c r="AO16">
        <f>VLOOKUP(AF16,counts!$V$58:$W$62,2,FALSE)</f>
        <v>-14.754319664473872</v>
      </c>
      <c r="AP16">
        <f>VLOOKUP(AG16,counts!$V$66:$W$69,2,FALSE)</f>
        <v>-22.013681658285037</v>
      </c>
      <c r="AQ16">
        <f>VLOOKUP(AH16,counts!$V$73:$W$75,2,FALSE)</f>
        <v>-22.422560732600829</v>
      </c>
      <c r="AR16">
        <f>VLOOKUP(AI16,counts!$V$79:$W$81,2,FALSE)</f>
        <v>103.15987615987927</v>
      </c>
      <c r="AS16">
        <f t="shared" si="26"/>
        <v>1</v>
      </c>
      <c r="AT16">
        <f t="shared" si="27"/>
        <v>3</v>
      </c>
      <c r="AU16" t="str">
        <f t="shared" si="2"/>
        <v>Train</v>
      </c>
      <c r="AW16" t="str">
        <f t="shared" si="28"/>
        <v>61+</v>
      </c>
      <c r="AX16" t="str">
        <f t="shared" si="29"/>
        <v>F, G, T</v>
      </c>
      <c r="AY16" t="str">
        <f t="shared" si="30"/>
        <v>21-30</v>
      </c>
      <c r="AZ16" t="str">
        <f t="shared" si="31"/>
        <v>Blank</v>
      </c>
      <c r="BA16" t="str">
        <f t="shared" si="32"/>
        <v>male</v>
      </c>
      <c r="BB16">
        <f t="shared" si="33"/>
        <v>0</v>
      </c>
      <c r="BC16">
        <f t="shared" si="34"/>
        <v>0</v>
      </c>
      <c r="BD16" t="str">
        <f t="shared" si="35"/>
        <v>S, blank</v>
      </c>
      <c r="BE16">
        <f t="shared" si="36"/>
        <v>1</v>
      </c>
      <c r="BF16">
        <f t="shared" si="37"/>
        <v>-68.390212241589438</v>
      </c>
      <c r="BG16">
        <f t="shared" si="38"/>
        <v>123.30204897661667</v>
      </c>
      <c r="BH16">
        <f t="shared" si="39"/>
        <v>40.172297072540438</v>
      </c>
      <c r="BI16">
        <f t="shared" si="40"/>
        <v>-33.757758935166962</v>
      </c>
      <c r="BJ16">
        <f t="shared" si="41"/>
        <v>-108.67008854708662</v>
      </c>
      <c r="BK16">
        <f t="shared" si="42"/>
        <v>-14.754319664473872</v>
      </c>
      <c r="BL16">
        <f t="shared" si="43"/>
        <v>-22.013681658285037</v>
      </c>
      <c r="BM16">
        <f t="shared" si="44"/>
        <v>-22.422560732600829</v>
      </c>
      <c r="BN16">
        <f t="shared" si="45"/>
        <v>103.15987615987927</v>
      </c>
      <c r="BO16">
        <f t="shared" si="11"/>
        <v>1</v>
      </c>
      <c r="BP16">
        <f t="shared" si="12"/>
        <v>3</v>
      </c>
      <c r="BQ16" t="str">
        <f t="shared" si="13"/>
        <v>Train</v>
      </c>
    </row>
    <row r="17" spans="1:69" x14ac:dyDescent="0.3">
      <c r="A17">
        <v>1</v>
      </c>
      <c r="B17">
        <v>0</v>
      </c>
      <c r="C17" t="s">
        <v>62</v>
      </c>
      <c r="D17" t="s">
        <v>20</v>
      </c>
      <c r="F17">
        <v>0</v>
      </c>
      <c r="G17">
        <v>0</v>
      </c>
      <c r="H17" t="s">
        <v>63</v>
      </c>
      <c r="I17">
        <v>25.925000000000001</v>
      </c>
      <c r="K17" t="s">
        <v>17</v>
      </c>
      <c r="N17" t="s">
        <v>30</v>
      </c>
      <c r="O17">
        <v>1</v>
      </c>
      <c r="P17">
        <v>2</v>
      </c>
      <c r="Q17">
        <v>3</v>
      </c>
      <c r="R17" t="str">
        <f t="shared" si="14"/>
        <v>Train</v>
      </c>
      <c r="S17" t="str">
        <f t="shared" si="15"/>
        <v>Train</v>
      </c>
      <c r="T17" t="str">
        <f t="shared" si="16"/>
        <v>Train</v>
      </c>
      <c r="U17" t="str">
        <f t="shared" si="17"/>
        <v>NY</v>
      </c>
      <c r="V17" t="str">
        <f t="shared" si="18"/>
        <v>0-17</v>
      </c>
      <c r="W17" t="str">
        <f t="shared" si="19"/>
        <v/>
      </c>
      <c r="X17" t="str">
        <f t="shared" si="20"/>
        <v>21-30</v>
      </c>
      <c r="Y17" t="b">
        <f>SUMPRODUCT(--(U17=counts!$A$40:$A$49))&gt;0</f>
        <v>1</v>
      </c>
      <c r="Z17" t="b">
        <f>SUMPRODUCT(--(W17=counts!$A$18:$A$22))&gt;0</f>
        <v>0</v>
      </c>
      <c r="AA17" t="str">
        <f t="shared" si="21"/>
        <v>0-17</v>
      </c>
      <c r="AB17" t="str">
        <f>IF(W17="","Blank",IF(Z17="TRUE",W17,counts!$A$23))</f>
        <v>Blank</v>
      </c>
      <c r="AC17" t="str">
        <f t="shared" si="22"/>
        <v>21-30</v>
      </c>
      <c r="AD17" t="str">
        <f t="shared" si="23"/>
        <v>NY</v>
      </c>
      <c r="AE17" t="str">
        <f t="shared" si="24"/>
        <v>male</v>
      </c>
      <c r="AF17">
        <f>IF(F17&gt;=4, counts!$A$62,F17)</f>
        <v>0</v>
      </c>
      <c r="AG17">
        <f>IF(G17&gt;=3, counts!$A$69,G17)</f>
        <v>0</v>
      </c>
      <c r="AH17" t="str">
        <f>IF(OR(K17="S",K17=""), counts!$A$75,K17)</f>
        <v>S, blank</v>
      </c>
      <c r="AI17">
        <f t="shared" si="25"/>
        <v>1</v>
      </c>
      <c r="AJ17">
        <f>VLOOKUP(AA17,counts!$V$8:$W$13,2,FALSE)</f>
        <v>-3.7643689058441341</v>
      </c>
      <c r="AK17">
        <f>VLOOKUP(AB17,counts!$V$17:$W$23,2,FALSE)</f>
        <v>-42.171718189759716</v>
      </c>
      <c r="AL17">
        <f>VLOOKUP(AC17,counts!$V$27:$W$33,2,FALSE)</f>
        <v>40.172297072540438</v>
      </c>
      <c r="AM17">
        <f>VLOOKUP(AD17,counts!$V$38:$W$49,2,FALSE)</f>
        <v>57.761363718906857</v>
      </c>
      <c r="AN17">
        <f>VLOOKUP(AE17,counts!$V$53:$W$54,2,FALSE)</f>
        <v>-108.67008854708662</v>
      </c>
      <c r="AO17">
        <f>VLOOKUP(AF17,counts!$V$58:$W$62,2,FALSE)</f>
        <v>-14.754319664473872</v>
      </c>
      <c r="AP17">
        <f>VLOOKUP(AG17,counts!$V$66:$W$69,2,FALSE)</f>
        <v>-22.013681658285037</v>
      </c>
      <c r="AQ17">
        <f>VLOOKUP(AH17,counts!$V$73:$W$75,2,FALSE)</f>
        <v>-22.422560732600829</v>
      </c>
      <c r="AR17">
        <f>VLOOKUP(AI17,counts!$V$79:$W$81,2,FALSE)</f>
        <v>103.15987615987927</v>
      </c>
      <c r="AS17">
        <f t="shared" si="26"/>
        <v>0</v>
      </c>
      <c r="AT17">
        <f t="shared" si="27"/>
        <v>1</v>
      </c>
      <c r="AU17" t="str">
        <f t="shared" si="2"/>
        <v>Train</v>
      </c>
      <c r="AW17" t="str">
        <f t="shared" si="28"/>
        <v>0-17</v>
      </c>
      <c r="AX17" t="str">
        <f t="shared" si="29"/>
        <v>Blank</v>
      </c>
      <c r="AY17" t="str">
        <f t="shared" si="30"/>
        <v>21-30</v>
      </c>
      <c r="AZ17" t="str">
        <f t="shared" si="31"/>
        <v>NY</v>
      </c>
      <c r="BA17" t="str">
        <f t="shared" si="32"/>
        <v>male</v>
      </c>
      <c r="BB17">
        <f t="shared" si="33"/>
        <v>0</v>
      </c>
      <c r="BC17">
        <f t="shared" si="34"/>
        <v>0</v>
      </c>
      <c r="BD17" t="str">
        <f t="shared" si="35"/>
        <v>S, blank</v>
      </c>
      <c r="BE17">
        <f t="shared" si="36"/>
        <v>1</v>
      </c>
      <c r="BF17">
        <f t="shared" si="37"/>
        <v>-3.7643689058441341</v>
      </c>
      <c r="BG17">
        <f t="shared" si="38"/>
        <v>-42.171718189759716</v>
      </c>
      <c r="BH17">
        <f t="shared" si="39"/>
        <v>40.172297072540438</v>
      </c>
      <c r="BI17">
        <f t="shared" si="40"/>
        <v>57.761363718906857</v>
      </c>
      <c r="BJ17">
        <f t="shared" si="41"/>
        <v>-108.67008854708662</v>
      </c>
      <c r="BK17">
        <f t="shared" si="42"/>
        <v>-14.754319664473872</v>
      </c>
      <c r="BL17">
        <f t="shared" si="43"/>
        <v>-22.013681658285037</v>
      </c>
      <c r="BM17">
        <f t="shared" si="44"/>
        <v>-22.422560732600829</v>
      </c>
      <c r="BN17">
        <f t="shared" si="45"/>
        <v>103.15987615987927</v>
      </c>
      <c r="BO17">
        <f t="shared" si="11"/>
        <v>0</v>
      </c>
      <c r="BP17">
        <f t="shared" si="12"/>
        <v>1</v>
      </c>
      <c r="BQ17" t="str">
        <f t="shared" si="13"/>
        <v>Train</v>
      </c>
    </row>
    <row r="18" spans="1:69" x14ac:dyDescent="0.3">
      <c r="A18">
        <v>1</v>
      </c>
      <c r="B18">
        <v>0</v>
      </c>
      <c r="C18" t="s">
        <v>64</v>
      </c>
      <c r="D18" t="s">
        <v>20</v>
      </c>
      <c r="E18">
        <v>24</v>
      </c>
      <c r="F18">
        <v>0</v>
      </c>
      <c r="G18">
        <v>1</v>
      </c>
      <c r="H18" t="s">
        <v>65</v>
      </c>
      <c r="I18">
        <v>247.52080000000001</v>
      </c>
      <c r="J18" t="s">
        <v>66</v>
      </c>
      <c r="K18" t="s">
        <v>44</v>
      </c>
      <c r="N18" t="s">
        <v>67</v>
      </c>
      <c r="O18">
        <v>4</v>
      </c>
      <c r="P18">
        <v>5</v>
      </c>
      <c r="Q18">
        <v>4</v>
      </c>
      <c r="R18" t="str">
        <f t="shared" si="14"/>
        <v>Test</v>
      </c>
      <c r="S18" t="str">
        <f t="shared" si="15"/>
        <v>Validate</v>
      </c>
      <c r="T18" t="str">
        <f t="shared" si="16"/>
        <v>Test</v>
      </c>
      <c r="U18" t="str">
        <f t="shared" si="17"/>
        <v>PQ</v>
      </c>
      <c r="V18" t="str">
        <f t="shared" si="18"/>
        <v>18-30</v>
      </c>
      <c r="W18" t="str">
        <f t="shared" si="19"/>
        <v>B</v>
      </c>
      <c r="X18" t="str">
        <f t="shared" si="20"/>
        <v>100+</v>
      </c>
      <c r="Y18" t="b">
        <f>SUMPRODUCT(--(U18=counts!$A$40:$A$49))&gt;0</f>
        <v>1</v>
      </c>
      <c r="Z18" t="b">
        <f>SUMPRODUCT(--(W18=counts!$A$18:$A$22))&gt;0</f>
        <v>1</v>
      </c>
      <c r="AA18" t="str">
        <f t="shared" si="21"/>
        <v>18-30</v>
      </c>
      <c r="AB18" t="str">
        <f>IF(W18="","Blank",IF(Z18="TRUE",W18,counts!$A$23))</f>
        <v>F, G, T</v>
      </c>
      <c r="AC18" t="str">
        <f t="shared" si="22"/>
        <v>100+</v>
      </c>
      <c r="AD18" t="str">
        <f t="shared" si="23"/>
        <v>PQ</v>
      </c>
      <c r="AE18" t="str">
        <f t="shared" si="24"/>
        <v>male</v>
      </c>
      <c r="AF18">
        <f>IF(F18&gt;=4, counts!$A$62,F18)</f>
        <v>0</v>
      </c>
      <c r="AG18">
        <f>IF(G18&gt;=3, counts!$A$69,G18)</f>
        <v>1</v>
      </c>
      <c r="AH18" t="str">
        <f>IF(OR(K18="S",K18=""), counts!$A$75,K18)</f>
        <v>C</v>
      </c>
      <c r="AI18">
        <f t="shared" si="25"/>
        <v>1</v>
      </c>
      <c r="AJ18">
        <f>VLOOKUP(AA18,counts!$V$8:$W$13,2,FALSE)</f>
        <v>-11.613432440426715</v>
      </c>
      <c r="AK18">
        <f>VLOOKUP(AB18,counts!$V$17:$W$23,2,FALSE)</f>
        <v>123.30204897661667</v>
      </c>
      <c r="AL18">
        <f>VLOOKUP(AC18,counts!$V$27:$W$33,2,FALSE)</f>
        <v>163.84855978743315</v>
      </c>
      <c r="AM18">
        <f>VLOOKUP(AD18,counts!$V$38:$W$49,2,FALSE)</f>
        <v>123.30204897661667</v>
      </c>
      <c r="AN18">
        <f>VLOOKUP(AE18,counts!$V$53:$W$54,2,FALSE)</f>
        <v>-108.67008854708662</v>
      </c>
      <c r="AO18">
        <f>VLOOKUP(AF18,counts!$V$58:$W$62,2,FALSE)</f>
        <v>-14.754319664473872</v>
      </c>
      <c r="AP18">
        <f>VLOOKUP(AG18,counts!$V$66:$W$69,2,FALSE)</f>
        <v>79.365382998232107</v>
      </c>
      <c r="AQ18">
        <f>VLOOKUP(AH18,counts!$V$73:$W$75,2,FALSE)</f>
        <v>72.444458573419169</v>
      </c>
      <c r="AR18">
        <f>VLOOKUP(AI18,counts!$V$79:$W$81,2,FALSE)</f>
        <v>103.15987615987927</v>
      </c>
      <c r="AS18">
        <f t="shared" si="26"/>
        <v>0</v>
      </c>
      <c r="AT18">
        <f t="shared" si="27"/>
        <v>4</v>
      </c>
      <c r="AU18" t="str">
        <f t="shared" si="2"/>
        <v>Test</v>
      </c>
      <c r="AW18" t="str">
        <f t="shared" si="28"/>
        <v>18-30</v>
      </c>
      <c r="AX18" t="str">
        <f t="shared" si="29"/>
        <v>F, G, T</v>
      </c>
      <c r="AY18" t="str">
        <f t="shared" si="30"/>
        <v>100+</v>
      </c>
      <c r="AZ18" t="str">
        <f t="shared" si="31"/>
        <v>PQ</v>
      </c>
      <c r="BA18" t="str">
        <f t="shared" si="32"/>
        <v>male</v>
      </c>
      <c r="BB18">
        <f t="shared" si="33"/>
        <v>0</v>
      </c>
      <c r="BC18">
        <f t="shared" si="34"/>
        <v>1</v>
      </c>
      <c r="BD18" t="str">
        <f t="shared" si="35"/>
        <v>C</v>
      </c>
      <c r="BE18">
        <f t="shared" si="36"/>
        <v>1</v>
      </c>
      <c r="BF18">
        <f t="shared" si="37"/>
        <v>-11.613432440426715</v>
      </c>
      <c r="BG18">
        <f t="shared" si="38"/>
        <v>123.30204897661667</v>
      </c>
      <c r="BH18">
        <f t="shared" si="39"/>
        <v>163.84855978743315</v>
      </c>
      <c r="BI18">
        <f t="shared" si="40"/>
        <v>123.30204897661667</v>
      </c>
      <c r="BJ18">
        <f t="shared" si="41"/>
        <v>-108.67008854708662</v>
      </c>
      <c r="BK18">
        <f t="shared" si="42"/>
        <v>-14.754319664473872</v>
      </c>
      <c r="BL18">
        <f t="shared" si="43"/>
        <v>79.365382998232107</v>
      </c>
      <c r="BM18">
        <f t="shared" si="44"/>
        <v>72.444458573419169</v>
      </c>
      <c r="BN18">
        <f t="shared" si="45"/>
        <v>103.15987615987927</v>
      </c>
      <c r="BO18">
        <f t="shared" si="11"/>
        <v>0</v>
      </c>
      <c r="BP18">
        <f t="shared" si="12"/>
        <v>4</v>
      </c>
      <c r="BQ18" t="str">
        <f t="shared" si="13"/>
        <v>Test</v>
      </c>
    </row>
    <row r="19" spans="1:69" x14ac:dyDescent="0.3">
      <c r="A19">
        <v>1</v>
      </c>
      <c r="B19">
        <v>1</v>
      </c>
      <c r="C19" t="s">
        <v>68</v>
      </c>
      <c r="D19" t="s">
        <v>15</v>
      </c>
      <c r="E19">
        <v>50</v>
      </c>
      <c r="F19">
        <v>0</v>
      </c>
      <c r="G19">
        <v>1</v>
      </c>
      <c r="H19" t="s">
        <v>65</v>
      </c>
      <c r="I19">
        <v>247.52080000000001</v>
      </c>
      <c r="J19" t="s">
        <v>66</v>
      </c>
      <c r="K19" t="s">
        <v>44</v>
      </c>
      <c r="L19" t="s">
        <v>57</v>
      </c>
      <c r="N19" t="s">
        <v>67</v>
      </c>
      <c r="O19">
        <v>5</v>
      </c>
      <c r="P19">
        <v>3</v>
      </c>
      <c r="Q19">
        <v>5</v>
      </c>
      <c r="R19" t="str">
        <f t="shared" si="14"/>
        <v>Validate</v>
      </c>
      <c r="S19" t="str">
        <f t="shared" si="15"/>
        <v>Train</v>
      </c>
      <c r="T19" t="str">
        <f t="shared" si="16"/>
        <v>Validate</v>
      </c>
      <c r="U19" t="str">
        <f t="shared" si="17"/>
        <v>PQ</v>
      </c>
      <c r="V19" t="str">
        <f t="shared" si="18"/>
        <v>41-50</v>
      </c>
      <c r="W19" t="str">
        <f t="shared" si="19"/>
        <v>B</v>
      </c>
      <c r="X19" t="str">
        <f t="shared" si="20"/>
        <v>100+</v>
      </c>
      <c r="Y19" t="b">
        <f>SUMPRODUCT(--(U19=counts!$A$40:$A$49))&gt;0</f>
        <v>1</v>
      </c>
      <c r="Z19" t="b">
        <f>SUMPRODUCT(--(W19=counts!$A$18:$A$22))&gt;0</f>
        <v>1</v>
      </c>
      <c r="AA19" t="str">
        <f t="shared" si="21"/>
        <v>41-50</v>
      </c>
      <c r="AB19" t="str">
        <f>IF(W19="","Blank",IF(Z19="TRUE",W19,counts!$A$23))</f>
        <v>F, G, T</v>
      </c>
      <c r="AC19" t="str">
        <f t="shared" si="22"/>
        <v>100+</v>
      </c>
      <c r="AD19" t="str">
        <f t="shared" si="23"/>
        <v>PQ</v>
      </c>
      <c r="AE19" t="str">
        <f t="shared" si="24"/>
        <v>female</v>
      </c>
      <c r="AF19">
        <f>IF(F19&gt;=4, counts!$A$62,F19)</f>
        <v>0</v>
      </c>
      <c r="AG19">
        <f>IF(G19&gt;=3, counts!$A$69,G19)</f>
        <v>1</v>
      </c>
      <c r="AH19" t="str">
        <f>IF(OR(K19="S",K19=""), counts!$A$75,K19)</f>
        <v>C</v>
      </c>
      <c r="AI19">
        <f t="shared" si="25"/>
        <v>1</v>
      </c>
      <c r="AJ19">
        <f>VLOOKUP(AA19,counts!$V$8:$W$13,2,FALSE)</f>
        <v>-13.385578549662212</v>
      </c>
      <c r="AK19">
        <f>VLOOKUP(AB19,counts!$V$17:$W$23,2,FALSE)</f>
        <v>123.30204897661667</v>
      </c>
      <c r="AL19">
        <f>VLOOKUP(AC19,counts!$V$27:$W$33,2,FALSE)</f>
        <v>163.84855978743315</v>
      </c>
      <c r="AM19">
        <f>VLOOKUP(AD19,counts!$V$38:$W$49,2,FALSE)</f>
        <v>123.30204897661667</v>
      </c>
      <c r="AN19">
        <f>VLOOKUP(AE19,counts!$V$53:$W$54,2,FALSE)</f>
        <v>151.41878811967541</v>
      </c>
      <c r="AO19">
        <f>VLOOKUP(AF19,counts!$V$58:$W$62,2,FALSE)</f>
        <v>-14.754319664473872</v>
      </c>
      <c r="AP19">
        <f>VLOOKUP(AG19,counts!$V$66:$W$69,2,FALSE)</f>
        <v>79.365382998232107</v>
      </c>
      <c r="AQ19">
        <f>VLOOKUP(AH19,counts!$V$73:$W$75,2,FALSE)</f>
        <v>72.444458573419169</v>
      </c>
      <c r="AR19">
        <f>VLOOKUP(AI19,counts!$V$79:$W$81,2,FALSE)</f>
        <v>103.15987615987927</v>
      </c>
      <c r="AS19">
        <f t="shared" si="26"/>
        <v>1</v>
      </c>
      <c r="AT19">
        <f t="shared" si="27"/>
        <v>5</v>
      </c>
      <c r="AU19" t="str">
        <f t="shared" si="2"/>
        <v>Validate</v>
      </c>
      <c r="AW19" t="str">
        <f t="shared" si="28"/>
        <v>41-50</v>
      </c>
      <c r="AX19" t="str">
        <f t="shared" si="29"/>
        <v>F, G, T</v>
      </c>
      <c r="AY19" t="str">
        <f t="shared" si="30"/>
        <v>100+</v>
      </c>
      <c r="AZ19" t="str">
        <f t="shared" si="31"/>
        <v>PQ</v>
      </c>
      <c r="BA19" t="str">
        <f t="shared" si="32"/>
        <v>female</v>
      </c>
      <c r="BB19">
        <f t="shared" si="33"/>
        <v>0</v>
      </c>
      <c r="BC19">
        <f t="shared" si="34"/>
        <v>1</v>
      </c>
      <c r="BD19" t="str">
        <f t="shared" si="35"/>
        <v>C</v>
      </c>
      <c r="BE19">
        <f t="shared" si="36"/>
        <v>1</v>
      </c>
      <c r="BF19">
        <f t="shared" si="37"/>
        <v>-13.385578549662212</v>
      </c>
      <c r="BG19">
        <f t="shared" si="38"/>
        <v>123.30204897661667</v>
      </c>
      <c r="BH19">
        <f t="shared" si="39"/>
        <v>163.84855978743315</v>
      </c>
      <c r="BI19">
        <f t="shared" si="40"/>
        <v>123.30204897661667</v>
      </c>
      <c r="BJ19">
        <f t="shared" si="41"/>
        <v>151.41878811967541</v>
      </c>
      <c r="BK19">
        <f t="shared" si="42"/>
        <v>-14.754319664473872</v>
      </c>
      <c r="BL19">
        <f t="shared" si="43"/>
        <v>79.365382998232107</v>
      </c>
      <c r="BM19">
        <f t="shared" si="44"/>
        <v>72.444458573419169</v>
      </c>
      <c r="BN19">
        <f t="shared" si="45"/>
        <v>103.15987615987927</v>
      </c>
      <c r="BO19">
        <f t="shared" si="11"/>
        <v>1</v>
      </c>
      <c r="BP19">
        <f t="shared" si="12"/>
        <v>5</v>
      </c>
      <c r="BQ19" t="str">
        <f t="shared" si="13"/>
        <v>Validate</v>
      </c>
    </row>
    <row r="20" spans="1:69" x14ac:dyDescent="0.3">
      <c r="A20">
        <v>1</v>
      </c>
      <c r="B20">
        <v>1</v>
      </c>
      <c r="C20" t="s">
        <v>69</v>
      </c>
      <c r="D20" t="s">
        <v>15</v>
      </c>
      <c r="E20">
        <v>32</v>
      </c>
      <c r="F20">
        <v>0</v>
      </c>
      <c r="G20">
        <v>0</v>
      </c>
      <c r="H20">
        <v>11813</v>
      </c>
      <c r="I20">
        <v>76.291700000000006</v>
      </c>
      <c r="J20" t="s">
        <v>70</v>
      </c>
      <c r="K20" t="s">
        <v>44</v>
      </c>
      <c r="L20" t="s">
        <v>71</v>
      </c>
      <c r="O20">
        <v>4</v>
      </c>
      <c r="P20">
        <v>1</v>
      </c>
      <c r="Q20">
        <v>5</v>
      </c>
      <c r="R20" t="str">
        <f t="shared" si="14"/>
        <v>Test</v>
      </c>
      <c r="S20" t="str">
        <f t="shared" si="15"/>
        <v>Train</v>
      </c>
      <c r="T20" t="str">
        <f t="shared" si="16"/>
        <v>Validate</v>
      </c>
      <c r="U20" t="str">
        <f t="shared" si="17"/>
        <v/>
      </c>
      <c r="V20" t="str">
        <f t="shared" si="18"/>
        <v>31-40</v>
      </c>
      <c r="W20" t="str">
        <f t="shared" si="19"/>
        <v>D</v>
      </c>
      <c r="X20" t="str">
        <f t="shared" si="20"/>
        <v>41-100</v>
      </c>
      <c r="Y20" t="b">
        <f>SUMPRODUCT(--(U20=counts!$A$40:$A$49))&gt;0</f>
        <v>0</v>
      </c>
      <c r="Z20" t="b">
        <f>SUMPRODUCT(--(W20=counts!$A$18:$A$22))&gt;0</f>
        <v>1</v>
      </c>
      <c r="AA20" t="str">
        <f t="shared" si="21"/>
        <v>31-40</v>
      </c>
      <c r="AB20" t="str">
        <f>IF(W20="","Blank",IF(Z20="TRUE",W20,counts!$A$23))</f>
        <v>F, G, T</v>
      </c>
      <c r="AC20" t="str">
        <f t="shared" si="22"/>
        <v>41-100</v>
      </c>
      <c r="AD20" t="str">
        <f t="shared" si="23"/>
        <v>Blank</v>
      </c>
      <c r="AE20" t="str">
        <f t="shared" si="24"/>
        <v>female</v>
      </c>
      <c r="AF20">
        <f>IF(F20&gt;=4, counts!$A$62,F20)</f>
        <v>0</v>
      </c>
      <c r="AG20">
        <f>IF(G20&gt;=3, counts!$A$69,G20)</f>
        <v>0</v>
      </c>
      <c r="AH20" t="str">
        <f>IF(OR(K20="S",K20=""), counts!$A$75,K20)</f>
        <v>C</v>
      </c>
      <c r="AI20">
        <f t="shared" si="25"/>
        <v>1</v>
      </c>
      <c r="AJ20">
        <f>VLOOKUP(AA20,counts!$V$8:$W$13,2,FALSE)</f>
        <v>32.769878926258563</v>
      </c>
      <c r="AK20">
        <f>VLOOKUP(AB20,counts!$V$17:$W$23,2,FALSE)</f>
        <v>123.30204897661667</v>
      </c>
      <c r="AL20">
        <f>VLOOKUP(AC20,counts!$V$27:$W$33,2,FALSE)</f>
        <v>70.538774768379497</v>
      </c>
      <c r="AM20">
        <f>VLOOKUP(AD20,counts!$V$38:$W$49,2,FALSE)</f>
        <v>-33.757758935166962</v>
      </c>
      <c r="AN20">
        <f>VLOOKUP(AE20,counts!$V$53:$W$54,2,FALSE)</f>
        <v>151.41878811967541</v>
      </c>
      <c r="AO20">
        <f>VLOOKUP(AF20,counts!$V$58:$W$62,2,FALSE)</f>
        <v>-14.754319664473872</v>
      </c>
      <c r="AP20">
        <f>VLOOKUP(AG20,counts!$V$66:$W$69,2,FALSE)</f>
        <v>-22.013681658285037</v>
      </c>
      <c r="AQ20">
        <f>VLOOKUP(AH20,counts!$V$73:$W$75,2,FALSE)</f>
        <v>72.444458573419169</v>
      </c>
      <c r="AR20">
        <f>VLOOKUP(AI20,counts!$V$79:$W$81,2,FALSE)</f>
        <v>103.15987615987927</v>
      </c>
      <c r="AS20">
        <f t="shared" si="26"/>
        <v>1</v>
      </c>
      <c r="AT20">
        <f t="shared" si="27"/>
        <v>4</v>
      </c>
      <c r="AU20" t="str">
        <f t="shared" si="2"/>
        <v>Test</v>
      </c>
      <c r="AW20" t="str">
        <f t="shared" si="28"/>
        <v>31-40</v>
      </c>
      <c r="AX20" t="str">
        <f t="shared" si="29"/>
        <v>F, G, T</v>
      </c>
      <c r="AY20" t="str">
        <f t="shared" si="30"/>
        <v>41-100</v>
      </c>
      <c r="AZ20" t="str">
        <f t="shared" si="31"/>
        <v>Blank</v>
      </c>
      <c r="BA20" t="str">
        <f t="shared" si="32"/>
        <v>female</v>
      </c>
      <c r="BB20">
        <f t="shared" si="33"/>
        <v>0</v>
      </c>
      <c r="BC20">
        <f t="shared" si="34"/>
        <v>0</v>
      </c>
      <c r="BD20" t="str">
        <f t="shared" si="35"/>
        <v>C</v>
      </c>
      <c r="BE20">
        <f t="shared" si="36"/>
        <v>1</v>
      </c>
      <c r="BF20">
        <f t="shared" si="37"/>
        <v>32.769878926258563</v>
      </c>
      <c r="BG20">
        <f t="shared" si="38"/>
        <v>123.30204897661667</v>
      </c>
      <c r="BH20">
        <f t="shared" si="39"/>
        <v>70.538774768379497</v>
      </c>
      <c r="BI20">
        <f t="shared" si="40"/>
        <v>-33.757758935166962</v>
      </c>
      <c r="BJ20">
        <f t="shared" si="41"/>
        <v>151.41878811967541</v>
      </c>
      <c r="BK20">
        <f t="shared" si="42"/>
        <v>-14.754319664473872</v>
      </c>
      <c r="BL20">
        <f t="shared" si="43"/>
        <v>-22.013681658285037</v>
      </c>
      <c r="BM20">
        <f t="shared" si="44"/>
        <v>72.444458573419169</v>
      </c>
      <c r="BN20">
        <f t="shared" si="45"/>
        <v>103.15987615987927</v>
      </c>
      <c r="BO20">
        <f t="shared" si="11"/>
        <v>1</v>
      </c>
      <c r="BP20">
        <f t="shared" si="12"/>
        <v>4</v>
      </c>
      <c r="BQ20" t="str">
        <f t="shared" si="13"/>
        <v>Test</v>
      </c>
    </row>
    <row r="21" spans="1:69" x14ac:dyDescent="0.3">
      <c r="A21">
        <v>1</v>
      </c>
      <c r="B21">
        <v>0</v>
      </c>
      <c r="C21" t="s">
        <v>72</v>
      </c>
      <c r="D21" t="s">
        <v>20</v>
      </c>
      <c r="E21">
        <v>36</v>
      </c>
      <c r="F21">
        <v>0</v>
      </c>
      <c r="G21">
        <v>0</v>
      </c>
      <c r="H21">
        <v>13050</v>
      </c>
      <c r="I21">
        <v>75.241699999999994</v>
      </c>
      <c r="J21" t="s">
        <v>73</v>
      </c>
      <c r="K21" t="s">
        <v>44</v>
      </c>
      <c r="L21" t="s">
        <v>74</v>
      </c>
      <c r="N21" t="s">
        <v>75</v>
      </c>
      <c r="O21">
        <v>4</v>
      </c>
      <c r="P21">
        <v>3</v>
      </c>
      <c r="Q21">
        <v>1</v>
      </c>
      <c r="R21" t="str">
        <f t="shared" si="14"/>
        <v>Test</v>
      </c>
      <c r="S21" t="str">
        <f t="shared" si="15"/>
        <v>Train</v>
      </c>
      <c r="T21" t="str">
        <f t="shared" si="16"/>
        <v>Train</v>
      </c>
      <c r="U21" t="str">
        <f t="shared" si="17"/>
        <v>MN</v>
      </c>
      <c r="V21" t="str">
        <f t="shared" si="18"/>
        <v>31-40</v>
      </c>
      <c r="W21" t="str">
        <f t="shared" si="19"/>
        <v>C</v>
      </c>
      <c r="X21" t="str">
        <f t="shared" si="20"/>
        <v>41-100</v>
      </c>
      <c r="Y21" t="b">
        <f>SUMPRODUCT(--(U21=counts!$A$40:$A$49))&gt;0</f>
        <v>1</v>
      </c>
      <c r="Z21" t="b">
        <f>SUMPRODUCT(--(W21=counts!$A$18:$A$22))&gt;0</f>
        <v>1</v>
      </c>
      <c r="AA21" t="str">
        <f t="shared" si="21"/>
        <v>31-40</v>
      </c>
      <c r="AB21" t="str">
        <f>IF(W21="","Blank",IF(Z21="TRUE",W21,counts!$A$23))</f>
        <v>F, G, T</v>
      </c>
      <c r="AC21" t="str">
        <f t="shared" si="22"/>
        <v>41-100</v>
      </c>
      <c r="AD21" t="str">
        <f t="shared" si="23"/>
        <v>MN</v>
      </c>
      <c r="AE21" t="str">
        <f t="shared" si="24"/>
        <v>male</v>
      </c>
      <c r="AF21">
        <f>IF(F21&gt;=4, counts!$A$62,F21)</f>
        <v>0</v>
      </c>
      <c r="AG21">
        <f>IF(G21&gt;=3, counts!$A$69,G21)</f>
        <v>0</v>
      </c>
      <c r="AH21" t="str">
        <f>IF(OR(K21="S",K21=""), counts!$A$75,K21)</f>
        <v>C</v>
      </c>
      <c r="AI21">
        <f t="shared" si="25"/>
        <v>1</v>
      </c>
      <c r="AJ21">
        <f>VLOOKUP(AA21,counts!$V$8:$W$13,2,FALSE)</f>
        <v>32.769878926258563</v>
      </c>
      <c r="AK21">
        <f>VLOOKUP(AB21,counts!$V$17:$W$23,2,FALSE)</f>
        <v>123.30204897661667</v>
      </c>
      <c r="AL21">
        <f>VLOOKUP(AC21,counts!$V$27:$W$33,2,FALSE)</f>
        <v>70.538774768379497</v>
      </c>
      <c r="AM21">
        <f>VLOOKUP(AD21,counts!$V$38:$W$49,2,FALSE)</f>
        <v>-96.420408757005262</v>
      </c>
      <c r="AN21">
        <f>VLOOKUP(AE21,counts!$V$53:$W$54,2,FALSE)</f>
        <v>-108.67008854708662</v>
      </c>
      <c r="AO21">
        <f>VLOOKUP(AF21,counts!$V$58:$W$62,2,FALSE)</f>
        <v>-14.754319664473872</v>
      </c>
      <c r="AP21">
        <f>VLOOKUP(AG21,counts!$V$66:$W$69,2,FALSE)</f>
        <v>-22.013681658285037</v>
      </c>
      <c r="AQ21">
        <f>VLOOKUP(AH21,counts!$V$73:$W$75,2,FALSE)</f>
        <v>72.444458573419169</v>
      </c>
      <c r="AR21">
        <f>VLOOKUP(AI21,counts!$V$79:$W$81,2,FALSE)</f>
        <v>103.15987615987927</v>
      </c>
      <c r="AS21">
        <f t="shared" si="26"/>
        <v>0</v>
      </c>
      <c r="AT21">
        <f t="shared" si="27"/>
        <v>4</v>
      </c>
      <c r="AU21" t="str">
        <f t="shared" si="2"/>
        <v>Test</v>
      </c>
      <c r="AW21" t="str">
        <f t="shared" si="28"/>
        <v>31-40</v>
      </c>
      <c r="AX21" t="str">
        <f t="shared" si="29"/>
        <v>F, G, T</v>
      </c>
      <c r="AY21" t="str">
        <f t="shared" si="30"/>
        <v>41-100</v>
      </c>
      <c r="AZ21" t="str">
        <f t="shared" si="31"/>
        <v>MN</v>
      </c>
      <c r="BA21" t="str">
        <f t="shared" si="32"/>
        <v>male</v>
      </c>
      <c r="BB21">
        <f t="shared" si="33"/>
        <v>0</v>
      </c>
      <c r="BC21">
        <f t="shared" si="34"/>
        <v>0</v>
      </c>
      <c r="BD21" t="str">
        <f t="shared" si="35"/>
        <v>C</v>
      </c>
      <c r="BE21">
        <f t="shared" si="36"/>
        <v>1</v>
      </c>
      <c r="BF21">
        <f t="shared" si="37"/>
        <v>32.769878926258563</v>
      </c>
      <c r="BG21">
        <f t="shared" si="38"/>
        <v>123.30204897661667</v>
      </c>
      <c r="BH21">
        <f t="shared" si="39"/>
        <v>70.538774768379497</v>
      </c>
      <c r="BI21">
        <f t="shared" si="40"/>
        <v>-96.420408757005262</v>
      </c>
      <c r="BJ21">
        <f t="shared" si="41"/>
        <v>-108.67008854708662</v>
      </c>
      <c r="BK21">
        <f t="shared" si="42"/>
        <v>-14.754319664473872</v>
      </c>
      <c r="BL21">
        <f t="shared" si="43"/>
        <v>-22.013681658285037</v>
      </c>
      <c r="BM21">
        <f t="shared" si="44"/>
        <v>72.444458573419169</v>
      </c>
      <c r="BN21">
        <f t="shared" si="45"/>
        <v>103.15987615987927</v>
      </c>
      <c r="BO21">
        <f t="shared" si="11"/>
        <v>0</v>
      </c>
      <c r="BP21">
        <f t="shared" si="12"/>
        <v>4</v>
      </c>
      <c r="BQ21" t="str">
        <f t="shared" si="13"/>
        <v>Test</v>
      </c>
    </row>
    <row r="22" spans="1:69" x14ac:dyDescent="0.3">
      <c r="A22">
        <v>1</v>
      </c>
      <c r="B22">
        <v>1</v>
      </c>
      <c r="C22" t="s">
        <v>76</v>
      </c>
      <c r="D22" t="s">
        <v>20</v>
      </c>
      <c r="E22">
        <v>37</v>
      </c>
      <c r="F22">
        <v>1</v>
      </c>
      <c r="G22">
        <v>1</v>
      </c>
      <c r="H22">
        <v>11751</v>
      </c>
      <c r="I22">
        <v>52.554200000000002</v>
      </c>
      <c r="J22" t="s">
        <v>77</v>
      </c>
      <c r="K22" t="s">
        <v>17</v>
      </c>
      <c r="L22" t="s">
        <v>78</v>
      </c>
      <c r="N22" t="s">
        <v>30</v>
      </c>
      <c r="O22">
        <v>4</v>
      </c>
      <c r="P22">
        <v>3</v>
      </c>
      <c r="Q22">
        <v>2</v>
      </c>
      <c r="R22" t="str">
        <f t="shared" si="14"/>
        <v>Test</v>
      </c>
      <c r="S22" t="str">
        <f t="shared" si="15"/>
        <v>Train</v>
      </c>
      <c r="T22" t="str">
        <f t="shared" si="16"/>
        <v>Train</v>
      </c>
      <c r="U22" t="str">
        <f t="shared" si="17"/>
        <v>NY</v>
      </c>
      <c r="V22" t="str">
        <f t="shared" si="18"/>
        <v>31-40</v>
      </c>
      <c r="W22" t="str">
        <f t="shared" si="19"/>
        <v>D</v>
      </c>
      <c r="X22" t="str">
        <f t="shared" si="20"/>
        <v>41-100</v>
      </c>
      <c r="Y22" t="b">
        <f>SUMPRODUCT(--(U22=counts!$A$40:$A$49))&gt;0</f>
        <v>1</v>
      </c>
      <c r="Z22" t="b">
        <f>SUMPRODUCT(--(W22=counts!$A$18:$A$22))&gt;0</f>
        <v>1</v>
      </c>
      <c r="AA22" t="str">
        <f t="shared" si="21"/>
        <v>31-40</v>
      </c>
      <c r="AB22" t="str">
        <f>IF(W22="","Blank",IF(Z22="TRUE",W22,counts!$A$23))</f>
        <v>F, G, T</v>
      </c>
      <c r="AC22" t="str">
        <f t="shared" si="22"/>
        <v>41-100</v>
      </c>
      <c r="AD22" t="str">
        <f t="shared" si="23"/>
        <v>NY</v>
      </c>
      <c r="AE22" t="str">
        <f t="shared" si="24"/>
        <v>male</v>
      </c>
      <c r="AF22">
        <f>IF(F22&gt;=4, counts!$A$62,F22)</f>
        <v>1</v>
      </c>
      <c r="AG22">
        <f>IF(G22&gt;=3, counts!$A$69,G22)</f>
        <v>1</v>
      </c>
      <c r="AH22" t="str">
        <f>IF(OR(K22="S",K22=""), counts!$A$75,K22)</f>
        <v>S, blank</v>
      </c>
      <c r="AI22">
        <f t="shared" si="25"/>
        <v>1</v>
      </c>
      <c r="AJ22">
        <f>VLOOKUP(AA22,counts!$V$8:$W$13,2,FALSE)</f>
        <v>32.769878926258563</v>
      </c>
      <c r="AK22">
        <f>VLOOKUP(AB22,counts!$V$17:$W$23,2,FALSE)</f>
        <v>123.30204897661667</v>
      </c>
      <c r="AL22">
        <f>VLOOKUP(AC22,counts!$V$27:$W$33,2,FALSE)</f>
        <v>70.538774768379497</v>
      </c>
      <c r="AM22">
        <f>VLOOKUP(AD22,counts!$V$38:$W$49,2,FALSE)</f>
        <v>57.761363718906857</v>
      </c>
      <c r="AN22">
        <f>VLOOKUP(AE22,counts!$V$53:$W$54,2,FALSE)</f>
        <v>-108.67008854708662</v>
      </c>
      <c r="AO22">
        <f>VLOOKUP(AF22,counts!$V$58:$W$62,2,FALSE)</f>
        <v>48.695090775187893</v>
      </c>
      <c r="AP22">
        <f>VLOOKUP(AG22,counts!$V$66:$W$69,2,FALSE)</f>
        <v>79.365382998232107</v>
      </c>
      <c r="AQ22">
        <f>VLOOKUP(AH22,counts!$V$73:$W$75,2,FALSE)</f>
        <v>-22.422560732600829</v>
      </c>
      <c r="AR22">
        <f>VLOOKUP(AI22,counts!$V$79:$W$81,2,FALSE)</f>
        <v>103.15987615987927</v>
      </c>
      <c r="AS22">
        <f t="shared" si="26"/>
        <v>1</v>
      </c>
      <c r="AT22">
        <f t="shared" si="27"/>
        <v>4</v>
      </c>
      <c r="AU22" t="str">
        <f t="shared" si="2"/>
        <v>Test</v>
      </c>
      <c r="AW22" t="str">
        <f t="shared" si="28"/>
        <v>31-40</v>
      </c>
      <c r="AX22" t="str">
        <f t="shared" si="29"/>
        <v>F, G, T</v>
      </c>
      <c r="AY22" t="str">
        <f t="shared" si="30"/>
        <v>41-100</v>
      </c>
      <c r="AZ22" t="str">
        <f t="shared" si="31"/>
        <v>NY</v>
      </c>
      <c r="BA22" t="str">
        <f t="shared" si="32"/>
        <v>male</v>
      </c>
      <c r="BB22">
        <f t="shared" si="33"/>
        <v>1</v>
      </c>
      <c r="BC22">
        <f t="shared" si="34"/>
        <v>1</v>
      </c>
      <c r="BD22" t="str">
        <f t="shared" si="35"/>
        <v>S, blank</v>
      </c>
      <c r="BE22">
        <f t="shared" si="36"/>
        <v>1</v>
      </c>
      <c r="BF22">
        <f t="shared" si="37"/>
        <v>32.769878926258563</v>
      </c>
      <c r="BG22">
        <f t="shared" si="38"/>
        <v>123.30204897661667</v>
      </c>
      <c r="BH22">
        <f t="shared" si="39"/>
        <v>70.538774768379497</v>
      </c>
      <c r="BI22">
        <f t="shared" si="40"/>
        <v>57.761363718906857</v>
      </c>
      <c r="BJ22">
        <f t="shared" si="41"/>
        <v>-108.67008854708662</v>
      </c>
      <c r="BK22">
        <f t="shared" si="42"/>
        <v>48.695090775187893</v>
      </c>
      <c r="BL22">
        <f t="shared" si="43"/>
        <v>79.365382998232107</v>
      </c>
      <c r="BM22">
        <f t="shared" si="44"/>
        <v>-22.422560732600829</v>
      </c>
      <c r="BN22">
        <f t="shared" si="45"/>
        <v>103.15987615987927</v>
      </c>
      <c r="BO22">
        <f t="shared" si="11"/>
        <v>1</v>
      </c>
      <c r="BP22">
        <f t="shared" si="12"/>
        <v>4</v>
      </c>
      <c r="BQ22" t="str">
        <f t="shared" si="13"/>
        <v>Test</v>
      </c>
    </row>
    <row r="23" spans="1:69" x14ac:dyDescent="0.3">
      <c r="A23">
        <v>1</v>
      </c>
      <c r="B23">
        <v>1</v>
      </c>
      <c r="C23" t="s">
        <v>79</v>
      </c>
      <c r="D23" t="s">
        <v>15</v>
      </c>
      <c r="E23">
        <v>47</v>
      </c>
      <c r="F23">
        <v>1</v>
      </c>
      <c r="G23">
        <v>1</v>
      </c>
      <c r="H23">
        <v>11751</v>
      </c>
      <c r="I23">
        <v>52.554200000000002</v>
      </c>
      <c r="J23" t="s">
        <v>77</v>
      </c>
      <c r="K23" t="s">
        <v>17</v>
      </c>
      <c r="L23" t="s">
        <v>78</v>
      </c>
      <c r="N23" t="s">
        <v>30</v>
      </c>
      <c r="O23">
        <v>5</v>
      </c>
      <c r="P23">
        <v>1</v>
      </c>
      <c r="Q23">
        <v>2</v>
      </c>
      <c r="R23" t="str">
        <f t="shared" si="14"/>
        <v>Validate</v>
      </c>
      <c r="S23" t="str">
        <f t="shared" si="15"/>
        <v>Train</v>
      </c>
      <c r="T23" t="str">
        <f t="shared" si="16"/>
        <v>Train</v>
      </c>
      <c r="U23" t="str">
        <f t="shared" si="17"/>
        <v>NY</v>
      </c>
      <c r="V23" t="str">
        <f t="shared" si="18"/>
        <v>41-50</v>
      </c>
      <c r="W23" t="str">
        <f t="shared" si="19"/>
        <v>D</v>
      </c>
      <c r="X23" t="str">
        <f t="shared" si="20"/>
        <v>41-100</v>
      </c>
      <c r="Y23" t="b">
        <f>SUMPRODUCT(--(U23=counts!$A$40:$A$49))&gt;0</f>
        <v>1</v>
      </c>
      <c r="Z23" t="b">
        <f>SUMPRODUCT(--(W23=counts!$A$18:$A$22))&gt;0</f>
        <v>1</v>
      </c>
      <c r="AA23" t="str">
        <f t="shared" si="21"/>
        <v>41-50</v>
      </c>
      <c r="AB23" t="str">
        <f>IF(W23="","Blank",IF(Z23="TRUE",W23,counts!$A$23))</f>
        <v>F, G, T</v>
      </c>
      <c r="AC23" t="str">
        <f t="shared" si="22"/>
        <v>41-100</v>
      </c>
      <c r="AD23" t="str">
        <f t="shared" si="23"/>
        <v>NY</v>
      </c>
      <c r="AE23" t="str">
        <f t="shared" si="24"/>
        <v>female</v>
      </c>
      <c r="AF23">
        <f>IF(F23&gt;=4, counts!$A$62,F23)</f>
        <v>1</v>
      </c>
      <c r="AG23">
        <f>IF(G23&gt;=3, counts!$A$69,G23)</f>
        <v>1</v>
      </c>
      <c r="AH23" t="str">
        <f>IF(OR(K23="S",K23=""), counts!$A$75,K23)</f>
        <v>S, blank</v>
      </c>
      <c r="AI23">
        <f t="shared" si="25"/>
        <v>1</v>
      </c>
      <c r="AJ23">
        <f>VLOOKUP(AA23,counts!$V$8:$W$13,2,FALSE)</f>
        <v>-13.385578549662212</v>
      </c>
      <c r="AK23">
        <f>VLOOKUP(AB23,counts!$V$17:$W$23,2,FALSE)</f>
        <v>123.30204897661667</v>
      </c>
      <c r="AL23">
        <f>VLOOKUP(AC23,counts!$V$27:$W$33,2,FALSE)</f>
        <v>70.538774768379497</v>
      </c>
      <c r="AM23">
        <f>VLOOKUP(AD23,counts!$V$38:$W$49,2,FALSE)</f>
        <v>57.761363718906857</v>
      </c>
      <c r="AN23">
        <f>VLOOKUP(AE23,counts!$V$53:$W$54,2,FALSE)</f>
        <v>151.41878811967541</v>
      </c>
      <c r="AO23">
        <f>VLOOKUP(AF23,counts!$V$58:$W$62,2,FALSE)</f>
        <v>48.695090775187893</v>
      </c>
      <c r="AP23">
        <f>VLOOKUP(AG23,counts!$V$66:$W$69,2,FALSE)</f>
        <v>79.365382998232107</v>
      </c>
      <c r="AQ23">
        <f>VLOOKUP(AH23,counts!$V$73:$W$75,2,FALSE)</f>
        <v>-22.422560732600829</v>
      </c>
      <c r="AR23">
        <f>VLOOKUP(AI23,counts!$V$79:$W$81,2,FALSE)</f>
        <v>103.15987615987927</v>
      </c>
      <c r="AS23">
        <f t="shared" si="26"/>
        <v>1</v>
      </c>
      <c r="AT23">
        <f t="shared" si="27"/>
        <v>5</v>
      </c>
      <c r="AU23" t="str">
        <f t="shared" si="2"/>
        <v>Validate</v>
      </c>
      <c r="AW23" t="str">
        <f t="shared" si="28"/>
        <v>41-50</v>
      </c>
      <c r="AX23" t="str">
        <f t="shared" si="29"/>
        <v>F, G, T</v>
      </c>
      <c r="AY23" t="str">
        <f t="shared" si="30"/>
        <v>41-100</v>
      </c>
      <c r="AZ23" t="str">
        <f t="shared" si="31"/>
        <v>NY</v>
      </c>
      <c r="BA23" t="str">
        <f t="shared" si="32"/>
        <v>female</v>
      </c>
      <c r="BB23">
        <f t="shared" si="33"/>
        <v>1</v>
      </c>
      <c r="BC23">
        <f t="shared" si="34"/>
        <v>1</v>
      </c>
      <c r="BD23" t="str">
        <f t="shared" si="35"/>
        <v>S, blank</v>
      </c>
      <c r="BE23">
        <f t="shared" si="36"/>
        <v>1</v>
      </c>
      <c r="BF23">
        <f t="shared" si="37"/>
        <v>-13.385578549662212</v>
      </c>
      <c r="BG23">
        <f t="shared" si="38"/>
        <v>123.30204897661667</v>
      </c>
      <c r="BH23">
        <f t="shared" si="39"/>
        <v>70.538774768379497</v>
      </c>
      <c r="BI23">
        <f t="shared" si="40"/>
        <v>57.761363718906857</v>
      </c>
      <c r="BJ23">
        <f t="shared" si="41"/>
        <v>151.41878811967541</v>
      </c>
      <c r="BK23">
        <f t="shared" si="42"/>
        <v>48.695090775187893</v>
      </c>
      <c r="BL23">
        <f t="shared" si="43"/>
        <v>79.365382998232107</v>
      </c>
      <c r="BM23">
        <f t="shared" si="44"/>
        <v>-22.422560732600829</v>
      </c>
      <c r="BN23">
        <f t="shared" si="45"/>
        <v>103.15987615987927</v>
      </c>
      <c r="BO23">
        <f t="shared" si="11"/>
        <v>1</v>
      </c>
      <c r="BP23">
        <f t="shared" si="12"/>
        <v>5</v>
      </c>
      <c r="BQ23" t="str">
        <f t="shared" si="13"/>
        <v>Validate</v>
      </c>
    </row>
    <row r="24" spans="1:69" x14ac:dyDescent="0.3">
      <c r="A24">
        <v>1</v>
      </c>
      <c r="B24">
        <v>1</v>
      </c>
      <c r="C24" t="s">
        <v>80</v>
      </c>
      <c r="D24" t="s">
        <v>20</v>
      </c>
      <c r="E24">
        <v>26</v>
      </c>
      <c r="F24">
        <v>0</v>
      </c>
      <c r="G24">
        <v>0</v>
      </c>
      <c r="H24">
        <v>111369</v>
      </c>
      <c r="I24">
        <v>30</v>
      </c>
      <c r="J24" t="s">
        <v>81</v>
      </c>
      <c r="K24" t="s">
        <v>44</v>
      </c>
      <c r="L24" t="s">
        <v>78</v>
      </c>
      <c r="N24" t="s">
        <v>30</v>
      </c>
      <c r="O24">
        <v>4</v>
      </c>
      <c r="P24">
        <v>2</v>
      </c>
      <c r="Q24">
        <v>5</v>
      </c>
      <c r="R24" t="str">
        <f t="shared" si="14"/>
        <v>Test</v>
      </c>
      <c r="S24" t="str">
        <f t="shared" si="15"/>
        <v>Train</v>
      </c>
      <c r="T24" t="str">
        <f t="shared" si="16"/>
        <v>Validate</v>
      </c>
      <c r="U24" t="str">
        <f t="shared" si="17"/>
        <v>NY</v>
      </c>
      <c r="V24" t="str">
        <f t="shared" si="18"/>
        <v>18-30</v>
      </c>
      <c r="W24" t="str">
        <f t="shared" si="19"/>
        <v>C</v>
      </c>
      <c r="X24" t="str">
        <f t="shared" si="20"/>
        <v>21-30</v>
      </c>
      <c r="Y24" t="b">
        <f>SUMPRODUCT(--(U24=counts!$A$40:$A$49))&gt;0</f>
        <v>1</v>
      </c>
      <c r="Z24" t="b">
        <f>SUMPRODUCT(--(W24=counts!$A$18:$A$22))&gt;0</f>
        <v>1</v>
      </c>
      <c r="AA24" t="str">
        <f t="shared" si="21"/>
        <v>18-30</v>
      </c>
      <c r="AB24" t="str">
        <f>IF(W24="","Blank",IF(Z24="TRUE",W24,counts!$A$23))</f>
        <v>F, G, T</v>
      </c>
      <c r="AC24" t="str">
        <f t="shared" si="22"/>
        <v>21-30</v>
      </c>
      <c r="AD24" t="str">
        <f t="shared" si="23"/>
        <v>NY</v>
      </c>
      <c r="AE24" t="str">
        <f t="shared" si="24"/>
        <v>male</v>
      </c>
      <c r="AF24">
        <f>IF(F24&gt;=4, counts!$A$62,F24)</f>
        <v>0</v>
      </c>
      <c r="AG24">
        <f>IF(G24&gt;=3, counts!$A$69,G24)</f>
        <v>0</v>
      </c>
      <c r="AH24" t="str">
        <f>IF(OR(K24="S",K24=""), counts!$A$75,K24)</f>
        <v>C</v>
      </c>
      <c r="AI24">
        <f t="shared" si="25"/>
        <v>1</v>
      </c>
      <c r="AJ24">
        <f>VLOOKUP(AA24,counts!$V$8:$W$13,2,FALSE)</f>
        <v>-11.613432440426715</v>
      </c>
      <c r="AK24">
        <f>VLOOKUP(AB24,counts!$V$17:$W$23,2,FALSE)</f>
        <v>123.30204897661667</v>
      </c>
      <c r="AL24">
        <f>VLOOKUP(AC24,counts!$V$27:$W$33,2,FALSE)</f>
        <v>40.172297072540438</v>
      </c>
      <c r="AM24">
        <f>VLOOKUP(AD24,counts!$V$38:$W$49,2,FALSE)</f>
        <v>57.761363718906857</v>
      </c>
      <c r="AN24">
        <f>VLOOKUP(AE24,counts!$V$53:$W$54,2,FALSE)</f>
        <v>-108.67008854708662</v>
      </c>
      <c r="AO24">
        <f>VLOOKUP(AF24,counts!$V$58:$W$62,2,FALSE)</f>
        <v>-14.754319664473872</v>
      </c>
      <c r="AP24">
        <f>VLOOKUP(AG24,counts!$V$66:$W$69,2,FALSE)</f>
        <v>-22.013681658285037</v>
      </c>
      <c r="AQ24">
        <f>VLOOKUP(AH24,counts!$V$73:$W$75,2,FALSE)</f>
        <v>72.444458573419169</v>
      </c>
      <c r="AR24">
        <f>VLOOKUP(AI24,counts!$V$79:$W$81,2,FALSE)</f>
        <v>103.15987615987927</v>
      </c>
      <c r="AS24">
        <f t="shared" si="26"/>
        <v>1</v>
      </c>
      <c r="AT24">
        <f t="shared" si="27"/>
        <v>4</v>
      </c>
      <c r="AU24" t="str">
        <f t="shared" si="2"/>
        <v>Test</v>
      </c>
      <c r="AW24" t="str">
        <f t="shared" si="28"/>
        <v>18-30</v>
      </c>
      <c r="AX24" t="str">
        <f t="shared" si="29"/>
        <v>F, G, T</v>
      </c>
      <c r="AY24" t="str">
        <f t="shared" si="30"/>
        <v>21-30</v>
      </c>
      <c r="AZ24" t="str">
        <f t="shared" si="31"/>
        <v>NY</v>
      </c>
      <c r="BA24" t="str">
        <f t="shared" si="32"/>
        <v>male</v>
      </c>
      <c r="BB24">
        <f t="shared" si="33"/>
        <v>0</v>
      </c>
      <c r="BC24">
        <f t="shared" si="34"/>
        <v>0</v>
      </c>
      <c r="BD24" t="str">
        <f t="shared" si="35"/>
        <v>C</v>
      </c>
      <c r="BE24">
        <f t="shared" si="36"/>
        <v>1</v>
      </c>
      <c r="BF24">
        <f t="shared" si="37"/>
        <v>-11.613432440426715</v>
      </c>
      <c r="BG24">
        <f t="shared" si="38"/>
        <v>123.30204897661667</v>
      </c>
      <c r="BH24">
        <f t="shared" si="39"/>
        <v>40.172297072540438</v>
      </c>
      <c r="BI24">
        <f t="shared" si="40"/>
        <v>57.761363718906857</v>
      </c>
      <c r="BJ24">
        <f t="shared" si="41"/>
        <v>-108.67008854708662</v>
      </c>
      <c r="BK24">
        <f t="shared" si="42"/>
        <v>-14.754319664473872</v>
      </c>
      <c r="BL24">
        <f t="shared" si="43"/>
        <v>-22.013681658285037</v>
      </c>
      <c r="BM24">
        <f t="shared" si="44"/>
        <v>72.444458573419169</v>
      </c>
      <c r="BN24">
        <f t="shared" si="45"/>
        <v>103.15987615987927</v>
      </c>
      <c r="BO24">
        <f t="shared" si="11"/>
        <v>1</v>
      </c>
      <c r="BP24">
        <f t="shared" si="12"/>
        <v>4</v>
      </c>
      <c r="BQ24" t="str">
        <f t="shared" si="13"/>
        <v>Test</v>
      </c>
    </row>
    <row r="25" spans="1:69" x14ac:dyDescent="0.3">
      <c r="A25">
        <v>1</v>
      </c>
      <c r="B25">
        <v>1</v>
      </c>
      <c r="C25" t="s">
        <v>82</v>
      </c>
      <c r="D25" t="s">
        <v>15</v>
      </c>
      <c r="E25">
        <v>42</v>
      </c>
      <c r="F25">
        <v>0</v>
      </c>
      <c r="G25">
        <v>0</v>
      </c>
      <c r="H25" t="s">
        <v>47</v>
      </c>
      <c r="I25">
        <v>227.52500000000001</v>
      </c>
      <c r="K25" t="s">
        <v>44</v>
      </c>
      <c r="L25" t="s">
        <v>50</v>
      </c>
      <c r="O25">
        <v>1</v>
      </c>
      <c r="P25">
        <v>4</v>
      </c>
      <c r="Q25">
        <v>1</v>
      </c>
      <c r="R25" t="str">
        <f t="shared" si="14"/>
        <v>Train</v>
      </c>
      <c r="S25" t="str">
        <f t="shared" si="15"/>
        <v>Test</v>
      </c>
      <c r="T25" t="str">
        <f t="shared" si="16"/>
        <v>Train</v>
      </c>
      <c r="U25" t="str">
        <f t="shared" si="17"/>
        <v/>
      </c>
      <c r="V25" t="str">
        <f t="shared" si="18"/>
        <v>41-50</v>
      </c>
      <c r="W25" t="str">
        <f t="shared" si="19"/>
        <v/>
      </c>
      <c r="X25" t="str">
        <f t="shared" si="20"/>
        <v>100+</v>
      </c>
      <c r="Y25" t="b">
        <f>SUMPRODUCT(--(U25=counts!$A$40:$A$49))&gt;0</f>
        <v>0</v>
      </c>
      <c r="Z25" t="b">
        <f>SUMPRODUCT(--(W25=counts!$A$18:$A$22))&gt;0</f>
        <v>0</v>
      </c>
      <c r="AA25" t="str">
        <f t="shared" si="21"/>
        <v>41-50</v>
      </c>
      <c r="AB25" t="str">
        <f>IF(W25="","Blank",IF(Z25="TRUE",W25,counts!$A$23))</f>
        <v>Blank</v>
      </c>
      <c r="AC25" t="str">
        <f t="shared" si="22"/>
        <v>100+</v>
      </c>
      <c r="AD25" t="str">
        <f t="shared" si="23"/>
        <v>Blank</v>
      </c>
      <c r="AE25" t="str">
        <f t="shared" si="24"/>
        <v>female</v>
      </c>
      <c r="AF25">
        <f>IF(F25&gt;=4, counts!$A$62,F25)</f>
        <v>0</v>
      </c>
      <c r="AG25">
        <f>IF(G25&gt;=3, counts!$A$69,G25)</f>
        <v>0</v>
      </c>
      <c r="AH25" t="str">
        <f>IF(OR(K25="S",K25=""), counts!$A$75,K25)</f>
        <v>C</v>
      </c>
      <c r="AI25">
        <f t="shared" si="25"/>
        <v>1</v>
      </c>
      <c r="AJ25">
        <f>VLOOKUP(AA25,counts!$V$8:$W$13,2,FALSE)</f>
        <v>-13.385578549662212</v>
      </c>
      <c r="AK25">
        <f>VLOOKUP(AB25,counts!$V$17:$W$23,2,FALSE)</f>
        <v>-42.171718189759716</v>
      </c>
      <c r="AL25">
        <f>VLOOKUP(AC25,counts!$V$27:$W$33,2,FALSE)</f>
        <v>163.84855978743315</v>
      </c>
      <c r="AM25">
        <f>VLOOKUP(AD25,counts!$V$38:$W$49,2,FALSE)</f>
        <v>-33.757758935166962</v>
      </c>
      <c r="AN25">
        <f>VLOOKUP(AE25,counts!$V$53:$W$54,2,FALSE)</f>
        <v>151.41878811967541</v>
      </c>
      <c r="AO25">
        <f>VLOOKUP(AF25,counts!$V$58:$W$62,2,FALSE)</f>
        <v>-14.754319664473872</v>
      </c>
      <c r="AP25">
        <f>VLOOKUP(AG25,counts!$V$66:$W$69,2,FALSE)</f>
        <v>-22.013681658285037</v>
      </c>
      <c r="AQ25">
        <f>VLOOKUP(AH25,counts!$V$73:$W$75,2,FALSE)</f>
        <v>72.444458573419169</v>
      </c>
      <c r="AR25">
        <f>VLOOKUP(AI25,counts!$V$79:$W$81,2,FALSE)</f>
        <v>103.15987615987927</v>
      </c>
      <c r="AS25">
        <f t="shared" si="26"/>
        <v>1</v>
      </c>
      <c r="AT25">
        <f t="shared" si="27"/>
        <v>1</v>
      </c>
      <c r="AU25" t="str">
        <f t="shared" si="2"/>
        <v>Train</v>
      </c>
      <c r="AW25" t="str">
        <f t="shared" si="28"/>
        <v>41-50</v>
      </c>
      <c r="AX25" t="str">
        <f t="shared" si="29"/>
        <v>Blank</v>
      </c>
      <c r="AY25" t="str">
        <f t="shared" si="30"/>
        <v>100+</v>
      </c>
      <c r="AZ25" t="str">
        <f t="shared" si="31"/>
        <v>Blank</v>
      </c>
      <c r="BA25" t="str">
        <f t="shared" si="32"/>
        <v>female</v>
      </c>
      <c r="BB25">
        <f t="shared" si="33"/>
        <v>0</v>
      </c>
      <c r="BC25">
        <f t="shared" si="34"/>
        <v>0</v>
      </c>
      <c r="BD25" t="str">
        <f t="shared" si="35"/>
        <v>C</v>
      </c>
      <c r="BE25">
        <f t="shared" si="36"/>
        <v>1</v>
      </c>
      <c r="BF25">
        <f t="shared" si="37"/>
        <v>-13.385578549662212</v>
      </c>
      <c r="BG25">
        <f t="shared" si="38"/>
        <v>-42.171718189759716</v>
      </c>
      <c r="BH25">
        <f t="shared" si="39"/>
        <v>163.84855978743315</v>
      </c>
      <c r="BI25">
        <f t="shared" si="40"/>
        <v>-33.757758935166962</v>
      </c>
      <c r="BJ25">
        <f t="shared" si="41"/>
        <v>151.41878811967541</v>
      </c>
      <c r="BK25">
        <f t="shared" si="42"/>
        <v>-14.754319664473872</v>
      </c>
      <c r="BL25">
        <f t="shared" si="43"/>
        <v>-22.013681658285037</v>
      </c>
      <c r="BM25">
        <f t="shared" si="44"/>
        <v>72.444458573419169</v>
      </c>
      <c r="BN25">
        <f t="shared" si="45"/>
        <v>103.15987615987927</v>
      </c>
      <c r="BO25">
        <f t="shared" si="11"/>
        <v>1</v>
      </c>
      <c r="BP25">
        <f t="shared" si="12"/>
        <v>1</v>
      </c>
      <c r="BQ25" t="str">
        <f t="shared" si="13"/>
        <v>Train</v>
      </c>
    </row>
    <row r="26" spans="1:69" x14ac:dyDescent="0.3">
      <c r="A26">
        <v>1</v>
      </c>
      <c r="B26">
        <v>1</v>
      </c>
      <c r="C26" t="s">
        <v>83</v>
      </c>
      <c r="D26" t="s">
        <v>15</v>
      </c>
      <c r="E26">
        <v>29</v>
      </c>
      <c r="F26">
        <v>0</v>
      </c>
      <c r="G26">
        <v>0</v>
      </c>
      <c r="H26" t="s">
        <v>84</v>
      </c>
      <c r="I26">
        <v>221.7792</v>
      </c>
      <c r="J26" t="s">
        <v>85</v>
      </c>
      <c r="K26" t="s">
        <v>17</v>
      </c>
      <c r="L26" t="s">
        <v>71</v>
      </c>
      <c r="O26">
        <v>2</v>
      </c>
      <c r="P26">
        <v>1</v>
      </c>
      <c r="Q26">
        <v>3</v>
      </c>
      <c r="R26" t="str">
        <f t="shared" si="14"/>
        <v>Train</v>
      </c>
      <c r="S26" t="str">
        <f t="shared" si="15"/>
        <v>Train</v>
      </c>
      <c r="T26" t="str">
        <f t="shared" si="16"/>
        <v>Train</v>
      </c>
      <c r="U26" t="str">
        <f t="shared" si="17"/>
        <v/>
      </c>
      <c r="V26" t="str">
        <f t="shared" si="18"/>
        <v>18-30</v>
      </c>
      <c r="W26" t="str">
        <f t="shared" si="19"/>
        <v>C</v>
      </c>
      <c r="X26" t="str">
        <f t="shared" si="20"/>
        <v>100+</v>
      </c>
      <c r="Y26" t="b">
        <f>SUMPRODUCT(--(U26=counts!$A$40:$A$49))&gt;0</f>
        <v>0</v>
      </c>
      <c r="Z26" t="b">
        <f>SUMPRODUCT(--(W26=counts!$A$18:$A$22))&gt;0</f>
        <v>1</v>
      </c>
      <c r="AA26" t="str">
        <f t="shared" si="21"/>
        <v>18-30</v>
      </c>
      <c r="AB26" t="str">
        <f>IF(W26="","Blank",IF(Z26="TRUE",W26,counts!$A$23))</f>
        <v>F, G, T</v>
      </c>
      <c r="AC26" t="str">
        <f t="shared" si="22"/>
        <v>100+</v>
      </c>
      <c r="AD26" t="str">
        <f t="shared" si="23"/>
        <v>Blank</v>
      </c>
      <c r="AE26" t="str">
        <f t="shared" si="24"/>
        <v>female</v>
      </c>
      <c r="AF26">
        <f>IF(F26&gt;=4, counts!$A$62,F26)</f>
        <v>0</v>
      </c>
      <c r="AG26">
        <f>IF(G26&gt;=3, counts!$A$69,G26)</f>
        <v>0</v>
      </c>
      <c r="AH26" t="str">
        <f>IF(OR(K26="S",K26=""), counts!$A$75,K26)</f>
        <v>S, blank</v>
      </c>
      <c r="AI26">
        <f t="shared" si="25"/>
        <v>1</v>
      </c>
      <c r="AJ26">
        <f>VLOOKUP(AA26,counts!$V$8:$W$13,2,FALSE)</f>
        <v>-11.613432440426715</v>
      </c>
      <c r="AK26">
        <f>VLOOKUP(AB26,counts!$V$17:$W$23,2,FALSE)</f>
        <v>123.30204897661667</v>
      </c>
      <c r="AL26">
        <f>VLOOKUP(AC26,counts!$V$27:$W$33,2,FALSE)</f>
        <v>163.84855978743315</v>
      </c>
      <c r="AM26">
        <f>VLOOKUP(AD26,counts!$V$38:$W$49,2,FALSE)</f>
        <v>-33.757758935166962</v>
      </c>
      <c r="AN26">
        <f>VLOOKUP(AE26,counts!$V$53:$W$54,2,FALSE)</f>
        <v>151.41878811967541</v>
      </c>
      <c r="AO26">
        <f>VLOOKUP(AF26,counts!$V$58:$W$62,2,FALSE)</f>
        <v>-14.754319664473872</v>
      </c>
      <c r="AP26">
        <f>VLOOKUP(AG26,counts!$V$66:$W$69,2,FALSE)</f>
        <v>-22.013681658285037</v>
      </c>
      <c r="AQ26">
        <f>VLOOKUP(AH26,counts!$V$73:$W$75,2,FALSE)</f>
        <v>-22.422560732600829</v>
      </c>
      <c r="AR26">
        <f>VLOOKUP(AI26,counts!$V$79:$W$81,2,FALSE)</f>
        <v>103.15987615987927</v>
      </c>
      <c r="AS26">
        <f t="shared" si="26"/>
        <v>1</v>
      </c>
      <c r="AT26">
        <f t="shared" si="27"/>
        <v>2</v>
      </c>
      <c r="AU26" t="str">
        <f t="shared" si="2"/>
        <v>Train</v>
      </c>
      <c r="AW26" t="str">
        <f t="shared" si="28"/>
        <v>18-30</v>
      </c>
      <c r="AX26" t="str">
        <f t="shared" si="29"/>
        <v>F, G, T</v>
      </c>
      <c r="AY26" t="str">
        <f t="shared" si="30"/>
        <v>100+</v>
      </c>
      <c r="AZ26" t="str">
        <f t="shared" si="31"/>
        <v>Blank</v>
      </c>
      <c r="BA26" t="str">
        <f t="shared" si="32"/>
        <v>female</v>
      </c>
      <c r="BB26">
        <f t="shared" si="33"/>
        <v>0</v>
      </c>
      <c r="BC26">
        <f t="shared" si="34"/>
        <v>0</v>
      </c>
      <c r="BD26" t="str">
        <f t="shared" si="35"/>
        <v>S, blank</v>
      </c>
      <c r="BE26">
        <f t="shared" si="36"/>
        <v>1</v>
      </c>
      <c r="BF26">
        <f t="shared" si="37"/>
        <v>-11.613432440426715</v>
      </c>
      <c r="BG26">
        <f t="shared" si="38"/>
        <v>123.30204897661667</v>
      </c>
      <c r="BH26">
        <f t="shared" si="39"/>
        <v>163.84855978743315</v>
      </c>
      <c r="BI26">
        <f t="shared" si="40"/>
        <v>-33.757758935166962</v>
      </c>
      <c r="BJ26">
        <f t="shared" si="41"/>
        <v>151.41878811967541</v>
      </c>
      <c r="BK26">
        <f t="shared" si="42"/>
        <v>-14.754319664473872</v>
      </c>
      <c r="BL26">
        <f t="shared" si="43"/>
        <v>-22.013681658285037</v>
      </c>
      <c r="BM26">
        <f t="shared" si="44"/>
        <v>-22.422560732600829</v>
      </c>
      <c r="BN26">
        <f t="shared" si="45"/>
        <v>103.15987615987927</v>
      </c>
      <c r="BO26">
        <f t="shared" si="11"/>
        <v>1</v>
      </c>
      <c r="BP26">
        <f t="shared" si="12"/>
        <v>2</v>
      </c>
      <c r="BQ26" t="str">
        <f t="shared" si="13"/>
        <v>Train</v>
      </c>
    </row>
    <row r="27" spans="1:69" x14ac:dyDescent="0.3">
      <c r="A27">
        <v>1</v>
      </c>
      <c r="B27">
        <v>0</v>
      </c>
      <c r="C27" t="s">
        <v>86</v>
      </c>
      <c r="D27" t="s">
        <v>20</v>
      </c>
      <c r="E27">
        <v>25</v>
      </c>
      <c r="F27">
        <v>0</v>
      </c>
      <c r="G27">
        <v>0</v>
      </c>
      <c r="H27">
        <v>13905</v>
      </c>
      <c r="I27">
        <v>26</v>
      </c>
      <c r="K27" t="s">
        <v>44</v>
      </c>
      <c r="M27">
        <v>148</v>
      </c>
      <c r="N27" t="s">
        <v>87</v>
      </c>
      <c r="O27">
        <v>4</v>
      </c>
      <c r="P27">
        <v>4</v>
      </c>
      <c r="Q27">
        <v>5</v>
      </c>
      <c r="R27" t="str">
        <f t="shared" si="14"/>
        <v>Test</v>
      </c>
      <c r="S27" t="str">
        <f t="shared" si="15"/>
        <v>Test</v>
      </c>
      <c r="T27" t="str">
        <f t="shared" si="16"/>
        <v>Validate</v>
      </c>
      <c r="U27" t="str">
        <f t="shared" si="17"/>
        <v>CA</v>
      </c>
      <c r="V27" t="str">
        <f t="shared" si="18"/>
        <v>18-30</v>
      </c>
      <c r="W27" t="str">
        <f t="shared" si="19"/>
        <v/>
      </c>
      <c r="X27" t="str">
        <f t="shared" si="20"/>
        <v>21-30</v>
      </c>
      <c r="Y27" t="b">
        <f>SUMPRODUCT(--(U27=counts!$A$40:$A$49))&gt;0</f>
        <v>0</v>
      </c>
      <c r="Z27" t="b">
        <f>SUMPRODUCT(--(W27=counts!$A$18:$A$22))&gt;0</f>
        <v>0</v>
      </c>
      <c r="AA27" t="str">
        <f t="shared" si="21"/>
        <v>18-30</v>
      </c>
      <c r="AB27" t="str">
        <f>IF(W27="","Blank",IF(Z27="TRUE",W27,counts!$A$23))</f>
        <v>Blank</v>
      </c>
      <c r="AC27" t="str">
        <f t="shared" si="22"/>
        <v>21-30</v>
      </c>
      <c r="AD27" t="str">
        <f t="shared" si="23"/>
        <v>Others</v>
      </c>
      <c r="AE27" t="str">
        <f t="shared" si="24"/>
        <v>male</v>
      </c>
      <c r="AF27">
        <f>IF(F27&gt;=4, counts!$A$62,F27)</f>
        <v>0</v>
      </c>
      <c r="AG27">
        <f>IF(G27&gt;=3, counts!$A$69,G27)</f>
        <v>0</v>
      </c>
      <c r="AH27" t="str">
        <f>IF(OR(K27="S",K27=""), counts!$A$75,K27)</f>
        <v>C</v>
      </c>
      <c r="AI27">
        <f t="shared" si="25"/>
        <v>1</v>
      </c>
      <c r="AJ27">
        <f>VLOOKUP(AA27,counts!$V$8:$W$13,2,FALSE)</f>
        <v>-11.613432440426715</v>
      </c>
      <c r="AK27">
        <f>VLOOKUP(AB27,counts!$V$17:$W$23,2,FALSE)</f>
        <v>-42.171718189759716</v>
      </c>
      <c r="AL27">
        <f>VLOOKUP(AC27,counts!$V$27:$W$33,2,FALSE)</f>
        <v>40.172297072540438</v>
      </c>
      <c r="AM27">
        <f>VLOOKUP(AD27,counts!$V$38:$W$49,2,FALSE)</f>
        <v>40.634191658169868</v>
      </c>
      <c r="AN27">
        <f>VLOOKUP(AE27,counts!$V$53:$W$54,2,FALSE)</f>
        <v>-108.67008854708662</v>
      </c>
      <c r="AO27">
        <f>VLOOKUP(AF27,counts!$V$58:$W$62,2,FALSE)</f>
        <v>-14.754319664473872</v>
      </c>
      <c r="AP27">
        <f>VLOOKUP(AG27,counts!$V$66:$W$69,2,FALSE)</f>
        <v>-22.013681658285037</v>
      </c>
      <c r="AQ27">
        <f>VLOOKUP(AH27,counts!$V$73:$W$75,2,FALSE)</f>
        <v>72.444458573419169</v>
      </c>
      <c r="AR27">
        <f>VLOOKUP(AI27,counts!$V$79:$W$81,2,FALSE)</f>
        <v>103.15987615987927</v>
      </c>
      <c r="AS27">
        <f t="shared" si="26"/>
        <v>0</v>
      </c>
      <c r="AT27">
        <f t="shared" si="27"/>
        <v>4</v>
      </c>
      <c r="AU27" t="str">
        <f t="shared" si="2"/>
        <v>Test</v>
      </c>
      <c r="AW27" t="str">
        <f t="shared" si="28"/>
        <v>18-30</v>
      </c>
      <c r="AX27" t="str">
        <f t="shared" si="29"/>
        <v>Blank</v>
      </c>
      <c r="AY27" t="str">
        <f t="shared" si="30"/>
        <v>21-30</v>
      </c>
      <c r="AZ27" t="str">
        <f t="shared" si="31"/>
        <v>Others</v>
      </c>
      <c r="BA27" t="str">
        <f t="shared" si="32"/>
        <v>male</v>
      </c>
      <c r="BB27">
        <f t="shared" si="33"/>
        <v>0</v>
      </c>
      <c r="BC27">
        <f t="shared" si="34"/>
        <v>0</v>
      </c>
      <c r="BD27" t="str">
        <f t="shared" si="35"/>
        <v>C</v>
      </c>
      <c r="BE27">
        <f t="shared" si="36"/>
        <v>1</v>
      </c>
      <c r="BF27">
        <f t="shared" si="37"/>
        <v>-11.613432440426715</v>
      </c>
      <c r="BG27">
        <f t="shared" si="38"/>
        <v>-42.171718189759716</v>
      </c>
      <c r="BH27">
        <f t="shared" si="39"/>
        <v>40.172297072540438</v>
      </c>
      <c r="BI27">
        <f t="shared" si="40"/>
        <v>40.634191658169868</v>
      </c>
      <c r="BJ27">
        <f t="shared" si="41"/>
        <v>-108.67008854708662</v>
      </c>
      <c r="BK27">
        <f t="shared" si="42"/>
        <v>-14.754319664473872</v>
      </c>
      <c r="BL27">
        <f t="shared" si="43"/>
        <v>-22.013681658285037</v>
      </c>
      <c r="BM27">
        <f t="shared" si="44"/>
        <v>72.444458573419169</v>
      </c>
      <c r="BN27">
        <f t="shared" si="45"/>
        <v>103.15987615987927</v>
      </c>
      <c r="BO27">
        <f t="shared" si="11"/>
        <v>0</v>
      </c>
      <c r="BP27">
        <f t="shared" si="12"/>
        <v>4</v>
      </c>
      <c r="BQ27" t="str">
        <f t="shared" si="13"/>
        <v>Test</v>
      </c>
    </row>
    <row r="28" spans="1:69" x14ac:dyDescent="0.3">
      <c r="A28">
        <v>1</v>
      </c>
      <c r="B28">
        <v>1</v>
      </c>
      <c r="C28" t="s">
        <v>88</v>
      </c>
      <c r="D28" t="s">
        <v>20</v>
      </c>
      <c r="E28">
        <v>25</v>
      </c>
      <c r="F28">
        <v>1</v>
      </c>
      <c r="G28">
        <v>0</v>
      </c>
      <c r="H28">
        <v>11967</v>
      </c>
      <c r="I28">
        <v>91.0792</v>
      </c>
      <c r="J28" t="s">
        <v>89</v>
      </c>
      <c r="K28" t="s">
        <v>44</v>
      </c>
      <c r="L28" t="s">
        <v>90</v>
      </c>
      <c r="N28" t="s">
        <v>91</v>
      </c>
      <c r="O28">
        <v>1</v>
      </c>
      <c r="P28">
        <v>2</v>
      </c>
      <c r="Q28">
        <v>3</v>
      </c>
      <c r="R28" t="str">
        <f t="shared" si="14"/>
        <v>Train</v>
      </c>
      <c r="S28" t="str">
        <f t="shared" si="15"/>
        <v>Train</v>
      </c>
      <c r="T28" t="str">
        <f t="shared" si="16"/>
        <v>Train</v>
      </c>
      <c r="U28" t="str">
        <f t="shared" si="17"/>
        <v>MI</v>
      </c>
      <c r="V28" t="str">
        <f t="shared" si="18"/>
        <v>18-30</v>
      </c>
      <c r="W28" t="str">
        <f t="shared" si="19"/>
        <v>B</v>
      </c>
      <c r="X28" t="str">
        <f t="shared" si="20"/>
        <v>41-100</v>
      </c>
      <c r="Y28" t="b">
        <f>SUMPRODUCT(--(U28=counts!$A$40:$A$49))&gt;0</f>
        <v>1</v>
      </c>
      <c r="Z28" t="b">
        <f>SUMPRODUCT(--(W28=counts!$A$18:$A$22))&gt;0</f>
        <v>1</v>
      </c>
      <c r="AA28" t="str">
        <f t="shared" si="21"/>
        <v>18-30</v>
      </c>
      <c r="AB28" t="str">
        <f>IF(W28="","Blank",IF(Z28="TRUE",W28,counts!$A$23))</f>
        <v>F, G, T</v>
      </c>
      <c r="AC28" t="str">
        <f t="shared" si="22"/>
        <v>41-100</v>
      </c>
      <c r="AD28" t="str">
        <f t="shared" si="23"/>
        <v>MI</v>
      </c>
      <c r="AE28" t="str">
        <f t="shared" si="24"/>
        <v>male</v>
      </c>
      <c r="AF28">
        <f>IF(F28&gt;=4, counts!$A$62,F28)</f>
        <v>1</v>
      </c>
      <c r="AG28">
        <f>IF(G28&gt;=3, counts!$A$69,G28)</f>
        <v>0</v>
      </c>
      <c r="AH28" t="str">
        <f>IF(OR(K28="S",K28=""), counts!$A$75,K28)</f>
        <v>C</v>
      </c>
      <c r="AI28">
        <f t="shared" si="25"/>
        <v>1</v>
      </c>
      <c r="AJ28">
        <f>VLOOKUP(AA28,counts!$V$8:$W$13,2,FALSE)</f>
        <v>-11.613432440426715</v>
      </c>
      <c r="AK28">
        <f>VLOOKUP(AB28,counts!$V$17:$W$23,2,FALSE)</f>
        <v>123.30204897661667</v>
      </c>
      <c r="AL28">
        <f>VLOOKUP(AC28,counts!$V$27:$W$33,2,FALSE)</f>
        <v>70.538774768379497</v>
      </c>
      <c r="AM28">
        <f>VLOOKUP(AD28,counts!$V$38:$W$49,2,FALSE)</f>
        <v>123.30204897661667</v>
      </c>
      <c r="AN28">
        <f>VLOOKUP(AE28,counts!$V$53:$W$54,2,FALSE)</f>
        <v>-108.67008854708662</v>
      </c>
      <c r="AO28">
        <f>VLOOKUP(AF28,counts!$V$58:$W$62,2,FALSE)</f>
        <v>48.695090775187893</v>
      </c>
      <c r="AP28">
        <f>VLOOKUP(AG28,counts!$V$66:$W$69,2,FALSE)</f>
        <v>-22.013681658285037</v>
      </c>
      <c r="AQ28">
        <f>VLOOKUP(AH28,counts!$V$73:$W$75,2,FALSE)</f>
        <v>72.444458573419169</v>
      </c>
      <c r="AR28">
        <f>VLOOKUP(AI28,counts!$V$79:$W$81,2,FALSE)</f>
        <v>103.15987615987927</v>
      </c>
      <c r="AS28">
        <f t="shared" si="26"/>
        <v>1</v>
      </c>
      <c r="AT28">
        <f t="shared" si="27"/>
        <v>1</v>
      </c>
      <c r="AU28" t="str">
        <f t="shared" si="2"/>
        <v>Train</v>
      </c>
      <c r="AW28" t="str">
        <f t="shared" si="28"/>
        <v>18-30</v>
      </c>
      <c r="AX28" t="str">
        <f t="shared" si="29"/>
        <v>F, G, T</v>
      </c>
      <c r="AY28" t="str">
        <f t="shared" si="30"/>
        <v>41-100</v>
      </c>
      <c r="AZ28" t="str">
        <f t="shared" si="31"/>
        <v>MI</v>
      </c>
      <c r="BA28" t="str">
        <f t="shared" si="32"/>
        <v>male</v>
      </c>
      <c r="BB28">
        <f t="shared" si="33"/>
        <v>1</v>
      </c>
      <c r="BC28">
        <f t="shared" si="34"/>
        <v>0</v>
      </c>
      <c r="BD28" t="str">
        <f t="shared" si="35"/>
        <v>C</v>
      </c>
      <c r="BE28">
        <f t="shared" si="36"/>
        <v>1</v>
      </c>
      <c r="BF28">
        <f t="shared" si="37"/>
        <v>-11.613432440426715</v>
      </c>
      <c r="BG28">
        <f t="shared" si="38"/>
        <v>123.30204897661667</v>
      </c>
      <c r="BH28">
        <f t="shared" si="39"/>
        <v>70.538774768379497</v>
      </c>
      <c r="BI28">
        <f t="shared" si="40"/>
        <v>123.30204897661667</v>
      </c>
      <c r="BJ28">
        <f t="shared" si="41"/>
        <v>-108.67008854708662</v>
      </c>
      <c r="BK28">
        <f t="shared" si="42"/>
        <v>48.695090775187893</v>
      </c>
      <c r="BL28">
        <f t="shared" si="43"/>
        <v>-22.013681658285037</v>
      </c>
      <c r="BM28">
        <f t="shared" si="44"/>
        <v>72.444458573419169</v>
      </c>
      <c r="BN28">
        <f t="shared" si="45"/>
        <v>103.15987615987927</v>
      </c>
      <c r="BO28">
        <f t="shared" si="11"/>
        <v>1</v>
      </c>
      <c r="BP28">
        <f t="shared" si="12"/>
        <v>1</v>
      </c>
      <c r="BQ28" t="str">
        <f t="shared" si="13"/>
        <v>Train</v>
      </c>
    </row>
    <row r="29" spans="1:69" x14ac:dyDescent="0.3">
      <c r="A29">
        <v>1</v>
      </c>
      <c r="B29">
        <v>1</v>
      </c>
      <c r="C29" t="s">
        <v>92</v>
      </c>
      <c r="D29" t="s">
        <v>15</v>
      </c>
      <c r="E29">
        <v>19</v>
      </c>
      <c r="F29">
        <v>1</v>
      </c>
      <c r="G29">
        <v>0</v>
      </c>
      <c r="H29">
        <v>11967</v>
      </c>
      <c r="I29">
        <v>91.0792</v>
      </c>
      <c r="J29" t="s">
        <v>89</v>
      </c>
      <c r="K29" t="s">
        <v>44</v>
      </c>
      <c r="L29" t="s">
        <v>90</v>
      </c>
      <c r="N29" t="s">
        <v>91</v>
      </c>
      <c r="O29">
        <v>3</v>
      </c>
      <c r="P29">
        <v>3</v>
      </c>
      <c r="Q29">
        <v>4</v>
      </c>
      <c r="R29" t="str">
        <f t="shared" si="14"/>
        <v>Train</v>
      </c>
      <c r="S29" t="str">
        <f t="shared" si="15"/>
        <v>Train</v>
      </c>
      <c r="T29" t="str">
        <f t="shared" si="16"/>
        <v>Test</v>
      </c>
      <c r="U29" t="str">
        <f t="shared" si="17"/>
        <v>MI</v>
      </c>
      <c r="V29" t="str">
        <f t="shared" si="18"/>
        <v>18-30</v>
      </c>
      <c r="W29" t="str">
        <f t="shared" si="19"/>
        <v>B</v>
      </c>
      <c r="X29" t="str">
        <f t="shared" si="20"/>
        <v>41-100</v>
      </c>
      <c r="Y29" t="b">
        <f>SUMPRODUCT(--(U29=counts!$A$40:$A$49))&gt;0</f>
        <v>1</v>
      </c>
      <c r="Z29" t="b">
        <f>SUMPRODUCT(--(W29=counts!$A$18:$A$22))&gt;0</f>
        <v>1</v>
      </c>
      <c r="AA29" t="str">
        <f t="shared" si="21"/>
        <v>18-30</v>
      </c>
      <c r="AB29" t="str">
        <f>IF(W29="","Blank",IF(Z29="TRUE",W29,counts!$A$23))</f>
        <v>F, G, T</v>
      </c>
      <c r="AC29" t="str">
        <f t="shared" si="22"/>
        <v>41-100</v>
      </c>
      <c r="AD29" t="str">
        <f t="shared" si="23"/>
        <v>MI</v>
      </c>
      <c r="AE29" t="str">
        <f t="shared" si="24"/>
        <v>female</v>
      </c>
      <c r="AF29">
        <f>IF(F29&gt;=4, counts!$A$62,F29)</f>
        <v>1</v>
      </c>
      <c r="AG29">
        <f>IF(G29&gt;=3, counts!$A$69,G29)</f>
        <v>0</v>
      </c>
      <c r="AH29" t="str">
        <f>IF(OR(K29="S",K29=""), counts!$A$75,K29)</f>
        <v>C</v>
      </c>
      <c r="AI29">
        <f t="shared" si="25"/>
        <v>1</v>
      </c>
      <c r="AJ29">
        <f>VLOOKUP(AA29,counts!$V$8:$W$13,2,FALSE)</f>
        <v>-11.613432440426715</v>
      </c>
      <c r="AK29">
        <f>VLOOKUP(AB29,counts!$V$17:$W$23,2,FALSE)</f>
        <v>123.30204897661667</v>
      </c>
      <c r="AL29">
        <f>VLOOKUP(AC29,counts!$V$27:$W$33,2,FALSE)</f>
        <v>70.538774768379497</v>
      </c>
      <c r="AM29">
        <f>VLOOKUP(AD29,counts!$V$38:$W$49,2,FALSE)</f>
        <v>123.30204897661667</v>
      </c>
      <c r="AN29">
        <f>VLOOKUP(AE29,counts!$V$53:$W$54,2,FALSE)</f>
        <v>151.41878811967541</v>
      </c>
      <c r="AO29">
        <f>VLOOKUP(AF29,counts!$V$58:$W$62,2,FALSE)</f>
        <v>48.695090775187893</v>
      </c>
      <c r="AP29">
        <f>VLOOKUP(AG29,counts!$V$66:$W$69,2,FALSE)</f>
        <v>-22.013681658285037</v>
      </c>
      <c r="AQ29">
        <f>VLOOKUP(AH29,counts!$V$73:$W$75,2,FALSE)</f>
        <v>72.444458573419169</v>
      </c>
      <c r="AR29">
        <f>VLOOKUP(AI29,counts!$V$79:$W$81,2,FALSE)</f>
        <v>103.15987615987927</v>
      </c>
      <c r="AS29">
        <f t="shared" si="26"/>
        <v>1</v>
      </c>
      <c r="AT29">
        <f t="shared" si="27"/>
        <v>3</v>
      </c>
      <c r="AU29" t="str">
        <f t="shared" si="2"/>
        <v>Train</v>
      </c>
      <c r="AW29" t="str">
        <f t="shared" si="28"/>
        <v>18-30</v>
      </c>
      <c r="AX29" t="str">
        <f t="shared" si="29"/>
        <v>F, G, T</v>
      </c>
      <c r="AY29" t="str">
        <f t="shared" si="30"/>
        <v>41-100</v>
      </c>
      <c r="AZ29" t="str">
        <f t="shared" si="31"/>
        <v>MI</v>
      </c>
      <c r="BA29" t="str">
        <f t="shared" si="32"/>
        <v>female</v>
      </c>
      <c r="BB29">
        <f t="shared" si="33"/>
        <v>1</v>
      </c>
      <c r="BC29">
        <f t="shared" si="34"/>
        <v>0</v>
      </c>
      <c r="BD29" t="str">
        <f t="shared" si="35"/>
        <v>C</v>
      </c>
      <c r="BE29">
        <f t="shared" si="36"/>
        <v>1</v>
      </c>
      <c r="BF29">
        <f t="shared" si="37"/>
        <v>-11.613432440426715</v>
      </c>
      <c r="BG29">
        <f t="shared" si="38"/>
        <v>123.30204897661667</v>
      </c>
      <c r="BH29">
        <f t="shared" si="39"/>
        <v>70.538774768379497</v>
      </c>
      <c r="BI29">
        <f t="shared" si="40"/>
        <v>123.30204897661667</v>
      </c>
      <c r="BJ29">
        <f t="shared" si="41"/>
        <v>151.41878811967541</v>
      </c>
      <c r="BK29">
        <f t="shared" si="42"/>
        <v>48.695090775187893</v>
      </c>
      <c r="BL29">
        <f t="shared" si="43"/>
        <v>-22.013681658285037</v>
      </c>
      <c r="BM29">
        <f t="shared" si="44"/>
        <v>72.444458573419169</v>
      </c>
      <c r="BN29">
        <f t="shared" si="45"/>
        <v>103.15987615987927</v>
      </c>
      <c r="BO29">
        <f t="shared" si="11"/>
        <v>1</v>
      </c>
      <c r="BP29">
        <f t="shared" si="12"/>
        <v>3</v>
      </c>
      <c r="BQ29" t="str">
        <f t="shared" si="13"/>
        <v>Train</v>
      </c>
    </row>
    <row r="30" spans="1:69" x14ac:dyDescent="0.3">
      <c r="A30">
        <v>1</v>
      </c>
      <c r="B30">
        <v>1</v>
      </c>
      <c r="C30" t="s">
        <v>93</v>
      </c>
      <c r="D30" t="s">
        <v>15</v>
      </c>
      <c r="E30">
        <v>35</v>
      </c>
      <c r="F30">
        <v>0</v>
      </c>
      <c r="G30">
        <v>0</v>
      </c>
      <c r="H30" t="s">
        <v>94</v>
      </c>
      <c r="I30">
        <v>135.63329999999999</v>
      </c>
      <c r="J30" t="s">
        <v>95</v>
      </c>
      <c r="K30" t="s">
        <v>17</v>
      </c>
      <c r="L30" t="s">
        <v>71</v>
      </c>
      <c r="O30">
        <v>3</v>
      </c>
      <c r="P30">
        <v>4</v>
      </c>
      <c r="Q30">
        <v>4</v>
      </c>
      <c r="R30" t="str">
        <f t="shared" si="14"/>
        <v>Train</v>
      </c>
      <c r="S30" t="str">
        <f t="shared" si="15"/>
        <v>Test</v>
      </c>
      <c r="T30" t="str">
        <f t="shared" si="16"/>
        <v>Test</v>
      </c>
      <c r="U30" t="str">
        <f t="shared" si="17"/>
        <v/>
      </c>
      <c r="V30" t="str">
        <f t="shared" si="18"/>
        <v>31-40</v>
      </c>
      <c r="W30" t="str">
        <f t="shared" si="19"/>
        <v>C</v>
      </c>
      <c r="X30" t="str">
        <f t="shared" si="20"/>
        <v>100+</v>
      </c>
      <c r="Y30" t="b">
        <f>SUMPRODUCT(--(U30=counts!$A$40:$A$49))&gt;0</f>
        <v>0</v>
      </c>
      <c r="Z30" t="b">
        <f>SUMPRODUCT(--(W30=counts!$A$18:$A$22))&gt;0</f>
        <v>1</v>
      </c>
      <c r="AA30" t="str">
        <f t="shared" si="21"/>
        <v>31-40</v>
      </c>
      <c r="AB30" t="str">
        <f>IF(W30="","Blank",IF(Z30="TRUE",W30,counts!$A$23))</f>
        <v>F, G, T</v>
      </c>
      <c r="AC30" t="str">
        <f t="shared" si="22"/>
        <v>100+</v>
      </c>
      <c r="AD30" t="str">
        <f t="shared" si="23"/>
        <v>Blank</v>
      </c>
      <c r="AE30" t="str">
        <f t="shared" si="24"/>
        <v>female</v>
      </c>
      <c r="AF30">
        <f>IF(F30&gt;=4, counts!$A$62,F30)</f>
        <v>0</v>
      </c>
      <c r="AG30">
        <f>IF(G30&gt;=3, counts!$A$69,G30)</f>
        <v>0</v>
      </c>
      <c r="AH30" t="str">
        <f>IF(OR(K30="S",K30=""), counts!$A$75,K30)</f>
        <v>S, blank</v>
      </c>
      <c r="AI30">
        <f t="shared" si="25"/>
        <v>1</v>
      </c>
      <c r="AJ30">
        <f>VLOOKUP(AA30,counts!$V$8:$W$13,2,FALSE)</f>
        <v>32.769878926258563</v>
      </c>
      <c r="AK30">
        <f>VLOOKUP(AB30,counts!$V$17:$W$23,2,FALSE)</f>
        <v>123.30204897661667</v>
      </c>
      <c r="AL30">
        <f>VLOOKUP(AC30,counts!$V$27:$W$33,2,FALSE)</f>
        <v>163.84855978743315</v>
      </c>
      <c r="AM30">
        <f>VLOOKUP(AD30,counts!$V$38:$W$49,2,FALSE)</f>
        <v>-33.757758935166962</v>
      </c>
      <c r="AN30">
        <f>VLOOKUP(AE30,counts!$V$53:$W$54,2,FALSE)</f>
        <v>151.41878811967541</v>
      </c>
      <c r="AO30">
        <f>VLOOKUP(AF30,counts!$V$58:$W$62,2,FALSE)</f>
        <v>-14.754319664473872</v>
      </c>
      <c r="AP30">
        <f>VLOOKUP(AG30,counts!$V$66:$W$69,2,FALSE)</f>
        <v>-22.013681658285037</v>
      </c>
      <c r="AQ30">
        <f>VLOOKUP(AH30,counts!$V$73:$W$75,2,FALSE)</f>
        <v>-22.422560732600829</v>
      </c>
      <c r="AR30">
        <f>VLOOKUP(AI30,counts!$V$79:$W$81,2,FALSE)</f>
        <v>103.15987615987927</v>
      </c>
      <c r="AS30">
        <f t="shared" si="26"/>
        <v>1</v>
      </c>
      <c r="AT30">
        <f t="shared" si="27"/>
        <v>3</v>
      </c>
      <c r="AU30" t="str">
        <f t="shared" si="2"/>
        <v>Train</v>
      </c>
      <c r="AW30" t="str">
        <f t="shared" si="28"/>
        <v>31-40</v>
      </c>
      <c r="AX30" t="str">
        <f t="shared" si="29"/>
        <v>F, G, T</v>
      </c>
      <c r="AY30" t="str">
        <f t="shared" si="30"/>
        <v>100+</v>
      </c>
      <c r="AZ30" t="str">
        <f t="shared" si="31"/>
        <v>Blank</v>
      </c>
      <c r="BA30" t="str">
        <f t="shared" si="32"/>
        <v>female</v>
      </c>
      <c r="BB30">
        <f t="shared" si="33"/>
        <v>0</v>
      </c>
      <c r="BC30">
        <f t="shared" si="34"/>
        <v>0</v>
      </c>
      <c r="BD30" t="str">
        <f t="shared" si="35"/>
        <v>S, blank</v>
      </c>
      <c r="BE30">
        <f t="shared" si="36"/>
        <v>1</v>
      </c>
      <c r="BF30">
        <f t="shared" si="37"/>
        <v>32.769878926258563</v>
      </c>
      <c r="BG30">
        <f t="shared" si="38"/>
        <v>123.30204897661667</v>
      </c>
      <c r="BH30">
        <f t="shared" si="39"/>
        <v>163.84855978743315</v>
      </c>
      <c r="BI30">
        <f t="shared" si="40"/>
        <v>-33.757758935166962</v>
      </c>
      <c r="BJ30">
        <f t="shared" si="41"/>
        <v>151.41878811967541</v>
      </c>
      <c r="BK30">
        <f t="shared" si="42"/>
        <v>-14.754319664473872</v>
      </c>
      <c r="BL30">
        <f t="shared" si="43"/>
        <v>-22.013681658285037</v>
      </c>
      <c r="BM30">
        <f t="shared" si="44"/>
        <v>-22.422560732600829</v>
      </c>
      <c r="BN30">
        <f t="shared" si="45"/>
        <v>103.15987615987927</v>
      </c>
      <c r="BO30">
        <f t="shared" si="11"/>
        <v>1</v>
      </c>
      <c r="BP30">
        <f t="shared" si="12"/>
        <v>3</v>
      </c>
      <c r="BQ30" t="str">
        <f t="shared" si="13"/>
        <v>Train</v>
      </c>
    </row>
    <row r="31" spans="1:69" x14ac:dyDescent="0.3">
      <c r="A31">
        <v>1</v>
      </c>
      <c r="B31">
        <v>1</v>
      </c>
      <c r="C31" t="s">
        <v>96</v>
      </c>
      <c r="D31" t="s">
        <v>20</v>
      </c>
      <c r="E31">
        <v>28</v>
      </c>
      <c r="F31">
        <v>0</v>
      </c>
      <c r="G31">
        <v>0</v>
      </c>
      <c r="H31">
        <v>110564</v>
      </c>
      <c r="I31">
        <v>26.55</v>
      </c>
      <c r="J31" t="s">
        <v>97</v>
      </c>
      <c r="K31" t="s">
        <v>17</v>
      </c>
      <c r="L31" t="s">
        <v>40</v>
      </c>
      <c r="N31" t="s">
        <v>98</v>
      </c>
      <c r="O31">
        <v>2</v>
      </c>
      <c r="P31">
        <v>3</v>
      </c>
      <c r="Q31">
        <v>2</v>
      </c>
      <c r="R31" t="str">
        <f t="shared" si="14"/>
        <v>Train</v>
      </c>
      <c r="S31" t="str">
        <f t="shared" si="15"/>
        <v>Train</v>
      </c>
      <c r="T31" t="str">
        <f t="shared" si="16"/>
        <v>Train</v>
      </c>
      <c r="U31" t="str">
        <f t="shared" si="17"/>
        <v>DC</v>
      </c>
      <c r="V31" t="str">
        <f t="shared" si="18"/>
        <v>18-30</v>
      </c>
      <c r="W31" t="str">
        <f t="shared" si="19"/>
        <v>C</v>
      </c>
      <c r="X31" t="str">
        <f t="shared" si="20"/>
        <v>21-30</v>
      </c>
      <c r="Y31" t="b">
        <f>SUMPRODUCT(--(U31=counts!$A$40:$A$49))&gt;0</f>
        <v>0</v>
      </c>
      <c r="Z31" t="b">
        <f>SUMPRODUCT(--(W31=counts!$A$18:$A$22))&gt;0</f>
        <v>1</v>
      </c>
      <c r="AA31" t="str">
        <f t="shared" si="21"/>
        <v>18-30</v>
      </c>
      <c r="AB31" t="str">
        <f>IF(W31="","Blank",IF(Z31="TRUE",W31,counts!$A$23))</f>
        <v>F, G, T</v>
      </c>
      <c r="AC31" t="str">
        <f t="shared" si="22"/>
        <v>21-30</v>
      </c>
      <c r="AD31" t="str">
        <f t="shared" si="23"/>
        <v>Others</v>
      </c>
      <c r="AE31" t="str">
        <f t="shared" si="24"/>
        <v>male</v>
      </c>
      <c r="AF31">
        <f>IF(F31&gt;=4, counts!$A$62,F31)</f>
        <v>0</v>
      </c>
      <c r="AG31">
        <f>IF(G31&gt;=3, counts!$A$69,G31)</f>
        <v>0</v>
      </c>
      <c r="AH31" t="str">
        <f>IF(OR(K31="S",K31=""), counts!$A$75,K31)</f>
        <v>S, blank</v>
      </c>
      <c r="AI31">
        <f t="shared" si="25"/>
        <v>1</v>
      </c>
      <c r="AJ31">
        <f>VLOOKUP(AA31,counts!$V$8:$W$13,2,FALSE)</f>
        <v>-11.613432440426715</v>
      </c>
      <c r="AK31">
        <f>VLOOKUP(AB31,counts!$V$17:$W$23,2,FALSE)</f>
        <v>123.30204897661667</v>
      </c>
      <c r="AL31">
        <f>VLOOKUP(AC31,counts!$V$27:$W$33,2,FALSE)</f>
        <v>40.172297072540438</v>
      </c>
      <c r="AM31">
        <f>VLOOKUP(AD31,counts!$V$38:$W$49,2,FALSE)</f>
        <v>40.634191658169868</v>
      </c>
      <c r="AN31">
        <f>VLOOKUP(AE31,counts!$V$53:$W$54,2,FALSE)</f>
        <v>-108.67008854708662</v>
      </c>
      <c r="AO31">
        <f>VLOOKUP(AF31,counts!$V$58:$W$62,2,FALSE)</f>
        <v>-14.754319664473872</v>
      </c>
      <c r="AP31">
        <f>VLOOKUP(AG31,counts!$V$66:$W$69,2,FALSE)</f>
        <v>-22.013681658285037</v>
      </c>
      <c r="AQ31">
        <f>VLOOKUP(AH31,counts!$V$73:$W$75,2,FALSE)</f>
        <v>-22.422560732600829</v>
      </c>
      <c r="AR31">
        <f>VLOOKUP(AI31,counts!$V$79:$W$81,2,FALSE)</f>
        <v>103.15987615987927</v>
      </c>
      <c r="AS31">
        <f t="shared" si="26"/>
        <v>1</v>
      </c>
      <c r="AT31">
        <f t="shared" si="27"/>
        <v>2</v>
      </c>
      <c r="AU31" t="str">
        <f t="shared" si="2"/>
        <v>Train</v>
      </c>
      <c r="AW31" t="str">
        <f t="shared" si="28"/>
        <v>18-30</v>
      </c>
      <c r="AX31" t="str">
        <f t="shared" si="29"/>
        <v>F, G, T</v>
      </c>
      <c r="AY31" t="str">
        <f t="shared" si="30"/>
        <v>21-30</v>
      </c>
      <c r="AZ31" t="str">
        <f t="shared" si="31"/>
        <v>Others</v>
      </c>
      <c r="BA31" t="str">
        <f t="shared" si="32"/>
        <v>male</v>
      </c>
      <c r="BB31">
        <f t="shared" si="33"/>
        <v>0</v>
      </c>
      <c r="BC31">
        <f t="shared" si="34"/>
        <v>0</v>
      </c>
      <c r="BD31" t="str">
        <f t="shared" si="35"/>
        <v>S, blank</v>
      </c>
      <c r="BE31">
        <f t="shared" si="36"/>
        <v>1</v>
      </c>
      <c r="BF31">
        <f t="shared" si="37"/>
        <v>-11.613432440426715</v>
      </c>
      <c r="BG31">
        <f t="shared" si="38"/>
        <v>123.30204897661667</v>
      </c>
      <c r="BH31">
        <f t="shared" si="39"/>
        <v>40.172297072540438</v>
      </c>
      <c r="BI31">
        <f t="shared" si="40"/>
        <v>40.634191658169868</v>
      </c>
      <c r="BJ31">
        <f t="shared" si="41"/>
        <v>-108.67008854708662</v>
      </c>
      <c r="BK31">
        <f t="shared" si="42"/>
        <v>-14.754319664473872</v>
      </c>
      <c r="BL31">
        <f t="shared" si="43"/>
        <v>-22.013681658285037</v>
      </c>
      <c r="BM31">
        <f t="shared" si="44"/>
        <v>-22.422560732600829</v>
      </c>
      <c r="BN31">
        <f t="shared" si="45"/>
        <v>103.15987615987927</v>
      </c>
      <c r="BO31">
        <f t="shared" si="11"/>
        <v>1</v>
      </c>
      <c r="BP31">
        <f t="shared" si="12"/>
        <v>2</v>
      </c>
      <c r="BQ31" t="str">
        <f t="shared" si="13"/>
        <v>Train</v>
      </c>
    </row>
    <row r="32" spans="1:69" x14ac:dyDescent="0.3">
      <c r="A32">
        <v>1</v>
      </c>
      <c r="B32">
        <v>0</v>
      </c>
      <c r="C32" t="s">
        <v>99</v>
      </c>
      <c r="D32" t="s">
        <v>20</v>
      </c>
      <c r="E32">
        <v>45</v>
      </c>
      <c r="F32">
        <v>0</v>
      </c>
      <c r="G32">
        <v>0</v>
      </c>
      <c r="H32">
        <v>113784</v>
      </c>
      <c r="I32">
        <v>35.5</v>
      </c>
      <c r="J32" t="s">
        <v>100</v>
      </c>
      <c r="K32" t="s">
        <v>17</v>
      </c>
      <c r="N32" t="s">
        <v>101</v>
      </c>
      <c r="O32">
        <v>4</v>
      </c>
      <c r="P32">
        <v>5</v>
      </c>
      <c r="Q32">
        <v>3</v>
      </c>
      <c r="R32" t="str">
        <f t="shared" si="14"/>
        <v>Test</v>
      </c>
      <c r="S32" t="str">
        <f t="shared" si="15"/>
        <v>Validate</v>
      </c>
      <c r="T32" t="str">
        <f t="shared" si="16"/>
        <v>Train</v>
      </c>
      <c r="U32" t="str">
        <f t="shared" si="17"/>
        <v>NJ</v>
      </c>
      <c r="V32" t="str">
        <f t="shared" si="18"/>
        <v>41-50</v>
      </c>
      <c r="W32" t="str">
        <f t="shared" si="19"/>
        <v>T</v>
      </c>
      <c r="X32" t="str">
        <f t="shared" si="20"/>
        <v>31-40</v>
      </c>
      <c r="Y32" t="b">
        <f>SUMPRODUCT(--(U32=counts!$A$40:$A$49))&gt;0</f>
        <v>1</v>
      </c>
      <c r="Z32" t="b">
        <f>SUMPRODUCT(--(W32=counts!$A$18:$A$22))&gt;0</f>
        <v>0</v>
      </c>
      <c r="AA32" t="str">
        <f t="shared" si="21"/>
        <v>41-50</v>
      </c>
      <c r="AB32" t="str">
        <f>IF(W32="","Blank",IF(Z32="TRUE",W32,counts!$A$23))</f>
        <v>F, G, T</v>
      </c>
      <c r="AC32" t="str">
        <f t="shared" si="22"/>
        <v>31-40</v>
      </c>
      <c r="AD32" t="str">
        <f t="shared" si="23"/>
        <v>NJ</v>
      </c>
      <c r="AE32" t="str">
        <f t="shared" si="24"/>
        <v>male</v>
      </c>
      <c r="AF32">
        <f>IF(F32&gt;=4, counts!$A$62,F32)</f>
        <v>0</v>
      </c>
      <c r="AG32">
        <f>IF(G32&gt;=3, counts!$A$69,G32)</f>
        <v>0</v>
      </c>
      <c r="AH32" t="str">
        <f>IF(OR(K32="S",K32=""), counts!$A$75,K32)</f>
        <v>S, blank</v>
      </c>
      <c r="AI32">
        <f t="shared" si="25"/>
        <v>1</v>
      </c>
      <c r="AJ32">
        <f>VLOOKUP(AA32,counts!$V$8:$W$13,2,FALSE)</f>
        <v>-13.385578549662212</v>
      </c>
      <c r="AK32">
        <f>VLOOKUP(AB32,counts!$V$17:$W$23,2,FALSE)</f>
        <v>123.30204897661667</v>
      </c>
      <c r="AL32">
        <f>VLOOKUP(AC32,counts!$V$27:$W$33,2,FALSE)</f>
        <v>22.971838090238197</v>
      </c>
      <c r="AM32">
        <f>VLOOKUP(AD32,counts!$V$38:$W$49,2,FALSE)</f>
        <v>45.286193221659182</v>
      </c>
      <c r="AN32">
        <f>VLOOKUP(AE32,counts!$V$53:$W$54,2,FALSE)</f>
        <v>-108.67008854708662</v>
      </c>
      <c r="AO32">
        <f>VLOOKUP(AF32,counts!$V$58:$W$62,2,FALSE)</f>
        <v>-14.754319664473872</v>
      </c>
      <c r="AP32">
        <f>VLOOKUP(AG32,counts!$V$66:$W$69,2,FALSE)</f>
        <v>-22.013681658285037</v>
      </c>
      <c r="AQ32">
        <f>VLOOKUP(AH32,counts!$V$73:$W$75,2,FALSE)</f>
        <v>-22.422560732600829</v>
      </c>
      <c r="AR32">
        <f>VLOOKUP(AI32,counts!$V$79:$W$81,2,FALSE)</f>
        <v>103.15987615987927</v>
      </c>
      <c r="AS32">
        <f t="shared" si="26"/>
        <v>0</v>
      </c>
      <c r="AT32">
        <f t="shared" si="27"/>
        <v>4</v>
      </c>
      <c r="AU32" t="str">
        <f t="shared" si="2"/>
        <v>Test</v>
      </c>
      <c r="AW32" t="str">
        <f t="shared" si="28"/>
        <v>41-50</v>
      </c>
      <c r="AX32" t="str">
        <f t="shared" si="29"/>
        <v>F, G, T</v>
      </c>
      <c r="AY32" t="str">
        <f t="shared" si="30"/>
        <v>31-40</v>
      </c>
      <c r="AZ32" t="str">
        <f t="shared" si="31"/>
        <v>NJ</v>
      </c>
      <c r="BA32" t="str">
        <f t="shared" si="32"/>
        <v>male</v>
      </c>
      <c r="BB32">
        <f t="shared" si="33"/>
        <v>0</v>
      </c>
      <c r="BC32">
        <f t="shared" si="34"/>
        <v>0</v>
      </c>
      <c r="BD32" t="str">
        <f t="shared" si="35"/>
        <v>S, blank</v>
      </c>
      <c r="BE32">
        <f t="shared" si="36"/>
        <v>1</v>
      </c>
      <c r="BF32">
        <f t="shared" si="37"/>
        <v>-13.385578549662212</v>
      </c>
      <c r="BG32">
        <f t="shared" si="38"/>
        <v>123.30204897661667</v>
      </c>
      <c r="BH32">
        <f t="shared" si="39"/>
        <v>22.971838090238197</v>
      </c>
      <c r="BI32">
        <f t="shared" si="40"/>
        <v>45.286193221659182</v>
      </c>
      <c r="BJ32">
        <f t="shared" si="41"/>
        <v>-108.67008854708662</v>
      </c>
      <c r="BK32">
        <f t="shared" si="42"/>
        <v>-14.754319664473872</v>
      </c>
      <c r="BL32">
        <f t="shared" si="43"/>
        <v>-22.013681658285037</v>
      </c>
      <c r="BM32">
        <f t="shared" si="44"/>
        <v>-22.422560732600829</v>
      </c>
      <c r="BN32">
        <f t="shared" si="45"/>
        <v>103.15987615987927</v>
      </c>
      <c r="BO32">
        <f t="shared" si="11"/>
        <v>0</v>
      </c>
      <c r="BP32">
        <f t="shared" si="12"/>
        <v>4</v>
      </c>
      <c r="BQ32" t="str">
        <f t="shared" si="13"/>
        <v>Test</v>
      </c>
    </row>
    <row r="33" spans="1:69" x14ac:dyDescent="0.3">
      <c r="A33">
        <v>1</v>
      </c>
      <c r="B33">
        <v>1</v>
      </c>
      <c r="C33" t="s">
        <v>102</v>
      </c>
      <c r="D33" t="s">
        <v>20</v>
      </c>
      <c r="E33">
        <v>40</v>
      </c>
      <c r="F33">
        <v>0</v>
      </c>
      <c r="G33">
        <v>0</v>
      </c>
      <c r="H33">
        <v>112277</v>
      </c>
      <c r="I33">
        <v>31</v>
      </c>
      <c r="J33" t="s">
        <v>103</v>
      </c>
      <c r="K33" t="s">
        <v>44</v>
      </c>
      <c r="L33" t="s">
        <v>90</v>
      </c>
      <c r="N33" t="s">
        <v>104</v>
      </c>
      <c r="O33">
        <v>2</v>
      </c>
      <c r="P33">
        <v>5</v>
      </c>
      <c r="Q33">
        <v>3</v>
      </c>
      <c r="R33" t="str">
        <f t="shared" si="14"/>
        <v>Train</v>
      </c>
      <c r="S33" t="str">
        <f t="shared" si="15"/>
        <v>Validate</v>
      </c>
      <c r="T33" t="str">
        <f t="shared" si="16"/>
        <v>Train</v>
      </c>
      <c r="U33" t="str">
        <f t="shared" si="17"/>
        <v>NJ</v>
      </c>
      <c r="V33" t="str">
        <f t="shared" si="18"/>
        <v>31-40</v>
      </c>
      <c r="W33" t="str">
        <f t="shared" si="19"/>
        <v>A</v>
      </c>
      <c r="X33" t="str">
        <f t="shared" si="20"/>
        <v>31-40</v>
      </c>
      <c r="Y33" t="b">
        <f>SUMPRODUCT(--(U33=counts!$A$40:$A$49))&gt;0</f>
        <v>1</v>
      </c>
      <c r="Z33" t="b">
        <f>SUMPRODUCT(--(W33=counts!$A$18:$A$22))&gt;0</f>
        <v>1</v>
      </c>
      <c r="AA33" t="str">
        <f t="shared" si="21"/>
        <v>31-40</v>
      </c>
      <c r="AB33" t="str">
        <f>IF(W33="","Blank",IF(Z33="TRUE",W33,counts!$A$23))</f>
        <v>F, G, T</v>
      </c>
      <c r="AC33" t="str">
        <f t="shared" si="22"/>
        <v>31-40</v>
      </c>
      <c r="AD33" t="str">
        <f t="shared" si="23"/>
        <v>NJ</v>
      </c>
      <c r="AE33" t="str">
        <f t="shared" si="24"/>
        <v>male</v>
      </c>
      <c r="AF33">
        <f>IF(F33&gt;=4, counts!$A$62,F33)</f>
        <v>0</v>
      </c>
      <c r="AG33">
        <f>IF(G33&gt;=3, counts!$A$69,G33)</f>
        <v>0</v>
      </c>
      <c r="AH33" t="str">
        <f>IF(OR(K33="S",K33=""), counts!$A$75,K33)</f>
        <v>C</v>
      </c>
      <c r="AI33">
        <f t="shared" si="25"/>
        <v>1</v>
      </c>
      <c r="AJ33">
        <f>VLOOKUP(AA33,counts!$V$8:$W$13,2,FALSE)</f>
        <v>32.769878926258563</v>
      </c>
      <c r="AK33">
        <f>VLOOKUP(AB33,counts!$V$17:$W$23,2,FALSE)</f>
        <v>123.30204897661667</v>
      </c>
      <c r="AL33">
        <f>VLOOKUP(AC33,counts!$V$27:$W$33,2,FALSE)</f>
        <v>22.971838090238197</v>
      </c>
      <c r="AM33">
        <f>VLOOKUP(AD33,counts!$V$38:$W$49,2,FALSE)</f>
        <v>45.286193221659182</v>
      </c>
      <c r="AN33">
        <f>VLOOKUP(AE33,counts!$V$53:$W$54,2,FALSE)</f>
        <v>-108.67008854708662</v>
      </c>
      <c r="AO33">
        <f>VLOOKUP(AF33,counts!$V$58:$W$62,2,FALSE)</f>
        <v>-14.754319664473872</v>
      </c>
      <c r="AP33">
        <f>VLOOKUP(AG33,counts!$V$66:$W$69,2,FALSE)</f>
        <v>-22.013681658285037</v>
      </c>
      <c r="AQ33">
        <f>VLOOKUP(AH33,counts!$V$73:$W$75,2,FALSE)</f>
        <v>72.444458573419169</v>
      </c>
      <c r="AR33">
        <f>VLOOKUP(AI33,counts!$V$79:$W$81,2,FALSE)</f>
        <v>103.15987615987927</v>
      </c>
      <c r="AS33">
        <f t="shared" si="26"/>
        <v>1</v>
      </c>
      <c r="AT33">
        <f t="shared" si="27"/>
        <v>2</v>
      </c>
      <c r="AU33" t="str">
        <f t="shared" si="2"/>
        <v>Train</v>
      </c>
      <c r="AW33" t="str">
        <f t="shared" si="28"/>
        <v>31-40</v>
      </c>
      <c r="AX33" t="str">
        <f t="shared" si="29"/>
        <v>F, G, T</v>
      </c>
      <c r="AY33" t="str">
        <f t="shared" si="30"/>
        <v>31-40</v>
      </c>
      <c r="AZ33" t="str">
        <f t="shared" si="31"/>
        <v>NJ</v>
      </c>
      <c r="BA33" t="str">
        <f t="shared" si="32"/>
        <v>male</v>
      </c>
      <c r="BB33">
        <f t="shared" si="33"/>
        <v>0</v>
      </c>
      <c r="BC33">
        <f t="shared" si="34"/>
        <v>0</v>
      </c>
      <c r="BD33" t="str">
        <f t="shared" si="35"/>
        <v>C</v>
      </c>
      <c r="BE33">
        <f t="shared" si="36"/>
        <v>1</v>
      </c>
      <c r="BF33">
        <f t="shared" si="37"/>
        <v>32.769878926258563</v>
      </c>
      <c r="BG33">
        <f t="shared" si="38"/>
        <v>123.30204897661667</v>
      </c>
      <c r="BH33">
        <f t="shared" si="39"/>
        <v>22.971838090238197</v>
      </c>
      <c r="BI33">
        <f t="shared" si="40"/>
        <v>45.286193221659182</v>
      </c>
      <c r="BJ33">
        <f t="shared" si="41"/>
        <v>-108.67008854708662</v>
      </c>
      <c r="BK33">
        <f t="shared" si="42"/>
        <v>-14.754319664473872</v>
      </c>
      <c r="BL33">
        <f t="shared" si="43"/>
        <v>-22.013681658285037</v>
      </c>
      <c r="BM33">
        <f t="shared" si="44"/>
        <v>72.444458573419169</v>
      </c>
      <c r="BN33">
        <f t="shared" si="45"/>
        <v>103.15987615987927</v>
      </c>
      <c r="BO33">
        <f t="shared" si="11"/>
        <v>1</v>
      </c>
      <c r="BP33">
        <f t="shared" si="12"/>
        <v>2</v>
      </c>
      <c r="BQ33" t="str">
        <f t="shared" si="13"/>
        <v>Train</v>
      </c>
    </row>
    <row r="34" spans="1:69" x14ac:dyDescent="0.3">
      <c r="A34">
        <v>1</v>
      </c>
      <c r="B34">
        <v>1</v>
      </c>
      <c r="C34" t="s">
        <v>105</v>
      </c>
      <c r="D34" t="s">
        <v>15</v>
      </c>
      <c r="E34">
        <v>30</v>
      </c>
      <c r="F34">
        <v>0</v>
      </c>
      <c r="G34">
        <v>0</v>
      </c>
      <c r="H34">
        <v>36928</v>
      </c>
      <c r="I34">
        <v>164.86670000000001</v>
      </c>
      <c r="J34" t="s">
        <v>106</v>
      </c>
      <c r="K34" t="s">
        <v>17</v>
      </c>
      <c r="L34" t="s">
        <v>71</v>
      </c>
      <c r="N34" t="s">
        <v>107</v>
      </c>
      <c r="O34">
        <v>3</v>
      </c>
      <c r="P34">
        <v>4</v>
      </c>
      <c r="Q34">
        <v>2</v>
      </c>
      <c r="R34" t="str">
        <f t="shared" si="14"/>
        <v>Train</v>
      </c>
      <c r="S34" t="str">
        <f t="shared" si="15"/>
        <v>Test</v>
      </c>
      <c r="T34" t="str">
        <f t="shared" si="16"/>
        <v>Train</v>
      </c>
      <c r="U34" t="str">
        <f t="shared" si="17"/>
        <v>OH</v>
      </c>
      <c r="V34" t="str">
        <f t="shared" si="18"/>
        <v>18-30</v>
      </c>
      <c r="W34" t="str">
        <f t="shared" si="19"/>
        <v>C</v>
      </c>
      <c r="X34" t="str">
        <f t="shared" si="20"/>
        <v>100+</v>
      </c>
      <c r="Y34" t="b">
        <f>SUMPRODUCT(--(U34=counts!$A$40:$A$49))&gt;0</f>
        <v>1</v>
      </c>
      <c r="Z34" t="b">
        <f>SUMPRODUCT(--(W34=counts!$A$18:$A$22))&gt;0</f>
        <v>1</v>
      </c>
      <c r="AA34" t="str">
        <f t="shared" si="21"/>
        <v>18-30</v>
      </c>
      <c r="AB34" t="str">
        <f>IF(W34="","Blank",IF(Z34="TRUE",W34,counts!$A$23))</f>
        <v>F, G, T</v>
      </c>
      <c r="AC34" t="str">
        <f t="shared" si="22"/>
        <v>100+</v>
      </c>
      <c r="AD34" t="str">
        <f t="shared" si="23"/>
        <v>OH</v>
      </c>
      <c r="AE34" t="str">
        <f t="shared" si="24"/>
        <v>female</v>
      </c>
      <c r="AF34">
        <f>IF(F34&gt;=4, counts!$A$62,F34)</f>
        <v>0</v>
      </c>
      <c r="AG34">
        <f>IF(G34&gt;=3, counts!$A$69,G34)</f>
        <v>0</v>
      </c>
      <c r="AH34" t="str">
        <f>IF(OR(K34="S",K34=""), counts!$A$75,K34)</f>
        <v>S, blank</v>
      </c>
      <c r="AI34">
        <f t="shared" si="25"/>
        <v>1</v>
      </c>
      <c r="AJ34">
        <f>VLOOKUP(AA34,counts!$V$8:$W$13,2,FALSE)</f>
        <v>-11.613432440426715</v>
      </c>
      <c r="AK34">
        <f>VLOOKUP(AB34,counts!$V$17:$W$23,2,FALSE)</f>
        <v>123.30204897661667</v>
      </c>
      <c r="AL34">
        <f>VLOOKUP(AC34,counts!$V$27:$W$33,2,FALSE)</f>
        <v>163.84855978743315</v>
      </c>
      <c r="AM34">
        <f>VLOOKUP(AD34,counts!$V$38:$W$49,2,FALSE)</f>
        <v>82.755538165800246</v>
      </c>
      <c r="AN34">
        <f>VLOOKUP(AE34,counts!$V$53:$W$54,2,FALSE)</f>
        <v>151.41878811967541</v>
      </c>
      <c r="AO34">
        <f>VLOOKUP(AF34,counts!$V$58:$W$62,2,FALSE)</f>
        <v>-14.754319664473872</v>
      </c>
      <c r="AP34">
        <f>VLOOKUP(AG34,counts!$V$66:$W$69,2,FALSE)</f>
        <v>-22.013681658285037</v>
      </c>
      <c r="AQ34">
        <f>VLOOKUP(AH34,counts!$V$73:$W$75,2,FALSE)</f>
        <v>-22.422560732600829</v>
      </c>
      <c r="AR34">
        <f>VLOOKUP(AI34,counts!$V$79:$W$81,2,FALSE)</f>
        <v>103.15987615987927</v>
      </c>
      <c r="AS34">
        <f t="shared" si="26"/>
        <v>1</v>
      </c>
      <c r="AT34">
        <f t="shared" si="27"/>
        <v>3</v>
      </c>
      <c r="AU34" t="str">
        <f t="shared" si="2"/>
        <v>Train</v>
      </c>
      <c r="AW34" t="str">
        <f t="shared" si="28"/>
        <v>18-30</v>
      </c>
      <c r="AX34" t="str">
        <f t="shared" si="29"/>
        <v>F, G, T</v>
      </c>
      <c r="AY34" t="str">
        <f t="shared" si="30"/>
        <v>100+</v>
      </c>
      <c r="AZ34" t="str">
        <f t="shared" si="31"/>
        <v>OH</v>
      </c>
      <c r="BA34" t="str">
        <f t="shared" si="32"/>
        <v>female</v>
      </c>
      <c r="BB34">
        <f t="shared" si="33"/>
        <v>0</v>
      </c>
      <c r="BC34">
        <f t="shared" si="34"/>
        <v>0</v>
      </c>
      <c r="BD34" t="str">
        <f t="shared" si="35"/>
        <v>S, blank</v>
      </c>
      <c r="BE34">
        <f t="shared" si="36"/>
        <v>1</v>
      </c>
      <c r="BF34">
        <f t="shared" si="37"/>
        <v>-11.613432440426715</v>
      </c>
      <c r="BG34">
        <f t="shared" si="38"/>
        <v>123.30204897661667</v>
      </c>
      <c r="BH34">
        <f t="shared" si="39"/>
        <v>163.84855978743315</v>
      </c>
      <c r="BI34">
        <f t="shared" si="40"/>
        <v>82.755538165800246</v>
      </c>
      <c r="BJ34">
        <f t="shared" si="41"/>
        <v>151.41878811967541</v>
      </c>
      <c r="BK34">
        <f t="shared" si="42"/>
        <v>-14.754319664473872</v>
      </c>
      <c r="BL34">
        <f t="shared" si="43"/>
        <v>-22.013681658285037</v>
      </c>
      <c r="BM34">
        <f t="shared" si="44"/>
        <v>-22.422560732600829</v>
      </c>
      <c r="BN34">
        <f t="shared" si="45"/>
        <v>103.15987615987927</v>
      </c>
      <c r="BO34">
        <f t="shared" si="11"/>
        <v>1</v>
      </c>
      <c r="BP34">
        <f t="shared" si="12"/>
        <v>3</v>
      </c>
      <c r="BQ34" t="str">
        <f t="shared" si="13"/>
        <v>Train</v>
      </c>
    </row>
    <row r="35" spans="1:69" x14ac:dyDescent="0.3">
      <c r="A35">
        <v>1</v>
      </c>
      <c r="B35">
        <v>1</v>
      </c>
      <c r="C35" t="s">
        <v>108</v>
      </c>
      <c r="D35" t="s">
        <v>15</v>
      </c>
      <c r="E35">
        <v>58</v>
      </c>
      <c r="F35">
        <v>0</v>
      </c>
      <c r="G35">
        <v>0</v>
      </c>
      <c r="H35">
        <v>113783</v>
      </c>
      <c r="I35">
        <v>26.55</v>
      </c>
      <c r="J35" t="s">
        <v>109</v>
      </c>
      <c r="K35" t="s">
        <v>17</v>
      </c>
      <c r="L35" t="s">
        <v>71</v>
      </c>
      <c r="N35" t="s">
        <v>110</v>
      </c>
      <c r="O35">
        <v>2</v>
      </c>
      <c r="P35">
        <v>5</v>
      </c>
      <c r="Q35">
        <v>1</v>
      </c>
      <c r="R35" t="str">
        <f t="shared" si="14"/>
        <v>Train</v>
      </c>
      <c r="S35" t="str">
        <f t="shared" si="15"/>
        <v>Validate</v>
      </c>
      <c r="T35" t="str">
        <f t="shared" si="16"/>
        <v>Train</v>
      </c>
      <c r="U35" t="str">
        <f t="shared" si="17"/>
        <v/>
      </c>
      <c r="V35" t="str">
        <f t="shared" si="18"/>
        <v>51-60</v>
      </c>
      <c r="W35" t="str">
        <f t="shared" si="19"/>
        <v>C</v>
      </c>
      <c r="X35" t="str">
        <f t="shared" si="20"/>
        <v>21-30</v>
      </c>
      <c r="Y35" t="b">
        <f>SUMPRODUCT(--(U35=counts!$A$40:$A$49))&gt;0</f>
        <v>0</v>
      </c>
      <c r="Z35" t="b">
        <f>SUMPRODUCT(--(W35=counts!$A$18:$A$22))&gt;0</f>
        <v>1</v>
      </c>
      <c r="AA35" t="str">
        <f t="shared" si="21"/>
        <v>51-60</v>
      </c>
      <c r="AB35" t="str">
        <f>IF(W35="","Blank",IF(Z35="TRUE",W35,counts!$A$23))</f>
        <v>F, G, T</v>
      </c>
      <c r="AC35" t="str">
        <f t="shared" si="22"/>
        <v>21-30</v>
      </c>
      <c r="AD35" t="str">
        <f t="shared" si="23"/>
        <v>Blank</v>
      </c>
      <c r="AE35" t="str">
        <f t="shared" si="24"/>
        <v>female</v>
      </c>
      <c r="AF35">
        <f>IF(F35&gt;=4, counts!$A$62,F35)</f>
        <v>0</v>
      </c>
      <c r="AG35">
        <f>IF(G35&gt;=3, counts!$A$69,G35)</f>
        <v>0</v>
      </c>
      <c r="AH35" t="str">
        <f>IF(OR(K35="S",K35=""), counts!$A$75,K35)</f>
        <v>S, blank</v>
      </c>
      <c r="AI35">
        <f t="shared" si="25"/>
        <v>1</v>
      </c>
      <c r="AJ35">
        <f>VLOOKUP(AA35,counts!$V$8:$W$13,2,FALSE)</f>
        <v>74.751267398446615</v>
      </c>
      <c r="AK35">
        <f>VLOOKUP(AB35,counts!$V$17:$W$23,2,FALSE)</f>
        <v>123.30204897661667</v>
      </c>
      <c r="AL35">
        <f>VLOOKUP(AC35,counts!$V$27:$W$33,2,FALSE)</f>
        <v>40.172297072540438</v>
      </c>
      <c r="AM35">
        <f>VLOOKUP(AD35,counts!$V$38:$W$49,2,FALSE)</f>
        <v>-33.757758935166962</v>
      </c>
      <c r="AN35">
        <f>VLOOKUP(AE35,counts!$V$53:$W$54,2,FALSE)</f>
        <v>151.41878811967541</v>
      </c>
      <c r="AO35">
        <f>VLOOKUP(AF35,counts!$V$58:$W$62,2,FALSE)</f>
        <v>-14.754319664473872</v>
      </c>
      <c r="AP35">
        <f>VLOOKUP(AG35,counts!$V$66:$W$69,2,FALSE)</f>
        <v>-22.013681658285037</v>
      </c>
      <c r="AQ35">
        <f>VLOOKUP(AH35,counts!$V$73:$W$75,2,FALSE)</f>
        <v>-22.422560732600829</v>
      </c>
      <c r="AR35">
        <f>VLOOKUP(AI35,counts!$V$79:$W$81,2,FALSE)</f>
        <v>103.15987615987927</v>
      </c>
      <c r="AS35">
        <f t="shared" si="26"/>
        <v>1</v>
      </c>
      <c r="AT35">
        <f t="shared" si="27"/>
        <v>2</v>
      </c>
      <c r="AU35" t="str">
        <f t="shared" si="2"/>
        <v>Train</v>
      </c>
      <c r="AW35" t="str">
        <f t="shared" si="28"/>
        <v>51-60</v>
      </c>
      <c r="AX35" t="str">
        <f t="shared" si="29"/>
        <v>F, G, T</v>
      </c>
      <c r="AY35" t="str">
        <f t="shared" si="30"/>
        <v>21-30</v>
      </c>
      <c r="AZ35" t="str">
        <f t="shared" si="31"/>
        <v>Blank</v>
      </c>
      <c r="BA35" t="str">
        <f t="shared" si="32"/>
        <v>female</v>
      </c>
      <c r="BB35">
        <f t="shared" si="33"/>
        <v>0</v>
      </c>
      <c r="BC35">
        <f t="shared" si="34"/>
        <v>0</v>
      </c>
      <c r="BD35" t="str">
        <f t="shared" si="35"/>
        <v>S, blank</v>
      </c>
      <c r="BE35">
        <f t="shared" si="36"/>
        <v>1</v>
      </c>
      <c r="BF35">
        <f t="shared" si="37"/>
        <v>74.751267398446615</v>
      </c>
      <c r="BG35">
        <f t="shared" si="38"/>
        <v>123.30204897661667</v>
      </c>
      <c r="BH35">
        <f t="shared" si="39"/>
        <v>40.172297072540438</v>
      </c>
      <c r="BI35">
        <f t="shared" si="40"/>
        <v>-33.757758935166962</v>
      </c>
      <c r="BJ35">
        <f t="shared" si="41"/>
        <v>151.41878811967541</v>
      </c>
      <c r="BK35">
        <f t="shared" si="42"/>
        <v>-14.754319664473872</v>
      </c>
      <c r="BL35">
        <f t="shared" si="43"/>
        <v>-22.013681658285037</v>
      </c>
      <c r="BM35">
        <f t="shared" si="44"/>
        <v>-22.422560732600829</v>
      </c>
      <c r="BN35">
        <f t="shared" si="45"/>
        <v>103.15987615987927</v>
      </c>
      <c r="BO35">
        <f t="shared" si="11"/>
        <v>1</v>
      </c>
      <c r="BP35">
        <f t="shared" si="12"/>
        <v>2</v>
      </c>
      <c r="BQ35" t="str">
        <f t="shared" si="13"/>
        <v>Train</v>
      </c>
    </row>
    <row r="36" spans="1:69" x14ac:dyDescent="0.3">
      <c r="A36">
        <v>1</v>
      </c>
      <c r="B36">
        <v>0</v>
      </c>
      <c r="C36" t="s">
        <v>111</v>
      </c>
      <c r="D36" t="s">
        <v>20</v>
      </c>
      <c r="E36">
        <v>42</v>
      </c>
      <c r="F36">
        <v>0</v>
      </c>
      <c r="G36">
        <v>0</v>
      </c>
      <c r="H36">
        <v>110489</v>
      </c>
      <c r="I36">
        <v>26.55</v>
      </c>
      <c r="J36" t="s">
        <v>112</v>
      </c>
      <c r="K36" t="s">
        <v>17</v>
      </c>
      <c r="N36" t="s">
        <v>113</v>
      </c>
      <c r="O36">
        <v>2</v>
      </c>
      <c r="P36">
        <v>5</v>
      </c>
      <c r="Q36">
        <v>1</v>
      </c>
      <c r="R36" t="str">
        <f t="shared" si="14"/>
        <v>Train</v>
      </c>
      <c r="S36" t="str">
        <f t="shared" si="15"/>
        <v>Validate</v>
      </c>
      <c r="T36" t="str">
        <f t="shared" si="16"/>
        <v>Train</v>
      </c>
      <c r="U36" t="str">
        <f t="shared" si="17"/>
        <v>MB</v>
      </c>
      <c r="V36" t="str">
        <f t="shared" si="18"/>
        <v>41-50</v>
      </c>
      <c r="W36" t="str">
        <f t="shared" si="19"/>
        <v>D</v>
      </c>
      <c r="X36" t="str">
        <f t="shared" si="20"/>
        <v>21-30</v>
      </c>
      <c r="Y36" t="b">
        <f>SUMPRODUCT(--(U36=counts!$A$40:$A$49))&gt;0</f>
        <v>0</v>
      </c>
      <c r="Z36" t="b">
        <f>SUMPRODUCT(--(W36=counts!$A$18:$A$22))&gt;0</f>
        <v>1</v>
      </c>
      <c r="AA36" t="str">
        <f t="shared" si="21"/>
        <v>41-50</v>
      </c>
      <c r="AB36" t="str">
        <f>IF(W36="","Blank",IF(Z36="TRUE",W36,counts!$A$23))</f>
        <v>F, G, T</v>
      </c>
      <c r="AC36" t="str">
        <f t="shared" si="22"/>
        <v>21-30</v>
      </c>
      <c r="AD36" t="str">
        <f t="shared" si="23"/>
        <v>Others</v>
      </c>
      <c r="AE36" t="str">
        <f t="shared" si="24"/>
        <v>male</v>
      </c>
      <c r="AF36">
        <f>IF(F36&gt;=4, counts!$A$62,F36)</f>
        <v>0</v>
      </c>
      <c r="AG36">
        <f>IF(G36&gt;=3, counts!$A$69,G36)</f>
        <v>0</v>
      </c>
      <c r="AH36" t="str">
        <f>IF(OR(K36="S",K36=""), counts!$A$75,K36)</f>
        <v>S, blank</v>
      </c>
      <c r="AI36">
        <f t="shared" si="25"/>
        <v>1</v>
      </c>
      <c r="AJ36">
        <f>VLOOKUP(AA36,counts!$V$8:$W$13,2,FALSE)</f>
        <v>-13.385578549662212</v>
      </c>
      <c r="AK36">
        <f>VLOOKUP(AB36,counts!$V$17:$W$23,2,FALSE)</f>
        <v>123.30204897661667</v>
      </c>
      <c r="AL36">
        <f>VLOOKUP(AC36,counts!$V$27:$W$33,2,FALSE)</f>
        <v>40.172297072540438</v>
      </c>
      <c r="AM36">
        <f>VLOOKUP(AD36,counts!$V$38:$W$49,2,FALSE)</f>
        <v>40.634191658169868</v>
      </c>
      <c r="AN36">
        <f>VLOOKUP(AE36,counts!$V$53:$W$54,2,FALSE)</f>
        <v>-108.67008854708662</v>
      </c>
      <c r="AO36">
        <f>VLOOKUP(AF36,counts!$V$58:$W$62,2,FALSE)</f>
        <v>-14.754319664473872</v>
      </c>
      <c r="AP36">
        <f>VLOOKUP(AG36,counts!$V$66:$W$69,2,FALSE)</f>
        <v>-22.013681658285037</v>
      </c>
      <c r="AQ36">
        <f>VLOOKUP(AH36,counts!$V$73:$W$75,2,FALSE)</f>
        <v>-22.422560732600829</v>
      </c>
      <c r="AR36">
        <f>VLOOKUP(AI36,counts!$V$79:$W$81,2,FALSE)</f>
        <v>103.15987615987927</v>
      </c>
      <c r="AS36">
        <f t="shared" si="26"/>
        <v>0</v>
      </c>
      <c r="AT36">
        <f t="shared" si="27"/>
        <v>2</v>
      </c>
      <c r="AU36" t="str">
        <f t="shared" si="2"/>
        <v>Train</v>
      </c>
      <c r="AW36" t="str">
        <f t="shared" si="28"/>
        <v>41-50</v>
      </c>
      <c r="AX36" t="str">
        <f t="shared" si="29"/>
        <v>F, G, T</v>
      </c>
      <c r="AY36" t="str">
        <f t="shared" si="30"/>
        <v>21-30</v>
      </c>
      <c r="AZ36" t="str">
        <f t="shared" si="31"/>
        <v>Others</v>
      </c>
      <c r="BA36" t="str">
        <f t="shared" si="32"/>
        <v>male</v>
      </c>
      <c r="BB36">
        <f t="shared" si="33"/>
        <v>0</v>
      </c>
      <c r="BC36">
        <f t="shared" si="34"/>
        <v>0</v>
      </c>
      <c r="BD36" t="str">
        <f t="shared" si="35"/>
        <v>S, blank</v>
      </c>
      <c r="BE36">
        <f t="shared" si="36"/>
        <v>1</v>
      </c>
      <c r="BF36">
        <f t="shared" si="37"/>
        <v>-13.385578549662212</v>
      </c>
      <c r="BG36">
        <f t="shared" si="38"/>
        <v>123.30204897661667</v>
      </c>
      <c r="BH36">
        <f t="shared" si="39"/>
        <v>40.172297072540438</v>
      </c>
      <c r="BI36">
        <f t="shared" si="40"/>
        <v>40.634191658169868</v>
      </c>
      <c r="BJ36">
        <f t="shared" si="41"/>
        <v>-108.67008854708662</v>
      </c>
      <c r="BK36">
        <f t="shared" si="42"/>
        <v>-14.754319664473872</v>
      </c>
      <c r="BL36">
        <f t="shared" si="43"/>
        <v>-22.013681658285037</v>
      </c>
      <c r="BM36">
        <f t="shared" si="44"/>
        <v>-22.422560732600829</v>
      </c>
      <c r="BN36">
        <f t="shared" si="45"/>
        <v>103.15987615987927</v>
      </c>
      <c r="BO36">
        <f t="shared" si="11"/>
        <v>0</v>
      </c>
      <c r="BP36">
        <f t="shared" si="12"/>
        <v>2</v>
      </c>
      <c r="BQ36" t="str">
        <f t="shared" si="13"/>
        <v>Train</v>
      </c>
    </row>
    <row r="37" spans="1:69" x14ac:dyDescent="0.3">
      <c r="A37">
        <v>1</v>
      </c>
      <c r="B37">
        <v>1</v>
      </c>
      <c r="C37" t="s">
        <v>114</v>
      </c>
      <c r="D37" t="s">
        <v>15</v>
      </c>
      <c r="E37">
        <v>45</v>
      </c>
      <c r="F37">
        <v>0</v>
      </c>
      <c r="G37">
        <v>0</v>
      </c>
      <c r="H37" t="s">
        <v>115</v>
      </c>
      <c r="I37">
        <v>262.375</v>
      </c>
      <c r="K37" t="s">
        <v>44</v>
      </c>
      <c r="L37" t="s">
        <v>50</v>
      </c>
      <c r="N37" t="s">
        <v>116</v>
      </c>
      <c r="O37">
        <v>5</v>
      </c>
      <c r="P37">
        <v>4</v>
      </c>
      <c r="Q37">
        <v>1</v>
      </c>
      <c r="R37" t="str">
        <f t="shared" si="14"/>
        <v>Validate</v>
      </c>
      <c r="S37" t="str">
        <f t="shared" si="15"/>
        <v>Test</v>
      </c>
      <c r="T37" t="str">
        <f t="shared" si="16"/>
        <v>Train</v>
      </c>
      <c r="U37" t="str">
        <f t="shared" si="17"/>
        <v>NY</v>
      </c>
      <c r="V37" t="str">
        <f t="shared" si="18"/>
        <v>41-50</v>
      </c>
      <c r="W37" t="str">
        <f t="shared" si="19"/>
        <v/>
      </c>
      <c r="X37" t="str">
        <f t="shared" si="20"/>
        <v>100+</v>
      </c>
      <c r="Y37" t="b">
        <f>SUMPRODUCT(--(U37=counts!$A$40:$A$49))&gt;0</f>
        <v>1</v>
      </c>
      <c r="Z37" t="b">
        <f>SUMPRODUCT(--(W37=counts!$A$18:$A$22))&gt;0</f>
        <v>0</v>
      </c>
      <c r="AA37" t="str">
        <f t="shared" si="21"/>
        <v>41-50</v>
      </c>
      <c r="AB37" t="str">
        <f>IF(W37="","Blank",IF(Z37="TRUE",W37,counts!$A$23))</f>
        <v>Blank</v>
      </c>
      <c r="AC37" t="str">
        <f t="shared" si="22"/>
        <v>100+</v>
      </c>
      <c r="AD37" t="str">
        <f t="shared" si="23"/>
        <v>NY</v>
      </c>
      <c r="AE37" t="str">
        <f t="shared" si="24"/>
        <v>female</v>
      </c>
      <c r="AF37">
        <f>IF(F37&gt;=4, counts!$A$62,F37)</f>
        <v>0</v>
      </c>
      <c r="AG37">
        <f>IF(G37&gt;=3, counts!$A$69,G37)</f>
        <v>0</v>
      </c>
      <c r="AH37" t="str">
        <f>IF(OR(K37="S",K37=""), counts!$A$75,K37)</f>
        <v>C</v>
      </c>
      <c r="AI37">
        <f t="shared" si="25"/>
        <v>1</v>
      </c>
      <c r="AJ37">
        <f>VLOOKUP(AA37,counts!$V$8:$W$13,2,FALSE)</f>
        <v>-13.385578549662212</v>
      </c>
      <c r="AK37">
        <f>VLOOKUP(AB37,counts!$V$17:$W$23,2,FALSE)</f>
        <v>-42.171718189759716</v>
      </c>
      <c r="AL37">
        <f>VLOOKUP(AC37,counts!$V$27:$W$33,2,FALSE)</f>
        <v>163.84855978743315</v>
      </c>
      <c r="AM37">
        <f>VLOOKUP(AD37,counts!$V$38:$W$49,2,FALSE)</f>
        <v>57.761363718906857</v>
      </c>
      <c r="AN37">
        <f>VLOOKUP(AE37,counts!$V$53:$W$54,2,FALSE)</f>
        <v>151.41878811967541</v>
      </c>
      <c r="AO37">
        <f>VLOOKUP(AF37,counts!$V$58:$W$62,2,FALSE)</f>
        <v>-14.754319664473872</v>
      </c>
      <c r="AP37">
        <f>VLOOKUP(AG37,counts!$V$66:$W$69,2,FALSE)</f>
        <v>-22.013681658285037</v>
      </c>
      <c r="AQ37">
        <f>VLOOKUP(AH37,counts!$V$73:$W$75,2,FALSE)</f>
        <v>72.444458573419169</v>
      </c>
      <c r="AR37">
        <f>VLOOKUP(AI37,counts!$V$79:$W$81,2,FALSE)</f>
        <v>103.15987615987927</v>
      </c>
      <c r="AS37">
        <f t="shared" si="26"/>
        <v>1</v>
      </c>
      <c r="AT37">
        <f t="shared" si="27"/>
        <v>5</v>
      </c>
      <c r="AU37" t="str">
        <f t="shared" si="2"/>
        <v>Validate</v>
      </c>
      <c r="AW37" t="str">
        <f t="shared" si="28"/>
        <v>41-50</v>
      </c>
      <c r="AX37" t="str">
        <f t="shared" si="29"/>
        <v>Blank</v>
      </c>
      <c r="AY37" t="str">
        <f t="shared" si="30"/>
        <v>100+</v>
      </c>
      <c r="AZ37" t="str">
        <f t="shared" si="31"/>
        <v>NY</v>
      </c>
      <c r="BA37" t="str">
        <f t="shared" si="32"/>
        <v>female</v>
      </c>
      <c r="BB37">
        <f t="shared" si="33"/>
        <v>0</v>
      </c>
      <c r="BC37">
        <f t="shared" si="34"/>
        <v>0</v>
      </c>
      <c r="BD37" t="str">
        <f t="shared" si="35"/>
        <v>C</v>
      </c>
      <c r="BE37">
        <f t="shared" si="36"/>
        <v>1</v>
      </c>
      <c r="BF37">
        <f t="shared" si="37"/>
        <v>-13.385578549662212</v>
      </c>
      <c r="BG37">
        <f t="shared" si="38"/>
        <v>-42.171718189759716</v>
      </c>
      <c r="BH37">
        <f t="shared" si="39"/>
        <v>163.84855978743315</v>
      </c>
      <c r="BI37">
        <f t="shared" si="40"/>
        <v>57.761363718906857</v>
      </c>
      <c r="BJ37">
        <f t="shared" si="41"/>
        <v>151.41878811967541</v>
      </c>
      <c r="BK37">
        <f t="shared" si="42"/>
        <v>-14.754319664473872</v>
      </c>
      <c r="BL37">
        <f t="shared" si="43"/>
        <v>-22.013681658285037</v>
      </c>
      <c r="BM37">
        <f t="shared" si="44"/>
        <v>72.444458573419169</v>
      </c>
      <c r="BN37">
        <f t="shared" si="45"/>
        <v>103.15987615987927</v>
      </c>
      <c r="BO37">
        <f t="shared" si="11"/>
        <v>1</v>
      </c>
      <c r="BP37">
        <f t="shared" si="12"/>
        <v>5</v>
      </c>
      <c r="BQ37" t="str">
        <f t="shared" si="13"/>
        <v>Validate</v>
      </c>
    </row>
    <row r="38" spans="1:69" x14ac:dyDescent="0.3">
      <c r="A38">
        <v>1</v>
      </c>
      <c r="B38">
        <v>1</v>
      </c>
      <c r="C38" t="s">
        <v>117</v>
      </c>
      <c r="D38" t="s">
        <v>15</v>
      </c>
      <c r="E38">
        <v>22</v>
      </c>
      <c r="F38">
        <v>0</v>
      </c>
      <c r="G38">
        <v>1</v>
      </c>
      <c r="H38">
        <v>113505</v>
      </c>
      <c r="I38">
        <v>55</v>
      </c>
      <c r="J38" t="s">
        <v>118</v>
      </c>
      <c r="K38" t="s">
        <v>17</v>
      </c>
      <c r="L38" t="s">
        <v>57</v>
      </c>
      <c r="N38" t="s">
        <v>119</v>
      </c>
      <c r="O38">
        <v>1</v>
      </c>
      <c r="P38">
        <v>3</v>
      </c>
      <c r="Q38">
        <v>2</v>
      </c>
      <c r="R38" t="str">
        <f t="shared" si="14"/>
        <v>Train</v>
      </c>
      <c r="S38" t="str">
        <f t="shared" si="15"/>
        <v>Train</v>
      </c>
      <c r="T38" t="str">
        <f t="shared" si="16"/>
        <v>Train</v>
      </c>
      <c r="U38" t="str">
        <f t="shared" si="17"/>
        <v/>
      </c>
      <c r="V38" t="str">
        <f t="shared" si="18"/>
        <v>18-30</v>
      </c>
      <c r="W38" t="str">
        <f t="shared" si="19"/>
        <v>E</v>
      </c>
      <c r="X38" t="str">
        <f t="shared" si="20"/>
        <v>41-100</v>
      </c>
      <c r="Y38" t="b">
        <f>SUMPRODUCT(--(U38=counts!$A$40:$A$49))&gt;0</f>
        <v>0</v>
      </c>
      <c r="Z38" t="b">
        <f>SUMPRODUCT(--(W38=counts!$A$18:$A$22))&gt;0</f>
        <v>1</v>
      </c>
      <c r="AA38" t="str">
        <f t="shared" si="21"/>
        <v>18-30</v>
      </c>
      <c r="AB38" t="str">
        <f>IF(W38="","Blank",IF(Z38="TRUE",W38,counts!$A$23))</f>
        <v>F, G, T</v>
      </c>
      <c r="AC38" t="str">
        <f t="shared" si="22"/>
        <v>41-100</v>
      </c>
      <c r="AD38" t="str">
        <f t="shared" si="23"/>
        <v>Blank</v>
      </c>
      <c r="AE38" t="str">
        <f t="shared" si="24"/>
        <v>female</v>
      </c>
      <c r="AF38">
        <f>IF(F38&gt;=4, counts!$A$62,F38)</f>
        <v>0</v>
      </c>
      <c r="AG38">
        <f>IF(G38&gt;=3, counts!$A$69,G38)</f>
        <v>1</v>
      </c>
      <c r="AH38" t="str">
        <f>IF(OR(K38="S",K38=""), counts!$A$75,K38)</f>
        <v>S, blank</v>
      </c>
      <c r="AI38">
        <f t="shared" si="25"/>
        <v>1</v>
      </c>
      <c r="AJ38">
        <f>VLOOKUP(AA38,counts!$V$8:$W$13,2,FALSE)</f>
        <v>-11.613432440426715</v>
      </c>
      <c r="AK38">
        <f>VLOOKUP(AB38,counts!$V$17:$W$23,2,FALSE)</f>
        <v>123.30204897661667</v>
      </c>
      <c r="AL38">
        <f>VLOOKUP(AC38,counts!$V$27:$W$33,2,FALSE)</f>
        <v>70.538774768379497</v>
      </c>
      <c r="AM38">
        <f>VLOOKUP(AD38,counts!$V$38:$W$49,2,FALSE)</f>
        <v>-33.757758935166962</v>
      </c>
      <c r="AN38">
        <f>VLOOKUP(AE38,counts!$V$53:$W$54,2,FALSE)</f>
        <v>151.41878811967541</v>
      </c>
      <c r="AO38">
        <f>VLOOKUP(AF38,counts!$V$58:$W$62,2,FALSE)</f>
        <v>-14.754319664473872</v>
      </c>
      <c r="AP38">
        <f>VLOOKUP(AG38,counts!$V$66:$W$69,2,FALSE)</f>
        <v>79.365382998232107</v>
      </c>
      <c r="AQ38">
        <f>VLOOKUP(AH38,counts!$V$73:$W$75,2,FALSE)</f>
        <v>-22.422560732600829</v>
      </c>
      <c r="AR38">
        <f>VLOOKUP(AI38,counts!$V$79:$W$81,2,FALSE)</f>
        <v>103.15987615987927</v>
      </c>
      <c r="AS38">
        <f t="shared" si="26"/>
        <v>1</v>
      </c>
      <c r="AT38">
        <f t="shared" si="27"/>
        <v>1</v>
      </c>
      <c r="AU38" t="str">
        <f t="shared" si="2"/>
        <v>Train</v>
      </c>
      <c r="AW38" t="str">
        <f t="shared" si="28"/>
        <v>18-30</v>
      </c>
      <c r="AX38" t="str">
        <f t="shared" si="29"/>
        <v>F, G, T</v>
      </c>
      <c r="AY38" t="str">
        <f t="shared" si="30"/>
        <v>41-100</v>
      </c>
      <c r="AZ38" t="str">
        <f t="shared" si="31"/>
        <v>Blank</v>
      </c>
      <c r="BA38" t="str">
        <f t="shared" si="32"/>
        <v>female</v>
      </c>
      <c r="BB38">
        <f t="shared" si="33"/>
        <v>0</v>
      </c>
      <c r="BC38">
        <f t="shared" si="34"/>
        <v>1</v>
      </c>
      <c r="BD38" t="str">
        <f t="shared" si="35"/>
        <v>S, blank</v>
      </c>
      <c r="BE38">
        <f t="shared" si="36"/>
        <v>1</v>
      </c>
      <c r="BF38">
        <f t="shared" si="37"/>
        <v>-11.613432440426715</v>
      </c>
      <c r="BG38">
        <f t="shared" si="38"/>
        <v>123.30204897661667</v>
      </c>
      <c r="BH38">
        <f t="shared" si="39"/>
        <v>70.538774768379497</v>
      </c>
      <c r="BI38">
        <f t="shared" si="40"/>
        <v>-33.757758935166962</v>
      </c>
      <c r="BJ38">
        <f t="shared" si="41"/>
        <v>151.41878811967541</v>
      </c>
      <c r="BK38">
        <f t="shared" si="42"/>
        <v>-14.754319664473872</v>
      </c>
      <c r="BL38">
        <f t="shared" si="43"/>
        <v>79.365382998232107</v>
      </c>
      <c r="BM38">
        <f t="shared" si="44"/>
        <v>-22.422560732600829</v>
      </c>
      <c r="BN38">
        <f t="shared" si="45"/>
        <v>103.15987615987927</v>
      </c>
      <c r="BO38">
        <f t="shared" si="11"/>
        <v>1</v>
      </c>
      <c r="BP38">
        <f t="shared" si="12"/>
        <v>1</v>
      </c>
      <c r="BQ38" t="str">
        <f t="shared" si="13"/>
        <v>Train</v>
      </c>
    </row>
    <row r="39" spans="1:69" x14ac:dyDescent="0.3">
      <c r="A39">
        <v>1</v>
      </c>
      <c r="B39">
        <v>1</v>
      </c>
      <c r="C39" t="s">
        <v>120</v>
      </c>
      <c r="D39" t="s">
        <v>20</v>
      </c>
      <c r="F39">
        <v>0</v>
      </c>
      <c r="G39">
        <v>0</v>
      </c>
      <c r="H39">
        <v>111427</v>
      </c>
      <c r="I39">
        <v>26.55</v>
      </c>
      <c r="K39" t="s">
        <v>17</v>
      </c>
      <c r="L39" t="s">
        <v>54</v>
      </c>
      <c r="N39" t="s">
        <v>121</v>
      </c>
      <c r="O39">
        <v>5</v>
      </c>
      <c r="P39">
        <v>1</v>
      </c>
      <c r="Q39">
        <v>2</v>
      </c>
      <c r="R39" t="str">
        <f t="shared" si="14"/>
        <v>Validate</v>
      </c>
      <c r="S39" t="str">
        <f t="shared" si="15"/>
        <v>Train</v>
      </c>
      <c r="T39" t="str">
        <f t="shared" si="16"/>
        <v>Train</v>
      </c>
      <c r="U39" t="str">
        <f t="shared" si="17"/>
        <v>CA</v>
      </c>
      <c r="V39" t="str">
        <f t="shared" si="18"/>
        <v>0-17</v>
      </c>
      <c r="W39" t="str">
        <f t="shared" si="19"/>
        <v/>
      </c>
      <c r="X39" t="str">
        <f t="shared" si="20"/>
        <v>21-30</v>
      </c>
      <c r="Y39" t="b">
        <f>SUMPRODUCT(--(U39=counts!$A$40:$A$49))&gt;0</f>
        <v>0</v>
      </c>
      <c r="Z39" t="b">
        <f>SUMPRODUCT(--(W39=counts!$A$18:$A$22))&gt;0</f>
        <v>0</v>
      </c>
      <c r="AA39" t="str">
        <f t="shared" si="21"/>
        <v>0-17</v>
      </c>
      <c r="AB39" t="str">
        <f>IF(W39="","Blank",IF(Z39="TRUE",W39,counts!$A$23))</f>
        <v>Blank</v>
      </c>
      <c r="AC39" t="str">
        <f t="shared" si="22"/>
        <v>21-30</v>
      </c>
      <c r="AD39" t="str">
        <f t="shared" si="23"/>
        <v>Others</v>
      </c>
      <c r="AE39" t="str">
        <f t="shared" si="24"/>
        <v>male</v>
      </c>
      <c r="AF39">
        <f>IF(F39&gt;=4, counts!$A$62,F39)</f>
        <v>0</v>
      </c>
      <c r="AG39">
        <f>IF(G39&gt;=3, counts!$A$69,G39)</f>
        <v>0</v>
      </c>
      <c r="AH39" t="str">
        <f>IF(OR(K39="S",K39=""), counts!$A$75,K39)</f>
        <v>S, blank</v>
      </c>
      <c r="AI39">
        <f t="shared" si="25"/>
        <v>1</v>
      </c>
      <c r="AJ39">
        <f>VLOOKUP(AA39,counts!$V$8:$W$13,2,FALSE)</f>
        <v>-3.7643689058441341</v>
      </c>
      <c r="AK39">
        <f>VLOOKUP(AB39,counts!$V$17:$W$23,2,FALSE)</f>
        <v>-42.171718189759716</v>
      </c>
      <c r="AL39">
        <f>VLOOKUP(AC39,counts!$V$27:$W$33,2,FALSE)</f>
        <v>40.172297072540438</v>
      </c>
      <c r="AM39">
        <f>VLOOKUP(AD39,counts!$V$38:$W$49,2,FALSE)</f>
        <v>40.634191658169868</v>
      </c>
      <c r="AN39">
        <f>VLOOKUP(AE39,counts!$V$53:$W$54,2,FALSE)</f>
        <v>-108.67008854708662</v>
      </c>
      <c r="AO39">
        <f>VLOOKUP(AF39,counts!$V$58:$W$62,2,FALSE)</f>
        <v>-14.754319664473872</v>
      </c>
      <c r="AP39">
        <f>VLOOKUP(AG39,counts!$V$66:$W$69,2,FALSE)</f>
        <v>-22.013681658285037</v>
      </c>
      <c r="AQ39">
        <f>VLOOKUP(AH39,counts!$V$73:$W$75,2,FALSE)</f>
        <v>-22.422560732600829</v>
      </c>
      <c r="AR39">
        <f>VLOOKUP(AI39,counts!$V$79:$W$81,2,FALSE)</f>
        <v>103.15987615987927</v>
      </c>
      <c r="AS39">
        <f t="shared" si="26"/>
        <v>1</v>
      </c>
      <c r="AT39">
        <f t="shared" si="27"/>
        <v>5</v>
      </c>
      <c r="AU39" t="str">
        <f t="shared" si="2"/>
        <v>Validate</v>
      </c>
      <c r="AW39" t="str">
        <f t="shared" si="28"/>
        <v>0-17</v>
      </c>
      <c r="AX39" t="str">
        <f t="shared" si="29"/>
        <v>Blank</v>
      </c>
      <c r="AY39" t="str">
        <f t="shared" si="30"/>
        <v>21-30</v>
      </c>
      <c r="AZ39" t="str">
        <f t="shared" si="31"/>
        <v>Others</v>
      </c>
      <c r="BA39" t="str">
        <f t="shared" si="32"/>
        <v>male</v>
      </c>
      <c r="BB39">
        <f t="shared" si="33"/>
        <v>0</v>
      </c>
      <c r="BC39">
        <f t="shared" si="34"/>
        <v>0</v>
      </c>
      <c r="BD39" t="str">
        <f t="shared" si="35"/>
        <v>S, blank</v>
      </c>
      <c r="BE39">
        <f t="shared" si="36"/>
        <v>1</v>
      </c>
      <c r="BF39">
        <f t="shared" si="37"/>
        <v>-3.7643689058441341</v>
      </c>
      <c r="BG39">
        <f t="shared" si="38"/>
        <v>-42.171718189759716</v>
      </c>
      <c r="BH39">
        <f t="shared" si="39"/>
        <v>40.172297072540438</v>
      </c>
      <c r="BI39">
        <f t="shared" si="40"/>
        <v>40.634191658169868</v>
      </c>
      <c r="BJ39">
        <f t="shared" si="41"/>
        <v>-108.67008854708662</v>
      </c>
      <c r="BK39">
        <f t="shared" si="42"/>
        <v>-14.754319664473872</v>
      </c>
      <c r="BL39">
        <f t="shared" si="43"/>
        <v>-22.013681658285037</v>
      </c>
      <c r="BM39">
        <f t="shared" si="44"/>
        <v>-22.422560732600829</v>
      </c>
      <c r="BN39">
        <f t="shared" si="45"/>
        <v>103.15987615987927</v>
      </c>
      <c r="BO39">
        <f t="shared" si="11"/>
        <v>1</v>
      </c>
      <c r="BP39">
        <f t="shared" si="12"/>
        <v>5</v>
      </c>
      <c r="BQ39" t="str">
        <f t="shared" si="13"/>
        <v>Validate</v>
      </c>
    </row>
    <row r="40" spans="1:69" x14ac:dyDescent="0.3">
      <c r="A40">
        <v>1</v>
      </c>
      <c r="B40">
        <v>0</v>
      </c>
      <c r="C40" t="s">
        <v>122</v>
      </c>
      <c r="D40" t="s">
        <v>20</v>
      </c>
      <c r="E40">
        <v>41</v>
      </c>
      <c r="F40">
        <v>0</v>
      </c>
      <c r="G40">
        <v>0</v>
      </c>
      <c r="H40">
        <v>113054</v>
      </c>
      <c r="I40">
        <v>30.5</v>
      </c>
      <c r="J40" t="s">
        <v>123</v>
      </c>
      <c r="K40" t="s">
        <v>17</v>
      </c>
      <c r="N40" t="s">
        <v>124</v>
      </c>
      <c r="O40">
        <v>1</v>
      </c>
      <c r="P40">
        <v>2</v>
      </c>
      <c r="Q40">
        <v>4</v>
      </c>
      <c r="R40" t="str">
        <f t="shared" si="14"/>
        <v>Train</v>
      </c>
      <c r="S40" t="str">
        <f t="shared" si="15"/>
        <v>Train</v>
      </c>
      <c r="T40" t="str">
        <f t="shared" si="16"/>
        <v>Test</v>
      </c>
      <c r="U40" t="str">
        <f t="shared" si="17"/>
        <v>WA</v>
      </c>
      <c r="V40" t="str">
        <f t="shared" si="18"/>
        <v>41-50</v>
      </c>
      <c r="W40" t="str">
        <f t="shared" si="19"/>
        <v>A</v>
      </c>
      <c r="X40" t="str">
        <f t="shared" si="20"/>
        <v>31-40</v>
      </c>
      <c r="Y40" t="b">
        <f>SUMPRODUCT(--(U40=counts!$A$40:$A$49))&gt;0</f>
        <v>0</v>
      </c>
      <c r="Z40" t="b">
        <f>SUMPRODUCT(--(W40=counts!$A$18:$A$22))&gt;0</f>
        <v>1</v>
      </c>
      <c r="AA40" t="str">
        <f t="shared" si="21"/>
        <v>41-50</v>
      </c>
      <c r="AB40" t="str">
        <f>IF(W40="","Blank",IF(Z40="TRUE",W40,counts!$A$23))</f>
        <v>F, G, T</v>
      </c>
      <c r="AC40" t="str">
        <f t="shared" si="22"/>
        <v>31-40</v>
      </c>
      <c r="AD40" t="str">
        <f t="shared" si="23"/>
        <v>Others</v>
      </c>
      <c r="AE40" t="str">
        <f t="shared" si="24"/>
        <v>male</v>
      </c>
      <c r="AF40">
        <f>IF(F40&gt;=4, counts!$A$62,F40)</f>
        <v>0</v>
      </c>
      <c r="AG40">
        <f>IF(G40&gt;=3, counts!$A$69,G40)</f>
        <v>0</v>
      </c>
      <c r="AH40" t="str">
        <f>IF(OR(K40="S",K40=""), counts!$A$75,K40)</f>
        <v>S, blank</v>
      </c>
      <c r="AI40">
        <f t="shared" si="25"/>
        <v>1</v>
      </c>
      <c r="AJ40">
        <f>VLOOKUP(AA40,counts!$V$8:$W$13,2,FALSE)</f>
        <v>-13.385578549662212</v>
      </c>
      <c r="AK40">
        <f>VLOOKUP(AB40,counts!$V$17:$W$23,2,FALSE)</f>
        <v>123.30204897661667</v>
      </c>
      <c r="AL40">
        <f>VLOOKUP(AC40,counts!$V$27:$W$33,2,FALSE)</f>
        <v>22.971838090238197</v>
      </c>
      <c r="AM40">
        <f>VLOOKUP(AD40,counts!$V$38:$W$49,2,FALSE)</f>
        <v>40.634191658169868</v>
      </c>
      <c r="AN40">
        <f>VLOOKUP(AE40,counts!$V$53:$W$54,2,FALSE)</f>
        <v>-108.67008854708662</v>
      </c>
      <c r="AO40">
        <f>VLOOKUP(AF40,counts!$V$58:$W$62,2,FALSE)</f>
        <v>-14.754319664473872</v>
      </c>
      <c r="AP40">
        <f>VLOOKUP(AG40,counts!$V$66:$W$69,2,FALSE)</f>
        <v>-22.013681658285037</v>
      </c>
      <c r="AQ40">
        <f>VLOOKUP(AH40,counts!$V$73:$W$75,2,FALSE)</f>
        <v>-22.422560732600829</v>
      </c>
      <c r="AR40">
        <f>VLOOKUP(AI40,counts!$V$79:$W$81,2,FALSE)</f>
        <v>103.15987615987927</v>
      </c>
      <c r="AS40">
        <f t="shared" si="26"/>
        <v>0</v>
      </c>
      <c r="AT40">
        <f t="shared" si="27"/>
        <v>1</v>
      </c>
      <c r="AU40" t="str">
        <f t="shared" si="2"/>
        <v>Train</v>
      </c>
      <c r="AW40" t="str">
        <f t="shared" si="28"/>
        <v>41-50</v>
      </c>
      <c r="AX40" t="str">
        <f t="shared" si="29"/>
        <v>F, G, T</v>
      </c>
      <c r="AY40" t="str">
        <f t="shared" si="30"/>
        <v>31-40</v>
      </c>
      <c r="AZ40" t="str">
        <f t="shared" si="31"/>
        <v>Others</v>
      </c>
      <c r="BA40" t="str">
        <f t="shared" si="32"/>
        <v>male</v>
      </c>
      <c r="BB40">
        <f t="shared" si="33"/>
        <v>0</v>
      </c>
      <c r="BC40">
        <f t="shared" si="34"/>
        <v>0</v>
      </c>
      <c r="BD40" t="str">
        <f t="shared" si="35"/>
        <v>S, blank</v>
      </c>
      <c r="BE40">
        <f t="shared" si="36"/>
        <v>1</v>
      </c>
      <c r="BF40">
        <f t="shared" si="37"/>
        <v>-13.385578549662212</v>
      </c>
      <c r="BG40">
        <f t="shared" si="38"/>
        <v>123.30204897661667</v>
      </c>
      <c r="BH40">
        <f t="shared" si="39"/>
        <v>22.971838090238197</v>
      </c>
      <c r="BI40">
        <f t="shared" si="40"/>
        <v>40.634191658169868</v>
      </c>
      <c r="BJ40">
        <f t="shared" si="41"/>
        <v>-108.67008854708662</v>
      </c>
      <c r="BK40">
        <f t="shared" si="42"/>
        <v>-14.754319664473872</v>
      </c>
      <c r="BL40">
        <f t="shared" si="43"/>
        <v>-22.013681658285037</v>
      </c>
      <c r="BM40">
        <f t="shared" si="44"/>
        <v>-22.422560732600829</v>
      </c>
      <c r="BN40">
        <f t="shared" si="45"/>
        <v>103.15987615987927</v>
      </c>
      <c r="BO40">
        <f t="shared" si="11"/>
        <v>0</v>
      </c>
      <c r="BP40">
        <f t="shared" si="12"/>
        <v>1</v>
      </c>
      <c r="BQ40" t="str">
        <f t="shared" si="13"/>
        <v>Train</v>
      </c>
    </row>
    <row r="41" spans="1:69" x14ac:dyDescent="0.3">
      <c r="A41">
        <v>1</v>
      </c>
      <c r="B41">
        <v>0</v>
      </c>
      <c r="C41" t="s">
        <v>125</v>
      </c>
      <c r="D41" t="s">
        <v>20</v>
      </c>
      <c r="E41">
        <v>48</v>
      </c>
      <c r="F41">
        <v>0</v>
      </c>
      <c r="G41">
        <v>0</v>
      </c>
      <c r="H41" t="s">
        <v>126</v>
      </c>
      <c r="I41">
        <v>50.495800000000003</v>
      </c>
      <c r="J41" t="s">
        <v>127</v>
      </c>
      <c r="K41" t="s">
        <v>44</v>
      </c>
      <c r="M41">
        <v>208</v>
      </c>
      <c r="N41" t="s">
        <v>128</v>
      </c>
      <c r="O41">
        <v>5</v>
      </c>
      <c r="P41">
        <v>5</v>
      </c>
      <c r="Q41">
        <v>1</v>
      </c>
      <c r="R41" t="str">
        <f t="shared" si="14"/>
        <v>Validate</v>
      </c>
      <c r="S41" t="str">
        <f t="shared" si="15"/>
        <v>Validate</v>
      </c>
      <c r="T41" t="str">
        <f t="shared" si="16"/>
        <v>Train</v>
      </c>
      <c r="U41" t="str">
        <f t="shared" si="17"/>
        <v>NE</v>
      </c>
      <c r="V41" t="str">
        <f t="shared" si="18"/>
        <v>41-50</v>
      </c>
      <c r="W41" t="str">
        <f t="shared" si="19"/>
        <v>B</v>
      </c>
      <c r="X41" t="str">
        <f t="shared" si="20"/>
        <v>41-100</v>
      </c>
      <c r="Y41" t="b">
        <f>SUMPRODUCT(--(U41=counts!$A$40:$A$49))&gt;0</f>
        <v>0</v>
      </c>
      <c r="Z41" t="b">
        <f>SUMPRODUCT(--(W41=counts!$A$18:$A$22))&gt;0</f>
        <v>1</v>
      </c>
      <c r="AA41" t="str">
        <f t="shared" si="21"/>
        <v>41-50</v>
      </c>
      <c r="AB41" t="str">
        <f>IF(W41="","Blank",IF(Z41="TRUE",W41,counts!$A$23))</f>
        <v>F, G, T</v>
      </c>
      <c r="AC41" t="str">
        <f t="shared" si="22"/>
        <v>41-100</v>
      </c>
      <c r="AD41" t="str">
        <f t="shared" si="23"/>
        <v>Others</v>
      </c>
      <c r="AE41" t="str">
        <f t="shared" si="24"/>
        <v>male</v>
      </c>
      <c r="AF41">
        <f>IF(F41&gt;=4, counts!$A$62,F41)</f>
        <v>0</v>
      </c>
      <c r="AG41">
        <f>IF(G41&gt;=3, counts!$A$69,G41)</f>
        <v>0</v>
      </c>
      <c r="AH41" t="str">
        <f>IF(OR(K41="S",K41=""), counts!$A$75,K41)</f>
        <v>C</v>
      </c>
      <c r="AI41">
        <f t="shared" si="25"/>
        <v>1</v>
      </c>
      <c r="AJ41">
        <f>VLOOKUP(AA41,counts!$V$8:$W$13,2,FALSE)</f>
        <v>-13.385578549662212</v>
      </c>
      <c r="AK41">
        <f>VLOOKUP(AB41,counts!$V$17:$W$23,2,FALSE)</f>
        <v>123.30204897661667</v>
      </c>
      <c r="AL41">
        <f>VLOOKUP(AC41,counts!$V$27:$W$33,2,FALSE)</f>
        <v>70.538774768379497</v>
      </c>
      <c r="AM41">
        <f>VLOOKUP(AD41,counts!$V$38:$W$49,2,FALSE)</f>
        <v>40.634191658169868</v>
      </c>
      <c r="AN41">
        <f>VLOOKUP(AE41,counts!$V$53:$W$54,2,FALSE)</f>
        <v>-108.67008854708662</v>
      </c>
      <c r="AO41">
        <f>VLOOKUP(AF41,counts!$V$58:$W$62,2,FALSE)</f>
        <v>-14.754319664473872</v>
      </c>
      <c r="AP41">
        <f>VLOOKUP(AG41,counts!$V$66:$W$69,2,FALSE)</f>
        <v>-22.013681658285037</v>
      </c>
      <c r="AQ41">
        <f>VLOOKUP(AH41,counts!$V$73:$W$75,2,FALSE)</f>
        <v>72.444458573419169</v>
      </c>
      <c r="AR41">
        <f>VLOOKUP(AI41,counts!$V$79:$W$81,2,FALSE)</f>
        <v>103.15987615987927</v>
      </c>
      <c r="AS41">
        <f t="shared" si="26"/>
        <v>0</v>
      </c>
      <c r="AT41">
        <f t="shared" si="27"/>
        <v>5</v>
      </c>
      <c r="AU41" t="str">
        <f t="shared" si="2"/>
        <v>Validate</v>
      </c>
      <c r="AW41" t="str">
        <f t="shared" si="28"/>
        <v>41-50</v>
      </c>
      <c r="AX41" t="str">
        <f t="shared" si="29"/>
        <v>F, G, T</v>
      </c>
      <c r="AY41" t="str">
        <f t="shared" si="30"/>
        <v>41-100</v>
      </c>
      <c r="AZ41" t="str">
        <f t="shared" si="31"/>
        <v>Others</v>
      </c>
      <c r="BA41" t="str">
        <f t="shared" si="32"/>
        <v>male</v>
      </c>
      <c r="BB41">
        <f t="shared" si="33"/>
        <v>0</v>
      </c>
      <c r="BC41">
        <f t="shared" si="34"/>
        <v>0</v>
      </c>
      <c r="BD41" t="str">
        <f t="shared" si="35"/>
        <v>C</v>
      </c>
      <c r="BE41">
        <f t="shared" si="36"/>
        <v>1</v>
      </c>
      <c r="BF41">
        <f t="shared" si="37"/>
        <v>-13.385578549662212</v>
      </c>
      <c r="BG41">
        <f t="shared" si="38"/>
        <v>123.30204897661667</v>
      </c>
      <c r="BH41">
        <f t="shared" si="39"/>
        <v>70.538774768379497</v>
      </c>
      <c r="BI41">
        <f t="shared" si="40"/>
        <v>40.634191658169868</v>
      </c>
      <c r="BJ41">
        <f t="shared" si="41"/>
        <v>-108.67008854708662</v>
      </c>
      <c r="BK41">
        <f t="shared" si="42"/>
        <v>-14.754319664473872</v>
      </c>
      <c r="BL41">
        <f t="shared" si="43"/>
        <v>-22.013681658285037</v>
      </c>
      <c r="BM41">
        <f t="shared" si="44"/>
        <v>72.444458573419169</v>
      </c>
      <c r="BN41">
        <f t="shared" si="45"/>
        <v>103.15987615987927</v>
      </c>
      <c r="BO41">
        <f t="shared" si="11"/>
        <v>0</v>
      </c>
      <c r="BP41">
        <f t="shared" si="12"/>
        <v>5</v>
      </c>
      <c r="BQ41" t="str">
        <f t="shared" si="13"/>
        <v>Validate</v>
      </c>
    </row>
    <row r="42" spans="1:69" x14ac:dyDescent="0.3">
      <c r="A42">
        <v>1</v>
      </c>
      <c r="B42">
        <v>0</v>
      </c>
      <c r="C42" t="s">
        <v>129</v>
      </c>
      <c r="D42" t="s">
        <v>20</v>
      </c>
      <c r="F42">
        <v>0</v>
      </c>
      <c r="G42">
        <v>0</v>
      </c>
      <c r="H42">
        <v>112379</v>
      </c>
      <c r="I42">
        <v>39.6</v>
      </c>
      <c r="K42" t="s">
        <v>44</v>
      </c>
      <c r="N42" t="s">
        <v>130</v>
      </c>
      <c r="O42">
        <v>5</v>
      </c>
      <c r="P42">
        <v>4</v>
      </c>
      <c r="Q42">
        <v>1</v>
      </c>
      <c r="R42" t="str">
        <f t="shared" si="14"/>
        <v>Validate</v>
      </c>
      <c r="S42" t="str">
        <f t="shared" si="15"/>
        <v>Test</v>
      </c>
      <c r="T42" t="str">
        <f t="shared" si="16"/>
        <v>Train</v>
      </c>
      <c r="U42" t="str">
        <f t="shared" si="17"/>
        <v>PA</v>
      </c>
      <c r="V42" t="str">
        <f t="shared" si="18"/>
        <v>0-17</v>
      </c>
      <c r="W42" t="str">
        <f t="shared" si="19"/>
        <v/>
      </c>
      <c r="X42" t="str">
        <f t="shared" si="20"/>
        <v>31-40</v>
      </c>
      <c r="Y42" t="b">
        <f>SUMPRODUCT(--(U42=counts!$A$40:$A$49))&gt;0</f>
        <v>1</v>
      </c>
      <c r="Z42" t="b">
        <f>SUMPRODUCT(--(W42=counts!$A$18:$A$22))&gt;0</f>
        <v>0</v>
      </c>
      <c r="AA42" t="str">
        <f t="shared" si="21"/>
        <v>0-17</v>
      </c>
      <c r="AB42" t="str">
        <f>IF(W42="","Blank",IF(Z42="TRUE",W42,counts!$A$23))</f>
        <v>Blank</v>
      </c>
      <c r="AC42" t="str">
        <f t="shared" si="22"/>
        <v>31-40</v>
      </c>
      <c r="AD42" t="str">
        <f t="shared" si="23"/>
        <v>PA</v>
      </c>
      <c r="AE42" t="str">
        <f t="shared" si="24"/>
        <v>male</v>
      </c>
      <c r="AF42">
        <f>IF(F42&gt;=4, counts!$A$62,F42)</f>
        <v>0</v>
      </c>
      <c r="AG42">
        <f>IF(G42&gt;=3, counts!$A$69,G42)</f>
        <v>0</v>
      </c>
      <c r="AH42" t="str">
        <f>IF(OR(K42="S",K42=""), counts!$A$75,K42)</f>
        <v>C</v>
      </c>
      <c r="AI42">
        <f t="shared" si="25"/>
        <v>1</v>
      </c>
      <c r="AJ42">
        <f>VLOOKUP(AA42,counts!$V$8:$W$13,2,FALSE)</f>
        <v>-3.7643689058441341</v>
      </c>
      <c r="AK42">
        <f>VLOOKUP(AB42,counts!$V$17:$W$23,2,FALSE)</f>
        <v>-42.171718189759716</v>
      </c>
      <c r="AL42">
        <f>VLOOKUP(AC42,counts!$V$27:$W$33,2,FALSE)</f>
        <v>22.971838090238197</v>
      </c>
      <c r="AM42">
        <f>VLOOKUP(AD42,counts!$V$38:$W$49,2,FALSE)</f>
        <v>105.0698932972212</v>
      </c>
      <c r="AN42">
        <f>VLOOKUP(AE42,counts!$V$53:$W$54,2,FALSE)</f>
        <v>-108.67008854708662</v>
      </c>
      <c r="AO42">
        <f>VLOOKUP(AF42,counts!$V$58:$W$62,2,FALSE)</f>
        <v>-14.754319664473872</v>
      </c>
      <c r="AP42">
        <f>VLOOKUP(AG42,counts!$V$66:$W$69,2,FALSE)</f>
        <v>-22.013681658285037</v>
      </c>
      <c r="AQ42">
        <f>VLOOKUP(AH42,counts!$V$73:$W$75,2,FALSE)</f>
        <v>72.444458573419169</v>
      </c>
      <c r="AR42">
        <f>VLOOKUP(AI42,counts!$V$79:$W$81,2,FALSE)</f>
        <v>103.15987615987927</v>
      </c>
      <c r="AS42">
        <f t="shared" si="26"/>
        <v>0</v>
      </c>
      <c r="AT42">
        <f t="shared" si="27"/>
        <v>5</v>
      </c>
      <c r="AU42" t="str">
        <f t="shared" si="2"/>
        <v>Validate</v>
      </c>
      <c r="AW42" t="str">
        <f t="shared" si="28"/>
        <v>0-17</v>
      </c>
      <c r="AX42" t="str">
        <f t="shared" si="29"/>
        <v>Blank</v>
      </c>
      <c r="AY42" t="str">
        <f t="shared" si="30"/>
        <v>31-40</v>
      </c>
      <c r="AZ42" t="str">
        <f t="shared" si="31"/>
        <v>PA</v>
      </c>
      <c r="BA42" t="str">
        <f t="shared" si="32"/>
        <v>male</v>
      </c>
      <c r="BB42">
        <f t="shared" si="33"/>
        <v>0</v>
      </c>
      <c r="BC42">
        <f t="shared" si="34"/>
        <v>0</v>
      </c>
      <c r="BD42" t="str">
        <f t="shared" si="35"/>
        <v>C</v>
      </c>
      <c r="BE42">
        <f t="shared" si="36"/>
        <v>1</v>
      </c>
      <c r="BF42">
        <f t="shared" si="37"/>
        <v>-3.7643689058441341</v>
      </c>
      <c r="BG42">
        <f t="shared" si="38"/>
        <v>-42.171718189759716</v>
      </c>
      <c r="BH42">
        <f t="shared" si="39"/>
        <v>22.971838090238197</v>
      </c>
      <c r="BI42">
        <f t="shared" si="40"/>
        <v>105.0698932972212</v>
      </c>
      <c r="BJ42">
        <f t="shared" si="41"/>
        <v>-108.67008854708662</v>
      </c>
      <c r="BK42">
        <f t="shared" si="42"/>
        <v>-14.754319664473872</v>
      </c>
      <c r="BL42">
        <f t="shared" si="43"/>
        <v>-22.013681658285037</v>
      </c>
      <c r="BM42">
        <f t="shared" si="44"/>
        <v>72.444458573419169</v>
      </c>
      <c r="BN42">
        <f t="shared" si="45"/>
        <v>103.15987615987927</v>
      </c>
      <c r="BO42">
        <f t="shared" si="11"/>
        <v>0</v>
      </c>
      <c r="BP42">
        <f t="shared" si="12"/>
        <v>5</v>
      </c>
      <c r="BQ42" t="str">
        <f t="shared" si="13"/>
        <v>Validate</v>
      </c>
    </row>
    <row r="43" spans="1:69" x14ac:dyDescent="0.3">
      <c r="A43">
        <v>1</v>
      </c>
      <c r="B43">
        <v>1</v>
      </c>
      <c r="C43" t="s">
        <v>131</v>
      </c>
      <c r="D43" t="s">
        <v>15</v>
      </c>
      <c r="E43">
        <v>44</v>
      </c>
      <c r="F43">
        <v>0</v>
      </c>
      <c r="G43">
        <v>0</v>
      </c>
      <c r="H43" t="s">
        <v>132</v>
      </c>
      <c r="I43">
        <v>27.720800000000001</v>
      </c>
      <c r="J43" t="s">
        <v>133</v>
      </c>
      <c r="K43" t="s">
        <v>44</v>
      </c>
      <c r="L43" t="s">
        <v>57</v>
      </c>
      <c r="N43" t="s">
        <v>134</v>
      </c>
      <c r="O43">
        <v>4</v>
      </c>
      <c r="P43">
        <v>2</v>
      </c>
      <c r="Q43">
        <v>3</v>
      </c>
      <c r="R43" t="str">
        <f t="shared" si="14"/>
        <v>Test</v>
      </c>
      <c r="S43" t="str">
        <f t="shared" si="15"/>
        <v>Train</v>
      </c>
      <c r="T43" t="str">
        <f t="shared" si="16"/>
        <v>Train</v>
      </c>
      <c r="U43" t="str">
        <f t="shared" si="17"/>
        <v>CO</v>
      </c>
      <c r="V43" t="str">
        <f t="shared" si="18"/>
        <v>41-50</v>
      </c>
      <c r="W43" t="str">
        <f t="shared" si="19"/>
        <v>B</v>
      </c>
      <c r="X43" t="str">
        <f t="shared" si="20"/>
        <v>21-30</v>
      </c>
      <c r="Y43" t="b">
        <f>SUMPRODUCT(--(U43=counts!$A$40:$A$49))&gt;0</f>
        <v>0</v>
      </c>
      <c r="Z43" t="b">
        <f>SUMPRODUCT(--(W43=counts!$A$18:$A$22))&gt;0</f>
        <v>1</v>
      </c>
      <c r="AA43" t="str">
        <f t="shared" si="21"/>
        <v>41-50</v>
      </c>
      <c r="AB43" t="str">
        <f>IF(W43="","Blank",IF(Z43="TRUE",W43,counts!$A$23))</f>
        <v>F, G, T</v>
      </c>
      <c r="AC43" t="str">
        <f t="shared" si="22"/>
        <v>21-30</v>
      </c>
      <c r="AD43" t="str">
        <f t="shared" si="23"/>
        <v>Others</v>
      </c>
      <c r="AE43" t="str">
        <f t="shared" si="24"/>
        <v>female</v>
      </c>
      <c r="AF43">
        <f>IF(F43&gt;=4, counts!$A$62,F43)</f>
        <v>0</v>
      </c>
      <c r="AG43">
        <f>IF(G43&gt;=3, counts!$A$69,G43)</f>
        <v>0</v>
      </c>
      <c r="AH43" t="str">
        <f>IF(OR(K43="S",K43=""), counts!$A$75,K43)</f>
        <v>C</v>
      </c>
      <c r="AI43">
        <f t="shared" si="25"/>
        <v>1</v>
      </c>
      <c r="AJ43">
        <f>VLOOKUP(AA43,counts!$V$8:$W$13,2,FALSE)</f>
        <v>-13.385578549662212</v>
      </c>
      <c r="AK43">
        <f>VLOOKUP(AB43,counts!$V$17:$W$23,2,FALSE)</f>
        <v>123.30204897661667</v>
      </c>
      <c r="AL43">
        <f>VLOOKUP(AC43,counts!$V$27:$W$33,2,FALSE)</f>
        <v>40.172297072540438</v>
      </c>
      <c r="AM43">
        <f>VLOOKUP(AD43,counts!$V$38:$W$49,2,FALSE)</f>
        <v>40.634191658169868</v>
      </c>
      <c r="AN43">
        <f>VLOOKUP(AE43,counts!$V$53:$W$54,2,FALSE)</f>
        <v>151.41878811967541</v>
      </c>
      <c r="AO43">
        <f>VLOOKUP(AF43,counts!$V$58:$W$62,2,FALSE)</f>
        <v>-14.754319664473872</v>
      </c>
      <c r="AP43">
        <f>VLOOKUP(AG43,counts!$V$66:$W$69,2,FALSE)</f>
        <v>-22.013681658285037</v>
      </c>
      <c r="AQ43">
        <f>VLOOKUP(AH43,counts!$V$73:$W$75,2,FALSE)</f>
        <v>72.444458573419169</v>
      </c>
      <c r="AR43">
        <f>VLOOKUP(AI43,counts!$V$79:$W$81,2,FALSE)</f>
        <v>103.15987615987927</v>
      </c>
      <c r="AS43">
        <f t="shared" si="26"/>
        <v>1</v>
      </c>
      <c r="AT43">
        <f t="shared" si="27"/>
        <v>4</v>
      </c>
      <c r="AU43" t="str">
        <f t="shared" si="2"/>
        <v>Test</v>
      </c>
      <c r="AW43" t="str">
        <f t="shared" si="28"/>
        <v>41-50</v>
      </c>
      <c r="AX43" t="str">
        <f t="shared" si="29"/>
        <v>F, G, T</v>
      </c>
      <c r="AY43" t="str">
        <f t="shared" si="30"/>
        <v>21-30</v>
      </c>
      <c r="AZ43" t="str">
        <f t="shared" si="31"/>
        <v>Others</v>
      </c>
      <c r="BA43" t="str">
        <f t="shared" si="32"/>
        <v>female</v>
      </c>
      <c r="BB43">
        <f t="shared" si="33"/>
        <v>0</v>
      </c>
      <c r="BC43">
        <f t="shared" si="34"/>
        <v>0</v>
      </c>
      <c r="BD43" t="str">
        <f t="shared" si="35"/>
        <v>C</v>
      </c>
      <c r="BE43">
        <f t="shared" si="36"/>
        <v>1</v>
      </c>
      <c r="BF43">
        <f t="shared" si="37"/>
        <v>-13.385578549662212</v>
      </c>
      <c r="BG43">
        <f t="shared" si="38"/>
        <v>123.30204897661667</v>
      </c>
      <c r="BH43">
        <f t="shared" si="39"/>
        <v>40.172297072540438</v>
      </c>
      <c r="BI43">
        <f t="shared" si="40"/>
        <v>40.634191658169868</v>
      </c>
      <c r="BJ43">
        <f t="shared" si="41"/>
        <v>151.41878811967541</v>
      </c>
      <c r="BK43">
        <f t="shared" si="42"/>
        <v>-14.754319664473872</v>
      </c>
      <c r="BL43">
        <f t="shared" si="43"/>
        <v>-22.013681658285037</v>
      </c>
      <c r="BM43">
        <f t="shared" si="44"/>
        <v>72.444458573419169</v>
      </c>
      <c r="BN43">
        <f t="shared" si="45"/>
        <v>103.15987615987927</v>
      </c>
      <c r="BO43">
        <f t="shared" si="11"/>
        <v>1</v>
      </c>
      <c r="BP43">
        <f t="shared" si="12"/>
        <v>4</v>
      </c>
      <c r="BQ43" t="str">
        <f t="shared" si="13"/>
        <v>Test</v>
      </c>
    </row>
    <row r="44" spans="1:69" x14ac:dyDescent="0.3">
      <c r="A44">
        <v>1</v>
      </c>
      <c r="B44">
        <v>1</v>
      </c>
      <c r="C44" t="s">
        <v>135</v>
      </c>
      <c r="D44" t="s">
        <v>15</v>
      </c>
      <c r="E44">
        <v>59</v>
      </c>
      <c r="F44">
        <v>2</v>
      </c>
      <c r="G44">
        <v>0</v>
      </c>
      <c r="H44">
        <v>11769</v>
      </c>
      <c r="I44">
        <v>51.479199999999999</v>
      </c>
      <c r="J44" t="s">
        <v>39</v>
      </c>
      <c r="K44" t="s">
        <v>17</v>
      </c>
      <c r="L44" t="s">
        <v>40</v>
      </c>
      <c r="N44" t="s">
        <v>136</v>
      </c>
      <c r="O44">
        <v>2</v>
      </c>
      <c r="P44">
        <v>5</v>
      </c>
      <c r="Q44">
        <v>1</v>
      </c>
      <c r="R44" t="str">
        <f t="shared" si="14"/>
        <v>Train</v>
      </c>
      <c r="S44" t="str">
        <f t="shared" si="15"/>
        <v>Validate</v>
      </c>
      <c r="T44" t="str">
        <f t="shared" si="16"/>
        <v>Train</v>
      </c>
      <c r="U44" t="str">
        <f t="shared" si="17"/>
        <v>MA</v>
      </c>
      <c r="V44" t="str">
        <f t="shared" si="18"/>
        <v>51-60</v>
      </c>
      <c r="W44" t="str">
        <f t="shared" si="19"/>
        <v>C</v>
      </c>
      <c r="X44" t="str">
        <f t="shared" si="20"/>
        <v>41-100</v>
      </c>
      <c r="Y44" t="b">
        <f>SUMPRODUCT(--(U44=counts!$A$40:$A$49))&gt;0</f>
        <v>1</v>
      </c>
      <c r="Z44" t="b">
        <f>SUMPRODUCT(--(W44=counts!$A$18:$A$22))&gt;0</f>
        <v>1</v>
      </c>
      <c r="AA44" t="str">
        <f t="shared" si="21"/>
        <v>51-60</v>
      </c>
      <c r="AB44" t="str">
        <f>IF(W44="","Blank",IF(Z44="TRUE",W44,counts!$A$23))</f>
        <v>F, G, T</v>
      </c>
      <c r="AC44" t="str">
        <f t="shared" si="22"/>
        <v>41-100</v>
      </c>
      <c r="AD44" t="str">
        <f t="shared" si="23"/>
        <v>MA</v>
      </c>
      <c r="AE44" t="str">
        <f t="shared" si="24"/>
        <v>female</v>
      </c>
      <c r="AF44">
        <f>IF(F44&gt;=4, counts!$A$62,F44)</f>
        <v>2</v>
      </c>
      <c r="AG44">
        <f>IF(G44&gt;=3, counts!$A$69,G44)</f>
        <v>0</v>
      </c>
      <c r="AH44" t="str">
        <f>IF(OR(K44="S",K44=""), counts!$A$75,K44)</f>
        <v>S, blank</v>
      </c>
      <c r="AI44">
        <f t="shared" si="25"/>
        <v>1</v>
      </c>
      <c r="AJ44">
        <f>VLOOKUP(AA44,counts!$V$8:$W$13,2,FALSE)</f>
        <v>74.751267398446615</v>
      </c>
      <c r="AK44">
        <f>VLOOKUP(AB44,counts!$V$17:$W$23,2,FALSE)</f>
        <v>123.30204897661667</v>
      </c>
      <c r="AL44">
        <f>VLOOKUP(AC44,counts!$V$27:$W$33,2,FALSE)</f>
        <v>70.538774768379497</v>
      </c>
      <c r="AM44">
        <f>VLOOKUP(AD44,counts!$V$38:$W$49,2,FALSE)</f>
        <v>-23.331657902726029</v>
      </c>
      <c r="AN44">
        <f>VLOOKUP(AE44,counts!$V$53:$W$54,2,FALSE)</f>
        <v>151.41878811967541</v>
      </c>
      <c r="AO44">
        <f>VLOOKUP(AF44,counts!$V$58:$W$62,2,FALSE)</f>
        <v>47.533478806865013</v>
      </c>
      <c r="AP44">
        <f>VLOOKUP(AG44,counts!$V$66:$W$69,2,FALSE)</f>
        <v>-22.013681658285037</v>
      </c>
      <c r="AQ44">
        <f>VLOOKUP(AH44,counts!$V$73:$W$75,2,FALSE)</f>
        <v>-22.422560732600829</v>
      </c>
      <c r="AR44">
        <f>VLOOKUP(AI44,counts!$V$79:$W$81,2,FALSE)</f>
        <v>103.15987615987927</v>
      </c>
      <c r="AS44">
        <f t="shared" si="26"/>
        <v>1</v>
      </c>
      <c r="AT44">
        <f t="shared" si="27"/>
        <v>2</v>
      </c>
      <c r="AU44" t="str">
        <f t="shared" si="2"/>
        <v>Train</v>
      </c>
      <c r="AW44" t="str">
        <f t="shared" si="28"/>
        <v>51-60</v>
      </c>
      <c r="AX44" t="str">
        <f t="shared" si="29"/>
        <v>F, G, T</v>
      </c>
      <c r="AY44" t="str">
        <f t="shared" si="30"/>
        <v>41-100</v>
      </c>
      <c r="AZ44" t="str">
        <f t="shared" si="31"/>
        <v>MA</v>
      </c>
      <c r="BA44" t="str">
        <f t="shared" si="32"/>
        <v>female</v>
      </c>
      <c r="BB44">
        <f t="shared" si="33"/>
        <v>2</v>
      </c>
      <c r="BC44">
        <f t="shared" si="34"/>
        <v>0</v>
      </c>
      <c r="BD44" t="str">
        <f t="shared" si="35"/>
        <v>S, blank</v>
      </c>
      <c r="BE44">
        <f t="shared" si="36"/>
        <v>1</v>
      </c>
      <c r="BF44">
        <f t="shared" si="37"/>
        <v>74.751267398446615</v>
      </c>
      <c r="BG44">
        <f t="shared" si="38"/>
        <v>123.30204897661667</v>
      </c>
      <c r="BH44">
        <f t="shared" si="39"/>
        <v>70.538774768379497</v>
      </c>
      <c r="BI44">
        <f t="shared" si="40"/>
        <v>-23.331657902726029</v>
      </c>
      <c r="BJ44">
        <f t="shared" si="41"/>
        <v>151.41878811967541</v>
      </c>
      <c r="BK44">
        <f t="shared" si="42"/>
        <v>47.533478806865013</v>
      </c>
      <c r="BL44">
        <f t="shared" si="43"/>
        <v>-22.013681658285037</v>
      </c>
      <c r="BM44">
        <f t="shared" si="44"/>
        <v>-22.422560732600829</v>
      </c>
      <c r="BN44">
        <f t="shared" si="45"/>
        <v>103.15987615987927</v>
      </c>
      <c r="BO44">
        <f t="shared" si="11"/>
        <v>1</v>
      </c>
      <c r="BP44">
        <f t="shared" si="12"/>
        <v>2</v>
      </c>
      <c r="BQ44" t="str">
        <f t="shared" si="13"/>
        <v>Train</v>
      </c>
    </row>
    <row r="45" spans="1:69" x14ac:dyDescent="0.3">
      <c r="A45">
        <v>1</v>
      </c>
      <c r="B45">
        <v>1</v>
      </c>
      <c r="C45" t="s">
        <v>137</v>
      </c>
      <c r="D45" t="s">
        <v>15</v>
      </c>
      <c r="E45">
        <v>60</v>
      </c>
      <c r="F45">
        <v>0</v>
      </c>
      <c r="G45">
        <v>0</v>
      </c>
      <c r="H45">
        <v>11813</v>
      </c>
      <c r="I45">
        <v>76.291700000000006</v>
      </c>
      <c r="J45" t="s">
        <v>70</v>
      </c>
      <c r="K45" t="s">
        <v>44</v>
      </c>
      <c r="L45" t="s">
        <v>71</v>
      </c>
      <c r="N45" t="s">
        <v>130</v>
      </c>
      <c r="O45">
        <v>5</v>
      </c>
      <c r="P45">
        <v>5</v>
      </c>
      <c r="Q45">
        <v>4</v>
      </c>
      <c r="R45" t="str">
        <f t="shared" si="14"/>
        <v>Validate</v>
      </c>
      <c r="S45" t="str">
        <f t="shared" si="15"/>
        <v>Validate</v>
      </c>
      <c r="T45" t="str">
        <f t="shared" si="16"/>
        <v>Test</v>
      </c>
      <c r="U45" t="str">
        <f t="shared" si="17"/>
        <v>PA</v>
      </c>
      <c r="V45" t="str">
        <f t="shared" si="18"/>
        <v>51-60</v>
      </c>
      <c r="W45" t="str">
        <f t="shared" si="19"/>
        <v>D</v>
      </c>
      <c r="X45" t="str">
        <f t="shared" si="20"/>
        <v>41-100</v>
      </c>
      <c r="Y45" t="b">
        <f>SUMPRODUCT(--(U45=counts!$A$40:$A$49))&gt;0</f>
        <v>1</v>
      </c>
      <c r="Z45" t="b">
        <f>SUMPRODUCT(--(W45=counts!$A$18:$A$22))&gt;0</f>
        <v>1</v>
      </c>
      <c r="AA45" t="str">
        <f t="shared" si="21"/>
        <v>51-60</v>
      </c>
      <c r="AB45" t="str">
        <f>IF(W45="","Blank",IF(Z45="TRUE",W45,counts!$A$23))</f>
        <v>F, G, T</v>
      </c>
      <c r="AC45" t="str">
        <f t="shared" si="22"/>
        <v>41-100</v>
      </c>
      <c r="AD45" t="str">
        <f t="shared" si="23"/>
        <v>PA</v>
      </c>
      <c r="AE45" t="str">
        <f t="shared" si="24"/>
        <v>female</v>
      </c>
      <c r="AF45">
        <f>IF(F45&gt;=4, counts!$A$62,F45)</f>
        <v>0</v>
      </c>
      <c r="AG45">
        <f>IF(G45&gt;=3, counts!$A$69,G45)</f>
        <v>0</v>
      </c>
      <c r="AH45" t="str">
        <f>IF(OR(K45="S",K45=""), counts!$A$75,K45)</f>
        <v>C</v>
      </c>
      <c r="AI45">
        <f t="shared" si="25"/>
        <v>1</v>
      </c>
      <c r="AJ45">
        <f>VLOOKUP(AA45,counts!$V$8:$W$13,2,FALSE)</f>
        <v>74.751267398446615</v>
      </c>
      <c r="AK45">
        <f>VLOOKUP(AB45,counts!$V$17:$W$23,2,FALSE)</f>
        <v>123.30204897661667</v>
      </c>
      <c r="AL45">
        <f>VLOOKUP(AC45,counts!$V$27:$W$33,2,FALSE)</f>
        <v>70.538774768379497</v>
      </c>
      <c r="AM45">
        <f>VLOOKUP(AD45,counts!$V$38:$W$49,2,FALSE)</f>
        <v>105.0698932972212</v>
      </c>
      <c r="AN45">
        <f>VLOOKUP(AE45,counts!$V$53:$W$54,2,FALSE)</f>
        <v>151.41878811967541</v>
      </c>
      <c r="AO45">
        <f>VLOOKUP(AF45,counts!$V$58:$W$62,2,FALSE)</f>
        <v>-14.754319664473872</v>
      </c>
      <c r="AP45">
        <f>VLOOKUP(AG45,counts!$V$66:$W$69,2,FALSE)</f>
        <v>-22.013681658285037</v>
      </c>
      <c r="AQ45">
        <f>VLOOKUP(AH45,counts!$V$73:$W$75,2,FALSE)</f>
        <v>72.444458573419169</v>
      </c>
      <c r="AR45">
        <f>VLOOKUP(AI45,counts!$V$79:$W$81,2,FALSE)</f>
        <v>103.15987615987927</v>
      </c>
      <c r="AS45">
        <f t="shared" si="26"/>
        <v>1</v>
      </c>
      <c r="AT45">
        <f t="shared" si="27"/>
        <v>5</v>
      </c>
      <c r="AU45" t="str">
        <f t="shared" si="2"/>
        <v>Validate</v>
      </c>
      <c r="AW45" t="str">
        <f t="shared" si="28"/>
        <v>51-60</v>
      </c>
      <c r="AX45" t="str">
        <f t="shared" si="29"/>
        <v>F, G, T</v>
      </c>
      <c r="AY45" t="str">
        <f t="shared" si="30"/>
        <v>41-100</v>
      </c>
      <c r="AZ45" t="str">
        <f t="shared" si="31"/>
        <v>PA</v>
      </c>
      <c r="BA45" t="str">
        <f t="shared" si="32"/>
        <v>female</v>
      </c>
      <c r="BB45">
        <f t="shared" si="33"/>
        <v>0</v>
      </c>
      <c r="BC45">
        <f t="shared" si="34"/>
        <v>0</v>
      </c>
      <c r="BD45" t="str">
        <f t="shared" si="35"/>
        <v>C</v>
      </c>
      <c r="BE45">
        <f t="shared" si="36"/>
        <v>1</v>
      </c>
      <c r="BF45">
        <f t="shared" si="37"/>
        <v>74.751267398446615</v>
      </c>
      <c r="BG45">
        <f t="shared" si="38"/>
        <v>123.30204897661667</v>
      </c>
      <c r="BH45">
        <f t="shared" si="39"/>
        <v>70.538774768379497</v>
      </c>
      <c r="BI45">
        <f t="shared" si="40"/>
        <v>105.0698932972212</v>
      </c>
      <c r="BJ45">
        <f t="shared" si="41"/>
        <v>151.41878811967541</v>
      </c>
      <c r="BK45">
        <f t="shared" si="42"/>
        <v>-14.754319664473872</v>
      </c>
      <c r="BL45">
        <f t="shared" si="43"/>
        <v>-22.013681658285037</v>
      </c>
      <c r="BM45">
        <f t="shared" si="44"/>
        <v>72.444458573419169</v>
      </c>
      <c r="BN45">
        <f t="shared" si="45"/>
        <v>103.15987615987927</v>
      </c>
      <c r="BO45">
        <f t="shared" si="11"/>
        <v>1</v>
      </c>
      <c r="BP45">
        <f t="shared" si="12"/>
        <v>5</v>
      </c>
      <c r="BQ45" t="str">
        <f t="shared" si="13"/>
        <v>Validate</v>
      </c>
    </row>
    <row r="46" spans="1:69" x14ac:dyDescent="0.3">
      <c r="A46">
        <v>1</v>
      </c>
      <c r="B46">
        <v>1</v>
      </c>
      <c r="C46" t="s">
        <v>138</v>
      </c>
      <c r="D46" t="s">
        <v>15</v>
      </c>
      <c r="E46">
        <v>41</v>
      </c>
      <c r="F46">
        <v>0</v>
      </c>
      <c r="G46">
        <v>0</v>
      </c>
      <c r="H46">
        <v>16966</v>
      </c>
      <c r="I46">
        <v>134.5</v>
      </c>
      <c r="J46" t="s">
        <v>139</v>
      </c>
      <c r="K46" t="s">
        <v>44</v>
      </c>
      <c r="L46" t="s">
        <v>29</v>
      </c>
      <c r="O46">
        <v>5</v>
      </c>
      <c r="P46">
        <v>5</v>
      </c>
      <c r="Q46">
        <v>2</v>
      </c>
      <c r="R46" t="str">
        <f t="shared" si="14"/>
        <v>Validate</v>
      </c>
      <c r="S46" t="str">
        <f t="shared" si="15"/>
        <v>Validate</v>
      </c>
      <c r="T46" t="str">
        <f t="shared" si="16"/>
        <v>Train</v>
      </c>
      <c r="U46" t="str">
        <f t="shared" si="17"/>
        <v/>
      </c>
      <c r="V46" t="str">
        <f t="shared" si="18"/>
        <v>41-50</v>
      </c>
      <c r="W46" t="str">
        <f t="shared" si="19"/>
        <v>E</v>
      </c>
      <c r="X46" t="str">
        <f t="shared" si="20"/>
        <v>100+</v>
      </c>
      <c r="Y46" t="b">
        <f>SUMPRODUCT(--(U46=counts!$A$40:$A$49))&gt;0</f>
        <v>0</v>
      </c>
      <c r="Z46" t="b">
        <f>SUMPRODUCT(--(W46=counts!$A$18:$A$22))&gt;0</f>
        <v>1</v>
      </c>
      <c r="AA46" t="str">
        <f t="shared" si="21"/>
        <v>41-50</v>
      </c>
      <c r="AB46" t="str">
        <f>IF(W46="","Blank",IF(Z46="TRUE",W46,counts!$A$23))</f>
        <v>F, G, T</v>
      </c>
      <c r="AC46" t="str">
        <f t="shared" si="22"/>
        <v>100+</v>
      </c>
      <c r="AD46" t="str">
        <f t="shared" si="23"/>
        <v>Blank</v>
      </c>
      <c r="AE46" t="str">
        <f t="shared" si="24"/>
        <v>female</v>
      </c>
      <c r="AF46">
        <f>IF(F46&gt;=4, counts!$A$62,F46)</f>
        <v>0</v>
      </c>
      <c r="AG46">
        <f>IF(G46&gt;=3, counts!$A$69,G46)</f>
        <v>0</v>
      </c>
      <c r="AH46" t="str">
        <f>IF(OR(K46="S",K46=""), counts!$A$75,K46)</f>
        <v>C</v>
      </c>
      <c r="AI46">
        <f t="shared" si="25"/>
        <v>1</v>
      </c>
      <c r="AJ46">
        <f>VLOOKUP(AA46,counts!$V$8:$W$13,2,FALSE)</f>
        <v>-13.385578549662212</v>
      </c>
      <c r="AK46">
        <f>VLOOKUP(AB46,counts!$V$17:$W$23,2,FALSE)</f>
        <v>123.30204897661667</v>
      </c>
      <c r="AL46">
        <f>VLOOKUP(AC46,counts!$V$27:$W$33,2,FALSE)</f>
        <v>163.84855978743315</v>
      </c>
      <c r="AM46">
        <f>VLOOKUP(AD46,counts!$V$38:$W$49,2,FALSE)</f>
        <v>-33.757758935166962</v>
      </c>
      <c r="AN46">
        <f>VLOOKUP(AE46,counts!$V$53:$W$54,2,FALSE)</f>
        <v>151.41878811967541</v>
      </c>
      <c r="AO46">
        <f>VLOOKUP(AF46,counts!$V$58:$W$62,2,FALSE)</f>
        <v>-14.754319664473872</v>
      </c>
      <c r="AP46">
        <f>VLOOKUP(AG46,counts!$V$66:$W$69,2,FALSE)</f>
        <v>-22.013681658285037</v>
      </c>
      <c r="AQ46">
        <f>VLOOKUP(AH46,counts!$V$73:$W$75,2,FALSE)</f>
        <v>72.444458573419169</v>
      </c>
      <c r="AR46">
        <f>VLOOKUP(AI46,counts!$V$79:$W$81,2,FALSE)</f>
        <v>103.15987615987927</v>
      </c>
      <c r="AS46">
        <f t="shared" si="26"/>
        <v>1</v>
      </c>
      <c r="AT46">
        <f t="shared" si="27"/>
        <v>5</v>
      </c>
      <c r="AU46" t="str">
        <f t="shared" si="2"/>
        <v>Validate</v>
      </c>
      <c r="AW46" t="str">
        <f t="shared" si="28"/>
        <v>41-50</v>
      </c>
      <c r="AX46" t="str">
        <f t="shared" si="29"/>
        <v>F, G, T</v>
      </c>
      <c r="AY46" t="str">
        <f t="shared" si="30"/>
        <v>100+</v>
      </c>
      <c r="AZ46" t="str">
        <f t="shared" si="31"/>
        <v>Blank</v>
      </c>
      <c r="BA46" t="str">
        <f t="shared" si="32"/>
        <v>female</v>
      </c>
      <c r="BB46">
        <f t="shared" si="33"/>
        <v>0</v>
      </c>
      <c r="BC46">
        <f t="shared" si="34"/>
        <v>0</v>
      </c>
      <c r="BD46" t="str">
        <f t="shared" si="35"/>
        <v>C</v>
      </c>
      <c r="BE46">
        <f t="shared" si="36"/>
        <v>1</v>
      </c>
      <c r="BF46">
        <f t="shared" si="37"/>
        <v>-13.385578549662212</v>
      </c>
      <c r="BG46">
        <f t="shared" si="38"/>
        <v>123.30204897661667</v>
      </c>
      <c r="BH46">
        <f t="shared" si="39"/>
        <v>163.84855978743315</v>
      </c>
      <c r="BI46">
        <f t="shared" si="40"/>
        <v>-33.757758935166962</v>
      </c>
      <c r="BJ46">
        <f t="shared" si="41"/>
        <v>151.41878811967541</v>
      </c>
      <c r="BK46">
        <f t="shared" si="42"/>
        <v>-14.754319664473872</v>
      </c>
      <c r="BL46">
        <f t="shared" si="43"/>
        <v>-22.013681658285037</v>
      </c>
      <c r="BM46">
        <f t="shared" si="44"/>
        <v>72.444458573419169</v>
      </c>
      <c r="BN46">
        <f t="shared" si="45"/>
        <v>103.15987615987927</v>
      </c>
      <c r="BO46">
        <f t="shared" si="11"/>
        <v>1</v>
      </c>
      <c r="BP46">
        <f t="shared" si="12"/>
        <v>5</v>
      </c>
      <c r="BQ46" t="str">
        <f t="shared" si="13"/>
        <v>Validate</v>
      </c>
    </row>
    <row r="47" spans="1:69" x14ac:dyDescent="0.3">
      <c r="A47">
        <v>1</v>
      </c>
      <c r="B47">
        <v>0</v>
      </c>
      <c r="C47" t="s">
        <v>140</v>
      </c>
      <c r="D47" t="s">
        <v>20</v>
      </c>
      <c r="E47">
        <v>45</v>
      </c>
      <c r="F47">
        <v>0</v>
      </c>
      <c r="G47">
        <v>0</v>
      </c>
      <c r="H47">
        <v>113050</v>
      </c>
      <c r="I47">
        <v>26.55</v>
      </c>
      <c r="J47" t="s">
        <v>141</v>
      </c>
      <c r="K47" t="s">
        <v>17</v>
      </c>
      <c r="N47" t="s">
        <v>142</v>
      </c>
      <c r="O47">
        <v>2</v>
      </c>
      <c r="P47">
        <v>2</v>
      </c>
      <c r="Q47">
        <v>5</v>
      </c>
      <c r="R47" t="str">
        <f t="shared" si="14"/>
        <v>Train</v>
      </c>
      <c r="S47" t="str">
        <f t="shared" si="15"/>
        <v>Train</v>
      </c>
      <c r="T47" t="str">
        <f t="shared" si="16"/>
        <v>Validate</v>
      </c>
      <c r="U47" t="str">
        <f t="shared" si="17"/>
        <v>DC</v>
      </c>
      <c r="V47" t="str">
        <f t="shared" si="18"/>
        <v>41-50</v>
      </c>
      <c r="W47" t="str">
        <f t="shared" si="19"/>
        <v>B</v>
      </c>
      <c r="X47" t="str">
        <f t="shared" si="20"/>
        <v>21-30</v>
      </c>
      <c r="Y47" t="b">
        <f>SUMPRODUCT(--(U47=counts!$A$40:$A$49))&gt;0</f>
        <v>0</v>
      </c>
      <c r="Z47" t="b">
        <f>SUMPRODUCT(--(W47=counts!$A$18:$A$22))&gt;0</f>
        <v>1</v>
      </c>
      <c r="AA47" t="str">
        <f t="shared" si="21"/>
        <v>41-50</v>
      </c>
      <c r="AB47" t="str">
        <f>IF(W47="","Blank",IF(Z47="TRUE",W47,counts!$A$23))</f>
        <v>F, G, T</v>
      </c>
      <c r="AC47" t="str">
        <f t="shared" si="22"/>
        <v>21-30</v>
      </c>
      <c r="AD47" t="str">
        <f t="shared" si="23"/>
        <v>Others</v>
      </c>
      <c r="AE47" t="str">
        <f t="shared" si="24"/>
        <v>male</v>
      </c>
      <c r="AF47">
        <f>IF(F47&gt;=4, counts!$A$62,F47)</f>
        <v>0</v>
      </c>
      <c r="AG47">
        <f>IF(G47&gt;=3, counts!$A$69,G47)</f>
        <v>0</v>
      </c>
      <c r="AH47" t="str">
        <f>IF(OR(K47="S",K47=""), counts!$A$75,K47)</f>
        <v>S, blank</v>
      </c>
      <c r="AI47">
        <f t="shared" si="25"/>
        <v>1</v>
      </c>
      <c r="AJ47">
        <f>VLOOKUP(AA47,counts!$V$8:$W$13,2,FALSE)</f>
        <v>-13.385578549662212</v>
      </c>
      <c r="AK47">
        <f>VLOOKUP(AB47,counts!$V$17:$W$23,2,FALSE)</f>
        <v>123.30204897661667</v>
      </c>
      <c r="AL47">
        <f>VLOOKUP(AC47,counts!$V$27:$W$33,2,FALSE)</f>
        <v>40.172297072540438</v>
      </c>
      <c r="AM47">
        <f>VLOOKUP(AD47,counts!$V$38:$W$49,2,FALSE)</f>
        <v>40.634191658169868</v>
      </c>
      <c r="AN47">
        <f>VLOOKUP(AE47,counts!$V$53:$W$54,2,FALSE)</f>
        <v>-108.67008854708662</v>
      </c>
      <c r="AO47">
        <f>VLOOKUP(AF47,counts!$V$58:$W$62,2,FALSE)</f>
        <v>-14.754319664473872</v>
      </c>
      <c r="AP47">
        <f>VLOOKUP(AG47,counts!$V$66:$W$69,2,FALSE)</f>
        <v>-22.013681658285037</v>
      </c>
      <c r="AQ47">
        <f>VLOOKUP(AH47,counts!$V$73:$W$75,2,FALSE)</f>
        <v>-22.422560732600829</v>
      </c>
      <c r="AR47">
        <f>VLOOKUP(AI47,counts!$V$79:$W$81,2,FALSE)</f>
        <v>103.15987615987927</v>
      </c>
      <c r="AS47">
        <f t="shared" si="26"/>
        <v>0</v>
      </c>
      <c r="AT47">
        <f t="shared" si="27"/>
        <v>2</v>
      </c>
      <c r="AU47" t="str">
        <f t="shared" si="2"/>
        <v>Train</v>
      </c>
      <c r="AW47" t="str">
        <f t="shared" si="28"/>
        <v>41-50</v>
      </c>
      <c r="AX47" t="str">
        <f t="shared" si="29"/>
        <v>F, G, T</v>
      </c>
      <c r="AY47" t="str">
        <f t="shared" si="30"/>
        <v>21-30</v>
      </c>
      <c r="AZ47" t="str">
        <f t="shared" si="31"/>
        <v>Others</v>
      </c>
      <c r="BA47" t="str">
        <f t="shared" si="32"/>
        <v>male</v>
      </c>
      <c r="BB47">
        <f t="shared" si="33"/>
        <v>0</v>
      </c>
      <c r="BC47">
        <f t="shared" si="34"/>
        <v>0</v>
      </c>
      <c r="BD47" t="str">
        <f t="shared" si="35"/>
        <v>S, blank</v>
      </c>
      <c r="BE47">
        <f t="shared" si="36"/>
        <v>1</v>
      </c>
      <c r="BF47">
        <f t="shared" si="37"/>
        <v>-13.385578549662212</v>
      </c>
      <c r="BG47">
        <f t="shared" si="38"/>
        <v>123.30204897661667</v>
      </c>
      <c r="BH47">
        <f t="shared" si="39"/>
        <v>40.172297072540438</v>
      </c>
      <c r="BI47">
        <f t="shared" si="40"/>
        <v>40.634191658169868</v>
      </c>
      <c r="BJ47">
        <f t="shared" si="41"/>
        <v>-108.67008854708662</v>
      </c>
      <c r="BK47">
        <f t="shared" si="42"/>
        <v>-14.754319664473872</v>
      </c>
      <c r="BL47">
        <f t="shared" si="43"/>
        <v>-22.013681658285037</v>
      </c>
      <c r="BM47">
        <f t="shared" si="44"/>
        <v>-22.422560732600829</v>
      </c>
      <c r="BN47">
        <f t="shared" si="45"/>
        <v>103.15987615987927</v>
      </c>
      <c r="BO47">
        <f t="shared" si="11"/>
        <v>0</v>
      </c>
      <c r="BP47">
        <f t="shared" si="12"/>
        <v>2</v>
      </c>
      <c r="BQ47" t="str">
        <f t="shared" si="13"/>
        <v>Train</v>
      </c>
    </row>
    <row r="48" spans="1:69" x14ac:dyDescent="0.3">
      <c r="A48">
        <v>1</v>
      </c>
      <c r="B48">
        <v>0</v>
      </c>
      <c r="C48" t="s">
        <v>143</v>
      </c>
      <c r="D48" t="s">
        <v>20</v>
      </c>
      <c r="F48">
        <v>0</v>
      </c>
      <c r="G48">
        <v>0</v>
      </c>
      <c r="H48">
        <v>113798</v>
      </c>
      <c r="I48">
        <v>31</v>
      </c>
      <c r="K48" t="s">
        <v>17</v>
      </c>
      <c r="O48">
        <v>5</v>
      </c>
      <c r="P48">
        <v>3</v>
      </c>
      <c r="Q48">
        <v>2</v>
      </c>
      <c r="R48" t="str">
        <f t="shared" si="14"/>
        <v>Validate</v>
      </c>
      <c r="S48" t="str">
        <f t="shared" si="15"/>
        <v>Train</v>
      </c>
      <c r="T48" t="str">
        <f t="shared" si="16"/>
        <v>Train</v>
      </c>
      <c r="U48" t="str">
        <f t="shared" si="17"/>
        <v/>
      </c>
      <c r="V48" t="str">
        <f t="shared" si="18"/>
        <v>0-17</v>
      </c>
      <c r="W48" t="str">
        <f t="shared" si="19"/>
        <v/>
      </c>
      <c r="X48" t="str">
        <f t="shared" si="20"/>
        <v>31-40</v>
      </c>
      <c r="Y48" t="b">
        <f>SUMPRODUCT(--(U48=counts!$A$40:$A$49))&gt;0</f>
        <v>0</v>
      </c>
      <c r="Z48" t="b">
        <f>SUMPRODUCT(--(W48=counts!$A$18:$A$22))&gt;0</f>
        <v>0</v>
      </c>
      <c r="AA48" t="str">
        <f t="shared" si="21"/>
        <v>0-17</v>
      </c>
      <c r="AB48" t="str">
        <f>IF(W48="","Blank",IF(Z48="TRUE",W48,counts!$A$23))</f>
        <v>Blank</v>
      </c>
      <c r="AC48" t="str">
        <f t="shared" si="22"/>
        <v>31-40</v>
      </c>
      <c r="AD48" t="str">
        <f t="shared" si="23"/>
        <v>Blank</v>
      </c>
      <c r="AE48" t="str">
        <f t="shared" si="24"/>
        <v>male</v>
      </c>
      <c r="AF48">
        <f>IF(F48&gt;=4, counts!$A$62,F48)</f>
        <v>0</v>
      </c>
      <c r="AG48">
        <f>IF(G48&gt;=3, counts!$A$69,G48)</f>
        <v>0</v>
      </c>
      <c r="AH48" t="str">
        <f>IF(OR(K48="S",K48=""), counts!$A$75,K48)</f>
        <v>S, blank</v>
      </c>
      <c r="AI48">
        <f t="shared" si="25"/>
        <v>1</v>
      </c>
      <c r="AJ48">
        <f>VLOOKUP(AA48,counts!$V$8:$W$13,2,FALSE)</f>
        <v>-3.7643689058441341</v>
      </c>
      <c r="AK48">
        <f>VLOOKUP(AB48,counts!$V$17:$W$23,2,FALSE)</f>
        <v>-42.171718189759716</v>
      </c>
      <c r="AL48">
        <f>VLOOKUP(AC48,counts!$V$27:$W$33,2,FALSE)</f>
        <v>22.971838090238197</v>
      </c>
      <c r="AM48">
        <f>VLOOKUP(AD48,counts!$V$38:$W$49,2,FALSE)</f>
        <v>-33.757758935166962</v>
      </c>
      <c r="AN48">
        <f>VLOOKUP(AE48,counts!$V$53:$W$54,2,FALSE)</f>
        <v>-108.67008854708662</v>
      </c>
      <c r="AO48">
        <f>VLOOKUP(AF48,counts!$V$58:$W$62,2,FALSE)</f>
        <v>-14.754319664473872</v>
      </c>
      <c r="AP48">
        <f>VLOOKUP(AG48,counts!$V$66:$W$69,2,FALSE)</f>
        <v>-22.013681658285037</v>
      </c>
      <c r="AQ48">
        <f>VLOOKUP(AH48,counts!$V$73:$W$75,2,FALSE)</f>
        <v>-22.422560732600829</v>
      </c>
      <c r="AR48">
        <f>VLOOKUP(AI48,counts!$V$79:$W$81,2,FALSE)</f>
        <v>103.15987615987927</v>
      </c>
      <c r="AS48">
        <f t="shared" si="26"/>
        <v>0</v>
      </c>
      <c r="AT48">
        <f t="shared" si="27"/>
        <v>5</v>
      </c>
      <c r="AU48" t="str">
        <f t="shared" si="2"/>
        <v>Validate</v>
      </c>
      <c r="AW48" t="str">
        <f t="shared" si="28"/>
        <v>0-17</v>
      </c>
      <c r="AX48" t="str">
        <f t="shared" si="29"/>
        <v>Blank</v>
      </c>
      <c r="AY48" t="str">
        <f t="shared" si="30"/>
        <v>31-40</v>
      </c>
      <c r="AZ48" t="str">
        <f t="shared" si="31"/>
        <v>Blank</v>
      </c>
      <c r="BA48" t="str">
        <f t="shared" si="32"/>
        <v>male</v>
      </c>
      <c r="BB48">
        <f t="shared" si="33"/>
        <v>0</v>
      </c>
      <c r="BC48">
        <f t="shared" si="34"/>
        <v>0</v>
      </c>
      <c r="BD48" t="str">
        <f t="shared" si="35"/>
        <v>S, blank</v>
      </c>
      <c r="BE48">
        <f t="shared" si="36"/>
        <v>1</v>
      </c>
      <c r="BF48">
        <f t="shared" si="37"/>
        <v>-3.7643689058441341</v>
      </c>
      <c r="BG48">
        <f t="shared" si="38"/>
        <v>-42.171718189759716</v>
      </c>
      <c r="BH48">
        <f t="shared" si="39"/>
        <v>22.971838090238197</v>
      </c>
      <c r="BI48">
        <f t="shared" si="40"/>
        <v>-33.757758935166962</v>
      </c>
      <c r="BJ48">
        <f t="shared" si="41"/>
        <v>-108.67008854708662</v>
      </c>
      <c r="BK48">
        <f t="shared" si="42"/>
        <v>-14.754319664473872</v>
      </c>
      <c r="BL48">
        <f t="shared" si="43"/>
        <v>-22.013681658285037</v>
      </c>
      <c r="BM48">
        <f t="shared" si="44"/>
        <v>-22.422560732600829</v>
      </c>
      <c r="BN48">
        <f t="shared" si="45"/>
        <v>103.15987615987927</v>
      </c>
      <c r="BO48">
        <f t="shared" si="11"/>
        <v>0</v>
      </c>
      <c r="BP48">
        <f t="shared" si="12"/>
        <v>5</v>
      </c>
      <c r="BQ48" t="str">
        <f t="shared" si="13"/>
        <v>Validate</v>
      </c>
    </row>
    <row r="49" spans="1:69" x14ac:dyDescent="0.3">
      <c r="A49">
        <v>1</v>
      </c>
      <c r="B49">
        <v>1</v>
      </c>
      <c r="C49" t="s">
        <v>144</v>
      </c>
      <c r="D49" t="s">
        <v>20</v>
      </c>
      <c r="E49">
        <v>42</v>
      </c>
      <c r="F49">
        <v>0</v>
      </c>
      <c r="G49">
        <v>0</v>
      </c>
      <c r="H49" t="s">
        <v>145</v>
      </c>
      <c r="I49">
        <v>26.287500000000001</v>
      </c>
      <c r="J49" t="s">
        <v>146</v>
      </c>
      <c r="K49" t="s">
        <v>17</v>
      </c>
      <c r="L49" t="s">
        <v>78</v>
      </c>
      <c r="N49" t="s">
        <v>30</v>
      </c>
      <c r="O49">
        <v>5</v>
      </c>
      <c r="P49">
        <v>3</v>
      </c>
      <c r="Q49">
        <v>5</v>
      </c>
      <c r="R49" t="str">
        <f t="shared" si="14"/>
        <v>Validate</v>
      </c>
      <c r="S49" t="str">
        <f t="shared" si="15"/>
        <v>Train</v>
      </c>
      <c r="T49" t="str">
        <f t="shared" si="16"/>
        <v>Validate</v>
      </c>
      <c r="U49" t="str">
        <f t="shared" si="17"/>
        <v>NY</v>
      </c>
      <c r="V49" t="str">
        <f t="shared" si="18"/>
        <v>41-50</v>
      </c>
      <c r="W49" t="str">
        <f t="shared" si="19"/>
        <v>E</v>
      </c>
      <c r="X49" t="str">
        <f t="shared" si="20"/>
        <v>21-30</v>
      </c>
      <c r="Y49" t="b">
        <f>SUMPRODUCT(--(U49=counts!$A$40:$A$49))&gt;0</f>
        <v>1</v>
      </c>
      <c r="Z49" t="b">
        <f>SUMPRODUCT(--(W49=counts!$A$18:$A$22))&gt;0</f>
        <v>1</v>
      </c>
      <c r="AA49" t="str">
        <f t="shared" si="21"/>
        <v>41-50</v>
      </c>
      <c r="AB49" t="str">
        <f>IF(W49="","Blank",IF(Z49="TRUE",W49,counts!$A$23))</f>
        <v>F, G, T</v>
      </c>
      <c r="AC49" t="str">
        <f t="shared" si="22"/>
        <v>21-30</v>
      </c>
      <c r="AD49" t="str">
        <f t="shared" si="23"/>
        <v>NY</v>
      </c>
      <c r="AE49" t="str">
        <f t="shared" si="24"/>
        <v>male</v>
      </c>
      <c r="AF49">
        <f>IF(F49&gt;=4, counts!$A$62,F49)</f>
        <v>0</v>
      </c>
      <c r="AG49">
        <f>IF(G49&gt;=3, counts!$A$69,G49)</f>
        <v>0</v>
      </c>
      <c r="AH49" t="str">
        <f>IF(OR(K49="S",K49=""), counts!$A$75,K49)</f>
        <v>S, blank</v>
      </c>
      <c r="AI49">
        <f t="shared" si="25"/>
        <v>1</v>
      </c>
      <c r="AJ49">
        <f>VLOOKUP(AA49,counts!$V$8:$W$13,2,FALSE)</f>
        <v>-13.385578549662212</v>
      </c>
      <c r="AK49">
        <f>VLOOKUP(AB49,counts!$V$17:$W$23,2,FALSE)</f>
        <v>123.30204897661667</v>
      </c>
      <c r="AL49">
        <f>VLOOKUP(AC49,counts!$V$27:$W$33,2,FALSE)</f>
        <v>40.172297072540438</v>
      </c>
      <c r="AM49">
        <f>VLOOKUP(AD49,counts!$V$38:$W$49,2,FALSE)</f>
        <v>57.761363718906857</v>
      </c>
      <c r="AN49">
        <f>VLOOKUP(AE49,counts!$V$53:$W$54,2,FALSE)</f>
        <v>-108.67008854708662</v>
      </c>
      <c r="AO49">
        <f>VLOOKUP(AF49,counts!$V$58:$W$62,2,FALSE)</f>
        <v>-14.754319664473872</v>
      </c>
      <c r="AP49">
        <f>VLOOKUP(AG49,counts!$V$66:$W$69,2,FALSE)</f>
        <v>-22.013681658285037</v>
      </c>
      <c r="AQ49">
        <f>VLOOKUP(AH49,counts!$V$73:$W$75,2,FALSE)</f>
        <v>-22.422560732600829</v>
      </c>
      <c r="AR49">
        <f>VLOOKUP(AI49,counts!$V$79:$W$81,2,FALSE)</f>
        <v>103.15987615987927</v>
      </c>
      <c r="AS49">
        <f t="shared" si="26"/>
        <v>1</v>
      </c>
      <c r="AT49">
        <f t="shared" si="27"/>
        <v>5</v>
      </c>
      <c r="AU49" t="str">
        <f t="shared" si="2"/>
        <v>Validate</v>
      </c>
      <c r="AW49" t="str">
        <f t="shared" si="28"/>
        <v>41-50</v>
      </c>
      <c r="AX49" t="str">
        <f t="shared" si="29"/>
        <v>F, G, T</v>
      </c>
      <c r="AY49" t="str">
        <f t="shared" si="30"/>
        <v>21-30</v>
      </c>
      <c r="AZ49" t="str">
        <f t="shared" si="31"/>
        <v>NY</v>
      </c>
      <c r="BA49" t="str">
        <f t="shared" si="32"/>
        <v>male</v>
      </c>
      <c r="BB49">
        <f t="shared" si="33"/>
        <v>0</v>
      </c>
      <c r="BC49">
        <f t="shared" si="34"/>
        <v>0</v>
      </c>
      <c r="BD49" t="str">
        <f t="shared" si="35"/>
        <v>S, blank</v>
      </c>
      <c r="BE49">
        <f t="shared" si="36"/>
        <v>1</v>
      </c>
      <c r="BF49">
        <f t="shared" si="37"/>
        <v>-13.385578549662212</v>
      </c>
      <c r="BG49">
        <f t="shared" si="38"/>
        <v>123.30204897661667</v>
      </c>
      <c r="BH49">
        <f t="shared" si="39"/>
        <v>40.172297072540438</v>
      </c>
      <c r="BI49">
        <f t="shared" si="40"/>
        <v>57.761363718906857</v>
      </c>
      <c r="BJ49">
        <f t="shared" si="41"/>
        <v>-108.67008854708662</v>
      </c>
      <c r="BK49">
        <f t="shared" si="42"/>
        <v>-14.754319664473872</v>
      </c>
      <c r="BL49">
        <f t="shared" si="43"/>
        <v>-22.013681658285037</v>
      </c>
      <c r="BM49">
        <f t="shared" si="44"/>
        <v>-22.422560732600829</v>
      </c>
      <c r="BN49">
        <f t="shared" si="45"/>
        <v>103.15987615987927</v>
      </c>
      <c r="BO49">
        <f t="shared" si="11"/>
        <v>1</v>
      </c>
      <c r="BP49">
        <f t="shared" si="12"/>
        <v>5</v>
      </c>
      <c r="BQ49" t="str">
        <f t="shared" si="13"/>
        <v>Validate</v>
      </c>
    </row>
    <row r="50" spans="1:69" x14ac:dyDescent="0.3">
      <c r="A50">
        <v>1</v>
      </c>
      <c r="B50">
        <v>1</v>
      </c>
      <c r="C50" t="s">
        <v>147</v>
      </c>
      <c r="D50" t="s">
        <v>15</v>
      </c>
      <c r="E50">
        <v>53</v>
      </c>
      <c r="F50">
        <v>0</v>
      </c>
      <c r="G50">
        <v>0</v>
      </c>
      <c r="H50" t="s">
        <v>148</v>
      </c>
      <c r="I50">
        <v>27.445799999999998</v>
      </c>
      <c r="K50" t="s">
        <v>44</v>
      </c>
      <c r="L50" t="s">
        <v>57</v>
      </c>
      <c r="N50" t="s">
        <v>142</v>
      </c>
      <c r="O50">
        <v>4</v>
      </c>
      <c r="P50">
        <v>3</v>
      </c>
      <c r="Q50">
        <v>3</v>
      </c>
      <c r="R50" t="str">
        <f t="shared" si="14"/>
        <v>Test</v>
      </c>
      <c r="S50" t="str">
        <f t="shared" si="15"/>
        <v>Train</v>
      </c>
      <c r="T50" t="str">
        <f t="shared" si="16"/>
        <v>Train</v>
      </c>
      <c r="U50" t="str">
        <f t="shared" si="17"/>
        <v>DC</v>
      </c>
      <c r="V50" t="str">
        <f t="shared" si="18"/>
        <v>51-60</v>
      </c>
      <c r="W50" t="str">
        <f t="shared" si="19"/>
        <v/>
      </c>
      <c r="X50" t="str">
        <f t="shared" si="20"/>
        <v>21-30</v>
      </c>
      <c r="Y50" t="b">
        <f>SUMPRODUCT(--(U50=counts!$A$40:$A$49))&gt;0</f>
        <v>0</v>
      </c>
      <c r="Z50" t="b">
        <f>SUMPRODUCT(--(W50=counts!$A$18:$A$22))&gt;0</f>
        <v>0</v>
      </c>
      <c r="AA50" t="str">
        <f t="shared" si="21"/>
        <v>51-60</v>
      </c>
      <c r="AB50" t="str">
        <f>IF(W50="","Blank",IF(Z50="TRUE",W50,counts!$A$23))</f>
        <v>Blank</v>
      </c>
      <c r="AC50" t="str">
        <f t="shared" si="22"/>
        <v>21-30</v>
      </c>
      <c r="AD50" t="str">
        <f t="shared" si="23"/>
        <v>Others</v>
      </c>
      <c r="AE50" t="str">
        <f t="shared" si="24"/>
        <v>female</v>
      </c>
      <c r="AF50">
        <f>IF(F50&gt;=4, counts!$A$62,F50)</f>
        <v>0</v>
      </c>
      <c r="AG50">
        <f>IF(G50&gt;=3, counts!$A$69,G50)</f>
        <v>0</v>
      </c>
      <c r="AH50" t="str">
        <f>IF(OR(K50="S",K50=""), counts!$A$75,K50)</f>
        <v>C</v>
      </c>
      <c r="AI50">
        <f t="shared" si="25"/>
        <v>1</v>
      </c>
      <c r="AJ50">
        <f>VLOOKUP(AA50,counts!$V$8:$W$13,2,FALSE)</f>
        <v>74.751267398446615</v>
      </c>
      <c r="AK50">
        <f>VLOOKUP(AB50,counts!$V$17:$W$23,2,FALSE)</f>
        <v>-42.171718189759716</v>
      </c>
      <c r="AL50">
        <f>VLOOKUP(AC50,counts!$V$27:$W$33,2,FALSE)</f>
        <v>40.172297072540438</v>
      </c>
      <c r="AM50">
        <f>VLOOKUP(AD50,counts!$V$38:$W$49,2,FALSE)</f>
        <v>40.634191658169868</v>
      </c>
      <c r="AN50">
        <f>VLOOKUP(AE50,counts!$V$53:$W$54,2,FALSE)</f>
        <v>151.41878811967541</v>
      </c>
      <c r="AO50">
        <f>VLOOKUP(AF50,counts!$V$58:$W$62,2,FALSE)</f>
        <v>-14.754319664473872</v>
      </c>
      <c r="AP50">
        <f>VLOOKUP(AG50,counts!$V$66:$W$69,2,FALSE)</f>
        <v>-22.013681658285037</v>
      </c>
      <c r="AQ50">
        <f>VLOOKUP(AH50,counts!$V$73:$W$75,2,FALSE)</f>
        <v>72.444458573419169</v>
      </c>
      <c r="AR50">
        <f>VLOOKUP(AI50,counts!$V$79:$W$81,2,FALSE)</f>
        <v>103.15987615987927</v>
      </c>
      <c r="AS50">
        <f t="shared" si="26"/>
        <v>1</v>
      </c>
      <c r="AT50">
        <f t="shared" si="27"/>
        <v>4</v>
      </c>
      <c r="AU50" t="str">
        <f t="shared" si="2"/>
        <v>Test</v>
      </c>
      <c r="AW50" t="str">
        <f t="shared" si="28"/>
        <v>51-60</v>
      </c>
      <c r="AX50" t="str">
        <f t="shared" si="29"/>
        <v>Blank</v>
      </c>
      <c r="AY50" t="str">
        <f t="shared" si="30"/>
        <v>21-30</v>
      </c>
      <c r="AZ50" t="str">
        <f t="shared" si="31"/>
        <v>Others</v>
      </c>
      <c r="BA50" t="str">
        <f t="shared" si="32"/>
        <v>female</v>
      </c>
      <c r="BB50">
        <f t="shared" si="33"/>
        <v>0</v>
      </c>
      <c r="BC50">
        <f t="shared" si="34"/>
        <v>0</v>
      </c>
      <c r="BD50" t="str">
        <f t="shared" si="35"/>
        <v>C</v>
      </c>
      <c r="BE50">
        <f t="shared" si="36"/>
        <v>1</v>
      </c>
      <c r="BF50">
        <f t="shared" si="37"/>
        <v>74.751267398446615</v>
      </c>
      <c r="BG50">
        <f t="shared" si="38"/>
        <v>-42.171718189759716</v>
      </c>
      <c r="BH50">
        <f t="shared" si="39"/>
        <v>40.172297072540438</v>
      </c>
      <c r="BI50">
        <f t="shared" si="40"/>
        <v>40.634191658169868</v>
      </c>
      <c r="BJ50">
        <f t="shared" si="41"/>
        <v>151.41878811967541</v>
      </c>
      <c r="BK50">
        <f t="shared" si="42"/>
        <v>-14.754319664473872</v>
      </c>
      <c r="BL50">
        <f t="shared" si="43"/>
        <v>-22.013681658285037</v>
      </c>
      <c r="BM50">
        <f t="shared" si="44"/>
        <v>72.444458573419169</v>
      </c>
      <c r="BN50">
        <f t="shared" si="45"/>
        <v>103.15987615987927</v>
      </c>
      <c r="BO50">
        <f t="shared" si="11"/>
        <v>1</v>
      </c>
      <c r="BP50">
        <f t="shared" si="12"/>
        <v>4</v>
      </c>
      <c r="BQ50" t="str">
        <f t="shared" si="13"/>
        <v>Test</v>
      </c>
    </row>
    <row r="51" spans="1:69" x14ac:dyDescent="0.3">
      <c r="A51">
        <v>1</v>
      </c>
      <c r="B51">
        <v>1</v>
      </c>
      <c r="C51" t="s">
        <v>149</v>
      </c>
      <c r="D51" t="s">
        <v>20</v>
      </c>
      <c r="E51">
        <v>36</v>
      </c>
      <c r="F51">
        <v>0</v>
      </c>
      <c r="G51">
        <v>1</v>
      </c>
      <c r="H51" t="s">
        <v>150</v>
      </c>
      <c r="I51">
        <v>512.32920000000001</v>
      </c>
      <c r="J51" t="s">
        <v>151</v>
      </c>
      <c r="K51" t="s">
        <v>44</v>
      </c>
      <c r="L51" t="s">
        <v>29</v>
      </c>
      <c r="N51" t="s">
        <v>152</v>
      </c>
      <c r="O51">
        <v>3</v>
      </c>
      <c r="P51">
        <v>4</v>
      </c>
      <c r="Q51">
        <v>5</v>
      </c>
      <c r="R51" t="str">
        <f t="shared" si="14"/>
        <v>Train</v>
      </c>
      <c r="S51" t="str">
        <f t="shared" si="15"/>
        <v>Test</v>
      </c>
      <c r="T51" t="str">
        <f t="shared" si="16"/>
        <v>Validate</v>
      </c>
      <c r="U51" t="str">
        <f t="shared" si="17"/>
        <v>PA</v>
      </c>
      <c r="V51" t="str">
        <f t="shared" si="18"/>
        <v>31-40</v>
      </c>
      <c r="W51" t="str">
        <f t="shared" si="19"/>
        <v>B</v>
      </c>
      <c r="X51" t="str">
        <f t="shared" si="20"/>
        <v>100+</v>
      </c>
      <c r="Y51" t="b">
        <f>SUMPRODUCT(--(U51=counts!$A$40:$A$49))&gt;0</f>
        <v>1</v>
      </c>
      <c r="Z51" t="b">
        <f>SUMPRODUCT(--(W51=counts!$A$18:$A$22))&gt;0</f>
        <v>1</v>
      </c>
      <c r="AA51" t="str">
        <f t="shared" si="21"/>
        <v>31-40</v>
      </c>
      <c r="AB51" t="str">
        <f>IF(W51="","Blank",IF(Z51="TRUE",W51,counts!$A$23))</f>
        <v>F, G, T</v>
      </c>
      <c r="AC51" t="str">
        <f t="shared" si="22"/>
        <v>100+</v>
      </c>
      <c r="AD51" t="str">
        <f t="shared" si="23"/>
        <v>PA</v>
      </c>
      <c r="AE51" t="str">
        <f t="shared" si="24"/>
        <v>male</v>
      </c>
      <c r="AF51">
        <f>IF(F51&gt;=4, counts!$A$62,F51)</f>
        <v>0</v>
      </c>
      <c r="AG51">
        <f>IF(G51&gt;=3, counts!$A$69,G51)</f>
        <v>1</v>
      </c>
      <c r="AH51" t="str">
        <f>IF(OR(K51="S",K51=""), counts!$A$75,K51)</f>
        <v>C</v>
      </c>
      <c r="AI51">
        <f t="shared" si="25"/>
        <v>1</v>
      </c>
      <c r="AJ51">
        <f>VLOOKUP(AA51,counts!$V$8:$W$13,2,FALSE)</f>
        <v>32.769878926258563</v>
      </c>
      <c r="AK51">
        <f>VLOOKUP(AB51,counts!$V$17:$W$23,2,FALSE)</f>
        <v>123.30204897661667</v>
      </c>
      <c r="AL51">
        <f>VLOOKUP(AC51,counts!$V$27:$W$33,2,FALSE)</f>
        <v>163.84855978743315</v>
      </c>
      <c r="AM51">
        <f>VLOOKUP(AD51,counts!$V$38:$W$49,2,FALSE)</f>
        <v>105.0698932972212</v>
      </c>
      <c r="AN51">
        <f>VLOOKUP(AE51,counts!$V$53:$W$54,2,FALSE)</f>
        <v>-108.67008854708662</v>
      </c>
      <c r="AO51">
        <f>VLOOKUP(AF51,counts!$V$58:$W$62,2,FALSE)</f>
        <v>-14.754319664473872</v>
      </c>
      <c r="AP51">
        <f>VLOOKUP(AG51,counts!$V$66:$W$69,2,FALSE)</f>
        <v>79.365382998232107</v>
      </c>
      <c r="AQ51">
        <f>VLOOKUP(AH51,counts!$V$73:$W$75,2,FALSE)</f>
        <v>72.444458573419169</v>
      </c>
      <c r="AR51">
        <f>VLOOKUP(AI51,counts!$V$79:$W$81,2,FALSE)</f>
        <v>103.15987615987927</v>
      </c>
      <c r="AS51">
        <f t="shared" si="26"/>
        <v>1</v>
      </c>
      <c r="AT51">
        <f t="shared" si="27"/>
        <v>3</v>
      </c>
      <c r="AU51" t="str">
        <f t="shared" si="2"/>
        <v>Train</v>
      </c>
      <c r="AW51" t="str">
        <f t="shared" si="28"/>
        <v>31-40</v>
      </c>
      <c r="AX51" t="str">
        <f t="shared" si="29"/>
        <v>F, G, T</v>
      </c>
      <c r="AY51" t="str">
        <f t="shared" si="30"/>
        <v>100+</v>
      </c>
      <c r="AZ51" t="str">
        <f t="shared" si="31"/>
        <v>PA</v>
      </c>
      <c r="BA51" t="str">
        <f t="shared" si="32"/>
        <v>male</v>
      </c>
      <c r="BB51">
        <f t="shared" si="33"/>
        <v>0</v>
      </c>
      <c r="BC51">
        <f t="shared" si="34"/>
        <v>1</v>
      </c>
      <c r="BD51" t="str">
        <f t="shared" si="35"/>
        <v>C</v>
      </c>
      <c r="BE51">
        <f t="shared" si="36"/>
        <v>1</v>
      </c>
      <c r="BF51">
        <f t="shared" si="37"/>
        <v>32.769878926258563</v>
      </c>
      <c r="BG51">
        <f t="shared" si="38"/>
        <v>123.30204897661667</v>
      </c>
      <c r="BH51">
        <f t="shared" si="39"/>
        <v>163.84855978743315</v>
      </c>
      <c r="BI51">
        <f t="shared" si="40"/>
        <v>105.0698932972212</v>
      </c>
      <c r="BJ51">
        <f t="shared" si="41"/>
        <v>-108.67008854708662</v>
      </c>
      <c r="BK51">
        <f t="shared" si="42"/>
        <v>-14.754319664473872</v>
      </c>
      <c r="BL51">
        <f t="shared" si="43"/>
        <v>79.365382998232107</v>
      </c>
      <c r="BM51">
        <f t="shared" si="44"/>
        <v>72.444458573419169</v>
      </c>
      <c r="BN51">
        <f t="shared" si="45"/>
        <v>103.15987615987927</v>
      </c>
      <c r="BO51">
        <f t="shared" si="11"/>
        <v>1</v>
      </c>
      <c r="BP51">
        <f t="shared" si="12"/>
        <v>3</v>
      </c>
      <c r="BQ51" t="str">
        <f t="shared" si="13"/>
        <v>Train</v>
      </c>
    </row>
    <row r="52" spans="1:69" x14ac:dyDescent="0.3">
      <c r="A52">
        <v>1</v>
      </c>
      <c r="B52">
        <v>1</v>
      </c>
      <c r="C52" t="s">
        <v>153</v>
      </c>
      <c r="D52" t="s">
        <v>15</v>
      </c>
      <c r="E52">
        <v>58</v>
      </c>
      <c r="F52">
        <v>0</v>
      </c>
      <c r="G52">
        <v>1</v>
      </c>
      <c r="H52" t="s">
        <v>150</v>
      </c>
      <c r="I52">
        <v>512.32920000000001</v>
      </c>
      <c r="J52" t="s">
        <v>151</v>
      </c>
      <c r="K52" t="s">
        <v>44</v>
      </c>
      <c r="L52" t="s">
        <v>29</v>
      </c>
      <c r="N52" t="s">
        <v>154</v>
      </c>
      <c r="O52">
        <v>1</v>
      </c>
      <c r="P52">
        <v>2</v>
      </c>
      <c r="Q52">
        <v>2</v>
      </c>
      <c r="R52" t="str">
        <f t="shared" si="14"/>
        <v>Train</v>
      </c>
      <c r="S52" t="str">
        <f t="shared" si="15"/>
        <v>Train</v>
      </c>
      <c r="T52" t="str">
        <f t="shared" si="16"/>
        <v>Train</v>
      </c>
      <c r="U52" t="str">
        <f t="shared" si="17"/>
        <v>PA</v>
      </c>
      <c r="V52" t="str">
        <f t="shared" si="18"/>
        <v>51-60</v>
      </c>
      <c r="W52" t="str">
        <f t="shared" si="19"/>
        <v>B</v>
      </c>
      <c r="X52" t="str">
        <f t="shared" si="20"/>
        <v>100+</v>
      </c>
      <c r="Y52" t="b">
        <f>SUMPRODUCT(--(U52=counts!$A$40:$A$49))&gt;0</f>
        <v>1</v>
      </c>
      <c r="Z52" t="b">
        <f>SUMPRODUCT(--(W52=counts!$A$18:$A$22))&gt;0</f>
        <v>1</v>
      </c>
      <c r="AA52" t="str">
        <f t="shared" si="21"/>
        <v>51-60</v>
      </c>
      <c r="AB52" t="str">
        <f>IF(W52="","Blank",IF(Z52="TRUE",W52,counts!$A$23))</f>
        <v>F, G, T</v>
      </c>
      <c r="AC52" t="str">
        <f t="shared" si="22"/>
        <v>100+</v>
      </c>
      <c r="AD52" t="str">
        <f t="shared" si="23"/>
        <v>PA</v>
      </c>
      <c r="AE52" t="str">
        <f t="shared" si="24"/>
        <v>female</v>
      </c>
      <c r="AF52">
        <f>IF(F52&gt;=4, counts!$A$62,F52)</f>
        <v>0</v>
      </c>
      <c r="AG52">
        <f>IF(G52&gt;=3, counts!$A$69,G52)</f>
        <v>1</v>
      </c>
      <c r="AH52" t="str">
        <f>IF(OR(K52="S",K52=""), counts!$A$75,K52)</f>
        <v>C</v>
      </c>
      <c r="AI52">
        <f t="shared" si="25"/>
        <v>1</v>
      </c>
      <c r="AJ52">
        <f>VLOOKUP(AA52,counts!$V$8:$W$13,2,FALSE)</f>
        <v>74.751267398446615</v>
      </c>
      <c r="AK52">
        <f>VLOOKUP(AB52,counts!$V$17:$W$23,2,FALSE)</f>
        <v>123.30204897661667</v>
      </c>
      <c r="AL52">
        <f>VLOOKUP(AC52,counts!$V$27:$W$33,2,FALSE)</f>
        <v>163.84855978743315</v>
      </c>
      <c r="AM52">
        <f>VLOOKUP(AD52,counts!$V$38:$W$49,2,FALSE)</f>
        <v>105.0698932972212</v>
      </c>
      <c r="AN52">
        <f>VLOOKUP(AE52,counts!$V$53:$W$54,2,FALSE)</f>
        <v>151.41878811967541</v>
      </c>
      <c r="AO52">
        <f>VLOOKUP(AF52,counts!$V$58:$W$62,2,FALSE)</f>
        <v>-14.754319664473872</v>
      </c>
      <c r="AP52">
        <f>VLOOKUP(AG52,counts!$V$66:$W$69,2,FALSE)</f>
        <v>79.365382998232107</v>
      </c>
      <c r="AQ52">
        <f>VLOOKUP(AH52,counts!$V$73:$W$75,2,FALSE)</f>
        <v>72.444458573419169</v>
      </c>
      <c r="AR52">
        <f>VLOOKUP(AI52,counts!$V$79:$W$81,2,FALSE)</f>
        <v>103.15987615987927</v>
      </c>
      <c r="AS52">
        <f t="shared" si="26"/>
        <v>1</v>
      </c>
      <c r="AT52">
        <f t="shared" si="27"/>
        <v>1</v>
      </c>
      <c r="AU52" t="str">
        <f t="shared" si="2"/>
        <v>Train</v>
      </c>
      <c r="AW52" t="str">
        <f t="shared" si="28"/>
        <v>51-60</v>
      </c>
      <c r="AX52" t="str">
        <f t="shared" si="29"/>
        <v>F, G, T</v>
      </c>
      <c r="AY52" t="str">
        <f t="shared" si="30"/>
        <v>100+</v>
      </c>
      <c r="AZ52" t="str">
        <f t="shared" si="31"/>
        <v>PA</v>
      </c>
      <c r="BA52" t="str">
        <f t="shared" si="32"/>
        <v>female</v>
      </c>
      <c r="BB52">
        <f t="shared" si="33"/>
        <v>0</v>
      </c>
      <c r="BC52">
        <f t="shared" si="34"/>
        <v>1</v>
      </c>
      <c r="BD52" t="str">
        <f t="shared" si="35"/>
        <v>C</v>
      </c>
      <c r="BE52">
        <f t="shared" si="36"/>
        <v>1</v>
      </c>
      <c r="BF52">
        <f t="shared" si="37"/>
        <v>74.751267398446615</v>
      </c>
      <c r="BG52">
        <f t="shared" si="38"/>
        <v>123.30204897661667</v>
      </c>
      <c r="BH52">
        <f t="shared" si="39"/>
        <v>163.84855978743315</v>
      </c>
      <c r="BI52">
        <f t="shared" si="40"/>
        <v>105.0698932972212</v>
      </c>
      <c r="BJ52">
        <f t="shared" si="41"/>
        <v>151.41878811967541</v>
      </c>
      <c r="BK52">
        <f t="shared" si="42"/>
        <v>-14.754319664473872</v>
      </c>
      <c r="BL52">
        <f t="shared" si="43"/>
        <v>79.365382998232107</v>
      </c>
      <c r="BM52">
        <f t="shared" si="44"/>
        <v>72.444458573419169</v>
      </c>
      <c r="BN52">
        <f t="shared" si="45"/>
        <v>103.15987615987927</v>
      </c>
      <c r="BO52">
        <f t="shared" si="11"/>
        <v>1</v>
      </c>
      <c r="BP52">
        <f t="shared" si="12"/>
        <v>1</v>
      </c>
      <c r="BQ52" t="str">
        <f t="shared" si="13"/>
        <v>Train</v>
      </c>
    </row>
    <row r="53" spans="1:69" x14ac:dyDescent="0.3">
      <c r="A53">
        <v>1</v>
      </c>
      <c r="B53">
        <v>0</v>
      </c>
      <c r="C53" t="s">
        <v>155</v>
      </c>
      <c r="D53" t="s">
        <v>20</v>
      </c>
      <c r="E53">
        <v>33</v>
      </c>
      <c r="F53">
        <v>0</v>
      </c>
      <c r="G53">
        <v>0</v>
      </c>
      <c r="H53">
        <v>695</v>
      </c>
      <c r="I53">
        <v>5</v>
      </c>
      <c r="J53" t="s">
        <v>151</v>
      </c>
      <c r="K53" t="s">
        <v>17</v>
      </c>
      <c r="N53" t="s">
        <v>30</v>
      </c>
      <c r="O53">
        <v>1</v>
      </c>
      <c r="P53">
        <v>1</v>
      </c>
      <c r="Q53">
        <v>4</v>
      </c>
      <c r="R53" t="str">
        <f t="shared" si="14"/>
        <v>Train</v>
      </c>
      <c r="S53" t="str">
        <f t="shared" si="15"/>
        <v>Train</v>
      </c>
      <c r="T53" t="str">
        <f t="shared" si="16"/>
        <v>Test</v>
      </c>
      <c r="U53" t="str">
        <f t="shared" si="17"/>
        <v>NY</v>
      </c>
      <c r="V53" t="str">
        <f t="shared" si="18"/>
        <v>31-40</v>
      </c>
      <c r="W53" t="str">
        <f t="shared" si="19"/>
        <v>B</v>
      </c>
      <c r="X53" t="str">
        <f t="shared" si="20"/>
        <v>0-10</v>
      </c>
      <c r="Y53" t="b">
        <f>SUMPRODUCT(--(U53=counts!$A$40:$A$49))&gt;0</f>
        <v>1</v>
      </c>
      <c r="Z53" t="b">
        <f>SUMPRODUCT(--(W53=counts!$A$18:$A$22))&gt;0</f>
        <v>1</v>
      </c>
      <c r="AA53" t="str">
        <f t="shared" si="21"/>
        <v>31-40</v>
      </c>
      <c r="AB53" t="str">
        <f>IF(W53="","Blank",IF(Z53="TRUE",W53,counts!$A$23))</f>
        <v>F, G, T</v>
      </c>
      <c r="AC53" t="str">
        <f t="shared" si="22"/>
        <v>0-10</v>
      </c>
      <c r="AD53" t="str">
        <f t="shared" si="23"/>
        <v>NY</v>
      </c>
      <c r="AE53" t="str">
        <f t="shared" si="24"/>
        <v>male</v>
      </c>
      <c r="AF53">
        <f>IF(F53&gt;=4, counts!$A$62,F53)</f>
        <v>0</v>
      </c>
      <c r="AG53">
        <f>IF(G53&gt;=3, counts!$A$69,G53)</f>
        <v>0</v>
      </c>
      <c r="AH53" t="str">
        <f>IF(OR(K53="S",K53=""), counts!$A$75,K53)</f>
        <v>S, blank</v>
      </c>
      <c r="AI53">
        <f t="shared" si="25"/>
        <v>1</v>
      </c>
      <c r="AJ53">
        <f>VLOOKUP(AA53,counts!$V$8:$W$13,2,FALSE)</f>
        <v>32.769878926258563</v>
      </c>
      <c r="AK53">
        <f>VLOOKUP(AB53,counts!$V$17:$W$23,2,FALSE)</f>
        <v>123.30204897661667</v>
      </c>
      <c r="AL53">
        <f>VLOOKUP(AC53,counts!$V$27:$W$33,2,FALSE)</f>
        <v>-82.840254641099079</v>
      </c>
      <c r="AM53">
        <f>VLOOKUP(AD53,counts!$V$38:$W$49,2,FALSE)</f>
        <v>57.761363718906857</v>
      </c>
      <c r="AN53">
        <f>VLOOKUP(AE53,counts!$V$53:$W$54,2,FALSE)</f>
        <v>-108.67008854708662</v>
      </c>
      <c r="AO53">
        <f>VLOOKUP(AF53,counts!$V$58:$W$62,2,FALSE)</f>
        <v>-14.754319664473872</v>
      </c>
      <c r="AP53">
        <f>VLOOKUP(AG53,counts!$V$66:$W$69,2,FALSE)</f>
        <v>-22.013681658285037</v>
      </c>
      <c r="AQ53">
        <f>VLOOKUP(AH53,counts!$V$73:$W$75,2,FALSE)</f>
        <v>-22.422560732600829</v>
      </c>
      <c r="AR53">
        <f>VLOOKUP(AI53,counts!$V$79:$W$81,2,FALSE)</f>
        <v>103.15987615987927</v>
      </c>
      <c r="AS53">
        <f t="shared" si="26"/>
        <v>0</v>
      </c>
      <c r="AT53">
        <f t="shared" si="27"/>
        <v>1</v>
      </c>
      <c r="AU53" t="str">
        <f t="shared" si="2"/>
        <v>Train</v>
      </c>
      <c r="AW53" t="str">
        <f t="shared" si="28"/>
        <v>31-40</v>
      </c>
      <c r="AX53" t="str">
        <f t="shared" si="29"/>
        <v>F, G, T</v>
      </c>
      <c r="AY53" t="str">
        <f t="shared" si="30"/>
        <v>0-10</v>
      </c>
      <c r="AZ53" t="str">
        <f t="shared" si="31"/>
        <v>NY</v>
      </c>
      <c r="BA53" t="str">
        <f t="shared" si="32"/>
        <v>male</v>
      </c>
      <c r="BB53">
        <f t="shared" si="33"/>
        <v>0</v>
      </c>
      <c r="BC53">
        <f t="shared" si="34"/>
        <v>0</v>
      </c>
      <c r="BD53" t="str">
        <f t="shared" si="35"/>
        <v>S, blank</v>
      </c>
      <c r="BE53">
        <f t="shared" si="36"/>
        <v>1</v>
      </c>
      <c r="BF53">
        <f t="shared" si="37"/>
        <v>32.769878926258563</v>
      </c>
      <c r="BG53">
        <f t="shared" si="38"/>
        <v>123.30204897661667</v>
      </c>
      <c r="BH53">
        <f t="shared" si="39"/>
        <v>-82.840254641099079</v>
      </c>
      <c r="BI53">
        <f t="shared" si="40"/>
        <v>57.761363718906857</v>
      </c>
      <c r="BJ53">
        <f t="shared" si="41"/>
        <v>-108.67008854708662</v>
      </c>
      <c r="BK53">
        <f t="shared" si="42"/>
        <v>-14.754319664473872</v>
      </c>
      <c r="BL53">
        <f t="shared" si="43"/>
        <v>-22.013681658285037</v>
      </c>
      <c r="BM53">
        <f t="shared" si="44"/>
        <v>-22.422560732600829</v>
      </c>
      <c r="BN53">
        <f t="shared" si="45"/>
        <v>103.15987615987927</v>
      </c>
      <c r="BO53">
        <f t="shared" si="11"/>
        <v>0</v>
      </c>
      <c r="BP53">
        <f t="shared" si="12"/>
        <v>1</v>
      </c>
      <c r="BQ53" t="str">
        <f t="shared" si="13"/>
        <v>Train</v>
      </c>
    </row>
    <row r="54" spans="1:69" x14ac:dyDescent="0.3">
      <c r="A54">
        <v>1</v>
      </c>
      <c r="B54">
        <v>0</v>
      </c>
      <c r="C54" t="s">
        <v>156</v>
      </c>
      <c r="D54" t="s">
        <v>20</v>
      </c>
      <c r="E54">
        <v>28</v>
      </c>
      <c r="F54">
        <v>0</v>
      </c>
      <c r="G54">
        <v>0</v>
      </c>
      <c r="H54">
        <v>113059</v>
      </c>
      <c r="I54">
        <v>47.1</v>
      </c>
      <c r="K54" t="s">
        <v>17</v>
      </c>
      <c r="N54" t="s">
        <v>45</v>
      </c>
      <c r="O54">
        <v>2</v>
      </c>
      <c r="P54">
        <v>5</v>
      </c>
      <c r="Q54">
        <v>1</v>
      </c>
      <c r="R54" t="str">
        <f t="shared" si="14"/>
        <v>Train</v>
      </c>
      <c r="S54" t="str">
        <f t="shared" si="15"/>
        <v>Validate</v>
      </c>
      <c r="T54" t="str">
        <f t="shared" si="16"/>
        <v>Train</v>
      </c>
      <c r="U54" t="str">
        <f t="shared" si="17"/>
        <v/>
      </c>
      <c r="V54" t="str">
        <f t="shared" si="18"/>
        <v>18-30</v>
      </c>
      <c r="W54" t="str">
        <f t="shared" si="19"/>
        <v/>
      </c>
      <c r="X54" t="str">
        <f t="shared" si="20"/>
        <v>41-100</v>
      </c>
      <c r="Y54" t="b">
        <f>SUMPRODUCT(--(U54=counts!$A$40:$A$49))&gt;0</f>
        <v>0</v>
      </c>
      <c r="Z54" t="b">
        <f>SUMPRODUCT(--(W54=counts!$A$18:$A$22))&gt;0</f>
        <v>0</v>
      </c>
      <c r="AA54" t="str">
        <f t="shared" si="21"/>
        <v>18-30</v>
      </c>
      <c r="AB54" t="str">
        <f>IF(W54="","Blank",IF(Z54="TRUE",W54,counts!$A$23))</f>
        <v>Blank</v>
      </c>
      <c r="AC54" t="str">
        <f t="shared" si="22"/>
        <v>41-100</v>
      </c>
      <c r="AD54" t="str">
        <f t="shared" si="23"/>
        <v>Blank</v>
      </c>
      <c r="AE54" t="str">
        <f t="shared" si="24"/>
        <v>male</v>
      </c>
      <c r="AF54">
        <f>IF(F54&gt;=4, counts!$A$62,F54)</f>
        <v>0</v>
      </c>
      <c r="AG54">
        <f>IF(G54&gt;=3, counts!$A$69,G54)</f>
        <v>0</v>
      </c>
      <c r="AH54" t="str">
        <f>IF(OR(K54="S",K54=""), counts!$A$75,K54)</f>
        <v>S, blank</v>
      </c>
      <c r="AI54">
        <f t="shared" si="25"/>
        <v>1</v>
      </c>
      <c r="AJ54">
        <f>VLOOKUP(AA54,counts!$V$8:$W$13,2,FALSE)</f>
        <v>-11.613432440426715</v>
      </c>
      <c r="AK54">
        <f>VLOOKUP(AB54,counts!$V$17:$W$23,2,FALSE)</f>
        <v>-42.171718189759716</v>
      </c>
      <c r="AL54">
        <f>VLOOKUP(AC54,counts!$V$27:$W$33,2,FALSE)</f>
        <v>70.538774768379497</v>
      </c>
      <c r="AM54">
        <f>VLOOKUP(AD54,counts!$V$38:$W$49,2,FALSE)</f>
        <v>-33.757758935166962</v>
      </c>
      <c r="AN54">
        <f>VLOOKUP(AE54,counts!$V$53:$W$54,2,FALSE)</f>
        <v>-108.67008854708662</v>
      </c>
      <c r="AO54">
        <f>VLOOKUP(AF54,counts!$V$58:$W$62,2,FALSE)</f>
        <v>-14.754319664473872</v>
      </c>
      <c r="AP54">
        <f>VLOOKUP(AG54,counts!$V$66:$W$69,2,FALSE)</f>
        <v>-22.013681658285037</v>
      </c>
      <c r="AQ54">
        <f>VLOOKUP(AH54,counts!$V$73:$W$75,2,FALSE)</f>
        <v>-22.422560732600829</v>
      </c>
      <c r="AR54">
        <f>VLOOKUP(AI54,counts!$V$79:$W$81,2,FALSE)</f>
        <v>103.15987615987927</v>
      </c>
      <c r="AS54">
        <f t="shared" si="26"/>
        <v>0</v>
      </c>
      <c r="AT54">
        <f t="shared" si="27"/>
        <v>2</v>
      </c>
      <c r="AU54" t="str">
        <f t="shared" si="2"/>
        <v>Train</v>
      </c>
      <c r="AW54" t="str">
        <f t="shared" si="28"/>
        <v>18-30</v>
      </c>
      <c r="AX54" t="str">
        <f t="shared" si="29"/>
        <v>Blank</v>
      </c>
      <c r="AY54" t="str">
        <f t="shared" si="30"/>
        <v>41-100</v>
      </c>
      <c r="AZ54" t="str">
        <f t="shared" si="31"/>
        <v>Blank</v>
      </c>
      <c r="BA54" t="str">
        <f t="shared" si="32"/>
        <v>male</v>
      </c>
      <c r="BB54">
        <f t="shared" si="33"/>
        <v>0</v>
      </c>
      <c r="BC54">
        <f t="shared" si="34"/>
        <v>0</v>
      </c>
      <c r="BD54" t="str">
        <f t="shared" si="35"/>
        <v>S, blank</v>
      </c>
      <c r="BE54">
        <f t="shared" si="36"/>
        <v>1</v>
      </c>
      <c r="BF54">
        <f t="shared" si="37"/>
        <v>-11.613432440426715</v>
      </c>
      <c r="BG54">
        <f t="shared" si="38"/>
        <v>-42.171718189759716</v>
      </c>
      <c r="BH54">
        <f t="shared" si="39"/>
        <v>70.538774768379497</v>
      </c>
      <c r="BI54">
        <f t="shared" si="40"/>
        <v>-33.757758935166962</v>
      </c>
      <c r="BJ54">
        <f t="shared" si="41"/>
        <v>-108.67008854708662</v>
      </c>
      <c r="BK54">
        <f t="shared" si="42"/>
        <v>-14.754319664473872</v>
      </c>
      <c r="BL54">
        <f t="shared" si="43"/>
        <v>-22.013681658285037</v>
      </c>
      <c r="BM54">
        <f t="shared" si="44"/>
        <v>-22.422560732600829</v>
      </c>
      <c r="BN54">
        <f t="shared" si="45"/>
        <v>103.15987615987927</v>
      </c>
      <c r="BO54">
        <f t="shared" si="11"/>
        <v>0</v>
      </c>
      <c r="BP54">
        <f t="shared" si="12"/>
        <v>2</v>
      </c>
      <c r="BQ54" t="str">
        <f t="shared" si="13"/>
        <v>Train</v>
      </c>
    </row>
    <row r="55" spans="1:69" x14ac:dyDescent="0.3">
      <c r="A55">
        <v>1</v>
      </c>
      <c r="B55">
        <v>0</v>
      </c>
      <c r="C55" t="s">
        <v>157</v>
      </c>
      <c r="D55" t="s">
        <v>20</v>
      </c>
      <c r="E55">
        <v>17</v>
      </c>
      <c r="F55">
        <v>0</v>
      </c>
      <c r="G55">
        <v>0</v>
      </c>
      <c r="H55">
        <v>113059</v>
      </c>
      <c r="I55">
        <v>47.1</v>
      </c>
      <c r="K55" t="s">
        <v>17</v>
      </c>
      <c r="N55" t="s">
        <v>45</v>
      </c>
      <c r="O55">
        <v>5</v>
      </c>
      <c r="P55">
        <v>5</v>
      </c>
      <c r="Q55">
        <v>1</v>
      </c>
      <c r="R55" t="str">
        <f t="shared" si="14"/>
        <v>Validate</v>
      </c>
      <c r="S55" t="str">
        <f t="shared" si="15"/>
        <v>Validate</v>
      </c>
      <c r="T55" t="str">
        <f t="shared" si="16"/>
        <v>Train</v>
      </c>
      <c r="U55" t="str">
        <f t="shared" si="17"/>
        <v/>
      </c>
      <c r="V55" t="str">
        <f t="shared" si="18"/>
        <v>0-17</v>
      </c>
      <c r="W55" t="str">
        <f t="shared" si="19"/>
        <v/>
      </c>
      <c r="X55" t="str">
        <f t="shared" si="20"/>
        <v>41-100</v>
      </c>
      <c r="Y55" t="b">
        <f>SUMPRODUCT(--(U55=counts!$A$40:$A$49))&gt;0</f>
        <v>0</v>
      </c>
      <c r="Z55" t="b">
        <f>SUMPRODUCT(--(W55=counts!$A$18:$A$22))&gt;0</f>
        <v>0</v>
      </c>
      <c r="AA55" t="str">
        <f t="shared" si="21"/>
        <v>0-17</v>
      </c>
      <c r="AB55" t="str">
        <f>IF(W55="","Blank",IF(Z55="TRUE",W55,counts!$A$23))</f>
        <v>Blank</v>
      </c>
      <c r="AC55" t="str">
        <f t="shared" si="22"/>
        <v>41-100</v>
      </c>
      <c r="AD55" t="str">
        <f t="shared" si="23"/>
        <v>Blank</v>
      </c>
      <c r="AE55" t="str">
        <f t="shared" si="24"/>
        <v>male</v>
      </c>
      <c r="AF55">
        <f>IF(F55&gt;=4, counts!$A$62,F55)</f>
        <v>0</v>
      </c>
      <c r="AG55">
        <f>IF(G55&gt;=3, counts!$A$69,G55)</f>
        <v>0</v>
      </c>
      <c r="AH55" t="str">
        <f>IF(OR(K55="S",K55=""), counts!$A$75,K55)</f>
        <v>S, blank</v>
      </c>
      <c r="AI55">
        <f t="shared" si="25"/>
        <v>1</v>
      </c>
      <c r="AJ55">
        <f>VLOOKUP(AA55,counts!$V$8:$W$13,2,FALSE)</f>
        <v>-3.7643689058441341</v>
      </c>
      <c r="AK55">
        <f>VLOOKUP(AB55,counts!$V$17:$W$23,2,FALSE)</f>
        <v>-42.171718189759716</v>
      </c>
      <c r="AL55">
        <f>VLOOKUP(AC55,counts!$V$27:$W$33,2,FALSE)</f>
        <v>70.538774768379497</v>
      </c>
      <c r="AM55">
        <f>VLOOKUP(AD55,counts!$V$38:$W$49,2,FALSE)</f>
        <v>-33.757758935166962</v>
      </c>
      <c r="AN55">
        <f>VLOOKUP(AE55,counts!$V$53:$W$54,2,FALSE)</f>
        <v>-108.67008854708662</v>
      </c>
      <c r="AO55">
        <f>VLOOKUP(AF55,counts!$V$58:$W$62,2,FALSE)</f>
        <v>-14.754319664473872</v>
      </c>
      <c r="AP55">
        <f>VLOOKUP(AG55,counts!$V$66:$W$69,2,FALSE)</f>
        <v>-22.013681658285037</v>
      </c>
      <c r="AQ55">
        <f>VLOOKUP(AH55,counts!$V$73:$W$75,2,FALSE)</f>
        <v>-22.422560732600829</v>
      </c>
      <c r="AR55">
        <f>VLOOKUP(AI55,counts!$V$79:$W$81,2,FALSE)</f>
        <v>103.15987615987927</v>
      </c>
      <c r="AS55">
        <f t="shared" si="26"/>
        <v>0</v>
      </c>
      <c r="AT55">
        <f t="shared" si="27"/>
        <v>5</v>
      </c>
      <c r="AU55" t="str">
        <f t="shared" si="2"/>
        <v>Validate</v>
      </c>
      <c r="AW55" t="str">
        <f t="shared" si="28"/>
        <v>0-17</v>
      </c>
      <c r="AX55" t="str">
        <f t="shared" si="29"/>
        <v>Blank</v>
      </c>
      <c r="AY55" t="str">
        <f t="shared" si="30"/>
        <v>41-100</v>
      </c>
      <c r="AZ55" t="str">
        <f t="shared" si="31"/>
        <v>Blank</v>
      </c>
      <c r="BA55" t="str">
        <f t="shared" si="32"/>
        <v>male</v>
      </c>
      <c r="BB55">
        <f t="shared" si="33"/>
        <v>0</v>
      </c>
      <c r="BC55">
        <f t="shared" si="34"/>
        <v>0</v>
      </c>
      <c r="BD55" t="str">
        <f t="shared" si="35"/>
        <v>S, blank</v>
      </c>
      <c r="BE55">
        <f t="shared" si="36"/>
        <v>1</v>
      </c>
      <c r="BF55">
        <f t="shared" si="37"/>
        <v>-3.7643689058441341</v>
      </c>
      <c r="BG55">
        <f t="shared" si="38"/>
        <v>-42.171718189759716</v>
      </c>
      <c r="BH55">
        <f t="shared" si="39"/>
        <v>70.538774768379497</v>
      </c>
      <c r="BI55">
        <f t="shared" si="40"/>
        <v>-33.757758935166962</v>
      </c>
      <c r="BJ55">
        <f t="shared" si="41"/>
        <v>-108.67008854708662</v>
      </c>
      <c r="BK55">
        <f t="shared" si="42"/>
        <v>-14.754319664473872</v>
      </c>
      <c r="BL55">
        <f t="shared" si="43"/>
        <v>-22.013681658285037</v>
      </c>
      <c r="BM55">
        <f t="shared" si="44"/>
        <v>-22.422560732600829</v>
      </c>
      <c r="BN55">
        <f t="shared" si="45"/>
        <v>103.15987615987927</v>
      </c>
      <c r="BO55">
        <f t="shared" si="11"/>
        <v>0</v>
      </c>
      <c r="BP55">
        <f t="shared" si="12"/>
        <v>5</v>
      </c>
      <c r="BQ55" t="str">
        <f t="shared" si="13"/>
        <v>Validate</v>
      </c>
    </row>
    <row r="56" spans="1:69" x14ac:dyDescent="0.3">
      <c r="A56">
        <v>1</v>
      </c>
      <c r="B56">
        <v>1</v>
      </c>
      <c r="C56" t="s">
        <v>158</v>
      </c>
      <c r="D56" t="s">
        <v>20</v>
      </c>
      <c r="E56">
        <v>11</v>
      </c>
      <c r="F56">
        <v>1</v>
      </c>
      <c r="G56">
        <v>2</v>
      </c>
      <c r="H56">
        <v>113760</v>
      </c>
      <c r="I56">
        <v>120</v>
      </c>
      <c r="J56" t="s">
        <v>159</v>
      </c>
      <c r="K56" t="s">
        <v>17</v>
      </c>
      <c r="L56" t="s">
        <v>50</v>
      </c>
      <c r="N56" t="s">
        <v>160</v>
      </c>
      <c r="O56">
        <v>4</v>
      </c>
      <c r="P56">
        <v>1</v>
      </c>
      <c r="Q56">
        <v>5</v>
      </c>
      <c r="R56" t="str">
        <f t="shared" si="14"/>
        <v>Test</v>
      </c>
      <c r="S56" t="str">
        <f t="shared" si="15"/>
        <v>Train</v>
      </c>
      <c r="T56" t="str">
        <f t="shared" si="16"/>
        <v>Validate</v>
      </c>
      <c r="U56" t="str">
        <f t="shared" si="17"/>
        <v>PA</v>
      </c>
      <c r="V56" t="str">
        <f t="shared" si="18"/>
        <v>0-17</v>
      </c>
      <c r="W56" t="str">
        <f t="shared" si="19"/>
        <v>B</v>
      </c>
      <c r="X56" t="str">
        <f t="shared" si="20"/>
        <v>100+</v>
      </c>
      <c r="Y56" t="b">
        <f>SUMPRODUCT(--(U56=counts!$A$40:$A$49))&gt;0</f>
        <v>1</v>
      </c>
      <c r="Z56" t="b">
        <f>SUMPRODUCT(--(W56=counts!$A$18:$A$22))&gt;0</f>
        <v>1</v>
      </c>
      <c r="AA56" t="str">
        <f t="shared" si="21"/>
        <v>0-17</v>
      </c>
      <c r="AB56" t="str">
        <f>IF(W56="","Blank",IF(Z56="TRUE",W56,counts!$A$23))</f>
        <v>F, G, T</v>
      </c>
      <c r="AC56" t="str">
        <f t="shared" si="22"/>
        <v>100+</v>
      </c>
      <c r="AD56" t="str">
        <f t="shared" si="23"/>
        <v>PA</v>
      </c>
      <c r="AE56" t="str">
        <f t="shared" si="24"/>
        <v>male</v>
      </c>
      <c r="AF56">
        <f>IF(F56&gt;=4, counts!$A$62,F56)</f>
        <v>1</v>
      </c>
      <c r="AG56">
        <f>IF(G56&gt;=3, counts!$A$69,G56)</f>
        <v>2</v>
      </c>
      <c r="AH56" t="str">
        <f>IF(OR(K56="S",K56=""), counts!$A$75,K56)</f>
        <v>S, blank</v>
      </c>
      <c r="AI56">
        <f t="shared" si="25"/>
        <v>1</v>
      </c>
      <c r="AJ56">
        <f>VLOOKUP(AA56,counts!$V$8:$W$13,2,FALSE)</f>
        <v>-3.7643689058441341</v>
      </c>
      <c r="AK56">
        <f>VLOOKUP(AB56,counts!$V$17:$W$23,2,FALSE)</f>
        <v>123.30204897661667</v>
      </c>
      <c r="AL56">
        <f>VLOOKUP(AC56,counts!$V$27:$W$33,2,FALSE)</f>
        <v>163.84855978743315</v>
      </c>
      <c r="AM56">
        <f>VLOOKUP(AD56,counts!$V$38:$W$49,2,FALSE)</f>
        <v>105.0698932972212</v>
      </c>
      <c r="AN56">
        <f>VLOOKUP(AE56,counts!$V$53:$W$54,2,FALSE)</f>
        <v>-108.67008854708662</v>
      </c>
      <c r="AO56">
        <f>VLOOKUP(AF56,counts!$V$58:$W$62,2,FALSE)</f>
        <v>48.695090775187893</v>
      </c>
      <c r="AP56">
        <f>VLOOKUP(AG56,counts!$V$66:$W$69,2,FALSE)</f>
        <v>75.609641767585757</v>
      </c>
      <c r="AQ56">
        <f>VLOOKUP(AH56,counts!$V$73:$W$75,2,FALSE)</f>
        <v>-22.422560732600829</v>
      </c>
      <c r="AR56">
        <f>VLOOKUP(AI56,counts!$V$79:$W$81,2,FALSE)</f>
        <v>103.15987615987927</v>
      </c>
      <c r="AS56">
        <f t="shared" si="26"/>
        <v>1</v>
      </c>
      <c r="AT56">
        <f t="shared" si="27"/>
        <v>4</v>
      </c>
      <c r="AU56" t="str">
        <f t="shared" si="2"/>
        <v>Test</v>
      </c>
      <c r="AW56" t="str">
        <f t="shared" si="28"/>
        <v>0-17</v>
      </c>
      <c r="AX56" t="str">
        <f t="shared" si="29"/>
        <v>F, G, T</v>
      </c>
      <c r="AY56" t="str">
        <f t="shared" si="30"/>
        <v>100+</v>
      </c>
      <c r="AZ56" t="str">
        <f t="shared" si="31"/>
        <v>PA</v>
      </c>
      <c r="BA56" t="str">
        <f t="shared" si="32"/>
        <v>male</v>
      </c>
      <c r="BB56">
        <f t="shared" si="33"/>
        <v>1</v>
      </c>
      <c r="BC56">
        <f t="shared" si="34"/>
        <v>2</v>
      </c>
      <c r="BD56" t="str">
        <f t="shared" si="35"/>
        <v>S, blank</v>
      </c>
      <c r="BE56">
        <f t="shared" si="36"/>
        <v>1</v>
      </c>
      <c r="BF56">
        <f t="shared" si="37"/>
        <v>-3.7643689058441341</v>
      </c>
      <c r="BG56">
        <f t="shared" si="38"/>
        <v>123.30204897661667</v>
      </c>
      <c r="BH56">
        <f t="shared" si="39"/>
        <v>163.84855978743315</v>
      </c>
      <c r="BI56">
        <f t="shared" si="40"/>
        <v>105.0698932972212</v>
      </c>
      <c r="BJ56">
        <f t="shared" si="41"/>
        <v>-108.67008854708662</v>
      </c>
      <c r="BK56">
        <f t="shared" si="42"/>
        <v>48.695090775187893</v>
      </c>
      <c r="BL56">
        <f t="shared" si="43"/>
        <v>75.609641767585757</v>
      </c>
      <c r="BM56">
        <f t="shared" si="44"/>
        <v>-22.422560732600829</v>
      </c>
      <c r="BN56">
        <f t="shared" si="45"/>
        <v>103.15987615987927</v>
      </c>
      <c r="BO56">
        <f t="shared" si="11"/>
        <v>1</v>
      </c>
      <c r="BP56">
        <f t="shared" si="12"/>
        <v>4</v>
      </c>
      <c r="BQ56" t="str">
        <f t="shared" si="13"/>
        <v>Test</v>
      </c>
    </row>
    <row r="57" spans="1:69" x14ac:dyDescent="0.3">
      <c r="A57">
        <v>1</v>
      </c>
      <c r="B57">
        <v>1</v>
      </c>
      <c r="C57" t="s">
        <v>161</v>
      </c>
      <c r="D57" t="s">
        <v>15</v>
      </c>
      <c r="E57">
        <v>14</v>
      </c>
      <c r="F57">
        <v>1</v>
      </c>
      <c r="G57">
        <v>2</v>
      </c>
      <c r="H57">
        <v>113760</v>
      </c>
      <c r="I57">
        <v>120</v>
      </c>
      <c r="J57" t="s">
        <v>159</v>
      </c>
      <c r="K57" t="s">
        <v>17</v>
      </c>
      <c r="L57" t="s">
        <v>50</v>
      </c>
      <c r="N57" t="s">
        <v>160</v>
      </c>
      <c r="O57">
        <v>3</v>
      </c>
      <c r="P57">
        <v>3</v>
      </c>
      <c r="Q57">
        <v>3</v>
      </c>
      <c r="R57" t="str">
        <f t="shared" si="14"/>
        <v>Train</v>
      </c>
      <c r="S57" t="str">
        <f t="shared" si="15"/>
        <v>Train</v>
      </c>
      <c r="T57" t="str">
        <f t="shared" si="16"/>
        <v>Train</v>
      </c>
      <c r="U57" t="str">
        <f t="shared" si="17"/>
        <v>PA</v>
      </c>
      <c r="V57" t="str">
        <f t="shared" si="18"/>
        <v>0-17</v>
      </c>
      <c r="W57" t="str">
        <f t="shared" si="19"/>
        <v>B</v>
      </c>
      <c r="X57" t="str">
        <f t="shared" si="20"/>
        <v>100+</v>
      </c>
      <c r="Y57" t="b">
        <f>SUMPRODUCT(--(U57=counts!$A$40:$A$49))&gt;0</f>
        <v>1</v>
      </c>
      <c r="Z57" t="b">
        <f>SUMPRODUCT(--(W57=counts!$A$18:$A$22))&gt;0</f>
        <v>1</v>
      </c>
      <c r="AA57" t="str">
        <f t="shared" si="21"/>
        <v>0-17</v>
      </c>
      <c r="AB57" t="str">
        <f>IF(W57="","Blank",IF(Z57="TRUE",W57,counts!$A$23))</f>
        <v>F, G, T</v>
      </c>
      <c r="AC57" t="str">
        <f t="shared" si="22"/>
        <v>100+</v>
      </c>
      <c r="AD57" t="str">
        <f t="shared" si="23"/>
        <v>PA</v>
      </c>
      <c r="AE57" t="str">
        <f t="shared" si="24"/>
        <v>female</v>
      </c>
      <c r="AF57">
        <f>IF(F57&gt;=4, counts!$A$62,F57)</f>
        <v>1</v>
      </c>
      <c r="AG57">
        <f>IF(G57&gt;=3, counts!$A$69,G57)</f>
        <v>2</v>
      </c>
      <c r="AH57" t="str">
        <f>IF(OR(K57="S",K57=""), counts!$A$75,K57)</f>
        <v>S, blank</v>
      </c>
      <c r="AI57">
        <f t="shared" si="25"/>
        <v>1</v>
      </c>
      <c r="AJ57">
        <f>VLOOKUP(AA57,counts!$V$8:$W$13,2,FALSE)</f>
        <v>-3.7643689058441341</v>
      </c>
      <c r="AK57">
        <f>VLOOKUP(AB57,counts!$V$17:$W$23,2,FALSE)</f>
        <v>123.30204897661667</v>
      </c>
      <c r="AL57">
        <f>VLOOKUP(AC57,counts!$V$27:$W$33,2,FALSE)</f>
        <v>163.84855978743315</v>
      </c>
      <c r="AM57">
        <f>VLOOKUP(AD57,counts!$V$38:$W$49,2,FALSE)</f>
        <v>105.0698932972212</v>
      </c>
      <c r="AN57">
        <f>VLOOKUP(AE57,counts!$V$53:$W$54,2,FALSE)</f>
        <v>151.41878811967541</v>
      </c>
      <c r="AO57">
        <f>VLOOKUP(AF57,counts!$V$58:$W$62,2,FALSE)</f>
        <v>48.695090775187893</v>
      </c>
      <c r="AP57">
        <f>VLOOKUP(AG57,counts!$V$66:$W$69,2,FALSE)</f>
        <v>75.609641767585757</v>
      </c>
      <c r="AQ57">
        <f>VLOOKUP(AH57,counts!$V$73:$W$75,2,FALSE)</f>
        <v>-22.422560732600829</v>
      </c>
      <c r="AR57">
        <f>VLOOKUP(AI57,counts!$V$79:$W$81,2,FALSE)</f>
        <v>103.15987615987927</v>
      </c>
      <c r="AS57">
        <f t="shared" si="26"/>
        <v>1</v>
      </c>
      <c r="AT57">
        <f t="shared" si="27"/>
        <v>3</v>
      </c>
      <c r="AU57" t="str">
        <f t="shared" si="2"/>
        <v>Train</v>
      </c>
      <c r="AW57" t="str">
        <f t="shared" si="28"/>
        <v>0-17</v>
      </c>
      <c r="AX57" t="str">
        <f t="shared" si="29"/>
        <v>F, G, T</v>
      </c>
      <c r="AY57" t="str">
        <f t="shared" si="30"/>
        <v>100+</v>
      </c>
      <c r="AZ57" t="str">
        <f t="shared" si="31"/>
        <v>PA</v>
      </c>
      <c r="BA57" t="str">
        <f t="shared" si="32"/>
        <v>female</v>
      </c>
      <c r="BB57">
        <f t="shared" si="33"/>
        <v>1</v>
      </c>
      <c r="BC57">
        <f t="shared" si="34"/>
        <v>2</v>
      </c>
      <c r="BD57" t="str">
        <f t="shared" si="35"/>
        <v>S, blank</v>
      </c>
      <c r="BE57">
        <f t="shared" si="36"/>
        <v>1</v>
      </c>
      <c r="BF57">
        <f t="shared" si="37"/>
        <v>-3.7643689058441341</v>
      </c>
      <c r="BG57">
        <f t="shared" si="38"/>
        <v>123.30204897661667</v>
      </c>
      <c r="BH57">
        <f t="shared" si="39"/>
        <v>163.84855978743315</v>
      </c>
      <c r="BI57">
        <f t="shared" si="40"/>
        <v>105.0698932972212</v>
      </c>
      <c r="BJ57">
        <f t="shared" si="41"/>
        <v>151.41878811967541</v>
      </c>
      <c r="BK57">
        <f t="shared" si="42"/>
        <v>48.695090775187893</v>
      </c>
      <c r="BL57">
        <f t="shared" si="43"/>
        <v>75.609641767585757</v>
      </c>
      <c r="BM57">
        <f t="shared" si="44"/>
        <v>-22.422560732600829</v>
      </c>
      <c r="BN57">
        <f t="shared" si="45"/>
        <v>103.15987615987927</v>
      </c>
      <c r="BO57">
        <f t="shared" si="11"/>
        <v>1</v>
      </c>
      <c r="BP57">
        <f t="shared" si="12"/>
        <v>3</v>
      </c>
      <c r="BQ57" t="str">
        <f t="shared" si="13"/>
        <v>Train</v>
      </c>
    </row>
    <row r="58" spans="1:69" x14ac:dyDescent="0.3">
      <c r="A58">
        <v>1</v>
      </c>
      <c r="B58">
        <v>1</v>
      </c>
      <c r="C58" t="s">
        <v>162</v>
      </c>
      <c r="D58" t="s">
        <v>20</v>
      </c>
      <c r="E58">
        <v>36</v>
      </c>
      <c r="F58">
        <v>1</v>
      </c>
      <c r="G58">
        <v>2</v>
      </c>
      <c r="H58">
        <v>113760</v>
      </c>
      <c r="I58">
        <v>120</v>
      </c>
      <c r="J58" t="s">
        <v>159</v>
      </c>
      <c r="K58" t="s">
        <v>17</v>
      </c>
      <c r="L58" t="s">
        <v>44</v>
      </c>
      <c r="N58" t="s">
        <v>160</v>
      </c>
      <c r="O58">
        <v>1</v>
      </c>
      <c r="P58">
        <v>2</v>
      </c>
      <c r="Q58">
        <v>2</v>
      </c>
      <c r="R58" t="str">
        <f t="shared" si="14"/>
        <v>Train</v>
      </c>
      <c r="S58" t="str">
        <f t="shared" si="15"/>
        <v>Train</v>
      </c>
      <c r="T58" t="str">
        <f t="shared" si="16"/>
        <v>Train</v>
      </c>
      <c r="U58" t="str">
        <f t="shared" si="17"/>
        <v>PA</v>
      </c>
      <c r="V58" t="str">
        <f t="shared" si="18"/>
        <v>31-40</v>
      </c>
      <c r="W58" t="str">
        <f t="shared" si="19"/>
        <v>B</v>
      </c>
      <c r="X58" t="str">
        <f t="shared" si="20"/>
        <v>100+</v>
      </c>
      <c r="Y58" t="b">
        <f>SUMPRODUCT(--(U58=counts!$A$40:$A$49))&gt;0</f>
        <v>1</v>
      </c>
      <c r="Z58" t="b">
        <f>SUMPRODUCT(--(W58=counts!$A$18:$A$22))&gt;0</f>
        <v>1</v>
      </c>
      <c r="AA58" t="str">
        <f t="shared" si="21"/>
        <v>31-40</v>
      </c>
      <c r="AB58" t="str">
        <f>IF(W58="","Blank",IF(Z58="TRUE",W58,counts!$A$23))</f>
        <v>F, G, T</v>
      </c>
      <c r="AC58" t="str">
        <f t="shared" si="22"/>
        <v>100+</v>
      </c>
      <c r="AD58" t="str">
        <f t="shared" si="23"/>
        <v>PA</v>
      </c>
      <c r="AE58" t="str">
        <f t="shared" si="24"/>
        <v>male</v>
      </c>
      <c r="AF58">
        <f>IF(F58&gt;=4, counts!$A$62,F58)</f>
        <v>1</v>
      </c>
      <c r="AG58">
        <f>IF(G58&gt;=3, counts!$A$69,G58)</f>
        <v>2</v>
      </c>
      <c r="AH58" t="str">
        <f>IF(OR(K58="S",K58=""), counts!$A$75,K58)</f>
        <v>S, blank</v>
      </c>
      <c r="AI58">
        <f t="shared" si="25"/>
        <v>1</v>
      </c>
      <c r="AJ58">
        <f>VLOOKUP(AA58,counts!$V$8:$W$13,2,FALSE)</f>
        <v>32.769878926258563</v>
      </c>
      <c r="AK58">
        <f>VLOOKUP(AB58,counts!$V$17:$W$23,2,FALSE)</f>
        <v>123.30204897661667</v>
      </c>
      <c r="AL58">
        <f>VLOOKUP(AC58,counts!$V$27:$W$33,2,FALSE)</f>
        <v>163.84855978743315</v>
      </c>
      <c r="AM58">
        <f>VLOOKUP(AD58,counts!$V$38:$W$49,2,FALSE)</f>
        <v>105.0698932972212</v>
      </c>
      <c r="AN58">
        <f>VLOOKUP(AE58,counts!$V$53:$W$54,2,FALSE)</f>
        <v>-108.67008854708662</v>
      </c>
      <c r="AO58">
        <f>VLOOKUP(AF58,counts!$V$58:$W$62,2,FALSE)</f>
        <v>48.695090775187893</v>
      </c>
      <c r="AP58">
        <f>VLOOKUP(AG58,counts!$V$66:$W$69,2,FALSE)</f>
        <v>75.609641767585757</v>
      </c>
      <c r="AQ58">
        <f>VLOOKUP(AH58,counts!$V$73:$W$75,2,FALSE)</f>
        <v>-22.422560732600829</v>
      </c>
      <c r="AR58">
        <f>VLOOKUP(AI58,counts!$V$79:$W$81,2,FALSE)</f>
        <v>103.15987615987927</v>
      </c>
      <c r="AS58">
        <f t="shared" si="26"/>
        <v>1</v>
      </c>
      <c r="AT58">
        <f t="shared" si="27"/>
        <v>1</v>
      </c>
      <c r="AU58" t="str">
        <f t="shared" si="2"/>
        <v>Train</v>
      </c>
      <c r="AW58" t="str">
        <f t="shared" si="28"/>
        <v>31-40</v>
      </c>
      <c r="AX58" t="str">
        <f t="shared" si="29"/>
        <v>F, G, T</v>
      </c>
      <c r="AY58" t="str">
        <f t="shared" si="30"/>
        <v>100+</v>
      </c>
      <c r="AZ58" t="str">
        <f t="shared" si="31"/>
        <v>PA</v>
      </c>
      <c r="BA58" t="str">
        <f t="shared" si="32"/>
        <v>male</v>
      </c>
      <c r="BB58">
        <f t="shared" si="33"/>
        <v>1</v>
      </c>
      <c r="BC58">
        <f t="shared" si="34"/>
        <v>2</v>
      </c>
      <c r="BD58" t="str">
        <f t="shared" si="35"/>
        <v>S, blank</v>
      </c>
      <c r="BE58">
        <f t="shared" si="36"/>
        <v>1</v>
      </c>
      <c r="BF58">
        <f t="shared" si="37"/>
        <v>32.769878926258563</v>
      </c>
      <c r="BG58">
        <f t="shared" si="38"/>
        <v>123.30204897661667</v>
      </c>
      <c r="BH58">
        <f t="shared" si="39"/>
        <v>163.84855978743315</v>
      </c>
      <c r="BI58">
        <f t="shared" si="40"/>
        <v>105.0698932972212</v>
      </c>
      <c r="BJ58">
        <f t="shared" si="41"/>
        <v>-108.67008854708662</v>
      </c>
      <c r="BK58">
        <f t="shared" si="42"/>
        <v>48.695090775187893</v>
      </c>
      <c r="BL58">
        <f t="shared" si="43"/>
        <v>75.609641767585757</v>
      </c>
      <c r="BM58">
        <f t="shared" si="44"/>
        <v>-22.422560732600829</v>
      </c>
      <c r="BN58">
        <f t="shared" si="45"/>
        <v>103.15987615987927</v>
      </c>
      <c r="BO58">
        <f t="shared" si="11"/>
        <v>1</v>
      </c>
      <c r="BP58">
        <f t="shared" si="12"/>
        <v>1</v>
      </c>
      <c r="BQ58" t="str">
        <f t="shared" si="13"/>
        <v>Train</v>
      </c>
    </row>
    <row r="59" spans="1:69" x14ac:dyDescent="0.3">
      <c r="A59">
        <v>1</v>
      </c>
      <c r="B59">
        <v>1</v>
      </c>
      <c r="C59" t="s">
        <v>163</v>
      </c>
      <c r="D59" t="s">
        <v>15</v>
      </c>
      <c r="E59">
        <v>36</v>
      </c>
      <c r="F59">
        <v>1</v>
      </c>
      <c r="G59">
        <v>2</v>
      </c>
      <c r="H59">
        <v>113760</v>
      </c>
      <c r="I59">
        <v>120</v>
      </c>
      <c r="J59" t="s">
        <v>159</v>
      </c>
      <c r="K59" t="s">
        <v>17</v>
      </c>
      <c r="L59" t="s">
        <v>50</v>
      </c>
      <c r="N59" t="s">
        <v>160</v>
      </c>
      <c r="O59">
        <v>4</v>
      </c>
      <c r="P59">
        <v>4</v>
      </c>
      <c r="Q59">
        <v>2</v>
      </c>
      <c r="R59" t="str">
        <f t="shared" si="14"/>
        <v>Test</v>
      </c>
      <c r="S59" t="str">
        <f t="shared" si="15"/>
        <v>Test</v>
      </c>
      <c r="T59" t="str">
        <f t="shared" si="16"/>
        <v>Train</v>
      </c>
      <c r="U59" t="str">
        <f t="shared" si="17"/>
        <v>PA</v>
      </c>
      <c r="V59" t="str">
        <f t="shared" si="18"/>
        <v>31-40</v>
      </c>
      <c r="W59" t="str">
        <f t="shared" si="19"/>
        <v>B</v>
      </c>
      <c r="X59" t="str">
        <f t="shared" si="20"/>
        <v>100+</v>
      </c>
      <c r="Y59" t="b">
        <f>SUMPRODUCT(--(U59=counts!$A$40:$A$49))&gt;0</f>
        <v>1</v>
      </c>
      <c r="Z59" t="b">
        <f>SUMPRODUCT(--(W59=counts!$A$18:$A$22))&gt;0</f>
        <v>1</v>
      </c>
      <c r="AA59" t="str">
        <f t="shared" si="21"/>
        <v>31-40</v>
      </c>
      <c r="AB59" t="str">
        <f>IF(W59="","Blank",IF(Z59="TRUE",W59,counts!$A$23))</f>
        <v>F, G, T</v>
      </c>
      <c r="AC59" t="str">
        <f t="shared" si="22"/>
        <v>100+</v>
      </c>
      <c r="AD59" t="str">
        <f t="shared" si="23"/>
        <v>PA</v>
      </c>
      <c r="AE59" t="str">
        <f t="shared" si="24"/>
        <v>female</v>
      </c>
      <c r="AF59">
        <f>IF(F59&gt;=4, counts!$A$62,F59)</f>
        <v>1</v>
      </c>
      <c r="AG59">
        <f>IF(G59&gt;=3, counts!$A$69,G59)</f>
        <v>2</v>
      </c>
      <c r="AH59" t="str">
        <f>IF(OR(K59="S",K59=""), counts!$A$75,K59)</f>
        <v>S, blank</v>
      </c>
      <c r="AI59">
        <f t="shared" si="25"/>
        <v>1</v>
      </c>
      <c r="AJ59">
        <f>VLOOKUP(AA59,counts!$V$8:$W$13,2,FALSE)</f>
        <v>32.769878926258563</v>
      </c>
      <c r="AK59">
        <f>VLOOKUP(AB59,counts!$V$17:$W$23,2,FALSE)</f>
        <v>123.30204897661667</v>
      </c>
      <c r="AL59">
        <f>VLOOKUP(AC59,counts!$V$27:$W$33,2,FALSE)</f>
        <v>163.84855978743315</v>
      </c>
      <c r="AM59">
        <f>VLOOKUP(AD59,counts!$V$38:$W$49,2,FALSE)</f>
        <v>105.0698932972212</v>
      </c>
      <c r="AN59">
        <f>VLOOKUP(AE59,counts!$V$53:$W$54,2,FALSE)</f>
        <v>151.41878811967541</v>
      </c>
      <c r="AO59">
        <f>VLOOKUP(AF59,counts!$V$58:$W$62,2,FALSE)</f>
        <v>48.695090775187893</v>
      </c>
      <c r="AP59">
        <f>VLOOKUP(AG59,counts!$V$66:$W$69,2,FALSE)</f>
        <v>75.609641767585757</v>
      </c>
      <c r="AQ59">
        <f>VLOOKUP(AH59,counts!$V$73:$W$75,2,FALSE)</f>
        <v>-22.422560732600829</v>
      </c>
      <c r="AR59">
        <f>VLOOKUP(AI59,counts!$V$79:$W$81,2,FALSE)</f>
        <v>103.15987615987927</v>
      </c>
      <c r="AS59">
        <f t="shared" si="26"/>
        <v>1</v>
      </c>
      <c r="AT59">
        <f t="shared" si="27"/>
        <v>4</v>
      </c>
      <c r="AU59" t="str">
        <f t="shared" si="2"/>
        <v>Test</v>
      </c>
      <c r="AW59" t="str">
        <f t="shared" si="28"/>
        <v>31-40</v>
      </c>
      <c r="AX59" t="str">
        <f t="shared" si="29"/>
        <v>F, G, T</v>
      </c>
      <c r="AY59" t="str">
        <f t="shared" si="30"/>
        <v>100+</v>
      </c>
      <c r="AZ59" t="str">
        <f t="shared" si="31"/>
        <v>PA</v>
      </c>
      <c r="BA59" t="str">
        <f t="shared" si="32"/>
        <v>female</v>
      </c>
      <c r="BB59">
        <f t="shared" si="33"/>
        <v>1</v>
      </c>
      <c r="BC59">
        <f t="shared" si="34"/>
        <v>2</v>
      </c>
      <c r="BD59" t="str">
        <f t="shared" si="35"/>
        <v>S, blank</v>
      </c>
      <c r="BE59">
        <f t="shared" si="36"/>
        <v>1</v>
      </c>
      <c r="BF59">
        <f t="shared" si="37"/>
        <v>32.769878926258563</v>
      </c>
      <c r="BG59">
        <f t="shared" si="38"/>
        <v>123.30204897661667</v>
      </c>
      <c r="BH59">
        <f t="shared" si="39"/>
        <v>163.84855978743315</v>
      </c>
      <c r="BI59">
        <f t="shared" si="40"/>
        <v>105.0698932972212</v>
      </c>
      <c r="BJ59">
        <f t="shared" si="41"/>
        <v>151.41878811967541</v>
      </c>
      <c r="BK59">
        <f t="shared" si="42"/>
        <v>48.695090775187893</v>
      </c>
      <c r="BL59">
        <f t="shared" si="43"/>
        <v>75.609641767585757</v>
      </c>
      <c r="BM59">
        <f t="shared" si="44"/>
        <v>-22.422560732600829</v>
      </c>
      <c r="BN59">
        <f t="shared" si="45"/>
        <v>103.15987615987927</v>
      </c>
      <c r="BO59">
        <f t="shared" si="11"/>
        <v>1</v>
      </c>
      <c r="BP59">
        <f t="shared" si="12"/>
        <v>4</v>
      </c>
      <c r="BQ59" t="str">
        <f t="shared" si="13"/>
        <v>Test</v>
      </c>
    </row>
    <row r="60" spans="1:69" x14ac:dyDescent="0.3">
      <c r="A60">
        <v>1</v>
      </c>
      <c r="B60">
        <v>0</v>
      </c>
      <c r="C60" t="s">
        <v>164</v>
      </c>
      <c r="D60" t="s">
        <v>20</v>
      </c>
      <c r="E60">
        <v>49</v>
      </c>
      <c r="F60">
        <v>0</v>
      </c>
      <c r="G60">
        <v>0</v>
      </c>
      <c r="H60">
        <v>19924</v>
      </c>
      <c r="I60">
        <v>26</v>
      </c>
      <c r="K60" t="s">
        <v>17</v>
      </c>
      <c r="N60" t="s">
        <v>165</v>
      </c>
      <c r="O60">
        <v>1</v>
      </c>
      <c r="P60">
        <v>3</v>
      </c>
      <c r="Q60">
        <v>1</v>
      </c>
      <c r="R60" t="str">
        <f t="shared" si="14"/>
        <v>Train</v>
      </c>
      <c r="S60" t="str">
        <f t="shared" si="15"/>
        <v>Train</v>
      </c>
      <c r="T60" t="str">
        <f t="shared" si="16"/>
        <v>Train</v>
      </c>
      <c r="U60" t="str">
        <f t="shared" si="17"/>
        <v>NY</v>
      </c>
      <c r="V60" t="str">
        <f t="shared" si="18"/>
        <v>41-50</v>
      </c>
      <c r="W60" t="str">
        <f t="shared" si="19"/>
        <v/>
      </c>
      <c r="X60" t="str">
        <f t="shared" si="20"/>
        <v>21-30</v>
      </c>
      <c r="Y60" t="b">
        <f>SUMPRODUCT(--(U60=counts!$A$40:$A$49))&gt;0</f>
        <v>1</v>
      </c>
      <c r="Z60" t="b">
        <f>SUMPRODUCT(--(W60=counts!$A$18:$A$22))&gt;0</f>
        <v>0</v>
      </c>
      <c r="AA60" t="str">
        <f t="shared" si="21"/>
        <v>41-50</v>
      </c>
      <c r="AB60" t="str">
        <f>IF(W60="","Blank",IF(Z60="TRUE",W60,counts!$A$23))</f>
        <v>Blank</v>
      </c>
      <c r="AC60" t="str">
        <f t="shared" si="22"/>
        <v>21-30</v>
      </c>
      <c r="AD60" t="str">
        <f t="shared" si="23"/>
        <v>NY</v>
      </c>
      <c r="AE60" t="str">
        <f t="shared" si="24"/>
        <v>male</v>
      </c>
      <c r="AF60">
        <f>IF(F60&gt;=4, counts!$A$62,F60)</f>
        <v>0</v>
      </c>
      <c r="AG60">
        <f>IF(G60&gt;=3, counts!$A$69,G60)</f>
        <v>0</v>
      </c>
      <c r="AH60" t="str">
        <f>IF(OR(K60="S",K60=""), counts!$A$75,K60)</f>
        <v>S, blank</v>
      </c>
      <c r="AI60">
        <f t="shared" si="25"/>
        <v>1</v>
      </c>
      <c r="AJ60">
        <f>VLOOKUP(AA60,counts!$V$8:$W$13,2,FALSE)</f>
        <v>-13.385578549662212</v>
      </c>
      <c r="AK60">
        <f>VLOOKUP(AB60,counts!$V$17:$W$23,2,FALSE)</f>
        <v>-42.171718189759716</v>
      </c>
      <c r="AL60">
        <f>VLOOKUP(AC60,counts!$V$27:$W$33,2,FALSE)</f>
        <v>40.172297072540438</v>
      </c>
      <c r="AM60">
        <f>VLOOKUP(AD60,counts!$V$38:$W$49,2,FALSE)</f>
        <v>57.761363718906857</v>
      </c>
      <c r="AN60">
        <f>VLOOKUP(AE60,counts!$V$53:$W$54,2,FALSE)</f>
        <v>-108.67008854708662</v>
      </c>
      <c r="AO60">
        <f>VLOOKUP(AF60,counts!$V$58:$W$62,2,FALSE)</f>
        <v>-14.754319664473872</v>
      </c>
      <c r="AP60">
        <f>VLOOKUP(AG60,counts!$V$66:$W$69,2,FALSE)</f>
        <v>-22.013681658285037</v>
      </c>
      <c r="AQ60">
        <f>VLOOKUP(AH60,counts!$V$73:$W$75,2,FALSE)</f>
        <v>-22.422560732600829</v>
      </c>
      <c r="AR60">
        <f>VLOOKUP(AI60,counts!$V$79:$W$81,2,FALSE)</f>
        <v>103.15987615987927</v>
      </c>
      <c r="AS60">
        <f t="shared" si="26"/>
        <v>0</v>
      </c>
      <c r="AT60">
        <f t="shared" si="27"/>
        <v>1</v>
      </c>
      <c r="AU60" t="str">
        <f t="shared" si="2"/>
        <v>Train</v>
      </c>
      <c r="AW60" t="str">
        <f t="shared" si="28"/>
        <v>41-50</v>
      </c>
      <c r="AX60" t="str">
        <f t="shared" si="29"/>
        <v>Blank</v>
      </c>
      <c r="AY60" t="str">
        <f t="shared" si="30"/>
        <v>21-30</v>
      </c>
      <c r="AZ60" t="str">
        <f t="shared" si="31"/>
        <v>NY</v>
      </c>
      <c r="BA60" t="str">
        <f t="shared" si="32"/>
        <v>male</v>
      </c>
      <c r="BB60">
        <f t="shared" si="33"/>
        <v>0</v>
      </c>
      <c r="BC60">
        <f t="shared" si="34"/>
        <v>0</v>
      </c>
      <c r="BD60" t="str">
        <f t="shared" si="35"/>
        <v>S, blank</v>
      </c>
      <c r="BE60">
        <f t="shared" si="36"/>
        <v>1</v>
      </c>
      <c r="BF60">
        <f t="shared" si="37"/>
        <v>-13.385578549662212</v>
      </c>
      <c r="BG60">
        <f t="shared" si="38"/>
        <v>-42.171718189759716</v>
      </c>
      <c r="BH60">
        <f t="shared" si="39"/>
        <v>40.172297072540438</v>
      </c>
      <c r="BI60">
        <f t="shared" si="40"/>
        <v>57.761363718906857</v>
      </c>
      <c r="BJ60">
        <f t="shared" si="41"/>
        <v>-108.67008854708662</v>
      </c>
      <c r="BK60">
        <f t="shared" si="42"/>
        <v>-14.754319664473872</v>
      </c>
      <c r="BL60">
        <f t="shared" si="43"/>
        <v>-22.013681658285037</v>
      </c>
      <c r="BM60">
        <f t="shared" si="44"/>
        <v>-22.422560732600829</v>
      </c>
      <c r="BN60">
        <f t="shared" si="45"/>
        <v>103.15987615987927</v>
      </c>
      <c r="BO60">
        <f t="shared" si="11"/>
        <v>0</v>
      </c>
      <c r="BP60">
        <f t="shared" si="12"/>
        <v>1</v>
      </c>
      <c r="BQ60" t="str">
        <f t="shared" si="13"/>
        <v>Train</v>
      </c>
    </row>
    <row r="61" spans="1:69" x14ac:dyDescent="0.3">
      <c r="A61">
        <v>1</v>
      </c>
      <c r="B61">
        <v>1</v>
      </c>
      <c r="C61" t="s">
        <v>166</v>
      </c>
      <c r="D61" t="s">
        <v>15</v>
      </c>
      <c r="F61">
        <v>0</v>
      </c>
      <c r="G61">
        <v>0</v>
      </c>
      <c r="H61">
        <v>17770</v>
      </c>
      <c r="I61">
        <v>27.720800000000001</v>
      </c>
      <c r="K61" t="s">
        <v>44</v>
      </c>
      <c r="L61" t="s">
        <v>78</v>
      </c>
      <c r="N61" t="s">
        <v>30</v>
      </c>
      <c r="O61">
        <v>3</v>
      </c>
      <c r="P61">
        <v>5</v>
      </c>
      <c r="Q61">
        <v>3</v>
      </c>
      <c r="R61" t="str">
        <f t="shared" si="14"/>
        <v>Train</v>
      </c>
      <c r="S61" t="str">
        <f t="shared" si="15"/>
        <v>Validate</v>
      </c>
      <c r="T61" t="str">
        <f t="shared" si="16"/>
        <v>Train</v>
      </c>
      <c r="U61" t="str">
        <f t="shared" si="17"/>
        <v>NY</v>
      </c>
      <c r="V61" t="str">
        <f t="shared" si="18"/>
        <v>0-17</v>
      </c>
      <c r="W61" t="str">
        <f t="shared" si="19"/>
        <v/>
      </c>
      <c r="X61" t="str">
        <f t="shared" si="20"/>
        <v>21-30</v>
      </c>
      <c r="Y61" t="b">
        <f>SUMPRODUCT(--(U61=counts!$A$40:$A$49))&gt;0</f>
        <v>1</v>
      </c>
      <c r="Z61" t="b">
        <f>SUMPRODUCT(--(W61=counts!$A$18:$A$22))&gt;0</f>
        <v>0</v>
      </c>
      <c r="AA61" t="str">
        <f t="shared" si="21"/>
        <v>0-17</v>
      </c>
      <c r="AB61" t="str">
        <f>IF(W61="","Blank",IF(Z61="TRUE",W61,counts!$A$23))</f>
        <v>Blank</v>
      </c>
      <c r="AC61" t="str">
        <f t="shared" si="22"/>
        <v>21-30</v>
      </c>
      <c r="AD61" t="str">
        <f t="shared" si="23"/>
        <v>NY</v>
      </c>
      <c r="AE61" t="str">
        <f t="shared" si="24"/>
        <v>female</v>
      </c>
      <c r="AF61">
        <f>IF(F61&gt;=4, counts!$A$62,F61)</f>
        <v>0</v>
      </c>
      <c r="AG61">
        <f>IF(G61&gt;=3, counts!$A$69,G61)</f>
        <v>0</v>
      </c>
      <c r="AH61" t="str">
        <f>IF(OR(K61="S",K61=""), counts!$A$75,K61)</f>
        <v>C</v>
      </c>
      <c r="AI61">
        <f t="shared" si="25"/>
        <v>1</v>
      </c>
      <c r="AJ61">
        <f>VLOOKUP(AA61,counts!$V$8:$W$13,2,FALSE)</f>
        <v>-3.7643689058441341</v>
      </c>
      <c r="AK61">
        <f>VLOOKUP(AB61,counts!$V$17:$W$23,2,FALSE)</f>
        <v>-42.171718189759716</v>
      </c>
      <c r="AL61">
        <f>VLOOKUP(AC61,counts!$V$27:$W$33,2,FALSE)</f>
        <v>40.172297072540438</v>
      </c>
      <c r="AM61">
        <f>VLOOKUP(AD61,counts!$V$38:$W$49,2,FALSE)</f>
        <v>57.761363718906857</v>
      </c>
      <c r="AN61">
        <f>VLOOKUP(AE61,counts!$V$53:$W$54,2,FALSE)</f>
        <v>151.41878811967541</v>
      </c>
      <c r="AO61">
        <f>VLOOKUP(AF61,counts!$V$58:$W$62,2,FALSE)</f>
        <v>-14.754319664473872</v>
      </c>
      <c r="AP61">
        <f>VLOOKUP(AG61,counts!$V$66:$W$69,2,FALSE)</f>
        <v>-22.013681658285037</v>
      </c>
      <c r="AQ61">
        <f>VLOOKUP(AH61,counts!$V$73:$W$75,2,FALSE)</f>
        <v>72.444458573419169</v>
      </c>
      <c r="AR61">
        <f>VLOOKUP(AI61,counts!$V$79:$W$81,2,FALSE)</f>
        <v>103.15987615987927</v>
      </c>
      <c r="AS61">
        <f t="shared" si="26"/>
        <v>1</v>
      </c>
      <c r="AT61">
        <f t="shared" si="27"/>
        <v>3</v>
      </c>
      <c r="AU61" t="str">
        <f t="shared" si="2"/>
        <v>Train</v>
      </c>
      <c r="AW61" t="str">
        <f t="shared" si="28"/>
        <v>0-17</v>
      </c>
      <c r="AX61" t="str">
        <f t="shared" si="29"/>
        <v>Blank</v>
      </c>
      <c r="AY61" t="str">
        <f t="shared" si="30"/>
        <v>21-30</v>
      </c>
      <c r="AZ61" t="str">
        <f t="shared" si="31"/>
        <v>NY</v>
      </c>
      <c r="BA61" t="str">
        <f t="shared" si="32"/>
        <v>female</v>
      </c>
      <c r="BB61">
        <f t="shared" si="33"/>
        <v>0</v>
      </c>
      <c r="BC61">
        <f t="shared" si="34"/>
        <v>0</v>
      </c>
      <c r="BD61" t="str">
        <f t="shared" si="35"/>
        <v>C</v>
      </c>
      <c r="BE61">
        <f t="shared" si="36"/>
        <v>1</v>
      </c>
      <c r="BF61">
        <f t="shared" si="37"/>
        <v>-3.7643689058441341</v>
      </c>
      <c r="BG61">
        <f t="shared" si="38"/>
        <v>-42.171718189759716</v>
      </c>
      <c r="BH61">
        <f t="shared" si="39"/>
        <v>40.172297072540438</v>
      </c>
      <c r="BI61">
        <f t="shared" si="40"/>
        <v>57.761363718906857</v>
      </c>
      <c r="BJ61">
        <f t="shared" si="41"/>
        <v>151.41878811967541</v>
      </c>
      <c r="BK61">
        <f t="shared" si="42"/>
        <v>-14.754319664473872</v>
      </c>
      <c r="BL61">
        <f t="shared" si="43"/>
        <v>-22.013681658285037</v>
      </c>
      <c r="BM61">
        <f t="shared" si="44"/>
        <v>72.444458573419169</v>
      </c>
      <c r="BN61">
        <f t="shared" si="45"/>
        <v>103.15987615987927</v>
      </c>
      <c r="BO61">
        <f t="shared" si="11"/>
        <v>1</v>
      </c>
      <c r="BP61">
        <f t="shared" si="12"/>
        <v>3</v>
      </c>
      <c r="BQ61" t="str">
        <f t="shared" si="13"/>
        <v>Train</v>
      </c>
    </row>
    <row r="62" spans="1:69" x14ac:dyDescent="0.3">
      <c r="A62">
        <v>1</v>
      </c>
      <c r="B62">
        <v>0</v>
      </c>
      <c r="C62" t="s">
        <v>167</v>
      </c>
      <c r="D62" t="s">
        <v>20</v>
      </c>
      <c r="E62">
        <v>36</v>
      </c>
      <c r="F62">
        <v>1</v>
      </c>
      <c r="G62">
        <v>0</v>
      </c>
      <c r="H62">
        <v>19877</v>
      </c>
      <c r="I62">
        <v>78.849999999999994</v>
      </c>
      <c r="J62" t="s">
        <v>168</v>
      </c>
      <c r="K62" t="s">
        <v>17</v>
      </c>
      <c r="M62">
        <v>172</v>
      </c>
      <c r="N62" t="s">
        <v>169</v>
      </c>
      <c r="O62">
        <v>4</v>
      </c>
      <c r="P62">
        <v>2</v>
      </c>
      <c r="Q62">
        <v>1</v>
      </c>
      <c r="R62" t="str">
        <f t="shared" si="14"/>
        <v>Test</v>
      </c>
      <c r="S62" t="str">
        <f t="shared" si="15"/>
        <v>Train</v>
      </c>
      <c r="T62" t="str">
        <f t="shared" si="16"/>
        <v>Train</v>
      </c>
      <c r="U62" t="str">
        <f t="shared" si="17"/>
        <v/>
      </c>
      <c r="V62" t="str">
        <f t="shared" si="18"/>
        <v>31-40</v>
      </c>
      <c r="W62" t="str">
        <f t="shared" si="19"/>
        <v>C</v>
      </c>
      <c r="X62" t="str">
        <f t="shared" si="20"/>
        <v>41-100</v>
      </c>
      <c r="Y62" t="b">
        <f>SUMPRODUCT(--(U62=counts!$A$40:$A$49))&gt;0</f>
        <v>0</v>
      </c>
      <c r="Z62" t="b">
        <f>SUMPRODUCT(--(W62=counts!$A$18:$A$22))&gt;0</f>
        <v>1</v>
      </c>
      <c r="AA62" t="str">
        <f t="shared" si="21"/>
        <v>31-40</v>
      </c>
      <c r="AB62" t="str">
        <f>IF(W62="","Blank",IF(Z62="TRUE",W62,counts!$A$23))</f>
        <v>F, G, T</v>
      </c>
      <c r="AC62" t="str">
        <f t="shared" si="22"/>
        <v>41-100</v>
      </c>
      <c r="AD62" t="str">
        <f t="shared" si="23"/>
        <v>Blank</v>
      </c>
      <c r="AE62" t="str">
        <f t="shared" si="24"/>
        <v>male</v>
      </c>
      <c r="AF62">
        <f>IF(F62&gt;=4, counts!$A$62,F62)</f>
        <v>1</v>
      </c>
      <c r="AG62">
        <f>IF(G62&gt;=3, counts!$A$69,G62)</f>
        <v>0</v>
      </c>
      <c r="AH62" t="str">
        <f>IF(OR(K62="S",K62=""), counts!$A$75,K62)</f>
        <v>S, blank</v>
      </c>
      <c r="AI62">
        <f t="shared" si="25"/>
        <v>1</v>
      </c>
      <c r="AJ62">
        <f>VLOOKUP(AA62,counts!$V$8:$W$13,2,FALSE)</f>
        <v>32.769878926258563</v>
      </c>
      <c r="AK62">
        <f>VLOOKUP(AB62,counts!$V$17:$W$23,2,FALSE)</f>
        <v>123.30204897661667</v>
      </c>
      <c r="AL62">
        <f>VLOOKUP(AC62,counts!$V$27:$W$33,2,FALSE)</f>
        <v>70.538774768379497</v>
      </c>
      <c r="AM62">
        <f>VLOOKUP(AD62,counts!$V$38:$W$49,2,FALSE)</f>
        <v>-33.757758935166962</v>
      </c>
      <c r="AN62">
        <f>VLOOKUP(AE62,counts!$V$53:$W$54,2,FALSE)</f>
        <v>-108.67008854708662</v>
      </c>
      <c r="AO62">
        <f>VLOOKUP(AF62,counts!$V$58:$W$62,2,FALSE)</f>
        <v>48.695090775187893</v>
      </c>
      <c r="AP62">
        <f>VLOOKUP(AG62,counts!$V$66:$W$69,2,FALSE)</f>
        <v>-22.013681658285037</v>
      </c>
      <c r="AQ62">
        <f>VLOOKUP(AH62,counts!$V$73:$W$75,2,FALSE)</f>
        <v>-22.422560732600829</v>
      </c>
      <c r="AR62">
        <f>VLOOKUP(AI62,counts!$V$79:$W$81,2,FALSE)</f>
        <v>103.15987615987927</v>
      </c>
      <c r="AS62">
        <f t="shared" si="26"/>
        <v>0</v>
      </c>
      <c r="AT62">
        <f t="shared" si="27"/>
        <v>4</v>
      </c>
      <c r="AU62" t="str">
        <f t="shared" si="2"/>
        <v>Test</v>
      </c>
      <c r="AW62" t="str">
        <f t="shared" si="28"/>
        <v>31-40</v>
      </c>
      <c r="AX62" t="str">
        <f t="shared" si="29"/>
        <v>F, G, T</v>
      </c>
      <c r="AY62" t="str">
        <f t="shared" si="30"/>
        <v>41-100</v>
      </c>
      <c r="AZ62" t="str">
        <f t="shared" si="31"/>
        <v>Blank</v>
      </c>
      <c r="BA62" t="str">
        <f t="shared" si="32"/>
        <v>male</v>
      </c>
      <c r="BB62">
        <f t="shared" si="33"/>
        <v>1</v>
      </c>
      <c r="BC62">
        <f t="shared" si="34"/>
        <v>0</v>
      </c>
      <c r="BD62" t="str">
        <f t="shared" si="35"/>
        <v>S, blank</v>
      </c>
      <c r="BE62">
        <f t="shared" si="36"/>
        <v>1</v>
      </c>
      <c r="BF62">
        <f t="shared" si="37"/>
        <v>32.769878926258563</v>
      </c>
      <c r="BG62">
        <f t="shared" si="38"/>
        <v>123.30204897661667</v>
      </c>
      <c r="BH62">
        <f t="shared" si="39"/>
        <v>70.538774768379497</v>
      </c>
      <c r="BI62">
        <f t="shared" si="40"/>
        <v>-33.757758935166962</v>
      </c>
      <c r="BJ62">
        <f t="shared" si="41"/>
        <v>-108.67008854708662</v>
      </c>
      <c r="BK62">
        <f t="shared" si="42"/>
        <v>48.695090775187893</v>
      </c>
      <c r="BL62">
        <f t="shared" si="43"/>
        <v>-22.013681658285037</v>
      </c>
      <c r="BM62">
        <f t="shared" si="44"/>
        <v>-22.422560732600829</v>
      </c>
      <c r="BN62">
        <f t="shared" si="45"/>
        <v>103.15987615987927</v>
      </c>
      <c r="BO62">
        <f t="shared" si="11"/>
        <v>0</v>
      </c>
      <c r="BP62">
        <f t="shared" si="12"/>
        <v>4</v>
      </c>
      <c r="BQ62" t="str">
        <f t="shared" si="13"/>
        <v>Test</v>
      </c>
    </row>
    <row r="63" spans="1:69" x14ac:dyDescent="0.3">
      <c r="A63">
        <v>1</v>
      </c>
      <c r="B63">
        <v>1</v>
      </c>
      <c r="C63" t="s">
        <v>170</v>
      </c>
      <c r="D63" t="s">
        <v>15</v>
      </c>
      <c r="E63">
        <v>76</v>
      </c>
      <c r="F63">
        <v>1</v>
      </c>
      <c r="G63">
        <v>0</v>
      </c>
      <c r="H63">
        <v>19877</v>
      </c>
      <c r="I63">
        <v>78.849999999999994</v>
      </c>
      <c r="J63" t="s">
        <v>168</v>
      </c>
      <c r="K63" t="s">
        <v>17</v>
      </c>
      <c r="L63" t="s">
        <v>57</v>
      </c>
      <c r="N63" t="s">
        <v>169</v>
      </c>
      <c r="O63">
        <v>2</v>
      </c>
      <c r="P63">
        <v>4</v>
      </c>
      <c r="Q63">
        <v>5</v>
      </c>
      <c r="R63" t="str">
        <f t="shared" si="14"/>
        <v>Train</v>
      </c>
      <c r="S63" t="str">
        <f t="shared" si="15"/>
        <v>Test</v>
      </c>
      <c r="T63" t="str">
        <f t="shared" si="16"/>
        <v>Validate</v>
      </c>
      <c r="U63" t="str">
        <f t="shared" si="17"/>
        <v/>
      </c>
      <c r="V63" t="str">
        <f t="shared" si="18"/>
        <v>61+</v>
      </c>
      <c r="W63" t="str">
        <f t="shared" si="19"/>
        <v>C</v>
      </c>
      <c r="X63" t="str">
        <f t="shared" si="20"/>
        <v>41-100</v>
      </c>
      <c r="Y63" t="b">
        <f>SUMPRODUCT(--(U63=counts!$A$40:$A$49))&gt;0</f>
        <v>0</v>
      </c>
      <c r="Z63" t="b">
        <f>SUMPRODUCT(--(W63=counts!$A$18:$A$22))&gt;0</f>
        <v>1</v>
      </c>
      <c r="AA63" t="str">
        <f t="shared" si="21"/>
        <v>61+</v>
      </c>
      <c r="AB63" t="str">
        <f>IF(W63="","Blank",IF(Z63="TRUE",W63,counts!$A$23))</f>
        <v>F, G, T</v>
      </c>
      <c r="AC63" t="str">
        <f t="shared" si="22"/>
        <v>41-100</v>
      </c>
      <c r="AD63" t="str">
        <f t="shared" si="23"/>
        <v>Blank</v>
      </c>
      <c r="AE63" t="str">
        <f t="shared" si="24"/>
        <v>female</v>
      </c>
      <c r="AF63">
        <f>IF(F63&gt;=4, counts!$A$62,F63)</f>
        <v>1</v>
      </c>
      <c r="AG63">
        <f>IF(G63&gt;=3, counts!$A$69,G63)</f>
        <v>0</v>
      </c>
      <c r="AH63" t="str">
        <f>IF(OR(K63="S",K63=""), counts!$A$75,K63)</f>
        <v>S, blank</v>
      </c>
      <c r="AI63">
        <f t="shared" si="25"/>
        <v>1</v>
      </c>
      <c r="AJ63">
        <f>VLOOKUP(AA63,counts!$V$8:$W$13,2,FALSE)</f>
        <v>-68.390212241589438</v>
      </c>
      <c r="AK63">
        <f>VLOOKUP(AB63,counts!$V$17:$W$23,2,FALSE)</f>
        <v>123.30204897661667</v>
      </c>
      <c r="AL63">
        <f>VLOOKUP(AC63,counts!$V$27:$W$33,2,FALSE)</f>
        <v>70.538774768379497</v>
      </c>
      <c r="AM63">
        <f>VLOOKUP(AD63,counts!$V$38:$W$49,2,FALSE)</f>
        <v>-33.757758935166962</v>
      </c>
      <c r="AN63">
        <f>VLOOKUP(AE63,counts!$V$53:$W$54,2,FALSE)</f>
        <v>151.41878811967541</v>
      </c>
      <c r="AO63">
        <f>VLOOKUP(AF63,counts!$V$58:$W$62,2,FALSE)</f>
        <v>48.695090775187893</v>
      </c>
      <c r="AP63">
        <f>VLOOKUP(AG63,counts!$V$66:$W$69,2,FALSE)</f>
        <v>-22.013681658285037</v>
      </c>
      <c r="AQ63">
        <f>VLOOKUP(AH63,counts!$V$73:$W$75,2,FALSE)</f>
        <v>-22.422560732600829</v>
      </c>
      <c r="AR63">
        <f>VLOOKUP(AI63,counts!$V$79:$W$81,2,FALSE)</f>
        <v>103.15987615987927</v>
      </c>
      <c r="AS63">
        <f t="shared" si="26"/>
        <v>1</v>
      </c>
      <c r="AT63">
        <f t="shared" si="27"/>
        <v>2</v>
      </c>
      <c r="AU63" t="str">
        <f t="shared" si="2"/>
        <v>Train</v>
      </c>
      <c r="AW63" t="str">
        <f t="shared" si="28"/>
        <v>61+</v>
      </c>
      <c r="AX63" t="str">
        <f t="shared" si="29"/>
        <v>F, G, T</v>
      </c>
      <c r="AY63" t="str">
        <f t="shared" si="30"/>
        <v>41-100</v>
      </c>
      <c r="AZ63" t="str">
        <f t="shared" si="31"/>
        <v>Blank</v>
      </c>
      <c r="BA63" t="str">
        <f t="shared" si="32"/>
        <v>female</v>
      </c>
      <c r="BB63">
        <f t="shared" si="33"/>
        <v>1</v>
      </c>
      <c r="BC63">
        <f t="shared" si="34"/>
        <v>0</v>
      </c>
      <c r="BD63" t="str">
        <f t="shared" si="35"/>
        <v>S, blank</v>
      </c>
      <c r="BE63">
        <f t="shared" si="36"/>
        <v>1</v>
      </c>
      <c r="BF63">
        <f t="shared" si="37"/>
        <v>-68.390212241589438</v>
      </c>
      <c r="BG63">
        <f t="shared" si="38"/>
        <v>123.30204897661667</v>
      </c>
      <c r="BH63">
        <f t="shared" si="39"/>
        <v>70.538774768379497</v>
      </c>
      <c r="BI63">
        <f t="shared" si="40"/>
        <v>-33.757758935166962</v>
      </c>
      <c r="BJ63">
        <f t="shared" si="41"/>
        <v>151.41878811967541</v>
      </c>
      <c r="BK63">
        <f t="shared" si="42"/>
        <v>48.695090775187893</v>
      </c>
      <c r="BL63">
        <f t="shared" si="43"/>
        <v>-22.013681658285037</v>
      </c>
      <c r="BM63">
        <f t="shared" si="44"/>
        <v>-22.422560732600829</v>
      </c>
      <c r="BN63">
        <f t="shared" si="45"/>
        <v>103.15987615987927</v>
      </c>
      <c r="BO63">
        <f t="shared" si="11"/>
        <v>1</v>
      </c>
      <c r="BP63">
        <f t="shared" si="12"/>
        <v>2</v>
      </c>
      <c r="BQ63" t="str">
        <f t="shared" si="13"/>
        <v>Train</v>
      </c>
    </row>
    <row r="64" spans="1:69" x14ac:dyDescent="0.3">
      <c r="A64">
        <v>1</v>
      </c>
      <c r="B64">
        <v>0</v>
      </c>
      <c r="C64" t="s">
        <v>171</v>
      </c>
      <c r="D64" t="s">
        <v>20</v>
      </c>
      <c r="E64">
        <v>46</v>
      </c>
      <c r="F64">
        <v>1</v>
      </c>
      <c r="G64">
        <v>0</v>
      </c>
      <c r="H64" t="s">
        <v>172</v>
      </c>
      <c r="I64">
        <v>61.174999999999997</v>
      </c>
      <c r="J64" t="s">
        <v>173</v>
      </c>
      <c r="K64" t="s">
        <v>17</v>
      </c>
      <c r="N64" t="s">
        <v>174</v>
      </c>
      <c r="O64">
        <v>1</v>
      </c>
      <c r="P64">
        <v>5</v>
      </c>
      <c r="Q64">
        <v>4</v>
      </c>
      <c r="R64" t="str">
        <f t="shared" si="14"/>
        <v>Train</v>
      </c>
      <c r="S64" t="str">
        <f t="shared" si="15"/>
        <v>Validate</v>
      </c>
      <c r="T64" t="str">
        <f t="shared" si="16"/>
        <v>Test</v>
      </c>
      <c r="U64" t="str">
        <f t="shared" si="17"/>
        <v>ND</v>
      </c>
      <c r="V64" t="str">
        <f t="shared" si="18"/>
        <v>41-50</v>
      </c>
      <c r="W64" t="str">
        <f t="shared" si="19"/>
        <v>E</v>
      </c>
      <c r="X64" t="str">
        <f t="shared" si="20"/>
        <v>41-100</v>
      </c>
      <c r="Y64" t="b">
        <f>SUMPRODUCT(--(U64=counts!$A$40:$A$49))&gt;0</f>
        <v>0</v>
      </c>
      <c r="Z64" t="b">
        <f>SUMPRODUCT(--(W64=counts!$A$18:$A$22))&gt;0</f>
        <v>1</v>
      </c>
      <c r="AA64" t="str">
        <f t="shared" si="21"/>
        <v>41-50</v>
      </c>
      <c r="AB64" t="str">
        <f>IF(W64="","Blank",IF(Z64="TRUE",W64,counts!$A$23))</f>
        <v>F, G, T</v>
      </c>
      <c r="AC64" t="str">
        <f t="shared" si="22"/>
        <v>41-100</v>
      </c>
      <c r="AD64" t="str">
        <f t="shared" si="23"/>
        <v>Others</v>
      </c>
      <c r="AE64" t="str">
        <f t="shared" si="24"/>
        <v>male</v>
      </c>
      <c r="AF64">
        <f>IF(F64&gt;=4, counts!$A$62,F64)</f>
        <v>1</v>
      </c>
      <c r="AG64">
        <f>IF(G64&gt;=3, counts!$A$69,G64)</f>
        <v>0</v>
      </c>
      <c r="AH64" t="str">
        <f>IF(OR(K64="S",K64=""), counts!$A$75,K64)</f>
        <v>S, blank</v>
      </c>
      <c r="AI64">
        <f t="shared" si="25"/>
        <v>1</v>
      </c>
      <c r="AJ64">
        <f>VLOOKUP(AA64,counts!$V$8:$W$13,2,FALSE)</f>
        <v>-13.385578549662212</v>
      </c>
      <c r="AK64">
        <f>VLOOKUP(AB64,counts!$V$17:$W$23,2,FALSE)</f>
        <v>123.30204897661667</v>
      </c>
      <c r="AL64">
        <f>VLOOKUP(AC64,counts!$V$27:$W$33,2,FALSE)</f>
        <v>70.538774768379497</v>
      </c>
      <c r="AM64">
        <f>VLOOKUP(AD64,counts!$V$38:$W$49,2,FALSE)</f>
        <v>40.634191658169868</v>
      </c>
      <c r="AN64">
        <f>VLOOKUP(AE64,counts!$V$53:$W$54,2,FALSE)</f>
        <v>-108.67008854708662</v>
      </c>
      <c r="AO64">
        <f>VLOOKUP(AF64,counts!$V$58:$W$62,2,FALSE)</f>
        <v>48.695090775187893</v>
      </c>
      <c r="AP64">
        <f>VLOOKUP(AG64,counts!$V$66:$W$69,2,FALSE)</f>
        <v>-22.013681658285037</v>
      </c>
      <c r="AQ64">
        <f>VLOOKUP(AH64,counts!$V$73:$W$75,2,FALSE)</f>
        <v>-22.422560732600829</v>
      </c>
      <c r="AR64">
        <f>VLOOKUP(AI64,counts!$V$79:$W$81,2,FALSE)</f>
        <v>103.15987615987927</v>
      </c>
      <c r="AS64">
        <f t="shared" si="26"/>
        <v>0</v>
      </c>
      <c r="AT64">
        <f t="shared" si="27"/>
        <v>1</v>
      </c>
      <c r="AU64" t="str">
        <f t="shared" si="2"/>
        <v>Train</v>
      </c>
      <c r="AW64" t="str">
        <f t="shared" si="28"/>
        <v>41-50</v>
      </c>
      <c r="AX64" t="str">
        <f t="shared" si="29"/>
        <v>F, G, T</v>
      </c>
      <c r="AY64" t="str">
        <f t="shared" si="30"/>
        <v>41-100</v>
      </c>
      <c r="AZ64" t="str">
        <f t="shared" si="31"/>
        <v>Others</v>
      </c>
      <c r="BA64" t="str">
        <f t="shared" si="32"/>
        <v>male</v>
      </c>
      <c r="BB64">
        <f t="shared" si="33"/>
        <v>1</v>
      </c>
      <c r="BC64">
        <f t="shared" si="34"/>
        <v>0</v>
      </c>
      <c r="BD64" t="str">
        <f t="shared" si="35"/>
        <v>S, blank</v>
      </c>
      <c r="BE64">
        <f t="shared" si="36"/>
        <v>1</v>
      </c>
      <c r="BF64">
        <f t="shared" si="37"/>
        <v>-13.385578549662212</v>
      </c>
      <c r="BG64">
        <f t="shared" si="38"/>
        <v>123.30204897661667</v>
      </c>
      <c r="BH64">
        <f t="shared" si="39"/>
        <v>70.538774768379497</v>
      </c>
      <c r="BI64">
        <f t="shared" si="40"/>
        <v>40.634191658169868</v>
      </c>
      <c r="BJ64">
        <f t="shared" si="41"/>
        <v>-108.67008854708662</v>
      </c>
      <c r="BK64">
        <f t="shared" si="42"/>
        <v>48.695090775187893</v>
      </c>
      <c r="BL64">
        <f t="shared" si="43"/>
        <v>-22.013681658285037</v>
      </c>
      <c r="BM64">
        <f t="shared" si="44"/>
        <v>-22.422560732600829</v>
      </c>
      <c r="BN64">
        <f t="shared" si="45"/>
        <v>103.15987615987927</v>
      </c>
      <c r="BO64">
        <f t="shared" si="11"/>
        <v>0</v>
      </c>
      <c r="BP64">
        <f t="shared" si="12"/>
        <v>1</v>
      </c>
      <c r="BQ64" t="str">
        <f t="shared" si="13"/>
        <v>Train</v>
      </c>
    </row>
    <row r="65" spans="1:69" x14ac:dyDescent="0.3">
      <c r="A65">
        <v>1</v>
      </c>
      <c r="B65">
        <v>1</v>
      </c>
      <c r="C65" t="s">
        <v>175</v>
      </c>
      <c r="D65" t="s">
        <v>15</v>
      </c>
      <c r="E65">
        <v>47</v>
      </c>
      <c r="F65">
        <v>1</v>
      </c>
      <c r="G65">
        <v>0</v>
      </c>
      <c r="H65" t="s">
        <v>172</v>
      </c>
      <c r="I65">
        <v>61.174999999999997</v>
      </c>
      <c r="J65" t="s">
        <v>173</v>
      </c>
      <c r="K65" t="s">
        <v>17</v>
      </c>
      <c r="L65" t="s">
        <v>50</v>
      </c>
      <c r="N65" t="s">
        <v>174</v>
      </c>
      <c r="O65">
        <v>2</v>
      </c>
      <c r="P65">
        <v>4</v>
      </c>
      <c r="Q65">
        <v>1</v>
      </c>
      <c r="R65" t="str">
        <f t="shared" si="14"/>
        <v>Train</v>
      </c>
      <c r="S65" t="str">
        <f t="shared" si="15"/>
        <v>Test</v>
      </c>
      <c r="T65" t="str">
        <f t="shared" si="16"/>
        <v>Train</v>
      </c>
      <c r="U65" t="str">
        <f t="shared" si="17"/>
        <v>ND</v>
      </c>
      <c r="V65" t="str">
        <f t="shared" si="18"/>
        <v>41-50</v>
      </c>
      <c r="W65" t="str">
        <f t="shared" si="19"/>
        <v>E</v>
      </c>
      <c r="X65" t="str">
        <f t="shared" si="20"/>
        <v>41-100</v>
      </c>
      <c r="Y65" t="b">
        <f>SUMPRODUCT(--(U65=counts!$A$40:$A$49))&gt;0</f>
        <v>0</v>
      </c>
      <c r="Z65" t="b">
        <f>SUMPRODUCT(--(W65=counts!$A$18:$A$22))&gt;0</f>
        <v>1</v>
      </c>
      <c r="AA65" t="str">
        <f t="shared" si="21"/>
        <v>41-50</v>
      </c>
      <c r="AB65" t="str">
        <f>IF(W65="","Blank",IF(Z65="TRUE",W65,counts!$A$23))</f>
        <v>F, G, T</v>
      </c>
      <c r="AC65" t="str">
        <f t="shared" si="22"/>
        <v>41-100</v>
      </c>
      <c r="AD65" t="str">
        <f t="shared" si="23"/>
        <v>Others</v>
      </c>
      <c r="AE65" t="str">
        <f t="shared" si="24"/>
        <v>female</v>
      </c>
      <c r="AF65">
        <f>IF(F65&gt;=4, counts!$A$62,F65)</f>
        <v>1</v>
      </c>
      <c r="AG65">
        <f>IF(G65&gt;=3, counts!$A$69,G65)</f>
        <v>0</v>
      </c>
      <c r="AH65" t="str">
        <f>IF(OR(K65="S",K65=""), counts!$A$75,K65)</f>
        <v>S, blank</v>
      </c>
      <c r="AI65">
        <f t="shared" si="25"/>
        <v>1</v>
      </c>
      <c r="AJ65">
        <f>VLOOKUP(AA65,counts!$V$8:$W$13,2,FALSE)</f>
        <v>-13.385578549662212</v>
      </c>
      <c r="AK65">
        <f>VLOOKUP(AB65,counts!$V$17:$W$23,2,FALSE)</f>
        <v>123.30204897661667</v>
      </c>
      <c r="AL65">
        <f>VLOOKUP(AC65,counts!$V$27:$W$33,2,FALSE)</f>
        <v>70.538774768379497</v>
      </c>
      <c r="AM65">
        <f>VLOOKUP(AD65,counts!$V$38:$W$49,2,FALSE)</f>
        <v>40.634191658169868</v>
      </c>
      <c r="AN65">
        <f>VLOOKUP(AE65,counts!$V$53:$W$54,2,FALSE)</f>
        <v>151.41878811967541</v>
      </c>
      <c r="AO65">
        <f>VLOOKUP(AF65,counts!$V$58:$W$62,2,FALSE)</f>
        <v>48.695090775187893</v>
      </c>
      <c r="AP65">
        <f>VLOOKUP(AG65,counts!$V$66:$W$69,2,FALSE)</f>
        <v>-22.013681658285037</v>
      </c>
      <c r="AQ65">
        <f>VLOOKUP(AH65,counts!$V$73:$W$75,2,FALSE)</f>
        <v>-22.422560732600829</v>
      </c>
      <c r="AR65">
        <f>VLOOKUP(AI65,counts!$V$79:$W$81,2,FALSE)</f>
        <v>103.15987615987927</v>
      </c>
      <c r="AS65">
        <f t="shared" si="26"/>
        <v>1</v>
      </c>
      <c r="AT65">
        <f t="shared" si="27"/>
        <v>2</v>
      </c>
      <c r="AU65" t="str">
        <f t="shared" si="2"/>
        <v>Train</v>
      </c>
      <c r="AW65" t="str">
        <f t="shared" si="28"/>
        <v>41-50</v>
      </c>
      <c r="AX65" t="str">
        <f t="shared" si="29"/>
        <v>F, G, T</v>
      </c>
      <c r="AY65" t="str">
        <f t="shared" si="30"/>
        <v>41-100</v>
      </c>
      <c r="AZ65" t="str">
        <f t="shared" si="31"/>
        <v>Others</v>
      </c>
      <c r="BA65" t="str">
        <f t="shared" si="32"/>
        <v>female</v>
      </c>
      <c r="BB65">
        <f t="shared" si="33"/>
        <v>1</v>
      </c>
      <c r="BC65">
        <f t="shared" si="34"/>
        <v>0</v>
      </c>
      <c r="BD65" t="str">
        <f t="shared" si="35"/>
        <v>S, blank</v>
      </c>
      <c r="BE65">
        <f t="shared" si="36"/>
        <v>1</v>
      </c>
      <c r="BF65">
        <f t="shared" si="37"/>
        <v>-13.385578549662212</v>
      </c>
      <c r="BG65">
        <f t="shared" si="38"/>
        <v>123.30204897661667</v>
      </c>
      <c r="BH65">
        <f t="shared" si="39"/>
        <v>70.538774768379497</v>
      </c>
      <c r="BI65">
        <f t="shared" si="40"/>
        <v>40.634191658169868</v>
      </c>
      <c r="BJ65">
        <f t="shared" si="41"/>
        <v>151.41878811967541</v>
      </c>
      <c r="BK65">
        <f t="shared" si="42"/>
        <v>48.695090775187893</v>
      </c>
      <c r="BL65">
        <f t="shared" si="43"/>
        <v>-22.013681658285037</v>
      </c>
      <c r="BM65">
        <f t="shared" si="44"/>
        <v>-22.422560732600829</v>
      </c>
      <c r="BN65">
        <f t="shared" si="45"/>
        <v>103.15987615987927</v>
      </c>
      <c r="BO65">
        <f t="shared" si="11"/>
        <v>1</v>
      </c>
      <c r="BP65">
        <f t="shared" si="12"/>
        <v>2</v>
      </c>
      <c r="BQ65" t="str">
        <f t="shared" si="13"/>
        <v>Train</v>
      </c>
    </row>
    <row r="66" spans="1:69" x14ac:dyDescent="0.3">
      <c r="A66">
        <v>1</v>
      </c>
      <c r="B66">
        <v>1</v>
      </c>
      <c r="C66" t="s">
        <v>176</v>
      </c>
      <c r="D66" t="s">
        <v>20</v>
      </c>
      <c r="E66">
        <v>27</v>
      </c>
      <c r="F66">
        <v>1</v>
      </c>
      <c r="G66">
        <v>0</v>
      </c>
      <c r="H66">
        <v>113806</v>
      </c>
      <c r="I66">
        <v>53.1</v>
      </c>
      <c r="J66" t="s">
        <v>177</v>
      </c>
      <c r="K66" t="s">
        <v>17</v>
      </c>
      <c r="L66" t="s">
        <v>78</v>
      </c>
      <c r="N66" t="s">
        <v>178</v>
      </c>
      <c r="O66">
        <v>2</v>
      </c>
      <c r="P66">
        <v>2</v>
      </c>
      <c r="Q66">
        <v>5</v>
      </c>
      <c r="R66" t="str">
        <f t="shared" si="14"/>
        <v>Train</v>
      </c>
      <c r="S66" t="str">
        <f t="shared" si="15"/>
        <v>Train</v>
      </c>
      <c r="T66" t="str">
        <f t="shared" si="16"/>
        <v>Validate</v>
      </c>
      <c r="U66" t="str">
        <f t="shared" si="17"/>
        <v>NY</v>
      </c>
      <c r="V66" t="str">
        <f t="shared" si="18"/>
        <v>18-30</v>
      </c>
      <c r="W66" t="str">
        <f t="shared" si="19"/>
        <v>E</v>
      </c>
      <c r="X66" t="str">
        <f t="shared" si="20"/>
        <v>41-100</v>
      </c>
      <c r="Y66" t="b">
        <f>SUMPRODUCT(--(U66=counts!$A$40:$A$49))&gt;0</f>
        <v>1</v>
      </c>
      <c r="Z66" t="b">
        <f>SUMPRODUCT(--(W66=counts!$A$18:$A$22))&gt;0</f>
        <v>1</v>
      </c>
      <c r="AA66" t="str">
        <f t="shared" si="21"/>
        <v>18-30</v>
      </c>
      <c r="AB66" t="str">
        <f>IF(W66="","Blank",IF(Z66="TRUE",W66,counts!$A$23))</f>
        <v>F, G, T</v>
      </c>
      <c r="AC66" t="str">
        <f t="shared" si="22"/>
        <v>41-100</v>
      </c>
      <c r="AD66" t="str">
        <f t="shared" si="23"/>
        <v>NY</v>
      </c>
      <c r="AE66" t="str">
        <f t="shared" si="24"/>
        <v>male</v>
      </c>
      <c r="AF66">
        <f>IF(F66&gt;=4, counts!$A$62,F66)</f>
        <v>1</v>
      </c>
      <c r="AG66">
        <f>IF(G66&gt;=3, counts!$A$69,G66)</f>
        <v>0</v>
      </c>
      <c r="AH66" t="str">
        <f>IF(OR(K66="S",K66=""), counts!$A$75,K66)</f>
        <v>S, blank</v>
      </c>
      <c r="AI66">
        <f t="shared" si="25"/>
        <v>1</v>
      </c>
      <c r="AJ66">
        <f>VLOOKUP(AA66,counts!$V$8:$W$13,2,FALSE)</f>
        <v>-11.613432440426715</v>
      </c>
      <c r="AK66">
        <f>VLOOKUP(AB66,counts!$V$17:$W$23,2,FALSE)</f>
        <v>123.30204897661667</v>
      </c>
      <c r="AL66">
        <f>VLOOKUP(AC66,counts!$V$27:$W$33,2,FALSE)</f>
        <v>70.538774768379497</v>
      </c>
      <c r="AM66">
        <f>VLOOKUP(AD66,counts!$V$38:$W$49,2,FALSE)</f>
        <v>57.761363718906857</v>
      </c>
      <c r="AN66">
        <f>VLOOKUP(AE66,counts!$V$53:$W$54,2,FALSE)</f>
        <v>-108.67008854708662</v>
      </c>
      <c r="AO66">
        <f>VLOOKUP(AF66,counts!$V$58:$W$62,2,FALSE)</f>
        <v>48.695090775187893</v>
      </c>
      <c r="AP66">
        <f>VLOOKUP(AG66,counts!$V$66:$W$69,2,FALSE)</f>
        <v>-22.013681658285037</v>
      </c>
      <c r="AQ66">
        <f>VLOOKUP(AH66,counts!$V$73:$W$75,2,FALSE)</f>
        <v>-22.422560732600829</v>
      </c>
      <c r="AR66">
        <f>VLOOKUP(AI66,counts!$V$79:$W$81,2,FALSE)</f>
        <v>103.15987615987927</v>
      </c>
      <c r="AS66">
        <f t="shared" si="26"/>
        <v>1</v>
      </c>
      <c r="AT66">
        <f t="shared" si="27"/>
        <v>2</v>
      </c>
      <c r="AU66" t="str">
        <f t="shared" ref="AU66:AU129" si="46">R66</f>
        <v>Train</v>
      </c>
      <c r="AW66" t="str">
        <f t="shared" si="28"/>
        <v>18-30</v>
      </c>
      <c r="AX66" t="str">
        <f t="shared" si="29"/>
        <v>F, G, T</v>
      </c>
      <c r="AY66" t="str">
        <f t="shared" si="30"/>
        <v>41-100</v>
      </c>
      <c r="AZ66" t="str">
        <f t="shared" si="31"/>
        <v>NY</v>
      </c>
      <c r="BA66" t="str">
        <f t="shared" si="32"/>
        <v>male</v>
      </c>
      <c r="BB66">
        <f t="shared" si="33"/>
        <v>1</v>
      </c>
      <c r="BC66">
        <f t="shared" si="34"/>
        <v>0</v>
      </c>
      <c r="BD66" t="str">
        <f t="shared" si="35"/>
        <v>S, blank</v>
      </c>
      <c r="BE66">
        <f t="shared" si="36"/>
        <v>1</v>
      </c>
      <c r="BF66">
        <f t="shared" si="37"/>
        <v>-11.613432440426715</v>
      </c>
      <c r="BG66">
        <f t="shared" si="38"/>
        <v>123.30204897661667</v>
      </c>
      <c r="BH66">
        <f t="shared" si="39"/>
        <v>70.538774768379497</v>
      </c>
      <c r="BI66">
        <f t="shared" si="40"/>
        <v>57.761363718906857</v>
      </c>
      <c r="BJ66">
        <f t="shared" si="41"/>
        <v>-108.67008854708662</v>
      </c>
      <c r="BK66">
        <f t="shared" si="42"/>
        <v>48.695090775187893</v>
      </c>
      <c r="BL66">
        <f t="shared" si="43"/>
        <v>-22.013681658285037</v>
      </c>
      <c r="BM66">
        <f t="shared" si="44"/>
        <v>-22.422560732600829</v>
      </c>
      <c r="BN66">
        <f t="shared" si="45"/>
        <v>103.15987615987927</v>
      </c>
      <c r="BO66">
        <f t="shared" ref="BO66:BO129" si="47">AS66</f>
        <v>1</v>
      </c>
      <c r="BP66">
        <f t="shared" ref="BP66:BP129" si="48">AT66</f>
        <v>2</v>
      </c>
      <c r="BQ66" t="str">
        <f t="shared" ref="BQ66:BQ129" si="49">AU66</f>
        <v>Train</v>
      </c>
    </row>
    <row r="67" spans="1:69" x14ac:dyDescent="0.3">
      <c r="A67">
        <v>1</v>
      </c>
      <c r="B67">
        <v>1</v>
      </c>
      <c r="C67" t="s">
        <v>179</v>
      </c>
      <c r="D67" t="s">
        <v>15</v>
      </c>
      <c r="E67">
        <v>33</v>
      </c>
      <c r="F67">
        <v>1</v>
      </c>
      <c r="G67">
        <v>0</v>
      </c>
      <c r="H67">
        <v>113806</v>
      </c>
      <c r="I67">
        <v>53.1</v>
      </c>
      <c r="J67" t="s">
        <v>177</v>
      </c>
      <c r="K67" t="s">
        <v>17</v>
      </c>
      <c r="L67" t="s">
        <v>78</v>
      </c>
      <c r="N67" t="s">
        <v>178</v>
      </c>
      <c r="O67">
        <v>1</v>
      </c>
      <c r="P67">
        <v>5</v>
      </c>
      <c r="Q67">
        <v>1</v>
      </c>
      <c r="R67" t="str">
        <f t="shared" ref="R67:R130" si="50">IF(O67&lt;=3,"Train",IF(O67=4,"Test","Validate"))</f>
        <v>Train</v>
      </c>
      <c r="S67" t="str">
        <f t="shared" ref="S67:S130" si="51">IF(P67&lt;=3,"Train",IF(P67=4,"Test","Validate"))</f>
        <v>Validate</v>
      </c>
      <c r="T67" t="str">
        <f t="shared" ref="T67:T130" si="52">IF(Q67&lt;=3,"Train",IF(Q67=4,"Test","Validate"))</f>
        <v>Train</v>
      </c>
      <c r="U67" t="str">
        <f t="shared" ref="U67:U130" si="53">IFERROR(MID(RIGHT(N67,4), FIND(",",RIGHT(N67,4))+2,2),"")</f>
        <v>NY</v>
      </c>
      <c r="V67" t="str">
        <f t="shared" ref="V67:V130" si="54">IF(E67&lt;=17, "0-17", IF(E67&lt;=30, "18-30", IF(E67&lt;=40, "31-40", IF(E67&lt;=50, "41-50", IF(E67&lt;=60, "51-60", "61+")))))</f>
        <v>31-40</v>
      </c>
      <c r="W67" t="str">
        <f t="shared" ref="W67:W130" si="55">LEFT(J67,1)</f>
        <v>E</v>
      </c>
      <c r="X67" t="str">
        <f t="shared" ref="X67:X130" si="56">IF(I67=0,"0", IF(I67&lt;=10, "0-10", IF(I67&lt;=20, "11-20", IF(I67&lt;=30, "21-30", IF(I67&lt;=40, "31-40", IF(I67&lt;=100, "41-100", "100+"))))))</f>
        <v>41-100</v>
      </c>
      <c r="Y67" t="b">
        <f>SUMPRODUCT(--(U67=counts!$A$40:$A$49))&gt;0</f>
        <v>1</v>
      </c>
      <c r="Z67" t="b">
        <f>SUMPRODUCT(--(W67=counts!$A$18:$A$22))&gt;0</f>
        <v>1</v>
      </c>
      <c r="AA67" t="str">
        <f t="shared" ref="AA67:AA130" si="57">V67</f>
        <v>31-40</v>
      </c>
      <c r="AB67" t="str">
        <f>IF(W67="","Blank",IF(Z67="TRUE",W67,counts!$A$23))</f>
        <v>F, G, T</v>
      </c>
      <c r="AC67" t="str">
        <f t="shared" ref="AC67:AC130" si="58">X67</f>
        <v>41-100</v>
      </c>
      <c r="AD67" t="str">
        <f t="shared" ref="AD67:AD130" si="59">IF(U67="","Blank",IF(Y67=TRUE, U67,"Others"))</f>
        <v>NY</v>
      </c>
      <c r="AE67" t="str">
        <f t="shared" ref="AE67:AE130" si="60">D67</f>
        <v>female</v>
      </c>
      <c r="AF67">
        <f>IF(F67&gt;=4, counts!$A$62,F67)</f>
        <v>1</v>
      </c>
      <c r="AG67">
        <f>IF(G67&gt;=3, counts!$A$69,G67)</f>
        <v>0</v>
      </c>
      <c r="AH67" t="str">
        <f>IF(OR(K67="S",K67=""), counts!$A$75,K67)</f>
        <v>S, blank</v>
      </c>
      <c r="AI67">
        <f t="shared" ref="AI67:AI130" si="61">A67</f>
        <v>1</v>
      </c>
      <c r="AJ67">
        <f>VLOOKUP(AA67,counts!$V$8:$W$13,2,FALSE)</f>
        <v>32.769878926258563</v>
      </c>
      <c r="AK67">
        <f>VLOOKUP(AB67,counts!$V$17:$W$23,2,FALSE)</f>
        <v>123.30204897661667</v>
      </c>
      <c r="AL67">
        <f>VLOOKUP(AC67,counts!$V$27:$W$33,2,FALSE)</f>
        <v>70.538774768379497</v>
      </c>
      <c r="AM67">
        <f>VLOOKUP(AD67,counts!$V$38:$W$49,2,FALSE)</f>
        <v>57.761363718906857</v>
      </c>
      <c r="AN67">
        <f>VLOOKUP(AE67,counts!$V$53:$W$54,2,FALSE)</f>
        <v>151.41878811967541</v>
      </c>
      <c r="AO67">
        <f>VLOOKUP(AF67,counts!$V$58:$W$62,2,FALSE)</f>
        <v>48.695090775187893</v>
      </c>
      <c r="AP67">
        <f>VLOOKUP(AG67,counts!$V$66:$W$69,2,FALSE)</f>
        <v>-22.013681658285037</v>
      </c>
      <c r="AQ67">
        <f>VLOOKUP(AH67,counts!$V$73:$W$75,2,FALSE)</f>
        <v>-22.422560732600829</v>
      </c>
      <c r="AR67">
        <f>VLOOKUP(AI67,counts!$V$79:$W$81,2,FALSE)</f>
        <v>103.15987615987927</v>
      </c>
      <c r="AS67">
        <f t="shared" ref="AS67:AS130" si="62">B67</f>
        <v>1</v>
      </c>
      <c r="AT67">
        <f t="shared" ref="AT67:AT130" si="63">O67</f>
        <v>1</v>
      </c>
      <c r="AU67" t="str">
        <f t="shared" si="46"/>
        <v>Train</v>
      </c>
      <c r="AW67" t="str">
        <f t="shared" ref="AW67:AW130" si="64">AA67</f>
        <v>31-40</v>
      </c>
      <c r="AX67" t="str">
        <f t="shared" ref="AX67:AX130" si="65">AB67</f>
        <v>F, G, T</v>
      </c>
      <c r="AY67" t="str">
        <f t="shared" ref="AY67:AY130" si="66">AC67</f>
        <v>41-100</v>
      </c>
      <c r="AZ67" t="str">
        <f t="shared" ref="AZ67:AZ130" si="67">AD67</f>
        <v>NY</v>
      </c>
      <c r="BA67" t="str">
        <f t="shared" ref="BA67:BA130" si="68">AE67</f>
        <v>female</v>
      </c>
      <c r="BB67">
        <f t="shared" ref="BB67:BB130" si="69">AF67</f>
        <v>1</v>
      </c>
      <c r="BC67">
        <f t="shared" ref="BC67:BC130" si="70">AG67</f>
        <v>0</v>
      </c>
      <c r="BD67" t="str">
        <f t="shared" ref="BD67:BD130" si="71">AH67</f>
        <v>S, blank</v>
      </c>
      <c r="BE67">
        <f t="shared" ref="BE67:BE130" si="72">AI67</f>
        <v>1</v>
      </c>
      <c r="BF67">
        <f t="shared" ref="BF67:BF130" si="73">AJ67</f>
        <v>32.769878926258563</v>
      </c>
      <c r="BG67">
        <f t="shared" ref="BG67:BG130" si="74">AK67</f>
        <v>123.30204897661667</v>
      </c>
      <c r="BH67">
        <f t="shared" ref="BH67:BH130" si="75">AL67</f>
        <v>70.538774768379497</v>
      </c>
      <c r="BI67">
        <f t="shared" ref="BI67:BI130" si="76">AM67</f>
        <v>57.761363718906857</v>
      </c>
      <c r="BJ67">
        <f t="shared" ref="BJ67:BJ130" si="77">AN67</f>
        <v>151.41878811967541</v>
      </c>
      <c r="BK67">
        <f t="shared" ref="BK67:BK130" si="78">AO67</f>
        <v>48.695090775187893</v>
      </c>
      <c r="BL67">
        <f t="shared" ref="BL67:BL130" si="79">AP67</f>
        <v>-22.013681658285037</v>
      </c>
      <c r="BM67">
        <f t="shared" ref="BM67:BM130" si="80">AQ67</f>
        <v>-22.422560732600829</v>
      </c>
      <c r="BN67">
        <f t="shared" ref="BN67:BN130" si="81">AR67</f>
        <v>103.15987615987927</v>
      </c>
      <c r="BO67">
        <f t="shared" si="47"/>
        <v>1</v>
      </c>
      <c r="BP67">
        <f t="shared" si="48"/>
        <v>1</v>
      </c>
      <c r="BQ67" t="str">
        <f t="shared" si="49"/>
        <v>Train</v>
      </c>
    </row>
    <row r="68" spans="1:69" x14ac:dyDescent="0.3">
      <c r="A68">
        <v>1</v>
      </c>
      <c r="B68">
        <v>1</v>
      </c>
      <c r="C68" t="s">
        <v>180</v>
      </c>
      <c r="D68" t="s">
        <v>15</v>
      </c>
      <c r="E68">
        <v>36</v>
      </c>
      <c r="F68">
        <v>0</v>
      </c>
      <c r="G68">
        <v>0</v>
      </c>
      <c r="H68" t="s">
        <v>115</v>
      </c>
      <c r="I68">
        <v>262.375</v>
      </c>
      <c r="J68" t="s">
        <v>181</v>
      </c>
      <c r="K68" t="s">
        <v>44</v>
      </c>
      <c r="L68" t="s">
        <v>50</v>
      </c>
      <c r="O68">
        <v>3</v>
      </c>
      <c r="P68">
        <v>1</v>
      </c>
      <c r="Q68">
        <v>5</v>
      </c>
      <c r="R68" t="str">
        <f t="shared" si="50"/>
        <v>Train</v>
      </c>
      <c r="S68" t="str">
        <f t="shared" si="51"/>
        <v>Train</v>
      </c>
      <c r="T68" t="str">
        <f t="shared" si="52"/>
        <v>Validate</v>
      </c>
      <c r="U68" t="str">
        <f t="shared" si="53"/>
        <v/>
      </c>
      <c r="V68" t="str">
        <f t="shared" si="54"/>
        <v>31-40</v>
      </c>
      <c r="W68" t="str">
        <f t="shared" si="55"/>
        <v>B</v>
      </c>
      <c r="X68" t="str">
        <f t="shared" si="56"/>
        <v>100+</v>
      </c>
      <c r="Y68" t="b">
        <f>SUMPRODUCT(--(U68=counts!$A$40:$A$49))&gt;0</f>
        <v>0</v>
      </c>
      <c r="Z68" t="b">
        <f>SUMPRODUCT(--(W68=counts!$A$18:$A$22))&gt;0</f>
        <v>1</v>
      </c>
      <c r="AA68" t="str">
        <f t="shared" si="57"/>
        <v>31-40</v>
      </c>
      <c r="AB68" t="str">
        <f>IF(W68="","Blank",IF(Z68="TRUE",W68,counts!$A$23))</f>
        <v>F, G, T</v>
      </c>
      <c r="AC68" t="str">
        <f t="shared" si="58"/>
        <v>100+</v>
      </c>
      <c r="AD68" t="str">
        <f t="shared" si="59"/>
        <v>Blank</v>
      </c>
      <c r="AE68" t="str">
        <f t="shared" si="60"/>
        <v>female</v>
      </c>
      <c r="AF68">
        <f>IF(F68&gt;=4, counts!$A$62,F68)</f>
        <v>0</v>
      </c>
      <c r="AG68">
        <f>IF(G68&gt;=3, counts!$A$69,G68)</f>
        <v>0</v>
      </c>
      <c r="AH68" t="str">
        <f>IF(OR(K68="S",K68=""), counts!$A$75,K68)</f>
        <v>C</v>
      </c>
      <c r="AI68">
        <f t="shared" si="61"/>
        <v>1</v>
      </c>
      <c r="AJ68">
        <f>VLOOKUP(AA68,counts!$V$8:$W$13,2,FALSE)</f>
        <v>32.769878926258563</v>
      </c>
      <c r="AK68">
        <f>VLOOKUP(AB68,counts!$V$17:$W$23,2,FALSE)</f>
        <v>123.30204897661667</v>
      </c>
      <c r="AL68">
        <f>VLOOKUP(AC68,counts!$V$27:$W$33,2,FALSE)</f>
        <v>163.84855978743315</v>
      </c>
      <c r="AM68">
        <f>VLOOKUP(AD68,counts!$V$38:$W$49,2,FALSE)</f>
        <v>-33.757758935166962</v>
      </c>
      <c r="AN68">
        <f>VLOOKUP(AE68,counts!$V$53:$W$54,2,FALSE)</f>
        <v>151.41878811967541</v>
      </c>
      <c r="AO68">
        <f>VLOOKUP(AF68,counts!$V$58:$W$62,2,FALSE)</f>
        <v>-14.754319664473872</v>
      </c>
      <c r="AP68">
        <f>VLOOKUP(AG68,counts!$V$66:$W$69,2,FALSE)</f>
        <v>-22.013681658285037</v>
      </c>
      <c r="AQ68">
        <f>VLOOKUP(AH68,counts!$V$73:$W$75,2,FALSE)</f>
        <v>72.444458573419169</v>
      </c>
      <c r="AR68">
        <f>VLOOKUP(AI68,counts!$V$79:$W$81,2,FALSE)</f>
        <v>103.15987615987927</v>
      </c>
      <c r="AS68">
        <f t="shared" si="62"/>
        <v>1</v>
      </c>
      <c r="AT68">
        <f t="shared" si="63"/>
        <v>3</v>
      </c>
      <c r="AU68" t="str">
        <f t="shared" si="46"/>
        <v>Train</v>
      </c>
      <c r="AW68" t="str">
        <f t="shared" si="64"/>
        <v>31-40</v>
      </c>
      <c r="AX68" t="str">
        <f t="shared" si="65"/>
        <v>F, G, T</v>
      </c>
      <c r="AY68" t="str">
        <f t="shared" si="66"/>
        <v>100+</v>
      </c>
      <c r="AZ68" t="str">
        <f t="shared" si="67"/>
        <v>Blank</v>
      </c>
      <c r="BA68" t="str">
        <f t="shared" si="68"/>
        <v>female</v>
      </c>
      <c r="BB68">
        <f t="shared" si="69"/>
        <v>0</v>
      </c>
      <c r="BC68">
        <f t="shared" si="70"/>
        <v>0</v>
      </c>
      <c r="BD68" t="str">
        <f t="shared" si="71"/>
        <v>C</v>
      </c>
      <c r="BE68">
        <f t="shared" si="72"/>
        <v>1</v>
      </c>
      <c r="BF68">
        <f t="shared" si="73"/>
        <v>32.769878926258563</v>
      </c>
      <c r="BG68">
        <f t="shared" si="74"/>
        <v>123.30204897661667</v>
      </c>
      <c r="BH68">
        <f t="shared" si="75"/>
        <v>163.84855978743315</v>
      </c>
      <c r="BI68">
        <f t="shared" si="76"/>
        <v>-33.757758935166962</v>
      </c>
      <c r="BJ68">
        <f t="shared" si="77"/>
        <v>151.41878811967541</v>
      </c>
      <c r="BK68">
        <f t="shared" si="78"/>
        <v>-14.754319664473872</v>
      </c>
      <c r="BL68">
        <f t="shared" si="79"/>
        <v>-22.013681658285037</v>
      </c>
      <c r="BM68">
        <f t="shared" si="80"/>
        <v>72.444458573419169</v>
      </c>
      <c r="BN68">
        <f t="shared" si="81"/>
        <v>103.15987615987927</v>
      </c>
      <c r="BO68">
        <f t="shared" si="47"/>
        <v>1</v>
      </c>
      <c r="BP68">
        <f t="shared" si="48"/>
        <v>3</v>
      </c>
      <c r="BQ68" t="str">
        <f t="shared" si="49"/>
        <v>Train</v>
      </c>
    </row>
    <row r="69" spans="1:69" x14ac:dyDescent="0.3">
      <c r="A69">
        <v>1</v>
      </c>
      <c r="B69">
        <v>1</v>
      </c>
      <c r="C69" t="s">
        <v>182</v>
      </c>
      <c r="D69" t="s">
        <v>15</v>
      </c>
      <c r="E69">
        <v>30</v>
      </c>
      <c r="F69">
        <v>0</v>
      </c>
      <c r="G69">
        <v>0</v>
      </c>
      <c r="H69">
        <v>110152</v>
      </c>
      <c r="I69">
        <v>86.5</v>
      </c>
      <c r="J69" t="s">
        <v>183</v>
      </c>
      <c r="K69" t="s">
        <v>17</v>
      </c>
      <c r="L69" t="s">
        <v>71</v>
      </c>
      <c r="N69" t="s">
        <v>184</v>
      </c>
      <c r="O69">
        <v>3</v>
      </c>
      <c r="P69">
        <v>2</v>
      </c>
      <c r="Q69">
        <v>5</v>
      </c>
      <c r="R69" t="str">
        <f t="shared" si="50"/>
        <v>Train</v>
      </c>
      <c r="S69" t="str">
        <f t="shared" si="51"/>
        <v>Train</v>
      </c>
      <c r="T69" t="str">
        <f t="shared" si="52"/>
        <v>Validate</v>
      </c>
      <c r="U69" t="str">
        <f t="shared" si="53"/>
        <v/>
      </c>
      <c r="V69" t="str">
        <f t="shared" si="54"/>
        <v>18-30</v>
      </c>
      <c r="W69" t="str">
        <f t="shared" si="55"/>
        <v>B</v>
      </c>
      <c r="X69" t="str">
        <f t="shared" si="56"/>
        <v>41-100</v>
      </c>
      <c r="Y69" t="b">
        <f>SUMPRODUCT(--(U69=counts!$A$40:$A$49))&gt;0</f>
        <v>0</v>
      </c>
      <c r="Z69" t="b">
        <f>SUMPRODUCT(--(W69=counts!$A$18:$A$22))&gt;0</f>
        <v>1</v>
      </c>
      <c r="AA69" t="str">
        <f t="shared" si="57"/>
        <v>18-30</v>
      </c>
      <c r="AB69" t="str">
        <f>IF(W69="","Blank",IF(Z69="TRUE",W69,counts!$A$23))</f>
        <v>F, G, T</v>
      </c>
      <c r="AC69" t="str">
        <f t="shared" si="58"/>
        <v>41-100</v>
      </c>
      <c r="AD69" t="str">
        <f t="shared" si="59"/>
        <v>Blank</v>
      </c>
      <c r="AE69" t="str">
        <f t="shared" si="60"/>
        <v>female</v>
      </c>
      <c r="AF69">
        <f>IF(F69&gt;=4, counts!$A$62,F69)</f>
        <v>0</v>
      </c>
      <c r="AG69">
        <f>IF(G69&gt;=3, counts!$A$69,G69)</f>
        <v>0</v>
      </c>
      <c r="AH69" t="str">
        <f>IF(OR(K69="S",K69=""), counts!$A$75,K69)</f>
        <v>S, blank</v>
      </c>
      <c r="AI69">
        <f t="shared" si="61"/>
        <v>1</v>
      </c>
      <c r="AJ69">
        <f>VLOOKUP(AA69,counts!$V$8:$W$13,2,FALSE)</f>
        <v>-11.613432440426715</v>
      </c>
      <c r="AK69">
        <f>VLOOKUP(AB69,counts!$V$17:$W$23,2,FALSE)</f>
        <v>123.30204897661667</v>
      </c>
      <c r="AL69">
        <f>VLOOKUP(AC69,counts!$V$27:$W$33,2,FALSE)</f>
        <v>70.538774768379497</v>
      </c>
      <c r="AM69">
        <f>VLOOKUP(AD69,counts!$V$38:$W$49,2,FALSE)</f>
        <v>-33.757758935166962</v>
      </c>
      <c r="AN69">
        <f>VLOOKUP(AE69,counts!$V$53:$W$54,2,FALSE)</f>
        <v>151.41878811967541</v>
      </c>
      <c r="AO69">
        <f>VLOOKUP(AF69,counts!$V$58:$W$62,2,FALSE)</f>
        <v>-14.754319664473872</v>
      </c>
      <c r="AP69">
        <f>VLOOKUP(AG69,counts!$V$66:$W$69,2,FALSE)</f>
        <v>-22.013681658285037</v>
      </c>
      <c r="AQ69">
        <f>VLOOKUP(AH69,counts!$V$73:$W$75,2,FALSE)</f>
        <v>-22.422560732600829</v>
      </c>
      <c r="AR69">
        <f>VLOOKUP(AI69,counts!$V$79:$W$81,2,FALSE)</f>
        <v>103.15987615987927</v>
      </c>
      <c r="AS69">
        <f t="shared" si="62"/>
        <v>1</v>
      </c>
      <c r="AT69">
        <f t="shared" si="63"/>
        <v>3</v>
      </c>
      <c r="AU69" t="str">
        <f t="shared" si="46"/>
        <v>Train</v>
      </c>
      <c r="AW69" t="str">
        <f t="shared" si="64"/>
        <v>18-30</v>
      </c>
      <c r="AX69" t="str">
        <f t="shared" si="65"/>
        <v>F, G, T</v>
      </c>
      <c r="AY69" t="str">
        <f t="shared" si="66"/>
        <v>41-100</v>
      </c>
      <c r="AZ69" t="str">
        <f t="shared" si="67"/>
        <v>Blank</v>
      </c>
      <c r="BA69" t="str">
        <f t="shared" si="68"/>
        <v>female</v>
      </c>
      <c r="BB69">
        <f t="shared" si="69"/>
        <v>0</v>
      </c>
      <c r="BC69">
        <f t="shared" si="70"/>
        <v>0</v>
      </c>
      <c r="BD69" t="str">
        <f t="shared" si="71"/>
        <v>S, blank</v>
      </c>
      <c r="BE69">
        <f t="shared" si="72"/>
        <v>1</v>
      </c>
      <c r="BF69">
        <f t="shared" si="73"/>
        <v>-11.613432440426715</v>
      </c>
      <c r="BG69">
        <f t="shared" si="74"/>
        <v>123.30204897661667</v>
      </c>
      <c r="BH69">
        <f t="shared" si="75"/>
        <v>70.538774768379497</v>
      </c>
      <c r="BI69">
        <f t="shared" si="76"/>
        <v>-33.757758935166962</v>
      </c>
      <c r="BJ69">
        <f t="shared" si="77"/>
        <v>151.41878811967541</v>
      </c>
      <c r="BK69">
        <f t="shared" si="78"/>
        <v>-14.754319664473872</v>
      </c>
      <c r="BL69">
        <f t="shared" si="79"/>
        <v>-22.013681658285037</v>
      </c>
      <c r="BM69">
        <f t="shared" si="80"/>
        <v>-22.422560732600829</v>
      </c>
      <c r="BN69">
        <f t="shared" si="81"/>
        <v>103.15987615987927</v>
      </c>
      <c r="BO69">
        <f t="shared" si="47"/>
        <v>1</v>
      </c>
      <c r="BP69">
        <f t="shared" si="48"/>
        <v>3</v>
      </c>
      <c r="BQ69" t="str">
        <f t="shared" si="49"/>
        <v>Train</v>
      </c>
    </row>
    <row r="70" spans="1:69" x14ac:dyDescent="0.3">
      <c r="A70">
        <v>1</v>
      </c>
      <c r="B70">
        <v>1</v>
      </c>
      <c r="C70" t="s">
        <v>185</v>
      </c>
      <c r="D70" t="s">
        <v>20</v>
      </c>
      <c r="E70">
        <v>45</v>
      </c>
      <c r="F70">
        <v>0</v>
      </c>
      <c r="G70">
        <v>0</v>
      </c>
      <c r="H70" t="s">
        <v>186</v>
      </c>
      <c r="I70">
        <v>29.7</v>
      </c>
      <c r="J70" t="s">
        <v>187</v>
      </c>
      <c r="K70" t="s">
        <v>44</v>
      </c>
      <c r="L70" t="s">
        <v>90</v>
      </c>
      <c r="N70" t="s">
        <v>55</v>
      </c>
      <c r="O70">
        <v>3</v>
      </c>
      <c r="P70">
        <v>5</v>
      </c>
      <c r="Q70">
        <v>5</v>
      </c>
      <c r="R70" t="str">
        <f t="shared" si="50"/>
        <v>Train</v>
      </c>
      <c r="S70" t="str">
        <f t="shared" si="51"/>
        <v>Validate</v>
      </c>
      <c r="T70" t="str">
        <f t="shared" si="52"/>
        <v>Validate</v>
      </c>
      <c r="U70" t="str">
        <f t="shared" si="53"/>
        <v/>
      </c>
      <c r="V70" t="str">
        <f t="shared" si="54"/>
        <v>41-50</v>
      </c>
      <c r="W70" t="str">
        <f t="shared" si="55"/>
        <v>A</v>
      </c>
      <c r="X70" t="str">
        <f t="shared" si="56"/>
        <v>21-30</v>
      </c>
      <c r="Y70" t="b">
        <f>SUMPRODUCT(--(U70=counts!$A$40:$A$49))&gt;0</f>
        <v>0</v>
      </c>
      <c r="Z70" t="b">
        <f>SUMPRODUCT(--(W70=counts!$A$18:$A$22))&gt;0</f>
        <v>1</v>
      </c>
      <c r="AA70" t="str">
        <f t="shared" si="57"/>
        <v>41-50</v>
      </c>
      <c r="AB70" t="str">
        <f>IF(W70="","Blank",IF(Z70="TRUE",W70,counts!$A$23))</f>
        <v>F, G, T</v>
      </c>
      <c r="AC70" t="str">
        <f t="shared" si="58"/>
        <v>21-30</v>
      </c>
      <c r="AD70" t="str">
        <f t="shared" si="59"/>
        <v>Blank</v>
      </c>
      <c r="AE70" t="str">
        <f t="shared" si="60"/>
        <v>male</v>
      </c>
      <c r="AF70">
        <f>IF(F70&gt;=4, counts!$A$62,F70)</f>
        <v>0</v>
      </c>
      <c r="AG70">
        <f>IF(G70&gt;=3, counts!$A$69,G70)</f>
        <v>0</v>
      </c>
      <c r="AH70" t="str">
        <f>IF(OR(K70="S",K70=""), counts!$A$75,K70)</f>
        <v>C</v>
      </c>
      <c r="AI70">
        <f t="shared" si="61"/>
        <v>1</v>
      </c>
      <c r="AJ70">
        <f>VLOOKUP(AA70,counts!$V$8:$W$13,2,FALSE)</f>
        <v>-13.385578549662212</v>
      </c>
      <c r="AK70">
        <f>VLOOKUP(AB70,counts!$V$17:$W$23,2,FALSE)</f>
        <v>123.30204897661667</v>
      </c>
      <c r="AL70">
        <f>VLOOKUP(AC70,counts!$V$27:$W$33,2,FALSE)</f>
        <v>40.172297072540438</v>
      </c>
      <c r="AM70">
        <f>VLOOKUP(AD70,counts!$V$38:$W$49,2,FALSE)</f>
        <v>-33.757758935166962</v>
      </c>
      <c r="AN70">
        <f>VLOOKUP(AE70,counts!$V$53:$W$54,2,FALSE)</f>
        <v>-108.67008854708662</v>
      </c>
      <c r="AO70">
        <f>VLOOKUP(AF70,counts!$V$58:$W$62,2,FALSE)</f>
        <v>-14.754319664473872</v>
      </c>
      <c r="AP70">
        <f>VLOOKUP(AG70,counts!$V$66:$W$69,2,FALSE)</f>
        <v>-22.013681658285037</v>
      </c>
      <c r="AQ70">
        <f>VLOOKUP(AH70,counts!$V$73:$W$75,2,FALSE)</f>
        <v>72.444458573419169</v>
      </c>
      <c r="AR70">
        <f>VLOOKUP(AI70,counts!$V$79:$W$81,2,FALSE)</f>
        <v>103.15987615987927</v>
      </c>
      <c r="AS70">
        <f t="shared" si="62"/>
        <v>1</v>
      </c>
      <c r="AT70">
        <f t="shared" si="63"/>
        <v>3</v>
      </c>
      <c r="AU70" t="str">
        <f t="shared" si="46"/>
        <v>Train</v>
      </c>
      <c r="AW70" t="str">
        <f t="shared" si="64"/>
        <v>41-50</v>
      </c>
      <c r="AX70" t="str">
        <f t="shared" si="65"/>
        <v>F, G, T</v>
      </c>
      <c r="AY70" t="str">
        <f t="shared" si="66"/>
        <v>21-30</v>
      </c>
      <c r="AZ70" t="str">
        <f t="shared" si="67"/>
        <v>Blank</v>
      </c>
      <c r="BA70" t="str">
        <f t="shared" si="68"/>
        <v>male</v>
      </c>
      <c r="BB70">
        <f t="shared" si="69"/>
        <v>0</v>
      </c>
      <c r="BC70">
        <f t="shared" si="70"/>
        <v>0</v>
      </c>
      <c r="BD70" t="str">
        <f t="shared" si="71"/>
        <v>C</v>
      </c>
      <c r="BE70">
        <f t="shared" si="72"/>
        <v>1</v>
      </c>
      <c r="BF70">
        <f t="shared" si="73"/>
        <v>-13.385578549662212</v>
      </c>
      <c r="BG70">
        <f t="shared" si="74"/>
        <v>123.30204897661667</v>
      </c>
      <c r="BH70">
        <f t="shared" si="75"/>
        <v>40.172297072540438</v>
      </c>
      <c r="BI70">
        <f t="shared" si="76"/>
        <v>-33.757758935166962</v>
      </c>
      <c r="BJ70">
        <f t="shared" si="77"/>
        <v>-108.67008854708662</v>
      </c>
      <c r="BK70">
        <f t="shared" si="78"/>
        <v>-14.754319664473872</v>
      </c>
      <c r="BL70">
        <f t="shared" si="79"/>
        <v>-22.013681658285037</v>
      </c>
      <c r="BM70">
        <f t="shared" si="80"/>
        <v>72.444458573419169</v>
      </c>
      <c r="BN70">
        <f t="shared" si="81"/>
        <v>103.15987615987927</v>
      </c>
      <c r="BO70">
        <f t="shared" si="47"/>
        <v>1</v>
      </c>
      <c r="BP70">
        <f t="shared" si="48"/>
        <v>3</v>
      </c>
      <c r="BQ70" t="str">
        <f t="shared" si="49"/>
        <v>Train</v>
      </c>
    </row>
    <row r="71" spans="1:69" x14ac:dyDescent="0.3">
      <c r="A71">
        <v>1</v>
      </c>
      <c r="B71">
        <v>1</v>
      </c>
      <c r="C71" t="s">
        <v>188</v>
      </c>
      <c r="D71" t="s">
        <v>15</v>
      </c>
      <c r="F71">
        <v>0</v>
      </c>
      <c r="G71">
        <v>1</v>
      </c>
      <c r="H71">
        <v>113505</v>
      </c>
      <c r="I71">
        <v>55</v>
      </c>
      <c r="J71" t="s">
        <v>118</v>
      </c>
      <c r="K71" t="s">
        <v>17</v>
      </c>
      <c r="L71" t="s">
        <v>57</v>
      </c>
      <c r="N71" t="s">
        <v>119</v>
      </c>
      <c r="O71">
        <v>3</v>
      </c>
      <c r="P71">
        <v>2</v>
      </c>
      <c r="Q71">
        <v>3</v>
      </c>
      <c r="R71" t="str">
        <f t="shared" si="50"/>
        <v>Train</v>
      </c>
      <c r="S71" t="str">
        <f t="shared" si="51"/>
        <v>Train</v>
      </c>
      <c r="T71" t="str">
        <f t="shared" si="52"/>
        <v>Train</v>
      </c>
      <c r="U71" t="str">
        <f t="shared" si="53"/>
        <v/>
      </c>
      <c r="V71" t="str">
        <f t="shared" si="54"/>
        <v>0-17</v>
      </c>
      <c r="W71" t="str">
        <f t="shared" si="55"/>
        <v>E</v>
      </c>
      <c r="X71" t="str">
        <f t="shared" si="56"/>
        <v>41-100</v>
      </c>
      <c r="Y71" t="b">
        <f>SUMPRODUCT(--(U71=counts!$A$40:$A$49))&gt;0</f>
        <v>0</v>
      </c>
      <c r="Z71" t="b">
        <f>SUMPRODUCT(--(W71=counts!$A$18:$A$22))&gt;0</f>
        <v>1</v>
      </c>
      <c r="AA71" t="str">
        <f t="shared" si="57"/>
        <v>0-17</v>
      </c>
      <c r="AB71" t="str">
        <f>IF(W71="","Blank",IF(Z71="TRUE",W71,counts!$A$23))</f>
        <v>F, G, T</v>
      </c>
      <c r="AC71" t="str">
        <f t="shared" si="58"/>
        <v>41-100</v>
      </c>
      <c r="AD71" t="str">
        <f t="shared" si="59"/>
        <v>Blank</v>
      </c>
      <c r="AE71" t="str">
        <f t="shared" si="60"/>
        <v>female</v>
      </c>
      <c r="AF71">
        <f>IF(F71&gt;=4, counts!$A$62,F71)</f>
        <v>0</v>
      </c>
      <c r="AG71">
        <f>IF(G71&gt;=3, counts!$A$69,G71)</f>
        <v>1</v>
      </c>
      <c r="AH71" t="str">
        <f>IF(OR(K71="S",K71=""), counts!$A$75,K71)</f>
        <v>S, blank</v>
      </c>
      <c r="AI71">
        <f t="shared" si="61"/>
        <v>1</v>
      </c>
      <c r="AJ71">
        <f>VLOOKUP(AA71,counts!$V$8:$W$13,2,FALSE)</f>
        <v>-3.7643689058441341</v>
      </c>
      <c r="AK71">
        <f>VLOOKUP(AB71,counts!$V$17:$W$23,2,FALSE)</f>
        <v>123.30204897661667</v>
      </c>
      <c r="AL71">
        <f>VLOOKUP(AC71,counts!$V$27:$W$33,2,FALSE)</f>
        <v>70.538774768379497</v>
      </c>
      <c r="AM71">
        <f>VLOOKUP(AD71,counts!$V$38:$W$49,2,FALSE)</f>
        <v>-33.757758935166962</v>
      </c>
      <c r="AN71">
        <f>VLOOKUP(AE71,counts!$V$53:$W$54,2,FALSE)</f>
        <v>151.41878811967541</v>
      </c>
      <c r="AO71">
        <f>VLOOKUP(AF71,counts!$V$58:$W$62,2,FALSE)</f>
        <v>-14.754319664473872</v>
      </c>
      <c r="AP71">
        <f>VLOOKUP(AG71,counts!$V$66:$W$69,2,FALSE)</f>
        <v>79.365382998232107</v>
      </c>
      <c r="AQ71">
        <f>VLOOKUP(AH71,counts!$V$73:$W$75,2,FALSE)</f>
        <v>-22.422560732600829</v>
      </c>
      <c r="AR71">
        <f>VLOOKUP(AI71,counts!$V$79:$W$81,2,FALSE)</f>
        <v>103.15987615987927</v>
      </c>
      <c r="AS71">
        <f t="shared" si="62"/>
        <v>1</v>
      </c>
      <c r="AT71">
        <f t="shared" si="63"/>
        <v>3</v>
      </c>
      <c r="AU71" t="str">
        <f t="shared" si="46"/>
        <v>Train</v>
      </c>
      <c r="AW71" t="str">
        <f t="shared" si="64"/>
        <v>0-17</v>
      </c>
      <c r="AX71" t="str">
        <f t="shared" si="65"/>
        <v>F, G, T</v>
      </c>
      <c r="AY71" t="str">
        <f t="shared" si="66"/>
        <v>41-100</v>
      </c>
      <c r="AZ71" t="str">
        <f t="shared" si="67"/>
        <v>Blank</v>
      </c>
      <c r="BA71" t="str">
        <f t="shared" si="68"/>
        <v>female</v>
      </c>
      <c r="BB71">
        <f t="shared" si="69"/>
        <v>0</v>
      </c>
      <c r="BC71">
        <f t="shared" si="70"/>
        <v>1</v>
      </c>
      <c r="BD71" t="str">
        <f t="shared" si="71"/>
        <v>S, blank</v>
      </c>
      <c r="BE71">
        <f t="shared" si="72"/>
        <v>1</v>
      </c>
      <c r="BF71">
        <f t="shared" si="73"/>
        <v>-3.7643689058441341</v>
      </c>
      <c r="BG71">
        <f t="shared" si="74"/>
        <v>123.30204897661667</v>
      </c>
      <c r="BH71">
        <f t="shared" si="75"/>
        <v>70.538774768379497</v>
      </c>
      <c r="BI71">
        <f t="shared" si="76"/>
        <v>-33.757758935166962</v>
      </c>
      <c r="BJ71">
        <f t="shared" si="77"/>
        <v>151.41878811967541</v>
      </c>
      <c r="BK71">
        <f t="shared" si="78"/>
        <v>-14.754319664473872</v>
      </c>
      <c r="BL71">
        <f t="shared" si="79"/>
        <v>79.365382998232107</v>
      </c>
      <c r="BM71">
        <f t="shared" si="80"/>
        <v>-22.422560732600829</v>
      </c>
      <c r="BN71">
        <f t="shared" si="81"/>
        <v>103.15987615987927</v>
      </c>
      <c r="BO71">
        <f t="shared" si="47"/>
        <v>1</v>
      </c>
      <c r="BP71">
        <f t="shared" si="48"/>
        <v>3</v>
      </c>
      <c r="BQ71" t="str">
        <f t="shared" si="49"/>
        <v>Train</v>
      </c>
    </row>
    <row r="72" spans="1:69" x14ac:dyDescent="0.3">
      <c r="A72">
        <v>1</v>
      </c>
      <c r="B72">
        <v>0</v>
      </c>
      <c r="C72" t="s">
        <v>189</v>
      </c>
      <c r="D72" t="s">
        <v>20</v>
      </c>
      <c r="F72">
        <v>0</v>
      </c>
      <c r="G72">
        <v>0</v>
      </c>
      <c r="H72">
        <v>112051</v>
      </c>
      <c r="I72">
        <v>0</v>
      </c>
      <c r="K72" t="s">
        <v>17</v>
      </c>
      <c r="N72" t="s">
        <v>190</v>
      </c>
      <c r="O72">
        <v>1</v>
      </c>
      <c r="P72">
        <v>2</v>
      </c>
      <c r="Q72">
        <v>1</v>
      </c>
      <c r="R72" t="str">
        <f t="shared" si="50"/>
        <v>Train</v>
      </c>
      <c r="S72" t="str">
        <f t="shared" si="51"/>
        <v>Train</v>
      </c>
      <c r="T72" t="str">
        <f t="shared" si="52"/>
        <v>Train</v>
      </c>
      <c r="U72" t="str">
        <f t="shared" si="53"/>
        <v/>
      </c>
      <c r="V72" t="str">
        <f t="shared" si="54"/>
        <v>0-17</v>
      </c>
      <c r="W72" t="str">
        <f t="shared" si="55"/>
        <v/>
      </c>
      <c r="X72" t="str">
        <f t="shared" si="56"/>
        <v>0</v>
      </c>
      <c r="Y72" t="b">
        <f>SUMPRODUCT(--(U72=counts!$A$40:$A$49))&gt;0</f>
        <v>0</v>
      </c>
      <c r="Z72" t="b">
        <f>SUMPRODUCT(--(W72=counts!$A$18:$A$22))&gt;0</f>
        <v>0</v>
      </c>
      <c r="AA72" t="str">
        <f t="shared" si="57"/>
        <v>0-17</v>
      </c>
      <c r="AB72" t="str">
        <f>IF(W72="","Blank",IF(Z72="TRUE",W72,counts!$A$23))</f>
        <v>Blank</v>
      </c>
      <c r="AC72" t="str">
        <f t="shared" si="58"/>
        <v>0</v>
      </c>
      <c r="AD72" t="str">
        <f t="shared" si="59"/>
        <v>Blank</v>
      </c>
      <c r="AE72" t="str">
        <f t="shared" si="60"/>
        <v>male</v>
      </c>
      <c r="AF72">
        <f>IF(F72&gt;=4, counts!$A$62,F72)</f>
        <v>0</v>
      </c>
      <c r="AG72">
        <f>IF(G72&gt;=3, counts!$A$69,G72)</f>
        <v>0</v>
      </c>
      <c r="AH72" t="str">
        <f>IF(OR(K72="S",K72=""), counts!$A$75,K72)</f>
        <v>S, blank</v>
      </c>
      <c r="AI72">
        <f t="shared" si="61"/>
        <v>1</v>
      </c>
      <c r="AJ72">
        <f>VLOOKUP(AA72,counts!$V$8:$W$13,2,FALSE)</f>
        <v>-3.7643689058441341</v>
      </c>
      <c r="AK72">
        <f>VLOOKUP(AB72,counts!$V$17:$W$23,2,FALSE)</f>
        <v>-42.171718189759716</v>
      </c>
      <c r="AL72">
        <f>VLOOKUP(AC72,counts!$V$27:$W$33,2,FALSE)</f>
        <v>-194.50333405817787</v>
      </c>
      <c r="AM72">
        <f>VLOOKUP(AD72,counts!$V$38:$W$49,2,FALSE)</f>
        <v>-33.757758935166962</v>
      </c>
      <c r="AN72">
        <f>VLOOKUP(AE72,counts!$V$53:$W$54,2,FALSE)</f>
        <v>-108.67008854708662</v>
      </c>
      <c r="AO72">
        <f>VLOOKUP(AF72,counts!$V$58:$W$62,2,FALSE)</f>
        <v>-14.754319664473872</v>
      </c>
      <c r="AP72">
        <f>VLOOKUP(AG72,counts!$V$66:$W$69,2,FALSE)</f>
        <v>-22.013681658285037</v>
      </c>
      <c r="AQ72">
        <f>VLOOKUP(AH72,counts!$V$73:$W$75,2,FALSE)</f>
        <v>-22.422560732600829</v>
      </c>
      <c r="AR72">
        <f>VLOOKUP(AI72,counts!$V$79:$W$81,2,FALSE)</f>
        <v>103.15987615987927</v>
      </c>
      <c r="AS72">
        <f t="shared" si="62"/>
        <v>0</v>
      </c>
      <c r="AT72">
        <f t="shared" si="63"/>
        <v>1</v>
      </c>
      <c r="AU72" t="str">
        <f t="shared" si="46"/>
        <v>Train</v>
      </c>
      <c r="AW72" t="str">
        <f t="shared" si="64"/>
        <v>0-17</v>
      </c>
      <c r="AX72" t="str">
        <f t="shared" si="65"/>
        <v>Blank</v>
      </c>
      <c r="AY72" t="str">
        <f t="shared" si="66"/>
        <v>0</v>
      </c>
      <c r="AZ72" t="str">
        <f t="shared" si="67"/>
        <v>Blank</v>
      </c>
      <c r="BA72" t="str">
        <f t="shared" si="68"/>
        <v>male</v>
      </c>
      <c r="BB72">
        <f t="shared" si="69"/>
        <v>0</v>
      </c>
      <c r="BC72">
        <f t="shared" si="70"/>
        <v>0</v>
      </c>
      <c r="BD72" t="str">
        <f t="shared" si="71"/>
        <v>S, blank</v>
      </c>
      <c r="BE72">
        <f t="shared" si="72"/>
        <v>1</v>
      </c>
      <c r="BF72">
        <f t="shared" si="73"/>
        <v>-3.7643689058441341</v>
      </c>
      <c r="BG72">
        <f t="shared" si="74"/>
        <v>-42.171718189759716</v>
      </c>
      <c r="BH72">
        <f t="shared" si="75"/>
        <v>-194.50333405817787</v>
      </c>
      <c r="BI72">
        <f t="shared" si="76"/>
        <v>-33.757758935166962</v>
      </c>
      <c r="BJ72">
        <f t="shared" si="77"/>
        <v>-108.67008854708662</v>
      </c>
      <c r="BK72">
        <f t="shared" si="78"/>
        <v>-14.754319664473872</v>
      </c>
      <c r="BL72">
        <f t="shared" si="79"/>
        <v>-22.013681658285037</v>
      </c>
      <c r="BM72">
        <f t="shared" si="80"/>
        <v>-22.422560732600829</v>
      </c>
      <c r="BN72">
        <f t="shared" si="81"/>
        <v>103.15987615987927</v>
      </c>
      <c r="BO72">
        <f t="shared" si="47"/>
        <v>0</v>
      </c>
      <c r="BP72">
        <f t="shared" si="48"/>
        <v>1</v>
      </c>
      <c r="BQ72" t="str">
        <f t="shared" si="49"/>
        <v>Train</v>
      </c>
    </row>
    <row r="73" spans="1:69" x14ac:dyDescent="0.3">
      <c r="A73">
        <v>1</v>
      </c>
      <c r="B73">
        <v>0</v>
      </c>
      <c r="C73" t="s">
        <v>191</v>
      </c>
      <c r="D73" t="s">
        <v>20</v>
      </c>
      <c r="E73">
        <v>27</v>
      </c>
      <c r="F73">
        <v>1</v>
      </c>
      <c r="G73">
        <v>0</v>
      </c>
      <c r="H73">
        <v>13508</v>
      </c>
      <c r="I73">
        <v>136.7792</v>
      </c>
      <c r="J73" t="s">
        <v>192</v>
      </c>
      <c r="K73" t="s">
        <v>44</v>
      </c>
      <c r="N73" t="s">
        <v>121</v>
      </c>
      <c r="O73">
        <v>4</v>
      </c>
      <c r="P73">
        <v>3</v>
      </c>
      <c r="Q73">
        <v>1</v>
      </c>
      <c r="R73" t="str">
        <f t="shared" si="50"/>
        <v>Test</v>
      </c>
      <c r="S73" t="str">
        <f t="shared" si="51"/>
        <v>Train</v>
      </c>
      <c r="T73" t="str">
        <f t="shared" si="52"/>
        <v>Train</v>
      </c>
      <c r="U73" t="str">
        <f t="shared" si="53"/>
        <v>CA</v>
      </c>
      <c r="V73" t="str">
        <f t="shared" si="54"/>
        <v>18-30</v>
      </c>
      <c r="W73" t="str">
        <f t="shared" si="55"/>
        <v>C</v>
      </c>
      <c r="X73" t="str">
        <f t="shared" si="56"/>
        <v>100+</v>
      </c>
      <c r="Y73" t="b">
        <f>SUMPRODUCT(--(U73=counts!$A$40:$A$49))&gt;0</f>
        <v>0</v>
      </c>
      <c r="Z73" t="b">
        <f>SUMPRODUCT(--(W73=counts!$A$18:$A$22))&gt;0</f>
        <v>1</v>
      </c>
      <c r="AA73" t="str">
        <f t="shared" si="57"/>
        <v>18-30</v>
      </c>
      <c r="AB73" t="str">
        <f>IF(W73="","Blank",IF(Z73="TRUE",W73,counts!$A$23))</f>
        <v>F, G, T</v>
      </c>
      <c r="AC73" t="str">
        <f t="shared" si="58"/>
        <v>100+</v>
      </c>
      <c r="AD73" t="str">
        <f t="shared" si="59"/>
        <v>Others</v>
      </c>
      <c r="AE73" t="str">
        <f t="shared" si="60"/>
        <v>male</v>
      </c>
      <c r="AF73">
        <f>IF(F73&gt;=4, counts!$A$62,F73)</f>
        <v>1</v>
      </c>
      <c r="AG73">
        <f>IF(G73&gt;=3, counts!$A$69,G73)</f>
        <v>0</v>
      </c>
      <c r="AH73" t="str">
        <f>IF(OR(K73="S",K73=""), counts!$A$75,K73)</f>
        <v>C</v>
      </c>
      <c r="AI73">
        <f t="shared" si="61"/>
        <v>1</v>
      </c>
      <c r="AJ73">
        <f>VLOOKUP(AA73,counts!$V$8:$W$13,2,FALSE)</f>
        <v>-11.613432440426715</v>
      </c>
      <c r="AK73">
        <f>VLOOKUP(AB73,counts!$V$17:$W$23,2,FALSE)</f>
        <v>123.30204897661667</v>
      </c>
      <c r="AL73">
        <f>VLOOKUP(AC73,counts!$V$27:$W$33,2,FALSE)</f>
        <v>163.84855978743315</v>
      </c>
      <c r="AM73">
        <f>VLOOKUP(AD73,counts!$V$38:$W$49,2,FALSE)</f>
        <v>40.634191658169868</v>
      </c>
      <c r="AN73">
        <f>VLOOKUP(AE73,counts!$V$53:$W$54,2,FALSE)</f>
        <v>-108.67008854708662</v>
      </c>
      <c r="AO73">
        <f>VLOOKUP(AF73,counts!$V$58:$W$62,2,FALSE)</f>
        <v>48.695090775187893</v>
      </c>
      <c r="AP73">
        <f>VLOOKUP(AG73,counts!$V$66:$W$69,2,FALSE)</f>
        <v>-22.013681658285037</v>
      </c>
      <c r="AQ73">
        <f>VLOOKUP(AH73,counts!$V$73:$W$75,2,FALSE)</f>
        <v>72.444458573419169</v>
      </c>
      <c r="AR73">
        <f>VLOOKUP(AI73,counts!$V$79:$W$81,2,FALSE)</f>
        <v>103.15987615987927</v>
      </c>
      <c r="AS73">
        <f t="shared" si="62"/>
        <v>0</v>
      </c>
      <c r="AT73">
        <f t="shared" si="63"/>
        <v>4</v>
      </c>
      <c r="AU73" t="str">
        <f t="shared" si="46"/>
        <v>Test</v>
      </c>
      <c r="AW73" t="str">
        <f t="shared" si="64"/>
        <v>18-30</v>
      </c>
      <c r="AX73" t="str">
        <f t="shared" si="65"/>
        <v>F, G, T</v>
      </c>
      <c r="AY73" t="str">
        <f t="shared" si="66"/>
        <v>100+</v>
      </c>
      <c r="AZ73" t="str">
        <f t="shared" si="67"/>
        <v>Others</v>
      </c>
      <c r="BA73" t="str">
        <f t="shared" si="68"/>
        <v>male</v>
      </c>
      <c r="BB73">
        <f t="shared" si="69"/>
        <v>1</v>
      </c>
      <c r="BC73">
        <f t="shared" si="70"/>
        <v>0</v>
      </c>
      <c r="BD73" t="str">
        <f t="shared" si="71"/>
        <v>C</v>
      </c>
      <c r="BE73">
        <f t="shared" si="72"/>
        <v>1</v>
      </c>
      <c r="BF73">
        <f t="shared" si="73"/>
        <v>-11.613432440426715</v>
      </c>
      <c r="BG73">
        <f t="shared" si="74"/>
        <v>123.30204897661667</v>
      </c>
      <c r="BH73">
        <f t="shared" si="75"/>
        <v>163.84855978743315</v>
      </c>
      <c r="BI73">
        <f t="shared" si="76"/>
        <v>40.634191658169868</v>
      </c>
      <c r="BJ73">
        <f t="shared" si="77"/>
        <v>-108.67008854708662</v>
      </c>
      <c r="BK73">
        <f t="shared" si="78"/>
        <v>48.695090775187893</v>
      </c>
      <c r="BL73">
        <f t="shared" si="79"/>
        <v>-22.013681658285037</v>
      </c>
      <c r="BM73">
        <f t="shared" si="80"/>
        <v>72.444458573419169</v>
      </c>
      <c r="BN73">
        <f t="shared" si="81"/>
        <v>103.15987615987927</v>
      </c>
      <c r="BO73">
        <f t="shared" si="47"/>
        <v>0</v>
      </c>
      <c r="BP73">
        <f t="shared" si="48"/>
        <v>4</v>
      </c>
      <c r="BQ73" t="str">
        <f t="shared" si="49"/>
        <v>Test</v>
      </c>
    </row>
    <row r="74" spans="1:69" x14ac:dyDescent="0.3">
      <c r="A74">
        <v>1</v>
      </c>
      <c r="B74">
        <v>1</v>
      </c>
      <c r="C74" t="s">
        <v>193</v>
      </c>
      <c r="D74" t="s">
        <v>15</v>
      </c>
      <c r="E74">
        <v>26</v>
      </c>
      <c r="F74">
        <v>1</v>
      </c>
      <c r="G74">
        <v>0</v>
      </c>
      <c r="H74">
        <v>13508</v>
      </c>
      <c r="I74">
        <v>136.7792</v>
      </c>
      <c r="J74" t="s">
        <v>192</v>
      </c>
      <c r="K74" t="s">
        <v>44</v>
      </c>
      <c r="L74" t="s">
        <v>50</v>
      </c>
      <c r="N74" t="s">
        <v>121</v>
      </c>
      <c r="O74">
        <v>3</v>
      </c>
      <c r="P74">
        <v>5</v>
      </c>
      <c r="Q74">
        <v>5</v>
      </c>
      <c r="R74" t="str">
        <f t="shared" si="50"/>
        <v>Train</v>
      </c>
      <c r="S74" t="str">
        <f t="shared" si="51"/>
        <v>Validate</v>
      </c>
      <c r="T74" t="str">
        <f t="shared" si="52"/>
        <v>Validate</v>
      </c>
      <c r="U74" t="str">
        <f t="shared" si="53"/>
        <v>CA</v>
      </c>
      <c r="V74" t="str">
        <f t="shared" si="54"/>
        <v>18-30</v>
      </c>
      <c r="W74" t="str">
        <f t="shared" si="55"/>
        <v>C</v>
      </c>
      <c r="X74" t="str">
        <f t="shared" si="56"/>
        <v>100+</v>
      </c>
      <c r="Y74" t="b">
        <f>SUMPRODUCT(--(U74=counts!$A$40:$A$49))&gt;0</f>
        <v>0</v>
      </c>
      <c r="Z74" t="b">
        <f>SUMPRODUCT(--(W74=counts!$A$18:$A$22))&gt;0</f>
        <v>1</v>
      </c>
      <c r="AA74" t="str">
        <f t="shared" si="57"/>
        <v>18-30</v>
      </c>
      <c r="AB74" t="str">
        <f>IF(W74="","Blank",IF(Z74="TRUE",W74,counts!$A$23))</f>
        <v>F, G, T</v>
      </c>
      <c r="AC74" t="str">
        <f t="shared" si="58"/>
        <v>100+</v>
      </c>
      <c r="AD74" t="str">
        <f t="shared" si="59"/>
        <v>Others</v>
      </c>
      <c r="AE74" t="str">
        <f t="shared" si="60"/>
        <v>female</v>
      </c>
      <c r="AF74">
        <f>IF(F74&gt;=4, counts!$A$62,F74)</f>
        <v>1</v>
      </c>
      <c r="AG74">
        <f>IF(G74&gt;=3, counts!$A$69,G74)</f>
        <v>0</v>
      </c>
      <c r="AH74" t="str">
        <f>IF(OR(K74="S",K74=""), counts!$A$75,K74)</f>
        <v>C</v>
      </c>
      <c r="AI74">
        <f t="shared" si="61"/>
        <v>1</v>
      </c>
      <c r="AJ74">
        <f>VLOOKUP(AA74,counts!$V$8:$W$13,2,FALSE)</f>
        <v>-11.613432440426715</v>
      </c>
      <c r="AK74">
        <f>VLOOKUP(AB74,counts!$V$17:$W$23,2,FALSE)</f>
        <v>123.30204897661667</v>
      </c>
      <c r="AL74">
        <f>VLOOKUP(AC74,counts!$V$27:$W$33,2,FALSE)</f>
        <v>163.84855978743315</v>
      </c>
      <c r="AM74">
        <f>VLOOKUP(AD74,counts!$V$38:$W$49,2,FALSE)</f>
        <v>40.634191658169868</v>
      </c>
      <c r="AN74">
        <f>VLOOKUP(AE74,counts!$V$53:$W$54,2,FALSE)</f>
        <v>151.41878811967541</v>
      </c>
      <c r="AO74">
        <f>VLOOKUP(AF74,counts!$V$58:$W$62,2,FALSE)</f>
        <v>48.695090775187893</v>
      </c>
      <c r="AP74">
        <f>VLOOKUP(AG74,counts!$V$66:$W$69,2,FALSE)</f>
        <v>-22.013681658285037</v>
      </c>
      <c r="AQ74">
        <f>VLOOKUP(AH74,counts!$V$73:$W$75,2,FALSE)</f>
        <v>72.444458573419169</v>
      </c>
      <c r="AR74">
        <f>VLOOKUP(AI74,counts!$V$79:$W$81,2,FALSE)</f>
        <v>103.15987615987927</v>
      </c>
      <c r="AS74">
        <f t="shared" si="62"/>
        <v>1</v>
      </c>
      <c r="AT74">
        <f t="shared" si="63"/>
        <v>3</v>
      </c>
      <c r="AU74" t="str">
        <f t="shared" si="46"/>
        <v>Train</v>
      </c>
      <c r="AW74" t="str">
        <f t="shared" si="64"/>
        <v>18-30</v>
      </c>
      <c r="AX74" t="str">
        <f t="shared" si="65"/>
        <v>F, G, T</v>
      </c>
      <c r="AY74" t="str">
        <f t="shared" si="66"/>
        <v>100+</v>
      </c>
      <c r="AZ74" t="str">
        <f t="shared" si="67"/>
        <v>Others</v>
      </c>
      <c r="BA74" t="str">
        <f t="shared" si="68"/>
        <v>female</v>
      </c>
      <c r="BB74">
        <f t="shared" si="69"/>
        <v>1</v>
      </c>
      <c r="BC74">
        <f t="shared" si="70"/>
        <v>0</v>
      </c>
      <c r="BD74" t="str">
        <f t="shared" si="71"/>
        <v>C</v>
      </c>
      <c r="BE74">
        <f t="shared" si="72"/>
        <v>1</v>
      </c>
      <c r="BF74">
        <f t="shared" si="73"/>
        <v>-11.613432440426715</v>
      </c>
      <c r="BG74">
        <f t="shared" si="74"/>
        <v>123.30204897661667</v>
      </c>
      <c r="BH74">
        <f t="shared" si="75"/>
        <v>163.84855978743315</v>
      </c>
      <c r="BI74">
        <f t="shared" si="76"/>
        <v>40.634191658169868</v>
      </c>
      <c r="BJ74">
        <f t="shared" si="77"/>
        <v>151.41878811967541</v>
      </c>
      <c r="BK74">
        <f t="shared" si="78"/>
        <v>48.695090775187893</v>
      </c>
      <c r="BL74">
        <f t="shared" si="79"/>
        <v>-22.013681658285037</v>
      </c>
      <c r="BM74">
        <f t="shared" si="80"/>
        <v>72.444458573419169</v>
      </c>
      <c r="BN74">
        <f t="shared" si="81"/>
        <v>103.15987615987927</v>
      </c>
      <c r="BO74">
        <f t="shared" si="47"/>
        <v>1</v>
      </c>
      <c r="BP74">
        <f t="shared" si="48"/>
        <v>3</v>
      </c>
      <c r="BQ74" t="str">
        <f t="shared" si="49"/>
        <v>Train</v>
      </c>
    </row>
    <row r="75" spans="1:69" x14ac:dyDescent="0.3">
      <c r="A75">
        <v>1</v>
      </c>
      <c r="B75">
        <v>1</v>
      </c>
      <c r="C75" t="s">
        <v>194</v>
      </c>
      <c r="D75" t="s">
        <v>15</v>
      </c>
      <c r="E75">
        <v>22</v>
      </c>
      <c r="F75">
        <v>0</v>
      </c>
      <c r="G75">
        <v>0</v>
      </c>
      <c r="H75">
        <v>113781</v>
      </c>
      <c r="I75">
        <v>151.55000000000001</v>
      </c>
      <c r="K75" t="s">
        <v>17</v>
      </c>
      <c r="L75" t="s">
        <v>22</v>
      </c>
      <c r="O75">
        <v>5</v>
      </c>
      <c r="P75">
        <v>5</v>
      </c>
      <c r="Q75">
        <v>4</v>
      </c>
      <c r="R75" t="str">
        <f t="shared" si="50"/>
        <v>Validate</v>
      </c>
      <c r="S75" t="str">
        <f t="shared" si="51"/>
        <v>Validate</v>
      </c>
      <c r="T75" t="str">
        <f t="shared" si="52"/>
        <v>Test</v>
      </c>
      <c r="U75" t="str">
        <f t="shared" si="53"/>
        <v/>
      </c>
      <c r="V75" t="str">
        <f t="shared" si="54"/>
        <v>18-30</v>
      </c>
      <c r="W75" t="str">
        <f t="shared" si="55"/>
        <v/>
      </c>
      <c r="X75" t="str">
        <f t="shared" si="56"/>
        <v>100+</v>
      </c>
      <c r="Y75" t="b">
        <f>SUMPRODUCT(--(U75=counts!$A$40:$A$49))&gt;0</f>
        <v>0</v>
      </c>
      <c r="Z75" t="b">
        <f>SUMPRODUCT(--(W75=counts!$A$18:$A$22))&gt;0</f>
        <v>0</v>
      </c>
      <c r="AA75" t="str">
        <f t="shared" si="57"/>
        <v>18-30</v>
      </c>
      <c r="AB75" t="str">
        <f>IF(W75="","Blank",IF(Z75="TRUE",W75,counts!$A$23))</f>
        <v>Blank</v>
      </c>
      <c r="AC75" t="str">
        <f t="shared" si="58"/>
        <v>100+</v>
      </c>
      <c r="AD75" t="str">
        <f t="shared" si="59"/>
        <v>Blank</v>
      </c>
      <c r="AE75" t="str">
        <f t="shared" si="60"/>
        <v>female</v>
      </c>
      <c r="AF75">
        <f>IF(F75&gt;=4, counts!$A$62,F75)</f>
        <v>0</v>
      </c>
      <c r="AG75">
        <f>IF(G75&gt;=3, counts!$A$69,G75)</f>
        <v>0</v>
      </c>
      <c r="AH75" t="str">
        <f>IF(OR(K75="S",K75=""), counts!$A$75,K75)</f>
        <v>S, blank</v>
      </c>
      <c r="AI75">
        <f t="shared" si="61"/>
        <v>1</v>
      </c>
      <c r="AJ75">
        <f>VLOOKUP(AA75,counts!$V$8:$W$13,2,FALSE)</f>
        <v>-11.613432440426715</v>
      </c>
      <c r="AK75">
        <f>VLOOKUP(AB75,counts!$V$17:$W$23,2,FALSE)</f>
        <v>-42.171718189759716</v>
      </c>
      <c r="AL75">
        <f>VLOOKUP(AC75,counts!$V$27:$W$33,2,FALSE)</f>
        <v>163.84855978743315</v>
      </c>
      <c r="AM75">
        <f>VLOOKUP(AD75,counts!$V$38:$W$49,2,FALSE)</f>
        <v>-33.757758935166962</v>
      </c>
      <c r="AN75">
        <f>VLOOKUP(AE75,counts!$V$53:$W$54,2,FALSE)</f>
        <v>151.41878811967541</v>
      </c>
      <c r="AO75">
        <f>VLOOKUP(AF75,counts!$V$58:$W$62,2,FALSE)</f>
        <v>-14.754319664473872</v>
      </c>
      <c r="AP75">
        <f>VLOOKUP(AG75,counts!$V$66:$W$69,2,FALSE)</f>
        <v>-22.013681658285037</v>
      </c>
      <c r="AQ75">
        <f>VLOOKUP(AH75,counts!$V$73:$W$75,2,FALSE)</f>
        <v>-22.422560732600829</v>
      </c>
      <c r="AR75">
        <f>VLOOKUP(AI75,counts!$V$79:$W$81,2,FALSE)</f>
        <v>103.15987615987927</v>
      </c>
      <c r="AS75">
        <f t="shared" si="62"/>
        <v>1</v>
      </c>
      <c r="AT75">
        <f t="shared" si="63"/>
        <v>5</v>
      </c>
      <c r="AU75" t="str">
        <f t="shared" si="46"/>
        <v>Validate</v>
      </c>
      <c r="AW75" t="str">
        <f t="shared" si="64"/>
        <v>18-30</v>
      </c>
      <c r="AX75" t="str">
        <f t="shared" si="65"/>
        <v>Blank</v>
      </c>
      <c r="AY75" t="str">
        <f t="shared" si="66"/>
        <v>100+</v>
      </c>
      <c r="AZ75" t="str">
        <f t="shared" si="67"/>
        <v>Blank</v>
      </c>
      <c r="BA75" t="str">
        <f t="shared" si="68"/>
        <v>female</v>
      </c>
      <c r="BB75">
        <f t="shared" si="69"/>
        <v>0</v>
      </c>
      <c r="BC75">
        <f t="shared" si="70"/>
        <v>0</v>
      </c>
      <c r="BD75" t="str">
        <f t="shared" si="71"/>
        <v>S, blank</v>
      </c>
      <c r="BE75">
        <f t="shared" si="72"/>
        <v>1</v>
      </c>
      <c r="BF75">
        <f t="shared" si="73"/>
        <v>-11.613432440426715</v>
      </c>
      <c r="BG75">
        <f t="shared" si="74"/>
        <v>-42.171718189759716</v>
      </c>
      <c r="BH75">
        <f t="shared" si="75"/>
        <v>163.84855978743315</v>
      </c>
      <c r="BI75">
        <f t="shared" si="76"/>
        <v>-33.757758935166962</v>
      </c>
      <c r="BJ75">
        <f t="shared" si="77"/>
        <v>151.41878811967541</v>
      </c>
      <c r="BK75">
        <f t="shared" si="78"/>
        <v>-14.754319664473872</v>
      </c>
      <c r="BL75">
        <f t="shared" si="79"/>
        <v>-22.013681658285037</v>
      </c>
      <c r="BM75">
        <f t="shared" si="80"/>
        <v>-22.422560732600829</v>
      </c>
      <c r="BN75">
        <f t="shared" si="81"/>
        <v>103.15987615987927</v>
      </c>
      <c r="BO75">
        <f t="shared" si="47"/>
        <v>1</v>
      </c>
      <c r="BP75">
        <f t="shared" si="48"/>
        <v>5</v>
      </c>
      <c r="BQ75" t="str">
        <f t="shared" si="49"/>
        <v>Validate</v>
      </c>
    </row>
    <row r="76" spans="1:69" x14ac:dyDescent="0.3">
      <c r="A76">
        <v>1</v>
      </c>
      <c r="B76">
        <v>0</v>
      </c>
      <c r="C76" t="s">
        <v>195</v>
      </c>
      <c r="D76" t="s">
        <v>20</v>
      </c>
      <c r="F76">
        <v>0</v>
      </c>
      <c r="G76">
        <v>0</v>
      </c>
      <c r="H76">
        <v>110465</v>
      </c>
      <c r="I76">
        <v>52</v>
      </c>
      <c r="J76" t="s">
        <v>196</v>
      </c>
      <c r="K76" t="s">
        <v>17</v>
      </c>
      <c r="N76" t="s">
        <v>197</v>
      </c>
      <c r="O76">
        <v>1</v>
      </c>
      <c r="P76">
        <v>4</v>
      </c>
      <c r="Q76">
        <v>5</v>
      </c>
      <c r="R76" t="str">
        <f t="shared" si="50"/>
        <v>Train</v>
      </c>
      <c r="S76" t="str">
        <f t="shared" si="51"/>
        <v>Test</v>
      </c>
      <c r="T76" t="str">
        <f t="shared" si="52"/>
        <v>Validate</v>
      </c>
      <c r="U76" t="str">
        <f t="shared" si="53"/>
        <v>MA</v>
      </c>
      <c r="V76" t="str">
        <f t="shared" si="54"/>
        <v>0-17</v>
      </c>
      <c r="W76" t="str">
        <f t="shared" si="55"/>
        <v>A</v>
      </c>
      <c r="X76" t="str">
        <f t="shared" si="56"/>
        <v>41-100</v>
      </c>
      <c r="Y76" t="b">
        <f>SUMPRODUCT(--(U76=counts!$A$40:$A$49))&gt;0</f>
        <v>1</v>
      </c>
      <c r="Z76" t="b">
        <f>SUMPRODUCT(--(W76=counts!$A$18:$A$22))&gt;0</f>
        <v>1</v>
      </c>
      <c r="AA76" t="str">
        <f t="shared" si="57"/>
        <v>0-17</v>
      </c>
      <c r="AB76" t="str">
        <f>IF(W76="","Blank",IF(Z76="TRUE",W76,counts!$A$23))</f>
        <v>F, G, T</v>
      </c>
      <c r="AC76" t="str">
        <f t="shared" si="58"/>
        <v>41-100</v>
      </c>
      <c r="AD76" t="str">
        <f t="shared" si="59"/>
        <v>MA</v>
      </c>
      <c r="AE76" t="str">
        <f t="shared" si="60"/>
        <v>male</v>
      </c>
      <c r="AF76">
        <f>IF(F76&gt;=4, counts!$A$62,F76)</f>
        <v>0</v>
      </c>
      <c r="AG76">
        <f>IF(G76&gt;=3, counts!$A$69,G76)</f>
        <v>0</v>
      </c>
      <c r="AH76" t="str">
        <f>IF(OR(K76="S",K76=""), counts!$A$75,K76)</f>
        <v>S, blank</v>
      </c>
      <c r="AI76">
        <f t="shared" si="61"/>
        <v>1</v>
      </c>
      <c r="AJ76">
        <f>VLOOKUP(AA76,counts!$V$8:$W$13,2,FALSE)</f>
        <v>-3.7643689058441341</v>
      </c>
      <c r="AK76">
        <f>VLOOKUP(AB76,counts!$V$17:$W$23,2,FALSE)</f>
        <v>123.30204897661667</v>
      </c>
      <c r="AL76">
        <f>VLOOKUP(AC76,counts!$V$27:$W$33,2,FALSE)</f>
        <v>70.538774768379497</v>
      </c>
      <c r="AM76">
        <f>VLOOKUP(AD76,counts!$V$38:$W$49,2,FALSE)</f>
        <v>-23.331657902726029</v>
      </c>
      <c r="AN76">
        <f>VLOOKUP(AE76,counts!$V$53:$W$54,2,FALSE)</f>
        <v>-108.67008854708662</v>
      </c>
      <c r="AO76">
        <f>VLOOKUP(AF76,counts!$V$58:$W$62,2,FALSE)</f>
        <v>-14.754319664473872</v>
      </c>
      <c r="AP76">
        <f>VLOOKUP(AG76,counts!$V$66:$W$69,2,FALSE)</f>
        <v>-22.013681658285037</v>
      </c>
      <c r="AQ76">
        <f>VLOOKUP(AH76,counts!$V$73:$W$75,2,FALSE)</f>
        <v>-22.422560732600829</v>
      </c>
      <c r="AR76">
        <f>VLOOKUP(AI76,counts!$V$79:$W$81,2,FALSE)</f>
        <v>103.15987615987927</v>
      </c>
      <c r="AS76">
        <f t="shared" si="62"/>
        <v>0</v>
      </c>
      <c r="AT76">
        <f t="shared" si="63"/>
        <v>1</v>
      </c>
      <c r="AU76" t="str">
        <f t="shared" si="46"/>
        <v>Train</v>
      </c>
      <c r="AW76" t="str">
        <f t="shared" si="64"/>
        <v>0-17</v>
      </c>
      <c r="AX76" t="str">
        <f t="shared" si="65"/>
        <v>F, G, T</v>
      </c>
      <c r="AY76" t="str">
        <f t="shared" si="66"/>
        <v>41-100</v>
      </c>
      <c r="AZ76" t="str">
        <f t="shared" si="67"/>
        <v>MA</v>
      </c>
      <c r="BA76" t="str">
        <f t="shared" si="68"/>
        <v>male</v>
      </c>
      <c r="BB76">
        <f t="shared" si="69"/>
        <v>0</v>
      </c>
      <c r="BC76">
        <f t="shared" si="70"/>
        <v>0</v>
      </c>
      <c r="BD76" t="str">
        <f t="shared" si="71"/>
        <v>S, blank</v>
      </c>
      <c r="BE76">
        <f t="shared" si="72"/>
        <v>1</v>
      </c>
      <c r="BF76">
        <f t="shared" si="73"/>
        <v>-3.7643689058441341</v>
      </c>
      <c r="BG76">
        <f t="shared" si="74"/>
        <v>123.30204897661667</v>
      </c>
      <c r="BH76">
        <f t="shared" si="75"/>
        <v>70.538774768379497</v>
      </c>
      <c r="BI76">
        <f t="shared" si="76"/>
        <v>-23.331657902726029</v>
      </c>
      <c r="BJ76">
        <f t="shared" si="77"/>
        <v>-108.67008854708662</v>
      </c>
      <c r="BK76">
        <f t="shared" si="78"/>
        <v>-14.754319664473872</v>
      </c>
      <c r="BL76">
        <f t="shared" si="79"/>
        <v>-22.013681658285037</v>
      </c>
      <c r="BM76">
        <f t="shared" si="80"/>
        <v>-22.422560732600829</v>
      </c>
      <c r="BN76">
        <f t="shared" si="81"/>
        <v>103.15987615987927</v>
      </c>
      <c r="BO76">
        <f t="shared" si="47"/>
        <v>0</v>
      </c>
      <c r="BP76">
        <f t="shared" si="48"/>
        <v>1</v>
      </c>
      <c r="BQ76" t="str">
        <f t="shared" si="49"/>
        <v>Train</v>
      </c>
    </row>
    <row r="77" spans="1:69" x14ac:dyDescent="0.3">
      <c r="A77">
        <v>1</v>
      </c>
      <c r="B77">
        <v>0</v>
      </c>
      <c r="C77" t="s">
        <v>198</v>
      </c>
      <c r="D77" t="s">
        <v>20</v>
      </c>
      <c r="E77">
        <v>47</v>
      </c>
      <c r="F77">
        <v>0</v>
      </c>
      <c r="G77">
        <v>0</v>
      </c>
      <c r="H77">
        <v>5727</v>
      </c>
      <c r="I77">
        <v>25.587499999999999</v>
      </c>
      <c r="J77" t="s">
        <v>199</v>
      </c>
      <c r="K77" t="s">
        <v>17</v>
      </c>
      <c r="N77" t="s">
        <v>200</v>
      </c>
      <c r="O77">
        <v>2</v>
      </c>
      <c r="P77">
        <v>1</v>
      </c>
      <c r="Q77">
        <v>2</v>
      </c>
      <c r="R77" t="str">
        <f t="shared" si="50"/>
        <v>Train</v>
      </c>
      <c r="S77" t="str">
        <f t="shared" si="51"/>
        <v>Train</v>
      </c>
      <c r="T77" t="str">
        <f t="shared" si="52"/>
        <v>Train</v>
      </c>
      <c r="U77" t="str">
        <f t="shared" si="53"/>
        <v>BC</v>
      </c>
      <c r="V77" t="str">
        <f t="shared" si="54"/>
        <v>41-50</v>
      </c>
      <c r="W77" t="str">
        <f t="shared" si="55"/>
        <v>E</v>
      </c>
      <c r="X77" t="str">
        <f t="shared" si="56"/>
        <v>21-30</v>
      </c>
      <c r="Y77" t="b">
        <f>SUMPRODUCT(--(U77=counts!$A$40:$A$49))&gt;0</f>
        <v>0</v>
      </c>
      <c r="Z77" t="b">
        <f>SUMPRODUCT(--(W77=counts!$A$18:$A$22))&gt;0</f>
        <v>1</v>
      </c>
      <c r="AA77" t="str">
        <f t="shared" si="57"/>
        <v>41-50</v>
      </c>
      <c r="AB77" t="str">
        <f>IF(W77="","Blank",IF(Z77="TRUE",W77,counts!$A$23))</f>
        <v>F, G, T</v>
      </c>
      <c r="AC77" t="str">
        <f t="shared" si="58"/>
        <v>21-30</v>
      </c>
      <c r="AD77" t="str">
        <f t="shared" si="59"/>
        <v>Others</v>
      </c>
      <c r="AE77" t="str">
        <f t="shared" si="60"/>
        <v>male</v>
      </c>
      <c r="AF77">
        <f>IF(F77&gt;=4, counts!$A$62,F77)</f>
        <v>0</v>
      </c>
      <c r="AG77">
        <f>IF(G77&gt;=3, counts!$A$69,G77)</f>
        <v>0</v>
      </c>
      <c r="AH77" t="str">
        <f>IF(OR(K77="S",K77=""), counts!$A$75,K77)</f>
        <v>S, blank</v>
      </c>
      <c r="AI77">
        <f t="shared" si="61"/>
        <v>1</v>
      </c>
      <c r="AJ77">
        <f>VLOOKUP(AA77,counts!$V$8:$W$13,2,FALSE)</f>
        <v>-13.385578549662212</v>
      </c>
      <c r="AK77">
        <f>VLOOKUP(AB77,counts!$V$17:$W$23,2,FALSE)</f>
        <v>123.30204897661667</v>
      </c>
      <c r="AL77">
        <f>VLOOKUP(AC77,counts!$V$27:$W$33,2,FALSE)</f>
        <v>40.172297072540438</v>
      </c>
      <c r="AM77">
        <f>VLOOKUP(AD77,counts!$V$38:$W$49,2,FALSE)</f>
        <v>40.634191658169868</v>
      </c>
      <c r="AN77">
        <f>VLOOKUP(AE77,counts!$V$53:$W$54,2,FALSE)</f>
        <v>-108.67008854708662</v>
      </c>
      <c r="AO77">
        <f>VLOOKUP(AF77,counts!$V$58:$W$62,2,FALSE)</f>
        <v>-14.754319664473872</v>
      </c>
      <c r="AP77">
        <f>VLOOKUP(AG77,counts!$V$66:$W$69,2,FALSE)</f>
        <v>-22.013681658285037</v>
      </c>
      <c r="AQ77">
        <f>VLOOKUP(AH77,counts!$V$73:$W$75,2,FALSE)</f>
        <v>-22.422560732600829</v>
      </c>
      <c r="AR77">
        <f>VLOOKUP(AI77,counts!$V$79:$W$81,2,FALSE)</f>
        <v>103.15987615987927</v>
      </c>
      <c r="AS77">
        <f t="shared" si="62"/>
        <v>0</v>
      </c>
      <c r="AT77">
        <f t="shared" si="63"/>
        <v>2</v>
      </c>
      <c r="AU77" t="str">
        <f t="shared" si="46"/>
        <v>Train</v>
      </c>
      <c r="AW77" t="str">
        <f t="shared" si="64"/>
        <v>41-50</v>
      </c>
      <c r="AX77" t="str">
        <f t="shared" si="65"/>
        <v>F, G, T</v>
      </c>
      <c r="AY77" t="str">
        <f t="shared" si="66"/>
        <v>21-30</v>
      </c>
      <c r="AZ77" t="str">
        <f t="shared" si="67"/>
        <v>Others</v>
      </c>
      <c r="BA77" t="str">
        <f t="shared" si="68"/>
        <v>male</v>
      </c>
      <c r="BB77">
        <f t="shared" si="69"/>
        <v>0</v>
      </c>
      <c r="BC77">
        <f t="shared" si="70"/>
        <v>0</v>
      </c>
      <c r="BD77" t="str">
        <f t="shared" si="71"/>
        <v>S, blank</v>
      </c>
      <c r="BE77">
        <f t="shared" si="72"/>
        <v>1</v>
      </c>
      <c r="BF77">
        <f t="shared" si="73"/>
        <v>-13.385578549662212</v>
      </c>
      <c r="BG77">
        <f t="shared" si="74"/>
        <v>123.30204897661667</v>
      </c>
      <c r="BH77">
        <f t="shared" si="75"/>
        <v>40.172297072540438</v>
      </c>
      <c r="BI77">
        <f t="shared" si="76"/>
        <v>40.634191658169868</v>
      </c>
      <c r="BJ77">
        <f t="shared" si="77"/>
        <v>-108.67008854708662</v>
      </c>
      <c r="BK77">
        <f t="shared" si="78"/>
        <v>-14.754319664473872</v>
      </c>
      <c r="BL77">
        <f t="shared" si="79"/>
        <v>-22.013681658285037</v>
      </c>
      <c r="BM77">
        <f t="shared" si="80"/>
        <v>-22.422560732600829</v>
      </c>
      <c r="BN77">
        <f t="shared" si="81"/>
        <v>103.15987615987927</v>
      </c>
      <c r="BO77">
        <f t="shared" si="47"/>
        <v>0</v>
      </c>
      <c r="BP77">
        <f t="shared" si="48"/>
        <v>2</v>
      </c>
      <c r="BQ77" t="str">
        <f t="shared" si="49"/>
        <v>Train</v>
      </c>
    </row>
    <row r="78" spans="1:69" x14ac:dyDescent="0.3">
      <c r="A78">
        <v>1</v>
      </c>
      <c r="B78">
        <v>1</v>
      </c>
      <c r="C78" t="s">
        <v>201</v>
      </c>
      <c r="D78" t="s">
        <v>15</v>
      </c>
      <c r="E78">
        <v>39</v>
      </c>
      <c r="F78">
        <v>1</v>
      </c>
      <c r="G78">
        <v>1</v>
      </c>
      <c r="H78" t="s">
        <v>202</v>
      </c>
      <c r="I78">
        <v>83.158299999999997</v>
      </c>
      <c r="J78" t="s">
        <v>203</v>
      </c>
      <c r="K78" t="s">
        <v>44</v>
      </c>
      <c r="L78" t="s">
        <v>204</v>
      </c>
      <c r="N78" t="s">
        <v>205</v>
      </c>
      <c r="O78">
        <v>1</v>
      </c>
      <c r="P78">
        <v>2</v>
      </c>
      <c r="Q78">
        <v>3</v>
      </c>
      <c r="R78" t="str">
        <f t="shared" si="50"/>
        <v>Train</v>
      </c>
      <c r="S78" t="str">
        <f t="shared" si="51"/>
        <v>Train</v>
      </c>
      <c r="T78" t="str">
        <f t="shared" si="52"/>
        <v>Train</v>
      </c>
      <c r="U78" t="str">
        <f t="shared" si="53"/>
        <v>NJ</v>
      </c>
      <c r="V78" t="str">
        <f t="shared" si="54"/>
        <v>31-40</v>
      </c>
      <c r="W78" t="str">
        <f t="shared" si="55"/>
        <v>E</v>
      </c>
      <c r="X78" t="str">
        <f t="shared" si="56"/>
        <v>41-100</v>
      </c>
      <c r="Y78" t="b">
        <f>SUMPRODUCT(--(U78=counts!$A$40:$A$49))&gt;0</f>
        <v>1</v>
      </c>
      <c r="Z78" t="b">
        <f>SUMPRODUCT(--(W78=counts!$A$18:$A$22))&gt;0</f>
        <v>1</v>
      </c>
      <c r="AA78" t="str">
        <f t="shared" si="57"/>
        <v>31-40</v>
      </c>
      <c r="AB78" t="str">
        <f>IF(W78="","Blank",IF(Z78="TRUE",W78,counts!$A$23))</f>
        <v>F, G, T</v>
      </c>
      <c r="AC78" t="str">
        <f t="shared" si="58"/>
        <v>41-100</v>
      </c>
      <c r="AD78" t="str">
        <f t="shared" si="59"/>
        <v>NJ</v>
      </c>
      <c r="AE78" t="str">
        <f t="shared" si="60"/>
        <v>female</v>
      </c>
      <c r="AF78">
        <f>IF(F78&gt;=4, counts!$A$62,F78)</f>
        <v>1</v>
      </c>
      <c r="AG78">
        <f>IF(G78&gt;=3, counts!$A$69,G78)</f>
        <v>1</v>
      </c>
      <c r="AH78" t="str">
        <f>IF(OR(K78="S",K78=""), counts!$A$75,K78)</f>
        <v>C</v>
      </c>
      <c r="AI78">
        <f t="shared" si="61"/>
        <v>1</v>
      </c>
      <c r="AJ78">
        <f>VLOOKUP(AA78,counts!$V$8:$W$13,2,FALSE)</f>
        <v>32.769878926258563</v>
      </c>
      <c r="AK78">
        <f>VLOOKUP(AB78,counts!$V$17:$W$23,2,FALSE)</f>
        <v>123.30204897661667</v>
      </c>
      <c r="AL78">
        <f>VLOOKUP(AC78,counts!$V$27:$W$33,2,FALSE)</f>
        <v>70.538774768379497</v>
      </c>
      <c r="AM78">
        <f>VLOOKUP(AD78,counts!$V$38:$W$49,2,FALSE)</f>
        <v>45.286193221659182</v>
      </c>
      <c r="AN78">
        <f>VLOOKUP(AE78,counts!$V$53:$W$54,2,FALSE)</f>
        <v>151.41878811967541</v>
      </c>
      <c r="AO78">
        <f>VLOOKUP(AF78,counts!$V$58:$W$62,2,FALSE)</f>
        <v>48.695090775187893</v>
      </c>
      <c r="AP78">
        <f>VLOOKUP(AG78,counts!$V$66:$W$69,2,FALSE)</f>
        <v>79.365382998232107</v>
      </c>
      <c r="AQ78">
        <f>VLOOKUP(AH78,counts!$V$73:$W$75,2,FALSE)</f>
        <v>72.444458573419169</v>
      </c>
      <c r="AR78">
        <f>VLOOKUP(AI78,counts!$V$79:$W$81,2,FALSE)</f>
        <v>103.15987615987927</v>
      </c>
      <c r="AS78">
        <f t="shared" si="62"/>
        <v>1</v>
      </c>
      <c r="AT78">
        <f t="shared" si="63"/>
        <v>1</v>
      </c>
      <c r="AU78" t="str">
        <f t="shared" si="46"/>
        <v>Train</v>
      </c>
      <c r="AW78" t="str">
        <f t="shared" si="64"/>
        <v>31-40</v>
      </c>
      <c r="AX78" t="str">
        <f t="shared" si="65"/>
        <v>F, G, T</v>
      </c>
      <c r="AY78" t="str">
        <f t="shared" si="66"/>
        <v>41-100</v>
      </c>
      <c r="AZ78" t="str">
        <f t="shared" si="67"/>
        <v>NJ</v>
      </c>
      <c r="BA78" t="str">
        <f t="shared" si="68"/>
        <v>female</v>
      </c>
      <c r="BB78">
        <f t="shared" si="69"/>
        <v>1</v>
      </c>
      <c r="BC78">
        <f t="shared" si="70"/>
        <v>1</v>
      </c>
      <c r="BD78" t="str">
        <f t="shared" si="71"/>
        <v>C</v>
      </c>
      <c r="BE78">
        <f t="shared" si="72"/>
        <v>1</v>
      </c>
      <c r="BF78">
        <f t="shared" si="73"/>
        <v>32.769878926258563</v>
      </c>
      <c r="BG78">
        <f t="shared" si="74"/>
        <v>123.30204897661667</v>
      </c>
      <c r="BH78">
        <f t="shared" si="75"/>
        <v>70.538774768379497</v>
      </c>
      <c r="BI78">
        <f t="shared" si="76"/>
        <v>45.286193221659182</v>
      </c>
      <c r="BJ78">
        <f t="shared" si="77"/>
        <v>151.41878811967541</v>
      </c>
      <c r="BK78">
        <f t="shared" si="78"/>
        <v>48.695090775187893</v>
      </c>
      <c r="BL78">
        <f t="shared" si="79"/>
        <v>79.365382998232107</v>
      </c>
      <c r="BM78">
        <f t="shared" si="80"/>
        <v>72.444458573419169</v>
      </c>
      <c r="BN78">
        <f t="shared" si="81"/>
        <v>103.15987615987927</v>
      </c>
      <c r="BO78">
        <f t="shared" si="47"/>
        <v>1</v>
      </c>
      <c r="BP78">
        <f t="shared" si="48"/>
        <v>1</v>
      </c>
      <c r="BQ78" t="str">
        <f t="shared" si="49"/>
        <v>Train</v>
      </c>
    </row>
    <row r="79" spans="1:69" x14ac:dyDescent="0.3">
      <c r="A79">
        <v>1</v>
      </c>
      <c r="B79">
        <v>0</v>
      </c>
      <c r="C79" t="s">
        <v>206</v>
      </c>
      <c r="D79" t="s">
        <v>20</v>
      </c>
      <c r="E79">
        <v>37</v>
      </c>
      <c r="F79">
        <v>1</v>
      </c>
      <c r="G79">
        <v>1</v>
      </c>
      <c r="H79" t="s">
        <v>202</v>
      </c>
      <c r="I79">
        <v>83.158299999999997</v>
      </c>
      <c r="J79" t="s">
        <v>207</v>
      </c>
      <c r="K79" t="s">
        <v>44</v>
      </c>
      <c r="N79" t="s">
        <v>205</v>
      </c>
      <c r="O79">
        <v>4</v>
      </c>
      <c r="P79">
        <v>4</v>
      </c>
      <c r="Q79">
        <v>3</v>
      </c>
      <c r="R79" t="str">
        <f t="shared" si="50"/>
        <v>Test</v>
      </c>
      <c r="S79" t="str">
        <f t="shared" si="51"/>
        <v>Test</v>
      </c>
      <c r="T79" t="str">
        <f t="shared" si="52"/>
        <v>Train</v>
      </c>
      <c r="U79" t="str">
        <f t="shared" si="53"/>
        <v>NJ</v>
      </c>
      <c r="V79" t="str">
        <f t="shared" si="54"/>
        <v>31-40</v>
      </c>
      <c r="W79" t="str">
        <f t="shared" si="55"/>
        <v>E</v>
      </c>
      <c r="X79" t="str">
        <f t="shared" si="56"/>
        <v>41-100</v>
      </c>
      <c r="Y79" t="b">
        <f>SUMPRODUCT(--(U79=counts!$A$40:$A$49))&gt;0</f>
        <v>1</v>
      </c>
      <c r="Z79" t="b">
        <f>SUMPRODUCT(--(W79=counts!$A$18:$A$22))&gt;0</f>
        <v>1</v>
      </c>
      <c r="AA79" t="str">
        <f t="shared" si="57"/>
        <v>31-40</v>
      </c>
      <c r="AB79" t="str">
        <f>IF(W79="","Blank",IF(Z79="TRUE",W79,counts!$A$23))</f>
        <v>F, G, T</v>
      </c>
      <c r="AC79" t="str">
        <f t="shared" si="58"/>
        <v>41-100</v>
      </c>
      <c r="AD79" t="str">
        <f t="shared" si="59"/>
        <v>NJ</v>
      </c>
      <c r="AE79" t="str">
        <f t="shared" si="60"/>
        <v>male</v>
      </c>
      <c r="AF79">
        <f>IF(F79&gt;=4, counts!$A$62,F79)</f>
        <v>1</v>
      </c>
      <c r="AG79">
        <f>IF(G79&gt;=3, counts!$A$69,G79)</f>
        <v>1</v>
      </c>
      <c r="AH79" t="str">
        <f>IF(OR(K79="S",K79=""), counts!$A$75,K79)</f>
        <v>C</v>
      </c>
      <c r="AI79">
        <f t="shared" si="61"/>
        <v>1</v>
      </c>
      <c r="AJ79">
        <f>VLOOKUP(AA79,counts!$V$8:$W$13,2,FALSE)</f>
        <v>32.769878926258563</v>
      </c>
      <c r="AK79">
        <f>VLOOKUP(AB79,counts!$V$17:$W$23,2,FALSE)</f>
        <v>123.30204897661667</v>
      </c>
      <c r="AL79">
        <f>VLOOKUP(AC79,counts!$V$27:$W$33,2,FALSE)</f>
        <v>70.538774768379497</v>
      </c>
      <c r="AM79">
        <f>VLOOKUP(AD79,counts!$V$38:$W$49,2,FALSE)</f>
        <v>45.286193221659182</v>
      </c>
      <c r="AN79">
        <f>VLOOKUP(AE79,counts!$V$53:$W$54,2,FALSE)</f>
        <v>-108.67008854708662</v>
      </c>
      <c r="AO79">
        <f>VLOOKUP(AF79,counts!$V$58:$W$62,2,FALSE)</f>
        <v>48.695090775187893</v>
      </c>
      <c r="AP79">
        <f>VLOOKUP(AG79,counts!$V$66:$W$69,2,FALSE)</f>
        <v>79.365382998232107</v>
      </c>
      <c r="AQ79">
        <f>VLOOKUP(AH79,counts!$V$73:$W$75,2,FALSE)</f>
        <v>72.444458573419169</v>
      </c>
      <c r="AR79">
        <f>VLOOKUP(AI79,counts!$V$79:$W$81,2,FALSE)</f>
        <v>103.15987615987927</v>
      </c>
      <c r="AS79">
        <f t="shared" si="62"/>
        <v>0</v>
      </c>
      <c r="AT79">
        <f t="shared" si="63"/>
        <v>4</v>
      </c>
      <c r="AU79" t="str">
        <f t="shared" si="46"/>
        <v>Test</v>
      </c>
      <c r="AW79" t="str">
        <f t="shared" si="64"/>
        <v>31-40</v>
      </c>
      <c r="AX79" t="str">
        <f t="shared" si="65"/>
        <v>F, G, T</v>
      </c>
      <c r="AY79" t="str">
        <f t="shared" si="66"/>
        <v>41-100</v>
      </c>
      <c r="AZ79" t="str">
        <f t="shared" si="67"/>
        <v>NJ</v>
      </c>
      <c r="BA79" t="str">
        <f t="shared" si="68"/>
        <v>male</v>
      </c>
      <c r="BB79">
        <f t="shared" si="69"/>
        <v>1</v>
      </c>
      <c r="BC79">
        <f t="shared" si="70"/>
        <v>1</v>
      </c>
      <c r="BD79" t="str">
        <f t="shared" si="71"/>
        <v>C</v>
      </c>
      <c r="BE79">
        <f t="shared" si="72"/>
        <v>1</v>
      </c>
      <c r="BF79">
        <f t="shared" si="73"/>
        <v>32.769878926258563</v>
      </c>
      <c r="BG79">
        <f t="shared" si="74"/>
        <v>123.30204897661667</v>
      </c>
      <c r="BH79">
        <f t="shared" si="75"/>
        <v>70.538774768379497</v>
      </c>
      <c r="BI79">
        <f t="shared" si="76"/>
        <v>45.286193221659182</v>
      </c>
      <c r="BJ79">
        <f t="shared" si="77"/>
        <v>-108.67008854708662</v>
      </c>
      <c r="BK79">
        <f t="shared" si="78"/>
        <v>48.695090775187893</v>
      </c>
      <c r="BL79">
        <f t="shared" si="79"/>
        <v>79.365382998232107</v>
      </c>
      <c r="BM79">
        <f t="shared" si="80"/>
        <v>72.444458573419169</v>
      </c>
      <c r="BN79">
        <f t="shared" si="81"/>
        <v>103.15987615987927</v>
      </c>
      <c r="BO79">
        <f t="shared" si="47"/>
        <v>0</v>
      </c>
      <c r="BP79">
        <f t="shared" si="48"/>
        <v>4</v>
      </c>
      <c r="BQ79" t="str">
        <f t="shared" si="49"/>
        <v>Test</v>
      </c>
    </row>
    <row r="80" spans="1:69" x14ac:dyDescent="0.3">
      <c r="A80">
        <v>1</v>
      </c>
      <c r="B80">
        <v>1</v>
      </c>
      <c r="C80" t="s">
        <v>208</v>
      </c>
      <c r="D80" t="s">
        <v>15</v>
      </c>
      <c r="E80">
        <v>64</v>
      </c>
      <c r="F80">
        <v>0</v>
      </c>
      <c r="G80">
        <v>2</v>
      </c>
      <c r="H80" t="s">
        <v>202</v>
      </c>
      <c r="I80">
        <v>83.158299999999997</v>
      </c>
      <c r="J80" t="s">
        <v>209</v>
      </c>
      <c r="K80" t="s">
        <v>44</v>
      </c>
      <c r="L80" t="s">
        <v>204</v>
      </c>
      <c r="N80" t="s">
        <v>205</v>
      </c>
      <c r="O80">
        <v>2</v>
      </c>
      <c r="P80">
        <v>5</v>
      </c>
      <c r="Q80">
        <v>4</v>
      </c>
      <c r="R80" t="str">
        <f t="shared" si="50"/>
        <v>Train</v>
      </c>
      <c r="S80" t="str">
        <f t="shared" si="51"/>
        <v>Validate</v>
      </c>
      <c r="T80" t="str">
        <f t="shared" si="52"/>
        <v>Test</v>
      </c>
      <c r="U80" t="str">
        <f t="shared" si="53"/>
        <v>NJ</v>
      </c>
      <c r="V80" t="str">
        <f t="shared" si="54"/>
        <v>61+</v>
      </c>
      <c r="W80" t="str">
        <f t="shared" si="55"/>
        <v>E</v>
      </c>
      <c r="X80" t="str">
        <f t="shared" si="56"/>
        <v>41-100</v>
      </c>
      <c r="Y80" t="b">
        <f>SUMPRODUCT(--(U80=counts!$A$40:$A$49))&gt;0</f>
        <v>1</v>
      </c>
      <c r="Z80" t="b">
        <f>SUMPRODUCT(--(W80=counts!$A$18:$A$22))&gt;0</f>
        <v>1</v>
      </c>
      <c r="AA80" t="str">
        <f t="shared" si="57"/>
        <v>61+</v>
      </c>
      <c r="AB80" t="str">
        <f>IF(W80="","Blank",IF(Z80="TRUE",W80,counts!$A$23))</f>
        <v>F, G, T</v>
      </c>
      <c r="AC80" t="str">
        <f t="shared" si="58"/>
        <v>41-100</v>
      </c>
      <c r="AD80" t="str">
        <f t="shared" si="59"/>
        <v>NJ</v>
      </c>
      <c r="AE80" t="str">
        <f t="shared" si="60"/>
        <v>female</v>
      </c>
      <c r="AF80">
        <f>IF(F80&gt;=4, counts!$A$62,F80)</f>
        <v>0</v>
      </c>
      <c r="AG80">
        <f>IF(G80&gt;=3, counts!$A$69,G80)</f>
        <v>2</v>
      </c>
      <c r="AH80" t="str">
        <f>IF(OR(K80="S",K80=""), counts!$A$75,K80)</f>
        <v>C</v>
      </c>
      <c r="AI80">
        <f t="shared" si="61"/>
        <v>1</v>
      </c>
      <c r="AJ80">
        <f>VLOOKUP(AA80,counts!$V$8:$W$13,2,FALSE)</f>
        <v>-68.390212241589438</v>
      </c>
      <c r="AK80">
        <f>VLOOKUP(AB80,counts!$V$17:$W$23,2,FALSE)</f>
        <v>123.30204897661667</v>
      </c>
      <c r="AL80">
        <f>VLOOKUP(AC80,counts!$V$27:$W$33,2,FALSE)</f>
        <v>70.538774768379497</v>
      </c>
      <c r="AM80">
        <f>VLOOKUP(AD80,counts!$V$38:$W$49,2,FALSE)</f>
        <v>45.286193221659182</v>
      </c>
      <c r="AN80">
        <f>VLOOKUP(AE80,counts!$V$53:$W$54,2,FALSE)</f>
        <v>151.41878811967541</v>
      </c>
      <c r="AO80">
        <f>VLOOKUP(AF80,counts!$V$58:$W$62,2,FALSE)</f>
        <v>-14.754319664473872</v>
      </c>
      <c r="AP80">
        <f>VLOOKUP(AG80,counts!$V$66:$W$69,2,FALSE)</f>
        <v>75.609641767585757</v>
      </c>
      <c r="AQ80">
        <f>VLOOKUP(AH80,counts!$V$73:$W$75,2,FALSE)</f>
        <v>72.444458573419169</v>
      </c>
      <c r="AR80">
        <f>VLOOKUP(AI80,counts!$V$79:$W$81,2,FALSE)</f>
        <v>103.15987615987927</v>
      </c>
      <c r="AS80">
        <f t="shared" si="62"/>
        <v>1</v>
      </c>
      <c r="AT80">
        <f t="shared" si="63"/>
        <v>2</v>
      </c>
      <c r="AU80" t="str">
        <f t="shared" si="46"/>
        <v>Train</v>
      </c>
      <c r="AW80" t="str">
        <f t="shared" si="64"/>
        <v>61+</v>
      </c>
      <c r="AX80" t="str">
        <f t="shared" si="65"/>
        <v>F, G, T</v>
      </c>
      <c r="AY80" t="str">
        <f t="shared" si="66"/>
        <v>41-100</v>
      </c>
      <c r="AZ80" t="str">
        <f t="shared" si="67"/>
        <v>NJ</v>
      </c>
      <c r="BA80" t="str">
        <f t="shared" si="68"/>
        <v>female</v>
      </c>
      <c r="BB80">
        <f t="shared" si="69"/>
        <v>0</v>
      </c>
      <c r="BC80">
        <f t="shared" si="70"/>
        <v>2</v>
      </c>
      <c r="BD80" t="str">
        <f t="shared" si="71"/>
        <v>C</v>
      </c>
      <c r="BE80">
        <f t="shared" si="72"/>
        <v>1</v>
      </c>
      <c r="BF80">
        <f t="shared" si="73"/>
        <v>-68.390212241589438</v>
      </c>
      <c r="BG80">
        <f t="shared" si="74"/>
        <v>123.30204897661667</v>
      </c>
      <c r="BH80">
        <f t="shared" si="75"/>
        <v>70.538774768379497</v>
      </c>
      <c r="BI80">
        <f t="shared" si="76"/>
        <v>45.286193221659182</v>
      </c>
      <c r="BJ80">
        <f t="shared" si="77"/>
        <v>151.41878811967541</v>
      </c>
      <c r="BK80">
        <f t="shared" si="78"/>
        <v>-14.754319664473872</v>
      </c>
      <c r="BL80">
        <f t="shared" si="79"/>
        <v>75.609641767585757</v>
      </c>
      <c r="BM80">
        <f t="shared" si="80"/>
        <v>72.444458573419169</v>
      </c>
      <c r="BN80">
        <f t="shared" si="81"/>
        <v>103.15987615987927</v>
      </c>
      <c r="BO80">
        <f t="shared" si="47"/>
        <v>1</v>
      </c>
      <c r="BP80">
        <f t="shared" si="48"/>
        <v>2</v>
      </c>
      <c r="BQ80" t="str">
        <f t="shared" si="49"/>
        <v>Train</v>
      </c>
    </row>
    <row r="81" spans="1:69" x14ac:dyDescent="0.3">
      <c r="A81">
        <v>1</v>
      </c>
      <c r="B81">
        <v>1</v>
      </c>
      <c r="C81" t="s">
        <v>210</v>
      </c>
      <c r="D81" t="s">
        <v>15</v>
      </c>
      <c r="E81">
        <v>55</v>
      </c>
      <c r="F81">
        <v>2</v>
      </c>
      <c r="G81">
        <v>0</v>
      </c>
      <c r="H81">
        <v>11770</v>
      </c>
      <c r="I81">
        <v>25.7</v>
      </c>
      <c r="J81" t="s">
        <v>39</v>
      </c>
      <c r="K81" t="s">
        <v>17</v>
      </c>
      <c r="L81" t="s">
        <v>211</v>
      </c>
      <c r="N81" t="s">
        <v>30</v>
      </c>
      <c r="O81">
        <v>3</v>
      </c>
      <c r="P81">
        <v>5</v>
      </c>
      <c r="Q81">
        <v>4</v>
      </c>
      <c r="R81" t="str">
        <f t="shared" si="50"/>
        <v>Train</v>
      </c>
      <c r="S81" t="str">
        <f t="shared" si="51"/>
        <v>Validate</v>
      </c>
      <c r="T81" t="str">
        <f t="shared" si="52"/>
        <v>Test</v>
      </c>
      <c r="U81" t="str">
        <f t="shared" si="53"/>
        <v>NY</v>
      </c>
      <c r="V81" t="str">
        <f t="shared" si="54"/>
        <v>51-60</v>
      </c>
      <c r="W81" t="str">
        <f t="shared" si="55"/>
        <v>C</v>
      </c>
      <c r="X81" t="str">
        <f t="shared" si="56"/>
        <v>21-30</v>
      </c>
      <c r="Y81" t="b">
        <f>SUMPRODUCT(--(U81=counts!$A$40:$A$49))&gt;0</f>
        <v>1</v>
      </c>
      <c r="Z81" t="b">
        <f>SUMPRODUCT(--(W81=counts!$A$18:$A$22))&gt;0</f>
        <v>1</v>
      </c>
      <c r="AA81" t="str">
        <f t="shared" si="57"/>
        <v>51-60</v>
      </c>
      <c r="AB81" t="str">
        <f>IF(W81="","Blank",IF(Z81="TRUE",W81,counts!$A$23))</f>
        <v>F, G, T</v>
      </c>
      <c r="AC81" t="str">
        <f t="shared" si="58"/>
        <v>21-30</v>
      </c>
      <c r="AD81" t="str">
        <f t="shared" si="59"/>
        <v>NY</v>
      </c>
      <c r="AE81" t="str">
        <f t="shared" si="60"/>
        <v>female</v>
      </c>
      <c r="AF81">
        <f>IF(F81&gt;=4, counts!$A$62,F81)</f>
        <v>2</v>
      </c>
      <c r="AG81">
        <f>IF(G81&gt;=3, counts!$A$69,G81)</f>
        <v>0</v>
      </c>
      <c r="AH81" t="str">
        <f>IF(OR(K81="S",K81=""), counts!$A$75,K81)</f>
        <v>S, blank</v>
      </c>
      <c r="AI81">
        <f t="shared" si="61"/>
        <v>1</v>
      </c>
      <c r="AJ81">
        <f>VLOOKUP(AA81,counts!$V$8:$W$13,2,FALSE)</f>
        <v>74.751267398446615</v>
      </c>
      <c r="AK81">
        <f>VLOOKUP(AB81,counts!$V$17:$W$23,2,FALSE)</f>
        <v>123.30204897661667</v>
      </c>
      <c r="AL81">
        <f>VLOOKUP(AC81,counts!$V$27:$W$33,2,FALSE)</f>
        <v>40.172297072540438</v>
      </c>
      <c r="AM81">
        <f>VLOOKUP(AD81,counts!$V$38:$W$49,2,FALSE)</f>
        <v>57.761363718906857</v>
      </c>
      <c r="AN81">
        <f>VLOOKUP(AE81,counts!$V$53:$W$54,2,FALSE)</f>
        <v>151.41878811967541</v>
      </c>
      <c r="AO81">
        <f>VLOOKUP(AF81,counts!$V$58:$W$62,2,FALSE)</f>
        <v>47.533478806865013</v>
      </c>
      <c r="AP81">
        <f>VLOOKUP(AG81,counts!$V$66:$W$69,2,FALSE)</f>
        <v>-22.013681658285037</v>
      </c>
      <c r="AQ81">
        <f>VLOOKUP(AH81,counts!$V$73:$W$75,2,FALSE)</f>
        <v>-22.422560732600829</v>
      </c>
      <c r="AR81">
        <f>VLOOKUP(AI81,counts!$V$79:$W$81,2,FALSE)</f>
        <v>103.15987615987927</v>
      </c>
      <c r="AS81">
        <f t="shared" si="62"/>
        <v>1</v>
      </c>
      <c r="AT81">
        <f t="shared" si="63"/>
        <v>3</v>
      </c>
      <c r="AU81" t="str">
        <f t="shared" si="46"/>
        <v>Train</v>
      </c>
      <c r="AW81" t="str">
        <f t="shared" si="64"/>
        <v>51-60</v>
      </c>
      <c r="AX81" t="str">
        <f t="shared" si="65"/>
        <v>F, G, T</v>
      </c>
      <c r="AY81" t="str">
        <f t="shared" si="66"/>
        <v>21-30</v>
      </c>
      <c r="AZ81" t="str">
        <f t="shared" si="67"/>
        <v>NY</v>
      </c>
      <c r="BA81" t="str">
        <f t="shared" si="68"/>
        <v>female</v>
      </c>
      <c r="BB81">
        <f t="shared" si="69"/>
        <v>2</v>
      </c>
      <c r="BC81">
        <f t="shared" si="70"/>
        <v>0</v>
      </c>
      <c r="BD81" t="str">
        <f t="shared" si="71"/>
        <v>S, blank</v>
      </c>
      <c r="BE81">
        <f t="shared" si="72"/>
        <v>1</v>
      </c>
      <c r="BF81">
        <f t="shared" si="73"/>
        <v>74.751267398446615</v>
      </c>
      <c r="BG81">
        <f t="shared" si="74"/>
        <v>123.30204897661667</v>
      </c>
      <c r="BH81">
        <f t="shared" si="75"/>
        <v>40.172297072540438</v>
      </c>
      <c r="BI81">
        <f t="shared" si="76"/>
        <v>57.761363718906857</v>
      </c>
      <c r="BJ81">
        <f t="shared" si="77"/>
        <v>151.41878811967541</v>
      </c>
      <c r="BK81">
        <f t="shared" si="78"/>
        <v>47.533478806865013</v>
      </c>
      <c r="BL81">
        <f t="shared" si="79"/>
        <v>-22.013681658285037</v>
      </c>
      <c r="BM81">
        <f t="shared" si="80"/>
        <v>-22.422560732600829</v>
      </c>
      <c r="BN81">
        <f t="shared" si="81"/>
        <v>103.15987615987927</v>
      </c>
      <c r="BO81">
        <f t="shared" si="47"/>
        <v>1</v>
      </c>
      <c r="BP81">
        <f t="shared" si="48"/>
        <v>3</v>
      </c>
      <c r="BQ81" t="str">
        <f t="shared" si="49"/>
        <v>Train</v>
      </c>
    </row>
    <row r="82" spans="1:69" x14ac:dyDescent="0.3">
      <c r="A82">
        <v>1</v>
      </c>
      <c r="B82">
        <v>0</v>
      </c>
      <c r="C82" t="s">
        <v>212</v>
      </c>
      <c r="D82" t="s">
        <v>20</v>
      </c>
      <c r="F82">
        <v>0</v>
      </c>
      <c r="G82">
        <v>0</v>
      </c>
      <c r="H82">
        <v>113791</v>
      </c>
      <c r="I82">
        <v>26.55</v>
      </c>
      <c r="K82" t="s">
        <v>17</v>
      </c>
      <c r="N82" t="s">
        <v>213</v>
      </c>
      <c r="O82">
        <v>4</v>
      </c>
      <c r="P82">
        <v>5</v>
      </c>
      <c r="Q82">
        <v>1</v>
      </c>
      <c r="R82" t="str">
        <f t="shared" si="50"/>
        <v>Test</v>
      </c>
      <c r="S82" t="str">
        <f t="shared" si="51"/>
        <v>Validate</v>
      </c>
      <c r="T82" t="str">
        <f t="shared" si="52"/>
        <v>Train</v>
      </c>
      <c r="U82" t="str">
        <f t="shared" si="53"/>
        <v>IN</v>
      </c>
      <c r="V82" t="str">
        <f t="shared" si="54"/>
        <v>0-17</v>
      </c>
      <c r="W82" t="str">
        <f t="shared" si="55"/>
        <v/>
      </c>
      <c r="X82" t="str">
        <f t="shared" si="56"/>
        <v>21-30</v>
      </c>
      <c r="Y82" t="b">
        <f>SUMPRODUCT(--(U82=counts!$A$40:$A$49))&gt;0</f>
        <v>0</v>
      </c>
      <c r="Z82" t="b">
        <f>SUMPRODUCT(--(W82=counts!$A$18:$A$22))&gt;0</f>
        <v>0</v>
      </c>
      <c r="AA82" t="str">
        <f t="shared" si="57"/>
        <v>0-17</v>
      </c>
      <c r="AB82" t="str">
        <f>IF(W82="","Blank",IF(Z82="TRUE",W82,counts!$A$23))</f>
        <v>Blank</v>
      </c>
      <c r="AC82" t="str">
        <f t="shared" si="58"/>
        <v>21-30</v>
      </c>
      <c r="AD82" t="str">
        <f t="shared" si="59"/>
        <v>Others</v>
      </c>
      <c r="AE82" t="str">
        <f t="shared" si="60"/>
        <v>male</v>
      </c>
      <c r="AF82">
        <f>IF(F82&gt;=4, counts!$A$62,F82)</f>
        <v>0</v>
      </c>
      <c r="AG82">
        <f>IF(G82&gt;=3, counts!$A$69,G82)</f>
        <v>0</v>
      </c>
      <c r="AH82" t="str">
        <f>IF(OR(K82="S",K82=""), counts!$A$75,K82)</f>
        <v>S, blank</v>
      </c>
      <c r="AI82">
        <f t="shared" si="61"/>
        <v>1</v>
      </c>
      <c r="AJ82">
        <f>VLOOKUP(AA82,counts!$V$8:$W$13,2,FALSE)</f>
        <v>-3.7643689058441341</v>
      </c>
      <c r="AK82">
        <f>VLOOKUP(AB82,counts!$V$17:$W$23,2,FALSE)</f>
        <v>-42.171718189759716</v>
      </c>
      <c r="AL82">
        <f>VLOOKUP(AC82,counts!$V$27:$W$33,2,FALSE)</f>
        <v>40.172297072540438</v>
      </c>
      <c r="AM82">
        <f>VLOOKUP(AD82,counts!$V$38:$W$49,2,FALSE)</f>
        <v>40.634191658169868</v>
      </c>
      <c r="AN82">
        <f>VLOOKUP(AE82,counts!$V$53:$W$54,2,FALSE)</f>
        <v>-108.67008854708662</v>
      </c>
      <c r="AO82">
        <f>VLOOKUP(AF82,counts!$V$58:$W$62,2,FALSE)</f>
        <v>-14.754319664473872</v>
      </c>
      <c r="AP82">
        <f>VLOOKUP(AG82,counts!$V$66:$W$69,2,FALSE)</f>
        <v>-22.013681658285037</v>
      </c>
      <c r="AQ82">
        <f>VLOOKUP(AH82,counts!$V$73:$W$75,2,FALSE)</f>
        <v>-22.422560732600829</v>
      </c>
      <c r="AR82">
        <f>VLOOKUP(AI82,counts!$V$79:$W$81,2,FALSE)</f>
        <v>103.15987615987927</v>
      </c>
      <c r="AS82">
        <f t="shared" si="62"/>
        <v>0</v>
      </c>
      <c r="AT82">
        <f t="shared" si="63"/>
        <v>4</v>
      </c>
      <c r="AU82" t="str">
        <f t="shared" si="46"/>
        <v>Test</v>
      </c>
      <c r="AW82" t="str">
        <f t="shared" si="64"/>
        <v>0-17</v>
      </c>
      <c r="AX82" t="str">
        <f t="shared" si="65"/>
        <v>Blank</v>
      </c>
      <c r="AY82" t="str">
        <f t="shared" si="66"/>
        <v>21-30</v>
      </c>
      <c r="AZ82" t="str">
        <f t="shared" si="67"/>
        <v>Others</v>
      </c>
      <c r="BA82" t="str">
        <f t="shared" si="68"/>
        <v>male</v>
      </c>
      <c r="BB82">
        <f t="shared" si="69"/>
        <v>0</v>
      </c>
      <c r="BC82">
        <f t="shared" si="70"/>
        <v>0</v>
      </c>
      <c r="BD82" t="str">
        <f t="shared" si="71"/>
        <v>S, blank</v>
      </c>
      <c r="BE82">
        <f t="shared" si="72"/>
        <v>1</v>
      </c>
      <c r="BF82">
        <f t="shared" si="73"/>
        <v>-3.7643689058441341</v>
      </c>
      <c r="BG82">
        <f t="shared" si="74"/>
        <v>-42.171718189759716</v>
      </c>
      <c r="BH82">
        <f t="shared" si="75"/>
        <v>40.172297072540438</v>
      </c>
      <c r="BI82">
        <f t="shared" si="76"/>
        <v>40.634191658169868</v>
      </c>
      <c r="BJ82">
        <f t="shared" si="77"/>
        <v>-108.67008854708662</v>
      </c>
      <c r="BK82">
        <f t="shared" si="78"/>
        <v>-14.754319664473872</v>
      </c>
      <c r="BL82">
        <f t="shared" si="79"/>
        <v>-22.013681658285037</v>
      </c>
      <c r="BM82">
        <f t="shared" si="80"/>
        <v>-22.422560732600829</v>
      </c>
      <c r="BN82">
        <f t="shared" si="81"/>
        <v>103.15987615987927</v>
      </c>
      <c r="BO82">
        <f t="shared" si="47"/>
        <v>0</v>
      </c>
      <c r="BP82">
        <f t="shared" si="48"/>
        <v>4</v>
      </c>
      <c r="BQ82" t="str">
        <f t="shared" si="49"/>
        <v>Test</v>
      </c>
    </row>
    <row r="83" spans="1:69" x14ac:dyDescent="0.3">
      <c r="A83">
        <v>1</v>
      </c>
      <c r="B83">
        <v>0</v>
      </c>
      <c r="C83" t="s">
        <v>214</v>
      </c>
      <c r="D83" t="s">
        <v>20</v>
      </c>
      <c r="E83">
        <v>70</v>
      </c>
      <c r="F83">
        <v>1</v>
      </c>
      <c r="G83">
        <v>1</v>
      </c>
      <c r="H83" t="s">
        <v>215</v>
      </c>
      <c r="I83">
        <v>71</v>
      </c>
      <c r="J83" t="s">
        <v>216</v>
      </c>
      <c r="K83" t="s">
        <v>17</v>
      </c>
      <c r="M83">
        <v>269</v>
      </c>
      <c r="N83" t="s">
        <v>217</v>
      </c>
      <c r="O83">
        <v>4</v>
      </c>
      <c r="P83">
        <v>5</v>
      </c>
      <c r="Q83">
        <v>1</v>
      </c>
      <c r="R83" t="str">
        <f t="shared" si="50"/>
        <v>Test</v>
      </c>
      <c r="S83" t="str">
        <f t="shared" si="51"/>
        <v>Validate</v>
      </c>
      <c r="T83" t="str">
        <f t="shared" si="52"/>
        <v>Train</v>
      </c>
      <c r="U83" t="str">
        <f t="shared" si="53"/>
        <v>WI</v>
      </c>
      <c r="V83" t="str">
        <f t="shared" si="54"/>
        <v>61+</v>
      </c>
      <c r="W83" t="str">
        <f t="shared" si="55"/>
        <v>B</v>
      </c>
      <c r="X83" t="str">
        <f t="shared" si="56"/>
        <v>41-100</v>
      </c>
      <c r="Y83" t="b">
        <f>SUMPRODUCT(--(U83=counts!$A$40:$A$49))&gt;0</f>
        <v>0</v>
      </c>
      <c r="Z83" t="b">
        <f>SUMPRODUCT(--(W83=counts!$A$18:$A$22))&gt;0</f>
        <v>1</v>
      </c>
      <c r="AA83" t="str">
        <f t="shared" si="57"/>
        <v>61+</v>
      </c>
      <c r="AB83" t="str">
        <f>IF(W83="","Blank",IF(Z83="TRUE",W83,counts!$A$23))</f>
        <v>F, G, T</v>
      </c>
      <c r="AC83" t="str">
        <f t="shared" si="58"/>
        <v>41-100</v>
      </c>
      <c r="AD83" t="str">
        <f t="shared" si="59"/>
        <v>Others</v>
      </c>
      <c r="AE83" t="str">
        <f t="shared" si="60"/>
        <v>male</v>
      </c>
      <c r="AF83">
        <f>IF(F83&gt;=4, counts!$A$62,F83)</f>
        <v>1</v>
      </c>
      <c r="AG83">
        <f>IF(G83&gt;=3, counts!$A$69,G83)</f>
        <v>1</v>
      </c>
      <c r="AH83" t="str">
        <f>IF(OR(K83="S",K83=""), counts!$A$75,K83)</f>
        <v>S, blank</v>
      </c>
      <c r="AI83">
        <f t="shared" si="61"/>
        <v>1</v>
      </c>
      <c r="AJ83">
        <f>VLOOKUP(AA83,counts!$V$8:$W$13,2,FALSE)</f>
        <v>-68.390212241589438</v>
      </c>
      <c r="AK83">
        <f>VLOOKUP(AB83,counts!$V$17:$W$23,2,FALSE)</f>
        <v>123.30204897661667</v>
      </c>
      <c r="AL83">
        <f>VLOOKUP(AC83,counts!$V$27:$W$33,2,FALSE)</f>
        <v>70.538774768379497</v>
      </c>
      <c r="AM83">
        <f>VLOOKUP(AD83,counts!$V$38:$W$49,2,FALSE)</f>
        <v>40.634191658169868</v>
      </c>
      <c r="AN83">
        <f>VLOOKUP(AE83,counts!$V$53:$W$54,2,FALSE)</f>
        <v>-108.67008854708662</v>
      </c>
      <c r="AO83">
        <f>VLOOKUP(AF83,counts!$V$58:$W$62,2,FALSE)</f>
        <v>48.695090775187893</v>
      </c>
      <c r="AP83">
        <f>VLOOKUP(AG83,counts!$V$66:$W$69,2,FALSE)</f>
        <v>79.365382998232107</v>
      </c>
      <c r="AQ83">
        <f>VLOOKUP(AH83,counts!$V$73:$W$75,2,FALSE)</f>
        <v>-22.422560732600829</v>
      </c>
      <c r="AR83">
        <f>VLOOKUP(AI83,counts!$V$79:$W$81,2,FALSE)</f>
        <v>103.15987615987927</v>
      </c>
      <c r="AS83">
        <f t="shared" si="62"/>
        <v>0</v>
      </c>
      <c r="AT83">
        <f t="shared" si="63"/>
        <v>4</v>
      </c>
      <c r="AU83" t="str">
        <f t="shared" si="46"/>
        <v>Test</v>
      </c>
      <c r="AW83" t="str">
        <f t="shared" si="64"/>
        <v>61+</v>
      </c>
      <c r="AX83" t="str">
        <f t="shared" si="65"/>
        <v>F, G, T</v>
      </c>
      <c r="AY83" t="str">
        <f t="shared" si="66"/>
        <v>41-100</v>
      </c>
      <c r="AZ83" t="str">
        <f t="shared" si="67"/>
        <v>Others</v>
      </c>
      <c r="BA83" t="str">
        <f t="shared" si="68"/>
        <v>male</v>
      </c>
      <c r="BB83">
        <f t="shared" si="69"/>
        <v>1</v>
      </c>
      <c r="BC83">
        <f t="shared" si="70"/>
        <v>1</v>
      </c>
      <c r="BD83" t="str">
        <f t="shared" si="71"/>
        <v>S, blank</v>
      </c>
      <c r="BE83">
        <f t="shared" si="72"/>
        <v>1</v>
      </c>
      <c r="BF83">
        <f t="shared" si="73"/>
        <v>-68.390212241589438</v>
      </c>
      <c r="BG83">
        <f t="shared" si="74"/>
        <v>123.30204897661667</v>
      </c>
      <c r="BH83">
        <f t="shared" si="75"/>
        <v>70.538774768379497</v>
      </c>
      <c r="BI83">
        <f t="shared" si="76"/>
        <v>40.634191658169868</v>
      </c>
      <c r="BJ83">
        <f t="shared" si="77"/>
        <v>-108.67008854708662</v>
      </c>
      <c r="BK83">
        <f t="shared" si="78"/>
        <v>48.695090775187893</v>
      </c>
      <c r="BL83">
        <f t="shared" si="79"/>
        <v>79.365382998232107</v>
      </c>
      <c r="BM83">
        <f t="shared" si="80"/>
        <v>-22.422560732600829</v>
      </c>
      <c r="BN83">
        <f t="shared" si="81"/>
        <v>103.15987615987927</v>
      </c>
      <c r="BO83">
        <f t="shared" si="47"/>
        <v>0</v>
      </c>
      <c r="BP83">
        <f t="shared" si="48"/>
        <v>4</v>
      </c>
      <c r="BQ83" t="str">
        <f t="shared" si="49"/>
        <v>Test</v>
      </c>
    </row>
    <row r="84" spans="1:69" x14ac:dyDescent="0.3">
      <c r="A84">
        <v>1</v>
      </c>
      <c r="B84">
        <v>1</v>
      </c>
      <c r="C84" t="s">
        <v>218</v>
      </c>
      <c r="D84" t="s">
        <v>15</v>
      </c>
      <c r="E84">
        <v>36</v>
      </c>
      <c r="F84">
        <v>0</v>
      </c>
      <c r="G84">
        <v>2</v>
      </c>
      <c r="H84" t="s">
        <v>215</v>
      </c>
      <c r="I84">
        <v>71</v>
      </c>
      <c r="J84" t="s">
        <v>216</v>
      </c>
      <c r="K84" t="s">
        <v>17</v>
      </c>
      <c r="L84" t="s">
        <v>90</v>
      </c>
      <c r="N84" t="s">
        <v>217</v>
      </c>
      <c r="O84">
        <v>3</v>
      </c>
      <c r="P84">
        <v>2</v>
      </c>
      <c r="Q84">
        <v>5</v>
      </c>
      <c r="R84" t="str">
        <f t="shared" si="50"/>
        <v>Train</v>
      </c>
      <c r="S84" t="str">
        <f t="shared" si="51"/>
        <v>Train</v>
      </c>
      <c r="T84" t="str">
        <f t="shared" si="52"/>
        <v>Validate</v>
      </c>
      <c r="U84" t="str">
        <f t="shared" si="53"/>
        <v>WI</v>
      </c>
      <c r="V84" t="str">
        <f t="shared" si="54"/>
        <v>31-40</v>
      </c>
      <c r="W84" t="str">
        <f t="shared" si="55"/>
        <v>B</v>
      </c>
      <c r="X84" t="str">
        <f t="shared" si="56"/>
        <v>41-100</v>
      </c>
      <c r="Y84" t="b">
        <f>SUMPRODUCT(--(U84=counts!$A$40:$A$49))&gt;0</f>
        <v>0</v>
      </c>
      <c r="Z84" t="b">
        <f>SUMPRODUCT(--(W84=counts!$A$18:$A$22))&gt;0</f>
        <v>1</v>
      </c>
      <c r="AA84" t="str">
        <f t="shared" si="57"/>
        <v>31-40</v>
      </c>
      <c r="AB84" t="str">
        <f>IF(W84="","Blank",IF(Z84="TRUE",W84,counts!$A$23))</f>
        <v>F, G, T</v>
      </c>
      <c r="AC84" t="str">
        <f t="shared" si="58"/>
        <v>41-100</v>
      </c>
      <c r="AD84" t="str">
        <f t="shared" si="59"/>
        <v>Others</v>
      </c>
      <c r="AE84" t="str">
        <f t="shared" si="60"/>
        <v>female</v>
      </c>
      <c r="AF84">
        <f>IF(F84&gt;=4, counts!$A$62,F84)</f>
        <v>0</v>
      </c>
      <c r="AG84">
        <f>IF(G84&gt;=3, counts!$A$69,G84)</f>
        <v>2</v>
      </c>
      <c r="AH84" t="str">
        <f>IF(OR(K84="S",K84=""), counts!$A$75,K84)</f>
        <v>S, blank</v>
      </c>
      <c r="AI84">
        <f t="shared" si="61"/>
        <v>1</v>
      </c>
      <c r="AJ84">
        <f>VLOOKUP(AA84,counts!$V$8:$W$13,2,FALSE)</f>
        <v>32.769878926258563</v>
      </c>
      <c r="AK84">
        <f>VLOOKUP(AB84,counts!$V$17:$W$23,2,FALSE)</f>
        <v>123.30204897661667</v>
      </c>
      <c r="AL84">
        <f>VLOOKUP(AC84,counts!$V$27:$W$33,2,FALSE)</f>
        <v>70.538774768379497</v>
      </c>
      <c r="AM84">
        <f>VLOOKUP(AD84,counts!$V$38:$W$49,2,FALSE)</f>
        <v>40.634191658169868</v>
      </c>
      <c r="AN84">
        <f>VLOOKUP(AE84,counts!$V$53:$W$54,2,FALSE)</f>
        <v>151.41878811967541</v>
      </c>
      <c r="AO84">
        <f>VLOOKUP(AF84,counts!$V$58:$W$62,2,FALSE)</f>
        <v>-14.754319664473872</v>
      </c>
      <c r="AP84">
        <f>VLOOKUP(AG84,counts!$V$66:$W$69,2,FALSE)</f>
        <v>75.609641767585757</v>
      </c>
      <c r="AQ84">
        <f>VLOOKUP(AH84,counts!$V$73:$W$75,2,FALSE)</f>
        <v>-22.422560732600829</v>
      </c>
      <c r="AR84">
        <f>VLOOKUP(AI84,counts!$V$79:$W$81,2,FALSE)</f>
        <v>103.15987615987927</v>
      </c>
      <c r="AS84">
        <f t="shared" si="62"/>
        <v>1</v>
      </c>
      <c r="AT84">
        <f t="shared" si="63"/>
        <v>3</v>
      </c>
      <c r="AU84" t="str">
        <f t="shared" si="46"/>
        <v>Train</v>
      </c>
      <c r="AW84" t="str">
        <f t="shared" si="64"/>
        <v>31-40</v>
      </c>
      <c r="AX84" t="str">
        <f t="shared" si="65"/>
        <v>F, G, T</v>
      </c>
      <c r="AY84" t="str">
        <f t="shared" si="66"/>
        <v>41-100</v>
      </c>
      <c r="AZ84" t="str">
        <f t="shared" si="67"/>
        <v>Others</v>
      </c>
      <c r="BA84" t="str">
        <f t="shared" si="68"/>
        <v>female</v>
      </c>
      <c r="BB84">
        <f t="shared" si="69"/>
        <v>0</v>
      </c>
      <c r="BC84">
        <f t="shared" si="70"/>
        <v>2</v>
      </c>
      <c r="BD84" t="str">
        <f t="shared" si="71"/>
        <v>S, blank</v>
      </c>
      <c r="BE84">
        <f t="shared" si="72"/>
        <v>1</v>
      </c>
      <c r="BF84">
        <f t="shared" si="73"/>
        <v>32.769878926258563</v>
      </c>
      <c r="BG84">
        <f t="shared" si="74"/>
        <v>123.30204897661667</v>
      </c>
      <c r="BH84">
        <f t="shared" si="75"/>
        <v>70.538774768379497</v>
      </c>
      <c r="BI84">
        <f t="shared" si="76"/>
        <v>40.634191658169868</v>
      </c>
      <c r="BJ84">
        <f t="shared" si="77"/>
        <v>151.41878811967541</v>
      </c>
      <c r="BK84">
        <f t="shared" si="78"/>
        <v>-14.754319664473872</v>
      </c>
      <c r="BL84">
        <f t="shared" si="79"/>
        <v>75.609641767585757</v>
      </c>
      <c r="BM84">
        <f t="shared" si="80"/>
        <v>-22.422560732600829</v>
      </c>
      <c r="BN84">
        <f t="shared" si="81"/>
        <v>103.15987615987927</v>
      </c>
      <c r="BO84">
        <f t="shared" si="47"/>
        <v>1</v>
      </c>
      <c r="BP84">
        <f t="shared" si="48"/>
        <v>3</v>
      </c>
      <c r="BQ84" t="str">
        <f t="shared" si="49"/>
        <v>Train</v>
      </c>
    </row>
    <row r="85" spans="1:69" x14ac:dyDescent="0.3">
      <c r="A85">
        <v>1</v>
      </c>
      <c r="B85">
        <v>1</v>
      </c>
      <c r="C85" t="s">
        <v>219</v>
      </c>
      <c r="D85" t="s">
        <v>15</v>
      </c>
      <c r="E85">
        <v>64</v>
      </c>
      <c r="F85">
        <v>1</v>
      </c>
      <c r="G85">
        <v>1</v>
      </c>
      <c r="H85">
        <v>112901</v>
      </c>
      <c r="I85">
        <v>26.55</v>
      </c>
      <c r="J85" t="s">
        <v>220</v>
      </c>
      <c r="K85" t="s">
        <v>17</v>
      </c>
      <c r="L85" t="s">
        <v>90</v>
      </c>
      <c r="N85" t="s">
        <v>217</v>
      </c>
      <c r="O85">
        <v>5</v>
      </c>
      <c r="P85">
        <v>2</v>
      </c>
      <c r="Q85">
        <v>5</v>
      </c>
      <c r="R85" t="str">
        <f t="shared" si="50"/>
        <v>Validate</v>
      </c>
      <c r="S85" t="str">
        <f t="shared" si="51"/>
        <v>Train</v>
      </c>
      <c r="T85" t="str">
        <f t="shared" si="52"/>
        <v>Validate</v>
      </c>
      <c r="U85" t="str">
        <f t="shared" si="53"/>
        <v>WI</v>
      </c>
      <c r="V85" t="str">
        <f t="shared" si="54"/>
        <v>61+</v>
      </c>
      <c r="W85" t="str">
        <f t="shared" si="55"/>
        <v>B</v>
      </c>
      <c r="X85" t="str">
        <f t="shared" si="56"/>
        <v>21-30</v>
      </c>
      <c r="Y85" t="b">
        <f>SUMPRODUCT(--(U85=counts!$A$40:$A$49))&gt;0</f>
        <v>0</v>
      </c>
      <c r="Z85" t="b">
        <f>SUMPRODUCT(--(W85=counts!$A$18:$A$22))&gt;0</f>
        <v>1</v>
      </c>
      <c r="AA85" t="str">
        <f t="shared" si="57"/>
        <v>61+</v>
      </c>
      <c r="AB85" t="str">
        <f>IF(W85="","Blank",IF(Z85="TRUE",W85,counts!$A$23))</f>
        <v>F, G, T</v>
      </c>
      <c r="AC85" t="str">
        <f t="shared" si="58"/>
        <v>21-30</v>
      </c>
      <c r="AD85" t="str">
        <f t="shared" si="59"/>
        <v>Others</v>
      </c>
      <c r="AE85" t="str">
        <f t="shared" si="60"/>
        <v>female</v>
      </c>
      <c r="AF85">
        <f>IF(F85&gt;=4, counts!$A$62,F85)</f>
        <v>1</v>
      </c>
      <c r="AG85">
        <f>IF(G85&gt;=3, counts!$A$69,G85)</f>
        <v>1</v>
      </c>
      <c r="AH85" t="str">
        <f>IF(OR(K85="S",K85=""), counts!$A$75,K85)</f>
        <v>S, blank</v>
      </c>
      <c r="AI85">
        <f t="shared" si="61"/>
        <v>1</v>
      </c>
      <c r="AJ85">
        <f>VLOOKUP(AA85,counts!$V$8:$W$13,2,FALSE)</f>
        <v>-68.390212241589438</v>
      </c>
      <c r="AK85">
        <f>VLOOKUP(AB85,counts!$V$17:$W$23,2,FALSE)</f>
        <v>123.30204897661667</v>
      </c>
      <c r="AL85">
        <f>VLOOKUP(AC85,counts!$V$27:$W$33,2,FALSE)</f>
        <v>40.172297072540438</v>
      </c>
      <c r="AM85">
        <f>VLOOKUP(AD85,counts!$V$38:$W$49,2,FALSE)</f>
        <v>40.634191658169868</v>
      </c>
      <c r="AN85">
        <f>VLOOKUP(AE85,counts!$V$53:$W$54,2,FALSE)</f>
        <v>151.41878811967541</v>
      </c>
      <c r="AO85">
        <f>VLOOKUP(AF85,counts!$V$58:$W$62,2,FALSE)</f>
        <v>48.695090775187893</v>
      </c>
      <c r="AP85">
        <f>VLOOKUP(AG85,counts!$V$66:$W$69,2,FALSE)</f>
        <v>79.365382998232107</v>
      </c>
      <c r="AQ85">
        <f>VLOOKUP(AH85,counts!$V$73:$W$75,2,FALSE)</f>
        <v>-22.422560732600829</v>
      </c>
      <c r="AR85">
        <f>VLOOKUP(AI85,counts!$V$79:$W$81,2,FALSE)</f>
        <v>103.15987615987927</v>
      </c>
      <c r="AS85">
        <f t="shared" si="62"/>
        <v>1</v>
      </c>
      <c r="AT85">
        <f t="shared" si="63"/>
        <v>5</v>
      </c>
      <c r="AU85" t="str">
        <f t="shared" si="46"/>
        <v>Validate</v>
      </c>
      <c r="AW85" t="str">
        <f t="shared" si="64"/>
        <v>61+</v>
      </c>
      <c r="AX85" t="str">
        <f t="shared" si="65"/>
        <v>F, G, T</v>
      </c>
      <c r="AY85" t="str">
        <f t="shared" si="66"/>
        <v>21-30</v>
      </c>
      <c r="AZ85" t="str">
        <f t="shared" si="67"/>
        <v>Others</v>
      </c>
      <c r="BA85" t="str">
        <f t="shared" si="68"/>
        <v>female</v>
      </c>
      <c r="BB85">
        <f t="shared" si="69"/>
        <v>1</v>
      </c>
      <c r="BC85">
        <f t="shared" si="70"/>
        <v>1</v>
      </c>
      <c r="BD85" t="str">
        <f t="shared" si="71"/>
        <v>S, blank</v>
      </c>
      <c r="BE85">
        <f t="shared" si="72"/>
        <v>1</v>
      </c>
      <c r="BF85">
        <f t="shared" si="73"/>
        <v>-68.390212241589438</v>
      </c>
      <c r="BG85">
        <f t="shared" si="74"/>
        <v>123.30204897661667</v>
      </c>
      <c r="BH85">
        <f t="shared" si="75"/>
        <v>40.172297072540438</v>
      </c>
      <c r="BI85">
        <f t="shared" si="76"/>
        <v>40.634191658169868</v>
      </c>
      <c r="BJ85">
        <f t="shared" si="77"/>
        <v>151.41878811967541</v>
      </c>
      <c r="BK85">
        <f t="shared" si="78"/>
        <v>48.695090775187893</v>
      </c>
      <c r="BL85">
        <f t="shared" si="79"/>
        <v>79.365382998232107</v>
      </c>
      <c r="BM85">
        <f t="shared" si="80"/>
        <v>-22.422560732600829</v>
      </c>
      <c r="BN85">
        <f t="shared" si="81"/>
        <v>103.15987615987927</v>
      </c>
      <c r="BO85">
        <f t="shared" si="47"/>
        <v>1</v>
      </c>
      <c r="BP85">
        <f t="shared" si="48"/>
        <v>5</v>
      </c>
      <c r="BQ85" t="str">
        <f t="shared" si="49"/>
        <v>Validate</v>
      </c>
    </row>
    <row r="86" spans="1:69" x14ac:dyDescent="0.3">
      <c r="A86">
        <v>1</v>
      </c>
      <c r="B86">
        <v>0</v>
      </c>
      <c r="C86" t="s">
        <v>221</v>
      </c>
      <c r="D86" t="s">
        <v>20</v>
      </c>
      <c r="E86">
        <v>39</v>
      </c>
      <c r="F86">
        <v>1</v>
      </c>
      <c r="G86">
        <v>0</v>
      </c>
      <c r="H86" t="s">
        <v>222</v>
      </c>
      <c r="I86">
        <v>71.283299999999997</v>
      </c>
      <c r="J86" t="s">
        <v>223</v>
      </c>
      <c r="K86" t="s">
        <v>44</v>
      </c>
      <c r="N86" t="s">
        <v>30</v>
      </c>
      <c r="O86">
        <v>3</v>
      </c>
      <c r="P86">
        <v>4</v>
      </c>
      <c r="Q86">
        <v>2</v>
      </c>
      <c r="R86" t="str">
        <f t="shared" si="50"/>
        <v>Train</v>
      </c>
      <c r="S86" t="str">
        <f t="shared" si="51"/>
        <v>Test</v>
      </c>
      <c r="T86" t="str">
        <f t="shared" si="52"/>
        <v>Train</v>
      </c>
      <c r="U86" t="str">
        <f t="shared" si="53"/>
        <v>NY</v>
      </c>
      <c r="V86" t="str">
        <f t="shared" si="54"/>
        <v>31-40</v>
      </c>
      <c r="W86" t="str">
        <f t="shared" si="55"/>
        <v>C</v>
      </c>
      <c r="X86" t="str">
        <f t="shared" si="56"/>
        <v>41-100</v>
      </c>
      <c r="Y86" t="b">
        <f>SUMPRODUCT(--(U86=counts!$A$40:$A$49))&gt;0</f>
        <v>1</v>
      </c>
      <c r="Z86" t="b">
        <f>SUMPRODUCT(--(W86=counts!$A$18:$A$22))&gt;0</f>
        <v>1</v>
      </c>
      <c r="AA86" t="str">
        <f t="shared" si="57"/>
        <v>31-40</v>
      </c>
      <c r="AB86" t="str">
        <f>IF(W86="","Blank",IF(Z86="TRUE",W86,counts!$A$23))</f>
        <v>F, G, T</v>
      </c>
      <c r="AC86" t="str">
        <f t="shared" si="58"/>
        <v>41-100</v>
      </c>
      <c r="AD86" t="str">
        <f t="shared" si="59"/>
        <v>NY</v>
      </c>
      <c r="AE86" t="str">
        <f t="shared" si="60"/>
        <v>male</v>
      </c>
      <c r="AF86">
        <f>IF(F86&gt;=4, counts!$A$62,F86)</f>
        <v>1</v>
      </c>
      <c r="AG86">
        <f>IF(G86&gt;=3, counts!$A$69,G86)</f>
        <v>0</v>
      </c>
      <c r="AH86" t="str">
        <f>IF(OR(K86="S",K86=""), counts!$A$75,K86)</f>
        <v>C</v>
      </c>
      <c r="AI86">
        <f t="shared" si="61"/>
        <v>1</v>
      </c>
      <c r="AJ86">
        <f>VLOOKUP(AA86,counts!$V$8:$W$13,2,FALSE)</f>
        <v>32.769878926258563</v>
      </c>
      <c r="AK86">
        <f>VLOOKUP(AB86,counts!$V$17:$W$23,2,FALSE)</f>
        <v>123.30204897661667</v>
      </c>
      <c r="AL86">
        <f>VLOOKUP(AC86,counts!$V$27:$W$33,2,FALSE)</f>
        <v>70.538774768379497</v>
      </c>
      <c r="AM86">
        <f>VLOOKUP(AD86,counts!$V$38:$W$49,2,FALSE)</f>
        <v>57.761363718906857</v>
      </c>
      <c r="AN86">
        <f>VLOOKUP(AE86,counts!$V$53:$W$54,2,FALSE)</f>
        <v>-108.67008854708662</v>
      </c>
      <c r="AO86">
        <f>VLOOKUP(AF86,counts!$V$58:$W$62,2,FALSE)</f>
        <v>48.695090775187893</v>
      </c>
      <c r="AP86">
        <f>VLOOKUP(AG86,counts!$V$66:$W$69,2,FALSE)</f>
        <v>-22.013681658285037</v>
      </c>
      <c r="AQ86">
        <f>VLOOKUP(AH86,counts!$V$73:$W$75,2,FALSE)</f>
        <v>72.444458573419169</v>
      </c>
      <c r="AR86">
        <f>VLOOKUP(AI86,counts!$V$79:$W$81,2,FALSE)</f>
        <v>103.15987615987927</v>
      </c>
      <c r="AS86">
        <f t="shared" si="62"/>
        <v>0</v>
      </c>
      <c r="AT86">
        <f t="shared" si="63"/>
        <v>3</v>
      </c>
      <c r="AU86" t="str">
        <f t="shared" si="46"/>
        <v>Train</v>
      </c>
      <c r="AW86" t="str">
        <f t="shared" si="64"/>
        <v>31-40</v>
      </c>
      <c r="AX86" t="str">
        <f t="shared" si="65"/>
        <v>F, G, T</v>
      </c>
      <c r="AY86" t="str">
        <f t="shared" si="66"/>
        <v>41-100</v>
      </c>
      <c r="AZ86" t="str">
        <f t="shared" si="67"/>
        <v>NY</v>
      </c>
      <c r="BA86" t="str">
        <f t="shared" si="68"/>
        <v>male</v>
      </c>
      <c r="BB86">
        <f t="shared" si="69"/>
        <v>1</v>
      </c>
      <c r="BC86">
        <f t="shared" si="70"/>
        <v>0</v>
      </c>
      <c r="BD86" t="str">
        <f t="shared" si="71"/>
        <v>C</v>
      </c>
      <c r="BE86">
        <f t="shared" si="72"/>
        <v>1</v>
      </c>
      <c r="BF86">
        <f t="shared" si="73"/>
        <v>32.769878926258563</v>
      </c>
      <c r="BG86">
        <f t="shared" si="74"/>
        <v>123.30204897661667</v>
      </c>
      <c r="BH86">
        <f t="shared" si="75"/>
        <v>70.538774768379497</v>
      </c>
      <c r="BI86">
        <f t="shared" si="76"/>
        <v>57.761363718906857</v>
      </c>
      <c r="BJ86">
        <f t="shared" si="77"/>
        <v>-108.67008854708662</v>
      </c>
      <c r="BK86">
        <f t="shared" si="78"/>
        <v>48.695090775187893</v>
      </c>
      <c r="BL86">
        <f t="shared" si="79"/>
        <v>-22.013681658285037</v>
      </c>
      <c r="BM86">
        <f t="shared" si="80"/>
        <v>72.444458573419169</v>
      </c>
      <c r="BN86">
        <f t="shared" si="81"/>
        <v>103.15987615987927</v>
      </c>
      <c r="BO86">
        <f t="shared" si="47"/>
        <v>0</v>
      </c>
      <c r="BP86">
        <f t="shared" si="48"/>
        <v>3</v>
      </c>
      <c r="BQ86" t="str">
        <f t="shared" si="49"/>
        <v>Train</v>
      </c>
    </row>
    <row r="87" spans="1:69" x14ac:dyDescent="0.3">
      <c r="A87">
        <v>1</v>
      </c>
      <c r="B87">
        <v>1</v>
      </c>
      <c r="C87" t="s">
        <v>224</v>
      </c>
      <c r="D87" t="s">
        <v>15</v>
      </c>
      <c r="E87">
        <v>38</v>
      </c>
      <c r="F87">
        <v>1</v>
      </c>
      <c r="G87">
        <v>0</v>
      </c>
      <c r="H87" t="s">
        <v>222</v>
      </c>
      <c r="I87">
        <v>71.283299999999997</v>
      </c>
      <c r="J87" t="s">
        <v>223</v>
      </c>
      <c r="K87" t="s">
        <v>44</v>
      </c>
      <c r="L87" t="s">
        <v>50</v>
      </c>
      <c r="N87" t="s">
        <v>30</v>
      </c>
      <c r="O87">
        <v>4</v>
      </c>
      <c r="P87">
        <v>2</v>
      </c>
      <c r="Q87">
        <v>1</v>
      </c>
      <c r="R87" t="str">
        <f t="shared" si="50"/>
        <v>Test</v>
      </c>
      <c r="S87" t="str">
        <f t="shared" si="51"/>
        <v>Train</v>
      </c>
      <c r="T87" t="str">
        <f t="shared" si="52"/>
        <v>Train</v>
      </c>
      <c r="U87" t="str">
        <f t="shared" si="53"/>
        <v>NY</v>
      </c>
      <c r="V87" t="str">
        <f t="shared" si="54"/>
        <v>31-40</v>
      </c>
      <c r="W87" t="str">
        <f t="shared" si="55"/>
        <v>C</v>
      </c>
      <c r="X87" t="str">
        <f t="shared" si="56"/>
        <v>41-100</v>
      </c>
      <c r="Y87" t="b">
        <f>SUMPRODUCT(--(U87=counts!$A$40:$A$49))&gt;0</f>
        <v>1</v>
      </c>
      <c r="Z87" t="b">
        <f>SUMPRODUCT(--(W87=counts!$A$18:$A$22))&gt;0</f>
        <v>1</v>
      </c>
      <c r="AA87" t="str">
        <f t="shared" si="57"/>
        <v>31-40</v>
      </c>
      <c r="AB87" t="str">
        <f>IF(W87="","Blank",IF(Z87="TRUE",W87,counts!$A$23))</f>
        <v>F, G, T</v>
      </c>
      <c r="AC87" t="str">
        <f t="shared" si="58"/>
        <v>41-100</v>
      </c>
      <c r="AD87" t="str">
        <f t="shared" si="59"/>
        <v>NY</v>
      </c>
      <c r="AE87" t="str">
        <f t="shared" si="60"/>
        <v>female</v>
      </c>
      <c r="AF87">
        <f>IF(F87&gt;=4, counts!$A$62,F87)</f>
        <v>1</v>
      </c>
      <c r="AG87">
        <f>IF(G87&gt;=3, counts!$A$69,G87)</f>
        <v>0</v>
      </c>
      <c r="AH87" t="str">
        <f>IF(OR(K87="S",K87=""), counts!$A$75,K87)</f>
        <v>C</v>
      </c>
      <c r="AI87">
        <f t="shared" si="61"/>
        <v>1</v>
      </c>
      <c r="AJ87">
        <f>VLOOKUP(AA87,counts!$V$8:$W$13,2,FALSE)</f>
        <v>32.769878926258563</v>
      </c>
      <c r="AK87">
        <f>VLOOKUP(AB87,counts!$V$17:$W$23,2,FALSE)</f>
        <v>123.30204897661667</v>
      </c>
      <c r="AL87">
        <f>VLOOKUP(AC87,counts!$V$27:$W$33,2,FALSE)</f>
        <v>70.538774768379497</v>
      </c>
      <c r="AM87">
        <f>VLOOKUP(AD87,counts!$V$38:$W$49,2,FALSE)</f>
        <v>57.761363718906857</v>
      </c>
      <c r="AN87">
        <f>VLOOKUP(AE87,counts!$V$53:$W$54,2,FALSE)</f>
        <v>151.41878811967541</v>
      </c>
      <c r="AO87">
        <f>VLOOKUP(AF87,counts!$V$58:$W$62,2,FALSE)</f>
        <v>48.695090775187893</v>
      </c>
      <c r="AP87">
        <f>VLOOKUP(AG87,counts!$V$66:$W$69,2,FALSE)</f>
        <v>-22.013681658285037</v>
      </c>
      <c r="AQ87">
        <f>VLOOKUP(AH87,counts!$V$73:$W$75,2,FALSE)</f>
        <v>72.444458573419169</v>
      </c>
      <c r="AR87">
        <f>VLOOKUP(AI87,counts!$V$79:$W$81,2,FALSE)</f>
        <v>103.15987615987927</v>
      </c>
      <c r="AS87">
        <f t="shared" si="62"/>
        <v>1</v>
      </c>
      <c r="AT87">
        <f t="shared" si="63"/>
        <v>4</v>
      </c>
      <c r="AU87" t="str">
        <f t="shared" si="46"/>
        <v>Test</v>
      </c>
      <c r="AW87" t="str">
        <f t="shared" si="64"/>
        <v>31-40</v>
      </c>
      <c r="AX87" t="str">
        <f t="shared" si="65"/>
        <v>F, G, T</v>
      </c>
      <c r="AY87" t="str">
        <f t="shared" si="66"/>
        <v>41-100</v>
      </c>
      <c r="AZ87" t="str">
        <f t="shared" si="67"/>
        <v>NY</v>
      </c>
      <c r="BA87" t="str">
        <f t="shared" si="68"/>
        <v>female</v>
      </c>
      <c r="BB87">
        <f t="shared" si="69"/>
        <v>1</v>
      </c>
      <c r="BC87">
        <f t="shared" si="70"/>
        <v>0</v>
      </c>
      <c r="BD87" t="str">
        <f t="shared" si="71"/>
        <v>C</v>
      </c>
      <c r="BE87">
        <f t="shared" si="72"/>
        <v>1</v>
      </c>
      <c r="BF87">
        <f t="shared" si="73"/>
        <v>32.769878926258563</v>
      </c>
      <c r="BG87">
        <f t="shared" si="74"/>
        <v>123.30204897661667</v>
      </c>
      <c r="BH87">
        <f t="shared" si="75"/>
        <v>70.538774768379497</v>
      </c>
      <c r="BI87">
        <f t="shared" si="76"/>
        <v>57.761363718906857</v>
      </c>
      <c r="BJ87">
        <f t="shared" si="77"/>
        <v>151.41878811967541</v>
      </c>
      <c r="BK87">
        <f t="shared" si="78"/>
        <v>48.695090775187893</v>
      </c>
      <c r="BL87">
        <f t="shared" si="79"/>
        <v>-22.013681658285037</v>
      </c>
      <c r="BM87">
        <f t="shared" si="80"/>
        <v>72.444458573419169</v>
      </c>
      <c r="BN87">
        <f t="shared" si="81"/>
        <v>103.15987615987927</v>
      </c>
      <c r="BO87">
        <f t="shared" si="47"/>
        <v>1</v>
      </c>
      <c r="BP87">
        <f t="shared" si="48"/>
        <v>4</v>
      </c>
      <c r="BQ87" t="str">
        <f t="shared" si="49"/>
        <v>Test</v>
      </c>
    </row>
    <row r="88" spans="1:69" x14ac:dyDescent="0.3">
      <c r="A88">
        <v>1</v>
      </c>
      <c r="B88">
        <v>1</v>
      </c>
      <c r="C88" t="s">
        <v>225</v>
      </c>
      <c r="D88" t="s">
        <v>20</v>
      </c>
      <c r="E88">
        <v>51</v>
      </c>
      <c r="F88">
        <v>0</v>
      </c>
      <c r="G88">
        <v>0</v>
      </c>
      <c r="H88">
        <v>113055</v>
      </c>
      <c r="I88">
        <v>26.55</v>
      </c>
      <c r="J88" t="s">
        <v>226</v>
      </c>
      <c r="K88" t="s">
        <v>17</v>
      </c>
      <c r="L88" t="s">
        <v>227</v>
      </c>
      <c r="N88" t="s">
        <v>228</v>
      </c>
      <c r="O88">
        <v>3</v>
      </c>
      <c r="P88">
        <v>1</v>
      </c>
      <c r="Q88">
        <v>1</v>
      </c>
      <c r="R88" t="str">
        <f t="shared" si="50"/>
        <v>Train</v>
      </c>
      <c r="S88" t="str">
        <f t="shared" si="51"/>
        <v>Train</v>
      </c>
      <c r="T88" t="str">
        <f t="shared" si="52"/>
        <v>Train</v>
      </c>
      <c r="U88" t="str">
        <f t="shared" si="53"/>
        <v/>
      </c>
      <c r="V88" t="str">
        <f t="shared" si="54"/>
        <v>51-60</v>
      </c>
      <c r="W88" t="str">
        <f t="shared" si="55"/>
        <v>E</v>
      </c>
      <c r="X88" t="str">
        <f t="shared" si="56"/>
        <v>21-30</v>
      </c>
      <c r="Y88" t="b">
        <f>SUMPRODUCT(--(U88=counts!$A$40:$A$49))&gt;0</f>
        <v>0</v>
      </c>
      <c r="Z88" t="b">
        <f>SUMPRODUCT(--(W88=counts!$A$18:$A$22))&gt;0</f>
        <v>1</v>
      </c>
      <c r="AA88" t="str">
        <f t="shared" si="57"/>
        <v>51-60</v>
      </c>
      <c r="AB88" t="str">
        <f>IF(W88="","Blank",IF(Z88="TRUE",W88,counts!$A$23))</f>
        <v>F, G, T</v>
      </c>
      <c r="AC88" t="str">
        <f t="shared" si="58"/>
        <v>21-30</v>
      </c>
      <c r="AD88" t="str">
        <f t="shared" si="59"/>
        <v>Blank</v>
      </c>
      <c r="AE88" t="str">
        <f t="shared" si="60"/>
        <v>male</v>
      </c>
      <c r="AF88">
        <f>IF(F88&gt;=4, counts!$A$62,F88)</f>
        <v>0</v>
      </c>
      <c r="AG88">
        <f>IF(G88&gt;=3, counts!$A$69,G88)</f>
        <v>0</v>
      </c>
      <c r="AH88" t="str">
        <f>IF(OR(K88="S",K88=""), counts!$A$75,K88)</f>
        <v>S, blank</v>
      </c>
      <c r="AI88">
        <f t="shared" si="61"/>
        <v>1</v>
      </c>
      <c r="AJ88">
        <f>VLOOKUP(AA88,counts!$V$8:$W$13,2,FALSE)</f>
        <v>74.751267398446615</v>
      </c>
      <c r="AK88">
        <f>VLOOKUP(AB88,counts!$V$17:$W$23,2,FALSE)</f>
        <v>123.30204897661667</v>
      </c>
      <c r="AL88">
        <f>VLOOKUP(AC88,counts!$V$27:$W$33,2,FALSE)</f>
        <v>40.172297072540438</v>
      </c>
      <c r="AM88">
        <f>VLOOKUP(AD88,counts!$V$38:$W$49,2,FALSE)</f>
        <v>-33.757758935166962</v>
      </c>
      <c r="AN88">
        <f>VLOOKUP(AE88,counts!$V$53:$W$54,2,FALSE)</f>
        <v>-108.67008854708662</v>
      </c>
      <c r="AO88">
        <f>VLOOKUP(AF88,counts!$V$58:$W$62,2,FALSE)</f>
        <v>-14.754319664473872</v>
      </c>
      <c r="AP88">
        <f>VLOOKUP(AG88,counts!$V$66:$W$69,2,FALSE)</f>
        <v>-22.013681658285037</v>
      </c>
      <c r="AQ88">
        <f>VLOOKUP(AH88,counts!$V$73:$W$75,2,FALSE)</f>
        <v>-22.422560732600829</v>
      </c>
      <c r="AR88">
        <f>VLOOKUP(AI88,counts!$V$79:$W$81,2,FALSE)</f>
        <v>103.15987615987927</v>
      </c>
      <c r="AS88">
        <f t="shared" si="62"/>
        <v>1</v>
      </c>
      <c r="AT88">
        <f t="shared" si="63"/>
        <v>3</v>
      </c>
      <c r="AU88" t="str">
        <f t="shared" si="46"/>
        <v>Train</v>
      </c>
      <c r="AW88" t="str">
        <f t="shared" si="64"/>
        <v>51-60</v>
      </c>
      <c r="AX88" t="str">
        <f t="shared" si="65"/>
        <v>F, G, T</v>
      </c>
      <c r="AY88" t="str">
        <f t="shared" si="66"/>
        <v>21-30</v>
      </c>
      <c r="AZ88" t="str">
        <f t="shared" si="67"/>
        <v>Blank</v>
      </c>
      <c r="BA88" t="str">
        <f t="shared" si="68"/>
        <v>male</v>
      </c>
      <c r="BB88">
        <f t="shared" si="69"/>
        <v>0</v>
      </c>
      <c r="BC88">
        <f t="shared" si="70"/>
        <v>0</v>
      </c>
      <c r="BD88" t="str">
        <f t="shared" si="71"/>
        <v>S, blank</v>
      </c>
      <c r="BE88">
        <f t="shared" si="72"/>
        <v>1</v>
      </c>
      <c r="BF88">
        <f t="shared" si="73"/>
        <v>74.751267398446615</v>
      </c>
      <c r="BG88">
        <f t="shared" si="74"/>
        <v>123.30204897661667</v>
      </c>
      <c r="BH88">
        <f t="shared" si="75"/>
        <v>40.172297072540438</v>
      </c>
      <c r="BI88">
        <f t="shared" si="76"/>
        <v>-33.757758935166962</v>
      </c>
      <c r="BJ88">
        <f t="shared" si="77"/>
        <v>-108.67008854708662</v>
      </c>
      <c r="BK88">
        <f t="shared" si="78"/>
        <v>-14.754319664473872</v>
      </c>
      <c r="BL88">
        <f t="shared" si="79"/>
        <v>-22.013681658285037</v>
      </c>
      <c r="BM88">
        <f t="shared" si="80"/>
        <v>-22.422560732600829</v>
      </c>
      <c r="BN88">
        <f t="shared" si="81"/>
        <v>103.15987615987927</v>
      </c>
      <c r="BO88">
        <f t="shared" si="47"/>
        <v>1</v>
      </c>
      <c r="BP88">
        <f t="shared" si="48"/>
        <v>3</v>
      </c>
      <c r="BQ88" t="str">
        <f t="shared" si="49"/>
        <v>Train</v>
      </c>
    </row>
    <row r="89" spans="1:69" x14ac:dyDescent="0.3">
      <c r="A89">
        <v>1</v>
      </c>
      <c r="B89">
        <v>1</v>
      </c>
      <c r="C89" t="s">
        <v>229</v>
      </c>
      <c r="D89" t="s">
        <v>20</v>
      </c>
      <c r="E89">
        <v>27</v>
      </c>
      <c r="F89">
        <v>0</v>
      </c>
      <c r="G89">
        <v>0</v>
      </c>
      <c r="H89">
        <v>113804</v>
      </c>
      <c r="I89">
        <v>30.5</v>
      </c>
      <c r="K89" t="s">
        <v>17</v>
      </c>
      <c r="L89" t="s">
        <v>29</v>
      </c>
      <c r="N89" t="s">
        <v>130</v>
      </c>
      <c r="O89">
        <v>1</v>
      </c>
      <c r="P89">
        <v>3</v>
      </c>
      <c r="Q89">
        <v>5</v>
      </c>
      <c r="R89" t="str">
        <f t="shared" si="50"/>
        <v>Train</v>
      </c>
      <c r="S89" t="str">
        <f t="shared" si="51"/>
        <v>Train</v>
      </c>
      <c r="T89" t="str">
        <f t="shared" si="52"/>
        <v>Validate</v>
      </c>
      <c r="U89" t="str">
        <f t="shared" si="53"/>
        <v>PA</v>
      </c>
      <c r="V89" t="str">
        <f t="shared" si="54"/>
        <v>18-30</v>
      </c>
      <c r="W89" t="str">
        <f t="shared" si="55"/>
        <v/>
      </c>
      <c r="X89" t="str">
        <f t="shared" si="56"/>
        <v>31-40</v>
      </c>
      <c r="Y89" t="b">
        <f>SUMPRODUCT(--(U89=counts!$A$40:$A$49))&gt;0</f>
        <v>1</v>
      </c>
      <c r="Z89" t="b">
        <f>SUMPRODUCT(--(W89=counts!$A$18:$A$22))&gt;0</f>
        <v>0</v>
      </c>
      <c r="AA89" t="str">
        <f t="shared" si="57"/>
        <v>18-30</v>
      </c>
      <c r="AB89" t="str">
        <f>IF(W89="","Blank",IF(Z89="TRUE",W89,counts!$A$23))</f>
        <v>Blank</v>
      </c>
      <c r="AC89" t="str">
        <f t="shared" si="58"/>
        <v>31-40</v>
      </c>
      <c r="AD89" t="str">
        <f t="shared" si="59"/>
        <v>PA</v>
      </c>
      <c r="AE89" t="str">
        <f t="shared" si="60"/>
        <v>male</v>
      </c>
      <c r="AF89">
        <f>IF(F89&gt;=4, counts!$A$62,F89)</f>
        <v>0</v>
      </c>
      <c r="AG89">
        <f>IF(G89&gt;=3, counts!$A$69,G89)</f>
        <v>0</v>
      </c>
      <c r="AH89" t="str">
        <f>IF(OR(K89="S",K89=""), counts!$A$75,K89)</f>
        <v>S, blank</v>
      </c>
      <c r="AI89">
        <f t="shared" si="61"/>
        <v>1</v>
      </c>
      <c r="AJ89">
        <f>VLOOKUP(AA89,counts!$V$8:$W$13,2,FALSE)</f>
        <v>-11.613432440426715</v>
      </c>
      <c r="AK89">
        <f>VLOOKUP(AB89,counts!$V$17:$W$23,2,FALSE)</f>
        <v>-42.171718189759716</v>
      </c>
      <c r="AL89">
        <f>VLOOKUP(AC89,counts!$V$27:$W$33,2,FALSE)</f>
        <v>22.971838090238197</v>
      </c>
      <c r="AM89">
        <f>VLOOKUP(AD89,counts!$V$38:$W$49,2,FALSE)</f>
        <v>105.0698932972212</v>
      </c>
      <c r="AN89">
        <f>VLOOKUP(AE89,counts!$V$53:$W$54,2,FALSE)</f>
        <v>-108.67008854708662</v>
      </c>
      <c r="AO89">
        <f>VLOOKUP(AF89,counts!$V$58:$W$62,2,FALSE)</f>
        <v>-14.754319664473872</v>
      </c>
      <c r="AP89">
        <f>VLOOKUP(AG89,counts!$V$66:$W$69,2,FALSE)</f>
        <v>-22.013681658285037</v>
      </c>
      <c r="AQ89">
        <f>VLOOKUP(AH89,counts!$V$73:$W$75,2,FALSE)</f>
        <v>-22.422560732600829</v>
      </c>
      <c r="AR89">
        <f>VLOOKUP(AI89,counts!$V$79:$W$81,2,FALSE)</f>
        <v>103.15987615987927</v>
      </c>
      <c r="AS89">
        <f t="shared" si="62"/>
        <v>1</v>
      </c>
      <c r="AT89">
        <f t="shared" si="63"/>
        <v>1</v>
      </c>
      <c r="AU89" t="str">
        <f t="shared" si="46"/>
        <v>Train</v>
      </c>
      <c r="AW89" t="str">
        <f t="shared" si="64"/>
        <v>18-30</v>
      </c>
      <c r="AX89" t="str">
        <f t="shared" si="65"/>
        <v>Blank</v>
      </c>
      <c r="AY89" t="str">
        <f t="shared" si="66"/>
        <v>31-40</v>
      </c>
      <c r="AZ89" t="str">
        <f t="shared" si="67"/>
        <v>PA</v>
      </c>
      <c r="BA89" t="str">
        <f t="shared" si="68"/>
        <v>male</v>
      </c>
      <c r="BB89">
        <f t="shared" si="69"/>
        <v>0</v>
      </c>
      <c r="BC89">
        <f t="shared" si="70"/>
        <v>0</v>
      </c>
      <c r="BD89" t="str">
        <f t="shared" si="71"/>
        <v>S, blank</v>
      </c>
      <c r="BE89">
        <f t="shared" si="72"/>
        <v>1</v>
      </c>
      <c r="BF89">
        <f t="shared" si="73"/>
        <v>-11.613432440426715</v>
      </c>
      <c r="BG89">
        <f t="shared" si="74"/>
        <v>-42.171718189759716</v>
      </c>
      <c r="BH89">
        <f t="shared" si="75"/>
        <v>22.971838090238197</v>
      </c>
      <c r="BI89">
        <f t="shared" si="76"/>
        <v>105.0698932972212</v>
      </c>
      <c r="BJ89">
        <f t="shared" si="77"/>
        <v>-108.67008854708662</v>
      </c>
      <c r="BK89">
        <f t="shared" si="78"/>
        <v>-14.754319664473872</v>
      </c>
      <c r="BL89">
        <f t="shared" si="79"/>
        <v>-22.013681658285037</v>
      </c>
      <c r="BM89">
        <f t="shared" si="80"/>
        <v>-22.422560732600829</v>
      </c>
      <c r="BN89">
        <f t="shared" si="81"/>
        <v>103.15987615987927</v>
      </c>
      <c r="BO89">
        <f t="shared" si="47"/>
        <v>1</v>
      </c>
      <c r="BP89">
        <f t="shared" si="48"/>
        <v>1</v>
      </c>
      <c r="BQ89" t="str">
        <f t="shared" si="49"/>
        <v>Train</v>
      </c>
    </row>
    <row r="90" spans="1:69" x14ac:dyDescent="0.3">
      <c r="A90">
        <v>1</v>
      </c>
      <c r="B90">
        <v>1</v>
      </c>
      <c r="C90" t="s">
        <v>230</v>
      </c>
      <c r="D90" t="s">
        <v>15</v>
      </c>
      <c r="E90">
        <v>33</v>
      </c>
      <c r="F90">
        <v>0</v>
      </c>
      <c r="G90">
        <v>0</v>
      </c>
      <c r="H90">
        <v>113781</v>
      </c>
      <c r="I90">
        <v>151.55000000000001</v>
      </c>
      <c r="K90" t="s">
        <v>17</v>
      </c>
      <c r="L90" t="s">
        <v>71</v>
      </c>
      <c r="O90">
        <v>1</v>
      </c>
      <c r="P90">
        <v>1</v>
      </c>
      <c r="Q90">
        <v>4</v>
      </c>
      <c r="R90" t="str">
        <f t="shared" si="50"/>
        <v>Train</v>
      </c>
      <c r="S90" t="str">
        <f t="shared" si="51"/>
        <v>Train</v>
      </c>
      <c r="T90" t="str">
        <f t="shared" si="52"/>
        <v>Test</v>
      </c>
      <c r="U90" t="str">
        <f t="shared" si="53"/>
        <v/>
      </c>
      <c r="V90" t="str">
        <f t="shared" si="54"/>
        <v>31-40</v>
      </c>
      <c r="W90" t="str">
        <f t="shared" si="55"/>
        <v/>
      </c>
      <c r="X90" t="str">
        <f t="shared" si="56"/>
        <v>100+</v>
      </c>
      <c r="Y90" t="b">
        <f>SUMPRODUCT(--(U90=counts!$A$40:$A$49))&gt;0</f>
        <v>0</v>
      </c>
      <c r="Z90" t="b">
        <f>SUMPRODUCT(--(W90=counts!$A$18:$A$22))&gt;0</f>
        <v>0</v>
      </c>
      <c r="AA90" t="str">
        <f t="shared" si="57"/>
        <v>31-40</v>
      </c>
      <c r="AB90" t="str">
        <f>IF(W90="","Blank",IF(Z90="TRUE",W90,counts!$A$23))</f>
        <v>Blank</v>
      </c>
      <c r="AC90" t="str">
        <f t="shared" si="58"/>
        <v>100+</v>
      </c>
      <c r="AD90" t="str">
        <f t="shared" si="59"/>
        <v>Blank</v>
      </c>
      <c r="AE90" t="str">
        <f t="shared" si="60"/>
        <v>female</v>
      </c>
      <c r="AF90">
        <f>IF(F90&gt;=4, counts!$A$62,F90)</f>
        <v>0</v>
      </c>
      <c r="AG90">
        <f>IF(G90&gt;=3, counts!$A$69,G90)</f>
        <v>0</v>
      </c>
      <c r="AH90" t="str">
        <f>IF(OR(K90="S",K90=""), counts!$A$75,K90)</f>
        <v>S, blank</v>
      </c>
      <c r="AI90">
        <f t="shared" si="61"/>
        <v>1</v>
      </c>
      <c r="AJ90">
        <f>VLOOKUP(AA90,counts!$V$8:$W$13,2,FALSE)</f>
        <v>32.769878926258563</v>
      </c>
      <c r="AK90">
        <f>VLOOKUP(AB90,counts!$V$17:$W$23,2,FALSE)</f>
        <v>-42.171718189759716</v>
      </c>
      <c r="AL90">
        <f>VLOOKUP(AC90,counts!$V$27:$W$33,2,FALSE)</f>
        <v>163.84855978743315</v>
      </c>
      <c r="AM90">
        <f>VLOOKUP(AD90,counts!$V$38:$W$49,2,FALSE)</f>
        <v>-33.757758935166962</v>
      </c>
      <c r="AN90">
        <f>VLOOKUP(AE90,counts!$V$53:$W$54,2,FALSE)</f>
        <v>151.41878811967541</v>
      </c>
      <c r="AO90">
        <f>VLOOKUP(AF90,counts!$V$58:$W$62,2,FALSE)</f>
        <v>-14.754319664473872</v>
      </c>
      <c r="AP90">
        <f>VLOOKUP(AG90,counts!$V$66:$W$69,2,FALSE)</f>
        <v>-22.013681658285037</v>
      </c>
      <c r="AQ90">
        <f>VLOOKUP(AH90,counts!$V$73:$W$75,2,FALSE)</f>
        <v>-22.422560732600829</v>
      </c>
      <c r="AR90">
        <f>VLOOKUP(AI90,counts!$V$79:$W$81,2,FALSE)</f>
        <v>103.15987615987927</v>
      </c>
      <c r="AS90">
        <f t="shared" si="62"/>
        <v>1</v>
      </c>
      <c r="AT90">
        <f t="shared" si="63"/>
        <v>1</v>
      </c>
      <c r="AU90" t="str">
        <f t="shared" si="46"/>
        <v>Train</v>
      </c>
      <c r="AW90" t="str">
        <f t="shared" si="64"/>
        <v>31-40</v>
      </c>
      <c r="AX90" t="str">
        <f t="shared" si="65"/>
        <v>Blank</v>
      </c>
      <c r="AY90" t="str">
        <f t="shared" si="66"/>
        <v>100+</v>
      </c>
      <c r="AZ90" t="str">
        <f t="shared" si="67"/>
        <v>Blank</v>
      </c>
      <c r="BA90" t="str">
        <f t="shared" si="68"/>
        <v>female</v>
      </c>
      <c r="BB90">
        <f t="shared" si="69"/>
        <v>0</v>
      </c>
      <c r="BC90">
        <f t="shared" si="70"/>
        <v>0</v>
      </c>
      <c r="BD90" t="str">
        <f t="shared" si="71"/>
        <v>S, blank</v>
      </c>
      <c r="BE90">
        <f t="shared" si="72"/>
        <v>1</v>
      </c>
      <c r="BF90">
        <f t="shared" si="73"/>
        <v>32.769878926258563</v>
      </c>
      <c r="BG90">
        <f t="shared" si="74"/>
        <v>-42.171718189759716</v>
      </c>
      <c r="BH90">
        <f t="shared" si="75"/>
        <v>163.84855978743315</v>
      </c>
      <c r="BI90">
        <f t="shared" si="76"/>
        <v>-33.757758935166962</v>
      </c>
      <c r="BJ90">
        <f t="shared" si="77"/>
        <v>151.41878811967541</v>
      </c>
      <c r="BK90">
        <f t="shared" si="78"/>
        <v>-14.754319664473872</v>
      </c>
      <c r="BL90">
        <f t="shared" si="79"/>
        <v>-22.013681658285037</v>
      </c>
      <c r="BM90">
        <f t="shared" si="80"/>
        <v>-22.422560732600829</v>
      </c>
      <c r="BN90">
        <f t="shared" si="81"/>
        <v>103.15987615987927</v>
      </c>
      <c r="BO90">
        <f t="shared" si="47"/>
        <v>1</v>
      </c>
      <c r="BP90">
        <f t="shared" si="48"/>
        <v>1</v>
      </c>
      <c r="BQ90" t="str">
        <f t="shared" si="49"/>
        <v>Train</v>
      </c>
    </row>
    <row r="91" spans="1:69" x14ac:dyDescent="0.3">
      <c r="A91">
        <v>1</v>
      </c>
      <c r="B91">
        <v>0</v>
      </c>
      <c r="C91" t="s">
        <v>231</v>
      </c>
      <c r="D91" t="s">
        <v>20</v>
      </c>
      <c r="E91">
        <v>31</v>
      </c>
      <c r="F91">
        <v>1</v>
      </c>
      <c r="G91">
        <v>0</v>
      </c>
      <c r="H91" t="s">
        <v>232</v>
      </c>
      <c r="I91">
        <v>52</v>
      </c>
      <c r="J91" t="s">
        <v>233</v>
      </c>
      <c r="K91" t="s">
        <v>17</v>
      </c>
      <c r="N91" t="s">
        <v>67</v>
      </c>
      <c r="O91">
        <v>1</v>
      </c>
      <c r="P91">
        <v>4</v>
      </c>
      <c r="Q91">
        <v>4</v>
      </c>
      <c r="R91" t="str">
        <f t="shared" si="50"/>
        <v>Train</v>
      </c>
      <c r="S91" t="str">
        <f t="shared" si="51"/>
        <v>Test</v>
      </c>
      <c r="T91" t="str">
        <f t="shared" si="52"/>
        <v>Test</v>
      </c>
      <c r="U91" t="str">
        <f t="shared" si="53"/>
        <v>PQ</v>
      </c>
      <c r="V91" t="str">
        <f t="shared" si="54"/>
        <v>31-40</v>
      </c>
      <c r="W91" t="str">
        <f t="shared" si="55"/>
        <v>B</v>
      </c>
      <c r="X91" t="str">
        <f t="shared" si="56"/>
        <v>41-100</v>
      </c>
      <c r="Y91" t="b">
        <f>SUMPRODUCT(--(U91=counts!$A$40:$A$49))&gt;0</f>
        <v>1</v>
      </c>
      <c r="Z91" t="b">
        <f>SUMPRODUCT(--(W91=counts!$A$18:$A$22))&gt;0</f>
        <v>1</v>
      </c>
      <c r="AA91" t="str">
        <f t="shared" si="57"/>
        <v>31-40</v>
      </c>
      <c r="AB91" t="str">
        <f>IF(W91="","Blank",IF(Z91="TRUE",W91,counts!$A$23))</f>
        <v>F, G, T</v>
      </c>
      <c r="AC91" t="str">
        <f t="shared" si="58"/>
        <v>41-100</v>
      </c>
      <c r="AD91" t="str">
        <f t="shared" si="59"/>
        <v>PQ</v>
      </c>
      <c r="AE91" t="str">
        <f t="shared" si="60"/>
        <v>male</v>
      </c>
      <c r="AF91">
        <f>IF(F91&gt;=4, counts!$A$62,F91)</f>
        <v>1</v>
      </c>
      <c r="AG91">
        <f>IF(G91&gt;=3, counts!$A$69,G91)</f>
        <v>0</v>
      </c>
      <c r="AH91" t="str">
        <f>IF(OR(K91="S",K91=""), counts!$A$75,K91)</f>
        <v>S, blank</v>
      </c>
      <c r="AI91">
        <f t="shared" si="61"/>
        <v>1</v>
      </c>
      <c r="AJ91">
        <f>VLOOKUP(AA91,counts!$V$8:$W$13,2,FALSE)</f>
        <v>32.769878926258563</v>
      </c>
      <c r="AK91">
        <f>VLOOKUP(AB91,counts!$V$17:$W$23,2,FALSE)</f>
        <v>123.30204897661667</v>
      </c>
      <c r="AL91">
        <f>VLOOKUP(AC91,counts!$V$27:$W$33,2,FALSE)</f>
        <v>70.538774768379497</v>
      </c>
      <c r="AM91">
        <f>VLOOKUP(AD91,counts!$V$38:$W$49,2,FALSE)</f>
        <v>123.30204897661667</v>
      </c>
      <c r="AN91">
        <f>VLOOKUP(AE91,counts!$V$53:$W$54,2,FALSE)</f>
        <v>-108.67008854708662</v>
      </c>
      <c r="AO91">
        <f>VLOOKUP(AF91,counts!$V$58:$W$62,2,FALSE)</f>
        <v>48.695090775187893</v>
      </c>
      <c r="AP91">
        <f>VLOOKUP(AG91,counts!$V$66:$W$69,2,FALSE)</f>
        <v>-22.013681658285037</v>
      </c>
      <c r="AQ91">
        <f>VLOOKUP(AH91,counts!$V$73:$W$75,2,FALSE)</f>
        <v>-22.422560732600829</v>
      </c>
      <c r="AR91">
        <f>VLOOKUP(AI91,counts!$V$79:$W$81,2,FALSE)</f>
        <v>103.15987615987927</v>
      </c>
      <c r="AS91">
        <f t="shared" si="62"/>
        <v>0</v>
      </c>
      <c r="AT91">
        <f t="shared" si="63"/>
        <v>1</v>
      </c>
      <c r="AU91" t="str">
        <f t="shared" si="46"/>
        <v>Train</v>
      </c>
      <c r="AW91" t="str">
        <f t="shared" si="64"/>
        <v>31-40</v>
      </c>
      <c r="AX91" t="str">
        <f t="shared" si="65"/>
        <v>F, G, T</v>
      </c>
      <c r="AY91" t="str">
        <f t="shared" si="66"/>
        <v>41-100</v>
      </c>
      <c r="AZ91" t="str">
        <f t="shared" si="67"/>
        <v>PQ</v>
      </c>
      <c r="BA91" t="str">
        <f t="shared" si="68"/>
        <v>male</v>
      </c>
      <c r="BB91">
        <f t="shared" si="69"/>
        <v>1</v>
      </c>
      <c r="BC91">
        <f t="shared" si="70"/>
        <v>0</v>
      </c>
      <c r="BD91" t="str">
        <f t="shared" si="71"/>
        <v>S, blank</v>
      </c>
      <c r="BE91">
        <f t="shared" si="72"/>
        <v>1</v>
      </c>
      <c r="BF91">
        <f t="shared" si="73"/>
        <v>32.769878926258563</v>
      </c>
      <c r="BG91">
        <f t="shared" si="74"/>
        <v>123.30204897661667</v>
      </c>
      <c r="BH91">
        <f t="shared" si="75"/>
        <v>70.538774768379497</v>
      </c>
      <c r="BI91">
        <f t="shared" si="76"/>
        <v>123.30204897661667</v>
      </c>
      <c r="BJ91">
        <f t="shared" si="77"/>
        <v>-108.67008854708662</v>
      </c>
      <c r="BK91">
        <f t="shared" si="78"/>
        <v>48.695090775187893</v>
      </c>
      <c r="BL91">
        <f t="shared" si="79"/>
        <v>-22.013681658285037</v>
      </c>
      <c r="BM91">
        <f t="shared" si="80"/>
        <v>-22.422560732600829</v>
      </c>
      <c r="BN91">
        <f t="shared" si="81"/>
        <v>103.15987615987927</v>
      </c>
      <c r="BO91">
        <f t="shared" si="47"/>
        <v>0</v>
      </c>
      <c r="BP91">
        <f t="shared" si="48"/>
        <v>1</v>
      </c>
      <c r="BQ91" t="str">
        <f t="shared" si="49"/>
        <v>Train</v>
      </c>
    </row>
    <row r="92" spans="1:69" x14ac:dyDescent="0.3">
      <c r="A92">
        <v>1</v>
      </c>
      <c r="B92">
        <v>1</v>
      </c>
      <c r="C92" t="s">
        <v>234</v>
      </c>
      <c r="D92" t="s">
        <v>15</v>
      </c>
      <c r="E92">
        <v>27</v>
      </c>
      <c r="F92">
        <v>1</v>
      </c>
      <c r="G92">
        <v>2</v>
      </c>
      <c r="H92" t="s">
        <v>232</v>
      </c>
      <c r="I92">
        <v>52</v>
      </c>
      <c r="J92" t="s">
        <v>233</v>
      </c>
      <c r="K92" t="s">
        <v>17</v>
      </c>
      <c r="L92" t="s">
        <v>29</v>
      </c>
      <c r="N92" t="s">
        <v>67</v>
      </c>
      <c r="O92">
        <v>1</v>
      </c>
      <c r="P92">
        <v>3</v>
      </c>
      <c r="Q92">
        <v>3</v>
      </c>
      <c r="R92" t="str">
        <f t="shared" si="50"/>
        <v>Train</v>
      </c>
      <c r="S92" t="str">
        <f t="shared" si="51"/>
        <v>Train</v>
      </c>
      <c r="T92" t="str">
        <f t="shared" si="52"/>
        <v>Train</v>
      </c>
      <c r="U92" t="str">
        <f t="shared" si="53"/>
        <v>PQ</v>
      </c>
      <c r="V92" t="str">
        <f t="shared" si="54"/>
        <v>18-30</v>
      </c>
      <c r="W92" t="str">
        <f t="shared" si="55"/>
        <v>B</v>
      </c>
      <c r="X92" t="str">
        <f t="shared" si="56"/>
        <v>41-100</v>
      </c>
      <c r="Y92" t="b">
        <f>SUMPRODUCT(--(U92=counts!$A$40:$A$49))&gt;0</f>
        <v>1</v>
      </c>
      <c r="Z92" t="b">
        <f>SUMPRODUCT(--(W92=counts!$A$18:$A$22))&gt;0</f>
        <v>1</v>
      </c>
      <c r="AA92" t="str">
        <f t="shared" si="57"/>
        <v>18-30</v>
      </c>
      <c r="AB92" t="str">
        <f>IF(W92="","Blank",IF(Z92="TRUE",W92,counts!$A$23))</f>
        <v>F, G, T</v>
      </c>
      <c r="AC92" t="str">
        <f t="shared" si="58"/>
        <v>41-100</v>
      </c>
      <c r="AD92" t="str">
        <f t="shared" si="59"/>
        <v>PQ</v>
      </c>
      <c r="AE92" t="str">
        <f t="shared" si="60"/>
        <v>female</v>
      </c>
      <c r="AF92">
        <f>IF(F92&gt;=4, counts!$A$62,F92)</f>
        <v>1</v>
      </c>
      <c r="AG92">
        <f>IF(G92&gt;=3, counts!$A$69,G92)</f>
        <v>2</v>
      </c>
      <c r="AH92" t="str">
        <f>IF(OR(K92="S",K92=""), counts!$A$75,K92)</f>
        <v>S, blank</v>
      </c>
      <c r="AI92">
        <f t="shared" si="61"/>
        <v>1</v>
      </c>
      <c r="AJ92">
        <f>VLOOKUP(AA92,counts!$V$8:$W$13,2,FALSE)</f>
        <v>-11.613432440426715</v>
      </c>
      <c r="AK92">
        <f>VLOOKUP(AB92,counts!$V$17:$W$23,2,FALSE)</f>
        <v>123.30204897661667</v>
      </c>
      <c r="AL92">
        <f>VLOOKUP(AC92,counts!$V$27:$W$33,2,FALSE)</f>
        <v>70.538774768379497</v>
      </c>
      <c r="AM92">
        <f>VLOOKUP(AD92,counts!$V$38:$W$49,2,FALSE)</f>
        <v>123.30204897661667</v>
      </c>
      <c r="AN92">
        <f>VLOOKUP(AE92,counts!$V$53:$W$54,2,FALSE)</f>
        <v>151.41878811967541</v>
      </c>
      <c r="AO92">
        <f>VLOOKUP(AF92,counts!$V$58:$W$62,2,FALSE)</f>
        <v>48.695090775187893</v>
      </c>
      <c r="AP92">
        <f>VLOOKUP(AG92,counts!$V$66:$W$69,2,FALSE)</f>
        <v>75.609641767585757</v>
      </c>
      <c r="AQ92">
        <f>VLOOKUP(AH92,counts!$V$73:$W$75,2,FALSE)</f>
        <v>-22.422560732600829</v>
      </c>
      <c r="AR92">
        <f>VLOOKUP(AI92,counts!$V$79:$W$81,2,FALSE)</f>
        <v>103.15987615987927</v>
      </c>
      <c r="AS92">
        <f t="shared" si="62"/>
        <v>1</v>
      </c>
      <c r="AT92">
        <f t="shared" si="63"/>
        <v>1</v>
      </c>
      <c r="AU92" t="str">
        <f t="shared" si="46"/>
        <v>Train</v>
      </c>
      <c r="AW92" t="str">
        <f t="shared" si="64"/>
        <v>18-30</v>
      </c>
      <c r="AX92" t="str">
        <f t="shared" si="65"/>
        <v>F, G, T</v>
      </c>
      <c r="AY92" t="str">
        <f t="shared" si="66"/>
        <v>41-100</v>
      </c>
      <c r="AZ92" t="str">
        <f t="shared" si="67"/>
        <v>PQ</v>
      </c>
      <c r="BA92" t="str">
        <f t="shared" si="68"/>
        <v>female</v>
      </c>
      <c r="BB92">
        <f t="shared" si="69"/>
        <v>1</v>
      </c>
      <c r="BC92">
        <f t="shared" si="70"/>
        <v>2</v>
      </c>
      <c r="BD92" t="str">
        <f t="shared" si="71"/>
        <v>S, blank</v>
      </c>
      <c r="BE92">
        <f t="shared" si="72"/>
        <v>1</v>
      </c>
      <c r="BF92">
        <f t="shared" si="73"/>
        <v>-11.613432440426715</v>
      </c>
      <c r="BG92">
        <f t="shared" si="74"/>
        <v>123.30204897661667</v>
      </c>
      <c r="BH92">
        <f t="shared" si="75"/>
        <v>70.538774768379497</v>
      </c>
      <c r="BI92">
        <f t="shared" si="76"/>
        <v>123.30204897661667</v>
      </c>
      <c r="BJ92">
        <f t="shared" si="77"/>
        <v>151.41878811967541</v>
      </c>
      <c r="BK92">
        <f t="shared" si="78"/>
        <v>48.695090775187893</v>
      </c>
      <c r="BL92">
        <f t="shared" si="79"/>
        <v>75.609641767585757</v>
      </c>
      <c r="BM92">
        <f t="shared" si="80"/>
        <v>-22.422560732600829</v>
      </c>
      <c r="BN92">
        <f t="shared" si="81"/>
        <v>103.15987615987927</v>
      </c>
      <c r="BO92">
        <f t="shared" si="47"/>
        <v>1</v>
      </c>
      <c r="BP92">
        <f t="shared" si="48"/>
        <v>1</v>
      </c>
      <c r="BQ92" t="str">
        <f t="shared" si="49"/>
        <v>Train</v>
      </c>
    </row>
    <row r="93" spans="1:69" x14ac:dyDescent="0.3">
      <c r="A93">
        <v>1</v>
      </c>
      <c r="B93">
        <v>1</v>
      </c>
      <c r="C93" t="s">
        <v>235</v>
      </c>
      <c r="D93" t="s">
        <v>20</v>
      </c>
      <c r="E93">
        <v>31</v>
      </c>
      <c r="F93">
        <v>1</v>
      </c>
      <c r="G93">
        <v>0</v>
      </c>
      <c r="H93">
        <v>17474</v>
      </c>
      <c r="I93">
        <v>57</v>
      </c>
      <c r="J93" t="s">
        <v>236</v>
      </c>
      <c r="K93" t="s">
        <v>17</v>
      </c>
      <c r="L93" t="s">
        <v>29</v>
      </c>
      <c r="N93" t="s">
        <v>237</v>
      </c>
      <c r="O93">
        <v>3</v>
      </c>
      <c r="P93">
        <v>1</v>
      </c>
      <c r="Q93">
        <v>4</v>
      </c>
      <c r="R93" t="str">
        <f t="shared" si="50"/>
        <v>Train</v>
      </c>
      <c r="S93" t="str">
        <f t="shared" si="51"/>
        <v>Train</v>
      </c>
      <c r="T93" t="str">
        <f t="shared" si="52"/>
        <v>Test</v>
      </c>
      <c r="U93" t="str">
        <f t="shared" si="53"/>
        <v>AB</v>
      </c>
      <c r="V93" t="str">
        <f t="shared" si="54"/>
        <v>31-40</v>
      </c>
      <c r="W93" t="str">
        <f t="shared" si="55"/>
        <v>B</v>
      </c>
      <c r="X93" t="str">
        <f t="shared" si="56"/>
        <v>41-100</v>
      </c>
      <c r="Y93" t="b">
        <f>SUMPRODUCT(--(U93=counts!$A$40:$A$49))&gt;0</f>
        <v>0</v>
      </c>
      <c r="Z93" t="b">
        <f>SUMPRODUCT(--(W93=counts!$A$18:$A$22))&gt;0</f>
        <v>1</v>
      </c>
      <c r="AA93" t="str">
        <f t="shared" si="57"/>
        <v>31-40</v>
      </c>
      <c r="AB93" t="str">
        <f>IF(W93="","Blank",IF(Z93="TRUE",W93,counts!$A$23))</f>
        <v>F, G, T</v>
      </c>
      <c r="AC93" t="str">
        <f t="shared" si="58"/>
        <v>41-100</v>
      </c>
      <c r="AD93" t="str">
        <f t="shared" si="59"/>
        <v>Others</v>
      </c>
      <c r="AE93" t="str">
        <f t="shared" si="60"/>
        <v>male</v>
      </c>
      <c r="AF93">
        <f>IF(F93&gt;=4, counts!$A$62,F93)</f>
        <v>1</v>
      </c>
      <c r="AG93">
        <f>IF(G93&gt;=3, counts!$A$69,G93)</f>
        <v>0</v>
      </c>
      <c r="AH93" t="str">
        <f>IF(OR(K93="S",K93=""), counts!$A$75,K93)</f>
        <v>S, blank</v>
      </c>
      <c r="AI93">
        <f t="shared" si="61"/>
        <v>1</v>
      </c>
      <c r="AJ93">
        <f>VLOOKUP(AA93,counts!$V$8:$W$13,2,FALSE)</f>
        <v>32.769878926258563</v>
      </c>
      <c r="AK93">
        <f>VLOOKUP(AB93,counts!$V$17:$W$23,2,FALSE)</f>
        <v>123.30204897661667</v>
      </c>
      <c r="AL93">
        <f>VLOOKUP(AC93,counts!$V$27:$W$33,2,FALSE)</f>
        <v>70.538774768379497</v>
      </c>
      <c r="AM93">
        <f>VLOOKUP(AD93,counts!$V$38:$W$49,2,FALSE)</f>
        <v>40.634191658169868</v>
      </c>
      <c r="AN93">
        <f>VLOOKUP(AE93,counts!$V$53:$W$54,2,FALSE)</f>
        <v>-108.67008854708662</v>
      </c>
      <c r="AO93">
        <f>VLOOKUP(AF93,counts!$V$58:$W$62,2,FALSE)</f>
        <v>48.695090775187893</v>
      </c>
      <c r="AP93">
        <f>VLOOKUP(AG93,counts!$V$66:$W$69,2,FALSE)</f>
        <v>-22.013681658285037</v>
      </c>
      <c r="AQ93">
        <f>VLOOKUP(AH93,counts!$V$73:$W$75,2,FALSE)</f>
        <v>-22.422560732600829</v>
      </c>
      <c r="AR93">
        <f>VLOOKUP(AI93,counts!$V$79:$W$81,2,FALSE)</f>
        <v>103.15987615987927</v>
      </c>
      <c r="AS93">
        <f t="shared" si="62"/>
        <v>1</v>
      </c>
      <c r="AT93">
        <f t="shared" si="63"/>
        <v>3</v>
      </c>
      <c r="AU93" t="str">
        <f t="shared" si="46"/>
        <v>Train</v>
      </c>
      <c r="AW93" t="str">
        <f t="shared" si="64"/>
        <v>31-40</v>
      </c>
      <c r="AX93" t="str">
        <f t="shared" si="65"/>
        <v>F, G, T</v>
      </c>
      <c r="AY93" t="str">
        <f t="shared" si="66"/>
        <v>41-100</v>
      </c>
      <c r="AZ93" t="str">
        <f t="shared" si="67"/>
        <v>Others</v>
      </c>
      <c r="BA93" t="str">
        <f t="shared" si="68"/>
        <v>male</v>
      </c>
      <c r="BB93">
        <f t="shared" si="69"/>
        <v>1</v>
      </c>
      <c r="BC93">
        <f t="shared" si="70"/>
        <v>0</v>
      </c>
      <c r="BD93" t="str">
        <f t="shared" si="71"/>
        <v>S, blank</v>
      </c>
      <c r="BE93">
        <f t="shared" si="72"/>
        <v>1</v>
      </c>
      <c r="BF93">
        <f t="shared" si="73"/>
        <v>32.769878926258563</v>
      </c>
      <c r="BG93">
        <f t="shared" si="74"/>
        <v>123.30204897661667</v>
      </c>
      <c r="BH93">
        <f t="shared" si="75"/>
        <v>70.538774768379497</v>
      </c>
      <c r="BI93">
        <f t="shared" si="76"/>
        <v>40.634191658169868</v>
      </c>
      <c r="BJ93">
        <f t="shared" si="77"/>
        <v>-108.67008854708662</v>
      </c>
      <c r="BK93">
        <f t="shared" si="78"/>
        <v>48.695090775187893</v>
      </c>
      <c r="BL93">
        <f t="shared" si="79"/>
        <v>-22.013681658285037</v>
      </c>
      <c r="BM93">
        <f t="shared" si="80"/>
        <v>-22.422560732600829</v>
      </c>
      <c r="BN93">
        <f t="shared" si="81"/>
        <v>103.15987615987927</v>
      </c>
      <c r="BO93">
        <f t="shared" si="47"/>
        <v>1</v>
      </c>
      <c r="BP93">
        <f t="shared" si="48"/>
        <v>3</v>
      </c>
      <c r="BQ93" t="str">
        <f t="shared" si="49"/>
        <v>Train</v>
      </c>
    </row>
    <row r="94" spans="1:69" x14ac:dyDescent="0.3">
      <c r="A94">
        <v>1</v>
      </c>
      <c r="B94">
        <v>1</v>
      </c>
      <c r="C94" t="s">
        <v>238</v>
      </c>
      <c r="D94" t="s">
        <v>15</v>
      </c>
      <c r="E94">
        <v>17</v>
      </c>
      <c r="F94">
        <v>1</v>
      </c>
      <c r="G94">
        <v>0</v>
      </c>
      <c r="H94">
        <v>17474</v>
      </c>
      <c r="I94">
        <v>57</v>
      </c>
      <c r="J94" t="s">
        <v>236</v>
      </c>
      <c r="K94" t="s">
        <v>17</v>
      </c>
      <c r="L94" t="s">
        <v>29</v>
      </c>
      <c r="N94" t="s">
        <v>237</v>
      </c>
      <c r="O94">
        <v>2</v>
      </c>
      <c r="P94">
        <v>3</v>
      </c>
      <c r="Q94">
        <v>5</v>
      </c>
      <c r="R94" t="str">
        <f t="shared" si="50"/>
        <v>Train</v>
      </c>
      <c r="S94" t="str">
        <f t="shared" si="51"/>
        <v>Train</v>
      </c>
      <c r="T94" t="str">
        <f t="shared" si="52"/>
        <v>Validate</v>
      </c>
      <c r="U94" t="str">
        <f t="shared" si="53"/>
        <v>AB</v>
      </c>
      <c r="V94" t="str">
        <f t="shared" si="54"/>
        <v>0-17</v>
      </c>
      <c r="W94" t="str">
        <f t="shared" si="55"/>
        <v>B</v>
      </c>
      <c r="X94" t="str">
        <f t="shared" si="56"/>
        <v>41-100</v>
      </c>
      <c r="Y94" t="b">
        <f>SUMPRODUCT(--(U94=counts!$A$40:$A$49))&gt;0</f>
        <v>0</v>
      </c>
      <c r="Z94" t="b">
        <f>SUMPRODUCT(--(W94=counts!$A$18:$A$22))&gt;0</f>
        <v>1</v>
      </c>
      <c r="AA94" t="str">
        <f t="shared" si="57"/>
        <v>0-17</v>
      </c>
      <c r="AB94" t="str">
        <f>IF(W94="","Blank",IF(Z94="TRUE",W94,counts!$A$23))</f>
        <v>F, G, T</v>
      </c>
      <c r="AC94" t="str">
        <f t="shared" si="58"/>
        <v>41-100</v>
      </c>
      <c r="AD94" t="str">
        <f t="shared" si="59"/>
        <v>Others</v>
      </c>
      <c r="AE94" t="str">
        <f t="shared" si="60"/>
        <v>female</v>
      </c>
      <c r="AF94">
        <f>IF(F94&gt;=4, counts!$A$62,F94)</f>
        <v>1</v>
      </c>
      <c r="AG94">
        <f>IF(G94&gt;=3, counts!$A$69,G94)</f>
        <v>0</v>
      </c>
      <c r="AH94" t="str">
        <f>IF(OR(K94="S",K94=""), counts!$A$75,K94)</f>
        <v>S, blank</v>
      </c>
      <c r="AI94">
        <f t="shared" si="61"/>
        <v>1</v>
      </c>
      <c r="AJ94">
        <f>VLOOKUP(AA94,counts!$V$8:$W$13,2,FALSE)</f>
        <v>-3.7643689058441341</v>
      </c>
      <c r="AK94">
        <f>VLOOKUP(AB94,counts!$V$17:$W$23,2,FALSE)</f>
        <v>123.30204897661667</v>
      </c>
      <c r="AL94">
        <f>VLOOKUP(AC94,counts!$V$27:$W$33,2,FALSE)</f>
        <v>70.538774768379497</v>
      </c>
      <c r="AM94">
        <f>VLOOKUP(AD94,counts!$V$38:$W$49,2,FALSE)</f>
        <v>40.634191658169868</v>
      </c>
      <c r="AN94">
        <f>VLOOKUP(AE94,counts!$V$53:$W$54,2,FALSE)</f>
        <v>151.41878811967541</v>
      </c>
      <c r="AO94">
        <f>VLOOKUP(AF94,counts!$V$58:$W$62,2,FALSE)</f>
        <v>48.695090775187893</v>
      </c>
      <c r="AP94">
        <f>VLOOKUP(AG94,counts!$V$66:$W$69,2,FALSE)</f>
        <v>-22.013681658285037</v>
      </c>
      <c r="AQ94">
        <f>VLOOKUP(AH94,counts!$V$73:$W$75,2,FALSE)</f>
        <v>-22.422560732600829</v>
      </c>
      <c r="AR94">
        <f>VLOOKUP(AI94,counts!$V$79:$W$81,2,FALSE)</f>
        <v>103.15987615987927</v>
      </c>
      <c r="AS94">
        <f t="shared" si="62"/>
        <v>1</v>
      </c>
      <c r="AT94">
        <f t="shared" si="63"/>
        <v>2</v>
      </c>
      <c r="AU94" t="str">
        <f t="shared" si="46"/>
        <v>Train</v>
      </c>
      <c r="AW94" t="str">
        <f t="shared" si="64"/>
        <v>0-17</v>
      </c>
      <c r="AX94" t="str">
        <f t="shared" si="65"/>
        <v>F, G, T</v>
      </c>
      <c r="AY94" t="str">
        <f t="shared" si="66"/>
        <v>41-100</v>
      </c>
      <c r="AZ94" t="str">
        <f t="shared" si="67"/>
        <v>Others</v>
      </c>
      <c r="BA94" t="str">
        <f t="shared" si="68"/>
        <v>female</v>
      </c>
      <c r="BB94">
        <f t="shared" si="69"/>
        <v>1</v>
      </c>
      <c r="BC94">
        <f t="shared" si="70"/>
        <v>0</v>
      </c>
      <c r="BD94" t="str">
        <f t="shared" si="71"/>
        <v>S, blank</v>
      </c>
      <c r="BE94">
        <f t="shared" si="72"/>
        <v>1</v>
      </c>
      <c r="BF94">
        <f t="shared" si="73"/>
        <v>-3.7643689058441341</v>
      </c>
      <c r="BG94">
        <f t="shared" si="74"/>
        <v>123.30204897661667</v>
      </c>
      <c r="BH94">
        <f t="shared" si="75"/>
        <v>70.538774768379497</v>
      </c>
      <c r="BI94">
        <f t="shared" si="76"/>
        <v>40.634191658169868</v>
      </c>
      <c r="BJ94">
        <f t="shared" si="77"/>
        <v>151.41878811967541</v>
      </c>
      <c r="BK94">
        <f t="shared" si="78"/>
        <v>48.695090775187893</v>
      </c>
      <c r="BL94">
        <f t="shared" si="79"/>
        <v>-22.013681658285037</v>
      </c>
      <c r="BM94">
        <f t="shared" si="80"/>
        <v>-22.422560732600829</v>
      </c>
      <c r="BN94">
        <f t="shared" si="81"/>
        <v>103.15987615987927</v>
      </c>
      <c r="BO94">
        <f t="shared" si="47"/>
        <v>1</v>
      </c>
      <c r="BP94">
        <f t="shared" si="48"/>
        <v>2</v>
      </c>
      <c r="BQ94" t="str">
        <f t="shared" si="49"/>
        <v>Train</v>
      </c>
    </row>
    <row r="95" spans="1:69" x14ac:dyDescent="0.3">
      <c r="A95">
        <v>1</v>
      </c>
      <c r="B95">
        <v>1</v>
      </c>
      <c r="C95" t="s">
        <v>239</v>
      </c>
      <c r="D95" t="s">
        <v>20</v>
      </c>
      <c r="E95">
        <v>53</v>
      </c>
      <c r="F95">
        <v>1</v>
      </c>
      <c r="G95">
        <v>1</v>
      </c>
      <c r="H95">
        <v>33638</v>
      </c>
      <c r="I95">
        <v>81.8583</v>
      </c>
      <c r="J95" t="s">
        <v>240</v>
      </c>
      <c r="K95" t="s">
        <v>17</v>
      </c>
      <c r="L95" t="s">
        <v>241</v>
      </c>
      <c r="N95" t="s">
        <v>87</v>
      </c>
      <c r="O95">
        <v>1</v>
      </c>
      <c r="P95">
        <v>1</v>
      </c>
      <c r="Q95">
        <v>5</v>
      </c>
      <c r="R95" t="str">
        <f t="shared" si="50"/>
        <v>Train</v>
      </c>
      <c r="S95" t="str">
        <f t="shared" si="51"/>
        <v>Train</v>
      </c>
      <c r="T95" t="str">
        <f t="shared" si="52"/>
        <v>Validate</v>
      </c>
      <c r="U95" t="str">
        <f t="shared" si="53"/>
        <v>CA</v>
      </c>
      <c r="V95" t="str">
        <f t="shared" si="54"/>
        <v>51-60</v>
      </c>
      <c r="W95" t="str">
        <f t="shared" si="55"/>
        <v>A</v>
      </c>
      <c r="X95" t="str">
        <f t="shared" si="56"/>
        <v>41-100</v>
      </c>
      <c r="Y95" t="b">
        <f>SUMPRODUCT(--(U95=counts!$A$40:$A$49))&gt;0</f>
        <v>0</v>
      </c>
      <c r="Z95" t="b">
        <f>SUMPRODUCT(--(W95=counts!$A$18:$A$22))&gt;0</f>
        <v>1</v>
      </c>
      <c r="AA95" t="str">
        <f t="shared" si="57"/>
        <v>51-60</v>
      </c>
      <c r="AB95" t="str">
        <f>IF(W95="","Blank",IF(Z95="TRUE",W95,counts!$A$23))</f>
        <v>F, G, T</v>
      </c>
      <c r="AC95" t="str">
        <f t="shared" si="58"/>
        <v>41-100</v>
      </c>
      <c r="AD95" t="str">
        <f t="shared" si="59"/>
        <v>Others</v>
      </c>
      <c r="AE95" t="str">
        <f t="shared" si="60"/>
        <v>male</v>
      </c>
      <c r="AF95">
        <f>IF(F95&gt;=4, counts!$A$62,F95)</f>
        <v>1</v>
      </c>
      <c r="AG95">
        <f>IF(G95&gt;=3, counts!$A$69,G95)</f>
        <v>1</v>
      </c>
      <c r="AH95" t="str">
        <f>IF(OR(K95="S",K95=""), counts!$A$75,K95)</f>
        <v>S, blank</v>
      </c>
      <c r="AI95">
        <f t="shared" si="61"/>
        <v>1</v>
      </c>
      <c r="AJ95">
        <f>VLOOKUP(AA95,counts!$V$8:$W$13,2,FALSE)</f>
        <v>74.751267398446615</v>
      </c>
      <c r="AK95">
        <f>VLOOKUP(AB95,counts!$V$17:$W$23,2,FALSE)</f>
        <v>123.30204897661667</v>
      </c>
      <c r="AL95">
        <f>VLOOKUP(AC95,counts!$V$27:$W$33,2,FALSE)</f>
        <v>70.538774768379497</v>
      </c>
      <c r="AM95">
        <f>VLOOKUP(AD95,counts!$V$38:$W$49,2,FALSE)</f>
        <v>40.634191658169868</v>
      </c>
      <c r="AN95">
        <f>VLOOKUP(AE95,counts!$V$53:$W$54,2,FALSE)</f>
        <v>-108.67008854708662</v>
      </c>
      <c r="AO95">
        <f>VLOOKUP(AF95,counts!$V$58:$W$62,2,FALSE)</f>
        <v>48.695090775187893</v>
      </c>
      <c r="AP95">
        <f>VLOOKUP(AG95,counts!$V$66:$W$69,2,FALSE)</f>
        <v>79.365382998232107</v>
      </c>
      <c r="AQ95">
        <f>VLOOKUP(AH95,counts!$V$73:$W$75,2,FALSE)</f>
        <v>-22.422560732600829</v>
      </c>
      <c r="AR95">
        <f>VLOOKUP(AI95,counts!$V$79:$W$81,2,FALSE)</f>
        <v>103.15987615987927</v>
      </c>
      <c r="AS95">
        <f t="shared" si="62"/>
        <v>1</v>
      </c>
      <c r="AT95">
        <f t="shared" si="63"/>
        <v>1</v>
      </c>
      <c r="AU95" t="str">
        <f t="shared" si="46"/>
        <v>Train</v>
      </c>
      <c r="AW95" t="str">
        <f t="shared" si="64"/>
        <v>51-60</v>
      </c>
      <c r="AX95" t="str">
        <f t="shared" si="65"/>
        <v>F, G, T</v>
      </c>
      <c r="AY95" t="str">
        <f t="shared" si="66"/>
        <v>41-100</v>
      </c>
      <c r="AZ95" t="str">
        <f t="shared" si="67"/>
        <v>Others</v>
      </c>
      <c r="BA95" t="str">
        <f t="shared" si="68"/>
        <v>male</v>
      </c>
      <c r="BB95">
        <f t="shared" si="69"/>
        <v>1</v>
      </c>
      <c r="BC95">
        <f t="shared" si="70"/>
        <v>1</v>
      </c>
      <c r="BD95" t="str">
        <f t="shared" si="71"/>
        <v>S, blank</v>
      </c>
      <c r="BE95">
        <f t="shared" si="72"/>
        <v>1</v>
      </c>
      <c r="BF95">
        <f t="shared" si="73"/>
        <v>74.751267398446615</v>
      </c>
      <c r="BG95">
        <f t="shared" si="74"/>
        <v>123.30204897661667</v>
      </c>
      <c r="BH95">
        <f t="shared" si="75"/>
        <v>70.538774768379497</v>
      </c>
      <c r="BI95">
        <f t="shared" si="76"/>
        <v>40.634191658169868</v>
      </c>
      <c r="BJ95">
        <f t="shared" si="77"/>
        <v>-108.67008854708662</v>
      </c>
      <c r="BK95">
        <f t="shared" si="78"/>
        <v>48.695090775187893</v>
      </c>
      <c r="BL95">
        <f t="shared" si="79"/>
        <v>79.365382998232107</v>
      </c>
      <c r="BM95">
        <f t="shared" si="80"/>
        <v>-22.422560732600829</v>
      </c>
      <c r="BN95">
        <f t="shared" si="81"/>
        <v>103.15987615987927</v>
      </c>
      <c r="BO95">
        <f t="shared" si="47"/>
        <v>1</v>
      </c>
      <c r="BP95">
        <f t="shared" si="48"/>
        <v>1</v>
      </c>
      <c r="BQ95" t="str">
        <f t="shared" si="49"/>
        <v>Train</v>
      </c>
    </row>
    <row r="96" spans="1:69" x14ac:dyDescent="0.3">
      <c r="A96">
        <v>1</v>
      </c>
      <c r="B96">
        <v>1</v>
      </c>
      <c r="C96" t="s">
        <v>242</v>
      </c>
      <c r="D96" t="s">
        <v>20</v>
      </c>
      <c r="E96">
        <v>4</v>
      </c>
      <c r="F96">
        <v>0</v>
      </c>
      <c r="G96">
        <v>2</v>
      </c>
      <c r="H96">
        <v>33638</v>
      </c>
      <c r="I96">
        <v>81.8583</v>
      </c>
      <c r="J96" t="s">
        <v>240</v>
      </c>
      <c r="K96" t="s">
        <v>17</v>
      </c>
      <c r="L96" t="s">
        <v>78</v>
      </c>
      <c r="N96" t="s">
        <v>87</v>
      </c>
      <c r="O96">
        <v>2</v>
      </c>
      <c r="P96">
        <v>4</v>
      </c>
      <c r="Q96">
        <v>2</v>
      </c>
      <c r="R96" t="str">
        <f t="shared" si="50"/>
        <v>Train</v>
      </c>
      <c r="S96" t="str">
        <f t="shared" si="51"/>
        <v>Test</v>
      </c>
      <c r="T96" t="str">
        <f t="shared" si="52"/>
        <v>Train</v>
      </c>
      <c r="U96" t="str">
        <f t="shared" si="53"/>
        <v>CA</v>
      </c>
      <c r="V96" t="str">
        <f t="shared" si="54"/>
        <v>0-17</v>
      </c>
      <c r="W96" t="str">
        <f t="shared" si="55"/>
        <v>A</v>
      </c>
      <c r="X96" t="str">
        <f t="shared" si="56"/>
        <v>41-100</v>
      </c>
      <c r="Y96" t="b">
        <f>SUMPRODUCT(--(U96=counts!$A$40:$A$49))&gt;0</f>
        <v>0</v>
      </c>
      <c r="Z96" t="b">
        <f>SUMPRODUCT(--(W96=counts!$A$18:$A$22))&gt;0</f>
        <v>1</v>
      </c>
      <c r="AA96" t="str">
        <f t="shared" si="57"/>
        <v>0-17</v>
      </c>
      <c r="AB96" t="str">
        <f>IF(W96="","Blank",IF(Z96="TRUE",W96,counts!$A$23))</f>
        <v>F, G, T</v>
      </c>
      <c r="AC96" t="str">
        <f t="shared" si="58"/>
        <v>41-100</v>
      </c>
      <c r="AD96" t="str">
        <f t="shared" si="59"/>
        <v>Others</v>
      </c>
      <c r="AE96" t="str">
        <f t="shared" si="60"/>
        <v>male</v>
      </c>
      <c r="AF96">
        <f>IF(F96&gt;=4, counts!$A$62,F96)</f>
        <v>0</v>
      </c>
      <c r="AG96">
        <f>IF(G96&gt;=3, counts!$A$69,G96)</f>
        <v>2</v>
      </c>
      <c r="AH96" t="str">
        <f>IF(OR(K96="S",K96=""), counts!$A$75,K96)</f>
        <v>S, blank</v>
      </c>
      <c r="AI96">
        <f t="shared" si="61"/>
        <v>1</v>
      </c>
      <c r="AJ96">
        <f>VLOOKUP(AA96,counts!$V$8:$W$13,2,FALSE)</f>
        <v>-3.7643689058441341</v>
      </c>
      <c r="AK96">
        <f>VLOOKUP(AB96,counts!$V$17:$W$23,2,FALSE)</f>
        <v>123.30204897661667</v>
      </c>
      <c r="AL96">
        <f>VLOOKUP(AC96,counts!$V$27:$W$33,2,FALSE)</f>
        <v>70.538774768379497</v>
      </c>
      <c r="AM96">
        <f>VLOOKUP(AD96,counts!$V$38:$W$49,2,FALSE)</f>
        <v>40.634191658169868</v>
      </c>
      <c r="AN96">
        <f>VLOOKUP(AE96,counts!$V$53:$W$54,2,FALSE)</f>
        <v>-108.67008854708662</v>
      </c>
      <c r="AO96">
        <f>VLOOKUP(AF96,counts!$V$58:$W$62,2,FALSE)</f>
        <v>-14.754319664473872</v>
      </c>
      <c r="AP96">
        <f>VLOOKUP(AG96,counts!$V$66:$W$69,2,FALSE)</f>
        <v>75.609641767585757</v>
      </c>
      <c r="AQ96">
        <f>VLOOKUP(AH96,counts!$V$73:$W$75,2,FALSE)</f>
        <v>-22.422560732600829</v>
      </c>
      <c r="AR96">
        <f>VLOOKUP(AI96,counts!$V$79:$W$81,2,FALSE)</f>
        <v>103.15987615987927</v>
      </c>
      <c r="AS96">
        <f t="shared" si="62"/>
        <v>1</v>
      </c>
      <c r="AT96">
        <f t="shared" si="63"/>
        <v>2</v>
      </c>
      <c r="AU96" t="str">
        <f t="shared" si="46"/>
        <v>Train</v>
      </c>
      <c r="AW96" t="str">
        <f t="shared" si="64"/>
        <v>0-17</v>
      </c>
      <c r="AX96" t="str">
        <f t="shared" si="65"/>
        <v>F, G, T</v>
      </c>
      <c r="AY96" t="str">
        <f t="shared" si="66"/>
        <v>41-100</v>
      </c>
      <c r="AZ96" t="str">
        <f t="shared" si="67"/>
        <v>Others</v>
      </c>
      <c r="BA96" t="str">
        <f t="shared" si="68"/>
        <v>male</v>
      </c>
      <c r="BB96">
        <f t="shared" si="69"/>
        <v>0</v>
      </c>
      <c r="BC96">
        <f t="shared" si="70"/>
        <v>2</v>
      </c>
      <c r="BD96" t="str">
        <f t="shared" si="71"/>
        <v>S, blank</v>
      </c>
      <c r="BE96">
        <f t="shared" si="72"/>
        <v>1</v>
      </c>
      <c r="BF96">
        <f t="shared" si="73"/>
        <v>-3.7643689058441341</v>
      </c>
      <c r="BG96">
        <f t="shared" si="74"/>
        <v>123.30204897661667</v>
      </c>
      <c r="BH96">
        <f t="shared" si="75"/>
        <v>70.538774768379497</v>
      </c>
      <c r="BI96">
        <f t="shared" si="76"/>
        <v>40.634191658169868</v>
      </c>
      <c r="BJ96">
        <f t="shared" si="77"/>
        <v>-108.67008854708662</v>
      </c>
      <c r="BK96">
        <f t="shared" si="78"/>
        <v>-14.754319664473872</v>
      </c>
      <c r="BL96">
        <f t="shared" si="79"/>
        <v>75.609641767585757</v>
      </c>
      <c r="BM96">
        <f t="shared" si="80"/>
        <v>-22.422560732600829</v>
      </c>
      <c r="BN96">
        <f t="shared" si="81"/>
        <v>103.15987615987927</v>
      </c>
      <c r="BO96">
        <f t="shared" si="47"/>
        <v>1</v>
      </c>
      <c r="BP96">
        <f t="shared" si="48"/>
        <v>2</v>
      </c>
      <c r="BQ96" t="str">
        <f t="shared" si="49"/>
        <v>Train</v>
      </c>
    </row>
    <row r="97" spans="1:69" x14ac:dyDescent="0.3">
      <c r="A97">
        <v>1</v>
      </c>
      <c r="B97">
        <v>1</v>
      </c>
      <c r="C97" t="s">
        <v>243</v>
      </c>
      <c r="D97" t="s">
        <v>15</v>
      </c>
      <c r="E97">
        <v>54</v>
      </c>
      <c r="F97">
        <v>1</v>
      </c>
      <c r="G97">
        <v>1</v>
      </c>
      <c r="H97">
        <v>33638</v>
      </c>
      <c r="I97">
        <v>81.8583</v>
      </c>
      <c r="J97" t="s">
        <v>240</v>
      </c>
      <c r="K97" t="s">
        <v>17</v>
      </c>
      <c r="L97" t="s">
        <v>78</v>
      </c>
      <c r="N97" t="s">
        <v>87</v>
      </c>
      <c r="O97">
        <v>1</v>
      </c>
      <c r="P97">
        <v>2</v>
      </c>
      <c r="Q97">
        <v>1</v>
      </c>
      <c r="R97" t="str">
        <f t="shared" si="50"/>
        <v>Train</v>
      </c>
      <c r="S97" t="str">
        <f t="shared" si="51"/>
        <v>Train</v>
      </c>
      <c r="T97" t="str">
        <f t="shared" si="52"/>
        <v>Train</v>
      </c>
      <c r="U97" t="str">
        <f t="shared" si="53"/>
        <v>CA</v>
      </c>
      <c r="V97" t="str">
        <f t="shared" si="54"/>
        <v>51-60</v>
      </c>
      <c r="W97" t="str">
        <f t="shared" si="55"/>
        <v>A</v>
      </c>
      <c r="X97" t="str">
        <f t="shared" si="56"/>
        <v>41-100</v>
      </c>
      <c r="Y97" t="b">
        <f>SUMPRODUCT(--(U97=counts!$A$40:$A$49))&gt;0</f>
        <v>0</v>
      </c>
      <c r="Z97" t="b">
        <f>SUMPRODUCT(--(W97=counts!$A$18:$A$22))&gt;0</f>
        <v>1</v>
      </c>
      <c r="AA97" t="str">
        <f t="shared" si="57"/>
        <v>51-60</v>
      </c>
      <c r="AB97" t="str">
        <f>IF(W97="","Blank",IF(Z97="TRUE",W97,counts!$A$23))</f>
        <v>F, G, T</v>
      </c>
      <c r="AC97" t="str">
        <f t="shared" si="58"/>
        <v>41-100</v>
      </c>
      <c r="AD97" t="str">
        <f t="shared" si="59"/>
        <v>Others</v>
      </c>
      <c r="AE97" t="str">
        <f t="shared" si="60"/>
        <v>female</v>
      </c>
      <c r="AF97">
        <f>IF(F97&gt;=4, counts!$A$62,F97)</f>
        <v>1</v>
      </c>
      <c r="AG97">
        <f>IF(G97&gt;=3, counts!$A$69,G97)</f>
        <v>1</v>
      </c>
      <c r="AH97" t="str">
        <f>IF(OR(K97="S",K97=""), counts!$A$75,K97)</f>
        <v>S, blank</v>
      </c>
      <c r="AI97">
        <f t="shared" si="61"/>
        <v>1</v>
      </c>
      <c r="AJ97">
        <f>VLOOKUP(AA97,counts!$V$8:$W$13,2,FALSE)</f>
        <v>74.751267398446615</v>
      </c>
      <c r="AK97">
        <f>VLOOKUP(AB97,counts!$V$17:$W$23,2,FALSE)</f>
        <v>123.30204897661667</v>
      </c>
      <c r="AL97">
        <f>VLOOKUP(AC97,counts!$V$27:$W$33,2,FALSE)</f>
        <v>70.538774768379497</v>
      </c>
      <c r="AM97">
        <f>VLOOKUP(AD97,counts!$V$38:$W$49,2,FALSE)</f>
        <v>40.634191658169868</v>
      </c>
      <c r="AN97">
        <f>VLOOKUP(AE97,counts!$V$53:$W$54,2,FALSE)</f>
        <v>151.41878811967541</v>
      </c>
      <c r="AO97">
        <f>VLOOKUP(AF97,counts!$V$58:$W$62,2,FALSE)</f>
        <v>48.695090775187893</v>
      </c>
      <c r="AP97">
        <f>VLOOKUP(AG97,counts!$V$66:$W$69,2,FALSE)</f>
        <v>79.365382998232107</v>
      </c>
      <c r="AQ97">
        <f>VLOOKUP(AH97,counts!$V$73:$W$75,2,FALSE)</f>
        <v>-22.422560732600829</v>
      </c>
      <c r="AR97">
        <f>VLOOKUP(AI97,counts!$V$79:$W$81,2,FALSE)</f>
        <v>103.15987615987927</v>
      </c>
      <c r="AS97">
        <f t="shared" si="62"/>
        <v>1</v>
      </c>
      <c r="AT97">
        <f t="shared" si="63"/>
        <v>1</v>
      </c>
      <c r="AU97" t="str">
        <f t="shared" si="46"/>
        <v>Train</v>
      </c>
      <c r="AW97" t="str">
        <f t="shared" si="64"/>
        <v>51-60</v>
      </c>
      <c r="AX97" t="str">
        <f t="shared" si="65"/>
        <v>F, G, T</v>
      </c>
      <c r="AY97" t="str">
        <f t="shared" si="66"/>
        <v>41-100</v>
      </c>
      <c r="AZ97" t="str">
        <f t="shared" si="67"/>
        <v>Others</v>
      </c>
      <c r="BA97" t="str">
        <f t="shared" si="68"/>
        <v>female</v>
      </c>
      <c r="BB97">
        <f t="shared" si="69"/>
        <v>1</v>
      </c>
      <c r="BC97">
        <f t="shared" si="70"/>
        <v>1</v>
      </c>
      <c r="BD97" t="str">
        <f t="shared" si="71"/>
        <v>S, blank</v>
      </c>
      <c r="BE97">
        <f t="shared" si="72"/>
        <v>1</v>
      </c>
      <c r="BF97">
        <f t="shared" si="73"/>
        <v>74.751267398446615</v>
      </c>
      <c r="BG97">
        <f t="shared" si="74"/>
        <v>123.30204897661667</v>
      </c>
      <c r="BH97">
        <f t="shared" si="75"/>
        <v>70.538774768379497</v>
      </c>
      <c r="BI97">
        <f t="shared" si="76"/>
        <v>40.634191658169868</v>
      </c>
      <c r="BJ97">
        <f t="shared" si="77"/>
        <v>151.41878811967541</v>
      </c>
      <c r="BK97">
        <f t="shared" si="78"/>
        <v>48.695090775187893</v>
      </c>
      <c r="BL97">
        <f t="shared" si="79"/>
        <v>79.365382998232107</v>
      </c>
      <c r="BM97">
        <f t="shared" si="80"/>
        <v>-22.422560732600829</v>
      </c>
      <c r="BN97">
        <f t="shared" si="81"/>
        <v>103.15987615987927</v>
      </c>
      <c r="BO97">
        <f t="shared" si="47"/>
        <v>1</v>
      </c>
      <c r="BP97">
        <f t="shared" si="48"/>
        <v>1</v>
      </c>
      <c r="BQ97" t="str">
        <f t="shared" si="49"/>
        <v>Train</v>
      </c>
    </row>
    <row r="98" spans="1:69" x14ac:dyDescent="0.3">
      <c r="A98">
        <v>1</v>
      </c>
      <c r="B98">
        <v>0</v>
      </c>
      <c r="C98" t="s">
        <v>244</v>
      </c>
      <c r="D98" t="s">
        <v>20</v>
      </c>
      <c r="E98">
        <v>50</v>
      </c>
      <c r="F98">
        <v>1</v>
      </c>
      <c r="G98">
        <v>0</v>
      </c>
      <c r="H98" t="s">
        <v>245</v>
      </c>
      <c r="I98">
        <v>106.425</v>
      </c>
      <c r="J98" t="s">
        <v>246</v>
      </c>
      <c r="K98" t="s">
        <v>44</v>
      </c>
      <c r="M98">
        <v>62</v>
      </c>
      <c r="N98" t="s">
        <v>247</v>
      </c>
      <c r="O98">
        <v>3</v>
      </c>
      <c r="P98">
        <v>3</v>
      </c>
      <c r="Q98">
        <v>1</v>
      </c>
      <c r="R98" t="str">
        <f t="shared" si="50"/>
        <v>Train</v>
      </c>
      <c r="S98" t="str">
        <f t="shared" si="51"/>
        <v>Train</v>
      </c>
      <c r="T98" t="str">
        <f t="shared" si="52"/>
        <v>Train</v>
      </c>
      <c r="U98" t="str">
        <f t="shared" si="53"/>
        <v>IA</v>
      </c>
      <c r="V98" t="str">
        <f t="shared" si="54"/>
        <v>41-50</v>
      </c>
      <c r="W98" t="str">
        <f t="shared" si="55"/>
        <v>C</v>
      </c>
      <c r="X98" t="str">
        <f t="shared" si="56"/>
        <v>100+</v>
      </c>
      <c r="Y98" t="b">
        <f>SUMPRODUCT(--(U98=counts!$A$40:$A$49))&gt;0</f>
        <v>0</v>
      </c>
      <c r="Z98" t="b">
        <f>SUMPRODUCT(--(W98=counts!$A$18:$A$22))&gt;0</f>
        <v>1</v>
      </c>
      <c r="AA98" t="str">
        <f t="shared" si="57"/>
        <v>41-50</v>
      </c>
      <c r="AB98" t="str">
        <f>IF(W98="","Blank",IF(Z98="TRUE",W98,counts!$A$23))</f>
        <v>F, G, T</v>
      </c>
      <c r="AC98" t="str">
        <f t="shared" si="58"/>
        <v>100+</v>
      </c>
      <c r="AD98" t="str">
        <f t="shared" si="59"/>
        <v>Others</v>
      </c>
      <c r="AE98" t="str">
        <f t="shared" si="60"/>
        <v>male</v>
      </c>
      <c r="AF98">
        <f>IF(F98&gt;=4, counts!$A$62,F98)</f>
        <v>1</v>
      </c>
      <c r="AG98">
        <f>IF(G98&gt;=3, counts!$A$69,G98)</f>
        <v>0</v>
      </c>
      <c r="AH98" t="str">
        <f>IF(OR(K98="S",K98=""), counts!$A$75,K98)</f>
        <v>C</v>
      </c>
      <c r="AI98">
        <f t="shared" si="61"/>
        <v>1</v>
      </c>
      <c r="AJ98">
        <f>VLOOKUP(AA98,counts!$V$8:$W$13,2,FALSE)</f>
        <v>-13.385578549662212</v>
      </c>
      <c r="AK98">
        <f>VLOOKUP(AB98,counts!$V$17:$W$23,2,FALSE)</f>
        <v>123.30204897661667</v>
      </c>
      <c r="AL98">
        <f>VLOOKUP(AC98,counts!$V$27:$W$33,2,FALSE)</f>
        <v>163.84855978743315</v>
      </c>
      <c r="AM98">
        <f>VLOOKUP(AD98,counts!$V$38:$W$49,2,FALSE)</f>
        <v>40.634191658169868</v>
      </c>
      <c r="AN98">
        <f>VLOOKUP(AE98,counts!$V$53:$W$54,2,FALSE)</f>
        <v>-108.67008854708662</v>
      </c>
      <c r="AO98">
        <f>VLOOKUP(AF98,counts!$V$58:$W$62,2,FALSE)</f>
        <v>48.695090775187893</v>
      </c>
      <c r="AP98">
        <f>VLOOKUP(AG98,counts!$V$66:$W$69,2,FALSE)</f>
        <v>-22.013681658285037</v>
      </c>
      <c r="AQ98">
        <f>VLOOKUP(AH98,counts!$V$73:$W$75,2,FALSE)</f>
        <v>72.444458573419169</v>
      </c>
      <c r="AR98">
        <f>VLOOKUP(AI98,counts!$V$79:$W$81,2,FALSE)</f>
        <v>103.15987615987927</v>
      </c>
      <c r="AS98">
        <f t="shared" si="62"/>
        <v>0</v>
      </c>
      <c r="AT98">
        <f t="shared" si="63"/>
        <v>3</v>
      </c>
      <c r="AU98" t="str">
        <f t="shared" si="46"/>
        <v>Train</v>
      </c>
      <c r="AW98" t="str">
        <f t="shared" si="64"/>
        <v>41-50</v>
      </c>
      <c r="AX98" t="str">
        <f t="shared" si="65"/>
        <v>F, G, T</v>
      </c>
      <c r="AY98" t="str">
        <f t="shared" si="66"/>
        <v>100+</v>
      </c>
      <c r="AZ98" t="str">
        <f t="shared" si="67"/>
        <v>Others</v>
      </c>
      <c r="BA98" t="str">
        <f t="shared" si="68"/>
        <v>male</v>
      </c>
      <c r="BB98">
        <f t="shared" si="69"/>
        <v>1</v>
      </c>
      <c r="BC98">
        <f t="shared" si="70"/>
        <v>0</v>
      </c>
      <c r="BD98" t="str">
        <f t="shared" si="71"/>
        <v>C</v>
      </c>
      <c r="BE98">
        <f t="shared" si="72"/>
        <v>1</v>
      </c>
      <c r="BF98">
        <f t="shared" si="73"/>
        <v>-13.385578549662212</v>
      </c>
      <c r="BG98">
        <f t="shared" si="74"/>
        <v>123.30204897661667</v>
      </c>
      <c r="BH98">
        <f t="shared" si="75"/>
        <v>163.84855978743315</v>
      </c>
      <c r="BI98">
        <f t="shared" si="76"/>
        <v>40.634191658169868</v>
      </c>
      <c r="BJ98">
        <f t="shared" si="77"/>
        <v>-108.67008854708662</v>
      </c>
      <c r="BK98">
        <f t="shared" si="78"/>
        <v>48.695090775187893</v>
      </c>
      <c r="BL98">
        <f t="shared" si="79"/>
        <v>-22.013681658285037</v>
      </c>
      <c r="BM98">
        <f t="shared" si="80"/>
        <v>72.444458573419169</v>
      </c>
      <c r="BN98">
        <f t="shared" si="81"/>
        <v>103.15987615987927</v>
      </c>
      <c r="BO98">
        <f t="shared" si="47"/>
        <v>0</v>
      </c>
      <c r="BP98">
        <f t="shared" si="48"/>
        <v>3</v>
      </c>
      <c r="BQ98" t="str">
        <f t="shared" si="49"/>
        <v>Train</v>
      </c>
    </row>
    <row r="99" spans="1:69" x14ac:dyDescent="0.3">
      <c r="A99">
        <v>1</v>
      </c>
      <c r="B99">
        <v>1</v>
      </c>
      <c r="C99" t="s">
        <v>248</v>
      </c>
      <c r="D99" t="s">
        <v>15</v>
      </c>
      <c r="E99">
        <v>27</v>
      </c>
      <c r="F99">
        <v>1</v>
      </c>
      <c r="G99">
        <v>1</v>
      </c>
      <c r="H99" t="s">
        <v>65</v>
      </c>
      <c r="I99">
        <v>247.52080000000001</v>
      </c>
      <c r="J99" t="s">
        <v>66</v>
      </c>
      <c r="K99" t="s">
        <v>44</v>
      </c>
      <c r="L99" t="s">
        <v>57</v>
      </c>
      <c r="N99" t="s">
        <v>67</v>
      </c>
      <c r="O99">
        <v>3</v>
      </c>
      <c r="P99">
        <v>2</v>
      </c>
      <c r="Q99">
        <v>3</v>
      </c>
      <c r="R99" t="str">
        <f t="shared" si="50"/>
        <v>Train</v>
      </c>
      <c r="S99" t="str">
        <f t="shared" si="51"/>
        <v>Train</v>
      </c>
      <c r="T99" t="str">
        <f t="shared" si="52"/>
        <v>Train</v>
      </c>
      <c r="U99" t="str">
        <f t="shared" si="53"/>
        <v>PQ</v>
      </c>
      <c r="V99" t="str">
        <f t="shared" si="54"/>
        <v>18-30</v>
      </c>
      <c r="W99" t="str">
        <f t="shared" si="55"/>
        <v>B</v>
      </c>
      <c r="X99" t="str">
        <f t="shared" si="56"/>
        <v>100+</v>
      </c>
      <c r="Y99" t="b">
        <f>SUMPRODUCT(--(U99=counts!$A$40:$A$49))&gt;0</f>
        <v>1</v>
      </c>
      <c r="Z99" t="b">
        <f>SUMPRODUCT(--(W99=counts!$A$18:$A$22))&gt;0</f>
        <v>1</v>
      </c>
      <c r="AA99" t="str">
        <f t="shared" si="57"/>
        <v>18-30</v>
      </c>
      <c r="AB99" t="str">
        <f>IF(W99="","Blank",IF(Z99="TRUE",W99,counts!$A$23))</f>
        <v>F, G, T</v>
      </c>
      <c r="AC99" t="str">
        <f t="shared" si="58"/>
        <v>100+</v>
      </c>
      <c r="AD99" t="str">
        <f t="shared" si="59"/>
        <v>PQ</v>
      </c>
      <c r="AE99" t="str">
        <f t="shared" si="60"/>
        <v>female</v>
      </c>
      <c r="AF99">
        <f>IF(F99&gt;=4, counts!$A$62,F99)</f>
        <v>1</v>
      </c>
      <c r="AG99">
        <f>IF(G99&gt;=3, counts!$A$69,G99)</f>
        <v>1</v>
      </c>
      <c r="AH99" t="str">
        <f>IF(OR(K99="S",K99=""), counts!$A$75,K99)</f>
        <v>C</v>
      </c>
      <c r="AI99">
        <f t="shared" si="61"/>
        <v>1</v>
      </c>
      <c r="AJ99">
        <f>VLOOKUP(AA99,counts!$V$8:$W$13,2,FALSE)</f>
        <v>-11.613432440426715</v>
      </c>
      <c r="AK99">
        <f>VLOOKUP(AB99,counts!$V$17:$W$23,2,FALSE)</f>
        <v>123.30204897661667</v>
      </c>
      <c r="AL99">
        <f>VLOOKUP(AC99,counts!$V$27:$W$33,2,FALSE)</f>
        <v>163.84855978743315</v>
      </c>
      <c r="AM99">
        <f>VLOOKUP(AD99,counts!$V$38:$W$49,2,FALSE)</f>
        <v>123.30204897661667</v>
      </c>
      <c r="AN99">
        <f>VLOOKUP(AE99,counts!$V$53:$W$54,2,FALSE)</f>
        <v>151.41878811967541</v>
      </c>
      <c r="AO99">
        <f>VLOOKUP(AF99,counts!$V$58:$W$62,2,FALSE)</f>
        <v>48.695090775187893</v>
      </c>
      <c r="AP99">
        <f>VLOOKUP(AG99,counts!$V$66:$W$69,2,FALSE)</f>
        <v>79.365382998232107</v>
      </c>
      <c r="AQ99">
        <f>VLOOKUP(AH99,counts!$V$73:$W$75,2,FALSE)</f>
        <v>72.444458573419169</v>
      </c>
      <c r="AR99">
        <f>VLOOKUP(AI99,counts!$V$79:$W$81,2,FALSE)</f>
        <v>103.15987615987927</v>
      </c>
      <c r="AS99">
        <f t="shared" si="62"/>
        <v>1</v>
      </c>
      <c r="AT99">
        <f t="shared" si="63"/>
        <v>3</v>
      </c>
      <c r="AU99" t="str">
        <f t="shared" si="46"/>
        <v>Train</v>
      </c>
      <c r="AW99" t="str">
        <f t="shared" si="64"/>
        <v>18-30</v>
      </c>
      <c r="AX99" t="str">
        <f t="shared" si="65"/>
        <v>F, G, T</v>
      </c>
      <c r="AY99" t="str">
        <f t="shared" si="66"/>
        <v>100+</v>
      </c>
      <c r="AZ99" t="str">
        <f t="shared" si="67"/>
        <v>PQ</v>
      </c>
      <c r="BA99" t="str">
        <f t="shared" si="68"/>
        <v>female</v>
      </c>
      <c r="BB99">
        <f t="shared" si="69"/>
        <v>1</v>
      </c>
      <c r="BC99">
        <f t="shared" si="70"/>
        <v>1</v>
      </c>
      <c r="BD99" t="str">
        <f t="shared" si="71"/>
        <v>C</v>
      </c>
      <c r="BE99">
        <f t="shared" si="72"/>
        <v>1</v>
      </c>
      <c r="BF99">
        <f t="shared" si="73"/>
        <v>-11.613432440426715</v>
      </c>
      <c r="BG99">
        <f t="shared" si="74"/>
        <v>123.30204897661667</v>
      </c>
      <c r="BH99">
        <f t="shared" si="75"/>
        <v>163.84855978743315</v>
      </c>
      <c r="BI99">
        <f t="shared" si="76"/>
        <v>123.30204897661667</v>
      </c>
      <c r="BJ99">
        <f t="shared" si="77"/>
        <v>151.41878811967541</v>
      </c>
      <c r="BK99">
        <f t="shared" si="78"/>
        <v>48.695090775187893</v>
      </c>
      <c r="BL99">
        <f t="shared" si="79"/>
        <v>79.365382998232107</v>
      </c>
      <c r="BM99">
        <f t="shared" si="80"/>
        <v>72.444458573419169</v>
      </c>
      <c r="BN99">
        <f t="shared" si="81"/>
        <v>103.15987615987927</v>
      </c>
      <c r="BO99">
        <f t="shared" si="47"/>
        <v>1</v>
      </c>
      <c r="BP99">
        <f t="shared" si="48"/>
        <v>3</v>
      </c>
      <c r="BQ99" t="str">
        <f t="shared" si="49"/>
        <v>Train</v>
      </c>
    </row>
    <row r="100" spans="1:69" x14ac:dyDescent="0.3">
      <c r="A100">
        <v>1</v>
      </c>
      <c r="B100">
        <v>1</v>
      </c>
      <c r="C100" t="s">
        <v>249</v>
      </c>
      <c r="D100" t="s">
        <v>15</v>
      </c>
      <c r="E100">
        <v>48</v>
      </c>
      <c r="F100">
        <v>1</v>
      </c>
      <c r="G100">
        <v>0</v>
      </c>
      <c r="H100" t="s">
        <v>245</v>
      </c>
      <c r="I100">
        <v>106.425</v>
      </c>
      <c r="J100" t="s">
        <v>246</v>
      </c>
      <c r="K100" t="s">
        <v>44</v>
      </c>
      <c r="L100" t="s">
        <v>211</v>
      </c>
      <c r="N100" t="s">
        <v>247</v>
      </c>
      <c r="O100">
        <v>5</v>
      </c>
      <c r="P100">
        <v>3</v>
      </c>
      <c r="Q100">
        <v>5</v>
      </c>
      <c r="R100" t="str">
        <f t="shared" si="50"/>
        <v>Validate</v>
      </c>
      <c r="S100" t="str">
        <f t="shared" si="51"/>
        <v>Train</v>
      </c>
      <c r="T100" t="str">
        <f t="shared" si="52"/>
        <v>Validate</v>
      </c>
      <c r="U100" t="str">
        <f t="shared" si="53"/>
        <v>IA</v>
      </c>
      <c r="V100" t="str">
        <f t="shared" si="54"/>
        <v>41-50</v>
      </c>
      <c r="W100" t="str">
        <f t="shared" si="55"/>
        <v>C</v>
      </c>
      <c r="X100" t="str">
        <f t="shared" si="56"/>
        <v>100+</v>
      </c>
      <c r="Y100" t="b">
        <f>SUMPRODUCT(--(U100=counts!$A$40:$A$49))&gt;0</f>
        <v>0</v>
      </c>
      <c r="Z100" t="b">
        <f>SUMPRODUCT(--(W100=counts!$A$18:$A$22))&gt;0</f>
        <v>1</v>
      </c>
      <c r="AA100" t="str">
        <f t="shared" si="57"/>
        <v>41-50</v>
      </c>
      <c r="AB100" t="str">
        <f>IF(W100="","Blank",IF(Z100="TRUE",W100,counts!$A$23))</f>
        <v>F, G, T</v>
      </c>
      <c r="AC100" t="str">
        <f t="shared" si="58"/>
        <v>100+</v>
      </c>
      <c r="AD100" t="str">
        <f t="shared" si="59"/>
        <v>Others</v>
      </c>
      <c r="AE100" t="str">
        <f t="shared" si="60"/>
        <v>female</v>
      </c>
      <c r="AF100">
        <f>IF(F100&gt;=4, counts!$A$62,F100)</f>
        <v>1</v>
      </c>
      <c r="AG100">
        <f>IF(G100&gt;=3, counts!$A$69,G100)</f>
        <v>0</v>
      </c>
      <c r="AH100" t="str">
        <f>IF(OR(K100="S",K100=""), counts!$A$75,K100)</f>
        <v>C</v>
      </c>
      <c r="AI100">
        <f t="shared" si="61"/>
        <v>1</v>
      </c>
      <c r="AJ100">
        <f>VLOOKUP(AA100,counts!$V$8:$W$13,2,FALSE)</f>
        <v>-13.385578549662212</v>
      </c>
      <c r="AK100">
        <f>VLOOKUP(AB100,counts!$V$17:$W$23,2,FALSE)</f>
        <v>123.30204897661667</v>
      </c>
      <c r="AL100">
        <f>VLOOKUP(AC100,counts!$V$27:$W$33,2,FALSE)</f>
        <v>163.84855978743315</v>
      </c>
      <c r="AM100">
        <f>VLOOKUP(AD100,counts!$V$38:$W$49,2,FALSE)</f>
        <v>40.634191658169868</v>
      </c>
      <c r="AN100">
        <f>VLOOKUP(AE100,counts!$V$53:$W$54,2,FALSE)</f>
        <v>151.41878811967541</v>
      </c>
      <c r="AO100">
        <f>VLOOKUP(AF100,counts!$V$58:$W$62,2,FALSE)</f>
        <v>48.695090775187893</v>
      </c>
      <c r="AP100">
        <f>VLOOKUP(AG100,counts!$V$66:$W$69,2,FALSE)</f>
        <v>-22.013681658285037</v>
      </c>
      <c r="AQ100">
        <f>VLOOKUP(AH100,counts!$V$73:$W$75,2,FALSE)</f>
        <v>72.444458573419169</v>
      </c>
      <c r="AR100">
        <f>VLOOKUP(AI100,counts!$V$79:$W$81,2,FALSE)</f>
        <v>103.15987615987927</v>
      </c>
      <c r="AS100">
        <f t="shared" si="62"/>
        <v>1</v>
      </c>
      <c r="AT100">
        <f t="shared" si="63"/>
        <v>5</v>
      </c>
      <c r="AU100" t="str">
        <f t="shared" si="46"/>
        <v>Validate</v>
      </c>
      <c r="AW100" t="str">
        <f t="shared" si="64"/>
        <v>41-50</v>
      </c>
      <c r="AX100" t="str">
        <f t="shared" si="65"/>
        <v>F, G, T</v>
      </c>
      <c r="AY100" t="str">
        <f t="shared" si="66"/>
        <v>100+</v>
      </c>
      <c r="AZ100" t="str">
        <f t="shared" si="67"/>
        <v>Others</v>
      </c>
      <c r="BA100" t="str">
        <f t="shared" si="68"/>
        <v>female</v>
      </c>
      <c r="BB100">
        <f t="shared" si="69"/>
        <v>1</v>
      </c>
      <c r="BC100">
        <f t="shared" si="70"/>
        <v>0</v>
      </c>
      <c r="BD100" t="str">
        <f t="shared" si="71"/>
        <v>C</v>
      </c>
      <c r="BE100">
        <f t="shared" si="72"/>
        <v>1</v>
      </c>
      <c r="BF100">
        <f t="shared" si="73"/>
        <v>-13.385578549662212</v>
      </c>
      <c r="BG100">
        <f t="shared" si="74"/>
        <v>123.30204897661667</v>
      </c>
      <c r="BH100">
        <f t="shared" si="75"/>
        <v>163.84855978743315</v>
      </c>
      <c r="BI100">
        <f t="shared" si="76"/>
        <v>40.634191658169868</v>
      </c>
      <c r="BJ100">
        <f t="shared" si="77"/>
        <v>151.41878811967541</v>
      </c>
      <c r="BK100">
        <f t="shared" si="78"/>
        <v>48.695090775187893</v>
      </c>
      <c r="BL100">
        <f t="shared" si="79"/>
        <v>-22.013681658285037</v>
      </c>
      <c r="BM100">
        <f t="shared" si="80"/>
        <v>72.444458573419169</v>
      </c>
      <c r="BN100">
        <f t="shared" si="81"/>
        <v>103.15987615987927</v>
      </c>
      <c r="BO100">
        <f t="shared" si="47"/>
        <v>1</v>
      </c>
      <c r="BP100">
        <f t="shared" si="48"/>
        <v>5</v>
      </c>
      <c r="BQ100" t="str">
        <f t="shared" si="49"/>
        <v>Validate</v>
      </c>
    </row>
    <row r="101" spans="1:69" x14ac:dyDescent="0.3">
      <c r="A101">
        <v>1</v>
      </c>
      <c r="B101">
        <v>1</v>
      </c>
      <c r="C101" t="s">
        <v>250</v>
      </c>
      <c r="D101" t="s">
        <v>15</v>
      </c>
      <c r="E101">
        <v>48</v>
      </c>
      <c r="F101">
        <v>1</v>
      </c>
      <c r="G101">
        <v>0</v>
      </c>
      <c r="H101">
        <v>11755</v>
      </c>
      <c r="I101">
        <v>39.6</v>
      </c>
      <c r="J101" t="s">
        <v>251</v>
      </c>
      <c r="K101" t="s">
        <v>44</v>
      </c>
      <c r="L101" t="s">
        <v>252</v>
      </c>
      <c r="N101" t="s">
        <v>253</v>
      </c>
      <c r="O101">
        <v>3</v>
      </c>
      <c r="P101">
        <v>4</v>
      </c>
      <c r="Q101">
        <v>2</v>
      </c>
      <c r="R101" t="str">
        <f t="shared" si="50"/>
        <v>Train</v>
      </c>
      <c r="S101" t="str">
        <f t="shared" si="51"/>
        <v>Test</v>
      </c>
      <c r="T101" t="str">
        <f t="shared" si="52"/>
        <v>Train</v>
      </c>
      <c r="U101" t="str">
        <f t="shared" si="53"/>
        <v/>
      </c>
      <c r="V101" t="str">
        <f t="shared" si="54"/>
        <v>41-50</v>
      </c>
      <c r="W101" t="str">
        <f t="shared" si="55"/>
        <v>A</v>
      </c>
      <c r="X101" t="str">
        <f t="shared" si="56"/>
        <v>31-40</v>
      </c>
      <c r="Y101" t="b">
        <f>SUMPRODUCT(--(U101=counts!$A$40:$A$49))&gt;0</f>
        <v>0</v>
      </c>
      <c r="Z101" t="b">
        <f>SUMPRODUCT(--(W101=counts!$A$18:$A$22))&gt;0</f>
        <v>1</v>
      </c>
      <c r="AA101" t="str">
        <f t="shared" si="57"/>
        <v>41-50</v>
      </c>
      <c r="AB101" t="str">
        <f>IF(W101="","Blank",IF(Z101="TRUE",W101,counts!$A$23))</f>
        <v>F, G, T</v>
      </c>
      <c r="AC101" t="str">
        <f t="shared" si="58"/>
        <v>31-40</v>
      </c>
      <c r="AD101" t="str">
        <f t="shared" si="59"/>
        <v>Blank</v>
      </c>
      <c r="AE101" t="str">
        <f t="shared" si="60"/>
        <v>female</v>
      </c>
      <c r="AF101">
        <f>IF(F101&gt;=4, counts!$A$62,F101)</f>
        <v>1</v>
      </c>
      <c r="AG101">
        <f>IF(G101&gt;=3, counts!$A$69,G101)</f>
        <v>0</v>
      </c>
      <c r="AH101" t="str">
        <f>IF(OR(K101="S",K101=""), counts!$A$75,K101)</f>
        <v>C</v>
      </c>
      <c r="AI101">
        <f t="shared" si="61"/>
        <v>1</v>
      </c>
      <c r="AJ101">
        <f>VLOOKUP(AA101,counts!$V$8:$W$13,2,FALSE)</f>
        <v>-13.385578549662212</v>
      </c>
      <c r="AK101">
        <f>VLOOKUP(AB101,counts!$V$17:$W$23,2,FALSE)</f>
        <v>123.30204897661667</v>
      </c>
      <c r="AL101">
        <f>VLOOKUP(AC101,counts!$V$27:$W$33,2,FALSE)</f>
        <v>22.971838090238197</v>
      </c>
      <c r="AM101">
        <f>VLOOKUP(AD101,counts!$V$38:$W$49,2,FALSE)</f>
        <v>-33.757758935166962</v>
      </c>
      <c r="AN101">
        <f>VLOOKUP(AE101,counts!$V$53:$W$54,2,FALSE)</f>
        <v>151.41878811967541</v>
      </c>
      <c r="AO101">
        <f>VLOOKUP(AF101,counts!$V$58:$W$62,2,FALSE)</f>
        <v>48.695090775187893</v>
      </c>
      <c r="AP101">
        <f>VLOOKUP(AG101,counts!$V$66:$W$69,2,FALSE)</f>
        <v>-22.013681658285037</v>
      </c>
      <c r="AQ101">
        <f>VLOOKUP(AH101,counts!$V$73:$W$75,2,FALSE)</f>
        <v>72.444458573419169</v>
      </c>
      <c r="AR101">
        <f>VLOOKUP(AI101,counts!$V$79:$W$81,2,FALSE)</f>
        <v>103.15987615987927</v>
      </c>
      <c r="AS101">
        <f t="shared" si="62"/>
        <v>1</v>
      </c>
      <c r="AT101">
        <f t="shared" si="63"/>
        <v>3</v>
      </c>
      <c r="AU101" t="str">
        <f t="shared" si="46"/>
        <v>Train</v>
      </c>
      <c r="AW101" t="str">
        <f t="shared" si="64"/>
        <v>41-50</v>
      </c>
      <c r="AX101" t="str">
        <f t="shared" si="65"/>
        <v>F, G, T</v>
      </c>
      <c r="AY101" t="str">
        <f t="shared" si="66"/>
        <v>31-40</v>
      </c>
      <c r="AZ101" t="str">
        <f t="shared" si="67"/>
        <v>Blank</v>
      </c>
      <c r="BA101" t="str">
        <f t="shared" si="68"/>
        <v>female</v>
      </c>
      <c r="BB101">
        <f t="shared" si="69"/>
        <v>1</v>
      </c>
      <c r="BC101">
        <f t="shared" si="70"/>
        <v>0</v>
      </c>
      <c r="BD101" t="str">
        <f t="shared" si="71"/>
        <v>C</v>
      </c>
      <c r="BE101">
        <f t="shared" si="72"/>
        <v>1</v>
      </c>
      <c r="BF101">
        <f t="shared" si="73"/>
        <v>-13.385578549662212</v>
      </c>
      <c r="BG101">
        <f t="shared" si="74"/>
        <v>123.30204897661667</v>
      </c>
      <c r="BH101">
        <f t="shared" si="75"/>
        <v>22.971838090238197</v>
      </c>
      <c r="BI101">
        <f t="shared" si="76"/>
        <v>-33.757758935166962</v>
      </c>
      <c r="BJ101">
        <f t="shared" si="77"/>
        <v>151.41878811967541</v>
      </c>
      <c r="BK101">
        <f t="shared" si="78"/>
        <v>48.695090775187893</v>
      </c>
      <c r="BL101">
        <f t="shared" si="79"/>
        <v>-22.013681658285037</v>
      </c>
      <c r="BM101">
        <f t="shared" si="80"/>
        <v>72.444458573419169</v>
      </c>
      <c r="BN101">
        <f t="shared" si="81"/>
        <v>103.15987615987927</v>
      </c>
      <c r="BO101">
        <f t="shared" si="47"/>
        <v>1</v>
      </c>
      <c r="BP101">
        <f t="shared" si="48"/>
        <v>3</v>
      </c>
      <c r="BQ101" t="str">
        <f t="shared" si="49"/>
        <v>Train</v>
      </c>
    </row>
    <row r="102" spans="1:69" x14ac:dyDescent="0.3">
      <c r="A102">
        <v>1</v>
      </c>
      <c r="B102">
        <v>1</v>
      </c>
      <c r="C102" t="s">
        <v>254</v>
      </c>
      <c r="D102" t="s">
        <v>20</v>
      </c>
      <c r="E102">
        <v>49</v>
      </c>
      <c r="F102">
        <v>1</v>
      </c>
      <c r="G102">
        <v>0</v>
      </c>
      <c r="H102" t="s">
        <v>255</v>
      </c>
      <c r="I102">
        <v>56.929200000000002</v>
      </c>
      <c r="J102" t="s">
        <v>256</v>
      </c>
      <c r="K102" t="s">
        <v>44</v>
      </c>
      <c r="L102" t="s">
        <v>252</v>
      </c>
      <c r="N102" t="s">
        <v>253</v>
      </c>
      <c r="O102">
        <v>3</v>
      </c>
      <c r="P102">
        <v>2</v>
      </c>
      <c r="Q102">
        <v>1</v>
      </c>
      <c r="R102" t="str">
        <f t="shared" si="50"/>
        <v>Train</v>
      </c>
      <c r="S102" t="str">
        <f t="shared" si="51"/>
        <v>Train</v>
      </c>
      <c r="T102" t="str">
        <f t="shared" si="52"/>
        <v>Train</v>
      </c>
      <c r="U102" t="str">
        <f t="shared" si="53"/>
        <v/>
      </c>
      <c r="V102" t="str">
        <f t="shared" si="54"/>
        <v>41-50</v>
      </c>
      <c r="W102" t="str">
        <f t="shared" si="55"/>
        <v>A</v>
      </c>
      <c r="X102" t="str">
        <f t="shared" si="56"/>
        <v>41-100</v>
      </c>
      <c r="Y102" t="b">
        <f>SUMPRODUCT(--(U102=counts!$A$40:$A$49))&gt;0</f>
        <v>0</v>
      </c>
      <c r="Z102" t="b">
        <f>SUMPRODUCT(--(W102=counts!$A$18:$A$22))&gt;0</f>
        <v>1</v>
      </c>
      <c r="AA102" t="str">
        <f t="shared" si="57"/>
        <v>41-50</v>
      </c>
      <c r="AB102" t="str">
        <f>IF(W102="","Blank",IF(Z102="TRUE",W102,counts!$A$23))</f>
        <v>F, G, T</v>
      </c>
      <c r="AC102" t="str">
        <f t="shared" si="58"/>
        <v>41-100</v>
      </c>
      <c r="AD102" t="str">
        <f t="shared" si="59"/>
        <v>Blank</v>
      </c>
      <c r="AE102" t="str">
        <f t="shared" si="60"/>
        <v>male</v>
      </c>
      <c r="AF102">
        <f>IF(F102&gt;=4, counts!$A$62,F102)</f>
        <v>1</v>
      </c>
      <c r="AG102">
        <f>IF(G102&gt;=3, counts!$A$69,G102)</f>
        <v>0</v>
      </c>
      <c r="AH102" t="str">
        <f>IF(OR(K102="S",K102=""), counts!$A$75,K102)</f>
        <v>C</v>
      </c>
      <c r="AI102">
        <f t="shared" si="61"/>
        <v>1</v>
      </c>
      <c r="AJ102">
        <f>VLOOKUP(AA102,counts!$V$8:$W$13,2,FALSE)</f>
        <v>-13.385578549662212</v>
      </c>
      <c r="AK102">
        <f>VLOOKUP(AB102,counts!$V$17:$W$23,2,FALSE)</f>
        <v>123.30204897661667</v>
      </c>
      <c r="AL102">
        <f>VLOOKUP(AC102,counts!$V$27:$W$33,2,FALSE)</f>
        <v>70.538774768379497</v>
      </c>
      <c r="AM102">
        <f>VLOOKUP(AD102,counts!$V$38:$W$49,2,FALSE)</f>
        <v>-33.757758935166962</v>
      </c>
      <c r="AN102">
        <f>VLOOKUP(AE102,counts!$V$53:$W$54,2,FALSE)</f>
        <v>-108.67008854708662</v>
      </c>
      <c r="AO102">
        <f>VLOOKUP(AF102,counts!$V$58:$W$62,2,FALSE)</f>
        <v>48.695090775187893</v>
      </c>
      <c r="AP102">
        <f>VLOOKUP(AG102,counts!$V$66:$W$69,2,FALSE)</f>
        <v>-22.013681658285037</v>
      </c>
      <c r="AQ102">
        <f>VLOOKUP(AH102,counts!$V$73:$W$75,2,FALSE)</f>
        <v>72.444458573419169</v>
      </c>
      <c r="AR102">
        <f>VLOOKUP(AI102,counts!$V$79:$W$81,2,FALSE)</f>
        <v>103.15987615987927</v>
      </c>
      <c r="AS102">
        <f t="shared" si="62"/>
        <v>1</v>
      </c>
      <c r="AT102">
        <f t="shared" si="63"/>
        <v>3</v>
      </c>
      <c r="AU102" t="str">
        <f t="shared" si="46"/>
        <v>Train</v>
      </c>
      <c r="AW102" t="str">
        <f t="shared" si="64"/>
        <v>41-50</v>
      </c>
      <c r="AX102" t="str">
        <f t="shared" si="65"/>
        <v>F, G, T</v>
      </c>
      <c r="AY102" t="str">
        <f t="shared" si="66"/>
        <v>41-100</v>
      </c>
      <c r="AZ102" t="str">
        <f t="shared" si="67"/>
        <v>Blank</v>
      </c>
      <c r="BA102" t="str">
        <f t="shared" si="68"/>
        <v>male</v>
      </c>
      <c r="BB102">
        <f t="shared" si="69"/>
        <v>1</v>
      </c>
      <c r="BC102">
        <f t="shared" si="70"/>
        <v>0</v>
      </c>
      <c r="BD102" t="str">
        <f t="shared" si="71"/>
        <v>C</v>
      </c>
      <c r="BE102">
        <f t="shared" si="72"/>
        <v>1</v>
      </c>
      <c r="BF102">
        <f t="shared" si="73"/>
        <v>-13.385578549662212</v>
      </c>
      <c r="BG102">
        <f t="shared" si="74"/>
        <v>123.30204897661667</v>
      </c>
      <c r="BH102">
        <f t="shared" si="75"/>
        <v>70.538774768379497</v>
      </c>
      <c r="BI102">
        <f t="shared" si="76"/>
        <v>-33.757758935166962</v>
      </c>
      <c r="BJ102">
        <f t="shared" si="77"/>
        <v>-108.67008854708662</v>
      </c>
      <c r="BK102">
        <f t="shared" si="78"/>
        <v>48.695090775187893</v>
      </c>
      <c r="BL102">
        <f t="shared" si="79"/>
        <v>-22.013681658285037</v>
      </c>
      <c r="BM102">
        <f t="shared" si="80"/>
        <v>72.444458573419169</v>
      </c>
      <c r="BN102">
        <f t="shared" si="81"/>
        <v>103.15987615987927</v>
      </c>
      <c r="BO102">
        <f t="shared" si="47"/>
        <v>1</v>
      </c>
      <c r="BP102">
        <f t="shared" si="48"/>
        <v>3</v>
      </c>
      <c r="BQ102" t="str">
        <f t="shared" si="49"/>
        <v>Train</v>
      </c>
    </row>
    <row r="103" spans="1:69" x14ac:dyDescent="0.3">
      <c r="A103">
        <v>1</v>
      </c>
      <c r="B103">
        <v>0</v>
      </c>
      <c r="C103" t="s">
        <v>257</v>
      </c>
      <c r="D103" t="s">
        <v>20</v>
      </c>
      <c r="E103">
        <v>39</v>
      </c>
      <c r="F103">
        <v>0</v>
      </c>
      <c r="G103">
        <v>0</v>
      </c>
      <c r="H103" t="s">
        <v>258</v>
      </c>
      <c r="I103">
        <v>29.7</v>
      </c>
      <c r="J103" t="s">
        <v>259</v>
      </c>
      <c r="K103" t="s">
        <v>44</v>
      </c>
      <c r="M103">
        <v>133</v>
      </c>
      <c r="N103" t="s">
        <v>130</v>
      </c>
      <c r="O103">
        <v>2</v>
      </c>
      <c r="P103">
        <v>1</v>
      </c>
      <c r="Q103">
        <v>1</v>
      </c>
      <c r="R103" t="str">
        <f t="shared" si="50"/>
        <v>Train</v>
      </c>
      <c r="S103" t="str">
        <f t="shared" si="51"/>
        <v>Train</v>
      </c>
      <c r="T103" t="str">
        <f t="shared" si="52"/>
        <v>Train</v>
      </c>
      <c r="U103" t="str">
        <f t="shared" si="53"/>
        <v>PA</v>
      </c>
      <c r="V103" t="str">
        <f t="shared" si="54"/>
        <v>31-40</v>
      </c>
      <c r="W103" t="str">
        <f t="shared" si="55"/>
        <v>A</v>
      </c>
      <c r="X103" t="str">
        <f t="shared" si="56"/>
        <v>21-30</v>
      </c>
      <c r="Y103" t="b">
        <f>SUMPRODUCT(--(U103=counts!$A$40:$A$49))&gt;0</f>
        <v>1</v>
      </c>
      <c r="Z103" t="b">
        <f>SUMPRODUCT(--(W103=counts!$A$18:$A$22))&gt;0</f>
        <v>1</v>
      </c>
      <c r="AA103" t="str">
        <f t="shared" si="57"/>
        <v>31-40</v>
      </c>
      <c r="AB103" t="str">
        <f>IF(W103="","Blank",IF(Z103="TRUE",W103,counts!$A$23))</f>
        <v>F, G, T</v>
      </c>
      <c r="AC103" t="str">
        <f t="shared" si="58"/>
        <v>21-30</v>
      </c>
      <c r="AD103" t="str">
        <f t="shared" si="59"/>
        <v>PA</v>
      </c>
      <c r="AE103" t="str">
        <f t="shared" si="60"/>
        <v>male</v>
      </c>
      <c r="AF103">
        <f>IF(F103&gt;=4, counts!$A$62,F103)</f>
        <v>0</v>
      </c>
      <c r="AG103">
        <f>IF(G103&gt;=3, counts!$A$69,G103)</f>
        <v>0</v>
      </c>
      <c r="AH103" t="str">
        <f>IF(OR(K103="S",K103=""), counts!$A$75,K103)</f>
        <v>C</v>
      </c>
      <c r="AI103">
        <f t="shared" si="61"/>
        <v>1</v>
      </c>
      <c r="AJ103">
        <f>VLOOKUP(AA103,counts!$V$8:$W$13,2,FALSE)</f>
        <v>32.769878926258563</v>
      </c>
      <c r="AK103">
        <f>VLOOKUP(AB103,counts!$V$17:$W$23,2,FALSE)</f>
        <v>123.30204897661667</v>
      </c>
      <c r="AL103">
        <f>VLOOKUP(AC103,counts!$V$27:$W$33,2,FALSE)</f>
        <v>40.172297072540438</v>
      </c>
      <c r="AM103">
        <f>VLOOKUP(AD103,counts!$V$38:$W$49,2,FALSE)</f>
        <v>105.0698932972212</v>
      </c>
      <c r="AN103">
        <f>VLOOKUP(AE103,counts!$V$53:$W$54,2,FALSE)</f>
        <v>-108.67008854708662</v>
      </c>
      <c r="AO103">
        <f>VLOOKUP(AF103,counts!$V$58:$W$62,2,FALSE)</f>
        <v>-14.754319664473872</v>
      </c>
      <c r="AP103">
        <f>VLOOKUP(AG103,counts!$V$66:$W$69,2,FALSE)</f>
        <v>-22.013681658285037</v>
      </c>
      <c r="AQ103">
        <f>VLOOKUP(AH103,counts!$V$73:$W$75,2,FALSE)</f>
        <v>72.444458573419169</v>
      </c>
      <c r="AR103">
        <f>VLOOKUP(AI103,counts!$V$79:$W$81,2,FALSE)</f>
        <v>103.15987615987927</v>
      </c>
      <c r="AS103">
        <f t="shared" si="62"/>
        <v>0</v>
      </c>
      <c r="AT103">
        <f t="shared" si="63"/>
        <v>2</v>
      </c>
      <c r="AU103" t="str">
        <f t="shared" si="46"/>
        <v>Train</v>
      </c>
      <c r="AW103" t="str">
        <f t="shared" si="64"/>
        <v>31-40</v>
      </c>
      <c r="AX103" t="str">
        <f t="shared" si="65"/>
        <v>F, G, T</v>
      </c>
      <c r="AY103" t="str">
        <f t="shared" si="66"/>
        <v>21-30</v>
      </c>
      <c r="AZ103" t="str">
        <f t="shared" si="67"/>
        <v>PA</v>
      </c>
      <c r="BA103" t="str">
        <f t="shared" si="68"/>
        <v>male</v>
      </c>
      <c r="BB103">
        <f t="shared" si="69"/>
        <v>0</v>
      </c>
      <c r="BC103">
        <f t="shared" si="70"/>
        <v>0</v>
      </c>
      <c r="BD103" t="str">
        <f t="shared" si="71"/>
        <v>C</v>
      </c>
      <c r="BE103">
        <f t="shared" si="72"/>
        <v>1</v>
      </c>
      <c r="BF103">
        <f t="shared" si="73"/>
        <v>32.769878926258563</v>
      </c>
      <c r="BG103">
        <f t="shared" si="74"/>
        <v>123.30204897661667</v>
      </c>
      <c r="BH103">
        <f t="shared" si="75"/>
        <v>40.172297072540438</v>
      </c>
      <c r="BI103">
        <f t="shared" si="76"/>
        <v>105.0698932972212</v>
      </c>
      <c r="BJ103">
        <f t="shared" si="77"/>
        <v>-108.67008854708662</v>
      </c>
      <c r="BK103">
        <f t="shared" si="78"/>
        <v>-14.754319664473872</v>
      </c>
      <c r="BL103">
        <f t="shared" si="79"/>
        <v>-22.013681658285037</v>
      </c>
      <c r="BM103">
        <f t="shared" si="80"/>
        <v>72.444458573419169</v>
      </c>
      <c r="BN103">
        <f t="shared" si="81"/>
        <v>103.15987615987927</v>
      </c>
      <c r="BO103">
        <f t="shared" si="47"/>
        <v>0</v>
      </c>
      <c r="BP103">
        <f t="shared" si="48"/>
        <v>2</v>
      </c>
      <c r="BQ103" t="str">
        <f t="shared" si="49"/>
        <v>Train</v>
      </c>
    </row>
    <row r="104" spans="1:69" x14ac:dyDescent="0.3">
      <c r="A104">
        <v>1</v>
      </c>
      <c r="B104">
        <v>1</v>
      </c>
      <c r="C104" t="s">
        <v>260</v>
      </c>
      <c r="D104" t="s">
        <v>15</v>
      </c>
      <c r="E104">
        <v>23</v>
      </c>
      <c r="F104">
        <v>0</v>
      </c>
      <c r="G104">
        <v>1</v>
      </c>
      <c r="H104">
        <v>11767</v>
      </c>
      <c r="I104">
        <v>83.158299999999997</v>
      </c>
      <c r="J104" t="s">
        <v>261</v>
      </c>
      <c r="K104" t="s">
        <v>44</v>
      </c>
      <c r="L104" t="s">
        <v>90</v>
      </c>
      <c r="N104" t="s">
        <v>262</v>
      </c>
      <c r="O104">
        <v>3</v>
      </c>
      <c r="P104">
        <v>4</v>
      </c>
      <c r="Q104">
        <v>4</v>
      </c>
      <c r="R104" t="str">
        <f t="shared" si="50"/>
        <v>Train</v>
      </c>
      <c r="S104" t="str">
        <f t="shared" si="51"/>
        <v>Test</v>
      </c>
      <c r="T104" t="str">
        <f t="shared" si="52"/>
        <v>Test</v>
      </c>
      <c r="U104" t="str">
        <f t="shared" si="53"/>
        <v>PA</v>
      </c>
      <c r="V104" t="str">
        <f t="shared" si="54"/>
        <v>18-30</v>
      </c>
      <c r="W104" t="str">
        <f t="shared" si="55"/>
        <v>C</v>
      </c>
      <c r="X104" t="str">
        <f t="shared" si="56"/>
        <v>41-100</v>
      </c>
      <c r="Y104" t="b">
        <f>SUMPRODUCT(--(U104=counts!$A$40:$A$49))&gt;0</f>
        <v>1</v>
      </c>
      <c r="Z104" t="b">
        <f>SUMPRODUCT(--(W104=counts!$A$18:$A$22))&gt;0</f>
        <v>1</v>
      </c>
      <c r="AA104" t="str">
        <f t="shared" si="57"/>
        <v>18-30</v>
      </c>
      <c r="AB104" t="str">
        <f>IF(W104="","Blank",IF(Z104="TRUE",W104,counts!$A$23))</f>
        <v>F, G, T</v>
      </c>
      <c r="AC104" t="str">
        <f t="shared" si="58"/>
        <v>41-100</v>
      </c>
      <c r="AD104" t="str">
        <f t="shared" si="59"/>
        <v>PA</v>
      </c>
      <c r="AE104" t="str">
        <f t="shared" si="60"/>
        <v>female</v>
      </c>
      <c r="AF104">
        <f>IF(F104&gt;=4, counts!$A$62,F104)</f>
        <v>0</v>
      </c>
      <c r="AG104">
        <f>IF(G104&gt;=3, counts!$A$69,G104)</f>
        <v>1</v>
      </c>
      <c r="AH104" t="str">
        <f>IF(OR(K104="S",K104=""), counts!$A$75,K104)</f>
        <v>C</v>
      </c>
      <c r="AI104">
        <f t="shared" si="61"/>
        <v>1</v>
      </c>
      <c r="AJ104">
        <f>VLOOKUP(AA104,counts!$V$8:$W$13,2,FALSE)</f>
        <v>-11.613432440426715</v>
      </c>
      <c r="AK104">
        <f>VLOOKUP(AB104,counts!$V$17:$W$23,2,FALSE)</f>
        <v>123.30204897661667</v>
      </c>
      <c r="AL104">
        <f>VLOOKUP(AC104,counts!$V$27:$W$33,2,FALSE)</f>
        <v>70.538774768379497</v>
      </c>
      <c r="AM104">
        <f>VLOOKUP(AD104,counts!$V$38:$W$49,2,FALSE)</f>
        <v>105.0698932972212</v>
      </c>
      <c r="AN104">
        <f>VLOOKUP(AE104,counts!$V$53:$W$54,2,FALSE)</f>
        <v>151.41878811967541</v>
      </c>
      <c r="AO104">
        <f>VLOOKUP(AF104,counts!$V$58:$W$62,2,FALSE)</f>
        <v>-14.754319664473872</v>
      </c>
      <c r="AP104">
        <f>VLOOKUP(AG104,counts!$V$66:$W$69,2,FALSE)</f>
        <v>79.365382998232107</v>
      </c>
      <c r="AQ104">
        <f>VLOOKUP(AH104,counts!$V$73:$W$75,2,FALSE)</f>
        <v>72.444458573419169</v>
      </c>
      <c r="AR104">
        <f>VLOOKUP(AI104,counts!$V$79:$W$81,2,FALSE)</f>
        <v>103.15987615987927</v>
      </c>
      <c r="AS104">
        <f t="shared" si="62"/>
        <v>1</v>
      </c>
      <c r="AT104">
        <f t="shared" si="63"/>
        <v>3</v>
      </c>
      <c r="AU104" t="str">
        <f t="shared" si="46"/>
        <v>Train</v>
      </c>
      <c r="AW104" t="str">
        <f t="shared" si="64"/>
        <v>18-30</v>
      </c>
      <c r="AX104" t="str">
        <f t="shared" si="65"/>
        <v>F, G, T</v>
      </c>
      <c r="AY104" t="str">
        <f t="shared" si="66"/>
        <v>41-100</v>
      </c>
      <c r="AZ104" t="str">
        <f t="shared" si="67"/>
        <v>PA</v>
      </c>
      <c r="BA104" t="str">
        <f t="shared" si="68"/>
        <v>female</v>
      </c>
      <c r="BB104">
        <f t="shared" si="69"/>
        <v>0</v>
      </c>
      <c r="BC104">
        <f t="shared" si="70"/>
        <v>1</v>
      </c>
      <c r="BD104" t="str">
        <f t="shared" si="71"/>
        <v>C</v>
      </c>
      <c r="BE104">
        <f t="shared" si="72"/>
        <v>1</v>
      </c>
      <c r="BF104">
        <f t="shared" si="73"/>
        <v>-11.613432440426715</v>
      </c>
      <c r="BG104">
        <f t="shared" si="74"/>
        <v>123.30204897661667</v>
      </c>
      <c r="BH104">
        <f t="shared" si="75"/>
        <v>70.538774768379497</v>
      </c>
      <c r="BI104">
        <f t="shared" si="76"/>
        <v>105.0698932972212</v>
      </c>
      <c r="BJ104">
        <f t="shared" si="77"/>
        <v>151.41878811967541</v>
      </c>
      <c r="BK104">
        <f t="shared" si="78"/>
        <v>-14.754319664473872</v>
      </c>
      <c r="BL104">
        <f t="shared" si="79"/>
        <v>79.365382998232107</v>
      </c>
      <c r="BM104">
        <f t="shared" si="80"/>
        <v>72.444458573419169</v>
      </c>
      <c r="BN104">
        <f t="shared" si="81"/>
        <v>103.15987615987927</v>
      </c>
      <c r="BO104">
        <f t="shared" si="47"/>
        <v>1</v>
      </c>
      <c r="BP104">
        <f t="shared" si="48"/>
        <v>3</v>
      </c>
      <c r="BQ104" t="str">
        <f t="shared" si="49"/>
        <v>Train</v>
      </c>
    </row>
    <row r="105" spans="1:69" x14ac:dyDescent="0.3">
      <c r="A105">
        <v>1</v>
      </c>
      <c r="B105">
        <v>1</v>
      </c>
      <c r="C105" t="s">
        <v>263</v>
      </c>
      <c r="D105" t="s">
        <v>15</v>
      </c>
      <c r="E105">
        <v>38</v>
      </c>
      <c r="F105">
        <v>0</v>
      </c>
      <c r="G105">
        <v>0</v>
      </c>
      <c r="H105" t="s">
        <v>47</v>
      </c>
      <c r="I105">
        <v>227.52500000000001</v>
      </c>
      <c r="J105" t="s">
        <v>264</v>
      </c>
      <c r="K105" t="s">
        <v>44</v>
      </c>
      <c r="L105" t="s">
        <v>50</v>
      </c>
      <c r="N105" t="s">
        <v>30</v>
      </c>
      <c r="O105">
        <v>3</v>
      </c>
      <c r="P105">
        <v>1</v>
      </c>
      <c r="Q105">
        <v>3</v>
      </c>
      <c r="R105" t="str">
        <f t="shared" si="50"/>
        <v>Train</v>
      </c>
      <c r="S105" t="str">
        <f t="shared" si="51"/>
        <v>Train</v>
      </c>
      <c r="T105" t="str">
        <f t="shared" si="52"/>
        <v>Train</v>
      </c>
      <c r="U105" t="str">
        <f t="shared" si="53"/>
        <v>NY</v>
      </c>
      <c r="V105" t="str">
        <f t="shared" si="54"/>
        <v>31-40</v>
      </c>
      <c r="W105" t="str">
        <f t="shared" si="55"/>
        <v>C</v>
      </c>
      <c r="X105" t="str">
        <f t="shared" si="56"/>
        <v>100+</v>
      </c>
      <c r="Y105" t="b">
        <f>SUMPRODUCT(--(U105=counts!$A$40:$A$49))&gt;0</f>
        <v>1</v>
      </c>
      <c r="Z105" t="b">
        <f>SUMPRODUCT(--(W105=counts!$A$18:$A$22))&gt;0</f>
        <v>1</v>
      </c>
      <c r="AA105" t="str">
        <f t="shared" si="57"/>
        <v>31-40</v>
      </c>
      <c r="AB105" t="str">
        <f>IF(W105="","Blank",IF(Z105="TRUE",W105,counts!$A$23))</f>
        <v>F, G, T</v>
      </c>
      <c r="AC105" t="str">
        <f t="shared" si="58"/>
        <v>100+</v>
      </c>
      <c r="AD105" t="str">
        <f t="shared" si="59"/>
        <v>NY</v>
      </c>
      <c r="AE105" t="str">
        <f t="shared" si="60"/>
        <v>female</v>
      </c>
      <c r="AF105">
        <f>IF(F105&gt;=4, counts!$A$62,F105)</f>
        <v>0</v>
      </c>
      <c r="AG105">
        <f>IF(G105&gt;=3, counts!$A$69,G105)</f>
        <v>0</v>
      </c>
      <c r="AH105" t="str">
        <f>IF(OR(K105="S",K105=""), counts!$A$75,K105)</f>
        <v>C</v>
      </c>
      <c r="AI105">
        <f t="shared" si="61"/>
        <v>1</v>
      </c>
      <c r="AJ105">
        <f>VLOOKUP(AA105,counts!$V$8:$W$13,2,FALSE)</f>
        <v>32.769878926258563</v>
      </c>
      <c r="AK105">
        <f>VLOOKUP(AB105,counts!$V$17:$W$23,2,FALSE)</f>
        <v>123.30204897661667</v>
      </c>
      <c r="AL105">
        <f>VLOOKUP(AC105,counts!$V$27:$W$33,2,FALSE)</f>
        <v>163.84855978743315</v>
      </c>
      <c r="AM105">
        <f>VLOOKUP(AD105,counts!$V$38:$W$49,2,FALSE)</f>
        <v>57.761363718906857</v>
      </c>
      <c r="AN105">
        <f>VLOOKUP(AE105,counts!$V$53:$W$54,2,FALSE)</f>
        <v>151.41878811967541</v>
      </c>
      <c r="AO105">
        <f>VLOOKUP(AF105,counts!$V$58:$W$62,2,FALSE)</f>
        <v>-14.754319664473872</v>
      </c>
      <c r="AP105">
        <f>VLOOKUP(AG105,counts!$V$66:$W$69,2,FALSE)</f>
        <v>-22.013681658285037</v>
      </c>
      <c r="AQ105">
        <f>VLOOKUP(AH105,counts!$V$73:$W$75,2,FALSE)</f>
        <v>72.444458573419169</v>
      </c>
      <c r="AR105">
        <f>VLOOKUP(AI105,counts!$V$79:$W$81,2,FALSE)</f>
        <v>103.15987615987927</v>
      </c>
      <c r="AS105">
        <f t="shared" si="62"/>
        <v>1</v>
      </c>
      <c r="AT105">
        <f t="shared" si="63"/>
        <v>3</v>
      </c>
      <c r="AU105" t="str">
        <f t="shared" si="46"/>
        <v>Train</v>
      </c>
      <c r="AW105" t="str">
        <f t="shared" si="64"/>
        <v>31-40</v>
      </c>
      <c r="AX105" t="str">
        <f t="shared" si="65"/>
        <v>F, G, T</v>
      </c>
      <c r="AY105" t="str">
        <f t="shared" si="66"/>
        <v>100+</v>
      </c>
      <c r="AZ105" t="str">
        <f t="shared" si="67"/>
        <v>NY</v>
      </c>
      <c r="BA105" t="str">
        <f t="shared" si="68"/>
        <v>female</v>
      </c>
      <c r="BB105">
        <f t="shared" si="69"/>
        <v>0</v>
      </c>
      <c r="BC105">
        <f t="shared" si="70"/>
        <v>0</v>
      </c>
      <c r="BD105" t="str">
        <f t="shared" si="71"/>
        <v>C</v>
      </c>
      <c r="BE105">
        <f t="shared" si="72"/>
        <v>1</v>
      </c>
      <c r="BF105">
        <f t="shared" si="73"/>
        <v>32.769878926258563</v>
      </c>
      <c r="BG105">
        <f t="shared" si="74"/>
        <v>123.30204897661667</v>
      </c>
      <c r="BH105">
        <f t="shared" si="75"/>
        <v>163.84855978743315</v>
      </c>
      <c r="BI105">
        <f t="shared" si="76"/>
        <v>57.761363718906857</v>
      </c>
      <c r="BJ105">
        <f t="shared" si="77"/>
        <v>151.41878811967541</v>
      </c>
      <c r="BK105">
        <f t="shared" si="78"/>
        <v>-14.754319664473872</v>
      </c>
      <c r="BL105">
        <f t="shared" si="79"/>
        <v>-22.013681658285037</v>
      </c>
      <c r="BM105">
        <f t="shared" si="80"/>
        <v>72.444458573419169</v>
      </c>
      <c r="BN105">
        <f t="shared" si="81"/>
        <v>103.15987615987927</v>
      </c>
      <c r="BO105">
        <f t="shared" si="47"/>
        <v>1</v>
      </c>
      <c r="BP105">
        <f t="shared" si="48"/>
        <v>3</v>
      </c>
      <c r="BQ105" t="str">
        <f t="shared" si="49"/>
        <v>Train</v>
      </c>
    </row>
    <row r="106" spans="1:69" x14ac:dyDescent="0.3">
      <c r="A106">
        <v>1</v>
      </c>
      <c r="B106">
        <v>1</v>
      </c>
      <c r="C106" t="s">
        <v>265</v>
      </c>
      <c r="D106" t="s">
        <v>15</v>
      </c>
      <c r="E106">
        <v>54</v>
      </c>
      <c r="F106">
        <v>1</v>
      </c>
      <c r="G106">
        <v>0</v>
      </c>
      <c r="H106">
        <v>36947</v>
      </c>
      <c r="I106">
        <v>78.2667</v>
      </c>
      <c r="J106" t="s">
        <v>266</v>
      </c>
      <c r="K106" t="s">
        <v>44</v>
      </c>
      <c r="L106" t="s">
        <v>50</v>
      </c>
      <c r="N106" t="s">
        <v>267</v>
      </c>
      <c r="O106">
        <v>5</v>
      </c>
      <c r="P106">
        <v>4</v>
      </c>
      <c r="Q106">
        <v>3</v>
      </c>
      <c r="R106" t="str">
        <f t="shared" si="50"/>
        <v>Validate</v>
      </c>
      <c r="S106" t="str">
        <f t="shared" si="51"/>
        <v>Test</v>
      </c>
      <c r="T106" t="str">
        <f t="shared" si="52"/>
        <v>Train</v>
      </c>
      <c r="U106" t="str">
        <f t="shared" si="53"/>
        <v>MA</v>
      </c>
      <c r="V106" t="str">
        <f t="shared" si="54"/>
        <v>51-60</v>
      </c>
      <c r="W106" t="str">
        <f t="shared" si="55"/>
        <v>D</v>
      </c>
      <c r="X106" t="str">
        <f t="shared" si="56"/>
        <v>41-100</v>
      </c>
      <c r="Y106" t="b">
        <f>SUMPRODUCT(--(U106=counts!$A$40:$A$49))&gt;0</f>
        <v>1</v>
      </c>
      <c r="Z106" t="b">
        <f>SUMPRODUCT(--(W106=counts!$A$18:$A$22))&gt;0</f>
        <v>1</v>
      </c>
      <c r="AA106" t="str">
        <f t="shared" si="57"/>
        <v>51-60</v>
      </c>
      <c r="AB106" t="str">
        <f>IF(W106="","Blank",IF(Z106="TRUE",W106,counts!$A$23))</f>
        <v>F, G, T</v>
      </c>
      <c r="AC106" t="str">
        <f t="shared" si="58"/>
        <v>41-100</v>
      </c>
      <c r="AD106" t="str">
        <f t="shared" si="59"/>
        <v>MA</v>
      </c>
      <c r="AE106" t="str">
        <f t="shared" si="60"/>
        <v>female</v>
      </c>
      <c r="AF106">
        <f>IF(F106&gt;=4, counts!$A$62,F106)</f>
        <v>1</v>
      </c>
      <c r="AG106">
        <f>IF(G106&gt;=3, counts!$A$69,G106)</f>
        <v>0</v>
      </c>
      <c r="AH106" t="str">
        <f>IF(OR(K106="S",K106=""), counts!$A$75,K106)</f>
        <v>C</v>
      </c>
      <c r="AI106">
        <f t="shared" si="61"/>
        <v>1</v>
      </c>
      <c r="AJ106">
        <f>VLOOKUP(AA106,counts!$V$8:$W$13,2,FALSE)</f>
        <v>74.751267398446615</v>
      </c>
      <c r="AK106">
        <f>VLOOKUP(AB106,counts!$V$17:$W$23,2,FALSE)</f>
        <v>123.30204897661667</v>
      </c>
      <c r="AL106">
        <f>VLOOKUP(AC106,counts!$V$27:$W$33,2,FALSE)</f>
        <v>70.538774768379497</v>
      </c>
      <c r="AM106">
        <f>VLOOKUP(AD106,counts!$V$38:$W$49,2,FALSE)</f>
        <v>-23.331657902726029</v>
      </c>
      <c r="AN106">
        <f>VLOOKUP(AE106,counts!$V$53:$W$54,2,FALSE)</f>
        <v>151.41878811967541</v>
      </c>
      <c r="AO106">
        <f>VLOOKUP(AF106,counts!$V$58:$W$62,2,FALSE)</f>
        <v>48.695090775187893</v>
      </c>
      <c r="AP106">
        <f>VLOOKUP(AG106,counts!$V$66:$W$69,2,FALSE)</f>
        <v>-22.013681658285037</v>
      </c>
      <c r="AQ106">
        <f>VLOOKUP(AH106,counts!$V$73:$W$75,2,FALSE)</f>
        <v>72.444458573419169</v>
      </c>
      <c r="AR106">
        <f>VLOOKUP(AI106,counts!$V$79:$W$81,2,FALSE)</f>
        <v>103.15987615987927</v>
      </c>
      <c r="AS106">
        <f t="shared" si="62"/>
        <v>1</v>
      </c>
      <c r="AT106">
        <f t="shared" si="63"/>
        <v>5</v>
      </c>
      <c r="AU106" t="str">
        <f t="shared" si="46"/>
        <v>Validate</v>
      </c>
      <c r="AW106" t="str">
        <f t="shared" si="64"/>
        <v>51-60</v>
      </c>
      <c r="AX106" t="str">
        <f t="shared" si="65"/>
        <v>F, G, T</v>
      </c>
      <c r="AY106" t="str">
        <f t="shared" si="66"/>
        <v>41-100</v>
      </c>
      <c r="AZ106" t="str">
        <f t="shared" si="67"/>
        <v>MA</v>
      </c>
      <c r="BA106" t="str">
        <f t="shared" si="68"/>
        <v>female</v>
      </c>
      <c r="BB106">
        <f t="shared" si="69"/>
        <v>1</v>
      </c>
      <c r="BC106">
        <f t="shared" si="70"/>
        <v>0</v>
      </c>
      <c r="BD106" t="str">
        <f t="shared" si="71"/>
        <v>C</v>
      </c>
      <c r="BE106">
        <f t="shared" si="72"/>
        <v>1</v>
      </c>
      <c r="BF106">
        <f t="shared" si="73"/>
        <v>74.751267398446615</v>
      </c>
      <c r="BG106">
        <f t="shared" si="74"/>
        <v>123.30204897661667</v>
      </c>
      <c r="BH106">
        <f t="shared" si="75"/>
        <v>70.538774768379497</v>
      </c>
      <c r="BI106">
        <f t="shared" si="76"/>
        <v>-23.331657902726029</v>
      </c>
      <c r="BJ106">
        <f t="shared" si="77"/>
        <v>151.41878811967541</v>
      </c>
      <c r="BK106">
        <f t="shared" si="78"/>
        <v>48.695090775187893</v>
      </c>
      <c r="BL106">
        <f t="shared" si="79"/>
        <v>-22.013681658285037</v>
      </c>
      <c r="BM106">
        <f t="shared" si="80"/>
        <v>72.444458573419169</v>
      </c>
      <c r="BN106">
        <f t="shared" si="81"/>
        <v>103.15987615987927</v>
      </c>
      <c r="BO106">
        <f t="shared" si="47"/>
        <v>1</v>
      </c>
      <c r="BP106">
        <f t="shared" si="48"/>
        <v>5</v>
      </c>
      <c r="BQ106" t="str">
        <f t="shared" si="49"/>
        <v>Validate</v>
      </c>
    </row>
    <row r="107" spans="1:69" x14ac:dyDescent="0.3">
      <c r="A107">
        <v>1</v>
      </c>
      <c r="B107">
        <v>0</v>
      </c>
      <c r="C107" t="s">
        <v>268</v>
      </c>
      <c r="D107" t="s">
        <v>15</v>
      </c>
      <c r="E107">
        <v>36</v>
      </c>
      <c r="F107">
        <v>0</v>
      </c>
      <c r="G107">
        <v>0</v>
      </c>
      <c r="H107" t="s">
        <v>269</v>
      </c>
      <c r="I107">
        <v>31.679200000000002</v>
      </c>
      <c r="J107" t="s">
        <v>270</v>
      </c>
      <c r="K107" t="s">
        <v>44</v>
      </c>
      <c r="N107" t="s">
        <v>30</v>
      </c>
      <c r="O107">
        <v>5</v>
      </c>
      <c r="P107">
        <v>5</v>
      </c>
      <c r="Q107">
        <v>3</v>
      </c>
      <c r="R107" t="str">
        <f t="shared" si="50"/>
        <v>Validate</v>
      </c>
      <c r="S107" t="str">
        <f t="shared" si="51"/>
        <v>Validate</v>
      </c>
      <c r="T107" t="str">
        <f t="shared" si="52"/>
        <v>Train</v>
      </c>
      <c r="U107" t="str">
        <f t="shared" si="53"/>
        <v>NY</v>
      </c>
      <c r="V107" t="str">
        <f t="shared" si="54"/>
        <v>31-40</v>
      </c>
      <c r="W107" t="str">
        <f t="shared" si="55"/>
        <v>A</v>
      </c>
      <c r="X107" t="str">
        <f t="shared" si="56"/>
        <v>31-40</v>
      </c>
      <c r="Y107" t="b">
        <f>SUMPRODUCT(--(U107=counts!$A$40:$A$49))&gt;0</f>
        <v>1</v>
      </c>
      <c r="Z107" t="b">
        <f>SUMPRODUCT(--(W107=counts!$A$18:$A$22))&gt;0</f>
        <v>1</v>
      </c>
      <c r="AA107" t="str">
        <f t="shared" si="57"/>
        <v>31-40</v>
      </c>
      <c r="AB107" t="str">
        <f>IF(W107="","Blank",IF(Z107="TRUE",W107,counts!$A$23))</f>
        <v>F, G, T</v>
      </c>
      <c r="AC107" t="str">
        <f t="shared" si="58"/>
        <v>31-40</v>
      </c>
      <c r="AD107" t="str">
        <f t="shared" si="59"/>
        <v>NY</v>
      </c>
      <c r="AE107" t="str">
        <f t="shared" si="60"/>
        <v>female</v>
      </c>
      <c r="AF107">
        <f>IF(F107&gt;=4, counts!$A$62,F107)</f>
        <v>0</v>
      </c>
      <c r="AG107">
        <f>IF(G107&gt;=3, counts!$A$69,G107)</f>
        <v>0</v>
      </c>
      <c r="AH107" t="str">
        <f>IF(OR(K107="S",K107=""), counts!$A$75,K107)</f>
        <v>C</v>
      </c>
      <c r="AI107">
        <f t="shared" si="61"/>
        <v>1</v>
      </c>
      <c r="AJ107">
        <f>VLOOKUP(AA107,counts!$V$8:$W$13,2,FALSE)</f>
        <v>32.769878926258563</v>
      </c>
      <c r="AK107">
        <f>VLOOKUP(AB107,counts!$V$17:$W$23,2,FALSE)</f>
        <v>123.30204897661667</v>
      </c>
      <c r="AL107">
        <f>VLOOKUP(AC107,counts!$V$27:$W$33,2,FALSE)</f>
        <v>22.971838090238197</v>
      </c>
      <c r="AM107">
        <f>VLOOKUP(AD107,counts!$V$38:$W$49,2,FALSE)</f>
        <v>57.761363718906857</v>
      </c>
      <c r="AN107">
        <f>VLOOKUP(AE107,counts!$V$53:$W$54,2,FALSE)</f>
        <v>151.41878811967541</v>
      </c>
      <c r="AO107">
        <f>VLOOKUP(AF107,counts!$V$58:$W$62,2,FALSE)</f>
        <v>-14.754319664473872</v>
      </c>
      <c r="AP107">
        <f>VLOOKUP(AG107,counts!$V$66:$W$69,2,FALSE)</f>
        <v>-22.013681658285037</v>
      </c>
      <c r="AQ107">
        <f>VLOOKUP(AH107,counts!$V$73:$W$75,2,FALSE)</f>
        <v>72.444458573419169</v>
      </c>
      <c r="AR107">
        <f>VLOOKUP(AI107,counts!$V$79:$W$81,2,FALSE)</f>
        <v>103.15987615987927</v>
      </c>
      <c r="AS107">
        <f t="shared" si="62"/>
        <v>0</v>
      </c>
      <c r="AT107">
        <f t="shared" si="63"/>
        <v>5</v>
      </c>
      <c r="AU107" t="str">
        <f t="shared" si="46"/>
        <v>Validate</v>
      </c>
      <c r="AW107" t="str">
        <f t="shared" si="64"/>
        <v>31-40</v>
      </c>
      <c r="AX107" t="str">
        <f t="shared" si="65"/>
        <v>F, G, T</v>
      </c>
      <c r="AY107" t="str">
        <f t="shared" si="66"/>
        <v>31-40</v>
      </c>
      <c r="AZ107" t="str">
        <f t="shared" si="67"/>
        <v>NY</v>
      </c>
      <c r="BA107" t="str">
        <f t="shared" si="68"/>
        <v>female</v>
      </c>
      <c r="BB107">
        <f t="shared" si="69"/>
        <v>0</v>
      </c>
      <c r="BC107">
        <f t="shared" si="70"/>
        <v>0</v>
      </c>
      <c r="BD107" t="str">
        <f t="shared" si="71"/>
        <v>C</v>
      </c>
      <c r="BE107">
        <f t="shared" si="72"/>
        <v>1</v>
      </c>
      <c r="BF107">
        <f t="shared" si="73"/>
        <v>32.769878926258563</v>
      </c>
      <c r="BG107">
        <f t="shared" si="74"/>
        <v>123.30204897661667</v>
      </c>
      <c r="BH107">
        <f t="shared" si="75"/>
        <v>22.971838090238197</v>
      </c>
      <c r="BI107">
        <f t="shared" si="76"/>
        <v>57.761363718906857</v>
      </c>
      <c r="BJ107">
        <f t="shared" si="77"/>
        <v>151.41878811967541</v>
      </c>
      <c r="BK107">
        <f t="shared" si="78"/>
        <v>-14.754319664473872</v>
      </c>
      <c r="BL107">
        <f t="shared" si="79"/>
        <v>-22.013681658285037</v>
      </c>
      <c r="BM107">
        <f t="shared" si="80"/>
        <v>72.444458573419169</v>
      </c>
      <c r="BN107">
        <f t="shared" si="81"/>
        <v>103.15987615987927</v>
      </c>
      <c r="BO107">
        <f t="shared" si="47"/>
        <v>0</v>
      </c>
      <c r="BP107">
        <f t="shared" si="48"/>
        <v>5</v>
      </c>
      <c r="BQ107" t="str">
        <f t="shared" si="49"/>
        <v>Validate</v>
      </c>
    </row>
    <row r="108" spans="1:69" x14ac:dyDescent="0.3">
      <c r="A108">
        <v>1</v>
      </c>
      <c r="B108">
        <v>0</v>
      </c>
      <c r="C108" t="s">
        <v>271</v>
      </c>
      <c r="D108" t="s">
        <v>20</v>
      </c>
      <c r="F108">
        <v>0</v>
      </c>
      <c r="G108">
        <v>0</v>
      </c>
      <c r="H108" t="s">
        <v>84</v>
      </c>
      <c r="I108">
        <v>221.7792</v>
      </c>
      <c r="J108" t="s">
        <v>272</v>
      </c>
      <c r="K108" t="s">
        <v>17</v>
      </c>
      <c r="O108">
        <v>5</v>
      </c>
      <c r="P108">
        <v>5</v>
      </c>
      <c r="Q108">
        <v>1</v>
      </c>
      <c r="R108" t="str">
        <f t="shared" si="50"/>
        <v>Validate</v>
      </c>
      <c r="S108" t="str">
        <f t="shared" si="51"/>
        <v>Validate</v>
      </c>
      <c r="T108" t="str">
        <f t="shared" si="52"/>
        <v>Train</v>
      </c>
      <c r="U108" t="str">
        <f t="shared" si="53"/>
        <v/>
      </c>
      <c r="V108" t="str">
        <f t="shared" si="54"/>
        <v>0-17</v>
      </c>
      <c r="W108" t="str">
        <f t="shared" si="55"/>
        <v>C</v>
      </c>
      <c r="X108" t="str">
        <f t="shared" si="56"/>
        <v>100+</v>
      </c>
      <c r="Y108" t="b">
        <f>SUMPRODUCT(--(U108=counts!$A$40:$A$49))&gt;0</f>
        <v>0</v>
      </c>
      <c r="Z108" t="b">
        <f>SUMPRODUCT(--(W108=counts!$A$18:$A$22))&gt;0</f>
        <v>1</v>
      </c>
      <c r="AA108" t="str">
        <f t="shared" si="57"/>
        <v>0-17</v>
      </c>
      <c r="AB108" t="str">
        <f>IF(W108="","Blank",IF(Z108="TRUE",W108,counts!$A$23))</f>
        <v>F, G, T</v>
      </c>
      <c r="AC108" t="str">
        <f t="shared" si="58"/>
        <v>100+</v>
      </c>
      <c r="AD108" t="str">
        <f t="shared" si="59"/>
        <v>Blank</v>
      </c>
      <c r="AE108" t="str">
        <f t="shared" si="60"/>
        <v>male</v>
      </c>
      <c r="AF108">
        <f>IF(F108&gt;=4, counts!$A$62,F108)</f>
        <v>0</v>
      </c>
      <c r="AG108">
        <f>IF(G108&gt;=3, counts!$A$69,G108)</f>
        <v>0</v>
      </c>
      <c r="AH108" t="str">
        <f>IF(OR(K108="S",K108=""), counts!$A$75,K108)</f>
        <v>S, blank</v>
      </c>
      <c r="AI108">
        <f t="shared" si="61"/>
        <v>1</v>
      </c>
      <c r="AJ108">
        <f>VLOOKUP(AA108,counts!$V$8:$W$13,2,FALSE)</f>
        <v>-3.7643689058441341</v>
      </c>
      <c r="AK108">
        <f>VLOOKUP(AB108,counts!$V$17:$W$23,2,FALSE)</f>
        <v>123.30204897661667</v>
      </c>
      <c r="AL108">
        <f>VLOOKUP(AC108,counts!$V$27:$W$33,2,FALSE)</f>
        <v>163.84855978743315</v>
      </c>
      <c r="AM108">
        <f>VLOOKUP(AD108,counts!$V$38:$W$49,2,FALSE)</f>
        <v>-33.757758935166962</v>
      </c>
      <c r="AN108">
        <f>VLOOKUP(AE108,counts!$V$53:$W$54,2,FALSE)</f>
        <v>-108.67008854708662</v>
      </c>
      <c r="AO108">
        <f>VLOOKUP(AF108,counts!$V$58:$W$62,2,FALSE)</f>
        <v>-14.754319664473872</v>
      </c>
      <c r="AP108">
        <f>VLOOKUP(AG108,counts!$V$66:$W$69,2,FALSE)</f>
        <v>-22.013681658285037</v>
      </c>
      <c r="AQ108">
        <f>VLOOKUP(AH108,counts!$V$73:$W$75,2,FALSE)</f>
        <v>-22.422560732600829</v>
      </c>
      <c r="AR108">
        <f>VLOOKUP(AI108,counts!$V$79:$W$81,2,FALSE)</f>
        <v>103.15987615987927</v>
      </c>
      <c r="AS108">
        <f t="shared" si="62"/>
        <v>0</v>
      </c>
      <c r="AT108">
        <f t="shared" si="63"/>
        <v>5</v>
      </c>
      <c r="AU108" t="str">
        <f t="shared" si="46"/>
        <v>Validate</v>
      </c>
      <c r="AW108" t="str">
        <f t="shared" si="64"/>
        <v>0-17</v>
      </c>
      <c r="AX108" t="str">
        <f t="shared" si="65"/>
        <v>F, G, T</v>
      </c>
      <c r="AY108" t="str">
        <f t="shared" si="66"/>
        <v>100+</v>
      </c>
      <c r="AZ108" t="str">
        <f t="shared" si="67"/>
        <v>Blank</v>
      </c>
      <c r="BA108" t="str">
        <f t="shared" si="68"/>
        <v>male</v>
      </c>
      <c r="BB108">
        <f t="shared" si="69"/>
        <v>0</v>
      </c>
      <c r="BC108">
        <f t="shared" si="70"/>
        <v>0</v>
      </c>
      <c r="BD108" t="str">
        <f t="shared" si="71"/>
        <v>S, blank</v>
      </c>
      <c r="BE108">
        <f t="shared" si="72"/>
        <v>1</v>
      </c>
      <c r="BF108">
        <f t="shared" si="73"/>
        <v>-3.7643689058441341</v>
      </c>
      <c r="BG108">
        <f t="shared" si="74"/>
        <v>123.30204897661667</v>
      </c>
      <c r="BH108">
        <f t="shared" si="75"/>
        <v>163.84855978743315</v>
      </c>
      <c r="BI108">
        <f t="shared" si="76"/>
        <v>-33.757758935166962</v>
      </c>
      <c r="BJ108">
        <f t="shared" si="77"/>
        <v>-108.67008854708662</v>
      </c>
      <c r="BK108">
        <f t="shared" si="78"/>
        <v>-14.754319664473872</v>
      </c>
      <c r="BL108">
        <f t="shared" si="79"/>
        <v>-22.013681658285037</v>
      </c>
      <c r="BM108">
        <f t="shared" si="80"/>
        <v>-22.422560732600829</v>
      </c>
      <c r="BN108">
        <f t="shared" si="81"/>
        <v>103.15987615987927</v>
      </c>
      <c r="BO108">
        <f t="shared" si="47"/>
        <v>0</v>
      </c>
      <c r="BP108">
        <f t="shared" si="48"/>
        <v>5</v>
      </c>
      <c r="BQ108" t="str">
        <f t="shared" si="49"/>
        <v>Validate</v>
      </c>
    </row>
    <row r="109" spans="1:69" x14ac:dyDescent="0.3">
      <c r="A109">
        <v>1</v>
      </c>
      <c r="B109">
        <v>1</v>
      </c>
      <c r="C109" t="s">
        <v>273</v>
      </c>
      <c r="D109" t="s">
        <v>15</v>
      </c>
      <c r="F109">
        <v>0</v>
      </c>
      <c r="G109">
        <v>0</v>
      </c>
      <c r="H109" t="s">
        <v>274</v>
      </c>
      <c r="I109">
        <v>31.683299999999999</v>
      </c>
      <c r="K109" t="s">
        <v>17</v>
      </c>
      <c r="L109" t="s">
        <v>90</v>
      </c>
      <c r="N109" t="s">
        <v>30</v>
      </c>
      <c r="O109">
        <v>1</v>
      </c>
      <c r="P109">
        <v>1</v>
      </c>
      <c r="Q109">
        <v>5</v>
      </c>
      <c r="R109" t="str">
        <f t="shared" si="50"/>
        <v>Train</v>
      </c>
      <c r="S109" t="str">
        <f t="shared" si="51"/>
        <v>Train</v>
      </c>
      <c r="T109" t="str">
        <f t="shared" si="52"/>
        <v>Validate</v>
      </c>
      <c r="U109" t="str">
        <f t="shared" si="53"/>
        <v>NY</v>
      </c>
      <c r="V109" t="str">
        <f t="shared" si="54"/>
        <v>0-17</v>
      </c>
      <c r="W109" t="str">
        <f t="shared" si="55"/>
        <v/>
      </c>
      <c r="X109" t="str">
        <f t="shared" si="56"/>
        <v>31-40</v>
      </c>
      <c r="Y109" t="b">
        <f>SUMPRODUCT(--(U109=counts!$A$40:$A$49))&gt;0</f>
        <v>1</v>
      </c>
      <c r="Z109" t="b">
        <f>SUMPRODUCT(--(W109=counts!$A$18:$A$22))&gt;0</f>
        <v>0</v>
      </c>
      <c r="AA109" t="str">
        <f t="shared" si="57"/>
        <v>0-17</v>
      </c>
      <c r="AB109" t="str">
        <f>IF(W109="","Blank",IF(Z109="TRUE",W109,counts!$A$23))</f>
        <v>Blank</v>
      </c>
      <c r="AC109" t="str">
        <f t="shared" si="58"/>
        <v>31-40</v>
      </c>
      <c r="AD109" t="str">
        <f t="shared" si="59"/>
        <v>NY</v>
      </c>
      <c r="AE109" t="str">
        <f t="shared" si="60"/>
        <v>female</v>
      </c>
      <c r="AF109">
        <f>IF(F109&gt;=4, counts!$A$62,F109)</f>
        <v>0</v>
      </c>
      <c r="AG109">
        <f>IF(G109&gt;=3, counts!$A$69,G109)</f>
        <v>0</v>
      </c>
      <c r="AH109" t="str">
        <f>IF(OR(K109="S",K109=""), counts!$A$75,K109)</f>
        <v>S, blank</v>
      </c>
      <c r="AI109">
        <f t="shared" si="61"/>
        <v>1</v>
      </c>
      <c r="AJ109">
        <f>VLOOKUP(AA109,counts!$V$8:$W$13,2,FALSE)</f>
        <v>-3.7643689058441341</v>
      </c>
      <c r="AK109">
        <f>VLOOKUP(AB109,counts!$V$17:$W$23,2,FALSE)</f>
        <v>-42.171718189759716</v>
      </c>
      <c r="AL109">
        <f>VLOOKUP(AC109,counts!$V$27:$W$33,2,FALSE)</f>
        <v>22.971838090238197</v>
      </c>
      <c r="AM109">
        <f>VLOOKUP(AD109,counts!$V$38:$W$49,2,FALSE)</f>
        <v>57.761363718906857</v>
      </c>
      <c r="AN109">
        <f>VLOOKUP(AE109,counts!$V$53:$W$54,2,FALSE)</f>
        <v>151.41878811967541</v>
      </c>
      <c r="AO109">
        <f>VLOOKUP(AF109,counts!$V$58:$W$62,2,FALSE)</f>
        <v>-14.754319664473872</v>
      </c>
      <c r="AP109">
        <f>VLOOKUP(AG109,counts!$V$66:$W$69,2,FALSE)</f>
        <v>-22.013681658285037</v>
      </c>
      <c r="AQ109">
        <f>VLOOKUP(AH109,counts!$V$73:$W$75,2,FALSE)</f>
        <v>-22.422560732600829</v>
      </c>
      <c r="AR109">
        <f>VLOOKUP(AI109,counts!$V$79:$W$81,2,FALSE)</f>
        <v>103.15987615987927</v>
      </c>
      <c r="AS109">
        <f t="shared" si="62"/>
        <v>1</v>
      </c>
      <c r="AT109">
        <f t="shared" si="63"/>
        <v>1</v>
      </c>
      <c r="AU109" t="str">
        <f t="shared" si="46"/>
        <v>Train</v>
      </c>
      <c r="AW109" t="str">
        <f t="shared" si="64"/>
        <v>0-17</v>
      </c>
      <c r="AX109" t="str">
        <f t="shared" si="65"/>
        <v>Blank</v>
      </c>
      <c r="AY109" t="str">
        <f t="shared" si="66"/>
        <v>31-40</v>
      </c>
      <c r="AZ109" t="str">
        <f t="shared" si="67"/>
        <v>NY</v>
      </c>
      <c r="BA109" t="str">
        <f t="shared" si="68"/>
        <v>female</v>
      </c>
      <c r="BB109">
        <f t="shared" si="69"/>
        <v>0</v>
      </c>
      <c r="BC109">
        <f t="shared" si="70"/>
        <v>0</v>
      </c>
      <c r="BD109" t="str">
        <f t="shared" si="71"/>
        <v>S, blank</v>
      </c>
      <c r="BE109">
        <f t="shared" si="72"/>
        <v>1</v>
      </c>
      <c r="BF109">
        <f t="shared" si="73"/>
        <v>-3.7643689058441341</v>
      </c>
      <c r="BG109">
        <f t="shared" si="74"/>
        <v>-42.171718189759716</v>
      </c>
      <c r="BH109">
        <f t="shared" si="75"/>
        <v>22.971838090238197</v>
      </c>
      <c r="BI109">
        <f t="shared" si="76"/>
        <v>57.761363718906857</v>
      </c>
      <c r="BJ109">
        <f t="shared" si="77"/>
        <v>151.41878811967541</v>
      </c>
      <c r="BK109">
        <f t="shared" si="78"/>
        <v>-14.754319664473872</v>
      </c>
      <c r="BL109">
        <f t="shared" si="79"/>
        <v>-22.013681658285037</v>
      </c>
      <c r="BM109">
        <f t="shared" si="80"/>
        <v>-22.422560732600829</v>
      </c>
      <c r="BN109">
        <f t="shared" si="81"/>
        <v>103.15987615987927</v>
      </c>
      <c r="BO109">
        <f t="shared" si="47"/>
        <v>1</v>
      </c>
      <c r="BP109">
        <f t="shared" si="48"/>
        <v>1</v>
      </c>
      <c r="BQ109" t="str">
        <f t="shared" si="49"/>
        <v>Train</v>
      </c>
    </row>
    <row r="110" spans="1:69" x14ac:dyDescent="0.3">
      <c r="A110">
        <v>1</v>
      </c>
      <c r="B110">
        <v>1</v>
      </c>
      <c r="C110" t="s">
        <v>275</v>
      </c>
      <c r="D110" t="s">
        <v>15</v>
      </c>
      <c r="F110">
        <v>0</v>
      </c>
      <c r="G110">
        <v>0</v>
      </c>
      <c r="H110" t="s">
        <v>276</v>
      </c>
      <c r="I110">
        <v>110.88330000000001</v>
      </c>
      <c r="K110" t="s">
        <v>44</v>
      </c>
      <c r="L110" t="s">
        <v>50</v>
      </c>
      <c r="O110">
        <v>4</v>
      </c>
      <c r="P110">
        <v>2</v>
      </c>
      <c r="Q110">
        <v>2</v>
      </c>
      <c r="R110" t="str">
        <f t="shared" si="50"/>
        <v>Test</v>
      </c>
      <c r="S110" t="str">
        <f t="shared" si="51"/>
        <v>Train</v>
      </c>
      <c r="T110" t="str">
        <f t="shared" si="52"/>
        <v>Train</v>
      </c>
      <c r="U110" t="str">
        <f t="shared" si="53"/>
        <v/>
      </c>
      <c r="V110" t="str">
        <f t="shared" si="54"/>
        <v>0-17</v>
      </c>
      <c r="W110" t="str">
        <f t="shared" si="55"/>
        <v/>
      </c>
      <c r="X110" t="str">
        <f t="shared" si="56"/>
        <v>100+</v>
      </c>
      <c r="Y110" t="b">
        <f>SUMPRODUCT(--(U110=counts!$A$40:$A$49))&gt;0</f>
        <v>0</v>
      </c>
      <c r="Z110" t="b">
        <f>SUMPRODUCT(--(W110=counts!$A$18:$A$22))&gt;0</f>
        <v>0</v>
      </c>
      <c r="AA110" t="str">
        <f t="shared" si="57"/>
        <v>0-17</v>
      </c>
      <c r="AB110" t="str">
        <f>IF(W110="","Blank",IF(Z110="TRUE",W110,counts!$A$23))</f>
        <v>Blank</v>
      </c>
      <c r="AC110" t="str">
        <f t="shared" si="58"/>
        <v>100+</v>
      </c>
      <c r="AD110" t="str">
        <f t="shared" si="59"/>
        <v>Blank</v>
      </c>
      <c r="AE110" t="str">
        <f t="shared" si="60"/>
        <v>female</v>
      </c>
      <c r="AF110">
        <f>IF(F110&gt;=4, counts!$A$62,F110)</f>
        <v>0</v>
      </c>
      <c r="AG110">
        <f>IF(G110&gt;=3, counts!$A$69,G110)</f>
        <v>0</v>
      </c>
      <c r="AH110" t="str">
        <f>IF(OR(K110="S",K110=""), counts!$A$75,K110)</f>
        <v>C</v>
      </c>
      <c r="AI110">
        <f t="shared" si="61"/>
        <v>1</v>
      </c>
      <c r="AJ110">
        <f>VLOOKUP(AA110,counts!$V$8:$W$13,2,FALSE)</f>
        <v>-3.7643689058441341</v>
      </c>
      <c r="AK110">
        <f>VLOOKUP(AB110,counts!$V$17:$W$23,2,FALSE)</f>
        <v>-42.171718189759716</v>
      </c>
      <c r="AL110">
        <f>VLOOKUP(AC110,counts!$V$27:$W$33,2,FALSE)</f>
        <v>163.84855978743315</v>
      </c>
      <c r="AM110">
        <f>VLOOKUP(AD110,counts!$V$38:$W$49,2,FALSE)</f>
        <v>-33.757758935166962</v>
      </c>
      <c r="AN110">
        <f>VLOOKUP(AE110,counts!$V$53:$W$54,2,FALSE)</f>
        <v>151.41878811967541</v>
      </c>
      <c r="AO110">
        <f>VLOOKUP(AF110,counts!$V$58:$W$62,2,FALSE)</f>
        <v>-14.754319664473872</v>
      </c>
      <c r="AP110">
        <f>VLOOKUP(AG110,counts!$V$66:$W$69,2,FALSE)</f>
        <v>-22.013681658285037</v>
      </c>
      <c r="AQ110">
        <f>VLOOKUP(AH110,counts!$V$73:$W$75,2,FALSE)</f>
        <v>72.444458573419169</v>
      </c>
      <c r="AR110">
        <f>VLOOKUP(AI110,counts!$V$79:$W$81,2,FALSE)</f>
        <v>103.15987615987927</v>
      </c>
      <c r="AS110">
        <f t="shared" si="62"/>
        <v>1</v>
      </c>
      <c r="AT110">
        <f t="shared" si="63"/>
        <v>4</v>
      </c>
      <c r="AU110" t="str">
        <f t="shared" si="46"/>
        <v>Test</v>
      </c>
      <c r="AW110" t="str">
        <f t="shared" si="64"/>
        <v>0-17</v>
      </c>
      <c r="AX110" t="str">
        <f t="shared" si="65"/>
        <v>Blank</v>
      </c>
      <c r="AY110" t="str">
        <f t="shared" si="66"/>
        <v>100+</v>
      </c>
      <c r="AZ110" t="str">
        <f t="shared" si="67"/>
        <v>Blank</v>
      </c>
      <c r="BA110" t="str">
        <f t="shared" si="68"/>
        <v>female</v>
      </c>
      <c r="BB110">
        <f t="shared" si="69"/>
        <v>0</v>
      </c>
      <c r="BC110">
        <f t="shared" si="70"/>
        <v>0</v>
      </c>
      <c r="BD110" t="str">
        <f t="shared" si="71"/>
        <v>C</v>
      </c>
      <c r="BE110">
        <f t="shared" si="72"/>
        <v>1</v>
      </c>
      <c r="BF110">
        <f t="shared" si="73"/>
        <v>-3.7643689058441341</v>
      </c>
      <c r="BG110">
        <f t="shared" si="74"/>
        <v>-42.171718189759716</v>
      </c>
      <c r="BH110">
        <f t="shared" si="75"/>
        <v>163.84855978743315</v>
      </c>
      <c r="BI110">
        <f t="shared" si="76"/>
        <v>-33.757758935166962</v>
      </c>
      <c r="BJ110">
        <f t="shared" si="77"/>
        <v>151.41878811967541</v>
      </c>
      <c r="BK110">
        <f t="shared" si="78"/>
        <v>-14.754319664473872</v>
      </c>
      <c r="BL110">
        <f t="shared" si="79"/>
        <v>-22.013681658285037</v>
      </c>
      <c r="BM110">
        <f t="shared" si="80"/>
        <v>72.444458573419169</v>
      </c>
      <c r="BN110">
        <f t="shared" si="81"/>
        <v>103.15987615987927</v>
      </c>
      <c r="BO110">
        <f t="shared" si="47"/>
        <v>1</v>
      </c>
      <c r="BP110">
        <f t="shared" si="48"/>
        <v>4</v>
      </c>
      <c r="BQ110" t="str">
        <f t="shared" si="49"/>
        <v>Test</v>
      </c>
    </row>
    <row r="111" spans="1:69" x14ac:dyDescent="0.3">
      <c r="A111">
        <v>1</v>
      </c>
      <c r="B111">
        <v>1</v>
      </c>
      <c r="C111" t="s">
        <v>277</v>
      </c>
      <c r="D111" t="s">
        <v>20</v>
      </c>
      <c r="E111">
        <v>36</v>
      </c>
      <c r="F111">
        <v>0</v>
      </c>
      <c r="G111">
        <v>0</v>
      </c>
      <c r="H111" t="s">
        <v>278</v>
      </c>
      <c r="I111">
        <v>26.387499999999999</v>
      </c>
      <c r="J111" t="s">
        <v>279</v>
      </c>
      <c r="K111" t="s">
        <v>17</v>
      </c>
      <c r="L111" t="s">
        <v>78</v>
      </c>
      <c r="N111" t="s">
        <v>280</v>
      </c>
      <c r="O111">
        <v>3</v>
      </c>
      <c r="P111">
        <v>4</v>
      </c>
      <c r="Q111">
        <v>3</v>
      </c>
      <c r="R111" t="str">
        <f t="shared" si="50"/>
        <v>Train</v>
      </c>
      <c r="S111" t="str">
        <f t="shared" si="51"/>
        <v>Test</v>
      </c>
      <c r="T111" t="str">
        <f t="shared" si="52"/>
        <v>Train</v>
      </c>
      <c r="U111" t="str">
        <f t="shared" si="53"/>
        <v>NY</v>
      </c>
      <c r="V111" t="str">
        <f t="shared" si="54"/>
        <v>31-40</v>
      </c>
      <c r="W111" t="str">
        <f t="shared" si="55"/>
        <v>E</v>
      </c>
      <c r="X111" t="str">
        <f t="shared" si="56"/>
        <v>21-30</v>
      </c>
      <c r="Y111" t="b">
        <f>SUMPRODUCT(--(U111=counts!$A$40:$A$49))&gt;0</f>
        <v>1</v>
      </c>
      <c r="Z111" t="b">
        <f>SUMPRODUCT(--(W111=counts!$A$18:$A$22))&gt;0</f>
        <v>1</v>
      </c>
      <c r="AA111" t="str">
        <f t="shared" si="57"/>
        <v>31-40</v>
      </c>
      <c r="AB111" t="str">
        <f>IF(W111="","Blank",IF(Z111="TRUE",W111,counts!$A$23))</f>
        <v>F, G, T</v>
      </c>
      <c r="AC111" t="str">
        <f t="shared" si="58"/>
        <v>21-30</v>
      </c>
      <c r="AD111" t="str">
        <f t="shared" si="59"/>
        <v>NY</v>
      </c>
      <c r="AE111" t="str">
        <f t="shared" si="60"/>
        <v>male</v>
      </c>
      <c r="AF111">
        <f>IF(F111&gt;=4, counts!$A$62,F111)</f>
        <v>0</v>
      </c>
      <c r="AG111">
        <f>IF(G111&gt;=3, counts!$A$69,G111)</f>
        <v>0</v>
      </c>
      <c r="AH111" t="str">
        <f>IF(OR(K111="S",K111=""), counts!$A$75,K111)</f>
        <v>S, blank</v>
      </c>
      <c r="AI111">
        <f t="shared" si="61"/>
        <v>1</v>
      </c>
      <c r="AJ111">
        <f>VLOOKUP(AA111,counts!$V$8:$W$13,2,FALSE)</f>
        <v>32.769878926258563</v>
      </c>
      <c r="AK111">
        <f>VLOOKUP(AB111,counts!$V$17:$W$23,2,FALSE)</f>
        <v>123.30204897661667</v>
      </c>
      <c r="AL111">
        <f>VLOOKUP(AC111,counts!$V$27:$W$33,2,FALSE)</f>
        <v>40.172297072540438</v>
      </c>
      <c r="AM111">
        <f>VLOOKUP(AD111,counts!$V$38:$W$49,2,FALSE)</f>
        <v>57.761363718906857</v>
      </c>
      <c r="AN111">
        <f>VLOOKUP(AE111,counts!$V$53:$W$54,2,FALSE)</f>
        <v>-108.67008854708662</v>
      </c>
      <c r="AO111">
        <f>VLOOKUP(AF111,counts!$V$58:$W$62,2,FALSE)</f>
        <v>-14.754319664473872</v>
      </c>
      <c r="AP111">
        <f>VLOOKUP(AG111,counts!$V$66:$W$69,2,FALSE)</f>
        <v>-22.013681658285037</v>
      </c>
      <c r="AQ111">
        <f>VLOOKUP(AH111,counts!$V$73:$W$75,2,FALSE)</f>
        <v>-22.422560732600829</v>
      </c>
      <c r="AR111">
        <f>VLOOKUP(AI111,counts!$V$79:$W$81,2,FALSE)</f>
        <v>103.15987615987927</v>
      </c>
      <c r="AS111">
        <f t="shared" si="62"/>
        <v>1</v>
      </c>
      <c r="AT111">
        <f t="shared" si="63"/>
        <v>3</v>
      </c>
      <c r="AU111" t="str">
        <f t="shared" si="46"/>
        <v>Train</v>
      </c>
      <c r="AW111" t="str">
        <f t="shared" si="64"/>
        <v>31-40</v>
      </c>
      <c r="AX111" t="str">
        <f t="shared" si="65"/>
        <v>F, G, T</v>
      </c>
      <c r="AY111" t="str">
        <f t="shared" si="66"/>
        <v>21-30</v>
      </c>
      <c r="AZ111" t="str">
        <f t="shared" si="67"/>
        <v>NY</v>
      </c>
      <c r="BA111" t="str">
        <f t="shared" si="68"/>
        <v>male</v>
      </c>
      <c r="BB111">
        <f t="shared" si="69"/>
        <v>0</v>
      </c>
      <c r="BC111">
        <f t="shared" si="70"/>
        <v>0</v>
      </c>
      <c r="BD111" t="str">
        <f t="shared" si="71"/>
        <v>S, blank</v>
      </c>
      <c r="BE111">
        <f t="shared" si="72"/>
        <v>1</v>
      </c>
      <c r="BF111">
        <f t="shared" si="73"/>
        <v>32.769878926258563</v>
      </c>
      <c r="BG111">
        <f t="shared" si="74"/>
        <v>123.30204897661667</v>
      </c>
      <c r="BH111">
        <f t="shared" si="75"/>
        <v>40.172297072540438</v>
      </c>
      <c r="BI111">
        <f t="shared" si="76"/>
        <v>57.761363718906857</v>
      </c>
      <c r="BJ111">
        <f t="shared" si="77"/>
        <v>-108.67008854708662</v>
      </c>
      <c r="BK111">
        <f t="shared" si="78"/>
        <v>-14.754319664473872</v>
      </c>
      <c r="BL111">
        <f t="shared" si="79"/>
        <v>-22.013681658285037</v>
      </c>
      <c r="BM111">
        <f t="shared" si="80"/>
        <v>-22.422560732600829</v>
      </c>
      <c r="BN111">
        <f t="shared" si="81"/>
        <v>103.15987615987927</v>
      </c>
      <c r="BO111">
        <f t="shared" si="47"/>
        <v>1</v>
      </c>
      <c r="BP111">
        <f t="shared" si="48"/>
        <v>3</v>
      </c>
      <c r="BQ111" t="str">
        <f t="shared" si="49"/>
        <v>Train</v>
      </c>
    </row>
    <row r="112" spans="1:69" x14ac:dyDescent="0.3">
      <c r="A112">
        <v>1</v>
      </c>
      <c r="B112">
        <v>0</v>
      </c>
      <c r="C112" t="s">
        <v>281</v>
      </c>
      <c r="D112" t="s">
        <v>20</v>
      </c>
      <c r="E112">
        <v>30</v>
      </c>
      <c r="F112">
        <v>0</v>
      </c>
      <c r="G112">
        <v>0</v>
      </c>
      <c r="H112" t="s">
        <v>282</v>
      </c>
      <c r="I112">
        <v>27.75</v>
      </c>
      <c r="J112" t="s">
        <v>283</v>
      </c>
      <c r="K112" t="s">
        <v>44</v>
      </c>
      <c r="N112" t="s">
        <v>30</v>
      </c>
      <c r="O112">
        <v>1</v>
      </c>
      <c r="P112">
        <v>2</v>
      </c>
      <c r="Q112">
        <v>1</v>
      </c>
      <c r="R112" t="str">
        <f t="shared" si="50"/>
        <v>Train</v>
      </c>
      <c r="S112" t="str">
        <f t="shared" si="51"/>
        <v>Train</v>
      </c>
      <c r="T112" t="str">
        <f t="shared" si="52"/>
        <v>Train</v>
      </c>
      <c r="U112" t="str">
        <f t="shared" si="53"/>
        <v>NY</v>
      </c>
      <c r="V112" t="str">
        <f t="shared" si="54"/>
        <v>18-30</v>
      </c>
      <c r="W112" t="str">
        <f t="shared" si="55"/>
        <v>C</v>
      </c>
      <c r="X112" t="str">
        <f t="shared" si="56"/>
        <v>21-30</v>
      </c>
      <c r="Y112" t="b">
        <f>SUMPRODUCT(--(U112=counts!$A$40:$A$49))&gt;0</f>
        <v>1</v>
      </c>
      <c r="Z112" t="b">
        <f>SUMPRODUCT(--(W112=counts!$A$18:$A$22))&gt;0</f>
        <v>1</v>
      </c>
      <c r="AA112" t="str">
        <f t="shared" si="57"/>
        <v>18-30</v>
      </c>
      <c r="AB112" t="str">
        <f>IF(W112="","Blank",IF(Z112="TRUE",W112,counts!$A$23))</f>
        <v>F, G, T</v>
      </c>
      <c r="AC112" t="str">
        <f t="shared" si="58"/>
        <v>21-30</v>
      </c>
      <c r="AD112" t="str">
        <f t="shared" si="59"/>
        <v>NY</v>
      </c>
      <c r="AE112" t="str">
        <f t="shared" si="60"/>
        <v>male</v>
      </c>
      <c r="AF112">
        <f>IF(F112&gt;=4, counts!$A$62,F112)</f>
        <v>0</v>
      </c>
      <c r="AG112">
        <f>IF(G112&gt;=3, counts!$A$69,G112)</f>
        <v>0</v>
      </c>
      <c r="AH112" t="str">
        <f>IF(OR(K112="S",K112=""), counts!$A$75,K112)</f>
        <v>C</v>
      </c>
      <c r="AI112">
        <f t="shared" si="61"/>
        <v>1</v>
      </c>
      <c r="AJ112">
        <f>VLOOKUP(AA112,counts!$V$8:$W$13,2,FALSE)</f>
        <v>-11.613432440426715</v>
      </c>
      <c r="AK112">
        <f>VLOOKUP(AB112,counts!$V$17:$W$23,2,FALSE)</f>
        <v>123.30204897661667</v>
      </c>
      <c r="AL112">
        <f>VLOOKUP(AC112,counts!$V$27:$W$33,2,FALSE)</f>
        <v>40.172297072540438</v>
      </c>
      <c r="AM112">
        <f>VLOOKUP(AD112,counts!$V$38:$W$49,2,FALSE)</f>
        <v>57.761363718906857</v>
      </c>
      <c r="AN112">
        <f>VLOOKUP(AE112,counts!$V$53:$W$54,2,FALSE)</f>
        <v>-108.67008854708662</v>
      </c>
      <c r="AO112">
        <f>VLOOKUP(AF112,counts!$V$58:$W$62,2,FALSE)</f>
        <v>-14.754319664473872</v>
      </c>
      <c r="AP112">
        <f>VLOOKUP(AG112,counts!$V$66:$W$69,2,FALSE)</f>
        <v>-22.013681658285037</v>
      </c>
      <c r="AQ112">
        <f>VLOOKUP(AH112,counts!$V$73:$W$75,2,FALSE)</f>
        <v>72.444458573419169</v>
      </c>
      <c r="AR112">
        <f>VLOOKUP(AI112,counts!$V$79:$W$81,2,FALSE)</f>
        <v>103.15987615987927</v>
      </c>
      <c r="AS112">
        <f t="shared" si="62"/>
        <v>0</v>
      </c>
      <c r="AT112">
        <f t="shared" si="63"/>
        <v>1</v>
      </c>
      <c r="AU112" t="str">
        <f t="shared" si="46"/>
        <v>Train</v>
      </c>
      <c r="AW112" t="str">
        <f t="shared" si="64"/>
        <v>18-30</v>
      </c>
      <c r="AX112" t="str">
        <f t="shared" si="65"/>
        <v>F, G, T</v>
      </c>
      <c r="AY112" t="str">
        <f t="shared" si="66"/>
        <v>21-30</v>
      </c>
      <c r="AZ112" t="str">
        <f t="shared" si="67"/>
        <v>NY</v>
      </c>
      <c r="BA112" t="str">
        <f t="shared" si="68"/>
        <v>male</v>
      </c>
      <c r="BB112">
        <f t="shared" si="69"/>
        <v>0</v>
      </c>
      <c r="BC112">
        <f t="shared" si="70"/>
        <v>0</v>
      </c>
      <c r="BD112" t="str">
        <f t="shared" si="71"/>
        <v>C</v>
      </c>
      <c r="BE112">
        <f t="shared" si="72"/>
        <v>1</v>
      </c>
      <c r="BF112">
        <f t="shared" si="73"/>
        <v>-11.613432440426715</v>
      </c>
      <c r="BG112">
        <f t="shared" si="74"/>
        <v>123.30204897661667</v>
      </c>
      <c r="BH112">
        <f t="shared" si="75"/>
        <v>40.172297072540438</v>
      </c>
      <c r="BI112">
        <f t="shared" si="76"/>
        <v>57.761363718906857</v>
      </c>
      <c r="BJ112">
        <f t="shared" si="77"/>
        <v>-108.67008854708662</v>
      </c>
      <c r="BK112">
        <f t="shared" si="78"/>
        <v>-14.754319664473872</v>
      </c>
      <c r="BL112">
        <f t="shared" si="79"/>
        <v>-22.013681658285037</v>
      </c>
      <c r="BM112">
        <f t="shared" si="80"/>
        <v>72.444458573419169</v>
      </c>
      <c r="BN112">
        <f t="shared" si="81"/>
        <v>103.15987615987927</v>
      </c>
      <c r="BO112">
        <f t="shared" si="47"/>
        <v>0</v>
      </c>
      <c r="BP112">
        <f t="shared" si="48"/>
        <v>1</v>
      </c>
      <c r="BQ112" t="str">
        <f t="shared" si="49"/>
        <v>Train</v>
      </c>
    </row>
    <row r="113" spans="1:69" x14ac:dyDescent="0.3">
      <c r="A113">
        <v>1</v>
      </c>
      <c r="B113">
        <v>1</v>
      </c>
      <c r="C113" t="s">
        <v>284</v>
      </c>
      <c r="D113" t="s">
        <v>15</v>
      </c>
      <c r="E113">
        <v>24</v>
      </c>
      <c r="F113">
        <v>3</v>
      </c>
      <c r="G113">
        <v>2</v>
      </c>
      <c r="H113" t="s">
        <v>285</v>
      </c>
      <c r="I113">
        <v>263</v>
      </c>
      <c r="J113" t="s">
        <v>286</v>
      </c>
      <c r="K113" t="s">
        <v>17</v>
      </c>
      <c r="L113" t="s">
        <v>33</v>
      </c>
      <c r="N113" t="s">
        <v>287</v>
      </c>
      <c r="O113">
        <v>4</v>
      </c>
      <c r="P113">
        <v>5</v>
      </c>
      <c r="Q113">
        <v>2</v>
      </c>
      <c r="R113" t="str">
        <f t="shared" si="50"/>
        <v>Test</v>
      </c>
      <c r="S113" t="str">
        <f t="shared" si="51"/>
        <v>Validate</v>
      </c>
      <c r="T113" t="str">
        <f t="shared" si="52"/>
        <v>Train</v>
      </c>
      <c r="U113" t="str">
        <f t="shared" si="53"/>
        <v>MB</v>
      </c>
      <c r="V113" t="str">
        <f t="shared" si="54"/>
        <v>18-30</v>
      </c>
      <c r="W113" t="str">
        <f t="shared" si="55"/>
        <v>C</v>
      </c>
      <c r="X113" t="str">
        <f t="shared" si="56"/>
        <v>100+</v>
      </c>
      <c r="Y113" t="b">
        <f>SUMPRODUCT(--(U113=counts!$A$40:$A$49))&gt;0</f>
        <v>0</v>
      </c>
      <c r="Z113" t="b">
        <f>SUMPRODUCT(--(W113=counts!$A$18:$A$22))&gt;0</f>
        <v>1</v>
      </c>
      <c r="AA113" t="str">
        <f t="shared" si="57"/>
        <v>18-30</v>
      </c>
      <c r="AB113" t="str">
        <f>IF(W113="","Blank",IF(Z113="TRUE",W113,counts!$A$23))</f>
        <v>F, G, T</v>
      </c>
      <c r="AC113" t="str">
        <f t="shared" si="58"/>
        <v>100+</v>
      </c>
      <c r="AD113" t="str">
        <f t="shared" si="59"/>
        <v>Others</v>
      </c>
      <c r="AE113" t="str">
        <f t="shared" si="60"/>
        <v>female</v>
      </c>
      <c r="AF113">
        <f>IF(F113&gt;=4, counts!$A$62,F113)</f>
        <v>3</v>
      </c>
      <c r="AG113">
        <f>IF(G113&gt;=3, counts!$A$69,G113)</f>
        <v>2</v>
      </c>
      <c r="AH113" t="str">
        <f>IF(OR(K113="S",K113=""), counts!$A$75,K113)</f>
        <v>S, blank</v>
      </c>
      <c r="AI113">
        <f t="shared" si="61"/>
        <v>1</v>
      </c>
      <c r="AJ113">
        <f>VLOOKUP(AA113,counts!$V$8:$W$13,2,FALSE)</f>
        <v>-11.613432440426715</v>
      </c>
      <c r="AK113">
        <f>VLOOKUP(AB113,counts!$V$17:$W$23,2,FALSE)</f>
        <v>123.30204897661667</v>
      </c>
      <c r="AL113">
        <f>VLOOKUP(AC113,counts!$V$27:$W$33,2,FALSE)</f>
        <v>163.84855978743315</v>
      </c>
      <c r="AM113">
        <f>VLOOKUP(AD113,counts!$V$38:$W$49,2,FALSE)</f>
        <v>40.634191658169868</v>
      </c>
      <c r="AN113">
        <f>VLOOKUP(AE113,counts!$V$53:$W$54,2,FALSE)</f>
        <v>151.41878811967541</v>
      </c>
      <c r="AO113">
        <f>VLOOKUP(AF113,counts!$V$58:$W$62,2,FALSE)</f>
        <v>-37.641742266793358</v>
      </c>
      <c r="AP113">
        <f>VLOOKUP(AG113,counts!$V$66:$W$69,2,FALSE)</f>
        <v>75.609641767585757</v>
      </c>
      <c r="AQ113">
        <f>VLOOKUP(AH113,counts!$V$73:$W$75,2,FALSE)</f>
        <v>-22.422560732600829</v>
      </c>
      <c r="AR113">
        <f>VLOOKUP(AI113,counts!$V$79:$W$81,2,FALSE)</f>
        <v>103.15987615987927</v>
      </c>
      <c r="AS113">
        <f t="shared" si="62"/>
        <v>1</v>
      </c>
      <c r="AT113">
        <f t="shared" si="63"/>
        <v>4</v>
      </c>
      <c r="AU113" t="str">
        <f t="shared" si="46"/>
        <v>Test</v>
      </c>
      <c r="AW113" t="str">
        <f t="shared" si="64"/>
        <v>18-30</v>
      </c>
      <c r="AX113" t="str">
        <f t="shared" si="65"/>
        <v>F, G, T</v>
      </c>
      <c r="AY113" t="str">
        <f t="shared" si="66"/>
        <v>100+</v>
      </c>
      <c r="AZ113" t="str">
        <f t="shared" si="67"/>
        <v>Others</v>
      </c>
      <c r="BA113" t="str">
        <f t="shared" si="68"/>
        <v>female</v>
      </c>
      <c r="BB113">
        <f t="shared" si="69"/>
        <v>3</v>
      </c>
      <c r="BC113">
        <f t="shared" si="70"/>
        <v>2</v>
      </c>
      <c r="BD113" t="str">
        <f t="shared" si="71"/>
        <v>S, blank</v>
      </c>
      <c r="BE113">
        <f t="shared" si="72"/>
        <v>1</v>
      </c>
      <c r="BF113">
        <f t="shared" si="73"/>
        <v>-11.613432440426715</v>
      </c>
      <c r="BG113">
        <f t="shared" si="74"/>
        <v>123.30204897661667</v>
      </c>
      <c r="BH113">
        <f t="shared" si="75"/>
        <v>163.84855978743315</v>
      </c>
      <c r="BI113">
        <f t="shared" si="76"/>
        <v>40.634191658169868</v>
      </c>
      <c r="BJ113">
        <f t="shared" si="77"/>
        <v>151.41878811967541</v>
      </c>
      <c r="BK113">
        <f t="shared" si="78"/>
        <v>-37.641742266793358</v>
      </c>
      <c r="BL113">
        <f t="shared" si="79"/>
        <v>75.609641767585757</v>
      </c>
      <c r="BM113">
        <f t="shared" si="80"/>
        <v>-22.422560732600829</v>
      </c>
      <c r="BN113">
        <f t="shared" si="81"/>
        <v>103.15987615987927</v>
      </c>
      <c r="BO113">
        <f t="shared" si="47"/>
        <v>1</v>
      </c>
      <c r="BP113">
        <f t="shared" si="48"/>
        <v>4</v>
      </c>
      <c r="BQ113" t="str">
        <f t="shared" si="49"/>
        <v>Test</v>
      </c>
    </row>
    <row r="114" spans="1:69" x14ac:dyDescent="0.3">
      <c r="A114">
        <v>1</v>
      </c>
      <c r="B114">
        <v>1</v>
      </c>
      <c r="C114" t="s">
        <v>288</v>
      </c>
      <c r="D114" t="s">
        <v>15</v>
      </c>
      <c r="E114">
        <v>28</v>
      </c>
      <c r="F114">
        <v>3</v>
      </c>
      <c r="G114">
        <v>2</v>
      </c>
      <c r="H114" t="s">
        <v>285</v>
      </c>
      <c r="I114">
        <v>263</v>
      </c>
      <c r="J114" t="s">
        <v>286</v>
      </c>
      <c r="K114" t="s">
        <v>17</v>
      </c>
      <c r="L114" t="s">
        <v>33</v>
      </c>
      <c r="N114" t="s">
        <v>287</v>
      </c>
      <c r="O114">
        <v>3</v>
      </c>
      <c r="P114">
        <v>5</v>
      </c>
      <c r="Q114">
        <v>5</v>
      </c>
      <c r="R114" t="str">
        <f t="shared" si="50"/>
        <v>Train</v>
      </c>
      <c r="S114" t="str">
        <f t="shared" si="51"/>
        <v>Validate</v>
      </c>
      <c r="T114" t="str">
        <f t="shared" si="52"/>
        <v>Validate</v>
      </c>
      <c r="U114" t="str">
        <f t="shared" si="53"/>
        <v>MB</v>
      </c>
      <c r="V114" t="str">
        <f t="shared" si="54"/>
        <v>18-30</v>
      </c>
      <c r="W114" t="str">
        <f t="shared" si="55"/>
        <v>C</v>
      </c>
      <c r="X114" t="str">
        <f t="shared" si="56"/>
        <v>100+</v>
      </c>
      <c r="Y114" t="b">
        <f>SUMPRODUCT(--(U114=counts!$A$40:$A$49))&gt;0</f>
        <v>0</v>
      </c>
      <c r="Z114" t="b">
        <f>SUMPRODUCT(--(W114=counts!$A$18:$A$22))&gt;0</f>
        <v>1</v>
      </c>
      <c r="AA114" t="str">
        <f t="shared" si="57"/>
        <v>18-30</v>
      </c>
      <c r="AB114" t="str">
        <f>IF(W114="","Blank",IF(Z114="TRUE",W114,counts!$A$23))</f>
        <v>F, G, T</v>
      </c>
      <c r="AC114" t="str">
        <f t="shared" si="58"/>
        <v>100+</v>
      </c>
      <c r="AD114" t="str">
        <f t="shared" si="59"/>
        <v>Others</v>
      </c>
      <c r="AE114" t="str">
        <f t="shared" si="60"/>
        <v>female</v>
      </c>
      <c r="AF114">
        <f>IF(F114&gt;=4, counts!$A$62,F114)</f>
        <v>3</v>
      </c>
      <c r="AG114">
        <f>IF(G114&gt;=3, counts!$A$69,G114)</f>
        <v>2</v>
      </c>
      <c r="AH114" t="str">
        <f>IF(OR(K114="S",K114=""), counts!$A$75,K114)</f>
        <v>S, blank</v>
      </c>
      <c r="AI114">
        <f t="shared" si="61"/>
        <v>1</v>
      </c>
      <c r="AJ114">
        <f>VLOOKUP(AA114,counts!$V$8:$W$13,2,FALSE)</f>
        <v>-11.613432440426715</v>
      </c>
      <c r="AK114">
        <f>VLOOKUP(AB114,counts!$V$17:$W$23,2,FALSE)</f>
        <v>123.30204897661667</v>
      </c>
      <c r="AL114">
        <f>VLOOKUP(AC114,counts!$V$27:$W$33,2,FALSE)</f>
        <v>163.84855978743315</v>
      </c>
      <c r="AM114">
        <f>VLOOKUP(AD114,counts!$V$38:$W$49,2,FALSE)</f>
        <v>40.634191658169868</v>
      </c>
      <c r="AN114">
        <f>VLOOKUP(AE114,counts!$V$53:$W$54,2,FALSE)</f>
        <v>151.41878811967541</v>
      </c>
      <c r="AO114">
        <f>VLOOKUP(AF114,counts!$V$58:$W$62,2,FALSE)</f>
        <v>-37.641742266793358</v>
      </c>
      <c r="AP114">
        <f>VLOOKUP(AG114,counts!$V$66:$W$69,2,FALSE)</f>
        <v>75.609641767585757</v>
      </c>
      <c r="AQ114">
        <f>VLOOKUP(AH114,counts!$V$73:$W$75,2,FALSE)</f>
        <v>-22.422560732600829</v>
      </c>
      <c r="AR114">
        <f>VLOOKUP(AI114,counts!$V$79:$W$81,2,FALSE)</f>
        <v>103.15987615987927</v>
      </c>
      <c r="AS114">
        <f t="shared" si="62"/>
        <v>1</v>
      </c>
      <c r="AT114">
        <f t="shared" si="63"/>
        <v>3</v>
      </c>
      <c r="AU114" t="str">
        <f t="shared" si="46"/>
        <v>Train</v>
      </c>
      <c r="AW114" t="str">
        <f t="shared" si="64"/>
        <v>18-30</v>
      </c>
      <c r="AX114" t="str">
        <f t="shared" si="65"/>
        <v>F, G, T</v>
      </c>
      <c r="AY114" t="str">
        <f t="shared" si="66"/>
        <v>100+</v>
      </c>
      <c r="AZ114" t="str">
        <f t="shared" si="67"/>
        <v>Others</v>
      </c>
      <c r="BA114" t="str">
        <f t="shared" si="68"/>
        <v>female</v>
      </c>
      <c r="BB114">
        <f t="shared" si="69"/>
        <v>3</v>
      </c>
      <c r="BC114">
        <f t="shared" si="70"/>
        <v>2</v>
      </c>
      <c r="BD114" t="str">
        <f t="shared" si="71"/>
        <v>S, blank</v>
      </c>
      <c r="BE114">
        <f t="shared" si="72"/>
        <v>1</v>
      </c>
      <c r="BF114">
        <f t="shared" si="73"/>
        <v>-11.613432440426715</v>
      </c>
      <c r="BG114">
        <f t="shared" si="74"/>
        <v>123.30204897661667</v>
      </c>
      <c r="BH114">
        <f t="shared" si="75"/>
        <v>163.84855978743315</v>
      </c>
      <c r="BI114">
        <f t="shared" si="76"/>
        <v>40.634191658169868</v>
      </c>
      <c r="BJ114">
        <f t="shared" si="77"/>
        <v>151.41878811967541</v>
      </c>
      <c r="BK114">
        <f t="shared" si="78"/>
        <v>-37.641742266793358</v>
      </c>
      <c r="BL114">
        <f t="shared" si="79"/>
        <v>75.609641767585757</v>
      </c>
      <c r="BM114">
        <f t="shared" si="80"/>
        <v>-22.422560732600829</v>
      </c>
      <c r="BN114">
        <f t="shared" si="81"/>
        <v>103.15987615987927</v>
      </c>
      <c r="BO114">
        <f t="shared" si="47"/>
        <v>1</v>
      </c>
      <c r="BP114">
        <f t="shared" si="48"/>
        <v>3</v>
      </c>
      <c r="BQ114" t="str">
        <f t="shared" si="49"/>
        <v>Train</v>
      </c>
    </row>
    <row r="115" spans="1:69" x14ac:dyDescent="0.3">
      <c r="A115">
        <v>1</v>
      </c>
      <c r="B115">
        <v>1</v>
      </c>
      <c r="C115" t="s">
        <v>289</v>
      </c>
      <c r="D115" t="s">
        <v>15</v>
      </c>
      <c r="E115">
        <v>23</v>
      </c>
      <c r="F115">
        <v>3</v>
      </c>
      <c r="G115">
        <v>2</v>
      </c>
      <c r="H115" t="s">
        <v>285</v>
      </c>
      <c r="I115">
        <v>263</v>
      </c>
      <c r="J115" t="s">
        <v>286</v>
      </c>
      <c r="K115" t="s">
        <v>17</v>
      </c>
      <c r="L115" t="s">
        <v>33</v>
      </c>
      <c r="N115" t="s">
        <v>287</v>
      </c>
      <c r="O115">
        <v>1</v>
      </c>
      <c r="P115">
        <v>2</v>
      </c>
      <c r="Q115">
        <v>4</v>
      </c>
      <c r="R115" t="str">
        <f t="shared" si="50"/>
        <v>Train</v>
      </c>
      <c r="S115" t="str">
        <f t="shared" si="51"/>
        <v>Train</v>
      </c>
      <c r="T115" t="str">
        <f t="shared" si="52"/>
        <v>Test</v>
      </c>
      <c r="U115" t="str">
        <f t="shared" si="53"/>
        <v>MB</v>
      </c>
      <c r="V115" t="str">
        <f t="shared" si="54"/>
        <v>18-30</v>
      </c>
      <c r="W115" t="str">
        <f t="shared" si="55"/>
        <v>C</v>
      </c>
      <c r="X115" t="str">
        <f t="shared" si="56"/>
        <v>100+</v>
      </c>
      <c r="Y115" t="b">
        <f>SUMPRODUCT(--(U115=counts!$A$40:$A$49))&gt;0</f>
        <v>0</v>
      </c>
      <c r="Z115" t="b">
        <f>SUMPRODUCT(--(W115=counts!$A$18:$A$22))&gt;0</f>
        <v>1</v>
      </c>
      <c r="AA115" t="str">
        <f t="shared" si="57"/>
        <v>18-30</v>
      </c>
      <c r="AB115" t="str">
        <f>IF(W115="","Blank",IF(Z115="TRUE",W115,counts!$A$23))</f>
        <v>F, G, T</v>
      </c>
      <c r="AC115" t="str">
        <f t="shared" si="58"/>
        <v>100+</v>
      </c>
      <c r="AD115" t="str">
        <f t="shared" si="59"/>
        <v>Others</v>
      </c>
      <c r="AE115" t="str">
        <f t="shared" si="60"/>
        <v>female</v>
      </c>
      <c r="AF115">
        <f>IF(F115&gt;=4, counts!$A$62,F115)</f>
        <v>3</v>
      </c>
      <c r="AG115">
        <f>IF(G115&gt;=3, counts!$A$69,G115)</f>
        <v>2</v>
      </c>
      <c r="AH115" t="str">
        <f>IF(OR(K115="S",K115=""), counts!$A$75,K115)</f>
        <v>S, blank</v>
      </c>
      <c r="AI115">
        <f t="shared" si="61"/>
        <v>1</v>
      </c>
      <c r="AJ115">
        <f>VLOOKUP(AA115,counts!$V$8:$W$13,2,FALSE)</f>
        <v>-11.613432440426715</v>
      </c>
      <c r="AK115">
        <f>VLOOKUP(AB115,counts!$V$17:$W$23,2,FALSE)</f>
        <v>123.30204897661667</v>
      </c>
      <c r="AL115">
        <f>VLOOKUP(AC115,counts!$V$27:$W$33,2,FALSE)</f>
        <v>163.84855978743315</v>
      </c>
      <c r="AM115">
        <f>VLOOKUP(AD115,counts!$V$38:$W$49,2,FALSE)</f>
        <v>40.634191658169868</v>
      </c>
      <c r="AN115">
        <f>VLOOKUP(AE115,counts!$V$53:$W$54,2,FALSE)</f>
        <v>151.41878811967541</v>
      </c>
      <c r="AO115">
        <f>VLOOKUP(AF115,counts!$V$58:$W$62,2,FALSE)</f>
        <v>-37.641742266793358</v>
      </c>
      <c r="AP115">
        <f>VLOOKUP(AG115,counts!$V$66:$W$69,2,FALSE)</f>
        <v>75.609641767585757</v>
      </c>
      <c r="AQ115">
        <f>VLOOKUP(AH115,counts!$V$73:$W$75,2,FALSE)</f>
        <v>-22.422560732600829</v>
      </c>
      <c r="AR115">
        <f>VLOOKUP(AI115,counts!$V$79:$W$81,2,FALSE)</f>
        <v>103.15987615987927</v>
      </c>
      <c r="AS115">
        <f t="shared" si="62"/>
        <v>1</v>
      </c>
      <c r="AT115">
        <f t="shared" si="63"/>
        <v>1</v>
      </c>
      <c r="AU115" t="str">
        <f t="shared" si="46"/>
        <v>Train</v>
      </c>
      <c r="AW115" t="str">
        <f t="shared" si="64"/>
        <v>18-30</v>
      </c>
      <c r="AX115" t="str">
        <f t="shared" si="65"/>
        <v>F, G, T</v>
      </c>
      <c r="AY115" t="str">
        <f t="shared" si="66"/>
        <v>100+</v>
      </c>
      <c r="AZ115" t="str">
        <f t="shared" si="67"/>
        <v>Others</v>
      </c>
      <c r="BA115" t="str">
        <f t="shared" si="68"/>
        <v>female</v>
      </c>
      <c r="BB115">
        <f t="shared" si="69"/>
        <v>3</v>
      </c>
      <c r="BC115">
        <f t="shared" si="70"/>
        <v>2</v>
      </c>
      <c r="BD115" t="str">
        <f t="shared" si="71"/>
        <v>S, blank</v>
      </c>
      <c r="BE115">
        <f t="shared" si="72"/>
        <v>1</v>
      </c>
      <c r="BF115">
        <f t="shared" si="73"/>
        <v>-11.613432440426715</v>
      </c>
      <c r="BG115">
        <f t="shared" si="74"/>
        <v>123.30204897661667</v>
      </c>
      <c r="BH115">
        <f t="shared" si="75"/>
        <v>163.84855978743315</v>
      </c>
      <c r="BI115">
        <f t="shared" si="76"/>
        <v>40.634191658169868</v>
      </c>
      <c r="BJ115">
        <f t="shared" si="77"/>
        <v>151.41878811967541</v>
      </c>
      <c r="BK115">
        <f t="shared" si="78"/>
        <v>-37.641742266793358</v>
      </c>
      <c r="BL115">
        <f t="shared" si="79"/>
        <v>75.609641767585757</v>
      </c>
      <c r="BM115">
        <f t="shared" si="80"/>
        <v>-22.422560732600829</v>
      </c>
      <c r="BN115">
        <f t="shared" si="81"/>
        <v>103.15987615987927</v>
      </c>
      <c r="BO115">
        <f t="shared" si="47"/>
        <v>1</v>
      </c>
      <c r="BP115">
        <f t="shared" si="48"/>
        <v>1</v>
      </c>
      <c r="BQ115" t="str">
        <f t="shared" si="49"/>
        <v>Train</v>
      </c>
    </row>
    <row r="116" spans="1:69" x14ac:dyDescent="0.3">
      <c r="A116">
        <v>1</v>
      </c>
      <c r="B116">
        <v>0</v>
      </c>
      <c r="C116" t="s">
        <v>290</v>
      </c>
      <c r="D116" t="s">
        <v>20</v>
      </c>
      <c r="E116">
        <v>19</v>
      </c>
      <c r="F116">
        <v>3</v>
      </c>
      <c r="G116">
        <v>2</v>
      </c>
      <c r="H116" t="s">
        <v>285</v>
      </c>
      <c r="I116">
        <v>263</v>
      </c>
      <c r="J116" t="s">
        <v>286</v>
      </c>
      <c r="K116" t="s">
        <v>17</v>
      </c>
      <c r="N116" t="s">
        <v>287</v>
      </c>
      <c r="O116">
        <v>4</v>
      </c>
      <c r="P116">
        <v>2</v>
      </c>
      <c r="Q116">
        <v>2</v>
      </c>
      <c r="R116" t="str">
        <f t="shared" si="50"/>
        <v>Test</v>
      </c>
      <c r="S116" t="str">
        <f t="shared" si="51"/>
        <v>Train</v>
      </c>
      <c r="T116" t="str">
        <f t="shared" si="52"/>
        <v>Train</v>
      </c>
      <c r="U116" t="str">
        <f t="shared" si="53"/>
        <v>MB</v>
      </c>
      <c r="V116" t="str">
        <f t="shared" si="54"/>
        <v>18-30</v>
      </c>
      <c r="W116" t="str">
        <f t="shared" si="55"/>
        <v>C</v>
      </c>
      <c r="X116" t="str">
        <f t="shared" si="56"/>
        <v>100+</v>
      </c>
      <c r="Y116" t="b">
        <f>SUMPRODUCT(--(U116=counts!$A$40:$A$49))&gt;0</f>
        <v>0</v>
      </c>
      <c r="Z116" t="b">
        <f>SUMPRODUCT(--(W116=counts!$A$18:$A$22))&gt;0</f>
        <v>1</v>
      </c>
      <c r="AA116" t="str">
        <f t="shared" si="57"/>
        <v>18-30</v>
      </c>
      <c r="AB116" t="str">
        <f>IF(W116="","Blank",IF(Z116="TRUE",W116,counts!$A$23))</f>
        <v>F, G, T</v>
      </c>
      <c r="AC116" t="str">
        <f t="shared" si="58"/>
        <v>100+</v>
      </c>
      <c r="AD116" t="str">
        <f t="shared" si="59"/>
        <v>Others</v>
      </c>
      <c r="AE116" t="str">
        <f t="shared" si="60"/>
        <v>male</v>
      </c>
      <c r="AF116">
        <f>IF(F116&gt;=4, counts!$A$62,F116)</f>
        <v>3</v>
      </c>
      <c r="AG116">
        <f>IF(G116&gt;=3, counts!$A$69,G116)</f>
        <v>2</v>
      </c>
      <c r="AH116" t="str">
        <f>IF(OR(K116="S",K116=""), counts!$A$75,K116)</f>
        <v>S, blank</v>
      </c>
      <c r="AI116">
        <f t="shared" si="61"/>
        <v>1</v>
      </c>
      <c r="AJ116">
        <f>VLOOKUP(AA116,counts!$V$8:$W$13,2,FALSE)</f>
        <v>-11.613432440426715</v>
      </c>
      <c r="AK116">
        <f>VLOOKUP(AB116,counts!$V$17:$W$23,2,FALSE)</f>
        <v>123.30204897661667</v>
      </c>
      <c r="AL116">
        <f>VLOOKUP(AC116,counts!$V$27:$W$33,2,FALSE)</f>
        <v>163.84855978743315</v>
      </c>
      <c r="AM116">
        <f>VLOOKUP(AD116,counts!$V$38:$W$49,2,FALSE)</f>
        <v>40.634191658169868</v>
      </c>
      <c r="AN116">
        <f>VLOOKUP(AE116,counts!$V$53:$W$54,2,FALSE)</f>
        <v>-108.67008854708662</v>
      </c>
      <c r="AO116">
        <f>VLOOKUP(AF116,counts!$V$58:$W$62,2,FALSE)</f>
        <v>-37.641742266793358</v>
      </c>
      <c r="AP116">
        <f>VLOOKUP(AG116,counts!$V$66:$W$69,2,FALSE)</f>
        <v>75.609641767585757</v>
      </c>
      <c r="AQ116">
        <f>VLOOKUP(AH116,counts!$V$73:$W$75,2,FALSE)</f>
        <v>-22.422560732600829</v>
      </c>
      <c r="AR116">
        <f>VLOOKUP(AI116,counts!$V$79:$W$81,2,FALSE)</f>
        <v>103.15987615987927</v>
      </c>
      <c r="AS116">
        <f t="shared" si="62"/>
        <v>0</v>
      </c>
      <c r="AT116">
        <f t="shared" si="63"/>
        <v>4</v>
      </c>
      <c r="AU116" t="str">
        <f t="shared" si="46"/>
        <v>Test</v>
      </c>
      <c r="AW116" t="str">
        <f t="shared" si="64"/>
        <v>18-30</v>
      </c>
      <c r="AX116" t="str">
        <f t="shared" si="65"/>
        <v>F, G, T</v>
      </c>
      <c r="AY116" t="str">
        <f t="shared" si="66"/>
        <v>100+</v>
      </c>
      <c r="AZ116" t="str">
        <f t="shared" si="67"/>
        <v>Others</v>
      </c>
      <c r="BA116" t="str">
        <f t="shared" si="68"/>
        <v>male</v>
      </c>
      <c r="BB116">
        <f t="shared" si="69"/>
        <v>3</v>
      </c>
      <c r="BC116">
        <f t="shared" si="70"/>
        <v>2</v>
      </c>
      <c r="BD116" t="str">
        <f t="shared" si="71"/>
        <v>S, blank</v>
      </c>
      <c r="BE116">
        <f t="shared" si="72"/>
        <v>1</v>
      </c>
      <c r="BF116">
        <f t="shared" si="73"/>
        <v>-11.613432440426715</v>
      </c>
      <c r="BG116">
        <f t="shared" si="74"/>
        <v>123.30204897661667</v>
      </c>
      <c r="BH116">
        <f t="shared" si="75"/>
        <v>163.84855978743315</v>
      </c>
      <c r="BI116">
        <f t="shared" si="76"/>
        <v>40.634191658169868</v>
      </c>
      <c r="BJ116">
        <f t="shared" si="77"/>
        <v>-108.67008854708662</v>
      </c>
      <c r="BK116">
        <f t="shared" si="78"/>
        <v>-37.641742266793358</v>
      </c>
      <c r="BL116">
        <f t="shared" si="79"/>
        <v>75.609641767585757</v>
      </c>
      <c r="BM116">
        <f t="shared" si="80"/>
        <v>-22.422560732600829</v>
      </c>
      <c r="BN116">
        <f t="shared" si="81"/>
        <v>103.15987615987927</v>
      </c>
      <c r="BO116">
        <f t="shared" si="47"/>
        <v>0</v>
      </c>
      <c r="BP116">
        <f t="shared" si="48"/>
        <v>4</v>
      </c>
      <c r="BQ116" t="str">
        <f t="shared" si="49"/>
        <v>Test</v>
      </c>
    </row>
    <row r="117" spans="1:69" x14ac:dyDescent="0.3">
      <c r="A117">
        <v>1</v>
      </c>
      <c r="B117">
        <v>0</v>
      </c>
      <c r="C117" t="s">
        <v>291</v>
      </c>
      <c r="D117" t="s">
        <v>20</v>
      </c>
      <c r="E117">
        <v>64</v>
      </c>
      <c r="F117">
        <v>1</v>
      </c>
      <c r="G117">
        <v>4</v>
      </c>
      <c r="H117" t="s">
        <v>285</v>
      </c>
      <c r="I117">
        <v>263</v>
      </c>
      <c r="J117" t="s">
        <v>286</v>
      </c>
      <c r="K117" t="s">
        <v>17</v>
      </c>
      <c r="N117" t="s">
        <v>287</v>
      </c>
      <c r="O117">
        <v>2</v>
      </c>
      <c r="P117">
        <v>5</v>
      </c>
      <c r="Q117">
        <v>4</v>
      </c>
      <c r="R117" t="str">
        <f t="shared" si="50"/>
        <v>Train</v>
      </c>
      <c r="S117" t="str">
        <f t="shared" si="51"/>
        <v>Validate</v>
      </c>
      <c r="T117" t="str">
        <f t="shared" si="52"/>
        <v>Test</v>
      </c>
      <c r="U117" t="str">
        <f t="shared" si="53"/>
        <v>MB</v>
      </c>
      <c r="V117" t="str">
        <f t="shared" si="54"/>
        <v>61+</v>
      </c>
      <c r="W117" t="str">
        <f t="shared" si="55"/>
        <v>C</v>
      </c>
      <c r="X117" t="str">
        <f t="shared" si="56"/>
        <v>100+</v>
      </c>
      <c r="Y117" t="b">
        <f>SUMPRODUCT(--(U117=counts!$A$40:$A$49))&gt;0</f>
        <v>0</v>
      </c>
      <c r="Z117" t="b">
        <f>SUMPRODUCT(--(W117=counts!$A$18:$A$22))&gt;0</f>
        <v>1</v>
      </c>
      <c r="AA117" t="str">
        <f t="shared" si="57"/>
        <v>61+</v>
      </c>
      <c r="AB117" t="str">
        <f>IF(W117="","Blank",IF(Z117="TRUE",W117,counts!$A$23))</f>
        <v>F, G, T</v>
      </c>
      <c r="AC117" t="str">
        <f t="shared" si="58"/>
        <v>100+</v>
      </c>
      <c r="AD117" t="str">
        <f t="shared" si="59"/>
        <v>Others</v>
      </c>
      <c r="AE117" t="str">
        <f t="shared" si="60"/>
        <v>male</v>
      </c>
      <c r="AF117">
        <f>IF(F117&gt;=4, counts!$A$62,F117)</f>
        <v>1</v>
      </c>
      <c r="AG117" t="str">
        <f>IF(G117&gt;=3, counts!$A$69,G117)</f>
        <v>3, 4, 5, 6, 9</v>
      </c>
      <c r="AH117" t="str">
        <f>IF(OR(K117="S",K117=""), counts!$A$75,K117)</f>
        <v>S, blank</v>
      </c>
      <c r="AI117">
        <f t="shared" si="61"/>
        <v>1</v>
      </c>
      <c r="AJ117">
        <f>VLOOKUP(AA117,counts!$V$8:$W$13,2,FALSE)</f>
        <v>-68.390212241589438</v>
      </c>
      <c r="AK117">
        <f>VLOOKUP(AB117,counts!$V$17:$W$23,2,FALSE)</f>
        <v>123.30204897661667</v>
      </c>
      <c r="AL117">
        <f>VLOOKUP(AC117,counts!$V$27:$W$33,2,FALSE)</f>
        <v>163.84855978743315</v>
      </c>
      <c r="AM117">
        <f>VLOOKUP(AD117,counts!$V$38:$W$49,2,FALSE)</f>
        <v>40.634191658169868</v>
      </c>
      <c r="AN117">
        <f>VLOOKUP(AE117,counts!$V$53:$W$54,2,FALSE)</f>
        <v>-108.67008854708662</v>
      </c>
      <c r="AO117">
        <f>VLOOKUP(AF117,counts!$V$58:$W$62,2,FALSE)</f>
        <v>48.695090775187893</v>
      </c>
      <c r="AP117">
        <f>VLOOKUP(AG117,counts!$V$66:$W$69,2,FALSE)</f>
        <v>-92.646375958720569</v>
      </c>
      <c r="AQ117">
        <f>VLOOKUP(AH117,counts!$V$73:$W$75,2,FALSE)</f>
        <v>-22.422560732600829</v>
      </c>
      <c r="AR117">
        <f>VLOOKUP(AI117,counts!$V$79:$W$81,2,FALSE)</f>
        <v>103.15987615987927</v>
      </c>
      <c r="AS117">
        <f t="shared" si="62"/>
        <v>0</v>
      </c>
      <c r="AT117">
        <f t="shared" si="63"/>
        <v>2</v>
      </c>
      <c r="AU117" t="str">
        <f t="shared" si="46"/>
        <v>Train</v>
      </c>
      <c r="AW117" t="str">
        <f t="shared" si="64"/>
        <v>61+</v>
      </c>
      <c r="AX117" t="str">
        <f t="shared" si="65"/>
        <v>F, G, T</v>
      </c>
      <c r="AY117" t="str">
        <f t="shared" si="66"/>
        <v>100+</v>
      </c>
      <c r="AZ117" t="str">
        <f t="shared" si="67"/>
        <v>Others</v>
      </c>
      <c r="BA117" t="str">
        <f t="shared" si="68"/>
        <v>male</v>
      </c>
      <c r="BB117">
        <f t="shared" si="69"/>
        <v>1</v>
      </c>
      <c r="BC117" t="str">
        <f t="shared" si="70"/>
        <v>3, 4, 5, 6, 9</v>
      </c>
      <c r="BD117" t="str">
        <f t="shared" si="71"/>
        <v>S, blank</v>
      </c>
      <c r="BE117">
        <f t="shared" si="72"/>
        <v>1</v>
      </c>
      <c r="BF117">
        <f t="shared" si="73"/>
        <v>-68.390212241589438</v>
      </c>
      <c r="BG117">
        <f t="shared" si="74"/>
        <v>123.30204897661667</v>
      </c>
      <c r="BH117">
        <f t="shared" si="75"/>
        <v>163.84855978743315</v>
      </c>
      <c r="BI117">
        <f t="shared" si="76"/>
        <v>40.634191658169868</v>
      </c>
      <c r="BJ117">
        <f t="shared" si="77"/>
        <v>-108.67008854708662</v>
      </c>
      <c r="BK117">
        <f t="shared" si="78"/>
        <v>48.695090775187893</v>
      </c>
      <c r="BL117">
        <f t="shared" si="79"/>
        <v>-92.646375958720569</v>
      </c>
      <c r="BM117">
        <f t="shared" si="80"/>
        <v>-22.422560732600829</v>
      </c>
      <c r="BN117">
        <f t="shared" si="81"/>
        <v>103.15987615987927</v>
      </c>
      <c r="BO117">
        <f t="shared" si="47"/>
        <v>0</v>
      </c>
      <c r="BP117">
        <f t="shared" si="48"/>
        <v>2</v>
      </c>
      <c r="BQ117" t="str">
        <f t="shared" si="49"/>
        <v>Train</v>
      </c>
    </row>
    <row r="118" spans="1:69" x14ac:dyDescent="0.3">
      <c r="A118">
        <v>1</v>
      </c>
      <c r="B118">
        <v>1</v>
      </c>
      <c r="C118" t="s">
        <v>292</v>
      </c>
      <c r="D118" t="s">
        <v>15</v>
      </c>
      <c r="E118">
        <v>60</v>
      </c>
      <c r="F118">
        <v>1</v>
      </c>
      <c r="G118">
        <v>4</v>
      </c>
      <c r="H118" t="s">
        <v>285</v>
      </c>
      <c r="I118">
        <v>263</v>
      </c>
      <c r="J118" t="s">
        <v>286</v>
      </c>
      <c r="K118" t="s">
        <v>17</v>
      </c>
      <c r="L118" t="s">
        <v>33</v>
      </c>
      <c r="N118" t="s">
        <v>287</v>
      </c>
      <c r="O118">
        <v>1</v>
      </c>
      <c r="P118">
        <v>3</v>
      </c>
      <c r="Q118">
        <v>2</v>
      </c>
      <c r="R118" t="str">
        <f t="shared" si="50"/>
        <v>Train</v>
      </c>
      <c r="S118" t="str">
        <f t="shared" si="51"/>
        <v>Train</v>
      </c>
      <c r="T118" t="str">
        <f t="shared" si="52"/>
        <v>Train</v>
      </c>
      <c r="U118" t="str">
        <f t="shared" si="53"/>
        <v>MB</v>
      </c>
      <c r="V118" t="str">
        <f t="shared" si="54"/>
        <v>51-60</v>
      </c>
      <c r="W118" t="str">
        <f t="shared" si="55"/>
        <v>C</v>
      </c>
      <c r="X118" t="str">
        <f t="shared" si="56"/>
        <v>100+</v>
      </c>
      <c r="Y118" t="b">
        <f>SUMPRODUCT(--(U118=counts!$A$40:$A$49))&gt;0</f>
        <v>0</v>
      </c>
      <c r="Z118" t="b">
        <f>SUMPRODUCT(--(W118=counts!$A$18:$A$22))&gt;0</f>
        <v>1</v>
      </c>
      <c r="AA118" t="str">
        <f t="shared" si="57"/>
        <v>51-60</v>
      </c>
      <c r="AB118" t="str">
        <f>IF(W118="","Blank",IF(Z118="TRUE",W118,counts!$A$23))</f>
        <v>F, G, T</v>
      </c>
      <c r="AC118" t="str">
        <f t="shared" si="58"/>
        <v>100+</v>
      </c>
      <c r="AD118" t="str">
        <f t="shared" si="59"/>
        <v>Others</v>
      </c>
      <c r="AE118" t="str">
        <f t="shared" si="60"/>
        <v>female</v>
      </c>
      <c r="AF118">
        <f>IF(F118&gt;=4, counts!$A$62,F118)</f>
        <v>1</v>
      </c>
      <c r="AG118" t="str">
        <f>IF(G118&gt;=3, counts!$A$69,G118)</f>
        <v>3, 4, 5, 6, 9</v>
      </c>
      <c r="AH118" t="str">
        <f>IF(OR(K118="S",K118=""), counts!$A$75,K118)</f>
        <v>S, blank</v>
      </c>
      <c r="AI118">
        <f t="shared" si="61"/>
        <v>1</v>
      </c>
      <c r="AJ118">
        <f>VLOOKUP(AA118,counts!$V$8:$W$13,2,FALSE)</f>
        <v>74.751267398446615</v>
      </c>
      <c r="AK118">
        <f>VLOOKUP(AB118,counts!$V$17:$W$23,2,FALSE)</f>
        <v>123.30204897661667</v>
      </c>
      <c r="AL118">
        <f>VLOOKUP(AC118,counts!$V$27:$W$33,2,FALSE)</f>
        <v>163.84855978743315</v>
      </c>
      <c r="AM118">
        <f>VLOOKUP(AD118,counts!$V$38:$W$49,2,FALSE)</f>
        <v>40.634191658169868</v>
      </c>
      <c r="AN118">
        <f>VLOOKUP(AE118,counts!$V$53:$W$54,2,FALSE)</f>
        <v>151.41878811967541</v>
      </c>
      <c r="AO118">
        <f>VLOOKUP(AF118,counts!$V$58:$W$62,2,FALSE)</f>
        <v>48.695090775187893</v>
      </c>
      <c r="AP118">
        <f>VLOOKUP(AG118,counts!$V$66:$W$69,2,FALSE)</f>
        <v>-92.646375958720569</v>
      </c>
      <c r="AQ118">
        <f>VLOOKUP(AH118,counts!$V$73:$W$75,2,FALSE)</f>
        <v>-22.422560732600829</v>
      </c>
      <c r="AR118">
        <f>VLOOKUP(AI118,counts!$V$79:$W$81,2,FALSE)</f>
        <v>103.15987615987927</v>
      </c>
      <c r="AS118">
        <f t="shared" si="62"/>
        <v>1</v>
      </c>
      <c r="AT118">
        <f t="shared" si="63"/>
        <v>1</v>
      </c>
      <c r="AU118" t="str">
        <f t="shared" si="46"/>
        <v>Train</v>
      </c>
      <c r="AW118" t="str">
        <f t="shared" si="64"/>
        <v>51-60</v>
      </c>
      <c r="AX118" t="str">
        <f t="shared" si="65"/>
        <v>F, G, T</v>
      </c>
      <c r="AY118" t="str">
        <f t="shared" si="66"/>
        <v>100+</v>
      </c>
      <c r="AZ118" t="str">
        <f t="shared" si="67"/>
        <v>Others</v>
      </c>
      <c r="BA118" t="str">
        <f t="shared" si="68"/>
        <v>female</v>
      </c>
      <c r="BB118">
        <f t="shared" si="69"/>
        <v>1</v>
      </c>
      <c r="BC118" t="str">
        <f t="shared" si="70"/>
        <v>3, 4, 5, 6, 9</v>
      </c>
      <c r="BD118" t="str">
        <f t="shared" si="71"/>
        <v>S, blank</v>
      </c>
      <c r="BE118">
        <f t="shared" si="72"/>
        <v>1</v>
      </c>
      <c r="BF118">
        <f t="shared" si="73"/>
        <v>74.751267398446615</v>
      </c>
      <c r="BG118">
        <f t="shared" si="74"/>
        <v>123.30204897661667</v>
      </c>
      <c r="BH118">
        <f t="shared" si="75"/>
        <v>163.84855978743315</v>
      </c>
      <c r="BI118">
        <f t="shared" si="76"/>
        <v>40.634191658169868</v>
      </c>
      <c r="BJ118">
        <f t="shared" si="77"/>
        <v>151.41878811967541</v>
      </c>
      <c r="BK118">
        <f t="shared" si="78"/>
        <v>48.695090775187893</v>
      </c>
      <c r="BL118">
        <f t="shared" si="79"/>
        <v>-92.646375958720569</v>
      </c>
      <c r="BM118">
        <f t="shared" si="80"/>
        <v>-22.422560732600829</v>
      </c>
      <c r="BN118">
        <f t="shared" si="81"/>
        <v>103.15987615987927</v>
      </c>
      <c r="BO118">
        <f t="shared" si="47"/>
        <v>1</v>
      </c>
      <c r="BP118">
        <f t="shared" si="48"/>
        <v>1</v>
      </c>
      <c r="BQ118" t="str">
        <f t="shared" si="49"/>
        <v>Train</v>
      </c>
    </row>
    <row r="119" spans="1:69" x14ac:dyDescent="0.3">
      <c r="A119">
        <v>1</v>
      </c>
      <c r="B119">
        <v>1</v>
      </c>
      <c r="C119" t="s">
        <v>293</v>
      </c>
      <c r="D119" t="s">
        <v>15</v>
      </c>
      <c r="E119">
        <v>30</v>
      </c>
      <c r="F119">
        <v>0</v>
      </c>
      <c r="G119">
        <v>0</v>
      </c>
      <c r="H119" t="s">
        <v>255</v>
      </c>
      <c r="I119">
        <v>56.929200000000002</v>
      </c>
      <c r="J119" t="s">
        <v>294</v>
      </c>
      <c r="K119" t="s">
        <v>44</v>
      </c>
      <c r="L119" t="s">
        <v>252</v>
      </c>
      <c r="O119">
        <v>3</v>
      </c>
      <c r="P119">
        <v>2</v>
      </c>
      <c r="Q119">
        <v>3</v>
      </c>
      <c r="R119" t="str">
        <f t="shared" si="50"/>
        <v>Train</v>
      </c>
      <c r="S119" t="str">
        <f t="shared" si="51"/>
        <v>Train</v>
      </c>
      <c r="T119" t="str">
        <f t="shared" si="52"/>
        <v>Train</v>
      </c>
      <c r="U119" t="str">
        <f t="shared" si="53"/>
        <v/>
      </c>
      <c r="V119" t="str">
        <f t="shared" si="54"/>
        <v>18-30</v>
      </c>
      <c r="W119" t="str">
        <f t="shared" si="55"/>
        <v>E</v>
      </c>
      <c r="X119" t="str">
        <f t="shared" si="56"/>
        <v>41-100</v>
      </c>
      <c r="Y119" t="b">
        <f>SUMPRODUCT(--(U119=counts!$A$40:$A$49))&gt;0</f>
        <v>0</v>
      </c>
      <c r="Z119" t="b">
        <f>SUMPRODUCT(--(W119=counts!$A$18:$A$22))&gt;0</f>
        <v>1</v>
      </c>
      <c r="AA119" t="str">
        <f t="shared" si="57"/>
        <v>18-30</v>
      </c>
      <c r="AB119" t="str">
        <f>IF(W119="","Blank",IF(Z119="TRUE",W119,counts!$A$23))</f>
        <v>F, G, T</v>
      </c>
      <c r="AC119" t="str">
        <f t="shared" si="58"/>
        <v>41-100</v>
      </c>
      <c r="AD119" t="str">
        <f t="shared" si="59"/>
        <v>Blank</v>
      </c>
      <c r="AE119" t="str">
        <f t="shared" si="60"/>
        <v>female</v>
      </c>
      <c r="AF119">
        <f>IF(F119&gt;=4, counts!$A$62,F119)</f>
        <v>0</v>
      </c>
      <c r="AG119">
        <f>IF(G119&gt;=3, counts!$A$69,G119)</f>
        <v>0</v>
      </c>
      <c r="AH119" t="str">
        <f>IF(OR(K119="S",K119=""), counts!$A$75,K119)</f>
        <v>C</v>
      </c>
      <c r="AI119">
        <f t="shared" si="61"/>
        <v>1</v>
      </c>
      <c r="AJ119">
        <f>VLOOKUP(AA119,counts!$V$8:$W$13,2,FALSE)</f>
        <v>-11.613432440426715</v>
      </c>
      <c r="AK119">
        <f>VLOOKUP(AB119,counts!$V$17:$W$23,2,FALSE)</f>
        <v>123.30204897661667</v>
      </c>
      <c r="AL119">
        <f>VLOOKUP(AC119,counts!$V$27:$W$33,2,FALSE)</f>
        <v>70.538774768379497</v>
      </c>
      <c r="AM119">
        <f>VLOOKUP(AD119,counts!$V$38:$W$49,2,FALSE)</f>
        <v>-33.757758935166962</v>
      </c>
      <c r="AN119">
        <f>VLOOKUP(AE119,counts!$V$53:$W$54,2,FALSE)</f>
        <v>151.41878811967541</v>
      </c>
      <c r="AO119">
        <f>VLOOKUP(AF119,counts!$V$58:$W$62,2,FALSE)</f>
        <v>-14.754319664473872</v>
      </c>
      <c r="AP119">
        <f>VLOOKUP(AG119,counts!$V$66:$W$69,2,FALSE)</f>
        <v>-22.013681658285037</v>
      </c>
      <c r="AQ119">
        <f>VLOOKUP(AH119,counts!$V$73:$W$75,2,FALSE)</f>
        <v>72.444458573419169</v>
      </c>
      <c r="AR119">
        <f>VLOOKUP(AI119,counts!$V$79:$W$81,2,FALSE)</f>
        <v>103.15987615987927</v>
      </c>
      <c r="AS119">
        <f t="shared" si="62"/>
        <v>1</v>
      </c>
      <c r="AT119">
        <f t="shared" si="63"/>
        <v>3</v>
      </c>
      <c r="AU119" t="str">
        <f t="shared" si="46"/>
        <v>Train</v>
      </c>
      <c r="AW119" t="str">
        <f t="shared" si="64"/>
        <v>18-30</v>
      </c>
      <c r="AX119" t="str">
        <f t="shared" si="65"/>
        <v>F, G, T</v>
      </c>
      <c r="AY119" t="str">
        <f t="shared" si="66"/>
        <v>41-100</v>
      </c>
      <c r="AZ119" t="str">
        <f t="shared" si="67"/>
        <v>Blank</v>
      </c>
      <c r="BA119" t="str">
        <f t="shared" si="68"/>
        <v>female</v>
      </c>
      <c r="BB119">
        <f t="shared" si="69"/>
        <v>0</v>
      </c>
      <c r="BC119">
        <f t="shared" si="70"/>
        <v>0</v>
      </c>
      <c r="BD119" t="str">
        <f t="shared" si="71"/>
        <v>C</v>
      </c>
      <c r="BE119">
        <f t="shared" si="72"/>
        <v>1</v>
      </c>
      <c r="BF119">
        <f t="shared" si="73"/>
        <v>-11.613432440426715</v>
      </c>
      <c r="BG119">
        <f t="shared" si="74"/>
        <v>123.30204897661667</v>
      </c>
      <c r="BH119">
        <f t="shared" si="75"/>
        <v>70.538774768379497</v>
      </c>
      <c r="BI119">
        <f t="shared" si="76"/>
        <v>-33.757758935166962</v>
      </c>
      <c r="BJ119">
        <f t="shared" si="77"/>
        <v>151.41878811967541</v>
      </c>
      <c r="BK119">
        <f t="shared" si="78"/>
        <v>-14.754319664473872</v>
      </c>
      <c r="BL119">
        <f t="shared" si="79"/>
        <v>-22.013681658285037</v>
      </c>
      <c r="BM119">
        <f t="shared" si="80"/>
        <v>72.444458573419169</v>
      </c>
      <c r="BN119">
        <f t="shared" si="81"/>
        <v>103.15987615987927</v>
      </c>
      <c r="BO119">
        <f t="shared" si="47"/>
        <v>1</v>
      </c>
      <c r="BP119">
        <f t="shared" si="48"/>
        <v>3</v>
      </c>
      <c r="BQ119" t="str">
        <f t="shared" si="49"/>
        <v>Train</v>
      </c>
    </row>
    <row r="120" spans="1:69" x14ac:dyDescent="0.3">
      <c r="A120">
        <v>1</v>
      </c>
      <c r="B120">
        <v>0</v>
      </c>
      <c r="C120" t="s">
        <v>295</v>
      </c>
      <c r="D120" t="s">
        <v>20</v>
      </c>
      <c r="F120">
        <v>0</v>
      </c>
      <c r="G120">
        <v>0</v>
      </c>
      <c r="H120" t="s">
        <v>296</v>
      </c>
      <c r="I120">
        <v>26.55</v>
      </c>
      <c r="J120" t="s">
        <v>297</v>
      </c>
      <c r="K120" t="s">
        <v>17</v>
      </c>
      <c r="N120" t="s">
        <v>298</v>
      </c>
      <c r="O120">
        <v>1</v>
      </c>
      <c r="P120">
        <v>1</v>
      </c>
      <c r="Q120">
        <v>3</v>
      </c>
      <c r="R120" t="str">
        <f t="shared" si="50"/>
        <v>Train</v>
      </c>
      <c r="S120" t="str">
        <f t="shared" si="51"/>
        <v>Train</v>
      </c>
      <c r="T120" t="str">
        <f t="shared" si="52"/>
        <v>Train</v>
      </c>
      <c r="U120" t="str">
        <f t="shared" si="53"/>
        <v/>
      </c>
      <c r="V120" t="str">
        <f t="shared" si="54"/>
        <v>0-17</v>
      </c>
      <c r="W120" t="str">
        <f t="shared" si="55"/>
        <v>D</v>
      </c>
      <c r="X120" t="str">
        <f t="shared" si="56"/>
        <v>21-30</v>
      </c>
      <c r="Y120" t="b">
        <f>SUMPRODUCT(--(U120=counts!$A$40:$A$49))&gt;0</f>
        <v>0</v>
      </c>
      <c r="Z120" t="b">
        <f>SUMPRODUCT(--(W120=counts!$A$18:$A$22))&gt;0</f>
        <v>1</v>
      </c>
      <c r="AA120" t="str">
        <f t="shared" si="57"/>
        <v>0-17</v>
      </c>
      <c r="AB120" t="str">
        <f>IF(W120="","Blank",IF(Z120="TRUE",W120,counts!$A$23))</f>
        <v>F, G, T</v>
      </c>
      <c r="AC120" t="str">
        <f t="shared" si="58"/>
        <v>21-30</v>
      </c>
      <c r="AD120" t="str">
        <f t="shared" si="59"/>
        <v>Blank</v>
      </c>
      <c r="AE120" t="str">
        <f t="shared" si="60"/>
        <v>male</v>
      </c>
      <c r="AF120">
        <f>IF(F120&gt;=4, counts!$A$62,F120)</f>
        <v>0</v>
      </c>
      <c r="AG120">
        <f>IF(G120&gt;=3, counts!$A$69,G120)</f>
        <v>0</v>
      </c>
      <c r="AH120" t="str">
        <f>IF(OR(K120="S",K120=""), counts!$A$75,K120)</f>
        <v>S, blank</v>
      </c>
      <c r="AI120">
        <f t="shared" si="61"/>
        <v>1</v>
      </c>
      <c r="AJ120">
        <f>VLOOKUP(AA120,counts!$V$8:$W$13,2,FALSE)</f>
        <v>-3.7643689058441341</v>
      </c>
      <c r="AK120">
        <f>VLOOKUP(AB120,counts!$V$17:$W$23,2,FALSE)</f>
        <v>123.30204897661667</v>
      </c>
      <c r="AL120">
        <f>VLOOKUP(AC120,counts!$V$27:$W$33,2,FALSE)</f>
        <v>40.172297072540438</v>
      </c>
      <c r="AM120">
        <f>VLOOKUP(AD120,counts!$V$38:$W$49,2,FALSE)</f>
        <v>-33.757758935166962</v>
      </c>
      <c r="AN120">
        <f>VLOOKUP(AE120,counts!$V$53:$W$54,2,FALSE)</f>
        <v>-108.67008854708662</v>
      </c>
      <c r="AO120">
        <f>VLOOKUP(AF120,counts!$V$58:$W$62,2,FALSE)</f>
        <v>-14.754319664473872</v>
      </c>
      <c r="AP120">
        <f>VLOOKUP(AG120,counts!$V$66:$W$69,2,FALSE)</f>
        <v>-22.013681658285037</v>
      </c>
      <c r="AQ120">
        <f>VLOOKUP(AH120,counts!$V$73:$W$75,2,FALSE)</f>
        <v>-22.422560732600829</v>
      </c>
      <c r="AR120">
        <f>VLOOKUP(AI120,counts!$V$79:$W$81,2,FALSE)</f>
        <v>103.15987615987927</v>
      </c>
      <c r="AS120">
        <f t="shared" si="62"/>
        <v>0</v>
      </c>
      <c r="AT120">
        <f t="shared" si="63"/>
        <v>1</v>
      </c>
      <c r="AU120" t="str">
        <f t="shared" si="46"/>
        <v>Train</v>
      </c>
      <c r="AW120" t="str">
        <f t="shared" si="64"/>
        <v>0-17</v>
      </c>
      <c r="AX120" t="str">
        <f t="shared" si="65"/>
        <v>F, G, T</v>
      </c>
      <c r="AY120" t="str">
        <f t="shared" si="66"/>
        <v>21-30</v>
      </c>
      <c r="AZ120" t="str">
        <f t="shared" si="67"/>
        <v>Blank</v>
      </c>
      <c r="BA120" t="str">
        <f t="shared" si="68"/>
        <v>male</v>
      </c>
      <c r="BB120">
        <f t="shared" si="69"/>
        <v>0</v>
      </c>
      <c r="BC120">
        <f t="shared" si="70"/>
        <v>0</v>
      </c>
      <c r="BD120" t="str">
        <f t="shared" si="71"/>
        <v>S, blank</v>
      </c>
      <c r="BE120">
        <f t="shared" si="72"/>
        <v>1</v>
      </c>
      <c r="BF120">
        <f t="shared" si="73"/>
        <v>-3.7643689058441341</v>
      </c>
      <c r="BG120">
        <f t="shared" si="74"/>
        <v>123.30204897661667</v>
      </c>
      <c r="BH120">
        <f t="shared" si="75"/>
        <v>40.172297072540438</v>
      </c>
      <c r="BI120">
        <f t="shared" si="76"/>
        <v>-33.757758935166962</v>
      </c>
      <c r="BJ120">
        <f t="shared" si="77"/>
        <v>-108.67008854708662</v>
      </c>
      <c r="BK120">
        <f t="shared" si="78"/>
        <v>-14.754319664473872</v>
      </c>
      <c r="BL120">
        <f t="shared" si="79"/>
        <v>-22.013681658285037</v>
      </c>
      <c r="BM120">
        <f t="shared" si="80"/>
        <v>-22.422560732600829</v>
      </c>
      <c r="BN120">
        <f t="shared" si="81"/>
        <v>103.15987615987927</v>
      </c>
      <c r="BO120">
        <f t="shared" si="47"/>
        <v>0</v>
      </c>
      <c r="BP120">
        <f t="shared" si="48"/>
        <v>1</v>
      </c>
      <c r="BQ120" t="str">
        <f t="shared" si="49"/>
        <v>Train</v>
      </c>
    </row>
    <row r="121" spans="1:69" x14ac:dyDescent="0.3">
      <c r="A121">
        <v>1</v>
      </c>
      <c r="B121">
        <v>1</v>
      </c>
      <c r="C121" t="s">
        <v>299</v>
      </c>
      <c r="D121" t="s">
        <v>20</v>
      </c>
      <c r="E121">
        <v>50</v>
      </c>
      <c r="F121">
        <v>2</v>
      </c>
      <c r="G121">
        <v>0</v>
      </c>
      <c r="H121" t="s">
        <v>300</v>
      </c>
      <c r="I121">
        <v>133.65</v>
      </c>
      <c r="K121" t="s">
        <v>17</v>
      </c>
      <c r="L121" t="s">
        <v>78</v>
      </c>
      <c r="N121" t="s">
        <v>30</v>
      </c>
      <c r="O121">
        <v>1</v>
      </c>
      <c r="P121">
        <v>2</v>
      </c>
      <c r="Q121">
        <v>5</v>
      </c>
      <c r="R121" t="str">
        <f t="shared" si="50"/>
        <v>Train</v>
      </c>
      <c r="S121" t="str">
        <f t="shared" si="51"/>
        <v>Train</v>
      </c>
      <c r="T121" t="str">
        <f t="shared" si="52"/>
        <v>Validate</v>
      </c>
      <c r="U121" t="str">
        <f t="shared" si="53"/>
        <v>NY</v>
      </c>
      <c r="V121" t="str">
        <f t="shared" si="54"/>
        <v>41-50</v>
      </c>
      <c r="W121" t="str">
        <f t="shared" si="55"/>
        <v/>
      </c>
      <c r="X121" t="str">
        <f t="shared" si="56"/>
        <v>100+</v>
      </c>
      <c r="Y121" t="b">
        <f>SUMPRODUCT(--(U121=counts!$A$40:$A$49))&gt;0</f>
        <v>1</v>
      </c>
      <c r="Z121" t="b">
        <f>SUMPRODUCT(--(W121=counts!$A$18:$A$22))&gt;0</f>
        <v>0</v>
      </c>
      <c r="AA121" t="str">
        <f t="shared" si="57"/>
        <v>41-50</v>
      </c>
      <c r="AB121" t="str">
        <f>IF(W121="","Blank",IF(Z121="TRUE",W121,counts!$A$23))</f>
        <v>Blank</v>
      </c>
      <c r="AC121" t="str">
        <f t="shared" si="58"/>
        <v>100+</v>
      </c>
      <c r="AD121" t="str">
        <f t="shared" si="59"/>
        <v>NY</v>
      </c>
      <c r="AE121" t="str">
        <f t="shared" si="60"/>
        <v>male</v>
      </c>
      <c r="AF121">
        <f>IF(F121&gt;=4, counts!$A$62,F121)</f>
        <v>2</v>
      </c>
      <c r="AG121">
        <f>IF(G121&gt;=3, counts!$A$69,G121)</f>
        <v>0</v>
      </c>
      <c r="AH121" t="str">
        <f>IF(OR(K121="S",K121=""), counts!$A$75,K121)</f>
        <v>S, blank</v>
      </c>
      <c r="AI121">
        <f t="shared" si="61"/>
        <v>1</v>
      </c>
      <c r="AJ121">
        <f>VLOOKUP(AA121,counts!$V$8:$W$13,2,FALSE)</f>
        <v>-13.385578549662212</v>
      </c>
      <c r="AK121">
        <f>VLOOKUP(AB121,counts!$V$17:$W$23,2,FALSE)</f>
        <v>-42.171718189759716</v>
      </c>
      <c r="AL121">
        <f>VLOOKUP(AC121,counts!$V$27:$W$33,2,FALSE)</f>
        <v>163.84855978743315</v>
      </c>
      <c r="AM121">
        <f>VLOOKUP(AD121,counts!$V$38:$W$49,2,FALSE)</f>
        <v>57.761363718906857</v>
      </c>
      <c r="AN121">
        <f>VLOOKUP(AE121,counts!$V$53:$W$54,2,FALSE)</f>
        <v>-108.67008854708662</v>
      </c>
      <c r="AO121">
        <f>VLOOKUP(AF121,counts!$V$58:$W$62,2,FALSE)</f>
        <v>47.533478806865013</v>
      </c>
      <c r="AP121">
        <f>VLOOKUP(AG121,counts!$V$66:$W$69,2,FALSE)</f>
        <v>-22.013681658285037</v>
      </c>
      <c r="AQ121">
        <f>VLOOKUP(AH121,counts!$V$73:$W$75,2,FALSE)</f>
        <v>-22.422560732600829</v>
      </c>
      <c r="AR121">
        <f>VLOOKUP(AI121,counts!$V$79:$W$81,2,FALSE)</f>
        <v>103.15987615987927</v>
      </c>
      <c r="AS121">
        <f t="shared" si="62"/>
        <v>1</v>
      </c>
      <c r="AT121">
        <f t="shared" si="63"/>
        <v>1</v>
      </c>
      <c r="AU121" t="str">
        <f t="shared" si="46"/>
        <v>Train</v>
      </c>
      <c r="AW121" t="str">
        <f t="shared" si="64"/>
        <v>41-50</v>
      </c>
      <c r="AX121" t="str">
        <f t="shared" si="65"/>
        <v>Blank</v>
      </c>
      <c r="AY121" t="str">
        <f t="shared" si="66"/>
        <v>100+</v>
      </c>
      <c r="AZ121" t="str">
        <f t="shared" si="67"/>
        <v>NY</v>
      </c>
      <c r="BA121" t="str">
        <f t="shared" si="68"/>
        <v>male</v>
      </c>
      <c r="BB121">
        <f t="shared" si="69"/>
        <v>2</v>
      </c>
      <c r="BC121">
        <f t="shared" si="70"/>
        <v>0</v>
      </c>
      <c r="BD121" t="str">
        <f t="shared" si="71"/>
        <v>S, blank</v>
      </c>
      <c r="BE121">
        <f t="shared" si="72"/>
        <v>1</v>
      </c>
      <c r="BF121">
        <f t="shared" si="73"/>
        <v>-13.385578549662212</v>
      </c>
      <c r="BG121">
        <f t="shared" si="74"/>
        <v>-42.171718189759716</v>
      </c>
      <c r="BH121">
        <f t="shared" si="75"/>
        <v>163.84855978743315</v>
      </c>
      <c r="BI121">
        <f t="shared" si="76"/>
        <v>57.761363718906857</v>
      </c>
      <c r="BJ121">
        <f t="shared" si="77"/>
        <v>-108.67008854708662</v>
      </c>
      <c r="BK121">
        <f t="shared" si="78"/>
        <v>47.533478806865013</v>
      </c>
      <c r="BL121">
        <f t="shared" si="79"/>
        <v>-22.013681658285037</v>
      </c>
      <c r="BM121">
        <f t="shared" si="80"/>
        <v>-22.422560732600829</v>
      </c>
      <c r="BN121">
        <f t="shared" si="81"/>
        <v>103.15987615987927</v>
      </c>
      <c r="BO121">
        <f t="shared" si="47"/>
        <v>1</v>
      </c>
      <c r="BP121">
        <f t="shared" si="48"/>
        <v>1</v>
      </c>
      <c r="BQ121" t="str">
        <f t="shared" si="49"/>
        <v>Train</v>
      </c>
    </row>
    <row r="122" spans="1:69" x14ac:dyDescent="0.3">
      <c r="A122">
        <v>1</v>
      </c>
      <c r="B122">
        <v>1</v>
      </c>
      <c r="C122" t="s">
        <v>301</v>
      </c>
      <c r="D122" t="s">
        <v>20</v>
      </c>
      <c r="E122">
        <v>43</v>
      </c>
      <c r="F122">
        <v>1</v>
      </c>
      <c r="G122">
        <v>0</v>
      </c>
      <c r="H122" t="s">
        <v>302</v>
      </c>
      <c r="I122">
        <v>27.720800000000001</v>
      </c>
      <c r="J122" t="s">
        <v>303</v>
      </c>
      <c r="K122" t="s">
        <v>44</v>
      </c>
      <c r="L122" t="s">
        <v>78</v>
      </c>
      <c r="N122" t="s">
        <v>30</v>
      </c>
      <c r="O122">
        <v>4</v>
      </c>
      <c r="P122">
        <v>4</v>
      </c>
      <c r="Q122">
        <v>3</v>
      </c>
      <c r="R122" t="str">
        <f t="shared" si="50"/>
        <v>Test</v>
      </c>
      <c r="S122" t="str">
        <f t="shared" si="51"/>
        <v>Test</v>
      </c>
      <c r="T122" t="str">
        <f t="shared" si="52"/>
        <v>Train</v>
      </c>
      <c r="U122" t="str">
        <f t="shared" si="53"/>
        <v>NY</v>
      </c>
      <c r="V122" t="str">
        <f t="shared" si="54"/>
        <v>41-50</v>
      </c>
      <c r="W122" t="str">
        <f t="shared" si="55"/>
        <v>D</v>
      </c>
      <c r="X122" t="str">
        <f t="shared" si="56"/>
        <v>21-30</v>
      </c>
      <c r="Y122" t="b">
        <f>SUMPRODUCT(--(U122=counts!$A$40:$A$49))&gt;0</f>
        <v>1</v>
      </c>
      <c r="Z122" t="b">
        <f>SUMPRODUCT(--(W122=counts!$A$18:$A$22))&gt;0</f>
        <v>1</v>
      </c>
      <c r="AA122" t="str">
        <f t="shared" si="57"/>
        <v>41-50</v>
      </c>
      <c r="AB122" t="str">
        <f>IF(W122="","Blank",IF(Z122="TRUE",W122,counts!$A$23))</f>
        <v>F, G, T</v>
      </c>
      <c r="AC122" t="str">
        <f t="shared" si="58"/>
        <v>21-30</v>
      </c>
      <c r="AD122" t="str">
        <f t="shared" si="59"/>
        <v>NY</v>
      </c>
      <c r="AE122" t="str">
        <f t="shared" si="60"/>
        <v>male</v>
      </c>
      <c r="AF122">
        <f>IF(F122&gt;=4, counts!$A$62,F122)</f>
        <v>1</v>
      </c>
      <c r="AG122">
        <f>IF(G122&gt;=3, counts!$A$69,G122)</f>
        <v>0</v>
      </c>
      <c r="AH122" t="str">
        <f>IF(OR(K122="S",K122=""), counts!$A$75,K122)</f>
        <v>C</v>
      </c>
      <c r="AI122">
        <f t="shared" si="61"/>
        <v>1</v>
      </c>
      <c r="AJ122">
        <f>VLOOKUP(AA122,counts!$V$8:$W$13,2,FALSE)</f>
        <v>-13.385578549662212</v>
      </c>
      <c r="AK122">
        <f>VLOOKUP(AB122,counts!$V$17:$W$23,2,FALSE)</f>
        <v>123.30204897661667</v>
      </c>
      <c r="AL122">
        <f>VLOOKUP(AC122,counts!$V$27:$W$33,2,FALSE)</f>
        <v>40.172297072540438</v>
      </c>
      <c r="AM122">
        <f>VLOOKUP(AD122,counts!$V$38:$W$49,2,FALSE)</f>
        <v>57.761363718906857</v>
      </c>
      <c r="AN122">
        <f>VLOOKUP(AE122,counts!$V$53:$W$54,2,FALSE)</f>
        <v>-108.67008854708662</v>
      </c>
      <c r="AO122">
        <f>VLOOKUP(AF122,counts!$V$58:$W$62,2,FALSE)</f>
        <v>48.695090775187893</v>
      </c>
      <c r="AP122">
        <f>VLOOKUP(AG122,counts!$V$66:$W$69,2,FALSE)</f>
        <v>-22.013681658285037</v>
      </c>
      <c r="AQ122">
        <f>VLOOKUP(AH122,counts!$V$73:$W$75,2,FALSE)</f>
        <v>72.444458573419169</v>
      </c>
      <c r="AR122">
        <f>VLOOKUP(AI122,counts!$V$79:$W$81,2,FALSE)</f>
        <v>103.15987615987927</v>
      </c>
      <c r="AS122">
        <f t="shared" si="62"/>
        <v>1</v>
      </c>
      <c r="AT122">
        <f t="shared" si="63"/>
        <v>4</v>
      </c>
      <c r="AU122" t="str">
        <f t="shared" si="46"/>
        <v>Test</v>
      </c>
      <c r="AW122" t="str">
        <f t="shared" si="64"/>
        <v>41-50</v>
      </c>
      <c r="AX122" t="str">
        <f t="shared" si="65"/>
        <v>F, G, T</v>
      </c>
      <c r="AY122" t="str">
        <f t="shared" si="66"/>
        <v>21-30</v>
      </c>
      <c r="AZ122" t="str">
        <f t="shared" si="67"/>
        <v>NY</v>
      </c>
      <c r="BA122" t="str">
        <f t="shared" si="68"/>
        <v>male</v>
      </c>
      <c r="BB122">
        <f t="shared" si="69"/>
        <v>1</v>
      </c>
      <c r="BC122">
        <f t="shared" si="70"/>
        <v>0</v>
      </c>
      <c r="BD122" t="str">
        <f t="shared" si="71"/>
        <v>C</v>
      </c>
      <c r="BE122">
        <f t="shared" si="72"/>
        <v>1</v>
      </c>
      <c r="BF122">
        <f t="shared" si="73"/>
        <v>-13.385578549662212</v>
      </c>
      <c r="BG122">
        <f t="shared" si="74"/>
        <v>123.30204897661667</v>
      </c>
      <c r="BH122">
        <f t="shared" si="75"/>
        <v>40.172297072540438</v>
      </c>
      <c r="BI122">
        <f t="shared" si="76"/>
        <v>57.761363718906857</v>
      </c>
      <c r="BJ122">
        <f t="shared" si="77"/>
        <v>-108.67008854708662</v>
      </c>
      <c r="BK122">
        <f t="shared" si="78"/>
        <v>48.695090775187893</v>
      </c>
      <c r="BL122">
        <f t="shared" si="79"/>
        <v>-22.013681658285037</v>
      </c>
      <c r="BM122">
        <f t="shared" si="80"/>
        <v>72.444458573419169</v>
      </c>
      <c r="BN122">
        <f t="shared" si="81"/>
        <v>103.15987615987927</v>
      </c>
      <c r="BO122">
        <f t="shared" si="47"/>
        <v>1</v>
      </c>
      <c r="BP122">
        <f t="shared" si="48"/>
        <v>4</v>
      </c>
      <c r="BQ122" t="str">
        <f t="shared" si="49"/>
        <v>Test</v>
      </c>
    </row>
    <row r="123" spans="1:69" x14ac:dyDescent="0.3">
      <c r="A123">
        <v>1</v>
      </c>
      <c r="B123">
        <v>1</v>
      </c>
      <c r="C123" t="s">
        <v>304</v>
      </c>
      <c r="D123" t="s">
        <v>15</v>
      </c>
      <c r="F123">
        <v>1</v>
      </c>
      <c r="G123">
        <v>0</v>
      </c>
      <c r="H123" t="s">
        <v>300</v>
      </c>
      <c r="I123">
        <v>133.65</v>
      </c>
      <c r="K123" t="s">
        <v>17</v>
      </c>
      <c r="L123" t="s">
        <v>78</v>
      </c>
      <c r="N123" t="s">
        <v>30</v>
      </c>
      <c r="O123">
        <v>4</v>
      </c>
      <c r="P123">
        <v>5</v>
      </c>
      <c r="Q123">
        <v>2</v>
      </c>
      <c r="R123" t="str">
        <f t="shared" si="50"/>
        <v>Test</v>
      </c>
      <c r="S123" t="str">
        <f t="shared" si="51"/>
        <v>Validate</v>
      </c>
      <c r="T123" t="str">
        <f t="shared" si="52"/>
        <v>Train</v>
      </c>
      <c r="U123" t="str">
        <f t="shared" si="53"/>
        <v>NY</v>
      </c>
      <c r="V123" t="str">
        <f t="shared" si="54"/>
        <v>0-17</v>
      </c>
      <c r="W123" t="str">
        <f t="shared" si="55"/>
        <v/>
      </c>
      <c r="X123" t="str">
        <f t="shared" si="56"/>
        <v>100+</v>
      </c>
      <c r="Y123" t="b">
        <f>SUMPRODUCT(--(U123=counts!$A$40:$A$49))&gt;0</f>
        <v>1</v>
      </c>
      <c r="Z123" t="b">
        <f>SUMPRODUCT(--(W123=counts!$A$18:$A$22))&gt;0</f>
        <v>0</v>
      </c>
      <c r="AA123" t="str">
        <f t="shared" si="57"/>
        <v>0-17</v>
      </c>
      <c r="AB123" t="str">
        <f>IF(W123="","Blank",IF(Z123="TRUE",W123,counts!$A$23))</f>
        <v>Blank</v>
      </c>
      <c r="AC123" t="str">
        <f t="shared" si="58"/>
        <v>100+</v>
      </c>
      <c r="AD123" t="str">
        <f t="shared" si="59"/>
        <v>NY</v>
      </c>
      <c r="AE123" t="str">
        <f t="shared" si="60"/>
        <v>female</v>
      </c>
      <c r="AF123">
        <f>IF(F123&gt;=4, counts!$A$62,F123)</f>
        <v>1</v>
      </c>
      <c r="AG123">
        <f>IF(G123&gt;=3, counts!$A$69,G123)</f>
        <v>0</v>
      </c>
      <c r="AH123" t="str">
        <f>IF(OR(K123="S",K123=""), counts!$A$75,K123)</f>
        <v>S, blank</v>
      </c>
      <c r="AI123">
        <f t="shared" si="61"/>
        <v>1</v>
      </c>
      <c r="AJ123">
        <f>VLOOKUP(AA123,counts!$V$8:$W$13,2,FALSE)</f>
        <v>-3.7643689058441341</v>
      </c>
      <c r="AK123">
        <f>VLOOKUP(AB123,counts!$V$17:$W$23,2,FALSE)</f>
        <v>-42.171718189759716</v>
      </c>
      <c r="AL123">
        <f>VLOOKUP(AC123,counts!$V$27:$W$33,2,FALSE)</f>
        <v>163.84855978743315</v>
      </c>
      <c r="AM123">
        <f>VLOOKUP(AD123,counts!$V$38:$W$49,2,FALSE)</f>
        <v>57.761363718906857</v>
      </c>
      <c r="AN123">
        <f>VLOOKUP(AE123,counts!$V$53:$W$54,2,FALSE)</f>
        <v>151.41878811967541</v>
      </c>
      <c r="AO123">
        <f>VLOOKUP(AF123,counts!$V$58:$W$62,2,FALSE)</f>
        <v>48.695090775187893</v>
      </c>
      <c r="AP123">
        <f>VLOOKUP(AG123,counts!$V$66:$W$69,2,FALSE)</f>
        <v>-22.013681658285037</v>
      </c>
      <c r="AQ123">
        <f>VLOOKUP(AH123,counts!$V$73:$W$75,2,FALSE)</f>
        <v>-22.422560732600829</v>
      </c>
      <c r="AR123">
        <f>VLOOKUP(AI123,counts!$V$79:$W$81,2,FALSE)</f>
        <v>103.15987615987927</v>
      </c>
      <c r="AS123">
        <f t="shared" si="62"/>
        <v>1</v>
      </c>
      <c r="AT123">
        <f t="shared" si="63"/>
        <v>4</v>
      </c>
      <c r="AU123" t="str">
        <f t="shared" si="46"/>
        <v>Test</v>
      </c>
      <c r="AW123" t="str">
        <f t="shared" si="64"/>
        <v>0-17</v>
      </c>
      <c r="AX123" t="str">
        <f t="shared" si="65"/>
        <v>Blank</v>
      </c>
      <c r="AY123" t="str">
        <f t="shared" si="66"/>
        <v>100+</v>
      </c>
      <c r="AZ123" t="str">
        <f t="shared" si="67"/>
        <v>NY</v>
      </c>
      <c r="BA123" t="str">
        <f t="shared" si="68"/>
        <v>female</v>
      </c>
      <c r="BB123">
        <f t="shared" si="69"/>
        <v>1</v>
      </c>
      <c r="BC123">
        <f t="shared" si="70"/>
        <v>0</v>
      </c>
      <c r="BD123" t="str">
        <f t="shared" si="71"/>
        <v>S, blank</v>
      </c>
      <c r="BE123">
        <f t="shared" si="72"/>
        <v>1</v>
      </c>
      <c r="BF123">
        <f t="shared" si="73"/>
        <v>-3.7643689058441341</v>
      </c>
      <c r="BG123">
        <f t="shared" si="74"/>
        <v>-42.171718189759716</v>
      </c>
      <c r="BH123">
        <f t="shared" si="75"/>
        <v>163.84855978743315</v>
      </c>
      <c r="BI123">
        <f t="shared" si="76"/>
        <v>57.761363718906857</v>
      </c>
      <c r="BJ123">
        <f t="shared" si="77"/>
        <v>151.41878811967541</v>
      </c>
      <c r="BK123">
        <f t="shared" si="78"/>
        <v>48.695090775187893</v>
      </c>
      <c r="BL123">
        <f t="shared" si="79"/>
        <v>-22.013681658285037</v>
      </c>
      <c r="BM123">
        <f t="shared" si="80"/>
        <v>-22.422560732600829</v>
      </c>
      <c r="BN123">
        <f t="shared" si="81"/>
        <v>103.15987615987927</v>
      </c>
      <c r="BO123">
        <f t="shared" si="47"/>
        <v>1</v>
      </c>
      <c r="BP123">
        <f t="shared" si="48"/>
        <v>4</v>
      </c>
      <c r="BQ123" t="str">
        <f t="shared" si="49"/>
        <v>Test</v>
      </c>
    </row>
    <row r="124" spans="1:69" x14ac:dyDescent="0.3">
      <c r="A124">
        <v>1</v>
      </c>
      <c r="B124">
        <v>1</v>
      </c>
      <c r="C124" t="s">
        <v>305</v>
      </c>
      <c r="D124" t="s">
        <v>15</v>
      </c>
      <c r="E124">
        <v>22</v>
      </c>
      <c r="F124">
        <v>0</v>
      </c>
      <c r="G124">
        <v>2</v>
      </c>
      <c r="H124" t="s">
        <v>306</v>
      </c>
      <c r="I124">
        <v>49.5</v>
      </c>
      <c r="J124" t="s">
        <v>307</v>
      </c>
      <c r="K124" t="s">
        <v>44</v>
      </c>
      <c r="L124" t="s">
        <v>78</v>
      </c>
      <c r="N124" t="s">
        <v>308</v>
      </c>
      <c r="O124">
        <v>2</v>
      </c>
      <c r="P124">
        <v>2</v>
      </c>
      <c r="Q124">
        <v>4</v>
      </c>
      <c r="R124" t="str">
        <f t="shared" si="50"/>
        <v>Train</v>
      </c>
      <c r="S124" t="str">
        <f t="shared" si="51"/>
        <v>Train</v>
      </c>
      <c r="T124" t="str">
        <f t="shared" si="52"/>
        <v>Test</v>
      </c>
      <c r="U124" t="str">
        <f t="shared" si="53"/>
        <v/>
      </c>
      <c r="V124" t="str">
        <f t="shared" si="54"/>
        <v>18-30</v>
      </c>
      <c r="W124" t="str">
        <f t="shared" si="55"/>
        <v>B</v>
      </c>
      <c r="X124" t="str">
        <f t="shared" si="56"/>
        <v>41-100</v>
      </c>
      <c r="Y124" t="b">
        <f>SUMPRODUCT(--(U124=counts!$A$40:$A$49))&gt;0</f>
        <v>0</v>
      </c>
      <c r="Z124" t="b">
        <f>SUMPRODUCT(--(W124=counts!$A$18:$A$22))&gt;0</f>
        <v>1</v>
      </c>
      <c r="AA124" t="str">
        <f t="shared" si="57"/>
        <v>18-30</v>
      </c>
      <c r="AB124" t="str">
        <f>IF(W124="","Blank",IF(Z124="TRUE",W124,counts!$A$23))</f>
        <v>F, G, T</v>
      </c>
      <c r="AC124" t="str">
        <f t="shared" si="58"/>
        <v>41-100</v>
      </c>
      <c r="AD124" t="str">
        <f t="shared" si="59"/>
        <v>Blank</v>
      </c>
      <c r="AE124" t="str">
        <f t="shared" si="60"/>
        <v>female</v>
      </c>
      <c r="AF124">
        <f>IF(F124&gt;=4, counts!$A$62,F124)</f>
        <v>0</v>
      </c>
      <c r="AG124">
        <f>IF(G124&gt;=3, counts!$A$69,G124)</f>
        <v>2</v>
      </c>
      <c r="AH124" t="str">
        <f>IF(OR(K124="S",K124=""), counts!$A$75,K124)</f>
        <v>C</v>
      </c>
      <c r="AI124">
        <f t="shared" si="61"/>
        <v>1</v>
      </c>
      <c r="AJ124">
        <f>VLOOKUP(AA124,counts!$V$8:$W$13,2,FALSE)</f>
        <v>-11.613432440426715</v>
      </c>
      <c r="AK124">
        <f>VLOOKUP(AB124,counts!$V$17:$W$23,2,FALSE)</f>
        <v>123.30204897661667</v>
      </c>
      <c r="AL124">
        <f>VLOOKUP(AC124,counts!$V$27:$W$33,2,FALSE)</f>
        <v>70.538774768379497</v>
      </c>
      <c r="AM124">
        <f>VLOOKUP(AD124,counts!$V$38:$W$49,2,FALSE)</f>
        <v>-33.757758935166962</v>
      </c>
      <c r="AN124">
        <f>VLOOKUP(AE124,counts!$V$53:$W$54,2,FALSE)</f>
        <v>151.41878811967541</v>
      </c>
      <c r="AO124">
        <f>VLOOKUP(AF124,counts!$V$58:$W$62,2,FALSE)</f>
        <v>-14.754319664473872</v>
      </c>
      <c r="AP124">
        <f>VLOOKUP(AG124,counts!$V$66:$W$69,2,FALSE)</f>
        <v>75.609641767585757</v>
      </c>
      <c r="AQ124">
        <f>VLOOKUP(AH124,counts!$V$73:$W$75,2,FALSE)</f>
        <v>72.444458573419169</v>
      </c>
      <c r="AR124">
        <f>VLOOKUP(AI124,counts!$V$79:$W$81,2,FALSE)</f>
        <v>103.15987615987927</v>
      </c>
      <c r="AS124">
        <f t="shared" si="62"/>
        <v>1</v>
      </c>
      <c r="AT124">
        <f t="shared" si="63"/>
        <v>2</v>
      </c>
      <c r="AU124" t="str">
        <f t="shared" si="46"/>
        <v>Train</v>
      </c>
      <c r="AW124" t="str">
        <f t="shared" si="64"/>
        <v>18-30</v>
      </c>
      <c r="AX124" t="str">
        <f t="shared" si="65"/>
        <v>F, G, T</v>
      </c>
      <c r="AY124" t="str">
        <f t="shared" si="66"/>
        <v>41-100</v>
      </c>
      <c r="AZ124" t="str">
        <f t="shared" si="67"/>
        <v>Blank</v>
      </c>
      <c r="BA124" t="str">
        <f t="shared" si="68"/>
        <v>female</v>
      </c>
      <c r="BB124">
        <f t="shared" si="69"/>
        <v>0</v>
      </c>
      <c r="BC124">
        <f t="shared" si="70"/>
        <v>2</v>
      </c>
      <c r="BD124" t="str">
        <f t="shared" si="71"/>
        <v>C</v>
      </c>
      <c r="BE124">
        <f t="shared" si="72"/>
        <v>1</v>
      </c>
      <c r="BF124">
        <f t="shared" si="73"/>
        <v>-11.613432440426715</v>
      </c>
      <c r="BG124">
        <f t="shared" si="74"/>
        <v>123.30204897661667</v>
      </c>
      <c r="BH124">
        <f t="shared" si="75"/>
        <v>70.538774768379497</v>
      </c>
      <c r="BI124">
        <f t="shared" si="76"/>
        <v>-33.757758935166962</v>
      </c>
      <c r="BJ124">
        <f t="shared" si="77"/>
        <v>151.41878811967541</v>
      </c>
      <c r="BK124">
        <f t="shared" si="78"/>
        <v>-14.754319664473872</v>
      </c>
      <c r="BL124">
        <f t="shared" si="79"/>
        <v>75.609641767585757</v>
      </c>
      <c r="BM124">
        <f t="shared" si="80"/>
        <v>72.444458573419169</v>
      </c>
      <c r="BN124">
        <f t="shared" si="81"/>
        <v>103.15987615987927</v>
      </c>
      <c r="BO124">
        <f t="shared" si="47"/>
        <v>1</v>
      </c>
      <c r="BP124">
        <f t="shared" si="48"/>
        <v>2</v>
      </c>
      <c r="BQ124" t="str">
        <f t="shared" si="49"/>
        <v>Train</v>
      </c>
    </row>
    <row r="125" spans="1:69" x14ac:dyDescent="0.3">
      <c r="A125">
        <v>1</v>
      </c>
      <c r="B125">
        <v>1</v>
      </c>
      <c r="C125" t="s">
        <v>309</v>
      </c>
      <c r="D125" t="s">
        <v>20</v>
      </c>
      <c r="E125">
        <v>60</v>
      </c>
      <c r="F125">
        <v>1</v>
      </c>
      <c r="G125">
        <v>1</v>
      </c>
      <c r="H125" t="s">
        <v>310</v>
      </c>
      <c r="I125">
        <v>79.2</v>
      </c>
      <c r="J125" t="s">
        <v>311</v>
      </c>
      <c r="K125" t="s">
        <v>44</v>
      </c>
      <c r="L125" t="s">
        <v>78</v>
      </c>
      <c r="N125" t="s">
        <v>308</v>
      </c>
      <c r="O125">
        <v>3</v>
      </c>
      <c r="P125">
        <v>1</v>
      </c>
      <c r="Q125">
        <v>3</v>
      </c>
      <c r="R125" t="str">
        <f t="shared" si="50"/>
        <v>Train</v>
      </c>
      <c r="S125" t="str">
        <f t="shared" si="51"/>
        <v>Train</v>
      </c>
      <c r="T125" t="str">
        <f t="shared" si="52"/>
        <v>Train</v>
      </c>
      <c r="U125" t="str">
        <f t="shared" si="53"/>
        <v/>
      </c>
      <c r="V125" t="str">
        <f t="shared" si="54"/>
        <v>51-60</v>
      </c>
      <c r="W125" t="str">
        <f t="shared" si="55"/>
        <v>B</v>
      </c>
      <c r="X125" t="str">
        <f t="shared" si="56"/>
        <v>41-100</v>
      </c>
      <c r="Y125" t="b">
        <f>SUMPRODUCT(--(U125=counts!$A$40:$A$49))&gt;0</f>
        <v>0</v>
      </c>
      <c r="Z125" t="b">
        <f>SUMPRODUCT(--(W125=counts!$A$18:$A$22))&gt;0</f>
        <v>1</v>
      </c>
      <c r="AA125" t="str">
        <f t="shared" si="57"/>
        <v>51-60</v>
      </c>
      <c r="AB125" t="str">
        <f>IF(W125="","Blank",IF(Z125="TRUE",W125,counts!$A$23))</f>
        <v>F, G, T</v>
      </c>
      <c r="AC125" t="str">
        <f t="shared" si="58"/>
        <v>41-100</v>
      </c>
      <c r="AD125" t="str">
        <f t="shared" si="59"/>
        <v>Blank</v>
      </c>
      <c r="AE125" t="str">
        <f t="shared" si="60"/>
        <v>male</v>
      </c>
      <c r="AF125">
        <f>IF(F125&gt;=4, counts!$A$62,F125)</f>
        <v>1</v>
      </c>
      <c r="AG125">
        <f>IF(G125&gt;=3, counts!$A$69,G125)</f>
        <v>1</v>
      </c>
      <c r="AH125" t="str">
        <f>IF(OR(K125="S",K125=""), counts!$A$75,K125)</f>
        <v>C</v>
      </c>
      <c r="AI125">
        <f t="shared" si="61"/>
        <v>1</v>
      </c>
      <c r="AJ125">
        <f>VLOOKUP(AA125,counts!$V$8:$W$13,2,FALSE)</f>
        <v>74.751267398446615</v>
      </c>
      <c r="AK125">
        <f>VLOOKUP(AB125,counts!$V$17:$W$23,2,FALSE)</f>
        <v>123.30204897661667</v>
      </c>
      <c r="AL125">
        <f>VLOOKUP(AC125,counts!$V$27:$W$33,2,FALSE)</f>
        <v>70.538774768379497</v>
      </c>
      <c r="AM125">
        <f>VLOOKUP(AD125,counts!$V$38:$W$49,2,FALSE)</f>
        <v>-33.757758935166962</v>
      </c>
      <c r="AN125">
        <f>VLOOKUP(AE125,counts!$V$53:$W$54,2,FALSE)</f>
        <v>-108.67008854708662</v>
      </c>
      <c r="AO125">
        <f>VLOOKUP(AF125,counts!$V$58:$W$62,2,FALSE)</f>
        <v>48.695090775187893</v>
      </c>
      <c r="AP125">
        <f>VLOOKUP(AG125,counts!$V$66:$W$69,2,FALSE)</f>
        <v>79.365382998232107</v>
      </c>
      <c r="AQ125">
        <f>VLOOKUP(AH125,counts!$V$73:$W$75,2,FALSE)</f>
        <v>72.444458573419169</v>
      </c>
      <c r="AR125">
        <f>VLOOKUP(AI125,counts!$V$79:$W$81,2,FALSE)</f>
        <v>103.15987615987927</v>
      </c>
      <c r="AS125">
        <f t="shared" si="62"/>
        <v>1</v>
      </c>
      <c r="AT125">
        <f t="shared" si="63"/>
        <v>3</v>
      </c>
      <c r="AU125" t="str">
        <f t="shared" si="46"/>
        <v>Train</v>
      </c>
      <c r="AW125" t="str">
        <f t="shared" si="64"/>
        <v>51-60</v>
      </c>
      <c r="AX125" t="str">
        <f t="shared" si="65"/>
        <v>F, G, T</v>
      </c>
      <c r="AY125" t="str">
        <f t="shared" si="66"/>
        <v>41-100</v>
      </c>
      <c r="AZ125" t="str">
        <f t="shared" si="67"/>
        <v>Blank</v>
      </c>
      <c r="BA125" t="str">
        <f t="shared" si="68"/>
        <v>male</v>
      </c>
      <c r="BB125">
        <f t="shared" si="69"/>
        <v>1</v>
      </c>
      <c r="BC125">
        <f t="shared" si="70"/>
        <v>1</v>
      </c>
      <c r="BD125" t="str">
        <f t="shared" si="71"/>
        <v>C</v>
      </c>
      <c r="BE125">
        <f t="shared" si="72"/>
        <v>1</v>
      </c>
      <c r="BF125">
        <f t="shared" si="73"/>
        <v>74.751267398446615</v>
      </c>
      <c r="BG125">
        <f t="shared" si="74"/>
        <v>123.30204897661667</v>
      </c>
      <c r="BH125">
        <f t="shared" si="75"/>
        <v>70.538774768379497</v>
      </c>
      <c r="BI125">
        <f t="shared" si="76"/>
        <v>-33.757758935166962</v>
      </c>
      <c r="BJ125">
        <f t="shared" si="77"/>
        <v>-108.67008854708662</v>
      </c>
      <c r="BK125">
        <f t="shared" si="78"/>
        <v>48.695090775187893</v>
      </c>
      <c r="BL125">
        <f t="shared" si="79"/>
        <v>79.365382998232107</v>
      </c>
      <c r="BM125">
        <f t="shared" si="80"/>
        <v>72.444458573419169</v>
      </c>
      <c r="BN125">
        <f t="shared" si="81"/>
        <v>103.15987615987927</v>
      </c>
      <c r="BO125">
        <f t="shared" si="47"/>
        <v>1</v>
      </c>
      <c r="BP125">
        <f t="shared" si="48"/>
        <v>3</v>
      </c>
      <c r="BQ125" t="str">
        <f t="shared" si="49"/>
        <v>Train</v>
      </c>
    </row>
    <row r="126" spans="1:69" x14ac:dyDescent="0.3">
      <c r="A126">
        <v>1</v>
      </c>
      <c r="B126">
        <v>1</v>
      </c>
      <c r="C126" t="s">
        <v>312</v>
      </c>
      <c r="D126" t="s">
        <v>15</v>
      </c>
      <c r="E126">
        <v>48</v>
      </c>
      <c r="F126">
        <v>1</v>
      </c>
      <c r="G126">
        <v>1</v>
      </c>
      <c r="H126" t="s">
        <v>310</v>
      </c>
      <c r="I126">
        <v>79.2</v>
      </c>
      <c r="J126" t="s">
        <v>311</v>
      </c>
      <c r="K126" t="s">
        <v>44</v>
      </c>
      <c r="L126" t="s">
        <v>78</v>
      </c>
      <c r="N126" t="s">
        <v>308</v>
      </c>
      <c r="O126">
        <v>3</v>
      </c>
      <c r="P126">
        <v>4</v>
      </c>
      <c r="Q126">
        <v>2</v>
      </c>
      <c r="R126" t="str">
        <f t="shared" si="50"/>
        <v>Train</v>
      </c>
      <c r="S126" t="str">
        <f t="shared" si="51"/>
        <v>Test</v>
      </c>
      <c r="T126" t="str">
        <f t="shared" si="52"/>
        <v>Train</v>
      </c>
      <c r="U126" t="str">
        <f t="shared" si="53"/>
        <v/>
      </c>
      <c r="V126" t="str">
        <f t="shared" si="54"/>
        <v>41-50</v>
      </c>
      <c r="W126" t="str">
        <f t="shared" si="55"/>
        <v>B</v>
      </c>
      <c r="X126" t="str">
        <f t="shared" si="56"/>
        <v>41-100</v>
      </c>
      <c r="Y126" t="b">
        <f>SUMPRODUCT(--(U126=counts!$A$40:$A$49))&gt;0</f>
        <v>0</v>
      </c>
      <c r="Z126" t="b">
        <f>SUMPRODUCT(--(W126=counts!$A$18:$A$22))&gt;0</f>
        <v>1</v>
      </c>
      <c r="AA126" t="str">
        <f t="shared" si="57"/>
        <v>41-50</v>
      </c>
      <c r="AB126" t="str">
        <f>IF(W126="","Blank",IF(Z126="TRUE",W126,counts!$A$23))</f>
        <v>F, G, T</v>
      </c>
      <c r="AC126" t="str">
        <f t="shared" si="58"/>
        <v>41-100</v>
      </c>
      <c r="AD126" t="str">
        <f t="shared" si="59"/>
        <v>Blank</v>
      </c>
      <c r="AE126" t="str">
        <f t="shared" si="60"/>
        <v>female</v>
      </c>
      <c r="AF126">
        <f>IF(F126&gt;=4, counts!$A$62,F126)</f>
        <v>1</v>
      </c>
      <c r="AG126">
        <f>IF(G126&gt;=3, counts!$A$69,G126)</f>
        <v>1</v>
      </c>
      <c r="AH126" t="str">
        <f>IF(OR(K126="S",K126=""), counts!$A$75,K126)</f>
        <v>C</v>
      </c>
      <c r="AI126">
        <f t="shared" si="61"/>
        <v>1</v>
      </c>
      <c r="AJ126">
        <f>VLOOKUP(AA126,counts!$V$8:$W$13,2,FALSE)</f>
        <v>-13.385578549662212</v>
      </c>
      <c r="AK126">
        <f>VLOOKUP(AB126,counts!$V$17:$W$23,2,FALSE)</f>
        <v>123.30204897661667</v>
      </c>
      <c r="AL126">
        <f>VLOOKUP(AC126,counts!$V$27:$W$33,2,FALSE)</f>
        <v>70.538774768379497</v>
      </c>
      <c r="AM126">
        <f>VLOOKUP(AD126,counts!$V$38:$W$49,2,FALSE)</f>
        <v>-33.757758935166962</v>
      </c>
      <c r="AN126">
        <f>VLOOKUP(AE126,counts!$V$53:$W$54,2,FALSE)</f>
        <v>151.41878811967541</v>
      </c>
      <c r="AO126">
        <f>VLOOKUP(AF126,counts!$V$58:$W$62,2,FALSE)</f>
        <v>48.695090775187893</v>
      </c>
      <c r="AP126">
        <f>VLOOKUP(AG126,counts!$V$66:$W$69,2,FALSE)</f>
        <v>79.365382998232107</v>
      </c>
      <c r="AQ126">
        <f>VLOOKUP(AH126,counts!$V$73:$W$75,2,FALSE)</f>
        <v>72.444458573419169</v>
      </c>
      <c r="AR126">
        <f>VLOOKUP(AI126,counts!$V$79:$W$81,2,FALSE)</f>
        <v>103.15987615987927</v>
      </c>
      <c r="AS126">
        <f t="shared" si="62"/>
        <v>1</v>
      </c>
      <c r="AT126">
        <f t="shared" si="63"/>
        <v>3</v>
      </c>
      <c r="AU126" t="str">
        <f t="shared" si="46"/>
        <v>Train</v>
      </c>
      <c r="AW126" t="str">
        <f t="shared" si="64"/>
        <v>41-50</v>
      </c>
      <c r="AX126" t="str">
        <f t="shared" si="65"/>
        <v>F, G, T</v>
      </c>
      <c r="AY126" t="str">
        <f t="shared" si="66"/>
        <v>41-100</v>
      </c>
      <c r="AZ126" t="str">
        <f t="shared" si="67"/>
        <v>Blank</v>
      </c>
      <c r="BA126" t="str">
        <f t="shared" si="68"/>
        <v>female</v>
      </c>
      <c r="BB126">
        <f t="shared" si="69"/>
        <v>1</v>
      </c>
      <c r="BC126">
        <f t="shared" si="70"/>
        <v>1</v>
      </c>
      <c r="BD126" t="str">
        <f t="shared" si="71"/>
        <v>C</v>
      </c>
      <c r="BE126">
        <f t="shared" si="72"/>
        <v>1</v>
      </c>
      <c r="BF126">
        <f t="shared" si="73"/>
        <v>-13.385578549662212</v>
      </c>
      <c r="BG126">
        <f t="shared" si="74"/>
        <v>123.30204897661667</v>
      </c>
      <c r="BH126">
        <f t="shared" si="75"/>
        <v>70.538774768379497</v>
      </c>
      <c r="BI126">
        <f t="shared" si="76"/>
        <v>-33.757758935166962</v>
      </c>
      <c r="BJ126">
        <f t="shared" si="77"/>
        <v>151.41878811967541</v>
      </c>
      <c r="BK126">
        <f t="shared" si="78"/>
        <v>48.695090775187893</v>
      </c>
      <c r="BL126">
        <f t="shared" si="79"/>
        <v>79.365382998232107</v>
      </c>
      <c r="BM126">
        <f t="shared" si="80"/>
        <v>72.444458573419169</v>
      </c>
      <c r="BN126">
        <f t="shared" si="81"/>
        <v>103.15987615987927</v>
      </c>
      <c r="BO126">
        <f t="shared" si="47"/>
        <v>1</v>
      </c>
      <c r="BP126">
        <f t="shared" si="48"/>
        <v>3</v>
      </c>
      <c r="BQ126" t="str">
        <f t="shared" si="49"/>
        <v>Train</v>
      </c>
    </row>
    <row r="127" spans="1:69" x14ac:dyDescent="0.3">
      <c r="A127">
        <v>1</v>
      </c>
      <c r="B127">
        <v>0</v>
      </c>
      <c r="C127" t="s">
        <v>313</v>
      </c>
      <c r="D127" t="s">
        <v>20</v>
      </c>
      <c r="F127">
        <v>0</v>
      </c>
      <c r="G127">
        <v>0</v>
      </c>
      <c r="H127" t="s">
        <v>314</v>
      </c>
      <c r="I127">
        <v>0</v>
      </c>
      <c r="J127" t="s">
        <v>315</v>
      </c>
      <c r="K127" t="s">
        <v>17</v>
      </c>
      <c r="O127">
        <v>2</v>
      </c>
      <c r="P127">
        <v>1</v>
      </c>
      <c r="Q127">
        <v>4</v>
      </c>
      <c r="R127" t="str">
        <f t="shared" si="50"/>
        <v>Train</v>
      </c>
      <c r="S127" t="str">
        <f t="shared" si="51"/>
        <v>Train</v>
      </c>
      <c r="T127" t="str">
        <f t="shared" si="52"/>
        <v>Test</v>
      </c>
      <c r="U127" t="str">
        <f t="shared" si="53"/>
        <v/>
      </c>
      <c r="V127" t="str">
        <f t="shared" si="54"/>
        <v>0-17</v>
      </c>
      <c r="W127" t="str">
        <f t="shared" si="55"/>
        <v>B</v>
      </c>
      <c r="X127" t="str">
        <f t="shared" si="56"/>
        <v>0</v>
      </c>
      <c r="Y127" t="b">
        <f>SUMPRODUCT(--(U127=counts!$A$40:$A$49))&gt;0</f>
        <v>0</v>
      </c>
      <c r="Z127" t="b">
        <f>SUMPRODUCT(--(W127=counts!$A$18:$A$22))&gt;0</f>
        <v>1</v>
      </c>
      <c r="AA127" t="str">
        <f t="shared" si="57"/>
        <v>0-17</v>
      </c>
      <c r="AB127" t="str">
        <f>IF(W127="","Blank",IF(Z127="TRUE",W127,counts!$A$23))</f>
        <v>F, G, T</v>
      </c>
      <c r="AC127" t="str">
        <f t="shared" si="58"/>
        <v>0</v>
      </c>
      <c r="AD127" t="str">
        <f t="shared" si="59"/>
        <v>Blank</v>
      </c>
      <c r="AE127" t="str">
        <f t="shared" si="60"/>
        <v>male</v>
      </c>
      <c r="AF127">
        <f>IF(F127&gt;=4, counts!$A$62,F127)</f>
        <v>0</v>
      </c>
      <c r="AG127">
        <f>IF(G127&gt;=3, counts!$A$69,G127)</f>
        <v>0</v>
      </c>
      <c r="AH127" t="str">
        <f>IF(OR(K127="S",K127=""), counts!$A$75,K127)</f>
        <v>S, blank</v>
      </c>
      <c r="AI127">
        <f t="shared" si="61"/>
        <v>1</v>
      </c>
      <c r="AJ127">
        <f>VLOOKUP(AA127,counts!$V$8:$W$13,2,FALSE)</f>
        <v>-3.7643689058441341</v>
      </c>
      <c r="AK127">
        <f>VLOOKUP(AB127,counts!$V$17:$W$23,2,FALSE)</f>
        <v>123.30204897661667</v>
      </c>
      <c r="AL127">
        <f>VLOOKUP(AC127,counts!$V$27:$W$33,2,FALSE)</f>
        <v>-194.50333405817787</v>
      </c>
      <c r="AM127">
        <f>VLOOKUP(AD127,counts!$V$38:$W$49,2,FALSE)</f>
        <v>-33.757758935166962</v>
      </c>
      <c r="AN127">
        <f>VLOOKUP(AE127,counts!$V$53:$W$54,2,FALSE)</f>
        <v>-108.67008854708662</v>
      </c>
      <c r="AO127">
        <f>VLOOKUP(AF127,counts!$V$58:$W$62,2,FALSE)</f>
        <v>-14.754319664473872</v>
      </c>
      <c r="AP127">
        <f>VLOOKUP(AG127,counts!$V$66:$W$69,2,FALSE)</f>
        <v>-22.013681658285037</v>
      </c>
      <c r="AQ127">
        <f>VLOOKUP(AH127,counts!$V$73:$W$75,2,FALSE)</f>
        <v>-22.422560732600829</v>
      </c>
      <c r="AR127">
        <f>VLOOKUP(AI127,counts!$V$79:$W$81,2,FALSE)</f>
        <v>103.15987615987927</v>
      </c>
      <c r="AS127">
        <f t="shared" si="62"/>
        <v>0</v>
      </c>
      <c r="AT127">
        <f t="shared" si="63"/>
        <v>2</v>
      </c>
      <c r="AU127" t="str">
        <f t="shared" si="46"/>
        <v>Train</v>
      </c>
      <c r="AW127" t="str">
        <f t="shared" si="64"/>
        <v>0-17</v>
      </c>
      <c r="AX127" t="str">
        <f t="shared" si="65"/>
        <v>F, G, T</v>
      </c>
      <c r="AY127" t="str">
        <f t="shared" si="66"/>
        <v>0</v>
      </c>
      <c r="AZ127" t="str">
        <f t="shared" si="67"/>
        <v>Blank</v>
      </c>
      <c r="BA127" t="str">
        <f t="shared" si="68"/>
        <v>male</v>
      </c>
      <c r="BB127">
        <f t="shared" si="69"/>
        <v>0</v>
      </c>
      <c r="BC127">
        <f t="shared" si="70"/>
        <v>0</v>
      </c>
      <c r="BD127" t="str">
        <f t="shared" si="71"/>
        <v>S, blank</v>
      </c>
      <c r="BE127">
        <f t="shared" si="72"/>
        <v>1</v>
      </c>
      <c r="BF127">
        <f t="shared" si="73"/>
        <v>-3.7643689058441341</v>
      </c>
      <c r="BG127">
        <f t="shared" si="74"/>
        <v>123.30204897661667</v>
      </c>
      <c r="BH127">
        <f t="shared" si="75"/>
        <v>-194.50333405817787</v>
      </c>
      <c r="BI127">
        <f t="shared" si="76"/>
        <v>-33.757758935166962</v>
      </c>
      <c r="BJ127">
        <f t="shared" si="77"/>
        <v>-108.67008854708662</v>
      </c>
      <c r="BK127">
        <f t="shared" si="78"/>
        <v>-14.754319664473872</v>
      </c>
      <c r="BL127">
        <f t="shared" si="79"/>
        <v>-22.013681658285037</v>
      </c>
      <c r="BM127">
        <f t="shared" si="80"/>
        <v>-22.422560732600829</v>
      </c>
      <c r="BN127">
        <f t="shared" si="81"/>
        <v>103.15987615987927</v>
      </c>
      <c r="BO127">
        <f t="shared" si="47"/>
        <v>0</v>
      </c>
      <c r="BP127">
        <f t="shared" si="48"/>
        <v>2</v>
      </c>
      <c r="BQ127" t="str">
        <f t="shared" si="49"/>
        <v>Train</v>
      </c>
    </row>
    <row r="128" spans="1:69" x14ac:dyDescent="0.3">
      <c r="A128">
        <v>1</v>
      </c>
      <c r="B128">
        <v>0</v>
      </c>
      <c r="C128" t="s">
        <v>316</v>
      </c>
      <c r="D128" t="s">
        <v>20</v>
      </c>
      <c r="E128">
        <v>37</v>
      </c>
      <c r="F128">
        <v>1</v>
      </c>
      <c r="G128">
        <v>0</v>
      </c>
      <c r="H128" t="s">
        <v>317</v>
      </c>
      <c r="I128">
        <v>53.1</v>
      </c>
      <c r="J128" t="s">
        <v>318</v>
      </c>
      <c r="K128" t="s">
        <v>17</v>
      </c>
      <c r="N128" t="s">
        <v>319</v>
      </c>
      <c r="O128">
        <v>2</v>
      </c>
      <c r="P128">
        <v>4</v>
      </c>
      <c r="Q128">
        <v>2</v>
      </c>
      <c r="R128" t="str">
        <f t="shared" si="50"/>
        <v>Train</v>
      </c>
      <c r="S128" t="str">
        <f t="shared" si="51"/>
        <v>Test</v>
      </c>
      <c r="T128" t="str">
        <f t="shared" si="52"/>
        <v>Train</v>
      </c>
      <c r="U128" t="str">
        <f t="shared" si="53"/>
        <v>MA</v>
      </c>
      <c r="V128" t="str">
        <f t="shared" si="54"/>
        <v>31-40</v>
      </c>
      <c r="W128" t="str">
        <f t="shared" si="55"/>
        <v>C</v>
      </c>
      <c r="X128" t="str">
        <f t="shared" si="56"/>
        <v>41-100</v>
      </c>
      <c r="Y128" t="b">
        <f>SUMPRODUCT(--(U128=counts!$A$40:$A$49))&gt;0</f>
        <v>1</v>
      </c>
      <c r="Z128" t="b">
        <f>SUMPRODUCT(--(W128=counts!$A$18:$A$22))&gt;0</f>
        <v>1</v>
      </c>
      <c r="AA128" t="str">
        <f t="shared" si="57"/>
        <v>31-40</v>
      </c>
      <c r="AB128" t="str">
        <f>IF(W128="","Blank",IF(Z128="TRUE",W128,counts!$A$23))</f>
        <v>F, G, T</v>
      </c>
      <c r="AC128" t="str">
        <f t="shared" si="58"/>
        <v>41-100</v>
      </c>
      <c r="AD128" t="str">
        <f t="shared" si="59"/>
        <v>MA</v>
      </c>
      <c r="AE128" t="str">
        <f t="shared" si="60"/>
        <v>male</v>
      </c>
      <c r="AF128">
        <f>IF(F128&gt;=4, counts!$A$62,F128)</f>
        <v>1</v>
      </c>
      <c r="AG128">
        <f>IF(G128&gt;=3, counts!$A$69,G128)</f>
        <v>0</v>
      </c>
      <c r="AH128" t="str">
        <f>IF(OR(K128="S",K128=""), counts!$A$75,K128)</f>
        <v>S, blank</v>
      </c>
      <c r="AI128">
        <f t="shared" si="61"/>
        <v>1</v>
      </c>
      <c r="AJ128">
        <f>VLOOKUP(AA128,counts!$V$8:$W$13,2,FALSE)</f>
        <v>32.769878926258563</v>
      </c>
      <c r="AK128">
        <f>VLOOKUP(AB128,counts!$V$17:$W$23,2,FALSE)</f>
        <v>123.30204897661667</v>
      </c>
      <c r="AL128">
        <f>VLOOKUP(AC128,counts!$V$27:$W$33,2,FALSE)</f>
        <v>70.538774768379497</v>
      </c>
      <c r="AM128">
        <f>VLOOKUP(AD128,counts!$V$38:$W$49,2,FALSE)</f>
        <v>-23.331657902726029</v>
      </c>
      <c r="AN128">
        <f>VLOOKUP(AE128,counts!$V$53:$W$54,2,FALSE)</f>
        <v>-108.67008854708662</v>
      </c>
      <c r="AO128">
        <f>VLOOKUP(AF128,counts!$V$58:$W$62,2,FALSE)</f>
        <v>48.695090775187893</v>
      </c>
      <c r="AP128">
        <f>VLOOKUP(AG128,counts!$V$66:$W$69,2,FALSE)</f>
        <v>-22.013681658285037</v>
      </c>
      <c r="AQ128">
        <f>VLOOKUP(AH128,counts!$V$73:$W$75,2,FALSE)</f>
        <v>-22.422560732600829</v>
      </c>
      <c r="AR128">
        <f>VLOOKUP(AI128,counts!$V$79:$W$81,2,FALSE)</f>
        <v>103.15987615987927</v>
      </c>
      <c r="AS128">
        <f t="shared" si="62"/>
        <v>0</v>
      </c>
      <c r="AT128">
        <f t="shared" si="63"/>
        <v>2</v>
      </c>
      <c r="AU128" t="str">
        <f t="shared" si="46"/>
        <v>Train</v>
      </c>
      <c r="AW128" t="str">
        <f t="shared" si="64"/>
        <v>31-40</v>
      </c>
      <c r="AX128" t="str">
        <f t="shared" si="65"/>
        <v>F, G, T</v>
      </c>
      <c r="AY128" t="str">
        <f t="shared" si="66"/>
        <v>41-100</v>
      </c>
      <c r="AZ128" t="str">
        <f t="shared" si="67"/>
        <v>MA</v>
      </c>
      <c r="BA128" t="str">
        <f t="shared" si="68"/>
        <v>male</v>
      </c>
      <c r="BB128">
        <f t="shared" si="69"/>
        <v>1</v>
      </c>
      <c r="BC128">
        <f t="shared" si="70"/>
        <v>0</v>
      </c>
      <c r="BD128" t="str">
        <f t="shared" si="71"/>
        <v>S, blank</v>
      </c>
      <c r="BE128">
        <f t="shared" si="72"/>
        <v>1</v>
      </c>
      <c r="BF128">
        <f t="shared" si="73"/>
        <v>32.769878926258563</v>
      </c>
      <c r="BG128">
        <f t="shared" si="74"/>
        <v>123.30204897661667</v>
      </c>
      <c r="BH128">
        <f t="shared" si="75"/>
        <v>70.538774768379497</v>
      </c>
      <c r="BI128">
        <f t="shared" si="76"/>
        <v>-23.331657902726029</v>
      </c>
      <c r="BJ128">
        <f t="shared" si="77"/>
        <v>-108.67008854708662</v>
      </c>
      <c r="BK128">
        <f t="shared" si="78"/>
        <v>48.695090775187893</v>
      </c>
      <c r="BL128">
        <f t="shared" si="79"/>
        <v>-22.013681658285037</v>
      </c>
      <c r="BM128">
        <f t="shared" si="80"/>
        <v>-22.422560732600829</v>
      </c>
      <c r="BN128">
        <f t="shared" si="81"/>
        <v>103.15987615987927</v>
      </c>
      <c r="BO128">
        <f t="shared" si="47"/>
        <v>0</v>
      </c>
      <c r="BP128">
        <f t="shared" si="48"/>
        <v>2</v>
      </c>
      <c r="BQ128" t="str">
        <f t="shared" si="49"/>
        <v>Train</v>
      </c>
    </row>
    <row r="129" spans="1:69" x14ac:dyDescent="0.3">
      <c r="A129">
        <v>1</v>
      </c>
      <c r="B129">
        <v>1</v>
      </c>
      <c r="C129" t="s">
        <v>320</v>
      </c>
      <c r="D129" t="s">
        <v>15</v>
      </c>
      <c r="E129">
        <v>35</v>
      </c>
      <c r="F129">
        <v>1</v>
      </c>
      <c r="G129">
        <v>0</v>
      </c>
      <c r="H129" t="s">
        <v>317</v>
      </c>
      <c r="I129">
        <v>53.1</v>
      </c>
      <c r="J129" t="s">
        <v>318</v>
      </c>
      <c r="K129" t="s">
        <v>17</v>
      </c>
      <c r="L129" t="s">
        <v>40</v>
      </c>
      <c r="N129" t="s">
        <v>319</v>
      </c>
      <c r="O129">
        <v>2</v>
      </c>
      <c r="P129">
        <v>2</v>
      </c>
      <c r="Q129">
        <v>4</v>
      </c>
      <c r="R129" t="str">
        <f t="shared" si="50"/>
        <v>Train</v>
      </c>
      <c r="S129" t="str">
        <f t="shared" si="51"/>
        <v>Train</v>
      </c>
      <c r="T129" t="str">
        <f t="shared" si="52"/>
        <v>Test</v>
      </c>
      <c r="U129" t="str">
        <f t="shared" si="53"/>
        <v>MA</v>
      </c>
      <c r="V129" t="str">
        <f t="shared" si="54"/>
        <v>31-40</v>
      </c>
      <c r="W129" t="str">
        <f t="shared" si="55"/>
        <v>C</v>
      </c>
      <c r="X129" t="str">
        <f t="shared" si="56"/>
        <v>41-100</v>
      </c>
      <c r="Y129" t="b">
        <f>SUMPRODUCT(--(U129=counts!$A$40:$A$49))&gt;0</f>
        <v>1</v>
      </c>
      <c r="Z129" t="b">
        <f>SUMPRODUCT(--(W129=counts!$A$18:$A$22))&gt;0</f>
        <v>1</v>
      </c>
      <c r="AA129" t="str">
        <f t="shared" si="57"/>
        <v>31-40</v>
      </c>
      <c r="AB129" t="str">
        <f>IF(W129="","Blank",IF(Z129="TRUE",W129,counts!$A$23))</f>
        <v>F, G, T</v>
      </c>
      <c r="AC129" t="str">
        <f t="shared" si="58"/>
        <v>41-100</v>
      </c>
      <c r="AD129" t="str">
        <f t="shared" si="59"/>
        <v>MA</v>
      </c>
      <c r="AE129" t="str">
        <f t="shared" si="60"/>
        <v>female</v>
      </c>
      <c r="AF129">
        <f>IF(F129&gt;=4, counts!$A$62,F129)</f>
        <v>1</v>
      </c>
      <c r="AG129">
        <f>IF(G129&gt;=3, counts!$A$69,G129)</f>
        <v>0</v>
      </c>
      <c r="AH129" t="str">
        <f>IF(OR(K129="S",K129=""), counts!$A$75,K129)</f>
        <v>S, blank</v>
      </c>
      <c r="AI129">
        <f t="shared" si="61"/>
        <v>1</v>
      </c>
      <c r="AJ129">
        <f>VLOOKUP(AA129,counts!$V$8:$W$13,2,FALSE)</f>
        <v>32.769878926258563</v>
      </c>
      <c r="AK129">
        <f>VLOOKUP(AB129,counts!$V$17:$W$23,2,FALSE)</f>
        <v>123.30204897661667</v>
      </c>
      <c r="AL129">
        <f>VLOOKUP(AC129,counts!$V$27:$W$33,2,FALSE)</f>
        <v>70.538774768379497</v>
      </c>
      <c r="AM129">
        <f>VLOOKUP(AD129,counts!$V$38:$W$49,2,FALSE)</f>
        <v>-23.331657902726029</v>
      </c>
      <c r="AN129">
        <f>VLOOKUP(AE129,counts!$V$53:$W$54,2,FALSE)</f>
        <v>151.41878811967541</v>
      </c>
      <c r="AO129">
        <f>VLOOKUP(AF129,counts!$V$58:$W$62,2,FALSE)</f>
        <v>48.695090775187893</v>
      </c>
      <c r="AP129">
        <f>VLOOKUP(AG129,counts!$V$66:$W$69,2,FALSE)</f>
        <v>-22.013681658285037</v>
      </c>
      <c r="AQ129">
        <f>VLOOKUP(AH129,counts!$V$73:$W$75,2,FALSE)</f>
        <v>-22.422560732600829</v>
      </c>
      <c r="AR129">
        <f>VLOOKUP(AI129,counts!$V$79:$W$81,2,FALSE)</f>
        <v>103.15987615987927</v>
      </c>
      <c r="AS129">
        <f t="shared" si="62"/>
        <v>1</v>
      </c>
      <c r="AT129">
        <f t="shared" si="63"/>
        <v>2</v>
      </c>
      <c r="AU129" t="str">
        <f t="shared" si="46"/>
        <v>Train</v>
      </c>
      <c r="AW129" t="str">
        <f t="shared" si="64"/>
        <v>31-40</v>
      </c>
      <c r="AX129" t="str">
        <f t="shared" si="65"/>
        <v>F, G, T</v>
      </c>
      <c r="AY129" t="str">
        <f t="shared" si="66"/>
        <v>41-100</v>
      </c>
      <c r="AZ129" t="str">
        <f t="shared" si="67"/>
        <v>MA</v>
      </c>
      <c r="BA129" t="str">
        <f t="shared" si="68"/>
        <v>female</v>
      </c>
      <c r="BB129">
        <f t="shared" si="69"/>
        <v>1</v>
      </c>
      <c r="BC129">
        <f t="shared" si="70"/>
        <v>0</v>
      </c>
      <c r="BD129" t="str">
        <f t="shared" si="71"/>
        <v>S, blank</v>
      </c>
      <c r="BE129">
        <f t="shared" si="72"/>
        <v>1</v>
      </c>
      <c r="BF129">
        <f t="shared" si="73"/>
        <v>32.769878926258563</v>
      </c>
      <c r="BG129">
        <f t="shared" si="74"/>
        <v>123.30204897661667</v>
      </c>
      <c r="BH129">
        <f t="shared" si="75"/>
        <v>70.538774768379497</v>
      </c>
      <c r="BI129">
        <f t="shared" si="76"/>
        <v>-23.331657902726029</v>
      </c>
      <c r="BJ129">
        <f t="shared" si="77"/>
        <v>151.41878811967541</v>
      </c>
      <c r="BK129">
        <f t="shared" si="78"/>
        <v>48.695090775187893</v>
      </c>
      <c r="BL129">
        <f t="shared" si="79"/>
        <v>-22.013681658285037</v>
      </c>
      <c r="BM129">
        <f t="shared" si="80"/>
        <v>-22.422560732600829</v>
      </c>
      <c r="BN129">
        <f t="shared" si="81"/>
        <v>103.15987615987927</v>
      </c>
      <c r="BO129">
        <f t="shared" si="47"/>
        <v>1</v>
      </c>
      <c r="BP129">
        <f t="shared" si="48"/>
        <v>2</v>
      </c>
      <c r="BQ129" t="str">
        <f t="shared" si="49"/>
        <v>Train</v>
      </c>
    </row>
    <row r="130" spans="1:69" x14ac:dyDescent="0.3">
      <c r="A130">
        <v>1</v>
      </c>
      <c r="B130">
        <v>0</v>
      </c>
      <c r="C130" t="s">
        <v>321</v>
      </c>
      <c r="D130" t="s">
        <v>20</v>
      </c>
      <c r="E130">
        <v>47</v>
      </c>
      <c r="F130">
        <v>0</v>
      </c>
      <c r="G130">
        <v>0</v>
      </c>
      <c r="H130" t="s">
        <v>322</v>
      </c>
      <c r="I130">
        <v>38.5</v>
      </c>
      <c r="J130" t="s">
        <v>323</v>
      </c>
      <c r="K130" t="s">
        <v>17</v>
      </c>
      <c r="M130">
        <v>275</v>
      </c>
      <c r="N130" t="s">
        <v>324</v>
      </c>
      <c r="O130">
        <v>3</v>
      </c>
      <c r="P130">
        <v>4</v>
      </c>
      <c r="Q130">
        <v>4</v>
      </c>
      <c r="R130" t="str">
        <f t="shared" si="50"/>
        <v>Train</v>
      </c>
      <c r="S130" t="str">
        <f t="shared" si="51"/>
        <v>Test</v>
      </c>
      <c r="T130" t="str">
        <f t="shared" si="52"/>
        <v>Test</v>
      </c>
      <c r="U130" t="str">
        <f t="shared" si="53"/>
        <v/>
      </c>
      <c r="V130" t="str">
        <f t="shared" si="54"/>
        <v>41-50</v>
      </c>
      <c r="W130" t="str">
        <f t="shared" si="55"/>
        <v>E</v>
      </c>
      <c r="X130" t="str">
        <f t="shared" si="56"/>
        <v>31-40</v>
      </c>
      <c r="Y130" t="b">
        <f>SUMPRODUCT(--(U130=counts!$A$40:$A$49))&gt;0</f>
        <v>0</v>
      </c>
      <c r="Z130" t="b">
        <f>SUMPRODUCT(--(W130=counts!$A$18:$A$22))&gt;0</f>
        <v>1</v>
      </c>
      <c r="AA130" t="str">
        <f t="shared" si="57"/>
        <v>41-50</v>
      </c>
      <c r="AB130" t="str">
        <f>IF(W130="","Blank",IF(Z130="TRUE",W130,counts!$A$23))</f>
        <v>F, G, T</v>
      </c>
      <c r="AC130" t="str">
        <f t="shared" si="58"/>
        <v>31-40</v>
      </c>
      <c r="AD130" t="str">
        <f t="shared" si="59"/>
        <v>Blank</v>
      </c>
      <c r="AE130" t="str">
        <f t="shared" si="60"/>
        <v>male</v>
      </c>
      <c r="AF130">
        <f>IF(F130&gt;=4, counts!$A$62,F130)</f>
        <v>0</v>
      </c>
      <c r="AG130">
        <f>IF(G130&gt;=3, counts!$A$69,G130)</f>
        <v>0</v>
      </c>
      <c r="AH130" t="str">
        <f>IF(OR(K130="S",K130=""), counts!$A$75,K130)</f>
        <v>S, blank</v>
      </c>
      <c r="AI130">
        <f t="shared" si="61"/>
        <v>1</v>
      </c>
      <c r="AJ130">
        <f>VLOOKUP(AA130,counts!$V$8:$W$13,2,FALSE)</f>
        <v>-13.385578549662212</v>
      </c>
      <c r="AK130">
        <f>VLOOKUP(AB130,counts!$V$17:$W$23,2,FALSE)</f>
        <v>123.30204897661667</v>
      </c>
      <c r="AL130">
        <f>VLOOKUP(AC130,counts!$V$27:$W$33,2,FALSE)</f>
        <v>22.971838090238197</v>
      </c>
      <c r="AM130">
        <f>VLOOKUP(AD130,counts!$V$38:$W$49,2,FALSE)</f>
        <v>-33.757758935166962</v>
      </c>
      <c r="AN130">
        <f>VLOOKUP(AE130,counts!$V$53:$W$54,2,FALSE)</f>
        <v>-108.67008854708662</v>
      </c>
      <c r="AO130">
        <f>VLOOKUP(AF130,counts!$V$58:$W$62,2,FALSE)</f>
        <v>-14.754319664473872</v>
      </c>
      <c r="AP130">
        <f>VLOOKUP(AG130,counts!$V$66:$W$69,2,FALSE)</f>
        <v>-22.013681658285037</v>
      </c>
      <c r="AQ130">
        <f>VLOOKUP(AH130,counts!$V$73:$W$75,2,FALSE)</f>
        <v>-22.422560732600829</v>
      </c>
      <c r="AR130">
        <f>VLOOKUP(AI130,counts!$V$79:$W$81,2,FALSE)</f>
        <v>103.15987615987927</v>
      </c>
      <c r="AS130">
        <f t="shared" si="62"/>
        <v>0</v>
      </c>
      <c r="AT130">
        <f t="shared" si="63"/>
        <v>3</v>
      </c>
      <c r="AU130" t="str">
        <f t="shared" ref="AU130:AU193" si="82">R130</f>
        <v>Train</v>
      </c>
      <c r="AW130" t="str">
        <f t="shared" si="64"/>
        <v>41-50</v>
      </c>
      <c r="AX130" t="str">
        <f t="shared" si="65"/>
        <v>F, G, T</v>
      </c>
      <c r="AY130" t="str">
        <f t="shared" si="66"/>
        <v>31-40</v>
      </c>
      <c r="AZ130" t="str">
        <f t="shared" si="67"/>
        <v>Blank</v>
      </c>
      <c r="BA130" t="str">
        <f t="shared" si="68"/>
        <v>male</v>
      </c>
      <c r="BB130">
        <f t="shared" si="69"/>
        <v>0</v>
      </c>
      <c r="BC130">
        <f t="shared" si="70"/>
        <v>0</v>
      </c>
      <c r="BD130" t="str">
        <f t="shared" si="71"/>
        <v>S, blank</v>
      </c>
      <c r="BE130">
        <f t="shared" si="72"/>
        <v>1</v>
      </c>
      <c r="BF130">
        <f t="shared" si="73"/>
        <v>-13.385578549662212</v>
      </c>
      <c r="BG130">
        <f t="shared" si="74"/>
        <v>123.30204897661667</v>
      </c>
      <c r="BH130">
        <f t="shared" si="75"/>
        <v>22.971838090238197</v>
      </c>
      <c r="BI130">
        <f t="shared" si="76"/>
        <v>-33.757758935166962</v>
      </c>
      <c r="BJ130">
        <f t="shared" si="77"/>
        <v>-108.67008854708662</v>
      </c>
      <c r="BK130">
        <f t="shared" si="78"/>
        <v>-14.754319664473872</v>
      </c>
      <c r="BL130">
        <f t="shared" si="79"/>
        <v>-22.013681658285037</v>
      </c>
      <c r="BM130">
        <f t="shared" si="80"/>
        <v>-22.422560732600829</v>
      </c>
      <c r="BN130">
        <f t="shared" si="81"/>
        <v>103.15987615987927</v>
      </c>
      <c r="BO130">
        <f t="shared" ref="BO130:BO193" si="83">AS130</f>
        <v>0</v>
      </c>
      <c r="BP130">
        <f t="shared" ref="BP130:BP193" si="84">AT130</f>
        <v>3</v>
      </c>
      <c r="BQ130" t="str">
        <f t="shared" ref="BQ130:BQ193" si="85">AU130</f>
        <v>Train</v>
      </c>
    </row>
    <row r="131" spans="1:69" x14ac:dyDescent="0.3">
      <c r="A131">
        <v>1</v>
      </c>
      <c r="B131">
        <v>1</v>
      </c>
      <c r="C131" t="s">
        <v>325</v>
      </c>
      <c r="D131" t="s">
        <v>15</v>
      </c>
      <c r="E131">
        <v>35</v>
      </c>
      <c r="F131">
        <v>0</v>
      </c>
      <c r="G131">
        <v>0</v>
      </c>
      <c r="H131" t="s">
        <v>326</v>
      </c>
      <c r="I131">
        <v>211.5</v>
      </c>
      <c r="J131" t="s">
        <v>327</v>
      </c>
      <c r="K131" t="s">
        <v>44</v>
      </c>
      <c r="L131" t="s">
        <v>50</v>
      </c>
      <c r="O131">
        <v>1</v>
      </c>
      <c r="P131">
        <v>1</v>
      </c>
      <c r="Q131">
        <v>1</v>
      </c>
      <c r="R131" t="str">
        <f t="shared" ref="R131:R194" si="86">IF(O131&lt;=3,"Train",IF(O131=4,"Test","Validate"))</f>
        <v>Train</v>
      </c>
      <c r="S131" t="str">
        <f t="shared" ref="S131:S194" si="87">IF(P131&lt;=3,"Train",IF(P131=4,"Test","Validate"))</f>
        <v>Train</v>
      </c>
      <c r="T131" t="str">
        <f t="shared" ref="T131:T194" si="88">IF(Q131&lt;=3,"Train",IF(Q131=4,"Test","Validate"))</f>
        <v>Train</v>
      </c>
      <c r="U131" t="str">
        <f t="shared" ref="U131:U194" si="89">IFERROR(MID(RIGHT(N131,4), FIND(",",RIGHT(N131,4))+2,2),"")</f>
        <v/>
      </c>
      <c r="V131" t="str">
        <f t="shared" ref="V131:V194" si="90">IF(E131&lt;=17, "0-17", IF(E131&lt;=30, "18-30", IF(E131&lt;=40, "31-40", IF(E131&lt;=50, "41-50", IF(E131&lt;=60, "51-60", "61+")))))</f>
        <v>31-40</v>
      </c>
      <c r="W131" t="str">
        <f t="shared" ref="W131:W194" si="91">LEFT(J131,1)</f>
        <v>C</v>
      </c>
      <c r="X131" t="str">
        <f t="shared" ref="X131:X194" si="92">IF(I131=0,"0", IF(I131&lt;=10, "0-10", IF(I131&lt;=20, "11-20", IF(I131&lt;=30, "21-30", IF(I131&lt;=40, "31-40", IF(I131&lt;=100, "41-100", "100+"))))))</f>
        <v>100+</v>
      </c>
      <c r="Y131" t="b">
        <f>SUMPRODUCT(--(U131=counts!$A$40:$A$49))&gt;0</f>
        <v>0</v>
      </c>
      <c r="Z131" t="b">
        <f>SUMPRODUCT(--(W131=counts!$A$18:$A$22))&gt;0</f>
        <v>1</v>
      </c>
      <c r="AA131" t="str">
        <f t="shared" ref="AA131:AA194" si="93">V131</f>
        <v>31-40</v>
      </c>
      <c r="AB131" t="str">
        <f>IF(W131="","Blank",IF(Z131="TRUE",W131,counts!$A$23))</f>
        <v>F, G, T</v>
      </c>
      <c r="AC131" t="str">
        <f t="shared" ref="AC131:AC194" si="94">X131</f>
        <v>100+</v>
      </c>
      <c r="AD131" t="str">
        <f t="shared" ref="AD131:AD194" si="95">IF(U131="","Blank",IF(Y131=TRUE, U131,"Others"))</f>
        <v>Blank</v>
      </c>
      <c r="AE131" t="str">
        <f t="shared" ref="AE131:AE194" si="96">D131</f>
        <v>female</v>
      </c>
      <c r="AF131">
        <f>IF(F131&gt;=4, counts!$A$62,F131)</f>
        <v>0</v>
      </c>
      <c r="AG131">
        <f>IF(G131&gt;=3, counts!$A$69,G131)</f>
        <v>0</v>
      </c>
      <c r="AH131" t="str">
        <f>IF(OR(K131="S",K131=""), counts!$A$75,K131)</f>
        <v>C</v>
      </c>
      <c r="AI131">
        <f t="shared" ref="AI131:AI194" si="97">A131</f>
        <v>1</v>
      </c>
      <c r="AJ131">
        <f>VLOOKUP(AA131,counts!$V$8:$W$13,2,FALSE)</f>
        <v>32.769878926258563</v>
      </c>
      <c r="AK131">
        <f>VLOOKUP(AB131,counts!$V$17:$W$23,2,FALSE)</f>
        <v>123.30204897661667</v>
      </c>
      <c r="AL131">
        <f>VLOOKUP(AC131,counts!$V$27:$W$33,2,FALSE)</f>
        <v>163.84855978743315</v>
      </c>
      <c r="AM131">
        <f>VLOOKUP(AD131,counts!$V$38:$W$49,2,FALSE)</f>
        <v>-33.757758935166962</v>
      </c>
      <c r="AN131">
        <f>VLOOKUP(AE131,counts!$V$53:$W$54,2,FALSE)</f>
        <v>151.41878811967541</v>
      </c>
      <c r="AO131">
        <f>VLOOKUP(AF131,counts!$V$58:$W$62,2,FALSE)</f>
        <v>-14.754319664473872</v>
      </c>
      <c r="AP131">
        <f>VLOOKUP(AG131,counts!$V$66:$W$69,2,FALSE)</f>
        <v>-22.013681658285037</v>
      </c>
      <c r="AQ131">
        <f>VLOOKUP(AH131,counts!$V$73:$W$75,2,FALSE)</f>
        <v>72.444458573419169</v>
      </c>
      <c r="AR131">
        <f>VLOOKUP(AI131,counts!$V$79:$W$81,2,FALSE)</f>
        <v>103.15987615987927</v>
      </c>
      <c r="AS131">
        <f t="shared" ref="AS131:AS194" si="98">B131</f>
        <v>1</v>
      </c>
      <c r="AT131">
        <f t="shared" ref="AT131:AT194" si="99">O131</f>
        <v>1</v>
      </c>
      <c r="AU131" t="str">
        <f t="shared" si="82"/>
        <v>Train</v>
      </c>
      <c r="AW131" t="str">
        <f t="shared" ref="AW131:AW194" si="100">AA131</f>
        <v>31-40</v>
      </c>
      <c r="AX131" t="str">
        <f t="shared" ref="AX131:AX194" si="101">AB131</f>
        <v>F, G, T</v>
      </c>
      <c r="AY131" t="str">
        <f t="shared" ref="AY131:AY194" si="102">AC131</f>
        <v>100+</v>
      </c>
      <c r="AZ131" t="str">
        <f t="shared" ref="AZ131:AZ194" si="103">AD131</f>
        <v>Blank</v>
      </c>
      <c r="BA131" t="str">
        <f t="shared" ref="BA131:BA194" si="104">AE131</f>
        <v>female</v>
      </c>
      <c r="BB131">
        <f t="shared" ref="BB131:BB194" si="105">AF131</f>
        <v>0</v>
      </c>
      <c r="BC131">
        <f t="shared" ref="BC131:BC194" si="106">AG131</f>
        <v>0</v>
      </c>
      <c r="BD131" t="str">
        <f t="shared" ref="BD131:BD194" si="107">AH131</f>
        <v>C</v>
      </c>
      <c r="BE131">
        <f t="shared" ref="BE131:BE194" si="108">AI131</f>
        <v>1</v>
      </c>
      <c r="BF131">
        <f t="shared" ref="BF131:BF194" si="109">AJ131</f>
        <v>32.769878926258563</v>
      </c>
      <c r="BG131">
        <f t="shared" ref="BG131:BG194" si="110">AK131</f>
        <v>123.30204897661667</v>
      </c>
      <c r="BH131">
        <f t="shared" ref="BH131:BH194" si="111">AL131</f>
        <v>163.84855978743315</v>
      </c>
      <c r="BI131">
        <f t="shared" ref="BI131:BI194" si="112">AM131</f>
        <v>-33.757758935166962</v>
      </c>
      <c r="BJ131">
        <f t="shared" ref="BJ131:BJ194" si="113">AN131</f>
        <v>151.41878811967541</v>
      </c>
      <c r="BK131">
        <f t="shared" ref="BK131:BK194" si="114">AO131</f>
        <v>-14.754319664473872</v>
      </c>
      <c r="BL131">
        <f t="shared" ref="BL131:BL194" si="115">AP131</f>
        <v>-22.013681658285037</v>
      </c>
      <c r="BM131">
        <f t="shared" ref="BM131:BM194" si="116">AQ131</f>
        <v>72.444458573419169</v>
      </c>
      <c r="BN131">
        <f t="shared" ref="BN131:BN194" si="117">AR131</f>
        <v>103.15987615987927</v>
      </c>
      <c r="BO131">
        <f t="shared" si="83"/>
        <v>1</v>
      </c>
      <c r="BP131">
        <f t="shared" si="84"/>
        <v>1</v>
      </c>
      <c r="BQ131" t="str">
        <f t="shared" si="85"/>
        <v>Train</v>
      </c>
    </row>
    <row r="132" spans="1:69" x14ac:dyDescent="0.3">
      <c r="A132">
        <v>1</v>
      </c>
      <c r="B132">
        <v>1</v>
      </c>
      <c r="C132" t="s">
        <v>328</v>
      </c>
      <c r="D132" t="s">
        <v>15</v>
      </c>
      <c r="E132">
        <v>22</v>
      </c>
      <c r="F132">
        <v>0</v>
      </c>
      <c r="G132">
        <v>1</v>
      </c>
      <c r="H132" t="s">
        <v>329</v>
      </c>
      <c r="I132">
        <v>59.4</v>
      </c>
      <c r="K132" t="s">
        <v>44</v>
      </c>
      <c r="L132" t="s">
        <v>90</v>
      </c>
      <c r="N132" t="s">
        <v>30</v>
      </c>
      <c r="O132">
        <v>1</v>
      </c>
      <c r="P132">
        <v>1</v>
      </c>
      <c r="Q132">
        <v>5</v>
      </c>
      <c r="R132" t="str">
        <f t="shared" si="86"/>
        <v>Train</v>
      </c>
      <c r="S132" t="str">
        <f t="shared" si="87"/>
        <v>Train</v>
      </c>
      <c r="T132" t="str">
        <f t="shared" si="88"/>
        <v>Validate</v>
      </c>
      <c r="U132" t="str">
        <f t="shared" si="89"/>
        <v>NY</v>
      </c>
      <c r="V132" t="str">
        <f t="shared" si="90"/>
        <v>18-30</v>
      </c>
      <c r="W132" t="str">
        <f t="shared" si="91"/>
        <v/>
      </c>
      <c r="X132" t="str">
        <f t="shared" si="92"/>
        <v>41-100</v>
      </c>
      <c r="Y132" t="b">
        <f>SUMPRODUCT(--(U132=counts!$A$40:$A$49))&gt;0</f>
        <v>1</v>
      </c>
      <c r="Z132" t="b">
        <f>SUMPRODUCT(--(W132=counts!$A$18:$A$22))&gt;0</f>
        <v>0</v>
      </c>
      <c r="AA132" t="str">
        <f t="shared" si="93"/>
        <v>18-30</v>
      </c>
      <c r="AB132" t="str">
        <f>IF(W132="","Blank",IF(Z132="TRUE",W132,counts!$A$23))</f>
        <v>Blank</v>
      </c>
      <c r="AC132" t="str">
        <f t="shared" si="94"/>
        <v>41-100</v>
      </c>
      <c r="AD132" t="str">
        <f t="shared" si="95"/>
        <v>NY</v>
      </c>
      <c r="AE132" t="str">
        <f t="shared" si="96"/>
        <v>female</v>
      </c>
      <c r="AF132">
        <f>IF(F132&gt;=4, counts!$A$62,F132)</f>
        <v>0</v>
      </c>
      <c r="AG132">
        <f>IF(G132&gt;=3, counts!$A$69,G132)</f>
        <v>1</v>
      </c>
      <c r="AH132" t="str">
        <f>IF(OR(K132="S",K132=""), counts!$A$75,K132)</f>
        <v>C</v>
      </c>
      <c r="AI132">
        <f t="shared" si="97"/>
        <v>1</v>
      </c>
      <c r="AJ132">
        <f>VLOOKUP(AA132,counts!$V$8:$W$13,2,FALSE)</f>
        <v>-11.613432440426715</v>
      </c>
      <c r="AK132">
        <f>VLOOKUP(AB132,counts!$V$17:$W$23,2,FALSE)</f>
        <v>-42.171718189759716</v>
      </c>
      <c r="AL132">
        <f>VLOOKUP(AC132,counts!$V$27:$W$33,2,FALSE)</f>
        <v>70.538774768379497</v>
      </c>
      <c r="AM132">
        <f>VLOOKUP(AD132,counts!$V$38:$W$49,2,FALSE)</f>
        <v>57.761363718906857</v>
      </c>
      <c r="AN132">
        <f>VLOOKUP(AE132,counts!$V$53:$W$54,2,FALSE)</f>
        <v>151.41878811967541</v>
      </c>
      <c r="AO132">
        <f>VLOOKUP(AF132,counts!$V$58:$W$62,2,FALSE)</f>
        <v>-14.754319664473872</v>
      </c>
      <c r="AP132">
        <f>VLOOKUP(AG132,counts!$V$66:$W$69,2,FALSE)</f>
        <v>79.365382998232107</v>
      </c>
      <c r="AQ132">
        <f>VLOOKUP(AH132,counts!$V$73:$W$75,2,FALSE)</f>
        <v>72.444458573419169</v>
      </c>
      <c r="AR132">
        <f>VLOOKUP(AI132,counts!$V$79:$W$81,2,FALSE)</f>
        <v>103.15987615987927</v>
      </c>
      <c r="AS132">
        <f t="shared" si="98"/>
        <v>1</v>
      </c>
      <c r="AT132">
        <f t="shared" si="99"/>
        <v>1</v>
      </c>
      <c r="AU132" t="str">
        <f t="shared" si="82"/>
        <v>Train</v>
      </c>
      <c r="AW132" t="str">
        <f t="shared" si="100"/>
        <v>18-30</v>
      </c>
      <c r="AX132" t="str">
        <f t="shared" si="101"/>
        <v>Blank</v>
      </c>
      <c r="AY132" t="str">
        <f t="shared" si="102"/>
        <v>41-100</v>
      </c>
      <c r="AZ132" t="str">
        <f t="shared" si="103"/>
        <v>NY</v>
      </c>
      <c r="BA132" t="str">
        <f t="shared" si="104"/>
        <v>female</v>
      </c>
      <c r="BB132">
        <f t="shared" si="105"/>
        <v>0</v>
      </c>
      <c r="BC132">
        <f t="shared" si="106"/>
        <v>1</v>
      </c>
      <c r="BD132" t="str">
        <f t="shared" si="107"/>
        <v>C</v>
      </c>
      <c r="BE132">
        <f t="shared" si="108"/>
        <v>1</v>
      </c>
      <c r="BF132">
        <f t="shared" si="109"/>
        <v>-11.613432440426715</v>
      </c>
      <c r="BG132">
        <f t="shared" si="110"/>
        <v>-42.171718189759716</v>
      </c>
      <c r="BH132">
        <f t="shared" si="111"/>
        <v>70.538774768379497</v>
      </c>
      <c r="BI132">
        <f t="shared" si="112"/>
        <v>57.761363718906857</v>
      </c>
      <c r="BJ132">
        <f t="shared" si="113"/>
        <v>151.41878811967541</v>
      </c>
      <c r="BK132">
        <f t="shared" si="114"/>
        <v>-14.754319664473872</v>
      </c>
      <c r="BL132">
        <f t="shared" si="115"/>
        <v>79.365382998232107</v>
      </c>
      <c r="BM132">
        <f t="shared" si="116"/>
        <v>72.444458573419169</v>
      </c>
      <c r="BN132">
        <f t="shared" si="117"/>
        <v>103.15987615987927</v>
      </c>
      <c r="BO132">
        <f t="shared" si="83"/>
        <v>1</v>
      </c>
      <c r="BP132">
        <f t="shared" si="84"/>
        <v>1</v>
      </c>
      <c r="BQ132" t="str">
        <f t="shared" si="85"/>
        <v>Train</v>
      </c>
    </row>
    <row r="133" spans="1:69" x14ac:dyDescent="0.3">
      <c r="A133">
        <v>1</v>
      </c>
      <c r="B133">
        <v>1</v>
      </c>
      <c r="C133" t="s">
        <v>330</v>
      </c>
      <c r="D133" t="s">
        <v>15</v>
      </c>
      <c r="E133">
        <v>45</v>
      </c>
      <c r="F133">
        <v>0</v>
      </c>
      <c r="G133">
        <v>1</v>
      </c>
      <c r="H133" t="s">
        <v>329</v>
      </c>
      <c r="I133">
        <v>59.4</v>
      </c>
      <c r="K133" t="s">
        <v>44</v>
      </c>
      <c r="L133" t="s">
        <v>90</v>
      </c>
      <c r="N133" t="s">
        <v>30</v>
      </c>
      <c r="O133">
        <v>3</v>
      </c>
      <c r="P133">
        <v>3</v>
      </c>
      <c r="Q133">
        <v>2</v>
      </c>
      <c r="R133" t="str">
        <f t="shared" si="86"/>
        <v>Train</v>
      </c>
      <c r="S133" t="str">
        <f t="shared" si="87"/>
        <v>Train</v>
      </c>
      <c r="T133" t="str">
        <f t="shared" si="88"/>
        <v>Train</v>
      </c>
      <c r="U133" t="str">
        <f t="shared" si="89"/>
        <v>NY</v>
      </c>
      <c r="V133" t="str">
        <f t="shared" si="90"/>
        <v>41-50</v>
      </c>
      <c r="W133" t="str">
        <f t="shared" si="91"/>
        <v/>
      </c>
      <c r="X133" t="str">
        <f t="shared" si="92"/>
        <v>41-100</v>
      </c>
      <c r="Y133" t="b">
        <f>SUMPRODUCT(--(U133=counts!$A$40:$A$49))&gt;0</f>
        <v>1</v>
      </c>
      <c r="Z133" t="b">
        <f>SUMPRODUCT(--(W133=counts!$A$18:$A$22))&gt;0</f>
        <v>0</v>
      </c>
      <c r="AA133" t="str">
        <f t="shared" si="93"/>
        <v>41-50</v>
      </c>
      <c r="AB133" t="str">
        <f>IF(W133="","Blank",IF(Z133="TRUE",W133,counts!$A$23))</f>
        <v>Blank</v>
      </c>
      <c r="AC133" t="str">
        <f t="shared" si="94"/>
        <v>41-100</v>
      </c>
      <c r="AD133" t="str">
        <f t="shared" si="95"/>
        <v>NY</v>
      </c>
      <c r="AE133" t="str">
        <f t="shared" si="96"/>
        <v>female</v>
      </c>
      <c r="AF133">
        <f>IF(F133&gt;=4, counts!$A$62,F133)</f>
        <v>0</v>
      </c>
      <c r="AG133">
        <f>IF(G133&gt;=3, counts!$A$69,G133)</f>
        <v>1</v>
      </c>
      <c r="AH133" t="str">
        <f>IF(OR(K133="S",K133=""), counts!$A$75,K133)</f>
        <v>C</v>
      </c>
      <c r="AI133">
        <f t="shared" si="97"/>
        <v>1</v>
      </c>
      <c r="AJ133">
        <f>VLOOKUP(AA133,counts!$V$8:$W$13,2,FALSE)</f>
        <v>-13.385578549662212</v>
      </c>
      <c r="AK133">
        <f>VLOOKUP(AB133,counts!$V$17:$W$23,2,FALSE)</f>
        <v>-42.171718189759716</v>
      </c>
      <c r="AL133">
        <f>VLOOKUP(AC133,counts!$V$27:$W$33,2,FALSE)</f>
        <v>70.538774768379497</v>
      </c>
      <c r="AM133">
        <f>VLOOKUP(AD133,counts!$V$38:$W$49,2,FALSE)</f>
        <v>57.761363718906857</v>
      </c>
      <c r="AN133">
        <f>VLOOKUP(AE133,counts!$V$53:$W$54,2,FALSE)</f>
        <v>151.41878811967541</v>
      </c>
      <c r="AO133">
        <f>VLOOKUP(AF133,counts!$V$58:$W$62,2,FALSE)</f>
        <v>-14.754319664473872</v>
      </c>
      <c r="AP133">
        <f>VLOOKUP(AG133,counts!$V$66:$W$69,2,FALSE)</f>
        <v>79.365382998232107</v>
      </c>
      <c r="AQ133">
        <f>VLOOKUP(AH133,counts!$V$73:$W$75,2,FALSE)</f>
        <v>72.444458573419169</v>
      </c>
      <c r="AR133">
        <f>VLOOKUP(AI133,counts!$V$79:$W$81,2,FALSE)</f>
        <v>103.15987615987927</v>
      </c>
      <c r="AS133">
        <f t="shared" si="98"/>
        <v>1</v>
      </c>
      <c r="AT133">
        <f t="shared" si="99"/>
        <v>3</v>
      </c>
      <c r="AU133" t="str">
        <f t="shared" si="82"/>
        <v>Train</v>
      </c>
      <c r="AW133" t="str">
        <f t="shared" si="100"/>
        <v>41-50</v>
      </c>
      <c r="AX133" t="str">
        <f t="shared" si="101"/>
        <v>Blank</v>
      </c>
      <c r="AY133" t="str">
        <f t="shared" si="102"/>
        <v>41-100</v>
      </c>
      <c r="AZ133" t="str">
        <f t="shared" si="103"/>
        <v>NY</v>
      </c>
      <c r="BA133" t="str">
        <f t="shared" si="104"/>
        <v>female</v>
      </c>
      <c r="BB133">
        <f t="shared" si="105"/>
        <v>0</v>
      </c>
      <c r="BC133">
        <f t="shared" si="106"/>
        <v>1</v>
      </c>
      <c r="BD133" t="str">
        <f t="shared" si="107"/>
        <v>C</v>
      </c>
      <c r="BE133">
        <f t="shared" si="108"/>
        <v>1</v>
      </c>
      <c r="BF133">
        <f t="shared" si="109"/>
        <v>-13.385578549662212</v>
      </c>
      <c r="BG133">
        <f t="shared" si="110"/>
        <v>-42.171718189759716</v>
      </c>
      <c r="BH133">
        <f t="shared" si="111"/>
        <v>70.538774768379497</v>
      </c>
      <c r="BI133">
        <f t="shared" si="112"/>
        <v>57.761363718906857</v>
      </c>
      <c r="BJ133">
        <f t="shared" si="113"/>
        <v>151.41878811967541</v>
      </c>
      <c r="BK133">
        <f t="shared" si="114"/>
        <v>-14.754319664473872</v>
      </c>
      <c r="BL133">
        <f t="shared" si="115"/>
        <v>79.365382998232107</v>
      </c>
      <c r="BM133">
        <f t="shared" si="116"/>
        <v>72.444458573419169</v>
      </c>
      <c r="BN133">
        <f t="shared" si="117"/>
        <v>103.15987615987927</v>
      </c>
      <c r="BO133">
        <f t="shared" si="83"/>
        <v>1</v>
      </c>
      <c r="BP133">
        <f t="shared" si="84"/>
        <v>3</v>
      </c>
      <c r="BQ133" t="str">
        <f t="shared" si="85"/>
        <v>Train</v>
      </c>
    </row>
    <row r="134" spans="1:69" x14ac:dyDescent="0.3">
      <c r="A134">
        <v>1</v>
      </c>
      <c r="B134">
        <v>0</v>
      </c>
      <c r="C134" t="s">
        <v>331</v>
      </c>
      <c r="D134" t="s">
        <v>20</v>
      </c>
      <c r="E134">
        <v>24</v>
      </c>
      <c r="F134">
        <v>0</v>
      </c>
      <c r="G134">
        <v>0</v>
      </c>
      <c r="H134" t="s">
        <v>332</v>
      </c>
      <c r="I134">
        <v>79.2</v>
      </c>
      <c r="J134" t="s">
        <v>333</v>
      </c>
      <c r="K134" t="s">
        <v>44</v>
      </c>
      <c r="O134">
        <v>3</v>
      </c>
      <c r="P134">
        <v>3</v>
      </c>
      <c r="Q134">
        <v>1</v>
      </c>
      <c r="R134" t="str">
        <f t="shared" si="86"/>
        <v>Train</v>
      </c>
      <c r="S134" t="str">
        <f t="shared" si="87"/>
        <v>Train</v>
      </c>
      <c r="T134" t="str">
        <f t="shared" si="88"/>
        <v>Train</v>
      </c>
      <c r="U134" t="str">
        <f t="shared" si="89"/>
        <v/>
      </c>
      <c r="V134" t="str">
        <f t="shared" si="90"/>
        <v>18-30</v>
      </c>
      <c r="W134" t="str">
        <f t="shared" si="91"/>
        <v>B</v>
      </c>
      <c r="X134" t="str">
        <f t="shared" si="92"/>
        <v>41-100</v>
      </c>
      <c r="Y134" t="b">
        <f>SUMPRODUCT(--(U134=counts!$A$40:$A$49))&gt;0</f>
        <v>0</v>
      </c>
      <c r="Z134" t="b">
        <f>SUMPRODUCT(--(W134=counts!$A$18:$A$22))&gt;0</f>
        <v>1</v>
      </c>
      <c r="AA134" t="str">
        <f t="shared" si="93"/>
        <v>18-30</v>
      </c>
      <c r="AB134" t="str">
        <f>IF(W134="","Blank",IF(Z134="TRUE",W134,counts!$A$23))</f>
        <v>F, G, T</v>
      </c>
      <c r="AC134" t="str">
        <f t="shared" si="94"/>
        <v>41-100</v>
      </c>
      <c r="AD134" t="str">
        <f t="shared" si="95"/>
        <v>Blank</v>
      </c>
      <c r="AE134" t="str">
        <f t="shared" si="96"/>
        <v>male</v>
      </c>
      <c r="AF134">
        <f>IF(F134&gt;=4, counts!$A$62,F134)</f>
        <v>0</v>
      </c>
      <c r="AG134">
        <f>IF(G134&gt;=3, counts!$A$69,G134)</f>
        <v>0</v>
      </c>
      <c r="AH134" t="str">
        <f>IF(OR(K134="S",K134=""), counts!$A$75,K134)</f>
        <v>C</v>
      </c>
      <c r="AI134">
        <f t="shared" si="97"/>
        <v>1</v>
      </c>
      <c r="AJ134">
        <f>VLOOKUP(AA134,counts!$V$8:$W$13,2,FALSE)</f>
        <v>-11.613432440426715</v>
      </c>
      <c r="AK134">
        <f>VLOOKUP(AB134,counts!$V$17:$W$23,2,FALSE)</f>
        <v>123.30204897661667</v>
      </c>
      <c r="AL134">
        <f>VLOOKUP(AC134,counts!$V$27:$W$33,2,FALSE)</f>
        <v>70.538774768379497</v>
      </c>
      <c r="AM134">
        <f>VLOOKUP(AD134,counts!$V$38:$W$49,2,FALSE)</f>
        <v>-33.757758935166962</v>
      </c>
      <c r="AN134">
        <f>VLOOKUP(AE134,counts!$V$53:$W$54,2,FALSE)</f>
        <v>-108.67008854708662</v>
      </c>
      <c r="AO134">
        <f>VLOOKUP(AF134,counts!$V$58:$W$62,2,FALSE)</f>
        <v>-14.754319664473872</v>
      </c>
      <c r="AP134">
        <f>VLOOKUP(AG134,counts!$V$66:$W$69,2,FALSE)</f>
        <v>-22.013681658285037</v>
      </c>
      <c r="AQ134">
        <f>VLOOKUP(AH134,counts!$V$73:$W$75,2,FALSE)</f>
        <v>72.444458573419169</v>
      </c>
      <c r="AR134">
        <f>VLOOKUP(AI134,counts!$V$79:$W$81,2,FALSE)</f>
        <v>103.15987615987927</v>
      </c>
      <c r="AS134">
        <f t="shared" si="98"/>
        <v>0</v>
      </c>
      <c r="AT134">
        <f t="shared" si="99"/>
        <v>3</v>
      </c>
      <c r="AU134" t="str">
        <f t="shared" si="82"/>
        <v>Train</v>
      </c>
      <c r="AW134" t="str">
        <f t="shared" si="100"/>
        <v>18-30</v>
      </c>
      <c r="AX134" t="str">
        <f t="shared" si="101"/>
        <v>F, G, T</v>
      </c>
      <c r="AY134" t="str">
        <f t="shared" si="102"/>
        <v>41-100</v>
      </c>
      <c r="AZ134" t="str">
        <f t="shared" si="103"/>
        <v>Blank</v>
      </c>
      <c r="BA134" t="str">
        <f t="shared" si="104"/>
        <v>male</v>
      </c>
      <c r="BB134">
        <f t="shared" si="105"/>
        <v>0</v>
      </c>
      <c r="BC134">
        <f t="shared" si="106"/>
        <v>0</v>
      </c>
      <c r="BD134" t="str">
        <f t="shared" si="107"/>
        <v>C</v>
      </c>
      <c r="BE134">
        <f t="shared" si="108"/>
        <v>1</v>
      </c>
      <c r="BF134">
        <f t="shared" si="109"/>
        <v>-11.613432440426715</v>
      </c>
      <c r="BG134">
        <f t="shared" si="110"/>
        <v>123.30204897661667</v>
      </c>
      <c r="BH134">
        <f t="shared" si="111"/>
        <v>70.538774768379497</v>
      </c>
      <c r="BI134">
        <f t="shared" si="112"/>
        <v>-33.757758935166962</v>
      </c>
      <c r="BJ134">
        <f t="shared" si="113"/>
        <v>-108.67008854708662</v>
      </c>
      <c r="BK134">
        <f t="shared" si="114"/>
        <v>-14.754319664473872</v>
      </c>
      <c r="BL134">
        <f t="shared" si="115"/>
        <v>-22.013681658285037</v>
      </c>
      <c r="BM134">
        <f t="shared" si="116"/>
        <v>72.444458573419169</v>
      </c>
      <c r="BN134">
        <f t="shared" si="117"/>
        <v>103.15987615987927</v>
      </c>
      <c r="BO134">
        <f t="shared" si="83"/>
        <v>0</v>
      </c>
      <c r="BP134">
        <f t="shared" si="84"/>
        <v>3</v>
      </c>
      <c r="BQ134" t="str">
        <f t="shared" si="85"/>
        <v>Train</v>
      </c>
    </row>
    <row r="135" spans="1:69" x14ac:dyDescent="0.3">
      <c r="A135">
        <v>1</v>
      </c>
      <c r="B135">
        <v>1</v>
      </c>
      <c r="C135" t="s">
        <v>334</v>
      </c>
      <c r="D135" t="s">
        <v>20</v>
      </c>
      <c r="E135">
        <v>49</v>
      </c>
      <c r="F135">
        <v>1</v>
      </c>
      <c r="G135">
        <v>0</v>
      </c>
      <c r="H135" t="s">
        <v>335</v>
      </c>
      <c r="I135">
        <v>89.104200000000006</v>
      </c>
      <c r="J135" t="s">
        <v>336</v>
      </c>
      <c r="K135" t="s">
        <v>44</v>
      </c>
      <c r="L135" t="s">
        <v>78</v>
      </c>
      <c r="N135" t="s">
        <v>337</v>
      </c>
      <c r="O135">
        <v>3</v>
      </c>
      <c r="P135">
        <v>5</v>
      </c>
      <c r="Q135">
        <v>5</v>
      </c>
      <c r="R135" t="str">
        <f t="shared" si="86"/>
        <v>Train</v>
      </c>
      <c r="S135" t="str">
        <f t="shared" si="87"/>
        <v>Validate</v>
      </c>
      <c r="T135" t="str">
        <f t="shared" si="88"/>
        <v>Validate</v>
      </c>
      <c r="U135" t="str">
        <f t="shared" si="89"/>
        <v>NY</v>
      </c>
      <c r="V135" t="str">
        <f t="shared" si="90"/>
        <v>41-50</v>
      </c>
      <c r="W135" t="str">
        <f t="shared" si="91"/>
        <v>C</v>
      </c>
      <c r="X135" t="str">
        <f t="shared" si="92"/>
        <v>41-100</v>
      </c>
      <c r="Y135" t="b">
        <f>SUMPRODUCT(--(U135=counts!$A$40:$A$49))&gt;0</f>
        <v>1</v>
      </c>
      <c r="Z135" t="b">
        <f>SUMPRODUCT(--(W135=counts!$A$18:$A$22))&gt;0</f>
        <v>1</v>
      </c>
      <c r="AA135" t="str">
        <f t="shared" si="93"/>
        <v>41-50</v>
      </c>
      <c r="AB135" t="str">
        <f>IF(W135="","Blank",IF(Z135="TRUE",W135,counts!$A$23))</f>
        <v>F, G, T</v>
      </c>
      <c r="AC135" t="str">
        <f t="shared" si="94"/>
        <v>41-100</v>
      </c>
      <c r="AD135" t="str">
        <f t="shared" si="95"/>
        <v>NY</v>
      </c>
      <c r="AE135" t="str">
        <f t="shared" si="96"/>
        <v>male</v>
      </c>
      <c r="AF135">
        <f>IF(F135&gt;=4, counts!$A$62,F135)</f>
        <v>1</v>
      </c>
      <c r="AG135">
        <f>IF(G135&gt;=3, counts!$A$69,G135)</f>
        <v>0</v>
      </c>
      <c r="AH135" t="str">
        <f>IF(OR(K135="S",K135=""), counts!$A$75,K135)</f>
        <v>C</v>
      </c>
      <c r="AI135">
        <f t="shared" si="97"/>
        <v>1</v>
      </c>
      <c r="AJ135">
        <f>VLOOKUP(AA135,counts!$V$8:$W$13,2,FALSE)</f>
        <v>-13.385578549662212</v>
      </c>
      <c r="AK135">
        <f>VLOOKUP(AB135,counts!$V$17:$W$23,2,FALSE)</f>
        <v>123.30204897661667</v>
      </c>
      <c r="AL135">
        <f>VLOOKUP(AC135,counts!$V$27:$W$33,2,FALSE)</f>
        <v>70.538774768379497</v>
      </c>
      <c r="AM135">
        <f>VLOOKUP(AD135,counts!$V$38:$W$49,2,FALSE)</f>
        <v>57.761363718906857</v>
      </c>
      <c r="AN135">
        <f>VLOOKUP(AE135,counts!$V$53:$W$54,2,FALSE)</f>
        <v>-108.67008854708662</v>
      </c>
      <c r="AO135">
        <f>VLOOKUP(AF135,counts!$V$58:$W$62,2,FALSE)</f>
        <v>48.695090775187893</v>
      </c>
      <c r="AP135">
        <f>VLOOKUP(AG135,counts!$V$66:$W$69,2,FALSE)</f>
        <v>-22.013681658285037</v>
      </c>
      <c r="AQ135">
        <f>VLOOKUP(AH135,counts!$V$73:$W$75,2,FALSE)</f>
        <v>72.444458573419169</v>
      </c>
      <c r="AR135">
        <f>VLOOKUP(AI135,counts!$V$79:$W$81,2,FALSE)</f>
        <v>103.15987615987927</v>
      </c>
      <c r="AS135">
        <f t="shared" si="98"/>
        <v>1</v>
      </c>
      <c r="AT135">
        <f t="shared" si="99"/>
        <v>3</v>
      </c>
      <c r="AU135" t="str">
        <f t="shared" si="82"/>
        <v>Train</v>
      </c>
      <c r="AW135" t="str">
        <f t="shared" si="100"/>
        <v>41-50</v>
      </c>
      <c r="AX135" t="str">
        <f t="shared" si="101"/>
        <v>F, G, T</v>
      </c>
      <c r="AY135" t="str">
        <f t="shared" si="102"/>
        <v>41-100</v>
      </c>
      <c r="AZ135" t="str">
        <f t="shared" si="103"/>
        <v>NY</v>
      </c>
      <c r="BA135" t="str">
        <f t="shared" si="104"/>
        <v>male</v>
      </c>
      <c r="BB135">
        <f t="shared" si="105"/>
        <v>1</v>
      </c>
      <c r="BC135">
        <f t="shared" si="106"/>
        <v>0</v>
      </c>
      <c r="BD135" t="str">
        <f t="shared" si="107"/>
        <v>C</v>
      </c>
      <c r="BE135">
        <f t="shared" si="108"/>
        <v>1</v>
      </c>
      <c r="BF135">
        <f t="shared" si="109"/>
        <v>-13.385578549662212</v>
      </c>
      <c r="BG135">
        <f t="shared" si="110"/>
        <v>123.30204897661667</v>
      </c>
      <c r="BH135">
        <f t="shared" si="111"/>
        <v>70.538774768379497</v>
      </c>
      <c r="BI135">
        <f t="shared" si="112"/>
        <v>57.761363718906857</v>
      </c>
      <c r="BJ135">
        <f t="shared" si="113"/>
        <v>-108.67008854708662</v>
      </c>
      <c r="BK135">
        <f t="shared" si="114"/>
        <v>48.695090775187893</v>
      </c>
      <c r="BL135">
        <f t="shared" si="115"/>
        <v>-22.013681658285037</v>
      </c>
      <c r="BM135">
        <f t="shared" si="116"/>
        <v>72.444458573419169</v>
      </c>
      <c r="BN135">
        <f t="shared" si="117"/>
        <v>103.15987615987927</v>
      </c>
      <c r="BO135">
        <f t="shared" si="83"/>
        <v>1</v>
      </c>
      <c r="BP135">
        <f t="shared" si="84"/>
        <v>3</v>
      </c>
      <c r="BQ135" t="str">
        <f t="shared" si="85"/>
        <v>Train</v>
      </c>
    </row>
    <row r="136" spans="1:69" x14ac:dyDescent="0.3">
      <c r="A136">
        <v>1</v>
      </c>
      <c r="B136">
        <v>1</v>
      </c>
      <c r="C136" t="s">
        <v>338</v>
      </c>
      <c r="D136" t="s">
        <v>15</v>
      </c>
      <c r="F136">
        <v>1</v>
      </c>
      <c r="G136">
        <v>0</v>
      </c>
      <c r="H136" t="s">
        <v>335</v>
      </c>
      <c r="I136">
        <v>89.104200000000006</v>
      </c>
      <c r="J136" t="s">
        <v>336</v>
      </c>
      <c r="K136" t="s">
        <v>44</v>
      </c>
      <c r="L136" t="s">
        <v>78</v>
      </c>
      <c r="N136" t="s">
        <v>337</v>
      </c>
      <c r="O136">
        <v>2</v>
      </c>
      <c r="P136">
        <v>1</v>
      </c>
      <c r="Q136">
        <v>2</v>
      </c>
      <c r="R136" t="str">
        <f t="shared" si="86"/>
        <v>Train</v>
      </c>
      <c r="S136" t="str">
        <f t="shared" si="87"/>
        <v>Train</v>
      </c>
      <c r="T136" t="str">
        <f t="shared" si="88"/>
        <v>Train</v>
      </c>
      <c r="U136" t="str">
        <f t="shared" si="89"/>
        <v>NY</v>
      </c>
      <c r="V136" t="str">
        <f t="shared" si="90"/>
        <v>0-17</v>
      </c>
      <c r="W136" t="str">
        <f t="shared" si="91"/>
        <v>C</v>
      </c>
      <c r="X136" t="str">
        <f t="shared" si="92"/>
        <v>41-100</v>
      </c>
      <c r="Y136" t="b">
        <f>SUMPRODUCT(--(U136=counts!$A$40:$A$49))&gt;0</f>
        <v>1</v>
      </c>
      <c r="Z136" t="b">
        <f>SUMPRODUCT(--(W136=counts!$A$18:$A$22))&gt;0</f>
        <v>1</v>
      </c>
      <c r="AA136" t="str">
        <f t="shared" si="93"/>
        <v>0-17</v>
      </c>
      <c r="AB136" t="str">
        <f>IF(W136="","Blank",IF(Z136="TRUE",W136,counts!$A$23))</f>
        <v>F, G, T</v>
      </c>
      <c r="AC136" t="str">
        <f t="shared" si="94"/>
        <v>41-100</v>
      </c>
      <c r="AD136" t="str">
        <f t="shared" si="95"/>
        <v>NY</v>
      </c>
      <c r="AE136" t="str">
        <f t="shared" si="96"/>
        <v>female</v>
      </c>
      <c r="AF136">
        <f>IF(F136&gt;=4, counts!$A$62,F136)</f>
        <v>1</v>
      </c>
      <c r="AG136">
        <f>IF(G136&gt;=3, counts!$A$69,G136)</f>
        <v>0</v>
      </c>
      <c r="AH136" t="str">
        <f>IF(OR(K136="S",K136=""), counts!$A$75,K136)</f>
        <v>C</v>
      </c>
      <c r="AI136">
        <f t="shared" si="97"/>
        <v>1</v>
      </c>
      <c r="AJ136">
        <f>VLOOKUP(AA136,counts!$V$8:$W$13,2,FALSE)</f>
        <v>-3.7643689058441341</v>
      </c>
      <c r="AK136">
        <f>VLOOKUP(AB136,counts!$V$17:$W$23,2,FALSE)</f>
        <v>123.30204897661667</v>
      </c>
      <c r="AL136">
        <f>VLOOKUP(AC136,counts!$V$27:$W$33,2,FALSE)</f>
        <v>70.538774768379497</v>
      </c>
      <c r="AM136">
        <f>VLOOKUP(AD136,counts!$V$38:$W$49,2,FALSE)</f>
        <v>57.761363718906857</v>
      </c>
      <c r="AN136">
        <f>VLOOKUP(AE136,counts!$V$53:$W$54,2,FALSE)</f>
        <v>151.41878811967541</v>
      </c>
      <c r="AO136">
        <f>VLOOKUP(AF136,counts!$V$58:$W$62,2,FALSE)</f>
        <v>48.695090775187893</v>
      </c>
      <c r="AP136">
        <f>VLOOKUP(AG136,counts!$V$66:$W$69,2,FALSE)</f>
        <v>-22.013681658285037</v>
      </c>
      <c r="AQ136">
        <f>VLOOKUP(AH136,counts!$V$73:$W$75,2,FALSE)</f>
        <v>72.444458573419169</v>
      </c>
      <c r="AR136">
        <f>VLOOKUP(AI136,counts!$V$79:$W$81,2,FALSE)</f>
        <v>103.15987615987927</v>
      </c>
      <c r="AS136">
        <f t="shared" si="98"/>
        <v>1</v>
      </c>
      <c r="AT136">
        <f t="shared" si="99"/>
        <v>2</v>
      </c>
      <c r="AU136" t="str">
        <f t="shared" si="82"/>
        <v>Train</v>
      </c>
      <c r="AW136" t="str">
        <f t="shared" si="100"/>
        <v>0-17</v>
      </c>
      <c r="AX136" t="str">
        <f t="shared" si="101"/>
        <v>F, G, T</v>
      </c>
      <c r="AY136" t="str">
        <f t="shared" si="102"/>
        <v>41-100</v>
      </c>
      <c r="AZ136" t="str">
        <f t="shared" si="103"/>
        <v>NY</v>
      </c>
      <c r="BA136" t="str">
        <f t="shared" si="104"/>
        <v>female</v>
      </c>
      <c r="BB136">
        <f t="shared" si="105"/>
        <v>1</v>
      </c>
      <c r="BC136">
        <f t="shared" si="106"/>
        <v>0</v>
      </c>
      <c r="BD136" t="str">
        <f t="shared" si="107"/>
        <v>C</v>
      </c>
      <c r="BE136">
        <f t="shared" si="108"/>
        <v>1</v>
      </c>
      <c r="BF136">
        <f t="shared" si="109"/>
        <v>-3.7643689058441341</v>
      </c>
      <c r="BG136">
        <f t="shared" si="110"/>
        <v>123.30204897661667</v>
      </c>
      <c r="BH136">
        <f t="shared" si="111"/>
        <v>70.538774768379497</v>
      </c>
      <c r="BI136">
        <f t="shared" si="112"/>
        <v>57.761363718906857</v>
      </c>
      <c r="BJ136">
        <f t="shared" si="113"/>
        <v>151.41878811967541</v>
      </c>
      <c r="BK136">
        <f t="shared" si="114"/>
        <v>48.695090775187893</v>
      </c>
      <c r="BL136">
        <f t="shared" si="115"/>
        <v>-22.013681658285037</v>
      </c>
      <c r="BM136">
        <f t="shared" si="116"/>
        <v>72.444458573419169</v>
      </c>
      <c r="BN136">
        <f t="shared" si="117"/>
        <v>103.15987615987927</v>
      </c>
      <c r="BO136">
        <f t="shared" si="83"/>
        <v>1</v>
      </c>
      <c r="BP136">
        <f t="shared" si="84"/>
        <v>2</v>
      </c>
      <c r="BQ136" t="str">
        <f t="shared" si="85"/>
        <v>Train</v>
      </c>
    </row>
    <row r="137" spans="1:69" x14ac:dyDescent="0.3">
      <c r="A137">
        <v>1</v>
      </c>
      <c r="B137">
        <v>0</v>
      </c>
      <c r="C137" t="s">
        <v>339</v>
      </c>
      <c r="D137" t="s">
        <v>20</v>
      </c>
      <c r="E137">
        <v>71</v>
      </c>
      <c r="F137">
        <v>0</v>
      </c>
      <c r="G137">
        <v>0</v>
      </c>
      <c r="H137" t="s">
        <v>340</v>
      </c>
      <c r="I137">
        <v>34.654200000000003</v>
      </c>
      <c r="J137" t="s">
        <v>341</v>
      </c>
      <c r="K137" t="s">
        <v>44</v>
      </c>
      <c r="N137" t="s">
        <v>30</v>
      </c>
      <c r="O137">
        <v>1</v>
      </c>
      <c r="P137">
        <v>3</v>
      </c>
      <c r="Q137">
        <v>2</v>
      </c>
      <c r="R137" t="str">
        <f t="shared" si="86"/>
        <v>Train</v>
      </c>
      <c r="S137" t="str">
        <f t="shared" si="87"/>
        <v>Train</v>
      </c>
      <c r="T137" t="str">
        <f t="shared" si="88"/>
        <v>Train</v>
      </c>
      <c r="U137" t="str">
        <f t="shared" si="89"/>
        <v>NY</v>
      </c>
      <c r="V137" t="str">
        <f t="shared" si="90"/>
        <v>61+</v>
      </c>
      <c r="W137" t="str">
        <f t="shared" si="91"/>
        <v>A</v>
      </c>
      <c r="X137" t="str">
        <f t="shared" si="92"/>
        <v>31-40</v>
      </c>
      <c r="Y137" t="b">
        <f>SUMPRODUCT(--(U137=counts!$A$40:$A$49))&gt;0</f>
        <v>1</v>
      </c>
      <c r="Z137" t="b">
        <f>SUMPRODUCT(--(W137=counts!$A$18:$A$22))&gt;0</f>
        <v>1</v>
      </c>
      <c r="AA137" t="str">
        <f t="shared" si="93"/>
        <v>61+</v>
      </c>
      <c r="AB137" t="str">
        <f>IF(W137="","Blank",IF(Z137="TRUE",W137,counts!$A$23))</f>
        <v>F, G, T</v>
      </c>
      <c r="AC137" t="str">
        <f t="shared" si="94"/>
        <v>31-40</v>
      </c>
      <c r="AD137" t="str">
        <f t="shared" si="95"/>
        <v>NY</v>
      </c>
      <c r="AE137" t="str">
        <f t="shared" si="96"/>
        <v>male</v>
      </c>
      <c r="AF137">
        <f>IF(F137&gt;=4, counts!$A$62,F137)</f>
        <v>0</v>
      </c>
      <c r="AG137">
        <f>IF(G137&gt;=3, counts!$A$69,G137)</f>
        <v>0</v>
      </c>
      <c r="AH137" t="str">
        <f>IF(OR(K137="S",K137=""), counts!$A$75,K137)</f>
        <v>C</v>
      </c>
      <c r="AI137">
        <f t="shared" si="97"/>
        <v>1</v>
      </c>
      <c r="AJ137">
        <f>VLOOKUP(AA137,counts!$V$8:$W$13,2,FALSE)</f>
        <v>-68.390212241589438</v>
      </c>
      <c r="AK137">
        <f>VLOOKUP(AB137,counts!$V$17:$W$23,2,FALSE)</f>
        <v>123.30204897661667</v>
      </c>
      <c r="AL137">
        <f>VLOOKUP(AC137,counts!$V$27:$W$33,2,FALSE)</f>
        <v>22.971838090238197</v>
      </c>
      <c r="AM137">
        <f>VLOOKUP(AD137,counts!$V$38:$W$49,2,FALSE)</f>
        <v>57.761363718906857</v>
      </c>
      <c r="AN137">
        <f>VLOOKUP(AE137,counts!$V$53:$W$54,2,FALSE)</f>
        <v>-108.67008854708662</v>
      </c>
      <c r="AO137">
        <f>VLOOKUP(AF137,counts!$V$58:$W$62,2,FALSE)</f>
        <v>-14.754319664473872</v>
      </c>
      <c r="AP137">
        <f>VLOOKUP(AG137,counts!$V$66:$W$69,2,FALSE)</f>
        <v>-22.013681658285037</v>
      </c>
      <c r="AQ137">
        <f>VLOOKUP(AH137,counts!$V$73:$W$75,2,FALSE)</f>
        <v>72.444458573419169</v>
      </c>
      <c r="AR137">
        <f>VLOOKUP(AI137,counts!$V$79:$W$81,2,FALSE)</f>
        <v>103.15987615987927</v>
      </c>
      <c r="AS137">
        <f t="shared" si="98"/>
        <v>0</v>
      </c>
      <c r="AT137">
        <f t="shared" si="99"/>
        <v>1</v>
      </c>
      <c r="AU137" t="str">
        <f t="shared" si="82"/>
        <v>Train</v>
      </c>
      <c r="AW137" t="str">
        <f t="shared" si="100"/>
        <v>61+</v>
      </c>
      <c r="AX137" t="str">
        <f t="shared" si="101"/>
        <v>F, G, T</v>
      </c>
      <c r="AY137" t="str">
        <f t="shared" si="102"/>
        <v>31-40</v>
      </c>
      <c r="AZ137" t="str">
        <f t="shared" si="103"/>
        <v>NY</v>
      </c>
      <c r="BA137" t="str">
        <f t="shared" si="104"/>
        <v>male</v>
      </c>
      <c r="BB137">
        <f t="shared" si="105"/>
        <v>0</v>
      </c>
      <c r="BC137">
        <f t="shared" si="106"/>
        <v>0</v>
      </c>
      <c r="BD137" t="str">
        <f t="shared" si="107"/>
        <v>C</v>
      </c>
      <c r="BE137">
        <f t="shared" si="108"/>
        <v>1</v>
      </c>
      <c r="BF137">
        <f t="shared" si="109"/>
        <v>-68.390212241589438</v>
      </c>
      <c r="BG137">
        <f t="shared" si="110"/>
        <v>123.30204897661667</v>
      </c>
      <c r="BH137">
        <f t="shared" si="111"/>
        <v>22.971838090238197</v>
      </c>
      <c r="BI137">
        <f t="shared" si="112"/>
        <v>57.761363718906857</v>
      </c>
      <c r="BJ137">
        <f t="shared" si="113"/>
        <v>-108.67008854708662</v>
      </c>
      <c r="BK137">
        <f t="shared" si="114"/>
        <v>-14.754319664473872</v>
      </c>
      <c r="BL137">
        <f t="shared" si="115"/>
        <v>-22.013681658285037</v>
      </c>
      <c r="BM137">
        <f t="shared" si="116"/>
        <v>72.444458573419169</v>
      </c>
      <c r="BN137">
        <f t="shared" si="117"/>
        <v>103.15987615987927</v>
      </c>
      <c r="BO137">
        <f t="shared" si="83"/>
        <v>0</v>
      </c>
      <c r="BP137">
        <f t="shared" si="84"/>
        <v>1</v>
      </c>
      <c r="BQ137" t="str">
        <f t="shared" si="85"/>
        <v>Train</v>
      </c>
    </row>
    <row r="138" spans="1:69" x14ac:dyDescent="0.3">
      <c r="A138">
        <v>1</v>
      </c>
      <c r="B138">
        <v>1</v>
      </c>
      <c r="C138" t="s">
        <v>342</v>
      </c>
      <c r="D138" t="s">
        <v>20</v>
      </c>
      <c r="E138">
        <v>53</v>
      </c>
      <c r="F138">
        <v>0</v>
      </c>
      <c r="G138">
        <v>0</v>
      </c>
      <c r="H138" t="s">
        <v>343</v>
      </c>
      <c r="I138">
        <v>28.5</v>
      </c>
      <c r="J138" t="s">
        <v>344</v>
      </c>
      <c r="K138" t="s">
        <v>44</v>
      </c>
      <c r="L138" t="s">
        <v>60</v>
      </c>
      <c r="N138" t="s">
        <v>142</v>
      </c>
      <c r="O138">
        <v>4</v>
      </c>
      <c r="P138">
        <v>3</v>
      </c>
      <c r="Q138">
        <v>3</v>
      </c>
      <c r="R138" t="str">
        <f t="shared" si="86"/>
        <v>Test</v>
      </c>
      <c r="S138" t="str">
        <f t="shared" si="87"/>
        <v>Train</v>
      </c>
      <c r="T138" t="str">
        <f t="shared" si="88"/>
        <v>Train</v>
      </c>
      <c r="U138" t="str">
        <f t="shared" si="89"/>
        <v>DC</v>
      </c>
      <c r="V138" t="str">
        <f t="shared" si="90"/>
        <v>51-60</v>
      </c>
      <c r="W138" t="str">
        <f t="shared" si="91"/>
        <v>C</v>
      </c>
      <c r="X138" t="str">
        <f t="shared" si="92"/>
        <v>21-30</v>
      </c>
      <c r="Y138" t="b">
        <f>SUMPRODUCT(--(U138=counts!$A$40:$A$49))&gt;0</f>
        <v>0</v>
      </c>
      <c r="Z138" t="b">
        <f>SUMPRODUCT(--(W138=counts!$A$18:$A$22))&gt;0</f>
        <v>1</v>
      </c>
      <c r="AA138" t="str">
        <f t="shared" si="93"/>
        <v>51-60</v>
      </c>
      <c r="AB138" t="str">
        <f>IF(W138="","Blank",IF(Z138="TRUE",W138,counts!$A$23))</f>
        <v>F, G, T</v>
      </c>
      <c r="AC138" t="str">
        <f t="shared" si="94"/>
        <v>21-30</v>
      </c>
      <c r="AD138" t="str">
        <f t="shared" si="95"/>
        <v>Others</v>
      </c>
      <c r="AE138" t="str">
        <f t="shared" si="96"/>
        <v>male</v>
      </c>
      <c r="AF138">
        <f>IF(F138&gt;=4, counts!$A$62,F138)</f>
        <v>0</v>
      </c>
      <c r="AG138">
        <f>IF(G138&gt;=3, counts!$A$69,G138)</f>
        <v>0</v>
      </c>
      <c r="AH138" t="str">
        <f>IF(OR(K138="S",K138=""), counts!$A$75,K138)</f>
        <v>C</v>
      </c>
      <c r="AI138">
        <f t="shared" si="97"/>
        <v>1</v>
      </c>
      <c r="AJ138">
        <f>VLOOKUP(AA138,counts!$V$8:$W$13,2,FALSE)</f>
        <v>74.751267398446615</v>
      </c>
      <c r="AK138">
        <f>VLOOKUP(AB138,counts!$V$17:$W$23,2,FALSE)</f>
        <v>123.30204897661667</v>
      </c>
      <c r="AL138">
        <f>VLOOKUP(AC138,counts!$V$27:$W$33,2,FALSE)</f>
        <v>40.172297072540438</v>
      </c>
      <c r="AM138">
        <f>VLOOKUP(AD138,counts!$V$38:$W$49,2,FALSE)</f>
        <v>40.634191658169868</v>
      </c>
      <c r="AN138">
        <f>VLOOKUP(AE138,counts!$V$53:$W$54,2,FALSE)</f>
        <v>-108.67008854708662</v>
      </c>
      <c r="AO138">
        <f>VLOOKUP(AF138,counts!$V$58:$W$62,2,FALSE)</f>
        <v>-14.754319664473872</v>
      </c>
      <c r="AP138">
        <f>VLOOKUP(AG138,counts!$V$66:$W$69,2,FALSE)</f>
        <v>-22.013681658285037</v>
      </c>
      <c r="AQ138">
        <f>VLOOKUP(AH138,counts!$V$73:$W$75,2,FALSE)</f>
        <v>72.444458573419169</v>
      </c>
      <c r="AR138">
        <f>VLOOKUP(AI138,counts!$V$79:$W$81,2,FALSE)</f>
        <v>103.15987615987927</v>
      </c>
      <c r="AS138">
        <f t="shared" si="98"/>
        <v>1</v>
      </c>
      <c r="AT138">
        <f t="shared" si="99"/>
        <v>4</v>
      </c>
      <c r="AU138" t="str">
        <f t="shared" si="82"/>
        <v>Test</v>
      </c>
      <c r="AW138" t="str">
        <f t="shared" si="100"/>
        <v>51-60</v>
      </c>
      <c r="AX138" t="str">
        <f t="shared" si="101"/>
        <v>F, G, T</v>
      </c>
      <c r="AY138" t="str">
        <f t="shared" si="102"/>
        <v>21-30</v>
      </c>
      <c r="AZ138" t="str">
        <f t="shared" si="103"/>
        <v>Others</v>
      </c>
      <c r="BA138" t="str">
        <f t="shared" si="104"/>
        <v>male</v>
      </c>
      <c r="BB138">
        <f t="shared" si="105"/>
        <v>0</v>
      </c>
      <c r="BC138">
        <f t="shared" si="106"/>
        <v>0</v>
      </c>
      <c r="BD138" t="str">
        <f t="shared" si="107"/>
        <v>C</v>
      </c>
      <c r="BE138">
        <f t="shared" si="108"/>
        <v>1</v>
      </c>
      <c r="BF138">
        <f t="shared" si="109"/>
        <v>74.751267398446615</v>
      </c>
      <c r="BG138">
        <f t="shared" si="110"/>
        <v>123.30204897661667</v>
      </c>
      <c r="BH138">
        <f t="shared" si="111"/>
        <v>40.172297072540438</v>
      </c>
      <c r="BI138">
        <f t="shared" si="112"/>
        <v>40.634191658169868</v>
      </c>
      <c r="BJ138">
        <f t="shared" si="113"/>
        <v>-108.67008854708662</v>
      </c>
      <c r="BK138">
        <f t="shared" si="114"/>
        <v>-14.754319664473872</v>
      </c>
      <c r="BL138">
        <f t="shared" si="115"/>
        <v>-22.013681658285037</v>
      </c>
      <c r="BM138">
        <f t="shared" si="116"/>
        <v>72.444458573419169</v>
      </c>
      <c r="BN138">
        <f t="shared" si="117"/>
        <v>103.15987615987927</v>
      </c>
      <c r="BO138">
        <f t="shared" si="83"/>
        <v>1</v>
      </c>
      <c r="BP138">
        <f t="shared" si="84"/>
        <v>4</v>
      </c>
      <c r="BQ138" t="str">
        <f t="shared" si="85"/>
        <v>Test</v>
      </c>
    </row>
    <row r="139" spans="1:69" x14ac:dyDescent="0.3">
      <c r="A139">
        <v>1</v>
      </c>
      <c r="B139">
        <v>1</v>
      </c>
      <c r="C139" t="s">
        <v>345</v>
      </c>
      <c r="D139" t="s">
        <v>15</v>
      </c>
      <c r="E139">
        <v>19</v>
      </c>
      <c r="F139">
        <v>0</v>
      </c>
      <c r="G139">
        <v>0</v>
      </c>
      <c r="H139" t="s">
        <v>346</v>
      </c>
      <c r="I139">
        <v>30</v>
      </c>
      <c r="J139" t="s">
        <v>347</v>
      </c>
      <c r="K139" t="s">
        <v>17</v>
      </c>
      <c r="L139" t="s">
        <v>29</v>
      </c>
      <c r="N139" t="s">
        <v>348</v>
      </c>
      <c r="O139">
        <v>4</v>
      </c>
      <c r="P139">
        <v>4</v>
      </c>
      <c r="Q139">
        <v>4</v>
      </c>
      <c r="R139" t="str">
        <f t="shared" si="86"/>
        <v>Test</v>
      </c>
      <c r="S139" t="str">
        <f t="shared" si="87"/>
        <v>Test</v>
      </c>
      <c r="T139" t="str">
        <f t="shared" si="88"/>
        <v>Test</v>
      </c>
      <c r="U139" t="str">
        <f t="shared" si="89"/>
        <v>CT</v>
      </c>
      <c r="V139" t="str">
        <f t="shared" si="90"/>
        <v>18-30</v>
      </c>
      <c r="W139" t="str">
        <f t="shared" si="91"/>
        <v>B</v>
      </c>
      <c r="X139" t="str">
        <f t="shared" si="92"/>
        <v>21-30</v>
      </c>
      <c r="Y139" t="b">
        <f>SUMPRODUCT(--(U139=counts!$A$40:$A$49))&gt;0</f>
        <v>0</v>
      </c>
      <c r="Z139" t="b">
        <f>SUMPRODUCT(--(W139=counts!$A$18:$A$22))&gt;0</f>
        <v>1</v>
      </c>
      <c r="AA139" t="str">
        <f t="shared" si="93"/>
        <v>18-30</v>
      </c>
      <c r="AB139" t="str">
        <f>IF(W139="","Blank",IF(Z139="TRUE",W139,counts!$A$23))</f>
        <v>F, G, T</v>
      </c>
      <c r="AC139" t="str">
        <f t="shared" si="94"/>
        <v>21-30</v>
      </c>
      <c r="AD139" t="str">
        <f t="shared" si="95"/>
        <v>Others</v>
      </c>
      <c r="AE139" t="str">
        <f t="shared" si="96"/>
        <v>female</v>
      </c>
      <c r="AF139">
        <f>IF(F139&gt;=4, counts!$A$62,F139)</f>
        <v>0</v>
      </c>
      <c r="AG139">
        <f>IF(G139&gt;=3, counts!$A$69,G139)</f>
        <v>0</v>
      </c>
      <c r="AH139" t="str">
        <f>IF(OR(K139="S",K139=""), counts!$A$75,K139)</f>
        <v>S, blank</v>
      </c>
      <c r="AI139">
        <f t="shared" si="97"/>
        <v>1</v>
      </c>
      <c r="AJ139">
        <f>VLOOKUP(AA139,counts!$V$8:$W$13,2,FALSE)</f>
        <v>-11.613432440426715</v>
      </c>
      <c r="AK139">
        <f>VLOOKUP(AB139,counts!$V$17:$W$23,2,FALSE)</f>
        <v>123.30204897661667</v>
      </c>
      <c r="AL139">
        <f>VLOOKUP(AC139,counts!$V$27:$W$33,2,FALSE)</f>
        <v>40.172297072540438</v>
      </c>
      <c r="AM139">
        <f>VLOOKUP(AD139,counts!$V$38:$W$49,2,FALSE)</f>
        <v>40.634191658169868</v>
      </c>
      <c r="AN139">
        <f>VLOOKUP(AE139,counts!$V$53:$W$54,2,FALSE)</f>
        <v>151.41878811967541</v>
      </c>
      <c r="AO139">
        <f>VLOOKUP(AF139,counts!$V$58:$W$62,2,FALSE)</f>
        <v>-14.754319664473872</v>
      </c>
      <c r="AP139">
        <f>VLOOKUP(AG139,counts!$V$66:$W$69,2,FALSE)</f>
        <v>-22.013681658285037</v>
      </c>
      <c r="AQ139">
        <f>VLOOKUP(AH139,counts!$V$73:$W$75,2,FALSE)</f>
        <v>-22.422560732600829</v>
      </c>
      <c r="AR139">
        <f>VLOOKUP(AI139,counts!$V$79:$W$81,2,FALSE)</f>
        <v>103.15987615987927</v>
      </c>
      <c r="AS139">
        <f t="shared" si="98"/>
        <v>1</v>
      </c>
      <c r="AT139">
        <f t="shared" si="99"/>
        <v>4</v>
      </c>
      <c r="AU139" t="str">
        <f t="shared" si="82"/>
        <v>Test</v>
      </c>
      <c r="AW139" t="str">
        <f t="shared" si="100"/>
        <v>18-30</v>
      </c>
      <c r="AX139" t="str">
        <f t="shared" si="101"/>
        <v>F, G, T</v>
      </c>
      <c r="AY139" t="str">
        <f t="shared" si="102"/>
        <v>21-30</v>
      </c>
      <c r="AZ139" t="str">
        <f t="shared" si="103"/>
        <v>Others</v>
      </c>
      <c r="BA139" t="str">
        <f t="shared" si="104"/>
        <v>female</v>
      </c>
      <c r="BB139">
        <f t="shared" si="105"/>
        <v>0</v>
      </c>
      <c r="BC139">
        <f t="shared" si="106"/>
        <v>0</v>
      </c>
      <c r="BD139" t="str">
        <f t="shared" si="107"/>
        <v>S, blank</v>
      </c>
      <c r="BE139">
        <f t="shared" si="108"/>
        <v>1</v>
      </c>
      <c r="BF139">
        <f t="shared" si="109"/>
        <v>-11.613432440426715</v>
      </c>
      <c r="BG139">
        <f t="shared" si="110"/>
        <v>123.30204897661667</v>
      </c>
      <c r="BH139">
        <f t="shared" si="111"/>
        <v>40.172297072540438</v>
      </c>
      <c r="BI139">
        <f t="shared" si="112"/>
        <v>40.634191658169868</v>
      </c>
      <c r="BJ139">
        <f t="shared" si="113"/>
        <v>151.41878811967541</v>
      </c>
      <c r="BK139">
        <f t="shared" si="114"/>
        <v>-14.754319664473872</v>
      </c>
      <c r="BL139">
        <f t="shared" si="115"/>
        <v>-22.013681658285037</v>
      </c>
      <c r="BM139">
        <f t="shared" si="116"/>
        <v>-22.422560732600829</v>
      </c>
      <c r="BN139">
        <f t="shared" si="117"/>
        <v>103.15987615987927</v>
      </c>
      <c r="BO139">
        <f t="shared" si="83"/>
        <v>1</v>
      </c>
      <c r="BP139">
        <f t="shared" si="84"/>
        <v>4</v>
      </c>
      <c r="BQ139" t="str">
        <f t="shared" si="85"/>
        <v>Test</v>
      </c>
    </row>
    <row r="140" spans="1:69" x14ac:dyDescent="0.3">
      <c r="A140">
        <v>1</v>
      </c>
      <c r="B140">
        <v>0</v>
      </c>
      <c r="C140" t="s">
        <v>349</v>
      </c>
      <c r="D140" t="s">
        <v>20</v>
      </c>
      <c r="E140">
        <v>38</v>
      </c>
      <c r="F140">
        <v>0</v>
      </c>
      <c r="G140">
        <v>1</v>
      </c>
      <c r="H140" t="s">
        <v>350</v>
      </c>
      <c r="I140">
        <v>153.46250000000001</v>
      </c>
      <c r="J140" t="s">
        <v>351</v>
      </c>
      <c r="K140" t="s">
        <v>17</v>
      </c>
      <c r="M140">
        <v>147</v>
      </c>
      <c r="N140" t="s">
        <v>287</v>
      </c>
      <c r="O140">
        <v>2</v>
      </c>
      <c r="P140">
        <v>2</v>
      </c>
      <c r="Q140">
        <v>3</v>
      </c>
      <c r="R140" t="str">
        <f t="shared" si="86"/>
        <v>Train</v>
      </c>
      <c r="S140" t="str">
        <f t="shared" si="87"/>
        <v>Train</v>
      </c>
      <c r="T140" t="str">
        <f t="shared" si="88"/>
        <v>Train</v>
      </c>
      <c r="U140" t="str">
        <f t="shared" si="89"/>
        <v>MB</v>
      </c>
      <c r="V140" t="str">
        <f t="shared" si="90"/>
        <v>31-40</v>
      </c>
      <c r="W140" t="str">
        <f t="shared" si="91"/>
        <v>C</v>
      </c>
      <c r="X140" t="str">
        <f t="shared" si="92"/>
        <v>100+</v>
      </c>
      <c r="Y140" t="b">
        <f>SUMPRODUCT(--(U140=counts!$A$40:$A$49))&gt;0</f>
        <v>0</v>
      </c>
      <c r="Z140" t="b">
        <f>SUMPRODUCT(--(W140=counts!$A$18:$A$22))&gt;0</f>
        <v>1</v>
      </c>
      <c r="AA140" t="str">
        <f t="shared" si="93"/>
        <v>31-40</v>
      </c>
      <c r="AB140" t="str">
        <f>IF(W140="","Blank",IF(Z140="TRUE",W140,counts!$A$23))</f>
        <v>F, G, T</v>
      </c>
      <c r="AC140" t="str">
        <f t="shared" si="94"/>
        <v>100+</v>
      </c>
      <c r="AD140" t="str">
        <f t="shared" si="95"/>
        <v>Others</v>
      </c>
      <c r="AE140" t="str">
        <f t="shared" si="96"/>
        <v>male</v>
      </c>
      <c r="AF140">
        <f>IF(F140&gt;=4, counts!$A$62,F140)</f>
        <v>0</v>
      </c>
      <c r="AG140">
        <f>IF(G140&gt;=3, counts!$A$69,G140)</f>
        <v>1</v>
      </c>
      <c r="AH140" t="str">
        <f>IF(OR(K140="S",K140=""), counts!$A$75,K140)</f>
        <v>S, blank</v>
      </c>
      <c r="AI140">
        <f t="shared" si="97"/>
        <v>1</v>
      </c>
      <c r="AJ140">
        <f>VLOOKUP(AA140,counts!$V$8:$W$13,2,FALSE)</f>
        <v>32.769878926258563</v>
      </c>
      <c r="AK140">
        <f>VLOOKUP(AB140,counts!$V$17:$W$23,2,FALSE)</f>
        <v>123.30204897661667</v>
      </c>
      <c r="AL140">
        <f>VLOOKUP(AC140,counts!$V$27:$W$33,2,FALSE)</f>
        <v>163.84855978743315</v>
      </c>
      <c r="AM140">
        <f>VLOOKUP(AD140,counts!$V$38:$W$49,2,FALSE)</f>
        <v>40.634191658169868</v>
      </c>
      <c r="AN140">
        <f>VLOOKUP(AE140,counts!$V$53:$W$54,2,FALSE)</f>
        <v>-108.67008854708662</v>
      </c>
      <c r="AO140">
        <f>VLOOKUP(AF140,counts!$V$58:$W$62,2,FALSE)</f>
        <v>-14.754319664473872</v>
      </c>
      <c r="AP140">
        <f>VLOOKUP(AG140,counts!$V$66:$W$69,2,FALSE)</f>
        <v>79.365382998232107</v>
      </c>
      <c r="AQ140">
        <f>VLOOKUP(AH140,counts!$V$73:$W$75,2,FALSE)</f>
        <v>-22.422560732600829</v>
      </c>
      <c r="AR140">
        <f>VLOOKUP(AI140,counts!$V$79:$W$81,2,FALSE)</f>
        <v>103.15987615987927</v>
      </c>
      <c r="AS140">
        <f t="shared" si="98"/>
        <v>0</v>
      </c>
      <c r="AT140">
        <f t="shared" si="99"/>
        <v>2</v>
      </c>
      <c r="AU140" t="str">
        <f t="shared" si="82"/>
        <v>Train</v>
      </c>
      <c r="AW140" t="str">
        <f t="shared" si="100"/>
        <v>31-40</v>
      </c>
      <c r="AX140" t="str">
        <f t="shared" si="101"/>
        <v>F, G, T</v>
      </c>
      <c r="AY140" t="str">
        <f t="shared" si="102"/>
        <v>100+</v>
      </c>
      <c r="AZ140" t="str">
        <f t="shared" si="103"/>
        <v>Others</v>
      </c>
      <c r="BA140" t="str">
        <f t="shared" si="104"/>
        <v>male</v>
      </c>
      <c r="BB140">
        <f t="shared" si="105"/>
        <v>0</v>
      </c>
      <c r="BC140">
        <f t="shared" si="106"/>
        <v>1</v>
      </c>
      <c r="BD140" t="str">
        <f t="shared" si="107"/>
        <v>S, blank</v>
      </c>
      <c r="BE140">
        <f t="shared" si="108"/>
        <v>1</v>
      </c>
      <c r="BF140">
        <f t="shared" si="109"/>
        <v>32.769878926258563</v>
      </c>
      <c r="BG140">
        <f t="shared" si="110"/>
        <v>123.30204897661667</v>
      </c>
      <c r="BH140">
        <f t="shared" si="111"/>
        <v>163.84855978743315</v>
      </c>
      <c r="BI140">
        <f t="shared" si="112"/>
        <v>40.634191658169868</v>
      </c>
      <c r="BJ140">
        <f t="shared" si="113"/>
        <v>-108.67008854708662</v>
      </c>
      <c r="BK140">
        <f t="shared" si="114"/>
        <v>-14.754319664473872</v>
      </c>
      <c r="BL140">
        <f t="shared" si="115"/>
        <v>79.365382998232107</v>
      </c>
      <c r="BM140">
        <f t="shared" si="116"/>
        <v>-22.422560732600829</v>
      </c>
      <c r="BN140">
        <f t="shared" si="117"/>
        <v>103.15987615987927</v>
      </c>
      <c r="BO140">
        <f t="shared" si="83"/>
        <v>0</v>
      </c>
      <c r="BP140">
        <f t="shared" si="84"/>
        <v>2</v>
      </c>
      <c r="BQ140" t="str">
        <f t="shared" si="85"/>
        <v>Train</v>
      </c>
    </row>
    <row r="141" spans="1:69" x14ac:dyDescent="0.3">
      <c r="A141">
        <v>1</v>
      </c>
      <c r="B141">
        <v>1</v>
      </c>
      <c r="C141" t="s">
        <v>352</v>
      </c>
      <c r="D141" t="s">
        <v>15</v>
      </c>
      <c r="E141">
        <v>58</v>
      </c>
      <c r="F141">
        <v>0</v>
      </c>
      <c r="G141">
        <v>1</v>
      </c>
      <c r="H141" t="s">
        <v>350</v>
      </c>
      <c r="I141">
        <v>153.46250000000001</v>
      </c>
      <c r="J141" t="s">
        <v>353</v>
      </c>
      <c r="K141" t="s">
        <v>17</v>
      </c>
      <c r="L141" t="s">
        <v>29</v>
      </c>
      <c r="N141" t="s">
        <v>348</v>
      </c>
      <c r="O141">
        <v>5</v>
      </c>
      <c r="P141">
        <v>4</v>
      </c>
      <c r="Q141">
        <v>3</v>
      </c>
      <c r="R141" t="str">
        <f t="shared" si="86"/>
        <v>Validate</v>
      </c>
      <c r="S141" t="str">
        <f t="shared" si="87"/>
        <v>Test</v>
      </c>
      <c r="T141" t="str">
        <f t="shared" si="88"/>
        <v>Train</v>
      </c>
      <c r="U141" t="str">
        <f t="shared" si="89"/>
        <v>CT</v>
      </c>
      <c r="V141" t="str">
        <f t="shared" si="90"/>
        <v>51-60</v>
      </c>
      <c r="W141" t="str">
        <f t="shared" si="91"/>
        <v>C</v>
      </c>
      <c r="X141" t="str">
        <f t="shared" si="92"/>
        <v>100+</v>
      </c>
      <c r="Y141" t="b">
        <f>SUMPRODUCT(--(U141=counts!$A$40:$A$49))&gt;0</f>
        <v>0</v>
      </c>
      <c r="Z141" t="b">
        <f>SUMPRODUCT(--(W141=counts!$A$18:$A$22))&gt;0</f>
        <v>1</v>
      </c>
      <c r="AA141" t="str">
        <f t="shared" si="93"/>
        <v>51-60</v>
      </c>
      <c r="AB141" t="str">
        <f>IF(W141="","Blank",IF(Z141="TRUE",W141,counts!$A$23))</f>
        <v>F, G, T</v>
      </c>
      <c r="AC141" t="str">
        <f t="shared" si="94"/>
        <v>100+</v>
      </c>
      <c r="AD141" t="str">
        <f t="shared" si="95"/>
        <v>Others</v>
      </c>
      <c r="AE141" t="str">
        <f t="shared" si="96"/>
        <v>female</v>
      </c>
      <c r="AF141">
        <f>IF(F141&gt;=4, counts!$A$62,F141)</f>
        <v>0</v>
      </c>
      <c r="AG141">
        <f>IF(G141&gt;=3, counts!$A$69,G141)</f>
        <v>1</v>
      </c>
      <c r="AH141" t="str">
        <f>IF(OR(K141="S",K141=""), counts!$A$75,K141)</f>
        <v>S, blank</v>
      </c>
      <c r="AI141">
        <f t="shared" si="97"/>
        <v>1</v>
      </c>
      <c r="AJ141">
        <f>VLOOKUP(AA141,counts!$V$8:$W$13,2,FALSE)</f>
        <v>74.751267398446615</v>
      </c>
      <c r="AK141">
        <f>VLOOKUP(AB141,counts!$V$17:$W$23,2,FALSE)</f>
        <v>123.30204897661667</v>
      </c>
      <c r="AL141">
        <f>VLOOKUP(AC141,counts!$V$27:$W$33,2,FALSE)</f>
        <v>163.84855978743315</v>
      </c>
      <c r="AM141">
        <f>VLOOKUP(AD141,counts!$V$38:$W$49,2,FALSE)</f>
        <v>40.634191658169868</v>
      </c>
      <c r="AN141">
        <f>VLOOKUP(AE141,counts!$V$53:$W$54,2,FALSE)</f>
        <v>151.41878811967541</v>
      </c>
      <c r="AO141">
        <f>VLOOKUP(AF141,counts!$V$58:$W$62,2,FALSE)</f>
        <v>-14.754319664473872</v>
      </c>
      <c r="AP141">
        <f>VLOOKUP(AG141,counts!$V$66:$W$69,2,FALSE)</f>
        <v>79.365382998232107</v>
      </c>
      <c r="AQ141">
        <f>VLOOKUP(AH141,counts!$V$73:$W$75,2,FALSE)</f>
        <v>-22.422560732600829</v>
      </c>
      <c r="AR141">
        <f>VLOOKUP(AI141,counts!$V$79:$W$81,2,FALSE)</f>
        <v>103.15987615987927</v>
      </c>
      <c r="AS141">
        <f t="shared" si="98"/>
        <v>1</v>
      </c>
      <c r="AT141">
        <f t="shared" si="99"/>
        <v>5</v>
      </c>
      <c r="AU141" t="str">
        <f t="shared" si="82"/>
        <v>Validate</v>
      </c>
      <c r="AW141" t="str">
        <f t="shared" si="100"/>
        <v>51-60</v>
      </c>
      <c r="AX141" t="str">
        <f t="shared" si="101"/>
        <v>F, G, T</v>
      </c>
      <c r="AY141" t="str">
        <f t="shared" si="102"/>
        <v>100+</v>
      </c>
      <c r="AZ141" t="str">
        <f t="shared" si="103"/>
        <v>Others</v>
      </c>
      <c r="BA141" t="str">
        <f t="shared" si="104"/>
        <v>female</v>
      </c>
      <c r="BB141">
        <f t="shared" si="105"/>
        <v>0</v>
      </c>
      <c r="BC141">
        <f t="shared" si="106"/>
        <v>1</v>
      </c>
      <c r="BD141" t="str">
        <f t="shared" si="107"/>
        <v>S, blank</v>
      </c>
      <c r="BE141">
        <f t="shared" si="108"/>
        <v>1</v>
      </c>
      <c r="BF141">
        <f t="shared" si="109"/>
        <v>74.751267398446615</v>
      </c>
      <c r="BG141">
        <f t="shared" si="110"/>
        <v>123.30204897661667</v>
      </c>
      <c r="BH141">
        <f t="shared" si="111"/>
        <v>163.84855978743315</v>
      </c>
      <c r="BI141">
        <f t="shared" si="112"/>
        <v>40.634191658169868</v>
      </c>
      <c r="BJ141">
        <f t="shared" si="113"/>
        <v>151.41878811967541</v>
      </c>
      <c r="BK141">
        <f t="shared" si="114"/>
        <v>-14.754319664473872</v>
      </c>
      <c r="BL141">
        <f t="shared" si="115"/>
        <v>79.365382998232107</v>
      </c>
      <c r="BM141">
        <f t="shared" si="116"/>
        <v>-22.422560732600829</v>
      </c>
      <c r="BN141">
        <f t="shared" si="117"/>
        <v>103.15987615987927</v>
      </c>
      <c r="BO141">
        <f t="shared" si="83"/>
        <v>1</v>
      </c>
      <c r="BP141">
        <f t="shared" si="84"/>
        <v>5</v>
      </c>
      <c r="BQ141" t="str">
        <f t="shared" si="85"/>
        <v>Validate</v>
      </c>
    </row>
    <row r="142" spans="1:69" x14ac:dyDescent="0.3">
      <c r="A142">
        <v>1</v>
      </c>
      <c r="B142">
        <v>1</v>
      </c>
      <c r="C142" t="s">
        <v>354</v>
      </c>
      <c r="D142" t="s">
        <v>20</v>
      </c>
      <c r="E142">
        <v>23</v>
      </c>
      <c r="F142">
        <v>0</v>
      </c>
      <c r="G142">
        <v>1</v>
      </c>
      <c r="H142" t="s">
        <v>355</v>
      </c>
      <c r="I142">
        <v>63.3583</v>
      </c>
      <c r="J142" t="s">
        <v>356</v>
      </c>
      <c r="K142" t="s">
        <v>44</v>
      </c>
      <c r="L142" t="s">
        <v>90</v>
      </c>
      <c r="N142" t="s">
        <v>30</v>
      </c>
      <c r="O142">
        <v>4</v>
      </c>
      <c r="P142">
        <v>2</v>
      </c>
      <c r="Q142">
        <v>1</v>
      </c>
      <c r="R142" t="str">
        <f t="shared" si="86"/>
        <v>Test</v>
      </c>
      <c r="S142" t="str">
        <f t="shared" si="87"/>
        <v>Train</v>
      </c>
      <c r="T142" t="str">
        <f t="shared" si="88"/>
        <v>Train</v>
      </c>
      <c r="U142" t="str">
        <f t="shared" si="89"/>
        <v>NY</v>
      </c>
      <c r="V142" t="str">
        <f t="shared" si="90"/>
        <v>18-30</v>
      </c>
      <c r="W142" t="str">
        <f t="shared" si="91"/>
        <v>D</v>
      </c>
      <c r="X142" t="str">
        <f t="shared" si="92"/>
        <v>41-100</v>
      </c>
      <c r="Y142" t="b">
        <f>SUMPRODUCT(--(U142=counts!$A$40:$A$49))&gt;0</f>
        <v>1</v>
      </c>
      <c r="Z142" t="b">
        <f>SUMPRODUCT(--(W142=counts!$A$18:$A$22))&gt;0</f>
        <v>1</v>
      </c>
      <c r="AA142" t="str">
        <f t="shared" si="93"/>
        <v>18-30</v>
      </c>
      <c r="AB142" t="str">
        <f>IF(W142="","Blank",IF(Z142="TRUE",W142,counts!$A$23))</f>
        <v>F, G, T</v>
      </c>
      <c r="AC142" t="str">
        <f t="shared" si="94"/>
        <v>41-100</v>
      </c>
      <c r="AD142" t="str">
        <f t="shared" si="95"/>
        <v>NY</v>
      </c>
      <c r="AE142" t="str">
        <f t="shared" si="96"/>
        <v>male</v>
      </c>
      <c r="AF142">
        <f>IF(F142&gt;=4, counts!$A$62,F142)</f>
        <v>0</v>
      </c>
      <c r="AG142">
        <f>IF(G142&gt;=3, counts!$A$69,G142)</f>
        <v>1</v>
      </c>
      <c r="AH142" t="str">
        <f>IF(OR(K142="S",K142=""), counts!$A$75,K142)</f>
        <v>C</v>
      </c>
      <c r="AI142">
        <f t="shared" si="97"/>
        <v>1</v>
      </c>
      <c r="AJ142">
        <f>VLOOKUP(AA142,counts!$V$8:$W$13,2,FALSE)</f>
        <v>-11.613432440426715</v>
      </c>
      <c r="AK142">
        <f>VLOOKUP(AB142,counts!$V$17:$W$23,2,FALSE)</f>
        <v>123.30204897661667</v>
      </c>
      <c r="AL142">
        <f>VLOOKUP(AC142,counts!$V$27:$W$33,2,FALSE)</f>
        <v>70.538774768379497</v>
      </c>
      <c r="AM142">
        <f>VLOOKUP(AD142,counts!$V$38:$W$49,2,FALSE)</f>
        <v>57.761363718906857</v>
      </c>
      <c r="AN142">
        <f>VLOOKUP(AE142,counts!$V$53:$W$54,2,FALSE)</f>
        <v>-108.67008854708662</v>
      </c>
      <c r="AO142">
        <f>VLOOKUP(AF142,counts!$V$58:$W$62,2,FALSE)</f>
        <v>-14.754319664473872</v>
      </c>
      <c r="AP142">
        <f>VLOOKUP(AG142,counts!$V$66:$W$69,2,FALSE)</f>
        <v>79.365382998232107</v>
      </c>
      <c r="AQ142">
        <f>VLOOKUP(AH142,counts!$V$73:$W$75,2,FALSE)</f>
        <v>72.444458573419169</v>
      </c>
      <c r="AR142">
        <f>VLOOKUP(AI142,counts!$V$79:$W$81,2,FALSE)</f>
        <v>103.15987615987927</v>
      </c>
      <c r="AS142">
        <f t="shared" si="98"/>
        <v>1</v>
      </c>
      <c r="AT142">
        <f t="shared" si="99"/>
        <v>4</v>
      </c>
      <c r="AU142" t="str">
        <f t="shared" si="82"/>
        <v>Test</v>
      </c>
      <c r="AW142" t="str">
        <f t="shared" si="100"/>
        <v>18-30</v>
      </c>
      <c r="AX142" t="str">
        <f t="shared" si="101"/>
        <v>F, G, T</v>
      </c>
      <c r="AY142" t="str">
        <f t="shared" si="102"/>
        <v>41-100</v>
      </c>
      <c r="AZ142" t="str">
        <f t="shared" si="103"/>
        <v>NY</v>
      </c>
      <c r="BA142" t="str">
        <f t="shared" si="104"/>
        <v>male</v>
      </c>
      <c r="BB142">
        <f t="shared" si="105"/>
        <v>0</v>
      </c>
      <c r="BC142">
        <f t="shared" si="106"/>
        <v>1</v>
      </c>
      <c r="BD142" t="str">
        <f t="shared" si="107"/>
        <v>C</v>
      </c>
      <c r="BE142">
        <f t="shared" si="108"/>
        <v>1</v>
      </c>
      <c r="BF142">
        <f t="shared" si="109"/>
        <v>-11.613432440426715</v>
      </c>
      <c r="BG142">
        <f t="shared" si="110"/>
        <v>123.30204897661667</v>
      </c>
      <c r="BH142">
        <f t="shared" si="111"/>
        <v>70.538774768379497</v>
      </c>
      <c r="BI142">
        <f t="shared" si="112"/>
        <v>57.761363718906857</v>
      </c>
      <c r="BJ142">
        <f t="shared" si="113"/>
        <v>-108.67008854708662</v>
      </c>
      <c r="BK142">
        <f t="shared" si="114"/>
        <v>-14.754319664473872</v>
      </c>
      <c r="BL142">
        <f t="shared" si="115"/>
        <v>79.365382998232107</v>
      </c>
      <c r="BM142">
        <f t="shared" si="116"/>
        <v>72.444458573419169</v>
      </c>
      <c r="BN142">
        <f t="shared" si="117"/>
        <v>103.15987615987927</v>
      </c>
      <c r="BO142">
        <f t="shared" si="83"/>
        <v>1</v>
      </c>
      <c r="BP142">
        <f t="shared" si="84"/>
        <v>4</v>
      </c>
      <c r="BQ142" t="str">
        <f t="shared" si="85"/>
        <v>Test</v>
      </c>
    </row>
    <row r="143" spans="1:69" x14ac:dyDescent="0.3">
      <c r="A143">
        <v>1</v>
      </c>
      <c r="B143">
        <v>1</v>
      </c>
      <c r="C143" t="s">
        <v>357</v>
      </c>
      <c r="D143" t="s">
        <v>15</v>
      </c>
      <c r="E143">
        <v>45</v>
      </c>
      <c r="F143">
        <v>0</v>
      </c>
      <c r="G143">
        <v>1</v>
      </c>
      <c r="H143" t="s">
        <v>355</v>
      </c>
      <c r="I143">
        <v>63.3583</v>
      </c>
      <c r="J143" t="s">
        <v>356</v>
      </c>
      <c r="K143" t="s">
        <v>44</v>
      </c>
      <c r="L143" t="s">
        <v>90</v>
      </c>
      <c r="N143" t="s">
        <v>30</v>
      </c>
      <c r="O143">
        <v>5</v>
      </c>
      <c r="P143">
        <v>2</v>
      </c>
      <c r="Q143">
        <v>5</v>
      </c>
      <c r="R143" t="str">
        <f t="shared" si="86"/>
        <v>Validate</v>
      </c>
      <c r="S143" t="str">
        <f t="shared" si="87"/>
        <v>Train</v>
      </c>
      <c r="T143" t="str">
        <f t="shared" si="88"/>
        <v>Validate</v>
      </c>
      <c r="U143" t="str">
        <f t="shared" si="89"/>
        <v>NY</v>
      </c>
      <c r="V143" t="str">
        <f t="shared" si="90"/>
        <v>41-50</v>
      </c>
      <c r="W143" t="str">
        <f t="shared" si="91"/>
        <v>D</v>
      </c>
      <c r="X143" t="str">
        <f t="shared" si="92"/>
        <v>41-100</v>
      </c>
      <c r="Y143" t="b">
        <f>SUMPRODUCT(--(U143=counts!$A$40:$A$49))&gt;0</f>
        <v>1</v>
      </c>
      <c r="Z143" t="b">
        <f>SUMPRODUCT(--(W143=counts!$A$18:$A$22))&gt;0</f>
        <v>1</v>
      </c>
      <c r="AA143" t="str">
        <f t="shared" si="93"/>
        <v>41-50</v>
      </c>
      <c r="AB143" t="str">
        <f>IF(W143="","Blank",IF(Z143="TRUE",W143,counts!$A$23))</f>
        <v>F, G, T</v>
      </c>
      <c r="AC143" t="str">
        <f t="shared" si="94"/>
        <v>41-100</v>
      </c>
      <c r="AD143" t="str">
        <f t="shared" si="95"/>
        <v>NY</v>
      </c>
      <c r="AE143" t="str">
        <f t="shared" si="96"/>
        <v>female</v>
      </c>
      <c r="AF143">
        <f>IF(F143&gt;=4, counts!$A$62,F143)</f>
        <v>0</v>
      </c>
      <c r="AG143">
        <f>IF(G143&gt;=3, counts!$A$69,G143)</f>
        <v>1</v>
      </c>
      <c r="AH143" t="str">
        <f>IF(OR(K143="S",K143=""), counts!$A$75,K143)</f>
        <v>C</v>
      </c>
      <c r="AI143">
        <f t="shared" si="97"/>
        <v>1</v>
      </c>
      <c r="AJ143">
        <f>VLOOKUP(AA143,counts!$V$8:$W$13,2,FALSE)</f>
        <v>-13.385578549662212</v>
      </c>
      <c r="AK143">
        <f>VLOOKUP(AB143,counts!$V$17:$W$23,2,FALSE)</f>
        <v>123.30204897661667</v>
      </c>
      <c r="AL143">
        <f>VLOOKUP(AC143,counts!$V$27:$W$33,2,FALSE)</f>
        <v>70.538774768379497</v>
      </c>
      <c r="AM143">
        <f>VLOOKUP(AD143,counts!$V$38:$W$49,2,FALSE)</f>
        <v>57.761363718906857</v>
      </c>
      <c r="AN143">
        <f>VLOOKUP(AE143,counts!$V$53:$W$54,2,FALSE)</f>
        <v>151.41878811967541</v>
      </c>
      <c r="AO143">
        <f>VLOOKUP(AF143,counts!$V$58:$W$62,2,FALSE)</f>
        <v>-14.754319664473872</v>
      </c>
      <c r="AP143">
        <f>VLOOKUP(AG143,counts!$V$66:$W$69,2,FALSE)</f>
        <v>79.365382998232107</v>
      </c>
      <c r="AQ143">
        <f>VLOOKUP(AH143,counts!$V$73:$W$75,2,FALSE)</f>
        <v>72.444458573419169</v>
      </c>
      <c r="AR143">
        <f>VLOOKUP(AI143,counts!$V$79:$W$81,2,FALSE)</f>
        <v>103.15987615987927</v>
      </c>
      <c r="AS143">
        <f t="shared" si="98"/>
        <v>1</v>
      </c>
      <c r="AT143">
        <f t="shared" si="99"/>
        <v>5</v>
      </c>
      <c r="AU143" t="str">
        <f t="shared" si="82"/>
        <v>Validate</v>
      </c>
      <c r="AW143" t="str">
        <f t="shared" si="100"/>
        <v>41-50</v>
      </c>
      <c r="AX143" t="str">
        <f t="shared" si="101"/>
        <v>F, G, T</v>
      </c>
      <c r="AY143" t="str">
        <f t="shared" si="102"/>
        <v>41-100</v>
      </c>
      <c r="AZ143" t="str">
        <f t="shared" si="103"/>
        <v>NY</v>
      </c>
      <c r="BA143" t="str">
        <f t="shared" si="104"/>
        <v>female</v>
      </c>
      <c r="BB143">
        <f t="shared" si="105"/>
        <v>0</v>
      </c>
      <c r="BC143">
        <f t="shared" si="106"/>
        <v>1</v>
      </c>
      <c r="BD143" t="str">
        <f t="shared" si="107"/>
        <v>C</v>
      </c>
      <c r="BE143">
        <f t="shared" si="108"/>
        <v>1</v>
      </c>
      <c r="BF143">
        <f t="shared" si="109"/>
        <v>-13.385578549662212</v>
      </c>
      <c r="BG143">
        <f t="shared" si="110"/>
        <v>123.30204897661667</v>
      </c>
      <c r="BH143">
        <f t="shared" si="111"/>
        <v>70.538774768379497</v>
      </c>
      <c r="BI143">
        <f t="shared" si="112"/>
        <v>57.761363718906857</v>
      </c>
      <c r="BJ143">
        <f t="shared" si="113"/>
        <v>151.41878811967541</v>
      </c>
      <c r="BK143">
        <f t="shared" si="114"/>
        <v>-14.754319664473872</v>
      </c>
      <c r="BL143">
        <f t="shared" si="115"/>
        <v>79.365382998232107</v>
      </c>
      <c r="BM143">
        <f t="shared" si="116"/>
        <v>72.444458573419169</v>
      </c>
      <c r="BN143">
        <f t="shared" si="117"/>
        <v>103.15987615987927</v>
      </c>
      <c r="BO143">
        <f t="shared" si="83"/>
        <v>1</v>
      </c>
      <c r="BP143">
        <f t="shared" si="84"/>
        <v>5</v>
      </c>
      <c r="BQ143" t="str">
        <f t="shared" si="85"/>
        <v>Validate</v>
      </c>
    </row>
    <row r="144" spans="1:69" x14ac:dyDescent="0.3">
      <c r="A144">
        <v>1</v>
      </c>
      <c r="B144">
        <v>0</v>
      </c>
      <c r="C144" t="s">
        <v>358</v>
      </c>
      <c r="D144" t="s">
        <v>20</v>
      </c>
      <c r="E144">
        <v>46</v>
      </c>
      <c r="F144">
        <v>0</v>
      </c>
      <c r="G144">
        <v>0</v>
      </c>
      <c r="H144" t="s">
        <v>332</v>
      </c>
      <c r="I144">
        <v>79.2</v>
      </c>
      <c r="J144" t="s">
        <v>359</v>
      </c>
      <c r="K144" t="s">
        <v>44</v>
      </c>
      <c r="N144" t="s">
        <v>30</v>
      </c>
      <c r="O144">
        <v>1</v>
      </c>
      <c r="P144">
        <v>5</v>
      </c>
      <c r="Q144">
        <v>1</v>
      </c>
      <c r="R144" t="str">
        <f t="shared" si="86"/>
        <v>Train</v>
      </c>
      <c r="S144" t="str">
        <f t="shared" si="87"/>
        <v>Validate</v>
      </c>
      <c r="T144" t="str">
        <f t="shared" si="88"/>
        <v>Train</v>
      </c>
      <c r="U144" t="str">
        <f t="shared" si="89"/>
        <v>NY</v>
      </c>
      <c r="V144" t="str">
        <f t="shared" si="90"/>
        <v>41-50</v>
      </c>
      <c r="W144" t="str">
        <f t="shared" si="91"/>
        <v>B</v>
      </c>
      <c r="X144" t="str">
        <f t="shared" si="92"/>
        <v>41-100</v>
      </c>
      <c r="Y144" t="b">
        <f>SUMPRODUCT(--(U144=counts!$A$40:$A$49))&gt;0</f>
        <v>1</v>
      </c>
      <c r="Z144" t="b">
        <f>SUMPRODUCT(--(W144=counts!$A$18:$A$22))&gt;0</f>
        <v>1</v>
      </c>
      <c r="AA144" t="str">
        <f t="shared" si="93"/>
        <v>41-50</v>
      </c>
      <c r="AB144" t="str">
        <f>IF(W144="","Blank",IF(Z144="TRUE",W144,counts!$A$23))</f>
        <v>F, G, T</v>
      </c>
      <c r="AC144" t="str">
        <f t="shared" si="94"/>
        <v>41-100</v>
      </c>
      <c r="AD144" t="str">
        <f t="shared" si="95"/>
        <v>NY</v>
      </c>
      <c r="AE144" t="str">
        <f t="shared" si="96"/>
        <v>male</v>
      </c>
      <c r="AF144">
        <f>IF(F144&gt;=4, counts!$A$62,F144)</f>
        <v>0</v>
      </c>
      <c r="AG144">
        <f>IF(G144&gt;=3, counts!$A$69,G144)</f>
        <v>0</v>
      </c>
      <c r="AH144" t="str">
        <f>IF(OR(K144="S",K144=""), counts!$A$75,K144)</f>
        <v>C</v>
      </c>
      <c r="AI144">
        <f t="shared" si="97"/>
        <v>1</v>
      </c>
      <c r="AJ144">
        <f>VLOOKUP(AA144,counts!$V$8:$W$13,2,FALSE)</f>
        <v>-13.385578549662212</v>
      </c>
      <c r="AK144">
        <f>VLOOKUP(AB144,counts!$V$17:$W$23,2,FALSE)</f>
        <v>123.30204897661667</v>
      </c>
      <c r="AL144">
        <f>VLOOKUP(AC144,counts!$V$27:$W$33,2,FALSE)</f>
        <v>70.538774768379497</v>
      </c>
      <c r="AM144">
        <f>VLOOKUP(AD144,counts!$V$38:$W$49,2,FALSE)</f>
        <v>57.761363718906857</v>
      </c>
      <c r="AN144">
        <f>VLOOKUP(AE144,counts!$V$53:$W$54,2,FALSE)</f>
        <v>-108.67008854708662</v>
      </c>
      <c r="AO144">
        <f>VLOOKUP(AF144,counts!$V$58:$W$62,2,FALSE)</f>
        <v>-14.754319664473872</v>
      </c>
      <c r="AP144">
        <f>VLOOKUP(AG144,counts!$V$66:$W$69,2,FALSE)</f>
        <v>-22.013681658285037</v>
      </c>
      <c r="AQ144">
        <f>VLOOKUP(AH144,counts!$V$73:$W$75,2,FALSE)</f>
        <v>72.444458573419169</v>
      </c>
      <c r="AR144">
        <f>VLOOKUP(AI144,counts!$V$79:$W$81,2,FALSE)</f>
        <v>103.15987615987927</v>
      </c>
      <c r="AS144">
        <f t="shared" si="98"/>
        <v>0</v>
      </c>
      <c r="AT144">
        <f t="shared" si="99"/>
        <v>1</v>
      </c>
      <c r="AU144" t="str">
        <f t="shared" si="82"/>
        <v>Train</v>
      </c>
      <c r="AW144" t="str">
        <f t="shared" si="100"/>
        <v>41-50</v>
      </c>
      <c r="AX144" t="str">
        <f t="shared" si="101"/>
        <v>F, G, T</v>
      </c>
      <c r="AY144" t="str">
        <f t="shared" si="102"/>
        <v>41-100</v>
      </c>
      <c r="AZ144" t="str">
        <f t="shared" si="103"/>
        <v>NY</v>
      </c>
      <c r="BA144" t="str">
        <f t="shared" si="104"/>
        <v>male</v>
      </c>
      <c r="BB144">
        <f t="shared" si="105"/>
        <v>0</v>
      </c>
      <c r="BC144">
        <f t="shared" si="106"/>
        <v>0</v>
      </c>
      <c r="BD144" t="str">
        <f t="shared" si="107"/>
        <v>C</v>
      </c>
      <c r="BE144">
        <f t="shared" si="108"/>
        <v>1</v>
      </c>
      <c r="BF144">
        <f t="shared" si="109"/>
        <v>-13.385578549662212</v>
      </c>
      <c r="BG144">
        <f t="shared" si="110"/>
        <v>123.30204897661667</v>
      </c>
      <c r="BH144">
        <f t="shared" si="111"/>
        <v>70.538774768379497</v>
      </c>
      <c r="BI144">
        <f t="shared" si="112"/>
        <v>57.761363718906857</v>
      </c>
      <c r="BJ144">
        <f t="shared" si="113"/>
        <v>-108.67008854708662</v>
      </c>
      <c r="BK144">
        <f t="shared" si="114"/>
        <v>-14.754319664473872</v>
      </c>
      <c r="BL144">
        <f t="shared" si="115"/>
        <v>-22.013681658285037</v>
      </c>
      <c r="BM144">
        <f t="shared" si="116"/>
        <v>72.444458573419169</v>
      </c>
      <c r="BN144">
        <f t="shared" si="117"/>
        <v>103.15987615987927</v>
      </c>
      <c r="BO144">
        <f t="shared" si="83"/>
        <v>0</v>
      </c>
      <c r="BP144">
        <f t="shared" si="84"/>
        <v>1</v>
      </c>
      <c r="BQ144" t="str">
        <f t="shared" si="85"/>
        <v>Train</v>
      </c>
    </row>
    <row r="145" spans="1:69" x14ac:dyDescent="0.3">
      <c r="A145">
        <v>1</v>
      </c>
      <c r="B145">
        <v>1</v>
      </c>
      <c r="C145" t="s">
        <v>360</v>
      </c>
      <c r="D145" t="s">
        <v>20</v>
      </c>
      <c r="E145">
        <v>25</v>
      </c>
      <c r="F145">
        <v>1</v>
      </c>
      <c r="G145">
        <v>0</v>
      </c>
      <c r="H145" t="s">
        <v>361</v>
      </c>
      <c r="I145">
        <v>55.441699999999997</v>
      </c>
      <c r="J145" t="s">
        <v>362</v>
      </c>
      <c r="K145" t="s">
        <v>44</v>
      </c>
      <c r="L145" t="s">
        <v>78</v>
      </c>
      <c r="N145" t="s">
        <v>280</v>
      </c>
      <c r="O145">
        <v>4</v>
      </c>
      <c r="P145">
        <v>2</v>
      </c>
      <c r="Q145">
        <v>5</v>
      </c>
      <c r="R145" t="str">
        <f t="shared" si="86"/>
        <v>Test</v>
      </c>
      <c r="S145" t="str">
        <f t="shared" si="87"/>
        <v>Train</v>
      </c>
      <c r="T145" t="str">
        <f t="shared" si="88"/>
        <v>Validate</v>
      </c>
      <c r="U145" t="str">
        <f t="shared" si="89"/>
        <v>NY</v>
      </c>
      <c r="V145" t="str">
        <f t="shared" si="90"/>
        <v>18-30</v>
      </c>
      <c r="W145" t="str">
        <f t="shared" si="91"/>
        <v>E</v>
      </c>
      <c r="X145" t="str">
        <f t="shared" si="92"/>
        <v>41-100</v>
      </c>
      <c r="Y145" t="b">
        <f>SUMPRODUCT(--(U145=counts!$A$40:$A$49))&gt;0</f>
        <v>1</v>
      </c>
      <c r="Z145" t="b">
        <f>SUMPRODUCT(--(W145=counts!$A$18:$A$22))&gt;0</f>
        <v>1</v>
      </c>
      <c r="AA145" t="str">
        <f t="shared" si="93"/>
        <v>18-30</v>
      </c>
      <c r="AB145" t="str">
        <f>IF(W145="","Blank",IF(Z145="TRUE",W145,counts!$A$23))</f>
        <v>F, G, T</v>
      </c>
      <c r="AC145" t="str">
        <f t="shared" si="94"/>
        <v>41-100</v>
      </c>
      <c r="AD145" t="str">
        <f t="shared" si="95"/>
        <v>NY</v>
      </c>
      <c r="AE145" t="str">
        <f t="shared" si="96"/>
        <v>male</v>
      </c>
      <c r="AF145">
        <f>IF(F145&gt;=4, counts!$A$62,F145)</f>
        <v>1</v>
      </c>
      <c r="AG145">
        <f>IF(G145&gt;=3, counts!$A$69,G145)</f>
        <v>0</v>
      </c>
      <c r="AH145" t="str">
        <f>IF(OR(K145="S",K145=""), counts!$A$75,K145)</f>
        <v>C</v>
      </c>
      <c r="AI145">
        <f t="shared" si="97"/>
        <v>1</v>
      </c>
      <c r="AJ145">
        <f>VLOOKUP(AA145,counts!$V$8:$W$13,2,FALSE)</f>
        <v>-11.613432440426715</v>
      </c>
      <c r="AK145">
        <f>VLOOKUP(AB145,counts!$V$17:$W$23,2,FALSE)</f>
        <v>123.30204897661667</v>
      </c>
      <c r="AL145">
        <f>VLOOKUP(AC145,counts!$V$27:$W$33,2,FALSE)</f>
        <v>70.538774768379497</v>
      </c>
      <c r="AM145">
        <f>VLOOKUP(AD145,counts!$V$38:$W$49,2,FALSE)</f>
        <v>57.761363718906857</v>
      </c>
      <c r="AN145">
        <f>VLOOKUP(AE145,counts!$V$53:$W$54,2,FALSE)</f>
        <v>-108.67008854708662</v>
      </c>
      <c r="AO145">
        <f>VLOOKUP(AF145,counts!$V$58:$W$62,2,FALSE)</f>
        <v>48.695090775187893</v>
      </c>
      <c r="AP145">
        <f>VLOOKUP(AG145,counts!$V$66:$W$69,2,FALSE)</f>
        <v>-22.013681658285037</v>
      </c>
      <c r="AQ145">
        <f>VLOOKUP(AH145,counts!$V$73:$W$75,2,FALSE)</f>
        <v>72.444458573419169</v>
      </c>
      <c r="AR145">
        <f>VLOOKUP(AI145,counts!$V$79:$W$81,2,FALSE)</f>
        <v>103.15987615987927</v>
      </c>
      <c r="AS145">
        <f t="shared" si="98"/>
        <v>1</v>
      </c>
      <c r="AT145">
        <f t="shared" si="99"/>
        <v>4</v>
      </c>
      <c r="AU145" t="str">
        <f t="shared" si="82"/>
        <v>Test</v>
      </c>
      <c r="AW145" t="str">
        <f t="shared" si="100"/>
        <v>18-30</v>
      </c>
      <c r="AX145" t="str">
        <f t="shared" si="101"/>
        <v>F, G, T</v>
      </c>
      <c r="AY145" t="str">
        <f t="shared" si="102"/>
        <v>41-100</v>
      </c>
      <c r="AZ145" t="str">
        <f t="shared" si="103"/>
        <v>NY</v>
      </c>
      <c r="BA145" t="str">
        <f t="shared" si="104"/>
        <v>male</v>
      </c>
      <c r="BB145">
        <f t="shared" si="105"/>
        <v>1</v>
      </c>
      <c r="BC145">
        <f t="shared" si="106"/>
        <v>0</v>
      </c>
      <c r="BD145" t="str">
        <f t="shared" si="107"/>
        <v>C</v>
      </c>
      <c r="BE145">
        <f t="shared" si="108"/>
        <v>1</v>
      </c>
      <c r="BF145">
        <f t="shared" si="109"/>
        <v>-11.613432440426715</v>
      </c>
      <c r="BG145">
        <f t="shared" si="110"/>
        <v>123.30204897661667</v>
      </c>
      <c r="BH145">
        <f t="shared" si="111"/>
        <v>70.538774768379497</v>
      </c>
      <c r="BI145">
        <f t="shared" si="112"/>
        <v>57.761363718906857</v>
      </c>
      <c r="BJ145">
        <f t="shared" si="113"/>
        <v>-108.67008854708662</v>
      </c>
      <c r="BK145">
        <f t="shared" si="114"/>
        <v>48.695090775187893</v>
      </c>
      <c r="BL145">
        <f t="shared" si="115"/>
        <v>-22.013681658285037</v>
      </c>
      <c r="BM145">
        <f t="shared" si="116"/>
        <v>72.444458573419169</v>
      </c>
      <c r="BN145">
        <f t="shared" si="117"/>
        <v>103.15987615987927</v>
      </c>
      <c r="BO145">
        <f t="shared" si="83"/>
        <v>1</v>
      </c>
      <c r="BP145">
        <f t="shared" si="84"/>
        <v>4</v>
      </c>
      <c r="BQ145" t="str">
        <f t="shared" si="85"/>
        <v>Test</v>
      </c>
    </row>
    <row r="146" spans="1:69" x14ac:dyDescent="0.3">
      <c r="A146">
        <v>1</v>
      </c>
      <c r="B146">
        <v>1</v>
      </c>
      <c r="C146" t="s">
        <v>363</v>
      </c>
      <c r="D146" t="s">
        <v>15</v>
      </c>
      <c r="E146">
        <v>25</v>
      </c>
      <c r="F146">
        <v>1</v>
      </c>
      <c r="G146">
        <v>0</v>
      </c>
      <c r="H146" t="s">
        <v>361</v>
      </c>
      <c r="I146">
        <v>55.441699999999997</v>
      </c>
      <c r="J146" t="s">
        <v>362</v>
      </c>
      <c r="K146" t="s">
        <v>44</v>
      </c>
      <c r="L146" t="s">
        <v>78</v>
      </c>
      <c r="N146" t="s">
        <v>280</v>
      </c>
      <c r="O146">
        <v>3</v>
      </c>
      <c r="P146">
        <v>5</v>
      </c>
      <c r="Q146">
        <v>3</v>
      </c>
      <c r="R146" t="str">
        <f t="shared" si="86"/>
        <v>Train</v>
      </c>
      <c r="S146" t="str">
        <f t="shared" si="87"/>
        <v>Validate</v>
      </c>
      <c r="T146" t="str">
        <f t="shared" si="88"/>
        <v>Train</v>
      </c>
      <c r="U146" t="str">
        <f t="shared" si="89"/>
        <v>NY</v>
      </c>
      <c r="V146" t="str">
        <f t="shared" si="90"/>
        <v>18-30</v>
      </c>
      <c r="W146" t="str">
        <f t="shared" si="91"/>
        <v>E</v>
      </c>
      <c r="X146" t="str">
        <f t="shared" si="92"/>
        <v>41-100</v>
      </c>
      <c r="Y146" t="b">
        <f>SUMPRODUCT(--(U146=counts!$A$40:$A$49))&gt;0</f>
        <v>1</v>
      </c>
      <c r="Z146" t="b">
        <f>SUMPRODUCT(--(W146=counts!$A$18:$A$22))&gt;0</f>
        <v>1</v>
      </c>
      <c r="AA146" t="str">
        <f t="shared" si="93"/>
        <v>18-30</v>
      </c>
      <c r="AB146" t="str">
        <f>IF(W146="","Blank",IF(Z146="TRUE",W146,counts!$A$23))</f>
        <v>F, G, T</v>
      </c>
      <c r="AC146" t="str">
        <f t="shared" si="94"/>
        <v>41-100</v>
      </c>
      <c r="AD146" t="str">
        <f t="shared" si="95"/>
        <v>NY</v>
      </c>
      <c r="AE146" t="str">
        <f t="shared" si="96"/>
        <v>female</v>
      </c>
      <c r="AF146">
        <f>IF(F146&gt;=4, counts!$A$62,F146)</f>
        <v>1</v>
      </c>
      <c r="AG146">
        <f>IF(G146&gt;=3, counts!$A$69,G146)</f>
        <v>0</v>
      </c>
      <c r="AH146" t="str">
        <f>IF(OR(K146="S",K146=""), counts!$A$75,K146)</f>
        <v>C</v>
      </c>
      <c r="AI146">
        <f t="shared" si="97"/>
        <v>1</v>
      </c>
      <c r="AJ146">
        <f>VLOOKUP(AA146,counts!$V$8:$W$13,2,FALSE)</f>
        <v>-11.613432440426715</v>
      </c>
      <c r="AK146">
        <f>VLOOKUP(AB146,counts!$V$17:$W$23,2,FALSE)</f>
        <v>123.30204897661667</v>
      </c>
      <c r="AL146">
        <f>VLOOKUP(AC146,counts!$V$27:$W$33,2,FALSE)</f>
        <v>70.538774768379497</v>
      </c>
      <c r="AM146">
        <f>VLOOKUP(AD146,counts!$V$38:$W$49,2,FALSE)</f>
        <v>57.761363718906857</v>
      </c>
      <c r="AN146">
        <f>VLOOKUP(AE146,counts!$V$53:$W$54,2,FALSE)</f>
        <v>151.41878811967541</v>
      </c>
      <c r="AO146">
        <f>VLOOKUP(AF146,counts!$V$58:$W$62,2,FALSE)</f>
        <v>48.695090775187893</v>
      </c>
      <c r="AP146">
        <f>VLOOKUP(AG146,counts!$V$66:$W$69,2,FALSE)</f>
        <v>-22.013681658285037</v>
      </c>
      <c r="AQ146">
        <f>VLOOKUP(AH146,counts!$V$73:$W$75,2,FALSE)</f>
        <v>72.444458573419169</v>
      </c>
      <c r="AR146">
        <f>VLOOKUP(AI146,counts!$V$79:$W$81,2,FALSE)</f>
        <v>103.15987615987927</v>
      </c>
      <c r="AS146">
        <f t="shared" si="98"/>
        <v>1</v>
      </c>
      <c r="AT146">
        <f t="shared" si="99"/>
        <v>3</v>
      </c>
      <c r="AU146" t="str">
        <f t="shared" si="82"/>
        <v>Train</v>
      </c>
      <c r="AW146" t="str">
        <f t="shared" si="100"/>
        <v>18-30</v>
      </c>
      <c r="AX146" t="str">
        <f t="shared" si="101"/>
        <v>F, G, T</v>
      </c>
      <c r="AY146" t="str">
        <f t="shared" si="102"/>
        <v>41-100</v>
      </c>
      <c r="AZ146" t="str">
        <f t="shared" si="103"/>
        <v>NY</v>
      </c>
      <c r="BA146" t="str">
        <f t="shared" si="104"/>
        <v>female</v>
      </c>
      <c r="BB146">
        <f t="shared" si="105"/>
        <v>1</v>
      </c>
      <c r="BC146">
        <f t="shared" si="106"/>
        <v>0</v>
      </c>
      <c r="BD146" t="str">
        <f t="shared" si="107"/>
        <v>C</v>
      </c>
      <c r="BE146">
        <f t="shared" si="108"/>
        <v>1</v>
      </c>
      <c r="BF146">
        <f t="shared" si="109"/>
        <v>-11.613432440426715</v>
      </c>
      <c r="BG146">
        <f t="shared" si="110"/>
        <v>123.30204897661667</v>
      </c>
      <c r="BH146">
        <f t="shared" si="111"/>
        <v>70.538774768379497</v>
      </c>
      <c r="BI146">
        <f t="shared" si="112"/>
        <v>57.761363718906857</v>
      </c>
      <c r="BJ146">
        <f t="shared" si="113"/>
        <v>151.41878811967541</v>
      </c>
      <c r="BK146">
        <f t="shared" si="114"/>
        <v>48.695090775187893</v>
      </c>
      <c r="BL146">
        <f t="shared" si="115"/>
        <v>-22.013681658285037</v>
      </c>
      <c r="BM146">
        <f t="shared" si="116"/>
        <v>72.444458573419169</v>
      </c>
      <c r="BN146">
        <f t="shared" si="117"/>
        <v>103.15987615987927</v>
      </c>
      <c r="BO146">
        <f t="shared" si="83"/>
        <v>1</v>
      </c>
      <c r="BP146">
        <f t="shared" si="84"/>
        <v>3</v>
      </c>
      <c r="BQ146" t="str">
        <f t="shared" si="85"/>
        <v>Train</v>
      </c>
    </row>
    <row r="147" spans="1:69" x14ac:dyDescent="0.3">
      <c r="A147">
        <v>1</v>
      </c>
      <c r="B147">
        <v>1</v>
      </c>
      <c r="C147" t="s">
        <v>364</v>
      </c>
      <c r="D147" t="s">
        <v>20</v>
      </c>
      <c r="E147">
        <v>48</v>
      </c>
      <c r="F147">
        <v>1</v>
      </c>
      <c r="G147">
        <v>0</v>
      </c>
      <c r="H147" t="s">
        <v>365</v>
      </c>
      <c r="I147">
        <v>76.729200000000006</v>
      </c>
      <c r="J147" t="s">
        <v>366</v>
      </c>
      <c r="K147" t="s">
        <v>44</v>
      </c>
      <c r="L147" t="s">
        <v>29</v>
      </c>
      <c r="N147" t="s">
        <v>30</v>
      </c>
      <c r="O147">
        <v>5</v>
      </c>
      <c r="P147">
        <v>1</v>
      </c>
      <c r="Q147">
        <v>5</v>
      </c>
      <c r="R147" t="str">
        <f t="shared" si="86"/>
        <v>Validate</v>
      </c>
      <c r="S147" t="str">
        <f t="shared" si="87"/>
        <v>Train</v>
      </c>
      <c r="T147" t="str">
        <f t="shared" si="88"/>
        <v>Validate</v>
      </c>
      <c r="U147" t="str">
        <f t="shared" si="89"/>
        <v>NY</v>
      </c>
      <c r="V147" t="str">
        <f t="shared" si="90"/>
        <v>41-50</v>
      </c>
      <c r="W147" t="str">
        <f t="shared" si="91"/>
        <v>D</v>
      </c>
      <c r="X147" t="str">
        <f t="shared" si="92"/>
        <v>41-100</v>
      </c>
      <c r="Y147" t="b">
        <f>SUMPRODUCT(--(U147=counts!$A$40:$A$49))&gt;0</f>
        <v>1</v>
      </c>
      <c r="Z147" t="b">
        <f>SUMPRODUCT(--(W147=counts!$A$18:$A$22))&gt;0</f>
        <v>1</v>
      </c>
      <c r="AA147" t="str">
        <f t="shared" si="93"/>
        <v>41-50</v>
      </c>
      <c r="AB147" t="str">
        <f>IF(W147="","Blank",IF(Z147="TRUE",W147,counts!$A$23))</f>
        <v>F, G, T</v>
      </c>
      <c r="AC147" t="str">
        <f t="shared" si="94"/>
        <v>41-100</v>
      </c>
      <c r="AD147" t="str">
        <f t="shared" si="95"/>
        <v>NY</v>
      </c>
      <c r="AE147" t="str">
        <f t="shared" si="96"/>
        <v>male</v>
      </c>
      <c r="AF147">
        <f>IF(F147&gt;=4, counts!$A$62,F147)</f>
        <v>1</v>
      </c>
      <c r="AG147">
        <f>IF(G147&gt;=3, counts!$A$69,G147)</f>
        <v>0</v>
      </c>
      <c r="AH147" t="str">
        <f>IF(OR(K147="S",K147=""), counts!$A$75,K147)</f>
        <v>C</v>
      </c>
      <c r="AI147">
        <f t="shared" si="97"/>
        <v>1</v>
      </c>
      <c r="AJ147">
        <f>VLOOKUP(AA147,counts!$V$8:$W$13,2,FALSE)</f>
        <v>-13.385578549662212</v>
      </c>
      <c r="AK147">
        <f>VLOOKUP(AB147,counts!$V$17:$W$23,2,FALSE)</f>
        <v>123.30204897661667</v>
      </c>
      <c r="AL147">
        <f>VLOOKUP(AC147,counts!$V$27:$W$33,2,FALSE)</f>
        <v>70.538774768379497</v>
      </c>
      <c r="AM147">
        <f>VLOOKUP(AD147,counts!$V$38:$W$49,2,FALSE)</f>
        <v>57.761363718906857</v>
      </c>
      <c r="AN147">
        <f>VLOOKUP(AE147,counts!$V$53:$W$54,2,FALSE)</f>
        <v>-108.67008854708662</v>
      </c>
      <c r="AO147">
        <f>VLOOKUP(AF147,counts!$V$58:$W$62,2,FALSE)</f>
        <v>48.695090775187893</v>
      </c>
      <c r="AP147">
        <f>VLOOKUP(AG147,counts!$V$66:$W$69,2,FALSE)</f>
        <v>-22.013681658285037</v>
      </c>
      <c r="AQ147">
        <f>VLOOKUP(AH147,counts!$V$73:$W$75,2,FALSE)</f>
        <v>72.444458573419169</v>
      </c>
      <c r="AR147">
        <f>VLOOKUP(AI147,counts!$V$79:$W$81,2,FALSE)</f>
        <v>103.15987615987927</v>
      </c>
      <c r="AS147">
        <f t="shared" si="98"/>
        <v>1</v>
      </c>
      <c r="AT147">
        <f t="shared" si="99"/>
        <v>5</v>
      </c>
      <c r="AU147" t="str">
        <f t="shared" si="82"/>
        <v>Validate</v>
      </c>
      <c r="AW147" t="str">
        <f t="shared" si="100"/>
        <v>41-50</v>
      </c>
      <c r="AX147" t="str">
        <f t="shared" si="101"/>
        <v>F, G, T</v>
      </c>
      <c r="AY147" t="str">
        <f t="shared" si="102"/>
        <v>41-100</v>
      </c>
      <c r="AZ147" t="str">
        <f t="shared" si="103"/>
        <v>NY</v>
      </c>
      <c r="BA147" t="str">
        <f t="shared" si="104"/>
        <v>male</v>
      </c>
      <c r="BB147">
        <f t="shared" si="105"/>
        <v>1</v>
      </c>
      <c r="BC147">
        <f t="shared" si="106"/>
        <v>0</v>
      </c>
      <c r="BD147" t="str">
        <f t="shared" si="107"/>
        <v>C</v>
      </c>
      <c r="BE147">
        <f t="shared" si="108"/>
        <v>1</v>
      </c>
      <c r="BF147">
        <f t="shared" si="109"/>
        <v>-13.385578549662212</v>
      </c>
      <c r="BG147">
        <f t="shared" si="110"/>
        <v>123.30204897661667</v>
      </c>
      <c r="BH147">
        <f t="shared" si="111"/>
        <v>70.538774768379497</v>
      </c>
      <c r="BI147">
        <f t="shared" si="112"/>
        <v>57.761363718906857</v>
      </c>
      <c r="BJ147">
        <f t="shared" si="113"/>
        <v>-108.67008854708662</v>
      </c>
      <c r="BK147">
        <f t="shared" si="114"/>
        <v>48.695090775187893</v>
      </c>
      <c r="BL147">
        <f t="shared" si="115"/>
        <v>-22.013681658285037</v>
      </c>
      <c r="BM147">
        <f t="shared" si="116"/>
        <v>72.444458573419169</v>
      </c>
      <c r="BN147">
        <f t="shared" si="117"/>
        <v>103.15987615987927</v>
      </c>
      <c r="BO147">
        <f t="shared" si="83"/>
        <v>1</v>
      </c>
      <c r="BP147">
        <f t="shared" si="84"/>
        <v>5</v>
      </c>
      <c r="BQ147" t="str">
        <f t="shared" si="85"/>
        <v>Validate</v>
      </c>
    </row>
    <row r="148" spans="1:69" x14ac:dyDescent="0.3">
      <c r="A148">
        <v>1</v>
      </c>
      <c r="B148">
        <v>1</v>
      </c>
      <c r="C148" t="s">
        <v>367</v>
      </c>
      <c r="D148" t="s">
        <v>15</v>
      </c>
      <c r="E148">
        <v>49</v>
      </c>
      <c r="F148">
        <v>1</v>
      </c>
      <c r="G148">
        <v>0</v>
      </c>
      <c r="H148" t="s">
        <v>365</v>
      </c>
      <c r="I148">
        <v>76.729200000000006</v>
      </c>
      <c r="J148" t="s">
        <v>366</v>
      </c>
      <c r="K148" t="s">
        <v>44</v>
      </c>
      <c r="L148" t="s">
        <v>29</v>
      </c>
      <c r="N148" t="s">
        <v>30</v>
      </c>
      <c r="O148">
        <v>4</v>
      </c>
      <c r="P148">
        <v>1</v>
      </c>
      <c r="Q148">
        <v>2</v>
      </c>
      <c r="R148" t="str">
        <f t="shared" si="86"/>
        <v>Test</v>
      </c>
      <c r="S148" t="str">
        <f t="shared" si="87"/>
        <v>Train</v>
      </c>
      <c r="T148" t="str">
        <f t="shared" si="88"/>
        <v>Train</v>
      </c>
      <c r="U148" t="str">
        <f t="shared" si="89"/>
        <v>NY</v>
      </c>
      <c r="V148" t="str">
        <f t="shared" si="90"/>
        <v>41-50</v>
      </c>
      <c r="W148" t="str">
        <f t="shared" si="91"/>
        <v>D</v>
      </c>
      <c r="X148" t="str">
        <f t="shared" si="92"/>
        <v>41-100</v>
      </c>
      <c r="Y148" t="b">
        <f>SUMPRODUCT(--(U148=counts!$A$40:$A$49))&gt;0</f>
        <v>1</v>
      </c>
      <c r="Z148" t="b">
        <f>SUMPRODUCT(--(W148=counts!$A$18:$A$22))&gt;0</f>
        <v>1</v>
      </c>
      <c r="AA148" t="str">
        <f t="shared" si="93"/>
        <v>41-50</v>
      </c>
      <c r="AB148" t="str">
        <f>IF(W148="","Blank",IF(Z148="TRUE",W148,counts!$A$23))</f>
        <v>F, G, T</v>
      </c>
      <c r="AC148" t="str">
        <f t="shared" si="94"/>
        <v>41-100</v>
      </c>
      <c r="AD148" t="str">
        <f t="shared" si="95"/>
        <v>NY</v>
      </c>
      <c r="AE148" t="str">
        <f t="shared" si="96"/>
        <v>female</v>
      </c>
      <c r="AF148">
        <f>IF(F148&gt;=4, counts!$A$62,F148)</f>
        <v>1</v>
      </c>
      <c r="AG148">
        <f>IF(G148&gt;=3, counts!$A$69,G148)</f>
        <v>0</v>
      </c>
      <c r="AH148" t="str">
        <f>IF(OR(K148="S",K148=""), counts!$A$75,K148)</f>
        <v>C</v>
      </c>
      <c r="AI148">
        <f t="shared" si="97"/>
        <v>1</v>
      </c>
      <c r="AJ148">
        <f>VLOOKUP(AA148,counts!$V$8:$W$13,2,FALSE)</f>
        <v>-13.385578549662212</v>
      </c>
      <c r="AK148">
        <f>VLOOKUP(AB148,counts!$V$17:$W$23,2,FALSE)</f>
        <v>123.30204897661667</v>
      </c>
      <c r="AL148">
        <f>VLOOKUP(AC148,counts!$V$27:$W$33,2,FALSE)</f>
        <v>70.538774768379497</v>
      </c>
      <c r="AM148">
        <f>VLOOKUP(AD148,counts!$V$38:$W$49,2,FALSE)</f>
        <v>57.761363718906857</v>
      </c>
      <c r="AN148">
        <f>VLOOKUP(AE148,counts!$V$53:$W$54,2,FALSE)</f>
        <v>151.41878811967541</v>
      </c>
      <c r="AO148">
        <f>VLOOKUP(AF148,counts!$V$58:$W$62,2,FALSE)</f>
        <v>48.695090775187893</v>
      </c>
      <c r="AP148">
        <f>VLOOKUP(AG148,counts!$V$66:$W$69,2,FALSE)</f>
        <v>-22.013681658285037</v>
      </c>
      <c r="AQ148">
        <f>VLOOKUP(AH148,counts!$V$73:$W$75,2,FALSE)</f>
        <v>72.444458573419169</v>
      </c>
      <c r="AR148">
        <f>VLOOKUP(AI148,counts!$V$79:$W$81,2,FALSE)</f>
        <v>103.15987615987927</v>
      </c>
      <c r="AS148">
        <f t="shared" si="98"/>
        <v>1</v>
      </c>
      <c r="AT148">
        <f t="shared" si="99"/>
        <v>4</v>
      </c>
      <c r="AU148" t="str">
        <f t="shared" si="82"/>
        <v>Test</v>
      </c>
      <c r="AW148" t="str">
        <f t="shared" si="100"/>
        <v>41-50</v>
      </c>
      <c r="AX148" t="str">
        <f t="shared" si="101"/>
        <v>F, G, T</v>
      </c>
      <c r="AY148" t="str">
        <f t="shared" si="102"/>
        <v>41-100</v>
      </c>
      <c r="AZ148" t="str">
        <f t="shared" si="103"/>
        <v>NY</v>
      </c>
      <c r="BA148" t="str">
        <f t="shared" si="104"/>
        <v>female</v>
      </c>
      <c r="BB148">
        <f t="shared" si="105"/>
        <v>1</v>
      </c>
      <c r="BC148">
        <f t="shared" si="106"/>
        <v>0</v>
      </c>
      <c r="BD148" t="str">
        <f t="shared" si="107"/>
        <v>C</v>
      </c>
      <c r="BE148">
        <f t="shared" si="108"/>
        <v>1</v>
      </c>
      <c r="BF148">
        <f t="shared" si="109"/>
        <v>-13.385578549662212</v>
      </c>
      <c r="BG148">
        <f t="shared" si="110"/>
        <v>123.30204897661667</v>
      </c>
      <c r="BH148">
        <f t="shared" si="111"/>
        <v>70.538774768379497</v>
      </c>
      <c r="BI148">
        <f t="shared" si="112"/>
        <v>57.761363718906857</v>
      </c>
      <c r="BJ148">
        <f t="shared" si="113"/>
        <v>151.41878811967541</v>
      </c>
      <c r="BK148">
        <f t="shared" si="114"/>
        <v>48.695090775187893</v>
      </c>
      <c r="BL148">
        <f t="shared" si="115"/>
        <v>-22.013681658285037</v>
      </c>
      <c r="BM148">
        <f t="shared" si="116"/>
        <v>72.444458573419169</v>
      </c>
      <c r="BN148">
        <f t="shared" si="117"/>
        <v>103.15987615987927</v>
      </c>
      <c r="BO148">
        <f t="shared" si="83"/>
        <v>1</v>
      </c>
      <c r="BP148">
        <f t="shared" si="84"/>
        <v>4</v>
      </c>
      <c r="BQ148" t="str">
        <f t="shared" si="85"/>
        <v>Test</v>
      </c>
    </row>
    <row r="149" spans="1:69" x14ac:dyDescent="0.3">
      <c r="A149">
        <v>1</v>
      </c>
      <c r="B149">
        <v>0</v>
      </c>
      <c r="C149" t="s">
        <v>368</v>
      </c>
      <c r="D149" t="s">
        <v>20</v>
      </c>
      <c r="F149">
        <v>0</v>
      </c>
      <c r="G149">
        <v>0</v>
      </c>
      <c r="H149" t="s">
        <v>369</v>
      </c>
      <c r="I149">
        <v>42.4</v>
      </c>
      <c r="K149" t="s">
        <v>17</v>
      </c>
      <c r="O149">
        <v>3</v>
      </c>
      <c r="P149">
        <v>1</v>
      </c>
      <c r="Q149">
        <v>5</v>
      </c>
      <c r="R149" t="str">
        <f t="shared" si="86"/>
        <v>Train</v>
      </c>
      <c r="S149" t="str">
        <f t="shared" si="87"/>
        <v>Train</v>
      </c>
      <c r="T149" t="str">
        <f t="shared" si="88"/>
        <v>Validate</v>
      </c>
      <c r="U149" t="str">
        <f t="shared" si="89"/>
        <v/>
      </c>
      <c r="V149" t="str">
        <f t="shared" si="90"/>
        <v>0-17</v>
      </c>
      <c r="W149" t="str">
        <f t="shared" si="91"/>
        <v/>
      </c>
      <c r="X149" t="str">
        <f t="shared" si="92"/>
        <v>41-100</v>
      </c>
      <c r="Y149" t="b">
        <f>SUMPRODUCT(--(U149=counts!$A$40:$A$49))&gt;0</f>
        <v>0</v>
      </c>
      <c r="Z149" t="b">
        <f>SUMPRODUCT(--(W149=counts!$A$18:$A$22))&gt;0</f>
        <v>0</v>
      </c>
      <c r="AA149" t="str">
        <f t="shared" si="93"/>
        <v>0-17</v>
      </c>
      <c r="AB149" t="str">
        <f>IF(W149="","Blank",IF(Z149="TRUE",W149,counts!$A$23))</f>
        <v>Blank</v>
      </c>
      <c r="AC149" t="str">
        <f t="shared" si="94"/>
        <v>41-100</v>
      </c>
      <c r="AD149" t="str">
        <f t="shared" si="95"/>
        <v>Blank</v>
      </c>
      <c r="AE149" t="str">
        <f t="shared" si="96"/>
        <v>male</v>
      </c>
      <c r="AF149">
        <f>IF(F149&gt;=4, counts!$A$62,F149)</f>
        <v>0</v>
      </c>
      <c r="AG149">
        <f>IF(G149&gt;=3, counts!$A$69,G149)</f>
        <v>0</v>
      </c>
      <c r="AH149" t="str">
        <f>IF(OR(K149="S",K149=""), counts!$A$75,K149)</f>
        <v>S, blank</v>
      </c>
      <c r="AI149">
        <f t="shared" si="97"/>
        <v>1</v>
      </c>
      <c r="AJ149">
        <f>VLOOKUP(AA149,counts!$V$8:$W$13,2,FALSE)</f>
        <v>-3.7643689058441341</v>
      </c>
      <c r="AK149">
        <f>VLOOKUP(AB149,counts!$V$17:$W$23,2,FALSE)</f>
        <v>-42.171718189759716</v>
      </c>
      <c r="AL149">
        <f>VLOOKUP(AC149,counts!$V$27:$W$33,2,FALSE)</f>
        <v>70.538774768379497</v>
      </c>
      <c r="AM149">
        <f>VLOOKUP(AD149,counts!$V$38:$W$49,2,FALSE)</f>
        <v>-33.757758935166962</v>
      </c>
      <c r="AN149">
        <f>VLOOKUP(AE149,counts!$V$53:$W$54,2,FALSE)</f>
        <v>-108.67008854708662</v>
      </c>
      <c r="AO149">
        <f>VLOOKUP(AF149,counts!$V$58:$W$62,2,FALSE)</f>
        <v>-14.754319664473872</v>
      </c>
      <c r="AP149">
        <f>VLOOKUP(AG149,counts!$V$66:$W$69,2,FALSE)</f>
        <v>-22.013681658285037</v>
      </c>
      <c r="AQ149">
        <f>VLOOKUP(AH149,counts!$V$73:$W$75,2,FALSE)</f>
        <v>-22.422560732600829</v>
      </c>
      <c r="AR149">
        <f>VLOOKUP(AI149,counts!$V$79:$W$81,2,FALSE)</f>
        <v>103.15987615987927</v>
      </c>
      <c r="AS149">
        <f t="shared" si="98"/>
        <v>0</v>
      </c>
      <c r="AT149">
        <f t="shared" si="99"/>
        <v>3</v>
      </c>
      <c r="AU149" t="str">
        <f t="shared" si="82"/>
        <v>Train</v>
      </c>
      <c r="AW149" t="str">
        <f t="shared" si="100"/>
        <v>0-17</v>
      </c>
      <c r="AX149" t="str">
        <f t="shared" si="101"/>
        <v>Blank</v>
      </c>
      <c r="AY149" t="str">
        <f t="shared" si="102"/>
        <v>41-100</v>
      </c>
      <c r="AZ149" t="str">
        <f t="shared" si="103"/>
        <v>Blank</v>
      </c>
      <c r="BA149" t="str">
        <f t="shared" si="104"/>
        <v>male</v>
      </c>
      <c r="BB149">
        <f t="shared" si="105"/>
        <v>0</v>
      </c>
      <c r="BC149">
        <f t="shared" si="106"/>
        <v>0</v>
      </c>
      <c r="BD149" t="str">
        <f t="shared" si="107"/>
        <v>S, blank</v>
      </c>
      <c r="BE149">
        <f t="shared" si="108"/>
        <v>1</v>
      </c>
      <c r="BF149">
        <f t="shared" si="109"/>
        <v>-3.7643689058441341</v>
      </c>
      <c r="BG149">
        <f t="shared" si="110"/>
        <v>-42.171718189759716</v>
      </c>
      <c r="BH149">
        <f t="shared" si="111"/>
        <v>70.538774768379497</v>
      </c>
      <c r="BI149">
        <f t="shared" si="112"/>
        <v>-33.757758935166962</v>
      </c>
      <c r="BJ149">
        <f t="shared" si="113"/>
        <v>-108.67008854708662</v>
      </c>
      <c r="BK149">
        <f t="shared" si="114"/>
        <v>-14.754319664473872</v>
      </c>
      <c r="BL149">
        <f t="shared" si="115"/>
        <v>-22.013681658285037</v>
      </c>
      <c r="BM149">
        <f t="shared" si="116"/>
        <v>-22.422560732600829</v>
      </c>
      <c r="BN149">
        <f t="shared" si="117"/>
        <v>103.15987615987927</v>
      </c>
      <c r="BO149">
        <f t="shared" si="83"/>
        <v>0</v>
      </c>
      <c r="BP149">
        <f t="shared" si="84"/>
        <v>3</v>
      </c>
      <c r="BQ149" t="str">
        <f t="shared" si="85"/>
        <v>Train</v>
      </c>
    </row>
    <row r="150" spans="1:69" x14ac:dyDescent="0.3">
      <c r="A150">
        <v>1</v>
      </c>
      <c r="B150">
        <v>0</v>
      </c>
      <c r="C150" t="s">
        <v>370</v>
      </c>
      <c r="D150" t="s">
        <v>20</v>
      </c>
      <c r="E150">
        <v>45</v>
      </c>
      <c r="F150">
        <v>1</v>
      </c>
      <c r="G150">
        <v>0</v>
      </c>
      <c r="H150" t="s">
        <v>371</v>
      </c>
      <c r="I150">
        <v>83.474999999999994</v>
      </c>
      <c r="J150" t="s">
        <v>372</v>
      </c>
      <c r="K150" t="s">
        <v>17</v>
      </c>
      <c r="N150" t="s">
        <v>30</v>
      </c>
      <c r="O150">
        <v>1</v>
      </c>
      <c r="P150">
        <v>3</v>
      </c>
      <c r="Q150">
        <v>1</v>
      </c>
      <c r="R150" t="str">
        <f t="shared" si="86"/>
        <v>Train</v>
      </c>
      <c r="S150" t="str">
        <f t="shared" si="87"/>
        <v>Train</v>
      </c>
      <c r="T150" t="str">
        <f t="shared" si="88"/>
        <v>Train</v>
      </c>
      <c r="U150" t="str">
        <f t="shared" si="89"/>
        <v>NY</v>
      </c>
      <c r="V150" t="str">
        <f t="shared" si="90"/>
        <v>41-50</v>
      </c>
      <c r="W150" t="str">
        <f t="shared" si="91"/>
        <v>C</v>
      </c>
      <c r="X150" t="str">
        <f t="shared" si="92"/>
        <v>41-100</v>
      </c>
      <c r="Y150" t="b">
        <f>SUMPRODUCT(--(U150=counts!$A$40:$A$49))&gt;0</f>
        <v>1</v>
      </c>
      <c r="Z150" t="b">
        <f>SUMPRODUCT(--(W150=counts!$A$18:$A$22))&gt;0</f>
        <v>1</v>
      </c>
      <c r="AA150" t="str">
        <f t="shared" si="93"/>
        <v>41-50</v>
      </c>
      <c r="AB150" t="str">
        <f>IF(W150="","Blank",IF(Z150="TRUE",W150,counts!$A$23))</f>
        <v>F, G, T</v>
      </c>
      <c r="AC150" t="str">
        <f t="shared" si="94"/>
        <v>41-100</v>
      </c>
      <c r="AD150" t="str">
        <f t="shared" si="95"/>
        <v>NY</v>
      </c>
      <c r="AE150" t="str">
        <f t="shared" si="96"/>
        <v>male</v>
      </c>
      <c r="AF150">
        <f>IF(F150&gt;=4, counts!$A$62,F150)</f>
        <v>1</v>
      </c>
      <c r="AG150">
        <f>IF(G150&gt;=3, counts!$A$69,G150)</f>
        <v>0</v>
      </c>
      <c r="AH150" t="str">
        <f>IF(OR(K150="S",K150=""), counts!$A$75,K150)</f>
        <v>S, blank</v>
      </c>
      <c r="AI150">
        <f t="shared" si="97"/>
        <v>1</v>
      </c>
      <c r="AJ150">
        <f>VLOOKUP(AA150,counts!$V$8:$W$13,2,FALSE)</f>
        <v>-13.385578549662212</v>
      </c>
      <c r="AK150">
        <f>VLOOKUP(AB150,counts!$V$17:$W$23,2,FALSE)</f>
        <v>123.30204897661667</v>
      </c>
      <c r="AL150">
        <f>VLOOKUP(AC150,counts!$V$27:$W$33,2,FALSE)</f>
        <v>70.538774768379497</v>
      </c>
      <c r="AM150">
        <f>VLOOKUP(AD150,counts!$V$38:$W$49,2,FALSE)</f>
        <v>57.761363718906857</v>
      </c>
      <c r="AN150">
        <f>VLOOKUP(AE150,counts!$V$53:$W$54,2,FALSE)</f>
        <v>-108.67008854708662</v>
      </c>
      <c r="AO150">
        <f>VLOOKUP(AF150,counts!$V$58:$W$62,2,FALSE)</f>
        <v>48.695090775187893</v>
      </c>
      <c r="AP150">
        <f>VLOOKUP(AG150,counts!$V$66:$W$69,2,FALSE)</f>
        <v>-22.013681658285037</v>
      </c>
      <c r="AQ150">
        <f>VLOOKUP(AH150,counts!$V$73:$W$75,2,FALSE)</f>
        <v>-22.422560732600829</v>
      </c>
      <c r="AR150">
        <f>VLOOKUP(AI150,counts!$V$79:$W$81,2,FALSE)</f>
        <v>103.15987615987927</v>
      </c>
      <c r="AS150">
        <f t="shared" si="98"/>
        <v>0</v>
      </c>
      <c r="AT150">
        <f t="shared" si="99"/>
        <v>1</v>
      </c>
      <c r="AU150" t="str">
        <f t="shared" si="82"/>
        <v>Train</v>
      </c>
      <c r="AW150" t="str">
        <f t="shared" si="100"/>
        <v>41-50</v>
      </c>
      <c r="AX150" t="str">
        <f t="shared" si="101"/>
        <v>F, G, T</v>
      </c>
      <c r="AY150" t="str">
        <f t="shared" si="102"/>
        <v>41-100</v>
      </c>
      <c r="AZ150" t="str">
        <f t="shared" si="103"/>
        <v>NY</v>
      </c>
      <c r="BA150" t="str">
        <f t="shared" si="104"/>
        <v>male</v>
      </c>
      <c r="BB150">
        <f t="shared" si="105"/>
        <v>1</v>
      </c>
      <c r="BC150">
        <f t="shared" si="106"/>
        <v>0</v>
      </c>
      <c r="BD150" t="str">
        <f t="shared" si="107"/>
        <v>S, blank</v>
      </c>
      <c r="BE150">
        <f t="shared" si="108"/>
        <v>1</v>
      </c>
      <c r="BF150">
        <f t="shared" si="109"/>
        <v>-13.385578549662212</v>
      </c>
      <c r="BG150">
        <f t="shared" si="110"/>
        <v>123.30204897661667</v>
      </c>
      <c r="BH150">
        <f t="shared" si="111"/>
        <v>70.538774768379497</v>
      </c>
      <c r="BI150">
        <f t="shared" si="112"/>
        <v>57.761363718906857</v>
      </c>
      <c r="BJ150">
        <f t="shared" si="113"/>
        <v>-108.67008854708662</v>
      </c>
      <c r="BK150">
        <f t="shared" si="114"/>
        <v>48.695090775187893</v>
      </c>
      <c r="BL150">
        <f t="shared" si="115"/>
        <v>-22.013681658285037</v>
      </c>
      <c r="BM150">
        <f t="shared" si="116"/>
        <v>-22.422560732600829</v>
      </c>
      <c r="BN150">
        <f t="shared" si="117"/>
        <v>103.15987615987927</v>
      </c>
      <c r="BO150">
        <f t="shared" si="83"/>
        <v>0</v>
      </c>
      <c r="BP150">
        <f t="shared" si="84"/>
        <v>1</v>
      </c>
      <c r="BQ150" t="str">
        <f t="shared" si="85"/>
        <v>Train</v>
      </c>
    </row>
    <row r="151" spans="1:69" x14ac:dyDescent="0.3">
      <c r="A151">
        <v>1</v>
      </c>
      <c r="B151">
        <v>1</v>
      </c>
      <c r="C151" t="s">
        <v>373</v>
      </c>
      <c r="D151" t="s">
        <v>15</v>
      </c>
      <c r="E151">
        <v>35</v>
      </c>
      <c r="F151">
        <v>1</v>
      </c>
      <c r="G151">
        <v>0</v>
      </c>
      <c r="H151" t="s">
        <v>371</v>
      </c>
      <c r="I151">
        <v>83.474999999999994</v>
      </c>
      <c r="J151" t="s">
        <v>372</v>
      </c>
      <c r="K151" t="s">
        <v>17</v>
      </c>
      <c r="L151" t="s">
        <v>40</v>
      </c>
      <c r="N151" t="s">
        <v>30</v>
      </c>
      <c r="O151">
        <v>4</v>
      </c>
      <c r="P151">
        <v>2</v>
      </c>
      <c r="Q151">
        <v>5</v>
      </c>
      <c r="R151" t="str">
        <f t="shared" si="86"/>
        <v>Test</v>
      </c>
      <c r="S151" t="str">
        <f t="shared" si="87"/>
        <v>Train</v>
      </c>
      <c r="T151" t="str">
        <f t="shared" si="88"/>
        <v>Validate</v>
      </c>
      <c r="U151" t="str">
        <f t="shared" si="89"/>
        <v>NY</v>
      </c>
      <c r="V151" t="str">
        <f t="shared" si="90"/>
        <v>31-40</v>
      </c>
      <c r="W151" t="str">
        <f t="shared" si="91"/>
        <v>C</v>
      </c>
      <c r="X151" t="str">
        <f t="shared" si="92"/>
        <v>41-100</v>
      </c>
      <c r="Y151" t="b">
        <f>SUMPRODUCT(--(U151=counts!$A$40:$A$49))&gt;0</f>
        <v>1</v>
      </c>
      <c r="Z151" t="b">
        <f>SUMPRODUCT(--(W151=counts!$A$18:$A$22))&gt;0</f>
        <v>1</v>
      </c>
      <c r="AA151" t="str">
        <f t="shared" si="93"/>
        <v>31-40</v>
      </c>
      <c r="AB151" t="str">
        <f>IF(W151="","Blank",IF(Z151="TRUE",W151,counts!$A$23))</f>
        <v>F, G, T</v>
      </c>
      <c r="AC151" t="str">
        <f t="shared" si="94"/>
        <v>41-100</v>
      </c>
      <c r="AD151" t="str">
        <f t="shared" si="95"/>
        <v>NY</v>
      </c>
      <c r="AE151" t="str">
        <f t="shared" si="96"/>
        <v>female</v>
      </c>
      <c r="AF151">
        <f>IF(F151&gt;=4, counts!$A$62,F151)</f>
        <v>1</v>
      </c>
      <c r="AG151">
        <f>IF(G151&gt;=3, counts!$A$69,G151)</f>
        <v>0</v>
      </c>
      <c r="AH151" t="str">
        <f>IF(OR(K151="S",K151=""), counts!$A$75,K151)</f>
        <v>S, blank</v>
      </c>
      <c r="AI151">
        <f t="shared" si="97"/>
        <v>1</v>
      </c>
      <c r="AJ151">
        <f>VLOOKUP(AA151,counts!$V$8:$W$13,2,FALSE)</f>
        <v>32.769878926258563</v>
      </c>
      <c r="AK151">
        <f>VLOOKUP(AB151,counts!$V$17:$W$23,2,FALSE)</f>
        <v>123.30204897661667</v>
      </c>
      <c r="AL151">
        <f>VLOOKUP(AC151,counts!$V$27:$W$33,2,FALSE)</f>
        <v>70.538774768379497</v>
      </c>
      <c r="AM151">
        <f>VLOOKUP(AD151,counts!$V$38:$W$49,2,FALSE)</f>
        <v>57.761363718906857</v>
      </c>
      <c r="AN151">
        <f>VLOOKUP(AE151,counts!$V$53:$W$54,2,FALSE)</f>
        <v>151.41878811967541</v>
      </c>
      <c r="AO151">
        <f>VLOOKUP(AF151,counts!$V$58:$W$62,2,FALSE)</f>
        <v>48.695090775187893</v>
      </c>
      <c r="AP151">
        <f>VLOOKUP(AG151,counts!$V$66:$W$69,2,FALSE)</f>
        <v>-22.013681658285037</v>
      </c>
      <c r="AQ151">
        <f>VLOOKUP(AH151,counts!$V$73:$W$75,2,FALSE)</f>
        <v>-22.422560732600829</v>
      </c>
      <c r="AR151">
        <f>VLOOKUP(AI151,counts!$V$79:$W$81,2,FALSE)</f>
        <v>103.15987615987927</v>
      </c>
      <c r="AS151">
        <f t="shared" si="98"/>
        <v>1</v>
      </c>
      <c r="AT151">
        <f t="shared" si="99"/>
        <v>4</v>
      </c>
      <c r="AU151" t="str">
        <f t="shared" si="82"/>
        <v>Test</v>
      </c>
      <c r="AW151" t="str">
        <f t="shared" si="100"/>
        <v>31-40</v>
      </c>
      <c r="AX151" t="str">
        <f t="shared" si="101"/>
        <v>F, G, T</v>
      </c>
      <c r="AY151" t="str">
        <f t="shared" si="102"/>
        <v>41-100</v>
      </c>
      <c r="AZ151" t="str">
        <f t="shared" si="103"/>
        <v>NY</v>
      </c>
      <c r="BA151" t="str">
        <f t="shared" si="104"/>
        <v>female</v>
      </c>
      <c r="BB151">
        <f t="shared" si="105"/>
        <v>1</v>
      </c>
      <c r="BC151">
        <f t="shared" si="106"/>
        <v>0</v>
      </c>
      <c r="BD151" t="str">
        <f t="shared" si="107"/>
        <v>S, blank</v>
      </c>
      <c r="BE151">
        <f t="shared" si="108"/>
        <v>1</v>
      </c>
      <c r="BF151">
        <f t="shared" si="109"/>
        <v>32.769878926258563</v>
      </c>
      <c r="BG151">
        <f t="shared" si="110"/>
        <v>123.30204897661667</v>
      </c>
      <c r="BH151">
        <f t="shared" si="111"/>
        <v>70.538774768379497</v>
      </c>
      <c r="BI151">
        <f t="shared" si="112"/>
        <v>57.761363718906857</v>
      </c>
      <c r="BJ151">
        <f t="shared" si="113"/>
        <v>151.41878811967541</v>
      </c>
      <c r="BK151">
        <f t="shared" si="114"/>
        <v>48.695090775187893</v>
      </c>
      <c r="BL151">
        <f t="shared" si="115"/>
        <v>-22.013681658285037</v>
      </c>
      <c r="BM151">
        <f t="shared" si="116"/>
        <v>-22.422560732600829</v>
      </c>
      <c r="BN151">
        <f t="shared" si="117"/>
        <v>103.15987615987927</v>
      </c>
      <c r="BO151">
        <f t="shared" si="83"/>
        <v>1</v>
      </c>
      <c r="BP151">
        <f t="shared" si="84"/>
        <v>4</v>
      </c>
      <c r="BQ151" t="str">
        <f t="shared" si="85"/>
        <v>Test</v>
      </c>
    </row>
    <row r="152" spans="1:69" x14ac:dyDescent="0.3">
      <c r="A152">
        <v>1</v>
      </c>
      <c r="B152">
        <v>0</v>
      </c>
      <c r="C152" t="s">
        <v>374</v>
      </c>
      <c r="D152" t="s">
        <v>20</v>
      </c>
      <c r="E152">
        <v>40</v>
      </c>
      <c r="F152">
        <v>0</v>
      </c>
      <c r="G152">
        <v>0</v>
      </c>
      <c r="H152" t="s">
        <v>375</v>
      </c>
      <c r="I152">
        <v>0</v>
      </c>
      <c r="J152" t="s">
        <v>376</v>
      </c>
      <c r="K152" t="s">
        <v>17</v>
      </c>
      <c r="M152">
        <v>110</v>
      </c>
      <c r="O152">
        <v>3</v>
      </c>
      <c r="P152">
        <v>1</v>
      </c>
      <c r="Q152">
        <v>4</v>
      </c>
      <c r="R152" t="str">
        <f t="shared" si="86"/>
        <v>Train</v>
      </c>
      <c r="S152" t="str">
        <f t="shared" si="87"/>
        <v>Train</v>
      </c>
      <c r="T152" t="str">
        <f t="shared" si="88"/>
        <v>Test</v>
      </c>
      <c r="U152" t="str">
        <f t="shared" si="89"/>
        <v/>
      </c>
      <c r="V152" t="str">
        <f t="shared" si="90"/>
        <v>31-40</v>
      </c>
      <c r="W152" t="str">
        <f t="shared" si="91"/>
        <v>B</v>
      </c>
      <c r="X152" t="str">
        <f t="shared" si="92"/>
        <v>0</v>
      </c>
      <c r="Y152" t="b">
        <f>SUMPRODUCT(--(U152=counts!$A$40:$A$49))&gt;0</f>
        <v>0</v>
      </c>
      <c r="Z152" t="b">
        <f>SUMPRODUCT(--(W152=counts!$A$18:$A$22))&gt;0</f>
        <v>1</v>
      </c>
      <c r="AA152" t="str">
        <f t="shared" si="93"/>
        <v>31-40</v>
      </c>
      <c r="AB152" t="str">
        <f>IF(W152="","Blank",IF(Z152="TRUE",W152,counts!$A$23))</f>
        <v>F, G, T</v>
      </c>
      <c r="AC152" t="str">
        <f t="shared" si="94"/>
        <v>0</v>
      </c>
      <c r="AD152" t="str">
        <f t="shared" si="95"/>
        <v>Blank</v>
      </c>
      <c r="AE152" t="str">
        <f t="shared" si="96"/>
        <v>male</v>
      </c>
      <c r="AF152">
        <f>IF(F152&gt;=4, counts!$A$62,F152)</f>
        <v>0</v>
      </c>
      <c r="AG152">
        <f>IF(G152&gt;=3, counts!$A$69,G152)</f>
        <v>0</v>
      </c>
      <c r="AH152" t="str">
        <f>IF(OR(K152="S",K152=""), counts!$A$75,K152)</f>
        <v>S, blank</v>
      </c>
      <c r="AI152">
        <f t="shared" si="97"/>
        <v>1</v>
      </c>
      <c r="AJ152">
        <f>VLOOKUP(AA152,counts!$V$8:$W$13,2,FALSE)</f>
        <v>32.769878926258563</v>
      </c>
      <c r="AK152">
        <f>VLOOKUP(AB152,counts!$V$17:$W$23,2,FALSE)</f>
        <v>123.30204897661667</v>
      </c>
      <c r="AL152">
        <f>VLOOKUP(AC152,counts!$V$27:$W$33,2,FALSE)</f>
        <v>-194.50333405817787</v>
      </c>
      <c r="AM152">
        <f>VLOOKUP(AD152,counts!$V$38:$W$49,2,FALSE)</f>
        <v>-33.757758935166962</v>
      </c>
      <c r="AN152">
        <f>VLOOKUP(AE152,counts!$V$53:$W$54,2,FALSE)</f>
        <v>-108.67008854708662</v>
      </c>
      <c r="AO152">
        <f>VLOOKUP(AF152,counts!$V$58:$W$62,2,FALSE)</f>
        <v>-14.754319664473872</v>
      </c>
      <c r="AP152">
        <f>VLOOKUP(AG152,counts!$V$66:$W$69,2,FALSE)</f>
        <v>-22.013681658285037</v>
      </c>
      <c r="AQ152">
        <f>VLOOKUP(AH152,counts!$V$73:$W$75,2,FALSE)</f>
        <v>-22.422560732600829</v>
      </c>
      <c r="AR152">
        <f>VLOOKUP(AI152,counts!$V$79:$W$81,2,FALSE)</f>
        <v>103.15987615987927</v>
      </c>
      <c r="AS152">
        <f t="shared" si="98"/>
        <v>0</v>
      </c>
      <c r="AT152">
        <f t="shared" si="99"/>
        <v>3</v>
      </c>
      <c r="AU152" t="str">
        <f t="shared" si="82"/>
        <v>Train</v>
      </c>
      <c r="AW152" t="str">
        <f t="shared" si="100"/>
        <v>31-40</v>
      </c>
      <c r="AX152" t="str">
        <f t="shared" si="101"/>
        <v>F, G, T</v>
      </c>
      <c r="AY152" t="str">
        <f t="shared" si="102"/>
        <v>0</v>
      </c>
      <c r="AZ152" t="str">
        <f t="shared" si="103"/>
        <v>Blank</v>
      </c>
      <c r="BA152" t="str">
        <f t="shared" si="104"/>
        <v>male</v>
      </c>
      <c r="BB152">
        <f t="shared" si="105"/>
        <v>0</v>
      </c>
      <c r="BC152">
        <f t="shared" si="106"/>
        <v>0</v>
      </c>
      <c r="BD152" t="str">
        <f t="shared" si="107"/>
        <v>S, blank</v>
      </c>
      <c r="BE152">
        <f t="shared" si="108"/>
        <v>1</v>
      </c>
      <c r="BF152">
        <f t="shared" si="109"/>
        <v>32.769878926258563</v>
      </c>
      <c r="BG152">
        <f t="shared" si="110"/>
        <v>123.30204897661667</v>
      </c>
      <c r="BH152">
        <f t="shared" si="111"/>
        <v>-194.50333405817787</v>
      </c>
      <c r="BI152">
        <f t="shared" si="112"/>
        <v>-33.757758935166962</v>
      </c>
      <c r="BJ152">
        <f t="shared" si="113"/>
        <v>-108.67008854708662</v>
      </c>
      <c r="BK152">
        <f t="shared" si="114"/>
        <v>-14.754319664473872</v>
      </c>
      <c r="BL152">
        <f t="shared" si="115"/>
        <v>-22.013681658285037</v>
      </c>
      <c r="BM152">
        <f t="shared" si="116"/>
        <v>-22.422560732600829</v>
      </c>
      <c r="BN152">
        <f t="shared" si="117"/>
        <v>103.15987615987927</v>
      </c>
      <c r="BO152">
        <f t="shared" si="83"/>
        <v>0</v>
      </c>
      <c r="BP152">
        <f t="shared" si="84"/>
        <v>3</v>
      </c>
      <c r="BQ152" t="str">
        <f t="shared" si="85"/>
        <v>Train</v>
      </c>
    </row>
    <row r="153" spans="1:69" x14ac:dyDescent="0.3">
      <c r="A153">
        <v>1</v>
      </c>
      <c r="B153">
        <v>1</v>
      </c>
      <c r="C153" t="s">
        <v>377</v>
      </c>
      <c r="D153" t="s">
        <v>20</v>
      </c>
      <c r="E153">
        <v>27</v>
      </c>
      <c r="F153">
        <v>0</v>
      </c>
      <c r="G153">
        <v>0</v>
      </c>
      <c r="H153" t="s">
        <v>365</v>
      </c>
      <c r="I153">
        <v>76.729200000000006</v>
      </c>
      <c r="J153" t="s">
        <v>378</v>
      </c>
      <c r="K153" t="s">
        <v>44</v>
      </c>
      <c r="L153" t="s">
        <v>29</v>
      </c>
      <c r="O153">
        <v>3</v>
      </c>
      <c r="P153">
        <v>3</v>
      </c>
      <c r="Q153">
        <v>3</v>
      </c>
      <c r="R153" t="str">
        <f t="shared" si="86"/>
        <v>Train</v>
      </c>
      <c r="S153" t="str">
        <f t="shared" si="87"/>
        <v>Train</v>
      </c>
      <c r="T153" t="str">
        <f t="shared" si="88"/>
        <v>Train</v>
      </c>
      <c r="U153" t="str">
        <f t="shared" si="89"/>
        <v/>
      </c>
      <c r="V153" t="str">
        <f t="shared" si="90"/>
        <v>18-30</v>
      </c>
      <c r="W153" t="str">
        <f t="shared" si="91"/>
        <v>D</v>
      </c>
      <c r="X153" t="str">
        <f t="shared" si="92"/>
        <v>41-100</v>
      </c>
      <c r="Y153" t="b">
        <f>SUMPRODUCT(--(U153=counts!$A$40:$A$49))&gt;0</f>
        <v>0</v>
      </c>
      <c r="Z153" t="b">
        <f>SUMPRODUCT(--(W153=counts!$A$18:$A$22))&gt;0</f>
        <v>1</v>
      </c>
      <c r="AA153" t="str">
        <f t="shared" si="93"/>
        <v>18-30</v>
      </c>
      <c r="AB153" t="str">
        <f>IF(W153="","Blank",IF(Z153="TRUE",W153,counts!$A$23))</f>
        <v>F, G, T</v>
      </c>
      <c r="AC153" t="str">
        <f t="shared" si="94"/>
        <v>41-100</v>
      </c>
      <c r="AD153" t="str">
        <f t="shared" si="95"/>
        <v>Blank</v>
      </c>
      <c r="AE153" t="str">
        <f t="shared" si="96"/>
        <v>male</v>
      </c>
      <c r="AF153">
        <f>IF(F153&gt;=4, counts!$A$62,F153)</f>
        <v>0</v>
      </c>
      <c r="AG153">
        <f>IF(G153&gt;=3, counts!$A$69,G153)</f>
        <v>0</v>
      </c>
      <c r="AH153" t="str">
        <f>IF(OR(K153="S",K153=""), counts!$A$75,K153)</f>
        <v>C</v>
      </c>
      <c r="AI153">
        <f t="shared" si="97"/>
        <v>1</v>
      </c>
      <c r="AJ153">
        <f>VLOOKUP(AA153,counts!$V$8:$W$13,2,FALSE)</f>
        <v>-11.613432440426715</v>
      </c>
      <c r="AK153">
        <f>VLOOKUP(AB153,counts!$V$17:$W$23,2,FALSE)</f>
        <v>123.30204897661667</v>
      </c>
      <c r="AL153">
        <f>VLOOKUP(AC153,counts!$V$27:$W$33,2,FALSE)</f>
        <v>70.538774768379497</v>
      </c>
      <c r="AM153">
        <f>VLOOKUP(AD153,counts!$V$38:$W$49,2,FALSE)</f>
        <v>-33.757758935166962</v>
      </c>
      <c r="AN153">
        <f>VLOOKUP(AE153,counts!$V$53:$W$54,2,FALSE)</f>
        <v>-108.67008854708662</v>
      </c>
      <c r="AO153">
        <f>VLOOKUP(AF153,counts!$V$58:$W$62,2,FALSE)</f>
        <v>-14.754319664473872</v>
      </c>
      <c r="AP153">
        <f>VLOOKUP(AG153,counts!$V$66:$W$69,2,FALSE)</f>
        <v>-22.013681658285037</v>
      </c>
      <c r="AQ153">
        <f>VLOOKUP(AH153,counts!$V$73:$W$75,2,FALSE)</f>
        <v>72.444458573419169</v>
      </c>
      <c r="AR153">
        <f>VLOOKUP(AI153,counts!$V$79:$W$81,2,FALSE)</f>
        <v>103.15987615987927</v>
      </c>
      <c r="AS153">
        <f t="shared" si="98"/>
        <v>1</v>
      </c>
      <c r="AT153">
        <f t="shared" si="99"/>
        <v>3</v>
      </c>
      <c r="AU153" t="str">
        <f t="shared" si="82"/>
        <v>Train</v>
      </c>
      <c r="AW153" t="str">
        <f t="shared" si="100"/>
        <v>18-30</v>
      </c>
      <c r="AX153" t="str">
        <f t="shared" si="101"/>
        <v>F, G, T</v>
      </c>
      <c r="AY153" t="str">
        <f t="shared" si="102"/>
        <v>41-100</v>
      </c>
      <c r="AZ153" t="str">
        <f t="shared" si="103"/>
        <v>Blank</v>
      </c>
      <c r="BA153" t="str">
        <f t="shared" si="104"/>
        <v>male</v>
      </c>
      <c r="BB153">
        <f t="shared" si="105"/>
        <v>0</v>
      </c>
      <c r="BC153">
        <f t="shared" si="106"/>
        <v>0</v>
      </c>
      <c r="BD153" t="str">
        <f t="shared" si="107"/>
        <v>C</v>
      </c>
      <c r="BE153">
        <f t="shared" si="108"/>
        <v>1</v>
      </c>
      <c r="BF153">
        <f t="shared" si="109"/>
        <v>-11.613432440426715</v>
      </c>
      <c r="BG153">
        <f t="shared" si="110"/>
        <v>123.30204897661667</v>
      </c>
      <c r="BH153">
        <f t="shared" si="111"/>
        <v>70.538774768379497</v>
      </c>
      <c r="BI153">
        <f t="shared" si="112"/>
        <v>-33.757758935166962</v>
      </c>
      <c r="BJ153">
        <f t="shared" si="113"/>
        <v>-108.67008854708662</v>
      </c>
      <c r="BK153">
        <f t="shared" si="114"/>
        <v>-14.754319664473872</v>
      </c>
      <c r="BL153">
        <f t="shared" si="115"/>
        <v>-22.013681658285037</v>
      </c>
      <c r="BM153">
        <f t="shared" si="116"/>
        <v>72.444458573419169</v>
      </c>
      <c r="BN153">
        <f t="shared" si="117"/>
        <v>103.15987615987927</v>
      </c>
      <c r="BO153">
        <f t="shared" si="83"/>
        <v>1</v>
      </c>
      <c r="BP153">
        <f t="shared" si="84"/>
        <v>3</v>
      </c>
      <c r="BQ153" t="str">
        <f t="shared" si="85"/>
        <v>Train</v>
      </c>
    </row>
    <row r="154" spans="1:69" x14ac:dyDescent="0.3">
      <c r="A154">
        <v>1</v>
      </c>
      <c r="B154">
        <v>1</v>
      </c>
      <c r="C154" t="s">
        <v>379</v>
      </c>
      <c r="D154" t="s">
        <v>20</v>
      </c>
      <c r="F154">
        <v>0</v>
      </c>
      <c r="G154">
        <v>0</v>
      </c>
      <c r="H154" t="s">
        <v>380</v>
      </c>
      <c r="I154">
        <v>30</v>
      </c>
      <c r="J154" t="s">
        <v>381</v>
      </c>
      <c r="K154" t="s">
        <v>17</v>
      </c>
      <c r="L154" t="s">
        <v>29</v>
      </c>
      <c r="N154" t="s">
        <v>382</v>
      </c>
      <c r="O154">
        <v>3</v>
      </c>
      <c r="P154">
        <v>1</v>
      </c>
      <c r="Q154">
        <v>5</v>
      </c>
      <c r="R154" t="str">
        <f t="shared" si="86"/>
        <v>Train</v>
      </c>
      <c r="S154" t="str">
        <f t="shared" si="87"/>
        <v>Train</v>
      </c>
      <c r="T154" t="str">
        <f t="shared" si="88"/>
        <v>Validate</v>
      </c>
      <c r="U154" t="str">
        <f t="shared" si="89"/>
        <v/>
      </c>
      <c r="V154" t="str">
        <f t="shared" si="90"/>
        <v>0-17</v>
      </c>
      <c r="W154" t="str">
        <f t="shared" si="91"/>
        <v>D</v>
      </c>
      <c r="X154" t="str">
        <f t="shared" si="92"/>
        <v>21-30</v>
      </c>
      <c r="Y154" t="b">
        <f>SUMPRODUCT(--(U154=counts!$A$40:$A$49))&gt;0</f>
        <v>0</v>
      </c>
      <c r="Z154" t="b">
        <f>SUMPRODUCT(--(W154=counts!$A$18:$A$22))&gt;0</f>
        <v>1</v>
      </c>
      <c r="AA154" t="str">
        <f t="shared" si="93"/>
        <v>0-17</v>
      </c>
      <c r="AB154" t="str">
        <f>IF(W154="","Blank",IF(Z154="TRUE",W154,counts!$A$23))</f>
        <v>F, G, T</v>
      </c>
      <c r="AC154" t="str">
        <f t="shared" si="94"/>
        <v>21-30</v>
      </c>
      <c r="AD154" t="str">
        <f t="shared" si="95"/>
        <v>Blank</v>
      </c>
      <c r="AE154" t="str">
        <f t="shared" si="96"/>
        <v>male</v>
      </c>
      <c r="AF154">
        <f>IF(F154&gt;=4, counts!$A$62,F154)</f>
        <v>0</v>
      </c>
      <c r="AG154">
        <f>IF(G154&gt;=3, counts!$A$69,G154)</f>
        <v>0</v>
      </c>
      <c r="AH154" t="str">
        <f>IF(OR(K154="S",K154=""), counts!$A$75,K154)</f>
        <v>S, blank</v>
      </c>
      <c r="AI154">
        <f t="shared" si="97"/>
        <v>1</v>
      </c>
      <c r="AJ154">
        <f>VLOOKUP(AA154,counts!$V$8:$W$13,2,FALSE)</f>
        <v>-3.7643689058441341</v>
      </c>
      <c r="AK154">
        <f>VLOOKUP(AB154,counts!$V$17:$W$23,2,FALSE)</f>
        <v>123.30204897661667</v>
      </c>
      <c r="AL154">
        <f>VLOOKUP(AC154,counts!$V$27:$W$33,2,FALSE)</f>
        <v>40.172297072540438</v>
      </c>
      <c r="AM154">
        <f>VLOOKUP(AD154,counts!$V$38:$W$49,2,FALSE)</f>
        <v>-33.757758935166962</v>
      </c>
      <c r="AN154">
        <f>VLOOKUP(AE154,counts!$V$53:$W$54,2,FALSE)</f>
        <v>-108.67008854708662</v>
      </c>
      <c r="AO154">
        <f>VLOOKUP(AF154,counts!$V$58:$W$62,2,FALSE)</f>
        <v>-14.754319664473872</v>
      </c>
      <c r="AP154">
        <f>VLOOKUP(AG154,counts!$V$66:$W$69,2,FALSE)</f>
        <v>-22.013681658285037</v>
      </c>
      <c r="AQ154">
        <f>VLOOKUP(AH154,counts!$V$73:$W$75,2,FALSE)</f>
        <v>-22.422560732600829</v>
      </c>
      <c r="AR154">
        <f>VLOOKUP(AI154,counts!$V$79:$W$81,2,FALSE)</f>
        <v>103.15987615987927</v>
      </c>
      <c r="AS154">
        <f t="shared" si="98"/>
        <v>1</v>
      </c>
      <c r="AT154">
        <f t="shared" si="99"/>
        <v>3</v>
      </c>
      <c r="AU154" t="str">
        <f t="shared" si="82"/>
        <v>Train</v>
      </c>
      <c r="AW154" t="str">
        <f t="shared" si="100"/>
        <v>0-17</v>
      </c>
      <c r="AX154" t="str">
        <f t="shared" si="101"/>
        <v>F, G, T</v>
      </c>
      <c r="AY154" t="str">
        <f t="shared" si="102"/>
        <v>21-30</v>
      </c>
      <c r="AZ154" t="str">
        <f t="shared" si="103"/>
        <v>Blank</v>
      </c>
      <c r="BA154" t="str">
        <f t="shared" si="104"/>
        <v>male</v>
      </c>
      <c r="BB154">
        <f t="shared" si="105"/>
        <v>0</v>
      </c>
      <c r="BC154">
        <f t="shared" si="106"/>
        <v>0</v>
      </c>
      <c r="BD154" t="str">
        <f t="shared" si="107"/>
        <v>S, blank</v>
      </c>
      <c r="BE154">
        <f t="shared" si="108"/>
        <v>1</v>
      </c>
      <c r="BF154">
        <f t="shared" si="109"/>
        <v>-3.7643689058441341</v>
      </c>
      <c r="BG154">
        <f t="shared" si="110"/>
        <v>123.30204897661667</v>
      </c>
      <c r="BH154">
        <f t="shared" si="111"/>
        <v>40.172297072540438</v>
      </c>
      <c r="BI154">
        <f t="shared" si="112"/>
        <v>-33.757758935166962</v>
      </c>
      <c r="BJ154">
        <f t="shared" si="113"/>
        <v>-108.67008854708662</v>
      </c>
      <c r="BK154">
        <f t="shared" si="114"/>
        <v>-14.754319664473872</v>
      </c>
      <c r="BL154">
        <f t="shared" si="115"/>
        <v>-22.013681658285037</v>
      </c>
      <c r="BM154">
        <f t="shared" si="116"/>
        <v>-22.422560732600829</v>
      </c>
      <c r="BN154">
        <f t="shared" si="117"/>
        <v>103.15987615987927</v>
      </c>
      <c r="BO154">
        <f t="shared" si="83"/>
        <v>1</v>
      </c>
      <c r="BP154">
        <f t="shared" si="84"/>
        <v>3</v>
      </c>
      <c r="BQ154" t="str">
        <f t="shared" si="85"/>
        <v>Train</v>
      </c>
    </row>
    <row r="155" spans="1:69" x14ac:dyDescent="0.3">
      <c r="A155">
        <v>1</v>
      </c>
      <c r="B155">
        <v>1</v>
      </c>
      <c r="C155" t="s">
        <v>383</v>
      </c>
      <c r="D155" t="s">
        <v>15</v>
      </c>
      <c r="E155">
        <v>24</v>
      </c>
      <c r="F155">
        <v>0</v>
      </c>
      <c r="G155">
        <v>0</v>
      </c>
      <c r="H155" t="s">
        <v>384</v>
      </c>
      <c r="I155">
        <v>83.158299999999997</v>
      </c>
      <c r="J155" t="s">
        <v>261</v>
      </c>
      <c r="K155" t="s">
        <v>44</v>
      </c>
      <c r="L155" t="s">
        <v>90</v>
      </c>
      <c r="N155" t="s">
        <v>30</v>
      </c>
      <c r="O155">
        <v>4</v>
      </c>
      <c r="P155">
        <v>5</v>
      </c>
      <c r="Q155">
        <v>5</v>
      </c>
      <c r="R155" t="str">
        <f t="shared" si="86"/>
        <v>Test</v>
      </c>
      <c r="S155" t="str">
        <f t="shared" si="87"/>
        <v>Validate</v>
      </c>
      <c r="T155" t="str">
        <f t="shared" si="88"/>
        <v>Validate</v>
      </c>
      <c r="U155" t="str">
        <f t="shared" si="89"/>
        <v>NY</v>
      </c>
      <c r="V155" t="str">
        <f t="shared" si="90"/>
        <v>18-30</v>
      </c>
      <c r="W155" t="str">
        <f t="shared" si="91"/>
        <v>C</v>
      </c>
      <c r="X155" t="str">
        <f t="shared" si="92"/>
        <v>41-100</v>
      </c>
      <c r="Y155" t="b">
        <f>SUMPRODUCT(--(U155=counts!$A$40:$A$49))&gt;0</f>
        <v>1</v>
      </c>
      <c r="Z155" t="b">
        <f>SUMPRODUCT(--(W155=counts!$A$18:$A$22))&gt;0</f>
        <v>1</v>
      </c>
      <c r="AA155" t="str">
        <f t="shared" si="93"/>
        <v>18-30</v>
      </c>
      <c r="AB155" t="str">
        <f>IF(W155="","Blank",IF(Z155="TRUE",W155,counts!$A$23))</f>
        <v>F, G, T</v>
      </c>
      <c r="AC155" t="str">
        <f t="shared" si="94"/>
        <v>41-100</v>
      </c>
      <c r="AD155" t="str">
        <f t="shared" si="95"/>
        <v>NY</v>
      </c>
      <c r="AE155" t="str">
        <f t="shared" si="96"/>
        <v>female</v>
      </c>
      <c r="AF155">
        <f>IF(F155&gt;=4, counts!$A$62,F155)</f>
        <v>0</v>
      </c>
      <c r="AG155">
        <f>IF(G155&gt;=3, counts!$A$69,G155)</f>
        <v>0</v>
      </c>
      <c r="AH155" t="str">
        <f>IF(OR(K155="S",K155=""), counts!$A$75,K155)</f>
        <v>C</v>
      </c>
      <c r="AI155">
        <f t="shared" si="97"/>
        <v>1</v>
      </c>
      <c r="AJ155">
        <f>VLOOKUP(AA155,counts!$V$8:$W$13,2,FALSE)</f>
        <v>-11.613432440426715</v>
      </c>
      <c r="AK155">
        <f>VLOOKUP(AB155,counts!$V$17:$W$23,2,FALSE)</f>
        <v>123.30204897661667</v>
      </c>
      <c r="AL155">
        <f>VLOOKUP(AC155,counts!$V$27:$W$33,2,FALSE)</f>
        <v>70.538774768379497</v>
      </c>
      <c r="AM155">
        <f>VLOOKUP(AD155,counts!$V$38:$W$49,2,FALSE)</f>
        <v>57.761363718906857</v>
      </c>
      <c r="AN155">
        <f>VLOOKUP(AE155,counts!$V$53:$W$54,2,FALSE)</f>
        <v>151.41878811967541</v>
      </c>
      <c r="AO155">
        <f>VLOOKUP(AF155,counts!$V$58:$W$62,2,FALSE)</f>
        <v>-14.754319664473872</v>
      </c>
      <c r="AP155">
        <f>VLOOKUP(AG155,counts!$V$66:$W$69,2,FALSE)</f>
        <v>-22.013681658285037</v>
      </c>
      <c r="AQ155">
        <f>VLOOKUP(AH155,counts!$V$73:$W$75,2,FALSE)</f>
        <v>72.444458573419169</v>
      </c>
      <c r="AR155">
        <f>VLOOKUP(AI155,counts!$V$79:$W$81,2,FALSE)</f>
        <v>103.15987615987927</v>
      </c>
      <c r="AS155">
        <f t="shared" si="98"/>
        <v>1</v>
      </c>
      <c r="AT155">
        <f t="shared" si="99"/>
        <v>4</v>
      </c>
      <c r="AU155" t="str">
        <f t="shared" si="82"/>
        <v>Test</v>
      </c>
      <c r="AW155" t="str">
        <f t="shared" si="100"/>
        <v>18-30</v>
      </c>
      <c r="AX155" t="str">
        <f t="shared" si="101"/>
        <v>F, G, T</v>
      </c>
      <c r="AY155" t="str">
        <f t="shared" si="102"/>
        <v>41-100</v>
      </c>
      <c r="AZ155" t="str">
        <f t="shared" si="103"/>
        <v>NY</v>
      </c>
      <c r="BA155" t="str">
        <f t="shared" si="104"/>
        <v>female</v>
      </c>
      <c r="BB155">
        <f t="shared" si="105"/>
        <v>0</v>
      </c>
      <c r="BC155">
        <f t="shared" si="106"/>
        <v>0</v>
      </c>
      <c r="BD155" t="str">
        <f t="shared" si="107"/>
        <v>C</v>
      </c>
      <c r="BE155">
        <f t="shared" si="108"/>
        <v>1</v>
      </c>
      <c r="BF155">
        <f t="shared" si="109"/>
        <v>-11.613432440426715</v>
      </c>
      <c r="BG155">
        <f t="shared" si="110"/>
        <v>123.30204897661667</v>
      </c>
      <c r="BH155">
        <f t="shared" si="111"/>
        <v>70.538774768379497</v>
      </c>
      <c r="BI155">
        <f t="shared" si="112"/>
        <v>57.761363718906857</v>
      </c>
      <c r="BJ155">
        <f t="shared" si="113"/>
        <v>151.41878811967541</v>
      </c>
      <c r="BK155">
        <f t="shared" si="114"/>
        <v>-14.754319664473872</v>
      </c>
      <c r="BL155">
        <f t="shared" si="115"/>
        <v>-22.013681658285037</v>
      </c>
      <c r="BM155">
        <f t="shared" si="116"/>
        <v>72.444458573419169</v>
      </c>
      <c r="BN155">
        <f t="shared" si="117"/>
        <v>103.15987615987927</v>
      </c>
      <c r="BO155">
        <f t="shared" si="83"/>
        <v>1</v>
      </c>
      <c r="BP155">
        <f t="shared" si="84"/>
        <v>4</v>
      </c>
      <c r="BQ155" t="str">
        <f t="shared" si="85"/>
        <v>Test</v>
      </c>
    </row>
    <row r="156" spans="1:69" x14ac:dyDescent="0.3">
      <c r="A156">
        <v>1</v>
      </c>
      <c r="B156">
        <v>0</v>
      </c>
      <c r="C156" t="s">
        <v>385</v>
      </c>
      <c r="D156" t="s">
        <v>20</v>
      </c>
      <c r="E156">
        <v>55</v>
      </c>
      <c r="F156">
        <v>1</v>
      </c>
      <c r="G156">
        <v>1</v>
      </c>
      <c r="H156" t="s">
        <v>386</v>
      </c>
      <c r="I156">
        <v>93.5</v>
      </c>
      <c r="J156" t="s">
        <v>387</v>
      </c>
      <c r="K156" t="s">
        <v>17</v>
      </c>
      <c r="M156">
        <v>307</v>
      </c>
      <c r="N156" t="s">
        <v>67</v>
      </c>
      <c r="O156">
        <v>4</v>
      </c>
      <c r="P156">
        <v>4</v>
      </c>
      <c r="Q156">
        <v>4</v>
      </c>
      <c r="R156" t="str">
        <f t="shared" si="86"/>
        <v>Test</v>
      </c>
      <c r="S156" t="str">
        <f t="shared" si="87"/>
        <v>Test</v>
      </c>
      <c r="T156" t="str">
        <f t="shared" si="88"/>
        <v>Test</v>
      </c>
      <c r="U156" t="str">
        <f t="shared" si="89"/>
        <v>PQ</v>
      </c>
      <c r="V156" t="str">
        <f t="shared" si="90"/>
        <v>51-60</v>
      </c>
      <c r="W156" t="str">
        <f t="shared" si="91"/>
        <v>B</v>
      </c>
      <c r="X156" t="str">
        <f t="shared" si="92"/>
        <v>41-100</v>
      </c>
      <c r="Y156" t="b">
        <f>SUMPRODUCT(--(U156=counts!$A$40:$A$49))&gt;0</f>
        <v>1</v>
      </c>
      <c r="Z156" t="b">
        <f>SUMPRODUCT(--(W156=counts!$A$18:$A$22))&gt;0</f>
        <v>1</v>
      </c>
      <c r="AA156" t="str">
        <f t="shared" si="93"/>
        <v>51-60</v>
      </c>
      <c r="AB156" t="str">
        <f>IF(W156="","Blank",IF(Z156="TRUE",W156,counts!$A$23))</f>
        <v>F, G, T</v>
      </c>
      <c r="AC156" t="str">
        <f t="shared" si="94"/>
        <v>41-100</v>
      </c>
      <c r="AD156" t="str">
        <f t="shared" si="95"/>
        <v>PQ</v>
      </c>
      <c r="AE156" t="str">
        <f t="shared" si="96"/>
        <v>male</v>
      </c>
      <c r="AF156">
        <f>IF(F156&gt;=4, counts!$A$62,F156)</f>
        <v>1</v>
      </c>
      <c r="AG156">
        <f>IF(G156&gt;=3, counts!$A$69,G156)</f>
        <v>1</v>
      </c>
      <c r="AH156" t="str">
        <f>IF(OR(K156="S",K156=""), counts!$A$75,K156)</f>
        <v>S, blank</v>
      </c>
      <c r="AI156">
        <f t="shared" si="97"/>
        <v>1</v>
      </c>
      <c r="AJ156">
        <f>VLOOKUP(AA156,counts!$V$8:$W$13,2,FALSE)</f>
        <v>74.751267398446615</v>
      </c>
      <c r="AK156">
        <f>VLOOKUP(AB156,counts!$V$17:$W$23,2,FALSE)</f>
        <v>123.30204897661667</v>
      </c>
      <c r="AL156">
        <f>VLOOKUP(AC156,counts!$V$27:$W$33,2,FALSE)</f>
        <v>70.538774768379497</v>
      </c>
      <c r="AM156">
        <f>VLOOKUP(AD156,counts!$V$38:$W$49,2,FALSE)</f>
        <v>123.30204897661667</v>
      </c>
      <c r="AN156">
        <f>VLOOKUP(AE156,counts!$V$53:$W$54,2,FALSE)</f>
        <v>-108.67008854708662</v>
      </c>
      <c r="AO156">
        <f>VLOOKUP(AF156,counts!$V$58:$W$62,2,FALSE)</f>
        <v>48.695090775187893</v>
      </c>
      <c r="AP156">
        <f>VLOOKUP(AG156,counts!$V$66:$W$69,2,FALSE)</f>
        <v>79.365382998232107</v>
      </c>
      <c r="AQ156">
        <f>VLOOKUP(AH156,counts!$V$73:$W$75,2,FALSE)</f>
        <v>-22.422560732600829</v>
      </c>
      <c r="AR156">
        <f>VLOOKUP(AI156,counts!$V$79:$W$81,2,FALSE)</f>
        <v>103.15987615987927</v>
      </c>
      <c r="AS156">
        <f t="shared" si="98"/>
        <v>0</v>
      </c>
      <c r="AT156">
        <f t="shared" si="99"/>
        <v>4</v>
      </c>
      <c r="AU156" t="str">
        <f t="shared" si="82"/>
        <v>Test</v>
      </c>
      <c r="AW156" t="str">
        <f t="shared" si="100"/>
        <v>51-60</v>
      </c>
      <c r="AX156" t="str">
        <f t="shared" si="101"/>
        <v>F, G, T</v>
      </c>
      <c r="AY156" t="str">
        <f t="shared" si="102"/>
        <v>41-100</v>
      </c>
      <c r="AZ156" t="str">
        <f t="shared" si="103"/>
        <v>PQ</v>
      </c>
      <c r="BA156" t="str">
        <f t="shared" si="104"/>
        <v>male</v>
      </c>
      <c r="BB156">
        <f t="shared" si="105"/>
        <v>1</v>
      </c>
      <c r="BC156">
        <f t="shared" si="106"/>
        <v>1</v>
      </c>
      <c r="BD156" t="str">
        <f t="shared" si="107"/>
        <v>S, blank</v>
      </c>
      <c r="BE156">
        <f t="shared" si="108"/>
        <v>1</v>
      </c>
      <c r="BF156">
        <f t="shared" si="109"/>
        <v>74.751267398446615</v>
      </c>
      <c r="BG156">
        <f t="shared" si="110"/>
        <v>123.30204897661667</v>
      </c>
      <c r="BH156">
        <f t="shared" si="111"/>
        <v>70.538774768379497</v>
      </c>
      <c r="BI156">
        <f t="shared" si="112"/>
        <v>123.30204897661667</v>
      </c>
      <c r="BJ156">
        <f t="shared" si="113"/>
        <v>-108.67008854708662</v>
      </c>
      <c r="BK156">
        <f t="shared" si="114"/>
        <v>48.695090775187893</v>
      </c>
      <c r="BL156">
        <f t="shared" si="115"/>
        <v>79.365382998232107</v>
      </c>
      <c r="BM156">
        <f t="shared" si="116"/>
        <v>-22.422560732600829</v>
      </c>
      <c r="BN156">
        <f t="shared" si="117"/>
        <v>103.15987615987927</v>
      </c>
      <c r="BO156">
        <f t="shared" si="83"/>
        <v>0</v>
      </c>
      <c r="BP156">
        <f t="shared" si="84"/>
        <v>4</v>
      </c>
      <c r="BQ156" t="str">
        <f t="shared" si="85"/>
        <v>Test</v>
      </c>
    </row>
    <row r="157" spans="1:69" x14ac:dyDescent="0.3">
      <c r="A157">
        <v>1</v>
      </c>
      <c r="B157">
        <v>1</v>
      </c>
      <c r="C157" t="s">
        <v>388</v>
      </c>
      <c r="D157" t="s">
        <v>15</v>
      </c>
      <c r="E157">
        <v>52</v>
      </c>
      <c r="F157">
        <v>1</v>
      </c>
      <c r="G157">
        <v>1</v>
      </c>
      <c r="H157" t="s">
        <v>386</v>
      </c>
      <c r="I157">
        <v>93.5</v>
      </c>
      <c r="J157" t="s">
        <v>387</v>
      </c>
      <c r="K157" t="s">
        <v>17</v>
      </c>
      <c r="L157" t="s">
        <v>29</v>
      </c>
      <c r="N157" t="s">
        <v>67</v>
      </c>
      <c r="O157">
        <v>2</v>
      </c>
      <c r="P157">
        <v>4</v>
      </c>
      <c r="Q157">
        <v>5</v>
      </c>
      <c r="R157" t="str">
        <f t="shared" si="86"/>
        <v>Train</v>
      </c>
      <c r="S157" t="str">
        <f t="shared" si="87"/>
        <v>Test</v>
      </c>
      <c r="T157" t="str">
        <f t="shared" si="88"/>
        <v>Validate</v>
      </c>
      <c r="U157" t="str">
        <f t="shared" si="89"/>
        <v>PQ</v>
      </c>
      <c r="V157" t="str">
        <f t="shared" si="90"/>
        <v>51-60</v>
      </c>
      <c r="W157" t="str">
        <f t="shared" si="91"/>
        <v>B</v>
      </c>
      <c r="X157" t="str">
        <f t="shared" si="92"/>
        <v>41-100</v>
      </c>
      <c r="Y157" t="b">
        <f>SUMPRODUCT(--(U157=counts!$A$40:$A$49))&gt;0</f>
        <v>1</v>
      </c>
      <c r="Z157" t="b">
        <f>SUMPRODUCT(--(W157=counts!$A$18:$A$22))&gt;0</f>
        <v>1</v>
      </c>
      <c r="AA157" t="str">
        <f t="shared" si="93"/>
        <v>51-60</v>
      </c>
      <c r="AB157" t="str">
        <f>IF(W157="","Blank",IF(Z157="TRUE",W157,counts!$A$23))</f>
        <v>F, G, T</v>
      </c>
      <c r="AC157" t="str">
        <f t="shared" si="94"/>
        <v>41-100</v>
      </c>
      <c r="AD157" t="str">
        <f t="shared" si="95"/>
        <v>PQ</v>
      </c>
      <c r="AE157" t="str">
        <f t="shared" si="96"/>
        <v>female</v>
      </c>
      <c r="AF157">
        <f>IF(F157&gt;=4, counts!$A$62,F157)</f>
        <v>1</v>
      </c>
      <c r="AG157">
        <f>IF(G157&gt;=3, counts!$A$69,G157)</f>
        <v>1</v>
      </c>
      <c r="AH157" t="str">
        <f>IF(OR(K157="S",K157=""), counts!$A$75,K157)</f>
        <v>S, blank</v>
      </c>
      <c r="AI157">
        <f t="shared" si="97"/>
        <v>1</v>
      </c>
      <c r="AJ157">
        <f>VLOOKUP(AA157,counts!$V$8:$W$13,2,FALSE)</f>
        <v>74.751267398446615</v>
      </c>
      <c r="AK157">
        <f>VLOOKUP(AB157,counts!$V$17:$W$23,2,FALSE)</f>
        <v>123.30204897661667</v>
      </c>
      <c r="AL157">
        <f>VLOOKUP(AC157,counts!$V$27:$W$33,2,FALSE)</f>
        <v>70.538774768379497</v>
      </c>
      <c r="AM157">
        <f>VLOOKUP(AD157,counts!$V$38:$W$49,2,FALSE)</f>
        <v>123.30204897661667</v>
      </c>
      <c r="AN157">
        <f>VLOOKUP(AE157,counts!$V$53:$W$54,2,FALSE)</f>
        <v>151.41878811967541</v>
      </c>
      <c r="AO157">
        <f>VLOOKUP(AF157,counts!$V$58:$W$62,2,FALSE)</f>
        <v>48.695090775187893</v>
      </c>
      <c r="AP157">
        <f>VLOOKUP(AG157,counts!$V$66:$W$69,2,FALSE)</f>
        <v>79.365382998232107</v>
      </c>
      <c r="AQ157">
        <f>VLOOKUP(AH157,counts!$V$73:$W$75,2,FALSE)</f>
        <v>-22.422560732600829</v>
      </c>
      <c r="AR157">
        <f>VLOOKUP(AI157,counts!$V$79:$W$81,2,FALSE)</f>
        <v>103.15987615987927</v>
      </c>
      <c r="AS157">
        <f t="shared" si="98"/>
        <v>1</v>
      </c>
      <c r="AT157">
        <f t="shared" si="99"/>
        <v>2</v>
      </c>
      <c r="AU157" t="str">
        <f t="shared" si="82"/>
        <v>Train</v>
      </c>
      <c r="AW157" t="str">
        <f t="shared" si="100"/>
        <v>51-60</v>
      </c>
      <c r="AX157" t="str">
        <f t="shared" si="101"/>
        <v>F, G, T</v>
      </c>
      <c r="AY157" t="str">
        <f t="shared" si="102"/>
        <v>41-100</v>
      </c>
      <c r="AZ157" t="str">
        <f t="shared" si="103"/>
        <v>PQ</v>
      </c>
      <c r="BA157" t="str">
        <f t="shared" si="104"/>
        <v>female</v>
      </c>
      <c r="BB157">
        <f t="shared" si="105"/>
        <v>1</v>
      </c>
      <c r="BC157">
        <f t="shared" si="106"/>
        <v>1</v>
      </c>
      <c r="BD157" t="str">
        <f t="shared" si="107"/>
        <v>S, blank</v>
      </c>
      <c r="BE157">
        <f t="shared" si="108"/>
        <v>1</v>
      </c>
      <c r="BF157">
        <f t="shared" si="109"/>
        <v>74.751267398446615</v>
      </c>
      <c r="BG157">
        <f t="shared" si="110"/>
        <v>123.30204897661667</v>
      </c>
      <c r="BH157">
        <f t="shared" si="111"/>
        <v>70.538774768379497</v>
      </c>
      <c r="BI157">
        <f t="shared" si="112"/>
        <v>123.30204897661667</v>
      </c>
      <c r="BJ157">
        <f t="shared" si="113"/>
        <v>151.41878811967541</v>
      </c>
      <c r="BK157">
        <f t="shared" si="114"/>
        <v>48.695090775187893</v>
      </c>
      <c r="BL157">
        <f t="shared" si="115"/>
        <v>79.365382998232107</v>
      </c>
      <c r="BM157">
        <f t="shared" si="116"/>
        <v>-22.422560732600829</v>
      </c>
      <c r="BN157">
        <f t="shared" si="117"/>
        <v>103.15987615987927</v>
      </c>
      <c r="BO157">
        <f t="shared" si="83"/>
        <v>1</v>
      </c>
      <c r="BP157">
        <f t="shared" si="84"/>
        <v>2</v>
      </c>
      <c r="BQ157" t="str">
        <f t="shared" si="85"/>
        <v>Train</v>
      </c>
    </row>
    <row r="158" spans="1:69" x14ac:dyDescent="0.3">
      <c r="A158">
        <v>1</v>
      </c>
      <c r="B158">
        <v>0</v>
      </c>
      <c r="C158" t="s">
        <v>389</v>
      </c>
      <c r="D158" t="s">
        <v>20</v>
      </c>
      <c r="E158">
        <v>42</v>
      </c>
      <c r="F158">
        <v>0</v>
      </c>
      <c r="G158">
        <v>0</v>
      </c>
      <c r="H158" t="s">
        <v>390</v>
      </c>
      <c r="I158">
        <v>42.5</v>
      </c>
      <c r="J158" t="s">
        <v>391</v>
      </c>
      <c r="K158" t="s">
        <v>17</v>
      </c>
      <c r="N158" t="s">
        <v>392</v>
      </c>
      <c r="O158">
        <v>4</v>
      </c>
      <c r="P158">
        <v>1</v>
      </c>
      <c r="Q158">
        <v>2</v>
      </c>
      <c r="R158" t="str">
        <f t="shared" si="86"/>
        <v>Test</v>
      </c>
      <c r="S158" t="str">
        <f t="shared" si="87"/>
        <v>Train</v>
      </c>
      <c r="T158" t="str">
        <f t="shared" si="88"/>
        <v>Train</v>
      </c>
      <c r="U158" t="str">
        <f t="shared" si="89"/>
        <v/>
      </c>
      <c r="V158" t="str">
        <f t="shared" si="90"/>
        <v>41-50</v>
      </c>
      <c r="W158" t="str">
        <f t="shared" si="91"/>
        <v>B</v>
      </c>
      <c r="X158" t="str">
        <f t="shared" si="92"/>
        <v>41-100</v>
      </c>
      <c r="Y158" t="b">
        <f>SUMPRODUCT(--(U158=counts!$A$40:$A$49))&gt;0</f>
        <v>0</v>
      </c>
      <c r="Z158" t="b">
        <f>SUMPRODUCT(--(W158=counts!$A$18:$A$22))&gt;0</f>
        <v>1</v>
      </c>
      <c r="AA158" t="str">
        <f t="shared" si="93"/>
        <v>41-50</v>
      </c>
      <c r="AB158" t="str">
        <f>IF(W158="","Blank",IF(Z158="TRUE",W158,counts!$A$23))</f>
        <v>F, G, T</v>
      </c>
      <c r="AC158" t="str">
        <f t="shared" si="94"/>
        <v>41-100</v>
      </c>
      <c r="AD158" t="str">
        <f t="shared" si="95"/>
        <v>Blank</v>
      </c>
      <c r="AE158" t="str">
        <f t="shared" si="96"/>
        <v>male</v>
      </c>
      <c r="AF158">
        <f>IF(F158&gt;=4, counts!$A$62,F158)</f>
        <v>0</v>
      </c>
      <c r="AG158">
        <f>IF(G158&gt;=3, counts!$A$69,G158)</f>
        <v>0</v>
      </c>
      <c r="AH158" t="str">
        <f>IF(OR(K158="S",K158=""), counts!$A$75,K158)</f>
        <v>S, blank</v>
      </c>
      <c r="AI158">
        <f t="shared" si="97"/>
        <v>1</v>
      </c>
      <c r="AJ158">
        <f>VLOOKUP(AA158,counts!$V$8:$W$13,2,FALSE)</f>
        <v>-13.385578549662212</v>
      </c>
      <c r="AK158">
        <f>VLOOKUP(AB158,counts!$V$17:$W$23,2,FALSE)</f>
        <v>123.30204897661667</v>
      </c>
      <c r="AL158">
        <f>VLOOKUP(AC158,counts!$V$27:$W$33,2,FALSE)</f>
        <v>70.538774768379497</v>
      </c>
      <c r="AM158">
        <f>VLOOKUP(AD158,counts!$V$38:$W$49,2,FALSE)</f>
        <v>-33.757758935166962</v>
      </c>
      <c r="AN158">
        <f>VLOOKUP(AE158,counts!$V$53:$W$54,2,FALSE)</f>
        <v>-108.67008854708662</v>
      </c>
      <c r="AO158">
        <f>VLOOKUP(AF158,counts!$V$58:$W$62,2,FALSE)</f>
        <v>-14.754319664473872</v>
      </c>
      <c r="AP158">
        <f>VLOOKUP(AG158,counts!$V$66:$W$69,2,FALSE)</f>
        <v>-22.013681658285037</v>
      </c>
      <c r="AQ158">
        <f>VLOOKUP(AH158,counts!$V$73:$W$75,2,FALSE)</f>
        <v>-22.422560732600829</v>
      </c>
      <c r="AR158">
        <f>VLOOKUP(AI158,counts!$V$79:$W$81,2,FALSE)</f>
        <v>103.15987615987927</v>
      </c>
      <c r="AS158">
        <f t="shared" si="98"/>
        <v>0</v>
      </c>
      <c r="AT158">
        <f t="shared" si="99"/>
        <v>4</v>
      </c>
      <c r="AU158" t="str">
        <f t="shared" si="82"/>
        <v>Test</v>
      </c>
      <c r="AW158" t="str">
        <f t="shared" si="100"/>
        <v>41-50</v>
      </c>
      <c r="AX158" t="str">
        <f t="shared" si="101"/>
        <v>F, G, T</v>
      </c>
      <c r="AY158" t="str">
        <f t="shared" si="102"/>
        <v>41-100</v>
      </c>
      <c r="AZ158" t="str">
        <f t="shared" si="103"/>
        <v>Blank</v>
      </c>
      <c r="BA158" t="str">
        <f t="shared" si="104"/>
        <v>male</v>
      </c>
      <c r="BB158">
        <f t="shared" si="105"/>
        <v>0</v>
      </c>
      <c r="BC158">
        <f t="shared" si="106"/>
        <v>0</v>
      </c>
      <c r="BD158" t="str">
        <f t="shared" si="107"/>
        <v>S, blank</v>
      </c>
      <c r="BE158">
        <f t="shared" si="108"/>
        <v>1</v>
      </c>
      <c r="BF158">
        <f t="shared" si="109"/>
        <v>-13.385578549662212</v>
      </c>
      <c r="BG158">
        <f t="shared" si="110"/>
        <v>123.30204897661667</v>
      </c>
      <c r="BH158">
        <f t="shared" si="111"/>
        <v>70.538774768379497</v>
      </c>
      <c r="BI158">
        <f t="shared" si="112"/>
        <v>-33.757758935166962</v>
      </c>
      <c r="BJ158">
        <f t="shared" si="113"/>
        <v>-108.67008854708662</v>
      </c>
      <c r="BK158">
        <f t="shared" si="114"/>
        <v>-14.754319664473872</v>
      </c>
      <c r="BL158">
        <f t="shared" si="115"/>
        <v>-22.013681658285037</v>
      </c>
      <c r="BM158">
        <f t="shared" si="116"/>
        <v>-22.422560732600829</v>
      </c>
      <c r="BN158">
        <f t="shared" si="117"/>
        <v>103.15987615987927</v>
      </c>
      <c r="BO158">
        <f t="shared" si="83"/>
        <v>0</v>
      </c>
      <c r="BP158">
        <f t="shared" si="84"/>
        <v>4</v>
      </c>
      <c r="BQ158" t="str">
        <f t="shared" si="85"/>
        <v>Test</v>
      </c>
    </row>
    <row r="159" spans="1:69" x14ac:dyDescent="0.3">
      <c r="A159">
        <v>1</v>
      </c>
      <c r="B159">
        <v>0</v>
      </c>
      <c r="C159" t="s">
        <v>393</v>
      </c>
      <c r="D159" t="s">
        <v>20</v>
      </c>
      <c r="F159">
        <v>0</v>
      </c>
      <c r="G159">
        <v>0</v>
      </c>
      <c r="H159" t="s">
        <v>394</v>
      </c>
      <c r="I159">
        <v>51.862499999999997</v>
      </c>
      <c r="J159" t="s">
        <v>395</v>
      </c>
      <c r="K159" t="s">
        <v>17</v>
      </c>
      <c r="N159" t="s">
        <v>396</v>
      </c>
      <c r="O159">
        <v>1</v>
      </c>
      <c r="P159">
        <v>3</v>
      </c>
      <c r="Q159">
        <v>5</v>
      </c>
      <c r="R159" t="str">
        <f t="shared" si="86"/>
        <v>Train</v>
      </c>
      <c r="S159" t="str">
        <f t="shared" si="87"/>
        <v>Train</v>
      </c>
      <c r="T159" t="str">
        <f t="shared" si="88"/>
        <v>Validate</v>
      </c>
      <c r="U159" t="str">
        <f t="shared" si="89"/>
        <v>MA</v>
      </c>
      <c r="V159" t="str">
        <f t="shared" si="90"/>
        <v>0-17</v>
      </c>
      <c r="W159" t="str">
        <f t="shared" si="91"/>
        <v>E</v>
      </c>
      <c r="X159" t="str">
        <f t="shared" si="92"/>
        <v>41-100</v>
      </c>
      <c r="Y159" t="b">
        <f>SUMPRODUCT(--(U159=counts!$A$40:$A$49))&gt;0</f>
        <v>1</v>
      </c>
      <c r="Z159" t="b">
        <f>SUMPRODUCT(--(W159=counts!$A$18:$A$22))&gt;0</f>
        <v>1</v>
      </c>
      <c r="AA159" t="str">
        <f t="shared" si="93"/>
        <v>0-17</v>
      </c>
      <c r="AB159" t="str">
        <f>IF(W159="","Blank",IF(Z159="TRUE",W159,counts!$A$23))</f>
        <v>F, G, T</v>
      </c>
      <c r="AC159" t="str">
        <f t="shared" si="94"/>
        <v>41-100</v>
      </c>
      <c r="AD159" t="str">
        <f t="shared" si="95"/>
        <v>MA</v>
      </c>
      <c r="AE159" t="str">
        <f t="shared" si="96"/>
        <v>male</v>
      </c>
      <c r="AF159">
        <f>IF(F159&gt;=4, counts!$A$62,F159)</f>
        <v>0</v>
      </c>
      <c r="AG159">
        <f>IF(G159&gt;=3, counts!$A$69,G159)</f>
        <v>0</v>
      </c>
      <c r="AH159" t="str">
        <f>IF(OR(K159="S",K159=""), counts!$A$75,K159)</f>
        <v>S, blank</v>
      </c>
      <c r="AI159">
        <f t="shared" si="97"/>
        <v>1</v>
      </c>
      <c r="AJ159">
        <f>VLOOKUP(AA159,counts!$V$8:$W$13,2,FALSE)</f>
        <v>-3.7643689058441341</v>
      </c>
      <c r="AK159">
        <f>VLOOKUP(AB159,counts!$V$17:$W$23,2,FALSE)</f>
        <v>123.30204897661667</v>
      </c>
      <c r="AL159">
        <f>VLOOKUP(AC159,counts!$V$27:$W$33,2,FALSE)</f>
        <v>70.538774768379497</v>
      </c>
      <c r="AM159">
        <f>VLOOKUP(AD159,counts!$V$38:$W$49,2,FALSE)</f>
        <v>-23.331657902726029</v>
      </c>
      <c r="AN159">
        <f>VLOOKUP(AE159,counts!$V$53:$W$54,2,FALSE)</f>
        <v>-108.67008854708662</v>
      </c>
      <c r="AO159">
        <f>VLOOKUP(AF159,counts!$V$58:$W$62,2,FALSE)</f>
        <v>-14.754319664473872</v>
      </c>
      <c r="AP159">
        <f>VLOOKUP(AG159,counts!$V$66:$W$69,2,FALSE)</f>
        <v>-22.013681658285037</v>
      </c>
      <c r="AQ159">
        <f>VLOOKUP(AH159,counts!$V$73:$W$75,2,FALSE)</f>
        <v>-22.422560732600829</v>
      </c>
      <c r="AR159">
        <f>VLOOKUP(AI159,counts!$V$79:$W$81,2,FALSE)</f>
        <v>103.15987615987927</v>
      </c>
      <c r="AS159">
        <f t="shared" si="98"/>
        <v>0</v>
      </c>
      <c r="AT159">
        <f t="shared" si="99"/>
        <v>1</v>
      </c>
      <c r="AU159" t="str">
        <f t="shared" si="82"/>
        <v>Train</v>
      </c>
      <c r="AW159" t="str">
        <f t="shared" si="100"/>
        <v>0-17</v>
      </c>
      <c r="AX159" t="str">
        <f t="shared" si="101"/>
        <v>F, G, T</v>
      </c>
      <c r="AY159" t="str">
        <f t="shared" si="102"/>
        <v>41-100</v>
      </c>
      <c r="AZ159" t="str">
        <f t="shared" si="103"/>
        <v>MA</v>
      </c>
      <c r="BA159" t="str">
        <f t="shared" si="104"/>
        <v>male</v>
      </c>
      <c r="BB159">
        <f t="shared" si="105"/>
        <v>0</v>
      </c>
      <c r="BC159">
        <f t="shared" si="106"/>
        <v>0</v>
      </c>
      <c r="BD159" t="str">
        <f t="shared" si="107"/>
        <v>S, blank</v>
      </c>
      <c r="BE159">
        <f t="shared" si="108"/>
        <v>1</v>
      </c>
      <c r="BF159">
        <f t="shared" si="109"/>
        <v>-3.7643689058441341</v>
      </c>
      <c r="BG159">
        <f t="shared" si="110"/>
        <v>123.30204897661667</v>
      </c>
      <c r="BH159">
        <f t="shared" si="111"/>
        <v>70.538774768379497</v>
      </c>
      <c r="BI159">
        <f t="shared" si="112"/>
        <v>-23.331657902726029</v>
      </c>
      <c r="BJ159">
        <f t="shared" si="113"/>
        <v>-108.67008854708662</v>
      </c>
      <c r="BK159">
        <f t="shared" si="114"/>
        <v>-14.754319664473872</v>
      </c>
      <c r="BL159">
        <f t="shared" si="115"/>
        <v>-22.013681658285037</v>
      </c>
      <c r="BM159">
        <f t="shared" si="116"/>
        <v>-22.422560732600829</v>
      </c>
      <c r="BN159">
        <f t="shared" si="117"/>
        <v>103.15987615987927</v>
      </c>
      <c r="BO159">
        <f t="shared" si="83"/>
        <v>0</v>
      </c>
      <c r="BP159">
        <f t="shared" si="84"/>
        <v>1</v>
      </c>
      <c r="BQ159" t="str">
        <f t="shared" si="85"/>
        <v>Train</v>
      </c>
    </row>
    <row r="160" spans="1:69" x14ac:dyDescent="0.3">
      <c r="A160">
        <v>1</v>
      </c>
      <c r="B160">
        <v>0</v>
      </c>
      <c r="C160" t="s">
        <v>397</v>
      </c>
      <c r="D160" t="s">
        <v>20</v>
      </c>
      <c r="E160">
        <v>55</v>
      </c>
      <c r="F160">
        <v>0</v>
      </c>
      <c r="G160">
        <v>0</v>
      </c>
      <c r="H160" t="s">
        <v>398</v>
      </c>
      <c r="I160">
        <v>50</v>
      </c>
      <c r="J160" t="s">
        <v>399</v>
      </c>
      <c r="K160" t="s">
        <v>17</v>
      </c>
      <c r="N160" t="s">
        <v>400</v>
      </c>
      <c r="O160">
        <v>5</v>
      </c>
      <c r="P160">
        <v>1</v>
      </c>
      <c r="Q160">
        <v>4</v>
      </c>
      <c r="R160" t="str">
        <f t="shared" si="86"/>
        <v>Validate</v>
      </c>
      <c r="S160" t="str">
        <f t="shared" si="87"/>
        <v>Train</v>
      </c>
      <c r="T160" t="str">
        <f t="shared" si="88"/>
        <v>Test</v>
      </c>
      <c r="U160" t="str">
        <f t="shared" si="89"/>
        <v/>
      </c>
      <c r="V160" t="str">
        <f t="shared" si="90"/>
        <v>51-60</v>
      </c>
      <c r="W160" t="str">
        <f t="shared" si="91"/>
        <v>C</v>
      </c>
      <c r="X160" t="str">
        <f t="shared" si="92"/>
        <v>41-100</v>
      </c>
      <c r="Y160" t="b">
        <f>SUMPRODUCT(--(U160=counts!$A$40:$A$49))&gt;0</f>
        <v>0</v>
      </c>
      <c r="Z160" t="b">
        <f>SUMPRODUCT(--(W160=counts!$A$18:$A$22))&gt;0</f>
        <v>1</v>
      </c>
      <c r="AA160" t="str">
        <f t="shared" si="93"/>
        <v>51-60</v>
      </c>
      <c r="AB160" t="str">
        <f>IF(W160="","Blank",IF(Z160="TRUE",W160,counts!$A$23))</f>
        <v>F, G, T</v>
      </c>
      <c r="AC160" t="str">
        <f t="shared" si="94"/>
        <v>41-100</v>
      </c>
      <c r="AD160" t="str">
        <f t="shared" si="95"/>
        <v>Blank</v>
      </c>
      <c r="AE160" t="str">
        <f t="shared" si="96"/>
        <v>male</v>
      </c>
      <c r="AF160">
        <f>IF(F160&gt;=4, counts!$A$62,F160)</f>
        <v>0</v>
      </c>
      <c r="AG160">
        <f>IF(G160&gt;=3, counts!$A$69,G160)</f>
        <v>0</v>
      </c>
      <c r="AH160" t="str">
        <f>IF(OR(K160="S",K160=""), counts!$A$75,K160)</f>
        <v>S, blank</v>
      </c>
      <c r="AI160">
        <f t="shared" si="97"/>
        <v>1</v>
      </c>
      <c r="AJ160">
        <f>VLOOKUP(AA160,counts!$V$8:$W$13,2,FALSE)</f>
        <v>74.751267398446615</v>
      </c>
      <c r="AK160">
        <f>VLOOKUP(AB160,counts!$V$17:$W$23,2,FALSE)</f>
        <v>123.30204897661667</v>
      </c>
      <c r="AL160">
        <f>VLOOKUP(AC160,counts!$V$27:$W$33,2,FALSE)</f>
        <v>70.538774768379497</v>
      </c>
      <c r="AM160">
        <f>VLOOKUP(AD160,counts!$V$38:$W$49,2,FALSE)</f>
        <v>-33.757758935166962</v>
      </c>
      <c r="AN160">
        <f>VLOOKUP(AE160,counts!$V$53:$W$54,2,FALSE)</f>
        <v>-108.67008854708662</v>
      </c>
      <c r="AO160">
        <f>VLOOKUP(AF160,counts!$V$58:$W$62,2,FALSE)</f>
        <v>-14.754319664473872</v>
      </c>
      <c r="AP160">
        <f>VLOOKUP(AG160,counts!$V$66:$W$69,2,FALSE)</f>
        <v>-22.013681658285037</v>
      </c>
      <c r="AQ160">
        <f>VLOOKUP(AH160,counts!$V$73:$W$75,2,FALSE)</f>
        <v>-22.422560732600829</v>
      </c>
      <c r="AR160">
        <f>VLOOKUP(AI160,counts!$V$79:$W$81,2,FALSE)</f>
        <v>103.15987615987927</v>
      </c>
      <c r="AS160">
        <f t="shared" si="98"/>
        <v>0</v>
      </c>
      <c r="AT160">
        <f t="shared" si="99"/>
        <v>5</v>
      </c>
      <c r="AU160" t="str">
        <f t="shared" si="82"/>
        <v>Validate</v>
      </c>
      <c r="AW160" t="str">
        <f t="shared" si="100"/>
        <v>51-60</v>
      </c>
      <c r="AX160" t="str">
        <f t="shared" si="101"/>
        <v>F, G, T</v>
      </c>
      <c r="AY160" t="str">
        <f t="shared" si="102"/>
        <v>41-100</v>
      </c>
      <c r="AZ160" t="str">
        <f t="shared" si="103"/>
        <v>Blank</v>
      </c>
      <c r="BA160" t="str">
        <f t="shared" si="104"/>
        <v>male</v>
      </c>
      <c r="BB160">
        <f t="shared" si="105"/>
        <v>0</v>
      </c>
      <c r="BC160">
        <f t="shared" si="106"/>
        <v>0</v>
      </c>
      <c r="BD160" t="str">
        <f t="shared" si="107"/>
        <v>S, blank</v>
      </c>
      <c r="BE160">
        <f t="shared" si="108"/>
        <v>1</v>
      </c>
      <c r="BF160">
        <f t="shared" si="109"/>
        <v>74.751267398446615</v>
      </c>
      <c r="BG160">
        <f t="shared" si="110"/>
        <v>123.30204897661667</v>
      </c>
      <c r="BH160">
        <f t="shared" si="111"/>
        <v>70.538774768379497</v>
      </c>
      <c r="BI160">
        <f t="shared" si="112"/>
        <v>-33.757758935166962</v>
      </c>
      <c r="BJ160">
        <f t="shared" si="113"/>
        <v>-108.67008854708662</v>
      </c>
      <c r="BK160">
        <f t="shared" si="114"/>
        <v>-14.754319664473872</v>
      </c>
      <c r="BL160">
        <f t="shared" si="115"/>
        <v>-22.013681658285037</v>
      </c>
      <c r="BM160">
        <f t="shared" si="116"/>
        <v>-22.422560732600829</v>
      </c>
      <c r="BN160">
        <f t="shared" si="117"/>
        <v>103.15987615987927</v>
      </c>
      <c r="BO160">
        <f t="shared" si="83"/>
        <v>0</v>
      </c>
      <c r="BP160">
        <f t="shared" si="84"/>
        <v>5</v>
      </c>
      <c r="BQ160" t="str">
        <f t="shared" si="85"/>
        <v>Validate</v>
      </c>
    </row>
    <row r="161" spans="1:69" x14ac:dyDescent="0.3">
      <c r="A161">
        <v>1</v>
      </c>
      <c r="B161">
        <v>1</v>
      </c>
      <c r="C161" t="s">
        <v>401</v>
      </c>
      <c r="D161" t="s">
        <v>15</v>
      </c>
      <c r="E161">
        <v>16</v>
      </c>
      <c r="F161">
        <v>0</v>
      </c>
      <c r="G161">
        <v>1</v>
      </c>
      <c r="H161" t="s">
        <v>402</v>
      </c>
      <c r="I161">
        <v>57.979199999999999</v>
      </c>
      <c r="J161" t="s">
        <v>403</v>
      </c>
      <c r="K161" t="s">
        <v>44</v>
      </c>
      <c r="L161" t="s">
        <v>50</v>
      </c>
      <c r="N161" t="s">
        <v>404</v>
      </c>
      <c r="O161">
        <v>3</v>
      </c>
      <c r="P161">
        <v>3</v>
      </c>
      <c r="Q161">
        <v>1</v>
      </c>
      <c r="R161" t="str">
        <f t="shared" si="86"/>
        <v>Train</v>
      </c>
      <c r="S161" t="str">
        <f t="shared" si="87"/>
        <v>Train</v>
      </c>
      <c r="T161" t="str">
        <f t="shared" si="88"/>
        <v>Train</v>
      </c>
      <c r="U161" t="str">
        <f t="shared" si="89"/>
        <v>IL</v>
      </c>
      <c r="V161" t="str">
        <f t="shared" si="90"/>
        <v>0-17</v>
      </c>
      <c r="W161" t="str">
        <f t="shared" si="91"/>
        <v>B</v>
      </c>
      <c r="X161" t="str">
        <f t="shared" si="92"/>
        <v>41-100</v>
      </c>
      <c r="Y161" t="b">
        <f>SUMPRODUCT(--(U161=counts!$A$40:$A$49))&gt;0</f>
        <v>1</v>
      </c>
      <c r="Z161" t="b">
        <f>SUMPRODUCT(--(W161=counts!$A$18:$A$22))&gt;0</f>
        <v>1</v>
      </c>
      <c r="AA161" t="str">
        <f t="shared" si="93"/>
        <v>0-17</v>
      </c>
      <c r="AB161" t="str">
        <f>IF(W161="","Blank",IF(Z161="TRUE",W161,counts!$A$23))</f>
        <v>F, G, T</v>
      </c>
      <c r="AC161" t="str">
        <f t="shared" si="94"/>
        <v>41-100</v>
      </c>
      <c r="AD161" t="str">
        <f t="shared" si="95"/>
        <v>IL</v>
      </c>
      <c r="AE161" t="str">
        <f t="shared" si="96"/>
        <v>female</v>
      </c>
      <c r="AF161">
        <f>IF(F161&gt;=4, counts!$A$62,F161)</f>
        <v>0</v>
      </c>
      <c r="AG161">
        <f>IF(G161&gt;=3, counts!$A$69,G161)</f>
        <v>1</v>
      </c>
      <c r="AH161" t="str">
        <f>IF(OR(K161="S",K161=""), counts!$A$75,K161)</f>
        <v>C</v>
      </c>
      <c r="AI161">
        <f t="shared" si="97"/>
        <v>1</v>
      </c>
      <c r="AJ161">
        <f>VLOOKUP(AA161,counts!$V$8:$W$13,2,FALSE)</f>
        <v>-3.7643689058441341</v>
      </c>
      <c r="AK161">
        <f>VLOOKUP(AB161,counts!$V$17:$W$23,2,FALSE)</f>
        <v>123.30204897661667</v>
      </c>
      <c r="AL161">
        <f>VLOOKUP(AC161,counts!$V$27:$W$33,2,FALSE)</f>
        <v>70.538774768379497</v>
      </c>
      <c r="AM161">
        <f>VLOOKUP(AD161,counts!$V$38:$W$49,2,FALSE)</f>
        <v>-68.390212241589438</v>
      </c>
      <c r="AN161">
        <f>VLOOKUP(AE161,counts!$V$53:$W$54,2,FALSE)</f>
        <v>151.41878811967541</v>
      </c>
      <c r="AO161">
        <f>VLOOKUP(AF161,counts!$V$58:$W$62,2,FALSE)</f>
        <v>-14.754319664473872</v>
      </c>
      <c r="AP161">
        <f>VLOOKUP(AG161,counts!$V$66:$W$69,2,FALSE)</f>
        <v>79.365382998232107</v>
      </c>
      <c r="AQ161">
        <f>VLOOKUP(AH161,counts!$V$73:$W$75,2,FALSE)</f>
        <v>72.444458573419169</v>
      </c>
      <c r="AR161">
        <f>VLOOKUP(AI161,counts!$V$79:$W$81,2,FALSE)</f>
        <v>103.15987615987927</v>
      </c>
      <c r="AS161">
        <f t="shared" si="98"/>
        <v>1</v>
      </c>
      <c r="AT161">
        <f t="shared" si="99"/>
        <v>3</v>
      </c>
      <c r="AU161" t="str">
        <f t="shared" si="82"/>
        <v>Train</v>
      </c>
      <c r="AW161" t="str">
        <f t="shared" si="100"/>
        <v>0-17</v>
      </c>
      <c r="AX161" t="str">
        <f t="shared" si="101"/>
        <v>F, G, T</v>
      </c>
      <c r="AY161" t="str">
        <f t="shared" si="102"/>
        <v>41-100</v>
      </c>
      <c r="AZ161" t="str">
        <f t="shared" si="103"/>
        <v>IL</v>
      </c>
      <c r="BA161" t="str">
        <f t="shared" si="104"/>
        <v>female</v>
      </c>
      <c r="BB161">
        <f t="shared" si="105"/>
        <v>0</v>
      </c>
      <c r="BC161">
        <f t="shared" si="106"/>
        <v>1</v>
      </c>
      <c r="BD161" t="str">
        <f t="shared" si="107"/>
        <v>C</v>
      </c>
      <c r="BE161">
        <f t="shared" si="108"/>
        <v>1</v>
      </c>
      <c r="BF161">
        <f t="shared" si="109"/>
        <v>-3.7643689058441341</v>
      </c>
      <c r="BG161">
        <f t="shared" si="110"/>
        <v>123.30204897661667</v>
      </c>
      <c r="BH161">
        <f t="shared" si="111"/>
        <v>70.538774768379497</v>
      </c>
      <c r="BI161">
        <f t="shared" si="112"/>
        <v>-68.390212241589438</v>
      </c>
      <c r="BJ161">
        <f t="shared" si="113"/>
        <v>151.41878811967541</v>
      </c>
      <c r="BK161">
        <f t="shared" si="114"/>
        <v>-14.754319664473872</v>
      </c>
      <c r="BL161">
        <f t="shared" si="115"/>
        <v>79.365382998232107</v>
      </c>
      <c r="BM161">
        <f t="shared" si="116"/>
        <v>72.444458573419169</v>
      </c>
      <c r="BN161">
        <f t="shared" si="117"/>
        <v>103.15987615987927</v>
      </c>
      <c r="BO161">
        <f t="shared" si="83"/>
        <v>1</v>
      </c>
      <c r="BP161">
        <f t="shared" si="84"/>
        <v>3</v>
      </c>
      <c r="BQ161" t="str">
        <f t="shared" si="85"/>
        <v>Train</v>
      </c>
    </row>
    <row r="162" spans="1:69" x14ac:dyDescent="0.3">
      <c r="A162">
        <v>1</v>
      </c>
      <c r="B162">
        <v>1</v>
      </c>
      <c r="C162" t="s">
        <v>405</v>
      </c>
      <c r="D162" t="s">
        <v>15</v>
      </c>
      <c r="E162">
        <v>44</v>
      </c>
      <c r="F162">
        <v>0</v>
      </c>
      <c r="G162">
        <v>1</v>
      </c>
      <c r="H162" t="s">
        <v>402</v>
      </c>
      <c r="I162">
        <v>57.979199999999999</v>
      </c>
      <c r="J162" t="s">
        <v>403</v>
      </c>
      <c r="K162" t="s">
        <v>44</v>
      </c>
      <c r="L162" t="s">
        <v>50</v>
      </c>
      <c r="N162" t="s">
        <v>404</v>
      </c>
      <c r="O162">
        <v>2</v>
      </c>
      <c r="P162">
        <v>1</v>
      </c>
      <c r="Q162">
        <v>3</v>
      </c>
      <c r="R162" t="str">
        <f t="shared" si="86"/>
        <v>Train</v>
      </c>
      <c r="S162" t="str">
        <f t="shared" si="87"/>
        <v>Train</v>
      </c>
      <c r="T162" t="str">
        <f t="shared" si="88"/>
        <v>Train</v>
      </c>
      <c r="U162" t="str">
        <f t="shared" si="89"/>
        <v>IL</v>
      </c>
      <c r="V162" t="str">
        <f t="shared" si="90"/>
        <v>41-50</v>
      </c>
      <c r="W162" t="str">
        <f t="shared" si="91"/>
        <v>B</v>
      </c>
      <c r="X162" t="str">
        <f t="shared" si="92"/>
        <v>41-100</v>
      </c>
      <c r="Y162" t="b">
        <f>SUMPRODUCT(--(U162=counts!$A$40:$A$49))&gt;0</f>
        <v>1</v>
      </c>
      <c r="Z162" t="b">
        <f>SUMPRODUCT(--(W162=counts!$A$18:$A$22))&gt;0</f>
        <v>1</v>
      </c>
      <c r="AA162" t="str">
        <f t="shared" si="93"/>
        <v>41-50</v>
      </c>
      <c r="AB162" t="str">
        <f>IF(W162="","Blank",IF(Z162="TRUE",W162,counts!$A$23))</f>
        <v>F, G, T</v>
      </c>
      <c r="AC162" t="str">
        <f t="shared" si="94"/>
        <v>41-100</v>
      </c>
      <c r="AD162" t="str">
        <f t="shared" si="95"/>
        <v>IL</v>
      </c>
      <c r="AE162" t="str">
        <f t="shared" si="96"/>
        <v>female</v>
      </c>
      <c r="AF162">
        <f>IF(F162&gt;=4, counts!$A$62,F162)</f>
        <v>0</v>
      </c>
      <c r="AG162">
        <f>IF(G162&gt;=3, counts!$A$69,G162)</f>
        <v>1</v>
      </c>
      <c r="AH162" t="str">
        <f>IF(OR(K162="S",K162=""), counts!$A$75,K162)</f>
        <v>C</v>
      </c>
      <c r="AI162">
        <f t="shared" si="97"/>
        <v>1</v>
      </c>
      <c r="AJ162">
        <f>VLOOKUP(AA162,counts!$V$8:$W$13,2,FALSE)</f>
        <v>-13.385578549662212</v>
      </c>
      <c r="AK162">
        <f>VLOOKUP(AB162,counts!$V$17:$W$23,2,FALSE)</f>
        <v>123.30204897661667</v>
      </c>
      <c r="AL162">
        <f>VLOOKUP(AC162,counts!$V$27:$W$33,2,FALSE)</f>
        <v>70.538774768379497</v>
      </c>
      <c r="AM162">
        <f>VLOOKUP(AD162,counts!$V$38:$W$49,2,FALSE)</f>
        <v>-68.390212241589438</v>
      </c>
      <c r="AN162">
        <f>VLOOKUP(AE162,counts!$V$53:$W$54,2,FALSE)</f>
        <v>151.41878811967541</v>
      </c>
      <c r="AO162">
        <f>VLOOKUP(AF162,counts!$V$58:$W$62,2,FALSE)</f>
        <v>-14.754319664473872</v>
      </c>
      <c r="AP162">
        <f>VLOOKUP(AG162,counts!$V$66:$W$69,2,FALSE)</f>
        <v>79.365382998232107</v>
      </c>
      <c r="AQ162">
        <f>VLOOKUP(AH162,counts!$V$73:$W$75,2,FALSE)</f>
        <v>72.444458573419169</v>
      </c>
      <c r="AR162">
        <f>VLOOKUP(AI162,counts!$V$79:$W$81,2,FALSE)</f>
        <v>103.15987615987927</v>
      </c>
      <c r="AS162">
        <f t="shared" si="98"/>
        <v>1</v>
      </c>
      <c r="AT162">
        <f t="shared" si="99"/>
        <v>2</v>
      </c>
      <c r="AU162" t="str">
        <f t="shared" si="82"/>
        <v>Train</v>
      </c>
      <c r="AW162" t="str">
        <f t="shared" si="100"/>
        <v>41-50</v>
      </c>
      <c r="AX162" t="str">
        <f t="shared" si="101"/>
        <v>F, G, T</v>
      </c>
      <c r="AY162" t="str">
        <f t="shared" si="102"/>
        <v>41-100</v>
      </c>
      <c r="AZ162" t="str">
        <f t="shared" si="103"/>
        <v>IL</v>
      </c>
      <c r="BA162" t="str">
        <f t="shared" si="104"/>
        <v>female</v>
      </c>
      <c r="BB162">
        <f t="shared" si="105"/>
        <v>0</v>
      </c>
      <c r="BC162">
        <f t="shared" si="106"/>
        <v>1</v>
      </c>
      <c r="BD162" t="str">
        <f t="shared" si="107"/>
        <v>C</v>
      </c>
      <c r="BE162">
        <f t="shared" si="108"/>
        <v>1</v>
      </c>
      <c r="BF162">
        <f t="shared" si="109"/>
        <v>-13.385578549662212</v>
      </c>
      <c r="BG162">
        <f t="shared" si="110"/>
        <v>123.30204897661667</v>
      </c>
      <c r="BH162">
        <f t="shared" si="111"/>
        <v>70.538774768379497</v>
      </c>
      <c r="BI162">
        <f t="shared" si="112"/>
        <v>-68.390212241589438</v>
      </c>
      <c r="BJ162">
        <f t="shared" si="113"/>
        <v>151.41878811967541</v>
      </c>
      <c r="BK162">
        <f t="shared" si="114"/>
        <v>-14.754319664473872</v>
      </c>
      <c r="BL162">
        <f t="shared" si="115"/>
        <v>79.365382998232107</v>
      </c>
      <c r="BM162">
        <f t="shared" si="116"/>
        <v>72.444458573419169</v>
      </c>
      <c r="BN162">
        <f t="shared" si="117"/>
        <v>103.15987615987927</v>
      </c>
      <c r="BO162">
        <f t="shared" si="83"/>
        <v>1</v>
      </c>
      <c r="BP162">
        <f t="shared" si="84"/>
        <v>2</v>
      </c>
      <c r="BQ162" t="str">
        <f t="shared" si="85"/>
        <v>Train</v>
      </c>
    </row>
    <row r="163" spans="1:69" x14ac:dyDescent="0.3">
      <c r="A163">
        <v>1</v>
      </c>
      <c r="B163">
        <v>1</v>
      </c>
      <c r="C163" t="s">
        <v>406</v>
      </c>
      <c r="D163" t="s">
        <v>15</v>
      </c>
      <c r="E163">
        <v>51</v>
      </c>
      <c r="F163">
        <v>1</v>
      </c>
      <c r="G163">
        <v>0</v>
      </c>
      <c r="H163" t="s">
        <v>407</v>
      </c>
      <c r="I163">
        <v>77.958299999999994</v>
      </c>
      <c r="J163" t="s">
        <v>408</v>
      </c>
      <c r="K163" t="s">
        <v>17</v>
      </c>
      <c r="L163" t="s">
        <v>33</v>
      </c>
      <c r="N163" t="s">
        <v>34</v>
      </c>
      <c r="O163">
        <v>2</v>
      </c>
      <c r="P163">
        <v>5</v>
      </c>
      <c r="Q163">
        <v>1</v>
      </c>
      <c r="R163" t="str">
        <f t="shared" si="86"/>
        <v>Train</v>
      </c>
      <c r="S163" t="str">
        <f t="shared" si="87"/>
        <v>Validate</v>
      </c>
      <c r="T163" t="str">
        <f t="shared" si="88"/>
        <v>Train</v>
      </c>
      <c r="U163" t="str">
        <f t="shared" si="89"/>
        <v>NY</v>
      </c>
      <c r="V163" t="str">
        <f t="shared" si="90"/>
        <v>51-60</v>
      </c>
      <c r="W163" t="str">
        <f t="shared" si="91"/>
        <v>D</v>
      </c>
      <c r="X163" t="str">
        <f t="shared" si="92"/>
        <v>41-100</v>
      </c>
      <c r="Y163" t="b">
        <f>SUMPRODUCT(--(U163=counts!$A$40:$A$49))&gt;0</f>
        <v>1</v>
      </c>
      <c r="Z163" t="b">
        <f>SUMPRODUCT(--(W163=counts!$A$18:$A$22))&gt;0</f>
        <v>1</v>
      </c>
      <c r="AA163" t="str">
        <f t="shared" si="93"/>
        <v>51-60</v>
      </c>
      <c r="AB163" t="str">
        <f>IF(W163="","Blank",IF(Z163="TRUE",W163,counts!$A$23))</f>
        <v>F, G, T</v>
      </c>
      <c r="AC163" t="str">
        <f t="shared" si="94"/>
        <v>41-100</v>
      </c>
      <c r="AD163" t="str">
        <f t="shared" si="95"/>
        <v>NY</v>
      </c>
      <c r="AE163" t="str">
        <f t="shared" si="96"/>
        <v>female</v>
      </c>
      <c r="AF163">
        <f>IF(F163&gt;=4, counts!$A$62,F163)</f>
        <v>1</v>
      </c>
      <c r="AG163">
        <f>IF(G163&gt;=3, counts!$A$69,G163)</f>
        <v>0</v>
      </c>
      <c r="AH163" t="str">
        <f>IF(OR(K163="S",K163=""), counts!$A$75,K163)</f>
        <v>S, blank</v>
      </c>
      <c r="AI163">
        <f t="shared" si="97"/>
        <v>1</v>
      </c>
      <c r="AJ163">
        <f>VLOOKUP(AA163,counts!$V$8:$W$13,2,FALSE)</f>
        <v>74.751267398446615</v>
      </c>
      <c r="AK163">
        <f>VLOOKUP(AB163,counts!$V$17:$W$23,2,FALSE)</f>
        <v>123.30204897661667</v>
      </c>
      <c r="AL163">
        <f>VLOOKUP(AC163,counts!$V$27:$W$33,2,FALSE)</f>
        <v>70.538774768379497</v>
      </c>
      <c r="AM163">
        <f>VLOOKUP(AD163,counts!$V$38:$W$49,2,FALSE)</f>
        <v>57.761363718906857</v>
      </c>
      <c r="AN163">
        <f>VLOOKUP(AE163,counts!$V$53:$W$54,2,FALSE)</f>
        <v>151.41878811967541</v>
      </c>
      <c r="AO163">
        <f>VLOOKUP(AF163,counts!$V$58:$W$62,2,FALSE)</f>
        <v>48.695090775187893</v>
      </c>
      <c r="AP163">
        <f>VLOOKUP(AG163,counts!$V$66:$W$69,2,FALSE)</f>
        <v>-22.013681658285037</v>
      </c>
      <c r="AQ163">
        <f>VLOOKUP(AH163,counts!$V$73:$W$75,2,FALSE)</f>
        <v>-22.422560732600829</v>
      </c>
      <c r="AR163">
        <f>VLOOKUP(AI163,counts!$V$79:$W$81,2,FALSE)</f>
        <v>103.15987615987927</v>
      </c>
      <c r="AS163">
        <f t="shared" si="98"/>
        <v>1</v>
      </c>
      <c r="AT163">
        <f t="shared" si="99"/>
        <v>2</v>
      </c>
      <c r="AU163" t="str">
        <f t="shared" si="82"/>
        <v>Train</v>
      </c>
      <c r="AW163" t="str">
        <f t="shared" si="100"/>
        <v>51-60</v>
      </c>
      <c r="AX163" t="str">
        <f t="shared" si="101"/>
        <v>F, G, T</v>
      </c>
      <c r="AY163" t="str">
        <f t="shared" si="102"/>
        <v>41-100</v>
      </c>
      <c r="AZ163" t="str">
        <f t="shared" si="103"/>
        <v>NY</v>
      </c>
      <c r="BA163" t="str">
        <f t="shared" si="104"/>
        <v>female</v>
      </c>
      <c r="BB163">
        <f t="shared" si="105"/>
        <v>1</v>
      </c>
      <c r="BC163">
        <f t="shared" si="106"/>
        <v>0</v>
      </c>
      <c r="BD163" t="str">
        <f t="shared" si="107"/>
        <v>S, blank</v>
      </c>
      <c r="BE163">
        <f t="shared" si="108"/>
        <v>1</v>
      </c>
      <c r="BF163">
        <f t="shared" si="109"/>
        <v>74.751267398446615</v>
      </c>
      <c r="BG163">
        <f t="shared" si="110"/>
        <v>123.30204897661667</v>
      </c>
      <c r="BH163">
        <f t="shared" si="111"/>
        <v>70.538774768379497</v>
      </c>
      <c r="BI163">
        <f t="shared" si="112"/>
        <v>57.761363718906857</v>
      </c>
      <c r="BJ163">
        <f t="shared" si="113"/>
        <v>151.41878811967541</v>
      </c>
      <c r="BK163">
        <f t="shared" si="114"/>
        <v>48.695090775187893</v>
      </c>
      <c r="BL163">
        <f t="shared" si="115"/>
        <v>-22.013681658285037</v>
      </c>
      <c r="BM163">
        <f t="shared" si="116"/>
        <v>-22.422560732600829</v>
      </c>
      <c r="BN163">
        <f t="shared" si="117"/>
        <v>103.15987615987927</v>
      </c>
      <c r="BO163">
        <f t="shared" si="83"/>
        <v>1</v>
      </c>
      <c r="BP163">
        <f t="shared" si="84"/>
        <v>2</v>
      </c>
      <c r="BQ163" t="str">
        <f t="shared" si="85"/>
        <v>Train</v>
      </c>
    </row>
    <row r="164" spans="1:69" x14ac:dyDescent="0.3">
      <c r="A164">
        <v>1</v>
      </c>
      <c r="B164">
        <v>0</v>
      </c>
      <c r="C164" t="s">
        <v>409</v>
      </c>
      <c r="D164" t="s">
        <v>20</v>
      </c>
      <c r="E164">
        <v>42</v>
      </c>
      <c r="F164">
        <v>1</v>
      </c>
      <c r="G164">
        <v>0</v>
      </c>
      <c r="H164" t="s">
        <v>410</v>
      </c>
      <c r="I164">
        <v>52</v>
      </c>
      <c r="K164" t="s">
        <v>17</v>
      </c>
      <c r="M164">
        <v>38</v>
      </c>
      <c r="N164" t="s">
        <v>30</v>
      </c>
      <c r="O164">
        <v>2</v>
      </c>
      <c r="P164">
        <v>3</v>
      </c>
      <c r="Q164">
        <v>3</v>
      </c>
      <c r="R164" t="str">
        <f t="shared" si="86"/>
        <v>Train</v>
      </c>
      <c r="S164" t="str">
        <f t="shared" si="87"/>
        <v>Train</v>
      </c>
      <c r="T164" t="str">
        <f t="shared" si="88"/>
        <v>Train</v>
      </c>
      <c r="U164" t="str">
        <f t="shared" si="89"/>
        <v>NY</v>
      </c>
      <c r="V164" t="str">
        <f t="shared" si="90"/>
        <v>41-50</v>
      </c>
      <c r="W164" t="str">
        <f t="shared" si="91"/>
        <v/>
      </c>
      <c r="X164" t="str">
        <f t="shared" si="92"/>
        <v>41-100</v>
      </c>
      <c r="Y164" t="b">
        <f>SUMPRODUCT(--(U164=counts!$A$40:$A$49))&gt;0</f>
        <v>1</v>
      </c>
      <c r="Z164" t="b">
        <f>SUMPRODUCT(--(W164=counts!$A$18:$A$22))&gt;0</f>
        <v>0</v>
      </c>
      <c r="AA164" t="str">
        <f t="shared" si="93"/>
        <v>41-50</v>
      </c>
      <c r="AB164" t="str">
        <f>IF(W164="","Blank",IF(Z164="TRUE",W164,counts!$A$23))</f>
        <v>Blank</v>
      </c>
      <c r="AC164" t="str">
        <f t="shared" si="94"/>
        <v>41-100</v>
      </c>
      <c r="AD164" t="str">
        <f t="shared" si="95"/>
        <v>NY</v>
      </c>
      <c r="AE164" t="str">
        <f t="shared" si="96"/>
        <v>male</v>
      </c>
      <c r="AF164">
        <f>IF(F164&gt;=4, counts!$A$62,F164)</f>
        <v>1</v>
      </c>
      <c r="AG164">
        <f>IF(G164&gt;=3, counts!$A$69,G164)</f>
        <v>0</v>
      </c>
      <c r="AH164" t="str">
        <f>IF(OR(K164="S",K164=""), counts!$A$75,K164)</f>
        <v>S, blank</v>
      </c>
      <c r="AI164">
        <f t="shared" si="97"/>
        <v>1</v>
      </c>
      <c r="AJ164">
        <f>VLOOKUP(AA164,counts!$V$8:$W$13,2,FALSE)</f>
        <v>-13.385578549662212</v>
      </c>
      <c r="AK164">
        <f>VLOOKUP(AB164,counts!$V$17:$W$23,2,FALSE)</f>
        <v>-42.171718189759716</v>
      </c>
      <c r="AL164">
        <f>VLOOKUP(AC164,counts!$V$27:$W$33,2,FALSE)</f>
        <v>70.538774768379497</v>
      </c>
      <c r="AM164">
        <f>VLOOKUP(AD164,counts!$V$38:$W$49,2,FALSE)</f>
        <v>57.761363718906857</v>
      </c>
      <c r="AN164">
        <f>VLOOKUP(AE164,counts!$V$53:$W$54,2,FALSE)</f>
        <v>-108.67008854708662</v>
      </c>
      <c r="AO164">
        <f>VLOOKUP(AF164,counts!$V$58:$W$62,2,FALSE)</f>
        <v>48.695090775187893</v>
      </c>
      <c r="AP164">
        <f>VLOOKUP(AG164,counts!$V$66:$W$69,2,FALSE)</f>
        <v>-22.013681658285037</v>
      </c>
      <c r="AQ164">
        <f>VLOOKUP(AH164,counts!$V$73:$W$75,2,FALSE)</f>
        <v>-22.422560732600829</v>
      </c>
      <c r="AR164">
        <f>VLOOKUP(AI164,counts!$V$79:$W$81,2,FALSE)</f>
        <v>103.15987615987927</v>
      </c>
      <c r="AS164">
        <f t="shared" si="98"/>
        <v>0</v>
      </c>
      <c r="AT164">
        <f t="shared" si="99"/>
        <v>2</v>
      </c>
      <c r="AU164" t="str">
        <f t="shared" si="82"/>
        <v>Train</v>
      </c>
      <c r="AW164" t="str">
        <f t="shared" si="100"/>
        <v>41-50</v>
      </c>
      <c r="AX164" t="str">
        <f t="shared" si="101"/>
        <v>Blank</v>
      </c>
      <c r="AY164" t="str">
        <f t="shared" si="102"/>
        <v>41-100</v>
      </c>
      <c r="AZ164" t="str">
        <f t="shared" si="103"/>
        <v>NY</v>
      </c>
      <c r="BA164" t="str">
        <f t="shared" si="104"/>
        <v>male</v>
      </c>
      <c r="BB164">
        <f t="shared" si="105"/>
        <v>1</v>
      </c>
      <c r="BC164">
        <f t="shared" si="106"/>
        <v>0</v>
      </c>
      <c r="BD164" t="str">
        <f t="shared" si="107"/>
        <v>S, blank</v>
      </c>
      <c r="BE164">
        <f t="shared" si="108"/>
        <v>1</v>
      </c>
      <c r="BF164">
        <f t="shared" si="109"/>
        <v>-13.385578549662212</v>
      </c>
      <c r="BG164">
        <f t="shared" si="110"/>
        <v>-42.171718189759716</v>
      </c>
      <c r="BH164">
        <f t="shared" si="111"/>
        <v>70.538774768379497</v>
      </c>
      <c r="BI164">
        <f t="shared" si="112"/>
        <v>57.761363718906857</v>
      </c>
      <c r="BJ164">
        <f t="shared" si="113"/>
        <v>-108.67008854708662</v>
      </c>
      <c r="BK164">
        <f t="shared" si="114"/>
        <v>48.695090775187893</v>
      </c>
      <c r="BL164">
        <f t="shared" si="115"/>
        <v>-22.013681658285037</v>
      </c>
      <c r="BM164">
        <f t="shared" si="116"/>
        <v>-22.422560732600829</v>
      </c>
      <c r="BN164">
        <f t="shared" si="117"/>
        <v>103.15987615987927</v>
      </c>
      <c r="BO164">
        <f t="shared" si="83"/>
        <v>0</v>
      </c>
      <c r="BP164">
        <f t="shared" si="84"/>
        <v>2</v>
      </c>
      <c r="BQ164" t="str">
        <f t="shared" si="85"/>
        <v>Train</v>
      </c>
    </row>
    <row r="165" spans="1:69" x14ac:dyDescent="0.3">
      <c r="A165">
        <v>1</v>
      </c>
      <c r="B165">
        <v>1</v>
      </c>
      <c r="C165" t="s">
        <v>411</v>
      </c>
      <c r="D165" t="s">
        <v>15</v>
      </c>
      <c r="E165">
        <v>35</v>
      </c>
      <c r="F165">
        <v>1</v>
      </c>
      <c r="G165">
        <v>0</v>
      </c>
      <c r="H165" t="s">
        <v>410</v>
      </c>
      <c r="I165">
        <v>52</v>
      </c>
      <c r="K165" t="s">
        <v>17</v>
      </c>
      <c r="L165" t="s">
        <v>71</v>
      </c>
      <c r="N165" t="s">
        <v>30</v>
      </c>
      <c r="O165">
        <v>2</v>
      </c>
      <c r="P165">
        <v>4</v>
      </c>
      <c r="Q165">
        <v>1</v>
      </c>
      <c r="R165" t="str">
        <f t="shared" si="86"/>
        <v>Train</v>
      </c>
      <c r="S165" t="str">
        <f t="shared" si="87"/>
        <v>Test</v>
      </c>
      <c r="T165" t="str">
        <f t="shared" si="88"/>
        <v>Train</v>
      </c>
      <c r="U165" t="str">
        <f t="shared" si="89"/>
        <v>NY</v>
      </c>
      <c r="V165" t="str">
        <f t="shared" si="90"/>
        <v>31-40</v>
      </c>
      <c r="W165" t="str">
        <f t="shared" si="91"/>
        <v/>
      </c>
      <c r="X165" t="str">
        <f t="shared" si="92"/>
        <v>41-100</v>
      </c>
      <c r="Y165" t="b">
        <f>SUMPRODUCT(--(U165=counts!$A$40:$A$49))&gt;0</f>
        <v>1</v>
      </c>
      <c r="Z165" t="b">
        <f>SUMPRODUCT(--(W165=counts!$A$18:$A$22))&gt;0</f>
        <v>0</v>
      </c>
      <c r="AA165" t="str">
        <f t="shared" si="93"/>
        <v>31-40</v>
      </c>
      <c r="AB165" t="str">
        <f>IF(W165="","Blank",IF(Z165="TRUE",W165,counts!$A$23))</f>
        <v>Blank</v>
      </c>
      <c r="AC165" t="str">
        <f t="shared" si="94"/>
        <v>41-100</v>
      </c>
      <c r="AD165" t="str">
        <f t="shared" si="95"/>
        <v>NY</v>
      </c>
      <c r="AE165" t="str">
        <f t="shared" si="96"/>
        <v>female</v>
      </c>
      <c r="AF165">
        <f>IF(F165&gt;=4, counts!$A$62,F165)</f>
        <v>1</v>
      </c>
      <c r="AG165">
        <f>IF(G165&gt;=3, counts!$A$69,G165)</f>
        <v>0</v>
      </c>
      <c r="AH165" t="str">
        <f>IF(OR(K165="S",K165=""), counts!$A$75,K165)</f>
        <v>S, blank</v>
      </c>
      <c r="AI165">
        <f t="shared" si="97"/>
        <v>1</v>
      </c>
      <c r="AJ165">
        <f>VLOOKUP(AA165,counts!$V$8:$W$13,2,FALSE)</f>
        <v>32.769878926258563</v>
      </c>
      <c r="AK165">
        <f>VLOOKUP(AB165,counts!$V$17:$W$23,2,FALSE)</f>
        <v>-42.171718189759716</v>
      </c>
      <c r="AL165">
        <f>VLOOKUP(AC165,counts!$V$27:$W$33,2,FALSE)</f>
        <v>70.538774768379497</v>
      </c>
      <c r="AM165">
        <f>VLOOKUP(AD165,counts!$V$38:$W$49,2,FALSE)</f>
        <v>57.761363718906857</v>
      </c>
      <c r="AN165">
        <f>VLOOKUP(AE165,counts!$V$53:$W$54,2,FALSE)</f>
        <v>151.41878811967541</v>
      </c>
      <c r="AO165">
        <f>VLOOKUP(AF165,counts!$V$58:$W$62,2,FALSE)</f>
        <v>48.695090775187893</v>
      </c>
      <c r="AP165">
        <f>VLOOKUP(AG165,counts!$V$66:$W$69,2,FALSE)</f>
        <v>-22.013681658285037</v>
      </c>
      <c r="AQ165">
        <f>VLOOKUP(AH165,counts!$V$73:$W$75,2,FALSE)</f>
        <v>-22.422560732600829</v>
      </c>
      <c r="AR165">
        <f>VLOOKUP(AI165,counts!$V$79:$W$81,2,FALSE)</f>
        <v>103.15987615987927</v>
      </c>
      <c r="AS165">
        <f t="shared" si="98"/>
        <v>1</v>
      </c>
      <c r="AT165">
        <f t="shared" si="99"/>
        <v>2</v>
      </c>
      <c r="AU165" t="str">
        <f t="shared" si="82"/>
        <v>Train</v>
      </c>
      <c r="AW165" t="str">
        <f t="shared" si="100"/>
        <v>31-40</v>
      </c>
      <c r="AX165" t="str">
        <f t="shared" si="101"/>
        <v>Blank</v>
      </c>
      <c r="AY165" t="str">
        <f t="shared" si="102"/>
        <v>41-100</v>
      </c>
      <c r="AZ165" t="str">
        <f t="shared" si="103"/>
        <v>NY</v>
      </c>
      <c r="BA165" t="str">
        <f t="shared" si="104"/>
        <v>female</v>
      </c>
      <c r="BB165">
        <f t="shared" si="105"/>
        <v>1</v>
      </c>
      <c r="BC165">
        <f t="shared" si="106"/>
        <v>0</v>
      </c>
      <c r="BD165" t="str">
        <f t="shared" si="107"/>
        <v>S, blank</v>
      </c>
      <c r="BE165">
        <f t="shared" si="108"/>
        <v>1</v>
      </c>
      <c r="BF165">
        <f t="shared" si="109"/>
        <v>32.769878926258563</v>
      </c>
      <c r="BG165">
        <f t="shared" si="110"/>
        <v>-42.171718189759716</v>
      </c>
      <c r="BH165">
        <f t="shared" si="111"/>
        <v>70.538774768379497</v>
      </c>
      <c r="BI165">
        <f t="shared" si="112"/>
        <v>57.761363718906857</v>
      </c>
      <c r="BJ165">
        <f t="shared" si="113"/>
        <v>151.41878811967541</v>
      </c>
      <c r="BK165">
        <f t="shared" si="114"/>
        <v>48.695090775187893</v>
      </c>
      <c r="BL165">
        <f t="shared" si="115"/>
        <v>-22.013681658285037</v>
      </c>
      <c r="BM165">
        <f t="shared" si="116"/>
        <v>-22.422560732600829</v>
      </c>
      <c r="BN165">
        <f t="shared" si="117"/>
        <v>103.15987615987927</v>
      </c>
      <c r="BO165">
        <f t="shared" si="83"/>
        <v>1</v>
      </c>
      <c r="BP165">
        <f t="shared" si="84"/>
        <v>2</v>
      </c>
      <c r="BQ165" t="str">
        <f t="shared" si="85"/>
        <v>Train</v>
      </c>
    </row>
    <row r="166" spans="1:69" x14ac:dyDescent="0.3">
      <c r="A166">
        <v>1</v>
      </c>
      <c r="B166">
        <v>1</v>
      </c>
      <c r="C166" t="s">
        <v>412</v>
      </c>
      <c r="D166" t="s">
        <v>20</v>
      </c>
      <c r="E166">
        <v>35</v>
      </c>
      <c r="F166">
        <v>0</v>
      </c>
      <c r="G166">
        <v>0</v>
      </c>
      <c r="H166" t="s">
        <v>413</v>
      </c>
      <c r="I166">
        <v>26.55</v>
      </c>
      <c r="K166" t="s">
        <v>44</v>
      </c>
      <c r="L166" t="s">
        <v>414</v>
      </c>
      <c r="N166" t="s">
        <v>415</v>
      </c>
      <c r="O166">
        <v>5</v>
      </c>
      <c r="P166">
        <v>4</v>
      </c>
      <c r="Q166">
        <v>1</v>
      </c>
      <c r="R166" t="str">
        <f t="shared" si="86"/>
        <v>Validate</v>
      </c>
      <c r="S166" t="str">
        <f t="shared" si="87"/>
        <v>Test</v>
      </c>
      <c r="T166" t="str">
        <f t="shared" si="88"/>
        <v>Train</v>
      </c>
      <c r="U166" t="str">
        <f t="shared" si="89"/>
        <v>IN</v>
      </c>
      <c r="V166" t="str">
        <f t="shared" si="90"/>
        <v>31-40</v>
      </c>
      <c r="W166" t="str">
        <f t="shared" si="91"/>
        <v/>
      </c>
      <c r="X166" t="str">
        <f t="shared" si="92"/>
        <v>21-30</v>
      </c>
      <c r="Y166" t="b">
        <f>SUMPRODUCT(--(U166=counts!$A$40:$A$49))&gt;0</f>
        <v>0</v>
      </c>
      <c r="Z166" t="b">
        <f>SUMPRODUCT(--(W166=counts!$A$18:$A$22))&gt;0</f>
        <v>0</v>
      </c>
      <c r="AA166" t="str">
        <f t="shared" si="93"/>
        <v>31-40</v>
      </c>
      <c r="AB166" t="str">
        <f>IF(W166="","Blank",IF(Z166="TRUE",W166,counts!$A$23))</f>
        <v>Blank</v>
      </c>
      <c r="AC166" t="str">
        <f t="shared" si="94"/>
        <v>21-30</v>
      </c>
      <c r="AD166" t="str">
        <f t="shared" si="95"/>
        <v>Others</v>
      </c>
      <c r="AE166" t="str">
        <f t="shared" si="96"/>
        <v>male</v>
      </c>
      <c r="AF166">
        <f>IF(F166&gt;=4, counts!$A$62,F166)</f>
        <v>0</v>
      </c>
      <c r="AG166">
        <f>IF(G166&gt;=3, counts!$A$69,G166)</f>
        <v>0</v>
      </c>
      <c r="AH166" t="str">
        <f>IF(OR(K166="S",K166=""), counts!$A$75,K166)</f>
        <v>C</v>
      </c>
      <c r="AI166">
        <f t="shared" si="97"/>
        <v>1</v>
      </c>
      <c r="AJ166">
        <f>VLOOKUP(AA166,counts!$V$8:$W$13,2,FALSE)</f>
        <v>32.769878926258563</v>
      </c>
      <c r="AK166">
        <f>VLOOKUP(AB166,counts!$V$17:$W$23,2,FALSE)</f>
        <v>-42.171718189759716</v>
      </c>
      <c r="AL166">
        <f>VLOOKUP(AC166,counts!$V$27:$W$33,2,FALSE)</f>
        <v>40.172297072540438</v>
      </c>
      <c r="AM166">
        <f>VLOOKUP(AD166,counts!$V$38:$W$49,2,FALSE)</f>
        <v>40.634191658169868</v>
      </c>
      <c r="AN166">
        <f>VLOOKUP(AE166,counts!$V$53:$W$54,2,FALSE)</f>
        <v>-108.67008854708662</v>
      </c>
      <c r="AO166">
        <f>VLOOKUP(AF166,counts!$V$58:$W$62,2,FALSE)</f>
        <v>-14.754319664473872</v>
      </c>
      <c r="AP166">
        <f>VLOOKUP(AG166,counts!$V$66:$W$69,2,FALSE)</f>
        <v>-22.013681658285037</v>
      </c>
      <c r="AQ166">
        <f>VLOOKUP(AH166,counts!$V$73:$W$75,2,FALSE)</f>
        <v>72.444458573419169</v>
      </c>
      <c r="AR166">
        <f>VLOOKUP(AI166,counts!$V$79:$W$81,2,FALSE)</f>
        <v>103.15987615987927</v>
      </c>
      <c r="AS166">
        <f t="shared" si="98"/>
        <v>1</v>
      </c>
      <c r="AT166">
        <f t="shared" si="99"/>
        <v>5</v>
      </c>
      <c r="AU166" t="str">
        <f t="shared" si="82"/>
        <v>Validate</v>
      </c>
      <c r="AW166" t="str">
        <f t="shared" si="100"/>
        <v>31-40</v>
      </c>
      <c r="AX166" t="str">
        <f t="shared" si="101"/>
        <v>Blank</v>
      </c>
      <c r="AY166" t="str">
        <f t="shared" si="102"/>
        <v>21-30</v>
      </c>
      <c r="AZ166" t="str">
        <f t="shared" si="103"/>
        <v>Others</v>
      </c>
      <c r="BA166" t="str">
        <f t="shared" si="104"/>
        <v>male</v>
      </c>
      <c r="BB166">
        <f t="shared" si="105"/>
        <v>0</v>
      </c>
      <c r="BC166">
        <f t="shared" si="106"/>
        <v>0</v>
      </c>
      <c r="BD166" t="str">
        <f t="shared" si="107"/>
        <v>C</v>
      </c>
      <c r="BE166">
        <f t="shared" si="108"/>
        <v>1</v>
      </c>
      <c r="BF166">
        <f t="shared" si="109"/>
        <v>32.769878926258563</v>
      </c>
      <c r="BG166">
        <f t="shared" si="110"/>
        <v>-42.171718189759716</v>
      </c>
      <c r="BH166">
        <f t="shared" si="111"/>
        <v>40.172297072540438</v>
      </c>
      <c r="BI166">
        <f t="shared" si="112"/>
        <v>40.634191658169868</v>
      </c>
      <c r="BJ166">
        <f t="shared" si="113"/>
        <v>-108.67008854708662</v>
      </c>
      <c r="BK166">
        <f t="shared" si="114"/>
        <v>-14.754319664473872</v>
      </c>
      <c r="BL166">
        <f t="shared" si="115"/>
        <v>-22.013681658285037</v>
      </c>
      <c r="BM166">
        <f t="shared" si="116"/>
        <v>72.444458573419169</v>
      </c>
      <c r="BN166">
        <f t="shared" si="117"/>
        <v>103.15987615987927</v>
      </c>
      <c r="BO166">
        <f t="shared" si="83"/>
        <v>1</v>
      </c>
      <c r="BP166">
        <f t="shared" si="84"/>
        <v>5</v>
      </c>
      <c r="BQ166" t="str">
        <f t="shared" si="85"/>
        <v>Validate</v>
      </c>
    </row>
    <row r="167" spans="1:69" x14ac:dyDescent="0.3">
      <c r="A167">
        <v>1</v>
      </c>
      <c r="B167">
        <v>1</v>
      </c>
      <c r="C167" t="s">
        <v>416</v>
      </c>
      <c r="D167" t="s">
        <v>20</v>
      </c>
      <c r="E167">
        <v>38</v>
      </c>
      <c r="F167">
        <v>1</v>
      </c>
      <c r="G167">
        <v>0</v>
      </c>
      <c r="H167" t="s">
        <v>417</v>
      </c>
      <c r="I167">
        <v>90</v>
      </c>
      <c r="J167" t="s">
        <v>418</v>
      </c>
      <c r="K167" t="s">
        <v>17</v>
      </c>
      <c r="L167" t="s">
        <v>40</v>
      </c>
      <c r="N167" t="s">
        <v>419</v>
      </c>
      <c r="O167">
        <v>4</v>
      </c>
      <c r="P167">
        <v>3</v>
      </c>
      <c r="Q167">
        <v>5</v>
      </c>
      <c r="R167" t="str">
        <f t="shared" si="86"/>
        <v>Test</v>
      </c>
      <c r="S167" t="str">
        <f t="shared" si="87"/>
        <v>Train</v>
      </c>
      <c r="T167" t="str">
        <f t="shared" si="88"/>
        <v>Validate</v>
      </c>
      <c r="U167" t="str">
        <f t="shared" si="89"/>
        <v/>
      </c>
      <c r="V167" t="str">
        <f t="shared" si="90"/>
        <v>31-40</v>
      </c>
      <c r="W167" t="str">
        <f t="shared" si="91"/>
        <v>C</v>
      </c>
      <c r="X167" t="str">
        <f t="shared" si="92"/>
        <v>41-100</v>
      </c>
      <c r="Y167" t="b">
        <f>SUMPRODUCT(--(U167=counts!$A$40:$A$49))&gt;0</f>
        <v>0</v>
      </c>
      <c r="Z167" t="b">
        <f>SUMPRODUCT(--(W167=counts!$A$18:$A$22))&gt;0</f>
        <v>1</v>
      </c>
      <c r="AA167" t="str">
        <f t="shared" si="93"/>
        <v>31-40</v>
      </c>
      <c r="AB167" t="str">
        <f>IF(W167="","Blank",IF(Z167="TRUE",W167,counts!$A$23))</f>
        <v>F, G, T</v>
      </c>
      <c r="AC167" t="str">
        <f t="shared" si="94"/>
        <v>41-100</v>
      </c>
      <c r="AD167" t="str">
        <f t="shared" si="95"/>
        <v>Blank</v>
      </c>
      <c r="AE167" t="str">
        <f t="shared" si="96"/>
        <v>male</v>
      </c>
      <c r="AF167">
        <f>IF(F167&gt;=4, counts!$A$62,F167)</f>
        <v>1</v>
      </c>
      <c r="AG167">
        <f>IF(G167&gt;=3, counts!$A$69,G167)</f>
        <v>0</v>
      </c>
      <c r="AH167" t="str">
        <f>IF(OR(K167="S",K167=""), counts!$A$75,K167)</f>
        <v>S, blank</v>
      </c>
      <c r="AI167">
        <f t="shared" si="97"/>
        <v>1</v>
      </c>
      <c r="AJ167">
        <f>VLOOKUP(AA167,counts!$V$8:$W$13,2,FALSE)</f>
        <v>32.769878926258563</v>
      </c>
      <c r="AK167">
        <f>VLOOKUP(AB167,counts!$V$17:$W$23,2,FALSE)</f>
        <v>123.30204897661667</v>
      </c>
      <c r="AL167">
        <f>VLOOKUP(AC167,counts!$V$27:$W$33,2,FALSE)</f>
        <v>70.538774768379497</v>
      </c>
      <c r="AM167">
        <f>VLOOKUP(AD167,counts!$V$38:$W$49,2,FALSE)</f>
        <v>-33.757758935166962</v>
      </c>
      <c r="AN167">
        <f>VLOOKUP(AE167,counts!$V$53:$W$54,2,FALSE)</f>
        <v>-108.67008854708662</v>
      </c>
      <c r="AO167">
        <f>VLOOKUP(AF167,counts!$V$58:$W$62,2,FALSE)</f>
        <v>48.695090775187893</v>
      </c>
      <c r="AP167">
        <f>VLOOKUP(AG167,counts!$V$66:$W$69,2,FALSE)</f>
        <v>-22.013681658285037</v>
      </c>
      <c r="AQ167">
        <f>VLOOKUP(AH167,counts!$V$73:$W$75,2,FALSE)</f>
        <v>-22.422560732600829</v>
      </c>
      <c r="AR167">
        <f>VLOOKUP(AI167,counts!$V$79:$W$81,2,FALSE)</f>
        <v>103.15987615987927</v>
      </c>
      <c r="AS167">
        <f t="shared" si="98"/>
        <v>1</v>
      </c>
      <c r="AT167">
        <f t="shared" si="99"/>
        <v>4</v>
      </c>
      <c r="AU167" t="str">
        <f t="shared" si="82"/>
        <v>Test</v>
      </c>
      <c r="AW167" t="str">
        <f t="shared" si="100"/>
        <v>31-40</v>
      </c>
      <c r="AX167" t="str">
        <f t="shared" si="101"/>
        <v>F, G, T</v>
      </c>
      <c r="AY167" t="str">
        <f t="shared" si="102"/>
        <v>41-100</v>
      </c>
      <c r="AZ167" t="str">
        <f t="shared" si="103"/>
        <v>Blank</v>
      </c>
      <c r="BA167" t="str">
        <f t="shared" si="104"/>
        <v>male</v>
      </c>
      <c r="BB167">
        <f t="shared" si="105"/>
        <v>1</v>
      </c>
      <c r="BC167">
        <f t="shared" si="106"/>
        <v>0</v>
      </c>
      <c r="BD167" t="str">
        <f t="shared" si="107"/>
        <v>S, blank</v>
      </c>
      <c r="BE167">
        <f t="shared" si="108"/>
        <v>1</v>
      </c>
      <c r="BF167">
        <f t="shared" si="109"/>
        <v>32.769878926258563</v>
      </c>
      <c r="BG167">
        <f t="shared" si="110"/>
        <v>123.30204897661667</v>
      </c>
      <c r="BH167">
        <f t="shared" si="111"/>
        <v>70.538774768379497</v>
      </c>
      <c r="BI167">
        <f t="shared" si="112"/>
        <v>-33.757758935166962</v>
      </c>
      <c r="BJ167">
        <f t="shared" si="113"/>
        <v>-108.67008854708662</v>
      </c>
      <c r="BK167">
        <f t="shared" si="114"/>
        <v>48.695090775187893</v>
      </c>
      <c r="BL167">
        <f t="shared" si="115"/>
        <v>-22.013681658285037</v>
      </c>
      <c r="BM167">
        <f t="shared" si="116"/>
        <v>-22.422560732600829</v>
      </c>
      <c r="BN167">
        <f t="shared" si="117"/>
        <v>103.15987615987927</v>
      </c>
      <c r="BO167">
        <f t="shared" si="83"/>
        <v>1</v>
      </c>
      <c r="BP167">
        <f t="shared" si="84"/>
        <v>4</v>
      </c>
      <c r="BQ167" t="str">
        <f t="shared" si="85"/>
        <v>Test</v>
      </c>
    </row>
    <row r="168" spans="1:69" x14ac:dyDescent="0.3">
      <c r="A168">
        <v>1</v>
      </c>
      <c r="B168">
        <v>0</v>
      </c>
      <c r="C168" t="s">
        <v>420</v>
      </c>
      <c r="D168" t="s">
        <v>20</v>
      </c>
      <c r="F168">
        <v>0</v>
      </c>
      <c r="G168">
        <v>0</v>
      </c>
      <c r="H168" t="s">
        <v>421</v>
      </c>
      <c r="I168">
        <v>30.695799999999998</v>
      </c>
      <c r="K168" t="s">
        <v>44</v>
      </c>
      <c r="L168" t="s">
        <v>204</v>
      </c>
      <c r="N168" t="s">
        <v>30</v>
      </c>
      <c r="O168">
        <v>2</v>
      </c>
      <c r="P168">
        <v>5</v>
      </c>
      <c r="Q168">
        <v>4</v>
      </c>
      <c r="R168" t="str">
        <f t="shared" si="86"/>
        <v>Train</v>
      </c>
      <c r="S168" t="str">
        <f t="shared" si="87"/>
        <v>Validate</v>
      </c>
      <c r="T168" t="str">
        <f t="shared" si="88"/>
        <v>Test</v>
      </c>
      <c r="U168" t="str">
        <f t="shared" si="89"/>
        <v>NY</v>
      </c>
      <c r="V168" t="str">
        <f t="shared" si="90"/>
        <v>0-17</v>
      </c>
      <c r="W168" t="str">
        <f t="shared" si="91"/>
        <v/>
      </c>
      <c r="X168" t="str">
        <f t="shared" si="92"/>
        <v>31-40</v>
      </c>
      <c r="Y168" t="b">
        <f>SUMPRODUCT(--(U168=counts!$A$40:$A$49))&gt;0</f>
        <v>1</v>
      </c>
      <c r="Z168" t="b">
        <f>SUMPRODUCT(--(W168=counts!$A$18:$A$22))&gt;0</f>
        <v>0</v>
      </c>
      <c r="AA168" t="str">
        <f t="shared" si="93"/>
        <v>0-17</v>
      </c>
      <c r="AB168" t="str">
        <f>IF(W168="","Blank",IF(Z168="TRUE",W168,counts!$A$23))</f>
        <v>Blank</v>
      </c>
      <c r="AC168" t="str">
        <f t="shared" si="94"/>
        <v>31-40</v>
      </c>
      <c r="AD168" t="str">
        <f t="shared" si="95"/>
        <v>NY</v>
      </c>
      <c r="AE168" t="str">
        <f t="shared" si="96"/>
        <v>male</v>
      </c>
      <c r="AF168">
        <f>IF(F168&gt;=4, counts!$A$62,F168)</f>
        <v>0</v>
      </c>
      <c r="AG168">
        <f>IF(G168&gt;=3, counts!$A$69,G168)</f>
        <v>0</v>
      </c>
      <c r="AH168" t="str">
        <f>IF(OR(K168="S",K168=""), counts!$A$75,K168)</f>
        <v>C</v>
      </c>
      <c r="AI168">
        <f t="shared" si="97"/>
        <v>1</v>
      </c>
      <c r="AJ168">
        <f>VLOOKUP(AA168,counts!$V$8:$W$13,2,FALSE)</f>
        <v>-3.7643689058441341</v>
      </c>
      <c r="AK168">
        <f>VLOOKUP(AB168,counts!$V$17:$W$23,2,FALSE)</f>
        <v>-42.171718189759716</v>
      </c>
      <c r="AL168">
        <f>VLOOKUP(AC168,counts!$V$27:$W$33,2,FALSE)</f>
        <v>22.971838090238197</v>
      </c>
      <c r="AM168">
        <f>VLOOKUP(AD168,counts!$V$38:$W$49,2,FALSE)</f>
        <v>57.761363718906857</v>
      </c>
      <c r="AN168">
        <f>VLOOKUP(AE168,counts!$V$53:$W$54,2,FALSE)</f>
        <v>-108.67008854708662</v>
      </c>
      <c r="AO168">
        <f>VLOOKUP(AF168,counts!$V$58:$W$62,2,FALSE)</f>
        <v>-14.754319664473872</v>
      </c>
      <c r="AP168">
        <f>VLOOKUP(AG168,counts!$V$66:$W$69,2,FALSE)</f>
        <v>-22.013681658285037</v>
      </c>
      <c r="AQ168">
        <f>VLOOKUP(AH168,counts!$V$73:$W$75,2,FALSE)</f>
        <v>72.444458573419169</v>
      </c>
      <c r="AR168">
        <f>VLOOKUP(AI168,counts!$V$79:$W$81,2,FALSE)</f>
        <v>103.15987615987927</v>
      </c>
      <c r="AS168">
        <f t="shared" si="98"/>
        <v>0</v>
      </c>
      <c r="AT168">
        <f t="shared" si="99"/>
        <v>2</v>
      </c>
      <c r="AU168" t="str">
        <f t="shared" si="82"/>
        <v>Train</v>
      </c>
      <c r="AW168" t="str">
        <f t="shared" si="100"/>
        <v>0-17</v>
      </c>
      <c r="AX168" t="str">
        <f t="shared" si="101"/>
        <v>Blank</v>
      </c>
      <c r="AY168" t="str">
        <f t="shared" si="102"/>
        <v>31-40</v>
      </c>
      <c r="AZ168" t="str">
        <f t="shared" si="103"/>
        <v>NY</v>
      </c>
      <c r="BA168" t="str">
        <f t="shared" si="104"/>
        <v>male</v>
      </c>
      <c r="BB168">
        <f t="shared" si="105"/>
        <v>0</v>
      </c>
      <c r="BC168">
        <f t="shared" si="106"/>
        <v>0</v>
      </c>
      <c r="BD168" t="str">
        <f t="shared" si="107"/>
        <v>C</v>
      </c>
      <c r="BE168">
        <f t="shared" si="108"/>
        <v>1</v>
      </c>
      <c r="BF168">
        <f t="shared" si="109"/>
        <v>-3.7643689058441341</v>
      </c>
      <c r="BG168">
        <f t="shared" si="110"/>
        <v>-42.171718189759716</v>
      </c>
      <c r="BH168">
        <f t="shared" si="111"/>
        <v>22.971838090238197</v>
      </c>
      <c r="BI168">
        <f t="shared" si="112"/>
        <v>57.761363718906857</v>
      </c>
      <c r="BJ168">
        <f t="shared" si="113"/>
        <v>-108.67008854708662</v>
      </c>
      <c r="BK168">
        <f t="shared" si="114"/>
        <v>-14.754319664473872</v>
      </c>
      <c r="BL168">
        <f t="shared" si="115"/>
        <v>-22.013681658285037</v>
      </c>
      <c r="BM168">
        <f t="shared" si="116"/>
        <v>72.444458573419169</v>
      </c>
      <c r="BN168">
        <f t="shared" si="117"/>
        <v>103.15987615987927</v>
      </c>
      <c r="BO168">
        <f t="shared" si="83"/>
        <v>0</v>
      </c>
      <c r="BP168">
        <f t="shared" si="84"/>
        <v>2</v>
      </c>
      <c r="BQ168" t="str">
        <f t="shared" si="85"/>
        <v>Train</v>
      </c>
    </row>
    <row r="169" spans="1:69" x14ac:dyDescent="0.3">
      <c r="A169">
        <v>1</v>
      </c>
      <c r="B169">
        <v>1</v>
      </c>
      <c r="C169" t="s">
        <v>422</v>
      </c>
      <c r="D169" t="s">
        <v>15</v>
      </c>
      <c r="E169">
        <v>35</v>
      </c>
      <c r="F169">
        <v>1</v>
      </c>
      <c r="G169">
        <v>0</v>
      </c>
      <c r="H169" t="s">
        <v>417</v>
      </c>
      <c r="I169">
        <v>90</v>
      </c>
      <c r="J169" t="s">
        <v>418</v>
      </c>
      <c r="K169" t="s">
        <v>17</v>
      </c>
      <c r="L169" t="s">
        <v>40</v>
      </c>
      <c r="N169" t="s">
        <v>419</v>
      </c>
      <c r="O169">
        <v>5</v>
      </c>
      <c r="P169">
        <v>5</v>
      </c>
      <c r="Q169">
        <v>3</v>
      </c>
      <c r="R169" t="str">
        <f t="shared" si="86"/>
        <v>Validate</v>
      </c>
      <c r="S169" t="str">
        <f t="shared" si="87"/>
        <v>Validate</v>
      </c>
      <c r="T169" t="str">
        <f t="shared" si="88"/>
        <v>Train</v>
      </c>
      <c r="U169" t="str">
        <f t="shared" si="89"/>
        <v/>
      </c>
      <c r="V169" t="str">
        <f t="shared" si="90"/>
        <v>31-40</v>
      </c>
      <c r="W169" t="str">
        <f t="shared" si="91"/>
        <v>C</v>
      </c>
      <c r="X169" t="str">
        <f t="shared" si="92"/>
        <v>41-100</v>
      </c>
      <c r="Y169" t="b">
        <f>SUMPRODUCT(--(U169=counts!$A$40:$A$49))&gt;0</f>
        <v>0</v>
      </c>
      <c r="Z169" t="b">
        <f>SUMPRODUCT(--(W169=counts!$A$18:$A$22))&gt;0</f>
        <v>1</v>
      </c>
      <c r="AA169" t="str">
        <f t="shared" si="93"/>
        <v>31-40</v>
      </c>
      <c r="AB169" t="str">
        <f>IF(W169="","Blank",IF(Z169="TRUE",W169,counts!$A$23))</f>
        <v>F, G, T</v>
      </c>
      <c r="AC169" t="str">
        <f t="shared" si="94"/>
        <v>41-100</v>
      </c>
      <c r="AD169" t="str">
        <f t="shared" si="95"/>
        <v>Blank</v>
      </c>
      <c r="AE169" t="str">
        <f t="shared" si="96"/>
        <v>female</v>
      </c>
      <c r="AF169">
        <f>IF(F169&gt;=4, counts!$A$62,F169)</f>
        <v>1</v>
      </c>
      <c r="AG169">
        <f>IF(G169&gt;=3, counts!$A$69,G169)</f>
        <v>0</v>
      </c>
      <c r="AH169" t="str">
        <f>IF(OR(K169="S",K169=""), counts!$A$75,K169)</f>
        <v>S, blank</v>
      </c>
      <c r="AI169">
        <f t="shared" si="97"/>
        <v>1</v>
      </c>
      <c r="AJ169">
        <f>VLOOKUP(AA169,counts!$V$8:$W$13,2,FALSE)</f>
        <v>32.769878926258563</v>
      </c>
      <c r="AK169">
        <f>VLOOKUP(AB169,counts!$V$17:$W$23,2,FALSE)</f>
        <v>123.30204897661667</v>
      </c>
      <c r="AL169">
        <f>VLOOKUP(AC169,counts!$V$27:$W$33,2,FALSE)</f>
        <v>70.538774768379497</v>
      </c>
      <c r="AM169">
        <f>VLOOKUP(AD169,counts!$V$38:$W$49,2,FALSE)</f>
        <v>-33.757758935166962</v>
      </c>
      <c r="AN169">
        <f>VLOOKUP(AE169,counts!$V$53:$W$54,2,FALSE)</f>
        <v>151.41878811967541</v>
      </c>
      <c r="AO169">
        <f>VLOOKUP(AF169,counts!$V$58:$W$62,2,FALSE)</f>
        <v>48.695090775187893</v>
      </c>
      <c r="AP169">
        <f>VLOOKUP(AG169,counts!$V$66:$W$69,2,FALSE)</f>
        <v>-22.013681658285037</v>
      </c>
      <c r="AQ169">
        <f>VLOOKUP(AH169,counts!$V$73:$W$75,2,FALSE)</f>
        <v>-22.422560732600829</v>
      </c>
      <c r="AR169">
        <f>VLOOKUP(AI169,counts!$V$79:$W$81,2,FALSE)</f>
        <v>103.15987615987927</v>
      </c>
      <c r="AS169">
        <f t="shared" si="98"/>
        <v>1</v>
      </c>
      <c r="AT169">
        <f t="shared" si="99"/>
        <v>5</v>
      </c>
      <c r="AU169" t="str">
        <f t="shared" si="82"/>
        <v>Validate</v>
      </c>
      <c r="AW169" t="str">
        <f t="shared" si="100"/>
        <v>31-40</v>
      </c>
      <c r="AX169" t="str">
        <f t="shared" si="101"/>
        <v>F, G, T</v>
      </c>
      <c r="AY169" t="str">
        <f t="shared" si="102"/>
        <v>41-100</v>
      </c>
      <c r="AZ169" t="str">
        <f t="shared" si="103"/>
        <v>Blank</v>
      </c>
      <c r="BA169" t="str">
        <f t="shared" si="104"/>
        <v>female</v>
      </c>
      <c r="BB169">
        <f t="shared" si="105"/>
        <v>1</v>
      </c>
      <c r="BC169">
        <f t="shared" si="106"/>
        <v>0</v>
      </c>
      <c r="BD169" t="str">
        <f t="shared" si="107"/>
        <v>S, blank</v>
      </c>
      <c r="BE169">
        <f t="shared" si="108"/>
        <v>1</v>
      </c>
      <c r="BF169">
        <f t="shared" si="109"/>
        <v>32.769878926258563</v>
      </c>
      <c r="BG169">
        <f t="shared" si="110"/>
        <v>123.30204897661667</v>
      </c>
      <c r="BH169">
        <f t="shared" si="111"/>
        <v>70.538774768379497</v>
      </c>
      <c r="BI169">
        <f t="shared" si="112"/>
        <v>-33.757758935166962</v>
      </c>
      <c r="BJ169">
        <f t="shared" si="113"/>
        <v>151.41878811967541</v>
      </c>
      <c r="BK169">
        <f t="shared" si="114"/>
        <v>48.695090775187893</v>
      </c>
      <c r="BL169">
        <f t="shared" si="115"/>
        <v>-22.013681658285037</v>
      </c>
      <c r="BM169">
        <f t="shared" si="116"/>
        <v>-22.422560732600829</v>
      </c>
      <c r="BN169">
        <f t="shared" si="117"/>
        <v>103.15987615987927</v>
      </c>
      <c r="BO169">
        <f t="shared" si="83"/>
        <v>1</v>
      </c>
      <c r="BP169">
        <f t="shared" si="84"/>
        <v>5</v>
      </c>
      <c r="BQ169" t="str">
        <f t="shared" si="85"/>
        <v>Validate</v>
      </c>
    </row>
    <row r="170" spans="1:69" x14ac:dyDescent="0.3">
      <c r="A170">
        <v>1</v>
      </c>
      <c r="B170">
        <v>1</v>
      </c>
      <c r="C170" t="s">
        <v>423</v>
      </c>
      <c r="D170" t="s">
        <v>15</v>
      </c>
      <c r="E170">
        <v>38</v>
      </c>
      <c r="F170">
        <v>0</v>
      </c>
      <c r="G170">
        <v>0</v>
      </c>
      <c r="H170" t="s">
        <v>424</v>
      </c>
      <c r="I170">
        <v>80</v>
      </c>
      <c r="J170" t="s">
        <v>425</v>
      </c>
      <c r="L170" t="s">
        <v>57</v>
      </c>
      <c r="O170">
        <v>1</v>
      </c>
      <c r="P170">
        <v>2</v>
      </c>
      <c r="Q170">
        <v>3</v>
      </c>
      <c r="R170" t="str">
        <f t="shared" si="86"/>
        <v>Train</v>
      </c>
      <c r="S170" t="str">
        <f t="shared" si="87"/>
        <v>Train</v>
      </c>
      <c r="T170" t="str">
        <f t="shared" si="88"/>
        <v>Train</v>
      </c>
      <c r="U170" t="str">
        <f t="shared" si="89"/>
        <v/>
      </c>
      <c r="V170" t="str">
        <f t="shared" si="90"/>
        <v>31-40</v>
      </c>
      <c r="W170" t="str">
        <f t="shared" si="91"/>
        <v>B</v>
      </c>
      <c r="X170" t="str">
        <f t="shared" si="92"/>
        <v>41-100</v>
      </c>
      <c r="Y170" t="b">
        <f>SUMPRODUCT(--(U170=counts!$A$40:$A$49))&gt;0</f>
        <v>0</v>
      </c>
      <c r="Z170" t="b">
        <f>SUMPRODUCT(--(W170=counts!$A$18:$A$22))&gt;0</f>
        <v>1</v>
      </c>
      <c r="AA170" t="str">
        <f t="shared" si="93"/>
        <v>31-40</v>
      </c>
      <c r="AB170" t="str">
        <f>IF(W170="","Blank",IF(Z170="TRUE",W170,counts!$A$23))</f>
        <v>F, G, T</v>
      </c>
      <c r="AC170" t="str">
        <f t="shared" si="94"/>
        <v>41-100</v>
      </c>
      <c r="AD170" t="str">
        <f t="shared" si="95"/>
        <v>Blank</v>
      </c>
      <c r="AE170" t="str">
        <f t="shared" si="96"/>
        <v>female</v>
      </c>
      <c r="AF170">
        <f>IF(F170&gt;=4, counts!$A$62,F170)</f>
        <v>0</v>
      </c>
      <c r="AG170">
        <f>IF(G170&gt;=3, counts!$A$69,G170)</f>
        <v>0</v>
      </c>
      <c r="AH170" t="str">
        <f>IF(OR(K170="S",K170=""), counts!$A$75,K170)</f>
        <v>S, blank</v>
      </c>
      <c r="AI170">
        <f t="shared" si="97"/>
        <v>1</v>
      </c>
      <c r="AJ170">
        <f>VLOOKUP(AA170,counts!$V$8:$W$13,2,FALSE)</f>
        <v>32.769878926258563</v>
      </c>
      <c r="AK170">
        <f>VLOOKUP(AB170,counts!$V$17:$W$23,2,FALSE)</f>
        <v>123.30204897661667</v>
      </c>
      <c r="AL170">
        <f>VLOOKUP(AC170,counts!$V$27:$W$33,2,FALSE)</f>
        <v>70.538774768379497</v>
      </c>
      <c r="AM170">
        <f>VLOOKUP(AD170,counts!$V$38:$W$49,2,FALSE)</f>
        <v>-33.757758935166962</v>
      </c>
      <c r="AN170">
        <f>VLOOKUP(AE170,counts!$V$53:$W$54,2,FALSE)</f>
        <v>151.41878811967541</v>
      </c>
      <c r="AO170">
        <f>VLOOKUP(AF170,counts!$V$58:$W$62,2,FALSE)</f>
        <v>-14.754319664473872</v>
      </c>
      <c r="AP170">
        <f>VLOOKUP(AG170,counts!$V$66:$W$69,2,FALSE)</f>
        <v>-22.013681658285037</v>
      </c>
      <c r="AQ170">
        <f>VLOOKUP(AH170,counts!$V$73:$W$75,2,FALSE)</f>
        <v>-22.422560732600829</v>
      </c>
      <c r="AR170">
        <f>VLOOKUP(AI170,counts!$V$79:$W$81,2,FALSE)</f>
        <v>103.15987615987927</v>
      </c>
      <c r="AS170">
        <f t="shared" si="98"/>
        <v>1</v>
      </c>
      <c r="AT170">
        <f t="shared" si="99"/>
        <v>1</v>
      </c>
      <c r="AU170" t="str">
        <f t="shared" si="82"/>
        <v>Train</v>
      </c>
      <c r="AW170" t="str">
        <f t="shared" si="100"/>
        <v>31-40</v>
      </c>
      <c r="AX170" t="str">
        <f t="shared" si="101"/>
        <v>F, G, T</v>
      </c>
      <c r="AY170" t="str">
        <f t="shared" si="102"/>
        <v>41-100</v>
      </c>
      <c r="AZ170" t="str">
        <f t="shared" si="103"/>
        <v>Blank</v>
      </c>
      <c r="BA170" t="str">
        <f t="shared" si="104"/>
        <v>female</v>
      </c>
      <c r="BB170">
        <f t="shared" si="105"/>
        <v>0</v>
      </c>
      <c r="BC170">
        <f t="shared" si="106"/>
        <v>0</v>
      </c>
      <c r="BD170" t="str">
        <f t="shared" si="107"/>
        <v>S, blank</v>
      </c>
      <c r="BE170">
        <f t="shared" si="108"/>
        <v>1</v>
      </c>
      <c r="BF170">
        <f t="shared" si="109"/>
        <v>32.769878926258563</v>
      </c>
      <c r="BG170">
        <f t="shared" si="110"/>
        <v>123.30204897661667</v>
      </c>
      <c r="BH170">
        <f t="shared" si="111"/>
        <v>70.538774768379497</v>
      </c>
      <c r="BI170">
        <f t="shared" si="112"/>
        <v>-33.757758935166962</v>
      </c>
      <c r="BJ170">
        <f t="shared" si="113"/>
        <v>151.41878811967541</v>
      </c>
      <c r="BK170">
        <f t="shared" si="114"/>
        <v>-14.754319664473872</v>
      </c>
      <c r="BL170">
        <f t="shared" si="115"/>
        <v>-22.013681658285037</v>
      </c>
      <c r="BM170">
        <f t="shared" si="116"/>
        <v>-22.422560732600829</v>
      </c>
      <c r="BN170">
        <f t="shared" si="117"/>
        <v>103.15987615987927</v>
      </c>
      <c r="BO170">
        <f t="shared" si="83"/>
        <v>1</v>
      </c>
      <c r="BP170">
        <f t="shared" si="84"/>
        <v>1</v>
      </c>
      <c r="BQ170" t="str">
        <f t="shared" si="85"/>
        <v>Train</v>
      </c>
    </row>
    <row r="171" spans="1:69" x14ac:dyDescent="0.3">
      <c r="A171">
        <v>1</v>
      </c>
      <c r="B171">
        <v>0</v>
      </c>
      <c r="C171" t="s">
        <v>426</v>
      </c>
      <c r="D171" t="s">
        <v>15</v>
      </c>
      <c r="E171">
        <v>50</v>
      </c>
      <c r="F171">
        <v>0</v>
      </c>
      <c r="G171">
        <v>0</v>
      </c>
      <c r="H171" t="s">
        <v>427</v>
      </c>
      <c r="I171">
        <v>28.712499999999999</v>
      </c>
      <c r="J171" t="s">
        <v>428</v>
      </c>
      <c r="K171" t="s">
        <v>44</v>
      </c>
      <c r="N171" t="s">
        <v>429</v>
      </c>
      <c r="O171">
        <v>3</v>
      </c>
      <c r="P171">
        <v>1</v>
      </c>
      <c r="Q171">
        <v>2</v>
      </c>
      <c r="R171" t="str">
        <f t="shared" si="86"/>
        <v>Train</v>
      </c>
      <c r="S171" t="str">
        <f t="shared" si="87"/>
        <v>Train</v>
      </c>
      <c r="T171" t="str">
        <f t="shared" si="88"/>
        <v>Train</v>
      </c>
      <c r="U171" t="str">
        <f t="shared" si="89"/>
        <v>NY</v>
      </c>
      <c r="V171" t="str">
        <f t="shared" si="90"/>
        <v>41-50</v>
      </c>
      <c r="W171" t="str">
        <f t="shared" si="91"/>
        <v>C</v>
      </c>
      <c r="X171" t="str">
        <f t="shared" si="92"/>
        <v>21-30</v>
      </c>
      <c r="Y171" t="b">
        <f>SUMPRODUCT(--(U171=counts!$A$40:$A$49))&gt;0</f>
        <v>1</v>
      </c>
      <c r="Z171" t="b">
        <f>SUMPRODUCT(--(W171=counts!$A$18:$A$22))&gt;0</f>
        <v>1</v>
      </c>
      <c r="AA171" t="str">
        <f t="shared" si="93"/>
        <v>41-50</v>
      </c>
      <c r="AB171" t="str">
        <f>IF(W171="","Blank",IF(Z171="TRUE",W171,counts!$A$23))</f>
        <v>F, G, T</v>
      </c>
      <c r="AC171" t="str">
        <f t="shared" si="94"/>
        <v>21-30</v>
      </c>
      <c r="AD171" t="str">
        <f t="shared" si="95"/>
        <v>NY</v>
      </c>
      <c r="AE171" t="str">
        <f t="shared" si="96"/>
        <v>female</v>
      </c>
      <c r="AF171">
        <f>IF(F171&gt;=4, counts!$A$62,F171)</f>
        <v>0</v>
      </c>
      <c r="AG171">
        <f>IF(G171&gt;=3, counts!$A$69,G171)</f>
        <v>0</v>
      </c>
      <c r="AH171" t="str">
        <f>IF(OR(K171="S",K171=""), counts!$A$75,K171)</f>
        <v>C</v>
      </c>
      <c r="AI171">
        <f t="shared" si="97"/>
        <v>1</v>
      </c>
      <c r="AJ171">
        <f>VLOOKUP(AA171,counts!$V$8:$W$13,2,FALSE)</f>
        <v>-13.385578549662212</v>
      </c>
      <c r="AK171">
        <f>VLOOKUP(AB171,counts!$V$17:$W$23,2,FALSE)</f>
        <v>123.30204897661667</v>
      </c>
      <c r="AL171">
        <f>VLOOKUP(AC171,counts!$V$27:$W$33,2,FALSE)</f>
        <v>40.172297072540438</v>
      </c>
      <c r="AM171">
        <f>VLOOKUP(AD171,counts!$V$38:$W$49,2,FALSE)</f>
        <v>57.761363718906857</v>
      </c>
      <c r="AN171">
        <f>VLOOKUP(AE171,counts!$V$53:$W$54,2,FALSE)</f>
        <v>151.41878811967541</v>
      </c>
      <c r="AO171">
        <f>VLOOKUP(AF171,counts!$V$58:$W$62,2,FALSE)</f>
        <v>-14.754319664473872</v>
      </c>
      <c r="AP171">
        <f>VLOOKUP(AG171,counts!$V$66:$W$69,2,FALSE)</f>
        <v>-22.013681658285037</v>
      </c>
      <c r="AQ171">
        <f>VLOOKUP(AH171,counts!$V$73:$W$75,2,FALSE)</f>
        <v>72.444458573419169</v>
      </c>
      <c r="AR171">
        <f>VLOOKUP(AI171,counts!$V$79:$W$81,2,FALSE)</f>
        <v>103.15987615987927</v>
      </c>
      <c r="AS171">
        <f t="shared" si="98"/>
        <v>0</v>
      </c>
      <c r="AT171">
        <f t="shared" si="99"/>
        <v>3</v>
      </c>
      <c r="AU171" t="str">
        <f t="shared" si="82"/>
        <v>Train</v>
      </c>
      <c r="AW171" t="str">
        <f t="shared" si="100"/>
        <v>41-50</v>
      </c>
      <c r="AX171" t="str">
        <f t="shared" si="101"/>
        <v>F, G, T</v>
      </c>
      <c r="AY171" t="str">
        <f t="shared" si="102"/>
        <v>21-30</v>
      </c>
      <c r="AZ171" t="str">
        <f t="shared" si="103"/>
        <v>NY</v>
      </c>
      <c r="BA171" t="str">
        <f t="shared" si="104"/>
        <v>female</v>
      </c>
      <c r="BB171">
        <f t="shared" si="105"/>
        <v>0</v>
      </c>
      <c r="BC171">
        <f t="shared" si="106"/>
        <v>0</v>
      </c>
      <c r="BD171" t="str">
        <f t="shared" si="107"/>
        <v>C</v>
      </c>
      <c r="BE171">
        <f t="shared" si="108"/>
        <v>1</v>
      </c>
      <c r="BF171">
        <f t="shared" si="109"/>
        <v>-13.385578549662212</v>
      </c>
      <c r="BG171">
        <f t="shared" si="110"/>
        <v>123.30204897661667</v>
      </c>
      <c r="BH171">
        <f t="shared" si="111"/>
        <v>40.172297072540438</v>
      </c>
      <c r="BI171">
        <f t="shared" si="112"/>
        <v>57.761363718906857</v>
      </c>
      <c r="BJ171">
        <f t="shared" si="113"/>
        <v>151.41878811967541</v>
      </c>
      <c r="BK171">
        <f t="shared" si="114"/>
        <v>-14.754319664473872</v>
      </c>
      <c r="BL171">
        <f t="shared" si="115"/>
        <v>-22.013681658285037</v>
      </c>
      <c r="BM171">
        <f t="shared" si="116"/>
        <v>72.444458573419169</v>
      </c>
      <c r="BN171">
        <f t="shared" si="117"/>
        <v>103.15987615987927</v>
      </c>
      <c r="BO171">
        <f t="shared" si="83"/>
        <v>0</v>
      </c>
      <c r="BP171">
        <f t="shared" si="84"/>
        <v>3</v>
      </c>
      <c r="BQ171" t="str">
        <f t="shared" si="85"/>
        <v>Train</v>
      </c>
    </row>
    <row r="172" spans="1:69" x14ac:dyDescent="0.3">
      <c r="A172">
        <v>1</v>
      </c>
      <c r="B172">
        <v>1</v>
      </c>
      <c r="C172" t="s">
        <v>430</v>
      </c>
      <c r="D172" t="s">
        <v>20</v>
      </c>
      <c r="E172">
        <v>49</v>
      </c>
      <c r="F172">
        <v>0</v>
      </c>
      <c r="G172">
        <v>0</v>
      </c>
      <c r="H172" t="s">
        <v>314</v>
      </c>
      <c r="I172">
        <v>0</v>
      </c>
      <c r="J172" t="s">
        <v>431</v>
      </c>
      <c r="K172" t="s">
        <v>17</v>
      </c>
      <c r="L172" t="s">
        <v>44</v>
      </c>
      <c r="N172" t="s">
        <v>432</v>
      </c>
      <c r="O172">
        <v>5</v>
      </c>
      <c r="P172">
        <v>3</v>
      </c>
      <c r="Q172">
        <v>4</v>
      </c>
      <c r="R172" t="str">
        <f t="shared" si="86"/>
        <v>Validate</v>
      </c>
      <c r="S172" t="str">
        <f t="shared" si="87"/>
        <v>Train</v>
      </c>
      <c r="T172" t="str">
        <f t="shared" si="88"/>
        <v>Test</v>
      </c>
      <c r="U172" t="str">
        <f t="shared" si="89"/>
        <v/>
      </c>
      <c r="V172" t="str">
        <f t="shared" si="90"/>
        <v>41-50</v>
      </c>
      <c r="W172" t="str">
        <f t="shared" si="91"/>
        <v>B</v>
      </c>
      <c r="X172" t="str">
        <f t="shared" si="92"/>
        <v>0</v>
      </c>
      <c r="Y172" t="b">
        <f>SUMPRODUCT(--(U172=counts!$A$40:$A$49))&gt;0</f>
        <v>0</v>
      </c>
      <c r="Z172" t="b">
        <f>SUMPRODUCT(--(W172=counts!$A$18:$A$22))&gt;0</f>
        <v>1</v>
      </c>
      <c r="AA172" t="str">
        <f t="shared" si="93"/>
        <v>41-50</v>
      </c>
      <c r="AB172" t="str">
        <f>IF(W172="","Blank",IF(Z172="TRUE",W172,counts!$A$23))</f>
        <v>F, G, T</v>
      </c>
      <c r="AC172" t="str">
        <f t="shared" si="94"/>
        <v>0</v>
      </c>
      <c r="AD172" t="str">
        <f t="shared" si="95"/>
        <v>Blank</v>
      </c>
      <c r="AE172" t="str">
        <f t="shared" si="96"/>
        <v>male</v>
      </c>
      <c r="AF172">
        <f>IF(F172&gt;=4, counts!$A$62,F172)</f>
        <v>0</v>
      </c>
      <c r="AG172">
        <f>IF(G172&gt;=3, counts!$A$69,G172)</f>
        <v>0</v>
      </c>
      <c r="AH172" t="str">
        <f>IF(OR(K172="S",K172=""), counts!$A$75,K172)</f>
        <v>S, blank</v>
      </c>
      <c r="AI172">
        <f t="shared" si="97"/>
        <v>1</v>
      </c>
      <c r="AJ172">
        <f>VLOOKUP(AA172,counts!$V$8:$W$13,2,FALSE)</f>
        <v>-13.385578549662212</v>
      </c>
      <c r="AK172">
        <f>VLOOKUP(AB172,counts!$V$17:$W$23,2,FALSE)</f>
        <v>123.30204897661667</v>
      </c>
      <c r="AL172">
        <f>VLOOKUP(AC172,counts!$V$27:$W$33,2,FALSE)</f>
        <v>-194.50333405817787</v>
      </c>
      <c r="AM172">
        <f>VLOOKUP(AD172,counts!$V$38:$W$49,2,FALSE)</f>
        <v>-33.757758935166962</v>
      </c>
      <c r="AN172">
        <f>VLOOKUP(AE172,counts!$V$53:$W$54,2,FALSE)</f>
        <v>-108.67008854708662</v>
      </c>
      <c r="AO172">
        <f>VLOOKUP(AF172,counts!$V$58:$W$62,2,FALSE)</f>
        <v>-14.754319664473872</v>
      </c>
      <c r="AP172">
        <f>VLOOKUP(AG172,counts!$V$66:$W$69,2,FALSE)</f>
        <v>-22.013681658285037</v>
      </c>
      <c r="AQ172">
        <f>VLOOKUP(AH172,counts!$V$73:$W$75,2,FALSE)</f>
        <v>-22.422560732600829</v>
      </c>
      <c r="AR172">
        <f>VLOOKUP(AI172,counts!$V$79:$W$81,2,FALSE)</f>
        <v>103.15987615987927</v>
      </c>
      <c r="AS172">
        <f t="shared" si="98"/>
        <v>1</v>
      </c>
      <c r="AT172">
        <f t="shared" si="99"/>
        <v>5</v>
      </c>
      <c r="AU172" t="str">
        <f t="shared" si="82"/>
        <v>Validate</v>
      </c>
      <c r="AW172" t="str">
        <f t="shared" si="100"/>
        <v>41-50</v>
      </c>
      <c r="AX172" t="str">
        <f t="shared" si="101"/>
        <v>F, G, T</v>
      </c>
      <c r="AY172" t="str">
        <f t="shared" si="102"/>
        <v>0</v>
      </c>
      <c r="AZ172" t="str">
        <f t="shared" si="103"/>
        <v>Blank</v>
      </c>
      <c r="BA172" t="str">
        <f t="shared" si="104"/>
        <v>male</v>
      </c>
      <c r="BB172">
        <f t="shared" si="105"/>
        <v>0</v>
      </c>
      <c r="BC172">
        <f t="shared" si="106"/>
        <v>0</v>
      </c>
      <c r="BD172" t="str">
        <f t="shared" si="107"/>
        <v>S, blank</v>
      </c>
      <c r="BE172">
        <f t="shared" si="108"/>
        <v>1</v>
      </c>
      <c r="BF172">
        <f t="shared" si="109"/>
        <v>-13.385578549662212</v>
      </c>
      <c r="BG172">
        <f t="shared" si="110"/>
        <v>123.30204897661667</v>
      </c>
      <c r="BH172">
        <f t="shared" si="111"/>
        <v>-194.50333405817787</v>
      </c>
      <c r="BI172">
        <f t="shared" si="112"/>
        <v>-33.757758935166962</v>
      </c>
      <c r="BJ172">
        <f t="shared" si="113"/>
        <v>-108.67008854708662</v>
      </c>
      <c r="BK172">
        <f t="shared" si="114"/>
        <v>-14.754319664473872</v>
      </c>
      <c r="BL172">
        <f t="shared" si="115"/>
        <v>-22.013681658285037</v>
      </c>
      <c r="BM172">
        <f t="shared" si="116"/>
        <v>-22.422560732600829</v>
      </c>
      <c r="BN172">
        <f t="shared" si="117"/>
        <v>103.15987615987927</v>
      </c>
      <c r="BO172">
        <f t="shared" si="83"/>
        <v>1</v>
      </c>
      <c r="BP172">
        <f t="shared" si="84"/>
        <v>5</v>
      </c>
      <c r="BQ172" t="str">
        <f t="shared" si="85"/>
        <v>Validate</v>
      </c>
    </row>
    <row r="173" spans="1:69" x14ac:dyDescent="0.3">
      <c r="A173">
        <v>1</v>
      </c>
      <c r="B173">
        <v>0</v>
      </c>
      <c r="C173" t="s">
        <v>433</v>
      </c>
      <c r="D173" t="s">
        <v>20</v>
      </c>
      <c r="E173">
        <v>46</v>
      </c>
      <c r="F173">
        <v>0</v>
      </c>
      <c r="G173">
        <v>0</v>
      </c>
      <c r="H173" t="s">
        <v>434</v>
      </c>
      <c r="I173">
        <v>26</v>
      </c>
      <c r="K173" t="s">
        <v>17</v>
      </c>
      <c r="M173">
        <v>80</v>
      </c>
      <c r="N173" t="s">
        <v>435</v>
      </c>
      <c r="O173">
        <v>5</v>
      </c>
      <c r="P173">
        <v>4</v>
      </c>
      <c r="Q173">
        <v>3</v>
      </c>
      <c r="R173" t="str">
        <f t="shared" si="86"/>
        <v>Validate</v>
      </c>
      <c r="S173" t="str">
        <f t="shared" si="87"/>
        <v>Test</v>
      </c>
      <c r="T173" t="str">
        <f t="shared" si="88"/>
        <v>Train</v>
      </c>
      <c r="U173" t="str">
        <f t="shared" si="89"/>
        <v>VT</v>
      </c>
      <c r="V173" t="str">
        <f t="shared" si="90"/>
        <v>41-50</v>
      </c>
      <c r="W173" t="str">
        <f t="shared" si="91"/>
        <v/>
      </c>
      <c r="X173" t="str">
        <f t="shared" si="92"/>
        <v>21-30</v>
      </c>
      <c r="Y173" t="b">
        <f>SUMPRODUCT(--(U173=counts!$A$40:$A$49))&gt;0</f>
        <v>0</v>
      </c>
      <c r="Z173" t="b">
        <f>SUMPRODUCT(--(W173=counts!$A$18:$A$22))&gt;0</f>
        <v>0</v>
      </c>
      <c r="AA173" t="str">
        <f t="shared" si="93"/>
        <v>41-50</v>
      </c>
      <c r="AB173" t="str">
        <f>IF(W173="","Blank",IF(Z173="TRUE",W173,counts!$A$23))</f>
        <v>Blank</v>
      </c>
      <c r="AC173" t="str">
        <f t="shared" si="94"/>
        <v>21-30</v>
      </c>
      <c r="AD173" t="str">
        <f t="shared" si="95"/>
        <v>Others</v>
      </c>
      <c r="AE173" t="str">
        <f t="shared" si="96"/>
        <v>male</v>
      </c>
      <c r="AF173">
        <f>IF(F173&gt;=4, counts!$A$62,F173)</f>
        <v>0</v>
      </c>
      <c r="AG173">
        <f>IF(G173&gt;=3, counts!$A$69,G173)</f>
        <v>0</v>
      </c>
      <c r="AH173" t="str">
        <f>IF(OR(K173="S",K173=""), counts!$A$75,K173)</f>
        <v>S, blank</v>
      </c>
      <c r="AI173">
        <f t="shared" si="97"/>
        <v>1</v>
      </c>
      <c r="AJ173">
        <f>VLOOKUP(AA173,counts!$V$8:$W$13,2,FALSE)</f>
        <v>-13.385578549662212</v>
      </c>
      <c r="AK173">
        <f>VLOOKUP(AB173,counts!$V$17:$W$23,2,FALSE)</f>
        <v>-42.171718189759716</v>
      </c>
      <c r="AL173">
        <f>VLOOKUP(AC173,counts!$V$27:$W$33,2,FALSE)</f>
        <v>40.172297072540438</v>
      </c>
      <c r="AM173">
        <f>VLOOKUP(AD173,counts!$V$38:$W$49,2,FALSE)</f>
        <v>40.634191658169868</v>
      </c>
      <c r="AN173">
        <f>VLOOKUP(AE173,counts!$V$53:$W$54,2,FALSE)</f>
        <v>-108.67008854708662</v>
      </c>
      <c r="AO173">
        <f>VLOOKUP(AF173,counts!$V$58:$W$62,2,FALSE)</f>
        <v>-14.754319664473872</v>
      </c>
      <c r="AP173">
        <f>VLOOKUP(AG173,counts!$V$66:$W$69,2,FALSE)</f>
        <v>-22.013681658285037</v>
      </c>
      <c r="AQ173">
        <f>VLOOKUP(AH173,counts!$V$73:$W$75,2,FALSE)</f>
        <v>-22.422560732600829</v>
      </c>
      <c r="AR173">
        <f>VLOOKUP(AI173,counts!$V$79:$W$81,2,FALSE)</f>
        <v>103.15987615987927</v>
      </c>
      <c r="AS173">
        <f t="shared" si="98"/>
        <v>0</v>
      </c>
      <c r="AT173">
        <f t="shared" si="99"/>
        <v>5</v>
      </c>
      <c r="AU173" t="str">
        <f t="shared" si="82"/>
        <v>Validate</v>
      </c>
      <c r="AW173" t="str">
        <f t="shared" si="100"/>
        <v>41-50</v>
      </c>
      <c r="AX173" t="str">
        <f t="shared" si="101"/>
        <v>Blank</v>
      </c>
      <c r="AY173" t="str">
        <f t="shared" si="102"/>
        <v>21-30</v>
      </c>
      <c r="AZ173" t="str">
        <f t="shared" si="103"/>
        <v>Others</v>
      </c>
      <c r="BA173" t="str">
        <f t="shared" si="104"/>
        <v>male</v>
      </c>
      <c r="BB173">
        <f t="shared" si="105"/>
        <v>0</v>
      </c>
      <c r="BC173">
        <f t="shared" si="106"/>
        <v>0</v>
      </c>
      <c r="BD173" t="str">
        <f t="shared" si="107"/>
        <v>S, blank</v>
      </c>
      <c r="BE173">
        <f t="shared" si="108"/>
        <v>1</v>
      </c>
      <c r="BF173">
        <f t="shared" si="109"/>
        <v>-13.385578549662212</v>
      </c>
      <c r="BG173">
        <f t="shared" si="110"/>
        <v>-42.171718189759716</v>
      </c>
      <c r="BH173">
        <f t="shared" si="111"/>
        <v>40.172297072540438</v>
      </c>
      <c r="BI173">
        <f t="shared" si="112"/>
        <v>40.634191658169868</v>
      </c>
      <c r="BJ173">
        <f t="shared" si="113"/>
        <v>-108.67008854708662</v>
      </c>
      <c r="BK173">
        <f t="shared" si="114"/>
        <v>-14.754319664473872</v>
      </c>
      <c r="BL173">
        <f t="shared" si="115"/>
        <v>-22.013681658285037</v>
      </c>
      <c r="BM173">
        <f t="shared" si="116"/>
        <v>-22.422560732600829</v>
      </c>
      <c r="BN173">
        <f t="shared" si="117"/>
        <v>103.15987615987927</v>
      </c>
      <c r="BO173">
        <f t="shared" si="83"/>
        <v>0</v>
      </c>
      <c r="BP173">
        <f t="shared" si="84"/>
        <v>5</v>
      </c>
      <c r="BQ173" t="str">
        <f t="shared" si="85"/>
        <v>Validate</v>
      </c>
    </row>
    <row r="174" spans="1:69" x14ac:dyDescent="0.3">
      <c r="A174">
        <v>1</v>
      </c>
      <c r="B174">
        <v>0</v>
      </c>
      <c r="C174" t="s">
        <v>436</v>
      </c>
      <c r="D174" t="s">
        <v>20</v>
      </c>
      <c r="E174">
        <v>50</v>
      </c>
      <c r="F174">
        <v>0</v>
      </c>
      <c r="G174">
        <v>0</v>
      </c>
      <c r="H174" t="s">
        <v>437</v>
      </c>
      <c r="I174">
        <v>26</v>
      </c>
      <c r="J174" t="s">
        <v>438</v>
      </c>
      <c r="K174" t="s">
        <v>17</v>
      </c>
      <c r="N174" t="s">
        <v>439</v>
      </c>
      <c r="O174">
        <v>1</v>
      </c>
      <c r="P174">
        <v>1</v>
      </c>
      <c r="Q174">
        <v>5</v>
      </c>
      <c r="R174" t="str">
        <f t="shared" si="86"/>
        <v>Train</v>
      </c>
      <c r="S174" t="str">
        <f t="shared" si="87"/>
        <v>Train</v>
      </c>
      <c r="T174" t="str">
        <f t="shared" si="88"/>
        <v>Validate</v>
      </c>
      <c r="U174" t="str">
        <f t="shared" si="89"/>
        <v/>
      </c>
      <c r="V174" t="str">
        <f t="shared" si="90"/>
        <v>41-50</v>
      </c>
      <c r="W174" t="str">
        <f t="shared" si="91"/>
        <v>E</v>
      </c>
      <c r="X174" t="str">
        <f t="shared" si="92"/>
        <v>21-30</v>
      </c>
      <c r="Y174" t="b">
        <f>SUMPRODUCT(--(U174=counts!$A$40:$A$49))&gt;0</f>
        <v>0</v>
      </c>
      <c r="Z174" t="b">
        <f>SUMPRODUCT(--(W174=counts!$A$18:$A$22))&gt;0</f>
        <v>1</v>
      </c>
      <c r="AA174" t="str">
        <f t="shared" si="93"/>
        <v>41-50</v>
      </c>
      <c r="AB174" t="str">
        <f>IF(W174="","Blank",IF(Z174="TRUE",W174,counts!$A$23))</f>
        <v>F, G, T</v>
      </c>
      <c r="AC174" t="str">
        <f t="shared" si="94"/>
        <v>21-30</v>
      </c>
      <c r="AD174" t="str">
        <f t="shared" si="95"/>
        <v>Blank</v>
      </c>
      <c r="AE174" t="str">
        <f t="shared" si="96"/>
        <v>male</v>
      </c>
      <c r="AF174">
        <f>IF(F174&gt;=4, counts!$A$62,F174)</f>
        <v>0</v>
      </c>
      <c r="AG174">
        <f>IF(G174&gt;=3, counts!$A$69,G174)</f>
        <v>0</v>
      </c>
      <c r="AH174" t="str">
        <f>IF(OR(K174="S",K174=""), counts!$A$75,K174)</f>
        <v>S, blank</v>
      </c>
      <c r="AI174">
        <f t="shared" si="97"/>
        <v>1</v>
      </c>
      <c r="AJ174">
        <f>VLOOKUP(AA174,counts!$V$8:$W$13,2,FALSE)</f>
        <v>-13.385578549662212</v>
      </c>
      <c r="AK174">
        <f>VLOOKUP(AB174,counts!$V$17:$W$23,2,FALSE)</f>
        <v>123.30204897661667</v>
      </c>
      <c r="AL174">
        <f>VLOOKUP(AC174,counts!$V$27:$W$33,2,FALSE)</f>
        <v>40.172297072540438</v>
      </c>
      <c r="AM174">
        <f>VLOOKUP(AD174,counts!$V$38:$W$49,2,FALSE)</f>
        <v>-33.757758935166962</v>
      </c>
      <c r="AN174">
        <f>VLOOKUP(AE174,counts!$V$53:$W$54,2,FALSE)</f>
        <v>-108.67008854708662</v>
      </c>
      <c r="AO174">
        <f>VLOOKUP(AF174,counts!$V$58:$W$62,2,FALSE)</f>
        <v>-14.754319664473872</v>
      </c>
      <c r="AP174">
        <f>VLOOKUP(AG174,counts!$V$66:$W$69,2,FALSE)</f>
        <v>-22.013681658285037</v>
      </c>
      <c r="AQ174">
        <f>VLOOKUP(AH174,counts!$V$73:$W$75,2,FALSE)</f>
        <v>-22.422560732600829</v>
      </c>
      <c r="AR174">
        <f>VLOOKUP(AI174,counts!$V$79:$W$81,2,FALSE)</f>
        <v>103.15987615987927</v>
      </c>
      <c r="AS174">
        <f t="shared" si="98"/>
        <v>0</v>
      </c>
      <c r="AT174">
        <f t="shared" si="99"/>
        <v>1</v>
      </c>
      <c r="AU174" t="str">
        <f t="shared" si="82"/>
        <v>Train</v>
      </c>
      <c r="AW174" t="str">
        <f t="shared" si="100"/>
        <v>41-50</v>
      </c>
      <c r="AX174" t="str">
        <f t="shared" si="101"/>
        <v>F, G, T</v>
      </c>
      <c r="AY174" t="str">
        <f t="shared" si="102"/>
        <v>21-30</v>
      </c>
      <c r="AZ174" t="str">
        <f t="shared" si="103"/>
        <v>Blank</v>
      </c>
      <c r="BA174" t="str">
        <f t="shared" si="104"/>
        <v>male</v>
      </c>
      <c r="BB174">
        <f t="shared" si="105"/>
        <v>0</v>
      </c>
      <c r="BC174">
        <f t="shared" si="106"/>
        <v>0</v>
      </c>
      <c r="BD174" t="str">
        <f t="shared" si="107"/>
        <v>S, blank</v>
      </c>
      <c r="BE174">
        <f t="shared" si="108"/>
        <v>1</v>
      </c>
      <c r="BF174">
        <f t="shared" si="109"/>
        <v>-13.385578549662212</v>
      </c>
      <c r="BG174">
        <f t="shared" si="110"/>
        <v>123.30204897661667</v>
      </c>
      <c r="BH174">
        <f t="shared" si="111"/>
        <v>40.172297072540438</v>
      </c>
      <c r="BI174">
        <f t="shared" si="112"/>
        <v>-33.757758935166962</v>
      </c>
      <c r="BJ174">
        <f t="shared" si="113"/>
        <v>-108.67008854708662</v>
      </c>
      <c r="BK174">
        <f t="shared" si="114"/>
        <v>-14.754319664473872</v>
      </c>
      <c r="BL174">
        <f t="shared" si="115"/>
        <v>-22.013681658285037</v>
      </c>
      <c r="BM174">
        <f t="shared" si="116"/>
        <v>-22.422560732600829</v>
      </c>
      <c r="BN174">
        <f t="shared" si="117"/>
        <v>103.15987615987927</v>
      </c>
      <c r="BO174">
        <f t="shared" si="83"/>
        <v>0</v>
      </c>
      <c r="BP174">
        <f t="shared" si="84"/>
        <v>1</v>
      </c>
      <c r="BQ174" t="str">
        <f t="shared" si="85"/>
        <v>Train</v>
      </c>
    </row>
    <row r="175" spans="1:69" x14ac:dyDescent="0.3">
      <c r="A175">
        <v>1</v>
      </c>
      <c r="B175">
        <v>0</v>
      </c>
      <c r="C175" t="s">
        <v>440</v>
      </c>
      <c r="D175" t="s">
        <v>20</v>
      </c>
      <c r="E175">
        <v>32.5</v>
      </c>
      <c r="F175">
        <v>0</v>
      </c>
      <c r="G175">
        <v>0</v>
      </c>
      <c r="H175" t="s">
        <v>326</v>
      </c>
      <c r="I175">
        <v>211.5</v>
      </c>
      <c r="J175" t="s">
        <v>441</v>
      </c>
      <c r="K175" t="s">
        <v>44</v>
      </c>
      <c r="M175">
        <v>45</v>
      </c>
      <c r="O175">
        <v>5</v>
      </c>
      <c r="P175">
        <v>4</v>
      </c>
      <c r="Q175">
        <v>1</v>
      </c>
      <c r="R175" t="str">
        <f t="shared" si="86"/>
        <v>Validate</v>
      </c>
      <c r="S175" t="str">
        <f t="shared" si="87"/>
        <v>Test</v>
      </c>
      <c r="T175" t="str">
        <f t="shared" si="88"/>
        <v>Train</v>
      </c>
      <c r="U175" t="str">
        <f t="shared" si="89"/>
        <v/>
      </c>
      <c r="V175" t="str">
        <f t="shared" si="90"/>
        <v>31-40</v>
      </c>
      <c r="W175" t="str">
        <f t="shared" si="91"/>
        <v>C</v>
      </c>
      <c r="X175" t="str">
        <f t="shared" si="92"/>
        <v>100+</v>
      </c>
      <c r="Y175" t="b">
        <f>SUMPRODUCT(--(U175=counts!$A$40:$A$49))&gt;0</f>
        <v>0</v>
      </c>
      <c r="Z175" t="b">
        <f>SUMPRODUCT(--(W175=counts!$A$18:$A$22))&gt;0</f>
        <v>1</v>
      </c>
      <c r="AA175" t="str">
        <f t="shared" si="93"/>
        <v>31-40</v>
      </c>
      <c r="AB175" t="str">
        <f>IF(W175="","Blank",IF(Z175="TRUE",W175,counts!$A$23))</f>
        <v>F, G, T</v>
      </c>
      <c r="AC175" t="str">
        <f t="shared" si="94"/>
        <v>100+</v>
      </c>
      <c r="AD175" t="str">
        <f t="shared" si="95"/>
        <v>Blank</v>
      </c>
      <c r="AE175" t="str">
        <f t="shared" si="96"/>
        <v>male</v>
      </c>
      <c r="AF175">
        <f>IF(F175&gt;=4, counts!$A$62,F175)</f>
        <v>0</v>
      </c>
      <c r="AG175">
        <f>IF(G175&gt;=3, counts!$A$69,G175)</f>
        <v>0</v>
      </c>
      <c r="AH175" t="str">
        <f>IF(OR(K175="S",K175=""), counts!$A$75,K175)</f>
        <v>C</v>
      </c>
      <c r="AI175">
        <f t="shared" si="97"/>
        <v>1</v>
      </c>
      <c r="AJ175">
        <f>VLOOKUP(AA175,counts!$V$8:$W$13,2,FALSE)</f>
        <v>32.769878926258563</v>
      </c>
      <c r="AK175">
        <f>VLOOKUP(AB175,counts!$V$17:$W$23,2,FALSE)</f>
        <v>123.30204897661667</v>
      </c>
      <c r="AL175">
        <f>VLOOKUP(AC175,counts!$V$27:$W$33,2,FALSE)</f>
        <v>163.84855978743315</v>
      </c>
      <c r="AM175">
        <f>VLOOKUP(AD175,counts!$V$38:$W$49,2,FALSE)</f>
        <v>-33.757758935166962</v>
      </c>
      <c r="AN175">
        <f>VLOOKUP(AE175,counts!$V$53:$W$54,2,FALSE)</f>
        <v>-108.67008854708662</v>
      </c>
      <c r="AO175">
        <f>VLOOKUP(AF175,counts!$V$58:$W$62,2,FALSE)</f>
        <v>-14.754319664473872</v>
      </c>
      <c r="AP175">
        <f>VLOOKUP(AG175,counts!$V$66:$W$69,2,FALSE)</f>
        <v>-22.013681658285037</v>
      </c>
      <c r="AQ175">
        <f>VLOOKUP(AH175,counts!$V$73:$W$75,2,FALSE)</f>
        <v>72.444458573419169</v>
      </c>
      <c r="AR175">
        <f>VLOOKUP(AI175,counts!$V$79:$W$81,2,FALSE)</f>
        <v>103.15987615987927</v>
      </c>
      <c r="AS175">
        <f t="shared" si="98"/>
        <v>0</v>
      </c>
      <c r="AT175">
        <f t="shared" si="99"/>
        <v>5</v>
      </c>
      <c r="AU175" t="str">
        <f t="shared" si="82"/>
        <v>Validate</v>
      </c>
      <c r="AW175" t="str">
        <f t="shared" si="100"/>
        <v>31-40</v>
      </c>
      <c r="AX175" t="str">
        <f t="shared" si="101"/>
        <v>F, G, T</v>
      </c>
      <c r="AY175" t="str">
        <f t="shared" si="102"/>
        <v>100+</v>
      </c>
      <c r="AZ175" t="str">
        <f t="shared" si="103"/>
        <v>Blank</v>
      </c>
      <c r="BA175" t="str">
        <f t="shared" si="104"/>
        <v>male</v>
      </c>
      <c r="BB175">
        <f t="shared" si="105"/>
        <v>0</v>
      </c>
      <c r="BC175">
        <f t="shared" si="106"/>
        <v>0</v>
      </c>
      <c r="BD175" t="str">
        <f t="shared" si="107"/>
        <v>C</v>
      </c>
      <c r="BE175">
        <f t="shared" si="108"/>
        <v>1</v>
      </c>
      <c r="BF175">
        <f t="shared" si="109"/>
        <v>32.769878926258563</v>
      </c>
      <c r="BG175">
        <f t="shared" si="110"/>
        <v>123.30204897661667</v>
      </c>
      <c r="BH175">
        <f t="shared" si="111"/>
        <v>163.84855978743315</v>
      </c>
      <c r="BI175">
        <f t="shared" si="112"/>
        <v>-33.757758935166962</v>
      </c>
      <c r="BJ175">
        <f t="shared" si="113"/>
        <v>-108.67008854708662</v>
      </c>
      <c r="BK175">
        <f t="shared" si="114"/>
        <v>-14.754319664473872</v>
      </c>
      <c r="BL175">
        <f t="shared" si="115"/>
        <v>-22.013681658285037</v>
      </c>
      <c r="BM175">
        <f t="shared" si="116"/>
        <v>72.444458573419169</v>
      </c>
      <c r="BN175">
        <f t="shared" si="117"/>
        <v>103.15987615987927</v>
      </c>
      <c r="BO175">
        <f t="shared" si="83"/>
        <v>0</v>
      </c>
      <c r="BP175">
        <f t="shared" si="84"/>
        <v>5</v>
      </c>
      <c r="BQ175" t="str">
        <f t="shared" si="85"/>
        <v>Validate</v>
      </c>
    </row>
    <row r="176" spans="1:69" x14ac:dyDescent="0.3">
      <c r="A176">
        <v>1</v>
      </c>
      <c r="B176">
        <v>0</v>
      </c>
      <c r="C176" t="s">
        <v>442</v>
      </c>
      <c r="D176" t="s">
        <v>20</v>
      </c>
      <c r="E176">
        <v>58</v>
      </c>
      <c r="F176">
        <v>0</v>
      </c>
      <c r="G176">
        <v>0</v>
      </c>
      <c r="H176" t="s">
        <v>443</v>
      </c>
      <c r="I176">
        <v>29.7</v>
      </c>
      <c r="J176" t="s">
        <v>444</v>
      </c>
      <c r="K176" t="s">
        <v>44</v>
      </c>
      <c r="M176">
        <v>258</v>
      </c>
      <c r="N176" t="s">
        <v>445</v>
      </c>
      <c r="O176">
        <v>4</v>
      </c>
      <c r="P176">
        <v>5</v>
      </c>
      <c r="Q176">
        <v>4</v>
      </c>
      <c r="R176" t="str">
        <f t="shared" si="86"/>
        <v>Test</v>
      </c>
      <c r="S176" t="str">
        <f t="shared" si="87"/>
        <v>Validate</v>
      </c>
      <c r="T176" t="str">
        <f t="shared" si="88"/>
        <v>Test</v>
      </c>
      <c r="U176" t="str">
        <f t="shared" si="89"/>
        <v>NY</v>
      </c>
      <c r="V176" t="str">
        <f t="shared" si="90"/>
        <v>51-60</v>
      </c>
      <c r="W176" t="str">
        <f t="shared" si="91"/>
        <v>B</v>
      </c>
      <c r="X176" t="str">
        <f t="shared" si="92"/>
        <v>21-30</v>
      </c>
      <c r="Y176" t="b">
        <f>SUMPRODUCT(--(U176=counts!$A$40:$A$49))&gt;0</f>
        <v>1</v>
      </c>
      <c r="Z176" t="b">
        <f>SUMPRODUCT(--(W176=counts!$A$18:$A$22))&gt;0</f>
        <v>1</v>
      </c>
      <c r="AA176" t="str">
        <f t="shared" si="93"/>
        <v>51-60</v>
      </c>
      <c r="AB176" t="str">
        <f>IF(W176="","Blank",IF(Z176="TRUE",W176,counts!$A$23))</f>
        <v>F, G, T</v>
      </c>
      <c r="AC176" t="str">
        <f t="shared" si="94"/>
        <v>21-30</v>
      </c>
      <c r="AD176" t="str">
        <f t="shared" si="95"/>
        <v>NY</v>
      </c>
      <c r="AE176" t="str">
        <f t="shared" si="96"/>
        <v>male</v>
      </c>
      <c r="AF176">
        <f>IF(F176&gt;=4, counts!$A$62,F176)</f>
        <v>0</v>
      </c>
      <c r="AG176">
        <f>IF(G176&gt;=3, counts!$A$69,G176)</f>
        <v>0</v>
      </c>
      <c r="AH176" t="str">
        <f>IF(OR(K176="S",K176=""), counts!$A$75,K176)</f>
        <v>C</v>
      </c>
      <c r="AI176">
        <f t="shared" si="97"/>
        <v>1</v>
      </c>
      <c r="AJ176">
        <f>VLOOKUP(AA176,counts!$V$8:$W$13,2,FALSE)</f>
        <v>74.751267398446615</v>
      </c>
      <c r="AK176">
        <f>VLOOKUP(AB176,counts!$V$17:$W$23,2,FALSE)</f>
        <v>123.30204897661667</v>
      </c>
      <c r="AL176">
        <f>VLOOKUP(AC176,counts!$V$27:$W$33,2,FALSE)</f>
        <v>40.172297072540438</v>
      </c>
      <c r="AM176">
        <f>VLOOKUP(AD176,counts!$V$38:$W$49,2,FALSE)</f>
        <v>57.761363718906857</v>
      </c>
      <c r="AN176">
        <f>VLOOKUP(AE176,counts!$V$53:$W$54,2,FALSE)</f>
        <v>-108.67008854708662</v>
      </c>
      <c r="AO176">
        <f>VLOOKUP(AF176,counts!$V$58:$W$62,2,FALSE)</f>
        <v>-14.754319664473872</v>
      </c>
      <c r="AP176">
        <f>VLOOKUP(AG176,counts!$V$66:$W$69,2,FALSE)</f>
        <v>-22.013681658285037</v>
      </c>
      <c r="AQ176">
        <f>VLOOKUP(AH176,counts!$V$73:$W$75,2,FALSE)</f>
        <v>72.444458573419169</v>
      </c>
      <c r="AR176">
        <f>VLOOKUP(AI176,counts!$V$79:$W$81,2,FALSE)</f>
        <v>103.15987615987927</v>
      </c>
      <c r="AS176">
        <f t="shared" si="98"/>
        <v>0</v>
      </c>
      <c r="AT176">
        <f t="shared" si="99"/>
        <v>4</v>
      </c>
      <c r="AU176" t="str">
        <f t="shared" si="82"/>
        <v>Test</v>
      </c>
      <c r="AW176" t="str">
        <f t="shared" si="100"/>
        <v>51-60</v>
      </c>
      <c r="AX176" t="str">
        <f t="shared" si="101"/>
        <v>F, G, T</v>
      </c>
      <c r="AY176" t="str">
        <f t="shared" si="102"/>
        <v>21-30</v>
      </c>
      <c r="AZ176" t="str">
        <f t="shared" si="103"/>
        <v>NY</v>
      </c>
      <c r="BA176" t="str">
        <f t="shared" si="104"/>
        <v>male</v>
      </c>
      <c r="BB176">
        <f t="shared" si="105"/>
        <v>0</v>
      </c>
      <c r="BC176">
        <f t="shared" si="106"/>
        <v>0</v>
      </c>
      <c r="BD176" t="str">
        <f t="shared" si="107"/>
        <v>C</v>
      </c>
      <c r="BE176">
        <f t="shared" si="108"/>
        <v>1</v>
      </c>
      <c r="BF176">
        <f t="shared" si="109"/>
        <v>74.751267398446615</v>
      </c>
      <c r="BG176">
        <f t="shared" si="110"/>
        <v>123.30204897661667</v>
      </c>
      <c r="BH176">
        <f t="shared" si="111"/>
        <v>40.172297072540438</v>
      </c>
      <c r="BI176">
        <f t="shared" si="112"/>
        <v>57.761363718906857</v>
      </c>
      <c r="BJ176">
        <f t="shared" si="113"/>
        <v>-108.67008854708662</v>
      </c>
      <c r="BK176">
        <f t="shared" si="114"/>
        <v>-14.754319664473872</v>
      </c>
      <c r="BL176">
        <f t="shared" si="115"/>
        <v>-22.013681658285037</v>
      </c>
      <c r="BM176">
        <f t="shared" si="116"/>
        <v>72.444458573419169</v>
      </c>
      <c r="BN176">
        <f t="shared" si="117"/>
        <v>103.15987615987927</v>
      </c>
      <c r="BO176">
        <f t="shared" si="83"/>
        <v>0</v>
      </c>
      <c r="BP176">
        <f t="shared" si="84"/>
        <v>4</v>
      </c>
      <c r="BQ176" t="str">
        <f t="shared" si="85"/>
        <v>Test</v>
      </c>
    </row>
    <row r="177" spans="1:69" x14ac:dyDescent="0.3">
      <c r="A177">
        <v>1</v>
      </c>
      <c r="B177">
        <v>0</v>
      </c>
      <c r="C177" t="s">
        <v>446</v>
      </c>
      <c r="D177" t="s">
        <v>20</v>
      </c>
      <c r="E177">
        <v>41</v>
      </c>
      <c r="F177">
        <v>1</v>
      </c>
      <c r="G177">
        <v>0</v>
      </c>
      <c r="H177" t="s">
        <v>447</v>
      </c>
      <c r="I177">
        <v>51.862499999999997</v>
      </c>
      <c r="J177" t="s">
        <v>448</v>
      </c>
      <c r="K177" t="s">
        <v>17</v>
      </c>
      <c r="N177" t="s">
        <v>449</v>
      </c>
      <c r="O177">
        <v>1</v>
      </c>
      <c r="P177">
        <v>5</v>
      </c>
      <c r="Q177">
        <v>4</v>
      </c>
      <c r="R177" t="str">
        <f t="shared" si="86"/>
        <v>Train</v>
      </c>
      <c r="S177" t="str">
        <f t="shared" si="87"/>
        <v>Validate</v>
      </c>
      <c r="T177" t="str">
        <f t="shared" si="88"/>
        <v>Test</v>
      </c>
      <c r="U177" t="str">
        <f t="shared" si="89"/>
        <v>CT</v>
      </c>
      <c r="V177" t="str">
        <f t="shared" si="90"/>
        <v>41-50</v>
      </c>
      <c r="W177" t="str">
        <f t="shared" si="91"/>
        <v>D</v>
      </c>
      <c r="X177" t="str">
        <f t="shared" si="92"/>
        <v>41-100</v>
      </c>
      <c r="Y177" t="b">
        <f>SUMPRODUCT(--(U177=counts!$A$40:$A$49))&gt;0</f>
        <v>0</v>
      </c>
      <c r="Z177" t="b">
        <f>SUMPRODUCT(--(W177=counts!$A$18:$A$22))&gt;0</f>
        <v>1</v>
      </c>
      <c r="AA177" t="str">
        <f t="shared" si="93"/>
        <v>41-50</v>
      </c>
      <c r="AB177" t="str">
        <f>IF(W177="","Blank",IF(Z177="TRUE",W177,counts!$A$23))</f>
        <v>F, G, T</v>
      </c>
      <c r="AC177" t="str">
        <f t="shared" si="94"/>
        <v>41-100</v>
      </c>
      <c r="AD177" t="str">
        <f t="shared" si="95"/>
        <v>Others</v>
      </c>
      <c r="AE177" t="str">
        <f t="shared" si="96"/>
        <v>male</v>
      </c>
      <c r="AF177">
        <f>IF(F177&gt;=4, counts!$A$62,F177)</f>
        <v>1</v>
      </c>
      <c r="AG177">
        <f>IF(G177&gt;=3, counts!$A$69,G177)</f>
        <v>0</v>
      </c>
      <c r="AH177" t="str">
        <f>IF(OR(K177="S",K177=""), counts!$A$75,K177)</f>
        <v>S, blank</v>
      </c>
      <c r="AI177">
        <f t="shared" si="97"/>
        <v>1</v>
      </c>
      <c r="AJ177">
        <f>VLOOKUP(AA177,counts!$V$8:$W$13,2,FALSE)</f>
        <v>-13.385578549662212</v>
      </c>
      <c r="AK177">
        <f>VLOOKUP(AB177,counts!$V$17:$W$23,2,FALSE)</f>
        <v>123.30204897661667</v>
      </c>
      <c r="AL177">
        <f>VLOOKUP(AC177,counts!$V$27:$W$33,2,FALSE)</f>
        <v>70.538774768379497</v>
      </c>
      <c r="AM177">
        <f>VLOOKUP(AD177,counts!$V$38:$W$49,2,FALSE)</f>
        <v>40.634191658169868</v>
      </c>
      <c r="AN177">
        <f>VLOOKUP(AE177,counts!$V$53:$W$54,2,FALSE)</f>
        <v>-108.67008854708662</v>
      </c>
      <c r="AO177">
        <f>VLOOKUP(AF177,counts!$V$58:$W$62,2,FALSE)</f>
        <v>48.695090775187893</v>
      </c>
      <c r="AP177">
        <f>VLOOKUP(AG177,counts!$V$66:$W$69,2,FALSE)</f>
        <v>-22.013681658285037</v>
      </c>
      <c r="AQ177">
        <f>VLOOKUP(AH177,counts!$V$73:$W$75,2,FALSE)</f>
        <v>-22.422560732600829</v>
      </c>
      <c r="AR177">
        <f>VLOOKUP(AI177,counts!$V$79:$W$81,2,FALSE)</f>
        <v>103.15987615987927</v>
      </c>
      <c r="AS177">
        <f t="shared" si="98"/>
        <v>0</v>
      </c>
      <c r="AT177">
        <f t="shared" si="99"/>
        <v>1</v>
      </c>
      <c r="AU177" t="str">
        <f t="shared" si="82"/>
        <v>Train</v>
      </c>
      <c r="AW177" t="str">
        <f t="shared" si="100"/>
        <v>41-50</v>
      </c>
      <c r="AX177" t="str">
        <f t="shared" si="101"/>
        <v>F, G, T</v>
      </c>
      <c r="AY177" t="str">
        <f t="shared" si="102"/>
        <v>41-100</v>
      </c>
      <c r="AZ177" t="str">
        <f t="shared" si="103"/>
        <v>Others</v>
      </c>
      <c r="BA177" t="str">
        <f t="shared" si="104"/>
        <v>male</v>
      </c>
      <c r="BB177">
        <f t="shared" si="105"/>
        <v>1</v>
      </c>
      <c r="BC177">
        <f t="shared" si="106"/>
        <v>0</v>
      </c>
      <c r="BD177" t="str">
        <f t="shared" si="107"/>
        <v>S, blank</v>
      </c>
      <c r="BE177">
        <f t="shared" si="108"/>
        <v>1</v>
      </c>
      <c r="BF177">
        <f t="shared" si="109"/>
        <v>-13.385578549662212</v>
      </c>
      <c r="BG177">
        <f t="shared" si="110"/>
        <v>123.30204897661667</v>
      </c>
      <c r="BH177">
        <f t="shared" si="111"/>
        <v>70.538774768379497</v>
      </c>
      <c r="BI177">
        <f t="shared" si="112"/>
        <v>40.634191658169868</v>
      </c>
      <c r="BJ177">
        <f t="shared" si="113"/>
        <v>-108.67008854708662</v>
      </c>
      <c r="BK177">
        <f t="shared" si="114"/>
        <v>48.695090775187893</v>
      </c>
      <c r="BL177">
        <f t="shared" si="115"/>
        <v>-22.013681658285037</v>
      </c>
      <c r="BM177">
        <f t="shared" si="116"/>
        <v>-22.422560732600829</v>
      </c>
      <c r="BN177">
        <f t="shared" si="117"/>
        <v>103.15987615987927</v>
      </c>
      <c r="BO177">
        <f t="shared" si="83"/>
        <v>0</v>
      </c>
      <c r="BP177">
        <f t="shared" si="84"/>
        <v>1</v>
      </c>
      <c r="BQ177" t="str">
        <f t="shared" si="85"/>
        <v>Train</v>
      </c>
    </row>
    <row r="178" spans="1:69" x14ac:dyDescent="0.3">
      <c r="A178">
        <v>1</v>
      </c>
      <c r="B178">
        <v>1</v>
      </c>
      <c r="C178" t="s">
        <v>450</v>
      </c>
      <c r="D178" t="s">
        <v>15</v>
      </c>
      <c r="F178">
        <v>1</v>
      </c>
      <c r="G178">
        <v>0</v>
      </c>
      <c r="H178" t="s">
        <v>447</v>
      </c>
      <c r="I178">
        <v>51.862499999999997</v>
      </c>
      <c r="J178" t="s">
        <v>448</v>
      </c>
      <c r="K178" t="s">
        <v>17</v>
      </c>
      <c r="L178" t="s">
        <v>71</v>
      </c>
      <c r="N178" t="s">
        <v>449</v>
      </c>
      <c r="O178">
        <v>4</v>
      </c>
      <c r="P178">
        <v>1</v>
      </c>
      <c r="Q178">
        <v>2</v>
      </c>
      <c r="R178" t="str">
        <f t="shared" si="86"/>
        <v>Test</v>
      </c>
      <c r="S178" t="str">
        <f t="shared" si="87"/>
        <v>Train</v>
      </c>
      <c r="T178" t="str">
        <f t="shared" si="88"/>
        <v>Train</v>
      </c>
      <c r="U178" t="str">
        <f t="shared" si="89"/>
        <v>CT</v>
      </c>
      <c r="V178" t="str">
        <f t="shared" si="90"/>
        <v>0-17</v>
      </c>
      <c r="W178" t="str">
        <f t="shared" si="91"/>
        <v>D</v>
      </c>
      <c r="X178" t="str">
        <f t="shared" si="92"/>
        <v>41-100</v>
      </c>
      <c r="Y178" t="b">
        <f>SUMPRODUCT(--(U178=counts!$A$40:$A$49))&gt;0</f>
        <v>0</v>
      </c>
      <c r="Z178" t="b">
        <f>SUMPRODUCT(--(W178=counts!$A$18:$A$22))&gt;0</f>
        <v>1</v>
      </c>
      <c r="AA178" t="str">
        <f t="shared" si="93"/>
        <v>0-17</v>
      </c>
      <c r="AB178" t="str">
        <f>IF(W178="","Blank",IF(Z178="TRUE",W178,counts!$A$23))</f>
        <v>F, G, T</v>
      </c>
      <c r="AC178" t="str">
        <f t="shared" si="94"/>
        <v>41-100</v>
      </c>
      <c r="AD178" t="str">
        <f t="shared" si="95"/>
        <v>Others</v>
      </c>
      <c r="AE178" t="str">
        <f t="shared" si="96"/>
        <v>female</v>
      </c>
      <c r="AF178">
        <f>IF(F178&gt;=4, counts!$A$62,F178)</f>
        <v>1</v>
      </c>
      <c r="AG178">
        <f>IF(G178&gt;=3, counts!$A$69,G178)</f>
        <v>0</v>
      </c>
      <c r="AH178" t="str">
        <f>IF(OR(K178="S",K178=""), counts!$A$75,K178)</f>
        <v>S, blank</v>
      </c>
      <c r="AI178">
        <f t="shared" si="97"/>
        <v>1</v>
      </c>
      <c r="AJ178">
        <f>VLOOKUP(AA178,counts!$V$8:$W$13,2,FALSE)</f>
        <v>-3.7643689058441341</v>
      </c>
      <c r="AK178">
        <f>VLOOKUP(AB178,counts!$V$17:$W$23,2,FALSE)</f>
        <v>123.30204897661667</v>
      </c>
      <c r="AL178">
        <f>VLOOKUP(AC178,counts!$V$27:$W$33,2,FALSE)</f>
        <v>70.538774768379497</v>
      </c>
      <c r="AM178">
        <f>VLOOKUP(AD178,counts!$V$38:$W$49,2,FALSE)</f>
        <v>40.634191658169868</v>
      </c>
      <c r="AN178">
        <f>VLOOKUP(AE178,counts!$V$53:$W$54,2,FALSE)</f>
        <v>151.41878811967541</v>
      </c>
      <c r="AO178">
        <f>VLOOKUP(AF178,counts!$V$58:$W$62,2,FALSE)</f>
        <v>48.695090775187893</v>
      </c>
      <c r="AP178">
        <f>VLOOKUP(AG178,counts!$V$66:$W$69,2,FALSE)</f>
        <v>-22.013681658285037</v>
      </c>
      <c r="AQ178">
        <f>VLOOKUP(AH178,counts!$V$73:$W$75,2,FALSE)</f>
        <v>-22.422560732600829</v>
      </c>
      <c r="AR178">
        <f>VLOOKUP(AI178,counts!$V$79:$W$81,2,FALSE)</f>
        <v>103.15987615987927</v>
      </c>
      <c r="AS178">
        <f t="shared" si="98"/>
        <v>1</v>
      </c>
      <c r="AT178">
        <f t="shared" si="99"/>
        <v>4</v>
      </c>
      <c r="AU178" t="str">
        <f t="shared" si="82"/>
        <v>Test</v>
      </c>
      <c r="AW178" t="str">
        <f t="shared" si="100"/>
        <v>0-17</v>
      </c>
      <c r="AX178" t="str">
        <f t="shared" si="101"/>
        <v>F, G, T</v>
      </c>
      <c r="AY178" t="str">
        <f t="shared" si="102"/>
        <v>41-100</v>
      </c>
      <c r="AZ178" t="str">
        <f t="shared" si="103"/>
        <v>Others</v>
      </c>
      <c r="BA178" t="str">
        <f t="shared" si="104"/>
        <v>female</v>
      </c>
      <c r="BB178">
        <f t="shared" si="105"/>
        <v>1</v>
      </c>
      <c r="BC178">
        <f t="shared" si="106"/>
        <v>0</v>
      </c>
      <c r="BD178" t="str">
        <f t="shared" si="107"/>
        <v>S, blank</v>
      </c>
      <c r="BE178">
        <f t="shared" si="108"/>
        <v>1</v>
      </c>
      <c r="BF178">
        <f t="shared" si="109"/>
        <v>-3.7643689058441341</v>
      </c>
      <c r="BG178">
        <f t="shared" si="110"/>
        <v>123.30204897661667</v>
      </c>
      <c r="BH178">
        <f t="shared" si="111"/>
        <v>70.538774768379497</v>
      </c>
      <c r="BI178">
        <f t="shared" si="112"/>
        <v>40.634191658169868</v>
      </c>
      <c r="BJ178">
        <f t="shared" si="113"/>
        <v>151.41878811967541</v>
      </c>
      <c r="BK178">
        <f t="shared" si="114"/>
        <v>48.695090775187893</v>
      </c>
      <c r="BL178">
        <f t="shared" si="115"/>
        <v>-22.013681658285037</v>
      </c>
      <c r="BM178">
        <f t="shared" si="116"/>
        <v>-22.422560732600829</v>
      </c>
      <c r="BN178">
        <f t="shared" si="117"/>
        <v>103.15987615987927</v>
      </c>
      <c r="BO178">
        <f t="shared" si="83"/>
        <v>1</v>
      </c>
      <c r="BP178">
        <f t="shared" si="84"/>
        <v>4</v>
      </c>
      <c r="BQ178" t="str">
        <f t="shared" si="85"/>
        <v>Test</v>
      </c>
    </row>
    <row r="179" spans="1:69" x14ac:dyDescent="0.3">
      <c r="A179">
        <v>1</v>
      </c>
      <c r="B179">
        <v>1</v>
      </c>
      <c r="C179" t="s">
        <v>451</v>
      </c>
      <c r="D179" t="s">
        <v>20</v>
      </c>
      <c r="E179">
        <v>42</v>
      </c>
      <c r="F179">
        <v>1</v>
      </c>
      <c r="G179">
        <v>0</v>
      </c>
      <c r="H179" t="s">
        <v>452</v>
      </c>
      <c r="I179">
        <v>52.554200000000002</v>
      </c>
      <c r="J179" t="s">
        <v>453</v>
      </c>
      <c r="K179" t="s">
        <v>17</v>
      </c>
      <c r="L179" t="s">
        <v>78</v>
      </c>
      <c r="N179" t="s">
        <v>454</v>
      </c>
      <c r="O179">
        <v>4</v>
      </c>
      <c r="P179">
        <v>3</v>
      </c>
      <c r="Q179">
        <v>3</v>
      </c>
      <c r="R179" t="str">
        <f t="shared" si="86"/>
        <v>Test</v>
      </c>
      <c r="S179" t="str">
        <f t="shared" si="87"/>
        <v>Train</v>
      </c>
      <c r="T179" t="str">
        <f t="shared" si="88"/>
        <v>Train</v>
      </c>
      <c r="U179" t="str">
        <f t="shared" si="89"/>
        <v>MA</v>
      </c>
      <c r="V179" t="str">
        <f t="shared" si="90"/>
        <v>41-50</v>
      </c>
      <c r="W179" t="str">
        <f t="shared" si="91"/>
        <v>D</v>
      </c>
      <c r="X179" t="str">
        <f t="shared" si="92"/>
        <v>41-100</v>
      </c>
      <c r="Y179" t="b">
        <f>SUMPRODUCT(--(U179=counts!$A$40:$A$49))&gt;0</f>
        <v>1</v>
      </c>
      <c r="Z179" t="b">
        <f>SUMPRODUCT(--(W179=counts!$A$18:$A$22))&gt;0</f>
        <v>1</v>
      </c>
      <c r="AA179" t="str">
        <f t="shared" si="93"/>
        <v>41-50</v>
      </c>
      <c r="AB179" t="str">
        <f>IF(W179="","Blank",IF(Z179="TRUE",W179,counts!$A$23))</f>
        <v>F, G, T</v>
      </c>
      <c r="AC179" t="str">
        <f t="shared" si="94"/>
        <v>41-100</v>
      </c>
      <c r="AD179" t="str">
        <f t="shared" si="95"/>
        <v>MA</v>
      </c>
      <c r="AE179" t="str">
        <f t="shared" si="96"/>
        <v>male</v>
      </c>
      <c r="AF179">
        <f>IF(F179&gt;=4, counts!$A$62,F179)</f>
        <v>1</v>
      </c>
      <c r="AG179">
        <f>IF(G179&gt;=3, counts!$A$69,G179)</f>
        <v>0</v>
      </c>
      <c r="AH179" t="str">
        <f>IF(OR(K179="S",K179=""), counts!$A$75,K179)</f>
        <v>S, blank</v>
      </c>
      <c r="AI179">
        <f t="shared" si="97"/>
        <v>1</v>
      </c>
      <c r="AJ179">
        <f>VLOOKUP(AA179,counts!$V$8:$W$13,2,FALSE)</f>
        <v>-13.385578549662212</v>
      </c>
      <c r="AK179">
        <f>VLOOKUP(AB179,counts!$V$17:$W$23,2,FALSE)</f>
        <v>123.30204897661667</v>
      </c>
      <c r="AL179">
        <f>VLOOKUP(AC179,counts!$V$27:$W$33,2,FALSE)</f>
        <v>70.538774768379497</v>
      </c>
      <c r="AM179">
        <f>VLOOKUP(AD179,counts!$V$38:$W$49,2,FALSE)</f>
        <v>-23.331657902726029</v>
      </c>
      <c r="AN179">
        <f>VLOOKUP(AE179,counts!$V$53:$W$54,2,FALSE)</f>
        <v>-108.67008854708662</v>
      </c>
      <c r="AO179">
        <f>VLOOKUP(AF179,counts!$V$58:$W$62,2,FALSE)</f>
        <v>48.695090775187893</v>
      </c>
      <c r="AP179">
        <f>VLOOKUP(AG179,counts!$V$66:$W$69,2,FALSE)</f>
        <v>-22.013681658285037</v>
      </c>
      <c r="AQ179">
        <f>VLOOKUP(AH179,counts!$V$73:$W$75,2,FALSE)</f>
        <v>-22.422560732600829</v>
      </c>
      <c r="AR179">
        <f>VLOOKUP(AI179,counts!$V$79:$W$81,2,FALSE)</f>
        <v>103.15987615987927</v>
      </c>
      <c r="AS179">
        <f t="shared" si="98"/>
        <v>1</v>
      </c>
      <c r="AT179">
        <f t="shared" si="99"/>
        <v>4</v>
      </c>
      <c r="AU179" t="str">
        <f t="shared" si="82"/>
        <v>Test</v>
      </c>
      <c r="AW179" t="str">
        <f t="shared" si="100"/>
        <v>41-50</v>
      </c>
      <c r="AX179" t="str">
        <f t="shared" si="101"/>
        <v>F, G, T</v>
      </c>
      <c r="AY179" t="str">
        <f t="shared" si="102"/>
        <v>41-100</v>
      </c>
      <c r="AZ179" t="str">
        <f t="shared" si="103"/>
        <v>MA</v>
      </c>
      <c r="BA179" t="str">
        <f t="shared" si="104"/>
        <v>male</v>
      </c>
      <c r="BB179">
        <f t="shared" si="105"/>
        <v>1</v>
      </c>
      <c r="BC179">
        <f t="shared" si="106"/>
        <v>0</v>
      </c>
      <c r="BD179" t="str">
        <f t="shared" si="107"/>
        <v>S, blank</v>
      </c>
      <c r="BE179">
        <f t="shared" si="108"/>
        <v>1</v>
      </c>
      <c r="BF179">
        <f t="shared" si="109"/>
        <v>-13.385578549662212</v>
      </c>
      <c r="BG179">
        <f t="shared" si="110"/>
        <v>123.30204897661667</v>
      </c>
      <c r="BH179">
        <f t="shared" si="111"/>
        <v>70.538774768379497</v>
      </c>
      <c r="BI179">
        <f t="shared" si="112"/>
        <v>-23.331657902726029</v>
      </c>
      <c r="BJ179">
        <f t="shared" si="113"/>
        <v>-108.67008854708662</v>
      </c>
      <c r="BK179">
        <f t="shared" si="114"/>
        <v>48.695090775187893</v>
      </c>
      <c r="BL179">
        <f t="shared" si="115"/>
        <v>-22.013681658285037</v>
      </c>
      <c r="BM179">
        <f t="shared" si="116"/>
        <v>-22.422560732600829</v>
      </c>
      <c r="BN179">
        <f t="shared" si="117"/>
        <v>103.15987615987927</v>
      </c>
      <c r="BO179">
        <f t="shared" si="83"/>
        <v>1</v>
      </c>
      <c r="BP179">
        <f t="shared" si="84"/>
        <v>4</v>
      </c>
      <c r="BQ179" t="str">
        <f t="shared" si="85"/>
        <v>Test</v>
      </c>
    </row>
    <row r="180" spans="1:69" x14ac:dyDescent="0.3">
      <c r="A180">
        <v>1</v>
      </c>
      <c r="B180">
        <v>1</v>
      </c>
      <c r="C180" t="s">
        <v>455</v>
      </c>
      <c r="D180" t="s">
        <v>15</v>
      </c>
      <c r="E180">
        <v>45</v>
      </c>
      <c r="F180">
        <v>1</v>
      </c>
      <c r="G180">
        <v>0</v>
      </c>
      <c r="H180" t="s">
        <v>452</v>
      </c>
      <c r="I180">
        <v>52.554200000000002</v>
      </c>
      <c r="J180" t="s">
        <v>453</v>
      </c>
      <c r="K180" t="s">
        <v>17</v>
      </c>
      <c r="L180" t="s">
        <v>78</v>
      </c>
      <c r="N180" t="s">
        <v>454</v>
      </c>
      <c r="O180">
        <v>2</v>
      </c>
      <c r="P180">
        <v>1</v>
      </c>
      <c r="Q180">
        <v>3</v>
      </c>
      <c r="R180" t="str">
        <f t="shared" si="86"/>
        <v>Train</v>
      </c>
      <c r="S180" t="str">
        <f t="shared" si="87"/>
        <v>Train</v>
      </c>
      <c r="T180" t="str">
        <f t="shared" si="88"/>
        <v>Train</v>
      </c>
      <c r="U180" t="str">
        <f t="shared" si="89"/>
        <v>MA</v>
      </c>
      <c r="V180" t="str">
        <f t="shared" si="90"/>
        <v>41-50</v>
      </c>
      <c r="W180" t="str">
        <f t="shared" si="91"/>
        <v>D</v>
      </c>
      <c r="X180" t="str">
        <f t="shared" si="92"/>
        <v>41-100</v>
      </c>
      <c r="Y180" t="b">
        <f>SUMPRODUCT(--(U180=counts!$A$40:$A$49))&gt;0</f>
        <v>1</v>
      </c>
      <c r="Z180" t="b">
        <f>SUMPRODUCT(--(W180=counts!$A$18:$A$22))&gt;0</f>
        <v>1</v>
      </c>
      <c r="AA180" t="str">
        <f t="shared" si="93"/>
        <v>41-50</v>
      </c>
      <c r="AB180" t="str">
        <f>IF(W180="","Blank",IF(Z180="TRUE",W180,counts!$A$23))</f>
        <v>F, G, T</v>
      </c>
      <c r="AC180" t="str">
        <f t="shared" si="94"/>
        <v>41-100</v>
      </c>
      <c r="AD180" t="str">
        <f t="shared" si="95"/>
        <v>MA</v>
      </c>
      <c r="AE180" t="str">
        <f t="shared" si="96"/>
        <v>female</v>
      </c>
      <c r="AF180">
        <f>IF(F180&gt;=4, counts!$A$62,F180)</f>
        <v>1</v>
      </c>
      <c r="AG180">
        <f>IF(G180&gt;=3, counts!$A$69,G180)</f>
        <v>0</v>
      </c>
      <c r="AH180" t="str">
        <f>IF(OR(K180="S",K180=""), counts!$A$75,K180)</f>
        <v>S, blank</v>
      </c>
      <c r="AI180">
        <f t="shared" si="97"/>
        <v>1</v>
      </c>
      <c r="AJ180">
        <f>VLOOKUP(AA180,counts!$V$8:$W$13,2,FALSE)</f>
        <v>-13.385578549662212</v>
      </c>
      <c r="AK180">
        <f>VLOOKUP(AB180,counts!$V$17:$W$23,2,FALSE)</f>
        <v>123.30204897661667</v>
      </c>
      <c r="AL180">
        <f>VLOOKUP(AC180,counts!$V$27:$W$33,2,FALSE)</f>
        <v>70.538774768379497</v>
      </c>
      <c r="AM180">
        <f>VLOOKUP(AD180,counts!$V$38:$W$49,2,FALSE)</f>
        <v>-23.331657902726029</v>
      </c>
      <c r="AN180">
        <f>VLOOKUP(AE180,counts!$V$53:$W$54,2,FALSE)</f>
        <v>151.41878811967541</v>
      </c>
      <c r="AO180">
        <f>VLOOKUP(AF180,counts!$V$58:$W$62,2,FALSE)</f>
        <v>48.695090775187893</v>
      </c>
      <c r="AP180">
        <f>VLOOKUP(AG180,counts!$V$66:$W$69,2,FALSE)</f>
        <v>-22.013681658285037</v>
      </c>
      <c r="AQ180">
        <f>VLOOKUP(AH180,counts!$V$73:$W$75,2,FALSE)</f>
        <v>-22.422560732600829</v>
      </c>
      <c r="AR180">
        <f>VLOOKUP(AI180,counts!$V$79:$W$81,2,FALSE)</f>
        <v>103.15987615987927</v>
      </c>
      <c r="AS180">
        <f t="shared" si="98"/>
        <v>1</v>
      </c>
      <c r="AT180">
        <f t="shared" si="99"/>
        <v>2</v>
      </c>
      <c r="AU180" t="str">
        <f t="shared" si="82"/>
        <v>Train</v>
      </c>
      <c r="AW180" t="str">
        <f t="shared" si="100"/>
        <v>41-50</v>
      </c>
      <c r="AX180" t="str">
        <f t="shared" si="101"/>
        <v>F, G, T</v>
      </c>
      <c r="AY180" t="str">
        <f t="shared" si="102"/>
        <v>41-100</v>
      </c>
      <c r="AZ180" t="str">
        <f t="shared" si="103"/>
        <v>MA</v>
      </c>
      <c r="BA180" t="str">
        <f t="shared" si="104"/>
        <v>female</v>
      </c>
      <c r="BB180">
        <f t="shared" si="105"/>
        <v>1</v>
      </c>
      <c r="BC180">
        <f t="shared" si="106"/>
        <v>0</v>
      </c>
      <c r="BD180" t="str">
        <f t="shared" si="107"/>
        <v>S, blank</v>
      </c>
      <c r="BE180">
        <f t="shared" si="108"/>
        <v>1</v>
      </c>
      <c r="BF180">
        <f t="shared" si="109"/>
        <v>-13.385578549662212</v>
      </c>
      <c r="BG180">
        <f t="shared" si="110"/>
        <v>123.30204897661667</v>
      </c>
      <c r="BH180">
        <f t="shared" si="111"/>
        <v>70.538774768379497</v>
      </c>
      <c r="BI180">
        <f t="shared" si="112"/>
        <v>-23.331657902726029</v>
      </c>
      <c r="BJ180">
        <f t="shared" si="113"/>
        <v>151.41878811967541</v>
      </c>
      <c r="BK180">
        <f t="shared" si="114"/>
        <v>48.695090775187893</v>
      </c>
      <c r="BL180">
        <f t="shared" si="115"/>
        <v>-22.013681658285037</v>
      </c>
      <c r="BM180">
        <f t="shared" si="116"/>
        <v>-22.422560732600829</v>
      </c>
      <c r="BN180">
        <f t="shared" si="117"/>
        <v>103.15987615987927</v>
      </c>
      <c r="BO180">
        <f t="shared" si="83"/>
        <v>1</v>
      </c>
      <c r="BP180">
        <f t="shared" si="84"/>
        <v>2</v>
      </c>
      <c r="BQ180" t="str">
        <f t="shared" si="85"/>
        <v>Train</v>
      </c>
    </row>
    <row r="181" spans="1:69" x14ac:dyDescent="0.3">
      <c r="A181">
        <v>1</v>
      </c>
      <c r="B181">
        <v>0</v>
      </c>
      <c r="C181" t="s">
        <v>456</v>
      </c>
      <c r="D181" t="s">
        <v>20</v>
      </c>
      <c r="F181">
        <v>0</v>
      </c>
      <c r="G181">
        <v>0</v>
      </c>
      <c r="H181" t="s">
        <v>457</v>
      </c>
      <c r="I181">
        <v>26.55</v>
      </c>
      <c r="J181" t="s">
        <v>458</v>
      </c>
      <c r="K181" t="s">
        <v>17</v>
      </c>
      <c r="N181" t="s">
        <v>459</v>
      </c>
      <c r="O181">
        <v>2</v>
      </c>
      <c r="P181">
        <v>1</v>
      </c>
      <c r="Q181">
        <v>3</v>
      </c>
      <c r="R181" t="str">
        <f t="shared" si="86"/>
        <v>Train</v>
      </c>
      <c r="S181" t="str">
        <f t="shared" si="87"/>
        <v>Train</v>
      </c>
      <c r="T181" t="str">
        <f t="shared" si="88"/>
        <v>Train</v>
      </c>
      <c r="U181" t="str">
        <f t="shared" si="89"/>
        <v>OR</v>
      </c>
      <c r="V181" t="str">
        <f t="shared" si="90"/>
        <v>0-17</v>
      </c>
      <c r="W181" t="str">
        <f t="shared" si="91"/>
        <v>C</v>
      </c>
      <c r="X181" t="str">
        <f t="shared" si="92"/>
        <v>21-30</v>
      </c>
      <c r="Y181" t="b">
        <f>SUMPRODUCT(--(U181=counts!$A$40:$A$49))&gt;0</f>
        <v>0</v>
      </c>
      <c r="Z181" t="b">
        <f>SUMPRODUCT(--(W181=counts!$A$18:$A$22))&gt;0</f>
        <v>1</v>
      </c>
      <c r="AA181" t="str">
        <f t="shared" si="93"/>
        <v>0-17</v>
      </c>
      <c r="AB181" t="str">
        <f>IF(W181="","Blank",IF(Z181="TRUE",W181,counts!$A$23))</f>
        <v>F, G, T</v>
      </c>
      <c r="AC181" t="str">
        <f t="shared" si="94"/>
        <v>21-30</v>
      </c>
      <c r="AD181" t="str">
        <f t="shared" si="95"/>
        <v>Others</v>
      </c>
      <c r="AE181" t="str">
        <f t="shared" si="96"/>
        <v>male</v>
      </c>
      <c r="AF181">
        <f>IF(F181&gt;=4, counts!$A$62,F181)</f>
        <v>0</v>
      </c>
      <c r="AG181">
        <f>IF(G181&gt;=3, counts!$A$69,G181)</f>
        <v>0</v>
      </c>
      <c r="AH181" t="str">
        <f>IF(OR(K181="S",K181=""), counts!$A$75,K181)</f>
        <v>S, blank</v>
      </c>
      <c r="AI181">
        <f t="shared" si="97"/>
        <v>1</v>
      </c>
      <c r="AJ181">
        <f>VLOOKUP(AA181,counts!$V$8:$W$13,2,FALSE)</f>
        <v>-3.7643689058441341</v>
      </c>
      <c r="AK181">
        <f>VLOOKUP(AB181,counts!$V$17:$W$23,2,FALSE)</f>
        <v>123.30204897661667</v>
      </c>
      <c r="AL181">
        <f>VLOOKUP(AC181,counts!$V$27:$W$33,2,FALSE)</f>
        <v>40.172297072540438</v>
      </c>
      <c r="AM181">
        <f>VLOOKUP(AD181,counts!$V$38:$W$49,2,FALSE)</f>
        <v>40.634191658169868</v>
      </c>
      <c r="AN181">
        <f>VLOOKUP(AE181,counts!$V$53:$W$54,2,FALSE)</f>
        <v>-108.67008854708662</v>
      </c>
      <c r="AO181">
        <f>VLOOKUP(AF181,counts!$V$58:$W$62,2,FALSE)</f>
        <v>-14.754319664473872</v>
      </c>
      <c r="AP181">
        <f>VLOOKUP(AG181,counts!$V$66:$W$69,2,FALSE)</f>
        <v>-22.013681658285037</v>
      </c>
      <c r="AQ181">
        <f>VLOOKUP(AH181,counts!$V$73:$W$75,2,FALSE)</f>
        <v>-22.422560732600829</v>
      </c>
      <c r="AR181">
        <f>VLOOKUP(AI181,counts!$V$79:$W$81,2,FALSE)</f>
        <v>103.15987615987927</v>
      </c>
      <c r="AS181">
        <f t="shared" si="98"/>
        <v>0</v>
      </c>
      <c r="AT181">
        <f t="shared" si="99"/>
        <v>2</v>
      </c>
      <c r="AU181" t="str">
        <f t="shared" si="82"/>
        <v>Train</v>
      </c>
      <c r="AW181" t="str">
        <f t="shared" si="100"/>
        <v>0-17</v>
      </c>
      <c r="AX181" t="str">
        <f t="shared" si="101"/>
        <v>F, G, T</v>
      </c>
      <c r="AY181" t="str">
        <f t="shared" si="102"/>
        <v>21-30</v>
      </c>
      <c r="AZ181" t="str">
        <f t="shared" si="103"/>
        <v>Others</v>
      </c>
      <c r="BA181" t="str">
        <f t="shared" si="104"/>
        <v>male</v>
      </c>
      <c r="BB181">
        <f t="shared" si="105"/>
        <v>0</v>
      </c>
      <c r="BC181">
        <f t="shared" si="106"/>
        <v>0</v>
      </c>
      <c r="BD181" t="str">
        <f t="shared" si="107"/>
        <v>S, blank</v>
      </c>
      <c r="BE181">
        <f t="shared" si="108"/>
        <v>1</v>
      </c>
      <c r="BF181">
        <f t="shared" si="109"/>
        <v>-3.7643689058441341</v>
      </c>
      <c r="BG181">
        <f t="shared" si="110"/>
        <v>123.30204897661667</v>
      </c>
      <c r="BH181">
        <f t="shared" si="111"/>
        <v>40.172297072540438</v>
      </c>
      <c r="BI181">
        <f t="shared" si="112"/>
        <v>40.634191658169868</v>
      </c>
      <c r="BJ181">
        <f t="shared" si="113"/>
        <v>-108.67008854708662</v>
      </c>
      <c r="BK181">
        <f t="shared" si="114"/>
        <v>-14.754319664473872</v>
      </c>
      <c r="BL181">
        <f t="shared" si="115"/>
        <v>-22.013681658285037</v>
      </c>
      <c r="BM181">
        <f t="shared" si="116"/>
        <v>-22.422560732600829</v>
      </c>
      <c r="BN181">
        <f t="shared" si="117"/>
        <v>103.15987615987927</v>
      </c>
      <c r="BO181">
        <f t="shared" si="83"/>
        <v>0</v>
      </c>
      <c r="BP181">
        <f t="shared" si="84"/>
        <v>2</v>
      </c>
      <c r="BQ181" t="str">
        <f t="shared" si="85"/>
        <v>Train</v>
      </c>
    </row>
    <row r="182" spans="1:69" x14ac:dyDescent="0.3">
      <c r="A182">
        <v>1</v>
      </c>
      <c r="B182">
        <v>1</v>
      </c>
      <c r="C182" t="s">
        <v>460</v>
      </c>
      <c r="D182" t="s">
        <v>15</v>
      </c>
      <c r="E182">
        <v>39</v>
      </c>
      <c r="F182">
        <v>0</v>
      </c>
      <c r="G182">
        <v>0</v>
      </c>
      <c r="H182" t="s">
        <v>461</v>
      </c>
      <c r="I182">
        <v>211.33750000000001</v>
      </c>
      <c r="K182" t="s">
        <v>17</v>
      </c>
      <c r="L182" t="s">
        <v>211</v>
      </c>
      <c r="O182">
        <v>3</v>
      </c>
      <c r="P182">
        <v>5</v>
      </c>
      <c r="Q182">
        <v>2</v>
      </c>
      <c r="R182" t="str">
        <f t="shared" si="86"/>
        <v>Train</v>
      </c>
      <c r="S182" t="str">
        <f t="shared" si="87"/>
        <v>Validate</v>
      </c>
      <c r="T182" t="str">
        <f t="shared" si="88"/>
        <v>Train</v>
      </c>
      <c r="U182" t="str">
        <f t="shared" si="89"/>
        <v/>
      </c>
      <c r="V182" t="str">
        <f t="shared" si="90"/>
        <v>31-40</v>
      </c>
      <c r="W182" t="str">
        <f t="shared" si="91"/>
        <v/>
      </c>
      <c r="X182" t="str">
        <f t="shared" si="92"/>
        <v>100+</v>
      </c>
      <c r="Y182" t="b">
        <f>SUMPRODUCT(--(U182=counts!$A$40:$A$49))&gt;0</f>
        <v>0</v>
      </c>
      <c r="Z182" t="b">
        <f>SUMPRODUCT(--(W182=counts!$A$18:$A$22))&gt;0</f>
        <v>0</v>
      </c>
      <c r="AA182" t="str">
        <f t="shared" si="93"/>
        <v>31-40</v>
      </c>
      <c r="AB182" t="str">
        <f>IF(W182="","Blank",IF(Z182="TRUE",W182,counts!$A$23))</f>
        <v>Blank</v>
      </c>
      <c r="AC182" t="str">
        <f t="shared" si="94"/>
        <v>100+</v>
      </c>
      <c r="AD182" t="str">
        <f t="shared" si="95"/>
        <v>Blank</v>
      </c>
      <c r="AE182" t="str">
        <f t="shared" si="96"/>
        <v>female</v>
      </c>
      <c r="AF182">
        <f>IF(F182&gt;=4, counts!$A$62,F182)</f>
        <v>0</v>
      </c>
      <c r="AG182">
        <f>IF(G182&gt;=3, counts!$A$69,G182)</f>
        <v>0</v>
      </c>
      <c r="AH182" t="str">
        <f>IF(OR(K182="S",K182=""), counts!$A$75,K182)</f>
        <v>S, blank</v>
      </c>
      <c r="AI182">
        <f t="shared" si="97"/>
        <v>1</v>
      </c>
      <c r="AJ182">
        <f>VLOOKUP(AA182,counts!$V$8:$W$13,2,FALSE)</f>
        <v>32.769878926258563</v>
      </c>
      <c r="AK182">
        <f>VLOOKUP(AB182,counts!$V$17:$W$23,2,FALSE)</f>
        <v>-42.171718189759716</v>
      </c>
      <c r="AL182">
        <f>VLOOKUP(AC182,counts!$V$27:$W$33,2,FALSE)</f>
        <v>163.84855978743315</v>
      </c>
      <c r="AM182">
        <f>VLOOKUP(AD182,counts!$V$38:$W$49,2,FALSE)</f>
        <v>-33.757758935166962</v>
      </c>
      <c r="AN182">
        <f>VLOOKUP(AE182,counts!$V$53:$W$54,2,FALSE)</f>
        <v>151.41878811967541</v>
      </c>
      <c r="AO182">
        <f>VLOOKUP(AF182,counts!$V$58:$W$62,2,FALSE)</f>
        <v>-14.754319664473872</v>
      </c>
      <c r="AP182">
        <f>VLOOKUP(AG182,counts!$V$66:$W$69,2,FALSE)</f>
        <v>-22.013681658285037</v>
      </c>
      <c r="AQ182">
        <f>VLOOKUP(AH182,counts!$V$73:$W$75,2,FALSE)</f>
        <v>-22.422560732600829</v>
      </c>
      <c r="AR182">
        <f>VLOOKUP(AI182,counts!$V$79:$W$81,2,FALSE)</f>
        <v>103.15987615987927</v>
      </c>
      <c r="AS182">
        <f t="shared" si="98"/>
        <v>1</v>
      </c>
      <c r="AT182">
        <f t="shared" si="99"/>
        <v>3</v>
      </c>
      <c r="AU182" t="str">
        <f t="shared" si="82"/>
        <v>Train</v>
      </c>
      <c r="AW182" t="str">
        <f t="shared" si="100"/>
        <v>31-40</v>
      </c>
      <c r="AX182" t="str">
        <f t="shared" si="101"/>
        <v>Blank</v>
      </c>
      <c r="AY182" t="str">
        <f t="shared" si="102"/>
        <v>100+</v>
      </c>
      <c r="AZ182" t="str">
        <f t="shared" si="103"/>
        <v>Blank</v>
      </c>
      <c r="BA182" t="str">
        <f t="shared" si="104"/>
        <v>female</v>
      </c>
      <c r="BB182">
        <f t="shared" si="105"/>
        <v>0</v>
      </c>
      <c r="BC182">
        <f t="shared" si="106"/>
        <v>0</v>
      </c>
      <c r="BD182" t="str">
        <f t="shared" si="107"/>
        <v>S, blank</v>
      </c>
      <c r="BE182">
        <f t="shared" si="108"/>
        <v>1</v>
      </c>
      <c r="BF182">
        <f t="shared" si="109"/>
        <v>32.769878926258563</v>
      </c>
      <c r="BG182">
        <f t="shared" si="110"/>
        <v>-42.171718189759716</v>
      </c>
      <c r="BH182">
        <f t="shared" si="111"/>
        <v>163.84855978743315</v>
      </c>
      <c r="BI182">
        <f t="shared" si="112"/>
        <v>-33.757758935166962</v>
      </c>
      <c r="BJ182">
        <f t="shared" si="113"/>
        <v>151.41878811967541</v>
      </c>
      <c r="BK182">
        <f t="shared" si="114"/>
        <v>-14.754319664473872</v>
      </c>
      <c r="BL182">
        <f t="shared" si="115"/>
        <v>-22.013681658285037</v>
      </c>
      <c r="BM182">
        <f t="shared" si="116"/>
        <v>-22.422560732600829</v>
      </c>
      <c r="BN182">
        <f t="shared" si="117"/>
        <v>103.15987615987927</v>
      </c>
      <c r="BO182">
        <f t="shared" si="83"/>
        <v>1</v>
      </c>
      <c r="BP182">
        <f t="shared" si="84"/>
        <v>3</v>
      </c>
      <c r="BQ182" t="str">
        <f t="shared" si="85"/>
        <v>Train</v>
      </c>
    </row>
    <row r="183" spans="1:69" x14ac:dyDescent="0.3">
      <c r="A183">
        <v>1</v>
      </c>
      <c r="B183">
        <v>1</v>
      </c>
      <c r="C183" t="s">
        <v>462</v>
      </c>
      <c r="D183" t="s">
        <v>15</v>
      </c>
      <c r="E183">
        <v>49</v>
      </c>
      <c r="F183">
        <v>0</v>
      </c>
      <c r="G183">
        <v>0</v>
      </c>
      <c r="H183" t="s">
        <v>463</v>
      </c>
      <c r="I183">
        <v>25.929200000000002</v>
      </c>
      <c r="J183" t="s">
        <v>464</v>
      </c>
      <c r="K183" t="s">
        <v>17</v>
      </c>
      <c r="L183" t="s">
        <v>71</v>
      </c>
      <c r="N183" t="s">
        <v>30</v>
      </c>
      <c r="O183">
        <v>4</v>
      </c>
      <c r="P183">
        <v>3</v>
      </c>
      <c r="Q183">
        <v>1</v>
      </c>
      <c r="R183" t="str">
        <f t="shared" si="86"/>
        <v>Test</v>
      </c>
      <c r="S183" t="str">
        <f t="shared" si="87"/>
        <v>Train</v>
      </c>
      <c r="T183" t="str">
        <f t="shared" si="88"/>
        <v>Train</v>
      </c>
      <c r="U183" t="str">
        <f t="shared" si="89"/>
        <v>NY</v>
      </c>
      <c r="V183" t="str">
        <f t="shared" si="90"/>
        <v>41-50</v>
      </c>
      <c r="W183" t="str">
        <f t="shared" si="91"/>
        <v>D</v>
      </c>
      <c r="X183" t="str">
        <f t="shared" si="92"/>
        <v>21-30</v>
      </c>
      <c r="Y183" t="b">
        <f>SUMPRODUCT(--(U183=counts!$A$40:$A$49))&gt;0</f>
        <v>1</v>
      </c>
      <c r="Z183" t="b">
        <f>SUMPRODUCT(--(W183=counts!$A$18:$A$22))&gt;0</f>
        <v>1</v>
      </c>
      <c r="AA183" t="str">
        <f t="shared" si="93"/>
        <v>41-50</v>
      </c>
      <c r="AB183" t="str">
        <f>IF(W183="","Blank",IF(Z183="TRUE",W183,counts!$A$23))</f>
        <v>F, G, T</v>
      </c>
      <c r="AC183" t="str">
        <f t="shared" si="94"/>
        <v>21-30</v>
      </c>
      <c r="AD183" t="str">
        <f t="shared" si="95"/>
        <v>NY</v>
      </c>
      <c r="AE183" t="str">
        <f t="shared" si="96"/>
        <v>female</v>
      </c>
      <c r="AF183">
        <f>IF(F183&gt;=4, counts!$A$62,F183)</f>
        <v>0</v>
      </c>
      <c r="AG183">
        <f>IF(G183&gt;=3, counts!$A$69,G183)</f>
        <v>0</v>
      </c>
      <c r="AH183" t="str">
        <f>IF(OR(K183="S",K183=""), counts!$A$75,K183)</f>
        <v>S, blank</v>
      </c>
      <c r="AI183">
        <f t="shared" si="97"/>
        <v>1</v>
      </c>
      <c r="AJ183">
        <f>VLOOKUP(AA183,counts!$V$8:$W$13,2,FALSE)</f>
        <v>-13.385578549662212</v>
      </c>
      <c r="AK183">
        <f>VLOOKUP(AB183,counts!$V$17:$W$23,2,FALSE)</f>
        <v>123.30204897661667</v>
      </c>
      <c r="AL183">
        <f>VLOOKUP(AC183,counts!$V$27:$W$33,2,FALSE)</f>
        <v>40.172297072540438</v>
      </c>
      <c r="AM183">
        <f>VLOOKUP(AD183,counts!$V$38:$W$49,2,FALSE)</f>
        <v>57.761363718906857</v>
      </c>
      <c r="AN183">
        <f>VLOOKUP(AE183,counts!$V$53:$W$54,2,FALSE)</f>
        <v>151.41878811967541</v>
      </c>
      <c r="AO183">
        <f>VLOOKUP(AF183,counts!$V$58:$W$62,2,FALSE)</f>
        <v>-14.754319664473872</v>
      </c>
      <c r="AP183">
        <f>VLOOKUP(AG183,counts!$V$66:$W$69,2,FALSE)</f>
        <v>-22.013681658285037</v>
      </c>
      <c r="AQ183">
        <f>VLOOKUP(AH183,counts!$V$73:$W$75,2,FALSE)</f>
        <v>-22.422560732600829</v>
      </c>
      <c r="AR183">
        <f>VLOOKUP(AI183,counts!$V$79:$W$81,2,FALSE)</f>
        <v>103.15987615987927</v>
      </c>
      <c r="AS183">
        <f t="shared" si="98"/>
        <v>1</v>
      </c>
      <c r="AT183">
        <f t="shared" si="99"/>
        <v>4</v>
      </c>
      <c r="AU183" t="str">
        <f t="shared" si="82"/>
        <v>Test</v>
      </c>
      <c r="AW183" t="str">
        <f t="shared" si="100"/>
        <v>41-50</v>
      </c>
      <c r="AX183" t="str">
        <f t="shared" si="101"/>
        <v>F, G, T</v>
      </c>
      <c r="AY183" t="str">
        <f t="shared" si="102"/>
        <v>21-30</v>
      </c>
      <c r="AZ183" t="str">
        <f t="shared" si="103"/>
        <v>NY</v>
      </c>
      <c r="BA183" t="str">
        <f t="shared" si="104"/>
        <v>female</v>
      </c>
      <c r="BB183">
        <f t="shared" si="105"/>
        <v>0</v>
      </c>
      <c r="BC183">
        <f t="shared" si="106"/>
        <v>0</v>
      </c>
      <c r="BD183" t="str">
        <f t="shared" si="107"/>
        <v>S, blank</v>
      </c>
      <c r="BE183">
        <f t="shared" si="108"/>
        <v>1</v>
      </c>
      <c r="BF183">
        <f t="shared" si="109"/>
        <v>-13.385578549662212</v>
      </c>
      <c r="BG183">
        <f t="shared" si="110"/>
        <v>123.30204897661667</v>
      </c>
      <c r="BH183">
        <f t="shared" si="111"/>
        <v>40.172297072540438</v>
      </c>
      <c r="BI183">
        <f t="shared" si="112"/>
        <v>57.761363718906857</v>
      </c>
      <c r="BJ183">
        <f t="shared" si="113"/>
        <v>151.41878811967541</v>
      </c>
      <c r="BK183">
        <f t="shared" si="114"/>
        <v>-14.754319664473872</v>
      </c>
      <c r="BL183">
        <f t="shared" si="115"/>
        <v>-22.013681658285037</v>
      </c>
      <c r="BM183">
        <f t="shared" si="116"/>
        <v>-22.422560732600829</v>
      </c>
      <c r="BN183">
        <f t="shared" si="117"/>
        <v>103.15987615987927</v>
      </c>
      <c r="BO183">
        <f t="shared" si="83"/>
        <v>1</v>
      </c>
      <c r="BP183">
        <f t="shared" si="84"/>
        <v>4</v>
      </c>
      <c r="BQ183" t="str">
        <f t="shared" si="85"/>
        <v>Test</v>
      </c>
    </row>
    <row r="184" spans="1:69" x14ac:dyDescent="0.3">
      <c r="A184">
        <v>1</v>
      </c>
      <c r="B184">
        <v>1</v>
      </c>
      <c r="C184" t="s">
        <v>465</v>
      </c>
      <c r="D184" t="s">
        <v>15</v>
      </c>
      <c r="E184">
        <v>30</v>
      </c>
      <c r="F184">
        <v>0</v>
      </c>
      <c r="G184">
        <v>0</v>
      </c>
      <c r="H184" t="s">
        <v>245</v>
      </c>
      <c r="I184">
        <v>106.425</v>
      </c>
      <c r="K184" t="s">
        <v>44</v>
      </c>
      <c r="L184" t="s">
        <v>211</v>
      </c>
      <c r="O184">
        <v>1</v>
      </c>
      <c r="P184">
        <v>4</v>
      </c>
      <c r="Q184">
        <v>5</v>
      </c>
      <c r="R184" t="str">
        <f t="shared" si="86"/>
        <v>Train</v>
      </c>
      <c r="S184" t="str">
        <f t="shared" si="87"/>
        <v>Test</v>
      </c>
      <c r="T184" t="str">
        <f t="shared" si="88"/>
        <v>Validate</v>
      </c>
      <c r="U184" t="str">
        <f t="shared" si="89"/>
        <v/>
      </c>
      <c r="V184" t="str">
        <f t="shared" si="90"/>
        <v>18-30</v>
      </c>
      <c r="W184" t="str">
        <f t="shared" si="91"/>
        <v/>
      </c>
      <c r="X184" t="str">
        <f t="shared" si="92"/>
        <v>100+</v>
      </c>
      <c r="Y184" t="b">
        <f>SUMPRODUCT(--(U184=counts!$A$40:$A$49))&gt;0</f>
        <v>0</v>
      </c>
      <c r="Z184" t="b">
        <f>SUMPRODUCT(--(W184=counts!$A$18:$A$22))&gt;0</f>
        <v>0</v>
      </c>
      <c r="AA184" t="str">
        <f t="shared" si="93"/>
        <v>18-30</v>
      </c>
      <c r="AB184" t="str">
        <f>IF(W184="","Blank",IF(Z184="TRUE",W184,counts!$A$23))</f>
        <v>Blank</v>
      </c>
      <c r="AC184" t="str">
        <f t="shared" si="94"/>
        <v>100+</v>
      </c>
      <c r="AD184" t="str">
        <f t="shared" si="95"/>
        <v>Blank</v>
      </c>
      <c r="AE184" t="str">
        <f t="shared" si="96"/>
        <v>female</v>
      </c>
      <c r="AF184">
        <f>IF(F184&gt;=4, counts!$A$62,F184)</f>
        <v>0</v>
      </c>
      <c r="AG184">
        <f>IF(G184&gt;=3, counts!$A$69,G184)</f>
        <v>0</v>
      </c>
      <c r="AH184" t="str">
        <f>IF(OR(K184="S",K184=""), counts!$A$75,K184)</f>
        <v>C</v>
      </c>
      <c r="AI184">
        <f t="shared" si="97"/>
        <v>1</v>
      </c>
      <c r="AJ184">
        <f>VLOOKUP(AA184,counts!$V$8:$W$13,2,FALSE)</f>
        <v>-11.613432440426715</v>
      </c>
      <c r="AK184">
        <f>VLOOKUP(AB184,counts!$V$17:$W$23,2,FALSE)</f>
        <v>-42.171718189759716</v>
      </c>
      <c r="AL184">
        <f>VLOOKUP(AC184,counts!$V$27:$W$33,2,FALSE)</f>
        <v>163.84855978743315</v>
      </c>
      <c r="AM184">
        <f>VLOOKUP(AD184,counts!$V$38:$W$49,2,FALSE)</f>
        <v>-33.757758935166962</v>
      </c>
      <c r="AN184">
        <f>VLOOKUP(AE184,counts!$V$53:$W$54,2,FALSE)</f>
        <v>151.41878811967541</v>
      </c>
      <c r="AO184">
        <f>VLOOKUP(AF184,counts!$V$58:$W$62,2,FALSE)</f>
        <v>-14.754319664473872</v>
      </c>
      <c r="AP184">
        <f>VLOOKUP(AG184,counts!$V$66:$W$69,2,FALSE)</f>
        <v>-22.013681658285037</v>
      </c>
      <c r="AQ184">
        <f>VLOOKUP(AH184,counts!$V$73:$W$75,2,FALSE)</f>
        <v>72.444458573419169</v>
      </c>
      <c r="AR184">
        <f>VLOOKUP(AI184,counts!$V$79:$W$81,2,FALSE)</f>
        <v>103.15987615987927</v>
      </c>
      <c r="AS184">
        <f t="shared" si="98"/>
        <v>1</v>
      </c>
      <c r="AT184">
        <f t="shared" si="99"/>
        <v>1</v>
      </c>
      <c r="AU184" t="str">
        <f t="shared" si="82"/>
        <v>Train</v>
      </c>
      <c r="AW184" t="str">
        <f t="shared" si="100"/>
        <v>18-30</v>
      </c>
      <c r="AX184" t="str">
        <f t="shared" si="101"/>
        <v>Blank</v>
      </c>
      <c r="AY184" t="str">
        <f t="shared" si="102"/>
        <v>100+</v>
      </c>
      <c r="AZ184" t="str">
        <f t="shared" si="103"/>
        <v>Blank</v>
      </c>
      <c r="BA184" t="str">
        <f t="shared" si="104"/>
        <v>female</v>
      </c>
      <c r="BB184">
        <f t="shared" si="105"/>
        <v>0</v>
      </c>
      <c r="BC184">
        <f t="shared" si="106"/>
        <v>0</v>
      </c>
      <c r="BD184" t="str">
        <f t="shared" si="107"/>
        <v>C</v>
      </c>
      <c r="BE184">
        <f t="shared" si="108"/>
        <v>1</v>
      </c>
      <c r="BF184">
        <f t="shared" si="109"/>
        <v>-11.613432440426715</v>
      </c>
      <c r="BG184">
        <f t="shared" si="110"/>
        <v>-42.171718189759716</v>
      </c>
      <c r="BH184">
        <f t="shared" si="111"/>
        <v>163.84855978743315</v>
      </c>
      <c r="BI184">
        <f t="shared" si="112"/>
        <v>-33.757758935166962</v>
      </c>
      <c r="BJ184">
        <f t="shared" si="113"/>
        <v>151.41878811967541</v>
      </c>
      <c r="BK184">
        <f t="shared" si="114"/>
        <v>-14.754319664473872</v>
      </c>
      <c r="BL184">
        <f t="shared" si="115"/>
        <v>-22.013681658285037</v>
      </c>
      <c r="BM184">
        <f t="shared" si="116"/>
        <v>72.444458573419169</v>
      </c>
      <c r="BN184">
        <f t="shared" si="117"/>
        <v>103.15987615987927</v>
      </c>
      <c r="BO184">
        <f t="shared" si="83"/>
        <v>1</v>
      </c>
      <c r="BP184">
        <f t="shared" si="84"/>
        <v>1</v>
      </c>
      <c r="BQ184" t="str">
        <f t="shared" si="85"/>
        <v>Train</v>
      </c>
    </row>
    <row r="185" spans="1:69" x14ac:dyDescent="0.3">
      <c r="A185">
        <v>1</v>
      </c>
      <c r="B185">
        <v>1</v>
      </c>
      <c r="C185" t="s">
        <v>466</v>
      </c>
      <c r="D185" t="s">
        <v>20</v>
      </c>
      <c r="E185">
        <v>35</v>
      </c>
      <c r="F185">
        <v>0</v>
      </c>
      <c r="G185">
        <v>0</v>
      </c>
      <c r="H185" t="s">
        <v>150</v>
      </c>
      <c r="I185">
        <v>512.32920000000001</v>
      </c>
      <c r="J185" t="s">
        <v>467</v>
      </c>
      <c r="K185" t="s">
        <v>44</v>
      </c>
      <c r="L185" t="s">
        <v>29</v>
      </c>
      <c r="O185">
        <v>3</v>
      </c>
      <c r="P185">
        <v>2</v>
      </c>
      <c r="Q185">
        <v>2</v>
      </c>
      <c r="R185" t="str">
        <f t="shared" si="86"/>
        <v>Train</v>
      </c>
      <c r="S185" t="str">
        <f t="shared" si="87"/>
        <v>Train</v>
      </c>
      <c r="T185" t="str">
        <f t="shared" si="88"/>
        <v>Train</v>
      </c>
      <c r="U185" t="str">
        <f t="shared" si="89"/>
        <v/>
      </c>
      <c r="V185" t="str">
        <f t="shared" si="90"/>
        <v>31-40</v>
      </c>
      <c r="W185" t="str">
        <f t="shared" si="91"/>
        <v>B</v>
      </c>
      <c r="X185" t="str">
        <f t="shared" si="92"/>
        <v>100+</v>
      </c>
      <c r="Y185" t="b">
        <f>SUMPRODUCT(--(U185=counts!$A$40:$A$49))&gt;0</f>
        <v>0</v>
      </c>
      <c r="Z185" t="b">
        <f>SUMPRODUCT(--(W185=counts!$A$18:$A$22))&gt;0</f>
        <v>1</v>
      </c>
      <c r="AA185" t="str">
        <f t="shared" si="93"/>
        <v>31-40</v>
      </c>
      <c r="AB185" t="str">
        <f>IF(W185="","Blank",IF(Z185="TRUE",W185,counts!$A$23))</f>
        <v>F, G, T</v>
      </c>
      <c r="AC185" t="str">
        <f t="shared" si="94"/>
        <v>100+</v>
      </c>
      <c r="AD185" t="str">
        <f t="shared" si="95"/>
        <v>Blank</v>
      </c>
      <c r="AE185" t="str">
        <f t="shared" si="96"/>
        <v>male</v>
      </c>
      <c r="AF185">
        <f>IF(F185&gt;=4, counts!$A$62,F185)</f>
        <v>0</v>
      </c>
      <c r="AG185">
        <f>IF(G185&gt;=3, counts!$A$69,G185)</f>
        <v>0</v>
      </c>
      <c r="AH185" t="str">
        <f>IF(OR(K185="S",K185=""), counts!$A$75,K185)</f>
        <v>C</v>
      </c>
      <c r="AI185">
        <f t="shared" si="97"/>
        <v>1</v>
      </c>
      <c r="AJ185">
        <f>VLOOKUP(AA185,counts!$V$8:$W$13,2,FALSE)</f>
        <v>32.769878926258563</v>
      </c>
      <c r="AK185">
        <f>VLOOKUP(AB185,counts!$V$17:$W$23,2,FALSE)</f>
        <v>123.30204897661667</v>
      </c>
      <c r="AL185">
        <f>VLOOKUP(AC185,counts!$V$27:$W$33,2,FALSE)</f>
        <v>163.84855978743315</v>
      </c>
      <c r="AM185">
        <f>VLOOKUP(AD185,counts!$V$38:$W$49,2,FALSE)</f>
        <v>-33.757758935166962</v>
      </c>
      <c r="AN185">
        <f>VLOOKUP(AE185,counts!$V$53:$W$54,2,FALSE)</f>
        <v>-108.67008854708662</v>
      </c>
      <c r="AO185">
        <f>VLOOKUP(AF185,counts!$V$58:$W$62,2,FALSE)</f>
        <v>-14.754319664473872</v>
      </c>
      <c r="AP185">
        <f>VLOOKUP(AG185,counts!$V$66:$W$69,2,FALSE)</f>
        <v>-22.013681658285037</v>
      </c>
      <c r="AQ185">
        <f>VLOOKUP(AH185,counts!$V$73:$W$75,2,FALSE)</f>
        <v>72.444458573419169</v>
      </c>
      <c r="AR185">
        <f>VLOOKUP(AI185,counts!$V$79:$W$81,2,FALSE)</f>
        <v>103.15987615987927</v>
      </c>
      <c r="AS185">
        <f t="shared" si="98"/>
        <v>1</v>
      </c>
      <c r="AT185">
        <f t="shared" si="99"/>
        <v>3</v>
      </c>
      <c r="AU185" t="str">
        <f t="shared" si="82"/>
        <v>Train</v>
      </c>
      <c r="AW185" t="str">
        <f t="shared" si="100"/>
        <v>31-40</v>
      </c>
      <c r="AX185" t="str">
        <f t="shared" si="101"/>
        <v>F, G, T</v>
      </c>
      <c r="AY185" t="str">
        <f t="shared" si="102"/>
        <v>100+</v>
      </c>
      <c r="AZ185" t="str">
        <f t="shared" si="103"/>
        <v>Blank</v>
      </c>
      <c r="BA185" t="str">
        <f t="shared" si="104"/>
        <v>male</v>
      </c>
      <c r="BB185">
        <f t="shared" si="105"/>
        <v>0</v>
      </c>
      <c r="BC185">
        <f t="shared" si="106"/>
        <v>0</v>
      </c>
      <c r="BD185" t="str">
        <f t="shared" si="107"/>
        <v>C</v>
      </c>
      <c r="BE185">
        <f t="shared" si="108"/>
        <v>1</v>
      </c>
      <c r="BF185">
        <f t="shared" si="109"/>
        <v>32.769878926258563</v>
      </c>
      <c r="BG185">
        <f t="shared" si="110"/>
        <v>123.30204897661667</v>
      </c>
      <c r="BH185">
        <f t="shared" si="111"/>
        <v>163.84855978743315</v>
      </c>
      <c r="BI185">
        <f t="shared" si="112"/>
        <v>-33.757758935166962</v>
      </c>
      <c r="BJ185">
        <f t="shared" si="113"/>
        <v>-108.67008854708662</v>
      </c>
      <c r="BK185">
        <f t="shared" si="114"/>
        <v>-14.754319664473872</v>
      </c>
      <c r="BL185">
        <f t="shared" si="115"/>
        <v>-22.013681658285037</v>
      </c>
      <c r="BM185">
        <f t="shared" si="116"/>
        <v>72.444458573419169</v>
      </c>
      <c r="BN185">
        <f t="shared" si="117"/>
        <v>103.15987615987927</v>
      </c>
      <c r="BO185">
        <f t="shared" si="83"/>
        <v>1</v>
      </c>
      <c r="BP185">
        <f t="shared" si="84"/>
        <v>3</v>
      </c>
      <c r="BQ185" t="str">
        <f t="shared" si="85"/>
        <v>Train</v>
      </c>
    </row>
    <row r="186" spans="1:69" x14ac:dyDescent="0.3">
      <c r="A186">
        <v>1</v>
      </c>
      <c r="B186">
        <v>0</v>
      </c>
      <c r="C186" t="s">
        <v>468</v>
      </c>
      <c r="D186" t="s">
        <v>20</v>
      </c>
      <c r="F186">
        <v>0</v>
      </c>
      <c r="G186">
        <v>0</v>
      </c>
      <c r="H186" t="s">
        <v>469</v>
      </c>
      <c r="I186">
        <v>27.720800000000001</v>
      </c>
      <c r="K186" t="s">
        <v>44</v>
      </c>
      <c r="N186" t="s">
        <v>404</v>
      </c>
      <c r="O186">
        <v>5</v>
      </c>
      <c r="P186">
        <v>3</v>
      </c>
      <c r="Q186">
        <v>4</v>
      </c>
      <c r="R186" t="str">
        <f t="shared" si="86"/>
        <v>Validate</v>
      </c>
      <c r="S186" t="str">
        <f t="shared" si="87"/>
        <v>Train</v>
      </c>
      <c r="T186" t="str">
        <f t="shared" si="88"/>
        <v>Test</v>
      </c>
      <c r="U186" t="str">
        <f t="shared" si="89"/>
        <v>IL</v>
      </c>
      <c r="V186" t="str">
        <f t="shared" si="90"/>
        <v>0-17</v>
      </c>
      <c r="W186" t="str">
        <f t="shared" si="91"/>
        <v/>
      </c>
      <c r="X186" t="str">
        <f t="shared" si="92"/>
        <v>21-30</v>
      </c>
      <c r="Y186" t="b">
        <f>SUMPRODUCT(--(U186=counts!$A$40:$A$49))&gt;0</f>
        <v>1</v>
      </c>
      <c r="Z186" t="b">
        <f>SUMPRODUCT(--(W186=counts!$A$18:$A$22))&gt;0</f>
        <v>0</v>
      </c>
      <c r="AA186" t="str">
        <f t="shared" si="93"/>
        <v>0-17</v>
      </c>
      <c r="AB186" t="str">
        <f>IF(W186="","Blank",IF(Z186="TRUE",W186,counts!$A$23))</f>
        <v>Blank</v>
      </c>
      <c r="AC186" t="str">
        <f t="shared" si="94"/>
        <v>21-30</v>
      </c>
      <c r="AD186" t="str">
        <f t="shared" si="95"/>
        <v>IL</v>
      </c>
      <c r="AE186" t="str">
        <f t="shared" si="96"/>
        <v>male</v>
      </c>
      <c r="AF186">
        <f>IF(F186&gt;=4, counts!$A$62,F186)</f>
        <v>0</v>
      </c>
      <c r="AG186">
        <f>IF(G186&gt;=3, counts!$A$69,G186)</f>
        <v>0</v>
      </c>
      <c r="AH186" t="str">
        <f>IF(OR(K186="S",K186=""), counts!$A$75,K186)</f>
        <v>C</v>
      </c>
      <c r="AI186">
        <f t="shared" si="97"/>
        <v>1</v>
      </c>
      <c r="AJ186">
        <f>VLOOKUP(AA186,counts!$V$8:$W$13,2,FALSE)</f>
        <v>-3.7643689058441341</v>
      </c>
      <c r="AK186">
        <f>VLOOKUP(AB186,counts!$V$17:$W$23,2,FALSE)</f>
        <v>-42.171718189759716</v>
      </c>
      <c r="AL186">
        <f>VLOOKUP(AC186,counts!$V$27:$W$33,2,FALSE)</f>
        <v>40.172297072540438</v>
      </c>
      <c r="AM186">
        <f>VLOOKUP(AD186,counts!$V$38:$W$49,2,FALSE)</f>
        <v>-68.390212241589438</v>
      </c>
      <c r="AN186">
        <f>VLOOKUP(AE186,counts!$V$53:$W$54,2,FALSE)</f>
        <v>-108.67008854708662</v>
      </c>
      <c r="AO186">
        <f>VLOOKUP(AF186,counts!$V$58:$W$62,2,FALSE)</f>
        <v>-14.754319664473872</v>
      </c>
      <c r="AP186">
        <f>VLOOKUP(AG186,counts!$V$66:$W$69,2,FALSE)</f>
        <v>-22.013681658285037</v>
      </c>
      <c r="AQ186">
        <f>VLOOKUP(AH186,counts!$V$73:$W$75,2,FALSE)</f>
        <v>72.444458573419169</v>
      </c>
      <c r="AR186">
        <f>VLOOKUP(AI186,counts!$V$79:$W$81,2,FALSE)</f>
        <v>103.15987615987927</v>
      </c>
      <c r="AS186">
        <f t="shared" si="98"/>
        <v>0</v>
      </c>
      <c r="AT186">
        <f t="shared" si="99"/>
        <v>5</v>
      </c>
      <c r="AU186" t="str">
        <f t="shared" si="82"/>
        <v>Validate</v>
      </c>
      <c r="AW186" t="str">
        <f t="shared" si="100"/>
        <v>0-17</v>
      </c>
      <c r="AX186" t="str">
        <f t="shared" si="101"/>
        <v>Blank</v>
      </c>
      <c r="AY186" t="str">
        <f t="shared" si="102"/>
        <v>21-30</v>
      </c>
      <c r="AZ186" t="str">
        <f t="shared" si="103"/>
        <v>IL</v>
      </c>
      <c r="BA186" t="str">
        <f t="shared" si="104"/>
        <v>male</v>
      </c>
      <c r="BB186">
        <f t="shared" si="105"/>
        <v>0</v>
      </c>
      <c r="BC186">
        <f t="shared" si="106"/>
        <v>0</v>
      </c>
      <c r="BD186" t="str">
        <f t="shared" si="107"/>
        <v>C</v>
      </c>
      <c r="BE186">
        <f t="shared" si="108"/>
        <v>1</v>
      </c>
      <c r="BF186">
        <f t="shared" si="109"/>
        <v>-3.7643689058441341</v>
      </c>
      <c r="BG186">
        <f t="shared" si="110"/>
        <v>-42.171718189759716</v>
      </c>
      <c r="BH186">
        <f t="shared" si="111"/>
        <v>40.172297072540438</v>
      </c>
      <c r="BI186">
        <f t="shared" si="112"/>
        <v>-68.390212241589438</v>
      </c>
      <c r="BJ186">
        <f t="shared" si="113"/>
        <v>-108.67008854708662</v>
      </c>
      <c r="BK186">
        <f t="shared" si="114"/>
        <v>-14.754319664473872</v>
      </c>
      <c r="BL186">
        <f t="shared" si="115"/>
        <v>-22.013681658285037</v>
      </c>
      <c r="BM186">
        <f t="shared" si="116"/>
        <v>72.444458573419169</v>
      </c>
      <c r="BN186">
        <f t="shared" si="117"/>
        <v>103.15987615987927</v>
      </c>
      <c r="BO186">
        <f t="shared" si="83"/>
        <v>0</v>
      </c>
      <c r="BP186">
        <f t="shared" si="84"/>
        <v>5</v>
      </c>
      <c r="BQ186" t="str">
        <f t="shared" si="85"/>
        <v>Validate</v>
      </c>
    </row>
    <row r="187" spans="1:69" x14ac:dyDescent="0.3">
      <c r="A187">
        <v>1</v>
      </c>
      <c r="B187">
        <v>0</v>
      </c>
      <c r="C187" t="s">
        <v>470</v>
      </c>
      <c r="D187" t="s">
        <v>20</v>
      </c>
      <c r="E187">
        <v>42</v>
      </c>
      <c r="F187">
        <v>0</v>
      </c>
      <c r="G187">
        <v>0</v>
      </c>
      <c r="H187" t="s">
        <v>471</v>
      </c>
      <c r="I187">
        <v>26.55</v>
      </c>
      <c r="K187" t="s">
        <v>17</v>
      </c>
      <c r="N187" t="s">
        <v>472</v>
      </c>
      <c r="O187">
        <v>4</v>
      </c>
      <c r="P187">
        <v>5</v>
      </c>
      <c r="Q187">
        <v>1</v>
      </c>
      <c r="R187" t="str">
        <f t="shared" si="86"/>
        <v>Test</v>
      </c>
      <c r="S187" t="str">
        <f t="shared" si="87"/>
        <v>Validate</v>
      </c>
      <c r="T187" t="str">
        <f t="shared" si="88"/>
        <v>Train</v>
      </c>
      <c r="U187" t="str">
        <f t="shared" si="89"/>
        <v/>
      </c>
      <c r="V187" t="str">
        <f t="shared" si="90"/>
        <v>41-50</v>
      </c>
      <c r="W187" t="str">
        <f t="shared" si="91"/>
        <v/>
      </c>
      <c r="X187" t="str">
        <f t="shared" si="92"/>
        <v>21-30</v>
      </c>
      <c r="Y187" t="b">
        <f>SUMPRODUCT(--(U187=counts!$A$40:$A$49))&gt;0</f>
        <v>0</v>
      </c>
      <c r="Z187" t="b">
        <f>SUMPRODUCT(--(W187=counts!$A$18:$A$22))&gt;0</f>
        <v>0</v>
      </c>
      <c r="AA187" t="str">
        <f t="shared" si="93"/>
        <v>41-50</v>
      </c>
      <c r="AB187" t="str">
        <f>IF(W187="","Blank",IF(Z187="TRUE",W187,counts!$A$23))</f>
        <v>Blank</v>
      </c>
      <c r="AC187" t="str">
        <f t="shared" si="94"/>
        <v>21-30</v>
      </c>
      <c r="AD187" t="str">
        <f t="shared" si="95"/>
        <v>Blank</v>
      </c>
      <c r="AE187" t="str">
        <f t="shared" si="96"/>
        <v>male</v>
      </c>
      <c r="AF187">
        <f>IF(F187&gt;=4, counts!$A$62,F187)</f>
        <v>0</v>
      </c>
      <c r="AG187">
        <f>IF(G187&gt;=3, counts!$A$69,G187)</f>
        <v>0</v>
      </c>
      <c r="AH187" t="str">
        <f>IF(OR(K187="S",K187=""), counts!$A$75,K187)</f>
        <v>S, blank</v>
      </c>
      <c r="AI187">
        <f t="shared" si="97"/>
        <v>1</v>
      </c>
      <c r="AJ187">
        <f>VLOOKUP(AA187,counts!$V$8:$W$13,2,FALSE)</f>
        <v>-13.385578549662212</v>
      </c>
      <c r="AK187">
        <f>VLOOKUP(AB187,counts!$V$17:$W$23,2,FALSE)</f>
        <v>-42.171718189759716</v>
      </c>
      <c r="AL187">
        <f>VLOOKUP(AC187,counts!$V$27:$W$33,2,FALSE)</f>
        <v>40.172297072540438</v>
      </c>
      <c r="AM187">
        <f>VLOOKUP(AD187,counts!$V$38:$W$49,2,FALSE)</f>
        <v>-33.757758935166962</v>
      </c>
      <c r="AN187">
        <f>VLOOKUP(AE187,counts!$V$53:$W$54,2,FALSE)</f>
        <v>-108.67008854708662</v>
      </c>
      <c r="AO187">
        <f>VLOOKUP(AF187,counts!$V$58:$W$62,2,FALSE)</f>
        <v>-14.754319664473872</v>
      </c>
      <c r="AP187">
        <f>VLOOKUP(AG187,counts!$V$66:$W$69,2,FALSE)</f>
        <v>-22.013681658285037</v>
      </c>
      <c r="AQ187">
        <f>VLOOKUP(AH187,counts!$V$73:$W$75,2,FALSE)</f>
        <v>-22.422560732600829</v>
      </c>
      <c r="AR187">
        <f>VLOOKUP(AI187,counts!$V$79:$W$81,2,FALSE)</f>
        <v>103.15987615987927</v>
      </c>
      <c r="AS187">
        <f t="shared" si="98"/>
        <v>0</v>
      </c>
      <c r="AT187">
        <f t="shared" si="99"/>
        <v>4</v>
      </c>
      <c r="AU187" t="str">
        <f t="shared" si="82"/>
        <v>Test</v>
      </c>
      <c r="AW187" t="str">
        <f t="shared" si="100"/>
        <v>41-50</v>
      </c>
      <c r="AX187" t="str">
        <f t="shared" si="101"/>
        <v>Blank</v>
      </c>
      <c r="AY187" t="str">
        <f t="shared" si="102"/>
        <v>21-30</v>
      </c>
      <c r="AZ187" t="str">
        <f t="shared" si="103"/>
        <v>Blank</v>
      </c>
      <c r="BA187" t="str">
        <f t="shared" si="104"/>
        <v>male</v>
      </c>
      <c r="BB187">
        <f t="shared" si="105"/>
        <v>0</v>
      </c>
      <c r="BC187">
        <f t="shared" si="106"/>
        <v>0</v>
      </c>
      <c r="BD187" t="str">
        <f t="shared" si="107"/>
        <v>S, blank</v>
      </c>
      <c r="BE187">
        <f t="shared" si="108"/>
        <v>1</v>
      </c>
      <c r="BF187">
        <f t="shared" si="109"/>
        <v>-13.385578549662212</v>
      </c>
      <c r="BG187">
        <f t="shared" si="110"/>
        <v>-42.171718189759716</v>
      </c>
      <c r="BH187">
        <f t="shared" si="111"/>
        <v>40.172297072540438</v>
      </c>
      <c r="BI187">
        <f t="shared" si="112"/>
        <v>-33.757758935166962</v>
      </c>
      <c r="BJ187">
        <f t="shared" si="113"/>
        <v>-108.67008854708662</v>
      </c>
      <c r="BK187">
        <f t="shared" si="114"/>
        <v>-14.754319664473872</v>
      </c>
      <c r="BL187">
        <f t="shared" si="115"/>
        <v>-22.013681658285037</v>
      </c>
      <c r="BM187">
        <f t="shared" si="116"/>
        <v>-22.422560732600829</v>
      </c>
      <c r="BN187">
        <f t="shared" si="117"/>
        <v>103.15987615987927</v>
      </c>
      <c r="BO187">
        <f t="shared" si="83"/>
        <v>0</v>
      </c>
      <c r="BP187">
        <f t="shared" si="84"/>
        <v>4</v>
      </c>
      <c r="BQ187" t="str">
        <f t="shared" si="85"/>
        <v>Test</v>
      </c>
    </row>
    <row r="188" spans="1:69" x14ac:dyDescent="0.3">
      <c r="A188">
        <v>1</v>
      </c>
      <c r="B188">
        <v>1</v>
      </c>
      <c r="C188" t="s">
        <v>473</v>
      </c>
      <c r="D188" t="s">
        <v>15</v>
      </c>
      <c r="E188">
        <v>55</v>
      </c>
      <c r="F188">
        <v>0</v>
      </c>
      <c r="G188">
        <v>0</v>
      </c>
      <c r="H188" t="s">
        <v>474</v>
      </c>
      <c r="I188">
        <v>27.720800000000001</v>
      </c>
      <c r="K188" t="s">
        <v>44</v>
      </c>
      <c r="L188" t="s">
        <v>57</v>
      </c>
      <c r="N188" t="s">
        <v>472</v>
      </c>
      <c r="O188">
        <v>2</v>
      </c>
      <c r="P188">
        <v>2</v>
      </c>
      <c r="Q188">
        <v>2</v>
      </c>
      <c r="R188" t="str">
        <f t="shared" si="86"/>
        <v>Train</v>
      </c>
      <c r="S188" t="str">
        <f t="shared" si="87"/>
        <v>Train</v>
      </c>
      <c r="T188" t="str">
        <f t="shared" si="88"/>
        <v>Train</v>
      </c>
      <c r="U188" t="str">
        <f t="shared" si="89"/>
        <v/>
      </c>
      <c r="V188" t="str">
        <f t="shared" si="90"/>
        <v>51-60</v>
      </c>
      <c r="W188" t="str">
        <f t="shared" si="91"/>
        <v/>
      </c>
      <c r="X188" t="str">
        <f t="shared" si="92"/>
        <v>21-30</v>
      </c>
      <c r="Y188" t="b">
        <f>SUMPRODUCT(--(U188=counts!$A$40:$A$49))&gt;0</f>
        <v>0</v>
      </c>
      <c r="Z188" t="b">
        <f>SUMPRODUCT(--(W188=counts!$A$18:$A$22))&gt;0</f>
        <v>0</v>
      </c>
      <c r="AA188" t="str">
        <f t="shared" si="93"/>
        <v>51-60</v>
      </c>
      <c r="AB188" t="str">
        <f>IF(W188="","Blank",IF(Z188="TRUE",W188,counts!$A$23))</f>
        <v>Blank</v>
      </c>
      <c r="AC188" t="str">
        <f t="shared" si="94"/>
        <v>21-30</v>
      </c>
      <c r="AD188" t="str">
        <f t="shared" si="95"/>
        <v>Blank</v>
      </c>
      <c r="AE188" t="str">
        <f t="shared" si="96"/>
        <v>female</v>
      </c>
      <c r="AF188">
        <f>IF(F188&gt;=4, counts!$A$62,F188)</f>
        <v>0</v>
      </c>
      <c r="AG188">
        <f>IF(G188&gt;=3, counts!$A$69,G188)</f>
        <v>0</v>
      </c>
      <c r="AH188" t="str">
        <f>IF(OR(K188="S",K188=""), counts!$A$75,K188)</f>
        <v>C</v>
      </c>
      <c r="AI188">
        <f t="shared" si="97"/>
        <v>1</v>
      </c>
      <c r="AJ188">
        <f>VLOOKUP(AA188,counts!$V$8:$W$13,2,FALSE)</f>
        <v>74.751267398446615</v>
      </c>
      <c r="AK188">
        <f>VLOOKUP(AB188,counts!$V$17:$W$23,2,FALSE)</f>
        <v>-42.171718189759716</v>
      </c>
      <c r="AL188">
        <f>VLOOKUP(AC188,counts!$V$27:$W$33,2,FALSE)</f>
        <v>40.172297072540438</v>
      </c>
      <c r="AM188">
        <f>VLOOKUP(AD188,counts!$V$38:$W$49,2,FALSE)</f>
        <v>-33.757758935166962</v>
      </c>
      <c r="AN188">
        <f>VLOOKUP(AE188,counts!$V$53:$W$54,2,FALSE)</f>
        <v>151.41878811967541</v>
      </c>
      <c r="AO188">
        <f>VLOOKUP(AF188,counts!$V$58:$W$62,2,FALSE)</f>
        <v>-14.754319664473872</v>
      </c>
      <c r="AP188">
        <f>VLOOKUP(AG188,counts!$V$66:$W$69,2,FALSE)</f>
        <v>-22.013681658285037</v>
      </c>
      <c r="AQ188">
        <f>VLOOKUP(AH188,counts!$V$73:$W$75,2,FALSE)</f>
        <v>72.444458573419169</v>
      </c>
      <c r="AR188">
        <f>VLOOKUP(AI188,counts!$V$79:$W$81,2,FALSE)</f>
        <v>103.15987615987927</v>
      </c>
      <c r="AS188">
        <f t="shared" si="98"/>
        <v>1</v>
      </c>
      <c r="AT188">
        <f t="shared" si="99"/>
        <v>2</v>
      </c>
      <c r="AU188" t="str">
        <f t="shared" si="82"/>
        <v>Train</v>
      </c>
      <c r="AW188" t="str">
        <f t="shared" si="100"/>
        <v>51-60</v>
      </c>
      <c r="AX188" t="str">
        <f t="shared" si="101"/>
        <v>Blank</v>
      </c>
      <c r="AY188" t="str">
        <f t="shared" si="102"/>
        <v>21-30</v>
      </c>
      <c r="AZ188" t="str">
        <f t="shared" si="103"/>
        <v>Blank</v>
      </c>
      <c r="BA188" t="str">
        <f t="shared" si="104"/>
        <v>female</v>
      </c>
      <c r="BB188">
        <f t="shared" si="105"/>
        <v>0</v>
      </c>
      <c r="BC188">
        <f t="shared" si="106"/>
        <v>0</v>
      </c>
      <c r="BD188" t="str">
        <f t="shared" si="107"/>
        <v>C</v>
      </c>
      <c r="BE188">
        <f t="shared" si="108"/>
        <v>1</v>
      </c>
      <c r="BF188">
        <f t="shared" si="109"/>
        <v>74.751267398446615</v>
      </c>
      <c r="BG188">
        <f t="shared" si="110"/>
        <v>-42.171718189759716</v>
      </c>
      <c r="BH188">
        <f t="shared" si="111"/>
        <v>40.172297072540438</v>
      </c>
      <c r="BI188">
        <f t="shared" si="112"/>
        <v>-33.757758935166962</v>
      </c>
      <c r="BJ188">
        <f t="shared" si="113"/>
        <v>151.41878811967541</v>
      </c>
      <c r="BK188">
        <f t="shared" si="114"/>
        <v>-14.754319664473872</v>
      </c>
      <c r="BL188">
        <f t="shared" si="115"/>
        <v>-22.013681658285037</v>
      </c>
      <c r="BM188">
        <f t="shared" si="116"/>
        <v>72.444458573419169</v>
      </c>
      <c r="BN188">
        <f t="shared" si="117"/>
        <v>103.15987615987927</v>
      </c>
      <c r="BO188">
        <f t="shared" si="83"/>
        <v>1</v>
      </c>
      <c r="BP188">
        <f t="shared" si="84"/>
        <v>2</v>
      </c>
      <c r="BQ188" t="str">
        <f t="shared" si="85"/>
        <v>Train</v>
      </c>
    </row>
    <row r="189" spans="1:69" x14ac:dyDescent="0.3">
      <c r="A189">
        <v>1</v>
      </c>
      <c r="B189">
        <v>1</v>
      </c>
      <c r="C189" t="s">
        <v>475</v>
      </c>
      <c r="D189" t="s">
        <v>15</v>
      </c>
      <c r="E189">
        <v>16</v>
      </c>
      <c r="F189">
        <v>0</v>
      </c>
      <c r="G189">
        <v>1</v>
      </c>
      <c r="H189" t="s">
        <v>476</v>
      </c>
      <c r="I189">
        <v>39.4</v>
      </c>
      <c r="J189" t="s">
        <v>477</v>
      </c>
      <c r="K189" t="s">
        <v>17</v>
      </c>
      <c r="L189" t="s">
        <v>54</v>
      </c>
      <c r="N189" t="s">
        <v>55</v>
      </c>
      <c r="O189">
        <v>5</v>
      </c>
      <c r="P189">
        <v>5</v>
      </c>
      <c r="Q189">
        <v>2</v>
      </c>
      <c r="R189" t="str">
        <f t="shared" si="86"/>
        <v>Validate</v>
      </c>
      <c r="S189" t="str">
        <f t="shared" si="87"/>
        <v>Validate</v>
      </c>
      <c r="T189" t="str">
        <f t="shared" si="88"/>
        <v>Train</v>
      </c>
      <c r="U189" t="str">
        <f t="shared" si="89"/>
        <v/>
      </c>
      <c r="V189" t="str">
        <f t="shared" si="90"/>
        <v>0-17</v>
      </c>
      <c r="W189" t="str">
        <f t="shared" si="91"/>
        <v>D</v>
      </c>
      <c r="X189" t="str">
        <f t="shared" si="92"/>
        <v>31-40</v>
      </c>
      <c r="Y189" t="b">
        <f>SUMPRODUCT(--(U189=counts!$A$40:$A$49))&gt;0</f>
        <v>0</v>
      </c>
      <c r="Z189" t="b">
        <f>SUMPRODUCT(--(W189=counts!$A$18:$A$22))&gt;0</f>
        <v>1</v>
      </c>
      <c r="AA189" t="str">
        <f t="shared" si="93"/>
        <v>0-17</v>
      </c>
      <c r="AB189" t="str">
        <f>IF(W189="","Blank",IF(Z189="TRUE",W189,counts!$A$23))</f>
        <v>F, G, T</v>
      </c>
      <c r="AC189" t="str">
        <f t="shared" si="94"/>
        <v>31-40</v>
      </c>
      <c r="AD189" t="str">
        <f t="shared" si="95"/>
        <v>Blank</v>
      </c>
      <c r="AE189" t="str">
        <f t="shared" si="96"/>
        <v>female</v>
      </c>
      <c r="AF189">
        <f>IF(F189&gt;=4, counts!$A$62,F189)</f>
        <v>0</v>
      </c>
      <c r="AG189">
        <f>IF(G189&gt;=3, counts!$A$69,G189)</f>
        <v>1</v>
      </c>
      <c r="AH189" t="str">
        <f>IF(OR(K189="S",K189=""), counts!$A$75,K189)</f>
        <v>S, blank</v>
      </c>
      <c r="AI189">
        <f t="shared" si="97"/>
        <v>1</v>
      </c>
      <c r="AJ189">
        <f>VLOOKUP(AA189,counts!$V$8:$W$13,2,FALSE)</f>
        <v>-3.7643689058441341</v>
      </c>
      <c r="AK189">
        <f>VLOOKUP(AB189,counts!$V$17:$W$23,2,FALSE)</f>
        <v>123.30204897661667</v>
      </c>
      <c r="AL189">
        <f>VLOOKUP(AC189,counts!$V$27:$W$33,2,FALSE)</f>
        <v>22.971838090238197</v>
      </c>
      <c r="AM189">
        <f>VLOOKUP(AD189,counts!$V$38:$W$49,2,FALSE)</f>
        <v>-33.757758935166962</v>
      </c>
      <c r="AN189">
        <f>VLOOKUP(AE189,counts!$V$53:$W$54,2,FALSE)</f>
        <v>151.41878811967541</v>
      </c>
      <c r="AO189">
        <f>VLOOKUP(AF189,counts!$V$58:$W$62,2,FALSE)</f>
        <v>-14.754319664473872</v>
      </c>
      <c r="AP189">
        <f>VLOOKUP(AG189,counts!$V$66:$W$69,2,FALSE)</f>
        <v>79.365382998232107</v>
      </c>
      <c r="AQ189">
        <f>VLOOKUP(AH189,counts!$V$73:$W$75,2,FALSE)</f>
        <v>-22.422560732600829</v>
      </c>
      <c r="AR189">
        <f>VLOOKUP(AI189,counts!$V$79:$W$81,2,FALSE)</f>
        <v>103.15987615987927</v>
      </c>
      <c r="AS189">
        <f t="shared" si="98"/>
        <v>1</v>
      </c>
      <c r="AT189">
        <f t="shared" si="99"/>
        <v>5</v>
      </c>
      <c r="AU189" t="str">
        <f t="shared" si="82"/>
        <v>Validate</v>
      </c>
      <c r="AW189" t="str">
        <f t="shared" si="100"/>
        <v>0-17</v>
      </c>
      <c r="AX189" t="str">
        <f t="shared" si="101"/>
        <v>F, G, T</v>
      </c>
      <c r="AY189" t="str">
        <f t="shared" si="102"/>
        <v>31-40</v>
      </c>
      <c r="AZ189" t="str">
        <f t="shared" si="103"/>
        <v>Blank</v>
      </c>
      <c r="BA189" t="str">
        <f t="shared" si="104"/>
        <v>female</v>
      </c>
      <c r="BB189">
        <f t="shared" si="105"/>
        <v>0</v>
      </c>
      <c r="BC189">
        <f t="shared" si="106"/>
        <v>1</v>
      </c>
      <c r="BD189" t="str">
        <f t="shared" si="107"/>
        <v>S, blank</v>
      </c>
      <c r="BE189">
        <f t="shared" si="108"/>
        <v>1</v>
      </c>
      <c r="BF189">
        <f t="shared" si="109"/>
        <v>-3.7643689058441341</v>
      </c>
      <c r="BG189">
        <f t="shared" si="110"/>
        <v>123.30204897661667</v>
      </c>
      <c r="BH189">
        <f t="shared" si="111"/>
        <v>22.971838090238197</v>
      </c>
      <c r="BI189">
        <f t="shared" si="112"/>
        <v>-33.757758935166962</v>
      </c>
      <c r="BJ189">
        <f t="shared" si="113"/>
        <v>151.41878811967541</v>
      </c>
      <c r="BK189">
        <f t="shared" si="114"/>
        <v>-14.754319664473872</v>
      </c>
      <c r="BL189">
        <f t="shared" si="115"/>
        <v>79.365382998232107</v>
      </c>
      <c r="BM189">
        <f t="shared" si="116"/>
        <v>-22.422560732600829</v>
      </c>
      <c r="BN189">
        <f t="shared" si="117"/>
        <v>103.15987615987927</v>
      </c>
      <c r="BO189">
        <f t="shared" si="83"/>
        <v>1</v>
      </c>
      <c r="BP189">
        <f t="shared" si="84"/>
        <v>5</v>
      </c>
      <c r="BQ189" t="str">
        <f t="shared" si="85"/>
        <v>Validate</v>
      </c>
    </row>
    <row r="190" spans="1:69" x14ac:dyDescent="0.3">
      <c r="A190">
        <v>1</v>
      </c>
      <c r="B190">
        <v>1</v>
      </c>
      <c r="C190" t="s">
        <v>478</v>
      </c>
      <c r="D190" t="s">
        <v>15</v>
      </c>
      <c r="E190">
        <v>51</v>
      </c>
      <c r="F190">
        <v>0</v>
      </c>
      <c r="G190">
        <v>1</v>
      </c>
      <c r="H190" t="s">
        <v>476</v>
      </c>
      <c r="I190">
        <v>39.4</v>
      </c>
      <c r="J190" t="s">
        <v>477</v>
      </c>
      <c r="K190" t="s">
        <v>17</v>
      </c>
      <c r="L190" t="s">
        <v>54</v>
      </c>
      <c r="N190" t="s">
        <v>55</v>
      </c>
      <c r="O190">
        <v>4</v>
      </c>
      <c r="P190">
        <v>3</v>
      </c>
      <c r="Q190">
        <v>5</v>
      </c>
      <c r="R190" t="str">
        <f t="shared" si="86"/>
        <v>Test</v>
      </c>
      <c r="S190" t="str">
        <f t="shared" si="87"/>
        <v>Train</v>
      </c>
      <c r="T190" t="str">
        <f t="shared" si="88"/>
        <v>Validate</v>
      </c>
      <c r="U190" t="str">
        <f t="shared" si="89"/>
        <v/>
      </c>
      <c r="V190" t="str">
        <f t="shared" si="90"/>
        <v>51-60</v>
      </c>
      <c r="W190" t="str">
        <f t="shared" si="91"/>
        <v>D</v>
      </c>
      <c r="X190" t="str">
        <f t="shared" si="92"/>
        <v>31-40</v>
      </c>
      <c r="Y190" t="b">
        <f>SUMPRODUCT(--(U190=counts!$A$40:$A$49))&gt;0</f>
        <v>0</v>
      </c>
      <c r="Z190" t="b">
        <f>SUMPRODUCT(--(W190=counts!$A$18:$A$22))&gt;0</f>
        <v>1</v>
      </c>
      <c r="AA190" t="str">
        <f t="shared" si="93"/>
        <v>51-60</v>
      </c>
      <c r="AB190" t="str">
        <f>IF(W190="","Blank",IF(Z190="TRUE",W190,counts!$A$23))</f>
        <v>F, G, T</v>
      </c>
      <c r="AC190" t="str">
        <f t="shared" si="94"/>
        <v>31-40</v>
      </c>
      <c r="AD190" t="str">
        <f t="shared" si="95"/>
        <v>Blank</v>
      </c>
      <c r="AE190" t="str">
        <f t="shared" si="96"/>
        <v>female</v>
      </c>
      <c r="AF190">
        <f>IF(F190&gt;=4, counts!$A$62,F190)</f>
        <v>0</v>
      </c>
      <c r="AG190">
        <f>IF(G190&gt;=3, counts!$A$69,G190)</f>
        <v>1</v>
      </c>
      <c r="AH190" t="str">
        <f>IF(OR(K190="S",K190=""), counts!$A$75,K190)</f>
        <v>S, blank</v>
      </c>
      <c r="AI190">
        <f t="shared" si="97"/>
        <v>1</v>
      </c>
      <c r="AJ190">
        <f>VLOOKUP(AA190,counts!$V$8:$W$13,2,FALSE)</f>
        <v>74.751267398446615</v>
      </c>
      <c r="AK190">
        <f>VLOOKUP(AB190,counts!$V$17:$W$23,2,FALSE)</f>
        <v>123.30204897661667</v>
      </c>
      <c r="AL190">
        <f>VLOOKUP(AC190,counts!$V$27:$W$33,2,FALSE)</f>
        <v>22.971838090238197</v>
      </c>
      <c r="AM190">
        <f>VLOOKUP(AD190,counts!$V$38:$W$49,2,FALSE)</f>
        <v>-33.757758935166962</v>
      </c>
      <c r="AN190">
        <f>VLOOKUP(AE190,counts!$V$53:$W$54,2,FALSE)</f>
        <v>151.41878811967541</v>
      </c>
      <c r="AO190">
        <f>VLOOKUP(AF190,counts!$V$58:$W$62,2,FALSE)</f>
        <v>-14.754319664473872</v>
      </c>
      <c r="AP190">
        <f>VLOOKUP(AG190,counts!$V$66:$W$69,2,FALSE)</f>
        <v>79.365382998232107</v>
      </c>
      <c r="AQ190">
        <f>VLOOKUP(AH190,counts!$V$73:$W$75,2,FALSE)</f>
        <v>-22.422560732600829</v>
      </c>
      <c r="AR190">
        <f>VLOOKUP(AI190,counts!$V$79:$W$81,2,FALSE)</f>
        <v>103.15987615987927</v>
      </c>
      <c r="AS190">
        <f t="shared" si="98"/>
        <v>1</v>
      </c>
      <c r="AT190">
        <f t="shared" si="99"/>
        <v>4</v>
      </c>
      <c r="AU190" t="str">
        <f t="shared" si="82"/>
        <v>Test</v>
      </c>
      <c r="AW190" t="str">
        <f t="shared" si="100"/>
        <v>51-60</v>
      </c>
      <c r="AX190" t="str">
        <f t="shared" si="101"/>
        <v>F, G, T</v>
      </c>
      <c r="AY190" t="str">
        <f t="shared" si="102"/>
        <v>31-40</v>
      </c>
      <c r="AZ190" t="str">
        <f t="shared" si="103"/>
        <v>Blank</v>
      </c>
      <c r="BA190" t="str">
        <f t="shared" si="104"/>
        <v>female</v>
      </c>
      <c r="BB190">
        <f t="shared" si="105"/>
        <v>0</v>
      </c>
      <c r="BC190">
        <f t="shared" si="106"/>
        <v>1</v>
      </c>
      <c r="BD190" t="str">
        <f t="shared" si="107"/>
        <v>S, blank</v>
      </c>
      <c r="BE190">
        <f t="shared" si="108"/>
        <v>1</v>
      </c>
      <c r="BF190">
        <f t="shared" si="109"/>
        <v>74.751267398446615</v>
      </c>
      <c r="BG190">
        <f t="shared" si="110"/>
        <v>123.30204897661667</v>
      </c>
      <c r="BH190">
        <f t="shared" si="111"/>
        <v>22.971838090238197</v>
      </c>
      <c r="BI190">
        <f t="shared" si="112"/>
        <v>-33.757758935166962</v>
      </c>
      <c r="BJ190">
        <f t="shared" si="113"/>
        <v>151.41878811967541</v>
      </c>
      <c r="BK190">
        <f t="shared" si="114"/>
        <v>-14.754319664473872</v>
      </c>
      <c r="BL190">
        <f t="shared" si="115"/>
        <v>79.365382998232107</v>
      </c>
      <c r="BM190">
        <f t="shared" si="116"/>
        <v>-22.422560732600829</v>
      </c>
      <c r="BN190">
        <f t="shared" si="117"/>
        <v>103.15987615987927</v>
      </c>
      <c r="BO190">
        <f t="shared" si="83"/>
        <v>1</v>
      </c>
      <c r="BP190">
        <f t="shared" si="84"/>
        <v>4</v>
      </c>
      <c r="BQ190" t="str">
        <f t="shared" si="85"/>
        <v>Test</v>
      </c>
    </row>
    <row r="191" spans="1:69" x14ac:dyDescent="0.3">
      <c r="A191">
        <v>1</v>
      </c>
      <c r="B191">
        <v>0</v>
      </c>
      <c r="C191" t="s">
        <v>479</v>
      </c>
      <c r="D191" t="s">
        <v>20</v>
      </c>
      <c r="E191">
        <v>29</v>
      </c>
      <c r="F191">
        <v>0</v>
      </c>
      <c r="G191">
        <v>0</v>
      </c>
      <c r="H191" t="s">
        <v>480</v>
      </c>
      <c r="I191">
        <v>30</v>
      </c>
      <c r="J191" t="s">
        <v>481</v>
      </c>
      <c r="K191" t="s">
        <v>17</v>
      </c>
      <c r="M191">
        <v>126</v>
      </c>
      <c r="N191" t="s">
        <v>482</v>
      </c>
      <c r="O191">
        <v>5</v>
      </c>
      <c r="P191">
        <v>5</v>
      </c>
      <c r="Q191">
        <v>1</v>
      </c>
      <c r="R191" t="str">
        <f t="shared" si="86"/>
        <v>Validate</v>
      </c>
      <c r="S191" t="str">
        <f t="shared" si="87"/>
        <v>Validate</v>
      </c>
      <c r="T191" t="str">
        <f t="shared" si="88"/>
        <v>Train</v>
      </c>
      <c r="U191" t="str">
        <f t="shared" si="89"/>
        <v>MA</v>
      </c>
      <c r="V191" t="str">
        <f t="shared" si="90"/>
        <v>18-30</v>
      </c>
      <c r="W191" t="str">
        <f t="shared" si="91"/>
        <v>D</v>
      </c>
      <c r="X191" t="str">
        <f t="shared" si="92"/>
        <v>21-30</v>
      </c>
      <c r="Y191" t="b">
        <f>SUMPRODUCT(--(U191=counts!$A$40:$A$49))&gt;0</f>
        <v>1</v>
      </c>
      <c r="Z191" t="b">
        <f>SUMPRODUCT(--(W191=counts!$A$18:$A$22))&gt;0</f>
        <v>1</v>
      </c>
      <c r="AA191" t="str">
        <f t="shared" si="93"/>
        <v>18-30</v>
      </c>
      <c r="AB191" t="str">
        <f>IF(W191="","Blank",IF(Z191="TRUE",W191,counts!$A$23))</f>
        <v>F, G, T</v>
      </c>
      <c r="AC191" t="str">
        <f t="shared" si="94"/>
        <v>21-30</v>
      </c>
      <c r="AD191" t="str">
        <f t="shared" si="95"/>
        <v>MA</v>
      </c>
      <c r="AE191" t="str">
        <f t="shared" si="96"/>
        <v>male</v>
      </c>
      <c r="AF191">
        <f>IF(F191&gt;=4, counts!$A$62,F191)</f>
        <v>0</v>
      </c>
      <c r="AG191">
        <f>IF(G191&gt;=3, counts!$A$69,G191)</f>
        <v>0</v>
      </c>
      <c r="AH191" t="str">
        <f>IF(OR(K191="S",K191=""), counts!$A$75,K191)</f>
        <v>S, blank</v>
      </c>
      <c r="AI191">
        <f t="shared" si="97"/>
        <v>1</v>
      </c>
      <c r="AJ191">
        <f>VLOOKUP(AA191,counts!$V$8:$W$13,2,FALSE)</f>
        <v>-11.613432440426715</v>
      </c>
      <c r="AK191">
        <f>VLOOKUP(AB191,counts!$V$17:$W$23,2,FALSE)</f>
        <v>123.30204897661667</v>
      </c>
      <c r="AL191">
        <f>VLOOKUP(AC191,counts!$V$27:$W$33,2,FALSE)</f>
        <v>40.172297072540438</v>
      </c>
      <c r="AM191">
        <f>VLOOKUP(AD191,counts!$V$38:$W$49,2,FALSE)</f>
        <v>-23.331657902726029</v>
      </c>
      <c r="AN191">
        <f>VLOOKUP(AE191,counts!$V$53:$W$54,2,FALSE)</f>
        <v>-108.67008854708662</v>
      </c>
      <c r="AO191">
        <f>VLOOKUP(AF191,counts!$V$58:$W$62,2,FALSE)</f>
        <v>-14.754319664473872</v>
      </c>
      <c r="AP191">
        <f>VLOOKUP(AG191,counts!$V$66:$W$69,2,FALSE)</f>
        <v>-22.013681658285037</v>
      </c>
      <c r="AQ191">
        <f>VLOOKUP(AH191,counts!$V$73:$W$75,2,FALSE)</f>
        <v>-22.422560732600829</v>
      </c>
      <c r="AR191">
        <f>VLOOKUP(AI191,counts!$V$79:$W$81,2,FALSE)</f>
        <v>103.15987615987927</v>
      </c>
      <c r="AS191">
        <f t="shared" si="98"/>
        <v>0</v>
      </c>
      <c r="AT191">
        <f t="shared" si="99"/>
        <v>5</v>
      </c>
      <c r="AU191" t="str">
        <f t="shared" si="82"/>
        <v>Validate</v>
      </c>
      <c r="AW191" t="str">
        <f t="shared" si="100"/>
        <v>18-30</v>
      </c>
      <c r="AX191" t="str">
        <f t="shared" si="101"/>
        <v>F, G, T</v>
      </c>
      <c r="AY191" t="str">
        <f t="shared" si="102"/>
        <v>21-30</v>
      </c>
      <c r="AZ191" t="str">
        <f t="shared" si="103"/>
        <v>MA</v>
      </c>
      <c r="BA191" t="str">
        <f t="shared" si="104"/>
        <v>male</v>
      </c>
      <c r="BB191">
        <f t="shared" si="105"/>
        <v>0</v>
      </c>
      <c r="BC191">
        <f t="shared" si="106"/>
        <v>0</v>
      </c>
      <c r="BD191" t="str">
        <f t="shared" si="107"/>
        <v>S, blank</v>
      </c>
      <c r="BE191">
        <f t="shared" si="108"/>
        <v>1</v>
      </c>
      <c r="BF191">
        <f t="shared" si="109"/>
        <v>-11.613432440426715</v>
      </c>
      <c r="BG191">
        <f t="shared" si="110"/>
        <v>123.30204897661667</v>
      </c>
      <c r="BH191">
        <f t="shared" si="111"/>
        <v>40.172297072540438</v>
      </c>
      <c r="BI191">
        <f t="shared" si="112"/>
        <v>-23.331657902726029</v>
      </c>
      <c r="BJ191">
        <f t="shared" si="113"/>
        <v>-108.67008854708662</v>
      </c>
      <c r="BK191">
        <f t="shared" si="114"/>
        <v>-14.754319664473872</v>
      </c>
      <c r="BL191">
        <f t="shared" si="115"/>
        <v>-22.013681658285037</v>
      </c>
      <c r="BM191">
        <f t="shared" si="116"/>
        <v>-22.422560732600829</v>
      </c>
      <c r="BN191">
        <f t="shared" si="117"/>
        <v>103.15987615987927</v>
      </c>
      <c r="BO191">
        <f t="shared" si="83"/>
        <v>0</v>
      </c>
      <c r="BP191">
        <f t="shared" si="84"/>
        <v>5</v>
      </c>
      <c r="BQ191" t="str">
        <f t="shared" si="85"/>
        <v>Validate</v>
      </c>
    </row>
    <row r="192" spans="1:69" x14ac:dyDescent="0.3">
      <c r="A192">
        <v>1</v>
      </c>
      <c r="B192">
        <v>1</v>
      </c>
      <c r="C192" t="s">
        <v>483</v>
      </c>
      <c r="D192" t="s">
        <v>15</v>
      </c>
      <c r="E192">
        <v>21</v>
      </c>
      <c r="F192">
        <v>0</v>
      </c>
      <c r="G192">
        <v>0</v>
      </c>
      <c r="H192" t="s">
        <v>407</v>
      </c>
      <c r="I192">
        <v>77.958299999999994</v>
      </c>
      <c r="J192" t="s">
        <v>484</v>
      </c>
      <c r="K192" t="s">
        <v>17</v>
      </c>
      <c r="L192" t="s">
        <v>33</v>
      </c>
      <c r="N192" t="s">
        <v>34</v>
      </c>
      <c r="O192">
        <v>3</v>
      </c>
      <c r="P192">
        <v>3</v>
      </c>
      <c r="Q192">
        <v>1</v>
      </c>
      <c r="R192" t="str">
        <f t="shared" si="86"/>
        <v>Train</v>
      </c>
      <c r="S192" t="str">
        <f t="shared" si="87"/>
        <v>Train</v>
      </c>
      <c r="T192" t="str">
        <f t="shared" si="88"/>
        <v>Train</v>
      </c>
      <c r="U192" t="str">
        <f t="shared" si="89"/>
        <v>NY</v>
      </c>
      <c r="V192" t="str">
        <f t="shared" si="90"/>
        <v>18-30</v>
      </c>
      <c r="W192" t="str">
        <f t="shared" si="91"/>
        <v>D</v>
      </c>
      <c r="X192" t="str">
        <f t="shared" si="92"/>
        <v>41-100</v>
      </c>
      <c r="Y192" t="b">
        <f>SUMPRODUCT(--(U192=counts!$A$40:$A$49))&gt;0</f>
        <v>1</v>
      </c>
      <c r="Z192" t="b">
        <f>SUMPRODUCT(--(W192=counts!$A$18:$A$22))&gt;0</f>
        <v>1</v>
      </c>
      <c r="AA192" t="str">
        <f t="shared" si="93"/>
        <v>18-30</v>
      </c>
      <c r="AB192" t="str">
        <f>IF(W192="","Blank",IF(Z192="TRUE",W192,counts!$A$23))</f>
        <v>F, G, T</v>
      </c>
      <c r="AC192" t="str">
        <f t="shared" si="94"/>
        <v>41-100</v>
      </c>
      <c r="AD192" t="str">
        <f t="shared" si="95"/>
        <v>NY</v>
      </c>
      <c r="AE192" t="str">
        <f t="shared" si="96"/>
        <v>female</v>
      </c>
      <c r="AF192">
        <f>IF(F192&gt;=4, counts!$A$62,F192)</f>
        <v>0</v>
      </c>
      <c r="AG192">
        <f>IF(G192&gt;=3, counts!$A$69,G192)</f>
        <v>0</v>
      </c>
      <c r="AH192" t="str">
        <f>IF(OR(K192="S",K192=""), counts!$A$75,K192)</f>
        <v>S, blank</v>
      </c>
      <c r="AI192">
        <f t="shared" si="97"/>
        <v>1</v>
      </c>
      <c r="AJ192">
        <f>VLOOKUP(AA192,counts!$V$8:$W$13,2,FALSE)</f>
        <v>-11.613432440426715</v>
      </c>
      <c r="AK192">
        <f>VLOOKUP(AB192,counts!$V$17:$W$23,2,FALSE)</f>
        <v>123.30204897661667</v>
      </c>
      <c r="AL192">
        <f>VLOOKUP(AC192,counts!$V$27:$W$33,2,FALSE)</f>
        <v>70.538774768379497</v>
      </c>
      <c r="AM192">
        <f>VLOOKUP(AD192,counts!$V$38:$W$49,2,FALSE)</f>
        <v>57.761363718906857</v>
      </c>
      <c r="AN192">
        <f>VLOOKUP(AE192,counts!$V$53:$W$54,2,FALSE)</f>
        <v>151.41878811967541</v>
      </c>
      <c r="AO192">
        <f>VLOOKUP(AF192,counts!$V$58:$W$62,2,FALSE)</f>
        <v>-14.754319664473872</v>
      </c>
      <c r="AP192">
        <f>VLOOKUP(AG192,counts!$V$66:$W$69,2,FALSE)</f>
        <v>-22.013681658285037</v>
      </c>
      <c r="AQ192">
        <f>VLOOKUP(AH192,counts!$V$73:$W$75,2,FALSE)</f>
        <v>-22.422560732600829</v>
      </c>
      <c r="AR192">
        <f>VLOOKUP(AI192,counts!$V$79:$W$81,2,FALSE)</f>
        <v>103.15987615987927</v>
      </c>
      <c r="AS192">
        <f t="shared" si="98"/>
        <v>1</v>
      </c>
      <c r="AT192">
        <f t="shared" si="99"/>
        <v>3</v>
      </c>
      <c r="AU192" t="str">
        <f t="shared" si="82"/>
        <v>Train</v>
      </c>
      <c r="AW192" t="str">
        <f t="shared" si="100"/>
        <v>18-30</v>
      </c>
      <c r="AX192" t="str">
        <f t="shared" si="101"/>
        <v>F, G, T</v>
      </c>
      <c r="AY192" t="str">
        <f t="shared" si="102"/>
        <v>41-100</v>
      </c>
      <c r="AZ192" t="str">
        <f t="shared" si="103"/>
        <v>NY</v>
      </c>
      <c r="BA192" t="str">
        <f t="shared" si="104"/>
        <v>female</v>
      </c>
      <c r="BB192">
        <f t="shared" si="105"/>
        <v>0</v>
      </c>
      <c r="BC192">
        <f t="shared" si="106"/>
        <v>0</v>
      </c>
      <c r="BD192" t="str">
        <f t="shared" si="107"/>
        <v>S, blank</v>
      </c>
      <c r="BE192">
        <f t="shared" si="108"/>
        <v>1</v>
      </c>
      <c r="BF192">
        <f t="shared" si="109"/>
        <v>-11.613432440426715</v>
      </c>
      <c r="BG192">
        <f t="shared" si="110"/>
        <v>123.30204897661667</v>
      </c>
      <c r="BH192">
        <f t="shared" si="111"/>
        <v>70.538774768379497</v>
      </c>
      <c r="BI192">
        <f t="shared" si="112"/>
        <v>57.761363718906857</v>
      </c>
      <c r="BJ192">
        <f t="shared" si="113"/>
        <v>151.41878811967541</v>
      </c>
      <c r="BK192">
        <f t="shared" si="114"/>
        <v>-14.754319664473872</v>
      </c>
      <c r="BL192">
        <f t="shared" si="115"/>
        <v>-22.013681658285037</v>
      </c>
      <c r="BM192">
        <f t="shared" si="116"/>
        <v>-22.422560732600829</v>
      </c>
      <c r="BN192">
        <f t="shared" si="117"/>
        <v>103.15987615987927</v>
      </c>
      <c r="BO192">
        <f t="shared" si="83"/>
        <v>1</v>
      </c>
      <c r="BP192">
        <f t="shared" si="84"/>
        <v>3</v>
      </c>
      <c r="BQ192" t="str">
        <f t="shared" si="85"/>
        <v>Train</v>
      </c>
    </row>
    <row r="193" spans="1:69" x14ac:dyDescent="0.3">
      <c r="A193">
        <v>1</v>
      </c>
      <c r="B193">
        <v>0</v>
      </c>
      <c r="C193" t="s">
        <v>485</v>
      </c>
      <c r="D193" t="s">
        <v>20</v>
      </c>
      <c r="E193">
        <v>30</v>
      </c>
      <c r="F193">
        <v>0</v>
      </c>
      <c r="G193">
        <v>0</v>
      </c>
      <c r="H193" t="s">
        <v>486</v>
      </c>
      <c r="I193">
        <v>45.5</v>
      </c>
      <c r="K193" t="s">
        <v>17</v>
      </c>
      <c r="N193" t="s">
        <v>487</v>
      </c>
      <c r="O193">
        <v>2</v>
      </c>
      <c r="P193">
        <v>5</v>
      </c>
      <c r="Q193">
        <v>3</v>
      </c>
      <c r="R193" t="str">
        <f t="shared" si="86"/>
        <v>Train</v>
      </c>
      <c r="S193" t="str">
        <f t="shared" si="87"/>
        <v>Validate</v>
      </c>
      <c r="T193" t="str">
        <f t="shared" si="88"/>
        <v>Train</v>
      </c>
      <c r="U193" t="str">
        <f t="shared" si="89"/>
        <v>NY</v>
      </c>
      <c r="V193" t="str">
        <f t="shared" si="90"/>
        <v>18-30</v>
      </c>
      <c r="W193" t="str">
        <f t="shared" si="91"/>
        <v/>
      </c>
      <c r="X193" t="str">
        <f t="shared" si="92"/>
        <v>41-100</v>
      </c>
      <c r="Y193" t="b">
        <f>SUMPRODUCT(--(U193=counts!$A$40:$A$49))&gt;0</f>
        <v>1</v>
      </c>
      <c r="Z193" t="b">
        <f>SUMPRODUCT(--(W193=counts!$A$18:$A$22))&gt;0</f>
        <v>0</v>
      </c>
      <c r="AA193" t="str">
        <f t="shared" si="93"/>
        <v>18-30</v>
      </c>
      <c r="AB193" t="str">
        <f>IF(W193="","Blank",IF(Z193="TRUE",W193,counts!$A$23))</f>
        <v>Blank</v>
      </c>
      <c r="AC193" t="str">
        <f t="shared" si="94"/>
        <v>41-100</v>
      </c>
      <c r="AD193" t="str">
        <f t="shared" si="95"/>
        <v>NY</v>
      </c>
      <c r="AE193" t="str">
        <f t="shared" si="96"/>
        <v>male</v>
      </c>
      <c r="AF193">
        <f>IF(F193&gt;=4, counts!$A$62,F193)</f>
        <v>0</v>
      </c>
      <c r="AG193">
        <f>IF(G193&gt;=3, counts!$A$69,G193)</f>
        <v>0</v>
      </c>
      <c r="AH193" t="str">
        <f>IF(OR(K193="S",K193=""), counts!$A$75,K193)</f>
        <v>S, blank</v>
      </c>
      <c r="AI193">
        <f t="shared" si="97"/>
        <v>1</v>
      </c>
      <c r="AJ193">
        <f>VLOOKUP(AA193,counts!$V$8:$W$13,2,FALSE)</f>
        <v>-11.613432440426715</v>
      </c>
      <c r="AK193">
        <f>VLOOKUP(AB193,counts!$V$17:$W$23,2,FALSE)</f>
        <v>-42.171718189759716</v>
      </c>
      <c r="AL193">
        <f>VLOOKUP(AC193,counts!$V$27:$W$33,2,FALSE)</f>
        <v>70.538774768379497</v>
      </c>
      <c r="AM193">
        <f>VLOOKUP(AD193,counts!$V$38:$W$49,2,FALSE)</f>
        <v>57.761363718906857</v>
      </c>
      <c r="AN193">
        <f>VLOOKUP(AE193,counts!$V$53:$W$54,2,FALSE)</f>
        <v>-108.67008854708662</v>
      </c>
      <c r="AO193">
        <f>VLOOKUP(AF193,counts!$V$58:$W$62,2,FALSE)</f>
        <v>-14.754319664473872</v>
      </c>
      <c r="AP193">
        <f>VLOOKUP(AG193,counts!$V$66:$W$69,2,FALSE)</f>
        <v>-22.013681658285037</v>
      </c>
      <c r="AQ193">
        <f>VLOOKUP(AH193,counts!$V$73:$W$75,2,FALSE)</f>
        <v>-22.422560732600829</v>
      </c>
      <c r="AR193">
        <f>VLOOKUP(AI193,counts!$V$79:$W$81,2,FALSE)</f>
        <v>103.15987615987927</v>
      </c>
      <c r="AS193">
        <f t="shared" si="98"/>
        <v>0</v>
      </c>
      <c r="AT193">
        <f t="shared" si="99"/>
        <v>2</v>
      </c>
      <c r="AU193" t="str">
        <f t="shared" si="82"/>
        <v>Train</v>
      </c>
      <c r="AW193" t="str">
        <f t="shared" si="100"/>
        <v>18-30</v>
      </c>
      <c r="AX193" t="str">
        <f t="shared" si="101"/>
        <v>Blank</v>
      </c>
      <c r="AY193" t="str">
        <f t="shared" si="102"/>
        <v>41-100</v>
      </c>
      <c r="AZ193" t="str">
        <f t="shared" si="103"/>
        <v>NY</v>
      </c>
      <c r="BA193" t="str">
        <f t="shared" si="104"/>
        <v>male</v>
      </c>
      <c r="BB193">
        <f t="shared" si="105"/>
        <v>0</v>
      </c>
      <c r="BC193">
        <f t="shared" si="106"/>
        <v>0</v>
      </c>
      <c r="BD193" t="str">
        <f t="shared" si="107"/>
        <v>S, blank</v>
      </c>
      <c r="BE193">
        <f t="shared" si="108"/>
        <v>1</v>
      </c>
      <c r="BF193">
        <f t="shared" si="109"/>
        <v>-11.613432440426715</v>
      </c>
      <c r="BG193">
        <f t="shared" si="110"/>
        <v>-42.171718189759716</v>
      </c>
      <c r="BH193">
        <f t="shared" si="111"/>
        <v>70.538774768379497</v>
      </c>
      <c r="BI193">
        <f t="shared" si="112"/>
        <v>57.761363718906857</v>
      </c>
      <c r="BJ193">
        <f t="shared" si="113"/>
        <v>-108.67008854708662</v>
      </c>
      <c r="BK193">
        <f t="shared" si="114"/>
        <v>-14.754319664473872</v>
      </c>
      <c r="BL193">
        <f t="shared" si="115"/>
        <v>-22.013681658285037</v>
      </c>
      <c r="BM193">
        <f t="shared" si="116"/>
        <v>-22.422560732600829</v>
      </c>
      <c r="BN193">
        <f t="shared" si="117"/>
        <v>103.15987615987927</v>
      </c>
      <c r="BO193">
        <f t="shared" si="83"/>
        <v>0</v>
      </c>
      <c r="BP193">
        <f t="shared" si="84"/>
        <v>2</v>
      </c>
      <c r="BQ193" t="str">
        <f t="shared" si="85"/>
        <v>Train</v>
      </c>
    </row>
    <row r="194" spans="1:69" x14ac:dyDescent="0.3">
      <c r="A194">
        <v>1</v>
      </c>
      <c r="B194">
        <v>1</v>
      </c>
      <c r="C194" t="s">
        <v>488</v>
      </c>
      <c r="D194" t="s">
        <v>15</v>
      </c>
      <c r="E194">
        <v>58</v>
      </c>
      <c r="F194">
        <v>0</v>
      </c>
      <c r="G194">
        <v>0</v>
      </c>
      <c r="H194" t="s">
        <v>489</v>
      </c>
      <c r="I194">
        <v>146.52080000000001</v>
      </c>
      <c r="J194" t="s">
        <v>490</v>
      </c>
      <c r="K194" t="s">
        <v>44</v>
      </c>
      <c r="O194">
        <v>2</v>
      </c>
      <c r="P194">
        <v>2</v>
      </c>
      <c r="Q194">
        <v>1</v>
      </c>
      <c r="R194" t="str">
        <f t="shared" si="86"/>
        <v>Train</v>
      </c>
      <c r="S194" t="str">
        <f t="shared" si="87"/>
        <v>Train</v>
      </c>
      <c r="T194" t="str">
        <f t="shared" si="88"/>
        <v>Train</v>
      </c>
      <c r="U194" t="str">
        <f t="shared" si="89"/>
        <v/>
      </c>
      <c r="V194" t="str">
        <f t="shared" si="90"/>
        <v>51-60</v>
      </c>
      <c r="W194" t="str">
        <f t="shared" si="91"/>
        <v>B</v>
      </c>
      <c r="X194" t="str">
        <f t="shared" si="92"/>
        <v>100+</v>
      </c>
      <c r="Y194" t="b">
        <f>SUMPRODUCT(--(U194=counts!$A$40:$A$49))&gt;0</f>
        <v>0</v>
      </c>
      <c r="Z194" t="b">
        <f>SUMPRODUCT(--(W194=counts!$A$18:$A$22))&gt;0</f>
        <v>1</v>
      </c>
      <c r="AA194" t="str">
        <f t="shared" si="93"/>
        <v>51-60</v>
      </c>
      <c r="AB194" t="str">
        <f>IF(W194="","Blank",IF(Z194="TRUE",W194,counts!$A$23))</f>
        <v>F, G, T</v>
      </c>
      <c r="AC194" t="str">
        <f t="shared" si="94"/>
        <v>100+</v>
      </c>
      <c r="AD194" t="str">
        <f t="shared" si="95"/>
        <v>Blank</v>
      </c>
      <c r="AE194" t="str">
        <f t="shared" si="96"/>
        <v>female</v>
      </c>
      <c r="AF194">
        <f>IF(F194&gt;=4, counts!$A$62,F194)</f>
        <v>0</v>
      </c>
      <c r="AG194">
        <f>IF(G194&gt;=3, counts!$A$69,G194)</f>
        <v>0</v>
      </c>
      <c r="AH194" t="str">
        <f>IF(OR(K194="S",K194=""), counts!$A$75,K194)</f>
        <v>C</v>
      </c>
      <c r="AI194">
        <f t="shared" si="97"/>
        <v>1</v>
      </c>
      <c r="AJ194">
        <f>VLOOKUP(AA194,counts!$V$8:$W$13,2,FALSE)</f>
        <v>74.751267398446615</v>
      </c>
      <c r="AK194">
        <f>VLOOKUP(AB194,counts!$V$17:$W$23,2,FALSE)</f>
        <v>123.30204897661667</v>
      </c>
      <c r="AL194">
        <f>VLOOKUP(AC194,counts!$V$27:$W$33,2,FALSE)</f>
        <v>163.84855978743315</v>
      </c>
      <c r="AM194">
        <f>VLOOKUP(AD194,counts!$V$38:$W$49,2,FALSE)</f>
        <v>-33.757758935166962</v>
      </c>
      <c r="AN194">
        <f>VLOOKUP(AE194,counts!$V$53:$W$54,2,FALSE)</f>
        <v>151.41878811967541</v>
      </c>
      <c r="AO194">
        <f>VLOOKUP(AF194,counts!$V$58:$W$62,2,FALSE)</f>
        <v>-14.754319664473872</v>
      </c>
      <c r="AP194">
        <f>VLOOKUP(AG194,counts!$V$66:$W$69,2,FALSE)</f>
        <v>-22.013681658285037</v>
      </c>
      <c r="AQ194">
        <f>VLOOKUP(AH194,counts!$V$73:$W$75,2,FALSE)</f>
        <v>72.444458573419169</v>
      </c>
      <c r="AR194">
        <f>VLOOKUP(AI194,counts!$V$79:$W$81,2,FALSE)</f>
        <v>103.15987615987927</v>
      </c>
      <c r="AS194">
        <f t="shared" si="98"/>
        <v>1</v>
      </c>
      <c r="AT194">
        <f t="shared" si="99"/>
        <v>2</v>
      </c>
      <c r="AU194" t="str">
        <f t="shared" ref="AU194:AU257" si="118">R194</f>
        <v>Train</v>
      </c>
      <c r="AW194" t="str">
        <f t="shared" si="100"/>
        <v>51-60</v>
      </c>
      <c r="AX194" t="str">
        <f t="shared" si="101"/>
        <v>F, G, T</v>
      </c>
      <c r="AY194" t="str">
        <f t="shared" si="102"/>
        <v>100+</v>
      </c>
      <c r="AZ194" t="str">
        <f t="shared" si="103"/>
        <v>Blank</v>
      </c>
      <c r="BA194" t="str">
        <f t="shared" si="104"/>
        <v>female</v>
      </c>
      <c r="BB194">
        <f t="shared" si="105"/>
        <v>0</v>
      </c>
      <c r="BC194">
        <f t="shared" si="106"/>
        <v>0</v>
      </c>
      <c r="BD194" t="str">
        <f t="shared" si="107"/>
        <v>C</v>
      </c>
      <c r="BE194">
        <f t="shared" si="108"/>
        <v>1</v>
      </c>
      <c r="BF194">
        <f t="shared" si="109"/>
        <v>74.751267398446615</v>
      </c>
      <c r="BG194">
        <f t="shared" si="110"/>
        <v>123.30204897661667</v>
      </c>
      <c r="BH194">
        <f t="shared" si="111"/>
        <v>163.84855978743315</v>
      </c>
      <c r="BI194">
        <f t="shared" si="112"/>
        <v>-33.757758935166962</v>
      </c>
      <c r="BJ194">
        <f t="shared" si="113"/>
        <v>151.41878811967541</v>
      </c>
      <c r="BK194">
        <f t="shared" si="114"/>
        <v>-14.754319664473872</v>
      </c>
      <c r="BL194">
        <f t="shared" si="115"/>
        <v>-22.013681658285037</v>
      </c>
      <c r="BM194">
        <f t="shared" si="116"/>
        <v>72.444458573419169</v>
      </c>
      <c r="BN194">
        <f t="shared" si="117"/>
        <v>103.15987615987927</v>
      </c>
      <c r="BO194">
        <f t="shared" ref="BO194:BO257" si="119">AS194</f>
        <v>1</v>
      </c>
      <c r="BP194">
        <f t="shared" ref="BP194:BP257" si="120">AT194</f>
        <v>2</v>
      </c>
      <c r="BQ194" t="str">
        <f t="shared" ref="BQ194:BQ257" si="121">AU194</f>
        <v>Train</v>
      </c>
    </row>
    <row r="195" spans="1:69" x14ac:dyDescent="0.3">
      <c r="A195">
        <v>1</v>
      </c>
      <c r="B195">
        <v>1</v>
      </c>
      <c r="C195" t="s">
        <v>491</v>
      </c>
      <c r="D195" t="s">
        <v>15</v>
      </c>
      <c r="E195">
        <v>15</v>
      </c>
      <c r="F195">
        <v>0</v>
      </c>
      <c r="G195">
        <v>1</v>
      </c>
      <c r="H195" t="s">
        <v>461</v>
      </c>
      <c r="I195">
        <v>211.33750000000001</v>
      </c>
      <c r="J195" t="s">
        <v>16</v>
      </c>
      <c r="K195" t="s">
        <v>17</v>
      </c>
      <c r="L195" t="s">
        <v>211</v>
      </c>
      <c r="N195" t="s">
        <v>18</v>
      </c>
      <c r="O195">
        <v>3</v>
      </c>
      <c r="P195">
        <v>1</v>
      </c>
      <c r="Q195">
        <v>3</v>
      </c>
      <c r="R195" t="str">
        <f t="shared" ref="R195:R258" si="122">IF(O195&lt;=3,"Train",IF(O195=4,"Test","Validate"))</f>
        <v>Train</v>
      </c>
      <c r="S195" t="str">
        <f t="shared" ref="S195:S258" si="123">IF(P195&lt;=3,"Train",IF(P195=4,"Test","Validate"))</f>
        <v>Train</v>
      </c>
      <c r="T195" t="str">
        <f t="shared" ref="T195:T258" si="124">IF(Q195&lt;=3,"Train",IF(Q195=4,"Test","Validate"))</f>
        <v>Train</v>
      </c>
      <c r="U195" t="str">
        <f t="shared" ref="U195:U258" si="125">IFERROR(MID(RIGHT(N195,4), FIND(",",RIGHT(N195,4))+2,2),"")</f>
        <v>MO</v>
      </c>
      <c r="V195" t="str">
        <f t="shared" ref="V195:V258" si="126">IF(E195&lt;=17, "0-17", IF(E195&lt;=30, "18-30", IF(E195&lt;=40, "31-40", IF(E195&lt;=50, "41-50", IF(E195&lt;=60, "51-60", "61+")))))</f>
        <v>0-17</v>
      </c>
      <c r="W195" t="str">
        <f t="shared" ref="W195:W258" si="127">LEFT(J195,1)</f>
        <v>B</v>
      </c>
      <c r="X195" t="str">
        <f t="shared" ref="X195:X258" si="128">IF(I195=0,"0", IF(I195&lt;=10, "0-10", IF(I195&lt;=20, "11-20", IF(I195&lt;=30, "21-30", IF(I195&lt;=40, "31-40", IF(I195&lt;=100, "41-100", "100+"))))))</f>
        <v>100+</v>
      </c>
      <c r="Y195" t="b">
        <f>SUMPRODUCT(--(U195=counts!$A$40:$A$49))&gt;0</f>
        <v>0</v>
      </c>
      <c r="Z195" t="b">
        <f>SUMPRODUCT(--(W195=counts!$A$18:$A$22))&gt;0</f>
        <v>1</v>
      </c>
      <c r="AA195" t="str">
        <f t="shared" ref="AA195:AA258" si="129">V195</f>
        <v>0-17</v>
      </c>
      <c r="AB195" t="str">
        <f>IF(W195="","Blank",IF(Z195="TRUE",W195,counts!$A$23))</f>
        <v>F, G, T</v>
      </c>
      <c r="AC195" t="str">
        <f t="shared" ref="AC195:AC258" si="130">X195</f>
        <v>100+</v>
      </c>
      <c r="AD195" t="str">
        <f t="shared" ref="AD195:AD258" si="131">IF(U195="","Blank",IF(Y195=TRUE, U195,"Others"))</f>
        <v>Others</v>
      </c>
      <c r="AE195" t="str">
        <f t="shared" ref="AE195:AE258" si="132">D195</f>
        <v>female</v>
      </c>
      <c r="AF195">
        <f>IF(F195&gt;=4, counts!$A$62,F195)</f>
        <v>0</v>
      </c>
      <c r="AG195">
        <f>IF(G195&gt;=3, counts!$A$69,G195)</f>
        <v>1</v>
      </c>
      <c r="AH195" t="str">
        <f>IF(OR(K195="S",K195=""), counts!$A$75,K195)</f>
        <v>S, blank</v>
      </c>
      <c r="AI195">
        <f t="shared" ref="AI195:AI258" si="133">A195</f>
        <v>1</v>
      </c>
      <c r="AJ195">
        <f>VLOOKUP(AA195,counts!$V$8:$W$13,2,FALSE)</f>
        <v>-3.7643689058441341</v>
      </c>
      <c r="AK195">
        <f>VLOOKUP(AB195,counts!$V$17:$W$23,2,FALSE)</f>
        <v>123.30204897661667</v>
      </c>
      <c r="AL195">
        <f>VLOOKUP(AC195,counts!$V$27:$W$33,2,FALSE)</f>
        <v>163.84855978743315</v>
      </c>
      <c r="AM195">
        <f>VLOOKUP(AD195,counts!$V$38:$W$49,2,FALSE)</f>
        <v>40.634191658169868</v>
      </c>
      <c r="AN195">
        <f>VLOOKUP(AE195,counts!$V$53:$W$54,2,FALSE)</f>
        <v>151.41878811967541</v>
      </c>
      <c r="AO195">
        <f>VLOOKUP(AF195,counts!$V$58:$W$62,2,FALSE)</f>
        <v>-14.754319664473872</v>
      </c>
      <c r="AP195">
        <f>VLOOKUP(AG195,counts!$V$66:$W$69,2,FALSE)</f>
        <v>79.365382998232107</v>
      </c>
      <c r="AQ195">
        <f>VLOOKUP(AH195,counts!$V$73:$W$75,2,FALSE)</f>
        <v>-22.422560732600829</v>
      </c>
      <c r="AR195">
        <f>VLOOKUP(AI195,counts!$V$79:$W$81,2,FALSE)</f>
        <v>103.15987615987927</v>
      </c>
      <c r="AS195">
        <f t="shared" ref="AS195:AS258" si="134">B195</f>
        <v>1</v>
      </c>
      <c r="AT195">
        <f t="shared" ref="AT195:AT258" si="135">O195</f>
        <v>3</v>
      </c>
      <c r="AU195" t="str">
        <f t="shared" si="118"/>
        <v>Train</v>
      </c>
      <c r="AW195" t="str">
        <f t="shared" ref="AW195:AW258" si="136">AA195</f>
        <v>0-17</v>
      </c>
      <c r="AX195" t="str">
        <f t="shared" ref="AX195:AX258" si="137">AB195</f>
        <v>F, G, T</v>
      </c>
      <c r="AY195" t="str">
        <f t="shared" ref="AY195:AY258" si="138">AC195</f>
        <v>100+</v>
      </c>
      <c r="AZ195" t="str">
        <f t="shared" ref="AZ195:AZ258" si="139">AD195</f>
        <v>Others</v>
      </c>
      <c r="BA195" t="str">
        <f t="shared" ref="BA195:BA258" si="140">AE195</f>
        <v>female</v>
      </c>
      <c r="BB195">
        <f t="shared" ref="BB195:BB258" si="141">AF195</f>
        <v>0</v>
      </c>
      <c r="BC195">
        <f t="shared" ref="BC195:BC258" si="142">AG195</f>
        <v>1</v>
      </c>
      <c r="BD195" t="str">
        <f t="shared" ref="BD195:BD258" si="143">AH195</f>
        <v>S, blank</v>
      </c>
      <c r="BE195">
        <f t="shared" ref="BE195:BE258" si="144">AI195</f>
        <v>1</v>
      </c>
      <c r="BF195">
        <f t="shared" ref="BF195:BF258" si="145">AJ195</f>
        <v>-3.7643689058441341</v>
      </c>
      <c r="BG195">
        <f t="shared" ref="BG195:BG258" si="146">AK195</f>
        <v>123.30204897661667</v>
      </c>
      <c r="BH195">
        <f t="shared" ref="BH195:BH258" si="147">AL195</f>
        <v>163.84855978743315</v>
      </c>
      <c r="BI195">
        <f t="shared" ref="BI195:BI258" si="148">AM195</f>
        <v>40.634191658169868</v>
      </c>
      <c r="BJ195">
        <f t="shared" ref="BJ195:BJ258" si="149">AN195</f>
        <v>151.41878811967541</v>
      </c>
      <c r="BK195">
        <f t="shared" ref="BK195:BK258" si="150">AO195</f>
        <v>-14.754319664473872</v>
      </c>
      <c r="BL195">
        <f t="shared" ref="BL195:BL258" si="151">AP195</f>
        <v>79.365382998232107</v>
      </c>
      <c r="BM195">
        <f t="shared" ref="BM195:BM258" si="152">AQ195</f>
        <v>-22.422560732600829</v>
      </c>
      <c r="BN195">
        <f t="shared" ref="BN195:BN258" si="153">AR195</f>
        <v>103.15987615987927</v>
      </c>
      <c r="BO195">
        <f t="shared" si="119"/>
        <v>1</v>
      </c>
      <c r="BP195">
        <f t="shared" si="120"/>
        <v>3</v>
      </c>
      <c r="BQ195" t="str">
        <f t="shared" si="121"/>
        <v>Train</v>
      </c>
    </row>
    <row r="196" spans="1:69" x14ac:dyDescent="0.3">
      <c r="A196">
        <v>1</v>
      </c>
      <c r="B196">
        <v>0</v>
      </c>
      <c r="C196" t="s">
        <v>492</v>
      </c>
      <c r="D196" t="s">
        <v>20</v>
      </c>
      <c r="E196">
        <v>30</v>
      </c>
      <c r="F196">
        <v>0</v>
      </c>
      <c r="G196">
        <v>0</v>
      </c>
      <c r="H196" t="s">
        <v>493</v>
      </c>
      <c r="I196">
        <v>26</v>
      </c>
      <c r="J196" t="s">
        <v>494</v>
      </c>
      <c r="K196" t="s">
        <v>17</v>
      </c>
      <c r="N196" t="s">
        <v>495</v>
      </c>
      <c r="O196">
        <v>2</v>
      </c>
      <c r="P196">
        <v>2</v>
      </c>
      <c r="Q196">
        <v>3</v>
      </c>
      <c r="R196" t="str">
        <f t="shared" si="122"/>
        <v>Train</v>
      </c>
      <c r="S196" t="str">
        <f t="shared" si="123"/>
        <v>Train</v>
      </c>
      <c r="T196" t="str">
        <f t="shared" si="124"/>
        <v>Train</v>
      </c>
      <c r="U196" t="str">
        <f t="shared" si="125"/>
        <v>MA</v>
      </c>
      <c r="V196" t="str">
        <f t="shared" si="126"/>
        <v>18-30</v>
      </c>
      <c r="W196" t="str">
        <f t="shared" si="127"/>
        <v>C</v>
      </c>
      <c r="X196" t="str">
        <f t="shared" si="128"/>
        <v>21-30</v>
      </c>
      <c r="Y196" t="b">
        <f>SUMPRODUCT(--(U196=counts!$A$40:$A$49))&gt;0</f>
        <v>1</v>
      </c>
      <c r="Z196" t="b">
        <f>SUMPRODUCT(--(W196=counts!$A$18:$A$22))&gt;0</f>
        <v>1</v>
      </c>
      <c r="AA196" t="str">
        <f t="shared" si="129"/>
        <v>18-30</v>
      </c>
      <c r="AB196" t="str">
        <f>IF(W196="","Blank",IF(Z196="TRUE",W196,counts!$A$23))</f>
        <v>F, G, T</v>
      </c>
      <c r="AC196" t="str">
        <f t="shared" si="130"/>
        <v>21-30</v>
      </c>
      <c r="AD196" t="str">
        <f t="shared" si="131"/>
        <v>MA</v>
      </c>
      <c r="AE196" t="str">
        <f t="shared" si="132"/>
        <v>male</v>
      </c>
      <c r="AF196">
        <f>IF(F196&gt;=4, counts!$A$62,F196)</f>
        <v>0</v>
      </c>
      <c r="AG196">
        <f>IF(G196&gt;=3, counts!$A$69,G196)</f>
        <v>0</v>
      </c>
      <c r="AH196" t="str">
        <f>IF(OR(K196="S",K196=""), counts!$A$75,K196)</f>
        <v>S, blank</v>
      </c>
      <c r="AI196">
        <f t="shared" si="133"/>
        <v>1</v>
      </c>
      <c r="AJ196">
        <f>VLOOKUP(AA196,counts!$V$8:$W$13,2,FALSE)</f>
        <v>-11.613432440426715</v>
      </c>
      <c r="AK196">
        <f>VLOOKUP(AB196,counts!$V$17:$W$23,2,FALSE)</f>
        <v>123.30204897661667</v>
      </c>
      <c r="AL196">
        <f>VLOOKUP(AC196,counts!$V$27:$W$33,2,FALSE)</f>
        <v>40.172297072540438</v>
      </c>
      <c r="AM196">
        <f>VLOOKUP(AD196,counts!$V$38:$W$49,2,FALSE)</f>
        <v>-23.331657902726029</v>
      </c>
      <c r="AN196">
        <f>VLOOKUP(AE196,counts!$V$53:$W$54,2,FALSE)</f>
        <v>-108.67008854708662</v>
      </c>
      <c r="AO196">
        <f>VLOOKUP(AF196,counts!$V$58:$W$62,2,FALSE)</f>
        <v>-14.754319664473872</v>
      </c>
      <c r="AP196">
        <f>VLOOKUP(AG196,counts!$V$66:$W$69,2,FALSE)</f>
        <v>-22.013681658285037</v>
      </c>
      <c r="AQ196">
        <f>VLOOKUP(AH196,counts!$V$73:$W$75,2,FALSE)</f>
        <v>-22.422560732600829</v>
      </c>
      <c r="AR196">
        <f>VLOOKUP(AI196,counts!$V$79:$W$81,2,FALSE)</f>
        <v>103.15987615987927</v>
      </c>
      <c r="AS196">
        <f t="shared" si="134"/>
        <v>0</v>
      </c>
      <c r="AT196">
        <f t="shared" si="135"/>
        <v>2</v>
      </c>
      <c r="AU196" t="str">
        <f t="shared" si="118"/>
        <v>Train</v>
      </c>
      <c r="AW196" t="str">
        <f t="shared" si="136"/>
        <v>18-30</v>
      </c>
      <c r="AX196" t="str">
        <f t="shared" si="137"/>
        <v>F, G, T</v>
      </c>
      <c r="AY196" t="str">
        <f t="shared" si="138"/>
        <v>21-30</v>
      </c>
      <c r="AZ196" t="str">
        <f t="shared" si="139"/>
        <v>MA</v>
      </c>
      <c r="BA196" t="str">
        <f t="shared" si="140"/>
        <v>male</v>
      </c>
      <c r="BB196">
        <f t="shared" si="141"/>
        <v>0</v>
      </c>
      <c r="BC196">
        <f t="shared" si="142"/>
        <v>0</v>
      </c>
      <c r="BD196" t="str">
        <f t="shared" si="143"/>
        <v>S, blank</v>
      </c>
      <c r="BE196">
        <f t="shared" si="144"/>
        <v>1</v>
      </c>
      <c r="BF196">
        <f t="shared" si="145"/>
        <v>-11.613432440426715</v>
      </c>
      <c r="BG196">
        <f t="shared" si="146"/>
        <v>123.30204897661667</v>
      </c>
      <c r="BH196">
        <f t="shared" si="147"/>
        <v>40.172297072540438</v>
      </c>
      <c r="BI196">
        <f t="shared" si="148"/>
        <v>-23.331657902726029</v>
      </c>
      <c r="BJ196">
        <f t="shared" si="149"/>
        <v>-108.67008854708662</v>
      </c>
      <c r="BK196">
        <f t="shared" si="150"/>
        <v>-14.754319664473872</v>
      </c>
      <c r="BL196">
        <f t="shared" si="151"/>
        <v>-22.013681658285037</v>
      </c>
      <c r="BM196">
        <f t="shared" si="152"/>
        <v>-22.422560732600829</v>
      </c>
      <c r="BN196">
        <f t="shared" si="153"/>
        <v>103.15987615987927</v>
      </c>
      <c r="BO196">
        <f t="shared" si="119"/>
        <v>0</v>
      </c>
      <c r="BP196">
        <f t="shared" si="120"/>
        <v>2</v>
      </c>
      <c r="BQ196" t="str">
        <f t="shared" si="121"/>
        <v>Train</v>
      </c>
    </row>
    <row r="197" spans="1:69" x14ac:dyDescent="0.3">
      <c r="A197">
        <v>1</v>
      </c>
      <c r="B197">
        <v>1</v>
      </c>
      <c r="C197" t="s">
        <v>496</v>
      </c>
      <c r="D197" t="s">
        <v>15</v>
      </c>
      <c r="E197">
        <v>16</v>
      </c>
      <c r="F197">
        <v>0</v>
      </c>
      <c r="G197">
        <v>0</v>
      </c>
      <c r="H197" t="s">
        <v>497</v>
      </c>
      <c r="I197">
        <v>86.5</v>
      </c>
      <c r="J197" t="s">
        <v>498</v>
      </c>
      <c r="K197" t="s">
        <v>17</v>
      </c>
      <c r="L197" t="s">
        <v>71</v>
      </c>
      <c r="O197">
        <v>5</v>
      </c>
      <c r="P197">
        <v>4</v>
      </c>
      <c r="Q197">
        <v>3</v>
      </c>
      <c r="R197" t="str">
        <f t="shared" si="122"/>
        <v>Validate</v>
      </c>
      <c r="S197" t="str">
        <f t="shared" si="123"/>
        <v>Test</v>
      </c>
      <c r="T197" t="str">
        <f t="shared" si="124"/>
        <v>Train</v>
      </c>
      <c r="U197" t="str">
        <f t="shared" si="125"/>
        <v/>
      </c>
      <c r="V197" t="str">
        <f t="shared" si="126"/>
        <v>0-17</v>
      </c>
      <c r="W197" t="str">
        <f t="shared" si="127"/>
        <v>B</v>
      </c>
      <c r="X197" t="str">
        <f t="shared" si="128"/>
        <v>41-100</v>
      </c>
      <c r="Y197" t="b">
        <f>SUMPRODUCT(--(U197=counts!$A$40:$A$49))&gt;0</f>
        <v>0</v>
      </c>
      <c r="Z197" t="b">
        <f>SUMPRODUCT(--(W197=counts!$A$18:$A$22))&gt;0</f>
        <v>1</v>
      </c>
      <c r="AA197" t="str">
        <f t="shared" si="129"/>
        <v>0-17</v>
      </c>
      <c r="AB197" t="str">
        <f>IF(W197="","Blank",IF(Z197="TRUE",W197,counts!$A$23))</f>
        <v>F, G, T</v>
      </c>
      <c r="AC197" t="str">
        <f t="shared" si="130"/>
        <v>41-100</v>
      </c>
      <c r="AD197" t="str">
        <f t="shared" si="131"/>
        <v>Blank</v>
      </c>
      <c r="AE197" t="str">
        <f t="shared" si="132"/>
        <v>female</v>
      </c>
      <c r="AF197">
        <f>IF(F197&gt;=4, counts!$A$62,F197)</f>
        <v>0</v>
      </c>
      <c r="AG197">
        <f>IF(G197&gt;=3, counts!$A$69,G197)</f>
        <v>0</v>
      </c>
      <c r="AH197" t="str">
        <f>IF(OR(K197="S",K197=""), counts!$A$75,K197)</f>
        <v>S, blank</v>
      </c>
      <c r="AI197">
        <f t="shared" si="133"/>
        <v>1</v>
      </c>
      <c r="AJ197">
        <f>VLOOKUP(AA197,counts!$V$8:$W$13,2,FALSE)</f>
        <v>-3.7643689058441341</v>
      </c>
      <c r="AK197">
        <f>VLOOKUP(AB197,counts!$V$17:$W$23,2,FALSE)</f>
        <v>123.30204897661667</v>
      </c>
      <c r="AL197">
        <f>VLOOKUP(AC197,counts!$V$27:$W$33,2,FALSE)</f>
        <v>70.538774768379497</v>
      </c>
      <c r="AM197">
        <f>VLOOKUP(AD197,counts!$V$38:$W$49,2,FALSE)</f>
        <v>-33.757758935166962</v>
      </c>
      <c r="AN197">
        <f>VLOOKUP(AE197,counts!$V$53:$W$54,2,FALSE)</f>
        <v>151.41878811967541</v>
      </c>
      <c r="AO197">
        <f>VLOOKUP(AF197,counts!$V$58:$W$62,2,FALSE)</f>
        <v>-14.754319664473872</v>
      </c>
      <c r="AP197">
        <f>VLOOKUP(AG197,counts!$V$66:$W$69,2,FALSE)</f>
        <v>-22.013681658285037</v>
      </c>
      <c r="AQ197">
        <f>VLOOKUP(AH197,counts!$V$73:$W$75,2,FALSE)</f>
        <v>-22.422560732600829</v>
      </c>
      <c r="AR197">
        <f>VLOOKUP(AI197,counts!$V$79:$W$81,2,FALSE)</f>
        <v>103.15987615987927</v>
      </c>
      <c r="AS197">
        <f t="shared" si="134"/>
        <v>1</v>
      </c>
      <c r="AT197">
        <f t="shared" si="135"/>
        <v>5</v>
      </c>
      <c r="AU197" t="str">
        <f t="shared" si="118"/>
        <v>Validate</v>
      </c>
      <c r="AW197" t="str">
        <f t="shared" si="136"/>
        <v>0-17</v>
      </c>
      <c r="AX197" t="str">
        <f t="shared" si="137"/>
        <v>F, G, T</v>
      </c>
      <c r="AY197" t="str">
        <f t="shared" si="138"/>
        <v>41-100</v>
      </c>
      <c r="AZ197" t="str">
        <f t="shared" si="139"/>
        <v>Blank</v>
      </c>
      <c r="BA197" t="str">
        <f t="shared" si="140"/>
        <v>female</v>
      </c>
      <c r="BB197">
        <f t="shared" si="141"/>
        <v>0</v>
      </c>
      <c r="BC197">
        <f t="shared" si="142"/>
        <v>0</v>
      </c>
      <c r="BD197" t="str">
        <f t="shared" si="143"/>
        <v>S, blank</v>
      </c>
      <c r="BE197">
        <f t="shared" si="144"/>
        <v>1</v>
      </c>
      <c r="BF197">
        <f t="shared" si="145"/>
        <v>-3.7643689058441341</v>
      </c>
      <c r="BG197">
        <f t="shared" si="146"/>
        <v>123.30204897661667</v>
      </c>
      <c r="BH197">
        <f t="shared" si="147"/>
        <v>70.538774768379497</v>
      </c>
      <c r="BI197">
        <f t="shared" si="148"/>
        <v>-33.757758935166962</v>
      </c>
      <c r="BJ197">
        <f t="shared" si="149"/>
        <v>151.41878811967541</v>
      </c>
      <c r="BK197">
        <f t="shared" si="150"/>
        <v>-14.754319664473872</v>
      </c>
      <c r="BL197">
        <f t="shared" si="151"/>
        <v>-22.013681658285037</v>
      </c>
      <c r="BM197">
        <f t="shared" si="152"/>
        <v>-22.422560732600829</v>
      </c>
      <c r="BN197">
        <f t="shared" si="153"/>
        <v>103.15987615987927</v>
      </c>
      <c r="BO197">
        <f t="shared" si="119"/>
        <v>1</v>
      </c>
      <c r="BP197">
        <f t="shared" si="120"/>
        <v>5</v>
      </c>
      <c r="BQ197" t="str">
        <f t="shared" si="121"/>
        <v>Validate</v>
      </c>
    </row>
    <row r="198" spans="1:69" x14ac:dyDescent="0.3">
      <c r="A198">
        <v>1</v>
      </c>
      <c r="B198">
        <v>1</v>
      </c>
      <c r="C198" t="s">
        <v>499</v>
      </c>
      <c r="D198" t="s">
        <v>20</v>
      </c>
      <c r="F198">
        <v>0</v>
      </c>
      <c r="G198">
        <v>0</v>
      </c>
      <c r="H198" t="s">
        <v>500</v>
      </c>
      <c r="I198">
        <v>29.7</v>
      </c>
      <c r="J198" t="s">
        <v>501</v>
      </c>
      <c r="K198" t="s">
        <v>44</v>
      </c>
      <c r="L198" t="s">
        <v>90</v>
      </c>
      <c r="N198" t="s">
        <v>55</v>
      </c>
      <c r="O198">
        <v>4</v>
      </c>
      <c r="P198">
        <v>5</v>
      </c>
      <c r="Q198">
        <v>1</v>
      </c>
      <c r="R198" t="str">
        <f t="shared" si="122"/>
        <v>Test</v>
      </c>
      <c r="S198" t="str">
        <f t="shared" si="123"/>
        <v>Validate</v>
      </c>
      <c r="T198" t="str">
        <f t="shared" si="124"/>
        <v>Train</v>
      </c>
      <c r="U198" t="str">
        <f t="shared" si="125"/>
        <v/>
      </c>
      <c r="V198" t="str">
        <f t="shared" si="126"/>
        <v>0-17</v>
      </c>
      <c r="W198" t="str">
        <f t="shared" si="127"/>
        <v>C</v>
      </c>
      <c r="X198" t="str">
        <f t="shared" si="128"/>
        <v>21-30</v>
      </c>
      <c r="Y198" t="b">
        <f>SUMPRODUCT(--(U198=counts!$A$40:$A$49))&gt;0</f>
        <v>0</v>
      </c>
      <c r="Z198" t="b">
        <f>SUMPRODUCT(--(W198=counts!$A$18:$A$22))&gt;0</f>
        <v>1</v>
      </c>
      <c r="AA198" t="str">
        <f t="shared" si="129"/>
        <v>0-17</v>
      </c>
      <c r="AB198" t="str">
        <f>IF(W198="","Blank",IF(Z198="TRUE",W198,counts!$A$23))</f>
        <v>F, G, T</v>
      </c>
      <c r="AC198" t="str">
        <f t="shared" si="130"/>
        <v>21-30</v>
      </c>
      <c r="AD198" t="str">
        <f t="shared" si="131"/>
        <v>Blank</v>
      </c>
      <c r="AE198" t="str">
        <f t="shared" si="132"/>
        <v>male</v>
      </c>
      <c r="AF198">
        <f>IF(F198&gt;=4, counts!$A$62,F198)</f>
        <v>0</v>
      </c>
      <c r="AG198">
        <f>IF(G198&gt;=3, counts!$A$69,G198)</f>
        <v>0</v>
      </c>
      <c r="AH198" t="str">
        <f>IF(OR(K198="S",K198=""), counts!$A$75,K198)</f>
        <v>C</v>
      </c>
      <c r="AI198">
        <f t="shared" si="133"/>
        <v>1</v>
      </c>
      <c r="AJ198">
        <f>VLOOKUP(AA198,counts!$V$8:$W$13,2,FALSE)</f>
        <v>-3.7643689058441341</v>
      </c>
      <c r="AK198">
        <f>VLOOKUP(AB198,counts!$V$17:$W$23,2,FALSE)</f>
        <v>123.30204897661667</v>
      </c>
      <c r="AL198">
        <f>VLOOKUP(AC198,counts!$V$27:$W$33,2,FALSE)</f>
        <v>40.172297072540438</v>
      </c>
      <c r="AM198">
        <f>VLOOKUP(AD198,counts!$V$38:$W$49,2,FALSE)</f>
        <v>-33.757758935166962</v>
      </c>
      <c r="AN198">
        <f>VLOOKUP(AE198,counts!$V$53:$W$54,2,FALSE)</f>
        <v>-108.67008854708662</v>
      </c>
      <c r="AO198">
        <f>VLOOKUP(AF198,counts!$V$58:$W$62,2,FALSE)</f>
        <v>-14.754319664473872</v>
      </c>
      <c r="AP198">
        <f>VLOOKUP(AG198,counts!$V$66:$W$69,2,FALSE)</f>
        <v>-22.013681658285037</v>
      </c>
      <c r="AQ198">
        <f>VLOOKUP(AH198,counts!$V$73:$W$75,2,FALSE)</f>
        <v>72.444458573419169</v>
      </c>
      <c r="AR198">
        <f>VLOOKUP(AI198,counts!$V$79:$W$81,2,FALSE)</f>
        <v>103.15987615987927</v>
      </c>
      <c r="AS198">
        <f t="shared" si="134"/>
        <v>1</v>
      </c>
      <c r="AT198">
        <f t="shared" si="135"/>
        <v>4</v>
      </c>
      <c r="AU198" t="str">
        <f t="shared" si="118"/>
        <v>Test</v>
      </c>
      <c r="AW198" t="str">
        <f t="shared" si="136"/>
        <v>0-17</v>
      </c>
      <c r="AX198" t="str">
        <f t="shared" si="137"/>
        <v>F, G, T</v>
      </c>
      <c r="AY198" t="str">
        <f t="shared" si="138"/>
        <v>21-30</v>
      </c>
      <c r="AZ198" t="str">
        <f t="shared" si="139"/>
        <v>Blank</v>
      </c>
      <c r="BA198" t="str">
        <f t="shared" si="140"/>
        <v>male</v>
      </c>
      <c r="BB198">
        <f t="shared" si="141"/>
        <v>0</v>
      </c>
      <c r="BC198">
        <f t="shared" si="142"/>
        <v>0</v>
      </c>
      <c r="BD198" t="str">
        <f t="shared" si="143"/>
        <v>C</v>
      </c>
      <c r="BE198">
        <f t="shared" si="144"/>
        <v>1</v>
      </c>
      <c r="BF198">
        <f t="shared" si="145"/>
        <v>-3.7643689058441341</v>
      </c>
      <c r="BG198">
        <f t="shared" si="146"/>
        <v>123.30204897661667</v>
      </c>
      <c r="BH198">
        <f t="shared" si="147"/>
        <v>40.172297072540438</v>
      </c>
      <c r="BI198">
        <f t="shared" si="148"/>
        <v>-33.757758935166962</v>
      </c>
      <c r="BJ198">
        <f t="shared" si="149"/>
        <v>-108.67008854708662</v>
      </c>
      <c r="BK198">
        <f t="shared" si="150"/>
        <v>-14.754319664473872</v>
      </c>
      <c r="BL198">
        <f t="shared" si="151"/>
        <v>-22.013681658285037</v>
      </c>
      <c r="BM198">
        <f t="shared" si="152"/>
        <v>72.444458573419169</v>
      </c>
      <c r="BN198">
        <f t="shared" si="153"/>
        <v>103.15987615987927</v>
      </c>
      <c r="BO198">
        <f t="shared" si="119"/>
        <v>1</v>
      </c>
      <c r="BP198">
        <f t="shared" si="120"/>
        <v>4</v>
      </c>
      <c r="BQ198" t="str">
        <f t="shared" si="121"/>
        <v>Test</v>
      </c>
    </row>
    <row r="199" spans="1:69" x14ac:dyDescent="0.3">
      <c r="A199">
        <v>1</v>
      </c>
      <c r="B199">
        <v>0</v>
      </c>
      <c r="C199" t="s">
        <v>502</v>
      </c>
      <c r="D199" t="s">
        <v>20</v>
      </c>
      <c r="E199">
        <v>19</v>
      </c>
      <c r="F199">
        <v>1</v>
      </c>
      <c r="G199">
        <v>0</v>
      </c>
      <c r="H199" t="s">
        <v>503</v>
      </c>
      <c r="I199">
        <v>53.1</v>
      </c>
      <c r="J199" t="s">
        <v>504</v>
      </c>
      <c r="K199" t="s">
        <v>17</v>
      </c>
      <c r="N199" t="s">
        <v>30</v>
      </c>
      <c r="O199">
        <v>1</v>
      </c>
      <c r="P199">
        <v>2</v>
      </c>
      <c r="Q199">
        <v>5</v>
      </c>
      <c r="R199" t="str">
        <f t="shared" si="122"/>
        <v>Train</v>
      </c>
      <c r="S199" t="str">
        <f t="shared" si="123"/>
        <v>Train</v>
      </c>
      <c r="T199" t="str">
        <f t="shared" si="124"/>
        <v>Validate</v>
      </c>
      <c r="U199" t="str">
        <f t="shared" si="125"/>
        <v>NY</v>
      </c>
      <c r="V199" t="str">
        <f t="shared" si="126"/>
        <v>18-30</v>
      </c>
      <c r="W199" t="str">
        <f t="shared" si="127"/>
        <v>D</v>
      </c>
      <c r="X199" t="str">
        <f t="shared" si="128"/>
        <v>41-100</v>
      </c>
      <c r="Y199" t="b">
        <f>SUMPRODUCT(--(U199=counts!$A$40:$A$49))&gt;0</f>
        <v>1</v>
      </c>
      <c r="Z199" t="b">
        <f>SUMPRODUCT(--(W199=counts!$A$18:$A$22))&gt;0</f>
        <v>1</v>
      </c>
      <c r="AA199" t="str">
        <f t="shared" si="129"/>
        <v>18-30</v>
      </c>
      <c r="AB199" t="str">
        <f>IF(W199="","Blank",IF(Z199="TRUE",W199,counts!$A$23))</f>
        <v>F, G, T</v>
      </c>
      <c r="AC199" t="str">
        <f t="shared" si="130"/>
        <v>41-100</v>
      </c>
      <c r="AD199" t="str">
        <f t="shared" si="131"/>
        <v>NY</v>
      </c>
      <c r="AE199" t="str">
        <f t="shared" si="132"/>
        <v>male</v>
      </c>
      <c r="AF199">
        <f>IF(F199&gt;=4, counts!$A$62,F199)</f>
        <v>1</v>
      </c>
      <c r="AG199">
        <f>IF(G199&gt;=3, counts!$A$69,G199)</f>
        <v>0</v>
      </c>
      <c r="AH199" t="str">
        <f>IF(OR(K199="S",K199=""), counts!$A$75,K199)</f>
        <v>S, blank</v>
      </c>
      <c r="AI199">
        <f t="shared" si="133"/>
        <v>1</v>
      </c>
      <c r="AJ199">
        <f>VLOOKUP(AA199,counts!$V$8:$W$13,2,FALSE)</f>
        <v>-11.613432440426715</v>
      </c>
      <c r="AK199">
        <f>VLOOKUP(AB199,counts!$V$17:$W$23,2,FALSE)</f>
        <v>123.30204897661667</v>
      </c>
      <c r="AL199">
        <f>VLOOKUP(AC199,counts!$V$27:$W$33,2,FALSE)</f>
        <v>70.538774768379497</v>
      </c>
      <c r="AM199">
        <f>VLOOKUP(AD199,counts!$V$38:$W$49,2,FALSE)</f>
        <v>57.761363718906857</v>
      </c>
      <c r="AN199">
        <f>VLOOKUP(AE199,counts!$V$53:$W$54,2,FALSE)</f>
        <v>-108.67008854708662</v>
      </c>
      <c r="AO199">
        <f>VLOOKUP(AF199,counts!$V$58:$W$62,2,FALSE)</f>
        <v>48.695090775187893</v>
      </c>
      <c r="AP199">
        <f>VLOOKUP(AG199,counts!$V$66:$W$69,2,FALSE)</f>
        <v>-22.013681658285037</v>
      </c>
      <c r="AQ199">
        <f>VLOOKUP(AH199,counts!$V$73:$W$75,2,FALSE)</f>
        <v>-22.422560732600829</v>
      </c>
      <c r="AR199">
        <f>VLOOKUP(AI199,counts!$V$79:$W$81,2,FALSE)</f>
        <v>103.15987615987927</v>
      </c>
      <c r="AS199">
        <f t="shared" si="134"/>
        <v>0</v>
      </c>
      <c r="AT199">
        <f t="shared" si="135"/>
        <v>1</v>
      </c>
      <c r="AU199" t="str">
        <f t="shared" si="118"/>
        <v>Train</v>
      </c>
      <c r="AW199" t="str">
        <f t="shared" si="136"/>
        <v>18-30</v>
      </c>
      <c r="AX199" t="str">
        <f t="shared" si="137"/>
        <v>F, G, T</v>
      </c>
      <c r="AY199" t="str">
        <f t="shared" si="138"/>
        <v>41-100</v>
      </c>
      <c r="AZ199" t="str">
        <f t="shared" si="139"/>
        <v>NY</v>
      </c>
      <c r="BA199" t="str">
        <f t="shared" si="140"/>
        <v>male</v>
      </c>
      <c r="BB199">
        <f t="shared" si="141"/>
        <v>1</v>
      </c>
      <c r="BC199">
        <f t="shared" si="142"/>
        <v>0</v>
      </c>
      <c r="BD199" t="str">
        <f t="shared" si="143"/>
        <v>S, blank</v>
      </c>
      <c r="BE199">
        <f t="shared" si="144"/>
        <v>1</v>
      </c>
      <c r="BF199">
        <f t="shared" si="145"/>
        <v>-11.613432440426715</v>
      </c>
      <c r="BG199">
        <f t="shared" si="146"/>
        <v>123.30204897661667</v>
      </c>
      <c r="BH199">
        <f t="shared" si="147"/>
        <v>70.538774768379497</v>
      </c>
      <c r="BI199">
        <f t="shared" si="148"/>
        <v>57.761363718906857</v>
      </c>
      <c r="BJ199">
        <f t="shared" si="149"/>
        <v>-108.67008854708662</v>
      </c>
      <c r="BK199">
        <f t="shared" si="150"/>
        <v>48.695090775187893</v>
      </c>
      <c r="BL199">
        <f t="shared" si="151"/>
        <v>-22.013681658285037</v>
      </c>
      <c r="BM199">
        <f t="shared" si="152"/>
        <v>-22.422560732600829</v>
      </c>
      <c r="BN199">
        <f t="shared" si="153"/>
        <v>103.15987615987927</v>
      </c>
      <c r="BO199">
        <f t="shared" si="119"/>
        <v>0</v>
      </c>
      <c r="BP199">
        <f t="shared" si="120"/>
        <v>1</v>
      </c>
      <c r="BQ199" t="str">
        <f t="shared" si="121"/>
        <v>Train</v>
      </c>
    </row>
    <row r="200" spans="1:69" x14ac:dyDescent="0.3">
      <c r="A200">
        <v>1</v>
      </c>
      <c r="B200">
        <v>1</v>
      </c>
      <c r="C200" t="s">
        <v>505</v>
      </c>
      <c r="D200" t="s">
        <v>15</v>
      </c>
      <c r="E200">
        <v>18</v>
      </c>
      <c r="F200">
        <v>1</v>
      </c>
      <c r="G200">
        <v>0</v>
      </c>
      <c r="H200" t="s">
        <v>503</v>
      </c>
      <c r="I200">
        <v>53.1</v>
      </c>
      <c r="J200" t="s">
        <v>504</v>
      </c>
      <c r="K200" t="s">
        <v>17</v>
      </c>
      <c r="L200" t="s">
        <v>33</v>
      </c>
      <c r="N200" t="s">
        <v>30</v>
      </c>
      <c r="O200">
        <v>2</v>
      </c>
      <c r="P200">
        <v>3</v>
      </c>
      <c r="Q200">
        <v>3</v>
      </c>
      <c r="R200" t="str">
        <f t="shared" si="122"/>
        <v>Train</v>
      </c>
      <c r="S200" t="str">
        <f t="shared" si="123"/>
        <v>Train</v>
      </c>
      <c r="T200" t="str">
        <f t="shared" si="124"/>
        <v>Train</v>
      </c>
      <c r="U200" t="str">
        <f t="shared" si="125"/>
        <v>NY</v>
      </c>
      <c r="V200" t="str">
        <f t="shared" si="126"/>
        <v>18-30</v>
      </c>
      <c r="W200" t="str">
        <f t="shared" si="127"/>
        <v>D</v>
      </c>
      <c r="X200" t="str">
        <f t="shared" si="128"/>
        <v>41-100</v>
      </c>
      <c r="Y200" t="b">
        <f>SUMPRODUCT(--(U200=counts!$A$40:$A$49))&gt;0</f>
        <v>1</v>
      </c>
      <c r="Z200" t="b">
        <f>SUMPRODUCT(--(W200=counts!$A$18:$A$22))&gt;0</f>
        <v>1</v>
      </c>
      <c r="AA200" t="str">
        <f t="shared" si="129"/>
        <v>18-30</v>
      </c>
      <c r="AB200" t="str">
        <f>IF(W200="","Blank",IF(Z200="TRUE",W200,counts!$A$23))</f>
        <v>F, G, T</v>
      </c>
      <c r="AC200" t="str">
        <f t="shared" si="130"/>
        <v>41-100</v>
      </c>
      <c r="AD200" t="str">
        <f t="shared" si="131"/>
        <v>NY</v>
      </c>
      <c r="AE200" t="str">
        <f t="shared" si="132"/>
        <v>female</v>
      </c>
      <c r="AF200">
        <f>IF(F200&gt;=4, counts!$A$62,F200)</f>
        <v>1</v>
      </c>
      <c r="AG200">
        <f>IF(G200&gt;=3, counts!$A$69,G200)</f>
        <v>0</v>
      </c>
      <c r="AH200" t="str">
        <f>IF(OR(K200="S",K200=""), counts!$A$75,K200)</f>
        <v>S, blank</v>
      </c>
      <c r="AI200">
        <f t="shared" si="133"/>
        <v>1</v>
      </c>
      <c r="AJ200">
        <f>VLOOKUP(AA200,counts!$V$8:$W$13,2,FALSE)</f>
        <v>-11.613432440426715</v>
      </c>
      <c r="AK200">
        <f>VLOOKUP(AB200,counts!$V$17:$W$23,2,FALSE)</f>
        <v>123.30204897661667</v>
      </c>
      <c r="AL200">
        <f>VLOOKUP(AC200,counts!$V$27:$W$33,2,FALSE)</f>
        <v>70.538774768379497</v>
      </c>
      <c r="AM200">
        <f>VLOOKUP(AD200,counts!$V$38:$W$49,2,FALSE)</f>
        <v>57.761363718906857</v>
      </c>
      <c r="AN200">
        <f>VLOOKUP(AE200,counts!$V$53:$W$54,2,FALSE)</f>
        <v>151.41878811967541</v>
      </c>
      <c r="AO200">
        <f>VLOOKUP(AF200,counts!$V$58:$W$62,2,FALSE)</f>
        <v>48.695090775187893</v>
      </c>
      <c r="AP200">
        <f>VLOOKUP(AG200,counts!$V$66:$W$69,2,FALSE)</f>
        <v>-22.013681658285037</v>
      </c>
      <c r="AQ200">
        <f>VLOOKUP(AH200,counts!$V$73:$W$75,2,FALSE)</f>
        <v>-22.422560732600829</v>
      </c>
      <c r="AR200">
        <f>VLOOKUP(AI200,counts!$V$79:$W$81,2,FALSE)</f>
        <v>103.15987615987927</v>
      </c>
      <c r="AS200">
        <f t="shared" si="134"/>
        <v>1</v>
      </c>
      <c r="AT200">
        <f t="shared" si="135"/>
        <v>2</v>
      </c>
      <c r="AU200" t="str">
        <f t="shared" si="118"/>
        <v>Train</v>
      </c>
      <c r="AW200" t="str">
        <f t="shared" si="136"/>
        <v>18-30</v>
      </c>
      <c r="AX200" t="str">
        <f t="shared" si="137"/>
        <v>F, G, T</v>
      </c>
      <c r="AY200" t="str">
        <f t="shared" si="138"/>
        <v>41-100</v>
      </c>
      <c r="AZ200" t="str">
        <f t="shared" si="139"/>
        <v>NY</v>
      </c>
      <c r="BA200" t="str">
        <f t="shared" si="140"/>
        <v>female</v>
      </c>
      <c r="BB200">
        <f t="shared" si="141"/>
        <v>1</v>
      </c>
      <c r="BC200">
        <f t="shared" si="142"/>
        <v>0</v>
      </c>
      <c r="BD200" t="str">
        <f t="shared" si="143"/>
        <v>S, blank</v>
      </c>
      <c r="BE200">
        <f t="shared" si="144"/>
        <v>1</v>
      </c>
      <c r="BF200">
        <f t="shared" si="145"/>
        <v>-11.613432440426715</v>
      </c>
      <c r="BG200">
        <f t="shared" si="146"/>
        <v>123.30204897661667</v>
      </c>
      <c r="BH200">
        <f t="shared" si="147"/>
        <v>70.538774768379497</v>
      </c>
      <c r="BI200">
        <f t="shared" si="148"/>
        <v>57.761363718906857</v>
      </c>
      <c r="BJ200">
        <f t="shared" si="149"/>
        <v>151.41878811967541</v>
      </c>
      <c r="BK200">
        <f t="shared" si="150"/>
        <v>48.695090775187893</v>
      </c>
      <c r="BL200">
        <f t="shared" si="151"/>
        <v>-22.013681658285037</v>
      </c>
      <c r="BM200">
        <f t="shared" si="152"/>
        <v>-22.422560732600829</v>
      </c>
      <c r="BN200">
        <f t="shared" si="153"/>
        <v>103.15987615987927</v>
      </c>
      <c r="BO200">
        <f t="shared" si="119"/>
        <v>1</v>
      </c>
      <c r="BP200">
        <f t="shared" si="120"/>
        <v>2</v>
      </c>
      <c r="BQ200" t="str">
        <f t="shared" si="121"/>
        <v>Train</v>
      </c>
    </row>
    <row r="201" spans="1:69" x14ac:dyDescent="0.3">
      <c r="A201">
        <v>1</v>
      </c>
      <c r="B201">
        <v>1</v>
      </c>
      <c r="C201" t="s">
        <v>506</v>
      </c>
      <c r="D201" t="s">
        <v>15</v>
      </c>
      <c r="E201">
        <v>24</v>
      </c>
      <c r="F201">
        <v>0</v>
      </c>
      <c r="G201">
        <v>0</v>
      </c>
      <c r="H201" t="s">
        <v>507</v>
      </c>
      <c r="I201">
        <v>49.504199999999997</v>
      </c>
      <c r="J201" t="s">
        <v>508</v>
      </c>
      <c r="K201" t="s">
        <v>44</v>
      </c>
      <c r="L201" t="s">
        <v>57</v>
      </c>
      <c r="N201" t="s">
        <v>509</v>
      </c>
      <c r="O201">
        <v>2</v>
      </c>
      <c r="P201">
        <v>4</v>
      </c>
      <c r="Q201">
        <v>3</v>
      </c>
      <c r="R201" t="str">
        <f t="shared" si="122"/>
        <v>Train</v>
      </c>
      <c r="S201" t="str">
        <f t="shared" si="123"/>
        <v>Test</v>
      </c>
      <c r="T201" t="str">
        <f t="shared" si="124"/>
        <v>Train</v>
      </c>
      <c r="U201" t="str">
        <f t="shared" si="125"/>
        <v>PQ</v>
      </c>
      <c r="V201" t="str">
        <f t="shared" si="126"/>
        <v>18-30</v>
      </c>
      <c r="W201" t="str">
        <f t="shared" si="127"/>
        <v>C</v>
      </c>
      <c r="X201" t="str">
        <f t="shared" si="128"/>
        <v>41-100</v>
      </c>
      <c r="Y201" t="b">
        <f>SUMPRODUCT(--(U201=counts!$A$40:$A$49))&gt;0</f>
        <v>1</v>
      </c>
      <c r="Z201" t="b">
        <f>SUMPRODUCT(--(W201=counts!$A$18:$A$22))&gt;0</f>
        <v>1</v>
      </c>
      <c r="AA201" t="str">
        <f t="shared" si="129"/>
        <v>18-30</v>
      </c>
      <c r="AB201" t="str">
        <f>IF(W201="","Blank",IF(Z201="TRUE",W201,counts!$A$23))</f>
        <v>F, G, T</v>
      </c>
      <c r="AC201" t="str">
        <f t="shared" si="130"/>
        <v>41-100</v>
      </c>
      <c r="AD201" t="str">
        <f t="shared" si="131"/>
        <v>PQ</v>
      </c>
      <c r="AE201" t="str">
        <f t="shared" si="132"/>
        <v>female</v>
      </c>
      <c r="AF201">
        <f>IF(F201&gt;=4, counts!$A$62,F201)</f>
        <v>0</v>
      </c>
      <c r="AG201">
        <f>IF(G201&gt;=3, counts!$A$69,G201)</f>
        <v>0</v>
      </c>
      <c r="AH201" t="str">
        <f>IF(OR(K201="S",K201=""), counts!$A$75,K201)</f>
        <v>C</v>
      </c>
      <c r="AI201">
        <f t="shared" si="133"/>
        <v>1</v>
      </c>
      <c r="AJ201">
        <f>VLOOKUP(AA201,counts!$V$8:$W$13,2,FALSE)</f>
        <v>-11.613432440426715</v>
      </c>
      <c r="AK201">
        <f>VLOOKUP(AB201,counts!$V$17:$W$23,2,FALSE)</f>
        <v>123.30204897661667</v>
      </c>
      <c r="AL201">
        <f>VLOOKUP(AC201,counts!$V$27:$W$33,2,FALSE)</f>
        <v>70.538774768379497</v>
      </c>
      <c r="AM201">
        <f>VLOOKUP(AD201,counts!$V$38:$W$49,2,FALSE)</f>
        <v>123.30204897661667</v>
      </c>
      <c r="AN201">
        <f>VLOOKUP(AE201,counts!$V$53:$W$54,2,FALSE)</f>
        <v>151.41878811967541</v>
      </c>
      <c r="AO201">
        <f>VLOOKUP(AF201,counts!$V$58:$W$62,2,FALSE)</f>
        <v>-14.754319664473872</v>
      </c>
      <c r="AP201">
        <f>VLOOKUP(AG201,counts!$V$66:$W$69,2,FALSE)</f>
        <v>-22.013681658285037</v>
      </c>
      <c r="AQ201">
        <f>VLOOKUP(AH201,counts!$V$73:$W$75,2,FALSE)</f>
        <v>72.444458573419169</v>
      </c>
      <c r="AR201">
        <f>VLOOKUP(AI201,counts!$V$79:$W$81,2,FALSE)</f>
        <v>103.15987615987927</v>
      </c>
      <c r="AS201">
        <f t="shared" si="134"/>
        <v>1</v>
      </c>
      <c r="AT201">
        <f t="shared" si="135"/>
        <v>2</v>
      </c>
      <c r="AU201" t="str">
        <f t="shared" si="118"/>
        <v>Train</v>
      </c>
      <c r="AW201" t="str">
        <f t="shared" si="136"/>
        <v>18-30</v>
      </c>
      <c r="AX201" t="str">
        <f t="shared" si="137"/>
        <v>F, G, T</v>
      </c>
      <c r="AY201" t="str">
        <f t="shared" si="138"/>
        <v>41-100</v>
      </c>
      <c r="AZ201" t="str">
        <f t="shared" si="139"/>
        <v>PQ</v>
      </c>
      <c r="BA201" t="str">
        <f t="shared" si="140"/>
        <v>female</v>
      </c>
      <c r="BB201">
        <f t="shared" si="141"/>
        <v>0</v>
      </c>
      <c r="BC201">
        <f t="shared" si="142"/>
        <v>0</v>
      </c>
      <c r="BD201" t="str">
        <f t="shared" si="143"/>
        <v>C</v>
      </c>
      <c r="BE201">
        <f t="shared" si="144"/>
        <v>1</v>
      </c>
      <c r="BF201">
        <f t="shared" si="145"/>
        <v>-11.613432440426715</v>
      </c>
      <c r="BG201">
        <f t="shared" si="146"/>
        <v>123.30204897661667</v>
      </c>
      <c r="BH201">
        <f t="shared" si="147"/>
        <v>70.538774768379497</v>
      </c>
      <c r="BI201">
        <f t="shared" si="148"/>
        <v>123.30204897661667</v>
      </c>
      <c r="BJ201">
        <f t="shared" si="149"/>
        <v>151.41878811967541</v>
      </c>
      <c r="BK201">
        <f t="shared" si="150"/>
        <v>-14.754319664473872</v>
      </c>
      <c r="BL201">
        <f t="shared" si="151"/>
        <v>-22.013681658285037</v>
      </c>
      <c r="BM201">
        <f t="shared" si="152"/>
        <v>72.444458573419169</v>
      </c>
      <c r="BN201">
        <f t="shared" si="153"/>
        <v>103.15987615987927</v>
      </c>
      <c r="BO201">
        <f t="shared" si="119"/>
        <v>1</v>
      </c>
      <c r="BP201">
        <f t="shared" si="120"/>
        <v>2</v>
      </c>
      <c r="BQ201" t="str">
        <f t="shared" si="121"/>
        <v>Train</v>
      </c>
    </row>
    <row r="202" spans="1:69" x14ac:dyDescent="0.3">
      <c r="A202">
        <v>1</v>
      </c>
      <c r="B202">
        <v>0</v>
      </c>
      <c r="C202" t="s">
        <v>510</v>
      </c>
      <c r="D202" t="s">
        <v>20</v>
      </c>
      <c r="E202">
        <v>46</v>
      </c>
      <c r="F202">
        <v>0</v>
      </c>
      <c r="G202">
        <v>0</v>
      </c>
      <c r="H202" t="s">
        <v>511</v>
      </c>
      <c r="I202">
        <v>75.241699999999994</v>
      </c>
      <c r="J202" t="s">
        <v>73</v>
      </c>
      <c r="K202" t="s">
        <v>44</v>
      </c>
      <c r="M202">
        <v>292</v>
      </c>
      <c r="N202" t="s">
        <v>512</v>
      </c>
      <c r="O202">
        <v>2</v>
      </c>
      <c r="P202">
        <v>2</v>
      </c>
      <c r="Q202">
        <v>1</v>
      </c>
      <c r="R202" t="str">
        <f t="shared" si="122"/>
        <v>Train</v>
      </c>
      <c r="S202" t="str">
        <f t="shared" si="123"/>
        <v>Train</v>
      </c>
      <c r="T202" t="str">
        <f t="shared" si="124"/>
        <v>Train</v>
      </c>
      <c r="U202" t="str">
        <f t="shared" si="125"/>
        <v>BC</v>
      </c>
      <c r="V202" t="str">
        <f t="shared" si="126"/>
        <v>41-50</v>
      </c>
      <c r="W202" t="str">
        <f t="shared" si="127"/>
        <v>C</v>
      </c>
      <c r="X202" t="str">
        <f t="shared" si="128"/>
        <v>41-100</v>
      </c>
      <c r="Y202" t="b">
        <f>SUMPRODUCT(--(U202=counts!$A$40:$A$49))&gt;0</f>
        <v>0</v>
      </c>
      <c r="Z202" t="b">
        <f>SUMPRODUCT(--(W202=counts!$A$18:$A$22))&gt;0</f>
        <v>1</v>
      </c>
      <c r="AA202" t="str">
        <f t="shared" si="129"/>
        <v>41-50</v>
      </c>
      <c r="AB202" t="str">
        <f>IF(W202="","Blank",IF(Z202="TRUE",W202,counts!$A$23))</f>
        <v>F, G, T</v>
      </c>
      <c r="AC202" t="str">
        <f t="shared" si="130"/>
        <v>41-100</v>
      </c>
      <c r="AD202" t="str">
        <f t="shared" si="131"/>
        <v>Others</v>
      </c>
      <c r="AE202" t="str">
        <f t="shared" si="132"/>
        <v>male</v>
      </c>
      <c r="AF202">
        <f>IF(F202&gt;=4, counts!$A$62,F202)</f>
        <v>0</v>
      </c>
      <c r="AG202">
        <f>IF(G202&gt;=3, counts!$A$69,G202)</f>
        <v>0</v>
      </c>
      <c r="AH202" t="str">
        <f>IF(OR(K202="S",K202=""), counts!$A$75,K202)</f>
        <v>C</v>
      </c>
      <c r="AI202">
        <f t="shared" si="133"/>
        <v>1</v>
      </c>
      <c r="AJ202">
        <f>VLOOKUP(AA202,counts!$V$8:$W$13,2,FALSE)</f>
        <v>-13.385578549662212</v>
      </c>
      <c r="AK202">
        <f>VLOOKUP(AB202,counts!$V$17:$W$23,2,FALSE)</f>
        <v>123.30204897661667</v>
      </c>
      <c r="AL202">
        <f>VLOOKUP(AC202,counts!$V$27:$W$33,2,FALSE)</f>
        <v>70.538774768379497</v>
      </c>
      <c r="AM202">
        <f>VLOOKUP(AD202,counts!$V$38:$W$49,2,FALSE)</f>
        <v>40.634191658169868</v>
      </c>
      <c r="AN202">
        <f>VLOOKUP(AE202,counts!$V$53:$W$54,2,FALSE)</f>
        <v>-108.67008854708662</v>
      </c>
      <c r="AO202">
        <f>VLOOKUP(AF202,counts!$V$58:$W$62,2,FALSE)</f>
        <v>-14.754319664473872</v>
      </c>
      <c r="AP202">
        <f>VLOOKUP(AG202,counts!$V$66:$W$69,2,FALSE)</f>
        <v>-22.013681658285037</v>
      </c>
      <c r="AQ202">
        <f>VLOOKUP(AH202,counts!$V$73:$W$75,2,FALSE)</f>
        <v>72.444458573419169</v>
      </c>
      <c r="AR202">
        <f>VLOOKUP(AI202,counts!$V$79:$W$81,2,FALSE)</f>
        <v>103.15987615987927</v>
      </c>
      <c r="AS202">
        <f t="shared" si="134"/>
        <v>0</v>
      </c>
      <c r="AT202">
        <f t="shared" si="135"/>
        <v>2</v>
      </c>
      <c r="AU202" t="str">
        <f t="shared" si="118"/>
        <v>Train</v>
      </c>
      <c r="AW202" t="str">
        <f t="shared" si="136"/>
        <v>41-50</v>
      </c>
      <c r="AX202" t="str">
        <f t="shared" si="137"/>
        <v>F, G, T</v>
      </c>
      <c r="AY202" t="str">
        <f t="shared" si="138"/>
        <v>41-100</v>
      </c>
      <c r="AZ202" t="str">
        <f t="shared" si="139"/>
        <v>Others</v>
      </c>
      <c r="BA202" t="str">
        <f t="shared" si="140"/>
        <v>male</v>
      </c>
      <c r="BB202">
        <f t="shared" si="141"/>
        <v>0</v>
      </c>
      <c r="BC202">
        <f t="shared" si="142"/>
        <v>0</v>
      </c>
      <c r="BD202" t="str">
        <f t="shared" si="143"/>
        <v>C</v>
      </c>
      <c r="BE202">
        <f t="shared" si="144"/>
        <v>1</v>
      </c>
      <c r="BF202">
        <f t="shared" si="145"/>
        <v>-13.385578549662212</v>
      </c>
      <c r="BG202">
        <f t="shared" si="146"/>
        <v>123.30204897661667</v>
      </c>
      <c r="BH202">
        <f t="shared" si="147"/>
        <v>70.538774768379497</v>
      </c>
      <c r="BI202">
        <f t="shared" si="148"/>
        <v>40.634191658169868</v>
      </c>
      <c r="BJ202">
        <f t="shared" si="149"/>
        <v>-108.67008854708662</v>
      </c>
      <c r="BK202">
        <f t="shared" si="150"/>
        <v>-14.754319664473872</v>
      </c>
      <c r="BL202">
        <f t="shared" si="151"/>
        <v>-22.013681658285037</v>
      </c>
      <c r="BM202">
        <f t="shared" si="152"/>
        <v>72.444458573419169</v>
      </c>
      <c r="BN202">
        <f t="shared" si="153"/>
        <v>103.15987615987927</v>
      </c>
      <c r="BO202">
        <f t="shared" si="119"/>
        <v>0</v>
      </c>
      <c r="BP202">
        <f t="shared" si="120"/>
        <v>2</v>
      </c>
      <c r="BQ202" t="str">
        <f t="shared" si="121"/>
        <v>Train</v>
      </c>
    </row>
    <row r="203" spans="1:69" x14ac:dyDescent="0.3">
      <c r="A203">
        <v>1</v>
      </c>
      <c r="B203">
        <v>0</v>
      </c>
      <c r="C203" t="s">
        <v>513</v>
      </c>
      <c r="D203" t="s">
        <v>20</v>
      </c>
      <c r="E203">
        <v>54</v>
      </c>
      <c r="F203">
        <v>0</v>
      </c>
      <c r="G203">
        <v>0</v>
      </c>
      <c r="H203" t="s">
        <v>394</v>
      </c>
      <c r="I203">
        <v>51.862499999999997</v>
      </c>
      <c r="J203" t="s">
        <v>395</v>
      </c>
      <c r="K203" t="s">
        <v>17</v>
      </c>
      <c r="M203">
        <v>175</v>
      </c>
      <c r="N203" t="s">
        <v>514</v>
      </c>
      <c r="O203">
        <v>2</v>
      </c>
      <c r="P203">
        <v>3</v>
      </c>
      <c r="Q203">
        <v>3</v>
      </c>
      <c r="R203" t="str">
        <f t="shared" si="122"/>
        <v>Train</v>
      </c>
      <c r="S203" t="str">
        <f t="shared" si="123"/>
        <v>Train</v>
      </c>
      <c r="T203" t="str">
        <f t="shared" si="124"/>
        <v>Train</v>
      </c>
      <c r="U203" t="str">
        <f t="shared" si="125"/>
        <v>MA</v>
      </c>
      <c r="V203" t="str">
        <f t="shared" si="126"/>
        <v>51-60</v>
      </c>
      <c r="W203" t="str">
        <f t="shared" si="127"/>
        <v>E</v>
      </c>
      <c r="X203" t="str">
        <f t="shared" si="128"/>
        <v>41-100</v>
      </c>
      <c r="Y203" t="b">
        <f>SUMPRODUCT(--(U203=counts!$A$40:$A$49))&gt;0</f>
        <v>1</v>
      </c>
      <c r="Z203" t="b">
        <f>SUMPRODUCT(--(W203=counts!$A$18:$A$22))&gt;0</f>
        <v>1</v>
      </c>
      <c r="AA203" t="str">
        <f t="shared" si="129"/>
        <v>51-60</v>
      </c>
      <c r="AB203" t="str">
        <f>IF(W203="","Blank",IF(Z203="TRUE",W203,counts!$A$23))</f>
        <v>F, G, T</v>
      </c>
      <c r="AC203" t="str">
        <f t="shared" si="130"/>
        <v>41-100</v>
      </c>
      <c r="AD203" t="str">
        <f t="shared" si="131"/>
        <v>MA</v>
      </c>
      <c r="AE203" t="str">
        <f t="shared" si="132"/>
        <v>male</v>
      </c>
      <c r="AF203">
        <f>IF(F203&gt;=4, counts!$A$62,F203)</f>
        <v>0</v>
      </c>
      <c r="AG203">
        <f>IF(G203&gt;=3, counts!$A$69,G203)</f>
        <v>0</v>
      </c>
      <c r="AH203" t="str">
        <f>IF(OR(K203="S",K203=""), counts!$A$75,K203)</f>
        <v>S, blank</v>
      </c>
      <c r="AI203">
        <f t="shared" si="133"/>
        <v>1</v>
      </c>
      <c r="AJ203">
        <f>VLOOKUP(AA203,counts!$V$8:$W$13,2,FALSE)</f>
        <v>74.751267398446615</v>
      </c>
      <c r="AK203">
        <f>VLOOKUP(AB203,counts!$V$17:$W$23,2,FALSE)</f>
        <v>123.30204897661667</v>
      </c>
      <c r="AL203">
        <f>VLOOKUP(AC203,counts!$V$27:$W$33,2,FALSE)</f>
        <v>70.538774768379497</v>
      </c>
      <c r="AM203">
        <f>VLOOKUP(AD203,counts!$V$38:$W$49,2,FALSE)</f>
        <v>-23.331657902726029</v>
      </c>
      <c r="AN203">
        <f>VLOOKUP(AE203,counts!$V$53:$W$54,2,FALSE)</f>
        <v>-108.67008854708662</v>
      </c>
      <c r="AO203">
        <f>VLOOKUP(AF203,counts!$V$58:$W$62,2,FALSE)</f>
        <v>-14.754319664473872</v>
      </c>
      <c r="AP203">
        <f>VLOOKUP(AG203,counts!$V$66:$W$69,2,FALSE)</f>
        <v>-22.013681658285037</v>
      </c>
      <c r="AQ203">
        <f>VLOOKUP(AH203,counts!$V$73:$W$75,2,FALSE)</f>
        <v>-22.422560732600829</v>
      </c>
      <c r="AR203">
        <f>VLOOKUP(AI203,counts!$V$79:$W$81,2,FALSE)</f>
        <v>103.15987615987927</v>
      </c>
      <c r="AS203">
        <f t="shared" si="134"/>
        <v>0</v>
      </c>
      <c r="AT203">
        <f t="shared" si="135"/>
        <v>2</v>
      </c>
      <c r="AU203" t="str">
        <f t="shared" si="118"/>
        <v>Train</v>
      </c>
      <c r="AW203" t="str">
        <f t="shared" si="136"/>
        <v>51-60</v>
      </c>
      <c r="AX203" t="str">
        <f t="shared" si="137"/>
        <v>F, G, T</v>
      </c>
      <c r="AY203" t="str">
        <f t="shared" si="138"/>
        <v>41-100</v>
      </c>
      <c r="AZ203" t="str">
        <f t="shared" si="139"/>
        <v>MA</v>
      </c>
      <c r="BA203" t="str">
        <f t="shared" si="140"/>
        <v>male</v>
      </c>
      <c r="BB203">
        <f t="shared" si="141"/>
        <v>0</v>
      </c>
      <c r="BC203">
        <f t="shared" si="142"/>
        <v>0</v>
      </c>
      <c r="BD203" t="str">
        <f t="shared" si="143"/>
        <v>S, blank</v>
      </c>
      <c r="BE203">
        <f t="shared" si="144"/>
        <v>1</v>
      </c>
      <c r="BF203">
        <f t="shared" si="145"/>
        <v>74.751267398446615</v>
      </c>
      <c r="BG203">
        <f t="shared" si="146"/>
        <v>123.30204897661667</v>
      </c>
      <c r="BH203">
        <f t="shared" si="147"/>
        <v>70.538774768379497</v>
      </c>
      <c r="BI203">
        <f t="shared" si="148"/>
        <v>-23.331657902726029</v>
      </c>
      <c r="BJ203">
        <f t="shared" si="149"/>
        <v>-108.67008854708662</v>
      </c>
      <c r="BK203">
        <f t="shared" si="150"/>
        <v>-14.754319664473872</v>
      </c>
      <c r="BL203">
        <f t="shared" si="151"/>
        <v>-22.013681658285037</v>
      </c>
      <c r="BM203">
        <f t="shared" si="152"/>
        <v>-22.422560732600829</v>
      </c>
      <c r="BN203">
        <f t="shared" si="153"/>
        <v>103.15987615987927</v>
      </c>
      <c r="BO203">
        <f t="shared" si="119"/>
        <v>0</v>
      </c>
      <c r="BP203">
        <f t="shared" si="120"/>
        <v>2</v>
      </c>
      <c r="BQ203" t="str">
        <f t="shared" si="121"/>
        <v>Train</v>
      </c>
    </row>
    <row r="204" spans="1:69" x14ac:dyDescent="0.3">
      <c r="A204">
        <v>1</v>
      </c>
      <c r="B204">
        <v>1</v>
      </c>
      <c r="C204" t="s">
        <v>515</v>
      </c>
      <c r="D204" t="s">
        <v>20</v>
      </c>
      <c r="E204">
        <v>36</v>
      </c>
      <c r="F204">
        <v>0</v>
      </c>
      <c r="G204">
        <v>0</v>
      </c>
      <c r="H204" t="s">
        <v>516</v>
      </c>
      <c r="I204">
        <v>26.287500000000001</v>
      </c>
      <c r="J204" t="s">
        <v>279</v>
      </c>
      <c r="K204" t="s">
        <v>17</v>
      </c>
      <c r="L204" t="s">
        <v>90</v>
      </c>
      <c r="N204" t="s">
        <v>130</v>
      </c>
      <c r="O204">
        <v>4</v>
      </c>
      <c r="P204">
        <v>1</v>
      </c>
      <c r="Q204">
        <v>4</v>
      </c>
      <c r="R204" t="str">
        <f t="shared" si="122"/>
        <v>Test</v>
      </c>
      <c r="S204" t="str">
        <f t="shared" si="123"/>
        <v>Train</v>
      </c>
      <c r="T204" t="str">
        <f t="shared" si="124"/>
        <v>Test</v>
      </c>
      <c r="U204" t="str">
        <f t="shared" si="125"/>
        <v>PA</v>
      </c>
      <c r="V204" t="str">
        <f t="shared" si="126"/>
        <v>31-40</v>
      </c>
      <c r="W204" t="str">
        <f t="shared" si="127"/>
        <v>E</v>
      </c>
      <c r="X204" t="str">
        <f t="shared" si="128"/>
        <v>21-30</v>
      </c>
      <c r="Y204" t="b">
        <f>SUMPRODUCT(--(U204=counts!$A$40:$A$49))&gt;0</f>
        <v>1</v>
      </c>
      <c r="Z204" t="b">
        <f>SUMPRODUCT(--(W204=counts!$A$18:$A$22))&gt;0</f>
        <v>1</v>
      </c>
      <c r="AA204" t="str">
        <f t="shared" si="129"/>
        <v>31-40</v>
      </c>
      <c r="AB204" t="str">
        <f>IF(W204="","Blank",IF(Z204="TRUE",W204,counts!$A$23))</f>
        <v>F, G, T</v>
      </c>
      <c r="AC204" t="str">
        <f t="shared" si="130"/>
        <v>21-30</v>
      </c>
      <c r="AD204" t="str">
        <f t="shared" si="131"/>
        <v>PA</v>
      </c>
      <c r="AE204" t="str">
        <f t="shared" si="132"/>
        <v>male</v>
      </c>
      <c r="AF204">
        <f>IF(F204&gt;=4, counts!$A$62,F204)</f>
        <v>0</v>
      </c>
      <c r="AG204">
        <f>IF(G204&gt;=3, counts!$A$69,G204)</f>
        <v>0</v>
      </c>
      <c r="AH204" t="str">
        <f>IF(OR(K204="S",K204=""), counts!$A$75,K204)</f>
        <v>S, blank</v>
      </c>
      <c r="AI204">
        <f t="shared" si="133"/>
        <v>1</v>
      </c>
      <c r="AJ204">
        <f>VLOOKUP(AA204,counts!$V$8:$W$13,2,FALSE)</f>
        <v>32.769878926258563</v>
      </c>
      <c r="AK204">
        <f>VLOOKUP(AB204,counts!$V$17:$W$23,2,FALSE)</f>
        <v>123.30204897661667</v>
      </c>
      <c r="AL204">
        <f>VLOOKUP(AC204,counts!$V$27:$W$33,2,FALSE)</f>
        <v>40.172297072540438</v>
      </c>
      <c r="AM204">
        <f>VLOOKUP(AD204,counts!$V$38:$W$49,2,FALSE)</f>
        <v>105.0698932972212</v>
      </c>
      <c r="AN204">
        <f>VLOOKUP(AE204,counts!$V$53:$W$54,2,FALSE)</f>
        <v>-108.67008854708662</v>
      </c>
      <c r="AO204">
        <f>VLOOKUP(AF204,counts!$V$58:$W$62,2,FALSE)</f>
        <v>-14.754319664473872</v>
      </c>
      <c r="AP204">
        <f>VLOOKUP(AG204,counts!$V$66:$W$69,2,FALSE)</f>
        <v>-22.013681658285037</v>
      </c>
      <c r="AQ204">
        <f>VLOOKUP(AH204,counts!$V$73:$W$75,2,FALSE)</f>
        <v>-22.422560732600829</v>
      </c>
      <c r="AR204">
        <f>VLOOKUP(AI204,counts!$V$79:$W$81,2,FALSE)</f>
        <v>103.15987615987927</v>
      </c>
      <c r="AS204">
        <f t="shared" si="134"/>
        <v>1</v>
      </c>
      <c r="AT204">
        <f t="shared" si="135"/>
        <v>4</v>
      </c>
      <c r="AU204" t="str">
        <f t="shared" si="118"/>
        <v>Test</v>
      </c>
      <c r="AW204" t="str">
        <f t="shared" si="136"/>
        <v>31-40</v>
      </c>
      <c r="AX204" t="str">
        <f t="shared" si="137"/>
        <v>F, G, T</v>
      </c>
      <c r="AY204" t="str">
        <f t="shared" si="138"/>
        <v>21-30</v>
      </c>
      <c r="AZ204" t="str">
        <f t="shared" si="139"/>
        <v>PA</v>
      </c>
      <c r="BA204" t="str">
        <f t="shared" si="140"/>
        <v>male</v>
      </c>
      <c r="BB204">
        <f t="shared" si="141"/>
        <v>0</v>
      </c>
      <c r="BC204">
        <f t="shared" si="142"/>
        <v>0</v>
      </c>
      <c r="BD204" t="str">
        <f t="shared" si="143"/>
        <v>S, blank</v>
      </c>
      <c r="BE204">
        <f t="shared" si="144"/>
        <v>1</v>
      </c>
      <c r="BF204">
        <f t="shared" si="145"/>
        <v>32.769878926258563</v>
      </c>
      <c r="BG204">
        <f t="shared" si="146"/>
        <v>123.30204897661667</v>
      </c>
      <c r="BH204">
        <f t="shared" si="147"/>
        <v>40.172297072540438</v>
      </c>
      <c r="BI204">
        <f t="shared" si="148"/>
        <v>105.0698932972212</v>
      </c>
      <c r="BJ204">
        <f t="shared" si="149"/>
        <v>-108.67008854708662</v>
      </c>
      <c r="BK204">
        <f t="shared" si="150"/>
        <v>-14.754319664473872</v>
      </c>
      <c r="BL204">
        <f t="shared" si="151"/>
        <v>-22.013681658285037</v>
      </c>
      <c r="BM204">
        <f t="shared" si="152"/>
        <v>-22.422560732600829</v>
      </c>
      <c r="BN204">
        <f t="shared" si="153"/>
        <v>103.15987615987927</v>
      </c>
      <c r="BO204">
        <f t="shared" si="119"/>
        <v>1</v>
      </c>
      <c r="BP204">
        <f t="shared" si="120"/>
        <v>4</v>
      </c>
      <c r="BQ204" t="str">
        <f t="shared" si="121"/>
        <v>Test</v>
      </c>
    </row>
    <row r="205" spans="1:69" x14ac:dyDescent="0.3">
      <c r="A205">
        <v>1</v>
      </c>
      <c r="B205">
        <v>0</v>
      </c>
      <c r="C205" t="s">
        <v>517</v>
      </c>
      <c r="D205" t="s">
        <v>20</v>
      </c>
      <c r="E205">
        <v>28</v>
      </c>
      <c r="F205">
        <v>1</v>
      </c>
      <c r="G205">
        <v>0</v>
      </c>
      <c r="H205" t="s">
        <v>518</v>
      </c>
      <c r="I205">
        <v>82.1708</v>
      </c>
      <c r="K205" t="s">
        <v>44</v>
      </c>
      <c r="N205" t="s">
        <v>30</v>
      </c>
      <c r="O205">
        <v>1</v>
      </c>
      <c r="P205">
        <v>5</v>
      </c>
      <c r="Q205">
        <v>2</v>
      </c>
      <c r="R205" t="str">
        <f t="shared" si="122"/>
        <v>Train</v>
      </c>
      <c r="S205" t="str">
        <f t="shared" si="123"/>
        <v>Validate</v>
      </c>
      <c r="T205" t="str">
        <f t="shared" si="124"/>
        <v>Train</v>
      </c>
      <c r="U205" t="str">
        <f t="shared" si="125"/>
        <v>NY</v>
      </c>
      <c r="V205" t="str">
        <f t="shared" si="126"/>
        <v>18-30</v>
      </c>
      <c r="W205" t="str">
        <f t="shared" si="127"/>
        <v/>
      </c>
      <c r="X205" t="str">
        <f t="shared" si="128"/>
        <v>41-100</v>
      </c>
      <c r="Y205" t="b">
        <f>SUMPRODUCT(--(U205=counts!$A$40:$A$49))&gt;0</f>
        <v>1</v>
      </c>
      <c r="Z205" t="b">
        <f>SUMPRODUCT(--(W205=counts!$A$18:$A$22))&gt;0</f>
        <v>0</v>
      </c>
      <c r="AA205" t="str">
        <f t="shared" si="129"/>
        <v>18-30</v>
      </c>
      <c r="AB205" t="str">
        <f>IF(W205="","Blank",IF(Z205="TRUE",W205,counts!$A$23))</f>
        <v>Blank</v>
      </c>
      <c r="AC205" t="str">
        <f t="shared" si="130"/>
        <v>41-100</v>
      </c>
      <c r="AD205" t="str">
        <f t="shared" si="131"/>
        <v>NY</v>
      </c>
      <c r="AE205" t="str">
        <f t="shared" si="132"/>
        <v>male</v>
      </c>
      <c r="AF205">
        <f>IF(F205&gt;=4, counts!$A$62,F205)</f>
        <v>1</v>
      </c>
      <c r="AG205">
        <f>IF(G205&gt;=3, counts!$A$69,G205)</f>
        <v>0</v>
      </c>
      <c r="AH205" t="str">
        <f>IF(OR(K205="S",K205=""), counts!$A$75,K205)</f>
        <v>C</v>
      </c>
      <c r="AI205">
        <f t="shared" si="133"/>
        <v>1</v>
      </c>
      <c r="AJ205">
        <f>VLOOKUP(AA205,counts!$V$8:$W$13,2,FALSE)</f>
        <v>-11.613432440426715</v>
      </c>
      <c r="AK205">
        <f>VLOOKUP(AB205,counts!$V$17:$W$23,2,FALSE)</f>
        <v>-42.171718189759716</v>
      </c>
      <c r="AL205">
        <f>VLOOKUP(AC205,counts!$V$27:$W$33,2,FALSE)</f>
        <v>70.538774768379497</v>
      </c>
      <c r="AM205">
        <f>VLOOKUP(AD205,counts!$V$38:$W$49,2,FALSE)</f>
        <v>57.761363718906857</v>
      </c>
      <c r="AN205">
        <f>VLOOKUP(AE205,counts!$V$53:$W$54,2,FALSE)</f>
        <v>-108.67008854708662</v>
      </c>
      <c r="AO205">
        <f>VLOOKUP(AF205,counts!$V$58:$W$62,2,FALSE)</f>
        <v>48.695090775187893</v>
      </c>
      <c r="AP205">
        <f>VLOOKUP(AG205,counts!$V$66:$W$69,2,FALSE)</f>
        <v>-22.013681658285037</v>
      </c>
      <c r="AQ205">
        <f>VLOOKUP(AH205,counts!$V$73:$W$75,2,FALSE)</f>
        <v>72.444458573419169</v>
      </c>
      <c r="AR205">
        <f>VLOOKUP(AI205,counts!$V$79:$W$81,2,FALSE)</f>
        <v>103.15987615987927</v>
      </c>
      <c r="AS205">
        <f t="shared" si="134"/>
        <v>0</v>
      </c>
      <c r="AT205">
        <f t="shared" si="135"/>
        <v>1</v>
      </c>
      <c r="AU205" t="str">
        <f t="shared" si="118"/>
        <v>Train</v>
      </c>
      <c r="AW205" t="str">
        <f t="shared" si="136"/>
        <v>18-30</v>
      </c>
      <c r="AX205" t="str">
        <f t="shared" si="137"/>
        <v>Blank</v>
      </c>
      <c r="AY205" t="str">
        <f t="shared" si="138"/>
        <v>41-100</v>
      </c>
      <c r="AZ205" t="str">
        <f t="shared" si="139"/>
        <v>NY</v>
      </c>
      <c r="BA205" t="str">
        <f t="shared" si="140"/>
        <v>male</v>
      </c>
      <c r="BB205">
        <f t="shared" si="141"/>
        <v>1</v>
      </c>
      <c r="BC205">
        <f t="shared" si="142"/>
        <v>0</v>
      </c>
      <c r="BD205" t="str">
        <f t="shared" si="143"/>
        <v>C</v>
      </c>
      <c r="BE205">
        <f t="shared" si="144"/>
        <v>1</v>
      </c>
      <c r="BF205">
        <f t="shared" si="145"/>
        <v>-11.613432440426715</v>
      </c>
      <c r="BG205">
        <f t="shared" si="146"/>
        <v>-42.171718189759716</v>
      </c>
      <c r="BH205">
        <f t="shared" si="147"/>
        <v>70.538774768379497</v>
      </c>
      <c r="BI205">
        <f t="shared" si="148"/>
        <v>57.761363718906857</v>
      </c>
      <c r="BJ205">
        <f t="shared" si="149"/>
        <v>-108.67008854708662</v>
      </c>
      <c r="BK205">
        <f t="shared" si="150"/>
        <v>48.695090775187893</v>
      </c>
      <c r="BL205">
        <f t="shared" si="151"/>
        <v>-22.013681658285037</v>
      </c>
      <c r="BM205">
        <f t="shared" si="152"/>
        <v>72.444458573419169</v>
      </c>
      <c r="BN205">
        <f t="shared" si="153"/>
        <v>103.15987615987927</v>
      </c>
      <c r="BO205">
        <f t="shared" si="119"/>
        <v>0</v>
      </c>
      <c r="BP205">
        <f t="shared" si="120"/>
        <v>1</v>
      </c>
      <c r="BQ205" t="str">
        <f t="shared" si="121"/>
        <v>Train</v>
      </c>
    </row>
    <row r="206" spans="1:69" x14ac:dyDescent="0.3">
      <c r="A206">
        <v>1</v>
      </c>
      <c r="B206">
        <v>1</v>
      </c>
      <c r="C206" t="s">
        <v>519</v>
      </c>
      <c r="D206" t="s">
        <v>15</v>
      </c>
      <c r="F206">
        <v>1</v>
      </c>
      <c r="G206">
        <v>0</v>
      </c>
      <c r="H206" t="s">
        <v>518</v>
      </c>
      <c r="I206">
        <v>82.1708</v>
      </c>
      <c r="K206" t="s">
        <v>44</v>
      </c>
      <c r="L206" t="s">
        <v>57</v>
      </c>
      <c r="N206" t="s">
        <v>30</v>
      </c>
      <c r="O206">
        <v>5</v>
      </c>
      <c r="P206">
        <v>3</v>
      </c>
      <c r="Q206">
        <v>4</v>
      </c>
      <c r="R206" t="str">
        <f t="shared" si="122"/>
        <v>Validate</v>
      </c>
      <c r="S206" t="str">
        <f t="shared" si="123"/>
        <v>Train</v>
      </c>
      <c r="T206" t="str">
        <f t="shared" si="124"/>
        <v>Test</v>
      </c>
      <c r="U206" t="str">
        <f t="shared" si="125"/>
        <v>NY</v>
      </c>
      <c r="V206" t="str">
        <f t="shared" si="126"/>
        <v>0-17</v>
      </c>
      <c r="W206" t="str">
        <f t="shared" si="127"/>
        <v/>
      </c>
      <c r="X206" t="str">
        <f t="shared" si="128"/>
        <v>41-100</v>
      </c>
      <c r="Y206" t="b">
        <f>SUMPRODUCT(--(U206=counts!$A$40:$A$49))&gt;0</f>
        <v>1</v>
      </c>
      <c r="Z206" t="b">
        <f>SUMPRODUCT(--(W206=counts!$A$18:$A$22))&gt;0</f>
        <v>0</v>
      </c>
      <c r="AA206" t="str">
        <f t="shared" si="129"/>
        <v>0-17</v>
      </c>
      <c r="AB206" t="str">
        <f>IF(W206="","Blank",IF(Z206="TRUE",W206,counts!$A$23))</f>
        <v>Blank</v>
      </c>
      <c r="AC206" t="str">
        <f t="shared" si="130"/>
        <v>41-100</v>
      </c>
      <c r="AD206" t="str">
        <f t="shared" si="131"/>
        <v>NY</v>
      </c>
      <c r="AE206" t="str">
        <f t="shared" si="132"/>
        <v>female</v>
      </c>
      <c r="AF206">
        <f>IF(F206&gt;=4, counts!$A$62,F206)</f>
        <v>1</v>
      </c>
      <c r="AG206">
        <f>IF(G206&gt;=3, counts!$A$69,G206)</f>
        <v>0</v>
      </c>
      <c r="AH206" t="str">
        <f>IF(OR(K206="S",K206=""), counts!$A$75,K206)</f>
        <v>C</v>
      </c>
      <c r="AI206">
        <f t="shared" si="133"/>
        <v>1</v>
      </c>
      <c r="AJ206">
        <f>VLOOKUP(AA206,counts!$V$8:$W$13,2,FALSE)</f>
        <v>-3.7643689058441341</v>
      </c>
      <c r="AK206">
        <f>VLOOKUP(AB206,counts!$V$17:$W$23,2,FALSE)</f>
        <v>-42.171718189759716</v>
      </c>
      <c r="AL206">
        <f>VLOOKUP(AC206,counts!$V$27:$W$33,2,FALSE)</f>
        <v>70.538774768379497</v>
      </c>
      <c r="AM206">
        <f>VLOOKUP(AD206,counts!$V$38:$W$49,2,FALSE)</f>
        <v>57.761363718906857</v>
      </c>
      <c r="AN206">
        <f>VLOOKUP(AE206,counts!$V$53:$W$54,2,FALSE)</f>
        <v>151.41878811967541</v>
      </c>
      <c r="AO206">
        <f>VLOOKUP(AF206,counts!$V$58:$W$62,2,FALSE)</f>
        <v>48.695090775187893</v>
      </c>
      <c r="AP206">
        <f>VLOOKUP(AG206,counts!$V$66:$W$69,2,FALSE)</f>
        <v>-22.013681658285037</v>
      </c>
      <c r="AQ206">
        <f>VLOOKUP(AH206,counts!$V$73:$W$75,2,FALSE)</f>
        <v>72.444458573419169</v>
      </c>
      <c r="AR206">
        <f>VLOOKUP(AI206,counts!$V$79:$W$81,2,FALSE)</f>
        <v>103.15987615987927</v>
      </c>
      <c r="AS206">
        <f t="shared" si="134"/>
        <v>1</v>
      </c>
      <c r="AT206">
        <f t="shared" si="135"/>
        <v>5</v>
      </c>
      <c r="AU206" t="str">
        <f t="shared" si="118"/>
        <v>Validate</v>
      </c>
      <c r="AW206" t="str">
        <f t="shared" si="136"/>
        <v>0-17</v>
      </c>
      <c r="AX206" t="str">
        <f t="shared" si="137"/>
        <v>Blank</v>
      </c>
      <c r="AY206" t="str">
        <f t="shared" si="138"/>
        <v>41-100</v>
      </c>
      <c r="AZ206" t="str">
        <f t="shared" si="139"/>
        <v>NY</v>
      </c>
      <c r="BA206" t="str">
        <f t="shared" si="140"/>
        <v>female</v>
      </c>
      <c r="BB206">
        <f t="shared" si="141"/>
        <v>1</v>
      </c>
      <c r="BC206">
        <f t="shared" si="142"/>
        <v>0</v>
      </c>
      <c r="BD206" t="str">
        <f t="shared" si="143"/>
        <v>C</v>
      </c>
      <c r="BE206">
        <f t="shared" si="144"/>
        <v>1</v>
      </c>
      <c r="BF206">
        <f t="shared" si="145"/>
        <v>-3.7643689058441341</v>
      </c>
      <c r="BG206">
        <f t="shared" si="146"/>
        <v>-42.171718189759716</v>
      </c>
      <c r="BH206">
        <f t="shared" si="147"/>
        <v>70.538774768379497</v>
      </c>
      <c r="BI206">
        <f t="shared" si="148"/>
        <v>57.761363718906857</v>
      </c>
      <c r="BJ206">
        <f t="shared" si="149"/>
        <v>151.41878811967541</v>
      </c>
      <c r="BK206">
        <f t="shared" si="150"/>
        <v>48.695090775187893</v>
      </c>
      <c r="BL206">
        <f t="shared" si="151"/>
        <v>-22.013681658285037</v>
      </c>
      <c r="BM206">
        <f t="shared" si="152"/>
        <v>72.444458573419169</v>
      </c>
      <c r="BN206">
        <f t="shared" si="153"/>
        <v>103.15987615987927</v>
      </c>
      <c r="BO206">
        <f t="shared" si="119"/>
        <v>1</v>
      </c>
      <c r="BP206">
        <f t="shared" si="120"/>
        <v>5</v>
      </c>
      <c r="BQ206" t="str">
        <f t="shared" si="121"/>
        <v>Validate</v>
      </c>
    </row>
    <row r="207" spans="1:69" x14ac:dyDescent="0.3">
      <c r="A207">
        <v>1</v>
      </c>
      <c r="B207">
        <v>0</v>
      </c>
      <c r="C207" t="s">
        <v>520</v>
      </c>
      <c r="D207" t="s">
        <v>20</v>
      </c>
      <c r="E207">
        <v>65</v>
      </c>
      <c r="F207">
        <v>0</v>
      </c>
      <c r="G207">
        <v>0</v>
      </c>
      <c r="H207" t="s">
        <v>521</v>
      </c>
      <c r="I207">
        <v>26.55</v>
      </c>
      <c r="J207" t="s">
        <v>522</v>
      </c>
      <c r="K207" t="s">
        <v>17</v>
      </c>
      <c r="M207">
        <v>249</v>
      </c>
      <c r="N207" t="s">
        <v>523</v>
      </c>
      <c r="O207">
        <v>1</v>
      </c>
      <c r="P207">
        <v>4</v>
      </c>
      <c r="Q207">
        <v>2</v>
      </c>
      <c r="R207" t="str">
        <f t="shared" si="122"/>
        <v>Train</v>
      </c>
      <c r="S207" t="str">
        <f t="shared" si="123"/>
        <v>Test</v>
      </c>
      <c r="T207" t="str">
        <f t="shared" si="124"/>
        <v>Train</v>
      </c>
      <c r="U207" t="str">
        <f t="shared" si="125"/>
        <v>MA</v>
      </c>
      <c r="V207" t="str">
        <f t="shared" si="126"/>
        <v>61+</v>
      </c>
      <c r="W207" t="str">
        <f t="shared" si="127"/>
        <v>E</v>
      </c>
      <c r="X207" t="str">
        <f t="shared" si="128"/>
        <v>21-30</v>
      </c>
      <c r="Y207" t="b">
        <f>SUMPRODUCT(--(U207=counts!$A$40:$A$49))&gt;0</f>
        <v>1</v>
      </c>
      <c r="Z207" t="b">
        <f>SUMPRODUCT(--(W207=counts!$A$18:$A$22))&gt;0</f>
        <v>1</v>
      </c>
      <c r="AA207" t="str">
        <f t="shared" si="129"/>
        <v>61+</v>
      </c>
      <c r="AB207" t="str">
        <f>IF(W207="","Blank",IF(Z207="TRUE",W207,counts!$A$23))</f>
        <v>F, G, T</v>
      </c>
      <c r="AC207" t="str">
        <f t="shared" si="130"/>
        <v>21-30</v>
      </c>
      <c r="AD207" t="str">
        <f t="shared" si="131"/>
        <v>MA</v>
      </c>
      <c r="AE207" t="str">
        <f t="shared" si="132"/>
        <v>male</v>
      </c>
      <c r="AF207">
        <f>IF(F207&gt;=4, counts!$A$62,F207)</f>
        <v>0</v>
      </c>
      <c r="AG207">
        <f>IF(G207&gt;=3, counts!$A$69,G207)</f>
        <v>0</v>
      </c>
      <c r="AH207" t="str">
        <f>IF(OR(K207="S",K207=""), counts!$A$75,K207)</f>
        <v>S, blank</v>
      </c>
      <c r="AI207">
        <f t="shared" si="133"/>
        <v>1</v>
      </c>
      <c r="AJ207">
        <f>VLOOKUP(AA207,counts!$V$8:$W$13,2,FALSE)</f>
        <v>-68.390212241589438</v>
      </c>
      <c r="AK207">
        <f>VLOOKUP(AB207,counts!$V$17:$W$23,2,FALSE)</f>
        <v>123.30204897661667</v>
      </c>
      <c r="AL207">
        <f>VLOOKUP(AC207,counts!$V$27:$W$33,2,FALSE)</f>
        <v>40.172297072540438</v>
      </c>
      <c r="AM207">
        <f>VLOOKUP(AD207,counts!$V$38:$W$49,2,FALSE)</f>
        <v>-23.331657902726029</v>
      </c>
      <c r="AN207">
        <f>VLOOKUP(AE207,counts!$V$53:$W$54,2,FALSE)</f>
        <v>-108.67008854708662</v>
      </c>
      <c r="AO207">
        <f>VLOOKUP(AF207,counts!$V$58:$W$62,2,FALSE)</f>
        <v>-14.754319664473872</v>
      </c>
      <c r="AP207">
        <f>VLOOKUP(AG207,counts!$V$66:$W$69,2,FALSE)</f>
        <v>-22.013681658285037</v>
      </c>
      <c r="AQ207">
        <f>VLOOKUP(AH207,counts!$V$73:$W$75,2,FALSE)</f>
        <v>-22.422560732600829</v>
      </c>
      <c r="AR207">
        <f>VLOOKUP(AI207,counts!$V$79:$W$81,2,FALSE)</f>
        <v>103.15987615987927</v>
      </c>
      <c r="AS207">
        <f t="shared" si="134"/>
        <v>0</v>
      </c>
      <c r="AT207">
        <f t="shared" si="135"/>
        <v>1</v>
      </c>
      <c r="AU207" t="str">
        <f t="shared" si="118"/>
        <v>Train</v>
      </c>
      <c r="AW207" t="str">
        <f t="shared" si="136"/>
        <v>61+</v>
      </c>
      <c r="AX207" t="str">
        <f t="shared" si="137"/>
        <v>F, G, T</v>
      </c>
      <c r="AY207" t="str">
        <f t="shared" si="138"/>
        <v>21-30</v>
      </c>
      <c r="AZ207" t="str">
        <f t="shared" si="139"/>
        <v>MA</v>
      </c>
      <c r="BA207" t="str">
        <f t="shared" si="140"/>
        <v>male</v>
      </c>
      <c r="BB207">
        <f t="shared" si="141"/>
        <v>0</v>
      </c>
      <c r="BC207">
        <f t="shared" si="142"/>
        <v>0</v>
      </c>
      <c r="BD207" t="str">
        <f t="shared" si="143"/>
        <v>S, blank</v>
      </c>
      <c r="BE207">
        <f t="shared" si="144"/>
        <v>1</v>
      </c>
      <c r="BF207">
        <f t="shared" si="145"/>
        <v>-68.390212241589438</v>
      </c>
      <c r="BG207">
        <f t="shared" si="146"/>
        <v>123.30204897661667</v>
      </c>
      <c r="BH207">
        <f t="shared" si="147"/>
        <v>40.172297072540438</v>
      </c>
      <c r="BI207">
        <f t="shared" si="148"/>
        <v>-23.331657902726029</v>
      </c>
      <c r="BJ207">
        <f t="shared" si="149"/>
        <v>-108.67008854708662</v>
      </c>
      <c r="BK207">
        <f t="shared" si="150"/>
        <v>-14.754319664473872</v>
      </c>
      <c r="BL207">
        <f t="shared" si="151"/>
        <v>-22.013681658285037</v>
      </c>
      <c r="BM207">
        <f t="shared" si="152"/>
        <v>-22.422560732600829</v>
      </c>
      <c r="BN207">
        <f t="shared" si="153"/>
        <v>103.15987615987927</v>
      </c>
      <c r="BO207">
        <f t="shared" si="119"/>
        <v>0</v>
      </c>
      <c r="BP207">
        <f t="shared" si="120"/>
        <v>1</v>
      </c>
      <c r="BQ207" t="str">
        <f t="shared" si="121"/>
        <v>Train</v>
      </c>
    </row>
    <row r="208" spans="1:69" x14ac:dyDescent="0.3">
      <c r="A208">
        <v>1</v>
      </c>
      <c r="B208">
        <v>0</v>
      </c>
      <c r="C208" t="s">
        <v>524</v>
      </c>
      <c r="D208" t="s">
        <v>20</v>
      </c>
      <c r="E208">
        <v>44</v>
      </c>
      <c r="F208">
        <v>2</v>
      </c>
      <c r="G208">
        <v>0</v>
      </c>
      <c r="H208" t="s">
        <v>525</v>
      </c>
      <c r="I208">
        <v>90</v>
      </c>
      <c r="J208" t="s">
        <v>526</v>
      </c>
      <c r="K208" t="s">
        <v>527</v>
      </c>
      <c r="M208">
        <v>230</v>
      </c>
      <c r="N208" t="s">
        <v>528</v>
      </c>
      <c r="O208">
        <v>3</v>
      </c>
      <c r="P208">
        <v>4</v>
      </c>
      <c r="Q208">
        <v>2</v>
      </c>
      <c r="R208" t="str">
        <f t="shared" si="122"/>
        <v>Train</v>
      </c>
      <c r="S208" t="str">
        <f t="shared" si="123"/>
        <v>Test</v>
      </c>
      <c r="T208" t="str">
        <f t="shared" si="124"/>
        <v>Train</v>
      </c>
      <c r="U208" t="str">
        <f t="shared" si="125"/>
        <v>WI</v>
      </c>
      <c r="V208" t="str">
        <f t="shared" si="126"/>
        <v>41-50</v>
      </c>
      <c r="W208" t="str">
        <f t="shared" si="127"/>
        <v>C</v>
      </c>
      <c r="X208" t="str">
        <f t="shared" si="128"/>
        <v>41-100</v>
      </c>
      <c r="Y208" t="b">
        <f>SUMPRODUCT(--(U208=counts!$A$40:$A$49))&gt;0</f>
        <v>0</v>
      </c>
      <c r="Z208" t="b">
        <f>SUMPRODUCT(--(W208=counts!$A$18:$A$22))&gt;0</f>
        <v>1</v>
      </c>
      <c r="AA208" t="str">
        <f t="shared" si="129"/>
        <v>41-50</v>
      </c>
      <c r="AB208" t="str">
        <f>IF(W208="","Blank",IF(Z208="TRUE",W208,counts!$A$23))</f>
        <v>F, G, T</v>
      </c>
      <c r="AC208" t="str">
        <f t="shared" si="130"/>
        <v>41-100</v>
      </c>
      <c r="AD208" t="str">
        <f t="shared" si="131"/>
        <v>Others</v>
      </c>
      <c r="AE208" t="str">
        <f t="shared" si="132"/>
        <v>male</v>
      </c>
      <c r="AF208">
        <f>IF(F208&gt;=4, counts!$A$62,F208)</f>
        <v>2</v>
      </c>
      <c r="AG208">
        <f>IF(G208&gt;=3, counts!$A$69,G208)</f>
        <v>0</v>
      </c>
      <c r="AH208" t="str">
        <f>IF(OR(K208="S",K208=""), counts!$A$75,K208)</f>
        <v>Q</v>
      </c>
      <c r="AI208">
        <f t="shared" si="133"/>
        <v>1</v>
      </c>
      <c r="AJ208">
        <f>VLOOKUP(AA208,counts!$V$8:$W$13,2,FALSE)</f>
        <v>-13.385578549662212</v>
      </c>
      <c r="AK208">
        <f>VLOOKUP(AB208,counts!$V$17:$W$23,2,FALSE)</f>
        <v>123.30204897661667</v>
      </c>
      <c r="AL208">
        <f>VLOOKUP(AC208,counts!$V$27:$W$33,2,FALSE)</f>
        <v>70.538774768379497</v>
      </c>
      <c r="AM208">
        <f>VLOOKUP(AD208,counts!$V$38:$W$49,2,FALSE)</f>
        <v>40.634191658169868</v>
      </c>
      <c r="AN208">
        <f>VLOOKUP(AE208,counts!$V$53:$W$54,2,FALSE)</f>
        <v>-108.67008854708662</v>
      </c>
      <c r="AO208">
        <f>VLOOKUP(AF208,counts!$V$58:$W$62,2,FALSE)</f>
        <v>47.533478806865013</v>
      </c>
      <c r="AP208">
        <f>VLOOKUP(AG208,counts!$V$66:$W$69,2,FALSE)</f>
        <v>-22.013681658285037</v>
      </c>
      <c r="AQ208">
        <f>VLOOKUP(AH208,counts!$V$73:$W$75,2,FALSE)</f>
        <v>-11.405315820044242</v>
      </c>
      <c r="AR208">
        <f>VLOOKUP(AI208,counts!$V$79:$W$81,2,FALSE)</f>
        <v>103.15987615987927</v>
      </c>
      <c r="AS208">
        <f t="shared" si="134"/>
        <v>0</v>
      </c>
      <c r="AT208">
        <f t="shared" si="135"/>
        <v>3</v>
      </c>
      <c r="AU208" t="str">
        <f t="shared" si="118"/>
        <v>Train</v>
      </c>
      <c r="AW208" t="str">
        <f t="shared" si="136"/>
        <v>41-50</v>
      </c>
      <c r="AX208" t="str">
        <f t="shared" si="137"/>
        <v>F, G, T</v>
      </c>
      <c r="AY208" t="str">
        <f t="shared" si="138"/>
        <v>41-100</v>
      </c>
      <c r="AZ208" t="str">
        <f t="shared" si="139"/>
        <v>Others</v>
      </c>
      <c r="BA208" t="str">
        <f t="shared" si="140"/>
        <v>male</v>
      </c>
      <c r="BB208">
        <f t="shared" si="141"/>
        <v>2</v>
      </c>
      <c r="BC208">
        <f t="shared" si="142"/>
        <v>0</v>
      </c>
      <c r="BD208" t="str">
        <f t="shared" si="143"/>
        <v>Q</v>
      </c>
      <c r="BE208">
        <f t="shared" si="144"/>
        <v>1</v>
      </c>
      <c r="BF208">
        <f t="shared" si="145"/>
        <v>-13.385578549662212</v>
      </c>
      <c r="BG208">
        <f t="shared" si="146"/>
        <v>123.30204897661667</v>
      </c>
      <c r="BH208">
        <f t="shared" si="147"/>
        <v>70.538774768379497</v>
      </c>
      <c r="BI208">
        <f t="shared" si="148"/>
        <v>40.634191658169868</v>
      </c>
      <c r="BJ208">
        <f t="shared" si="149"/>
        <v>-108.67008854708662</v>
      </c>
      <c r="BK208">
        <f t="shared" si="150"/>
        <v>47.533478806865013</v>
      </c>
      <c r="BL208">
        <f t="shared" si="151"/>
        <v>-22.013681658285037</v>
      </c>
      <c r="BM208">
        <f t="shared" si="152"/>
        <v>-11.405315820044242</v>
      </c>
      <c r="BN208">
        <f t="shared" si="153"/>
        <v>103.15987615987927</v>
      </c>
      <c r="BO208">
        <f t="shared" si="119"/>
        <v>0</v>
      </c>
      <c r="BP208">
        <f t="shared" si="120"/>
        <v>3</v>
      </c>
      <c r="BQ208" t="str">
        <f t="shared" si="121"/>
        <v>Train</v>
      </c>
    </row>
    <row r="209" spans="1:69" x14ac:dyDescent="0.3">
      <c r="A209">
        <v>1</v>
      </c>
      <c r="B209">
        <v>1</v>
      </c>
      <c r="C209" t="s">
        <v>529</v>
      </c>
      <c r="D209" t="s">
        <v>15</v>
      </c>
      <c r="E209">
        <v>33</v>
      </c>
      <c r="F209">
        <v>1</v>
      </c>
      <c r="G209">
        <v>0</v>
      </c>
      <c r="H209" t="s">
        <v>525</v>
      </c>
      <c r="I209">
        <v>90</v>
      </c>
      <c r="J209" t="s">
        <v>526</v>
      </c>
      <c r="K209" t="s">
        <v>527</v>
      </c>
      <c r="L209" t="s">
        <v>204</v>
      </c>
      <c r="N209" t="s">
        <v>530</v>
      </c>
      <c r="O209">
        <v>3</v>
      </c>
      <c r="P209">
        <v>3</v>
      </c>
      <c r="Q209">
        <v>1</v>
      </c>
      <c r="R209" t="str">
        <f t="shared" si="122"/>
        <v>Train</v>
      </c>
      <c r="S209" t="str">
        <f t="shared" si="123"/>
        <v>Train</v>
      </c>
      <c r="T209" t="str">
        <f t="shared" si="124"/>
        <v>Train</v>
      </c>
      <c r="U209" t="str">
        <f t="shared" si="125"/>
        <v>WI</v>
      </c>
      <c r="V209" t="str">
        <f t="shared" si="126"/>
        <v>31-40</v>
      </c>
      <c r="W209" t="str">
        <f t="shared" si="127"/>
        <v>C</v>
      </c>
      <c r="X209" t="str">
        <f t="shared" si="128"/>
        <v>41-100</v>
      </c>
      <c r="Y209" t="b">
        <f>SUMPRODUCT(--(U209=counts!$A$40:$A$49))&gt;0</f>
        <v>0</v>
      </c>
      <c r="Z209" t="b">
        <f>SUMPRODUCT(--(W209=counts!$A$18:$A$22))&gt;0</f>
        <v>1</v>
      </c>
      <c r="AA209" t="str">
        <f t="shared" si="129"/>
        <v>31-40</v>
      </c>
      <c r="AB209" t="str">
        <f>IF(W209="","Blank",IF(Z209="TRUE",W209,counts!$A$23))</f>
        <v>F, G, T</v>
      </c>
      <c r="AC209" t="str">
        <f t="shared" si="130"/>
        <v>41-100</v>
      </c>
      <c r="AD209" t="str">
        <f t="shared" si="131"/>
        <v>Others</v>
      </c>
      <c r="AE209" t="str">
        <f t="shared" si="132"/>
        <v>female</v>
      </c>
      <c r="AF209">
        <f>IF(F209&gt;=4, counts!$A$62,F209)</f>
        <v>1</v>
      </c>
      <c r="AG209">
        <f>IF(G209&gt;=3, counts!$A$69,G209)</f>
        <v>0</v>
      </c>
      <c r="AH209" t="str">
        <f>IF(OR(K209="S",K209=""), counts!$A$75,K209)</f>
        <v>Q</v>
      </c>
      <c r="AI209">
        <f t="shared" si="133"/>
        <v>1</v>
      </c>
      <c r="AJ209">
        <f>VLOOKUP(AA209,counts!$V$8:$W$13,2,FALSE)</f>
        <v>32.769878926258563</v>
      </c>
      <c r="AK209">
        <f>VLOOKUP(AB209,counts!$V$17:$W$23,2,FALSE)</f>
        <v>123.30204897661667</v>
      </c>
      <c r="AL209">
        <f>VLOOKUP(AC209,counts!$V$27:$W$33,2,FALSE)</f>
        <v>70.538774768379497</v>
      </c>
      <c r="AM209">
        <f>VLOOKUP(AD209,counts!$V$38:$W$49,2,FALSE)</f>
        <v>40.634191658169868</v>
      </c>
      <c r="AN209">
        <f>VLOOKUP(AE209,counts!$V$53:$W$54,2,FALSE)</f>
        <v>151.41878811967541</v>
      </c>
      <c r="AO209">
        <f>VLOOKUP(AF209,counts!$V$58:$W$62,2,FALSE)</f>
        <v>48.695090775187893</v>
      </c>
      <c r="AP209">
        <f>VLOOKUP(AG209,counts!$V$66:$W$69,2,FALSE)</f>
        <v>-22.013681658285037</v>
      </c>
      <c r="AQ209">
        <f>VLOOKUP(AH209,counts!$V$73:$W$75,2,FALSE)</f>
        <v>-11.405315820044242</v>
      </c>
      <c r="AR209">
        <f>VLOOKUP(AI209,counts!$V$79:$W$81,2,FALSE)</f>
        <v>103.15987615987927</v>
      </c>
      <c r="AS209">
        <f t="shared" si="134"/>
        <v>1</v>
      </c>
      <c r="AT209">
        <f t="shared" si="135"/>
        <v>3</v>
      </c>
      <c r="AU209" t="str">
        <f t="shared" si="118"/>
        <v>Train</v>
      </c>
      <c r="AW209" t="str">
        <f t="shared" si="136"/>
        <v>31-40</v>
      </c>
      <c r="AX209" t="str">
        <f t="shared" si="137"/>
        <v>F, G, T</v>
      </c>
      <c r="AY209" t="str">
        <f t="shared" si="138"/>
        <v>41-100</v>
      </c>
      <c r="AZ209" t="str">
        <f t="shared" si="139"/>
        <v>Others</v>
      </c>
      <c r="BA209" t="str">
        <f t="shared" si="140"/>
        <v>female</v>
      </c>
      <c r="BB209">
        <f t="shared" si="141"/>
        <v>1</v>
      </c>
      <c r="BC209">
        <f t="shared" si="142"/>
        <v>0</v>
      </c>
      <c r="BD209" t="str">
        <f t="shared" si="143"/>
        <v>Q</v>
      </c>
      <c r="BE209">
        <f t="shared" si="144"/>
        <v>1</v>
      </c>
      <c r="BF209">
        <f t="shared" si="145"/>
        <v>32.769878926258563</v>
      </c>
      <c r="BG209">
        <f t="shared" si="146"/>
        <v>123.30204897661667</v>
      </c>
      <c r="BH209">
        <f t="shared" si="147"/>
        <v>70.538774768379497</v>
      </c>
      <c r="BI209">
        <f t="shared" si="148"/>
        <v>40.634191658169868</v>
      </c>
      <c r="BJ209">
        <f t="shared" si="149"/>
        <v>151.41878811967541</v>
      </c>
      <c r="BK209">
        <f t="shared" si="150"/>
        <v>48.695090775187893</v>
      </c>
      <c r="BL209">
        <f t="shared" si="151"/>
        <v>-22.013681658285037</v>
      </c>
      <c r="BM209">
        <f t="shared" si="152"/>
        <v>-11.405315820044242</v>
      </c>
      <c r="BN209">
        <f t="shared" si="153"/>
        <v>103.15987615987927</v>
      </c>
      <c r="BO209">
        <f t="shared" si="119"/>
        <v>1</v>
      </c>
      <c r="BP209">
        <f t="shared" si="120"/>
        <v>3</v>
      </c>
      <c r="BQ209" t="str">
        <f t="shared" si="121"/>
        <v>Train</v>
      </c>
    </row>
    <row r="210" spans="1:69" x14ac:dyDescent="0.3">
      <c r="A210">
        <v>1</v>
      </c>
      <c r="B210">
        <v>1</v>
      </c>
      <c r="C210" t="s">
        <v>531</v>
      </c>
      <c r="D210" t="s">
        <v>15</v>
      </c>
      <c r="E210">
        <v>37</v>
      </c>
      <c r="F210">
        <v>1</v>
      </c>
      <c r="G210">
        <v>0</v>
      </c>
      <c r="H210" t="s">
        <v>525</v>
      </c>
      <c r="I210">
        <v>90</v>
      </c>
      <c r="J210" t="s">
        <v>526</v>
      </c>
      <c r="K210" t="s">
        <v>527</v>
      </c>
      <c r="L210" t="s">
        <v>204</v>
      </c>
      <c r="N210" t="s">
        <v>528</v>
      </c>
      <c r="O210">
        <v>5</v>
      </c>
      <c r="P210">
        <v>2</v>
      </c>
      <c r="Q210">
        <v>2</v>
      </c>
      <c r="R210" t="str">
        <f t="shared" si="122"/>
        <v>Validate</v>
      </c>
      <c r="S210" t="str">
        <f t="shared" si="123"/>
        <v>Train</v>
      </c>
      <c r="T210" t="str">
        <f t="shared" si="124"/>
        <v>Train</v>
      </c>
      <c r="U210" t="str">
        <f t="shared" si="125"/>
        <v>WI</v>
      </c>
      <c r="V210" t="str">
        <f t="shared" si="126"/>
        <v>31-40</v>
      </c>
      <c r="W210" t="str">
        <f t="shared" si="127"/>
        <v>C</v>
      </c>
      <c r="X210" t="str">
        <f t="shared" si="128"/>
        <v>41-100</v>
      </c>
      <c r="Y210" t="b">
        <f>SUMPRODUCT(--(U210=counts!$A$40:$A$49))&gt;0</f>
        <v>0</v>
      </c>
      <c r="Z210" t="b">
        <f>SUMPRODUCT(--(W210=counts!$A$18:$A$22))&gt;0</f>
        <v>1</v>
      </c>
      <c r="AA210" t="str">
        <f t="shared" si="129"/>
        <v>31-40</v>
      </c>
      <c r="AB210" t="str">
        <f>IF(W210="","Blank",IF(Z210="TRUE",W210,counts!$A$23))</f>
        <v>F, G, T</v>
      </c>
      <c r="AC210" t="str">
        <f t="shared" si="130"/>
        <v>41-100</v>
      </c>
      <c r="AD210" t="str">
        <f t="shared" si="131"/>
        <v>Others</v>
      </c>
      <c r="AE210" t="str">
        <f t="shared" si="132"/>
        <v>female</v>
      </c>
      <c r="AF210">
        <f>IF(F210&gt;=4, counts!$A$62,F210)</f>
        <v>1</v>
      </c>
      <c r="AG210">
        <f>IF(G210&gt;=3, counts!$A$69,G210)</f>
        <v>0</v>
      </c>
      <c r="AH210" t="str">
        <f>IF(OR(K210="S",K210=""), counts!$A$75,K210)</f>
        <v>Q</v>
      </c>
      <c r="AI210">
        <f t="shared" si="133"/>
        <v>1</v>
      </c>
      <c r="AJ210">
        <f>VLOOKUP(AA210,counts!$V$8:$W$13,2,FALSE)</f>
        <v>32.769878926258563</v>
      </c>
      <c r="AK210">
        <f>VLOOKUP(AB210,counts!$V$17:$W$23,2,FALSE)</f>
        <v>123.30204897661667</v>
      </c>
      <c r="AL210">
        <f>VLOOKUP(AC210,counts!$V$27:$W$33,2,FALSE)</f>
        <v>70.538774768379497</v>
      </c>
      <c r="AM210">
        <f>VLOOKUP(AD210,counts!$V$38:$W$49,2,FALSE)</f>
        <v>40.634191658169868</v>
      </c>
      <c r="AN210">
        <f>VLOOKUP(AE210,counts!$V$53:$W$54,2,FALSE)</f>
        <v>151.41878811967541</v>
      </c>
      <c r="AO210">
        <f>VLOOKUP(AF210,counts!$V$58:$W$62,2,FALSE)</f>
        <v>48.695090775187893</v>
      </c>
      <c r="AP210">
        <f>VLOOKUP(AG210,counts!$V$66:$W$69,2,FALSE)</f>
        <v>-22.013681658285037</v>
      </c>
      <c r="AQ210">
        <f>VLOOKUP(AH210,counts!$V$73:$W$75,2,FALSE)</f>
        <v>-11.405315820044242</v>
      </c>
      <c r="AR210">
        <f>VLOOKUP(AI210,counts!$V$79:$W$81,2,FALSE)</f>
        <v>103.15987615987927</v>
      </c>
      <c r="AS210">
        <f t="shared" si="134"/>
        <v>1</v>
      </c>
      <c r="AT210">
        <f t="shared" si="135"/>
        <v>5</v>
      </c>
      <c r="AU210" t="str">
        <f t="shared" si="118"/>
        <v>Validate</v>
      </c>
      <c r="AW210" t="str">
        <f t="shared" si="136"/>
        <v>31-40</v>
      </c>
      <c r="AX210" t="str">
        <f t="shared" si="137"/>
        <v>F, G, T</v>
      </c>
      <c r="AY210" t="str">
        <f t="shared" si="138"/>
        <v>41-100</v>
      </c>
      <c r="AZ210" t="str">
        <f t="shared" si="139"/>
        <v>Others</v>
      </c>
      <c r="BA210" t="str">
        <f t="shared" si="140"/>
        <v>female</v>
      </c>
      <c r="BB210">
        <f t="shared" si="141"/>
        <v>1</v>
      </c>
      <c r="BC210">
        <f t="shared" si="142"/>
        <v>0</v>
      </c>
      <c r="BD210" t="str">
        <f t="shared" si="143"/>
        <v>Q</v>
      </c>
      <c r="BE210">
        <f t="shared" si="144"/>
        <v>1</v>
      </c>
      <c r="BF210">
        <f t="shared" si="145"/>
        <v>32.769878926258563</v>
      </c>
      <c r="BG210">
        <f t="shared" si="146"/>
        <v>123.30204897661667</v>
      </c>
      <c r="BH210">
        <f t="shared" si="147"/>
        <v>70.538774768379497</v>
      </c>
      <c r="BI210">
        <f t="shared" si="148"/>
        <v>40.634191658169868</v>
      </c>
      <c r="BJ210">
        <f t="shared" si="149"/>
        <v>151.41878811967541</v>
      </c>
      <c r="BK210">
        <f t="shared" si="150"/>
        <v>48.695090775187893</v>
      </c>
      <c r="BL210">
        <f t="shared" si="151"/>
        <v>-22.013681658285037</v>
      </c>
      <c r="BM210">
        <f t="shared" si="152"/>
        <v>-11.405315820044242</v>
      </c>
      <c r="BN210">
        <f t="shared" si="153"/>
        <v>103.15987615987927</v>
      </c>
      <c r="BO210">
        <f t="shared" si="119"/>
        <v>1</v>
      </c>
      <c r="BP210">
        <f t="shared" si="120"/>
        <v>5</v>
      </c>
      <c r="BQ210" t="str">
        <f t="shared" si="121"/>
        <v>Validate</v>
      </c>
    </row>
    <row r="211" spans="1:69" x14ac:dyDescent="0.3">
      <c r="A211">
        <v>1</v>
      </c>
      <c r="B211">
        <v>1</v>
      </c>
      <c r="C211" t="s">
        <v>532</v>
      </c>
      <c r="D211" t="s">
        <v>20</v>
      </c>
      <c r="E211">
        <v>30</v>
      </c>
      <c r="F211">
        <v>1</v>
      </c>
      <c r="G211">
        <v>0</v>
      </c>
      <c r="H211" t="s">
        <v>533</v>
      </c>
      <c r="I211">
        <v>57.75</v>
      </c>
      <c r="J211" t="s">
        <v>526</v>
      </c>
      <c r="K211" t="s">
        <v>44</v>
      </c>
      <c r="L211" t="s">
        <v>22</v>
      </c>
      <c r="N211" t="s">
        <v>30</v>
      </c>
      <c r="O211">
        <v>4</v>
      </c>
      <c r="P211">
        <v>3</v>
      </c>
      <c r="Q211">
        <v>1</v>
      </c>
      <c r="R211" t="str">
        <f t="shared" si="122"/>
        <v>Test</v>
      </c>
      <c r="S211" t="str">
        <f t="shared" si="123"/>
        <v>Train</v>
      </c>
      <c r="T211" t="str">
        <f t="shared" si="124"/>
        <v>Train</v>
      </c>
      <c r="U211" t="str">
        <f t="shared" si="125"/>
        <v>NY</v>
      </c>
      <c r="V211" t="str">
        <f t="shared" si="126"/>
        <v>18-30</v>
      </c>
      <c r="W211" t="str">
        <f t="shared" si="127"/>
        <v>C</v>
      </c>
      <c r="X211" t="str">
        <f t="shared" si="128"/>
        <v>41-100</v>
      </c>
      <c r="Y211" t="b">
        <f>SUMPRODUCT(--(U211=counts!$A$40:$A$49))&gt;0</f>
        <v>1</v>
      </c>
      <c r="Z211" t="b">
        <f>SUMPRODUCT(--(W211=counts!$A$18:$A$22))&gt;0</f>
        <v>1</v>
      </c>
      <c r="AA211" t="str">
        <f t="shared" si="129"/>
        <v>18-30</v>
      </c>
      <c r="AB211" t="str">
        <f>IF(W211="","Blank",IF(Z211="TRUE",W211,counts!$A$23))</f>
        <v>F, G, T</v>
      </c>
      <c r="AC211" t="str">
        <f t="shared" si="130"/>
        <v>41-100</v>
      </c>
      <c r="AD211" t="str">
        <f t="shared" si="131"/>
        <v>NY</v>
      </c>
      <c r="AE211" t="str">
        <f t="shared" si="132"/>
        <v>male</v>
      </c>
      <c r="AF211">
        <f>IF(F211&gt;=4, counts!$A$62,F211)</f>
        <v>1</v>
      </c>
      <c r="AG211">
        <f>IF(G211&gt;=3, counts!$A$69,G211)</f>
        <v>0</v>
      </c>
      <c r="AH211" t="str">
        <f>IF(OR(K211="S",K211=""), counts!$A$75,K211)</f>
        <v>C</v>
      </c>
      <c r="AI211">
        <f t="shared" si="133"/>
        <v>1</v>
      </c>
      <c r="AJ211">
        <f>VLOOKUP(AA211,counts!$V$8:$W$13,2,FALSE)</f>
        <v>-11.613432440426715</v>
      </c>
      <c r="AK211">
        <f>VLOOKUP(AB211,counts!$V$17:$W$23,2,FALSE)</f>
        <v>123.30204897661667</v>
      </c>
      <c r="AL211">
        <f>VLOOKUP(AC211,counts!$V$27:$W$33,2,FALSE)</f>
        <v>70.538774768379497</v>
      </c>
      <c r="AM211">
        <f>VLOOKUP(AD211,counts!$V$38:$W$49,2,FALSE)</f>
        <v>57.761363718906857</v>
      </c>
      <c r="AN211">
        <f>VLOOKUP(AE211,counts!$V$53:$W$54,2,FALSE)</f>
        <v>-108.67008854708662</v>
      </c>
      <c r="AO211">
        <f>VLOOKUP(AF211,counts!$V$58:$W$62,2,FALSE)</f>
        <v>48.695090775187893</v>
      </c>
      <c r="AP211">
        <f>VLOOKUP(AG211,counts!$V$66:$W$69,2,FALSE)</f>
        <v>-22.013681658285037</v>
      </c>
      <c r="AQ211">
        <f>VLOOKUP(AH211,counts!$V$73:$W$75,2,FALSE)</f>
        <v>72.444458573419169</v>
      </c>
      <c r="AR211">
        <f>VLOOKUP(AI211,counts!$V$79:$W$81,2,FALSE)</f>
        <v>103.15987615987927</v>
      </c>
      <c r="AS211">
        <f t="shared" si="134"/>
        <v>1</v>
      </c>
      <c r="AT211">
        <f t="shared" si="135"/>
        <v>4</v>
      </c>
      <c r="AU211" t="str">
        <f t="shared" si="118"/>
        <v>Test</v>
      </c>
      <c r="AW211" t="str">
        <f t="shared" si="136"/>
        <v>18-30</v>
      </c>
      <c r="AX211" t="str">
        <f t="shared" si="137"/>
        <v>F, G, T</v>
      </c>
      <c r="AY211" t="str">
        <f t="shared" si="138"/>
        <v>41-100</v>
      </c>
      <c r="AZ211" t="str">
        <f t="shared" si="139"/>
        <v>NY</v>
      </c>
      <c r="BA211" t="str">
        <f t="shared" si="140"/>
        <v>male</v>
      </c>
      <c r="BB211">
        <f t="shared" si="141"/>
        <v>1</v>
      </c>
      <c r="BC211">
        <f t="shared" si="142"/>
        <v>0</v>
      </c>
      <c r="BD211" t="str">
        <f t="shared" si="143"/>
        <v>C</v>
      </c>
      <c r="BE211">
        <f t="shared" si="144"/>
        <v>1</v>
      </c>
      <c r="BF211">
        <f t="shared" si="145"/>
        <v>-11.613432440426715</v>
      </c>
      <c r="BG211">
        <f t="shared" si="146"/>
        <v>123.30204897661667</v>
      </c>
      <c r="BH211">
        <f t="shared" si="147"/>
        <v>70.538774768379497</v>
      </c>
      <c r="BI211">
        <f t="shared" si="148"/>
        <v>57.761363718906857</v>
      </c>
      <c r="BJ211">
        <f t="shared" si="149"/>
        <v>-108.67008854708662</v>
      </c>
      <c r="BK211">
        <f t="shared" si="150"/>
        <v>48.695090775187893</v>
      </c>
      <c r="BL211">
        <f t="shared" si="151"/>
        <v>-22.013681658285037</v>
      </c>
      <c r="BM211">
        <f t="shared" si="152"/>
        <v>72.444458573419169</v>
      </c>
      <c r="BN211">
        <f t="shared" si="153"/>
        <v>103.15987615987927</v>
      </c>
      <c r="BO211">
        <f t="shared" si="119"/>
        <v>1</v>
      </c>
      <c r="BP211">
        <f t="shared" si="120"/>
        <v>4</v>
      </c>
      <c r="BQ211" t="str">
        <f t="shared" si="121"/>
        <v>Test</v>
      </c>
    </row>
    <row r="212" spans="1:69" x14ac:dyDescent="0.3">
      <c r="A212">
        <v>1</v>
      </c>
      <c r="B212">
        <v>0</v>
      </c>
      <c r="C212" t="s">
        <v>534</v>
      </c>
      <c r="D212" t="s">
        <v>20</v>
      </c>
      <c r="E212">
        <v>55</v>
      </c>
      <c r="F212">
        <v>0</v>
      </c>
      <c r="G212">
        <v>0</v>
      </c>
      <c r="H212" t="s">
        <v>535</v>
      </c>
      <c r="I212">
        <v>30.5</v>
      </c>
      <c r="J212" t="s">
        <v>536</v>
      </c>
      <c r="K212" t="s">
        <v>17</v>
      </c>
      <c r="N212" t="s">
        <v>67</v>
      </c>
      <c r="O212">
        <v>5</v>
      </c>
      <c r="P212">
        <v>2</v>
      </c>
      <c r="Q212">
        <v>3</v>
      </c>
      <c r="R212" t="str">
        <f t="shared" si="122"/>
        <v>Validate</v>
      </c>
      <c r="S212" t="str">
        <f t="shared" si="123"/>
        <v>Train</v>
      </c>
      <c r="T212" t="str">
        <f t="shared" si="124"/>
        <v>Train</v>
      </c>
      <c r="U212" t="str">
        <f t="shared" si="125"/>
        <v>PQ</v>
      </c>
      <c r="V212" t="str">
        <f t="shared" si="126"/>
        <v>51-60</v>
      </c>
      <c r="W212" t="str">
        <f t="shared" si="127"/>
        <v>C</v>
      </c>
      <c r="X212" t="str">
        <f t="shared" si="128"/>
        <v>31-40</v>
      </c>
      <c r="Y212" t="b">
        <f>SUMPRODUCT(--(U212=counts!$A$40:$A$49))&gt;0</f>
        <v>1</v>
      </c>
      <c r="Z212" t="b">
        <f>SUMPRODUCT(--(W212=counts!$A$18:$A$22))&gt;0</f>
        <v>1</v>
      </c>
      <c r="AA212" t="str">
        <f t="shared" si="129"/>
        <v>51-60</v>
      </c>
      <c r="AB212" t="str">
        <f>IF(W212="","Blank",IF(Z212="TRUE",W212,counts!$A$23))</f>
        <v>F, G, T</v>
      </c>
      <c r="AC212" t="str">
        <f t="shared" si="130"/>
        <v>31-40</v>
      </c>
      <c r="AD212" t="str">
        <f t="shared" si="131"/>
        <v>PQ</v>
      </c>
      <c r="AE212" t="str">
        <f t="shared" si="132"/>
        <v>male</v>
      </c>
      <c r="AF212">
        <f>IF(F212&gt;=4, counts!$A$62,F212)</f>
        <v>0</v>
      </c>
      <c r="AG212">
        <f>IF(G212&gt;=3, counts!$A$69,G212)</f>
        <v>0</v>
      </c>
      <c r="AH212" t="str">
        <f>IF(OR(K212="S",K212=""), counts!$A$75,K212)</f>
        <v>S, blank</v>
      </c>
      <c r="AI212">
        <f t="shared" si="133"/>
        <v>1</v>
      </c>
      <c r="AJ212">
        <f>VLOOKUP(AA212,counts!$V$8:$W$13,2,FALSE)</f>
        <v>74.751267398446615</v>
      </c>
      <c r="AK212">
        <f>VLOOKUP(AB212,counts!$V$17:$W$23,2,FALSE)</f>
        <v>123.30204897661667</v>
      </c>
      <c r="AL212">
        <f>VLOOKUP(AC212,counts!$V$27:$W$33,2,FALSE)</f>
        <v>22.971838090238197</v>
      </c>
      <c r="AM212">
        <f>VLOOKUP(AD212,counts!$V$38:$W$49,2,FALSE)</f>
        <v>123.30204897661667</v>
      </c>
      <c r="AN212">
        <f>VLOOKUP(AE212,counts!$V$53:$W$54,2,FALSE)</f>
        <v>-108.67008854708662</v>
      </c>
      <c r="AO212">
        <f>VLOOKUP(AF212,counts!$V$58:$W$62,2,FALSE)</f>
        <v>-14.754319664473872</v>
      </c>
      <c r="AP212">
        <f>VLOOKUP(AG212,counts!$V$66:$W$69,2,FALSE)</f>
        <v>-22.013681658285037</v>
      </c>
      <c r="AQ212">
        <f>VLOOKUP(AH212,counts!$V$73:$W$75,2,FALSE)</f>
        <v>-22.422560732600829</v>
      </c>
      <c r="AR212">
        <f>VLOOKUP(AI212,counts!$V$79:$W$81,2,FALSE)</f>
        <v>103.15987615987927</v>
      </c>
      <c r="AS212">
        <f t="shared" si="134"/>
        <v>0</v>
      </c>
      <c r="AT212">
        <f t="shared" si="135"/>
        <v>5</v>
      </c>
      <c r="AU212" t="str">
        <f t="shared" si="118"/>
        <v>Validate</v>
      </c>
      <c r="AW212" t="str">
        <f t="shared" si="136"/>
        <v>51-60</v>
      </c>
      <c r="AX212" t="str">
        <f t="shared" si="137"/>
        <v>F, G, T</v>
      </c>
      <c r="AY212" t="str">
        <f t="shared" si="138"/>
        <v>31-40</v>
      </c>
      <c r="AZ212" t="str">
        <f t="shared" si="139"/>
        <v>PQ</v>
      </c>
      <c r="BA212" t="str">
        <f t="shared" si="140"/>
        <v>male</v>
      </c>
      <c r="BB212">
        <f t="shared" si="141"/>
        <v>0</v>
      </c>
      <c r="BC212">
        <f t="shared" si="142"/>
        <v>0</v>
      </c>
      <c r="BD212" t="str">
        <f t="shared" si="143"/>
        <v>S, blank</v>
      </c>
      <c r="BE212">
        <f t="shared" si="144"/>
        <v>1</v>
      </c>
      <c r="BF212">
        <f t="shared" si="145"/>
        <v>74.751267398446615</v>
      </c>
      <c r="BG212">
        <f t="shared" si="146"/>
        <v>123.30204897661667</v>
      </c>
      <c r="BH212">
        <f t="shared" si="147"/>
        <v>22.971838090238197</v>
      </c>
      <c r="BI212">
        <f t="shared" si="148"/>
        <v>123.30204897661667</v>
      </c>
      <c r="BJ212">
        <f t="shared" si="149"/>
        <v>-108.67008854708662</v>
      </c>
      <c r="BK212">
        <f t="shared" si="150"/>
        <v>-14.754319664473872</v>
      </c>
      <c r="BL212">
        <f t="shared" si="151"/>
        <v>-22.013681658285037</v>
      </c>
      <c r="BM212">
        <f t="shared" si="152"/>
        <v>-22.422560732600829</v>
      </c>
      <c r="BN212">
        <f t="shared" si="153"/>
        <v>103.15987615987927</v>
      </c>
      <c r="BO212">
        <f t="shared" si="119"/>
        <v>0</v>
      </c>
      <c r="BP212">
        <f t="shared" si="120"/>
        <v>5</v>
      </c>
      <c r="BQ212" t="str">
        <f t="shared" si="121"/>
        <v>Validate</v>
      </c>
    </row>
    <row r="213" spans="1:69" x14ac:dyDescent="0.3">
      <c r="A213">
        <v>1</v>
      </c>
      <c r="B213">
        <v>0</v>
      </c>
      <c r="C213" t="s">
        <v>537</v>
      </c>
      <c r="D213" t="s">
        <v>20</v>
      </c>
      <c r="E213">
        <v>47</v>
      </c>
      <c r="F213">
        <v>0</v>
      </c>
      <c r="G213">
        <v>0</v>
      </c>
      <c r="H213" t="s">
        <v>369</v>
      </c>
      <c r="I213">
        <v>42.4</v>
      </c>
      <c r="K213" t="s">
        <v>17</v>
      </c>
      <c r="N213" t="s">
        <v>142</v>
      </c>
      <c r="O213">
        <v>2</v>
      </c>
      <c r="P213">
        <v>1</v>
      </c>
      <c r="Q213">
        <v>3</v>
      </c>
      <c r="R213" t="str">
        <f t="shared" si="122"/>
        <v>Train</v>
      </c>
      <c r="S213" t="str">
        <f t="shared" si="123"/>
        <v>Train</v>
      </c>
      <c r="T213" t="str">
        <f t="shared" si="124"/>
        <v>Train</v>
      </c>
      <c r="U213" t="str">
        <f t="shared" si="125"/>
        <v>DC</v>
      </c>
      <c r="V213" t="str">
        <f t="shared" si="126"/>
        <v>41-50</v>
      </c>
      <c r="W213" t="str">
        <f t="shared" si="127"/>
        <v/>
      </c>
      <c r="X213" t="str">
        <f t="shared" si="128"/>
        <v>41-100</v>
      </c>
      <c r="Y213" t="b">
        <f>SUMPRODUCT(--(U213=counts!$A$40:$A$49))&gt;0</f>
        <v>0</v>
      </c>
      <c r="Z213" t="b">
        <f>SUMPRODUCT(--(W213=counts!$A$18:$A$22))&gt;0</f>
        <v>0</v>
      </c>
      <c r="AA213" t="str">
        <f t="shared" si="129"/>
        <v>41-50</v>
      </c>
      <c r="AB213" t="str">
        <f>IF(W213="","Blank",IF(Z213="TRUE",W213,counts!$A$23))</f>
        <v>Blank</v>
      </c>
      <c r="AC213" t="str">
        <f t="shared" si="130"/>
        <v>41-100</v>
      </c>
      <c r="AD213" t="str">
        <f t="shared" si="131"/>
        <v>Others</v>
      </c>
      <c r="AE213" t="str">
        <f t="shared" si="132"/>
        <v>male</v>
      </c>
      <c r="AF213">
        <f>IF(F213&gt;=4, counts!$A$62,F213)</f>
        <v>0</v>
      </c>
      <c r="AG213">
        <f>IF(G213&gt;=3, counts!$A$69,G213)</f>
        <v>0</v>
      </c>
      <c r="AH213" t="str">
        <f>IF(OR(K213="S",K213=""), counts!$A$75,K213)</f>
        <v>S, blank</v>
      </c>
      <c r="AI213">
        <f t="shared" si="133"/>
        <v>1</v>
      </c>
      <c r="AJ213">
        <f>VLOOKUP(AA213,counts!$V$8:$W$13,2,FALSE)</f>
        <v>-13.385578549662212</v>
      </c>
      <c r="AK213">
        <f>VLOOKUP(AB213,counts!$V$17:$W$23,2,FALSE)</f>
        <v>-42.171718189759716</v>
      </c>
      <c r="AL213">
        <f>VLOOKUP(AC213,counts!$V$27:$W$33,2,FALSE)</f>
        <v>70.538774768379497</v>
      </c>
      <c r="AM213">
        <f>VLOOKUP(AD213,counts!$V$38:$W$49,2,FALSE)</f>
        <v>40.634191658169868</v>
      </c>
      <c r="AN213">
        <f>VLOOKUP(AE213,counts!$V$53:$W$54,2,FALSE)</f>
        <v>-108.67008854708662</v>
      </c>
      <c r="AO213">
        <f>VLOOKUP(AF213,counts!$V$58:$W$62,2,FALSE)</f>
        <v>-14.754319664473872</v>
      </c>
      <c r="AP213">
        <f>VLOOKUP(AG213,counts!$V$66:$W$69,2,FALSE)</f>
        <v>-22.013681658285037</v>
      </c>
      <c r="AQ213">
        <f>VLOOKUP(AH213,counts!$V$73:$W$75,2,FALSE)</f>
        <v>-22.422560732600829</v>
      </c>
      <c r="AR213">
        <f>VLOOKUP(AI213,counts!$V$79:$W$81,2,FALSE)</f>
        <v>103.15987615987927</v>
      </c>
      <c r="AS213">
        <f t="shared" si="134"/>
        <v>0</v>
      </c>
      <c r="AT213">
        <f t="shared" si="135"/>
        <v>2</v>
      </c>
      <c r="AU213" t="str">
        <f t="shared" si="118"/>
        <v>Train</v>
      </c>
      <c r="AW213" t="str">
        <f t="shared" si="136"/>
        <v>41-50</v>
      </c>
      <c r="AX213" t="str">
        <f t="shared" si="137"/>
        <v>Blank</v>
      </c>
      <c r="AY213" t="str">
        <f t="shared" si="138"/>
        <v>41-100</v>
      </c>
      <c r="AZ213" t="str">
        <f t="shared" si="139"/>
        <v>Others</v>
      </c>
      <c r="BA213" t="str">
        <f t="shared" si="140"/>
        <v>male</v>
      </c>
      <c r="BB213">
        <f t="shared" si="141"/>
        <v>0</v>
      </c>
      <c r="BC213">
        <f t="shared" si="142"/>
        <v>0</v>
      </c>
      <c r="BD213" t="str">
        <f t="shared" si="143"/>
        <v>S, blank</v>
      </c>
      <c r="BE213">
        <f t="shared" si="144"/>
        <v>1</v>
      </c>
      <c r="BF213">
        <f t="shared" si="145"/>
        <v>-13.385578549662212</v>
      </c>
      <c r="BG213">
        <f t="shared" si="146"/>
        <v>-42.171718189759716</v>
      </c>
      <c r="BH213">
        <f t="shared" si="147"/>
        <v>70.538774768379497</v>
      </c>
      <c r="BI213">
        <f t="shared" si="148"/>
        <v>40.634191658169868</v>
      </c>
      <c r="BJ213">
        <f t="shared" si="149"/>
        <v>-108.67008854708662</v>
      </c>
      <c r="BK213">
        <f t="shared" si="150"/>
        <v>-14.754319664473872</v>
      </c>
      <c r="BL213">
        <f t="shared" si="151"/>
        <v>-22.013681658285037</v>
      </c>
      <c r="BM213">
        <f t="shared" si="152"/>
        <v>-22.422560732600829</v>
      </c>
      <c r="BN213">
        <f t="shared" si="153"/>
        <v>103.15987615987927</v>
      </c>
      <c r="BO213">
        <f t="shared" si="119"/>
        <v>0</v>
      </c>
      <c r="BP213">
        <f t="shared" si="120"/>
        <v>2</v>
      </c>
      <c r="BQ213" t="str">
        <f t="shared" si="121"/>
        <v>Train</v>
      </c>
    </row>
    <row r="214" spans="1:69" x14ac:dyDescent="0.3">
      <c r="A214">
        <v>1</v>
      </c>
      <c r="B214">
        <v>0</v>
      </c>
      <c r="C214" t="s">
        <v>538</v>
      </c>
      <c r="D214" t="s">
        <v>20</v>
      </c>
      <c r="E214">
        <v>37</v>
      </c>
      <c r="F214">
        <v>0</v>
      </c>
      <c r="G214">
        <v>1</v>
      </c>
      <c r="H214" t="s">
        <v>539</v>
      </c>
      <c r="I214">
        <v>29.7</v>
      </c>
      <c r="J214" t="s">
        <v>540</v>
      </c>
      <c r="K214" t="s">
        <v>44</v>
      </c>
      <c r="N214" t="s">
        <v>280</v>
      </c>
      <c r="O214">
        <v>1</v>
      </c>
      <c r="P214">
        <v>1</v>
      </c>
      <c r="Q214">
        <v>3</v>
      </c>
      <c r="R214" t="str">
        <f t="shared" si="122"/>
        <v>Train</v>
      </c>
      <c r="S214" t="str">
        <f t="shared" si="123"/>
        <v>Train</v>
      </c>
      <c r="T214" t="str">
        <f t="shared" si="124"/>
        <v>Train</v>
      </c>
      <c r="U214" t="str">
        <f t="shared" si="125"/>
        <v>NY</v>
      </c>
      <c r="V214" t="str">
        <f t="shared" si="126"/>
        <v>31-40</v>
      </c>
      <c r="W214" t="str">
        <f t="shared" si="127"/>
        <v>C</v>
      </c>
      <c r="X214" t="str">
        <f t="shared" si="128"/>
        <v>21-30</v>
      </c>
      <c r="Y214" t="b">
        <f>SUMPRODUCT(--(U214=counts!$A$40:$A$49))&gt;0</f>
        <v>1</v>
      </c>
      <c r="Z214" t="b">
        <f>SUMPRODUCT(--(W214=counts!$A$18:$A$22))&gt;0</f>
        <v>1</v>
      </c>
      <c r="AA214" t="str">
        <f t="shared" si="129"/>
        <v>31-40</v>
      </c>
      <c r="AB214" t="str">
        <f>IF(W214="","Blank",IF(Z214="TRUE",W214,counts!$A$23))</f>
        <v>F, G, T</v>
      </c>
      <c r="AC214" t="str">
        <f t="shared" si="130"/>
        <v>21-30</v>
      </c>
      <c r="AD214" t="str">
        <f t="shared" si="131"/>
        <v>NY</v>
      </c>
      <c r="AE214" t="str">
        <f t="shared" si="132"/>
        <v>male</v>
      </c>
      <c r="AF214">
        <f>IF(F214&gt;=4, counts!$A$62,F214)</f>
        <v>0</v>
      </c>
      <c r="AG214">
        <f>IF(G214&gt;=3, counts!$A$69,G214)</f>
        <v>1</v>
      </c>
      <c r="AH214" t="str">
        <f>IF(OR(K214="S",K214=""), counts!$A$75,K214)</f>
        <v>C</v>
      </c>
      <c r="AI214">
        <f t="shared" si="133"/>
        <v>1</v>
      </c>
      <c r="AJ214">
        <f>VLOOKUP(AA214,counts!$V$8:$W$13,2,FALSE)</f>
        <v>32.769878926258563</v>
      </c>
      <c r="AK214">
        <f>VLOOKUP(AB214,counts!$V$17:$W$23,2,FALSE)</f>
        <v>123.30204897661667</v>
      </c>
      <c r="AL214">
        <f>VLOOKUP(AC214,counts!$V$27:$W$33,2,FALSE)</f>
        <v>40.172297072540438</v>
      </c>
      <c r="AM214">
        <f>VLOOKUP(AD214,counts!$V$38:$W$49,2,FALSE)</f>
        <v>57.761363718906857</v>
      </c>
      <c r="AN214">
        <f>VLOOKUP(AE214,counts!$V$53:$W$54,2,FALSE)</f>
        <v>-108.67008854708662</v>
      </c>
      <c r="AO214">
        <f>VLOOKUP(AF214,counts!$V$58:$W$62,2,FALSE)</f>
        <v>-14.754319664473872</v>
      </c>
      <c r="AP214">
        <f>VLOOKUP(AG214,counts!$V$66:$W$69,2,FALSE)</f>
        <v>79.365382998232107</v>
      </c>
      <c r="AQ214">
        <f>VLOOKUP(AH214,counts!$V$73:$W$75,2,FALSE)</f>
        <v>72.444458573419169</v>
      </c>
      <c r="AR214">
        <f>VLOOKUP(AI214,counts!$V$79:$W$81,2,FALSE)</f>
        <v>103.15987615987927</v>
      </c>
      <c r="AS214">
        <f t="shared" si="134"/>
        <v>0</v>
      </c>
      <c r="AT214">
        <f t="shared" si="135"/>
        <v>1</v>
      </c>
      <c r="AU214" t="str">
        <f t="shared" si="118"/>
        <v>Train</v>
      </c>
      <c r="AW214" t="str">
        <f t="shared" si="136"/>
        <v>31-40</v>
      </c>
      <c r="AX214" t="str">
        <f t="shared" si="137"/>
        <v>F, G, T</v>
      </c>
      <c r="AY214" t="str">
        <f t="shared" si="138"/>
        <v>21-30</v>
      </c>
      <c r="AZ214" t="str">
        <f t="shared" si="139"/>
        <v>NY</v>
      </c>
      <c r="BA214" t="str">
        <f t="shared" si="140"/>
        <v>male</v>
      </c>
      <c r="BB214">
        <f t="shared" si="141"/>
        <v>0</v>
      </c>
      <c r="BC214">
        <f t="shared" si="142"/>
        <v>1</v>
      </c>
      <c r="BD214" t="str">
        <f t="shared" si="143"/>
        <v>C</v>
      </c>
      <c r="BE214">
        <f t="shared" si="144"/>
        <v>1</v>
      </c>
      <c r="BF214">
        <f t="shared" si="145"/>
        <v>32.769878926258563</v>
      </c>
      <c r="BG214">
        <f t="shared" si="146"/>
        <v>123.30204897661667</v>
      </c>
      <c r="BH214">
        <f t="shared" si="147"/>
        <v>40.172297072540438</v>
      </c>
      <c r="BI214">
        <f t="shared" si="148"/>
        <v>57.761363718906857</v>
      </c>
      <c r="BJ214">
        <f t="shared" si="149"/>
        <v>-108.67008854708662</v>
      </c>
      <c r="BK214">
        <f t="shared" si="150"/>
        <v>-14.754319664473872</v>
      </c>
      <c r="BL214">
        <f t="shared" si="151"/>
        <v>79.365382998232107</v>
      </c>
      <c r="BM214">
        <f t="shared" si="152"/>
        <v>72.444458573419169</v>
      </c>
      <c r="BN214">
        <f t="shared" si="153"/>
        <v>103.15987615987927</v>
      </c>
      <c r="BO214">
        <f t="shared" si="119"/>
        <v>0</v>
      </c>
      <c r="BP214">
        <f t="shared" si="120"/>
        <v>1</v>
      </c>
      <c r="BQ214" t="str">
        <f t="shared" si="121"/>
        <v>Train</v>
      </c>
    </row>
    <row r="215" spans="1:69" x14ac:dyDescent="0.3">
      <c r="A215">
        <v>1</v>
      </c>
      <c r="B215">
        <v>1</v>
      </c>
      <c r="C215" t="s">
        <v>541</v>
      </c>
      <c r="D215" t="s">
        <v>15</v>
      </c>
      <c r="E215">
        <v>31</v>
      </c>
      <c r="F215">
        <v>1</v>
      </c>
      <c r="G215">
        <v>0</v>
      </c>
      <c r="H215" t="s">
        <v>542</v>
      </c>
      <c r="I215">
        <v>113.27500000000001</v>
      </c>
      <c r="J215" t="s">
        <v>543</v>
      </c>
      <c r="K215" t="s">
        <v>44</v>
      </c>
      <c r="L215" t="s">
        <v>57</v>
      </c>
      <c r="N215" t="s">
        <v>544</v>
      </c>
      <c r="O215">
        <v>2</v>
      </c>
      <c r="P215">
        <v>3</v>
      </c>
      <c r="Q215">
        <v>1</v>
      </c>
      <c r="R215" t="str">
        <f t="shared" si="122"/>
        <v>Train</v>
      </c>
      <c r="S215" t="str">
        <f t="shared" si="123"/>
        <v>Train</v>
      </c>
      <c r="T215" t="str">
        <f t="shared" si="124"/>
        <v>Train</v>
      </c>
      <c r="U215" t="str">
        <f t="shared" si="125"/>
        <v>MA</v>
      </c>
      <c r="V215" t="str">
        <f t="shared" si="126"/>
        <v>31-40</v>
      </c>
      <c r="W215" t="str">
        <f t="shared" si="127"/>
        <v>D</v>
      </c>
      <c r="X215" t="str">
        <f t="shared" si="128"/>
        <v>100+</v>
      </c>
      <c r="Y215" t="b">
        <f>SUMPRODUCT(--(U215=counts!$A$40:$A$49))&gt;0</f>
        <v>1</v>
      </c>
      <c r="Z215" t="b">
        <f>SUMPRODUCT(--(W215=counts!$A$18:$A$22))&gt;0</f>
        <v>1</v>
      </c>
      <c r="AA215" t="str">
        <f t="shared" si="129"/>
        <v>31-40</v>
      </c>
      <c r="AB215" t="str">
        <f>IF(W215="","Blank",IF(Z215="TRUE",W215,counts!$A$23))</f>
        <v>F, G, T</v>
      </c>
      <c r="AC215" t="str">
        <f t="shared" si="130"/>
        <v>100+</v>
      </c>
      <c r="AD215" t="str">
        <f t="shared" si="131"/>
        <v>MA</v>
      </c>
      <c r="AE215" t="str">
        <f t="shared" si="132"/>
        <v>female</v>
      </c>
      <c r="AF215">
        <f>IF(F215&gt;=4, counts!$A$62,F215)</f>
        <v>1</v>
      </c>
      <c r="AG215">
        <f>IF(G215&gt;=3, counts!$A$69,G215)</f>
        <v>0</v>
      </c>
      <c r="AH215" t="str">
        <f>IF(OR(K215="S",K215=""), counts!$A$75,K215)</f>
        <v>C</v>
      </c>
      <c r="AI215">
        <f t="shared" si="133"/>
        <v>1</v>
      </c>
      <c r="AJ215">
        <f>VLOOKUP(AA215,counts!$V$8:$W$13,2,FALSE)</f>
        <v>32.769878926258563</v>
      </c>
      <c r="AK215">
        <f>VLOOKUP(AB215,counts!$V$17:$W$23,2,FALSE)</f>
        <v>123.30204897661667</v>
      </c>
      <c r="AL215">
        <f>VLOOKUP(AC215,counts!$V$27:$W$33,2,FALSE)</f>
        <v>163.84855978743315</v>
      </c>
      <c r="AM215">
        <f>VLOOKUP(AD215,counts!$V$38:$W$49,2,FALSE)</f>
        <v>-23.331657902726029</v>
      </c>
      <c r="AN215">
        <f>VLOOKUP(AE215,counts!$V$53:$W$54,2,FALSE)</f>
        <v>151.41878811967541</v>
      </c>
      <c r="AO215">
        <f>VLOOKUP(AF215,counts!$V$58:$W$62,2,FALSE)</f>
        <v>48.695090775187893</v>
      </c>
      <c r="AP215">
        <f>VLOOKUP(AG215,counts!$V$66:$W$69,2,FALSE)</f>
        <v>-22.013681658285037</v>
      </c>
      <c r="AQ215">
        <f>VLOOKUP(AH215,counts!$V$73:$W$75,2,FALSE)</f>
        <v>72.444458573419169</v>
      </c>
      <c r="AR215">
        <f>VLOOKUP(AI215,counts!$V$79:$W$81,2,FALSE)</f>
        <v>103.15987615987927</v>
      </c>
      <c r="AS215">
        <f t="shared" si="134"/>
        <v>1</v>
      </c>
      <c r="AT215">
        <f t="shared" si="135"/>
        <v>2</v>
      </c>
      <c r="AU215" t="str">
        <f t="shared" si="118"/>
        <v>Train</v>
      </c>
      <c r="AW215" t="str">
        <f t="shared" si="136"/>
        <v>31-40</v>
      </c>
      <c r="AX215" t="str">
        <f t="shared" si="137"/>
        <v>F, G, T</v>
      </c>
      <c r="AY215" t="str">
        <f t="shared" si="138"/>
        <v>100+</v>
      </c>
      <c r="AZ215" t="str">
        <f t="shared" si="139"/>
        <v>MA</v>
      </c>
      <c r="BA215" t="str">
        <f t="shared" si="140"/>
        <v>female</v>
      </c>
      <c r="BB215">
        <f t="shared" si="141"/>
        <v>1</v>
      </c>
      <c r="BC215">
        <f t="shared" si="142"/>
        <v>0</v>
      </c>
      <c r="BD215" t="str">
        <f t="shared" si="143"/>
        <v>C</v>
      </c>
      <c r="BE215">
        <f t="shared" si="144"/>
        <v>1</v>
      </c>
      <c r="BF215">
        <f t="shared" si="145"/>
        <v>32.769878926258563</v>
      </c>
      <c r="BG215">
        <f t="shared" si="146"/>
        <v>123.30204897661667</v>
      </c>
      <c r="BH215">
        <f t="shared" si="147"/>
        <v>163.84855978743315</v>
      </c>
      <c r="BI215">
        <f t="shared" si="148"/>
        <v>-23.331657902726029</v>
      </c>
      <c r="BJ215">
        <f t="shared" si="149"/>
        <v>151.41878811967541</v>
      </c>
      <c r="BK215">
        <f t="shared" si="150"/>
        <v>48.695090775187893</v>
      </c>
      <c r="BL215">
        <f t="shared" si="151"/>
        <v>-22.013681658285037</v>
      </c>
      <c r="BM215">
        <f t="shared" si="152"/>
        <v>72.444458573419169</v>
      </c>
      <c r="BN215">
        <f t="shared" si="153"/>
        <v>103.15987615987927</v>
      </c>
      <c r="BO215">
        <f t="shared" si="119"/>
        <v>1</v>
      </c>
      <c r="BP215">
        <f t="shared" si="120"/>
        <v>2</v>
      </c>
      <c r="BQ215" t="str">
        <f t="shared" si="121"/>
        <v>Train</v>
      </c>
    </row>
    <row r="216" spans="1:69" x14ac:dyDescent="0.3">
      <c r="A216">
        <v>1</v>
      </c>
      <c r="B216">
        <v>1</v>
      </c>
      <c r="C216" t="s">
        <v>545</v>
      </c>
      <c r="D216" t="s">
        <v>15</v>
      </c>
      <c r="E216">
        <v>23</v>
      </c>
      <c r="F216">
        <v>1</v>
      </c>
      <c r="G216">
        <v>0</v>
      </c>
      <c r="H216" t="s">
        <v>542</v>
      </c>
      <c r="I216">
        <v>113.27500000000001</v>
      </c>
      <c r="J216" t="s">
        <v>543</v>
      </c>
      <c r="K216" t="s">
        <v>44</v>
      </c>
      <c r="L216" t="s">
        <v>57</v>
      </c>
      <c r="N216" t="s">
        <v>544</v>
      </c>
      <c r="O216">
        <v>5</v>
      </c>
      <c r="P216">
        <v>5</v>
      </c>
      <c r="Q216">
        <v>2</v>
      </c>
      <c r="R216" t="str">
        <f t="shared" si="122"/>
        <v>Validate</v>
      </c>
      <c r="S216" t="str">
        <f t="shared" si="123"/>
        <v>Validate</v>
      </c>
      <c r="T216" t="str">
        <f t="shared" si="124"/>
        <v>Train</v>
      </c>
      <c r="U216" t="str">
        <f t="shared" si="125"/>
        <v>MA</v>
      </c>
      <c r="V216" t="str">
        <f t="shared" si="126"/>
        <v>18-30</v>
      </c>
      <c r="W216" t="str">
        <f t="shared" si="127"/>
        <v>D</v>
      </c>
      <c r="X216" t="str">
        <f t="shared" si="128"/>
        <v>100+</v>
      </c>
      <c r="Y216" t="b">
        <f>SUMPRODUCT(--(U216=counts!$A$40:$A$49))&gt;0</f>
        <v>1</v>
      </c>
      <c r="Z216" t="b">
        <f>SUMPRODUCT(--(W216=counts!$A$18:$A$22))&gt;0</f>
        <v>1</v>
      </c>
      <c r="AA216" t="str">
        <f t="shared" si="129"/>
        <v>18-30</v>
      </c>
      <c r="AB216" t="str">
        <f>IF(W216="","Blank",IF(Z216="TRUE",W216,counts!$A$23))</f>
        <v>F, G, T</v>
      </c>
      <c r="AC216" t="str">
        <f t="shared" si="130"/>
        <v>100+</v>
      </c>
      <c r="AD216" t="str">
        <f t="shared" si="131"/>
        <v>MA</v>
      </c>
      <c r="AE216" t="str">
        <f t="shared" si="132"/>
        <v>female</v>
      </c>
      <c r="AF216">
        <f>IF(F216&gt;=4, counts!$A$62,F216)</f>
        <v>1</v>
      </c>
      <c r="AG216">
        <f>IF(G216&gt;=3, counts!$A$69,G216)</f>
        <v>0</v>
      </c>
      <c r="AH216" t="str">
        <f>IF(OR(K216="S",K216=""), counts!$A$75,K216)</f>
        <v>C</v>
      </c>
      <c r="AI216">
        <f t="shared" si="133"/>
        <v>1</v>
      </c>
      <c r="AJ216">
        <f>VLOOKUP(AA216,counts!$V$8:$W$13,2,FALSE)</f>
        <v>-11.613432440426715</v>
      </c>
      <c r="AK216">
        <f>VLOOKUP(AB216,counts!$V$17:$W$23,2,FALSE)</f>
        <v>123.30204897661667</v>
      </c>
      <c r="AL216">
        <f>VLOOKUP(AC216,counts!$V$27:$W$33,2,FALSE)</f>
        <v>163.84855978743315</v>
      </c>
      <c r="AM216">
        <f>VLOOKUP(AD216,counts!$V$38:$W$49,2,FALSE)</f>
        <v>-23.331657902726029</v>
      </c>
      <c r="AN216">
        <f>VLOOKUP(AE216,counts!$V$53:$W$54,2,FALSE)</f>
        <v>151.41878811967541</v>
      </c>
      <c r="AO216">
        <f>VLOOKUP(AF216,counts!$V$58:$W$62,2,FALSE)</f>
        <v>48.695090775187893</v>
      </c>
      <c r="AP216">
        <f>VLOOKUP(AG216,counts!$V$66:$W$69,2,FALSE)</f>
        <v>-22.013681658285037</v>
      </c>
      <c r="AQ216">
        <f>VLOOKUP(AH216,counts!$V$73:$W$75,2,FALSE)</f>
        <v>72.444458573419169</v>
      </c>
      <c r="AR216">
        <f>VLOOKUP(AI216,counts!$V$79:$W$81,2,FALSE)</f>
        <v>103.15987615987927</v>
      </c>
      <c r="AS216">
        <f t="shared" si="134"/>
        <v>1</v>
      </c>
      <c r="AT216">
        <f t="shared" si="135"/>
        <v>5</v>
      </c>
      <c r="AU216" t="str">
        <f t="shared" si="118"/>
        <v>Validate</v>
      </c>
      <c r="AW216" t="str">
        <f t="shared" si="136"/>
        <v>18-30</v>
      </c>
      <c r="AX216" t="str">
        <f t="shared" si="137"/>
        <v>F, G, T</v>
      </c>
      <c r="AY216" t="str">
        <f t="shared" si="138"/>
        <v>100+</v>
      </c>
      <c r="AZ216" t="str">
        <f t="shared" si="139"/>
        <v>MA</v>
      </c>
      <c r="BA216" t="str">
        <f t="shared" si="140"/>
        <v>female</v>
      </c>
      <c r="BB216">
        <f t="shared" si="141"/>
        <v>1</v>
      </c>
      <c r="BC216">
        <f t="shared" si="142"/>
        <v>0</v>
      </c>
      <c r="BD216" t="str">
        <f t="shared" si="143"/>
        <v>C</v>
      </c>
      <c r="BE216">
        <f t="shared" si="144"/>
        <v>1</v>
      </c>
      <c r="BF216">
        <f t="shared" si="145"/>
        <v>-11.613432440426715</v>
      </c>
      <c r="BG216">
        <f t="shared" si="146"/>
        <v>123.30204897661667</v>
      </c>
      <c r="BH216">
        <f t="shared" si="147"/>
        <v>163.84855978743315</v>
      </c>
      <c r="BI216">
        <f t="shared" si="148"/>
        <v>-23.331657902726029</v>
      </c>
      <c r="BJ216">
        <f t="shared" si="149"/>
        <v>151.41878811967541</v>
      </c>
      <c r="BK216">
        <f t="shared" si="150"/>
        <v>48.695090775187893</v>
      </c>
      <c r="BL216">
        <f t="shared" si="151"/>
        <v>-22.013681658285037</v>
      </c>
      <c r="BM216">
        <f t="shared" si="152"/>
        <v>72.444458573419169</v>
      </c>
      <c r="BN216">
        <f t="shared" si="153"/>
        <v>103.15987615987927</v>
      </c>
      <c r="BO216">
        <f t="shared" si="119"/>
        <v>1</v>
      </c>
      <c r="BP216">
        <f t="shared" si="120"/>
        <v>5</v>
      </c>
      <c r="BQ216" t="str">
        <f t="shared" si="121"/>
        <v>Validate</v>
      </c>
    </row>
    <row r="217" spans="1:69" x14ac:dyDescent="0.3">
      <c r="A217">
        <v>1</v>
      </c>
      <c r="B217">
        <v>0</v>
      </c>
      <c r="C217" t="s">
        <v>546</v>
      </c>
      <c r="D217" t="s">
        <v>20</v>
      </c>
      <c r="E217">
        <v>58</v>
      </c>
      <c r="F217">
        <v>0</v>
      </c>
      <c r="G217">
        <v>2</v>
      </c>
      <c r="H217" t="s">
        <v>542</v>
      </c>
      <c r="I217">
        <v>113.27500000000001</v>
      </c>
      <c r="J217" t="s">
        <v>547</v>
      </c>
      <c r="K217" t="s">
        <v>44</v>
      </c>
      <c r="M217">
        <v>122</v>
      </c>
      <c r="N217" t="s">
        <v>544</v>
      </c>
      <c r="O217">
        <v>5</v>
      </c>
      <c r="P217">
        <v>1</v>
      </c>
      <c r="Q217">
        <v>4</v>
      </c>
      <c r="R217" t="str">
        <f t="shared" si="122"/>
        <v>Validate</v>
      </c>
      <c r="S217" t="str">
        <f t="shared" si="123"/>
        <v>Train</v>
      </c>
      <c r="T217" t="str">
        <f t="shared" si="124"/>
        <v>Test</v>
      </c>
      <c r="U217" t="str">
        <f t="shared" si="125"/>
        <v>MA</v>
      </c>
      <c r="V217" t="str">
        <f t="shared" si="126"/>
        <v>51-60</v>
      </c>
      <c r="W217" t="str">
        <f t="shared" si="127"/>
        <v>D</v>
      </c>
      <c r="X217" t="str">
        <f t="shared" si="128"/>
        <v>100+</v>
      </c>
      <c r="Y217" t="b">
        <f>SUMPRODUCT(--(U217=counts!$A$40:$A$49))&gt;0</f>
        <v>1</v>
      </c>
      <c r="Z217" t="b">
        <f>SUMPRODUCT(--(W217=counts!$A$18:$A$22))&gt;0</f>
        <v>1</v>
      </c>
      <c r="AA217" t="str">
        <f t="shared" si="129"/>
        <v>51-60</v>
      </c>
      <c r="AB217" t="str">
        <f>IF(W217="","Blank",IF(Z217="TRUE",W217,counts!$A$23))</f>
        <v>F, G, T</v>
      </c>
      <c r="AC217" t="str">
        <f t="shared" si="130"/>
        <v>100+</v>
      </c>
      <c r="AD217" t="str">
        <f t="shared" si="131"/>
        <v>MA</v>
      </c>
      <c r="AE217" t="str">
        <f t="shared" si="132"/>
        <v>male</v>
      </c>
      <c r="AF217">
        <f>IF(F217&gt;=4, counts!$A$62,F217)</f>
        <v>0</v>
      </c>
      <c r="AG217">
        <f>IF(G217&gt;=3, counts!$A$69,G217)</f>
        <v>2</v>
      </c>
      <c r="AH217" t="str">
        <f>IF(OR(K217="S",K217=""), counts!$A$75,K217)</f>
        <v>C</v>
      </c>
      <c r="AI217">
        <f t="shared" si="133"/>
        <v>1</v>
      </c>
      <c r="AJ217">
        <f>VLOOKUP(AA217,counts!$V$8:$W$13,2,FALSE)</f>
        <v>74.751267398446615</v>
      </c>
      <c r="AK217">
        <f>VLOOKUP(AB217,counts!$V$17:$W$23,2,FALSE)</f>
        <v>123.30204897661667</v>
      </c>
      <c r="AL217">
        <f>VLOOKUP(AC217,counts!$V$27:$W$33,2,FALSE)</f>
        <v>163.84855978743315</v>
      </c>
      <c r="AM217">
        <f>VLOOKUP(AD217,counts!$V$38:$W$49,2,FALSE)</f>
        <v>-23.331657902726029</v>
      </c>
      <c r="AN217">
        <f>VLOOKUP(AE217,counts!$V$53:$W$54,2,FALSE)</f>
        <v>-108.67008854708662</v>
      </c>
      <c r="AO217">
        <f>VLOOKUP(AF217,counts!$V$58:$W$62,2,FALSE)</f>
        <v>-14.754319664473872</v>
      </c>
      <c r="AP217">
        <f>VLOOKUP(AG217,counts!$V$66:$W$69,2,FALSE)</f>
        <v>75.609641767585757</v>
      </c>
      <c r="AQ217">
        <f>VLOOKUP(AH217,counts!$V$73:$W$75,2,FALSE)</f>
        <v>72.444458573419169</v>
      </c>
      <c r="AR217">
        <f>VLOOKUP(AI217,counts!$V$79:$W$81,2,FALSE)</f>
        <v>103.15987615987927</v>
      </c>
      <c r="AS217">
        <f t="shared" si="134"/>
        <v>0</v>
      </c>
      <c r="AT217">
        <f t="shared" si="135"/>
        <v>5</v>
      </c>
      <c r="AU217" t="str">
        <f t="shared" si="118"/>
        <v>Validate</v>
      </c>
      <c r="AW217" t="str">
        <f t="shared" si="136"/>
        <v>51-60</v>
      </c>
      <c r="AX217" t="str">
        <f t="shared" si="137"/>
        <v>F, G, T</v>
      </c>
      <c r="AY217" t="str">
        <f t="shared" si="138"/>
        <v>100+</v>
      </c>
      <c r="AZ217" t="str">
        <f t="shared" si="139"/>
        <v>MA</v>
      </c>
      <c r="BA217" t="str">
        <f t="shared" si="140"/>
        <v>male</v>
      </c>
      <c r="BB217">
        <f t="shared" si="141"/>
        <v>0</v>
      </c>
      <c r="BC217">
        <f t="shared" si="142"/>
        <v>2</v>
      </c>
      <c r="BD217" t="str">
        <f t="shared" si="143"/>
        <v>C</v>
      </c>
      <c r="BE217">
        <f t="shared" si="144"/>
        <v>1</v>
      </c>
      <c r="BF217">
        <f t="shared" si="145"/>
        <v>74.751267398446615</v>
      </c>
      <c r="BG217">
        <f t="shared" si="146"/>
        <v>123.30204897661667</v>
      </c>
      <c r="BH217">
        <f t="shared" si="147"/>
        <v>163.84855978743315</v>
      </c>
      <c r="BI217">
        <f t="shared" si="148"/>
        <v>-23.331657902726029</v>
      </c>
      <c r="BJ217">
        <f t="shared" si="149"/>
        <v>-108.67008854708662</v>
      </c>
      <c r="BK217">
        <f t="shared" si="150"/>
        <v>-14.754319664473872</v>
      </c>
      <c r="BL217">
        <f t="shared" si="151"/>
        <v>75.609641767585757</v>
      </c>
      <c r="BM217">
        <f t="shared" si="152"/>
        <v>72.444458573419169</v>
      </c>
      <c r="BN217">
        <f t="shared" si="153"/>
        <v>103.15987615987927</v>
      </c>
      <c r="BO217">
        <f t="shared" si="119"/>
        <v>0</v>
      </c>
      <c r="BP217">
        <f t="shared" si="120"/>
        <v>5</v>
      </c>
      <c r="BQ217" t="str">
        <f t="shared" si="121"/>
        <v>Validate</v>
      </c>
    </row>
    <row r="218" spans="1:69" x14ac:dyDescent="0.3">
      <c r="A218">
        <v>1</v>
      </c>
      <c r="B218">
        <v>1</v>
      </c>
      <c r="C218" t="s">
        <v>548</v>
      </c>
      <c r="D218" t="s">
        <v>15</v>
      </c>
      <c r="E218">
        <v>19</v>
      </c>
      <c r="F218">
        <v>0</v>
      </c>
      <c r="G218">
        <v>2</v>
      </c>
      <c r="H218" t="s">
        <v>549</v>
      </c>
      <c r="I218">
        <v>26.283300000000001</v>
      </c>
      <c r="J218" t="s">
        <v>550</v>
      </c>
      <c r="K218" t="s">
        <v>17</v>
      </c>
      <c r="L218" t="s">
        <v>78</v>
      </c>
      <c r="N218" t="s">
        <v>30</v>
      </c>
      <c r="O218">
        <v>3</v>
      </c>
      <c r="P218">
        <v>1</v>
      </c>
      <c r="Q218">
        <v>1</v>
      </c>
      <c r="R218" t="str">
        <f t="shared" si="122"/>
        <v>Train</v>
      </c>
      <c r="S218" t="str">
        <f t="shared" si="123"/>
        <v>Train</v>
      </c>
      <c r="T218" t="str">
        <f t="shared" si="124"/>
        <v>Train</v>
      </c>
      <c r="U218" t="str">
        <f t="shared" si="125"/>
        <v>NY</v>
      </c>
      <c r="V218" t="str">
        <f t="shared" si="126"/>
        <v>18-30</v>
      </c>
      <c r="W218" t="str">
        <f t="shared" si="127"/>
        <v>D</v>
      </c>
      <c r="X218" t="str">
        <f t="shared" si="128"/>
        <v>21-30</v>
      </c>
      <c r="Y218" t="b">
        <f>SUMPRODUCT(--(U218=counts!$A$40:$A$49))&gt;0</f>
        <v>1</v>
      </c>
      <c r="Z218" t="b">
        <f>SUMPRODUCT(--(W218=counts!$A$18:$A$22))&gt;0</f>
        <v>1</v>
      </c>
      <c r="AA218" t="str">
        <f t="shared" si="129"/>
        <v>18-30</v>
      </c>
      <c r="AB218" t="str">
        <f>IF(W218="","Blank",IF(Z218="TRUE",W218,counts!$A$23))</f>
        <v>F, G, T</v>
      </c>
      <c r="AC218" t="str">
        <f t="shared" si="130"/>
        <v>21-30</v>
      </c>
      <c r="AD218" t="str">
        <f t="shared" si="131"/>
        <v>NY</v>
      </c>
      <c r="AE218" t="str">
        <f t="shared" si="132"/>
        <v>female</v>
      </c>
      <c r="AF218">
        <f>IF(F218&gt;=4, counts!$A$62,F218)</f>
        <v>0</v>
      </c>
      <c r="AG218">
        <f>IF(G218&gt;=3, counts!$A$69,G218)</f>
        <v>2</v>
      </c>
      <c r="AH218" t="str">
        <f>IF(OR(K218="S",K218=""), counts!$A$75,K218)</f>
        <v>S, blank</v>
      </c>
      <c r="AI218">
        <f t="shared" si="133"/>
        <v>1</v>
      </c>
      <c r="AJ218">
        <f>VLOOKUP(AA218,counts!$V$8:$W$13,2,FALSE)</f>
        <v>-11.613432440426715</v>
      </c>
      <c r="AK218">
        <f>VLOOKUP(AB218,counts!$V$17:$W$23,2,FALSE)</f>
        <v>123.30204897661667</v>
      </c>
      <c r="AL218">
        <f>VLOOKUP(AC218,counts!$V$27:$W$33,2,FALSE)</f>
        <v>40.172297072540438</v>
      </c>
      <c r="AM218">
        <f>VLOOKUP(AD218,counts!$V$38:$W$49,2,FALSE)</f>
        <v>57.761363718906857</v>
      </c>
      <c r="AN218">
        <f>VLOOKUP(AE218,counts!$V$53:$W$54,2,FALSE)</f>
        <v>151.41878811967541</v>
      </c>
      <c r="AO218">
        <f>VLOOKUP(AF218,counts!$V$58:$W$62,2,FALSE)</f>
        <v>-14.754319664473872</v>
      </c>
      <c r="AP218">
        <f>VLOOKUP(AG218,counts!$V$66:$W$69,2,FALSE)</f>
        <v>75.609641767585757</v>
      </c>
      <c r="AQ218">
        <f>VLOOKUP(AH218,counts!$V$73:$W$75,2,FALSE)</f>
        <v>-22.422560732600829</v>
      </c>
      <c r="AR218">
        <f>VLOOKUP(AI218,counts!$V$79:$W$81,2,FALSE)</f>
        <v>103.15987615987927</v>
      </c>
      <c r="AS218">
        <f t="shared" si="134"/>
        <v>1</v>
      </c>
      <c r="AT218">
        <f t="shared" si="135"/>
        <v>3</v>
      </c>
      <c r="AU218" t="str">
        <f t="shared" si="118"/>
        <v>Train</v>
      </c>
      <c r="AW218" t="str">
        <f t="shared" si="136"/>
        <v>18-30</v>
      </c>
      <c r="AX218" t="str">
        <f t="shared" si="137"/>
        <v>F, G, T</v>
      </c>
      <c r="AY218" t="str">
        <f t="shared" si="138"/>
        <v>21-30</v>
      </c>
      <c r="AZ218" t="str">
        <f t="shared" si="139"/>
        <v>NY</v>
      </c>
      <c r="BA218" t="str">
        <f t="shared" si="140"/>
        <v>female</v>
      </c>
      <c r="BB218">
        <f t="shared" si="141"/>
        <v>0</v>
      </c>
      <c r="BC218">
        <f t="shared" si="142"/>
        <v>2</v>
      </c>
      <c r="BD218" t="str">
        <f t="shared" si="143"/>
        <v>S, blank</v>
      </c>
      <c r="BE218">
        <f t="shared" si="144"/>
        <v>1</v>
      </c>
      <c r="BF218">
        <f t="shared" si="145"/>
        <v>-11.613432440426715</v>
      </c>
      <c r="BG218">
        <f t="shared" si="146"/>
        <v>123.30204897661667</v>
      </c>
      <c r="BH218">
        <f t="shared" si="147"/>
        <v>40.172297072540438</v>
      </c>
      <c r="BI218">
        <f t="shared" si="148"/>
        <v>57.761363718906857</v>
      </c>
      <c r="BJ218">
        <f t="shared" si="149"/>
        <v>151.41878811967541</v>
      </c>
      <c r="BK218">
        <f t="shared" si="150"/>
        <v>-14.754319664473872</v>
      </c>
      <c r="BL218">
        <f t="shared" si="151"/>
        <v>75.609641767585757</v>
      </c>
      <c r="BM218">
        <f t="shared" si="152"/>
        <v>-22.422560732600829</v>
      </c>
      <c r="BN218">
        <f t="shared" si="153"/>
        <v>103.15987615987927</v>
      </c>
      <c r="BO218">
        <f t="shared" si="119"/>
        <v>1</v>
      </c>
      <c r="BP218">
        <f t="shared" si="120"/>
        <v>3</v>
      </c>
      <c r="BQ218" t="str">
        <f t="shared" si="121"/>
        <v>Train</v>
      </c>
    </row>
    <row r="219" spans="1:69" x14ac:dyDescent="0.3">
      <c r="A219">
        <v>1</v>
      </c>
      <c r="B219">
        <v>0</v>
      </c>
      <c r="C219" t="s">
        <v>551</v>
      </c>
      <c r="D219" t="s">
        <v>20</v>
      </c>
      <c r="E219">
        <v>64</v>
      </c>
      <c r="F219">
        <v>0</v>
      </c>
      <c r="G219">
        <v>0</v>
      </c>
      <c r="H219" t="s">
        <v>552</v>
      </c>
      <c r="I219">
        <v>26</v>
      </c>
      <c r="K219" t="s">
        <v>17</v>
      </c>
      <c r="M219">
        <v>263</v>
      </c>
      <c r="N219" t="s">
        <v>553</v>
      </c>
      <c r="O219">
        <v>4</v>
      </c>
      <c r="P219">
        <v>3</v>
      </c>
      <c r="Q219">
        <v>4</v>
      </c>
      <c r="R219" t="str">
        <f t="shared" si="122"/>
        <v>Test</v>
      </c>
      <c r="S219" t="str">
        <f t="shared" si="123"/>
        <v>Train</v>
      </c>
      <c r="T219" t="str">
        <f t="shared" si="124"/>
        <v>Test</v>
      </c>
      <c r="U219" t="str">
        <f t="shared" si="125"/>
        <v/>
      </c>
      <c r="V219" t="str">
        <f t="shared" si="126"/>
        <v>61+</v>
      </c>
      <c r="W219" t="str">
        <f t="shared" si="127"/>
        <v/>
      </c>
      <c r="X219" t="str">
        <f t="shared" si="128"/>
        <v>21-30</v>
      </c>
      <c r="Y219" t="b">
        <f>SUMPRODUCT(--(U219=counts!$A$40:$A$49))&gt;0</f>
        <v>0</v>
      </c>
      <c r="Z219" t="b">
        <f>SUMPRODUCT(--(W219=counts!$A$18:$A$22))&gt;0</f>
        <v>0</v>
      </c>
      <c r="AA219" t="str">
        <f t="shared" si="129"/>
        <v>61+</v>
      </c>
      <c r="AB219" t="str">
        <f>IF(W219="","Blank",IF(Z219="TRUE",W219,counts!$A$23))</f>
        <v>Blank</v>
      </c>
      <c r="AC219" t="str">
        <f t="shared" si="130"/>
        <v>21-30</v>
      </c>
      <c r="AD219" t="str">
        <f t="shared" si="131"/>
        <v>Blank</v>
      </c>
      <c r="AE219" t="str">
        <f t="shared" si="132"/>
        <v>male</v>
      </c>
      <c r="AF219">
        <f>IF(F219&gt;=4, counts!$A$62,F219)</f>
        <v>0</v>
      </c>
      <c r="AG219">
        <f>IF(G219&gt;=3, counts!$A$69,G219)</f>
        <v>0</v>
      </c>
      <c r="AH219" t="str">
        <f>IF(OR(K219="S",K219=""), counts!$A$75,K219)</f>
        <v>S, blank</v>
      </c>
      <c r="AI219">
        <f t="shared" si="133"/>
        <v>1</v>
      </c>
      <c r="AJ219">
        <f>VLOOKUP(AA219,counts!$V$8:$W$13,2,FALSE)</f>
        <v>-68.390212241589438</v>
      </c>
      <c r="AK219">
        <f>VLOOKUP(AB219,counts!$V$17:$W$23,2,FALSE)</f>
        <v>-42.171718189759716</v>
      </c>
      <c r="AL219">
        <f>VLOOKUP(AC219,counts!$V$27:$W$33,2,FALSE)</f>
        <v>40.172297072540438</v>
      </c>
      <c r="AM219">
        <f>VLOOKUP(AD219,counts!$V$38:$W$49,2,FALSE)</f>
        <v>-33.757758935166962</v>
      </c>
      <c r="AN219">
        <f>VLOOKUP(AE219,counts!$V$53:$W$54,2,FALSE)</f>
        <v>-108.67008854708662</v>
      </c>
      <c r="AO219">
        <f>VLOOKUP(AF219,counts!$V$58:$W$62,2,FALSE)</f>
        <v>-14.754319664473872</v>
      </c>
      <c r="AP219">
        <f>VLOOKUP(AG219,counts!$V$66:$W$69,2,FALSE)</f>
        <v>-22.013681658285037</v>
      </c>
      <c r="AQ219">
        <f>VLOOKUP(AH219,counts!$V$73:$W$75,2,FALSE)</f>
        <v>-22.422560732600829</v>
      </c>
      <c r="AR219">
        <f>VLOOKUP(AI219,counts!$V$79:$W$81,2,FALSE)</f>
        <v>103.15987615987927</v>
      </c>
      <c r="AS219">
        <f t="shared" si="134"/>
        <v>0</v>
      </c>
      <c r="AT219">
        <f t="shared" si="135"/>
        <v>4</v>
      </c>
      <c r="AU219" t="str">
        <f t="shared" si="118"/>
        <v>Test</v>
      </c>
      <c r="AW219" t="str">
        <f t="shared" si="136"/>
        <v>61+</v>
      </c>
      <c r="AX219" t="str">
        <f t="shared" si="137"/>
        <v>Blank</v>
      </c>
      <c r="AY219" t="str">
        <f t="shared" si="138"/>
        <v>21-30</v>
      </c>
      <c r="AZ219" t="str">
        <f t="shared" si="139"/>
        <v>Blank</v>
      </c>
      <c r="BA219" t="str">
        <f t="shared" si="140"/>
        <v>male</v>
      </c>
      <c r="BB219">
        <f t="shared" si="141"/>
        <v>0</v>
      </c>
      <c r="BC219">
        <f t="shared" si="142"/>
        <v>0</v>
      </c>
      <c r="BD219" t="str">
        <f t="shared" si="143"/>
        <v>S, blank</v>
      </c>
      <c r="BE219">
        <f t="shared" si="144"/>
        <v>1</v>
      </c>
      <c r="BF219">
        <f t="shared" si="145"/>
        <v>-68.390212241589438</v>
      </c>
      <c r="BG219">
        <f t="shared" si="146"/>
        <v>-42.171718189759716</v>
      </c>
      <c r="BH219">
        <f t="shared" si="147"/>
        <v>40.172297072540438</v>
      </c>
      <c r="BI219">
        <f t="shared" si="148"/>
        <v>-33.757758935166962</v>
      </c>
      <c r="BJ219">
        <f t="shared" si="149"/>
        <v>-108.67008854708662</v>
      </c>
      <c r="BK219">
        <f t="shared" si="150"/>
        <v>-14.754319664473872</v>
      </c>
      <c r="BL219">
        <f t="shared" si="151"/>
        <v>-22.013681658285037</v>
      </c>
      <c r="BM219">
        <f t="shared" si="152"/>
        <v>-22.422560732600829</v>
      </c>
      <c r="BN219">
        <f t="shared" si="153"/>
        <v>103.15987615987927</v>
      </c>
      <c r="BO219">
        <f t="shared" si="119"/>
        <v>0</v>
      </c>
      <c r="BP219">
        <f t="shared" si="120"/>
        <v>4</v>
      </c>
      <c r="BQ219" t="str">
        <f t="shared" si="121"/>
        <v>Test</v>
      </c>
    </row>
    <row r="220" spans="1:69" x14ac:dyDescent="0.3">
      <c r="A220">
        <v>1</v>
      </c>
      <c r="B220">
        <v>1</v>
      </c>
      <c r="C220" t="s">
        <v>554</v>
      </c>
      <c r="D220" t="s">
        <v>15</v>
      </c>
      <c r="E220">
        <v>39</v>
      </c>
      <c r="F220">
        <v>0</v>
      </c>
      <c r="G220">
        <v>0</v>
      </c>
      <c r="H220" t="s">
        <v>555</v>
      </c>
      <c r="I220">
        <v>108.9</v>
      </c>
      <c r="J220" t="s">
        <v>556</v>
      </c>
      <c r="K220" t="s">
        <v>44</v>
      </c>
      <c r="L220" t="s">
        <v>71</v>
      </c>
      <c r="O220">
        <v>1</v>
      </c>
      <c r="P220">
        <v>1</v>
      </c>
      <c r="Q220">
        <v>5</v>
      </c>
      <c r="R220" t="str">
        <f t="shared" si="122"/>
        <v>Train</v>
      </c>
      <c r="S220" t="str">
        <f t="shared" si="123"/>
        <v>Train</v>
      </c>
      <c r="T220" t="str">
        <f t="shared" si="124"/>
        <v>Validate</v>
      </c>
      <c r="U220" t="str">
        <f t="shared" si="125"/>
        <v/>
      </c>
      <c r="V220" t="str">
        <f t="shared" si="126"/>
        <v>31-40</v>
      </c>
      <c r="W220" t="str">
        <f t="shared" si="127"/>
        <v>C</v>
      </c>
      <c r="X220" t="str">
        <f t="shared" si="128"/>
        <v>100+</v>
      </c>
      <c r="Y220" t="b">
        <f>SUMPRODUCT(--(U220=counts!$A$40:$A$49))&gt;0</f>
        <v>0</v>
      </c>
      <c r="Z220" t="b">
        <f>SUMPRODUCT(--(W220=counts!$A$18:$A$22))&gt;0</f>
        <v>1</v>
      </c>
      <c r="AA220" t="str">
        <f t="shared" si="129"/>
        <v>31-40</v>
      </c>
      <c r="AB220" t="str">
        <f>IF(W220="","Blank",IF(Z220="TRUE",W220,counts!$A$23))</f>
        <v>F, G, T</v>
      </c>
      <c r="AC220" t="str">
        <f t="shared" si="130"/>
        <v>100+</v>
      </c>
      <c r="AD220" t="str">
        <f t="shared" si="131"/>
        <v>Blank</v>
      </c>
      <c r="AE220" t="str">
        <f t="shared" si="132"/>
        <v>female</v>
      </c>
      <c r="AF220">
        <f>IF(F220&gt;=4, counts!$A$62,F220)</f>
        <v>0</v>
      </c>
      <c r="AG220">
        <f>IF(G220&gt;=3, counts!$A$69,G220)</f>
        <v>0</v>
      </c>
      <c r="AH220" t="str">
        <f>IF(OR(K220="S",K220=""), counts!$A$75,K220)</f>
        <v>C</v>
      </c>
      <c r="AI220">
        <f t="shared" si="133"/>
        <v>1</v>
      </c>
      <c r="AJ220">
        <f>VLOOKUP(AA220,counts!$V$8:$W$13,2,FALSE)</f>
        <v>32.769878926258563</v>
      </c>
      <c r="AK220">
        <f>VLOOKUP(AB220,counts!$V$17:$W$23,2,FALSE)</f>
        <v>123.30204897661667</v>
      </c>
      <c r="AL220">
        <f>VLOOKUP(AC220,counts!$V$27:$W$33,2,FALSE)</f>
        <v>163.84855978743315</v>
      </c>
      <c r="AM220">
        <f>VLOOKUP(AD220,counts!$V$38:$W$49,2,FALSE)</f>
        <v>-33.757758935166962</v>
      </c>
      <c r="AN220">
        <f>VLOOKUP(AE220,counts!$V$53:$W$54,2,FALSE)</f>
        <v>151.41878811967541</v>
      </c>
      <c r="AO220">
        <f>VLOOKUP(AF220,counts!$V$58:$W$62,2,FALSE)</f>
        <v>-14.754319664473872</v>
      </c>
      <c r="AP220">
        <f>VLOOKUP(AG220,counts!$V$66:$W$69,2,FALSE)</f>
        <v>-22.013681658285037</v>
      </c>
      <c r="AQ220">
        <f>VLOOKUP(AH220,counts!$V$73:$W$75,2,FALSE)</f>
        <v>72.444458573419169</v>
      </c>
      <c r="AR220">
        <f>VLOOKUP(AI220,counts!$V$79:$W$81,2,FALSE)</f>
        <v>103.15987615987927</v>
      </c>
      <c r="AS220">
        <f t="shared" si="134"/>
        <v>1</v>
      </c>
      <c r="AT220">
        <f t="shared" si="135"/>
        <v>1</v>
      </c>
      <c r="AU220" t="str">
        <f t="shared" si="118"/>
        <v>Train</v>
      </c>
      <c r="AW220" t="str">
        <f t="shared" si="136"/>
        <v>31-40</v>
      </c>
      <c r="AX220" t="str">
        <f t="shared" si="137"/>
        <v>F, G, T</v>
      </c>
      <c r="AY220" t="str">
        <f t="shared" si="138"/>
        <v>100+</v>
      </c>
      <c r="AZ220" t="str">
        <f t="shared" si="139"/>
        <v>Blank</v>
      </c>
      <c r="BA220" t="str">
        <f t="shared" si="140"/>
        <v>female</v>
      </c>
      <c r="BB220">
        <f t="shared" si="141"/>
        <v>0</v>
      </c>
      <c r="BC220">
        <f t="shared" si="142"/>
        <v>0</v>
      </c>
      <c r="BD220" t="str">
        <f t="shared" si="143"/>
        <v>C</v>
      </c>
      <c r="BE220">
        <f t="shared" si="144"/>
        <v>1</v>
      </c>
      <c r="BF220">
        <f t="shared" si="145"/>
        <v>32.769878926258563</v>
      </c>
      <c r="BG220">
        <f t="shared" si="146"/>
        <v>123.30204897661667</v>
      </c>
      <c r="BH220">
        <f t="shared" si="147"/>
        <v>163.84855978743315</v>
      </c>
      <c r="BI220">
        <f t="shared" si="148"/>
        <v>-33.757758935166962</v>
      </c>
      <c r="BJ220">
        <f t="shared" si="149"/>
        <v>151.41878811967541</v>
      </c>
      <c r="BK220">
        <f t="shared" si="150"/>
        <v>-14.754319664473872</v>
      </c>
      <c r="BL220">
        <f t="shared" si="151"/>
        <v>-22.013681658285037</v>
      </c>
      <c r="BM220">
        <f t="shared" si="152"/>
        <v>72.444458573419169</v>
      </c>
      <c r="BN220">
        <f t="shared" si="153"/>
        <v>103.15987615987927</v>
      </c>
      <c r="BO220">
        <f t="shared" si="119"/>
        <v>1</v>
      </c>
      <c r="BP220">
        <f t="shared" si="120"/>
        <v>1</v>
      </c>
      <c r="BQ220" t="str">
        <f t="shared" si="121"/>
        <v>Train</v>
      </c>
    </row>
    <row r="221" spans="1:69" x14ac:dyDescent="0.3">
      <c r="A221">
        <v>1</v>
      </c>
      <c r="B221">
        <v>1</v>
      </c>
      <c r="C221" t="s">
        <v>557</v>
      </c>
      <c r="D221" t="s">
        <v>20</v>
      </c>
      <c r="F221">
        <v>0</v>
      </c>
      <c r="G221">
        <v>0</v>
      </c>
      <c r="H221" t="s">
        <v>558</v>
      </c>
      <c r="I221">
        <v>25.741700000000002</v>
      </c>
      <c r="K221" t="s">
        <v>44</v>
      </c>
      <c r="L221" t="s">
        <v>90</v>
      </c>
      <c r="N221" t="s">
        <v>55</v>
      </c>
      <c r="O221">
        <v>4</v>
      </c>
      <c r="P221">
        <v>4</v>
      </c>
      <c r="Q221">
        <v>4</v>
      </c>
      <c r="R221" t="str">
        <f t="shared" si="122"/>
        <v>Test</v>
      </c>
      <c r="S221" t="str">
        <f t="shared" si="123"/>
        <v>Test</v>
      </c>
      <c r="T221" t="str">
        <f t="shared" si="124"/>
        <v>Test</v>
      </c>
      <c r="U221" t="str">
        <f t="shared" si="125"/>
        <v/>
      </c>
      <c r="V221" t="str">
        <f t="shared" si="126"/>
        <v>0-17</v>
      </c>
      <c r="W221" t="str">
        <f t="shared" si="127"/>
        <v/>
      </c>
      <c r="X221" t="str">
        <f t="shared" si="128"/>
        <v>21-30</v>
      </c>
      <c r="Y221" t="b">
        <f>SUMPRODUCT(--(U221=counts!$A$40:$A$49))&gt;0</f>
        <v>0</v>
      </c>
      <c r="Z221" t="b">
        <f>SUMPRODUCT(--(W221=counts!$A$18:$A$22))&gt;0</f>
        <v>0</v>
      </c>
      <c r="AA221" t="str">
        <f t="shared" si="129"/>
        <v>0-17</v>
      </c>
      <c r="AB221" t="str">
        <f>IF(W221="","Blank",IF(Z221="TRUE",W221,counts!$A$23))</f>
        <v>Blank</v>
      </c>
      <c r="AC221" t="str">
        <f t="shared" si="130"/>
        <v>21-30</v>
      </c>
      <c r="AD221" t="str">
        <f t="shared" si="131"/>
        <v>Blank</v>
      </c>
      <c r="AE221" t="str">
        <f t="shared" si="132"/>
        <v>male</v>
      </c>
      <c r="AF221">
        <f>IF(F221&gt;=4, counts!$A$62,F221)</f>
        <v>0</v>
      </c>
      <c r="AG221">
        <f>IF(G221&gt;=3, counts!$A$69,G221)</f>
        <v>0</v>
      </c>
      <c r="AH221" t="str">
        <f>IF(OR(K221="S",K221=""), counts!$A$75,K221)</f>
        <v>C</v>
      </c>
      <c r="AI221">
        <f t="shared" si="133"/>
        <v>1</v>
      </c>
      <c r="AJ221">
        <f>VLOOKUP(AA221,counts!$V$8:$W$13,2,FALSE)</f>
        <v>-3.7643689058441341</v>
      </c>
      <c r="AK221">
        <f>VLOOKUP(AB221,counts!$V$17:$W$23,2,FALSE)</f>
        <v>-42.171718189759716</v>
      </c>
      <c r="AL221">
        <f>VLOOKUP(AC221,counts!$V$27:$W$33,2,FALSE)</f>
        <v>40.172297072540438</v>
      </c>
      <c r="AM221">
        <f>VLOOKUP(AD221,counts!$V$38:$W$49,2,FALSE)</f>
        <v>-33.757758935166962</v>
      </c>
      <c r="AN221">
        <f>VLOOKUP(AE221,counts!$V$53:$W$54,2,FALSE)</f>
        <v>-108.67008854708662</v>
      </c>
      <c r="AO221">
        <f>VLOOKUP(AF221,counts!$V$58:$W$62,2,FALSE)</f>
        <v>-14.754319664473872</v>
      </c>
      <c r="AP221">
        <f>VLOOKUP(AG221,counts!$V$66:$W$69,2,FALSE)</f>
        <v>-22.013681658285037</v>
      </c>
      <c r="AQ221">
        <f>VLOOKUP(AH221,counts!$V$73:$W$75,2,FALSE)</f>
        <v>72.444458573419169</v>
      </c>
      <c r="AR221">
        <f>VLOOKUP(AI221,counts!$V$79:$W$81,2,FALSE)</f>
        <v>103.15987615987927</v>
      </c>
      <c r="AS221">
        <f t="shared" si="134"/>
        <v>1</v>
      </c>
      <c r="AT221">
        <f t="shared" si="135"/>
        <v>4</v>
      </c>
      <c r="AU221" t="str">
        <f t="shared" si="118"/>
        <v>Test</v>
      </c>
      <c r="AW221" t="str">
        <f t="shared" si="136"/>
        <v>0-17</v>
      </c>
      <c r="AX221" t="str">
        <f t="shared" si="137"/>
        <v>Blank</v>
      </c>
      <c r="AY221" t="str">
        <f t="shared" si="138"/>
        <v>21-30</v>
      </c>
      <c r="AZ221" t="str">
        <f t="shared" si="139"/>
        <v>Blank</v>
      </c>
      <c r="BA221" t="str">
        <f t="shared" si="140"/>
        <v>male</v>
      </c>
      <c r="BB221">
        <f t="shared" si="141"/>
        <v>0</v>
      </c>
      <c r="BC221">
        <f t="shared" si="142"/>
        <v>0</v>
      </c>
      <c r="BD221" t="str">
        <f t="shared" si="143"/>
        <v>C</v>
      </c>
      <c r="BE221">
        <f t="shared" si="144"/>
        <v>1</v>
      </c>
      <c r="BF221">
        <f t="shared" si="145"/>
        <v>-3.7643689058441341</v>
      </c>
      <c r="BG221">
        <f t="shared" si="146"/>
        <v>-42.171718189759716</v>
      </c>
      <c r="BH221">
        <f t="shared" si="147"/>
        <v>40.172297072540438</v>
      </c>
      <c r="BI221">
        <f t="shared" si="148"/>
        <v>-33.757758935166962</v>
      </c>
      <c r="BJ221">
        <f t="shared" si="149"/>
        <v>-108.67008854708662</v>
      </c>
      <c r="BK221">
        <f t="shared" si="150"/>
        <v>-14.754319664473872</v>
      </c>
      <c r="BL221">
        <f t="shared" si="151"/>
        <v>-22.013681658285037</v>
      </c>
      <c r="BM221">
        <f t="shared" si="152"/>
        <v>72.444458573419169</v>
      </c>
      <c r="BN221">
        <f t="shared" si="153"/>
        <v>103.15987615987927</v>
      </c>
      <c r="BO221">
        <f t="shared" si="119"/>
        <v>1</v>
      </c>
      <c r="BP221">
        <f t="shared" si="120"/>
        <v>4</v>
      </c>
      <c r="BQ221" t="str">
        <f t="shared" si="121"/>
        <v>Test</v>
      </c>
    </row>
    <row r="222" spans="1:69" x14ac:dyDescent="0.3">
      <c r="A222">
        <v>1</v>
      </c>
      <c r="B222">
        <v>1</v>
      </c>
      <c r="C222" t="s">
        <v>559</v>
      </c>
      <c r="D222" t="s">
        <v>15</v>
      </c>
      <c r="E222">
        <v>22</v>
      </c>
      <c r="F222">
        <v>0</v>
      </c>
      <c r="G222">
        <v>1</v>
      </c>
      <c r="H222" t="s">
        <v>560</v>
      </c>
      <c r="I222">
        <v>61.979199999999999</v>
      </c>
      <c r="J222" t="s">
        <v>561</v>
      </c>
      <c r="K222" t="s">
        <v>44</v>
      </c>
      <c r="L222" t="s">
        <v>78</v>
      </c>
      <c r="N222" t="s">
        <v>562</v>
      </c>
      <c r="O222">
        <v>1</v>
      </c>
      <c r="P222">
        <v>1</v>
      </c>
      <c r="Q222">
        <v>3</v>
      </c>
      <c r="R222" t="str">
        <f t="shared" si="122"/>
        <v>Train</v>
      </c>
      <c r="S222" t="str">
        <f t="shared" si="123"/>
        <v>Train</v>
      </c>
      <c r="T222" t="str">
        <f t="shared" si="124"/>
        <v>Train</v>
      </c>
      <c r="U222" t="str">
        <f t="shared" si="125"/>
        <v>RI</v>
      </c>
      <c r="V222" t="str">
        <f t="shared" si="126"/>
        <v>18-30</v>
      </c>
      <c r="W222" t="str">
        <f t="shared" si="127"/>
        <v>B</v>
      </c>
      <c r="X222" t="str">
        <f t="shared" si="128"/>
        <v>41-100</v>
      </c>
      <c r="Y222" t="b">
        <f>SUMPRODUCT(--(U222=counts!$A$40:$A$49))&gt;0</f>
        <v>0</v>
      </c>
      <c r="Z222" t="b">
        <f>SUMPRODUCT(--(W222=counts!$A$18:$A$22))&gt;0</f>
        <v>1</v>
      </c>
      <c r="AA222" t="str">
        <f t="shared" si="129"/>
        <v>18-30</v>
      </c>
      <c r="AB222" t="str">
        <f>IF(W222="","Blank",IF(Z222="TRUE",W222,counts!$A$23))</f>
        <v>F, G, T</v>
      </c>
      <c r="AC222" t="str">
        <f t="shared" si="130"/>
        <v>41-100</v>
      </c>
      <c r="AD222" t="str">
        <f t="shared" si="131"/>
        <v>Others</v>
      </c>
      <c r="AE222" t="str">
        <f t="shared" si="132"/>
        <v>female</v>
      </c>
      <c r="AF222">
        <f>IF(F222&gt;=4, counts!$A$62,F222)</f>
        <v>0</v>
      </c>
      <c r="AG222">
        <f>IF(G222&gt;=3, counts!$A$69,G222)</f>
        <v>1</v>
      </c>
      <c r="AH222" t="str">
        <f>IF(OR(K222="S",K222=""), counts!$A$75,K222)</f>
        <v>C</v>
      </c>
      <c r="AI222">
        <f t="shared" si="133"/>
        <v>1</v>
      </c>
      <c r="AJ222">
        <f>VLOOKUP(AA222,counts!$V$8:$W$13,2,FALSE)</f>
        <v>-11.613432440426715</v>
      </c>
      <c r="AK222">
        <f>VLOOKUP(AB222,counts!$V$17:$W$23,2,FALSE)</f>
        <v>123.30204897661667</v>
      </c>
      <c r="AL222">
        <f>VLOOKUP(AC222,counts!$V$27:$W$33,2,FALSE)</f>
        <v>70.538774768379497</v>
      </c>
      <c r="AM222">
        <f>VLOOKUP(AD222,counts!$V$38:$W$49,2,FALSE)</f>
        <v>40.634191658169868</v>
      </c>
      <c r="AN222">
        <f>VLOOKUP(AE222,counts!$V$53:$W$54,2,FALSE)</f>
        <v>151.41878811967541</v>
      </c>
      <c r="AO222">
        <f>VLOOKUP(AF222,counts!$V$58:$W$62,2,FALSE)</f>
        <v>-14.754319664473872</v>
      </c>
      <c r="AP222">
        <f>VLOOKUP(AG222,counts!$V$66:$W$69,2,FALSE)</f>
        <v>79.365382998232107</v>
      </c>
      <c r="AQ222">
        <f>VLOOKUP(AH222,counts!$V$73:$W$75,2,FALSE)</f>
        <v>72.444458573419169</v>
      </c>
      <c r="AR222">
        <f>VLOOKUP(AI222,counts!$V$79:$W$81,2,FALSE)</f>
        <v>103.15987615987927</v>
      </c>
      <c r="AS222">
        <f t="shared" si="134"/>
        <v>1</v>
      </c>
      <c r="AT222">
        <f t="shared" si="135"/>
        <v>1</v>
      </c>
      <c r="AU222" t="str">
        <f t="shared" si="118"/>
        <v>Train</v>
      </c>
      <c r="AW222" t="str">
        <f t="shared" si="136"/>
        <v>18-30</v>
      </c>
      <c r="AX222" t="str">
        <f t="shared" si="137"/>
        <v>F, G, T</v>
      </c>
      <c r="AY222" t="str">
        <f t="shared" si="138"/>
        <v>41-100</v>
      </c>
      <c r="AZ222" t="str">
        <f t="shared" si="139"/>
        <v>Others</v>
      </c>
      <c r="BA222" t="str">
        <f t="shared" si="140"/>
        <v>female</v>
      </c>
      <c r="BB222">
        <f t="shared" si="141"/>
        <v>0</v>
      </c>
      <c r="BC222">
        <f t="shared" si="142"/>
        <v>1</v>
      </c>
      <c r="BD222" t="str">
        <f t="shared" si="143"/>
        <v>C</v>
      </c>
      <c r="BE222">
        <f t="shared" si="144"/>
        <v>1</v>
      </c>
      <c r="BF222">
        <f t="shared" si="145"/>
        <v>-11.613432440426715</v>
      </c>
      <c r="BG222">
        <f t="shared" si="146"/>
        <v>123.30204897661667</v>
      </c>
      <c r="BH222">
        <f t="shared" si="147"/>
        <v>70.538774768379497</v>
      </c>
      <c r="BI222">
        <f t="shared" si="148"/>
        <v>40.634191658169868</v>
      </c>
      <c r="BJ222">
        <f t="shared" si="149"/>
        <v>151.41878811967541</v>
      </c>
      <c r="BK222">
        <f t="shared" si="150"/>
        <v>-14.754319664473872</v>
      </c>
      <c r="BL222">
        <f t="shared" si="151"/>
        <v>79.365382998232107</v>
      </c>
      <c r="BM222">
        <f t="shared" si="152"/>
        <v>72.444458573419169</v>
      </c>
      <c r="BN222">
        <f t="shared" si="153"/>
        <v>103.15987615987927</v>
      </c>
      <c r="BO222">
        <f t="shared" si="119"/>
        <v>1</v>
      </c>
      <c r="BP222">
        <f t="shared" si="120"/>
        <v>1</v>
      </c>
      <c r="BQ222" t="str">
        <f t="shared" si="121"/>
        <v>Train</v>
      </c>
    </row>
    <row r="223" spans="1:69" x14ac:dyDescent="0.3">
      <c r="A223">
        <v>1</v>
      </c>
      <c r="B223">
        <v>0</v>
      </c>
      <c r="C223" t="s">
        <v>563</v>
      </c>
      <c r="D223" t="s">
        <v>20</v>
      </c>
      <c r="E223">
        <v>65</v>
      </c>
      <c r="F223">
        <v>0</v>
      </c>
      <c r="G223">
        <v>1</v>
      </c>
      <c r="H223" t="s">
        <v>560</v>
      </c>
      <c r="I223">
        <v>61.979199999999999</v>
      </c>
      <c r="J223" t="s">
        <v>564</v>
      </c>
      <c r="K223" t="s">
        <v>44</v>
      </c>
      <c r="M223">
        <v>234</v>
      </c>
      <c r="N223" t="s">
        <v>562</v>
      </c>
      <c r="O223">
        <v>2</v>
      </c>
      <c r="P223">
        <v>4</v>
      </c>
      <c r="Q223">
        <v>1</v>
      </c>
      <c r="R223" t="str">
        <f t="shared" si="122"/>
        <v>Train</v>
      </c>
      <c r="S223" t="str">
        <f t="shared" si="123"/>
        <v>Test</v>
      </c>
      <c r="T223" t="str">
        <f t="shared" si="124"/>
        <v>Train</v>
      </c>
      <c r="U223" t="str">
        <f t="shared" si="125"/>
        <v>RI</v>
      </c>
      <c r="V223" t="str">
        <f t="shared" si="126"/>
        <v>61+</v>
      </c>
      <c r="W223" t="str">
        <f t="shared" si="127"/>
        <v>B</v>
      </c>
      <c r="X223" t="str">
        <f t="shared" si="128"/>
        <v>41-100</v>
      </c>
      <c r="Y223" t="b">
        <f>SUMPRODUCT(--(U223=counts!$A$40:$A$49))&gt;0</f>
        <v>0</v>
      </c>
      <c r="Z223" t="b">
        <f>SUMPRODUCT(--(W223=counts!$A$18:$A$22))&gt;0</f>
        <v>1</v>
      </c>
      <c r="AA223" t="str">
        <f t="shared" si="129"/>
        <v>61+</v>
      </c>
      <c r="AB223" t="str">
        <f>IF(W223="","Blank",IF(Z223="TRUE",W223,counts!$A$23))</f>
        <v>F, G, T</v>
      </c>
      <c r="AC223" t="str">
        <f t="shared" si="130"/>
        <v>41-100</v>
      </c>
      <c r="AD223" t="str">
        <f t="shared" si="131"/>
        <v>Others</v>
      </c>
      <c r="AE223" t="str">
        <f t="shared" si="132"/>
        <v>male</v>
      </c>
      <c r="AF223">
        <f>IF(F223&gt;=4, counts!$A$62,F223)</f>
        <v>0</v>
      </c>
      <c r="AG223">
        <f>IF(G223&gt;=3, counts!$A$69,G223)</f>
        <v>1</v>
      </c>
      <c r="AH223" t="str">
        <f>IF(OR(K223="S",K223=""), counts!$A$75,K223)</f>
        <v>C</v>
      </c>
      <c r="AI223">
        <f t="shared" si="133"/>
        <v>1</v>
      </c>
      <c r="AJ223">
        <f>VLOOKUP(AA223,counts!$V$8:$W$13,2,FALSE)</f>
        <v>-68.390212241589438</v>
      </c>
      <c r="AK223">
        <f>VLOOKUP(AB223,counts!$V$17:$W$23,2,FALSE)</f>
        <v>123.30204897661667</v>
      </c>
      <c r="AL223">
        <f>VLOOKUP(AC223,counts!$V$27:$W$33,2,FALSE)</f>
        <v>70.538774768379497</v>
      </c>
      <c r="AM223">
        <f>VLOOKUP(AD223,counts!$V$38:$W$49,2,FALSE)</f>
        <v>40.634191658169868</v>
      </c>
      <c r="AN223">
        <f>VLOOKUP(AE223,counts!$V$53:$W$54,2,FALSE)</f>
        <v>-108.67008854708662</v>
      </c>
      <c r="AO223">
        <f>VLOOKUP(AF223,counts!$V$58:$W$62,2,FALSE)</f>
        <v>-14.754319664473872</v>
      </c>
      <c r="AP223">
        <f>VLOOKUP(AG223,counts!$V$66:$W$69,2,FALSE)</f>
        <v>79.365382998232107</v>
      </c>
      <c r="AQ223">
        <f>VLOOKUP(AH223,counts!$V$73:$W$75,2,FALSE)</f>
        <v>72.444458573419169</v>
      </c>
      <c r="AR223">
        <f>VLOOKUP(AI223,counts!$V$79:$W$81,2,FALSE)</f>
        <v>103.15987615987927</v>
      </c>
      <c r="AS223">
        <f t="shared" si="134"/>
        <v>0</v>
      </c>
      <c r="AT223">
        <f t="shared" si="135"/>
        <v>2</v>
      </c>
      <c r="AU223" t="str">
        <f t="shared" si="118"/>
        <v>Train</v>
      </c>
      <c r="AW223" t="str">
        <f t="shared" si="136"/>
        <v>61+</v>
      </c>
      <c r="AX223" t="str">
        <f t="shared" si="137"/>
        <v>F, G, T</v>
      </c>
      <c r="AY223" t="str">
        <f t="shared" si="138"/>
        <v>41-100</v>
      </c>
      <c r="AZ223" t="str">
        <f t="shared" si="139"/>
        <v>Others</v>
      </c>
      <c r="BA223" t="str">
        <f t="shared" si="140"/>
        <v>male</v>
      </c>
      <c r="BB223">
        <f t="shared" si="141"/>
        <v>0</v>
      </c>
      <c r="BC223">
        <f t="shared" si="142"/>
        <v>1</v>
      </c>
      <c r="BD223" t="str">
        <f t="shared" si="143"/>
        <v>C</v>
      </c>
      <c r="BE223">
        <f t="shared" si="144"/>
        <v>1</v>
      </c>
      <c r="BF223">
        <f t="shared" si="145"/>
        <v>-68.390212241589438</v>
      </c>
      <c r="BG223">
        <f t="shared" si="146"/>
        <v>123.30204897661667</v>
      </c>
      <c r="BH223">
        <f t="shared" si="147"/>
        <v>70.538774768379497</v>
      </c>
      <c r="BI223">
        <f t="shared" si="148"/>
        <v>40.634191658169868</v>
      </c>
      <c r="BJ223">
        <f t="shared" si="149"/>
        <v>-108.67008854708662</v>
      </c>
      <c r="BK223">
        <f t="shared" si="150"/>
        <v>-14.754319664473872</v>
      </c>
      <c r="BL223">
        <f t="shared" si="151"/>
        <v>79.365382998232107</v>
      </c>
      <c r="BM223">
        <f t="shared" si="152"/>
        <v>72.444458573419169</v>
      </c>
      <c r="BN223">
        <f t="shared" si="153"/>
        <v>103.15987615987927</v>
      </c>
      <c r="BO223">
        <f t="shared" si="119"/>
        <v>0</v>
      </c>
      <c r="BP223">
        <f t="shared" si="120"/>
        <v>2</v>
      </c>
      <c r="BQ223" t="str">
        <f t="shared" si="121"/>
        <v>Train</v>
      </c>
    </row>
    <row r="224" spans="1:69" x14ac:dyDescent="0.3">
      <c r="A224">
        <v>1</v>
      </c>
      <c r="B224">
        <v>0</v>
      </c>
      <c r="C224" t="s">
        <v>565</v>
      </c>
      <c r="D224" t="s">
        <v>20</v>
      </c>
      <c r="E224">
        <v>28.5</v>
      </c>
      <c r="F224">
        <v>0</v>
      </c>
      <c r="G224">
        <v>0</v>
      </c>
      <c r="H224" t="s">
        <v>566</v>
      </c>
      <c r="I224">
        <v>27.720800000000001</v>
      </c>
      <c r="J224" t="s">
        <v>567</v>
      </c>
      <c r="K224" t="s">
        <v>44</v>
      </c>
      <c r="M224">
        <v>189</v>
      </c>
      <c r="N224" t="s">
        <v>568</v>
      </c>
      <c r="O224">
        <v>5</v>
      </c>
      <c r="P224">
        <v>5</v>
      </c>
      <c r="Q224">
        <v>3</v>
      </c>
      <c r="R224" t="str">
        <f t="shared" si="122"/>
        <v>Validate</v>
      </c>
      <c r="S224" t="str">
        <f t="shared" si="123"/>
        <v>Validate</v>
      </c>
      <c r="T224" t="str">
        <f t="shared" si="124"/>
        <v>Train</v>
      </c>
      <c r="U224" t="str">
        <f t="shared" si="125"/>
        <v/>
      </c>
      <c r="V224" t="str">
        <f t="shared" si="126"/>
        <v>18-30</v>
      </c>
      <c r="W224" t="str">
        <f t="shared" si="127"/>
        <v>D</v>
      </c>
      <c r="X224" t="str">
        <f t="shared" si="128"/>
        <v>21-30</v>
      </c>
      <c r="Y224" t="b">
        <f>SUMPRODUCT(--(U224=counts!$A$40:$A$49))&gt;0</f>
        <v>0</v>
      </c>
      <c r="Z224" t="b">
        <f>SUMPRODUCT(--(W224=counts!$A$18:$A$22))&gt;0</f>
        <v>1</v>
      </c>
      <c r="AA224" t="str">
        <f t="shared" si="129"/>
        <v>18-30</v>
      </c>
      <c r="AB224" t="str">
        <f>IF(W224="","Blank",IF(Z224="TRUE",W224,counts!$A$23))</f>
        <v>F, G, T</v>
      </c>
      <c r="AC224" t="str">
        <f t="shared" si="130"/>
        <v>21-30</v>
      </c>
      <c r="AD224" t="str">
        <f t="shared" si="131"/>
        <v>Blank</v>
      </c>
      <c r="AE224" t="str">
        <f t="shared" si="132"/>
        <v>male</v>
      </c>
      <c r="AF224">
        <f>IF(F224&gt;=4, counts!$A$62,F224)</f>
        <v>0</v>
      </c>
      <c r="AG224">
        <f>IF(G224&gt;=3, counts!$A$69,G224)</f>
        <v>0</v>
      </c>
      <c r="AH224" t="str">
        <f>IF(OR(K224="S",K224=""), counts!$A$75,K224)</f>
        <v>C</v>
      </c>
      <c r="AI224">
        <f t="shared" si="133"/>
        <v>1</v>
      </c>
      <c r="AJ224">
        <f>VLOOKUP(AA224,counts!$V$8:$W$13,2,FALSE)</f>
        <v>-11.613432440426715</v>
      </c>
      <c r="AK224">
        <f>VLOOKUP(AB224,counts!$V$17:$W$23,2,FALSE)</f>
        <v>123.30204897661667</v>
      </c>
      <c r="AL224">
        <f>VLOOKUP(AC224,counts!$V$27:$W$33,2,FALSE)</f>
        <v>40.172297072540438</v>
      </c>
      <c r="AM224">
        <f>VLOOKUP(AD224,counts!$V$38:$W$49,2,FALSE)</f>
        <v>-33.757758935166962</v>
      </c>
      <c r="AN224">
        <f>VLOOKUP(AE224,counts!$V$53:$W$54,2,FALSE)</f>
        <v>-108.67008854708662</v>
      </c>
      <c r="AO224">
        <f>VLOOKUP(AF224,counts!$V$58:$W$62,2,FALSE)</f>
        <v>-14.754319664473872</v>
      </c>
      <c r="AP224">
        <f>VLOOKUP(AG224,counts!$V$66:$W$69,2,FALSE)</f>
        <v>-22.013681658285037</v>
      </c>
      <c r="AQ224">
        <f>VLOOKUP(AH224,counts!$V$73:$W$75,2,FALSE)</f>
        <v>72.444458573419169</v>
      </c>
      <c r="AR224">
        <f>VLOOKUP(AI224,counts!$V$79:$W$81,2,FALSE)</f>
        <v>103.15987615987927</v>
      </c>
      <c r="AS224">
        <f t="shared" si="134"/>
        <v>0</v>
      </c>
      <c r="AT224">
        <f t="shared" si="135"/>
        <v>5</v>
      </c>
      <c r="AU224" t="str">
        <f t="shared" si="118"/>
        <v>Validate</v>
      </c>
      <c r="AW224" t="str">
        <f t="shared" si="136"/>
        <v>18-30</v>
      </c>
      <c r="AX224" t="str">
        <f t="shared" si="137"/>
        <v>F, G, T</v>
      </c>
      <c r="AY224" t="str">
        <f t="shared" si="138"/>
        <v>21-30</v>
      </c>
      <c r="AZ224" t="str">
        <f t="shared" si="139"/>
        <v>Blank</v>
      </c>
      <c r="BA224" t="str">
        <f t="shared" si="140"/>
        <v>male</v>
      </c>
      <c r="BB224">
        <f t="shared" si="141"/>
        <v>0</v>
      </c>
      <c r="BC224">
        <f t="shared" si="142"/>
        <v>0</v>
      </c>
      <c r="BD224" t="str">
        <f t="shared" si="143"/>
        <v>C</v>
      </c>
      <c r="BE224">
        <f t="shared" si="144"/>
        <v>1</v>
      </c>
      <c r="BF224">
        <f t="shared" si="145"/>
        <v>-11.613432440426715</v>
      </c>
      <c r="BG224">
        <f t="shared" si="146"/>
        <v>123.30204897661667</v>
      </c>
      <c r="BH224">
        <f t="shared" si="147"/>
        <v>40.172297072540438</v>
      </c>
      <c r="BI224">
        <f t="shared" si="148"/>
        <v>-33.757758935166962</v>
      </c>
      <c r="BJ224">
        <f t="shared" si="149"/>
        <v>-108.67008854708662</v>
      </c>
      <c r="BK224">
        <f t="shared" si="150"/>
        <v>-14.754319664473872</v>
      </c>
      <c r="BL224">
        <f t="shared" si="151"/>
        <v>-22.013681658285037</v>
      </c>
      <c r="BM224">
        <f t="shared" si="152"/>
        <v>72.444458573419169</v>
      </c>
      <c r="BN224">
        <f t="shared" si="153"/>
        <v>103.15987615987927</v>
      </c>
      <c r="BO224">
        <f t="shared" si="119"/>
        <v>0</v>
      </c>
      <c r="BP224">
        <f t="shared" si="120"/>
        <v>5</v>
      </c>
      <c r="BQ224" t="str">
        <f t="shared" si="121"/>
        <v>Validate</v>
      </c>
    </row>
    <row r="225" spans="1:69" x14ac:dyDescent="0.3">
      <c r="A225">
        <v>1</v>
      </c>
      <c r="B225">
        <v>0</v>
      </c>
      <c r="C225" t="s">
        <v>569</v>
      </c>
      <c r="D225" t="s">
        <v>20</v>
      </c>
      <c r="F225">
        <v>0</v>
      </c>
      <c r="G225">
        <v>0</v>
      </c>
      <c r="H225" t="s">
        <v>570</v>
      </c>
      <c r="I225">
        <v>0</v>
      </c>
      <c r="K225" t="s">
        <v>17</v>
      </c>
      <c r="N225" t="s">
        <v>571</v>
      </c>
      <c r="O225">
        <v>3</v>
      </c>
      <c r="P225">
        <v>5</v>
      </c>
      <c r="Q225">
        <v>3</v>
      </c>
      <c r="R225" t="str">
        <f t="shared" si="122"/>
        <v>Train</v>
      </c>
      <c r="S225" t="str">
        <f t="shared" si="123"/>
        <v>Validate</v>
      </c>
      <c r="T225" t="str">
        <f t="shared" si="124"/>
        <v>Train</v>
      </c>
      <c r="U225" t="str">
        <f t="shared" si="125"/>
        <v/>
      </c>
      <c r="V225" t="str">
        <f t="shared" si="126"/>
        <v>0-17</v>
      </c>
      <c r="W225" t="str">
        <f t="shared" si="127"/>
        <v/>
      </c>
      <c r="X225" t="str">
        <f t="shared" si="128"/>
        <v>0</v>
      </c>
      <c r="Y225" t="b">
        <f>SUMPRODUCT(--(U225=counts!$A$40:$A$49))&gt;0</f>
        <v>0</v>
      </c>
      <c r="Z225" t="b">
        <f>SUMPRODUCT(--(W225=counts!$A$18:$A$22))&gt;0</f>
        <v>0</v>
      </c>
      <c r="AA225" t="str">
        <f t="shared" si="129"/>
        <v>0-17</v>
      </c>
      <c r="AB225" t="str">
        <f>IF(W225="","Blank",IF(Z225="TRUE",W225,counts!$A$23))</f>
        <v>Blank</v>
      </c>
      <c r="AC225" t="str">
        <f t="shared" si="130"/>
        <v>0</v>
      </c>
      <c r="AD225" t="str">
        <f t="shared" si="131"/>
        <v>Blank</v>
      </c>
      <c r="AE225" t="str">
        <f t="shared" si="132"/>
        <v>male</v>
      </c>
      <c r="AF225">
        <f>IF(F225&gt;=4, counts!$A$62,F225)</f>
        <v>0</v>
      </c>
      <c r="AG225">
        <f>IF(G225&gt;=3, counts!$A$69,G225)</f>
        <v>0</v>
      </c>
      <c r="AH225" t="str">
        <f>IF(OR(K225="S",K225=""), counts!$A$75,K225)</f>
        <v>S, blank</v>
      </c>
      <c r="AI225">
        <f t="shared" si="133"/>
        <v>1</v>
      </c>
      <c r="AJ225">
        <f>VLOOKUP(AA225,counts!$V$8:$W$13,2,FALSE)</f>
        <v>-3.7643689058441341</v>
      </c>
      <c r="AK225">
        <f>VLOOKUP(AB225,counts!$V$17:$W$23,2,FALSE)</f>
        <v>-42.171718189759716</v>
      </c>
      <c r="AL225">
        <f>VLOOKUP(AC225,counts!$V$27:$W$33,2,FALSE)</f>
        <v>-194.50333405817787</v>
      </c>
      <c r="AM225">
        <f>VLOOKUP(AD225,counts!$V$38:$W$49,2,FALSE)</f>
        <v>-33.757758935166962</v>
      </c>
      <c r="AN225">
        <f>VLOOKUP(AE225,counts!$V$53:$W$54,2,FALSE)</f>
        <v>-108.67008854708662</v>
      </c>
      <c r="AO225">
        <f>VLOOKUP(AF225,counts!$V$58:$W$62,2,FALSE)</f>
        <v>-14.754319664473872</v>
      </c>
      <c r="AP225">
        <f>VLOOKUP(AG225,counts!$V$66:$W$69,2,FALSE)</f>
        <v>-22.013681658285037</v>
      </c>
      <c r="AQ225">
        <f>VLOOKUP(AH225,counts!$V$73:$W$75,2,FALSE)</f>
        <v>-22.422560732600829</v>
      </c>
      <c r="AR225">
        <f>VLOOKUP(AI225,counts!$V$79:$W$81,2,FALSE)</f>
        <v>103.15987615987927</v>
      </c>
      <c r="AS225">
        <f t="shared" si="134"/>
        <v>0</v>
      </c>
      <c r="AT225">
        <f t="shared" si="135"/>
        <v>3</v>
      </c>
      <c r="AU225" t="str">
        <f t="shared" si="118"/>
        <v>Train</v>
      </c>
      <c r="AW225" t="str">
        <f t="shared" si="136"/>
        <v>0-17</v>
      </c>
      <c r="AX225" t="str">
        <f t="shared" si="137"/>
        <v>Blank</v>
      </c>
      <c r="AY225" t="str">
        <f t="shared" si="138"/>
        <v>0</v>
      </c>
      <c r="AZ225" t="str">
        <f t="shared" si="139"/>
        <v>Blank</v>
      </c>
      <c r="BA225" t="str">
        <f t="shared" si="140"/>
        <v>male</v>
      </c>
      <c r="BB225">
        <f t="shared" si="141"/>
        <v>0</v>
      </c>
      <c r="BC225">
        <f t="shared" si="142"/>
        <v>0</v>
      </c>
      <c r="BD225" t="str">
        <f t="shared" si="143"/>
        <v>S, blank</v>
      </c>
      <c r="BE225">
        <f t="shared" si="144"/>
        <v>1</v>
      </c>
      <c r="BF225">
        <f t="shared" si="145"/>
        <v>-3.7643689058441341</v>
      </c>
      <c r="BG225">
        <f t="shared" si="146"/>
        <v>-42.171718189759716</v>
      </c>
      <c r="BH225">
        <f t="shared" si="147"/>
        <v>-194.50333405817787</v>
      </c>
      <c r="BI225">
        <f t="shared" si="148"/>
        <v>-33.757758935166962</v>
      </c>
      <c r="BJ225">
        <f t="shared" si="149"/>
        <v>-108.67008854708662</v>
      </c>
      <c r="BK225">
        <f t="shared" si="150"/>
        <v>-14.754319664473872</v>
      </c>
      <c r="BL225">
        <f t="shared" si="151"/>
        <v>-22.013681658285037</v>
      </c>
      <c r="BM225">
        <f t="shared" si="152"/>
        <v>-22.422560732600829</v>
      </c>
      <c r="BN225">
        <f t="shared" si="153"/>
        <v>103.15987615987927</v>
      </c>
      <c r="BO225">
        <f t="shared" si="119"/>
        <v>0</v>
      </c>
      <c r="BP225">
        <f t="shared" si="120"/>
        <v>3</v>
      </c>
      <c r="BQ225" t="str">
        <f t="shared" si="121"/>
        <v>Train</v>
      </c>
    </row>
    <row r="226" spans="1:69" x14ac:dyDescent="0.3">
      <c r="A226">
        <v>1</v>
      </c>
      <c r="B226">
        <v>0</v>
      </c>
      <c r="C226" t="s">
        <v>572</v>
      </c>
      <c r="D226" t="s">
        <v>20</v>
      </c>
      <c r="E226">
        <v>45.5</v>
      </c>
      <c r="F226">
        <v>0</v>
      </c>
      <c r="G226">
        <v>0</v>
      </c>
      <c r="H226" t="s">
        <v>573</v>
      </c>
      <c r="I226">
        <v>28.5</v>
      </c>
      <c r="J226" t="s">
        <v>458</v>
      </c>
      <c r="K226" t="s">
        <v>17</v>
      </c>
      <c r="M226">
        <v>166</v>
      </c>
      <c r="N226" t="s">
        <v>574</v>
      </c>
      <c r="O226">
        <v>4</v>
      </c>
      <c r="P226">
        <v>4</v>
      </c>
      <c r="Q226">
        <v>2</v>
      </c>
      <c r="R226" t="str">
        <f t="shared" si="122"/>
        <v>Test</v>
      </c>
      <c r="S226" t="str">
        <f t="shared" si="123"/>
        <v>Test</v>
      </c>
      <c r="T226" t="str">
        <f t="shared" si="124"/>
        <v>Train</v>
      </c>
      <c r="U226" t="str">
        <f t="shared" si="125"/>
        <v/>
      </c>
      <c r="V226" t="str">
        <f t="shared" si="126"/>
        <v>41-50</v>
      </c>
      <c r="W226" t="str">
        <f t="shared" si="127"/>
        <v>C</v>
      </c>
      <c r="X226" t="str">
        <f t="shared" si="128"/>
        <v>21-30</v>
      </c>
      <c r="Y226" t="b">
        <f>SUMPRODUCT(--(U226=counts!$A$40:$A$49))&gt;0</f>
        <v>0</v>
      </c>
      <c r="Z226" t="b">
        <f>SUMPRODUCT(--(W226=counts!$A$18:$A$22))&gt;0</f>
        <v>1</v>
      </c>
      <c r="AA226" t="str">
        <f t="shared" si="129"/>
        <v>41-50</v>
      </c>
      <c r="AB226" t="str">
        <f>IF(W226="","Blank",IF(Z226="TRUE",W226,counts!$A$23))</f>
        <v>F, G, T</v>
      </c>
      <c r="AC226" t="str">
        <f t="shared" si="130"/>
        <v>21-30</v>
      </c>
      <c r="AD226" t="str">
        <f t="shared" si="131"/>
        <v>Blank</v>
      </c>
      <c r="AE226" t="str">
        <f t="shared" si="132"/>
        <v>male</v>
      </c>
      <c r="AF226">
        <f>IF(F226&gt;=4, counts!$A$62,F226)</f>
        <v>0</v>
      </c>
      <c r="AG226">
        <f>IF(G226&gt;=3, counts!$A$69,G226)</f>
        <v>0</v>
      </c>
      <c r="AH226" t="str">
        <f>IF(OR(K226="S",K226=""), counts!$A$75,K226)</f>
        <v>S, blank</v>
      </c>
      <c r="AI226">
        <f t="shared" si="133"/>
        <v>1</v>
      </c>
      <c r="AJ226">
        <f>VLOOKUP(AA226,counts!$V$8:$W$13,2,FALSE)</f>
        <v>-13.385578549662212</v>
      </c>
      <c r="AK226">
        <f>VLOOKUP(AB226,counts!$V$17:$W$23,2,FALSE)</f>
        <v>123.30204897661667</v>
      </c>
      <c r="AL226">
        <f>VLOOKUP(AC226,counts!$V$27:$W$33,2,FALSE)</f>
        <v>40.172297072540438</v>
      </c>
      <c r="AM226">
        <f>VLOOKUP(AD226,counts!$V$38:$W$49,2,FALSE)</f>
        <v>-33.757758935166962</v>
      </c>
      <c r="AN226">
        <f>VLOOKUP(AE226,counts!$V$53:$W$54,2,FALSE)</f>
        <v>-108.67008854708662</v>
      </c>
      <c r="AO226">
        <f>VLOOKUP(AF226,counts!$V$58:$W$62,2,FALSE)</f>
        <v>-14.754319664473872</v>
      </c>
      <c r="AP226">
        <f>VLOOKUP(AG226,counts!$V$66:$W$69,2,FALSE)</f>
        <v>-22.013681658285037</v>
      </c>
      <c r="AQ226">
        <f>VLOOKUP(AH226,counts!$V$73:$W$75,2,FALSE)</f>
        <v>-22.422560732600829</v>
      </c>
      <c r="AR226">
        <f>VLOOKUP(AI226,counts!$V$79:$W$81,2,FALSE)</f>
        <v>103.15987615987927</v>
      </c>
      <c r="AS226">
        <f t="shared" si="134"/>
        <v>0</v>
      </c>
      <c r="AT226">
        <f t="shared" si="135"/>
        <v>4</v>
      </c>
      <c r="AU226" t="str">
        <f t="shared" si="118"/>
        <v>Test</v>
      </c>
      <c r="AW226" t="str">
        <f t="shared" si="136"/>
        <v>41-50</v>
      </c>
      <c r="AX226" t="str">
        <f t="shared" si="137"/>
        <v>F, G, T</v>
      </c>
      <c r="AY226" t="str">
        <f t="shared" si="138"/>
        <v>21-30</v>
      </c>
      <c r="AZ226" t="str">
        <f t="shared" si="139"/>
        <v>Blank</v>
      </c>
      <c r="BA226" t="str">
        <f t="shared" si="140"/>
        <v>male</v>
      </c>
      <c r="BB226">
        <f t="shared" si="141"/>
        <v>0</v>
      </c>
      <c r="BC226">
        <f t="shared" si="142"/>
        <v>0</v>
      </c>
      <c r="BD226" t="str">
        <f t="shared" si="143"/>
        <v>S, blank</v>
      </c>
      <c r="BE226">
        <f t="shared" si="144"/>
        <v>1</v>
      </c>
      <c r="BF226">
        <f t="shared" si="145"/>
        <v>-13.385578549662212</v>
      </c>
      <c r="BG226">
        <f t="shared" si="146"/>
        <v>123.30204897661667</v>
      </c>
      <c r="BH226">
        <f t="shared" si="147"/>
        <v>40.172297072540438</v>
      </c>
      <c r="BI226">
        <f t="shared" si="148"/>
        <v>-33.757758935166962</v>
      </c>
      <c r="BJ226">
        <f t="shared" si="149"/>
        <v>-108.67008854708662</v>
      </c>
      <c r="BK226">
        <f t="shared" si="150"/>
        <v>-14.754319664473872</v>
      </c>
      <c r="BL226">
        <f t="shared" si="151"/>
        <v>-22.013681658285037</v>
      </c>
      <c r="BM226">
        <f t="shared" si="152"/>
        <v>-22.422560732600829</v>
      </c>
      <c r="BN226">
        <f t="shared" si="153"/>
        <v>103.15987615987927</v>
      </c>
      <c r="BO226">
        <f t="shared" si="119"/>
        <v>0</v>
      </c>
      <c r="BP226">
        <f t="shared" si="120"/>
        <v>4</v>
      </c>
      <c r="BQ226" t="str">
        <f t="shared" si="121"/>
        <v>Test</v>
      </c>
    </row>
    <row r="227" spans="1:69" x14ac:dyDescent="0.3">
      <c r="A227">
        <v>1</v>
      </c>
      <c r="B227">
        <v>0</v>
      </c>
      <c r="C227" t="s">
        <v>575</v>
      </c>
      <c r="D227" t="s">
        <v>20</v>
      </c>
      <c r="E227">
        <v>23</v>
      </c>
      <c r="F227">
        <v>0</v>
      </c>
      <c r="G227">
        <v>0</v>
      </c>
      <c r="H227" t="s">
        <v>386</v>
      </c>
      <c r="I227">
        <v>93.5</v>
      </c>
      <c r="J227" t="s">
        <v>576</v>
      </c>
      <c r="K227" t="s">
        <v>17</v>
      </c>
      <c r="N227" t="s">
        <v>67</v>
      </c>
      <c r="O227">
        <v>5</v>
      </c>
      <c r="P227">
        <v>1</v>
      </c>
      <c r="Q227">
        <v>2</v>
      </c>
      <c r="R227" t="str">
        <f t="shared" si="122"/>
        <v>Validate</v>
      </c>
      <c r="S227" t="str">
        <f t="shared" si="123"/>
        <v>Train</v>
      </c>
      <c r="T227" t="str">
        <f t="shared" si="124"/>
        <v>Train</v>
      </c>
      <c r="U227" t="str">
        <f t="shared" si="125"/>
        <v>PQ</v>
      </c>
      <c r="V227" t="str">
        <f t="shared" si="126"/>
        <v>18-30</v>
      </c>
      <c r="W227" t="str">
        <f t="shared" si="127"/>
        <v>B</v>
      </c>
      <c r="X227" t="str">
        <f t="shared" si="128"/>
        <v>41-100</v>
      </c>
      <c r="Y227" t="b">
        <f>SUMPRODUCT(--(U227=counts!$A$40:$A$49))&gt;0</f>
        <v>1</v>
      </c>
      <c r="Z227" t="b">
        <f>SUMPRODUCT(--(W227=counts!$A$18:$A$22))&gt;0</f>
        <v>1</v>
      </c>
      <c r="AA227" t="str">
        <f t="shared" si="129"/>
        <v>18-30</v>
      </c>
      <c r="AB227" t="str">
        <f>IF(W227="","Blank",IF(Z227="TRUE",W227,counts!$A$23))</f>
        <v>F, G, T</v>
      </c>
      <c r="AC227" t="str">
        <f t="shared" si="130"/>
        <v>41-100</v>
      </c>
      <c r="AD227" t="str">
        <f t="shared" si="131"/>
        <v>PQ</v>
      </c>
      <c r="AE227" t="str">
        <f t="shared" si="132"/>
        <v>male</v>
      </c>
      <c r="AF227">
        <f>IF(F227&gt;=4, counts!$A$62,F227)</f>
        <v>0</v>
      </c>
      <c r="AG227">
        <f>IF(G227&gt;=3, counts!$A$69,G227)</f>
        <v>0</v>
      </c>
      <c r="AH227" t="str">
        <f>IF(OR(K227="S",K227=""), counts!$A$75,K227)</f>
        <v>S, blank</v>
      </c>
      <c r="AI227">
        <f t="shared" si="133"/>
        <v>1</v>
      </c>
      <c r="AJ227">
        <f>VLOOKUP(AA227,counts!$V$8:$W$13,2,FALSE)</f>
        <v>-11.613432440426715</v>
      </c>
      <c r="AK227">
        <f>VLOOKUP(AB227,counts!$V$17:$W$23,2,FALSE)</f>
        <v>123.30204897661667</v>
      </c>
      <c r="AL227">
        <f>VLOOKUP(AC227,counts!$V$27:$W$33,2,FALSE)</f>
        <v>70.538774768379497</v>
      </c>
      <c r="AM227">
        <f>VLOOKUP(AD227,counts!$V$38:$W$49,2,FALSE)</f>
        <v>123.30204897661667</v>
      </c>
      <c r="AN227">
        <f>VLOOKUP(AE227,counts!$V$53:$W$54,2,FALSE)</f>
        <v>-108.67008854708662</v>
      </c>
      <c r="AO227">
        <f>VLOOKUP(AF227,counts!$V$58:$W$62,2,FALSE)</f>
        <v>-14.754319664473872</v>
      </c>
      <c r="AP227">
        <f>VLOOKUP(AG227,counts!$V$66:$W$69,2,FALSE)</f>
        <v>-22.013681658285037</v>
      </c>
      <c r="AQ227">
        <f>VLOOKUP(AH227,counts!$V$73:$W$75,2,FALSE)</f>
        <v>-22.422560732600829</v>
      </c>
      <c r="AR227">
        <f>VLOOKUP(AI227,counts!$V$79:$W$81,2,FALSE)</f>
        <v>103.15987615987927</v>
      </c>
      <c r="AS227">
        <f t="shared" si="134"/>
        <v>0</v>
      </c>
      <c r="AT227">
        <f t="shared" si="135"/>
        <v>5</v>
      </c>
      <c r="AU227" t="str">
        <f t="shared" si="118"/>
        <v>Validate</v>
      </c>
      <c r="AW227" t="str">
        <f t="shared" si="136"/>
        <v>18-30</v>
      </c>
      <c r="AX227" t="str">
        <f t="shared" si="137"/>
        <v>F, G, T</v>
      </c>
      <c r="AY227" t="str">
        <f t="shared" si="138"/>
        <v>41-100</v>
      </c>
      <c r="AZ227" t="str">
        <f t="shared" si="139"/>
        <v>PQ</v>
      </c>
      <c r="BA227" t="str">
        <f t="shared" si="140"/>
        <v>male</v>
      </c>
      <c r="BB227">
        <f t="shared" si="141"/>
        <v>0</v>
      </c>
      <c r="BC227">
        <f t="shared" si="142"/>
        <v>0</v>
      </c>
      <c r="BD227" t="str">
        <f t="shared" si="143"/>
        <v>S, blank</v>
      </c>
      <c r="BE227">
        <f t="shared" si="144"/>
        <v>1</v>
      </c>
      <c r="BF227">
        <f t="shared" si="145"/>
        <v>-11.613432440426715</v>
      </c>
      <c r="BG227">
        <f t="shared" si="146"/>
        <v>123.30204897661667</v>
      </c>
      <c r="BH227">
        <f t="shared" si="147"/>
        <v>70.538774768379497</v>
      </c>
      <c r="BI227">
        <f t="shared" si="148"/>
        <v>123.30204897661667</v>
      </c>
      <c r="BJ227">
        <f t="shared" si="149"/>
        <v>-108.67008854708662</v>
      </c>
      <c r="BK227">
        <f t="shared" si="150"/>
        <v>-14.754319664473872</v>
      </c>
      <c r="BL227">
        <f t="shared" si="151"/>
        <v>-22.013681658285037</v>
      </c>
      <c r="BM227">
        <f t="shared" si="152"/>
        <v>-22.422560732600829</v>
      </c>
      <c r="BN227">
        <f t="shared" si="153"/>
        <v>103.15987615987927</v>
      </c>
      <c r="BO227">
        <f t="shared" si="119"/>
        <v>0</v>
      </c>
      <c r="BP227">
        <f t="shared" si="120"/>
        <v>5</v>
      </c>
      <c r="BQ227" t="str">
        <f t="shared" si="121"/>
        <v>Validate</v>
      </c>
    </row>
    <row r="228" spans="1:69" x14ac:dyDescent="0.3">
      <c r="A228">
        <v>1</v>
      </c>
      <c r="B228">
        <v>0</v>
      </c>
      <c r="C228" t="s">
        <v>577</v>
      </c>
      <c r="D228" t="s">
        <v>20</v>
      </c>
      <c r="E228">
        <v>29</v>
      </c>
      <c r="F228">
        <v>1</v>
      </c>
      <c r="G228">
        <v>0</v>
      </c>
      <c r="H228" t="s">
        <v>578</v>
      </c>
      <c r="I228">
        <v>66.599999999999994</v>
      </c>
      <c r="J228" t="s">
        <v>579</v>
      </c>
      <c r="K228" t="s">
        <v>17</v>
      </c>
      <c r="N228" t="s">
        <v>580</v>
      </c>
      <c r="O228">
        <v>5</v>
      </c>
      <c r="P228">
        <v>5</v>
      </c>
      <c r="Q228">
        <v>4</v>
      </c>
      <c r="R228" t="str">
        <f t="shared" si="122"/>
        <v>Validate</v>
      </c>
      <c r="S228" t="str">
        <f t="shared" si="123"/>
        <v>Validate</v>
      </c>
      <c r="T228" t="str">
        <f t="shared" si="124"/>
        <v>Test</v>
      </c>
      <c r="U228" t="str">
        <f t="shared" si="125"/>
        <v/>
      </c>
      <c r="V228" t="str">
        <f t="shared" si="126"/>
        <v>18-30</v>
      </c>
      <c r="W228" t="str">
        <f t="shared" si="127"/>
        <v>C</v>
      </c>
      <c r="X228" t="str">
        <f t="shared" si="128"/>
        <v>41-100</v>
      </c>
      <c r="Y228" t="b">
        <f>SUMPRODUCT(--(U228=counts!$A$40:$A$49))&gt;0</f>
        <v>0</v>
      </c>
      <c r="Z228" t="b">
        <f>SUMPRODUCT(--(W228=counts!$A$18:$A$22))&gt;0</f>
        <v>1</v>
      </c>
      <c r="AA228" t="str">
        <f t="shared" si="129"/>
        <v>18-30</v>
      </c>
      <c r="AB228" t="str">
        <f>IF(W228="","Blank",IF(Z228="TRUE",W228,counts!$A$23))</f>
        <v>F, G, T</v>
      </c>
      <c r="AC228" t="str">
        <f t="shared" si="130"/>
        <v>41-100</v>
      </c>
      <c r="AD228" t="str">
        <f t="shared" si="131"/>
        <v>Blank</v>
      </c>
      <c r="AE228" t="str">
        <f t="shared" si="132"/>
        <v>male</v>
      </c>
      <c r="AF228">
        <f>IF(F228&gt;=4, counts!$A$62,F228)</f>
        <v>1</v>
      </c>
      <c r="AG228">
        <f>IF(G228&gt;=3, counts!$A$69,G228)</f>
        <v>0</v>
      </c>
      <c r="AH228" t="str">
        <f>IF(OR(K228="S",K228=""), counts!$A$75,K228)</f>
        <v>S, blank</v>
      </c>
      <c r="AI228">
        <f t="shared" si="133"/>
        <v>1</v>
      </c>
      <c r="AJ228">
        <f>VLOOKUP(AA228,counts!$V$8:$W$13,2,FALSE)</f>
        <v>-11.613432440426715</v>
      </c>
      <c r="AK228">
        <f>VLOOKUP(AB228,counts!$V$17:$W$23,2,FALSE)</f>
        <v>123.30204897661667</v>
      </c>
      <c r="AL228">
        <f>VLOOKUP(AC228,counts!$V$27:$W$33,2,FALSE)</f>
        <v>70.538774768379497</v>
      </c>
      <c r="AM228">
        <f>VLOOKUP(AD228,counts!$V$38:$W$49,2,FALSE)</f>
        <v>-33.757758935166962</v>
      </c>
      <c r="AN228">
        <f>VLOOKUP(AE228,counts!$V$53:$W$54,2,FALSE)</f>
        <v>-108.67008854708662</v>
      </c>
      <c r="AO228">
        <f>VLOOKUP(AF228,counts!$V$58:$W$62,2,FALSE)</f>
        <v>48.695090775187893</v>
      </c>
      <c r="AP228">
        <f>VLOOKUP(AG228,counts!$V$66:$W$69,2,FALSE)</f>
        <v>-22.013681658285037</v>
      </c>
      <c r="AQ228">
        <f>VLOOKUP(AH228,counts!$V$73:$W$75,2,FALSE)</f>
        <v>-22.422560732600829</v>
      </c>
      <c r="AR228">
        <f>VLOOKUP(AI228,counts!$V$79:$W$81,2,FALSE)</f>
        <v>103.15987615987927</v>
      </c>
      <c r="AS228">
        <f t="shared" si="134"/>
        <v>0</v>
      </c>
      <c r="AT228">
        <f t="shared" si="135"/>
        <v>5</v>
      </c>
      <c r="AU228" t="str">
        <f t="shared" si="118"/>
        <v>Validate</v>
      </c>
      <c r="AW228" t="str">
        <f t="shared" si="136"/>
        <v>18-30</v>
      </c>
      <c r="AX228" t="str">
        <f t="shared" si="137"/>
        <v>F, G, T</v>
      </c>
      <c r="AY228" t="str">
        <f t="shared" si="138"/>
        <v>41-100</v>
      </c>
      <c r="AZ228" t="str">
        <f t="shared" si="139"/>
        <v>Blank</v>
      </c>
      <c r="BA228" t="str">
        <f t="shared" si="140"/>
        <v>male</v>
      </c>
      <c r="BB228">
        <f t="shared" si="141"/>
        <v>1</v>
      </c>
      <c r="BC228">
        <f t="shared" si="142"/>
        <v>0</v>
      </c>
      <c r="BD228" t="str">
        <f t="shared" si="143"/>
        <v>S, blank</v>
      </c>
      <c r="BE228">
        <f t="shared" si="144"/>
        <v>1</v>
      </c>
      <c r="BF228">
        <f t="shared" si="145"/>
        <v>-11.613432440426715</v>
      </c>
      <c r="BG228">
        <f t="shared" si="146"/>
        <v>123.30204897661667</v>
      </c>
      <c r="BH228">
        <f t="shared" si="147"/>
        <v>70.538774768379497</v>
      </c>
      <c r="BI228">
        <f t="shared" si="148"/>
        <v>-33.757758935166962</v>
      </c>
      <c r="BJ228">
        <f t="shared" si="149"/>
        <v>-108.67008854708662</v>
      </c>
      <c r="BK228">
        <f t="shared" si="150"/>
        <v>48.695090775187893</v>
      </c>
      <c r="BL228">
        <f t="shared" si="151"/>
        <v>-22.013681658285037</v>
      </c>
      <c r="BM228">
        <f t="shared" si="152"/>
        <v>-22.422560732600829</v>
      </c>
      <c r="BN228">
        <f t="shared" si="153"/>
        <v>103.15987615987927</v>
      </c>
      <c r="BO228">
        <f t="shared" si="119"/>
        <v>0</v>
      </c>
      <c r="BP228">
        <f t="shared" si="120"/>
        <v>5</v>
      </c>
      <c r="BQ228" t="str">
        <f t="shared" si="121"/>
        <v>Validate</v>
      </c>
    </row>
    <row r="229" spans="1:69" x14ac:dyDescent="0.3">
      <c r="A229">
        <v>1</v>
      </c>
      <c r="B229">
        <v>1</v>
      </c>
      <c r="C229" t="s">
        <v>581</v>
      </c>
      <c r="D229" t="s">
        <v>15</v>
      </c>
      <c r="E229">
        <v>22</v>
      </c>
      <c r="F229">
        <v>1</v>
      </c>
      <c r="G229">
        <v>0</v>
      </c>
      <c r="H229" t="s">
        <v>578</v>
      </c>
      <c r="I229">
        <v>66.599999999999994</v>
      </c>
      <c r="J229" t="s">
        <v>579</v>
      </c>
      <c r="K229" t="s">
        <v>17</v>
      </c>
      <c r="L229" t="s">
        <v>71</v>
      </c>
      <c r="N229" t="s">
        <v>580</v>
      </c>
      <c r="O229">
        <v>5</v>
      </c>
      <c r="P229">
        <v>3</v>
      </c>
      <c r="Q229">
        <v>5</v>
      </c>
      <c r="R229" t="str">
        <f t="shared" si="122"/>
        <v>Validate</v>
      </c>
      <c r="S229" t="str">
        <f t="shared" si="123"/>
        <v>Train</v>
      </c>
      <c r="T229" t="str">
        <f t="shared" si="124"/>
        <v>Validate</v>
      </c>
      <c r="U229" t="str">
        <f t="shared" si="125"/>
        <v/>
      </c>
      <c r="V229" t="str">
        <f t="shared" si="126"/>
        <v>18-30</v>
      </c>
      <c r="W229" t="str">
        <f t="shared" si="127"/>
        <v>C</v>
      </c>
      <c r="X229" t="str">
        <f t="shared" si="128"/>
        <v>41-100</v>
      </c>
      <c r="Y229" t="b">
        <f>SUMPRODUCT(--(U229=counts!$A$40:$A$49))&gt;0</f>
        <v>0</v>
      </c>
      <c r="Z229" t="b">
        <f>SUMPRODUCT(--(W229=counts!$A$18:$A$22))&gt;0</f>
        <v>1</v>
      </c>
      <c r="AA229" t="str">
        <f t="shared" si="129"/>
        <v>18-30</v>
      </c>
      <c r="AB229" t="str">
        <f>IF(W229="","Blank",IF(Z229="TRUE",W229,counts!$A$23))</f>
        <v>F, G, T</v>
      </c>
      <c r="AC229" t="str">
        <f t="shared" si="130"/>
        <v>41-100</v>
      </c>
      <c r="AD229" t="str">
        <f t="shared" si="131"/>
        <v>Blank</v>
      </c>
      <c r="AE229" t="str">
        <f t="shared" si="132"/>
        <v>female</v>
      </c>
      <c r="AF229">
        <f>IF(F229&gt;=4, counts!$A$62,F229)</f>
        <v>1</v>
      </c>
      <c r="AG229">
        <f>IF(G229&gt;=3, counts!$A$69,G229)</f>
        <v>0</v>
      </c>
      <c r="AH229" t="str">
        <f>IF(OR(K229="S",K229=""), counts!$A$75,K229)</f>
        <v>S, blank</v>
      </c>
      <c r="AI229">
        <f t="shared" si="133"/>
        <v>1</v>
      </c>
      <c r="AJ229">
        <f>VLOOKUP(AA229,counts!$V$8:$W$13,2,FALSE)</f>
        <v>-11.613432440426715</v>
      </c>
      <c r="AK229">
        <f>VLOOKUP(AB229,counts!$V$17:$W$23,2,FALSE)</f>
        <v>123.30204897661667</v>
      </c>
      <c r="AL229">
        <f>VLOOKUP(AC229,counts!$V$27:$W$33,2,FALSE)</f>
        <v>70.538774768379497</v>
      </c>
      <c r="AM229">
        <f>VLOOKUP(AD229,counts!$V$38:$W$49,2,FALSE)</f>
        <v>-33.757758935166962</v>
      </c>
      <c r="AN229">
        <f>VLOOKUP(AE229,counts!$V$53:$W$54,2,FALSE)</f>
        <v>151.41878811967541</v>
      </c>
      <c r="AO229">
        <f>VLOOKUP(AF229,counts!$V$58:$W$62,2,FALSE)</f>
        <v>48.695090775187893</v>
      </c>
      <c r="AP229">
        <f>VLOOKUP(AG229,counts!$V$66:$W$69,2,FALSE)</f>
        <v>-22.013681658285037</v>
      </c>
      <c r="AQ229">
        <f>VLOOKUP(AH229,counts!$V$73:$W$75,2,FALSE)</f>
        <v>-22.422560732600829</v>
      </c>
      <c r="AR229">
        <f>VLOOKUP(AI229,counts!$V$79:$W$81,2,FALSE)</f>
        <v>103.15987615987927</v>
      </c>
      <c r="AS229">
        <f t="shared" si="134"/>
        <v>1</v>
      </c>
      <c r="AT229">
        <f t="shared" si="135"/>
        <v>5</v>
      </c>
      <c r="AU229" t="str">
        <f t="shared" si="118"/>
        <v>Validate</v>
      </c>
      <c r="AW229" t="str">
        <f t="shared" si="136"/>
        <v>18-30</v>
      </c>
      <c r="AX229" t="str">
        <f t="shared" si="137"/>
        <v>F, G, T</v>
      </c>
      <c r="AY229" t="str">
        <f t="shared" si="138"/>
        <v>41-100</v>
      </c>
      <c r="AZ229" t="str">
        <f t="shared" si="139"/>
        <v>Blank</v>
      </c>
      <c r="BA229" t="str">
        <f t="shared" si="140"/>
        <v>female</v>
      </c>
      <c r="BB229">
        <f t="shared" si="141"/>
        <v>1</v>
      </c>
      <c r="BC229">
        <f t="shared" si="142"/>
        <v>0</v>
      </c>
      <c r="BD229" t="str">
        <f t="shared" si="143"/>
        <v>S, blank</v>
      </c>
      <c r="BE229">
        <f t="shared" si="144"/>
        <v>1</v>
      </c>
      <c r="BF229">
        <f t="shared" si="145"/>
        <v>-11.613432440426715</v>
      </c>
      <c r="BG229">
        <f t="shared" si="146"/>
        <v>123.30204897661667</v>
      </c>
      <c r="BH229">
        <f t="shared" si="147"/>
        <v>70.538774768379497</v>
      </c>
      <c r="BI229">
        <f t="shared" si="148"/>
        <v>-33.757758935166962</v>
      </c>
      <c r="BJ229">
        <f t="shared" si="149"/>
        <v>151.41878811967541</v>
      </c>
      <c r="BK229">
        <f t="shared" si="150"/>
        <v>48.695090775187893</v>
      </c>
      <c r="BL229">
        <f t="shared" si="151"/>
        <v>-22.013681658285037</v>
      </c>
      <c r="BM229">
        <f t="shared" si="152"/>
        <v>-22.422560732600829</v>
      </c>
      <c r="BN229">
        <f t="shared" si="153"/>
        <v>103.15987615987927</v>
      </c>
      <c r="BO229">
        <f t="shared" si="119"/>
        <v>1</v>
      </c>
      <c r="BP229">
        <f t="shared" si="120"/>
        <v>5</v>
      </c>
      <c r="BQ229" t="str">
        <f t="shared" si="121"/>
        <v>Validate</v>
      </c>
    </row>
    <row r="230" spans="1:69" x14ac:dyDescent="0.3">
      <c r="A230">
        <v>1</v>
      </c>
      <c r="B230">
        <v>0</v>
      </c>
      <c r="C230" t="s">
        <v>582</v>
      </c>
      <c r="D230" t="s">
        <v>20</v>
      </c>
      <c r="E230">
        <v>18</v>
      </c>
      <c r="F230">
        <v>1</v>
      </c>
      <c r="G230">
        <v>0</v>
      </c>
      <c r="H230" t="s">
        <v>555</v>
      </c>
      <c r="I230">
        <v>108.9</v>
      </c>
      <c r="J230" t="s">
        <v>583</v>
      </c>
      <c r="K230" t="s">
        <v>44</v>
      </c>
      <c r="N230" t="s">
        <v>584</v>
      </c>
      <c r="O230">
        <v>1</v>
      </c>
      <c r="P230">
        <v>2</v>
      </c>
      <c r="Q230">
        <v>1</v>
      </c>
      <c r="R230" t="str">
        <f t="shared" si="122"/>
        <v>Train</v>
      </c>
      <c r="S230" t="str">
        <f t="shared" si="123"/>
        <v>Train</v>
      </c>
      <c r="T230" t="str">
        <f t="shared" si="124"/>
        <v>Train</v>
      </c>
      <c r="U230" t="str">
        <f t="shared" si="125"/>
        <v/>
      </c>
      <c r="V230" t="str">
        <f t="shared" si="126"/>
        <v>18-30</v>
      </c>
      <c r="W230" t="str">
        <f t="shared" si="127"/>
        <v>C</v>
      </c>
      <c r="X230" t="str">
        <f t="shared" si="128"/>
        <v>100+</v>
      </c>
      <c r="Y230" t="b">
        <f>SUMPRODUCT(--(U230=counts!$A$40:$A$49))&gt;0</f>
        <v>0</v>
      </c>
      <c r="Z230" t="b">
        <f>SUMPRODUCT(--(W230=counts!$A$18:$A$22))&gt;0</f>
        <v>1</v>
      </c>
      <c r="AA230" t="str">
        <f t="shared" si="129"/>
        <v>18-30</v>
      </c>
      <c r="AB230" t="str">
        <f>IF(W230="","Blank",IF(Z230="TRUE",W230,counts!$A$23))</f>
        <v>F, G, T</v>
      </c>
      <c r="AC230" t="str">
        <f t="shared" si="130"/>
        <v>100+</v>
      </c>
      <c r="AD230" t="str">
        <f t="shared" si="131"/>
        <v>Blank</v>
      </c>
      <c r="AE230" t="str">
        <f t="shared" si="132"/>
        <v>male</v>
      </c>
      <c r="AF230">
        <f>IF(F230&gt;=4, counts!$A$62,F230)</f>
        <v>1</v>
      </c>
      <c r="AG230">
        <f>IF(G230&gt;=3, counts!$A$69,G230)</f>
        <v>0</v>
      </c>
      <c r="AH230" t="str">
        <f>IF(OR(K230="S",K230=""), counts!$A$75,K230)</f>
        <v>C</v>
      </c>
      <c r="AI230">
        <f t="shared" si="133"/>
        <v>1</v>
      </c>
      <c r="AJ230">
        <f>VLOOKUP(AA230,counts!$V$8:$W$13,2,FALSE)</f>
        <v>-11.613432440426715</v>
      </c>
      <c r="AK230">
        <f>VLOOKUP(AB230,counts!$V$17:$W$23,2,FALSE)</f>
        <v>123.30204897661667</v>
      </c>
      <c r="AL230">
        <f>VLOOKUP(AC230,counts!$V$27:$W$33,2,FALSE)</f>
        <v>163.84855978743315</v>
      </c>
      <c r="AM230">
        <f>VLOOKUP(AD230,counts!$V$38:$W$49,2,FALSE)</f>
        <v>-33.757758935166962</v>
      </c>
      <c r="AN230">
        <f>VLOOKUP(AE230,counts!$V$53:$W$54,2,FALSE)</f>
        <v>-108.67008854708662</v>
      </c>
      <c r="AO230">
        <f>VLOOKUP(AF230,counts!$V$58:$W$62,2,FALSE)</f>
        <v>48.695090775187893</v>
      </c>
      <c r="AP230">
        <f>VLOOKUP(AG230,counts!$V$66:$W$69,2,FALSE)</f>
        <v>-22.013681658285037</v>
      </c>
      <c r="AQ230">
        <f>VLOOKUP(AH230,counts!$V$73:$W$75,2,FALSE)</f>
        <v>72.444458573419169</v>
      </c>
      <c r="AR230">
        <f>VLOOKUP(AI230,counts!$V$79:$W$81,2,FALSE)</f>
        <v>103.15987615987927</v>
      </c>
      <c r="AS230">
        <f t="shared" si="134"/>
        <v>0</v>
      </c>
      <c r="AT230">
        <f t="shared" si="135"/>
        <v>1</v>
      </c>
      <c r="AU230" t="str">
        <f t="shared" si="118"/>
        <v>Train</v>
      </c>
      <c r="AW230" t="str">
        <f t="shared" si="136"/>
        <v>18-30</v>
      </c>
      <c r="AX230" t="str">
        <f t="shared" si="137"/>
        <v>F, G, T</v>
      </c>
      <c r="AY230" t="str">
        <f t="shared" si="138"/>
        <v>100+</v>
      </c>
      <c r="AZ230" t="str">
        <f t="shared" si="139"/>
        <v>Blank</v>
      </c>
      <c r="BA230" t="str">
        <f t="shared" si="140"/>
        <v>male</v>
      </c>
      <c r="BB230">
        <f t="shared" si="141"/>
        <v>1</v>
      </c>
      <c r="BC230">
        <f t="shared" si="142"/>
        <v>0</v>
      </c>
      <c r="BD230" t="str">
        <f t="shared" si="143"/>
        <v>C</v>
      </c>
      <c r="BE230">
        <f t="shared" si="144"/>
        <v>1</v>
      </c>
      <c r="BF230">
        <f t="shared" si="145"/>
        <v>-11.613432440426715</v>
      </c>
      <c r="BG230">
        <f t="shared" si="146"/>
        <v>123.30204897661667</v>
      </c>
      <c r="BH230">
        <f t="shared" si="147"/>
        <v>163.84855978743315</v>
      </c>
      <c r="BI230">
        <f t="shared" si="148"/>
        <v>-33.757758935166962</v>
      </c>
      <c r="BJ230">
        <f t="shared" si="149"/>
        <v>-108.67008854708662</v>
      </c>
      <c r="BK230">
        <f t="shared" si="150"/>
        <v>48.695090775187893</v>
      </c>
      <c r="BL230">
        <f t="shared" si="151"/>
        <v>-22.013681658285037</v>
      </c>
      <c r="BM230">
        <f t="shared" si="152"/>
        <v>72.444458573419169</v>
      </c>
      <c r="BN230">
        <f t="shared" si="153"/>
        <v>103.15987615987927</v>
      </c>
      <c r="BO230">
        <f t="shared" si="119"/>
        <v>0</v>
      </c>
      <c r="BP230">
        <f t="shared" si="120"/>
        <v>1</v>
      </c>
      <c r="BQ230" t="str">
        <f t="shared" si="121"/>
        <v>Train</v>
      </c>
    </row>
    <row r="231" spans="1:69" x14ac:dyDescent="0.3">
      <c r="A231">
        <v>1</v>
      </c>
      <c r="B231">
        <v>1</v>
      </c>
      <c r="C231" t="s">
        <v>585</v>
      </c>
      <c r="D231" t="s">
        <v>15</v>
      </c>
      <c r="E231">
        <v>17</v>
      </c>
      <c r="F231">
        <v>1</v>
      </c>
      <c r="G231">
        <v>0</v>
      </c>
      <c r="H231" t="s">
        <v>555</v>
      </c>
      <c r="I231">
        <v>108.9</v>
      </c>
      <c r="J231" t="s">
        <v>583</v>
      </c>
      <c r="K231" t="s">
        <v>44</v>
      </c>
      <c r="L231" t="s">
        <v>71</v>
      </c>
      <c r="N231" t="s">
        <v>584</v>
      </c>
      <c r="O231">
        <v>1</v>
      </c>
      <c r="P231">
        <v>1</v>
      </c>
      <c r="Q231">
        <v>4</v>
      </c>
      <c r="R231" t="str">
        <f t="shared" si="122"/>
        <v>Train</v>
      </c>
      <c r="S231" t="str">
        <f t="shared" si="123"/>
        <v>Train</v>
      </c>
      <c r="T231" t="str">
        <f t="shared" si="124"/>
        <v>Test</v>
      </c>
      <c r="U231" t="str">
        <f t="shared" si="125"/>
        <v/>
      </c>
      <c r="V231" t="str">
        <f t="shared" si="126"/>
        <v>0-17</v>
      </c>
      <c r="W231" t="str">
        <f t="shared" si="127"/>
        <v>C</v>
      </c>
      <c r="X231" t="str">
        <f t="shared" si="128"/>
        <v>100+</v>
      </c>
      <c r="Y231" t="b">
        <f>SUMPRODUCT(--(U231=counts!$A$40:$A$49))&gt;0</f>
        <v>0</v>
      </c>
      <c r="Z231" t="b">
        <f>SUMPRODUCT(--(W231=counts!$A$18:$A$22))&gt;0</f>
        <v>1</v>
      </c>
      <c r="AA231" t="str">
        <f t="shared" si="129"/>
        <v>0-17</v>
      </c>
      <c r="AB231" t="str">
        <f>IF(W231="","Blank",IF(Z231="TRUE",W231,counts!$A$23))</f>
        <v>F, G, T</v>
      </c>
      <c r="AC231" t="str">
        <f t="shared" si="130"/>
        <v>100+</v>
      </c>
      <c r="AD231" t="str">
        <f t="shared" si="131"/>
        <v>Blank</v>
      </c>
      <c r="AE231" t="str">
        <f t="shared" si="132"/>
        <v>female</v>
      </c>
      <c r="AF231">
        <f>IF(F231&gt;=4, counts!$A$62,F231)</f>
        <v>1</v>
      </c>
      <c r="AG231">
        <f>IF(G231&gt;=3, counts!$A$69,G231)</f>
        <v>0</v>
      </c>
      <c r="AH231" t="str">
        <f>IF(OR(K231="S",K231=""), counts!$A$75,K231)</f>
        <v>C</v>
      </c>
      <c r="AI231">
        <f t="shared" si="133"/>
        <v>1</v>
      </c>
      <c r="AJ231">
        <f>VLOOKUP(AA231,counts!$V$8:$W$13,2,FALSE)</f>
        <v>-3.7643689058441341</v>
      </c>
      <c r="AK231">
        <f>VLOOKUP(AB231,counts!$V$17:$W$23,2,FALSE)</f>
        <v>123.30204897661667</v>
      </c>
      <c r="AL231">
        <f>VLOOKUP(AC231,counts!$V$27:$W$33,2,FALSE)</f>
        <v>163.84855978743315</v>
      </c>
      <c r="AM231">
        <f>VLOOKUP(AD231,counts!$V$38:$W$49,2,FALSE)</f>
        <v>-33.757758935166962</v>
      </c>
      <c r="AN231">
        <f>VLOOKUP(AE231,counts!$V$53:$W$54,2,FALSE)</f>
        <v>151.41878811967541</v>
      </c>
      <c r="AO231">
        <f>VLOOKUP(AF231,counts!$V$58:$W$62,2,FALSE)</f>
        <v>48.695090775187893</v>
      </c>
      <c r="AP231">
        <f>VLOOKUP(AG231,counts!$V$66:$W$69,2,FALSE)</f>
        <v>-22.013681658285037</v>
      </c>
      <c r="AQ231">
        <f>VLOOKUP(AH231,counts!$V$73:$W$75,2,FALSE)</f>
        <v>72.444458573419169</v>
      </c>
      <c r="AR231">
        <f>VLOOKUP(AI231,counts!$V$79:$W$81,2,FALSE)</f>
        <v>103.15987615987927</v>
      </c>
      <c r="AS231">
        <f t="shared" si="134"/>
        <v>1</v>
      </c>
      <c r="AT231">
        <f t="shared" si="135"/>
        <v>1</v>
      </c>
      <c r="AU231" t="str">
        <f t="shared" si="118"/>
        <v>Train</v>
      </c>
      <c r="AW231" t="str">
        <f t="shared" si="136"/>
        <v>0-17</v>
      </c>
      <c r="AX231" t="str">
        <f t="shared" si="137"/>
        <v>F, G, T</v>
      </c>
      <c r="AY231" t="str">
        <f t="shared" si="138"/>
        <v>100+</v>
      </c>
      <c r="AZ231" t="str">
        <f t="shared" si="139"/>
        <v>Blank</v>
      </c>
      <c r="BA231" t="str">
        <f t="shared" si="140"/>
        <v>female</v>
      </c>
      <c r="BB231">
        <f t="shared" si="141"/>
        <v>1</v>
      </c>
      <c r="BC231">
        <f t="shared" si="142"/>
        <v>0</v>
      </c>
      <c r="BD231" t="str">
        <f t="shared" si="143"/>
        <v>C</v>
      </c>
      <c r="BE231">
        <f t="shared" si="144"/>
        <v>1</v>
      </c>
      <c r="BF231">
        <f t="shared" si="145"/>
        <v>-3.7643689058441341</v>
      </c>
      <c r="BG231">
        <f t="shared" si="146"/>
        <v>123.30204897661667</v>
      </c>
      <c r="BH231">
        <f t="shared" si="147"/>
        <v>163.84855978743315</v>
      </c>
      <c r="BI231">
        <f t="shared" si="148"/>
        <v>-33.757758935166962</v>
      </c>
      <c r="BJ231">
        <f t="shared" si="149"/>
        <v>151.41878811967541</v>
      </c>
      <c r="BK231">
        <f t="shared" si="150"/>
        <v>48.695090775187893</v>
      </c>
      <c r="BL231">
        <f t="shared" si="151"/>
        <v>-22.013681658285037</v>
      </c>
      <c r="BM231">
        <f t="shared" si="152"/>
        <v>72.444458573419169</v>
      </c>
      <c r="BN231">
        <f t="shared" si="153"/>
        <v>103.15987615987927</v>
      </c>
      <c r="BO231">
        <f t="shared" si="119"/>
        <v>1</v>
      </c>
      <c r="BP231">
        <f t="shared" si="120"/>
        <v>1</v>
      </c>
      <c r="BQ231" t="str">
        <f t="shared" si="121"/>
        <v>Train</v>
      </c>
    </row>
    <row r="232" spans="1:69" x14ac:dyDescent="0.3">
      <c r="A232">
        <v>1</v>
      </c>
      <c r="B232">
        <v>1</v>
      </c>
      <c r="C232" t="s">
        <v>586</v>
      </c>
      <c r="D232" t="s">
        <v>15</v>
      </c>
      <c r="E232">
        <v>30</v>
      </c>
      <c r="F232">
        <v>0</v>
      </c>
      <c r="G232">
        <v>0</v>
      </c>
      <c r="H232" t="s">
        <v>386</v>
      </c>
      <c r="I232">
        <v>93.5</v>
      </c>
      <c r="J232" t="s">
        <v>587</v>
      </c>
      <c r="K232" t="s">
        <v>17</v>
      </c>
      <c r="L232" t="s">
        <v>29</v>
      </c>
      <c r="O232">
        <v>5</v>
      </c>
      <c r="P232">
        <v>4</v>
      </c>
      <c r="Q232">
        <v>5</v>
      </c>
      <c r="R232" t="str">
        <f t="shared" si="122"/>
        <v>Validate</v>
      </c>
      <c r="S232" t="str">
        <f t="shared" si="123"/>
        <v>Test</v>
      </c>
      <c r="T232" t="str">
        <f t="shared" si="124"/>
        <v>Validate</v>
      </c>
      <c r="U232" t="str">
        <f t="shared" si="125"/>
        <v/>
      </c>
      <c r="V232" t="str">
        <f t="shared" si="126"/>
        <v>18-30</v>
      </c>
      <c r="W232" t="str">
        <f t="shared" si="127"/>
        <v>B</v>
      </c>
      <c r="X232" t="str">
        <f t="shared" si="128"/>
        <v>41-100</v>
      </c>
      <c r="Y232" t="b">
        <f>SUMPRODUCT(--(U232=counts!$A$40:$A$49))&gt;0</f>
        <v>0</v>
      </c>
      <c r="Z232" t="b">
        <f>SUMPRODUCT(--(W232=counts!$A$18:$A$22))&gt;0</f>
        <v>1</v>
      </c>
      <c r="AA232" t="str">
        <f t="shared" si="129"/>
        <v>18-30</v>
      </c>
      <c r="AB232" t="str">
        <f>IF(W232="","Blank",IF(Z232="TRUE",W232,counts!$A$23))</f>
        <v>F, G, T</v>
      </c>
      <c r="AC232" t="str">
        <f t="shared" si="130"/>
        <v>41-100</v>
      </c>
      <c r="AD232" t="str">
        <f t="shared" si="131"/>
        <v>Blank</v>
      </c>
      <c r="AE232" t="str">
        <f t="shared" si="132"/>
        <v>female</v>
      </c>
      <c r="AF232">
        <f>IF(F232&gt;=4, counts!$A$62,F232)</f>
        <v>0</v>
      </c>
      <c r="AG232">
        <f>IF(G232&gt;=3, counts!$A$69,G232)</f>
        <v>0</v>
      </c>
      <c r="AH232" t="str">
        <f>IF(OR(K232="S",K232=""), counts!$A$75,K232)</f>
        <v>S, blank</v>
      </c>
      <c r="AI232">
        <f t="shared" si="133"/>
        <v>1</v>
      </c>
      <c r="AJ232">
        <f>VLOOKUP(AA232,counts!$V$8:$W$13,2,FALSE)</f>
        <v>-11.613432440426715</v>
      </c>
      <c r="AK232">
        <f>VLOOKUP(AB232,counts!$V$17:$W$23,2,FALSE)</f>
        <v>123.30204897661667</v>
      </c>
      <c r="AL232">
        <f>VLOOKUP(AC232,counts!$V$27:$W$33,2,FALSE)</f>
        <v>70.538774768379497</v>
      </c>
      <c r="AM232">
        <f>VLOOKUP(AD232,counts!$V$38:$W$49,2,FALSE)</f>
        <v>-33.757758935166962</v>
      </c>
      <c r="AN232">
        <f>VLOOKUP(AE232,counts!$V$53:$W$54,2,FALSE)</f>
        <v>151.41878811967541</v>
      </c>
      <c r="AO232">
        <f>VLOOKUP(AF232,counts!$V$58:$W$62,2,FALSE)</f>
        <v>-14.754319664473872</v>
      </c>
      <c r="AP232">
        <f>VLOOKUP(AG232,counts!$V$66:$W$69,2,FALSE)</f>
        <v>-22.013681658285037</v>
      </c>
      <c r="AQ232">
        <f>VLOOKUP(AH232,counts!$V$73:$W$75,2,FALSE)</f>
        <v>-22.422560732600829</v>
      </c>
      <c r="AR232">
        <f>VLOOKUP(AI232,counts!$V$79:$W$81,2,FALSE)</f>
        <v>103.15987615987927</v>
      </c>
      <c r="AS232">
        <f t="shared" si="134"/>
        <v>1</v>
      </c>
      <c r="AT232">
        <f t="shared" si="135"/>
        <v>5</v>
      </c>
      <c r="AU232" t="str">
        <f t="shared" si="118"/>
        <v>Validate</v>
      </c>
      <c r="AW232" t="str">
        <f t="shared" si="136"/>
        <v>18-30</v>
      </c>
      <c r="AX232" t="str">
        <f t="shared" si="137"/>
        <v>F, G, T</v>
      </c>
      <c r="AY232" t="str">
        <f t="shared" si="138"/>
        <v>41-100</v>
      </c>
      <c r="AZ232" t="str">
        <f t="shared" si="139"/>
        <v>Blank</v>
      </c>
      <c r="BA232" t="str">
        <f t="shared" si="140"/>
        <v>female</v>
      </c>
      <c r="BB232">
        <f t="shared" si="141"/>
        <v>0</v>
      </c>
      <c r="BC232">
        <f t="shared" si="142"/>
        <v>0</v>
      </c>
      <c r="BD232" t="str">
        <f t="shared" si="143"/>
        <v>S, blank</v>
      </c>
      <c r="BE232">
        <f t="shared" si="144"/>
        <v>1</v>
      </c>
      <c r="BF232">
        <f t="shared" si="145"/>
        <v>-11.613432440426715</v>
      </c>
      <c r="BG232">
        <f t="shared" si="146"/>
        <v>123.30204897661667</v>
      </c>
      <c r="BH232">
        <f t="shared" si="147"/>
        <v>70.538774768379497</v>
      </c>
      <c r="BI232">
        <f t="shared" si="148"/>
        <v>-33.757758935166962</v>
      </c>
      <c r="BJ232">
        <f t="shared" si="149"/>
        <v>151.41878811967541</v>
      </c>
      <c r="BK232">
        <f t="shared" si="150"/>
        <v>-14.754319664473872</v>
      </c>
      <c r="BL232">
        <f t="shared" si="151"/>
        <v>-22.013681658285037</v>
      </c>
      <c r="BM232">
        <f t="shared" si="152"/>
        <v>-22.422560732600829</v>
      </c>
      <c r="BN232">
        <f t="shared" si="153"/>
        <v>103.15987615987927</v>
      </c>
      <c r="BO232">
        <f t="shared" si="119"/>
        <v>1</v>
      </c>
      <c r="BP232">
        <f t="shared" si="120"/>
        <v>5</v>
      </c>
      <c r="BQ232" t="str">
        <f t="shared" si="121"/>
        <v>Validate</v>
      </c>
    </row>
    <row r="233" spans="1:69" x14ac:dyDescent="0.3">
      <c r="A233">
        <v>1</v>
      </c>
      <c r="B233">
        <v>1</v>
      </c>
      <c r="C233" t="s">
        <v>588</v>
      </c>
      <c r="D233" t="s">
        <v>20</v>
      </c>
      <c r="E233">
        <v>52</v>
      </c>
      <c r="F233">
        <v>0</v>
      </c>
      <c r="G233">
        <v>0</v>
      </c>
      <c r="H233" t="s">
        <v>589</v>
      </c>
      <c r="I233">
        <v>30.5</v>
      </c>
      <c r="J233" t="s">
        <v>590</v>
      </c>
      <c r="K233" t="s">
        <v>17</v>
      </c>
      <c r="L233" t="s">
        <v>57</v>
      </c>
      <c r="N233" t="s">
        <v>591</v>
      </c>
      <c r="O233">
        <v>4</v>
      </c>
      <c r="P233">
        <v>5</v>
      </c>
      <c r="Q233">
        <v>1</v>
      </c>
      <c r="R233" t="str">
        <f t="shared" si="122"/>
        <v>Test</v>
      </c>
      <c r="S233" t="str">
        <f t="shared" si="123"/>
        <v>Validate</v>
      </c>
      <c r="T233" t="str">
        <f t="shared" si="124"/>
        <v>Train</v>
      </c>
      <c r="U233" t="str">
        <f t="shared" si="125"/>
        <v>ON</v>
      </c>
      <c r="V233" t="str">
        <f t="shared" si="126"/>
        <v>51-60</v>
      </c>
      <c r="W233" t="str">
        <f t="shared" si="127"/>
        <v>C</v>
      </c>
      <c r="X233" t="str">
        <f t="shared" si="128"/>
        <v>31-40</v>
      </c>
      <c r="Y233" t="b">
        <f>SUMPRODUCT(--(U233=counts!$A$40:$A$49))&gt;0</f>
        <v>1</v>
      </c>
      <c r="Z233" t="b">
        <f>SUMPRODUCT(--(W233=counts!$A$18:$A$22))&gt;0</f>
        <v>1</v>
      </c>
      <c r="AA233" t="str">
        <f t="shared" si="129"/>
        <v>51-60</v>
      </c>
      <c r="AB233" t="str">
        <f>IF(W233="","Blank",IF(Z233="TRUE",W233,counts!$A$23))</f>
        <v>F, G, T</v>
      </c>
      <c r="AC233" t="str">
        <f t="shared" si="130"/>
        <v>31-40</v>
      </c>
      <c r="AD233" t="str">
        <f t="shared" si="131"/>
        <v>ON</v>
      </c>
      <c r="AE233" t="str">
        <f t="shared" si="132"/>
        <v>male</v>
      </c>
      <c r="AF233">
        <f>IF(F233&gt;=4, counts!$A$62,F233)</f>
        <v>0</v>
      </c>
      <c r="AG233">
        <f>IF(G233&gt;=3, counts!$A$69,G233)</f>
        <v>0</v>
      </c>
      <c r="AH233" t="str">
        <f>IF(OR(K233="S",K233=""), counts!$A$75,K233)</f>
        <v>S, blank</v>
      </c>
      <c r="AI233">
        <f t="shared" si="133"/>
        <v>1</v>
      </c>
      <c r="AJ233">
        <f>VLOOKUP(AA233,counts!$V$8:$W$13,2,FALSE)</f>
        <v>74.751267398446615</v>
      </c>
      <c r="AK233">
        <f>VLOOKUP(AB233,counts!$V$17:$W$23,2,FALSE)</f>
        <v>123.30204897661667</v>
      </c>
      <c r="AL233">
        <f>VLOOKUP(AC233,counts!$V$27:$W$33,2,FALSE)</f>
        <v>22.971838090238197</v>
      </c>
      <c r="AM233">
        <f>VLOOKUP(AD233,counts!$V$38:$W$49,2,FALSE)</f>
        <v>-202.50760482553153</v>
      </c>
      <c r="AN233">
        <f>VLOOKUP(AE233,counts!$V$53:$W$54,2,FALSE)</f>
        <v>-108.67008854708662</v>
      </c>
      <c r="AO233">
        <f>VLOOKUP(AF233,counts!$V$58:$W$62,2,FALSE)</f>
        <v>-14.754319664473872</v>
      </c>
      <c r="AP233">
        <f>VLOOKUP(AG233,counts!$V$66:$W$69,2,FALSE)</f>
        <v>-22.013681658285037</v>
      </c>
      <c r="AQ233">
        <f>VLOOKUP(AH233,counts!$V$73:$W$75,2,FALSE)</f>
        <v>-22.422560732600829</v>
      </c>
      <c r="AR233">
        <f>VLOOKUP(AI233,counts!$V$79:$W$81,2,FALSE)</f>
        <v>103.15987615987927</v>
      </c>
      <c r="AS233">
        <f t="shared" si="134"/>
        <v>1</v>
      </c>
      <c r="AT233">
        <f t="shared" si="135"/>
        <v>4</v>
      </c>
      <c r="AU233" t="str">
        <f t="shared" si="118"/>
        <v>Test</v>
      </c>
      <c r="AW233" t="str">
        <f t="shared" si="136"/>
        <v>51-60</v>
      </c>
      <c r="AX233" t="str">
        <f t="shared" si="137"/>
        <v>F, G, T</v>
      </c>
      <c r="AY233" t="str">
        <f t="shared" si="138"/>
        <v>31-40</v>
      </c>
      <c r="AZ233" t="str">
        <f t="shared" si="139"/>
        <v>ON</v>
      </c>
      <c r="BA233" t="str">
        <f t="shared" si="140"/>
        <v>male</v>
      </c>
      <c r="BB233">
        <f t="shared" si="141"/>
        <v>0</v>
      </c>
      <c r="BC233">
        <f t="shared" si="142"/>
        <v>0</v>
      </c>
      <c r="BD233" t="str">
        <f t="shared" si="143"/>
        <v>S, blank</v>
      </c>
      <c r="BE233">
        <f t="shared" si="144"/>
        <v>1</v>
      </c>
      <c r="BF233">
        <f t="shared" si="145"/>
        <v>74.751267398446615</v>
      </c>
      <c r="BG233">
        <f t="shared" si="146"/>
        <v>123.30204897661667</v>
      </c>
      <c r="BH233">
        <f t="shared" si="147"/>
        <v>22.971838090238197</v>
      </c>
      <c r="BI233">
        <f t="shared" si="148"/>
        <v>-202.50760482553153</v>
      </c>
      <c r="BJ233">
        <f t="shared" si="149"/>
        <v>-108.67008854708662</v>
      </c>
      <c r="BK233">
        <f t="shared" si="150"/>
        <v>-14.754319664473872</v>
      </c>
      <c r="BL233">
        <f t="shared" si="151"/>
        <v>-22.013681658285037</v>
      </c>
      <c r="BM233">
        <f t="shared" si="152"/>
        <v>-22.422560732600829</v>
      </c>
      <c r="BN233">
        <f t="shared" si="153"/>
        <v>103.15987615987927</v>
      </c>
      <c r="BO233">
        <f t="shared" si="119"/>
        <v>1</v>
      </c>
      <c r="BP233">
        <f t="shared" si="120"/>
        <v>4</v>
      </c>
      <c r="BQ233" t="str">
        <f t="shared" si="121"/>
        <v>Test</v>
      </c>
    </row>
    <row r="234" spans="1:69" x14ac:dyDescent="0.3">
      <c r="A234">
        <v>1</v>
      </c>
      <c r="B234">
        <v>0</v>
      </c>
      <c r="C234" t="s">
        <v>592</v>
      </c>
      <c r="D234" t="s">
        <v>20</v>
      </c>
      <c r="E234">
        <v>47</v>
      </c>
      <c r="F234">
        <v>0</v>
      </c>
      <c r="G234">
        <v>0</v>
      </c>
      <c r="H234" t="s">
        <v>593</v>
      </c>
      <c r="I234">
        <v>52</v>
      </c>
      <c r="J234" t="s">
        <v>594</v>
      </c>
      <c r="K234" t="s">
        <v>17</v>
      </c>
      <c r="M234">
        <v>207</v>
      </c>
      <c r="N234" t="s">
        <v>595</v>
      </c>
      <c r="O234">
        <v>4</v>
      </c>
      <c r="P234">
        <v>1</v>
      </c>
      <c r="Q234">
        <v>3</v>
      </c>
      <c r="R234" t="str">
        <f t="shared" si="122"/>
        <v>Test</v>
      </c>
      <c r="S234" t="str">
        <f t="shared" si="123"/>
        <v>Train</v>
      </c>
      <c r="T234" t="str">
        <f t="shared" si="124"/>
        <v>Train</v>
      </c>
      <c r="U234" t="str">
        <f t="shared" si="125"/>
        <v>MA</v>
      </c>
      <c r="V234" t="str">
        <f t="shared" si="126"/>
        <v>41-50</v>
      </c>
      <c r="W234" t="str">
        <f t="shared" si="127"/>
        <v>C</v>
      </c>
      <c r="X234" t="str">
        <f t="shared" si="128"/>
        <v>41-100</v>
      </c>
      <c r="Y234" t="b">
        <f>SUMPRODUCT(--(U234=counts!$A$40:$A$49))&gt;0</f>
        <v>1</v>
      </c>
      <c r="Z234" t="b">
        <f>SUMPRODUCT(--(W234=counts!$A$18:$A$22))&gt;0</f>
        <v>1</v>
      </c>
      <c r="AA234" t="str">
        <f t="shared" si="129"/>
        <v>41-50</v>
      </c>
      <c r="AB234" t="str">
        <f>IF(W234="","Blank",IF(Z234="TRUE",W234,counts!$A$23))</f>
        <v>F, G, T</v>
      </c>
      <c r="AC234" t="str">
        <f t="shared" si="130"/>
        <v>41-100</v>
      </c>
      <c r="AD234" t="str">
        <f t="shared" si="131"/>
        <v>MA</v>
      </c>
      <c r="AE234" t="str">
        <f t="shared" si="132"/>
        <v>male</v>
      </c>
      <c r="AF234">
        <f>IF(F234&gt;=4, counts!$A$62,F234)</f>
        <v>0</v>
      </c>
      <c r="AG234">
        <f>IF(G234&gt;=3, counts!$A$69,G234)</f>
        <v>0</v>
      </c>
      <c r="AH234" t="str">
        <f>IF(OR(K234="S",K234=""), counts!$A$75,K234)</f>
        <v>S, blank</v>
      </c>
      <c r="AI234">
        <f t="shared" si="133"/>
        <v>1</v>
      </c>
      <c r="AJ234">
        <f>VLOOKUP(AA234,counts!$V$8:$W$13,2,FALSE)</f>
        <v>-13.385578549662212</v>
      </c>
      <c r="AK234">
        <f>VLOOKUP(AB234,counts!$V$17:$W$23,2,FALSE)</f>
        <v>123.30204897661667</v>
      </c>
      <c r="AL234">
        <f>VLOOKUP(AC234,counts!$V$27:$W$33,2,FALSE)</f>
        <v>70.538774768379497</v>
      </c>
      <c r="AM234">
        <f>VLOOKUP(AD234,counts!$V$38:$W$49,2,FALSE)</f>
        <v>-23.331657902726029</v>
      </c>
      <c r="AN234">
        <f>VLOOKUP(AE234,counts!$V$53:$W$54,2,FALSE)</f>
        <v>-108.67008854708662</v>
      </c>
      <c r="AO234">
        <f>VLOOKUP(AF234,counts!$V$58:$W$62,2,FALSE)</f>
        <v>-14.754319664473872</v>
      </c>
      <c r="AP234">
        <f>VLOOKUP(AG234,counts!$V$66:$W$69,2,FALSE)</f>
        <v>-22.013681658285037</v>
      </c>
      <c r="AQ234">
        <f>VLOOKUP(AH234,counts!$V$73:$W$75,2,FALSE)</f>
        <v>-22.422560732600829</v>
      </c>
      <c r="AR234">
        <f>VLOOKUP(AI234,counts!$V$79:$W$81,2,FALSE)</f>
        <v>103.15987615987927</v>
      </c>
      <c r="AS234">
        <f t="shared" si="134"/>
        <v>0</v>
      </c>
      <c r="AT234">
        <f t="shared" si="135"/>
        <v>4</v>
      </c>
      <c r="AU234" t="str">
        <f t="shared" si="118"/>
        <v>Test</v>
      </c>
      <c r="AW234" t="str">
        <f t="shared" si="136"/>
        <v>41-50</v>
      </c>
      <c r="AX234" t="str">
        <f t="shared" si="137"/>
        <v>F, G, T</v>
      </c>
      <c r="AY234" t="str">
        <f t="shared" si="138"/>
        <v>41-100</v>
      </c>
      <c r="AZ234" t="str">
        <f t="shared" si="139"/>
        <v>MA</v>
      </c>
      <c r="BA234" t="str">
        <f t="shared" si="140"/>
        <v>male</v>
      </c>
      <c r="BB234">
        <f t="shared" si="141"/>
        <v>0</v>
      </c>
      <c r="BC234">
        <f t="shared" si="142"/>
        <v>0</v>
      </c>
      <c r="BD234" t="str">
        <f t="shared" si="143"/>
        <v>S, blank</v>
      </c>
      <c r="BE234">
        <f t="shared" si="144"/>
        <v>1</v>
      </c>
      <c r="BF234">
        <f t="shared" si="145"/>
        <v>-13.385578549662212</v>
      </c>
      <c r="BG234">
        <f t="shared" si="146"/>
        <v>123.30204897661667</v>
      </c>
      <c r="BH234">
        <f t="shared" si="147"/>
        <v>70.538774768379497</v>
      </c>
      <c r="BI234">
        <f t="shared" si="148"/>
        <v>-23.331657902726029</v>
      </c>
      <c r="BJ234">
        <f t="shared" si="149"/>
        <v>-108.67008854708662</v>
      </c>
      <c r="BK234">
        <f t="shared" si="150"/>
        <v>-14.754319664473872</v>
      </c>
      <c r="BL234">
        <f t="shared" si="151"/>
        <v>-22.013681658285037</v>
      </c>
      <c r="BM234">
        <f t="shared" si="152"/>
        <v>-22.422560732600829</v>
      </c>
      <c r="BN234">
        <f t="shared" si="153"/>
        <v>103.15987615987927</v>
      </c>
      <c r="BO234">
        <f t="shared" si="119"/>
        <v>0</v>
      </c>
      <c r="BP234">
        <f t="shared" si="120"/>
        <v>4</v>
      </c>
      <c r="BQ234" t="str">
        <f t="shared" si="121"/>
        <v>Test</v>
      </c>
    </row>
    <row r="235" spans="1:69" x14ac:dyDescent="0.3">
      <c r="A235">
        <v>1</v>
      </c>
      <c r="B235">
        <v>1</v>
      </c>
      <c r="C235" t="s">
        <v>596</v>
      </c>
      <c r="D235" t="s">
        <v>15</v>
      </c>
      <c r="E235">
        <v>56</v>
      </c>
      <c r="F235">
        <v>0</v>
      </c>
      <c r="G235">
        <v>1</v>
      </c>
      <c r="H235" t="s">
        <v>384</v>
      </c>
      <c r="I235">
        <v>83.158299999999997</v>
      </c>
      <c r="J235" t="s">
        <v>597</v>
      </c>
      <c r="K235" t="s">
        <v>44</v>
      </c>
      <c r="L235" t="s">
        <v>90</v>
      </c>
      <c r="N235" t="s">
        <v>262</v>
      </c>
      <c r="O235">
        <v>5</v>
      </c>
      <c r="P235">
        <v>4</v>
      </c>
      <c r="Q235">
        <v>3</v>
      </c>
      <c r="R235" t="str">
        <f t="shared" si="122"/>
        <v>Validate</v>
      </c>
      <c r="S235" t="str">
        <f t="shared" si="123"/>
        <v>Test</v>
      </c>
      <c r="T235" t="str">
        <f t="shared" si="124"/>
        <v>Train</v>
      </c>
      <c r="U235" t="str">
        <f t="shared" si="125"/>
        <v>PA</v>
      </c>
      <c r="V235" t="str">
        <f t="shared" si="126"/>
        <v>51-60</v>
      </c>
      <c r="W235" t="str">
        <f t="shared" si="127"/>
        <v>C</v>
      </c>
      <c r="X235" t="str">
        <f t="shared" si="128"/>
        <v>41-100</v>
      </c>
      <c r="Y235" t="b">
        <f>SUMPRODUCT(--(U235=counts!$A$40:$A$49))&gt;0</f>
        <v>1</v>
      </c>
      <c r="Z235" t="b">
        <f>SUMPRODUCT(--(W235=counts!$A$18:$A$22))&gt;0</f>
        <v>1</v>
      </c>
      <c r="AA235" t="str">
        <f t="shared" si="129"/>
        <v>51-60</v>
      </c>
      <c r="AB235" t="str">
        <f>IF(W235="","Blank",IF(Z235="TRUE",W235,counts!$A$23))</f>
        <v>F, G, T</v>
      </c>
      <c r="AC235" t="str">
        <f t="shared" si="130"/>
        <v>41-100</v>
      </c>
      <c r="AD235" t="str">
        <f t="shared" si="131"/>
        <v>PA</v>
      </c>
      <c r="AE235" t="str">
        <f t="shared" si="132"/>
        <v>female</v>
      </c>
      <c r="AF235">
        <f>IF(F235&gt;=4, counts!$A$62,F235)</f>
        <v>0</v>
      </c>
      <c r="AG235">
        <f>IF(G235&gt;=3, counts!$A$69,G235)</f>
        <v>1</v>
      </c>
      <c r="AH235" t="str">
        <f>IF(OR(K235="S",K235=""), counts!$A$75,K235)</f>
        <v>C</v>
      </c>
      <c r="AI235">
        <f t="shared" si="133"/>
        <v>1</v>
      </c>
      <c r="AJ235">
        <f>VLOOKUP(AA235,counts!$V$8:$W$13,2,FALSE)</f>
        <v>74.751267398446615</v>
      </c>
      <c r="AK235">
        <f>VLOOKUP(AB235,counts!$V$17:$W$23,2,FALSE)</f>
        <v>123.30204897661667</v>
      </c>
      <c r="AL235">
        <f>VLOOKUP(AC235,counts!$V$27:$W$33,2,FALSE)</f>
        <v>70.538774768379497</v>
      </c>
      <c r="AM235">
        <f>VLOOKUP(AD235,counts!$V$38:$W$49,2,FALSE)</f>
        <v>105.0698932972212</v>
      </c>
      <c r="AN235">
        <f>VLOOKUP(AE235,counts!$V$53:$W$54,2,FALSE)</f>
        <v>151.41878811967541</v>
      </c>
      <c r="AO235">
        <f>VLOOKUP(AF235,counts!$V$58:$W$62,2,FALSE)</f>
        <v>-14.754319664473872</v>
      </c>
      <c r="AP235">
        <f>VLOOKUP(AG235,counts!$V$66:$W$69,2,FALSE)</f>
        <v>79.365382998232107</v>
      </c>
      <c r="AQ235">
        <f>VLOOKUP(AH235,counts!$V$73:$W$75,2,FALSE)</f>
        <v>72.444458573419169</v>
      </c>
      <c r="AR235">
        <f>VLOOKUP(AI235,counts!$V$79:$W$81,2,FALSE)</f>
        <v>103.15987615987927</v>
      </c>
      <c r="AS235">
        <f t="shared" si="134"/>
        <v>1</v>
      </c>
      <c r="AT235">
        <f t="shared" si="135"/>
        <v>5</v>
      </c>
      <c r="AU235" t="str">
        <f t="shared" si="118"/>
        <v>Validate</v>
      </c>
      <c r="AW235" t="str">
        <f t="shared" si="136"/>
        <v>51-60</v>
      </c>
      <c r="AX235" t="str">
        <f t="shared" si="137"/>
        <v>F, G, T</v>
      </c>
      <c r="AY235" t="str">
        <f t="shared" si="138"/>
        <v>41-100</v>
      </c>
      <c r="AZ235" t="str">
        <f t="shared" si="139"/>
        <v>PA</v>
      </c>
      <c r="BA235" t="str">
        <f t="shared" si="140"/>
        <v>female</v>
      </c>
      <c r="BB235">
        <f t="shared" si="141"/>
        <v>0</v>
      </c>
      <c r="BC235">
        <f t="shared" si="142"/>
        <v>1</v>
      </c>
      <c r="BD235" t="str">
        <f t="shared" si="143"/>
        <v>C</v>
      </c>
      <c r="BE235">
        <f t="shared" si="144"/>
        <v>1</v>
      </c>
      <c r="BF235">
        <f t="shared" si="145"/>
        <v>74.751267398446615</v>
      </c>
      <c r="BG235">
        <f t="shared" si="146"/>
        <v>123.30204897661667</v>
      </c>
      <c r="BH235">
        <f t="shared" si="147"/>
        <v>70.538774768379497</v>
      </c>
      <c r="BI235">
        <f t="shared" si="148"/>
        <v>105.0698932972212</v>
      </c>
      <c r="BJ235">
        <f t="shared" si="149"/>
        <v>151.41878811967541</v>
      </c>
      <c r="BK235">
        <f t="shared" si="150"/>
        <v>-14.754319664473872</v>
      </c>
      <c r="BL235">
        <f t="shared" si="151"/>
        <v>79.365382998232107</v>
      </c>
      <c r="BM235">
        <f t="shared" si="152"/>
        <v>72.444458573419169</v>
      </c>
      <c r="BN235">
        <f t="shared" si="153"/>
        <v>103.15987615987927</v>
      </c>
      <c r="BO235">
        <f t="shared" si="119"/>
        <v>1</v>
      </c>
      <c r="BP235">
        <f t="shared" si="120"/>
        <v>5</v>
      </c>
      <c r="BQ235" t="str">
        <f t="shared" si="121"/>
        <v>Validate</v>
      </c>
    </row>
    <row r="236" spans="1:69" x14ac:dyDescent="0.3">
      <c r="A236">
        <v>1</v>
      </c>
      <c r="B236">
        <v>0</v>
      </c>
      <c r="C236" t="s">
        <v>598</v>
      </c>
      <c r="D236" t="s">
        <v>20</v>
      </c>
      <c r="E236">
        <v>38</v>
      </c>
      <c r="F236">
        <v>0</v>
      </c>
      <c r="G236">
        <v>0</v>
      </c>
      <c r="H236" t="s">
        <v>599</v>
      </c>
      <c r="I236">
        <v>0</v>
      </c>
      <c r="K236" t="s">
        <v>17</v>
      </c>
      <c r="N236" t="s">
        <v>600</v>
      </c>
      <c r="O236">
        <v>2</v>
      </c>
      <c r="P236">
        <v>4</v>
      </c>
      <c r="Q236">
        <v>5</v>
      </c>
      <c r="R236" t="str">
        <f t="shared" si="122"/>
        <v>Train</v>
      </c>
      <c r="S236" t="str">
        <f t="shared" si="123"/>
        <v>Test</v>
      </c>
      <c r="T236" t="str">
        <f t="shared" si="124"/>
        <v>Validate</v>
      </c>
      <c r="U236" t="str">
        <f t="shared" si="125"/>
        <v/>
      </c>
      <c r="V236" t="str">
        <f t="shared" si="126"/>
        <v>31-40</v>
      </c>
      <c r="W236" t="str">
        <f t="shared" si="127"/>
        <v/>
      </c>
      <c r="X236" t="str">
        <f t="shared" si="128"/>
        <v>0</v>
      </c>
      <c r="Y236" t="b">
        <f>SUMPRODUCT(--(U236=counts!$A$40:$A$49))&gt;0</f>
        <v>0</v>
      </c>
      <c r="Z236" t="b">
        <f>SUMPRODUCT(--(W236=counts!$A$18:$A$22))&gt;0</f>
        <v>0</v>
      </c>
      <c r="AA236" t="str">
        <f t="shared" si="129"/>
        <v>31-40</v>
      </c>
      <c r="AB236" t="str">
        <f>IF(W236="","Blank",IF(Z236="TRUE",W236,counts!$A$23))</f>
        <v>Blank</v>
      </c>
      <c r="AC236" t="str">
        <f t="shared" si="130"/>
        <v>0</v>
      </c>
      <c r="AD236" t="str">
        <f t="shared" si="131"/>
        <v>Blank</v>
      </c>
      <c r="AE236" t="str">
        <f t="shared" si="132"/>
        <v>male</v>
      </c>
      <c r="AF236">
        <f>IF(F236&gt;=4, counts!$A$62,F236)</f>
        <v>0</v>
      </c>
      <c r="AG236">
        <f>IF(G236&gt;=3, counts!$A$69,G236)</f>
        <v>0</v>
      </c>
      <c r="AH236" t="str">
        <f>IF(OR(K236="S",K236=""), counts!$A$75,K236)</f>
        <v>S, blank</v>
      </c>
      <c r="AI236">
        <f t="shared" si="133"/>
        <v>1</v>
      </c>
      <c r="AJ236">
        <f>VLOOKUP(AA236,counts!$V$8:$W$13,2,FALSE)</f>
        <v>32.769878926258563</v>
      </c>
      <c r="AK236">
        <f>VLOOKUP(AB236,counts!$V$17:$W$23,2,FALSE)</f>
        <v>-42.171718189759716</v>
      </c>
      <c r="AL236">
        <f>VLOOKUP(AC236,counts!$V$27:$W$33,2,FALSE)</f>
        <v>-194.50333405817787</v>
      </c>
      <c r="AM236">
        <f>VLOOKUP(AD236,counts!$V$38:$W$49,2,FALSE)</f>
        <v>-33.757758935166962</v>
      </c>
      <c r="AN236">
        <f>VLOOKUP(AE236,counts!$V$53:$W$54,2,FALSE)</f>
        <v>-108.67008854708662</v>
      </c>
      <c r="AO236">
        <f>VLOOKUP(AF236,counts!$V$58:$W$62,2,FALSE)</f>
        <v>-14.754319664473872</v>
      </c>
      <c r="AP236">
        <f>VLOOKUP(AG236,counts!$V$66:$W$69,2,FALSE)</f>
        <v>-22.013681658285037</v>
      </c>
      <c r="AQ236">
        <f>VLOOKUP(AH236,counts!$V$73:$W$75,2,FALSE)</f>
        <v>-22.422560732600829</v>
      </c>
      <c r="AR236">
        <f>VLOOKUP(AI236,counts!$V$79:$W$81,2,FALSE)</f>
        <v>103.15987615987927</v>
      </c>
      <c r="AS236">
        <f t="shared" si="134"/>
        <v>0</v>
      </c>
      <c r="AT236">
        <f t="shared" si="135"/>
        <v>2</v>
      </c>
      <c r="AU236" t="str">
        <f t="shared" si="118"/>
        <v>Train</v>
      </c>
      <c r="AW236" t="str">
        <f t="shared" si="136"/>
        <v>31-40</v>
      </c>
      <c r="AX236" t="str">
        <f t="shared" si="137"/>
        <v>Blank</v>
      </c>
      <c r="AY236" t="str">
        <f t="shared" si="138"/>
        <v>0</v>
      </c>
      <c r="AZ236" t="str">
        <f t="shared" si="139"/>
        <v>Blank</v>
      </c>
      <c r="BA236" t="str">
        <f t="shared" si="140"/>
        <v>male</v>
      </c>
      <c r="BB236">
        <f t="shared" si="141"/>
        <v>0</v>
      </c>
      <c r="BC236">
        <f t="shared" si="142"/>
        <v>0</v>
      </c>
      <c r="BD236" t="str">
        <f t="shared" si="143"/>
        <v>S, blank</v>
      </c>
      <c r="BE236">
        <f t="shared" si="144"/>
        <v>1</v>
      </c>
      <c r="BF236">
        <f t="shared" si="145"/>
        <v>32.769878926258563</v>
      </c>
      <c r="BG236">
        <f t="shared" si="146"/>
        <v>-42.171718189759716</v>
      </c>
      <c r="BH236">
        <f t="shared" si="147"/>
        <v>-194.50333405817787</v>
      </c>
      <c r="BI236">
        <f t="shared" si="148"/>
        <v>-33.757758935166962</v>
      </c>
      <c r="BJ236">
        <f t="shared" si="149"/>
        <v>-108.67008854708662</v>
      </c>
      <c r="BK236">
        <f t="shared" si="150"/>
        <v>-14.754319664473872</v>
      </c>
      <c r="BL236">
        <f t="shared" si="151"/>
        <v>-22.013681658285037</v>
      </c>
      <c r="BM236">
        <f t="shared" si="152"/>
        <v>-22.422560732600829</v>
      </c>
      <c r="BN236">
        <f t="shared" si="153"/>
        <v>103.15987615987927</v>
      </c>
      <c r="BO236">
        <f t="shared" si="119"/>
        <v>0</v>
      </c>
      <c r="BP236">
        <f t="shared" si="120"/>
        <v>2</v>
      </c>
      <c r="BQ236" t="str">
        <f t="shared" si="121"/>
        <v>Train</v>
      </c>
    </row>
    <row r="237" spans="1:69" x14ac:dyDescent="0.3">
      <c r="A237">
        <v>1</v>
      </c>
      <c r="B237">
        <v>1</v>
      </c>
      <c r="C237" t="s">
        <v>601</v>
      </c>
      <c r="D237" t="s">
        <v>20</v>
      </c>
      <c r="F237">
        <v>0</v>
      </c>
      <c r="G237">
        <v>0</v>
      </c>
      <c r="H237" t="s">
        <v>602</v>
      </c>
      <c r="I237">
        <v>39.6</v>
      </c>
      <c r="K237" t="s">
        <v>17</v>
      </c>
      <c r="L237" t="s">
        <v>74</v>
      </c>
      <c r="N237" t="s">
        <v>603</v>
      </c>
      <c r="O237">
        <v>1</v>
      </c>
      <c r="P237">
        <v>1</v>
      </c>
      <c r="Q237">
        <v>3</v>
      </c>
      <c r="R237" t="str">
        <f t="shared" si="122"/>
        <v>Train</v>
      </c>
      <c r="S237" t="str">
        <f t="shared" si="123"/>
        <v>Train</v>
      </c>
      <c r="T237" t="str">
        <f t="shared" si="124"/>
        <v>Train</v>
      </c>
      <c r="U237" t="str">
        <f t="shared" si="125"/>
        <v>NY</v>
      </c>
      <c r="V237" t="str">
        <f t="shared" si="126"/>
        <v>0-17</v>
      </c>
      <c r="W237" t="str">
        <f t="shared" si="127"/>
        <v/>
      </c>
      <c r="X237" t="str">
        <f t="shared" si="128"/>
        <v>31-40</v>
      </c>
      <c r="Y237" t="b">
        <f>SUMPRODUCT(--(U237=counts!$A$40:$A$49))&gt;0</f>
        <v>1</v>
      </c>
      <c r="Z237" t="b">
        <f>SUMPRODUCT(--(W237=counts!$A$18:$A$22))&gt;0</f>
        <v>0</v>
      </c>
      <c r="AA237" t="str">
        <f t="shared" si="129"/>
        <v>0-17</v>
      </c>
      <c r="AB237" t="str">
        <f>IF(W237="","Blank",IF(Z237="TRUE",W237,counts!$A$23))</f>
        <v>Blank</v>
      </c>
      <c r="AC237" t="str">
        <f t="shared" si="130"/>
        <v>31-40</v>
      </c>
      <c r="AD237" t="str">
        <f t="shared" si="131"/>
        <v>NY</v>
      </c>
      <c r="AE237" t="str">
        <f t="shared" si="132"/>
        <v>male</v>
      </c>
      <c r="AF237">
        <f>IF(F237&gt;=4, counts!$A$62,F237)</f>
        <v>0</v>
      </c>
      <c r="AG237">
        <f>IF(G237&gt;=3, counts!$A$69,G237)</f>
        <v>0</v>
      </c>
      <c r="AH237" t="str">
        <f>IF(OR(K237="S",K237=""), counts!$A$75,K237)</f>
        <v>S, blank</v>
      </c>
      <c r="AI237">
        <f t="shared" si="133"/>
        <v>1</v>
      </c>
      <c r="AJ237">
        <f>VLOOKUP(AA237,counts!$V$8:$W$13,2,FALSE)</f>
        <v>-3.7643689058441341</v>
      </c>
      <c r="AK237">
        <f>VLOOKUP(AB237,counts!$V$17:$W$23,2,FALSE)</f>
        <v>-42.171718189759716</v>
      </c>
      <c r="AL237">
        <f>VLOOKUP(AC237,counts!$V$27:$W$33,2,FALSE)</f>
        <v>22.971838090238197</v>
      </c>
      <c r="AM237">
        <f>VLOOKUP(AD237,counts!$V$38:$W$49,2,FALSE)</f>
        <v>57.761363718906857</v>
      </c>
      <c r="AN237">
        <f>VLOOKUP(AE237,counts!$V$53:$W$54,2,FALSE)</f>
        <v>-108.67008854708662</v>
      </c>
      <c r="AO237">
        <f>VLOOKUP(AF237,counts!$V$58:$W$62,2,FALSE)</f>
        <v>-14.754319664473872</v>
      </c>
      <c r="AP237">
        <f>VLOOKUP(AG237,counts!$V$66:$W$69,2,FALSE)</f>
        <v>-22.013681658285037</v>
      </c>
      <c r="AQ237">
        <f>VLOOKUP(AH237,counts!$V$73:$W$75,2,FALSE)</f>
        <v>-22.422560732600829</v>
      </c>
      <c r="AR237">
        <f>VLOOKUP(AI237,counts!$V$79:$W$81,2,FALSE)</f>
        <v>103.15987615987927</v>
      </c>
      <c r="AS237">
        <f t="shared" si="134"/>
        <v>1</v>
      </c>
      <c r="AT237">
        <f t="shared" si="135"/>
        <v>1</v>
      </c>
      <c r="AU237" t="str">
        <f t="shared" si="118"/>
        <v>Train</v>
      </c>
      <c r="AW237" t="str">
        <f t="shared" si="136"/>
        <v>0-17</v>
      </c>
      <c r="AX237" t="str">
        <f t="shared" si="137"/>
        <v>Blank</v>
      </c>
      <c r="AY237" t="str">
        <f t="shared" si="138"/>
        <v>31-40</v>
      </c>
      <c r="AZ237" t="str">
        <f t="shared" si="139"/>
        <v>NY</v>
      </c>
      <c r="BA237" t="str">
        <f t="shared" si="140"/>
        <v>male</v>
      </c>
      <c r="BB237">
        <f t="shared" si="141"/>
        <v>0</v>
      </c>
      <c r="BC237">
        <f t="shared" si="142"/>
        <v>0</v>
      </c>
      <c r="BD237" t="str">
        <f t="shared" si="143"/>
        <v>S, blank</v>
      </c>
      <c r="BE237">
        <f t="shared" si="144"/>
        <v>1</v>
      </c>
      <c r="BF237">
        <f t="shared" si="145"/>
        <v>-3.7643689058441341</v>
      </c>
      <c r="BG237">
        <f t="shared" si="146"/>
        <v>-42.171718189759716</v>
      </c>
      <c r="BH237">
        <f t="shared" si="147"/>
        <v>22.971838090238197</v>
      </c>
      <c r="BI237">
        <f t="shared" si="148"/>
        <v>57.761363718906857</v>
      </c>
      <c r="BJ237">
        <f t="shared" si="149"/>
        <v>-108.67008854708662</v>
      </c>
      <c r="BK237">
        <f t="shared" si="150"/>
        <v>-14.754319664473872</v>
      </c>
      <c r="BL237">
        <f t="shared" si="151"/>
        <v>-22.013681658285037</v>
      </c>
      <c r="BM237">
        <f t="shared" si="152"/>
        <v>-22.422560732600829</v>
      </c>
      <c r="BN237">
        <f t="shared" si="153"/>
        <v>103.15987615987927</v>
      </c>
      <c r="BO237">
        <f t="shared" si="119"/>
        <v>1</v>
      </c>
      <c r="BP237">
        <f t="shared" si="120"/>
        <v>1</v>
      </c>
      <c r="BQ237" t="str">
        <f t="shared" si="121"/>
        <v>Train</v>
      </c>
    </row>
    <row r="238" spans="1:69" x14ac:dyDescent="0.3">
      <c r="A238">
        <v>1</v>
      </c>
      <c r="B238">
        <v>0</v>
      </c>
      <c r="C238" t="s">
        <v>604</v>
      </c>
      <c r="D238" t="s">
        <v>20</v>
      </c>
      <c r="E238">
        <v>22</v>
      </c>
      <c r="F238">
        <v>0</v>
      </c>
      <c r="G238">
        <v>0</v>
      </c>
      <c r="H238" t="s">
        <v>94</v>
      </c>
      <c r="I238">
        <v>135.63329999999999</v>
      </c>
      <c r="K238" t="s">
        <v>44</v>
      </c>
      <c r="M238">
        <v>232</v>
      </c>
      <c r="O238">
        <v>1</v>
      </c>
      <c r="P238">
        <v>5</v>
      </c>
      <c r="Q238">
        <v>3</v>
      </c>
      <c r="R238" t="str">
        <f t="shared" si="122"/>
        <v>Train</v>
      </c>
      <c r="S238" t="str">
        <f t="shared" si="123"/>
        <v>Validate</v>
      </c>
      <c r="T238" t="str">
        <f t="shared" si="124"/>
        <v>Train</v>
      </c>
      <c r="U238" t="str">
        <f t="shared" si="125"/>
        <v/>
      </c>
      <c r="V238" t="str">
        <f t="shared" si="126"/>
        <v>18-30</v>
      </c>
      <c r="W238" t="str">
        <f t="shared" si="127"/>
        <v/>
      </c>
      <c r="X238" t="str">
        <f t="shared" si="128"/>
        <v>100+</v>
      </c>
      <c r="Y238" t="b">
        <f>SUMPRODUCT(--(U238=counts!$A$40:$A$49))&gt;0</f>
        <v>0</v>
      </c>
      <c r="Z238" t="b">
        <f>SUMPRODUCT(--(W238=counts!$A$18:$A$22))&gt;0</f>
        <v>0</v>
      </c>
      <c r="AA238" t="str">
        <f t="shared" si="129"/>
        <v>18-30</v>
      </c>
      <c r="AB238" t="str">
        <f>IF(W238="","Blank",IF(Z238="TRUE",W238,counts!$A$23))</f>
        <v>Blank</v>
      </c>
      <c r="AC238" t="str">
        <f t="shared" si="130"/>
        <v>100+</v>
      </c>
      <c r="AD238" t="str">
        <f t="shared" si="131"/>
        <v>Blank</v>
      </c>
      <c r="AE238" t="str">
        <f t="shared" si="132"/>
        <v>male</v>
      </c>
      <c r="AF238">
        <f>IF(F238&gt;=4, counts!$A$62,F238)</f>
        <v>0</v>
      </c>
      <c r="AG238">
        <f>IF(G238&gt;=3, counts!$A$69,G238)</f>
        <v>0</v>
      </c>
      <c r="AH238" t="str">
        <f>IF(OR(K238="S",K238=""), counts!$A$75,K238)</f>
        <v>C</v>
      </c>
      <c r="AI238">
        <f t="shared" si="133"/>
        <v>1</v>
      </c>
      <c r="AJ238">
        <f>VLOOKUP(AA238,counts!$V$8:$W$13,2,FALSE)</f>
        <v>-11.613432440426715</v>
      </c>
      <c r="AK238">
        <f>VLOOKUP(AB238,counts!$V$17:$W$23,2,FALSE)</f>
        <v>-42.171718189759716</v>
      </c>
      <c r="AL238">
        <f>VLOOKUP(AC238,counts!$V$27:$W$33,2,FALSE)</f>
        <v>163.84855978743315</v>
      </c>
      <c r="AM238">
        <f>VLOOKUP(AD238,counts!$V$38:$W$49,2,FALSE)</f>
        <v>-33.757758935166962</v>
      </c>
      <c r="AN238">
        <f>VLOOKUP(AE238,counts!$V$53:$W$54,2,FALSE)</f>
        <v>-108.67008854708662</v>
      </c>
      <c r="AO238">
        <f>VLOOKUP(AF238,counts!$V$58:$W$62,2,FALSE)</f>
        <v>-14.754319664473872</v>
      </c>
      <c r="AP238">
        <f>VLOOKUP(AG238,counts!$V$66:$W$69,2,FALSE)</f>
        <v>-22.013681658285037</v>
      </c>
      <c r="AQ238">
        <f>VLOOKUP(AH238,counts!$V$73:$W$75,2,FALSE)</f>
        <v>72.444458573419169</v>
      </c>
      <c r="AR238">
        <f>VLOOKUP(AI238,counts!$V$79:$W$81,2,FALSE)</f>
        <v>103.15987615987927</v>
      </c>
      <c r="AS238">
        <f t="shared" si="134"/>
        <v>0</v>
      </c>
      <c r="AT238">
        <f t="shared" si="135"/>
        <v>1</v>
      </c>
      <c r="AU238" t="str">
        <f t="shared" si="118"/>
        <v>Train</v>
      </c>
      <c r="AW238" t="str">
        <f t="shared" si="136"/>
        <v>18-30</v>
      </c>
      <c r="AX238" t="str">
        <f t="shared" si="137"/>
        <v>Blank</v>
      </c>
      <c r="AY238" t="str">
        <f t="shared" si="138"/>
        <v>100+</v>
      </c>
      <c r="AZ238" t="str">
        <f t="shared" si="139"/>
        <v>Blank</v>
      </c>
      <c r="BA238" t="str">
        <f t="shared" si="140"/>
        <v>male</v>
      </c>
      <c r="BB238">
        <f t="shared" si="141"/>
        <v>0</v>
      </c>
      <c r="BC238">
        <f t="shared" si="142"/>
        <v>0</v>
      </c>
      <c r="BD238" t="str">
        <f t="shared" si="143"/>
        <v>C</v>
      </c>
      <c r="BE238">
        <f t="shared" si="144"/>
        <v>1</v>
      </c>
      <c r="BF238">
        <f t="shared" si="145"/>
        <v>-11.613432440426715</v>
      </c>
      <c r="BG238">
        <f t="shared" si="146"/>
        <v>-42.171718189759716</v>
      </c>
      <c r="BH238">
        <f t="shared" si="147"/>
        <v>163.84855978743315</v>
      </c>
      <c r="BI238">
        <f t="shared" si="148"/>
        <v>-33.757758935166962</v>
      </c>
      <c r="BJ238">
        <f t="shared" si="149"/>
        <v>-108.67008854708662</v>
      </c>
      <c r="BK238">
        <f t="shared" si="150"/>
        <v>-14.754319664473872</v>
      </c>
      <c r="BL238">
        <f t="shared" si="151"/>
        <v>-22.013681658285037</v>
      </c>
      <c r="BM238">
        <f t="shared" si="152"/>
        <v>72.444458573419169</v>
      </c>
      <c r="BN238">
        <f t="shared" si="153"/>
        <v>103.15987615987927</v>
      </c>
      <c r="BO238">
        <f t="shared" si="119"/>
        <v>0</v>
      </c>
      <c r="BP238">
        <f t="shared" si="120"/>
        <v>1</v>
      </c>
      <c r="BQ238" t="str">
        <f t="shared" si="121"/>
        <v>Train</v>
      </c>
    </row>
    <row r="239" spans="1:69" x14ac:dyDescent="0.3">
      <c r="A239">
        <v>1</v>
      </c>
      <c r="B239">
        <v>0</v>
      </c>
      <c r="C239" t="s">
        <v>605</v>
      </c>
      <c r="D239" t="s">
        <v>20</v>
      </c>
      <c r="F239">
        <v>0</v>
      </c>
      <c r="G239">
        <v>0</v>
      </c>
      <c r="H239" t="s">
        <v>47</v>
      </c>
      <c r="I239">
        <v>227.52500000000001</v>
      </c>
      <c r="K239" t="s">
        <v>44</v>
      </c>
      <c r="O239">
        <v>3</v>
      </c>
      <c r="P239">
        <v>3</v>
      </c>
      <c r="Q239">
        <v>2</v>
      </c>
      <c r="R239" t="str">
        <f t="shared" si="122"/>
        <v>Train</v>
      </c>
      <c r="S239" t="str">
        <f t="shared" si="123"/>
        <v>Train</v>
      </c>
      <c r="T239" t="str">
        <f t="shared" si="124"/>
        <v>Train</v>
      </c>
      <c r="U239" t="str">
        <f t="shared" si="125"/>
        <v/>
      </c>
      <c r="V239" t="str">
        <f t="shared" si="126"/>
        <v>0-17</v>
      </c>
      <c r="W239" t="str">
        <f t="shared" si="127"/>
        <v/>
      </c>
      <c r="X239" t="str">
        <f t="shared" si="128"/>
        <v>100+</v>
      </c>
      <c r="Y239" t="b">
        <f>SUMPRODUCT(--(U239=counts!$A$40:$A$49))&gt;0</f>
        <v>0</v>
      </c>
      <c r="Z239" t="b">
        <f>SUMPRODUCT(--(W239=counts!$A$18:$A$22))&gt;0</f>
        <v>0</v>
      </c>
      <c r="AA239" t="str">
        <f t="shared" si="129"/>
        <v>0-17</v>
      </c>
      <c r="AB239" t="str">
        <f>IF(W239="","Blank",IF(Z239="TRUE",W239,counts!$A$23))</f>
        <v>Blank</v>
      </c>
      <c r="AC239" t="str">
        <f t="shared" si="130"/>
        <v>100+</v>
      </c>
      <c r="AD239" t="str">
        <f t="shared" si="131"/>
        <v>Blank</v>
      </c>
      <c r="AE239" t="str">
        <f t="shared" si="132"/>
        <v>male</v>
      </c>
      <c r="AF239">
        <f>IF(F239&gt;=4, counts!$A$62,F239)</f>
        <v>0</v>
      </c>
      <c r="AG239">
        <f>IF(G239&gt;=3, counts!$A$69,G239)</f>
        <v>0</v>
      </c>
      <c r="AH239" t="str">
        <f>IF(OR(K239="S",K239=""), counts!$A$75,K239)</f>
        <v>C</v>
      </c>
      <c r="AI239">
        <f t="shared" si="133"/>
        <v>1</v>
      </c>
      <c r="AJ239">
        <f>VLOOKUP(AA239,counts!$V$8:$W$13,2,FALSE)</f>
        <v>-3.7643689058441341</v>
      </c>
      <c r="AK239">
        <f>VLOOKUP(AB239,counts!$V$17:$W$23,2,FALSE)</f>
        <v>-42.171718189759716</v>
      </c>
      <c r="AL239">
        <f>VLOOKUP(AC239,counts!$V$27:$W$33,2,FALSE)</f>
        <v>163.84855978743315</v>
      </c>
      <c r="AM239">
        <f>VLOOKUP(AD239,counts!$V$38:$W$49,2,FALSE)</f>
        <v>-33.757758935166962</v>
      </c>
      <c r="AN239">
        <f>VLOOKUP(AE239,counts!$V$53:$W$54,2,FALSE)</f>
        <v>-108.67008854708662</v>
      </c>
      <c r="AO239">
        <f>VLOOKUP(AF239,counts!$V$58:$W$62,2,FALSE)</f>
        <v>-14.754319664473872</v>
      </c>
      <c r="AP239">
        <f>VLOOKUP(AG239,counts!$V$66:$W$69,2,FALSE)</f>
        <v>-22.013681658285037</v>
      </c>
      <c r="AQ239">
        <f>VLOOKUP(AH239,counts!$V$73:$W$75,2,FALSE)</f>
        <v>72.444458573419169</v>
      </c>
      <c r="AR239">
        <f>VLOOKUP(AI239,counts!$V$79:$W$81,2,FALSE)</f>
        <v>103.15987615987927</v>
      </c>
      <c r="AS239">
        <f t="shared" si="134"/>
        <v>0</v>
      </c>
      <c r="AT239">
        <f t="shared" si="135"/>
        <v>3</v>
      </c>
      <c r="AU239" t="str">
        <f t="shared" si="118"/>
        <v>Train</v>
      </c>
      <c r="AW239" t="str">
        <f t="shared" si="136"/>
        <v>0-17</v>
      </c>
      <c r="AX239" t="str">
        <f t="shared" si="137"/>
        <v>Blank</v>
      </c>
      <c r="AY239" t="str">
        <f t="shared" si="138"/>
        <v>100+</v>
      </c>
      <c r="AZ239" t="str">
        <f t="shared" si="139"/>
        <v>Blank</v>
      </c>
      <c r="BA239" t="str">
        <f t="shared" si="140"/>
        <v>male</v>
      </c>
      <c r="BB239">
        <f t="shared" si="141"/>
        <v>0</v>
      </c>
      <c r="BC239">
        <f t="shared" si="142"/>
        <v>0</v>
      </c>
      <c r="BD239" t="str">
        <f t="shared" si="143"/>
        <v>C</v>
      </c>
      <c r="BE239">
        <f t="shared" si="144"/>
        <v>1</v>
      </c>
      <c r="BF239">
        <f t="shared" si="145"/>
        <v>-3.7643689058441341</v>
      </c>
      <c r="BG239">
        <f t="shared" si="146"/>
        <v>-42.171718189759716</v>
      </c>
      <c r="BH239">
        <f t="shared" si="147"/>
        <v>163.84855978743315</v>
      </c>
      <c r="BI239">
        <f t="shared" si="148"/>
        <v>-33.757758935166962</v>
      </c>
      <c r="BJ239">
        <f t="shared" si="149"/>
        <v>-108.67008854708662</v>
      </c>
      <c r="BK239">
        <f t="shared" si="150"/>
        <v>-14.754319664473872</v>
      </c>
      <c r="BL239">
        <f t="shared" si="151"/>
        <v>-22.013681658285037</v>
      </c>
      <c r="BM239">
        <f t="shared" si="152"/>
        <v>72.444458573419169</v>
      </c>
      <c r="BN239">
        <f t="shared" si="153"/>
        <v>103.15987615987927</v>
      </c>
      <c r="BO239">
        <f t="shared" si="119"/>
        <v>0</v>
      </c>
      <c r="BP239">
        <f t="shared" si="120"/>
        <v>3</v>
      </c>
      <c r="BQ239" t="str">
        <f t="shared" si="121"/>
        <v>Train</v>
      </c>
    </row>
    <row r="240" spans="1:69" x14ac:dyDescent="0.3">
      <c r="A240">
        <v>1</v>
      </c>
      <c r="B240">
        <v>1</v>
      </c>
      <c r="C240" t="s">
        <v>606</v>
      </c>
      <c r="D240" t="s">
        <v>15</v>
      </c>
      <c r="E240">
        <v>43</v>
      </c>
      <c r="F240">
        <v>0</v>
      </c>
      <c r="G240">
        <v>1</v>
      </c>
      <c r="H240" t="s">
        <v>461</v>
      </c>
      <c r="I240">
        <v>211.33750000000001</v>
      </c>
      <c r="J240" t="s">
        <v>607</v>
      </c>
      <c r="K240" t="s">
        <v>17</v>
      </c>
      <c r="L240" t="s">
        <v>211</v>
      </c>
      <c r="N240" t="s">
        <v>18</v>
      </c>
      <c r="O240">
        <v>4</v>
      </c>
      <c r="P240">
        <v>4</v>
      </c>
      <c r="Q240">
        <v>3</v>
      </c>
      <c r="R240" t="str">
        <f t="shared" si="122"/>
        <v>Test</v>
      </c>
      <c r="S240" t="str">
        <f t="shared" si="123"/>
        <v>Test</v>
      </c>
      <c r="T240" t="str">
        <f t="shared" si="124"/>
        <v>Train</v>
      </c>
      <c r="U240" t="str">
        <f t="shared" si="125"/>
        <v>MO</v>
      </c>
      <c r="V240" t="str">
        <f t="shared" si="126"/>
        <v>41-50</v>
      </c>
      <c r="W240" t="str">
        <f t="shared" si="127"/>
        <v>B</v>
      </c>
      <c r="X240" t="str">
        <f t="shared" si="128"/>
        <v>100+</v>
      </c>
      <c r="Y240" t="b">
        <f>SUMPRODUCT(--(U240=counts!$A$40:$A$49))&gt;0</f>
        <v>0</v>
      </c>
      <c r="Z240" t="b">
        <f>SUMPRODUCT(--(W240=counts!$A$18:$A$22))&gt;0</f>
        <v>1</v>
      </c>
      <c r="AA240" t="str">
        <f t="shared" si="129"/>
        <v>41-50</v>
      </c>
      <c r="AB240" t="str">
        <f>IF(W240="","Blank",IF(Z240="TRUE",W240,counts!$A$23))</f>
        <v>F, G, T</v>
      </c>
      <c r="AC240" t="str">
        <f t="shared" si="130"/>
        <v>100+</v>
      </c>
      <c r="AD240" t="str">
        <f t="shared" si="131"/>
        <v>Others</v>
      </c>
      <c r="AE240" t="str">
        <f t="shared" si="132"/>
        <v>female</v>
      </c>
      <c r="AF240">
        <f>IF(F240&gt;=4, counts!$A$62,F240)</f>
        <v>0</v>
      </c>
      <c r="AG240">
        <f>IF(G240&gt;=3, counts!$A$69,G240)</f>
        <v>1</v>
      </c>
      <c r="AH240" t="str">
        <f>IF(OR(K240="S",K240=""), counts!$A$75,K240)</f>
        <v>S, blank</v>
      </c>
      <c r="AI240">
        <f t="shared" si="133"/>
        <v>1</v>
      </c>
      <c r="AJ240">
        <f>VLOOKUP(AA240,counts!$V$8:$W$13,2,FALSE)</f>
        <v>-13.385578549662212</v>
      </c>
      <c r="AK240">
        <f>VLOOKUP(AB240,counts!$V$17:$W$23,2,FALSE)</f>
        <v>123.30204897661667</v>
      </c>
      <c r="AL240">
        <f>VLOOKUP(AC240,counts!$V$27:$W$33,2,FALSE)</f>
        <v>163.84855978743315</v>
      </c>
      <c r="AM240">
        <f>VLOOKUP(AD240,counts!$V$38:$W$49,2,FALSE)</f>
        <v>40.634191658169868</v>
      </c>
      <c r="AN240">
        <f>VLOOKUP(AE240,counts!$V$53:$W$54,2,FALSE)</f>
        <v>151.41878811967541</v>
      </c>
      <c r="AO240">
        <f>VLOOKUP(AF240,counts!$V$58:$W$62,2,FALSE)</f>
        <v>-14.754319664473872</v>
      </c>
      <c r="AP240">
        <f>VLOOKUP(AG240,counts!$V$66:$W$69,2,FALSE)</f>
        <v>79.365382998232107</v>
      </c>
      <c r="AQ240">
        <f>VLOOKUP(AH240,counts!$V$73:$W$75,2,FALSE)</f>
        <v>-22.422560732600829</v>
      </c>
      <c r="AR240">
        <f>VLOOKUP(AI240,counts!$V$79:$W$81,2,FALSE)</f>
        <v>103.15987615987927</v>
      </c>
      <c r="AS240">
        <f t="shared" si="134"/>
        <v>1</v>
      </c>
      <c r="AT240">
        <f t="shared" si="135"/>
        <v>4</v>
      </c>
      <c r="AU240" t="str">
        <f t="shared" si="118"/>
        <v>Test</v>
      </c>
      <c r="AW240" t="str">
        <f t="shared" si="136"/>
        <v>41-50</v>
      </c>
      <c r="AX240" t="str">
        <f t="shared" si="137"/>
        <v>F, G, T</v>
      </c>
      <c r="AY240" t="str">
        <f t="shared" si="138"/>
        <v>100+</v>
      </c>
      <c r="AZ240" t="str">
        <f t="shared" si="139"/>
        <v>Others</v>
      </c>
      <c r="BA240" t="str">
        <f t="shared" si="140"/>
        <v>female</v>
      </c>
      <c r="BB240">
        <f t="shared" si="141"/>
        <v>0</v>
      </c>
      <c r="BC240">
        <f t="shared" si="142"/>
        <v>1</v>
      </c>
      <c r="BD240" t="str">
        <f t="shared" si="143"/>
        <v>S, blank</v>
      </c>
      <c r="BE240">
        <f t="shared" si="144"/>
        <v>1</v>
      </c>
      <c r="BF240">
        <f t="shared" si="145"/>
        <v>-13.385578549662212</v>
      </c>
      <c r="BG240">
        <f t="shared" si="146"/>
        <v>123.30204897661667</v>
      </c>
      <c r="BH240">
        <f t="shared" si="147"/>
        <v>163.84855978743315</v>
      </c>
      <c r="BI240">
        <f t="shared" si="148"/>
        <v>40.634191658169868</v>
      </c>
      <c r="BJ240">
        <f t="shared" si="149"/>
        <v>151.41878811967541</v>
      </c>
      <c r="BK240">
        <f t="shared" si="150"/>
        <v>-14.754319664473872</v>
      </c>
      <c r="BL240">
        <f t="shared" si="151"/>
        <v>79.365382998232107</v>
      </c>
      <c r="BM240">
        <f t="shared" si="152"/>
        <v>-22.422560732600829</v>
      </c>
      <c r="BN240">
        <f t="shared" si="153"/>
        <v>103.15987615987927</v>
      </c>
      <c r="BO240">
        <f t="shared" si="119"/>
        <v>1</v>
      </c>
      <c r="BP240">
        <f t="shared" si="120"/>
        <v>4</v>
      </c>
      <c r="BQ240" t="str">
        <f t="shared" si="121"/>
        <v>Test</v>
      </c>
    </row>
    <row r="241" spans="1:69" x14ac:dyDescent="0.3">
      <c r="A241">
        <v>1</v>
      </c>
      <c r="B241">
        <v>0</v>
      </c>
      <c r="C241" t="s">
        <v>608</v>
      </c>
      <c r="D241" t="s">
        <v>20</v>
      </c>
      <c r="E241">
        <v>31</v>
      </c>
      <c r="F241">
        <v>0</v>
      </c>
      <c r="G241">
        <v>0</v>
      </c>
      <c r="H241" t="s">
        <v>609</v>
      </c>
      <c r="I241">
        <v>50.495800000000003</v>
      </c>
      <c r="J241" t="s">
        <v>610</v>
      </c>
      <c r="K241" t="s">
        <v>17</v>
      </c>
      <c r="N241" t="s">
        <v>101</v>
      </c>
      <c r="O241">
        <v>5</v>
      </c>
      <c r="P241">
        <v>5</v>
      </c>
      <c r="Q241">
        <v>2</v>
      </c>
      <c r="R241" t="str">
        <f t="shared" si="122"/>
        <v>Validate</v>
      </c>
      <c r="S241" t="str">
        <f t="shared" si="123"/>
        <v>Validate</v>
      </c>
      <c r="T241" t="str">
        <f t="shared" si="124"/>
        <v>Train</v>
      </c>
      <c r="U241" t="str">
        <f t="shared" si="125"/>
        <v>NJ</v>
      </c>
      <c r="V241" t="str">
        <f t="shared" si="126"/>
        <v>31-40</v>
      </c>
      <c r="W241" t="str">
        <f t="shared" si="127"/>
        <v>A</v>
      </c>
      <c r="X241" t="str">
        <f t="shared" si="128"/>
        <v>41-100</v>
      </c>
      <c r="Y241" t="b">
        <f>SUMPRODUCT(--(U241=counts!$A$40:$A$49))&gt;0</f>
        <v>1</v>
      </c>
      <c r="Z241" t="b">
        <f>SUMPRODUCT(--(W241=counts!$A$18:$A$22))&gt;0</f>
        <v>1</v>
      </c>
      <c r="AA241" t="str">
        <f t="shared" si="129"/>
        <v>31-40</v>
      </c>
      <c r="AB241" t="str">
        <f>IF(W241="","Blank",IF(Z241="TRUE",W241,counts!$A$23))</f>
        <v>F, G, T</v>
      </c>
      <c r="AC241" t="str">
        <f t="shared" si="130"/>
        <v>41-100</v>
      </c>
      <c r="AD241" t="str">
        <f t="shared" si="131"/>
        <v>NJ</v>
      </c>
      <c r="AE241" t="str">
        <f t="shared" si="132"/>
        <v>male</v>
      </c>
      <c r="AF241">
        <f>IF(F241&gt;=4, counts!$A$62,F241)</f>
        <v>0</v>
      </c>
      <c r="AG241">
        <f>IF(G241&gt;=3, counts!$A$69,G241)</f>
        <v>0</v>
      </c>
      <c r="AH241" t="str">
        <f>IF(OR(K241="S",K241=""), counts!$A$75,K241)</f>
        <v>S, blank</v>
      </c>
      <c r="AI241">
        <f t="shared" si="133"/>
        <v>1</v>
      </c>
      <c r="AJ241">
        <f>VLOOKUP(AA241,counts!$V$8:$W$13,2,FALSE)</f>
        <v>32.769878926258563</v>
      </c>
      <c r="AK241">
        <f>VLOOKUP(AB241,counts!$V$17:$W$23,2,FALSE)</f>
        <v>123.30204897661667</v>
      </c>
      <c r="AL241">
        <f>VLOOKUP(AC241,counts!$V$27:$W$33,2,FALSE)</f>
        <v>70.538774768379497</v>
      </c>
      <c r="AM241">
        <f>VLOOKUP(AD241,counts!$V$38:$W$49,2,FALSE)</f>
        <v>45.286193221659182</v>
      </c>
      <c r="AN241">
        <f>VLOOKUP(AE241,counts!$V$53:$W$54,2,FALSE)</f>
        <v>-108.67008854708662</v>
      </c>
      <c r="AO241">
        <f>VLOOKUP(AF241,counts!$V$58:$W$62,2,FALSE)</f>
        <v>-14.754319664473872</v>
      </c>
      <c r="AP241">
        <f>VLOOKUP(AG241,counts!$V$66:$W$69,2,FALSE)</f>
        <v>-22.013681658285037</v>
      </c>
      <c r="AQ241">
        <f>VLOOKUP(AH241,counts!$V$73:$W$75,2,FALSE)</f>
        <v>-22.422560732600829</v>
      </c>
      <c r="AR241">
        <f>VLOOKUP(AI241,counts!$V$79:$W$81,2,FALSE)</f>
        <v>103.15987615987927</v>
      </c>
      <c r="AS241">
        <f t="shared" si="134"/>
        <v>0</v>
      </c>
      <c r="AT241">
        <f t="shared" si="135"/>
        <v>5</v>
      </c>
      <c r="AU241" t="str">
        <f t="shared" si="118"/>
        <v>Validate</v>
      </c>
      <c r="AW241" t="str">
        <f t="shared" si="136"/>
        <v>31-40</v>
      </c>
      <c r="AX241" t="str">
        <f t="shared" si="137"/>
        <v>F, G, T</v>
      </c>
      <c r="AY241" t="str">
        <f t="shared" si="138"/>
        <v>41-100</v>
      </c>
      <c r="AZ241" t="str">
        <f t="shared" si="139"/>
        <v>NJ</v>
      </c>
      <c r="BA241" t="str">
        <f t="shared" si="140"/>
        <v>male</v>
      </c>
      <c r="BB241">
        <f t="shared" si="141"/>
        <v>0</v>
      </c>
      <c r="BC241">
        <f t="shared" si="142"/>
        <v>0</v>
      </c>
      <c r="BD241" t="str">
        <f t="shared" si="143"/>
        <v>S, blank</v>
      </c>
      <c r="BE241">
        <f t="shared" si="144"/>
        <v>1</v>
      </c>
      <c r="BF241">
        <f t="shared" si="145"/>
        <v>32.769878926258563</v>
      </c>
      <c r="BG241">
        <f t="shared" si="146"/>
        <v>123.30204897661667</v>
      </c>
      <c r="BH241">
        <f t="shared" si="147"/>
        <v>70.538774768379497</v>
      </c>
      <c r="BI241">
        <f t="shared" si="148"/>
        <v>45.286193221659182</v>
      </c>
      <c r="BJ241">
        <f t="shared" si="149"/>
        <v>-108.67008854708662</v>
      </c>
      <c r="BK241">
        <f t="shared" si="150"/>
        <v>-14.754319664473872</v>
      </c>
      <c r="BL241">
        <f t="shared" si="151"/>
        <v>-22.013681658285037</v>
      </c>
      <c r="BM241">
        <f t="shared" si="152"/>
        <v>-22.422560732600829</v>
      </c>
      <c r="BN241">
        <f t="shared" si="153"/>
        <v>103.15987615987927</v>
      </c>
      <c r="BO241">
        <f t="shared" si="119"/>
        <v>0</v>
      </c>
      <c r="BP241">
        <f t="shared" si="120"/>
        <v>5</v>
      </c>
      <c r="BQ241" t="str">
        <f t="shared" si="121"/>
        <v>Validate</v>
      </c>
    </row>
    <row r="242" spans="1:69" x14ac:dyDescent="0.3">
      <c r="A242">
        <v>1</v>
      </c>
      <c r="B242">
        <v>1</v>
      </c>
      <c r="C242" t="s">
        <v>611</v>
      </c>
      <c r="D242" t="s">
        <v>20</v>
      </c>
      <c r="E242">
        <v>45</v>
      </c>
      <c r="F242">
        <v>0</v>
      </c>
      <c r="G242">
        <v>0</v>
      </c>
      <c r="H242" t="s">
        <v>612</v>
      </c>
      <c r="I242">
        <v>26.55</v>
      </c>
      <c r="K242" t="s">
        <v>17</v>
      </c>
      <c r="L242" t="s">
        <v>54</v>
      </c>
      <c r="N242" t="s">
        <v>30</v>
      </c>
      <c r="O242">
        <v>1</v>
      </c>
      <c r="P242">
        <v>2</v>
      </c>
      <c r="Q242">
        <v>3</v>
      </c>
      <c r="R242" t="str">
        <f t="shared" si="122"/>
        <v>Train</v>
      </c>
      <c r="S242" t="str">
        <f t="shared" si="123"/>
        <v>Train</v>
      </c>
      <c r="T242" t="str">
        <f t="shared" si="124"/>
        <v>Train</v>
      </c>
      <c r="U242" t="str">
        <f t="shared" si="125"/>
        <v>NY</v>
      </c>
      <c r="V242" t="str">
        <f t="shared" si="126"/>
        <v>41-50</v>
      </c>
      <c r="W242" t="str">
        <f t="shared" si="127"/>
        <v/>
      </c>
      <c r="X242" t="str">
        <f t="shared" si="128"/>
        <v>21-30</v>
      </c>
      <c r="Y242" t="b">
        <f>SUMPRODUCT(--(U242=counts!$A$40:$A$49))&gt;0</f>
        <v>1</v>
      </c>
      <c r="Z242" t="b">
        <f>SUMPRODUCT(--(W242=counts!$A$18:$A$22))&gt;0</f>
        <v>0</v>
      </c>
      <c r="AA242" t="str">
        <f t="shared" si="129"/>
        <v>41-50</v>
      </c>
      <c r="AB242" t="str">
        <f>IF(W242="","Blank",IF(Z242="TRUE",W242,counts!$A$23))</f>
        <v>Blank</v>
      </c>
      <c r="AC242" t="str">
        <f t="shared" si="130"/>
        <v>21-30</v>
      </c>
      <c r="AD242" t="str">
        <f t="shared" si="131"/>
        <v>NY</v>
      </c>
      <c r="AE242" t="str">
        <f t="shared" si="132"/>
        <v>male</v>
      </c>
      <c r="AF242">
        <f>IF(F242&gt;=4, counts!$A$62,F242)</f>
        <v>0</v>
      </c>
      <c r="AG242">
        <f>IF(G242&gt;=3, counts!$A$69,G242)</f>
        <v>0</v>
      </c>
      <c r="AH242" t="str">
        <f>IF(OR(K242="S",K242=""), counts!$A$75,K242)</f>
        <v>S, blank</v>
      </c>
      <c r="AI242">
        <f t="shared" si="133"/>
        <v>1</v>
      </c>
      <c r="AJ242">
        <f>VLOOKUP(AA242,counts!$V$8:$W$13,2,FALSE)</f>
        <v>-13.385578549662212</v>
      </c>
      <c r="AK242">
        <f>VLOOKUP(AB242,counts!$V$17:$W$23,2,FALSE)</f>
        <v>-42.171718189759716</v>
      </c>
      <c r="AL242">
        <f>VLOOKUP(AC242,counts!$V$27:$W$33,2,FALSE)</f>
        <v>40.172297072540438</v>
      </c>
      <c r="AM242">
        <f>VLOOKUP(AD242,counts!$V$38:$W$49,2,FALSE)</f>
        <v>57.761363718906857</v>
      </c>
      <c r="AN242">
        <f>VLOOKUP(AE242,counts!$V$53:$W$54,2,FALSE)</f>
        <v>-108.67008854708662</v>
      </c>
      <c r="AO242">
        <f>VLOOKUP(AF242,counts!$V$58:$W$62,2,FALSE)</f>
        <v>-14.754319664473872</v>
      </c>
      <c r="AP242">
        <f>VLOOKUP(AG242,counts!$V$66:$W$69,2,FALSE)</f>
        <v>-22.013681658285037</v>
      </c>
      <c r="AQ242">
        <f>VLOOKUP(AH242,counts!$V$73:$W$75,2,FALSE)</f>
        <v>-22.422560732600829</v>
      </c>
      <c r="AR242">
        <f>VLOOKUP(AI242,counts!$V$79:$W$81,2,FALSE)</f>
        <v>103.15987615987927</v>
      </c>
      <c r="AS242">
        <f t="shared" si="134"/>
        <v>1</v>
      </c>
      <c r="AT242">
        <f t="shared" si="135"/>
        <v>1</v>
      </c>
      <c r="AU242" t="str">
        <f t="shared" si="118"/>
        <v>Train</v>
      </c>
      <c r="AW242" t="str">
        <f t="shared" si="136"/>
        <v>41-50</v>
      </c>
      <c r="AX242" t="str">
        <f t="shared" si="137"/>
        <v>Blank</v>
      </c>
      <c r="AY242" t="str">
        <f t="shared" si="138"/>
        <v>21-30</v>
      </c>
      <c r="AZ242" t="str">
        <f t="shared" si="139"/>
        <v>NY</v>
      </c>
      <c r="BA242" t="str">
        <f t="shared" si="140"/>
        <v>male</v>
      </c>
      <c r="BB242">
        <f t="shared" si="141"/>
        <v>0</v>
      </c>
      <c r="BC242">
        <f t="shared" si="142"/>
        <v>0</v>
      </c>
      <c r="BD242" t="str">
        <f t="shared" si="143"/>
        <v>S, blank</v>
      </c>
      <c r="BE242">
        <f t="shared" si="144"/>
        <v>1</v>
      </c>
      <c r="BF242">
        <f t="shared" si="145"/>
        <v>-13.385578549662212</v>
      </c>
      <c r="BG242">
        <f t="shared" si="146"/>
        <v>-42.171718189759716</v>
      </c>
      <c r="BH242">
        <f t="shared" si="147"/>
        <v>40.172297072540438</v>
      </c>
      <c r="BI242">
        <f t="shared" si="148"/>
        <v>57.761363718906857</v>
      </c>
      <c r="BJ242">
        <f t="shared" si="149"/>
        <v>-108.67008854708662</v>
      </c>
      <c r="BK242">
        <f t="shared" si="150"/>
        <v>-14.754319664473872</v>
      </c>
      <c r="BL242">
        <f t="shared" si="151"/>
        <v>-22.013681658285037</v>
      </c>
      <c r="BM242">
        <f t="shared" si="152"/>
        <v>-22.422560732600829</v>
      </c>
      <c r="BN242">
        <f t="shared" si="153"/>
        <v>103.15987615987927</v>
      </c>
      <c r="BO242">
        <f t="shared" si="119"/>
        <v>1</v>
      </c>
      <c r="BP242">
        <f t="shared" si="120"/>
        <v>1</v>
      </c>
      <c r="BQ242" t="str">
        <f t="shared" si="121"/>
        <v>Train</v>
      </c>
    </row>
    <row r="243" spans="1:69" x14ac:dyDescent="0.3">
      <c r="A243">
        <v>1</v>
      </c>
      <c r="B243">
        <v>0</v>
      </c>
      <c r="C243" t="s">
        <v>613</v>
      </c>
      <c r="D243" t="s">
        <v>20</v>
      </c>
      <c r="F243">
        <v>0</v>
      </c>
      <c r="G243">
        <v>0</v>
      </c>
      <c r="H243" t="s">
        <v>614</v>
      </c>
      <c r="I243">
        <v>50</v>
      </c>
      <c r="J243" t="s">
        <v>615</v>
      </c>
      <c r="K243" t="s">
        <v>17</v>
      </c>
      <c r="N243" t="s">
        <v>616</v>
      </c>
      <c r="O243">
        <v>4</v>
      </c>
      <c r="P243">
        <v>4</v>
      </c>
      <c r="Q243">
        <v>2</v>
      </c>
      <c r="R243" t="str">
        <f t="shared" si="122"/>
        <v>Test</v>
      </c>
      <c r="S243" t="str">
        <f t="shared" si="123"/>
        <v>Test</v>
      </c>
      <c r="T243" t="str">
        <f t="shared" si="124"/>
        <v>Train</v>
      </c>
      <c r="U243" t="str">
        <f t="shared" si="125"/>
        <v>WA</v>
      </c>
      <c r="V243" t="str">
        <f t="shared" si="126"/>
        <v>0-17</v>
      </c>
      <c r="W243" t="str">
        <f t="shared" si="127"/>
        <v>A</v>
      </c>
      <c r="X243" t="str">
        <f t="shared" si="128"/>
        <v>41-100</v>
      </c>
      <c r="Y243" t="b">
        <f>SUMPRODUCT(--(U243=counts!$A$40:$A$49))&gt;0</f>
        <v>0</v>
      </c>
      <c r="Z243" t="b">
        <f>SUMPRODUCT(--(W243=counts!$A$18:$A$22))&gt;0</f>
        <v>1</v>
      </c>
      <c r="AA243" t="str">
        <f t="shared" si="129"/>
        <v>0-17</v>
      </c>
      <c r="AB243" t="str">
        <f>IF(W243="","Blank",IF(Z243="TRUE",W243,counts!$A$23))</f>
        <v>F, G, T</v>
      </c>
      <c r="AC243" t="str">
        <f t="shared" si="130"/>
        <v>41-100</v>
      </c>
      <c r="AD243" t="str">
        <f t="shared" si="131"/>
        <v>Others</v>
      </c>
      <c r="AE243" t="str">
        <f t="shared" si="132"/>
        <v>male</v>
      </c>
      <c r="AF243">
        <f>IF(F243&gt;=4, counts!$A$62,F243)</f>
        <v>0</v>
      </c>
      <c r="AG243">
        <f>IF(G243&gt;=3, counts!$A$69,G243)</f>
        <v>0</v>
      </c>
      <c r="AH243" t="str">
        <f>IF(OR(K243="S",K243=""), counts!$A$75,K243)</f>
        <v>S, blank</v>
      </c>
      <c r="AI243">
        <f t="shared" si="133"/>
        <v>1</v>
      </c>
      <c r="AJ243">
        <f>VLOOKUP(AA243,counts!$V$8:$W$13,2,FALSE)</f>
        <v>-3.7643689058441341</v>
      </c>
      <c r="AK243">
        <f>VLOOKUP(AB243,counts!$V$17:$W$23,2,FALSE)</f>
        <v>123.30204897661667</v>
      </c>
      <c r="AL243">
        <f>VLOOKUP(AC243,counts!$V$27:$W$33,2,FALSE)</f>
        <v>70.538774768379497</v>
      </c>
      <c r="AM243">
        <f>VLOOKUP(AD243,counts!$V$38:$W$49,2,FALSE)</f>
        <v>40.634191658169868</v>
      </c>
      <c r="AN243">
        <f>VLOOKUP(AE243,counts!$V$53:$W$54,2,FALSE)</f>
        <v>-108.67008854708662</v>
      </c>
      <c r="AO243">
        <f>VLOOKUP(AF243,counts!$V$58:$W$62,2,FALSE)</f>
        <v>-14.754319664473872</v>
      </c>
      <c r="AP243">
        <f>VLOOKUP(AG243,counts!$V$66:$W$69,2,FALSE)</f>
        <v>-22.013681658285037</v>
      </c>
      <c r="AQ243">
        <f>VLOOKUP(AH243,counts!$V$73:$W$75,2,FALSE)</f>
        <v>-22.422560732600829</v>
      </c>
      <c r="AR243">
        <f>VLOOKUP(AI243,counts!$V$79:$W$81,2,FALSE)</f>
        <v>103.15987615987927</v>
      </c>
      <c r="AS243">
        <f t="shared" si="134"/>
        <v>0</v>
      </c>
      <c r="AT243">
        <f t="shared" si="135"/>
        <v>4</v>
      </c>
      <c r="AU243" t="str">
        <f t="shared" si="118"/>
        <v>Test</v>
      </c>
      <c r="AW243" t="str">
        <f t="shared" si="136"/>
        <v>0-17</v>
      </c>
      <c r="AX243" t="str">
        <f t="shared" si="137"/>
        <v>F, G, T</v>
      </c>
      <c r="AY243" t="str">
        <f t="shared" si="138"/>
        <v>41-100</v>
      </c>
      <c r="AZ243" t="str">
        <f t="shared" si="139"/>
        <v>Others</v>
      </c>
      <c r="BA243" t="str">
        <f t="shared" si="140"/>
        <v>male</v>
      </c>
      <c r="BB243">
        <f t="shared" si="141"/>
        <v>0</v>
      </c>
      <c r="BC243">
        <f t="shared" si="142"/>
        <v>0</v>
      </c>
      <c r="BD243" t="str">
        <f t="shared" si="143"/>
        <v>S, blank</v>
      </c>
      <c r="BE243">
        <f t="shared" si="144"/>
        <v>1</v>
      </c>
      <c r="BF243">
        <f t="shared" si="145"/>
        <v>-3.7643689058441341</v>
      </c>
      <c r="BG243">
        <f t="shared" si="146"/>
        <v>123.30204897661667</v>
      </c>
      <c r="BH243">
        <f t="shared" si="147"/>
        <v>70.538774768379497</v>
      </c>
      <c r="BI243">
        <f t="shared" si="148"/>
        <v>40.634191658169868</v>
      </c>
      <c r="BJ243">
        <f t="shared" si="149"/>
        <v>-108.67008854708662</v>
      </c>
      <c r="BK243">
        <f t="shared" si="150"/>
        <v>-14.754319664473872</v>
      </c>
      <c r="BL243">
        <f t="shared" si="151"/>
        <v>-22.013681658285037</v>
      </c>
      <c r="BM243">
        <f t="shared" si="152"/>
        <v>-22.422560732600829</v>
      </c>
      <c r="BN243">
        <f t="shared" si="153"/>
        <v>103.15987615987927</v>
      </c>
      <c r="BO243">
        <f t="shared" si="119"/>
        <v>0</v>
      </c>
      <c r="BP243">
        <f t="shared" si="120"/>
        <v>4</v>
      </c>
      <c r="BQ243" t="str">
        <f t="shared" si="121"/>
        <v>Test</v>
      </c>
    </row>
    <row r="244" spans="1:69" x14ac:dyDescent="0.3">
      <c r="A244">
        <v>1</v>
      </c>
      <c r="B244">
        <v>1</v>
      </c>
      <c r="C244" t="s">
        <v>617</v>
      </c>
      <c r="D244" t="s">
        <v>15</v>
      </c>
      <c r="E244">
        <v>33</v>
      </c>
      <c r="F244">
        <v>0</v>
      </c>
      <c r="G244">
        <v>0</v>
      </c>
      <c r="H244" t="s">
        <v>618</v>
      </c>
      <c r="I244">
        <v>27.720800000000001</v>
      </c>
      <c r="J244" t="s">
        <v>619</v>
      </c>
      <c r="K244" t="s">
        <v>44</v>
      </c>
      <c r="L244" t="s">
        <v>22</v>
      </c>
      <c r="N244" t="s">
        <v>55</v>
      </c>
      <c r="O244">
        <v>2</v>
      </c>
      <c r="P244">
        <v>1</v>
      </c>
      <c r="Q244">
        <v>1</v>
      </c>
      <c r="R244" t="str">
        <f t="shared" si="122"/>
        <v>Train</v>
      </c>
      <c r="S244" t="str">
        <f t="shared" si="123"/>
        <v>Train</v>
      </c>
      <c r="T244" t="str">
        <f t="shared" si="124"/>
        <v>Train</v>
      </c>
      <c r="U244" t="str">
        <f t="shared" si="125"/>
        <v/>
      </c>
      <c r="V244" t="str">
        <f t="shared" si="126"/>
        <v>31-40</v>
      </c>
      <c r="W244" t="str">
        <f t="shared" si="127"/>
        <v>A</v>
      </c>
      <c r="X244" t="str">
        <f t="shared" si="128"/>
        <v>21-30</v>
      </c>
      <c r="Y244" t="b">
        <f>SUMPRODUCT(--(U244=counts!$A$40:$A$49))&gt;0</f>
        <v>0</v>
      </c>
      <c r="Z244" t="b">
        <f>SUMPRODUCT(--(W244=counts!$A$18:$A$22))&gt;0</f>
        <v>1</v>
      </c>
      <c r="AA244" t="str">
        <f t="shared" si="129"/>
        <v>31-40</v>
      </c>
      <c r="AB244" t="str">
        <f>IF(W244="","Blank",IF(Z244="TRUE",W244,counts!$A$23))</f>
        <v>F, G, T</v>
      </c>
      <c r="AC244" t="str">
        <f t="shared" si="130"/>
        <v>21-30</v>
      </c>
      <c r="AD244" t="str">
        <f t="shared" si="131"/>
        <v>Blank</v>
      </c>
      <c r="AE244" t="str">
        <f t="shared" si="132"/>
        <v>female</v>
      </c>
      <c r="AF244">
        <f>IF(F244&gt;=4, counts!$A$62,F244)</f>
        <v>0</v>
      </c>
      <c r="AG244">
        <f>IF(G244&gt;=3, counts!$A$69,G244)</f>
        <v>0</v>
      </c>
      <c r="AH244" t="str">
        <f>IF(OR(K244="S",K244=""), counts!$A$75,K244)</f>
        <v>C</v>
      </c>
      <c r="AI244">
        <f t="shared" si="133"/>
        <v>1</v>
      </c>
      <c r="AJ244">
        <f>VLOOKUP(AA244,counts!$V$8:$W$13,2,FALSE)</f>
        <v>32.769878926258563</v>
      </c>
      <c r="AK244">
        <f>VLOOKUP(AB244,counts!$V$17:$W$23,2,FALSE)</f>
        <v>123.30204897661667</v>
      </c>
      <c r="AL244">
        <f>VLOOKUP(AC244,counts!$V$27:$W$33,2,FALSE)</f>
        <v>40.172297072540438</v>
      </c>
      <c r="AM244">
        <f>VLOOKUP(AD244,counts!$V$38:$W$49,2,FALSE)</f>
        <v>-33.757758935166962</v>
      </c>
      <c r="AN244">
        <f>VLOOKUP(AE244,counts!$V$53:$W$54,2,FALSE)</f>
        <v>151.41878811967541</v>
      </c>
      <c r="AO244">
        <f>VLOOKUP(AF244,counts!$V$58:$W$62,2,FALSE)</f>
        <v>-14.754319664473872</v>
      </c>
      <c r="AP244">
        <f>VLOOKUP(AG244,counts!$V$66:$W$69,2,FALSE)</f>
        <v>-22.013681658285037</v>
      </c>
      <c r="AQ244">
        <f>VLOOKUP(AH244,counts!$V$73:$W$75,2,FALSE)</f>
        <v>72.444458573419169</v>
      </c>
      <c r="AR244">
        <f>VLOOKUP(AI244,counts!$V$79:$W$81,2,FALSE)</f>
        <v>103.15987615987927</v>
      </c>
      <c r="AS244">
        <f t="shared" si="134"/>
        <v>1</v>
      </c>
      <c r="AT244">
        <f t="shared" si="135"/>
        <v>2</v>
      </c>
      <c r="AU244" t="str">
        <f t="shared" si="118"/>
        <v>Train</v>
      </c>
      <c r="AW244" t="str">
        <f t="shared" si="136"/>
        <v>31-40</v>
      </c>
      <c r="AX244" t="str">
        <f t="shared" si="137"/>
        <v>F, G, T</v>
      </c>
      <c r="AY244" t="str">
        <f t="shared" si="138"/>
        <v>21-30</v>
      </c>
      <c r="AZ244" t="str">
        <f t="shared" si="139"/>
        <v>Blank</v>
      </c>
      <c r="BA244" t="str">
        <f t="shared" si="140"/>
        <v>female</v>
      </c>
      <c r="BB244">
        <f t="shared" si="141"/>
        <v>0</v>
      </c>
      <c r="BC244">
        <f t="shared" si="142"/>
        <v>0</v>
      </c>
      <c r="BD244" t="str">
        <f t="shared" si="143"/>
        <v>C</v>
      </c>
      <c r="BE244">
        <f t="shared" si="144"/>
        <v>1</v>
      </c>
      <c r="BF244">
        <f t="shared" si="145"/>
        <v>32.769878926258563</v>
      </c>
      <c r="BG244">
        <f t="shared" si="146"/>
        <v>123.30204897661667</v>
      </c>
      <c r="BH244">
        <f t="shared" si="147"/>
        <v>40.172297072540438</v>
      </c>
      <c r="BI244">
        <f t="shared" si="148"/>
        <v>-33.757758935166962</v>
      </c>
      <c r="BJ244">
        <f t="shared" si="149"/>
        <v>151.41878811967541</v>
      </c>
      <c r="BK244">
        <f t="shared" si="150"/>
        <v>-14.754319664473872</v>
      </c>
      <c r="BL244">
        <f t="shared" si="151"/>
        <v>-22.013681658285037</v>
      </c>
      <c r="BM244">
        <f t="shared" si="152"/>
        <v>72.444458573419169</v>
      </c>
      <c r="BN244">
        <f t="shared" si="153"/>
        <v>103.15987615987927</v>
      </c>
      <c r="BO244">
        <f t="shared" si="119"/>
        <v>1</v>
      </c>
      <c r="BP244">
        <f t="shared" si="120"/>
        <v>2</v>
      </c>
      <c r="BQ244" t="str">
        <f t="shared" si="121"/>
        <v>Train</v>
      </c>
    </row>
    <row r="245" spans="1:69" x14ac:dyDescent="0.3">
      <c r="A245">
        <v>1</v>
      </c>
      <c r="B245">
        <v>0</v>
      </c>
      <c r="C245" t="s">
        <v>620</v>
      </c>
      <c r="D245" t="s">
        <v>20</v>
      </c>
      <c r="E245">
        <v>46</v>
      </c>
      <c r="F245">
        <v>0</v>
      </c>
      <c r="G245">
        <v>0</v>
      </c>
      <c r="H245" t="s">
        <v>621</v>
      </c>
      <c r="I245">
        <v>79.2</v>
      </c>
      <c r="K245" t="s">
        <v>44</v>
      </c>
      <c r="M245">
        <v>16</v>
      </c>
      <c r="N245" t="s">
        <v>30</v>
      </c>
      <c r="O245">
        <v>1</v>
      </c>
      <c r="P245">
        <v>3</v>
      </c>
      <c r="Q245">
        <v>4</v>
      </c>
      <c r="R245" t="str">
        <f t="shared" si="122"/>
        <v>Train</v>
      </c>
      <c r="S245" t="str">
        <f t="shared" si="123"/>
        <v>Train</v>
      </c>
      <c r="T245" t="str">
        <f t="shared" si="124"/>
        <v>Test</v>
      </c>
      <c r="U245" t="str">
        <f t="shared" si="125"/>
        <v>NY</v>
      </c>
      <c r="V245" t="str">
        <f t="shared" si="126"/>
        <v>41-50</v>
      </c>
      <c r="W245" t="str">
        <f t="shared" si="127"/>
        <v/>
      </c>
      <c r="X245" t="str">
        <f t="shared" si="128"/>
        <v>41-100</v>
      </c>
      <c r="Y245" t="b">
        <f>SUMPRODUCT(--(U245=counts!$A$40:$A$49))&gt;0</f>
        <v>1</v>
      </c>
      <c r="Z245" t="b">
        <f>SUMPRODUCT(--(W245=counts!$A$18:$A$22))&gt;0</f>
        <v>0</v>
      </c>
      <c r="AA245" t="str">
        <f t="shared" si="129"/>
        <v>41-50</v>
      </c>
      <c r="AB245" t="str">
        <f>IF(W245="","Blank",IF(Z245="TRUE",W245,counts!$A$23))</f>
        <v>Blank</v>
      </c>
      <c r="AC245" t="str">
        <f t="shared" si="130"/>
        <v>41-100</v>
      </c>
      <c r="AD245" t="str">
        <f t="shared" si="131"/>
        <v>NY</v>
      </c>
      <c r="AE245" t="str">
        <f t="shared" si="132"/>
        <v>male</v>
      </c>
      <c r="AF245">
        <f>IF(F245&gt;=4, counts!$A$62,F245)</f>
        <v>0</v>
      </c>
      <c r="AG245">
        <f>IF(G245&gt;=3, counts!$A$69,G245)</f>
        <v>0</v>
      </c>
      <c r="AH245" t="str">
        <f>IF(OR(K245="S",K245=""), counts!$A$75,K245)</f>
        <v>C</v>
      </c>
      <c r="AI245">
        <f t="shared" si="133"/>
        <v>1</v>
      </c>
      <c r="AJ245">
        <f>VLOOKUP(AA245,counts!$V$8:$W$13,2,FALSE)</f>
        <v>-13.385578549662212</v>
      </c>
      <c r="AK245">
        <f>VLOOKUP(AB245,counts!$V$17:$W$23,2,FALSE)</f>
        <v>-42.171718189759716</v>
      </c>
      <c r="AL245">
        <f>VLOOKUP(AC245,counts!$V$27:$W$33,2,FALSE)</f>
        <v>70.538774768379497</v>
      </c>
      <c r="AM245">
        <f>VLOOKUP(AD245,counts!$V$38:$W$49,2,FALSE)</f>
        <v>57.761363718906857</v>
      </c>
      <c r="AN245">
        <f>VLOOKUP(AE245,counts!$V$53:$W$54,2,FALSE)</f>
        <v>-108.67008854708662</v>
      </c>
      <c r="AO245">
        <f>VLOOKUP(AF245,counts!$V$58:$W$62,2,FALSE)</f>
        <v>-14.754319664473872</v>
      </c>
      <c r="AP245">
        <f>VLOOKUP(AG245,counts!$V$66:$W$69,2,FALSE)</f>
        <v>-22.013681658285037</v>
      </c>
      <c r="AQ245">
        <f>VLOOKUP(AH245,counts!$V$73:$W$75,2,FALSE)</f>
        <v>72.444458573419169</v>
      </c>
      <c r="AR245">
        <f>VLOOKUP(AI245,counts!$V$79:$W$81,2,FALSE)</f>
        <v>103.15987615987927</v>
      </c>
      <c r="AS245">
        <f t="shared" si="134"/>
        <v>0</v>
      </c>
      <c r="AT245">
        <f t="shared" si="135"/>
        <v>1</v>
      </c>
      <c r="AU245" t="str">
        <f t="shared" si="118"/>
        <v>Train</v>
      </c>
      <c r="AW245" t="str">
        <f t="shared" si="136"/>
        <v>41-50</v>
      </c>
      <c r="AX245" t="str">
        <f t="shared" si="137"/>
        <v>Blank</v>
      </c>
      <c r="AY245" t="str">
        <f t="shared" si="138"/>
        <v>41-100</v>
      </c>
      <c r="AZ245" t="str">
        <f t="shared" si="139"/>
        <v>NY</v>
      </c>
      <c r="BA245" t="str">
        <f t="shared" si="140"/>
        <v>male</v>
      </c>
      <c r="BB245">
        <f t="shared" si="141"/>
        <v>0</v>
      </c>
      <c r="BC245">
        <f t="shared" si="142"/>
        <v>0</v>
      </c>
      <c r="BD245" t="str">
        <f t="shared" si="143"/>
        <v>C</v>
      </c>
      <c r="BE245">
        <f t="shared" si="144"/>
        <v>1</v>
      </c>
      <c r="BF245">
        <f t="shared" si="145"/>
        <v>-13.385578549662212</v>
      </c>
      <c r="BG245">
        <f t="shared" si="146"/>
        <v>-42.171718189759716</v>
      </c>
      <c r="BH245">
        <f t="shared" si="147"/>
        <v>70.538774768379497</v>
      </c>
      <c r="BI245">
        <f t="shared" si="148"/>
        <v>57.761363718906857</v>
      </c>
      <c r="BJ245">
        <f t="shared" si="149"/>
        <v>-108.67008854708662</v>
      </c>
      <c r="BK245">
        <f t="shared" si="150"/>
        <v>-14.754319664473872</v>
      </c>
      <c r="BL245">
        <f t="shared" si="151"/>
        <v>-22.013681658285037</v>
      </c>
      <c r="BM245">
        <f t="shared" si="152"/>
        <v>72.444458573419169</v>
      </c>
      <c r="BN245">
        <f t="shared" si="153"/>
        <v>103.15987615987927</v>
      </c>
      <c r="BO245">
        <f t="shared" si="119"/>
        <v>0</v>
      </c>
      <c r="BP245">
        <f t="shared" si="120"/>
        <v>1</v>
      </c>
      <c r="BQ245" t="str">
        <f t="shared" si="121"/>
        <v>Train</v>
      </c>
    </row>
    <row r="246" spans="1:69" x14ac:dyDescent="0.3">
      <c r="A246">
        <v>1</v>
      </c>
      <c r="B246">
        <v>0</v>
      </c>
      <c r="C246" t="s">
        <v>622</v>
      </c>
      <c r="D246" t="s">
        <v>20</v>
      </c>
      <c r="E246">
        <v>36</v>
      </c>
      <c r="F246">
        <v>0</v>
      </c>
      <c r="G246">
        <v>0</v>
      </c>
      <c r="H246" t="s">
        <v>623</v>
      </c>
      <c r="I246">
        <v>40.125</v>
      </c>
      <c r="J246" t="s">
        <v>624</v>
      </c>
      <c r="K246" t="s">
        <v>44</v>
      </c>
      <c r="N246" t="s">
        <v>287</v>
      </c>
      <c r="O246">
        <v>2</v>
      </c>
      <c r="P246">
        <v>1</v>
      </c>
      <c r="Q246">
        <v>3</v>
      </c>
      <c r="R246" t="str">
        <f t="shared" si="122"/>
        <v>Train</v>
      </c>
      <c r="S246" t="str">
        <f t="shared" si="123"/>
        <v>Train</v>
      </c>
      <c r="T246" t="str">
        <f t="shared" si="124"/>
        <v>Train</v>
      </c>
      <c r="U246" t="str">
        <f t="shared" si="125"/>
        <v>MB</v>
      </c>
      <c r="V246" t="str">
        <f t="shared" si="126"/>
        <v>31-40</v>
      </c>
      <c r="W246" t="str">
        <f t="shared" si="127"/>
        <v>A</v>
      </c>
      <c r="X246" t="str">
        <f t="shared" si="128"/>
        <v>41-100</v>
      </c>
      <c r="Y246" t="b">
        <f>SUMPRODUCT(--(U246=counts!$A$40:$A$49))&gt;0</f>
        <v>0</v>
      </c>
      <c r="Z246" t="b">
        <f>SUMPRODUCT(--(W246=counts!$A$18:$A$22))&gt;0</f>
        <v>1</v>
      </c>
      <c r="AA246" t="str">
        <f t="shared" si="129"/>
        <v>31-40</v>
      </c>
      <c r="AB246" t="str">
        <f>IF(W246="","Blank",IF(Z246="TRUE",W246,counts!$A$23))</f>
        <v>F, G, T</v>
      </c>
      <c r="AC246" t="str">
        <f t="shared" si="130"/>
        <v>41-100</v>
      </c>
      <c r="AD246" t="str">
        <f t="shared" si="131"/>
        <v>Others</v>
      </c>
      <c r="AE246" t="str">
        <f t="shared" si="132"/>
        <v>male</v>
      </c>
      <c r="AF246">
        <f>IF(F246&gt;=4, counts!$A$62,F246)</f>
        <v>0</v>
      </c>
      <c r="AG246">
        <f>IF(G246&gt;=3, counts!$A$69,G246)</f>
        <v>0</v>
      </c>
      <c r="AH246" t="str">
        <f>IF(OR(K246="S",K246=""), counts!$A$75,K246)</f>
        <v>C</v>
      </c>
      <c r="AI246">
        <f t="shared" si="133"/>
        <v>1</v>
      </c>
      <c r="AJ246">
        <f>VLOOKUP(AA246,counts!$V$8:$W$13,2,FALSE)</f>
        <v>32.769878926258563</v>
      </c>
      <c r="AK246">
        <f>VLOOKUP(AB246,counts!$V$17:$W$23,2,FALSE)</f>
        <v>123.30204897661667</v>
      </c>
      <c r="AL246">
        <f>VLOOKUP(AC246,counts!$V$27:$W$33,2,FALSE)</f>
        <v>70.538774768379497</v>
      </c>
      <c r="AM246">
        <f>VLOOKUP(AD246,counts!$V$38:$W$49,2,FALSE)</f>
        <v>40.634191658169868</v>
      </c>
      <c r="AN246">
        <f>VLOOKUP(AE246,counts!$V$53:$W$54,2,FALSE)</f>
        <v>-108.67008854708662</v>
      </c>
      <c r="AO246">
        <f>VLOOKUP(AF246,counts!$V$58:$W$62,2,FALSE)</f>
        <v>-14.754319664473872</v>
      </c>
      <c r="AP246">
        <f>VLOOKUP(AG246,counts!$V$66:$W$69,2,FALSE)</f>
        <v>-22.013681658285037</v>
      </c>
      <c r="AQ246">
        <f>VLOOKUP(AH246,counts!$V$73:$W$75,2,FALSE)</f>
        <v>72.444458573419169</v>
      </c>
      <c r="AR246">
        <f>VLOOKUP(AI246,counts!$V$79:$W$81,2,FALSE)</f>
        <v>103.15987615987927</v>
      </c>
      <c r="AS246">
        <f t="shared" si="134"/>
        <v>0</v>
      </c>
      <c r="AT246">
        <f t="shared" si="135"/>
        <v>2</v>
      </c>
      <c r="AU246" t="str">
        <f t="shared" si="118"/>
        <v>Train</v>
      </c>
      <c r="AW246" t="str">
        <f t="shared" si="136"/>
        <v>31-40</v>
      </c>
      <c r="AX246" t="str">
        <f t="shared" si="137"/>
        <v>F, G, T</v>
      </c>
      <c r="AY246" t="str">
        <f t="shared" si="138"/>
        <v>41-100</v>
      </c>
      <c r="AZ246" t="str">
        <f t="shared" si="139"/>
        <v>Others</v>
      </c>
      <c r="BA246" t="str">
        <f t="shared" si="140"/>
        <v>male</v>
      </c>
      <c r="BB246">
        <f t="shared" si="141"/>
        <v>0</v>
      </c>
      <c r="BC246">
        <f t="shared" si="142"/>
        <v>0</v>
      </c>
      <c r="BD246" t="str">
        <f t="shared" si="143"/>
        <v>C</v>
      </c>
      <c r="BE246">
        <f t="shared" si="144"/>
        <v>1</v>
      </c>
      <c r="BF246">
        <f t="shared" si="145"/>
        <v>32.769878926258563</v>
      </c>
      <c r="BG246">
        <f t="shared" si="146"/>
        <v>123.30204897661667</v>
      </c>
      <c r="BH246">
        <f t="shared" si="147"/>
        <v>70.538774768379497</v>
      </c>
      <c r="BI246">
        <f t="shared" si="148"/>
        <v>40.634191658169868</v>
      </c>
      <c r="BJ246">
        <f t="shared" si="149"/>
        <v>-108.67008854708662</v>
      </c>
      <c r="BK246">
        <f t="shared" si="150"/>
        <v>-14.754319664473872</v>
      </c>
      <c r="BL246">
        <f t="shared" si="151"/>
        <v>-22.013681658285037</v>
      </c>
      <c r="BM246">
        <f t="shared" si="152"/>
        <v>72.444458573419169</v>
      </c>
      <c r="BN246">
        <f t="shared" si="153"/>
        <v>103.15987615987927</v>
      </c>
      <c r="BO246">
        <f t="shared" si="119"/>
        <v>0</v>
      </c>
      <c r="BP246">
        <f t="shared" si="120"/>
        <v>2</v>
      </c>
      <c r="BQ246" t="str">
        <f t="shared" si="121"/>
        <v>Train</v>
      </c>
    </row>
    <row r="247" spans="1:69" x14ac:dyDescent="0.3">
      <c r="A247">
        <v>1</v>
      </c>
      <c r="B247">
        <v>1</v>
      </c>
      <c r="C247" t="s">
        <v>625</v>
      </c>
      <c r="D247" t="s">
        <v>15</v>
      </c>
      <c r="E247">
        <v>33</v>
      </c>
      <c r="F247">
        <v>0</v>
      </c>
      <c r="G247">
        <v>0</v>
      </c>
      <c r="H247" t="s">
        <v>497</v>
      </c>
      <c r="I247">
        <v>86.5</v>
      </c>
      <c r="J247" t="s">
        <v>183</v>
      </c>
      <c r="K247" t="s">
        <v>17</v>
      </c>
      <c r="L247" t="s">
        <v>71</v>
      </c>
      <c r="N247" t="s">
        <v>626</v>
      </c>
      <c r="O247">
        <v>3</v>
      </c>
      <c r="P247">
        <v>2</v>
      </c>
      <c r="Q247">
        <v>2</v>
      </c>
      <c r="R247" t="str">
        <f t="shared" si="122"/>
        <v>Train</v>
      </c>
      <c r="S247" t="str">
        <f t="shared" si="123"/>
        <v>Train</v>
      </c>
      <c r="T247" t="str">
        <f t="shared" si="124"/>
        <v>Train</v>
      </c>
      <c r="U247" t="str">
        <f t="shared" si="125"/>
        <v>BC</v>
      </c>
      <c r="V247" t="str">
        <f t="shared" si="126"/>
        <v>31-40</v>
      </c>
      <c r="W247" t="str">
        <f t="shared" si="127"/>
        <v>B</v>
      </c>
      <c r="X247" t="str">
        <f t="shared" si="128"/>
        <v>41-100</v>
      </c>
      <c r="Y247" t="b">
        <f>SUMPRODUCT(--(U247=counts!$A$40:$A$49))&gt;0</f>
        <v>0</v>
      </c>
      <c r="Z247" t="b">
        <f>SUMPRODUCT(--(W247=counts!$A$18:$A$22))&gt;0</f>
        <v>1</v>
      </c>
      <c r="AA247" t="str">
        <f t="shared" si="129"/>
        <v>31-40</v>
      </c>
      <c r="AB247" t="str">
        <f>IF(W247="","Blank",IF(Z247="TRUE",W247,counts!$A$23))</f>
        <v>F, G, T</v>
      </c>
      <c r="AC247" t="str">
        <f t="shared" si="130"/>
        <v>41-100</v>
      </c>
      <c r="AD247" t="str">
        <f t="shared" si="131"/>
        <v>Others</v>
      </c>
      <c r="AE247" t="str">
        <f t="shared" si="132"/>
        <v>female</v>
      </c>
      <c r="AF247">
        <f>IF(F247&gt;=4, counts!$A$62,F247)</f>
        <v>0</v>
      </c>
      <c r="AG247">
        <f>IF(G247&gt;=3, counts!$A$69,G247)</f>
        <v>0</v>
      </c>
      <c r="AH247" t="str">
        <f>IF(OR(K247="S",K247=""), counts!$A$75,K247)</f>
        <v>S, blank</v>
      </c>
      <c r="AI247">
        <f t="shared" si="133"/>
        <v>1</v>
      </c>
      <c r="AJ247">
        <f>VLOOKUP(AA247,counts!$V$8:$W$13,2,FALSE)</f>
        <v>32.769878926258563</v>
      </c>
      <c r="AK247">
        <f>VLOOKUP(AB247,counts!$V$17:$W$23,2,FALSE)</f>
        <v>123.30204897661667</v>
      </c>
      <c r="AL247">
        <f>VLOOKUP(AC247,counts!$V$27:$W$33,2,FALSE)</f>
        <v>70.538774768379497</v>
      </c>
      <c r="AM247">
        <f>VLOOKUP(AD247,counts!$V$38:$W$49,2,FALSE)</f>
        <v>40.634191658169868</v>
      </c>
      <c r="AN247">
        <f>VLOOKUP(AE247,counts!$V$53:$W$54,2,FALSE)</f>
        <v>151.41878811967541</v>
      </c>
      <c r="AO247">
        <f>VLOOKUP(AF247,counts!$V$58:$W$62,2,FALSE)</f>
        <v>-14.754319664473872</v>
      </c>
      <c r="AP247">
        <f>VLOOKUP(AG247,counts!$V$66:$W$69,2,FALSE)</f>
        <v>-22.013681658285037</v>
      </c>
      <c r="AQ247">
        <f>VLOOKUP(AH247,counts!$V$73:$W$75,2,FALSE)</f>
        <v>-22.422560732600829</v>
      </c>
      <c r="AR247">
        <f>VLOOKUP(AI247,counts!$V$79:$W$81,2,FALSE)</f>
        <v>103.15987615987927</v>
      </c>
      <c r="AS247">
        <f t="shared" si="134"/>
        <v>1</v>
      </c>
      <c r="AT247">
        <f t="shared" si="135"/>
        <v>3</v>
      </c>
      <c r="AU247" t="str">
        <f t="shared" si="118"/>
        <v>Train</v>
      </c>
      <c r="AW247" t="str">
        <f t="shared" si="136"/>
        <v>31-40</v>
      </c>
      <c r="AX247" t="str">
        <f t="shared" si="137"/>
        <v>F, G, T</v>
      </c>
      <c r="AY247" t="str">
        <f t="shared" si="138"/>
        <v>41-100</v>
      </c>
      <c r="AZ247" t="str">
        <f t="shared" si="139"/>
        <v>Others</v>
      </c>
      <c r="BA247" t="str">
        <f t="shared" si="140"/>
        <v>female</v>
      </c>
      <c r="BB247">
        <f t="shared" si="141"/>
        <v>0</v>
      </c>
      <c r="BC247">
        <f t="shared" si="142"/>
        <v>0</v>
      </c>
      <c r="BD247" t="str">
        <f t="shared" si="143"/>
        <v>S, blank</v>
      </c>
      <c r="BE247">
        <f t="shared" si="144"/>
        <v>1</v>
      </c>
      <c r="BF247">
        <f t="shared" si="145"/>
        <v>32.769878926258563</v>
      </c>
      <c r="BG247">
        <f t="shared" si="146"/>
        <v>123.30204897661667</v>
      </c>
      <c r="BH247">
        <f t="shared" si="147"/>
        <v>70.538774768379497</v>
      </c>
      <c r="BI247">
        <f t="shared" si="148"/>
        <v>40.634191658169868</v>
      </c>
      <c r="BJ247">
        <f t="shared" si="149"/>
        <v>151.41878811967541</v>
      </c>
      <c r="BK247">
        <f t="shared" si="150"/>
        <v>-14.754319664473872</v>
      </c>
      <c r="BL247">
        <f t="shared" si="151"/>
        <v>-22.013681658285037</v>
      </c>
      <c r="BM247">
        <f t="shared" si="152"/>
        <v>-22.422560732600829</v>
      </c>
      <c r="BN247">
        <f t="shared" si="153"/>
        <v>103.15987615987927</v>
      </c>
      <c r="BO247">
        <f t="shared" si="119"/>
        <v>1</v>
      </c>
      <c r="BP247">
        <f t="shared" si="120"/>
        <v>3</v>
      </c>
      <c r="BQ247" t="str">
        <f t="shared" si="121"/>
        <v>Train</v>
      </c>
    </row>
    <row r="248" spans="1:69" x14ac:dyDescent="0.3">
      <c r="A248">
        <v>1</v>
      </c>
      <c r="B248">
        <v>0</v>
      </c>
      <c r="C248" t="s">
        <v>627</v>
      </c>
      <c r="D248" t="s">
        <v>20</v>
      </c>
      <c r="E248">
        <v>55</v>
      </c>
      <c r="F248">
        <v>1</v>
      </c>
      <c r="G248">
        <v>0</v>
      </c>
      <c r="H248" t="s">
        <v>628</v>
      </c>
      <c r="I248">
        <v>59.4</v>
      </c>
      <c r="K248" t="s">
        <v>44</v>
      </c>
      <c r="N248" t="s">
        <v>30</v>
      </c>
      <c r="O248">
        <v>3</v>
      </c>
      <c r="P248">
        <v>4</v>
      </c>
      <c r="Q248">
        <v>1</v>
      </c>
      <c r="R248" t="str">
        <f t="shared" si="122"/>
        <v>Train</v>
      </c>
      <c r="S248" t="str">
        <f t="shared" si="123"/>
        <v>Test</v>
      </c>
      <c r="T248" t="str">
        <f t="shared" si="124"/>
        <v>Train</v>
      </c>
      <c r="U248" t="str">
        <f t="shared" si="125"/>
        <v>NY</v>
      </c>
      <c r="V248" t="str">
        <f t="shared" si="126"/>
        <v>51-60</v>
      </c>
      <c r="W248" t="str">
        <f t="shared" si="127"/>
        <v/>
      </c>
      <c r="X248" t="str">
        <f t="shared" si="128"/>
        <v>41-100</v>
      </c>
      <c r="Y248" t="b">
        <f>SUMPRODUCT(--(U248=counts!$A$40:$A$49))&gt;0</f>
        <v>1</v>
      </c>
      <c r="Z248" t="b">
        <f>SUMPRODUCT(--(W248=counts!$A$18:$A$22))&gt;0</f>
        <v>0</v>
      </c>
      <c r="AA248" t="str">
        <f t="shared" si="129"/>
        <v>51-60</v>
      </c>
      <c r="AB248" t="str">
        <f>IF(W248="","Blank",IF(Z248="TRUE",W248,counts!$A$23))</f>
        <v>Blank</v>
      </c>
      <c r="AC248" t="str">
        <f t="shared" si="130"/>
        <v>41-100</v>
      </c>
      <c r="AD248" t="str">
        <f t="shared" si="131"/>
        <v>NY</v>
      </c>
      <c r="AE248" t="str">
        <f t="shared" si="132"/>
        <v>male</v>
      </c>
      <c r="AF248">
        <f>IF(F248&gt;=4, counts!$A$62,F248)</f>
        <v>1</v>
      </c>
      <c r="AG248">
        <f>IF(G248&gt;=3, counts!$A$69,G248)</f>
        <v>0</v>
      </c>
      <c r="AH248" t="str">
        <f>IF(OR(K248="S",K248=""), counts!$A$75,K248)</f>
        <v>C</v>
      </c>
      <c r="AI248">
        <f t="shared" si="133"/>
        <v>1</v>
      </c>
      <c r="AJ248">
        <f>VLOOKUP(AA248,counts!$V$8:$W$13,2,FALSE)</f>
        <v>74.751267398446615</v>
      </c>
      <c r="AK248">
        <f>VLOOKUP(AB248,counts!$V$17:$W$23,2,FALSE)</f>
        <v>-42.171718189759716</v>
      </c>
      <c r="AL248">
        <f>VLOOKUP(AC248,counts!$V$27:$W$33,2,FALSE)</f>
        <v>70.538774768379497</v>
      </c>
      <c r="AM248">
        <f>VLOOKUP(AD248,counts!$V$38:$W$49,2,FALSE)</f>
        <v>57.761363718906857</v>
      </c>
      <c r="AN248">
        <f>VLOOKUP(AE248,counts!$V$53:$W$54,2,FALSE)</f>
        <v>-108.67008854708662</v>
      </c>
      <c r="AO248">
        <f>VLOOKUP(AF248,counts!$V$58:$W$62,2,FALSE)</f>
        <v>48.695090775187893</v>
      </c>
      <c r="AP248">
        <f>VLOOKUP(AG248,counts!$V$66:$W$69,2,FALSE)</f>
        <v>-22.013681658285037</v>
      </c>
      <c r="AQ248">
        <f>VLOOKUP(AH248,counts!$V$73:$W$75,2,FALSE)</f>
        <v>72.444458573419169</v>
      </c>
      <c r="AR248">
        <f>VLOOKUP(AI248,counts!$V$79:$W$81,2,FALSE)</f>
        <v>103.15987615987927</v>
      </c>
      <c r="AS248">
        <f t="shared" si="134"/>
        <v>0</v>
      </c>
      <c r="AT248">
        <f t="shared" si="135"/>
        <v>3</v>
      </c>
      <c r="AU248" t="str">
        <f t="shared" si="118"/>
        <v>Train</v>
      </c>
      <c r="AW248" t="str">
        <f t="shared" si="136"/>
        <v>51-60</v>
      </c>
      <c r="AX248" t="str">
        <f t="shared" si="137"/>
        <v>Blank</v>
      </c>
      <c r="AY248" t="str">
        <f t="shared" si="138"/>
        <v>41-100</v>
      </c>
      <c r="AZ248" t="str">
        <f t="shared" si="139"/>
        <v>NY</v>
      </c>
      <c r="BA248" t="str">
        <f t="shared" si="140"/>
        <v>male</v>
      </c>
      <c r="BB248">
        <f t="shared" si="141"/>
        <v>1</v>
      </c>
      <c r="BC248">
        <f t="shared" si="142"/>
        <v>0</v>
      </c>
      <c r="BD248" t="str">
        <f t="shared" si="143"/>
        <v>C</v>
      </c>
      <c r="BE248">
        <f t="shared" si="144"/>
        <v>1</v>
      </c>
      <c r="BF248">
        <f t="shared" si="145"/>
        <v>74.751267398446615</v>
      </c>
      <c r="BG248">
        <f t="shared" si="146"/>
        <v>-42.171718189759716</v>
      </c>
      <c r="BH248">
        <f t="shared" si="147"/>
        <v>70.538774768379497</v>
      </c>
      <c r="BI248">
        <f t="shared" si="148"/>
        <v>57.761363718906857</v>
      </c>
      <c r="BJ248">
        <f t="shared" si="149"/>
        <v>-108.67008854708662</v>
      </c>
      <c r="BK248">
        <f t="shared" si="150"/>
        <v>48.695090775187893</v>
      </c>
      <c r="BL248">
        <f t="shared" si="151"/>
        <v>-22.013681658285037</v>
      </c>
      <c r="BM248">
        <f t="shared" si="152"/>
        <v>72.444458573419169</v>
      </c>
      <c r="BN248">
        <f t="shared" si="153"/>
        <v>103.15987615987927</v>
      </c>
      <c r="BO248">
        <f t="shared" si="119"/>
        <v>0</v>
      </c>
      <c r="BP248">
        <f t="shared" si="120"/>
        <v>3</v>
      </c>
      <c r="BQ248" t="str">
        <f t="shared" si="121"/>
        <v>Train</v>
      </c>
    </row>
    <row r="249" spans="1:69" x14ac:dyDescent="0.3">
      <c r="A249">
        <v>1</v>
      </c>
      <c r="B249">
        <v>1</v>
      </c>
      <c r="C249" t="s">
        <v>629</v>
      </c>
      <c r="D249" t="s">
        <v>15</v>
      </c>
      <c r="E249">
        <v>54</v>
      </c>
      <c r="F249">
        <v>1</v>
      </c>
      <c r="G249">
        <v>0</v>
      </c>
      <c r="H249" t="s">
        <v>628</v>
      </c>
      <c r="I249">
        <v>59.4</v>
      </c>
      <c r="K249" t="s">
        <v>44</v>
      </c>
      <c r="L249" t="s">
        <v>57</v>
      </c>
      <c r="N249" t="s">
        <v>30</v>
      </c>
      <c r="O249">
        <v>5</v>
      </c>
      <c r="P249">
        <v>4</v>
      </c>
      <c r="Q249">
        <v>2</v>
      </c>
      <c r="R249" t="str">
        <f t="shared" si="122"/>
        <v>Validate</v>
      </c>
      <c r="S249" t="str">
        <f t="shared" si="123"/>
        <v>Test</v>
      </c>
      <c r="T249" t="str">
        <f t="shared" si="124"/>
        <v>Train</v>
      </c>
      <c r="U249" t="str">
        <f t="shared" si="125"/>
        <v>NY</v>
      </c>
      <c r="V249" t="str">
        <f t="shared" si="126"/>
        <v>51-60</v>
      </c>
      <c r="W249" t="str">
        <f t="shared" si="127"/>
        <v/>
      </c>
      <c r="X249" t="str">
        <f t="shared" si="128"/>
        <v>41-100</v>
      </c>
      <c r="Y249" t="b">
        <f>SUMPRODUCT(--(U249=counts!$A$40:$A$49))&gt;0</f>
        <v>1</v>
      </c>
      <c r="Z249" t="b">
        <f>SUMPRODUCT(--(W249=counts!$A$18:$A$22))&gt;0</f>
        <v>0</v>
      </c>
      <c r="AA249" t="str">
        <f t="shared" si="129"/>
        <v>51-60</v>
      </c>
      <c r="AB249" t="str">
        <f>IF(W249="","Blank",IF(Z249="TRUE",W249,counts!$A$23))</f>
        <v>Blank</v>
      </c>
      <c r="AC249" t="str">
        <f t="shared" si="130"/>
        <v>41-100</v>
      </c>
      <c r="AD249" t="str">
        <f t="shared" si="131"/>
        <v>NY</v>
      </c>
      <c r="AE249" t="str">
        <f t="shared" si="132"/>
        <v>female</v>
      </c>
      <c r="AF249">
        <f>IF(F249&gt;=4, counts!$A$62,F249)</f>
        <v>1</v>
      </c>
      <c r="AG249">
        <f>IF(G249&gt;=3, counts!$A$69,G249)</f>
        <v>0</v>
      </c>
      <c r="AH249" t="str">
        <f>IF(OR(K249="S",K249=""), counts!$A$75,K249)</f>
        <v>C</v>
      </c>
      <c r="AI249">
        <f t="shared" si="133"/>
        <v>1</v>
      </c>
      <c r="AJ249">
        <f>VLOOKUP(AA249,counts!$V$8:$W$13,2,FALSE)</f>
        <v>74.751267398446615</v>
      </c>
      <c r="AK249">
        <f>VLOOKUP(AB249,counts!$V$17:$W$23,2,FALSE)</f>
        <v>-42.171718189759716</v>
      </c>
      <c r="AL249">
        <f>VLOOKUP(AC249,counts!$V$27:$W$33,2,FALSE)</f>
        <v>70.538774768379497</v>
      </c>
      <c r="AM249">
        <f>VLOOKUP(AD249,counts!$V$38:$W$49,2,FALSE)</f>
        <v>57.761363718906857</v>
      </c>
      <c r="AN249">
        <f>VLOOKUP(AE249,counts!$V$53:$W$54,2,FALSE)</f>
        <v>151.41878811967541</v>
      </c>
      <c r="AO249">
        <f>VLOOKUP(AF249,counts!$V$58:$W$62,2,FALSE)</f>
        <v>48.695090775187893</v>
      </c>
      <c r="AP249">
        <f>VLOOKUP(AG249,counts!$V$66:$W$69,2,FALSE)</f>
        <v>-22.013681658285037</v>
      </c>
      <c r="AQ249">
        <f>VLOOKUP(AH249,counts!$V$73:$W$75,2,FALSE)</f>
        <v>72.444458573419169</v>
      </c>
      <c r="AR249">
        <f>VLOOKUP(AI249,counts!$V$79:$W$81,2,FALSE)</f>
        <v>103.15987615987927</v>
      </c>
      <c r="AS249">
        <f t="shared" si="134"/>
        <v>1</v>
      </c>
      <c r="AT249">
        <f t="shared" si="135"/>
        <v>5</v>
      </c>
      <c r="AU249" t="str">
        <f t="shared" si="118"/>
        <v>Validate</v>
      </c>
      <c r="AW249" t="str">
        <f t="shared" si="136"/>
        <v>51-60</v>
      </c>
      <c r="AX249" t="str">
        <f t="shared" si="137"/>
        <v>Blank</v>
      </c>
      <c r="AY249" t="str">
        <f t="shared" si="138"/>
        <v>41-100</v>
      </c>
      <c r="AZ249" t="str">
        <f t="shared" si="139"/>
        <v>NY</v>
      </c>
      <c r="BA249" t="str">
        <f t="shared" si="140"/>
        <v>female</v>
      </c>
      <c r="BB249">
        <f t="shared" si="141"/>
        <v>1</v>
      </c>
      <c r="BC249">
        <f t="shared" si="142"/>
        <v>0</v>
      </c>
      <c r="BD249" t="str">
        <f t="shared" si="143"/>
        <v>C</v>
      </c>
      <c r="BE249">
        <f t="shared" si="144"/>
        <v>1</v>
      </c>
      <c r="BF249">
        <f t="shared" si="145"/>
        <v>74.751267398446615</v>
      </c>
      <c r="BG249">
        <f t="shared" si="146"/>
        <v>-42.171718189759716</v>
      </c>
      <c r="BH249">
        <f t="shared" si="147"/>
        <v>70.538774768379497</v>
      </c>
      <c r="BI249">
        <f t="shared" si="148"/>
        <v>57.761363718906857</v>
      </c>
      <c r="BJ249">
        <f t="shared" si="149"/>
        <v>151.41878811967541</v>
      </c>
      <c r="BK249">
        <f t="shared" si="150"/>
        <v>48.695090775187893</v>
      </c>
      <c r="BL249">
        <f t="shared" si="151"/>
        <v>-22.013681658285037</v>
      </c>
      <c r="BM249">
        <f t="shared" si="152"/>
        <v>72.444458573419169</v>
      </c>
      <c r="BN249">
        <f t="shared" si="153"/>
        <v>103.15987615987927</v>
      </c>
      <c r="BO249">
        <f t="shared" si="119"/>
        <v>1</v>
      </c>
      <c r="BP249">
        <f t="shared" si="120"/>
        <v>5</v>
      </c>
      <c r="BQ249" t="str">
        <f t="shared" si="121"/>
        <v>Validate</v>
      </c>
    </row>
    <row r="250" spans="1:69" x14ac:dyDescent="0.3">
      <c r="A250">
        <v>1</v>
      </c>
      <c r="B250">
        <v>0</v>
      </c>
      <c r="C250" t="s">
        <v>630</v>
      </c>
      <c r="D250" t="s">
        <v>20</v>
      </c>
      <c r="E250">
        <v>33</v>
      </c>
      <c r="F250">
        <v>0</v>
      </c>
      <c r="G250">
        <v>0</v>
      </c>
      <c r="H250" t="s">
        <v>631</v>
      </c>
      <c r="I250">
        <v>26.55</v>
      </c>
      <c r="K250" t="s">
        <v>17</v>
      </c>
      <c r="M250">
        <v>109</v>
      </c>
      <c r="N250" t="s">
        <v>439</v>
      </c>
      <c r="O250">
        <v>5</v>
      </c>
      <c r="P250">
        <v>5</v>
      </c>
      <c r="Q250">
        <v>5</v>
      </c>
      <c r="R250" t="str">
        <f t="shared" si="122"/>
        <v>Validate</v>
      </c>
      <c r="S250" t="str">
        <f t="shared" si="123"/>
        <v>Validate</v>
      </c>
      <c r="T250" t="str">
        <f t="shared" si="124"/>
        <v>Validate</v>
      </c>
      <c r="U250" t="str">
        <f t="shared" si="125"/>
        <v/>
      </c>
      <c r="V250" t="str">
        <f t="shared" si="126"/>
        <v>31-40</v>
      </c>
      <c r="W250" t="str">
        <f t="shared" si="127"/>
        <v/>
      </c>
      <c r="X250" t="str">
        <f t="shared" si="128"/>
        <v>21-30</v>
      </c>
      <c r="Y250" t="b">
        <f>SUMPRODUCT(--(U250=counts!$A$40:$A$49))&gt;0</f>
        <v>0</v>
      </c>
      <c r="Z250" t="b">
        <f>SUMPRODUCT(--(W250=counts!$A$18:$A$22))&gt;0</f>
        <v>0</v>
      </c>
      <c r="AA250" t="str">
        <f t="shared" si="129"/>
        <v>31-40</v>
      </c>
      <c r="AB250" t="str">
        <f>IF(W250="","Blank",IF(Z250="TRUE",W250,counts!$A$23))</f>
        <v>Blank</v>
      </c>
      <c r="AC250" t="str">
        <f t="shared" si="130"/>
        <v>21-30</v>
      </c>
      <c r="AD250" t="str">
        <f t="shared" si="131"/>
        <v>Blank</v>
      </c>
      <c r="AE250" t="str">
        <f t="shared" si="132"/>
        <v>male</v>
      </c>
      <c r="AF250">
        <f>IF(F250&gt;=4, counts!$A$62,F250)</f>
        <v>0</v>
      </c>
      <c r="AG250">
        <f>IF(G250&gt;=3, counts!$A$69,G250)</f>
        <v>0</v>
      </c>
      <c r="AH250" t="str">
        <f>IF(OR(K250="S",K250=""), counts!$A$75,K250)</f>
        <v>S, blank</v>
      </c>
      <c r="AI250">
        <f t="shared" si="133"/>
        <v>1</v>
      </c>
      <c r="AJ250">
        <f>VLOOKUP(AA250,counts!$V$8:$W$13,2,FALSE)</f>
        <v>32.769878926258563</v>
      </c>
      <c r="AK250">
        <f>VLOOKUP(AB250,counts!$V$17:$W$23,2,FALSE)</f>
        <v>-42.171718189759716</v>
      </c>
      <c r="AL250">
        <f>VLOOKUP(AC250,counts!$V$27:$W$33,2,FALSE)</f>
        <v>40.172297072540438</v>
      </c>
      <c r="AM250">
        <f>VLOOKUP(AD250,counts!$V$38:$W$49,2,FALSE)</f>
        <v>-33.757758935166962</v>
      </c>
      <c r="AN250">
        <f>VLOOKUP(AE250,counts!$V$53:$W$54,2,FALSE)</f>
        <v>-108.67008854708662</v>
      </c>
      <c r="AO250">
        <f>VLOOKUP(AF250,counts!$V$58:$W$62,2,FALSE)</f>
        <v>-14.754319664473872</v>
      </c>
      <c r="AP250">
        <f>VLOOKUP(AG250,counts!$V$66:$W$69,2,FALSE)</f>
        <v>-22.013681658285037</v>
      </c>
      <c r="AQ250">
        <f>VLOOKUP(AH250,counts!$V$73:$W$75,2,FALSE)</f>
        <v>-22.422560732600829</v>
      </c>
      <c r="AR250">
        <f>VLOOKUP(AI250,counts!$V$79:$W$81,2,FALSE)</f>
        <v>103.15987615987927</v>
      </c>
      <c r="AS250">
        <f t="shared" si="134"/>
        <v>0</v>
      </c>
      <c r="AT250">
        <f t="shared" si="135"/>
        <v>5</v>
      </c>
      <c r="AU250" t="str">
        <f t="shared" si="118"/>
        <v>Validate</v>
      </c>
      <c r="AW250" t="str">
        <f t="shared" si="136"/>
        <v>31-40</v>
      </c>
      <c r="AX250" t="str">
        <f t="shared" si="137"/>
        <v>Blank</v>
      </c>
      <c r="AY250" t="str">
        <f t="shared" si="138"/>
        <v>21-30</v>
      </c>
      <c r="AZ250" t="str">
        <f t="shared" si="139"/>
        <v>Blank</v>
      </c>
      <c r="BA250" t="str">
        <f t="shared" si="140"/>
        <v>male</v>
      </c>
      <c r="BB250">
        <f t="shared" si="141"/>
        <v>0</v>
      </c>
      <c r="BC250">
        <f t="shared" si="142"/>
        <v>0</v>
      </c>
      <c r="BD250" t="str">
        <f t="shared" si="143"/>
        <v>S, blank</v>
      </c>
      <c r="BE250">
        <f t="shared" si="144"/>
        <v>1</v>
      </c>
      <c r="BF250">
        <f t="shared" si="145"/>
        <v>32.769878926258563</v>
      </c>
      <c r="BG250">
        <f t="shared" si="146"/>
        <v>-42.171718189759716</v>
      </c>
      <c r="BH250">
        <f t="shared" si="147"/>
        <v>40.172297072540438</v>
      </c>
      <c r="BI250">
        <f t="shared" si="148"/>
        <v>-33.757758935166962</v>
      </c>
      <c r="BJ250">
        <f t="shared" si="149"/>
        <v>-108.67008854708662</v>
      </c>
      <c r="BK250">
        <f t="shared" si="150"/>
        <v>-14.754319664473872</v>
      </c>
      <c r="BL250">
        <f t="shared" si="151"/>
        <v>-22.013681658285037</v>
      </c>
      <c r="BM250">
        <f t="shared" si="152"/>
        <v>-22.422560732600829</v>
      </c>
      <c r="BN250">
        <f t="shared" si="153"/>
        <v>103.15987615987927</v>
      </c>
      <c r="BO250">
        <f t="shared" si="119"/>
        <v>0</v>
      </c>
      <c r="BP250">
        <f t="shared" si="120"/>
        <v>5</v>
      </c>
      <c r="BQ250" t="str">
        <f t="shared" si="121"/>
        <v>Validate</v>
      </c>
    </row>
    <row r="251" spans="1:69" x14ac:dyDescent="0.3">
      <c r="A251">
        <v>1</v>
      </c>
      <c r="B251">
        <v>1</v>
      </c>
      <c r="C251" t="s">
        <v>632</v>
      </c>
      <c r="D251" t="s">
        <v>20</v>
      </c>
      <c r="E251">
        <v>13</v>
      </c>
      <c r="F251">
        <v>2</v>
      </c>
      <c r="G251">
        <v>2</v>
      </c>
      <c r="H251" t="s">
        <v>115</v>
      </c>
      <c r="I251">
        <v>262.375</v>
      </c>
      <c r="J251" t="s">
        <v>633</v>
      </c>
      <c r="K251" t="s">
        <v>44</v>
      </c>
      <c r="L251" t="s">
        <v>50</v>
      </c>
      <c r="N251" t="s">
        <v>634</v>
      </c>
      <c r="O251">
        <v>1</v>
      </c>
      <c r="P251">
        <v>4</v>
      </c>
      <c r="Q251">
        <v>4</v>
      </c>
      <c r="R251" t="str">
        <f t="shared" si="122"/>
        <v>Train</v>
      </c>
      <c r="S251" t="str">
        <f t="shared" si="123"/>
        <v>Test</v>
      </c>
      <c r="T251" t="str">
        <f t="shared" si="124"/>
        <v>Test</v>
      </c>
      <c r="U251" t="str">
        <f t="shared" si="125"/>
        <v>NY</v>
      </c>
      <c r="V251" t="str">
        <f t="shared" si="126"/>
        <v>0-17</v>
      </c>
      <c r="W251" t="str">
        <f t="shared" si="127"/>
        <v>B</v>
      </c>
      <c r="X251" t="str">
        <f t="shared" si="128"/>
        <v>100+</v>
      </c>
      <c r="Y251" t="b">
        <f>SUMPRODUCT(--(U251=counts!$A$40:$A$49))&gt;0</f>
        <v>1</v>
      </c>
      <c r="Z251" t="b">
        <f>SUMPRODUCT(--(W251=counts!$A$18:$A$22))&gt;0</f>
        <v>1</v>
      </c>
      <c r="AA251" t="str">
        <f t="shared" si="129"/>
        <v>0-17</v>
      </c>
      <c r="AB251" t="str">
        <f>IF(W251="","Blank",IF(Z251="TRUE",W251,counts!$A$23))</f>
        <v>F, G, T</v>
      </c>
      <c r="AC251" t="str">
        <f t="shared" si="130"/>
        <v>100+</v>
      </c>
      <c r="AD251" t="str">
        <f t="shared" si="131"/>
        <v>NY</v>
      </c>
      <c r="AE251" t="str">
        <f t="shared" si="132"/>
        <v>male</v>
      </c>
      <c r="AF251">
        <f>IF(F251&gt;=4, counts!$A$62,F251)</f>
        <v>2</v>
      </c>
      <c r="AG251">
        <f>IF(G251&gt;=3, counts!$A$69,G251)</f>
        <v>2</v>
      </c>
      <c r="AH251" t="str">
        <f>IF(OR(K251="S",K251=""), counts!$A$75,K251)</f>
        <v>C</v>
      </c>
      <c r="AI251">
        <f t="shared" si="133"/>
        <v>1</v>
      </c>
      <c r="AJ251">
        <f>VLOOKUP(AA251,counts!$V$8:$W$13,2,FALSE)</f>
        <v>-3.7643689058441341</v>
      </c>
      <c r="AK251">
        <f>VLOOKUP(AB251,counts!$V$17:$W$23,2,FALSE)</f>
        <v>123.30204897661667</v>
      </c>
      <c r="AL251">
        <f>VLOOKUP(AC251,counts!$V$27:$W$33,2,FALSE)</f>
        <v>163.84855978743315</v>
      </c>
      <c r="AM251">
        <f>VLOOKUP(AD251,counts!$V$38:$W$49,2,FALSE)</f>
        <v>57.761363718906857</v>
      </c>
      <c r="AN251">
        <f>VLOOKUP(AE251,counts!$V$53:$W$54,2,FALSE)</f>
        <v>-108.67008854708662</v>
      </c>
      <c r="AO251">
        <f>VLOOKUP(AF251,counts!$V$58:$W$62,2,FALSE)</f>
        <v>47.533478806865013</v>
      </c>
      <c r="AP251">
        <f>VLOOKUP(AG251,counts!$V$66:$W$69,2,FALSE)</f>
        <v>75.609641767585757</v>
      </c>
      <c r="AQ251">
        <f>VLOOKUP(AH251,counts!$V$73:$W$75,2,FALSE)</f>
        <v>72.444458573419169</v>
      </c>
      <c r="AR251">
        <f>VLOOKUP(AI251,counts!$V$79:$W$81,2,FALSE)</f>
        <v>103.15987615987927</v>
      </c>
      <c r="AS251">
        <f t="shared" si="134"/>
        <v>1</v>
      </c>
      <c r="AT251">
        <f t="shared" si="135"/>
        <v>1</v>
      </c>
      <c r="AU251" t="str">
        <f t="shared" si="118"/>
        <v>Train</v>
      </c>
      <c r="AW251" t="str">
        <f t="shared" si="136"/>
        <v>0-17</v>
      </c>
      <c r="AX251" t="str">
        <f t="shared" si="137"/>
        <v>F, G, T</v>
      </c>
      <c r="AY251" t="str">
        <f t="shared" si="138"/>
        <v>100+</v>
      </c>
      <c r="AZ251" t="str">
        <f t="shared" si="139"/>
        <v>NY</v>
      </c>
      <c r="BA251" t="str">
        <f t="shared" si="140"/>
        <v>male</v>
      </c>
      <c r="BB251">
        <f t="shared" si="141"/>
        <v>2</v>
      </c>
      <c r="BC251">
        <f t="shared" si="142"/>
        <v>2</v>
      </c>
      <c r="BD251" t="str">
        <f t="shared" si="143"/>
        <v>C</v>
      </c>
      <c r="BE251">
        <f t="shared" si="144"/>
        <v>1</v>
      </c>
      <c r="BF251">
        <f t="shared" si="145"/>
        <v>-3.7643689058441341</v>
      </c>
      <c r="BG251">
        <f t="shared" si="146"/>
        <v>123.30204897661667</v>
      </c>
      <c r="BH251">
        <f t="shared" si="147"/>
        <v>163.84855978743315</v>
      </c>
      <c r="BI251">
        <f t="shared" si="148"/>
        <v>57.761363718906857</v>
      </c>
      <c r="BJ251">
        <f t="shared" si="149"/>
        <v>-108.67008854708662</v>
      </c>
      <c r="BK251">
        <f t="shared" si="150"/>
        <v>47.533478806865013</v>
      </c>
      <c r="BL251">
        <f t="shared" si="151"/>
        <v>75.609641767585757</v>
      </c>
      <c r="BM251">
        <f t="shared" si="152"/>
        <v>72.444458573419169</v>
      </c>
      <c r="BN251">
        <f t="shared" si="153"/>
        <v>103.15987615987927</v>
      </c>
      <c r="BO251">
        <f t="shared" si="119"/>
        <v>1</v>
      </c>
      <c r="BP251">
        <f t="shared" si="120"/>
        <v>1</v>
      </c>
      <c r="BQ251" t="str">
        <f t="shared" si="121"/>
        <v>Train</v>
      </c>
    </row>
    <row r="252" spans="1:69" x14ac:dyDescent="0.3">
      <c r="A252">
        <v>1</v>
      </c>
      <c r="B252">
        <v>1</v>
      </c>
      <c r="C252" t="s">
        <v>635</v>
      </c>
      <c r="D252" t="s">
        <v>15</v>
      </c>
      <c r="E252">
        <v>18</v>
      </c>
      <c r="F252">
        <v>2</v>
      </c>
      <c r="G252">
        <v>2</v>
      </c>
      <c r="H252" t="s">
        <v>115</v>
      </c>
      <c r="I252">
        <v>262.375</v>
      </c>
      <c r="J252" t="s">
        <v>633</v>
      </c>
      <c r="K252" t="s">
        <v>44</v>
      </c>
      <c r="L252" t="s">
        <v>50</v>
      </c>
      <c r="N252" t="s">
        <v>634</v>
      </c>
      <c r="O252">
        <v>5</v>
      </c>
      <c r="P252">
        <v>2</v>
      </c>
      <c r="Q252">
        <v>1</v>
      </c>
      <c r="R252" t="str">
        <f t="shared" si="122"/>
        <v>Validate</v>
      </c>
      <c r="S252" t="str">
        <f t="shared" si="123"/>
        <v>Train</v>
      </c>
      <c r="T252" t="str">
        <f t="shared" si="124"/>
        <v>Train</v>
      </c>
      <c r="U252" t="str">
        <f t="shared" si="125"/>
        <v>NY</v>
      </c>
      <c r="V252" t="str">
        <f t="shared" si="126"/>
        <v>18-30</v>
      </c>
      <c r="W252" t="str">
        <f t="shared" si="127"/>
        <v>B</v>
      </c>
      <c r="X252" t="str">
        <f t="shared" si="128"/>
        <v>100+</v>
      </c>
      <c r="Y252" t="b">
        <f>SUMPRODUCT(--(U252=counts!$A$40:$A$49))&gt;0</f>
        <v>1</v>
      </c>
      <c r="Z252" t="b">
        <f>SUMPRODUCT(--(W252=counts!$A$18:$A$22))&gt;0</f>
        <v>1</v>
      </c>
      <c r="AA252" t="str">
        <f t="shared" si="129"/>
        <v>18-30</v>
      </c>
      <c r="AB252" t="str">
        <f>IF(W252="","Blank",IF(Z252="TRUE",W252,counts!$A$23))</f>
        <v>F, G, T</v>
      </c>
      <c r="AC252" t="str">
        <f t="shared" si="130"/>
        <v>100+</v>
      </c>
      <c r="AD252" t="str">
        <f t="shared" si="131"/>
        <v>NY</v>
      </c>
      <c r="AE252" t="str">
        <f t="shared" si="132"/>
        <v>female</v>
      </c>
      <c r="AF252">
        <f>IF(F252&gt;=4, counts!$A$62,F252)</f>
        <v>2</v>
      </c>
      <c r="AG252">
        <f>IF(G252&gt;=3, counts!$A$69,G252)</f>
        <v>2</v>
      </c>
      <c r="AH252" t="str">
        <f>IF(OR(K252="S",K252=""), counts!$A$75,K252)</f>
        <v>C</v>
      </c>
      <c r="AI252">
        <f t="shared" si="133"/>
        <v>1</v>
      </c>
      <c r="AJ252">
        <f>VLOOKUP(AA252,counts!$V$8:$W$13,2,FALSE)</f>
        <v>-11.613432440426715</v>
      </c>
      <c r="AK252">
        <f>VLOOKUP(AB252,counts!$V$17:$W$23,2,FALSE)</f>
        <v>123.30204897661667</v>
      </c>
      <c r="AL252">
        <f>VLOOKUP(AC252,counts!$V$27:$W$33,2,FALSE)</f>
        <v>163.84855978743315</v>
      </c>
      <c r="AM252">
        <f>VLOOKUP(AD252,counts!$V$38:$W$49,2,FALSE)</f>
        <v>57.761363718906857</v>
      </c>
      <c r="AN252">
        <f>VLOOKUP(AE252,counts!$V$53:$W$54,2,FALSE)</f>
        <v>151.41878811967541</v>
      </c>
      <c r="AO252">
        <f>VLOOKUP(AF252,counts!$V$58:$W$62,2,FALSE)</f>
        <v>47.533478806865013</v>
      </c>
      <c r="AP252">
        <f>VLOOKUP(AG252,counts!$V$66:$W$69,2,FALSE)</f>
        <v>75.609641767585757</v>
      </c>
      <c r="AQ252">
        <f>VLOOKUP(AH252,counts!$V$73:$W$75,2,FALSE)</f>
        <v>72.444458573419169</v>
      </c>
      <c r="AR252">
        <f>VLOOKUP(AI252,counts!$V$79:$W$81,2,FALSE)</f>
        <v>103.15987615987927</v>
      </c>
      <c r="AS252">
        <f t="shared" si="134"/>
        <v>1</v>
      </c>
      <c r="AT252">
        <f t="shared" si="135"/>
        <v>5</v>
      </c>
      <c r="AU252" t="str">
        <f t="shared" si="118"/>
        <v>Validate</v>
      </c>
      <c r="AW252" t="str">
        <f t="shared" si="136"/>
        <v>18-30</v>
      </c>
      <c r="AX252" t="str">
        <f t="shared" si="137"/>
        <v>F, G, T</v>
      </c>
      <c r="AY252" t="str">
        <f t="shared" si="138"/>
        <v>100+</v>
      </c>
      <c r="AZ252" t="str">
        <f t="shared" si="139"/>
        <v>NY</v>
      </c>
      <c r="BA252" t="str">
        <f t="shared" si="140"/>
        <v>female</v>
      </c>
      <c r="BB252">
        <f t="shared" si="141"/>
        <v>2</v>
      </c>
      <c r="BC252">
        <f t="shared" si="142"/>
        <v>2</v>
      </c>
      <c r="BD252" t="str">
        <f t="shared" si="143"/>
        <v>C</v>
      </c>
      <c r="BE252">
        <f t="shared" si="144"/>
        <v>1</v>
      </c>
      <c r="BF252">
        <f t="shared" si="145"/>
        <v>-11.613432440426715</v>
      </c>
      <c r="BG252">
        <f t="shared" si="146"/>
        <v>123.30204897661667</v>
      </c>
      <c r="BH252">
        <f t="shared" si="147"/>
        <v>163.84855978743315</v>
      </c>
      <c r="BI252">
        <f t="shared" si="148"/>
        <v>57.761363718906857</v>
      </c>
      <c r="BJ252">
        <f t="shared" si="149"/>
        <v>151.41878811967541</v>
      </c>
      <c r="BK252">
        <f t="shared" si="150"/>
        <v>47.533478806865013</v>
      </c>
      <c r="BL252">
        <f t="shared" si="151"/>
        <v>75.609641767585757</v>
      </c>
      <c r="BM252">
        <f t="shared" si="152"/>
        <v>72.444458573419169</v>
      </c>
      <c r="BN252">
        <f t="shared" si="153"/>
        <v>103.15987615987927</v>
      </c>
      <c r="BO252">
        <f t="shared" si="119"/>
        <v>1</v>
      </c>
      <c r="BP252">
        <f t="shared" si="120"/>
        <v>5</v>
      </c>
      <c r="BQ252" t="str">
        <f t="shared" si="121"/>
        <v>Validate</v>
      </c>
    </row>
    <row r="253" spans="1:69" x14ac:dyDescent="0.3">
      <c r="A253">
        <v>1</v>
      </c>
      <c r="B253">
        <v>1</v>
      </c>
      <c r="C253" t="s">
        <v>636</v>
      </c>
      <c r="D253" t="s">
        <v>15</v>
      </c>
      <c r="E253">
        <v>21</v>
      </c>
      <c r="F253">
        <v>2</v>
      </c>
      <c r="G253">
        <v>2</v>
      </c>
      <c r="H253" t="s">
        <v>115</v>
      </c>
      <c r="I253">
        <v>262.375</v>
      </c>
      <c r="J253" t="s">
        <v>633</v>
      </c>
      <c r="K253" t="s">
        <v>44</v>
      </c>
      <c r="L253" t="s">
        <v>50</v>
      </c>
      <c r="N253" t="s">
        <v>634</v>
      </c>
      <c r="O253">
        <v>1</v>
      </c>
      <c r="P253">
        <v>1</v>
      </c>
      <c r="Q253">
        <v>1</v>
      </c>
      <c r="R253" t="str">
        <f t="shared" si="122"/>
        <v>Train</v>
      </c>
      <c r="S253" t="str">
        <f t="shared" si="123"/>
        <v>Train</v>
      </c>
      <c r="T253" t="str">
        <f t="shared" si="124"/>
        <v>Train</v>
      </c>
      <c r="U253" t="str">
        <f t="shared" si="125"/>
        <v>NY</v>
      </c>
      <c r="V253" t="str">
        <f t="shared" si="126"/>
        <v>18-30</v>
      </c>
      <c r="W253" t="str">
        <f t="shared" si="127"/>
        <v>B</v>
      </c>
      <c r="X253" t="str">
        <f t="shared" si="128"/>
        <v>100+</v>
      </c>
      <c r="Y253" t="b">
        <f>SUMPRODUCT(--(U253=counts!$A$40:$A$49))&gt;0</f>
        <v>1</v>
      </c>
      <c r="Z253" t="b">
        <f>SUMPRODUCT(--(W253=counts!$A$18:$A$22))&gt;0</f>
        <v>1</v>
      </c>
      <c r="AA253" t="str">
        <f t="shared" si="129"/>
        <v>18-30</v>
      </c>
      <c r="AB253" t="str">
        <f>IF(W253="","Blank",IF(Z253="TRUE",W253,counts!$A$23))</f>
        <v>F, G, T</v>
      </c>
      <c r="AC253" t="str">
        <f t="shared" si="130"/>
        <v>100+</v>
      </c>
      <c r="AD253" t="str">
        <f t="shared" si="131"/>
        <v>NY</v>
      </c>
      <c r="AE253" t="str">
        <f t="shared" si="132"/>
        <v>female</v>
      </c>
      <c r="AF253">
        <f>IF(F253&gt;=4, counts!$A$62,F253)</f>
        <v>2</v>
      </c>
      <c r="AG253">
        <f>IF(G253&gt;=3, counts!$A$69,G253)</f>
        <v>2</v>
      </c>
      <c r="AH253" t="str">
        <f>IF(OR(K253="S",K253=""), counts!$A$75,K253)</f>
        <v>C</v>
      </c>
      <c r="AI253">
        <f t="shared" si="133"/>
        <v>1</v>
      </c>
      <c r="AJ253">
        <f>VLOOKUP(AA253,counts!$V$8:$W$13,2,FALSE)</f>
        <v>-11.613432440426715</v>
      </c>
      <c r="AK253">
        <f>VLOOKUP(AB253,counts!$V$17:$W$23,2,FALSE)</f>
        <v>123.30204897661667</v>
      </c>
      <c r="AL253">
        <f>VLOOKUP(AC253,counts!$V$27:$W$33,2,FALSE)</f>
        <v>163.84855978743315</v>
      </c>
      <c r="AM253">
        <f>VLOOKUP(AD253,counts!$V$38:$W$49,2,FALSE)</f>
        <v>57.761363718906857</v>
      </c>
      <c r="AN253">
        <f>VLOOKUP(AE253,counts!$V$53:$W$54,2,FALSE)</f>
        <v>151.41878811967541</v>
      </c>
      <c r="AO253">
        <f>VLOOKUP(AF253,counts!$V$58:$W$62,2,FALSE)</f>
        <v>47.533478806865013</v>
      </c>
      <c r="AP253">
        <f>VLOOKUP(AG253,counts!$V$66:$W$69,2,FALSE)</f>
        <v>75.609641767585757</v>
      </c>
      <c r="AQ253">
        <f>VLOOKUP(AH253,counts!$V$73:$W$75,2,FALSE)</f>
        <v>72.444458573419169</v>
      </c>
      <c r="AR253">
        <f>VLOOKUP(AI253,counts!$V$79:$W$81,2,FALSE)</f>
        <v>103.15987615987927</v>
      </c>
      <c r="AS253">
        <f t="shared" si="134"/>
        <v>1</v>
      </c>
      <c r="AT253">
        <f t="shared" si="135"/>
        <v>1</v>
      </c>
      <c r="AU253" t="str">
        <f t="shared" si="118"/>
        <v>Train</v>
      </c>
      <c r="AW253" t="str">
        <f t="shared" si="136"/>
        <v>18-30</v>
      </c>
      <c r="AX253" t="str">
        <f t="shared" si="137"/>
        <v>F, G, T</v>
      </c>
      <c r="AY253" t="str">
        <f t="shared" si="138"/>
        <v>100+</v>
      </c>
      <c r="AZ253" t="str">
        <f t="shared" si="139"/>
        <v>NY</v>
      </c>
      <c r="BA253" t="str">
        <f t="shared" si="140"/>
        <v>female</v>
      </c>
      <c r="BB253">
        <f t="shared" si="141"/>
        <v>2</v>
      </c>
      <c r="BC253">
        <f t="shared" si="142"/>
        <v>2</v>
      </c>
      <c r="BD253" t="str">
        <f t="shared" si="143"/>
        <v>C</v>
      </c>
      <c r="BE253">
        <f t="shared" si="144"/>
        <v>1</v>
      </c>
      <c r="BF253">
        <f t="shared" si="145"/>
        <v>-11.613432440426715</v>
      </c>
      <c r="BG253">
        <f t="shared" si="146"/>
        <v>123.30204897661667</v>
      </c>
      <c r="BH253">
        <f t="shared" si="147"/>
        <v>163.84855978743315</v>
      </c>
      <c r="BI253">
        <f t="shared" si="148"/>
        <v>57.761363718906857</v>
      </c>
      <c r="BJ253">
        <f t="shared" si="149"/>
        <v>151.41878811967541</v>
      </c>
      <c r="BK253">
        <f t="shared" si="150"/>
        <v>47.533478806865013</v>
      </c>
      <c r="BL253">
        <f t="shared" si="151"/>
        <v>75.609641767585757</v>
      </c>
      <c r="BM253">
        <f t="shared" si="152"/>
        <v>72.444458573419169</v>
      </c>
      <c r="BN253">
        <f t="shared" si="153"/>
        <v>103.15987615987927</v>
      </c>
      <c r="BO253">
        <f t="shared" si="119"/>
        <v>1</v>
      </c>
      <c r="BP253">
        <f t="shared" si="120"/>
        <v>1</v>
      </c>
      <c r="BQ253" t="str">
        <f t="shared" si="121"/>
        <v>Train</v>
      </c>
    </row>
    <row r="254" spans="1:69" x14ac:dyDescent="0.3">
      <c r="A254">
        <v>1</v>
      </c>
      <c r="B254">
        <v>0</v>
      </c>
      <c r="C254" t="s">
        <v>637</v>
      </c>
      <c r="D254" t="s">
        <v>20</v>
      </c>
      <c r="E254">
        <v>61</v>
      </c>
      <c r="F254">
        <v>1</v>
      </c>
      <c r="G254">
        <v>3</v>
      </c>
      <c r="H254" t="s">
        <v>115</v>
      </c>
      <c r="I254">
        <v>262.375</v>
      </c>
      <c r="J254" t="s">
        <v>633</v>
      </c>
      <c r="K254" t="s">
        <v>44</v>
      </c>
      <c r="N254" t="s">
        <v>634</v>
      </c>
      <c r="O254">
        <v>2</v>
      </c>
      <c r="P254">
        <v>3</v>
      </c>
      <c r="Q254">
        <v>5</v>
      </c>
      <c r="R254" t="str">
        <f t="shared" si="122"/>
        <v>Train</v>
      </c>
      <c r="S254" t="str">
        <f t="shared" si="123"/>
        <v>Train</v>
      </c>
      <c r="T254" t="str">
        <f t="shared" si="124"/>
        <v>Validate</v>
      </c>
      <c r="U254" t="str">
        <f t="shared" si="125"/>
        <v>NY</v>
      </c>
      <c r="V254" t="str">
        <f t="shared" si="126"/>
        <v>61+</v>
      </c>
      <c r="W254" t="str">
        <f t="shared" si="127"/>
        <v>B</v>
      </c>
      <c r="X254" t="str">
        <f t="shared" si="128"/>
        <v>100+</v>
      </c>
      <c r="Y254" t="b">
        <f>SUMPRODUCT(--(U254=counts!$A$40:$A$49))&gt;0</f>
        <v>1</v>
      </c>
      <c r="Z254" t="b">
        <f>SUMPRODUCT(--(W254=counts!$A$18:$A$22))&gt;0</f>
        <v>1</v>
      </c>
      <c r="AA254" t="str">
        <f t="shared" si="129"/>
        <v>61+</v>
      </c>
      <c r="AB254" t="str">
        <f>IF(W254="","Blank",IF(Z254="TRUE",W254,counts!$A$23))</f>
        <v>F, G, T</v>
      </c>
      <c r="AC254" t="str">
        <f t="shared" si="130"/>
        <v>100+</v>
      </c>
      <c r="AD254" t="str">
        <f t="shared" si="131"/>
        <v>NY</v>
      </c>
      <c r="AE254" t="str">
        <f t="shared" si="132"/>
        <v>male</v>
      </c>
      <c r="AF254">
        <f>IF(F254&gt;=4, counts!$A$62,F254)</f>
        <v>1</v>
      </c>
      <c r="AG254" t="str">
        <f>IF(G254&gt;=3, counts!$A$69,G254)</f>
        <v>3, 4, 5, 6, 9</v>
      </c>
      <c r="AH254" t="str">
        <f>IF(OR(K254="S",K254=""), counts!$A$75,K254)</f>
        <v>C</v>
      </c>
      <c r="AI254">
        <f t="shared" si="133"/>
        <v>1</v>
      </c>
      <c r="AJ254">
        <f>VLOOKUP(AA254,counts!$V$8:$W$13,2,FALSE)</f>
        <v>-68.390212241589438</v>
      </c>
      <c r="AK254">
        <f>VLOOKUP(AB254,counts!$V$17:$W$23,2,FALSE)</f>
        <v>123.30204897661667</v>
      </c>
      <c r="AL254">
        <f>VLOOKUP(AC254,counts!$V$27:$W$33,2,FALSE)</f>
        <v>163.84855978743315</v>
      </c>
      <c r="AM254">
        <f>VLOOKUP(AD254,counts!$V$38:$W$49,2,FALSE)</f>
        <v>57.761363718906857</v>
      </c>
      <c r="AN254">
        <f>VLOOKUP(AE254,counts!$V$53:$W$54,2,FALSE)</f>
        <v>-108.67008854708662</v>
      </c>
      <c r="AO254">
        <f>VLOOKUP(AF254,counts!$V$58:$W$62,2,FALSE)</f>
        <v>48.695090775187893</v>
      </c>
      <c r="AP254">
        <f>VLOOKUP(AG254,counts!$V$66:$W$69,2,FALSE)</f>
        <v>-92.646375958720569</v>
      </c>
      <c r="AQ254">
        <f>VLOOKUP(AH254,counts!$V$73:$W$75,2,FALSE)</f>
        <v>72.444458573419169</v>
      </c>
      <c r="AR254">
        <f>VLOOKUP(AI254,counts!$V$79:$W$81,2,FALSE)</f>
        <v>103.15987615987927</v>
      </c>
      <c r="AS254">
        <f t="shared" si="134"/>
        <v>0</v>
      </c>
      <c r="AT254">
        <f t="shared" si="135"/>
        <v>2</v>
      </c>
      <c r="AU254" t="str">
        <f t="shared" si="118"/>
        <v>Train</v>
      </c>
      <c r="AW254" t="str">
        <f t="shared" si="136"/>
        <v>61+</v>
      </c>
      <c r="AX254" t="str">
        <f t="shared" si="137"/>
        <v>F, G, T</v>
      </c>
      <c r="AY254" t="str">
        <f t="shared" si="138"/>
        <v>100+</v>
      </c>
      <c r="AZ254" t="str">
        <f t="shared" si="139"/>
        <v>NY</v>
      </c>
      <c r="BA254" t="str">
        <f t="shared" si="140"/>
        <v>male</v>
      </c>
      <c r="BB254">
        <f t="shared" si="141"/>
        <v>1</v>
      </c>
      <c r="BC254" t="str">
        <f t="shared" si="142"/>
        <v>3, 4, 5, 6, 9</v>
      </c>
      <c r="BD254" t="str">
        <f t="shared" si="143"/>
        <v>C</v>
      </c>
      <c r="BE254">
        <f t="shared" si="144"/>
        <v>1</v>
      </c>
      <c r="BF254">
        <f t="shared" si="145"/>
        <v>-68.390212241589438</v>
      </c>
      <c r="BG254">
        <f t="shared" si="146"/>
        <v>123.30204897661667</v>
      </c>
      <c r="BH254">
        <f t="shared" si="147"/>
        <v>163.84855978743315</v>
      </c>
      <c r="BI254">
        <f t="shared" si="148"/>
        <v>57.761363718906857</v>
      </c>
      <c r="BJ254">
        <f t="shared" si="149"/>
        <v>-108.67008854708662</v>
      </c>
      <c r="BK254">
        <f t="shared" si="150"/>
        <v>48.695090775187893</v>
      </c>
      <c r="BL254">
        <f t="shared" si="151"/>
        <v>-92.646375958720569</v>
      </c>
      <c r="BM254">
        <f t="shared" si="152"/>
        <v>72.444458573419169</v>
      </c>
      <c r="BN254">
        <f t="shared" si="153"/>
        <v>103.15987615987927</v>
      </c>
      <c r="BO254">
        <f t="shared" si="119"/>
        <v>0</v>
      </c>
      <c r="BP254">
        <f t="shared" si="120"/>
        <v>2</v>
      </c>
      <c r="BQ254" t="str">
        <f t="shared" si="121"/>
        <v>Train</v>
      </c>
    </row>
    <row r="255" spans="1:69" x14ac:dyDescent="0.3">
      <c r="A255">
        <v>1</v>
      </c>
      <c r="B255">
        <v>1</v>
      </c>
      <c r="C255" t="s">
        <v>638</v>
      </c>
      <c r="D255" t="s">
        <v>15</v>
      </c>
      <c r="E255">
        <v>48</v>
      </c>
      <c r="F255">
        <v>1</v>
      </c>
      <c r="G255">
        <v>3</v>
      </c>
      <c r="H255" t="s">
        <v>115</v>
      </c>
      <c r="I255">
        <v>262.375</v>
      </c>
      <c r="J255" t="s">
        <v>633</v>
      </c>
      <c r="K255" t="s">
        <v>44</v>
      </c>
      <c r="L255" t="s">
        <v>50</v>
      </c>
      <c r="N255" t="s">
        <v>634</v>
      </c>
      <c r="O255">
        <v>5</v>
      </c>
      <c r="P255">
        <v>5</v>
      </c>
      <c r="Q255">
        <v>1</v>
      </c>
      <c r="R255" t="str">
        <f t="shared" si="122"/>
        <v>Validate</v>
      </c>
      <c r="S255" t="str">
        <f t="shared" si="123"/>
        <v>Validate</v>
      </c>
      <c r="T255" t="str">
        <f t="shared" si="124"/>
        <v>Train</v>
      </c>
      <c r="U255" t="str">
        <f t="shared" si="125"/>
        <v>NY</v>
      </c>
      <c r="V255" t="str">
        <f t="shared" si="126"/>
        <v>41-50</v>
      </c>
      <c r="W255" t="str">
        <f t="shared" si="127"/>
        <v>B</v>
      </c>
      <c r="X255" t="str">
        <f t="shared" si="128"/>
        <v>100+</v>
      </c>
      <c r="Y255" t="b">
        <f>SUMPRODUCT(--(U255=counts!$A$40:$A$49))&gt;0</f>
        <v>1</v>
      </c>
      <c r="Z255" t="b">
        <f>SUMPRODUCT(--(W255=counts!$A$18:$A$22))&gt;0</f>
        <v>1</v>
      </c>
      <c r="AA255" t="str">
        <f t="shared" si="129"/>
        <v>41-50</v>
      </c>
      <c r="AB255" t="str">
        <f>IF(W255="","Blank",IF(Z255="TRUE",W255,counts!$A$23))</f>
        <v>F, G, T</v>
      </c>
      <c r="AC255" t="str">
        <f t="shared" si="130"/>
        <v>100+</v>
      </c>
      <c r="AD255" t="str">
        <f t="shared" si="131"/>
        <v>NY</v>
      </c>
      <c r="AE255" t="str">
        <f t="shared" si="132"/>
        <v>female</v>
      </c>
      <c r="AF255">
        <f>IF(F255&gt;=4, counts!$A$62,F255)</f>
        <v>1</v>
      </c>
      <c r="AG255" t="str">
        <f>IF(G255&gt;=3, counts!$A$69,G255)</f>
        <v>3, 4, 5, 6, 9</v>
      </c>
      <c r="AH255" t="str">
        <f>IF(OR(K255="S",K255=""), counts!$A$75,K255)</f>
        <v>C</v>
      </c>
      <c r="AI255">
        <f t="shared" si="133"/>
        <v>1</v>
      </c>
      <c r="AJ255">
        <f>VLOOKUP(AA255,counts!$V$8:$W$13,2,FALSE)</f>
        <v>-13.385578549662212</v>
      </c>
      <c r="AK255">
        <f>VLOOKUP(AB255,counts!$V$17:$W$23,2,FALSE)</f>
        <v>123.30204897661667</v>
      </c>
      <c r="AL255">
        <f>VLOOKUP(AC255,counts!$V$27:$W$33,2,FALSE)</f>
        <v>163.84855978743315</v>
      </c>
      <c r="AM255">
        <f>VLOOKUP(AD255,counts!$V$38:$W$49,2,FALSE)</f>
        <v>57.761363718906857</v>
      </c>
      <c r="AN255">
        <f>VLOOKUP(AE255,counts!$V$53:$W$54,2,FALSE)</f>
        <v>151.41878811967541</v>
      </c>
      <c r="AO255">
        <f>VLOOKUP(AF255,counts!$V$58:$W$62,2,FALSE)</f>
        <v>48.695090775187893</v>
      </c>
      <c r="AP255">
        <f>VLOOKUP(AG255,counts!$V$66:$W$69,2,FALSE)</f>
        <v>-92.646375958720569</v>
      </c>
      <c r="AQ255">
        <f>VLOOKUP(AH255,counts!$V$73:$W$75,2,FALSE)</f>
        <v>72.444458573419169</v>
      </c>
      <c r="AR255">
        <f>VLOOKUP(AI255,counts!$V$79:$W$81,2,FALSE)</f>
        <v>103.15987615987927</v>
      </c>
      <c r="AS255">
        <f t="shared" si="134"/>
        <v>1</v>
      </c>
      <c r="AT255">
        <f t="shared" si="135"/>
        <v>5</v>
      </c>
      <c r="AU255" t="str">
        <f t="shared" si="118"/>
        <v>Validate</v>
      </c>
      <c r="AW255" t="str">
        <f t="shared" si="136"/>
        <v>41-50</v>
      </c>
      <c r="AX255" t="str">
        <f t="shared" si="137"/>
        <v>F, G, T</v>
      </c>
      <c r="AY255" t="str">
        <f t="shared" si="138"/>
        <v>100+</v>
      </c>
      <c r="AZ255" t="str">
        <f t="shared" si="139"/>
        <v>NY</v>
      </c>
      <c r="BA255" t="str">
        <f t="shared" si="140"/>
        <v>female</v>
      </c>
      <c r="BB255">
        <f t="shared" si="141"/>
        <v>1</v>
      </c>
      <c r="BC255" t="str">
        <f t="shared" si="142"/>
        <v>3, 4, 5, 6, 9</v>
      </c>
      <c r="BD255" t="str">
        <f t="shared" si="143"/>
        <v>C</v>
      </c>
      <c r="BE255">
        <f t="shared" si="144"/>
        <v>1</v>
      </c>
      <c r="BF255">
        <f t="shared" si="145"/>
        <v>-13.385578549662212</v>
      </c>
      <c r="BG255">
        <f t="shared" si="146"/>
        <v>123.30204897661667</v>
      </c>
      <c r="BH255">
        <f t="shared" si="147"/>
        <v>163.84855978743315</v>
      </c>
      <c r="BI255">
        <f t="shared" si="148"/>
        <v>57.761363718906857</v>
      </c>
      <c r="BJ255">
        <f t="shared" si="149"/>
        <v>151.41878811967541</v>
      </c>
      <c r="BK255">
        <f t="shared" si="150"/>
        <v>48.695090775187893</v>
      </c>
      <c r="BL255">
        <f t="shared" si="151"/>
        <v>-92.646375958720569</v>
      </c>
      <c r="BM255">
        <f t="shared" si="152"/>
        <v>72.444458573419169</v>
      </c>
      <c r="BN255">
        <f t="shared" si="153"/>
        <v>103.15987615987927</v>
      </c>
      <c r="BO255">
        <f t="shared" si="119"/>
        <v>1</v>
      </c>
      <c r="BP255">
        <f t="shared" si="120"/>
        <v>5</v>
      </c>
      <c r="BQ255" t="str">
        <f t="shared" si="121"/>
        <v>Validate</v>
      </c>
    </row>
    <row r="256" spans="1:69" x14ac:dyDescent="0.3">
      <c r="A256">
        <v>1</v>
      </c>
      <c r="B256">
        <v>1</v>
      </c>
      <c r="C256" t="s">
        <v>639</v>
      </c>
      <c r="D256" t="s">
        <v>20</v>
      </c>
      <c r="F256">
        <v>0</v>
      </c>
      <c r="G256">
        <v>0</v>
      </c>
      <c r="H256" t="s">
        <v>640</v>
      </c>
      <c r="I256">
        <v>30.5</v>
      </c>
      <c r="J256" t="s">
        <v>494</v>
      </c>
      <c r="K256" t="s">
        <v>17</v>
      </c>
      <c r="L256" t="s">
        <v>29</v>
      </c>
      <c r="N256" t="s">
        <v>641</v>
      </c>
      <c r="O256">
        <v>4</v>
      </c>
      <c r="P256">
        <v>5</v>
      </c>
      <c r="Q256">
        <v>4</v>
      </c>
      <c r="R256" t="str">
        <f t="shared" si="122"/>
        <v>Test</v>
      </c>
      <c r="S256" t="str">
        <f t="shared" si="123"/>
        <v>Validate</v>
      </c>
      <c r="T256" t="str">
        <f t="shared" si="124"/>
        <v>Test</v>
      </c>
      <c r="U256" t="str">
        <f t="shared" si="125"/>
        <v/>
      </c>
      <c r="V256" t="str">
        <f t="shared" si="126"/>
        <v>0-17</v>
      </c>
      <c r="W256" t="str">
        <f t="shared" si="127"/>
        <v>C</v>
      </c>
      <c r="X256" t="str">
        <f t="shared" si="128"/>
        <v>31-40</v>
      </c>
      <c r="Y256" t="b">
        <f>SUMPRODUCT(--(U256=counts!$A$40:$A$49))&gt;0</f>
        <v>0</v>
      </c>
      <c r="Z256" t="b">
        <f>SUMPRODUCT(--(W256=counts!$A$18:$A$22))&gt;0</f>
        <v>1</v>
      </c>
      <c r="AA256" t="str">
        <f t="shared" si="129"/>
        <v>0-17</v>
      </c>
      <c r="AB256" t="str">
        <f>IF(W256="","Blank",IF(Z256="TRUE",W256,counts!$A$23))</f>
        <v>F, G, T</v>
      </c>
      <c r="AC256" t="str">
        <f t="shared" si="130"/>
        <v>31-40</v>
      </c>
      <c r="AD256" t="str">
        <f t="shared" si="131"/>
        <v>Blank</v>
      </c>
      <c r="AE256" t="str">
        <f t="shared" si="132"/>
        <v>male</v>
      </c>
      <c r="AF256">
        <f>IF(F256&gt;=4, counts!$A$62,F256)</f>
        <v>0</v>
      </c>
      <c r="AG256">
        <f>IF(G256&gt;=3, counts!$A$69,G256)</f>
        <v>0</v>
      </c>
      <c r="AH256" t="str">
        <f>IF(OR(K256="S",K256=""), counts!$A$75,K256)</f>
        <v>S, blank</v>
      </c>
      <c r="AI256">
        <f t="shared" si="133"/>
        <v>1</v>
      </c>
      <c r="AJ256">
        <f>VLOOKUP(AA256,counts!$V$8:$W$13,2,FALSE)</f>
        <v>-3.7643689058441341</v>
      </c>
      <c r="AK256">
        <f>VLOOKUP(AB256,counts!$V$17:$W$23,2,FALSE)</f>
        <v>123.30204897661667</v>
      </c>
      <c r="AL256">
        <f>VLOOKUP(AC256,counts!$V$27:$W$33,2,FALSE)</f>
        <v>22.971838090238197</v>
      </c>
      <c r="AM256">
        <f>VLOOKUP(AD256,counts!$V$38:$W$49,2,FALSE)</f>
        <v>-33.757758935166962</v>
      </c>
      <c r="AN256">
        <f>VLOOKUP(AE256,counts!$V$53:$W$54,2,FALSE)</f>
        <v>-108.67008854708662</v>
      </c>
      <c r="AO256">
        <f>VLOOKUP(AF256,counts!$V$58:$W$62,2,FALSE)</f>
        <v>-14.754319664473872</v>
      </c>
      <c r="AP256">
        <f>VLOOKUP(AG256,counts!$V$66:$W$69,2,FALSE)</f>
        <v>-22.013681658285037</v>
      </c>
      <c r="AQ256">
        <f>VLOOKUP(AH256,counts!$V$73:$W$75,2,FALSE)</f>
        <v>-22.422560732600829</v>
      </c>
      <c r="AR256">
        <f>VLOOKUP(AI256,counts!$V$79:$W$81,2,FALSE)</f>
        <v>103.15987615987927</v>
      </c>
      <c r="AS256">
        <f t="shared" si="134"/>
        <v>1</v>
      </c>
      <c r="AT256">
        <f t="shared" si="135"/>
        <v>4</v>
      </c>
      <c r="AU256" t="str">
        <f t="shared" si="118"/>
        <v>Test</v>
      </c>
      <c r="AW256" t="str">
        <f t="shared" si="136"/>
        <v>0-17</v>
      </c>
      <c r="AX256" t="str">
        <f t="shared" si="137"/>
        <v>F, G, T</v>
      </c>
      <c r="AY256" t="str">
        <f t="shared" si="138"/>
        <v>31-40</v>
      </c>
      <c r="AZ256" t="str">
        <f t="shared" si="139"/>
        <v>Blank</v>
      </c>
      <c r="BA256" t="str">
        <f t="shared" si="140"/>
        <v>male</v>
      </c>
      <c r="BB256">
        <f t="shared" si="141"/>
        <v>0</v>
      </c>
      <c r="BC256">
        <f t="shared" si="142"/>
        <v>0</v>
      </c>
      <c r="BD256" t="str">
        <f t="shared" si="143"/>
        <v>S, blank</v>
      </c>
      <c r="BE256">
        <f t="shared" si="144"/>
        <v>1</v>
      </c>
      <c r="BF256">
        <f t="shared" si="145"/>
        <v>-3.7643689058441341</v>
      </c>
      <c r="BG256">
        <f t="shared" si="146"/>
        <v>123.30204897661667</v>
      </c>
      <c r="BH256">
        <f t="shared" si="147"/>
        <v>22.971838090238197</v>
      </c>
      <c r="BI256">
        <f t="shared" si="148"/>
        <v>-33.757758935166962</v>
      </c>
      <c r="BJ256">
        <f t="shared" si="149"/>
        <v>-108.67008854708662</v>
      </c>
      <c r="BK256">
        <f t="shared" si="150"/>
        <v>-14.754319664473872</v>
      </c>
      <c r="BL256">
        <f t="shared" si="151"/>
        <v>-22.013681658285037</v>
      </c>
      <c r="BM256">
        <f t="shared" si="152"/>
        <v>-22.422560732600829</v>
      </c>
      <c r="BN256">
        <f t="shared" si="153"/>
        <v>103.15987615987927</v>
      </c>
      <c r="BO256">
        <f t="shared" si="119"/>
        <v>1</v>
      </c>
      <c r="BP256">
        <f t="shared" si="120"/>
        <v>4</v>
      </c>
      <c r="BQ256" t="str">
        <f t="shared" si="121"/>
        <v>Test</v>
      </c>
    </row>
    <row r="257" spans="1:69" x14ac:dyDescent="0.3">
      <c r="A257">
        <v>1</v>
      </c>
      <c r="B257">
        <v>1</v>
      </c>
      <c r="C257" t="s">
        <v>642</v>
      </c>
      <c r="D257" t="s">
        <v>15</v>
      </c>
      <c r="E257">
        <v>24</v>
      </c>
      <c r="F257">
        <v>0</v>
      </c>
      <c r="G257">
        <v>0</v>
      </c>
      <c r="H257" t="s">
        <v>52</v>
      </c>
      <c r="I257">
        <v>69.3</v>
      </c>
      <c r="J257" t="s">
        <v>53</v>
      </c>
      <c r="K257" t="s">
        <v>44</v>
      </c>
      <c r="L257" t="s">
        <v>54</v>
      </c>
      <c r="O257">
        <v>3</v>
      </c>
      <c r="P257">
        <v>2</v>
      </c>
      <c r="Q257">
        <v>1</v>
      </c>
      <c r="R257" t="str">
        <f t="shared" si="122"/>
        <v>Train</v>
      </c>
      <c r="S257" t="str">
        <f t="shared" si="123"/>
        <v>Train</v>
      </c>
      <c r="T257" t="str">
        <f t="shared" si="124"/>
        <v>Train</v>
      </c>
      <c r="U257" t="str">
        <f t="shared" si="125"/>
        <v/>
      </c>
      <c r="V257" t="str">
        <f t="shared" si="126"/>
        <v>18-30</v>
      </c>
      <c r="W257" t="str">
        <f t="shared" si="127"/>
        <v>B</v>
      </c>
      <c r="X257" t="str">
        <f t="shared" si="128"/>
        <v>41-100</v>
      </c>
      <c r="Y257" t="b">
        <f>SUMPRODUCT(--(U257=counts!$A$40:$A$49))&gt;0</f>
        <v>0</v>
      </c>
      <c r="Z257" t="b">
        <f>SUMPRODUCT(--(W257=counts!$A$18:$A$22))&gt;0</f>
        <v>1</v>
      </c>
      <c r="AA257" t="str">
        <f t="shared" si="129"/>
        <v>18-30</v>
      </c>
      <c r="AB257" t="str">
        <f>IF(W257="","Blank",IF(Z257="TRUE",W257,counts!$A$23))</f>
        <v>F, G, T</v>
      </c>
      <c r="AC257" t="str">
        <f t="shared" si="130"/>
        <v>41-100</v>
      </c>
      <c r="AD257" t="str">
        <f t="shared" si="131"/>
        <v>Blank</v>
      </c>
      <c r="AE257" t="str">
        <f t="shared" si="132"/>
        <v>female</v>
      </c>
      <c r="AF257">
        <f>IF(F257&gt;=4, counts!$A$62,F257)</f>
        <v>0</v>
      </c>
      <c r="AG257">
        <f>IF(G257&gt;=3, counts!$A$69,G257)</f>
        <v>0</v>
      </c>
      <c r="AH257" t="str">
        <f>IF(OR(K257="S",K257=""), counts!$A$75,K257)</f>
        <v>C</v>
      </c>
      <c r="AI257">
        <f t="shared" si="133"/>
        <v>1</v>
      </c>
      <c r="AJ257">
        <f>VLOOKUP(AA257,counts!$V$8:$W$13,2,FALSE)</f>
        <v>-11.613432440426715</v>
      </c>
      <c r="AK257">
        <f>VLOOKUP(AB257,counts!$V$17:$W$23,2,FALSE)</f>
        <v>123.30204897661667</v>
      </c>
      <c r="AL257">
        <f>VLOOKUP(AC257,counts!$V$27:$W$33,2,FALSE)</f>
        <v>70.538774768379497</v>
      </c>
      <c r="AM257">
        <f>VLOOKUP(AD257,counts!$V$38:$W$49,2,FALSE)</f>
        <v>-33.757758935166962</v>
      </c>
      <c r="AN257">
        <f>VLOOKUP(AE257,counts!$V$53:$W$54,2,FALSE)</f>
        <v>151.41878811967541</v>
      </c>
      <c r="AO257">
        <f>VLOOKUP(AF257,counts!$V$58:$W$62,2,FALSE)</f>
        <v>-14.754319664473872</v>
      </c>
      <c r="AP257">
        <f>VLOOKUP(AG257,counts!$V$66:$W$69,2,FALSE)</f>
        <v>-22.013681658285037</v>
      </c>
      <c r="AQ257">
        <f>VLOOKUP(AH257,counts!$V$73:$W$75,2,FALSE)</f>
        <v>72.444458573419169</v>
      </c>
      <c r="AR257">
        <f>VLOOKUP(AI257,counts!$V$79:$W$81,2,FALSE)</f>
        <v>103.15987615987927</v>
      </c>
      <c r="AS257">
        <f t="shared" si="134"/>
        <v>1</v>
      </c>
      <c r="AT257">
        <f t="shared" si="135"/>
        <v>3</v>
      </c>
      <c r="AU257" t="str">
        <f t="shared" si="118"/>
        <v>Train</v>
      </c>
      <c r="AW257" t="str">
        <f t="shared" si="136"/>
        <v>18-30</v>
      </c>
      <c r="AX257" t="str">
        <f t="shared" si="137"/>
        <v>F, G, T</v>
      </c>
      <c r="AY257" t="str">
        <f t="shared" si="138"/>
        <v>41-100</v>
      </c>
      <c r="AZ257" t="str">
        <f t="shared" si="139"/>
        <v>Blank</v>
      </c>
      <c r="BA257" t="str">
        <f t="shared" si="140"/>
        <v>female</v>
      </c>
      <c r="BB257">
        <f t="shared" si="141"/>
        <v>0</v>
      </c>
      <c r="BC257">
        <f t="shared" si="142"/>
        <v>0</v>
      </c>
      <c r="BD257" t="str">
        <f t="shared" si="143"/>
        <v>C</v>
      </c>
      <c r="BE257">
        <f t="shared" si="144"/>
        <v>1</v>
      </c>
      <c r="BF257">
        <f t="shared" si="145"/>
        <v>-11.613432440426715</v>
      </c>
      <c r="BG257">
        <f t="shared" si="146"/>
        <v>123.30204897661667</v>
      </c>
      <c r="BH257">
        <f t="shared" si="147"/>
        <v>70.538774768379497</v>
      </c>
      <c r="BI257">
        <f t="shared" si="148"/>
        <v>-33.757758935166962</v>
      </c>
      <c r="BJ257">
        <f t="shared" si="149"/>
        <v>151.41878811967541</v>
      </c>
      <c r="BK257">
        <f t="shared" si="150"/>
        <v>-14.754319664473872</v>
      </c>
      <c r="BL257">
        <f t="shared" si="151"/>
        <v>-22.013681658285037</v>
      </c>
      <c r="BM257">
        <f t="shared" si="152"/>
        <v>72.444458573419169</v>
      </c>
      <c r="BN257">
        <f t="shared" si="153"/>
        <v>103.15987615987927</v>
      </c>
      <c r="BO257">
        <f t="shared" si="119"/>
        <v>1</v>
      </c>
      <c r="BP257">
        <f t="shared" si="120"/>
        <v>3</v>
      </c>
      <c r="BQ257" t="str">
        <f t="shared" si="121"/>
        <v>Train</v>
      </c>
    </row>
    <row r="258" spans="1:69" x14ac:dyDescent="0.3">
      <c r="A258">
        <v>1</v>
      </c>
      <c r="B258">
        <v>1</v>
      </c>
      <c r="C258" t="s">
        <v>643</v>
      </c>
      <c r="D258" t="s">
        <v>20</v>
      </c>
      <c r="F258">
        <v>0</v>
      </c>
      <c r="G258">
        <v>0</v>
      </c>
      <c r="H258" t="s">
        <v>644</v>
      </c>
      <c r="I258">
        <v>26</v>
      </c>
      <c r="K258" t="s">
        <v>17</v>
      </c>
      <c r="L258" t="s">
        <v>252</v>
      </c>
      <c r="N258" t="s">
        <v>30</v>
      </c>
      <c r="O258">
        <v>5</v>
      </c>
      <c r="P258">
        <v>1</v>
      </c>
      <c r="Q258">
        <v>4</v>
      </c>
      <c r="R258" t="str">
        <f t="shared" si="122"/>
        <v>Validate</v>
      </c>
      <c r="S258" t="str">
        <f t="shared" si="123"/>
        <v>Train</v>
      </c>
      <c r="T258" t="str">
        <f t="shared" si="124"/>
        <v>Test</v>
      </c>
      <c r="U258" t="str">
        <f t="shared" si="125"/>
        <v>NY</v>
      </c>
      <c r="V258" t="str">
        <f t="shared" si="126"/>
        <v>0-17</v>
      </c>
      <c r="W258" t="str">
        <f t="shared" si="127"/>
        <v/>
      </c>
      <c r="X258" t="str">
        <f t="shared" si="128"/>
        <v>21-30</v>
      </c>
      <c r="Y258" t="b">
        <f>SUMPRODUCT(--(U258=counts!$A$40:$A$49))&gt;0</f>
        <v>1</v>
      </c>
      <c r="Z258" t="b">
        <f>SUMPRODUCT(--(W258=counts!$A$18:$A$22))&gt;0</f>
        <v>0</v>
      </c>
      <c r="AA258" t="str">
        <f t="shared" si="129"/>
        <v>0-17</v>
      </c>
      <c r="AB258" t="str">
        <f>IF(W258="","Blank",IF(Z258="TRUE",W258,counts!$A$23))</f>
        <v>Blank</v>
      </c>
      <c r="AC258" t="str">
        <f t="shared" si="130"/>
        <v>21-30</v>
      </c>
      <c r="AD258" t="str">
        <f t="shared" si="131"/>
        <v>NY</v>
      </c>
      <c r="AE258" t="str">
        <f t="shared" si="132"/>
        <v>male</v>
      </c>
      <c r="AF258">
        <f>IF(F258&gt;=4, counts!$A$62,F258)</f>
        <v>0</v>
      </c>
      <c r="AG258">
        <f>IF(G258&gt;=3, counts!$A$69,G258)</f>
        <v>0</v>
      </c>
      <c r="AH258" t="str">
        <f>IF(OR(K258="S",K258=""), counts!$A$75,K258)</f>
        <v>S, blank</v>
      </c>
      <c r="AI258">
        <f t="shared" si="133"/>
        <v>1</v>
      </c>
      <c r="AJ258">
        <f>VLOOKUP(AA258,counts!$V$8:$W$13,2,FALSE)</f>
        <v>-3.7643689058441341</v>
      </c>
      <c r="AK258">
        <f>VLOOKUP(AB258,counts!$V$17:$W$23,2,FALSE)</f>
        <v>-42.171718189759716</v>
      </c>
      <c r="AL258">
        <f>VLOOKUP(AC258,counts!$V$27:$W$33,2,FALSE)</f>
        <v>40.172297072540438</v>
      </c>
      <c r="AM258">
        <f>VLOOKUP(AD258,counts!$V$38:$W$49,2,FALSE)</f>
        <v>57.761363718906857</v>
      </c>
      <c r="AN258">
        <f>VLOOKUP(AE258,counts!$V$53:$W$54,2,FALSE)</f>
        <v>-108.67008854708662</v>
      </c>
      <c r="AO258">
        <f>VLOOKUP(AF258,counts!$V$58:$W$62,2,FALSE)</f>
        <v>-14.754319664473872</v>
      </c>
      <c r="AP258">
        <f>VLOOKUP(AG258,counts!$V$66:$W$69,2,FALSE)</f>
        <v>-22.013681658285037</v>
      </c>
      <c r="AQ258">
        <f>VLOOKUP(AH258,counts!$V$73:$W$75,2,FALSE)</f>
        <v>-22.422560732600829</v>
      </c>
      <c r="AR258">
        <f>VLOOKUP(AI258,counts!$V$79:$W$81,2,FALSE)</f>
        <v>103.15987615987927</v>
      </c>
      <c r="AS258">
        <f t="shared" si="134"/>
        <v>1</v>
      </c>
      <c r="AT258">
        <f t="shared" si="135"/>
        <v>5</v>
      </c>
      <c r="AU258" t="str">
        <f t="shared" ref="AU258:AU321" si="154">R258</f>
        <v>Validate</v>
      </c>
      <c r="AW258" t="str">
        <f t="shared" si="136"/>
        <v>0-17</v>
      </c>
      <c r="AX258" t="str">
        <f t="shared" si="137"/>
        <v>Blank</v>
      </c>
      <c r="AY258" t="str">
        <f t="shared" si="138"/>
        <v>21-30</v>
      </c>
      <c r="AZ258" t="str">
        <f t="shared" si="139"/>
        <v>NY</v>
      </c>
      <c r="BA258" t="str">
        <f t="shared" si="140"/>
        <v>male</v>
      </c>
      <c r="BB258">
        <f t="shared" si="141"/>
        <v>0</v>
      </c>
      <c r="BC258">
        <f t="shared" si="142"/>
        <v>0</v>
      </c>
      <c r="BD258" t="str">
        <f t="shared" si="143"/>
        <v>S, blank</v>
      </c>
      <c r="BE258">
        <f t="shared" si="144"/>
        <v>1</v>
      </c>
      <c r="BF258">
        <f t="shared" si="145"/>
        <v>-3.7643689058441341</v>
      </c>
      <c r="BG258">
        <f t="shared" si="146"/>
        <v>-42.171718189759716</v>
      </c>
      <c r="BH258">
        <f t="shared" si="147"/>
        <v>40.172297072540438</v>
      </c>
      <c r="BI258">
        <f t="shared" si="148"/>
        <v>57.761363718906857</v>
      </c>
      <c r="BJ258">
        <f t="shared" si="149"/>
        <v>-108.67008854708662</v>
      </c>
      <c r="BK258">
        <f t="shared" si="150"/>
        <v>-14.754319664473872</v>
      </c>
      <c r="BL258">
        <f t="shared" si="151"/>
        <v>-22.013681658285037</v>
      </c>
      <c r="BM258">
        <f t="shared" si="152"/>
        <v>-22.422560732600829</v>
      </c>
      <c r="BN258">
        <f t="shared" si="153"/>
        <v>103.15987615987927</v>
      </c>
      <c r="BO258">
        <f t="shared" ref="BO258:BO321" si="155">AS258</f>
        <v>1</v>
      </c>
      <c r="BP258">
        <f t="shared" ref="BP258:BP321" si="156">AT258</f>
        <v>5</v>
      </c>
      <c r="BQ258" t="str">
        <f t="shared" ref="BQ258:BQ321" si="157">AU258</f>
        <v>Validate</v>
      </c>
    </row>
    <row r="259" spans="1:69" x14ac:dyDescent="0.3">
      <c r="A259">
        <v>1</v>
      </c>
      <c r="B259">
        <v>1</v>
      </c>
      <c r="C259" t="s">
        <v>645</v>
      </c>
      <c r="D259" t="s">
        <v>15</v>
      </c>
      <c r="E259">
        <v>35</v>
      </c>
      <c r="F259">
        <v>1</v>
      </c>
      <c r="G259">
        <v>0</v>
      </c>
      <c r="H259" t="s">
        <v>533</v>
      </c>
      <c r="I259">
        <v>57.75</v>
      </c>
      <c r="J259" t="s">
        <v>646</v>
      </c>
      <c r="K259" t="s">
        <v>44</v>
      </c>
      <c r="L259" t="s">
        <v>22</v>
      </c>
      <c r="N259" t="s">
        <v>30</v>
      </c>
      <c r="O259">
        <v>2</v>
      </c>
      <c r="P259">
        <v>4</v>
      </c>
      <c r="Q259">
        <v>3</v>
      </c>
      <c r="R259" t="str">
        <f t="shared" ref="R259:R322" si="158">IF(O259&lt;=3,"Train",IF(O259=4,"Test","Validate"))</f>
        <v>Train</v>
      </c>
      <c r="S259" t="str">
        <f t="shared" ref="S259:S322" si="159">IF(P259&lt;=3,"Train",IF(P259=4,"Test","Validate"))</f>
        <v>Test</v>
      </c>
      <c r="T259" t="str">
        <f t="shared" ref="T259:T322" si="160">IF(Q259&lt;=3,"Train",IF(Q259=4,"Test","Validate"))</f>
        <v>Train</v>
      </c>
      <c r="U259" t="str">
        <f t="shared" ref="U259:U322" si="161">IFERROR(MID(RIGHT(N259,4), FIND(",",RIGHT(N259,4))+2,2),"")</f>
        <v>NY</v>
      </c>
      <c r="V259" t="str">
        <f t="shared" ref="V259:V322" si="162">IF(E259&lt;=17, "0-17", IF(E259&lt;=30, "18-30", IF(E259&lt;=40, "31-40", IF(E259&lt;=50, "41-50", IF(E259&lt;=60, "51-60", "61+")))))</f>
        <v>31-40</v>
      </c>
      <c r="W259" t="str">
        <f t="shared" ref="W259:W322" si="163">LEFT(J259,1)</f>
        <v>C</v>
      </c>
      <c r="X259" t="str">
        <f t="shared" ref="X259:X322" si="164">IF(I259=0,"0", IF(I259&lt;=10, "0-10", IF(I259&lt;=20, "11-20", IF(I259&lt;=30, "21-30", IF(I259&lt;=40, "31-40", IF(I259&lt;=100, "41-100", "100+"))))))</f>
        <v>41-100</v>
      </c>
      <c r="Y259" t="b">
        <f>SUMPRODUCT(--(U259=counts!$A$40:$A$49))&gt;0</f>
        <v>1</v>
      </c>
      <c r="Z259" t="b">
        <f>SUMPRODUCT(--(W259=counts!$A$18:$A$22))&gt;0</f>
        <v>1</v>
      </c>
      <c r="AA259" t="str">
        <f t="shared" ref="AA259:AA322" si="165">V259</f>
        <v>31-40</v>
      </c>
      <c r="AB259" t="str">
        <f>IF(W259="","Blank",IF(Z259="TRUE",W259,counts!$A$23))</f>
        <v>F, G, T</v>
      </c>
      <c r="AC259" t="str">
        <f t="shared" ref="AC259:AC322" si="166">X259</f>
        <v>41-100</v>
      </c>
      <c r="AD259" t="str">
        <f t="shared" ref="AD259:AD322" si="167">IF(U259="","Blank",IF(Y259=TRUE, U259,"Others"))</f>
        <v>NY</v>
      </c>
      <c r="AE259" t="str">
        <f t="shared" ref="AE259:AE322" si="168">D259</f>
        <v>female</v>
      </c>
      <c r="AF259">
        <f>IF(F259&gt;=4, counts!$A$62,F259)</f>
        <v>1</v>
      </c>
      <c r="AG259">
        <f>IF(G259&gt;=3, counts!$A$69,G259)</f>
        <v>0</v>
      </c>
      <c r="AH259" t="str">
        <f>IF(OR(K259="S",K259=""), counts!$A$75,K259)</f>
        <v>C</v>
      </c>
      <c r="AI259">
        <f t="shared" ref="AI259:AI322" si="169">A259</f>
        <v>1</v>
      </c>
      <c r="AJ259">
        <f>VLOOKUP(AA259,counts!$V$8:$W$13,2,FALSE)</f>
        <v>32.769878926258563</v>
      </c>
      <c r="AK259">
        <f>VLOOKUP(AB259,counts!$V$17:$W$23,2,FALSE)</f>
        <v>123.30204897661667</v>
      </c>
      <c r="AL259">
        <f>VLOOKUP(AC259,counts!$V$27:$W$33,2,FALSE)</f>
        <v>70.538774768379497</v>
      </c>
      <c r="AM259">
        <f>VLOOKUP(AD259,counts!$V$38:$W$49,2,FALSE)</f>
        <v>57.761363718906857</v>
      </c>
      <c r="AN259">
        <f>VLOOKUP(AE259,counts!$V$53:$W$54,2,FALSE)</f>
        <v>151.41878811967541</v>
      </c>
      <c r="AO259">
        <f>VLOOKUP(AF259,counts!$V$58:$W$62,2,FALSE)</f>
        <v>48.695090775187893</v>
      </c>
      <c r="AP259">
        <f>VLOOKUP(AG259,counts!$V$66:$W$69,2,FALSE)</f>
        <v>-22.013681658285037</v>
      </c>
      <c r="AQ259">
        <f>VLOOKUP(AH259,counts!$V$73:$W$75,2,FALSE)</f>
        <v>72.444458573419169</v>
      </c>
      <c r="AR259">
        <f>VLOOKUP(AI259,counts!$V$79:$W$81,2,FALSE)</f>
        <v>103.15987615987927</v>
      </c>
      <c r="AS259">
        <f t="shared" ref="AS259:AS322" si="170">B259</f>
        <v>1</v>
      </c>
      <c r="AT259">
        <f t="shared" ref="AT259:AT322" si="171">O259</f>
        <v>2</v>
      </c>
      <c r="AU259" t="str">
        <f t="shared" si="154"/>
        <v>Train</v>
      </c>
      <c r="AW259" t="str">
        <f t="shared" ref="AW259:AW322" si="172">AA259</f>
        <v>31-40</v>
      </c>
      <c r="AX259" t="str">
        <f t="shared" ref="AX259:AX322" si="173">AB259</f>
        <v>F, G, T</v>
      </c>
      <c r="AY259" t="str">
        <f t="shared" ref="AY259:AY322" si="174">AC259</f>
        <v>41-100</v>
      </c>
      <c r="AZ259" t="str">
        <f t="shared" ref="AZ259:AZ322" si="175">AD259</f>
        <v>NY</v>
      </c>
      <c r="BA259" t="str">
        <f t="shared" ref="BA259:BA322" si="176">AE259</f>
        <v>female</v>
      </c>
      <c r="BB259">
        <f t="shared" ref="BB259:BB322" si="177">AF259</f>
        <v>1</v>
      </c>
      <c r="BC259">
        <f t="shared" ref="BC259:BC322" si="178">AG259</f>
        <v>0</v>
      </c>
      <c r="BD259" t="str">
        <f t="shared" ref="BD259:BD322" si="179">AH259</f>
        <v>C</v>
      </c>
      <c r="BE259">
        <f t="shared" ref="BE259:BE322" si="180">AI259</f>
        <v>1</v>
      </c>
      <c r="BF259">
        <f t="shared" ref="BF259:BF322" si="181">AJ259</f>
        <v>32.769878926258563</v>
      </c>
      <c r="BG259">
        <f t="shared" ref="BG259:BG322" si="182">AK259</f>
        <v>123.30204897661667</v>
      </c>
      <c r="BH259">
        <f t="shared" ref="BH259:BH322" si="183">AL259</f>
        <v>70.538774768379497</v>
      </c>
      <c r="BI259">
        <f t="shared" ref="BI259:BI322" si="184">AM259</f>
        <v>57.761363718906857</v>
      </c>
      <c r="BJ259">
        <f t="shared" ref="BJ259:BJ322" si="185">AN259</f>
        <v>151.41878811967541</v>
      </c>
      <c r="BK259">
        <f t="shared" ref="BK259:BK322" si="186">AO259</f>
        <v>48.695090775187893</v>
      </c>
      <c r="BL259">
        <f t="shared" ref="BL259:BL322" si="187">AP259</f>
        <v>-22.013681658285037</v>
      </c>
      <c r="BM259">
        <f t="shared" ref="BM259:BM322" si="188">AQ259</f>
        <v>72.444458573419169</v>
      </c>
      <c r="BN259">
        <f t="shared" ref="BN259:BN322" si="189">AR259</f>
        <v>103.15987615987927</v>
      </c>
      <c r="BO259">
        <f t="shared" si="155"/>
        <v>1</v>
      </c>
      <c r="BP259">
        <f t="shared" si="156"/>
        <v>2</v>
      </c>
      <c r="BQ259" t="str">
        <f t="shared" si="157"/>
        <v>Train</v>
      </c>
    </row>
    <row r="260" spans="1:69" x14ac:dyDescent="0.3">
      <c r="A260">
        <v>1</v>
      </c>
      <c r="B260">
        <v>1</v>
      </c>
      <c r="C260" t="s">
        <v>647</v>
      </c>
      <c r="D260" t="s">
        <v>15</v>
      </c>
      <c r="E260">
        <v>30</v>
      </c>
      <c r="F260">
        <v>0</v>
      </c>
      <c r="G260">
        <v>0</v>
      </c>
      <c r="H260" t="s">
        <v>648</v>
      </c>
      <c r="I260">
        <v>31</v>
      </c>
      <c r="K260" t="s">
        <v>44</v>
      </c>
      <c r="L260" t="s">
        <v>50</v>
      </c>
      <c r="O260">
        <v>1</v>
      </c>
      <c r="P260">
        <v>2</v>
      </c>
      <c r="Q260">
        <v>2</v>
      </c>
      <c r="R260" t="str">
        <f t="shared" si="158"/>
        <v>Train</v>
      </c>
      <c r="S260" t="str">
        <f t="shared" si="159"/>
        <v>Train</v>
      </c>
      <c r="T260" t="str">
        <f t="shared" si="160"/>
        <v>Train</v>
      </c>
      <c r="U260" t="str">
        <f t="shared" si="161"/>
        <v/>
      </c>
      <c r="V260" t="str">
        <f t="shared" si="162"/>
        <v>18-30</v>
      </c>
      <c r="W260" t="str">
        <f t="shared" si="163"/>
        <v/>
      </c>
      <c r="X260" t="str">
        <f t="shared" si="164"/>
        <v>31-40</v>
      </c>
      <c r="Y260" t="b">
        <f>SUMPRODUCT(--(U260=counts!$A$40:$A$49))&gt;0</f>
        <v>0</v>
      </c>
      <c r="Z260" t="b">
        <f>SUMPRODUCT(--(W260=counts!$A$18:$A$22))&gt;0</f>
        <v>0</v>
      </c>
      <c r="AA260" t="str">
        <f t="shared" si="165"/>
        <v>18-30</v>
      </c>
      <c r="AB260" t="str">
        <f>IF(W260="","Blank",IF(Z260="TRUE",W260,counts!$A$23))</f>
        <v>Blank</v>
      </c>
      <c r="AC260" t="str">
        <f t="shared" si="166"/>
        <v>31-40</v>
      </c>
      <c r="AD260" t="str">
        <f t="shared" si="167"/>
        <v>Blank</v>
      </c>
      <c r="AE260" t="str">
        <f t="shared" si="168"/>
        <v>female</v>
      </c>
      <c r="AF260">
        <f>IF(F260&gt;=4, counts!$A$62,F260)</f>
        <v>0</v>
      </c>
      <c r="AG260">
        <f>IF(G260&gt;=3, counts!$A$69,G260)</f>
        <v>0</v>
      </c>
      <c r="AH260" t="str">
        <f>IF(OR(K260="S",K260=""), counts!$A$75,K260)</f>
        <v>C</v>
      </c>
      <c r="AI260">
        <f t="shared" si="169"/>
        <v>1</v>
      </c>
      <c r="AJ260">
        <f>VLOOKUP(AA260,counts!$V$8:$W$13,2,FALSE)</f>
        <v>-11.613432440426715</v>
      </c>
      <c r="AK260">
        <f>VLOOKUP(AB260,counts!$V$17:$W$23,2,FALSE)</f>
        <v>-42.171718189759716</v>
      </c>
      <c r="AL260">
        <f>VLOOKUP(AC260,counts!$V$27:$W$33,2,FALSE)</f>
        <v>22.971838090238197</v>
      </c>
      <c r="AM260">
        <f>VLOOKUP(AD260,counts!$V$38:$W$49,2,FALSE)</f>
        <v>-33.757758935166962</v>
      </c>
      <c r="AN260">
        <f>VLOOKUP(AE260,counts!$V$53:$W$54,2,FALSE)</f>
        <v>151.41878811967541</v>
      </c>
      <c r="AO260">
        <f>VLOOKUP(AF260,counts!$V$58:$W$62,2,FALSE)</f>
        <v>-14.754319664473872</v>
      </c>
      <c r="AP260">
        <f>VLOOKUP(AG260,counts!$V$66:$W$69,2,FALSE)</f>
        <v>-22.013681658285037</v>
      </c>
      <c r="AQ260">
        <f>VLOOKUP(AH260,counts!$V$73:$W$75,2,FALSE)</f>
        <v>72.444458573419169</v>
      </c>
      <c r="AR260">
        <f>VLOOKUP(AI260,counts!$V$79:$W$81,2,FALSE)</f>
        <v>103.15987615987927</v>
      </c>
      <c r="AS260">
        <f t="shared" si="170"/>
        <v>1</v>
      </c>
      <c r="AT260">
        <f t="shared" si="171"/>
        <v>1</v>
      </c>
      <c r="AU260" t="str">
        <f t="shared" si="154"/>
        <v>Train</v>
      </c>
      <c r="AW260" t="str">
        <f t="shared" si="172"/>
        <v>18-30</v>
      </c>
      <c r="AX260" t="str">
        <f t="shared" si="173"/>
        <v>Blank</v>
      </c>
      <c r="AY260" t="str">
        <f t="shared" si="174"/>
        <v>31-40</v>
      </c>
      <c r="AZ260" t="str">
        <f t="shared" si="175"/>
        <v>Blank</v>
      </c>
      <c r="BA260" t="str">
        <f t="shared" si="176"/>
        <v>female</v>
      </c>
      <c r="BB260">
        <f t="shared" si="177"/>
        <v>0</v>
      </c>
      <c r="BC260">
        <f t="shared" si="178"/>
        <v>0</v>
      </c>
      <c r="BD260" t="str">
        <f t="shared" si="179"/>
        <v>C</v>
      </c>
      <c r="BE260">
        <f t="shared" si="180"/>
        <v>1</v>
      </c>
      <c r="BF260">
        <f t="shared" si="181"/>
        <v>-11.613432440426715</v>
      </c>
      <c r="BG260">
        <f t="shared" si="182"/>
        <v>-42.171718189759716</v>
      </c>
      <c r="BH260">
        <f t="shared" si="183"/>
        <v>22.971838090238197</v>
      </c>
      <c r="BI260">
        <f t="shared" si="184"/>
        <v>-33.757758935166962</v>
      </c>
      <c r="BJ260">
        <f t="shared" si="185"/>
        <v>151.41878811967541</v>
      </c>
      <c r="BK260">
        <f t="shared" si="186"/>
        <v>-14.754319664473872</v>
      </c>
      <c r="BL260">
        <f t="shared" si="187"/>
        <v>-22.013681658285037</v>
      </c>
      <c r="BM260">
        <f t="shared" si="188"/>
        <v>72.444458573419169</v>
      </c>
      <c r="BN260">
        <f t="shared" si="189"/>
        <v>103.15987615987927</v>
      </c>
      <c r="BO260">
        <f t="shared" si="155"/>
        <v>1</v>
      </c>
      <c r="BP260">
        <f t="shared" si="156"/>
        <v>1</v>
      </c>
      <c r="BQ260" t="str">
        <f t="shared" si="157"/>
        <v>Train</v>
      </c>
    </row>
    <row r="261" spans="1:69" x14ac:dyDescent="0.3">
      <c r="A261">
        <v>1</v>
      </c>
      <c r="B261">
        <v>1</v>
      </c>
      <c r="C261" t="s">
        <v>649</v>
      </c>
      <c r="D261" t="s">
        <v>20</v>
      </c>
      <c r="E261">
        <v>34</v>
      </c>
      <c r="F261">
        <v>0</v>
      </c>
      <c r="G261">
        <v>0</v>
      </c>
      <c r="H261" t="s">
        <v>650</v>
      </c>
      <c r="I261">
        <v>26.55</v>
      </c>
      <c r="K261" t="s">
        <v>17</v>
      </c>
      <c r="L261" t="s">
        <v>90</v>
      </c>
      <c r="N261" t="s">
        <v>30</v>
      </c>
      <c r="O261">
        <v>2</v>
      </c>
      <c r="P261">
        <v>4</v>
      </c>
      <c r="Q261">
        <v>1</v>
      </c>
      <c r="R261" t="str">
        <f t="shared" si="158"/>
        <v>Train</v>
      </c>
      <c r="S261" t="str">
        <f t="shared" si="159"/>
        <v>Test</v>
      </c>
      <c r="T261" t="str">
        <f t="shared" si="160"/>
        <v>Train</v>
      </c>
      <c r="U261" t="str">
        <f t="shared" si="161"/>
        <v>NY</v>
      </c>
      <c r="V261" t="str">
        <f t="shared" si="162"/>
        <v>31-40</v>
      </c>
      <c r="W261" t="str">
        <f t="shared" si="163"/>
        <v/>
      </c>
      <c r="X261" t="str">
        <f t="shared" si="164"/>
        <v>21-30</v>
      </c>
      <c r="Y261" t="b">
        <f>SUMPRODUCT(--(U261=counts!$A$40:$A$49))&gt;0</f>
        <v>1</v>
      </c>
      <c r="Z261" t="b">
        <f>SUMPRODUCT(--(W261=counts!$A$18:$A$22))&gt;0</f>
        <v>0</v>
      </c>
      <c r="AA261" t="str">
        <f t="shared" si="165"/>
        <v>31-40</v>
      </c>
      <c r="AB261" t="str">
        <f>IF(W261="","Blank",IF(Z261="TRUE",W261,counts!$A$23))</f>
        <v>Blank</v>
      </c>
      <c r="AC261" t="str">
        <f t="shared" si="166"/>
        <v>21-30</v>
      </c>
      <c r="AD261" t="str">
        <f t="shared" si="167"/>
        <v>NY</v>
      </c>
      <c r="AE261" t="str">
        <f t="shared" si="168"/>
        <v>male</v>
      </c>
      <c r="AF261">
        <f>IF(F261&gt;=4, counts!$A$62,F261)</f>
        <v>0</v>
      </c>
      <c r="AG261">
        <f>IF(G261&gt;=3, counts!$A$69,G261)</f>
        <v>0</v>
      </c>
      <c r="AH261" t="str">
        <f>IF(OR(K261="S",K261=""), counts!$A$75,K261)</f>
        <v>S, blank</v>
      </c>
      <c r="AI261">
        <f t="shared" si="169"/>
        <v>1</v>
      </c>
      <c r="AJ261">
        <f>VLOOKUP(AA261,counts!$V$8:$W$13,2,FALSE)</f>
        <v>32.769878926258563</v>
      </c>
      <c r="AK261">
        <f>VLOOKUP(AB261,counts!$V$17:$W$23,2,FALSE)</f>
        <v>-42.171718189759716</v>
      </c>
      <c r="AL261">
        <f>VLOOKUP(AC261,counts!$V$27:$W$33,2,FALSE)</f>
        <v>40.172297072540438</v>
      </c>
      <c r="AM261">
        <f>VLOOKUP(AD261,counts!$V$38:$W$49,2,FALSE)</f>
        <v>57.761363718906857</v>
      </c>
      <c r="AN261">
        <f>VLOOKUP(AE261,counts!$V$53:$W$54,2,FALSE)</f>
        <v>-108.67008854708662</v>
      </c>
      <c r="AO261">
        <f>VLOOKUP(AF261,counts!$V$58:$W$62,2,FALSE)</f>
        <v>-14.754319664473872</v>
      </c>
      <c r="AP261">
        <f>VLOOKUP(AG261,counts!$V$66:$W$69,2,FALSE)</f>
        <v>-22.013681658285037</v>
      </c>
      <c r="AQ261">
        <f>VLOOKUP(AH261,counts!$V$73:$W$75,2,FALSE)</f>
        <v>-22.422560732600829</v>
      </c>
      <c r="AR261">
        <f>VLOOKUP(AI261,counts!$V$79:$W$81,2,FALSE)</f>
        <v>103.15987615987927</v>
      </c>
      <c r="AS261">
        <f t="shared" si="170"/>
        <v>1</v>
      </c>
      <c r="AT261">
        <f t="shared" si="171"/>
        <v>2</v>
      </c>
      <c r="AU261" t="str">
        <f t="shared" si="154"/>
        <v>Train</v>
      </c>
      <c r="AW261" t="str">
        <f t="shared" si="172"/>
        <v>31-40</v>
      </c>
      <c r="AX261" t="str">
        <f t="shared" si="173"/>
        <v>Blank</v>
      </c>
      <c r="AY261" t="str">
        <f t="shared" si="174"/>
        <v>21-30</v>
      </c>
      <c r="AZ261" t="str">
        <f t="shared" si="175"/>
        <v>NY</v>
      </c>
      <c r="BA261" t="str">
        <f t="shared" si="176"/>
        <v>male</v>
      </c>
      <c r="BB261">
        <f t="shared" si="177"/>
        <v>0</v>
      </c>
      <c r="BC261">
        <f t="shared" si="178"/>
        <v>0</v>
      </c>
      <c r="BD261" t="str">
        <f t="shared" si="179"/>
        <v>S, blank</v>
      </c>
      <c r="BE261">
        <f t="shared" si="180"/>
        <v>1</v>
      </c>
      <c r="BF261">
        <f t="shared" si="181"/>
        <v>32.769878926258563</v>
      </c>
      <c r="BG261">
        <f t="shared" si="182"/>
        <v>-42.171718189759716</v>
      </c>
      <c r="BH261">
        <f t="shared" si="183"/>
        <v>40.172297072540438</v>
      </c>
      <c r="BI261">
        <f t="shared" si="184"/>
        <v>57.761363718906857</v>
      </c>
      <c r="BJ261">
        <f t="shared" si="185"/>
        <v>-108.67008854708662</v>
      </c>
      <c r="BK261">
        <f t="shared" si="186"/>
        <v>-14.754319664473872</v>
      </c>
      <c r="BL261">
        <f t="shared" si="187"/>
        <v>-22.013681658285037</v>
      </c>
      <c r="BM261">
        <f t="shared" si="188"/>
        <v>-22.422560732600829</v>
      </c>
      <c r="BN261">
        <f t="shared" si="189"/>
        <v>103.15987615987927</v>
      </c>
      <c r="BO261">
        <f t="shared" si="155"/>
        <v>1</v>
      </c>
      <c r="BP261">
        <f t="shared" si="156"/>
        <v>2</v>
      </c>
      <c r="BQ261" t="str">
        <f t="shared" si="157"/>
        <v>Train</v>
      </c>
    </row>
    <row r="262" spans="1:69" x14ac:dyDescent="0.3">
      <c r="A262">
        <v>1</v>
      </c>
      <c r="B262">
        <v>1</v>
      </c>
      <c r="C262" t="s">
        <v>651</v>
      </c>
      <c r="D262" t="s">
        <v>15</v>
      </c>
      <c r="E262">
        <v>40</v>
      </c>
      <c r="F262">
        <v>0</v>
      </c>
      <c r="G262">
        <v>0</v>
      </c>
      <c r="H262" t="s">
        <v>350</v>
      </c>
      <c r="I262">
        <v>153.46250000000001</v>
      </c>
      <c r="J262" t="s">
        <v>353</v>
      </c>
      <c r="K262" t="s">
        <v>17</v>
      </c>
      <c r="L262" t="s">
        <v>29</v>
      </c>
      <c r="N262" t="s">
        <v>652</v>
      </c>
      <c r="O262">
        <v>5</v>
      </c>
      <c r="P262">
        <v>4</v>
      </c>
      <c r="Q262">
        <v>3</v>
      </c>
      <c r="R262" t="str">
        <f t="shared" si="158"/>
        <v>Validate</v>
      </c>
      <c r="S262" t="str">
        <f t="shared" si="159"/>
        <v>Test</v>
      </c>
      <c r="T262" t="str">
        <f t="shared" si="160"/>
        <v>Train</v>
      </c>
      <c r="U262" t="str">
        <f t="shared" si="161"/>
        <v/>
      </c>
      <c r="V262" t="str">
        <f t="shared" si="162"/>
        <v>31-40</v>
      </c>
      <c r="W262" t="str">
        <f t="shared" si="163"/>
        <v>C</v>
      </c>
      <c r="X262" t="str">
        <f t="shared" si="164"/>
        <v>100+</v>
      </c>
      <c r="Y262" t="b">
        <f>SUMPRODUCT(--(U262=counts!$A$40:$A$49))&gt;0</f>
        <v>0</v>
      </c>
      <c r="Z262" t="b">
        <f>SUMPRODUCT(--(W262=counts!$A$18:$A$22))&gt;0</f>
        <v>1</v>
      </c>
      <c r="AA262" t="str">
        <f t="shared" si="165"/>
        <v>31-40</v>
      </c>
      <c r="AB262" t="str">
        <f>IF(W262="","Blank",IF(Z262="TRUE",W262,counts!$A$23))</f>
        <v>F, G, T</v>
      </c>
      <c r="AC262" t="str">
        <f t="shared" si="166"/>
        <v>100+</v>
      </c>
      <c r="AD262" t="str">
        <f t="shared" si="167"/>
        <v>Blank</v>
      </c>
      <c r="AE262" t="str">
        <f t="shared" si="168"/>
        <v>female</v>
      </c>
      <c r="AF262">
        <f>IF(F262&gt;=4, counts!$A$62,F262)</f>
        <v>0</v>
      </c>
      <c r="AG262">
        <f>IF(G262&gt;=3, counts!$A$69,G262)</f>
        <v>0</v>
      </c>
      <c r="AH262" t="str">
        <f>IF(OR(K262="S",K262=""), counts!$A$75,K262)</f>
        <v>S, blank</v>
      </c>
      <c r="AI262">
        <f t="shared" si="169"/>
        <v>1</v>
      </c>
      <c r="AJ262">
        <f>VLOOKUP(AA262,counts!$V$8:$W$13,2,FALSE)</f>
        <v>32.769878926258563</v>
      </c>
      <c r="AK262">
        <f>VLOOKUP(AB262,counts!$V$17:$W$23,2,FALSE)</f>
        <v>123.30204897661667</v>
      </c>
      <c r="AL262">
        <f>VLOOKUP(AC262,counts!$V$27:$W$33,2,FALSE)</f>
        <v>163.84855978743315</v>
      </c>
      <c r="AM262">
        <f>VLOOKUP(AD262,counts!$V$38:$W$49,2,FALSE)</f>
        <v>-33.757758935166962</v>
      </c>
      <c r="AN262">
        <f>VLOOKUP(AE262,counts!$V$53:$W$54,2,FALSE)</f>
        <v>151.41878811967541</v>
      </c>
      <c r="AO262">
        <f>VLOOKUP(AF262,counts!$V$58:$W$62,2,FALSE)</f>
        <v>-14.754319664473872</v>
      </c>
      <c r="AP262">
        <f>VLOOKUP(AG262,counts!$V$66:$W$69,2,FALSE)</f>
        <v>-22.013681658285037</v>
      </c>
      <c r="AQ262">
        <f>VLOOKUP(AH262,counts!$V$73:$W$75,2,FALSE)</f>
        <v>-22.422560732600829</v>
      </c>
      <c r="AR262">
        <f>VLOOKUP(AI262,counts!$V$79:$W$81,2,FALSE)</f>
        <v>103.15987615987927</v>
      </c>
      <c r="AS262">
        <f t="shared" si="170"/>
        <v>1</v>
      </c>
      <c r="AT262">
        <f t="shared" si="171"/>
        <v>5</v>
      </c>
      <c r="AU262" t="str">
        <f t="shared" si="154"/>
        <v>Validate</v>
      </c>
      <c r="AW262" t="str">
        <f t="shared" si="172"/>
        <v>31-40</v>
      </c>
      <c r="AX262" t="str">
        <f t="shared" si="173"/>
        <v>F, G, T</v>
      </c>
      <c r="AY262" t="str">
        <f t="shared" si="174"/>
        <v>100+</v>
      </c>
      <c r="AZ262" t="str">
        <f t="shared" si="175"/>
        <v>Blank</v>
      </c>
      <c r="BA262" t="str">
        <f t="shared" si="176"/>
        <v>female</v>
      </c>
      <c r="BB262">
        <f t="shared" si="177"/>
        <v>0</v>
      </c>
      <c r="BC262">
        <f t="shared" si="178"/>
        <v>0</v>
      </c>
      <c r="BD262" t="str">
        <f t="shared" si="179"/>
        <v>S, blank</v>
      </c>
      <c r="BE262">
        <f t="shared" si="180"/>
        <v>1</v>
      </c>
      <c r="BF262">
        <f t="shared" si="181"/>
        <v>32.769878926258563</v>
      </c>
      <c r="BG262">
        <f t="shared" si="182"/>
        <v>123.30204897661667</v>
      </c>
      <c r="BH262">
        <f t="shared" si="183"/>
        <v>163.84855978743315</v>
      </c>
      <c r="BI262">
        <f t="shared" si="184"/>
        <v>-33.757758935166962</v>
      </c>
      <c r="BJ262">
        <f t="shared" si="185"/>
        <v>151.41878811967541</v>
      </c>
      <c r="BK262">
        <f t="shared" si="186"/>
        <v>-14.754319664473872</v>
      </c>
      <c r="BL262">
        <f t="shared" si="187"/>
        <v>-22.013681658285037</v>
      </c>
      <c r="BM262">
        <f t="shared" si="188"/>
        <v>-22.422560732600829</v>
      </c>
      <c r="BN262">
        <f t="shared" si="189"/>
        <v>103.15987615987927</v>
      </c>
      <c r="BO262">
        <f t="shared" si="155"/>
        <v>1</v>
      </c>
      <c r="BP262">
        <f t="shared" si="156"/>
        <v>5</v>
      </c>
      <c r="BQ262" t="str">
        <f t="shared" si="157"/>
        <v>Validate</v>
      </c>
    </row>
    <row r="263" spans="1:69" x14ac:dyDescent="0.3">
      <c r="A263">
        <v>1</v>
      </c>
      <c r="B263">
        <v>1</v>
      </c>
      <c r="C263" t="s">
        <v>653</v>
      </c>
      <c r="D263" t="s">
        <v>20</v>
      </c>
      <c r="E263">
        <v>35</v>
      </c>
      <c r="F263">
        <v>0</v>
      </c>
      <c r="G263">
        <v>0</v>
      </c>
      <c r="H263" t="s">
        <v>654</v>
      </c>
      <c r="I263">
        <v>26.287500000000001</v>
      </c>
      <c r="J263" t="s">
        <v>146</v>
      </c>
      <c r="K263" t="s">
        <v>17</v>
      </c>
      <c r="L263" t="s">
        <v>78</v>
      </c>
      <c r="N263" t="s">
        <v>18</v>
      </c>
      <c r="O263">
        <v>4</v>
      </c>
      <c r="P263">
        <v>4</v>
      </c>
      <c r="Q263">
        <v>4</v>
      </c>
      <c r="R263" t="str">
        <f t="shared" si="158"/>
        <v>Test</v>
      </c>
      <c r="S263" t="str">
        <f t="shared" si="159"/>
        <v>Test</v>
      </c>
      <c r="T263" t="str">
        <f t="shared" si="160"/>
        <v>Test</v>
      </c>
      <c r="U263" t="str">
        <f t="shared" si="161"/>
        <v>MO</v>
      </c>
      <c r="V263" t="str">
        <f t="shared" si="162"/>
        <v>31-40</v>
      </c>
      <c r="W263" t="str">
        <f t="shared" si="163"/>
        <v>E</v>
      </c>
      <c r="X263" t="str">
        <f t="shared" si="164"/>
        <v>21-30</v>
      </c>
      <c r="Y263" t="b">
        <f>SUMPRODUCT(--(U263=counts!$A$40:$A$49))&gt;0</f>
        <v>0</v>
      </c>
      <c r="Z263" t="b">
        <f>SUMPRODUCT(--(W263=counts!$A$18:$A$22))&gt;0</f>
        <v>1</v>
      </c>
      <c r="AA263" t="str">
        <f t="shared" si="165"/>
        <v>31-40</v>
      </c>
      <c r="AB263" t="str">
        <f>IF(W263="","Blank",IF(Z263="TRUE",W263,counts!$A$23))</f>
        <v>F, G, T</v>
      </c>
      <c r="AC263" t="str">
        <f t="shared" si="166"/>
        <v>21-30</v>
      </c>
      <c r="AD263" t="str">
        <f t="shared" si="167"/>
        <v>Others</v>
      </c>
      <c r="AE263" t="str">
        <f t="shared" si="168"/>
        <v>male</v>
      </c>
      <c r="AF263">
        <f>IF(F263&gt;=4, counts!$A$62,F263)</f>
        <v>0</v>
      </c>
      <c r="AG263">
        <f>IF(G263&gt;=3, counts!$A$69,G263)</f>
        <v>0</v>
      </c>
      <c r="AH263" t="str">
        <f>IF(OR(K263="S",K263=""), counts!$A$75,K263)</f>
        <v>S, blank</v>
      </c>
      <c r="AI263">
        <f t="shared" si="169"/>
        <v>1</v>
      </c>
      <c r="AJ263">
        <f>VLOOKUP(AA263,counts!$V$8:$W$13,2,FALSE)</f>
        <v>32.769878926258563</v>
      </c>
      <c r="AK263">
        <f>VLOOKUP(AB263,counts!$V$17:$W$23,2,FALSE)</f>
        <v>123.30204897661667</v>
      </c>
      <c r="AL263">
        <f>VLOOKUP(AC263,counts!$V$27:$W$33,2,FALSE)</f>
        <v>40.172297072540438</v>
      </c>
      <c r="AM263">
        <f>VLOOKUP(AD263,counts!$V$38:$W$49,2,FALSE)</f>
        <v>40.634191658169868</v>
      </c>
      <c r="AN263">
        <f>VLOOKUP(AE263,counts!$V$53:$W$54,2,FALSE)</f>
        <v>-108.67008854708662</v>
      </c>
      <c r="AO263">
        <f>VLOOKUP(AF263,counts!$V$58:$W$62,2,FALSE)</f>
        <v>-14.754319664473872</v>
      </c>
      <c r="AP263">
        <f>VLOOKUP(AG263,counts!$V$66:$W$69,2,FALSE)</f>
        <v>-22.013681658285037</v>
      </c>
      <c r="AQ263">
        <f>VLOOKUP(AH263,counts!$V$73:$W$75,2,FALSE)</f>
        <v>-22.422560732600829</v>
      </c>
      <c r="AR263">
        <f>VLOOKUP(AI263,counts!$V$79:$W$81,2,FALSE)</f>
        <v>103.15987615987927</v>
      </c>
      <c r="AS263">
        <f t="shared" si="170"/>
        <v>1</v>
      </c>
      <c r="AT263">
        <f t="shared" si="171"/>
        <v>4</v>
      </c>
      <c r="AU263" t="str">
        <f t="shared" si="154"/>
        <v>Test</v>
      </c>
      <c r="AW263" t="str">
        <f t="shared" si="172"/>
        <v>31-40</v>
      </c>
      <c r="AX263" t="str">
        <f t="shared" si="173"/>
        <v>F, G, T</v>
      </c>
      <c r="AY263" t="str">
        <f t="shared" si="174"/>
        <v>21-30</v>
      </c>
      <c r="AZ263" t="str">
        <f t="shared" si="175"/>
        <v>Others</v>
      </c>
      <c r="BA263" t="str">
        <f t="shared" si="176"/>
        <v>male</v>
      </c>
      <c r="BB263">
        <f t="shared" si="177"/>
        <v>0</v>
      </c>
      <c r="BC263">
        <f t="shared" si="178"/>
        <v>0</v>
      </c>
      <c r="BD263" t="str">
        <f t="shared" si="179"/>
        <v>S, blank</v>
      </c>
      <c r="BE263">
        <f t="shared" si="180"/>
        <v>1</v>
      </c>
      <c r="BF263">
        <f t="shared" si="181"/>
        <v>32.769878926258563</v>
      </c>
      <c r="BG263">
        <f t="shared" si="182"/>
        <v>123.30204897661667</v>
      </c>
      <c r="BH263">
        <f t="shared" si="183"/>
        <v>40.172297072540438</v>
      </c>
      <c r="BI263">
        <f t="shared" si="184"/>
        <v>40.634191658169868</v>
      </c>
      <c r="BJ263">
        <f t="shared" si="185"/>
        <v>-108.67008854708662</v>
      </c>
      <c r="BK263">
        <f t="shared" si="186"/>
        <v>-14.754319664473872</v>
      </c>
      <c r="BL263">
        <f t="shared" si="187"/>
        <v>-22.013681658285037</v>
      </c>
      <c r="BM263">
        <f t="shared" si="188"/>
        <v>-22.422560732600829</v>
      </c>
      <c r="BN263">
        <f t="shared" si="189"/>
        <v>103.15987615987927</v>
      </c>
      <c r="BO263">
        <f t="shared" si="155"/>
        <v>1</v>
      </c>
      <c r="BP263">
        <f t="shared" si="156"/>
        <v>4</v>
      </c>
      <c r="BQ263" t="str">
        <f t="shared" si="157"/>
        <v>Test</v>
      </c>
    </row>
    <row r="264" spans="1:69" x14ac:dyDescent="0.3">
      <c r="A264">
        <v>1</v>
      </c>
      <c r="B264">
        <v>0</v>
      </c>
      <c r="C264" t="s">
        <v>655</v>
      </c>
      <c r="D264" t="s">
        <v>20</v>
      </c>
      <c r="E264">
        <v>50</v>
      </c>
      <c r="F264">
        <v>1</v>
      </c>
      <c r="G264">
        <v>0</v>
      </c>
      <c r="H264" t="s">
        <v>656</v>
      </c>
      <c r="I264">
        <v>55.9</v>
      </c>
      <c r="J264" t="s">
        <v>657</v>
      </c>
      <c r="K264" t="s">
        <v>17</v>
      </c>
      <c r="N264" t="s">
        <v>658</v>
      </c>
      <c r="O264">
        <v>4</v>
      </c>
      <c r="P264">
        <v>3</v>
      </c>
      <c r="Q264">
        <v>1</v>
      </c>
      <c r="R264" t="str">
        <f t="shared" si="158"/>
        <v>Test</v>
      </c>
      <c r="S264" t="str">
        <f t="shared" si="159"/>
        <v>Train</v>
      </c>
      <c r="T264" t="str">
        <f t="shared" si="160"/>
        <v>Train</v>
      </c>
      <c r="U264" t="str">
        <f t="shared" si="161"/>
        <v>MN</v>
      </c>
      <c r="V264" t="str">
        <f t="shared" si="162"/>
        <v>41-50</v>
      </c>
      <c r="W264" t="str">
        <f t="shared" si="163"/>
        <v>E</v>
      </c>
      <c r="X264" t="str">
        <f t="shared" si="164"/>
        <v>41-100</v>
      </c>
      <c r="Y264" t="b">
        <f>SUMPRODUCT(--(U264=counts!$A$40:$A$49))&gt;0</f>
        <v>1</v>
      </c>
      <c r="Z264" t="b">
        <f>SUMPRODUCT(--(W264=counts!$A$18:$A$22))&gt;0</f>
        <v>1</v>
      </c>
      <c r="AA264" t="str">
        <f t="shared" si="165"/>
        <v>41-50</v>
      </c>
      <c r="AB264" t="str">
        <f>IF(W264="","Blank",IF(Z264="TRUE",W264,counts!$A$23))</f>
        <v>F, G, T</v>
      </c>
      <c r="AC264" t="str">
        <f t="shared" si="166"/>
        <v>41-100</v>
      </c>
      <c r="AD264" t="str">
        <f t="shared" si="167"/>
        <v>MN</v>
      </c>
      <c r="AE264" t="str">
        <f t="shared" si="168"/>
        <v>male</v>
      </c>
      <c r="AF264">
        <f>IF(F264&gt;=4, counts!$A$62,F264)</f>
        <v>1</v>
      </c>
      <c r="AG264">
        <f>IF(G264&gt;=3, counts!$A$69,G264)</f>
        <v>0</v>
      </c>
      <c r="AH264" t="str">
        <f>IF(OR(K264="S",K264=""), counts!$A$75,K264)</f>
        <v>S, blank</v>
      </c>
      <c r="AI264">
        <f t="shared" si="169"/>
        <v>1</v>
      </c>
      <c r="AJ264">
        <f>VLOOKUP(AA264,counts!$V$8:$W$13,2,FALSE)</f>
        <v>-13.385578549662212</v>
      </c>
      <c r="AK264">
        <f>VLOOKUP(AB264,counts!$V$17:$W$23,2,FALSE)</f>
        <v>123.30204897661667</v>
      </c>
      <c r="AL264">
        <f>VLOOKUP(AC264,counts!$V$27:$W$33,2,FALSE)</f>
        <v>70.538774768379497</v>
      </c>
      <c r="AM264">
        <f>VLOOKUP(AD264,counts!$V$38:$W$49,2,FALSE)</f>
        <v>-96.420408757005262</v>
      </c>
      <c r="AN264">
        <f>VLOOKUP(AE264,counts!$V$53:$W$54,2,FALSE)</f>
        <v>-108.67008854708662</v>
      </c>
      <c r="AO264">
        <f>VLOOKUP(AF264,counts!$V$58:$W$62,2,FALSE)</f>
        <v>48.695090775187893</v>
      </c>
      <c r="AP264">
        <f>VLOOKUP(AG264,counts!$V$66:$W$69,2,FALSE)</f>
        <v>-22.013681658285037</v>
      </c>
      <c r="AQ264">
        <f>VLOOKUP(AH264,counts!$V$73:$W$75,2,FALSE)</f>
        <v>-22.422560732600829</v>
      </c>
      <c r="AR264">
        <f>VLOOKUP(AI264,counts!$V$79:$W$81,2,FALSE)</f>
        <v>103.15987615987927</v>
      </c>
      <c r="AS264">
        <f t="shared" si="170"/>
        <v>0</v>
      </c>
      <c r="AT264">
        <f t="shared" si="171"/>
        <v>4</v>
      </c>
      <c r="AU264" t="str">
        <f t="shared" si="154"/>
        <v>Test</v>
      </c>
      <c r="AW264" t="str">
        <f t="shared" si="172"/>
        <v>41-50</v>
      </c>
      <c r="AX264" t="str">
        <f t="shared" si="173"/>
        <v>F, G, T</v>
      </c>
      <c r="AY264" t="str">
        <f t="shared" si="174"/>
        <v>41-100</v>
      </c>
      <c r="AZ264" t="str">
        <f t="shared" si="175"/>
        <v>MN</v>
      </c>
      <c r="BA264" t="str">
        <f t="shared" si="176"/>
        <v>male</v>
      </c>
      <c r="BB264">
        <f t="shared" si="177"/>
        <v>1</v>
      </c>
      <c r="BC264">
        <f t="shared" si="178"/>
        <v>0</v>
      </c>
      <c r="BD264" t="str">
        <f t="shared" si="179"/>
        <v>S, blank</v>
      </c>
      <c r="BE264">
        <f t="shared" si="180"/>
        <v>1</v>
      </c>
      <c r="BF264">
        <f t="shared" si="181"/>
        <v>-13.385578549662212</v>
      </c>
      <c r="BG264">
        <f t="shared" si="182"/>
        <v>123.30204897661667</v>
      </c>
      <c r="BH264">
        <f t="shared" si="183"/>
        <v>70.538774768379497</v>
      </c>
      <c r="BI264">
        <f t="shared" si="184"/>
        <v>-96.420408757005262</v>
      </c>
      <c r="BJ264">
        <f t="shared" si="185"/>
        <v>-108.67008854708662</v>
      </c>
      <c r="BK264">
        <f t="shared" si="186"/>
        <v>48.695090775187893</v>
      </c>
      <c r="BL264">
        <f t="shared" si="187"/>
        <v>-22.013681658285037</v>
      </c>
      <c r="BM264">
        <f t="shared" si="188"/>
        <v>-22.422560732600829</v>
      </c>
      <c r="BN264">
        <f t="shared" si="189"/>
        <v>103.15987615987927</v>
      </c>
      <c r="BO264">
        <f t="shared" si="155"/>
        <v>0</v>
      </c>
      <c r="BP264">
        <f t="shared" si="156"/>
        <v>4</v>
      </c>
      <c r="BQ264" t="str">
        <f t="shared" si="157"/>
        <v>Test</v>
      </c>
    </row>
    <row r="265" spans="1:69" x14ac:dyDescent="0.3">
      <c r="A265">
        <v>1</v>
      </c>
      <c r="B265">
        <v>1</v>
      </c>
      <c r="C265" t="s">
        <v>659</v>
      </c>
      <c r="D265" t="s">
        <v>15</v>
      </c>
      <c r="E265">
        <v>39</v>
      </c>
      <c r="F265">
        <v>1</v>
      </c>
      <c r="G265">
        <v>0</v>
      </c>
      <c r="H265" t="s">
        <v>656</v>
      </c>
      <c r="I265">
        <v>55.9</v>
      </c>
      <c r="J265" t="s">
        <v>657</v>
      </c>
      <c r="K265" t="s">
        <v>17</v>
      </c>
      <c r="L265" t="s">
        <v>22</v>
      </c>
      <c r="N265" t="s">
        <v>658</v>
      </c>
      <c r="O265">
        <v>4</v>
      </c>
      <c r="P265">
        <v>5</v>
      </c>
      <c r="Q265">
        <v>5</v>
      </c>
      <c r="R265" t="str">
        <f t="shared" si="158"/>
        <v>Test</v>
      </c>
      <c r="S265" t="str">
        <f t="shared" si="159"/>
        <v>Validate</v>
      </c>
      <c r="T265" t="str">
        <f t="shared" si="160"/>
        <v>Validate</v>
      </c>
      <c r="U265" t="str">
        <f t="shared" si="161"/>
        <v>MN</v>
      </c>
      <c r="V265" t="str">
        <f t="shared" si="162"/>
        <v>31-40</v>
      </c>
      <c r="W265" t="str">
        <f t="shared" si="163"/>
        <v>E</v>
      </c>
      <c r="X265" t="str">
        <f t="shared" si="164"/>
        <v>41-100</v>
      </c>
      <c r="Y265" t="b">
        <f>SUMPRODUCT(--(U265=counts!$A$40:$A$49))&gt;0</f>
        <v>1</v>
      </c>
      <c r="Z265" t="b">
        <f>SUMPRODUCT(--(W265=counts!$A$18:$A$22))&gt;0</f>
        <v>1</v>
      </c>
      <c r="AA265" t="str">
        <f t="shared" si="165"/>
        <v>31-40</v>
      </c>
      <c r="AB265" t="str">
        <f>IF(W265="","Blank",IF(Z265="TRUE",W265,counts!$A$23))</f>
        <v>F, G, T</v>
      </c>
      <c r="AC265" t="str">
        <f t="shared" si="166"/>
        <v>41-100</v>
      </c>
      <c r="AD265" t="str">
        <f t="shared" si="167"/>
        <v>MN</v>
      </c>
      <c r="AE265" t="str">
        <f t="shared" si="168"/>
        <v>female</v>
      </c>
      <c r="AF265">
        <f>IF(F265&gt;=4, counts!$A$62,F265)</f>
        <v>1</v>
      </c>
      <c r="AG265">
        <f>IF(G265&gt;=3, counts!$A$69,G265)</f>
        <v>0</v>
      </c>
      <c r="AH265" t="str">
        <f>IF(OR(K265="S",K265=""), counts!$A$75,K265)</f>
        <v>S, blank</v>
      </c>
      <c r="AI265">
        <f t="shared" si="169"/>
        <v>1</v>
      </c>
      <c r="AJ265">
        <f>VLOOKUP(AA265,counts!$V$8:$W$13,2,FALSE)</f>
        <v>32.769878926258563</v>
      </c>
      <c r="AK265">
        <f>VLOOKUP(AB265,counts!$V$17:$W$23,2,FALSE)</f>
        <v>123.30204897661667</v>
      </c>
      <c r="AL265">
        <f>VLOOKUP(AC265,counts!$V$27:$W$33,2,FALSE)</f>
        <v>70.538774768379497</v>
      </c>
      <c r="AM265">
        <f>VLOOKUP(AD265,counts!$V$38:$W$49,2,FALSE)</f>
        <v>-96.420408757005262</v>
      </c>
      <c r="AN265">
        <f>VLOOKUP(AE265,counts!$V$53:$W$54,2,FALSE)</f>
        <v>151.41878811967541</v>
      </c>
      <c r="AO265">
        <f>VLOOKUP(AF265,counts!$V$58:$W$62,2,FALSE)</f>
        <v>48.695090775187893</v>
      </c>
      <c r="AP265">
        <f>VLOOKUP(AG265,counts!$V$66:$W$69,2,FALSE)</f>
        <v>-22.013681658285037</v>
      </c>
      <c r="AQ265">
        <f>VLOOKUP(AH265,counts!$V$73:$W$75,2,FALSE)</f>
        <v>-22.422560732600829</v>
      </c>
      <c r="AR265">
        <f>VLOOKUP(AI265,counts!$V$79:$W$81,2,FALSE)</f>
        <v>103.15987615987927</v>
      </c>
      <c r="AS265">
        <f t="shared" si="170"/>
        <v>1</v>
      </c>
      <c r="AT265">
        <f t="shared" si="171"/>
        <v>4</v>
      </c>
      <c r="AU265" t="str">
        <f t="shared" si="154"/>
        <v>Test</v>
      </c>
      <c r="AW265" t="str">
        <f t="shared" si="172"/>
        <v>31-40</v>
      </c>
      <c r="AX265" t="str">
        <f t="shared" si="173"/>
        <v>F, G, T</v>
      </c>
      <c r="AY265" t="str">
        <f t="shared" si="174"/>
        <v>41-100</v>
      </c>
      <c r="AZ265" t="str">
        <f t="shared" si="175"/>
        <v>MN</v>
      </c>
      <c r="BA265" t="str">
        <f t="shared" si="176"/>
        <v>female</v>
      </c>
      <c r="BB265">
        <f t="shared" si="177"/>
        <v>1</v>
      </c>
      <c r="BC265">
        <f t="shared" si="178"/>
        <v>0</v>
      </c>
      <c r="BD265" t="str">
        <f t="shared" si="179"/>
        <v>S, blank</v>
      </c>
      <c r="BE265">
        <f t="shared" si="180"/>
        <v>1</v>
      </c>
      <c r="BF265">
        <f t="shared" si="181"/>
        <v>32.769878926258563</v>
      </c>
      <c r="BG265">
        <f t="shared" si="182"/>
        <v>123.30204897661667</v>
      </c>
      <c r="BH265">
        <f t="shared" si="183"/>
        <v>70.538774768379497</v>
      </c>
      <c r="BI265">
        <f t="shared" si="184"/>
        <v>-96.420408757005262</v>
      </c>
      <c r="BJ265">
        <f t="shared" si="185"/>
        <v>151.41878811967541</v>
      </c>
      <c r="BK265">
        <f t="shared" si="186"/>
        <v>48.695090775187893</v>
      </c>
      <c r="BL265">
        <f t="shared" si="187"/>
        <v>-22.013681658285037</v>
      </c>
      <c r="BM265">
        <f t="shared" si="188"/>
        <v>-22.422560732600829</v>
      </c>
      <c r="BN265">
        <f t="shared" si="189"/>
        <v>103.15987615987927</v>
      </c>
      <c r="BO265">
        <f t="shared" si="155"/>
        <v>1</v>
      </c>
      <c r="BP265">
        <f t="shared" si="156"/>
        <v>4</v>
      </c>
      <c r="BQ265" t="str">
        <f t="shared" si="157"/>
        <v>Test</v>
      </c>
    </row>
    <row r="266" spans="1:69" x14ac:dyDescent="0.3">
      <c r="A266">
        <v>1</v>
      </c>
      <c r="B266">
        <v>1</v>
      </c>
      <c r="C266" t="s">
        <v>660</v>
      </c>
      <c r="D266" t="s">
        <v>20</v>
      </c>
      <c r="E266">
        <v>56</v>
      </c>
      <c r="F266">
        <v>0</v>
      </c>
      <c r="G266">
        <v>0</v>
      </c>
      <c r="H266" t="s">
        <v>661</v>
      </c>
      <c r="I266">
        <v>35.5</v>
      </c>
      <c r="J266" t="s">
        <v>662</v>
      </c>
      <c r="K266" t="s">
        <v>44</v>
      </c>
      <c r="L266" t="s">
        <v>29</v>
      </c>
      <c r="N266" t="s">
        <v>663</v>
      </c>
      <c r="O266">
        <v>3</v>
      </c>
      <c r="P266">
        <v>2</v>
      </c>
      <c r="Q266">
        <v>3</v>
      </c>
      <c r="R266" t="str">
        <f t="shared" si="158"/>
        <v>Train</v>
      </c>
      <c r="S266" t="str">
        <f t="shared" si="159"/>
        <v>Train</v>
      </c>
      <c r="T266" t="str">
        <f t="shared" si="160"/>
        <v>Train</v>
      </c>
      <c r="U266" t="str">
        <f t="shared" si="161"/>
        <v/>
      </c>
      <c r="V266" t="str">
        <f t="shared" si="162"/>
        <v>51-60</v>
      </c>
      <c r="W266" t="str">
        <f t="shared" si="163"/>
        <v>A</v>
      </c>
      <c r="X266" t="str">
        <f t="shared" si="164"/>
        <v>31-40</v>
      </c>
      <c r="Y266" t="b">
        <f>SUMPRODUCT(--(U266=counts!$A$40:$A$49))&gt;0</f>
        <v>0</v>
      </c>
      <c r="Z266" t="b">
        <f>SUMPRODUCT(--(W266=counts!$A$18:$A$22))&gt;0</f>
        <v>1</v>
      </c>
      <c r="AA266" t="str">
        <f t="shared" si="165"/>
        <v>51-60</v>
      </c>
      <c r="AB266" t="str">
        <f>IF(W266="","Blank",IF(Z266="TRUE",W266,counts!$A$23))</f>
        <v>F, G, T</v>
      </c>
      <c r="AC266" t="str">
        <f t="shared" si="166"/>
        <v>31-40</v>
      </c>
      <c r="AD266" t="str">
        <f t="shared" si="167"/>
        <v>Blank</v>
      </c>
      <c r="AE266" t="str">
        <f t="shared" si="168"/>
        <v>male</v>
      </c>
      <c r="AF266">
        <f>IF(F266&gt;=4, counts!$A$62,F266)</f>
        <v>0</v>
      </c>
      <c r="AG266">
        <f>IF(G266&gt;=3, counts!$A$69,G266)</f>
        <v>0</v>
      </c>
      <c r="AH266" t="str">
        <f>IF(OR(K266="S",K266=""), counts!$A$75,K266)</f>
        <v>C</v>
      </c>
      <c r="AI266">
        <f t="shared" si="169"/>
        <v>1</v>
      </c>
      <c r="AJ266">
        <f>VLOOKUP(AA266,counts!$V$8:$W$13,2,FALSE)</f>
        <v>74.751267398446615</v>
      </c>
      <c r="AK266">
        <f>VLOOKUP(AB266,counts!$V$17:$W$23,2,FALSE)</f>
        <v>123.30204897661667</v>
      </c>
      <c r="AL266">
        <f>VLOOKUP(AC266,counts!$V$27:$W$33,2,FALSE)</f>
        <v>22.971838090238197</v>
      </c>
      <c r="AM266">
        <f>VLOOKUP(AD266,counts!$V$38:$W$49,2,FALSE)</f>
        <v>-33.757758935166962</v>
      </c>
      <c r="AN266">
        <f>VLOOKUP(AE266,counts!$V$53:$W$54,2,FALSE)</f>
        <v>-108.67008854708662</v>
      </c>
      <c r="AO266">
        <f>VLOOKUP(AF266,counts!$V$58:$W$62,2,FALSE)</f>
        <v>-14.754319664473872</v>
      </c>
      <c r="AP266">
        <f>VLOOKUP(AG266,counts!$V$66:$W$69,2,FALSE)</f>
        <v>-22.013681658285037</v>
      </c>
      <c r="AQ266">
        <f>VLOOKUP(AH266,counts!$V$73:$W$75,2,FALSE)</f>
        <v>72.444458573419169</v>
      </c>
      <c r="AR266">
        <f>VLOOKUP(AI266,counts!$V$79:$W$81,2,FALSE)</f>
        <v>103.15987615987927</v>
      </c>
      <c r="AS266">
        <f t="shared" si="170"/>
        <v>1</v>
      </c>
      <c r="AT266">
        <f t="shared" si="171"/>
        <v>3</v>
      </c>
      <c r="AU266" t="str">
        <f t="shared" si="154"/>
        <v>Train</v>
      </c>
      <c r="AW266" t="str">
        <f t="shared" si="172"/>
        <v>51-60</v>
      </c>
      <c r="AX266" t="str">
        <f t="shared" si="173"/>
        <v>F, G, T</v>
      </c>
      <c r="AY266" t="str">
        <f t="shared" si="174"/>
        <v>31-40</v>
      </c>
      <c r="AZ266" t="str">
        <f t="shared" si="175"/>
        <v>Blank</v>
      </c>
      <c r="BA266" t="str">
        <f t="shared" si="176"/>
        <v>male</v>
      </c>
      <c r="BB266">
        <f t="shared" si="177"/>
        <v>0</v>
      </c>
      <c r="BC266">
        <f t="shared" si="178"/>
        <v>0</v>
      </c>
      <c r="BD266" t="str">
        <f t="shared" si="179"/>
        <v>C</v>
      </c>
      <c r="BE266">
        <f t="shared" si="180"/>
        <v>1</v>
      </c>
      <c r="BF266">
        <f t="shared" si="181"/>
        <v>74.751267398446615</v>
      </c>
      <c r="BG266">
        <f t="shared" si="182"/>
        <v>123.30204897661667</v>
      </c>
      <c r="BH266">
        <f t="shared" si="183"/>
        <v>22.971838090238197</v>
      </c>
      <c r="BI266">
        <f t="shared" si="184"/>
        <v>-33.757758935166962</v>
      </c>
      <c r="BJ266">
        <f t="shared" si="185"/>
        <v>-108.67008854708662</v>
      </c>
      <c r="BK266">
        <f t="shared" si="186"/>
        <v>-14.754319664473872</v>
      </c>
      <c r="BL266">
        <f t="shared" si="187"/>
        <v>-22.013681658285037</v>
      </c>
      <c r="BM266">
        <f t="shared" si="188"/>
        <v>72.444458573419169</v>
      </c>
      <c r="BN266">
        <f t="shared" si="189"/>
        <v>103.15987615987927</v>
      </c>
      <c r="BO266">
        <f t="shared" si="155"/>
        <v>1</v>
      </c>
      <c r="BP266">
        <f t="shared" si="156"/>
        <v>3</v>
      </c>
      <c r="BQ266" t="str">
        <f t="shared" si="157"/>
        <v>Train</v>
      </c>
    </row>
    <row r="267" spans="1:69" x14ac:dyDescent="0.3">
      <c r="A267">
        <v>1</v>
      </c>
      <c r="B267">
        <v>1</v>
      </c>
      <c r="C267" t="s">
        <v>664</v>
      </c>
      <c r="D267" t="s">
        <v>20</v>
      </c>
      <c r="E267">
        <v>28</v>
      </c>
      <c r="F267">
        <v>0</v>
      </c>
      <c r="G267">
        <v>0</v>
      </c>
      <c r="H267" t="s">
        <v>665</v>
      </c>
      <c r="I267">
        <v>35.5</v>
      </c>
      <c r="J267" t="s">
        <v>666</v>
      </c>
      <c r="K267" t="s">
        <v>17</v>
      </c>
      <c r="L267" t="s">
        <v>90</v>
      </c>
      <c r="N267" t="s">
        <v>667</v>
      </c>
      <c r="O267">
        <v>2</v>
      </c>
      <c r="P267">
        <v>3</v>
      </c>
      <c r="Q267">
        <v>5</v>
      </c>
      <c r="R267" t="str">
        <f t="shared" si="158"/>
        <v>Train</v>
      </c>
      <c r="S267" t="str">
        <f t="shared" si="159"/>
        <v>Train</v>
      </c>
      <c r="T267" t="str">
        <f t="shared" si="160"/>
        <v>Validate</v>
      </c>
      <c r="U267" t="str">
        <f t="shared" si="161"/>
        <v>CT</v>
      </c>
      <c r="V267" t="str">
        <f t="shared" si="162"/>
        <v>18-30</v>
      </c>
      <c r="W267" t="str">
        <f t="shared" si="163"/>
        <v>A</v>
      </c>
      <c r="X267" t="str">
        <f t="shared" si="164"/>
        <v>31-40</v>
      </c>
      <c r="Y267" t="b">
        <f>SUMPRODUCT(--(U267=counts!$A$40:$A$49))&gt;0</f>
        <v>0</v>
      </c>
      <c r="Z267" t="b">
        <f>SUMPRODUCT(--(W267=counts!$A$18:$A$22))&gt;0</f>
        <v>1</v>
      </c>
      <c r="AA267" t="str">
        <f t="shared" si="165"/>
        <v>18-30</v>
      </c>
      <c r="AB267" t="str">
        <f>IF(W267="","Blank",IF(Z267="TRUE",W267,counts!$A$23))</f>
        <v>F, G, T</v>
      </c>
      <c r="AC267" t="str">
        <f t="shared" si="166"/>
        <v>31-40</v>
      </c>
      <c r="AD267" t="str">
        <f t="shared" si="167"/>
        <v>Others</v>
      </c>
      <c r="AE267" t="str">
        <f t="shared" si="168"/>
        <v>male</v>
      </c>
      <c r="AF267">
        <f>IF(F267&gt;=4, counts!$A$62,F267)</f>
        <v>0</v>
      </c>
      <c r="AG267">
        <f>IF(G267&gt;=3, counts!$A$69,G267)</f>
        <v>0</v>
      </c>
      <c r="AH267" t="str">
        <f>IF(OR(K267="S",K267=""), counts!$A$75,K267)</f>
        <v>S, blank</v>
      </c>
      <c r="AI267">
        <f t="shared" si="169"/>
        <v>1</v>
      </c>
      <c r="AJ267">
        <f>VLOOKUP(AA267,counts!$V$8:$W$13,2,FALSE)</f>
        <v>-11.613432440426715</v>
      </c>
      <c r="AK267">
        <f>VLOOKUP(AB267,counts!$V$17:$W$23,2,FALSE)</f>
        <v>123.30204897661667</v>
      </c>
      <c r="AL267">
        <f>VLOOKUP(AC267,counts!$V$27:$W$33,2,FALSE)</f>
        <v>22.971838090238197</v>
      </c>
      <c r="AM267">
        <f>VLOOKUP(AD267,counts!$V$38:$W$49,2,FALSE)</f>
        <v>40.634191658169868</v>
      </c>
      <c r="AN267">
        <f>VLOOKUP(AE267,counts!$V$53:$W$54,2,FALSE)</f>
        <v>-108.67008854708662</v>
      </c>
      <c r="AO267">
        <f>VLOOKUP(AF267,counts!$V$58:$W$62,2,FALSE)</f>
        <v>-14.754319664473872</v>
      </c>
      <c r="AP267">
        <f>VLOOKUP(AG267,counts!$V$66:$W$69,2,FALSE)</f>
        <v>-22.013681658285037</v>
      </c>
      <c r="AQ267">
        <f>VLOOKUP(AH267,counts!$V$73:$W$75,2,FALSE)</f>
        <v>-22.422560732600829</v>
      </c>
      <c r="AR267">
        <f>VLOOKUP(AI267,counts!$V$79:$W$81,2,FALSE)</f>
        <v>103.15987615987927</v>
      </c>
      <c r="AS267">
        <f t="shared" si="170"/>
        <v>1</v>
      </c>
      <c r="AT267">
        <f t="shared" si="171"/>
        <v>2</v>
      </c>
      <c r="AU267" t="str">
        <f t="shared" si="154"/>
        <v>Train</v>
      </c>
      <c r="AW267" t="str">
        <f t="shared" si="172"/>
        <v>18-30</v>
      </c>
      <c r="AX267" t="str">
        <f t="shared" si="173"/>
        <v>F, G, T</v>
      </c>
      <c r="AY267" t="str">
        <f t="shared" si="174"/>
        <v>31-40</v>
      </c>
      <c r="AZ267" t="str">
        <f t="shared" si="175"/>
        <v>Others</v>
      </c>
      <c r="BA267" t="str">
        <f t="shared" si="176"/>
        <v>male</v>
      </c>
      <c r="BB267">
        <f t="shared" si="177"/>
        <v>0</v>
      </c>
      <c r="BC267">
        <f t="shared" si="178"/>
        <v>0</v>
      </c>
      <c r="BD267" t="str">
        <f t="shared" si="179"/>
        <v>S, blank</v>
      </c>
      <c r="BE267">
        <f t="shared" si="180"/>
        <v>1</v>
      </c>
      <c r="BF267">
        <f t="shared" si="181"/>
        <v>-11.613432440426715</v>
      </c>
      <c r="BG267">
        <f t="shared" si="182"/>
        <v>123.30204897661667</v>
      </c>
      <c r="BH267">
        <f t="shared" si="183"/>
        <v>22.971838090238197</v>
      </c>
      <c r="BI267">
        <f t="shared" si="184"/>
        <v>40.634191658169868</v>
      </c>
      <c r="BJ267">
        <f t="shared" si="185"/>
        <v>-108.67008854708662</v>
      </c>
      <c r="BK267">
        <f t="shared" si="186"/>
        <v>-14.754319664473872</v>
      </c>
      <c r="BL267">
        <f t="shared" si="187"/>
        <v>-22.013681658285037</v>
      </c>
      <c r="BM267">
        <f t="shared" si="188"/>
        <v>-22.422560732600829</v>
      </c>
      <c r="BN267">
        <f t="shared" si="189"/>
        <v>103.15987615987927</v>
      </c>
      <c r="BO267">
        <f t="shared" si="155"/>
        <v>1</v>
      </c>
      <c r="BP267">
        <f t="shared" si="156"/>
        <v>2</v>
      </c>
      <c r="BQ267" t="str">
        <f t="shared" si="157"/>
        <v>Train</v>
      </c>
    </row>
    <row r="268" spans="1:69" x14ac:dyDescent="0.3">
      <c r="A268">
        <v>1</v>
      </c>
      <c r="B268">
        <v>0</v>
      </c>
      <c r="C268" t="s">
        <v>668</v>
      </c>
      <c r="D268" t="s">
        <v>20</v>
      </c>
      <c r="E268">
        <v>56</v>
      </c>
      <c r="F268">
        <v>0</v>
      </c>
      <c r="G268">
        <v>0</v>
      </c>
      <c r="H268" t="s">
        <v>669</v>
      </c>
      <c r="I268">
        <v>26.55</v>
      </c>
      <c r="K268" t="s">
        <v>17</v>
      </c>
      <c r="N268" t="s">
        <v>30</v>
      </c>
      <c r="O268">
        <v>5</v>
      </c>
      <c r="P268">
        <v>2</v>
      </c>
      <c r="Q268">
        <v>1</v>
      </c>
      <c r="R268" t="str">
        <f t="shared" si="158"/>
        <v>Validate</v>
      </c>
      <c r="S268" t="str">
        <f t="shared" si="159"/>
        <v>Train</v>
      </c>
      <c r="T268" t="str">
        <f t="shared" si="160"/>
        <v>Train</v>
      </c>
      <c r="U268" t="str">
        <f t="shared" si="161"/>
        <v>NY</v>
      </c>
      <c r="V268" t="str">
        <f t="shared" si="162"/>
        <v>51-60</v>
      </c>
      <c r="W268" t="str">
        <f t="shared" si="163"/>
        <v/>
      </c>
      <c r="X268" t="str">
        <f t="shared" si="164"/>
        <v>21-30</v>
      </c>
      <c r="Y268" t="b">
        <f>SUMPRODUCT(--(U268=counts!$A$40:$A$49))&gt;0</f>
        <v>1</v>
      </c>
      <c r="Z268" t="b">
        <f>SUMPRODUCT(--(W268=counts!$A$18:$A$22))&gt;0</f>
        <v>0</v>
      </c>
      <c r="AA268" t="str">
        <f t="shared" si="165"/>
        <v>51-60</v>
      </c>
      <c r="AB268" t="str">
        <f>IF(W268="","Blank",IF(Z268="TRUE",W268,counts!$A$23))</f>
        <v>Blank</v>
      </c>
      <c r="AC268" t="str">
        <f t="shared" si="166"/>
        <v>21-30</v>
      </c>
      <c r="AD268" t="str">
        <f t="shared" si="167"/>
        <v>NY</v>
      </c>
      <c r="AE268" t="str">
        <f t="shared" si="168"/>
        <v>male</v>
      </c>
      <c r="AF268">
        <f>IF(F268&gt;=4, counts!$A$62,F268)</f>
        <v>0</v>
      </c>
      <c r="AG268">
        <f>IF(G268&gt;=3, counts!$A$69,G268)</f>
        <v>0</v>
      </c>
      <c r="AH268" t="str">
        <f>IF(OR(K268="S",K268=""), counts!$A$75,K268)</f>
        <v>S, blank</v>
      </c>
      <c r="AI268">
        <f t="shared" si="169"/>
        <v>1</v>
      </c>
      <c r="AJ268">
        <f>VLOOKUP(AA268,counts!$V$8:$W$13,2,FALSE)</f>
        <v>74.751267398446615</v>
      </c>
      <c r="AK268">
        <f>VLOOKUP(AB268,counts!$V$17:$W$23,2,FALSE)</f>
        <v>-42.171718189759716</v>
      </c>
      <c r="AL268">
        <f>VLOOKUP(AC268,counts!$V$27:$W$33,2,FALSE)</f>
        <v>40.172297072540438</v>
      </c>
      <c r="AM268">
        <f>VLOOKUP(AD268,counts!$V$38:$W$49,2,FALSE)</f>
        <v>57.761363718906857</v>
      </c>
      <c r="AN268">
        <f>VLOOKUP(AE268,counts!$V$53:$W$54,2,FALSE)</f>
        <v>-108.67008854708662</v>
      </c>
      <c r="AO268">
        <f>VLOOKUP(AF268,counts!$V$58:$W$62,2,FALSE)</f>
        <v>-14.754319664473872</v>
      </c>
      <c r="AP268">
        <f>VLOOKUP(AG268,counts!$V$66:$W$69,2,FALSE)</f>
        <v>-22.013681658285037</v>
      </c>
      <c r="AQ268">
        <f>VLOOKUP(AH268,counts!$V$73:$W$75,2,FALSE)</f>
        <v>-22.422560732600829</v>
      </c>
      <c r="AR268">
        <f>VLOOKUP(AI268,counts!$V$79:$W$81,2,FALSE)</f>
        <v>103.15987615987927</v>
      </c>
      <c r="AS268">
        <f t="shared" si="170"/>
        <v>0</v>
      </c>
      <c r="AT268">
        <f t="shared" si="171"/>
        <v>5</v>
      </c>
      <c r="AU268" t="str">
        <f t="shared" si="154"/>
        <v>Validate</v>
      </c>
      <c r="AW268" t="str">
        <f t="shared" si="172"/>
        <v>51-60</v>
      </c>
      <c r="AX268" t="str">
        <f t="shared" si="173"/>
        <v>Blank</v>
      </c>
      <c r="AY268" t="str">
        <f t="shared" si="174"/>
        <v>21-30</v>
      </c>
      <c r="AZ268" t="str">
        <f t="shared" si="175"/>
        <v>NY</v>
      </c>
      <c r="BA268" t="str">
        <f t="shared" si="176"/>
        <v>male</v>
      </c>
      <c r="BB268">
        <f t="shared" si="177"/>
        <v>0</v>
      </c>
      <c r="BC268">
        <f t="shared" si="178"/>
        <v>0</v>
      </c>
      <c r="BD268" t="str">
        <f t="shared" si="179"/>
        <v>S, blank</v>
      </c>
      <c r="BE268">
        <f t="shared" si="180"/>
        <v>1</v>
      </c>
      <c r="BF268">
        <f t="shared" si="181"/>
        <v>74.751267398446615</v>
      </c>
      <c r="BG268">
        <f t="shared" si="182"/>
        <v>-42.171718189759716</v>
      </c>
      <c r="BH268">
        <f t="shared" si="183"/>
        <v>40.172297072540438</v>
      </c>
      <c r="BI268">
        <f t="shared" si="184"/>
        <v>57.761363718906857</v>
      </c>
      <c r="BJ268">
        <f t="shared" si="185"/>
        <v>-108.67008854708662</v>
      </c>
      <c r="BK268">
        <f t="shared" si="186"/>
        <v>-14.754319664473872</v>
      </c>
      <c r="BL268">
        <f t="shared" si="187"/>
        <v>-22.013681658285037</v>
      </c>
      <c r="BM268">
        <f t="shared" si="188"/>
        <v>-22.422560732600829</v>
      </c>
      <c r="BN268">
        <f t="shared" si="189"/>
        <v>103.15987615987927</v>
      </c>
      <c r="BO268">
        <f t="shared" si="155"/>
        <v>0</v>
      </c>
      <c r="BP268">
        <f t="shared" si="156"/>
        <v>5</v>
      </c>
      <c r="BQ268" t="str">
        <f t="shared" si="157"/>
        <v>Validate</v>
      </c>
    </row>
    <row r="269" spans="1:69" x14ac:dyDescent="0.3">
      <c r="A269">
        <v>1</v>
      </c>
      <c r="B269">
        <v>0</v>
      </c>
      <c r="C269" t="s">
        <v>670</v>
      </c>
      <c r="D269" t="s">
        <v>20</v>
      </c>
      <c r="E269">
        <v>56</v>
      </c>
      <c r="F269">
        <v>0</v>
      </c>
      <c r="G269">
        <v>0</v>
      </c>
      <c r="H269" t="s">
        <v>671</v>
      </c>
      <c r="I269">
        <v>30.695799999999998</v>
      </c>
      <c r="J269" t="s">
        <v>672</v>
      </c>
      <c r="K269" t="s">
        <v>44</v>
      </c>
      <c r="N269" t="s">
        <v>673</v>
      </c>
      <c r="O269">
        <v>3</v>
      </c>
      <c r="P269">
        <v>5</v>
      </c>
      <c r="Q269">
        <v>2</v>
      </c>
      <c r="R269" t="str">
        <f t="shared" si="158"/>
        <v>Train</v>
      </c>
      <c r="S269" t="str">
        <f t="shared" si="159"/>
        <v>Validate</v>
      </c>
      <c r="T269" t="str">
        <f t="shared" si="160"/>
        <v>Train</v>
      </c>
      <c r="U269" t="str">
        <f t="shared" si="161"/>
        <v>NY</v>
      </c>
      <c r="V269" t="str">
        <f t="shared" si="162"/>
        <v>51-60</v>
      </c>
      <c r="W269" t="str">
        <f t="shared" si="163"/>
        <v>A</v>
      </c>
      <c r="X269" t="str">
        <f t="shared" si="164"/>
        <v>31-40</v>
      </c>
      <c r="Y269" t="b">
        <f>SUMPRODUCT(--(U269=counts!$A$40:$A$49))&gt;0</f>
        <v>1</v>
      </c>
      <c r="Z269" t="b">
        <f>SUMPRODUCT(--(W269=counts!$A$18:$A$22))&gt;0</f>
        <v>1</v>
      </c>
      <c r="AA269" t="str">
        <f t="shared" si="165"/>
        <v>51-60</v>
      </c>
      <c r="AB269" t="str">
        <f>IF(W269="","Blank",IF(Z269="TRUE",W269,counts!$A$23))</f>
        <v>F, G, T</v>
      </c>
      <c r="AC269" t="str">
        <f t="shared" si="166"/>
        <v>31-40</v>
      </c>
      <c r="AD269" t="str">
        <f t="shared" si="167"/>
        <v>NY</v>
      </c>
      <c r="AE269" t="str">
        <f t="shared" si="168"/>
        <v>male</v>
      </c>
      <c r="AF269">
        <f>IF(F269&gt;=4, counts!$A$62,F269)</f>
        <v>0</v>
      </c>
      <c r="AG269">
        <f>IF(G269&gt;=3, counts!$A$69,G269)</f>
        <v>0</v>
      </c>
      <c r="AH269" t="str">
        <f>IF(OR(K269="S",K269=""), counts!$A$75,K269)</f>
        <v>C</v>
      </c>
      <c r="AI269">
        <f t="shared" si="169"/>
        <v>1</v>
      </c>
      <c r="AJ269">
        <f>VLOOKUP(AA269,counts!$V$8:$W$13,2,FALSE)</f>
        <v>74.751267398446615</v>
      </c>
      <c r="AK269">
        <f>VLOOKUP(AB269,counts!$V$17:$W$23,2,FALSE)</f>
        <v>123.30204897661667</v>
      </c>
      <c r="AL269">
        <f>VLOOKUP(AC269,counts!$V$27:$W$33,2,FALSE)</f>
        <v>22.971838090238197</v>
      </c>
      <c r="AM269">
        <f>VLOOKUP(AD269,counts!$V$38:$W$49,2,FALSE)</f>
        <v>57.761363718906857</v>
      </c>
      <c r="AN269">
        <f>VLOOKUP(AE269,counts!$V$53:$W$54,2,FALSE)</f>
        <v>-108.67008854708662</v>
      </c>
      <c r="AO269">
        <f>VLOOKUP(AF269,counts!$V$58:$W$62,2,FALSE)</f>
        <v>-14.754319664473872</v>
      </c>
      <c r="AP269">
        <f>VLOOKUP(AG269,counts!$V$66:$W$69,2,FALSE)</f>
        <v>-22.013681658285037</v>
      </c>
      <c r="AQ269">
        <f>VLOOKUP(AH269,counts!$V$73:$W$75,2,FALSE)</f>
        <v>72.444458573419169</v>
      </c>
      <c r="AR269">
        <f>VLOOKUP(AI269,counts!$V$79:$W$81,2,FALSE)</f>
        <v>103.15987615987927</v>
      </c>
      <c r="AS269">
        <f t="shared" si="170"/>
        <v>0</v>
      </c>
      <c r="AT269">
        <f t="shared" si="171"/>
        <v>3</v>
      </c>
      <c r="AU269" t="str">
        <f t="shared" si="154"/>
        <v>Train</v>
      </c>
      <c r="AW269" t="str">
        <f t="shared" si="172"/>
        <v>51-60</v>
      </c>
      <c r="AX269" t="str">
        <f t="shared" si="173"/>
        <v>F, G, T</v>
      </c>
      <c r="AY269" t="str">
        <f t="shared" si="174"/>
        <v>31-40</v>
      </c>
      <c r="AZ269" t="str">
        <f t="shared" si="175"/>
        <v>NY</v>
      </c>
      <c r="BA269" t="str">
        <f t="shared" si="176"/>
        <v>male</v>
      </c>
      <c r="BB269">
        <f t="shared" si="177"/>
        <v>0</v>
      </c>
      <c r="BC269">
        <f t="shared" si="178"/>
        <v>0</v>
      </c>
      <c r="BD269" t="str">
        <f t="shared" si="179"/>
        <v>C</v>
      </c>
      <c r="BE269">
        <f t="shared" si="180"/>
        <v>1</v>
      </c>
      <c r="BF269">
        <f t="shared" si="181"/>
        <v>74.751267398446615</v>
      </c>
      <c r="BG269">
        <f t="shared" si="182"/>
        <v>123.30204897661667</v>
      </c>
      <c r="BH269">
        <f t="shared" si="183"/>
        <v>22.971838090238197</v>
      </c>
      <c r="BI269">
        <f t="shared" si="184"/>
        <v>57.761363718906857</v>
      </c>
      <c r="BJ269">
        <f t="shared" si="185"/>
        <v>-108.67008854708662</v>
      </c>
      <c r="BK269">
        <f t="shared" si="186"/>
        <v>-14.754319664473872</v>
      </c>
      <c r="BL269">
        <f t="shared" si="187"/>
        <v>-22.013681658285037</v>
      </c>
      <c r="BM269">
        <f t="shared" si="188"/>
        <v>72.444458573419169</v>
      </c>
      <c r="BN269">
        <f t="shared" si="189"/>
        <v>103.15987615987927</v>
      </c>
      <c r="BO269">
        <f t="shared" si="155"/>
        <v>0</v>
      </c>
      <c r="BP269">
        <f t="shared" si="156"/>
        <v>3</v>
      </c>
      <c r="BQ269" t="str">
        <f t="shared" si="157"/>
        <v>Train</v>
      </c>
    </row>
    <row r="270" spans="1:69" x14ac:dyDescent="0.3">
      <c r="A270">
        <v>1</v>
      </c>
      <c r="B270">
        <v>0</v>
      </c>
      <c r="C270" t="s">
        <v>674</v>
      </c>
      <c r="D270" t="s">
        <v>20</v>
      </c>
      <c r="E270">
        <v>24</v>
      </c>
      <c r="F270">
        <v>1</v>
      </c>
      <c r="G270">
        <v>0</v>
      </c>
      <c r="H270" t="s">
        <v>675</v>
      </c>
      <c r="I270">
        <v>60</v>
      </c>
      <c r="J270" t="s">
        <v>676</v>
      </c>
      <c r="K270" t="s">
        <v>17</v>
      </c>
      <c r="N270" t="s">
        <v>677</v>
      </c>
      <c r="O270">
        <v>4</v>
      </c>
      <c r="P270">
        <v>1</v>
      </c>
      <c r="Q270">
        <v>3</v>
      </c>
      <c r="R270" t="str">
        <f t="shared" si="158"/>
        <v>Test</v>
      </c>
      <c r="S270" t="str">
        <f t="shared" si="159"/>
        <v>Train</v>
      </c>
      <c r="T270" t="str">
        <f t="shared" si="160"/>
        <v>Train</v>
      </c>
      <c r="U270" t="str">
        <f t="shared" si="161"/>
        <v>WV</v>
      </c>
      <c r="V270" t="str">
        <f t="shared" si="162"/>
        <v>18-30</v>
      </c>
      <c r="W270" t="str">
        <f t="shared" si="163"/>
        <v>C</v>
      </c>
      <c r="X270" t="str">
        <f t="shared" si="164"/>
        <v>41-100</v>
      </c>
      <c r="Y270" t="b">
        <f>SUMPRODUCT(--(U270=counts!$A$40:$A$49))&gt;0</f>
        <v>0</v>
      </c>
      <c r="Z270" t="b">
        <f>SUMPRODUCT(--(W270=counts!$A$18:$A$22))&gt;0</f>
        <v>1</v>
      </c>
      <c r="AA270" t="str">
        <f t="shared" si="165"/>
        <v>18-30</v>
      </c>
      <c r="AB270" t="str">
        <f>IF(W270="","Blank",IF(Z270="TRUE",W270,counts!$A$23))</f>
        <v>F, G, T</v>
      </c>
      <c r="AC270" t="str">
        <f t="shared" si="166"/>
        <v>41-100</v>
      </c>
      <c r="AD270" t="str">
        <f t="shared" si="167"/>
        <v>Others</v>
      </c>
      <c r="AE270" t="str">
        <f t="shared" si="168"/>
        <v>male</v>
      </c>
      <c r="AF270">
        <f>IF(F270&gt;=4, counts!$A$62,F270)</f>
        <v>1</v>
      </c>
      <c r="AG270">
        <f>IF(G270&gt;=3, counts!$A$69,G270)</f>
        <v>0</v>
      </c>
      <c r="AH270" t="str">
        <f>IF(OR(K270="S",K270=""), counts!$A$75,K270)</f>
        <v>S, blank</v>
      </c>
      <c r="AI270">
        <f t="shared" si="169"/>
        <v>1</v>
      </c>
      <c r="AJ270">
        <f>VLOOKUP(AA270,counts!$V$8:$W$13,2,FALSE)</f>
        <v>-11.613432440426715</v>
      </c>
      <c r="AK270">
        <f>VLOOKUP(AB270,counts!$V$17:$W$23,2,FALSE)</f>
        <v>123.30204897661667</v>
      </c>
      <c r="AL270">
        <f>VLOOKUP(AC270,counts!$V$27:$W$33,2,FALSE)</f>
        <v>70.538774768379497</v>
      </c>
      <c r="AM270">
        <f>VLOOKUP(AD270,counts!$V$38:$W$49,2,FALSE)</f>
        <v>40.634191658169868</v>
      </c>
      <c r="AN270">
        <f>VLOOKUP(AE270,counts!$V$53:$W$54,2,FALSE)</f>
        <v>-108.67008854708662</v>
      </c>
      <c r="AO270">
        <f>VLOOKUP(AF270,counts!$V$58:$W$62,2,FALSE)</f>
        <v>48.695090775187893</v>
      </c>
      <c r="AP270">
        <f>VLOOKUP(AG270,counts!$V$66:$W$69,2,FALSE)</f>
        <v>-22.013681658285037</v>
      </c>
      <c r="AQ270">
        <f>VLOOKUP(AH270,counts!$V$73:$W$75,2,FALSE)</f>
        <v>-22.422560732600829</v>
      </c>
      <c r="AR270">
        <f>VLOOKUP(AI270,counts!$V$79:$W$81,2,FALSE)</f>
        <v>103.15987615987927</v>
      </c>
      <c r="AS270">
        <f t="shared" si="170"/>
        <v>0</v>
      </c>
      <c r="AT270">
        <f t="shared" si="171"/>
        <v>4</v>
      </c>
      <c r="AU270" t="str">
        <f t="shared" si="154"/>
        <v>Test</v>
      </c>
      <c r="AW270" t="str">
        <f t="shared" si="172"/>
        <v>18-30</v>
      </c>
      <c r="AX270" t="str">
        <f t="shared" si="173"/>
        <v>F, G, T</v>
      </c>
      <c r="AY270" t="str">
        <f t="shared" si="174"/>
        <v>41-100</v>
      </c>
      <c r="AZ270" t="str">
        <f t="shared" si="175"/>
        <v>Others</v>
      </c>
      <c r="BA270" t="str">
        <f t="shared" si="176"/>
        <v>male</v>
      </c>
      <c r="BB270">
        <f t="shared" si="177"/>
        <v>1</v>
      </c>
      <c r="BC270">
        <f t="shared" si="178"/>
        <v>0</v>
      </c>
      <c r="BD270" t="str">
        <f t="shared" si="179"/>
        <v>S, blank</v>
      </c>
      <c r="BE270">
        <f t="shared" si="180"/>
        <v>1</v>
      </c>
      <c r="BF270">
        <f t="shared" si="181"/>
        <v>-11.613432440426715</v>
      </c>
      <c r="BG270">
        <f t="shared" si="182"/>
        <v>123.30204897661667</v>
      </c>
      <c r="BH270">
        <f t="shared" si="183"/>
        <v>70.538774768379497</v>
      </c>
      <c r="BI270">
        <f t="shared" si="184"/>
        <v>40.634191658169868</v>
      </c>
      <c r="BJ270">
        <f t="shared" si="185"/>
        <v>-108.67008854708662</v>
      </c>
      <c r="BK270">
        <f t="shared" si="186"/>
        <v>48.695090775187893</v>
      </c>
      <c r="BL270">
        <f t="shared" si="187"/>
        <v>-22.013681658285037</v>
      </c>
      <c r="BM270">
        <f t="shared" si="188"/>
        <v>-22.422560732600829</v>
      </c>
      <c r="BN270">
        <f t="shared" si="189"/>
        <v>103.15987615987927</v>
      </c>
      <c r="BO270">
        <f t="shared" si="155"/>
        <v>0</v>
      </c>
      <c r="BP270">
        <f t="shared" si="156"/>
        <v>4</v>
      </c>
      <c r="BQ270" t="str">
        <f t="shared" si="157"/>
        <v>Test</v>
      </c>
    </row>
    <row r="271" spans="1:69" x14ac:dyDescent="0.3">
      <c r="A271">
        <v>1</v>
      </c>
      <c r="B271">
        <v>0</v>
      </c>
      <c r="C271" t="s">
        <v>678</v>
      </c>
      <c r="D271" t="s">
        <v>20</v>
      </c>
      <c r="F271">
        <v>0</v>
      </c>
      <c r="G271">
        <v>0</v>
      </c>
      <c r="H271" t="s">
        <v>679</v>
      </c>
      <c r="I271">
        <v>26</v>
      </c>
      <c r="J271" t="s">
        <v>680</v>
      </c>
      <c r="K271" t="s">
        <v>17</v>
      </c>
      <c r="N271" t="s">
        <v>681</v>
      </c>
      <c r="O271">
        <v>3</v>
      </c>
      <c r="P271">
        <v>5</v>
      </c>
      <c r="Q271">
        <v>4</v>
      </c>
      <c r="R271" t="str">
        <f t="shared" si="158"/>
        <v>Train</v>
      </c>
      <c r="S271" t="str">
        <f t="shared" si="159"/>
        <v>Validate</v>
      </c>
      <c r="T271" t="str">
        <f t="shared" si="160"/>
        <v>Test</v>
      </c>
      <c r="U271" t="str">
        <f t="shared" si="161"/>
        <v/>
      </c>
      <c r="V271" t="str">
        <f t="shared" si="162"/>
        <v>0-17</v>
      </c>
      <c r="W271" t="str">
        <f t="shared" si="163"/>
        <v>A</v>
      </c>
      <c r="X271" t="str">
        <f t="shared" si="164"/>
        <v>21-30</v>
      </c>
      <c r="Y271" t="b">
        <f>SUMPRODUCT(--(U271=counts!$A$40:$A$49))&gt;0</f>
        <v>0</v>
      </c>
      <c r="Z271" t="b">
        <f>SUMPRODUCT(--(W271=counts!$A$18:$A$22))&gt;0</f>
        <v>1</v>
      </c>
      <c r="AA271" t="str">
        <f t="shared" si="165"/>
        <v>0-17</v>
      </c>
      <c r="AB271" t="str">
        <f>IF(W271="","Blank",IF(Z271="TRUE",W271,counts!$A$23))</f>
        <v>F, G, T</v>
      </c>
      <c r="AC271" t="str">
        <f t="shared" si="166"/>
        <v>21-30</v>
      </c>
      <c r="AD271" t="str">
        <f t="shared" si="167"/>
        <v>Blank</v>
      </c>
      <c r="AE271" t="str">
        <f t="shared" si="168"/>
        <v>male</v>
      </c>
      <c r="AF271">
        <f>IF(F271&gt;=4, counts!$A$62,F271)</f>
        <v>0</v>
      </c>
      <c r="AG271">
        <f>IF(G271&gt;=3, counts!$A$69,G271)</f>
        <v>0</v>
      </c>
      <c r="AH271" t="str">
        <f>IF(OR(K271="S",K271=""), counts!$A$75,K271)</f>
        <v>S, blank</v>
      </c>
      <c r="AI271">
        <f t="shared" si="169"/>
        <v>1</v>
      </c>
      <c r="AJ271">
        <f>VLOOKUP(AA271,counts!$V$8:$W$13,2,FALSE)</f>
        <v>-3.7643689058441341</v>
      </c>
      <c r="AK271">
        <f>VLOOKUP(AB271,counts!$V$17:$W$23,2,FALSE)</f>
        <v>123.30204897661667</v>
      </c>
      <c r="AL271">
        <f>VLOOKUP(AC271,counts!$V$27:$W$33,2,FALSE)</f>
        <v>40.172297072540438</v>
      </c>
      <c r="AM271">
        <f>VLOOKUP(AD271,counts!$V$38:$W$49,2,FALSE)</f>
        <v>-33.757758935166962</v>
      </c>
      <c r="AN271">
        <f>VLOOKUP(AE271,counts!$V$53:$W$54,2,FALSE)</f>
        <v>-108.67008854708662</v>
      </c>
      <c r="AO271">
        <f>VLOOKUP(AF271,counts!$V$58:$W$62,2,FALSE)</f>
        <v>-14.754319664473872</v>
      </c>
      <c r="AP271">
        <f>VLOOKUP(AG271,counts!$V$66:$W$69,2,FALSE)</f>
        <v>-22.013681658285037</v>
      </c>
      <c r="AQ271">
        <f>VLOOKUP(AH271,counts!$V$73:$W$75,2,FALSE)</f>
        <v>-22.422560732600829</v>
      </c>
      <c r="AR271">
        <f>VLOOKUP(AI271,counts!$V$79:$W$81,2,FALSE)</f>
        <v>103.15987615987927</v>
      </c>
      <c r="AS271">
        <f t="shared" si="170"/>
        <v>0</v>
      </c>
      <c r="AT271">
        <f t="shared" si="171"/>
        <v>3</v>
      </c>
      <c r="AU271" t="str">
        <f t="shared" si="154"/>
        <v>Train</v>
      </c>
      <c r="AW271" t="str">
        <f t="shared" si="172"/>
        <v>0-17</v>
      </c>
      <c r="AX271" t="str">
        <f t="shared" si="173"/>
        <v>F, G, T</v>
      </c>
      <c r="AY271" t="str">
        <f t="shared" si="174"/>
        <v>21-30</v>
      </c>
      <c r="AZ271" t="str">
        <f t="shared" si="175"/>
        <v>Blank</v>
      </c>
      <c r="BA271" t="str">
        <f t="shared" si="176"/>
        <v>male</v>
      </c>
      <c r="BB271">
        <f t="shared" si="177"/>
        <v>0</v>
      </c>
      <c r="BC271">
        <f t="shared" si="178"/>
        <v>0</v>
      </c>
      <c r="BD271" t="str">
        <f t="shared" si="179"/>
        <v>S, blank</v>
      </c>
      <c r="BE271">
        <f t="shared" si="180"/>
        <v>1</v>
      </c>
      <c r="BF271">
        <f t="shared" si="181"/>
        <v>-3.7643689058441341</v>
      </c>
      <c r="BG271">
        <f t="shared" si="182"/>
        <v>123.30204897661667</v>
      </c>
      <c r="BH271">
        <f t="shared" si="183"/>
        <v>40.172297072540438</v>
      </c>
      <c r="BI271">
        <f t="shared" si="184"/>
        <v>-33.757758935166962</v>
      </c>
      <c r="BJ271">
        <f t="shared" si="185"/>
        <v>-108.67008854708662</v>
      </c>
      <c r="BK271">
        <f t="shared" si="186"/>
        <v>-14.754319664473872</v>
      </c>
      <c r="BL271">
        <f t="shared" si="187"/>
        <v>-22.013681658285037</v>
      </c>
      <c r="BM271">
        <f t="shared" si="188"/>
        <v>-22.422560732600829</v>
      </c>
      <c r="BN271">
        <f t="shared" si="189"/>
        <v>103.15987615987927</v>
      </c>
      <c r="BO271">
        <f t="shared" si="155"/>
        <v>0</v>
      </c>
      <c r="BP271">
        <f t="shared" si="156"/>
        <v>3</v>
      </c>
      <c r="BQ271" t="str">
        <f t="shared" si="157"/>
        <v>Train</v>
      </c>
    </row>
    <row r="272" spans="1:69" x14ac:dyDescent="0.3">
      <c r="A272">
        <v>1</v>
      </c>
      <c r="B272">
        <v>1</v>
      </c>
      <c r="C272" t="s">
        <v>682</v>
      </c>
      <c r="D272" t="s">
        <v>15</v>
      </c>
      <c r="E272">
        <v>18</v>
      </c>
      <c r="F272">
        <v>1</v>
      </c>
      <c r="G272">
        <v>0</v>
      </c>
      <c r="H272" t="s">
        <v>675</v>
      </c>
      <c r="I272">
        <v>60</v>
      </c>
      <c r="J272" t="s">
        <v>676</v>
      </c>
      <c r="K272" t="s">
        <v>17</v>
      </c>
      <c r="L272" t="s">
        <v>57</v>
      </c>
      <c r="N272" t="s">
        <v>677</v>
      </c>
      <c r="O272">
        <v>4</v>
      </c>
      <c r="P272">
        <v>2</v>
      </c>
      <c r="Q272">
        <v>1</v>
      </c>
      <c r="R272" t="str">
        <f t="shared" si="158"/>
        <v>Test</v>
      </c>
      <c r="S272" t="str">
        <f t="shared" si="159"/>
        <v>Train</v>
      </c>
      <c r="T272" t="str">
        <f t="shared" si="160"/>
        <v>Train</v>
      </c>
      <c r="U272" t="str">
        <f t="shared" si="161"/>
        <v>WV</v>
      </c>
      <c r="V272" t="str">
        <f t="shared" si="162"/>
        <v>18-30</v>
      </c>
      <c r="W272" t="str">
        <f t="shared" si="163"/>
        <v>C</v>
      </c>
      <c r="X272" t="str">
        <f t="shared" si="164"/>
        <v>41-100</v>
      </c>
      <c r="Y272" t="b">
        <f>SUMPRODUCT(--(U272=counts!$A$40:$A$49))&gt;0</f>
        <v>0</v>
      </c>
      <c r="Z272" t="b">
        <f>SUMPRODUCT(--(W272=counts!$A$18:$A$22))&gt;0</f>
        <v>1</v>
      </c>
      <c r="AA272" t="str">
        <f t="shared" si="165"/>
        <v>18-30</v>
      </c>
      <c r="AB272" t="str">
        <f>IF(W272="","Blank",IF(Z272="TRUE",W272,counts!$A$23))</f>
        <v>F, G, T</v>
      </c>
      <c r="AC272" t="str">
        <f t="shared" si="166"/>
        <v>41-100</v>
      </c>
      <c r="AD272" t="str">
        <f t="shared" si="167"/>
        <v>Others</v>
      </c>
      <c r="AE272" t="str">
        <f t="shared" si="168"/>
        <v>female</v>
      </c>
      <c r="AF272">
        <f>IF(F272&gt;=4, counts!$A$62,F272)</f>
        <v>1</v>
      </c>
      <c r="AG272">
        <f>IF(G272&gt;=3, counts!$A$69,G272)</f>
        <v>0</v>
      </c>
      <c r="AH272" t="str">
        <f>IF(OR(K272="S",K272=""), counts!$A$75,K272)</f>
        <v>S, blank</v>
      </c>
      <c r="AI272">
        <f t="shared" si="169"/>
        <v>1</v>
      </c>
      <c r="AJ272">
        <f>VLOOKUP(AA272,counts!$V$8:$W$13,2,FALSE)</f>
        <v>-11.613432440426715</v>
      </c>
      <c r="AK272">
        <f>VLOOKUP(AB272,counts!$V$17:$W$23,2,FALSE)</f>
        <v>123.30204897661667</v>
      </c>
      <c r="AL272">
        <f>VLOOKUP(AC272,counts!$V$27:$W$33,2,FALSE)</f>
        <v>70.538774768379497</v>
      </c>
      <c r="AM272">
        <f>VLOOKUP(AD272,counts!$V$38:$W$49,2,FALSE)</f>
        <v>40.634191658169868</v>
      </c>
      <c r="AN272">
        <f>VLOOKUP(AE272,counts!$V$53:$W$54,2,FALSE)</f>
        <v>151.41878811967541</v>
      </c>
      <c r="AO272">
        <f>VLOOKUP(AF272,counts!$V$58:$W$62,2,FALSE)</f>
        <v>48.695090775187893</v>
      </c>
      <c r="AP272">
        <f>VLOOKUP(AG272,counts!$V$66:$W$69,2,FALSE)</f>
        <v>-22.013681658285037</v>
      </c>
      <c r="AQ272">
        <f>VLOOKUP(AH272,counts!$V$73:$W$75,2,FALSE)</f>
        <v>-22.422560732600829</v>
      </c>
      <c r="AR272">
        <f>VLOOKUP(AI272,counts!$V$79:$W$81,2,FALSE)</f>
        <v>103.15987615987927</v>
      </c>
      <c r="AS272">
        <f t="shared" si="170"/>
        <v>1</v>
      </c>
      <c r="AT272">
        <f t="shared" si="171"/>
        <v>4</v>
      </c>
      <c r="AU272" t="str">
        <f t="shared" si="154"/>
        <v>Test</v>
      </c>
      <c r="AW272" t="str">
        <f t="shared" si="172"/>
        <v>18-30</v>
      </c>
      <c r="AX272" t="str">
        <f t="shared" si="173"/>
        <v>F, G, T</v>
      </c>
      <c r="AY272" t="str">
        <f t="shared" si="174"/>
        <v>41-100</v>
      </c>
      <c r="AZ272" t="str">
        <f t="shared" si="175"/>
        <v>Others</v>
      </c>
      <c r="BA272" t="str">
        <f t="shared" si="176"/>
        <v>female</v>
      </c>
      <c r="BB272">
        <f t="shared" si="177"/>
        <v>1</v>
      </c>
      <c r="BC272">
        <f t="shared" si="178"/>
        <v>0</v>
      </c>
      <c r="BD272" t="str">
        <f t="shared" si="179"/>
        <v>S, blank</v>
      </c>
      <c r="BE272">
        <f t="shared" si="180"/>
        <v>1</v>
      </c>
      <c r="BF272">
        <f t="shared" si="181"/>
        <v>-11.613432440426715</v>
      </c>
      <c r="BG272">
        <f t="shared" si="182"/>
        <v>123.30204897661667</v>
      </c>
      <c r="BH272">
        <f t="shared" si="183"/>
        <v>70.538774768379497</v>
      </c>
      <c r="BI272">
        <f t="shared" si="184"/>
        <v>40.634191658169868</v>
      </c>
      <c r="BJ272">
        <f t="shared" si="185"/>
        <v>151.41878811967541</v>
      </c>
      <c r="BK272">
        <f t="shared" si="186"/>
        <v>48.695090775187893</v>
      </c>
      <c r="BL272">
        <f t="shared" si="187"/>
        <v>-22.013681658285037</v>
      </c>
      <c r="BM272">
        <f t="shared" si="188"/>
        <v>-22.422560732600829</v>
      </c>
      <c r="BN272">
        <f t="shared" si="189"/>
        <v>103.15987615987927</v>
      </c>
      <c r="BO272">
        <f t="shared" si="155"/>
        <v>1</v>
      </c>
      <c r="BP272">
        <f t="shared" si="156"/>
        <v>4</v>
      </c>
      <c r="BQ272" t="str">
        <f t="shared" si="157"/>
        <v>Test</v>
      </c>
    </row>
    <row r="273" spans="1:69" x14ac:dyDescent="0.3">
      <c r="A273">
        <v>1</v>
      </c>
      <c r="B273">
        <v>1</v>
      </c>
      <c r="C273" t="s">
        <v>683</v>
      </c>
      <c r="D273" t="s">
        <v>20</v>
      </c>
      <c r="E273">
        <v>24</v>
      </c>
      <c r="F273">
        <v>1</v>
      </c>
      <c r="G273">
        <v>0</v>
      </c>
      <c r="H273" t="s">
        <v>684</v>
      </c>
      <c r="I273">
        <v>82.2667</v>
      </c>
      <c r="J273" t="s">
        <v>685</v>
      </c>
      <c r="K273" t="s">
        <v>17</v>
      </c>
      <c r="L273" t="s">
        <v>90</v>
      </c>
      <c r="N273" t="s">
        <v>686</v>
      </c>
      <c r="O273">
        <v>3</v>
      </c>
      <c r="P273">
        <v>1</v>
      </c>
      <c r="Q273">
        <v>5</v>
      </c>
      <c r="R273" t="str">
        <f t="shared" si="158"/>
        <v>Train</v>
      </c>
      <c r="S273" t="str">
        <f t="shared" si="159"/>
        <v>Train</v>
      </c>
      <c r="T273" t="str">
        <f t="shared" si="160"/>
        <v>Validate</v>
      </c>
      <c r="U273" t="str">
        <f t="shared" si="161"/>
        <v>MN</v>
      </c>
      <c r="V273" t="str">
        <f t="shared" si="162"/>
        <v>18-30</v>
      </c>
      <c r="W273" t="str">
        <f t="shared" si="163"/>
        <v>B</v>
      </c>
      <c r="X273" t="str">
        <f t="shared" si="164"/>
        <v>41-100</v>
      </c>
      <c r="Y273" t="b">
        <f>SUMPRODUCT(--(U273=counts!$A$40:$A$49))&gt;0</f>
        <v>1</v>
      </c>
      <c r="Z273" t="b">
        <f>SUMPRODUCT(--(W273=counts!$A$18:$A$22))&gt;0</f>
        <v>1</v>
      </c>
      <c r="AA273" t="str">
        <f t="shared" si="165"/>
        <v>18-30</v>
      </c>
      <c r="AB273" t="str">
        <f>IF(W273="","Blank",IF(Z273="TRUE",W273,counts!$A$23))</f>
        <v>F, G, T</v>
      </c>
      <c r="AC273" t="str">
        <f t="shared" si="166"/>
        <v>41-100</v>
      </c>
      <c r="AD273" t="str">
        <f t="shared" si="167"/>
        <v>MN</v>
      </c>
      <c r="AE273" t="str">
        <f t="shared" si="168"/>
        <v>male</v>
      </c>
      <c r="AF273">
        <f>IF(F273&gt;=4, counts!$A$62,F273)</f>
        <v>1</v>
      </c>
      <c r="AG273">
        <f>IF(G273&gt;=3, counts!$A$69,G273)</f>
        <v>0</v>
      </c>
      <c r="AH273" t="str">
        <f>IF(OR(K273="S",K273=""), counts!$A$75,K273)</f>
        <v>S, blank</v>
      </c>
      <c r="AI273">
        <f t="shared" si="169"/>
        <v>1</v>
      </c>
      <c r="AJ273">
        <f>VLOOKUP(AA273,counts!$V$8:$W$13,2,FALSE)</f>
        <v>-11.613432440426715</v>
      </c>
      <c r="AK273">
        <f>VLOOKUP(AB273,counts!$V$17:$W$23,2,FALSE)</f>
        <v>123.30204897661667</v>
      </c>
      <c r="AL273">
        <f>VLOOKUP(AC273,counts!$V$27:$W$33,2,FALSE)</f>
        <v>70.538774768379497</v>
      </c>
      <c r="AM273">
        <f>VLOOKUP(AD273,counts!$V$38:$W$49,2,FALSE)</f>
        <v>-96.420408757005262</v>
      </c>
      <c r="AN273">
        <f>VLOOKUP(AE273,counts!$V$53:$W$54,2,FALSE)</f>
        <v>-108.67008854708662</v>
      </c>
      <c r="AO273">
        <f>VLOOKUP(AF273,counts!$V$58:$W$62,2,FALSE)</f>
        <v>48.695090775187893</v>
      </c>
      <c r="AP273">
        <f>VLOOKUP(AG273,counts!$V$66:$W$69,2,FALSE)</f>
        <v>-22.013681658285037</v>
      </c>
      <c r="AQ273">
        <f>VLOOKUP(AH273,counts!$V$73:$W$75,2,FALSE)</f>
        <v>-22.422560732600829</v>
      </c>
      <c r="AR273">
        <f>VLOOKUP(AI273,counts!$V$79:$W$81,2,FALSE)</f>
        <v>103.15987615987927</v>
      </c>
      <c r="AS273">
        <f t="shared" si="170"/>
        <v>1</v>
      </c>
      <c r="AT273">
        <f t="shared" si="171"/>
        <v>3</v>
      </c>
      <c r="AU273" t="str">
        <f t="shared" si="154"/>
        <v>Train</v>
      </c>
      <c r="AW273" t="str">
        <f t="shared" si="172"/>
        <v>18-30</v>
      </c>
      <c r="AX273" t="str">
        <f t="shared" si="173"/>
        <v>F, G, T</v>
      </c>
      <c r="AY273" t="str">
        <f t="shared" si="174"/>
        <v>41-100</v>
      </c>
      <c r="AZ273" t="str">
        <f t="shared" si="175"/>
        <v>MN</v>
      </c>
      <c r="BA273" t="str">
        <f t="shared" si="176"/>
        <v>male</v>
      </c>
      <c r="BB273">
        <f t="shared" si="177"/>
        <v>1</v>
      </c>
      <c r="BC273">
        <f t="shared" si="178"/>
        <v>0</v>
      </c>
      <c r="BD273" t="str">
        <f t="shared" si="179"/>
        <v>S, blank</v>
      </c>
      <c r="BE273">
        <f t="shared" si="180"/>
        <v>1</v>
      </c>
      <c r="BF273">
        <f t="shared" si="181"/>
        <v>-11.613432440426715</v>
      </c>
      <c r="BG273">
        <f t="shared" si="182"/>
        <v>123.30204897661667</v>
      </c>
      <c r="BH273">
        <f t="shared" si="183"/>
        <v>70.538774768379497</v>
      </c>
      <c r="BI273">
        <f t="shared" si="184"/>
        <v>-96.420408757005262</v>
      </c>
      <c r="BJ273">
        <f t="shared" si="185"/>
        <v>-108.67008854708662</v>
      </c>
      <c r="BK273">
        <f t="shared" si="186"/>
        <v>48.695090775187893</v>
      </c>
      <c r="BL273">
        <f t="shared" si="187"/>
        <v>-22.013681658285037</v>
      </c>
      <c r="BM273">
        <f t="shared" si="188"/>
        <v>-22.422560732600829</v>
      </c>
      <c r="BN273">
        <f t="shared" si="189"/>
        <v>103.15987615987927</v>
      </c>
      <c r="BO273">
        <f t="shared" si="155"/>
        <v>1</v>
      </c>
      <c r="BP273">
        <f t="shared" si="156"/>
        <v>3</v>
      </c>
      <c r="BQ273" t="str">
        <f t="shared" si="157"/>
        <v>Train</v>
      </c>
    </row>
    <row r="274" spans="1:69" x14ac:dyDescent="0.3">
      <c r="A274">
        <v>1</v>
      </c>
      <c r="B274">
        <v>1</v>
      </c>
      <c r="C274" t="s">
        <v>687</v>
      </c>
      <c r="D274" t="s">
        <v>15</v>
      </c>
      <c r="E274">
        <v>23</v>
      </c>
      <c r="F274">
        <v>1</v>
      </c>
      <c r="G274">
        <v>0</v>
      </c>
      <c r="H274" t="s">
        <v>684</v>
      </c>
      <c r="I274">
        <v>82.2667</v>
      </c>
      <c r="J274" t="s">
        <v>685</v>
      </c>
      <c r="K274" t="s">
        <v>17</v>
      </c>
      <c r="L274" t="s">
        <v>90</v>
      </c>
      <c r="N274" t="s">
        <v>686</v>
      </c>
      <c r="O274">
        <v>4</v>
      </c>
      <c r="P274">
        <v>4</v>
      </c>
      <c r="Q274">
        <v>2</v>
      </c>
      <c r="R274" t="str">
        <f t="shared" si="158"/>
        <v>Test</v>
      </c>
      <c r="S274" t="str">
        <f t="shared" si="159"/>
        <v>Test</v>
      </c>
      <c r="T274" t="str">
        <f t="shared" si="160"/>
        <v>Train</v>
      </c>
      <c r="U274" t="str">
        <f t="shared" si="161"/>
        <v>MN</v>
      </c>
      <c r="V274" t="str">
        <f t="shared" si="162"/>
        <v>18-30</v>
      </c>
      <c r="W274" t="str">
        <f t="shared" si="163"/>
        <v>B</v>
      </c>
      <c r="X274" t="str">
        <f t="shared" si="164"/>
        <v>41-100</v>
      </c>
      <c r="Y274" t="b">
        <f>SUMPRODUCT(--(U274=counts!$A$40:$A$49))&gt;0</f>
        <v>1</v>
      </c>
      <c r="Z274" t="b">
        <f>SUMPRODUCT(--(W274=counts!$A$18:$A$22))&gt;0</f>
        <v>1</v>
      </c>
      <c r="AA274" t="str">
        <f t="shared" si="165"/>
        <v>18-30</v>
      </c>
      <c r="AB274" t="str">
        <f>IF(W274="","Blank",IF(Z274="TRUE",W274,counts!$A$23))</f>
        <v>F, G, T</v>
      </c>
      <c r="AC274" t="str">
        <f t="shared" si="166"/>
        <v>41-100</v>
      </c>
      <c r="AD274" t="str">
        <f t="shared" si="167"/>
        <v>MN</v>
      </c>
      <c r="AE274" t="str">
        <f t="shared" si="168"/>
        <v>female</v>
      </c>
      <c r="AF274">
        <f>IF(F274&gt;=4, counts!$A$62,F274)</f>
        <v>1</v>
      </c>
      <c r="AG274">
        <f>IF(G274&gt;=3, counts!$A$69,G274)</f>
        <v>0</v>
      </c>
      <c r="AH274" t="str">
        <f>IF(OR(K274="S",K274=""), counts!$A$75,K274)</f>
        <v>S, blank</v>
      </c>
      <c r="AI274">
        <f t="shared" si="169"/>
        <v>1</v>
      </c>
      <c r="AJ274">
        <f>VLOOKUP(AA274,counts!$V$8:$W$13,2,FALSE)</f>
        <v>-11.613432440426715</v>
      </c>
      <c r="AK274">
        <f>VLOOKUP(AB274,counts!$V$17:$W$23,2,FALSE)</f>
        <v>123.30204897661667</v>
      </c>
      <c r="AL274">
        <f>VLOOKUP(AC274,counts!$V$27:$W$33,2,FALSE)</f>
        <v>70.538774768379497</v>
      </c>
      <c r="AM274">
        <f>VLOOKUP(AD274,counts!$V$38:$W$49,2,FALSE)</f>
        <v>-96.420408757005262</v>
      </c>
      <c r="AN274">
        <f>VLOOKUP(AE274,counts!$V$53:$W$54,2,FALSE)</f>
        <v>151.41878811967541</v>
      </c>
      <c r="AO274">
        <f>VLOOKUP(AF274,counts!$V$58:$W$62,2,FALSE)</f>
        <v>48.695090775187893</v>
      </c>
      <c r="AP274">
        <f>VLOOKUP(AG274,counts!$V$66:$W$69,2,FALSE)</f>
        <v>-22.013681658285037</v>
      </c>
      <c r="AQ274">
        <f>VLOOKUP(AH274,counts!$V$73:$W$75,2,FALSE)</f>
        <v>-22.422560732600829</v>
      </c>
      <c r="AR274">
        <f>VLOOKUP(AI274,counts!$V$79:$W$81,2,FALSE)</f>
        <v>103.15987615987927</v>
      </c>
      <c r="AS274">
        <f t="shared" si="170"/>
        <v>1</v>
      </c>
      <c r="AT274">
        <f t="shared" si="171"/>
        <v>4</v>
      </c>
      <c r="AU274" t="str">
        <f t="shared" si="154"/>
        <v>Test</v>
      </c>
      <c r="AW274" t="str">
        <f t="shared" si="172"/>
        <v>18-30</v>
      </c>
      <c r="AX274" t="str">
        <f t="shared" si="173"/>
        <v>F, G, T</v>
      </c>
      <c r="AY274" t="str">
        <f t="shared" si="174"/>
        <v>41-100</v>
      </c>
      <c r="AZ274" t="str">
        <f t="shared" si="175"/>
        <v>MN</v>
      </c>
      <c r="BA274" t="str">
        <f t="shared" si="176"/>
        <v>female</v>
      </c>
      <c r="BB274">
        <f t="shared" si="177"/>
        <v>1</v>
      </c>
      <c r="BC274">
        <f t="shared" si="178"/>
        <v>0</v>
      </c>
      <c r="BD274" t="str">
        <f t="shared" si="179"/>
        <v>S, blank</v>
      </c>
      <c r="BE274">
        <f t="shared" si="180"/>
        <v>1</v>
      </c>
      <c r="BF274">
        <f t="shared" si="181"/>
        <v>-11.613432440426715</v>
      </c>
      <c r="BG274">
        <f t="shared" si="182"/>
        <v>123.30204897661667</v>
      </c>
      <c r="BH274">
        <f t="shared" si="183"/>
        <v>70.538774768379497</v>
      </c>
      <c r="BI274">
        <f t="shared" si="184"/>
        <v>-96.420408757005262</v>
      </c>
      <c r="BJ274">
        <f t="shared" si="185"/>
        <v>151.41878811967541</v>
      </c>
      <c r="BK274">
        <f t="shared" si="186"/>
        <v>48.695090775187893</v>
      </c>
      <c r="BL274">
        <f t="shared" si="187"/>
        <v>-22.013681658285037</v>
      </c>
      <c r="BM274">
        <f t="shared" si="188"/>
        <v>-22.422560732600829</v>
      </c>
      <c r="BN274">
        <f t="shared" si="189"/>
        <v>103.15987615987927</v>
      </c>
      <c r="BO274">
        <f t="shared" si="155"/>
        <v>1</v>
      </c>
      <c r="BP274">
        <f t="shared" si="156"/>
        <v>4</v>
      </c>
      <c r="BQ274" t="str">
        <f t="shared" si="157"/>
        <v>Test</v>
      </c>
    </row>
    <row r="275" spans="1:69" x14ac:dyDescent="0.3">
      <c r="A275">
        <v>1</v>
      </c>
      <c r="B275">
        <v>1</v>
      </c>
      <c r="C275" t="s">
        <v>688</v>
      </c>
      <c r="D275" t="s">
        <v>20</v>
      </c>
      <c r="E275">
        <v>6</v>
      </c>
      <c r="F275">
        <v>0</v>
      </c>
      <c r="G275">
        <v>2</v>
      </c>
      <c r="H275" t="s">
        <v>689</v>
      </c>
      <c r="I275">
        <v>134.5</v>
      </c>
      <c r="J275" t="s">
        <v>690</v>
      </c>
      <c r="K275" t="s">
        <v>44</v>
      </c>
      <c r="L275" t="s">
        <v>29</v>
      </c>
      <c r="N275" t="s">
        <v>691</v>
      </c>
      <c r="O275">
        <v>5</v>
      </c>
      <c r="P275">
        <v>1</v>
      </c>
      <c r="Q275">
        <v>2</v>
      </c>
      <c r="R275" t="str">
        <f t="shared" si="158"/>
        <v>Validate</v>
      </c>
      <c r="S275" t="str">
        <f t="shared" si="159"/>
        <v>Train</v>
      </c>
      <c r="T275" t="str">
        <f t="shared" si="160"/>
        <v>Train</v>
      </c>
      <c r="U275" t="str">
        <f t="shared" si="161"/>
        <v>NY</v>
      </c>
      <c r="V275" t="str">
        <f t="shared" si="162"/>
        <v>0-17</v>
      </c>
      <c r="W275" t="str">
        <f t="shared" si="163"/>
        <v>E</v>
      </c>
      <c r="X275" t="str">
        <f t="shared" si="164"/>
        <v>100+</v>
      </c>
      <c r="Y275" t="b">
        <f>SUMPRODUCT(--(U275=counts!$A$40:$A$49))&gt;0</f>
        <v>1</v>
      </c>
      <c r="Z275" t="b">
        <f>SUMPRODUCT(--(W275=counts!$A$18:$A$22))&gt;0</f>
        <v>1</v>
      </c>
      <c r="AA275" t="str">
        <f t="shared" si="165"/>
        <v>0-17</v>
      </c>
      <c r="AB275" t="str">
        <f>IF(W275="","Blank",IF(Z275="TRUE",W275,counts!$A$23))</f>
        <v>F, G, T</v>
      </c>
      <c r="AC275" t="str">
        <f t="shared" si="166"/>
        <v>100+</v>
      </c>
      <c r="AD275" t="str">
        <f t="shared" si="167"/>
        <v>NY</v>
      </c>
      <c r="AE275" t="str">
        <f t="shared" si="168"/>
        <v>male</v>
      </c>
      <c r="AF275">
        <f>IF(F275&gt;=4, counts!$A$62,F275)</f>
        <v>0</v>
      </c>
      <c r="AG275">
        <f>IF(G275&gt;=3, counts!$A$69,G275)</f>
        <v>2</v>
      </c>
      <c r="AH275" t="str">
        <f>IF(OR(K275="S",K275=""), counts!$A$75,K275)</f>
        <v>C</v>
      </c>
      <c r="AI275">
        <f t="shared" si="169"/>
        <v>1</v>
      </c>
      <c r="AJ275">
        <f>VLOOKUP(AA275,counts!$V$8:$W$13,2,FALSE)</f>
        <v>-3.7643689058441341</v>
      </c>
      <c r="AK275">
        <f>VLOOKUP(AB275,counts!$V$17:$W$23,2,FALSE)</f>
        <v>123.30204897661667</v>
      </c>
      <c r="AL275">
        <f>VLOOKUP(AC275,counts!$V$27:$W$33,2,FALSE)</f>
        <v>163.84855978743315</v>
      </c>
      <c r="AM275">
        <f>VLOOKUP(AD275,counts!$V$38:$W$49,2,FALSE)</f>
        <v>57.761363718906857</v>
      </c>
      <c r="AN275">
        <f>VLOOKUP(AE275,counts!$V$53:$W$54,2,FALSE)</f>
        <v>-108.67008854708662</v>
      </c>
      <c r="AO275">
        <f>VLOOKUP(AF275,counts!$V$58:$W$62,2,FALSE)</f>
        <v>-14.754319664473872</v>
      </c>
      <c r="AP275">
        <f>VLOOKUP(AG275,counts!$V$66:$W$69,2,FALSE)</f>
        <v>75.609641767585757</v>
      </c>
      <c r="AQ275">
        <f>VLOOKUP(AH275,counts!$V$73:$W$75,2,FALSE)</f>
        <v>72.444458573419169</v>
      </c>
      <c r="AR275">
        <f>VLOOKUP(AI275,counts!$V$79:$W$81,2,FALSE)</f>
        <v>103.15987615987927</v>
      </c>
      <c r="AS275">
        <f t="shared" si="170"/>
        <v>1</v>
      </c>
      <c r="AT275">
        <f t="shared" si="171"/>
        <v>5</v>
      </c>
      <c r="AU275" t="str">
        <f t="shared" si="154"/>
        <v>Validate</v>
      </c>
      <c r="AW275" t="str">
        <f t="shared" si="172"/>
        <v>0-17</v>
      </c>
      <c r="AX275" t="str">
        <f t="shared" si="173"/>
        <v>F, G, T</v>
      </c>
      <c r="AY275" t="str">
        <f t="shared" si="174"/>
        <v>100+</v>
      </c>
      <c r="AZ275" t="str">
        <f t="shared" si="175"/>
        <v>NY</v>
      </c>
      <c r="BA275" t="str">
        <f t="shared" si="176"/>
        <v>male</v>
      </c>
      <c r="BB275">
        <f t="shared" si="177"/>
        <v>0</v>
      </c>
      <c r="BC275">
        <f t="shared" si="178"/>
        <v>2</v>
      </c>
      <c r="BD275" t="str">
        <f t="shared" si="179"/>
        <v>C</v>
      </c>
      <c r="BE275">
        <f t="shared" si="180"/>
        <v>1</v>
      </c>
      <c r="BF275">
        <f t="shared" si="181"/>
        <v>-3.7643689058441341</v>
      </c>
      <c r="BG275">
        <f t="shared" si="182"/>
        <v>123.30204897661667</v>
      </c>
      <c r="BH275">
        <f t="shared" si="183"/>
        <v>163.84855978743315</v>
      </c>
      <c r="BI275">
        <f t="shared" si="184"/>
        <v>57.761363718906857</v>
      </c>
      <c r="BJ275">
        <f t="shared" si="185"/>
        <v>-108.67008854708662</v>
      </c>
      <c r="BK275">
        <f t="shared" si="186"/>
        <v>-14.754319664473872</v>
      </c>
      <c r="BL275">
        <f t="shared" si="187"/>
        <v>75.609641767585757</v>
      </c>
      <c r="BM275">
        <f t="shared" si="188"/>
        <v>72.444458573419169</v>
      </c>
      <c r="BN275">
        <f t="shared" si="189"/>
        <v>103.15987615987927</v>
      </c>
      <c r="BO275">
        <f t="shared" si="155"/>
        <v>1</v>
      </c>
      <c r="BP275">
        <f t="shared" si="156"/>
        <v>5</v>
      </c>
      <c r="BQ275" t="str">
        <f t="shared" si="157"/>
        <v>Validate</v>
      </c>
    </row>
    <row r="276" spans="1:69" x14ac:dyDescent="0.3">
      <c r="A276">
        <v>1</v>
      </c>
      <c r="B276">
        <v>1</v>
      </c>
      <c r="C276" t="s">
        <v>692</v>
      </c>
      <c r="D276" t="s">
        <v>20</v>
      </c>
      <c r="E276">
        <v>45</v>
      </c>
      <c r="F276">
        <v>1</v>
      </c>
      <c r="G276">
        <v>1</v>
      </c>
      <c r="H276" t="s">
        <v>689</v>
      </c>
      <c r="I276">
        <v>134.5</v>
      </c>
      <c r="J276" t="s">
        <v>690</v>
      </c>
      <c r="K276" t="s">
        <v>44</v>
      </c>
      <c r="L276" t="s">
        <v>29</v>
      </c>
      <c r="N276" t="s">
        <v>691</v>
      </c>
      <c r="O276">
        <v>1</v>
      </c>
      <c r="P276">
        <v>5</v>
      </c>
      <c r="Q276">
        <v>1</v>
      </c>
      <c r="R276" t="str">
        <f t="shared" si="158"/>
        <v>Train</v>
      </c>
      <c r="S276" t="str">
        <f t="shared" si="159"/>
        <v>Validate</v>
      </c>
      <c r="T276" t="str">
        <f t="shared" si="160"/>
        <v>Train</v>
      </c>
      <c r="U276" t="str">
        <f t="shared" si="161"/>
        <v>NY</v>
      </c>
      <c r="V276" t="str">
        <f t="shared" si="162"/>
        <v>41-50</v>
      </c>
      <c r="W276" t="str">
        <f t="shared" si="163"/>
        <v>E</v>
      </c>
      <c r="X276" t="str">
        <f t="shared" si="164"/>
        <v>100+</v>
      </c>
      <c r="Y276" t="b">
        <f>SUMPRODUCT(--(U276=counts!$A$40:$A$49))&gt;0</f>
        <v>1</v>
      </c>
      <c r="Z276" t="b">
        <f>SUMPRODUCT(--(W276=counts!$A$18:$A$22))&gt;0</f>
        <v>1</v>
      </c>
      <c r="AA276" t="str">
        <f t="shared" si="165"/>
        <v>41-50</v>
      </c>
      <c r="AB276" t="str">
        <f>IF(W276="","Blank",IF(Z276="TRUE",W276,counts!$A$23))</f>
        <v>F, G, T</v>
      </c>
      <c r="AC276" t="str">
        <f t="shared" si="166"/>
        <v>100+</v>
      </c>
      <c r="AD276" t="str">
        <f t="shared" si="167"/>
        <v>NY</v>
      </c>
      <c r="AE276" t="str">
        <f t="shared" si="168"/>
        <v>male</v>
      </c>
      <c r="AF276">
        <f>IF(F276&gt;=4, counts!$A$62,F276)</f>
        <v>1</v>
      </c>
      <c r="AG276">
        <f>IF(G276&gt;=3, counts!$A$69,G276)</f>
        <v>1</v>
      </c>
      <c r="AH276" t="str">
        <f>IF(OR(K276="S",K276=""), counts!$A$75,K276)</f>
        <v>C</v>
      </c>
      <c r="AI276">
        <f t="shared" si="169"/>
        <v>1</v>
      </c>
      <c r="AJ276">
        <f>VLOOKUP(AA276,counts!$V$8:$W$13,2,FALSE)</f>
        <v>-13.385578549662212</v>
      </c>
      <c r="AK276">
        <f>VLOOKUP(AB276,counts!$V$17:$W$23,2,FALSE)</f>
        <v>123.30204897661667</v>
      </c>
      <c r="AL276">
        <f>VLOOKUP(AC276,counts!$V$27:$W$33,2,FALSE)</f>
        <v>163.84855978743315</v>
      </c>
      <c r="AM276">
        <f>VLOOKUP(AD276,counts!$V$38:$W$49,2,FALSE)</f>
        <v>57.761363718906857</v>
      </c>
      <c r="AN276">
        <f>VLOOKUP(AE276,counts!$V$53:$W$54,2,FALSE)</f>
        <v>-108.67008854708662</v>
      </c>
      <c r="AO276">
        <f>VLOOKUP(AF276,counts!$V$58:$W$62,2,FALSE)</f>
        <v>48.695090775187893</v>
      </c>
      <c r="AP276">
        <f>VLOOKUP(AG276,counts!$V$66:$W$69,2,FALSE)</f>
        <v>79.365382998232107</v>
      </c>
      <c r="AQ276">
        <f>VLOOKUP(AH276,counts!$V$73:$W$75,2,FALSE)</f>
        <v>72.444458573419169</v>
      </c>
      <c r="AR276">
        <f>VLOOKUP(AI276,counts!$V$79:$W$81,2,FALSE)</f>
        <v>103.15987615987927</v>
      </c>
      <c r="AS276">
        <f t="shared" si="170"/>
        <v>1</v>
      </c>
      <c r="AT276">
        <f t="shared" si="171"/>
        <v>1</v>
      </c>
      <c r="AU276" t="str">
        <f t="shared" si="154"/>
        <v>Train</v>
      </c>
      <c r="AW276" t="str">
        <f t="shared" si="172"/>
        <v>41-50</v>
      </c>
      <c r="AX276" t="str">
        <f t="shared" si="173"/>
        <v>F, G, T</v>
      </c>
      <c r="AY276" t="str">
        <f t="shared" si="174"/>
        <v>100+</v>
      </c>
      <c r="AZ276" t="str">
        <f t="shared" si="175"/>
        <v>NY</v>
      </c>
      <c r="BA276" t="str">
        <f t="shared" si="176"/>
        <v>male</v>
      </c>
      <c r="BB276">
        <f t="shared" si="177"/>
        <v>1</v>
      </c>
      <c r="BC276">
        <f t="shared" si="178"/>
        <v>1</v>
      </c>
      <c r="BD276" t="str">
        <f t="shared" si="179"/>
        <v>C</v>
      </c>
      <c r="BE276">
        <f t="shared" si="180"/>
        <v>1</v>
      </c>
      <c r="BF276">
        <f t="shared" si="181"/>
        <v>-13.385578549662212</v>
      </c>
      <c r="BG276">
        <f t="shared" si="182"/>
        <v>123.30204897661667</v>
      </c>
      <c r="BH276">
        <f t="shared" si="183"/>
        <v>163.84855978743315</v>
      </c>
      <c r="BI276">
        <f t="shared" si="184"/>
        <v>57.761363718906857</v>
      </c>
      <c r="BJ276">
        <f t="shared" si="185"/>
        <v>-108.67008854708662</v>
      </c>
      <c r="BK276">
        <f t="shared" si="186"/>
        <v>48.695090775187893</v>
      </c>
      <c r="BL276">
        <f t="shared" si="187"/>
        <v>79.365382998232107</v>
      </c>
      <c r="BM276">
        <f t="shared" si="188"/>
        <v>72.444458573419169</v>
      </c>
      <c r="BN276">
        <f t="shared" si="189"/>
        <v>103.15987615987927</v>
      </c>
      <c r="BO276">
        <f t="shared" si="155"/>
        <v>1</v>
      </c>
      <c r="BP276">
        <f t="shared" si="156"/>
        <v>1</v>
      </c>
      <c r="BQ276" t="str">
        <f t="shared" si="157"/>
        <v>Train</v>
      </c>
    </row>
    <row r="277" spans="1:69" x14ac:dyDescent="0.3">
      <c r="A277">
        <v>1</v>
      </c>
      <c r="B277">
        <v>1</v>
      </c>
      <c r="C277" t="s">
        <v>693</v>
      </c>
      <c r="D277" t="s">
        <v>15</v>
      </c>
      <c r="E277">
        <v>40</v>
      </c>
      <c r="F277">
        <v>1</v>
      </c>
      <c r="G277">
        <v>1</v>
      </c>
      <c r="H277" t="s">
        <v>689</v>
      </c>
      <c r="I277">
        <v>134.5</v>
      </c>
      <c r="J277" t="s">
        <v>690</v>
      </c>
      <c r="K277" t="s">
        <v>44</v>
      </c>
      <c r="L277" t="s">
        <v>29</v>
      </c>
      <c r="N277" t="s">
        <v>691</v>
      </c>
      <c r="O277">
        <v>3</v>
      </c>
      <c r="P277">
        <v>3</v>
      </c>
      <c r="Q277">
        <v>1</v>
      </c>
      <c r="R277" t="str">
        <f t="shared" si="158"/>
        <v>Train</v>
      </c>
      <c r="S277" t="str">
        <f t="shared" si="159"/>
        <v>Train</v>
      </c>
      <c r="T277" t="str">
        <f t="shared" si="160"/>
        <v>Train</v>
      </c>
      <c r="U277" t="str">
        <f t="shared" si="161"/>
        <v>NY</v>
      </c>
      <c r="V277" t="str">
        <f t="shared" si="162"/>
        <v>31-40</v>
      </c>
      <c r="W277" t="str">
        <f t="shared" si="163"/>
        <v>E</v>
      </c>
      <c r="X277" t="str">
        <f t="shared" si="164"/>
        <v>100+</v>
      </c>
      <c r="Y277" t="b">
        <f>SUMPRODUCT(--(U277=counts!$A$40:$A$49))&gt;0</f>
        <v>1</v>
      </c>
      <c r="Z277" t="b">
        <f>SUMPRODUCT(--(W277=counts!$A$18:$A$22))&gt;0</f>
        <v>1</v>
      </c>
      <c r="AA277" t="str">
        <f t="shared" si="165"/>
        <v>31-40</v>
      </c>
      <c r="AB277" t="str">
        <f>IF(W277="","Blank",IF(Z277="TRUE",W277,counts!$A$23))</f>
        <v>F, G, T</v>
      </c>
      <c r="AC277" t="str">
        <f t="shared" si="166"/>
        <v>100+</v>
      </c>
      <c r="AD277" t="str">
        <f t="shared" si="167"/>
        <v>NY</v>
      </c>
      <c r="AE277" t="str">
        <f t="shared" si="168"/>
        <v>female</v>
      </c>
      <c r="AF277">
        <f>IF(F277&gt;=4, counts!$A$62,F277)</f>
        <v>1</v>
      </c>
      <c r="AG277">
        <f>IF(G277&gt;=3, counts!$A$69,G277)</f>
        <v>1</v>
      </c>
      <c r="AH277" t="str">
        <f>IF(OR(K277="S",K277=""), counts!$A$75,K277)</f>
        <v>C</v>
      </c>
      <c r="AI277">
        <f t="shared" si="169"/>
        <v>1</v>
      </c>
      <c r="AJ277">
        <f>VLOOKUP(AA277,counts!$V$8:$W$13,2,FALSE)</f>
        <v>32.769878926258563</v>
      </c>
      <c r="AK277">
        <f>VLOOKUP(AB277,counts!$V$17:$W$23,2,FALSE)</f>
        <v>123.30204897661667</v>
      </c>
      <c r="AL277">
        <f>VLOOKUP(AC277,counts!$V$27:$W$33,2,FALSE)</f>
        <v>163.84855978743315</v>
      </c>
      <c r="AM277">
        <f>VLOOKUP(AD277,counts!$V$38:$W$49,2,FALSE)</f>
        <v>57.761363718906857</v>
      </c>
      <c r="AN277">
        <f>VLOOKUP(AE277,counts!$V$53:$W$54,2,FALSE)</f>
        <v>151.41878811967541</v>
      </c>
      <c r="AO277">
        <f>VLOOKUP(AF277,counts!$V$58:$W$62,2,FALSE)</f>
        <v>48.695090775187893</v>
      </c>
      <c r="AP277">
        <f>VLOOKUP(AG277,counts!$V$66:$W$69,2,FALSE)</f>
        <v>79.365382998232107</v>
      </c>
      <c r="AQ277">
        <f>VLOOKUP(AH277,counts!$V$73:$W$75,2,FALSE)</f>
        <v>72.444458573419169</v>
      </c>
      <c r="AR277">
        <f>VLOOKUP(AI277,counts!$V$79:$W$81,2,FALSE)</f>
        <v>103.15987615987927</v>
      </c>
      <c r="AS277">
        <f t="shared" si="170"/>
        <v>1</v>
      </c>
      <c r="AT277">
        <f t="shared" si="171"/>
        <v>3</v>
      </c>
      <c r="AU277" t="str">
        <f t="shared" si="154"/>
        <v>Train</v>
      </c>
      <c r="AW277" t="str">
        <f t="shared" si="172"/>
        <v>31-40</v>
      </c>
      <c r="AX277" t="str">
        <f t="shared" si="173"/>
        <v>F, G, T</v>
      </c>
      <c r="AY277" t="str">
        <f t="shared" si="174"/>
        <v>100+</v>
      </c>
      <c r="AZ277" t="str">
        <f t="shared" si="175"/>
        <v>NY</v>
      </c>
      <c r="BA277" t="str">
        <f t="shared" si="176"/>
        <v>female</v>
      </c>
      <c r="BB277">
        <f t="shared" si="177"/>
        <v>1</v>
      </c>
      <c r="BC277">
        <f t="shared" si="178"/>
        <v>1</v>
      </c>
      <c r="BD277" t="str">
        <f t="shared" si="179"/>
        <v>C</v>
      </c>
      <c r="BE277">
        <f t="shared" si="180"/>
        <v>1</v>
      </c>
      <c r="BF277">
        <f t="shared" si="181"/>
        <v>32.769878926258563</v>
      </c>
      <c r="BG277">
        <f t="shared" si="182"/>
        <v>123.30204897661667</v>
      </c>
      <c r="BH277">
        <f t="shared" si="183"/>
        <v>163.84855978743315</v>
      </c>
      <c r="BI277">
        <f t="shared" si="184"/>
        <v>57.761363718906857</v>
      </c>
      <c r="BJ277">
        <f t="shared" si="185"/>
        <v>151.41878811967541</v>
      </c>
      <c r="BK277">
        <f t="shared" si="186"/>
        <v>48.695090775187893</v>
      </c>
      <c r="BL277">
        <f t="shared" si="187"/>
        <v>79.365382998232107</v>
      </c>
      <c r="BM277">
        <f t="shared" si="188"/>
        <v>72.444458573419169</v>
      </c>
      <c r="BN277">
        <f t="shared" si="189"/>
        <v>103.15987615987927</v>
      </c>
      <c r="BO277">
        <f t="shared" si="155"/>
        <v>1</v>
      </c>
      <c r="BP277">
        <f t="shared" si="156"/>
        <v>3</v>
      </c>
      <c r="BQ277" t="str">
        <f t="shared" si="157"/>
        <v>Train</v>
      </c>
    </row>
    <row r="278" spans="1:69" x14ac:dyDescent="0.3">
      <c r="A278">
        <v>1</v>
      </c>
      <c r="B278">
        <v>0</v>
      </c>
      <c r="C278" t="s">
        <v>694</v>
      </c>
      <c r="D278" t="s">
        <v>20</v>
      </c>
      <c r="E278">
        <v>57</v>
      </c>
      <c r="F278">
        <v>1</v>
      </c>
      <c r="G278">
        <v>0</v>
      </c>
      <c r="H278" t="s">
        <v>489</v>
      </c>
      <c r="I278">
        <v>146.52080000000001</v>
      </c>
      <c r="J278" t="s">
        <v>695</v>
      </c>
      <c r="K278" t="s">
        <v>44</v>
      </c>
      <c r="N278" t="s">
        <v>55</v>
      </c>
      <c r="O278">
        <v>4</v>
      </c>
      <c r="P278">
        <v>4</v>
      </c>
      <c r="Q278">
        <v>4</v>
      </c>
      <c r="R278" t="str">
        <f t="shared" si="158"/>
        <v>Test</v>
      </c>
      <c r="S278" t="str">
        <f t="shared" si="159"/>
        <v>Test</v>
      </c>
      <c r="T278" t="str">
        <f t="shared" si="160"/>
        <v>Test</v>
      </c>
      <c r="U278" t="str">
        <f t="shared" si="161"/>
        <v/>
      </c>
      <c r="V278" t="str">
        <f t="shared" si="162"/>
        <v>51-60</v>
      </c>
      <c r="W278" t="str">
        <f t="shared" si="163"/>
        <v>B</v>
      </c>
      <c r="X278" t="str">
        <f t="shared" si="164"/>
        <v>100+</v>
      </c>
      <c r="Y278" t="b">
        <f>SUMPRODUCT(--(U278=counts!$A$40:$A$49))&gt;0</f>
        <v>0</v>
      </c>
      <c r="Z278" t="b">
        <f>SUMPRODUCT(--(W278=counts!$A$18:$A$22))&gt;0</f>
        <v>1</v>
      </c>
      <c r="AA278" t="str">
        <f t="shared" si="165"/>
        <v>51-60</v>
      </c>
      <c r="AB278" t="str">
        <f>IF(W278="","Blank",IF(Z278="TRUE",W278,counts!$A$23))</f>
        <v>F, G, T</v>
      </c>
      <c r="AC278" t="str">
        <f t="shared" si="166"/>
        <v>100+</v>
      </c>
      <c r="AD278" t="str">
        <f t="shared" si="167"/>
        <v>Blank</v>
      </c>
      <c r="AE278" t="str">
        <f t="shared" si="168"/>
        <v>male</v>
      </c>
      <c r="AF278">
        <f>IF(F278&gt;=4, counts!$A$62,F278)</f>
        <v>1</v>
      </c>
      <c r="AG278">
        <f>IF(G278&gt;=3, counts!$A$69,G278)</f>
        <v>0</v>
      </c>
      <c r="AH278" t="str">
        <f>IF(OR(K278="S",K278=""), counts!$A$75,K278)</f>
        <v>C</v>
      </c>
      <c r="AI278">
        <f t="shared" si="169"/>
        <v>1</v>
      </c>
      <c r="AJ278">
        <f>VLOOKUP(AA278,counts!$V$8:$W$13,2,FALSE)</f>
        <v>74.751267398446615</v>
      </c>
      <c r="AK278">
        <f>VLOOKUP(AB278,counts!$V$17:$W$23,2,FALSE)</f>
        <v>123.30204897661667</v>
      </c>
      <c r="AL278">
        <f>VLOOKUP(AC278,counts!$V$27:$W$33,2,FALSE)</f>
        <v>163.84855978743315</v>
      </c>
      <c r="AM278">
        <f>VLOOKUP(AD278,counts!$V$38:$W$49,2,FALSE)</f>
        <v>-33.757758935166962</v>
      </c>
      <c r="AN278">
        <f>VLOOKUP(AE278,counts!$V$53:$W$54,2,FALSE)</f>
        <v>-108.67008854708662</v>
      </c>
      <c r="AO278">
        <f>VLOOKUP(AF278,counts!$V$58:$W$62,2,FALSE)</f>
        <v>48.695090775187893</v>
      </c>
      <c r="AP278">
        <f>VLOOKUP(AG278,counts!$V$66:$W$69,2,FALSE)</f>
        <v>-22.013681658285037</v>
      </c>
      <c r="AQ278">
        <f>VLOOKUP(AH278,counts!$V$73:$W$75,2,FALSE)</f>
        <v>72.444458573419169</v>
      </c>
      <c r="AR278">
        <f>VLOOKUP(AI278,counts!$V$79:$W$81,2,FALSE)</f>
        <v>103.15987615987927</v>
      </c>
      <c r="AS278">
        <f t="shared" si="170"/>
        <v>0</v>
      </c>
      <c r="AT278">
        <f t="shared" si="171"/>
        <v>4</v>
      </c>
      <c r="AU278" t="str">
        <f t="shared" si="154"/>
        <v>Test</v>
      </c>
      <c r="AW278" t="str">
        <f t="shared" si="172"/>
        <v>51-60</v>
      </c>
      <c r="AX278" t="str">
        <f t="shared" si="173"/>
        <v>F, G, T</v>
      </c>
      <c r="AY278" t="str">
        <f t="shared" si="174"/>
        <v>100+</v>
      </c>
      <c r="AZ278" t="str">
        <f t="shared" si="175"/>
        <v>Blank</v>
      </c>
      <c r="BA278" t="str">
        <f t="shared" si="176"/>
        <v>male</v>
      </c>
      <c r="BB278">
        <f t="shared" si="177"/>
        <v>1</v>
      </c>
      <c r="BC278">
        <f t="shared" si="178"/>
        <v>0</v>
      </c>
      <c r="BD278" t="str">
        <f t="shared" si="179"/>
        <v>C</v>
      </c>
      <c r="BE278">
        <f t="shared" si="180"/>
        <v>1</v>
      </c>
      <c r="BF278">
        <f t="shared" si="181"/>
        <v>74.751267398446615</v>
      </c>
      <c r="BG278">
        <f t="shared" si="182"/>
        <v>123.30204897661667</v>
      </c>
      <c r="BH278">
        <f t="shared" si="183"/>
        <v>163.84855978743315</v>
      </c>
      <c r="BI278">
        <f t="shared" si="184"/>
        <v>-33.757758935166962</v>
      </c>
      <c r="BJ278">
        <f t="shared" si="185"/>
        <v>-108.67008854708662</v>
      </c>
      <c r="BK278">
        <f t="shared" si="186"/>
        <v>48.695090775187893</v>
      </c>
      <c r="BL278">
        <f t="shared" si="187"/>
        <v>-22.013681658285037</v>
      </c>
      <c r="BM278">
        <f t="shared" si="188"/>
        <v>72.444458573419169</v>
      </c>
      <c r="BN278">
        <f t="shared" si="189"/>
        <v>103.15987615987927</v>
      </c>
      <c r="BO278">
        <f t="shared" si="155"/>
        <v>0</v>
      </c>
      <c r="BP278">
        <f t="shared" si="156"/>
        <v>4</v>
      </c>
      <c r="BQ278" t="str">
        <f t="shared" si="157"/>
        <v>Test</v>
      </c>
    </row>
    <row r="279" spans="1:69" x14ac:dyDescent="0.3">
      <c r="A279">
        <v>1</v>
      </c>
      <c r="B279">
        <v>1</v>
      </c>
      <c r="C279" t="s">
        <v>696</v>
      </c>
      <c r="D279" t="s">
        <v>15</v>
      </c>
      <c r="F279">
        <v>1</v>
      </c>
      <c r="G279">
        <v>0</v>
      </c>
      <c r="H279" t="s">
        <v>489</v>
      </c>
      <c r="I279">
        <v>146.52080000000001</v>
      </c>
      <c r="J279" t="s">
        <v>695</v>
      </c>
      <c r="K279" t="s">
        <v>44</v>
      </c>
      <c r="L279" t="s">
        <v>57</v>
      </c>
      <c r="N279" t="s">
        <v>55</v>
      </c>
      <c r="O279">
        <v>5</v>
      </c>
      <c r="P279">
        <v>4</v>
      </c>
      <c r="Q279">
        <v>5</v>
      </c>
      <c r="R279" t="str">
        <f t="shared" si="158"/>
        <v>Validate</v>
      </c>
      <c r="S279" t="str">
        <f t="shared" si="159"/>
        <v>Test</v>
      </c>
      <c r="T279" t="str">
        <f t="shared" si="160"/>
        <v>Validate</v>
      </c>
      <c r="U279" t="str">
        <f t="shared" si="161"/>
        <v/>
      </c>
      <c r="V279" t="str">
        <f t="shared" si="162"/>
        <v>0-17</v>
      </c>
      <c r="W279" t="str">
        <f t="shared" si="163"/>
        <v>B</v>
      </c>
      <c r="X279" t="str">
        <f t="shared" si="164"/>
        <v>100+</v>
      </c>
      <c r="Y279" t="b">
        <f>SUMPRODUCT(--(U279=counts!$A$40:$A$49))&gt;0</f>
        <v>0</v>
      </c>
      <c r="Z279" t="b">
        <f>SUMPRODUCT(--(W279=counts!$A$18:$A$22))&gt;0</f>
        <v>1</v>
      </c>
      <c r="AA279" t="str">
        <f t="shared" si="165"/>
        <v>0-17</v>
      </c>
      <c r="AB279" t="str">
        <f>IF(W279="","Blank",IF(Z279="TRUE",W279,counts!$A$23))</f>
        <v>F, G, T</v>
      </c>
      <c r="AC279" t="str">
        <f t="shared" si="166"/>
        <v>100+</v>
      </c>
      <c r="AD279" t="str">
        <f t="shared" si="167"/>
        <v>Blank</v>
      </c>
      <c r="AE279" t="str">
        <f t="shared" si="168"/>
        <v>female</v>
      </c>
      <c r="AF279">
        <f>IF(F279&gt;=4, counts!$A$62,F279)</f>
        <v>1</v>
      </c>
      <c r="AG279">
        <f>IF(G279&gt;=3, counts!$A$69,G279)</f>
        <v>0</v>
      </c>
      <c r="AH279" t="str">
        <f>IF(OR(K279="S",K279=""), counts!$A$75,K279)</f>
        <v>C</v>
      </c>
      <c r="AI279">
        <f t="shared" si="169"/>
        <v>1</v>
      </c>
      <c r="AJ279">
        <f>VLOOKUP(AA279,counts!$V$8:$W$13,2,FALSE)</f>
        <v>-3.7643689058441341</v>
      </c>
      <c r="AK279">
        <f>VLOOKUP(AB279,counts!$V$17:$W$23,2,FALSE)</f>
        <v>123.30204897661667</v>
      </c>
      <c r="AL279">
        <f>VLOOKUP(AC279,counts!$V$27:$W$33,2,FALSE)</f>
        <v>163.84855978743315</v>
      </c>
      <c r="AM279">
        <f>VLOOKUP(AD279,counts!$V$38:$W$49,2,FALSE)</f>
        <v>-33.757758935166962</v>
      </c>
      <c r="AN279">
        <f>VLOOKUP(AE279,counts!$V$53:$W$54,2,FALSE)</f>
        <v>151.41878811967541</v>
      </c>
      <c r="AO279">
        <f>VLOOKUP(AF279,counts!$V$58:$W$62,2,FALSE)</f>
        <v>48.695090775187893</v>
      </c>
      <c r="AP279">
        <f>VLOOKUP(AG279,counts!$V$66:$W$69,2,FALSE)</f>
        <v>-22.013681658285037</v>
      </c>
      <c r="AQ279">
        <f>VLOOKUP(AH279,counts!$V$73:$W$75,2,FALSE)</f>
        <v>72.444458573419169</v>
      </c>
      <c r="AR279">
        <f>VLOOKUP(AI279,counts!$V$79:$W$81,2,FALSE)</f>
        <v>103.15987615987927</v>
      </c>
      <c r="AS279">
        <f t="shared" si="170"/>
        <v>1</v>
      </c>
      <c r="AT279">
        <f t="shared" si="171"/>
        <v>5</v>
      </c>
      <c r="AU279" t="str">
        <f t="shared" si="154"/>
        <v>Validate</v>
      </c>
      <c r="AW279" t="str">
        <f t="shared" si="172"/>
        <v>0-17</v>
      </c>
      <c r="AX279" t="str">
        <f t="shared" si="173"/>
        <v>F, G, T</v>
      </c>
      <c r="AY279" t="str">
        <f t="shared" si="174"/>
        <v>100+</v>
      </c>
      <c r="AZ279" t="str">
        <f t="shared" si="175"/>
        <v>Blank</v>
      </c>
      <c r="BA279" t="str">
        <f t="shared" si="176"/>
        <v>female</v>
      </c>
      <c r="BB279">
        <f t="shared" si="177"/>
        <v>1</v>
      </c>
      <c r="BC279">
        <f t="shared" si="178"/>
        <v>0</v>
      </c>
      <c r="BD279" t="str">
        <f t="shared" si="179"/>
        <v>C</v>
      </c>
      <c r="BE279">
        <f t="shared" si="180"/>
        <v>1</v>
      </c>
      <c r="BF279">
        <f t="shared" si="181"/>
        <v>-3.7643689058441341</v>
      </c>
      <c r="BG279">
        <f t="shared" si="182"/>
        <v>123.30204897661667</v>
      </c>
      <c r="BH279">
        <f t="shared" si="183"/>
        <v>163.84855978743315</v>
      </c>
      <c r="BI279">
        <f t="shared" si="184"/>
        <v>-33.757758935166962</v>
      </c>
      <c r="BJ279">
        <f t="shared" si="185"/>
        <v>151.41878811967541</v>
      </c>
      <c r="BK279">
        <f t="shared" si="186"/>
        <v>48.695090775187893</v>
      </c>
      <c r="BL279">
        <f t="shared" si="187"/>
        <v>-22.013681658285037</v>
      </c>
      <c r="BM279">
        <f t="shared" si="188"/>
        <v>72.444458573419169</v>
      </c>
      <c r="BN279">
        <f t="shared" si="189"/>
        <v>103.15987615987927</v>
      </c>
      <c r="BO279">
        <f t="shared" si="155"/>
        <v>1</v>
      </c>
      <c r="BP279">
        <f t="shared" si="156"/>
        <v>5</v>
      </c>
      <c r="BQ279" t="str">
        <f t="shared" si="157"/>
        <v>Validate</v>
      </c>
    </row>
    <row r="280" spans="1:69" x14ac:dyDescent="0.3">
      <c r="A280">
        <v>1</v>
      </c>
      <c r="B280">
        <v>1</v>
      </c>
      <c r="C280" t="s">
        <v>697</v>
      </c>
      <c r="D280" t="s">
        <v>20</v>
      </c>
      <c r="E280">
        <v>32</v>
      </c>
      <c r="F280">
        <v>0</v>
      </c>
      <c r="G280">
        <v>0</v>
      </c>
      <c r="H280" t="s">
        <v>698</v>
      </c>
      <c r="I280">
        <v>30.5</v>
      </c>
      <c r="J280" t="s">
        <v>699</v>
      </c>
      <c r="K280" t="s">
        <v>44</v>
      </c>
      <c r="L280" t="s">
        <v>29</v>
      </c>
      <c r="N280" t="s">
        <v>663</v>
      </c>
      <c r="O280">
        <v>1</v>
      </c>
      <c r="P280">
        <v>4</v>
      </c>
      <c r="Q280">
        <v>3</v>
      </c>
      <c r="R280" t="str">
        <f t="shared" si="158"/>
        <v>Train</v>
      </c>
      <c r="S280" t="str">
        <f t="shared" si="159"/>
        <v>Test</v>
      </c>
      <c r="T280" t="str">
        <f t="shared" si="160"/>
        <v>Train</v>
      </c>
      <c r="U280" t="str">
        <f t="shared" si="161"/>
        <v/>
      </c>
      <c r="V280" t="str">
        <f t="shared" si="162"/>
        <v>31-40</v>
      </c>
      <c r="W280" t="str">
        <f t="shared" si="163"/>
        <v>B</v>
      </c>
      <c r="X280" t="str">
        <f t="shared" si="164"/>
        <v>31-40</v>
      </c>
      <c r="Y280" t="b">
        <f>SUMPRODUCT(--(U280=counts!$A$40:$A$49))&gt;0</f>
        <v>0</v>
      </c>
      <c r="Z280" t="b">
        <f>SUMPRODUCT(--(W280=counts!$A$18:$A$22))&gt;0</f>
        <v>1</v>
      </c>
      <c r="AA280" t="str">
        <f t="shared" si="165"/>
        <v>31-40</v>
      </c>
      <c r="AB280" t="str">
        <f>IF(W280="","Blank",IF(Z280="TRUE",W280,counts!$A$23))</f>
        <v>F, G, T</v>
      </c>
      <c r="AC280" t="str">
        <f t="shared" si="166"/>
        <v>31-40</v>
      </c>
      <c r="AD280" t="str">
        <f t="shared" si="167"/>
        <v>Blank</v>
      </c>
      <c r="AE280" t="str">
        <f t="shared" si="168"/>
        <v>male</v>
      </c>
      <c r="AF280">
        <f>IF(F280&gt;=4, counts!$A$62,F280)</f>
        <v>0</v>
      </c>
      <c r="AG280">
        <f>IF(G280&gt;=3, counts!$A$69,G280)</f>
        <v>0</v>
      </c>
      <c r="AH280" t="str">
        <f>IF(OR(K280="S",K280=""), counts!$A$75,K280)</f>
        <v>C</v>
      </c>
      <c r="AI280">
        <f t="shared" si="169"/>
        <v>1</v>
      </c>
      <c r="AJ280">
        <f>VLOOKUP(AA280,counts!$V$8:$W$13,2,FALSE)</f>
        <v>32.769878926258563</v>
      </c>
      <c r="AK280">
        <f>VLOOKUP(AB280,counts!$V$17:$W$23,2,FALSE)</f>
        <v>123.30204897661667</v>
      </c>
      <c r="AL280">
        <f>VLOOKUP(AC280,counts!$V$27:$W$33,2,FALSE)</f>
        <v>22.971838090238197</v>
      </c>
      <c r="AM280">
        <f>VLOOKUP(AD280,counts!$V$38:$W$49,2,FALSE)</f>
        <v>-33.757758935166962</v>
      </c>
      <c r="AN280">
        <f>VLOOKUP(AE280,counts!$V$53:$W$54,2,FALSE)</f>
        <v>-108.67008854708662</v>
      </c>
      <c r="AO280">
        <f>VLOOKUP(AF280,counts!$V$58:$W$62,2,FALSE)</f>
        <v>-14.754319664473872</v>
      </c>
      <c r="AP280">
        <f>VLOOKUP(AG280,counts!$V$66:$W$69,2,FALSE)</f>
        <v>-22.013681658285037</v>
      </c>
      <c r="AQ280">
        <f>VLOOKUP(AH280,counts!$V$73:$W$75,2,FALSE)</f>
        <v>72.444458573419169</v>
      </c>
      <c r="AR280">
        <f>VLOOKUP(AI280,counts!$V$79:$W$81,2,FALSE)</f>
        <v>103.15987615987927</v>
      </c>
      <c r="AS280">
        <f t="shared" si="170"/>
        <v>1</v>
      </c>
      <c r="AT280">
        <f t="shared" si="171"/>
        <v>1</v>
      </c>
      <c r="AU280" t="str">
        <f t="shared" si="154"/>
        <v>Train</v>
      </c>
      <c r="AW280" t="str">
        <f t="shared" si="172"/>
        <v>31-40</v>
      </c>
      <c r="AX280" t="str">
        <f t="shared" si="173"/>
        <v>F, G, T</v>
      </c>
      <c r="AY280" t="str">
        <f t="shared" si="174"/>
        <v>31-40</v>
      </c>
      <c r="AZ280" t="str">
        <f t="shared" si="175"/>
        <v>Blank</v>
      </c>
      <c r="BA280" t="str">
        <f t="shared" si="176"/>
        <v>male</v>
      </c>
      <c r="BB280">
        <f t="shared" si="177"/>
        <v>0</v>
      </c>
      <c r="BC280">
        <f t="shared" si="178"/>
        <v>0</v>
      </c>
      <c r="BD280" t="str">
        <f t="shared" si="179"/>
        <v>C</v>
      </c>
      <c r="BE280">
        <f t="shared" si="180"/>
        <v>1</v>
      </c>
      <c r="BF280">
        <f t="shared" si="181"/>
        <v>32.769878926258563</v>
      </c>
      <c r="BG280">
        <f t="shared" si="182"/>
        <v>123.30204897661667</v>
      </c>
      <c r="BH280">
        <f t="shared" si="183"/>
        <v>22.971838090238197</v>
      </c>
      <c r="BI280">
        <f t="shared" si="184"/>
        <v>-33.757758935166962</v>
      </c>
      <c r="BJ280">
        <f t="shared" si="185"/>
        <v>-108.67008854708662</v>
      </c>
      <c r="BK280">
        <f t="shared" si="186"/>
        <v>-14.754319664473872</v>
      </c>
      <c r="BL280">
        <f t="shared" si="187"/>
        <v>-22.013681658285037</v>
      </c>
      <c r="BM280">
        <f t="shared" si="188"/>
        <v>72.444458573419169</v>
      </c>
      <c r="BN280">
        <f t="shared" si="189"/>
        <v>103.15987615987927</v>
      </c>
      <c r="BO280">
        <f t="shared" si="155"/>
        <v>1</v>
      </c>
      <c r="BP280">
        <f t="shared" si="156"/>
        <v>1</v>
      </c>
      <c r="BQ280" t="str">
        <f t="shared" si="157"/>
        <v>Train</v>
      </c>
    </row>
    <row r="281" spans="1:69" x14ac:dyDescent="0.3">
      <c r="A281">
        <v>1</v>
      </c>
      <c r="B281">
        <v>0</v>
      </c>
      <c r="C281" t="s">
        <v>700</v>
      </c>
      <c r="D281" t="s">
        <v>20</v>
      </c>
      <c r="E281">
        <v>62</v>
      </c>
      <c r="F281">
        <v>0</v>
      </c>
      <c r="G281">
        <v>0</v>
      </c>
      <c r="H281" t="s">
        <v>701</v>
      </c>
      <c r="I281">
        <v>26.55</v>
      </c>
      <c r="J281" t="s">
        <v>702</v>
      </c>
      <c r="K281" t="s">
        <v>17</v>
      </c>
      <c r="N281" t="s">
        <v>703</v>
      </c>
      <c r="O281">
        <v>4</v>
      </c>
      <c r="P281">
        <v>4</v>
      </c>
      <c r="Q281">
        <v>4</v>
      </c>
      <c r="R281" t="str">
        <f t="shared" si="158"/>
        <v>Test</v>
      </c>
      <c r="S281" t="str">
        <f t="shared" si="159"/>
        <v>Test</v>
      </c>
      <c r="T281" t="str">
        <f t="shared" si="160"/>
        <v>Test</v>
      </c>
      <c r="U281" t="str">
        <f t="shared" si="161"/>
        <v/>
      </c>
      <c r="V281" t="str">
        <f t="shared" si="162"/>
        <v>61+</v>
      </c>
      <c r="W281" t="str">
        <f t="shared" si="163"/>
        <v>C</v>
      </c>
      <c r="X281" t="str">
        <f t="shared" si="164"/>
        <v>21-30</v>
      </c>
      <c r="Y281" t="b">
        <f>SUMPRODUCT(--(U281=counts!$A$40:$A$49))&gt;0</f>
        <v>0</v>
      </c>
      <c r="Z281" t="b">
        <f>SUMPRODUCT(--(W281=counts!$A$18:$A$22))&gt;0</f>
        <v>1</v>
      </c>
      <c r="AA281" t="str">
        <f t="shared" si="165"/>
        <v>61+</v>
      </c>
      <c r="AB281" t="str">
        <f>IF(W281="","Blank",IF(Z281="TRUE",W281,counts!$A$23))</f>
        <v>F, G, T</v>
      </c>
      <c r="AC281" t="str">
        <f t="shared" si="166"/>
        <v>21-30</v>
      </c>
      <c r="AD281" t="str">
        <f t="shared" si="167"/>
        <v>Blank</v>
      </c>
      <c r="AE281" t="str">
        <f t="shared" si="168"/>
        <v>male</v>
      </c>
      <c r="AF281">
        <f>IF(F281&gt;=4, counts!$A$62,F281)</f>
        <v>0</v>
      </c>
      <c r="AG281">
        <f>IF(G281&gt;=3, counts!$A$69,G281)</f>
        <v>0</v>
      </c>
      <c r="AH281" t="str">
        <f>IF(OR(K281="S",K281=""), counts!$A$75,K281)</f>
        <v>S, blank</v>
      </c>
      <c r="AI281">
        <f t="shared" si="169"/>
        <v>1</v>
      </c>
      <c r="AJ281">
        <f>VLOOKUP(AA281,counts!$V$8:$W$13,2,FALSE)</f>
        <v>-68.390212241589438</v>
      </c>
      <c r="AK281">
        <f>VLOOKUP(AB281,counts!$V$17:$W$23,2,FALSE)</f>
        <v>123.30204897661667</v>
      </c>
      <c r="AL281">
        <f>VLOOKUP(AC281,counts!$V$27:$W$33,2,FALSE)</f>
        <v>40.172297072540438</v>
      </c>
      <c r="AM281">
        <f>VLOOKUP(AD281,counts!$V$38:$W$49,2,FALSE)</f>
        <v>-33.757758935166962</v>
      </c>
      <c r="AN281">
        <f>VLOOKUP(AE281,counts!$V$53:$W$54,2,FALSE)</f>
        <v>-108.67008854708662</v>
      </c>
      <c r="AO281">
        <f>VLOOKUP(AF281,counts!$V$58:$W$62,2,FALSE)</f>
        <v>-14.754319664473872</v>
      </c>
      <c r="AP281">
        <f>VLOOKUP(AG281,counts!$V$66:$W$69,2,FALSE)</f>
        <v>-22.013681658285037</v>
      </c>
      <c r="AQ281">
        <f>VLOOKUP(AH281,counts!$V$73:$W$75,2,FALSE)</f>
        <v>-22.422560732600829</v>
      </c>
      <c r="AR281">
        <f>VLOOKUP(AI281,counts!$V$79:$W$81,2,FALSE)</f>
        <v>103.15987615987927</v>
      </c>
      <c r="AS281">
        <f t="shared" si="170"/>
        <v>0</v>
      </c>
      <c r="AT281">
        <f t="shared" si="171"/>
        <v>4</v>
      </c>
      <c r="AU281" t="str">
        <f t="shared" si="154"/>
        <v>Test</v>
      </c>
      <c r="AW281" t="str">
        <f t="shared" si="172"/>
        <v>61+</v>
      </c>
      <c r="AX281" t="str">
        <f t="shared" si="173"/>
        <v>F, G, T</v>
      </c>
      <c r="AY281" t="str">
        <f t="shared" si="174"/>
        <v>21-30</v>
      </c>
      <c r="AZ281" t="str">
        <f t="shared" si="175"/>
        <v>Blank</v>
      </c>
      <c r="BA281" t="str">
        <f t="shared" si="176"/>
        <v>male</v>
      </c>
      <c r="BB281">
        <f t="shared" si="177"/>
        <v>0</v>
      </c>
      <c r="BC281">
        <f t="shared" si="178"/>
        <v>0</v>
      </c>
      <c r="BD281" t="str">
        <f t="shared" si="179"/>
        <v>S, blank</v>
      </c>
      <c r="BE281">
        <f t="shared" si="180"/>
        <v>1</v>
      </c>
      <c r="BF281">
        <f t="shared" si="181"/>
        <v>-68.390212241589438</v>
      </c>
      <c r="BG281">
        <f t="shared" si="182"/>
        <v>123.30204897661667</v>
      </c>
      <c r="BH281">
        <f t="shared" si="183"/>
        <v>40.172297072540438</v>
      </c>
      <c r="BI281">
        <f t="shared" si="184"/>
        <v>-33.757758935166962</v>
      </c>
      <c r="BJ281">
        <f t="shared" si="185"/>
        <v>-108.67008854708662</v>
      </c>
      <c r="BK281">
        <f t="shared" si="186"/>
        <v>-14.754319664473872</v>
      </c>
      <c r="BL281">
        <f t="shared" si="187"/>
        <v>-22.013681658285037</v>
      </c>
      <c r="BM281">
        <f t="shared" si="188"/>
        <v>-22.422560732600829</v>
      </c>
      <c r="BN281">
        <f t="shared" si="189"/>
        <v>103.15987615987927</v>
      </c>
      <c r="BO281">
        <f t="shared" si="155"/>
        <v>0</v>
      </c>
      <c r="BP281">
        <f t="shared" si="156"/>
        <v>4</v>
      </c>
      <c r="BQ281" t="str">
        <f t="shared" si="157"/>
        <v>Test</v>
      </c>
    </row>
    <row r="282" spans="1:69" x14ac:dyDescent="0.3">
      <c r="A282">
        <v>1</v>
      </c>
      <c r="B282">
        <v>1</v>
      </c>
      <c r="C282" t="s">
        <v>704</v>
      </c>
      <c r="D282" t="s">
        <v>20</v>
      </c>
      <c r="E282">
        <v>54</v>
      </c>
      <c r="F282">
        <v>1</v>
      </c>
      <c r="G282">
        <v>0</v>
      </c>
      <c r="H282" t="s">
        <v>705</v>
      </c>
      <c r="I282">
        <v>55.441699999999997</v>
      </c>
      <c r="J282" t="s">
        <v>706</v>
      </c>
      <c r="K282" t="s">
        <v>44</v>
      </c>
      <c r="L282" t="s">
        <v>252</v>
      </c>
      <c r="N282" t="s">
        <v>707</v>
      </c>
      <c r="O282">
        <v>2</v>
      </c>
      <c r="P282">
        <v>5</v>
      </c>
      <c r="Q282">
        <v>3</v>
      </c>
      <c r="R282" t="str">
        <f t="shared" si="158"/>
        <v>Train</v>
      </c>
      <c r="S282" t="str">
        <f t="shared" si="159"/>
        <v>Validate</v>
      </c>
      <c r="T282" t="str">
        <f t="shared" si="160"/>
        <v>Train</v>
      </c>
      <c r="U282" t="str">
        <f t="shared" si="161"/>
        <v>NJ</v>
      </c>
      <c r="V282" t="str">
        <f t="shared" si="162"/>
        <v>51-60</v>
      </c>
      <c r="W282" t="str">
        <f t="shared" si="163"/>
        <v>C</v>
      </c>
      <c r="X282" t="str">
        <f t="shared" si="164"/>
        <v>41-100</v>
      </c>
      <c r="Y282" t="b">
        <f>SUMPRODUCT(--(U282=counts!$A$40:$A$49))&gt;0</f>
        <v>1</v>
      </c>
      <c r="Z282" t="b">
        <f>SUMPRODUCT(--(W282=counts!$A$18:$A$22))&gt;0</f>
        <v>1</v>
      </c>
      <c r="AA282" t="str">
        <f t="shared" si="165"/>
        <v>51-60</v>
      </c>
      <c r="AB282" t="str">
        <f>IF(W282="","Blank",IF(Z282="TRUE",W282,counts!$A$23))</f>
        <v>F, G, T</v>
      </c>
      <c r="AC282" t="str">
        <f t="shared" si="166"/>
        <v>41-100</v>
      </c>
      <c r="AD282" t="str">
        <f t="shared" si="167"/>
        <v>NJ</v>
      </c>
      <c r="AE282" t="str">
        <f t="shared" si="168"/>
        <v>male</v>
      </c>
      <c r="AF282">
        <f>IF(F282&gt;=4, counts!$A$62,F282)</f>
        <v>1</v>
      </c>
      <c r="AG282">
        <f>IF(G282&gt;=3, counts!$A$69,G282)</f>
        <v>0</v>
      </c>
      <c r="AH282" t="str">
        <f>IF(OR(K282="S",K282=""), counts!$A$75,K282)</f>
        <v>C</v>
      </c>
      <c r="AI282">
        <f t="shared" si="169"/>
        <v>1</v>
      </c>
      <c r="AJ282">
        <f>VLOOKUP(AA282,counts!$V$8:$W$13,2,FALSE)</f>
        <v>74.751267398446615</v>
      </c>
      <c r="AK282">
        <f>VLOOKUP(AB282,counts!$V$17:$W$23,2,FALSE)</f>
        <v>123.30204897661667</v>
      </c>
      <c r="AL282">
        <f>VLOOKUP(AC282,counts!$V$27:$W$33,2,FALSE)</f>
        <v>70.538774768379497</v>
      </c>
      <c r="AM282">
        <f>VLOOKUP(AD282,counts!$V$38:$W$49,2,FALSE)</f>
        <v>45.286193221659182</v>
      </c>
      <c r="AN282">
        <f>VLOOKUP(AE282,counts!$V$53:$W$54,2,FALSE)</f>
        <v>-108.67008854708662</v>
      </c>
      <c r="AO282">
        <f>VLOOKUP(AF282,counts!$V$58:$W$62,2,FALSE)</f>
        <v>48.695090775187893</v>
      </c>
      <c r="AP282">
        <f>VLOOKUP(AG282,counts!$V$66:$W$69,2,FALSE)</f>
        <v>-22.013681658285037</v>
      </c>
      <c r="AQ282">
        <f>VLOOKUP(AH282,counts!$V$73:$W$75,2,FALSE)</f>
        <v>72.444458573419169</v>
      </c>
      <c r="AR282">
        <f>VLOOKUP(AI282,counts!$V$79:$W$81,2,FALSE)</f>
        <v>103.15987615987927</v>
      </c>
      <c r="AS282">
        <f t="shared" si="170"/>
        <v>1</v>
      </c>
      <c r="AT282">
        <f t="shared" si="171"/>
        <v>2</v>
      </c>
      <c r="AU282" t="str">
        <f t="shared" si="154"/>
        <v>Train</v>
      </c>
      <c r="AW282" t="str">
        <f t="shared" si="172"/>
        <v>51-60</v>
      </c>
      <c r="AX282" t="str">
        <f t="shared" si="173"/>
        <v>F, G, T</v>
      </c>
      <c r="AY282" t="str">
        <f t="shared" si="174"/>
        <v>41-100</v>
      </c>
      <c r="AZ282" t="str">
        <f t="shared" si="175"/>
        <v>NJ</v>
      </c>
      <c r="BA282" t="str">
        <f t="shared" si="176"/>
        <v>male</v>
      </c>
      <c r="BB282">
        <f t="shared" si="177"/>
        <v>1</v>
      </c>
      <c r="BC282">
        <f t="shared" si="178"/>
        <v>0</v>
      </c>
      <c r="BD282" t="str">
        <f t="shared" si="179"/>
        <v>C</v>
      </c>
      <c r="BE282">
        <f t="shared" si="180"/>
        <v>1</v>
      </c>
      <c r="BF282">
        <f t="shared" si="181"/>
        <v>74.751267398446615</v>
      </c>
      <c r="BG282">
        <f t="shared" si="182"/>
        <v>123.30204897661667</v>
      </c>
      <c r="BH282">
        <f t="shared" si="183"/>
        <v>70.538774768379497</v>
      </c>
      <c r="BI282">
        <f t="shared" si="184"/>
        <v>45.286193221659182</v>
      </c>
      <c r="BJ282">
        <f t="shared" si="185"/>
        <v>-108.67008854708662</v>
      </c>
      <c r="BK282">
        <f t="shared" si="186"/>
        <v>48.695090775187893</v>
      </c>
      <c r="BL282">
        <f t="shared" si="187"/>
        <v>-22.013681658285037</v>
      </c>
      <c r="BM282">
        <f t="shared" si="188"/>
        <v>72.444458573419169</v>
      </c>
      <c r="BN282">
        <f t="shared" si="189"/>
        <v>103.15987615987927</v>
      </c>
      <c r="BO282">
        <f t="shared" si="155"/>
        <v>1</v>
      </c>
      <c r="BP282">
        <f t="shared" si="156"/>
        <v>2</v>
      </c>
      <c r="BQ282" t="str">
        <f t="shared" si="157"/>
        <v>Train</v>
      </c>
    </row>
    <row r="283" spans="1:69" x14ac:dyDescent="0.3">
      <c r="A283">
        <v>1</v>
      </c>
      <c r="B283">
        <v>1</v>
      </c>
      <c r="C283" t="s">
        <v>708</v>
      </c>
      <c r="D283" t="s">
        <v>15</v>
      </c>
      <c r="E283">
        <v>43</v>
      </c>
      <c r="F283">
        <v>1</v>
      </c>
      <c r="G283">
        <v>0</v>
      </c>
      <c r="H283" t="s">
        <v>705</v>
      </c>
      <c r="I283">
        <v>55.441699999999997</v>
      </c>
      <c r="J283" t="s">
        <v>706</v>
      </c>
      <c r="K283" t="s">
        <v>44</v>
      </c>
      <c r="L283" t="s">
        <v>78</v>
      </c>
      <c r="N283" t="s">
        <v>707</v>
      </c>
      <c r="O283">
        <v>1</v>
      </c>
      <c r="P283">
        <v>2</v>
      </c>
      <c r="Q283">
        <v>3</v>
      </c>
      <c r="R283" t="str">
        <f t="shared" si="158"/>
        <v>Train</v>
      </c>
      <c r="S283" t="str">
        <f t="shared" si="159"/>
        <v>Train</v>
      </c>
      <c r="T283" t="str">
        <f t="shared" si="160"/>
        <v>Train</v>
      </c>
      <c r="U283" t="str">
        <f t="shared" si="161"/>
        <v>NJ</v>
      </c>
      <c r="V283" t="str">
        <f t="shared" si="162"/>
        <v>41-50</v>
      </c>
      <c r="W283" t="str">
        <f t="shared" si="163"/>
        <v>C</v>
      </c>
      <c r="X283" t="str">
        <f t="shared" si="164"/>
        <v>41-100</v>
      </c>
      <c r="Y283" t="b">
        <f>SUMPRODUCT(--(U283=counts!$A$40:$A$49))&gt;0</f>
        <v>1</v>
      </c>
      <c r="Z283" t="b">
        <f>SUMPRODUCT(--(W283=counts!$A$18:$A$22))&gt;0</f>
        <v>1</v>
      </c>
      <c r="AA283" t="str">
        <f t="shared" si="165"/>
        <v>41-50</v>
      </c>
      <c r="AB283" t="str">
        <f>IF(W283="","Blank",IF(Z283="TRUE",W283,counts!$A$23))</f>
        <v>F, G, T</v>
      </c>
      <c r="AC283" t="str">
        <f t="shared" si="166"/>
        <v>41-100</v>
      </c>
      <c r="AD283" t="str">
        <f t="shared" si="167"/>
        <v>NJ</v>
      </c>
      <c r="AE283" t="str">
        <f t="shared" si="168"/>
        <v>female</v>
      </c>
      <c r="AF283">
        <f>IF(F283&gt;=4, counts!$A$62,F283)</f>
        <v>1</v>
      </c>
      <c r="AG283">
        <f>IF(G283&gt;=3, counts!$A$69,G283)</f>
        <v>0</v>
      </c>
      <c r="AH283" t="str">
        <f>IF(OR(K283="S",K283=""), counts!$A$75,K283)</f>
        <v>C</v>
      </c>
      <c r="AI283">
        <f t="shared" si="169"/>
        <v>1</v>
      </c>
      <c r="AJ283">
        <f>VLOOKUP(AA283,counts!$V$8:$W$13,2,FALSE)</f>
        <v>-13.385578549662212</v>
      </c>
      <c r="AK283">
        <f>VLOOKUP(AB283,counts!$V$17:$W$23,2,FALSE)</f>
        <v>123.30204897661667</v>
      </c>
      <c r="AL283">
        <f>VLOOKUP(AC283,counts!$V$27:$W$33,2,FALSE)</f>
        <v>70.538774768379497</v>
      </c>
      <c r="AM283">
        <f>VLOOKUP(AD283,counts!$V$38:$W$49,2,FALSE)</f>
        <v>45.286193221659182</v>
      </c>
      <c r="AN283">
        <f>VLOOKUP(AE283,counts!$V$53:$W$54,2,FALSE)</f>
        <v>151.41878811967541</v>
      </c>
      <c r="AO283">
        <f>VLOOKUP(AF283,counts!$V$58:$W$62,2,FALSE)</f>
        <v>48.695090775187893</v>
      </c>
      <c r="AP283">
        <f>VLOOKUP(AG283,counts!$V$66:$W$69,2,FALSE)</f>
        <v>-22.013681658285037</v>
      </c>
      <c r="AQ283">
        <f>VLOOKUP(AH283,counts!$V$73:$W$75,2,FALSE)</f>
        <v>72.444458573419169</v>
      </c>
      <c r="AR283">
        <f>VLOOKUP(AI283,counts!$V$79:$W$81,2,FALSE)</f>
        <v>103.15987615987927</v>
      </c>
      <c r="AS283">
        <f t="shared" si="170"/>
        <v>1</v>
      </c>
      <c r="AT283">
        <f t="shared" si="171"/>
        <v>1</v>
      </c>
      <c r="AU283" t="str">
        <f t="shared" si="154"/>
        <v>Train</v>
      </c>
      <c r="AW283" t="str">
        <f t="shared" si="172"/>
        <v>41-50</v>
      </c>
      <c r="AX283" t="str">
        <f t="shared" si="173"/>
        <v>F, G, T</v>
      </c>
      <c r="AY283" t="str">
        <f t="shared" si="174"/>
        <v>41-100</v>
      </c>
      <c r="AZ283" t="str">
        <f t="shared" si="175"/>
        <v>NJ</v>
      </c>
      <c r="BA283" t="str">
        <f t="shared" si="176"/>
        <v>female</v>
      </c>
      <c r="BB283">
        <f t="shared" si="177"/>
        <v>1</v>
      </c>
      <c r="BC283">
        <f t="shared" si="178"/>
        <v>0</v>
      </c>
      <c r="BD283" t="str">
        <f t="shared" si="179"/>
        <v>C</v>
      </c>
      <c r="BE283">
        <f t="shared" si="180"/>
        <v>1</v>
      </c>
      <c r="BF283">
        <f t="shared" si="181"/>
        <v>-13.385578549662212</v>
      </c>
      <c r="BG283">
        <f t="shared" si="182"/>
        <v>123.30204897661667</v>
      </c>
      <c r="BH283">
        <f t="shared" si="183"/>
        <v>70.538774768379497</v>
      </c>
      <c r="BI283">
        <f t="shared" si="184"/>
        <v>45.286193221659182</v>
      </c>
      <c r="BJ283">
        <f t="shared" si="185"/>
        <v>151.41878811967541</v>
      </c>
      <c r="BK283">
        <f t="shared" si="186"/>
        <v>48.695090775187893</v>
      </c>
      <c r="BL283">
        <f t="shared" si="187"/>
        <v>-22.013681658285037</v>
      </c>
      <c r="BM283">
        <f t="shared" si="188"/>
        <v>72.444458573419169</v>
      </c>
      <c r="BN283">
        <f t="shared" si="189"/>
        <v>103.15987615987927</v>
      </c>
      <c r="BO283">
        <f t="shared" si="155"/>
        <v>1</v>
      </c>
      <c r="BP283">
        <f t="shared" si="156"/>
        <v>1</v>
      </c>
      <c r="BQ283" t="str">
        <f t="shared" si="157"/>
        <v>Train</v>
      </c>
    </row>
    <row r="284" spans="1:69" x14ac:dyDescent="0.3">
      <c r="A284">
        <v>1</v>
      </c>
      <c r="B284">
        <v>1</v>
      </c>
      <c r="C284" t="s">
        <v>709</v>
      </c>
      <c r="D284" t="s">
        <v>15</v>
      </c>
      <c r="E284">
        <v>52</v>
      </c>
      <c r="F284">
        <v>1</v>
      </c>
      <c r="G284">
        <v>0</v>
      </c>
      <c r="H284" t="s">
        <v>710</v>
      </c>
      <c r="I284">
        <v>78.2667</v>
      </c>
      <c r="J284" t="s">
        <v>266</v>
      </c>
      <c r="K284" t="s">
        <v>44</v>
      </c>
      <c r="L284" t="s">
        <v>50</v>
      </c>
      <c r="N284" t="s">
        <v>711</v>
      </c>
      <c r="O284">
        <v>4</v>
      </c>
      <c r="P284">
        <v>4</v>
      </c>
      <c r="Q284">
        <v>2</v>
      </c>
      <c r="R284" t="str">
        <f t="shared" si="158"/>
        <v>Test</v>
      </c>
      <c r="S284" t="str">
        <f t="shared" si="159"/>
        <v>Test</v>
      </c>
      <c r="T284" t="str">
        <f t="shared" si="160"/>
        <v>Train</v>
      </c>
      <c r="U284" t="str">
        <f t="shared" si="161"/>
        <v>PA</v>
      </c>
      <c r="V284" t="str">
        <f t="shared" si="162"/>
        <v>51-60</v>
      </c>
      <c r="W284" t="str">
        <f t="shared" si="163"/>
        <v>D</v>
      </c>
      <c r="X284" t="str">
        <f t="shared" si="164"/>
        <v>41-100</v>
      </c>
      <c r="Y284" t="b">
        <f>SUMPRODUCT(--(U284=counts!$A$40:$A$49))&gt;0</f>
        <v>1</v>
      </c>
      <c r="Z284" t="b">
        <f>SUMPRODUCT(--(W284=counts!$A$18:$A$22))&gt;0</f>
        <v>1</v>
      </c>
      <c r="AA284" t="str">
        <f t="shared" si="165"/>
        <v>51-60</v>
      </c>
      <c r="AB284" t="str">
        <f>IF(W284="","Blank",IF(Z284="TRUE",W284,counts!$A$23))</f>
        <v>F, G, T</v>
      </c>
      <c r="AC284" t="str">
        <f t="shared" si="166"/>
        <v>41-100</v>
      </c>
      <c r="AD284" t="str">
        <f t="shared" si="167"/>
        <v>PA</v>
      </c>
      <c r="AE284" t="str">
        <f t="shared" si="168"/>
        <v>female</v>
      </c>
      <c r="AF284">
        <f>IF(F284&gt;=4, counts!$A$62,F284)</f>
        <v>1</v>
      </c>
      <c r="AG284">
        <f>IF(G284&gt;=3, counts!$A$69,G284)</f>
        <v>0</v>
      </c>
      <c r="AH284" t="str">
        <f>IF(OR(K284="S",K284=""), counts!$A$75,K284)</f>
        <v>C</v>
      </c>
      <c r="AI284">
        <f t="shared" si="169"/>
        <v>1</v>
      </c>
      <c r="AJ284">
        <f>VLOOKUP(AA284,counts!$V$8:$W$13,2,FALSE)</f>
        <v>74.751267398446615</v>
      </c>
      <c r="AK284">
        <f>VLOOKUP(AB284,counts!$V$17:$W$23,2,FALSE)</f>
        <v>123.30204897661667</v>
      </c>
      <c r="AL284">
        <f>VLOOKUP(AC284,counts!$V$27:$W$33,2,FALSE)</f>
        <v>70.538774768379497</v>
      </c>
      <c r="AM284">
        <f>VLOOKUP(AD284,counts!$V$38:$W$49,2,FALSE)</f>
        <v>105.0698932972212</v>
      </c>
      <c r="AN284">
        <f>VLOOKUP(AE284,counts!$V$53:$W$54,2,FALSE)</f>
        <v>151.41878811967541</v>
      </c>
      <c r="AO284">
        <f>VLOOKUP(AF284,counts!$V$58:$W$62,2,FALSE)</f>
        <v>48.695090775187893</v>
      </c>
      <c r="AP284">
        <f>VLOOKUP(AG284,counts!$V$66:$W$69,2,FALSE)</f>
        <v>-22.013681658285037</v>
      </c>
      <c r="AQ284">
        <f>VLOOKUP(AH284,counts!$V$73:$W$75,2,FALSE)</f>
        <v>72.444458573419169</v>
      </c>
      <c r="AR284">
        <f>VLOOKUP(AI284,counts!$V$79:$W$81,2,FALSE)</f>
        <v>103.15987615987927</v>
      </c>
      <c r="AS284">
        <f t="shared" si="170"/>
        <v>1</v>
      </c>
      <c r="AT284">
        <f t="shared" si="171"/>
        <v>4</v>
      </c>
      <c r="AU284" t="str">
        <f t="shared" si="154"/>
        <v>Test</v>
      </c>
      <c r="AW284" t="str">
        <f t="shared" si="172"/>
        <v>51-60</v>
      </c>
      <c r="AX284" t="str">
        <f t="shared" si="173"/>
        <v>F, G, T</v>
      </c>
      <c r="AY284" t="str">
        <f t="shared" si="174"/>
        <v>41-100</v>
      </c>
      <c r="AZ284" t="str">
        <f t="shared" si="175"/>
        <v>PA</v>
      </c>
      <c r="BA284" t="str">
        <f t="shared" si="176"/>
        <v>female</v>
      </c>
      <c r="BB284">
        <f t="shared" si="177"/>
        <v>1</v>
      </c>
      <c r="BC284">
        <f t="shared" si="178"/>
        <v>0</v>
      </c>
      <c r="BD284" t="str">
        <f t="shared" si="179"/>
        <v>C</v>
      </c>
      <c r="BE284">
        <f t="shared" si="180"/>
        <v>1</v>
      </c>
      <c r="BF284">
        <f t="shared" si="181"/>
        <v>74.751267398446615</v>
      </c>
      <c r="BG284">
        <f t="shared" si="182"/>
        <v>123.30204897661667</v>
      </c>
      <c r="BH284">
        <f t="shared" si="183"/>
        <v>70.538774768379497</v>
      </c>
      <c r="BI284">
        <f t="shared" si="184"/>
        <v>105.0698932972212</v>
      </c>
      <c r="BJ284">
        <f t="shared" si="185"/>
        <v>151.41878811967541</v>
      </c>
      <c r="BK284">
        <f t="shared" si="186"/>
        <v>48.695090775187893</v>
      </c>
      <c r="BL284">
        <f t="shared" si="187"/>
        <v>-22.013681658285037</v>
      </c>
      <c r="BM284">
        <f t="shared" si="188"/>
        <v>72.444458573419169</v>
      </c>
      <c r="BN284">
        <f t="shared" si="189"/>
        <v>103.15987615987927</v>
      </c>
      <c r="BO284">
        <f t="shared" si="155"/>
        <v>1</v>
      </c>
      <c r="BP284">
        <f t="shared" si="156"/>
        <v>4</v>
      </c>
      <c r="BQ284" t="str">
        <f t="shared" si="157"/>
        <v>Test</v>
      </c>
    </row>
    <row r="285" spans="1:69" x14ac:dyDescent="0.3">
      <c r="A285">
        <v>1</v>
      </c>
      <c r="B285">
        <v>0</v>
      </c>
      <c r="C285" t="s">
        <v>712</v>
      </c>
      <c r="D285" t="s">
        <v>20</v>
      </c>
      <c r="F285">
        <v>0</v>
      </c>
      <c r="G285">
        <v>0</v>
      </c>
      <c r="H285" t="s">
        <v>713</v>
      </c>
      <c r="I285">
        <v>27.720800000000001</v>
      </c>
      <c r="K285" t="s">
        <v>44</v>
      </c>
      <c r="N285" t="s">
        <v>714</v>
      </c>
      <c r="O285">
        <v>5</v>
      </c>
      <c r="P285">
        <v>3</v>
      </c>
      <c r="Q285">
        <v>5</v>
      </c>
      <c r="R285" t="str">
        <f t="shared" si="158"/>
        <v>Validate</v>
      </c>
      <c r="S285" t="str">
        <f t="shared" si="159"/>
        <v>Train</v>
      </c>
      <c r="T285" t="str">
        <f t="shared" si="160"/>
        <v>Validate</v>
      </c>
      <c r="U285" t="str">
        <f t="shared" si="161"/>
        <v/>
      </c>
      <c r="V285" t="str">
        <f t="shared" si="162"/>
        <v>0-17</v>
      </c>
      <c r="W285" t="str">
        <f t="shared" si="163"/>
        <v/>
      </c>
      <c r="X285" t="str">
        <f t="shared" si="164"/>
        <v>21-30</v>
      </c>
      <c r="Y285" t="b">
        <f>SUMPRODUCT(--(U285=counts!$A$40:$A$49))&gt;0</f>
        <v>0</v>
      </c>
      <c r="Z285" t="b">
        <f>SUMPRODUCT(--(W285=counts!$A$18:$A$22))&gt;0</f>
        <v>0</v>
      </c>
      <c r="AA285" t="str">
        <f t="shared" si="165"/>
        <v>0-17</v>
      </c>
      <c r="AB285" t="str">
        <f>IF(W285="","Blank",IF(Z285="TRUE",W285,counts!$A$23))</f>
        <v>Blank</v>
      </c>
      <c r="AC285" t="str">
        <f t="shared" si="166"/>
        <v>21-30</v>
      </c>
      <c r="AD285" t="str">
        <f t="shared" si="167"/>
        <v>Blank</v>
      </c>
      <c r="AE285" t="str">
        <f t="shared" si="168"/>
        <v>male</v>
      </c>
      <c r="AF285">
        <f>IF(F285&gt;=4, counts!$A$62,F285)</f>
        <v>0</v>
      </c>
      <c r="AG285">
        <f>IF(G285&gt;=3, counts!$A$69,G285)</f>
        <v>0</v>
      </c>
      <c r="AH285" t="str">
        <f>IF(OR(K285="S",K285=""), counts!$A$75,K285)</f>
        <v>C</v>
      </c>
      <c r="AI285">
        <f t="shared" si="169"/>
        <v>1</v>
      </c>
      <c r="AJ285">
        <f>VLOOKUP(AA285,counts!$V$8:$W$13,2,FALSE)</f>
        <v>-3.7643689058441341</v>
      </c>
      <c r="AK285">
        <f>VLOOKUP(AB285,counts!$V$17:$W$23,2,FALSE)</f>
        <v>-42.171718189759716</v>
      </c>
      <c r="AL285">
        <f>VLOOKUP(AC285,counts!$V$27:$W$33,2,FALSE)</f>
        <v>40.172297072540438</v>
      </c>
      <c r="AM285">
        <f>VLOOKUP(AD285,counts!$V$38:$W$49,2,FALSE)</f>
        <v>-33.757758935166962</v>
      </c>
      <c r="AN285">
        <f>VLOOKUP(AE285,counts!$V$53:$W$54,2,FALSE)</f>
        <v>-108.67008854708662</v>
      </c>
      <c r="AO285">
        <f>VLOOKUP(AF285,counts!$V$58:$W$62,2,FALSE)</f>
        <v>-14.754319664473872</v>
      </c>
      <c r="AP285">
        <f>VLOOKUP(AG285,counts!$V$66:$W$69,2,FALSE)</f>
        <v>-22.013681658285037</v>
      </c>
      <c r="AQ285">
        <f>VLOOKUP(AH285,counts!$V$73:$W$75,2,FALSE)</f>
        <v>72.444458573419169</v>
      </c>
      <c r="AR285">
        <f>VLOOKUP(AI285,counts!$V$79:$W$81,2,FALSE)</f>
        <v>103.15987615987927</v>
      </c>
      <c r="AS285">
        <f t="shared" si="170"/>
        <v>0</v>
      </c>
      <c r="AT285">
        <f t="shared" si="171"/>
        <v>5</v>
      </c>
      <c r="AU285" t="str">
        <f t="shared" si="154"/>
        <v>Validate</v>
      </c>
      <c r="AW285" t="str">
        <f t="shared" si="172"/>
        <v>0-17</v>
      </c>
      <c r="AX285" t="str">
        <f t="shared" si="173"/>
        <v>Blank</v>
      </c>
      <c r="AY285" t="str">
        <f t="shared" si="174"/>
        <v>21-30</v>
      </c>
      <c r="AZ285" t="str">
        <f t="shared" si="175"/>
        <v>Blank</v>
      </c>
      <c r="BA285" t="str">
        <f t="shared" si="176"/>
        <v>male</v>
      </c>
      <c r="BB285">
        <f t="shared" si="177"/>
        <v>0</v>
      </c>
      <c r="BC285">
        <f t="shared" si="178"/>
        <v>0</v>
      </c>
      <c r="BD285" t="str">
        <f t="shared" si="179"/>
        <v>C</v>
      </c>
      <c r="BE285">
        <f t="shared" si="180"/>
        <v>1</v>
      </c>
      <c r="BF285">
        <f t="shared" si="181"/>
        <v>-3.7643689058441341</v>
      </c>
      <c r="BG285">
        <f t="shared" si="182"/>
        <v>-42.171718189759716</v>
      </c>
      <c r="BH285">
        <f t="shared" si="183"/>
        <v>40.172297072540438</v>
      </c>
      <c r="BI285">
        <f t="shared" si="184"/>
        <v>-33.757758935166962</v>
      </c>
      <c r="BJ285">
        <f t="shared" si="185"/>
        <v>-108.67008854708662</v>
      </c>
      <c r="BK285">
        <f t="shared" si="186"/>
        <v>-14.754319664473872</v>
      </c>
      <c r="BL285">
        <f t="shared" si="187"/>
        <v>-22.013681658285037</v>
      </c>
      <c r="BM285">
        <f t="shared" si="188"/>
        <v>72.444458573419169</v>
      </c>
      <c r="BN285">
        <f t="shared" si="189"/>
        <v>103.15987615987927</v>
      </c>
      <c r="BO285">
        <f t="shared" si="155"/>
        <v>0</v>
      </c>
      <c r="BP285">
        <f t="shared" si="156"/>
        <v>5</v>
      </c>
      <c r="BQ285" t="str">
        <f t="shared" si="157"/>
        <v>Validate</v>
      </c>
    </row>
    <row r="286" spans="1:69" x14ac:dyDescent="0.3">
      <c r="A286">
        <v>1</v>
      </c>
      <c r="B286">
        <v>1</v>
      </c>
      <c r="C286" t="s">
        <v>715</v>
      </c>
      <c r="D286" t="s">
        <v>15</v>
      </c>
      <c r="E286">
        <v>62</v>
      </c>
      <c r="F286">
        <v>0</v>
      </c>
      <c r="G286">
        <v>0</v>
      </c>
      <c r="H286" t="s">
        <v>424</v>
      </c>
      <c r="I286">
        <v>80</v>
      </c>
      <c r="J286" t="s">
        <v>425</v>
      </c>
      <c r="L286" t="s">
        <v>57</v>
      </c>
      <c r="N286" t="s">
        <v>716</v>
      </c>
      <c r="O286">
        <v>4</v>
      </c>
      <c r="P286">
        <v>2</v>
      </c>
      <c r="Q286">
        <v>2</v>
      </c>
      <c r="R286" t="str">
        <f t="shared" si="158"/>
        <v>Test</v>
      </c>
      <c r="S286" t="str">
        <f t="shared" si="159"/>
        <v>Train</v>
      </c>
      <c r="T286" t="str">
        <f t="shared" si="160"/>
        <v>Train</v>
      </c>
      <c r="U286" t="str">
        <f t="shared" si="161"/>
        <v>OH</v>
      </c>
      <c r="V286" t="str">
        <f t="shared" si="162"/>
        <v>61+</v>
      </c>
      <c r="W286" t="str">
        <f t="shared" si="163"/>
        <v>B</v>
      </c>
      <c r="X286" t="str">
        <f t="shared" si="164"/>
        <v>41-100</v>
      </c>
      <c r="Y286" t="b">
        <f>SUMPRODUCT(--(U286=counts!$A$40:$A$49))&gt;0</f>
        <v>1</v>
      </c>
      <c r="Z286" t="b">
        <f>SUMPRODUCT(--(W286=counts!$A$18:$A$22))&gt;0</f>
        <v>1</v>
      </c>
      <c r="AA286" t="str">
        <f t="shared" si="165"/>
        <v>61+</v>
      </c>
      <c r="AB286" t="str">
        <f>IF(W286="","Blank",IF(Z286="TRUE",W286,counts!$A$23))</f>
        <v>F, G, T</v>
      </c>
      <c r="AC286" t="str">
        <f t="shared" si="166"/>
        <v>41-100</v>
      </c>
      <c r="AD286" t="str">
        <f t="shared" si="167"/>
        <v>OH</v>
      </c>
      <c r="AE286" t="str">
        <f t="shared" si="168"/>
        <v>female</v>
      </c>
      <c r="AF286">
        <f>IF(F286&gt;=4, counts!$A$62,F286)</f>
        <v>0</v>
      </c>
      <c r="AG286">
        <f>IF(G286&gt;=3, counts!$A$69,G286)</f>
        <v>0</v>
      </c>
      <c r="AH286" t="str">
        <f>IF(OR(K286="S",K286=""), counts!$A$75,K286)</f>
        <v>S, blank</v>
      </c>
      <c r="AI286">
        <f t="shared" si="169"/>
        <v>1</v>
      </c>
      <c r="AJ286">
        <f>VLOOKUP(AA286,counts!$V$8:$W$13,2,FALSE)</f>
        <v>-68.390212241589438</v>
      </c>
      <c r="AK286">
        <f>VLOOKUP(AB286,counts!$V$17:$W$23,2,FALSE)</f>
        <v>123.30204897661667</v>
      </c>
      <c r="AL286">
        <f>VLOOKUP(AC286,counts!$V$27:$W$33,2,FALSE)</f>
        <v>70.538774768379497</v>
      </c>
      <c r="AM286">
        <f>VLOOKUP(AD286,counts!$V$38:$W$49,2,FALSE)</f>
        <v>82.755538165800246</v>
      </c>
      <c r="AN286">
        <f>VLOOKUP(AE286,counts!$V$53:$W$54,2,FALSE)</f>
        <v>151.41878811967541</v>
      </c>
      <c r="AO286">
        <f>VLOOKUP(AF286,counts!$V$58:$W$62,2,FALSE)</f>
        <v>-14.754319664473872</v>
      </c>
      <c r="AP286">
        <f>VLOOKUP(AG286,counts!$V$66:$W$69,2,FALSE)</f>
        <v>-22.013681658285037</v>
      </c>
      <c r="AQ286">
        <f>VLOOKUP(AH286,counts!$V$73:$W$75,2,FALSE)</f>
        <v>-22.422560732600829</v>
      </c>
      <c r="AR286">
        <f>VLOOKUP(AI286,counts!$V$79:$W$81,2,FALSE)</f>
        <v>103.15987615987927</v>
      </c>
      <c r="AS286">
        <f t="shared" si="170"/>
        <v>1</v>
      </c>
      <c r="AT286">
        <f t="shared" si="171"/>
        <v>4</v>
      </c>
      <c r="AU286" t="str">
        <f t="shared" si="154"/>
        <v>Test</v>
      </c>
      <c r="AW286" t="str">
        <f t="shared" si="172"/>
        <v>61+</v>
      </c>
      <c r="AX286" t="str">
        <f t="shared" si="173"/>
        <v>F, G, T</v>
      </c>
      <c r="AY286" t="str">
        <f t="shared" si="174"/>
        <v>41-100</v>
      </c>
      <c r="AZ286" t="str">
        <f t="shared" si="175"/>
        <v>OH</v>
      </c>
      <c r="BA286" t="str">
        <f t="shared" si="176"/>
        <v>female</v>
      </c>
      <c r="BB286">
        <f t="shared" si="177"/>
        <v>0</v>
      </c>
      <c r="BC286">
        <f t="shared" si="178"/>
        <v>0</v>
      </c>
      <c r="BD286" t="str">
        <f t="shared" si="179"/>
        <v>S, blank</v>
      </c>
      <c r="BE286">
        <f t="shared" si="180"/>
        <v>1</v>
      </c>
      <c r="BF286">
        <f t="shared" si="181"/>
        <v>-68.390212241589438</v>
      </c>
      <c r="BG286">
        <f t="shared" si="182"/>
        <v>123.30204897661667</v>
      </c>
      <c r="BH286">
        <f t="shared" si="183"/>
        <v>70.538774768379497</v>
      </c>
      <c r="BI286">
        <f t="shared" si="184"/>
        <v>82.755538165800246</v>
      </c>
      <c r="BJ286">
        <f t="shared" si="185"/>
        <v>151.41878811967541</v>
      </c>
      <c r="BK286">
        <f t="shared" si="186"/>
        <v>-14.754319664473872</v>
      </c>
      <c r="BL286">
        <f t="shared" si="187"/>
        <v>-22.013681658285037</v>
      </c>
      <c r="BM286">
        <f t="shared" si="188"/>
        <v>-22.422560732600829</v>
      </c>
      <c r="BN286">
        <f t="shared" si="189"/>
        <v>103.15987615987927</v>
      </c>
      <c r="BO286">
        <f t="shared" si="155"/>
        <v>1</v>
      </c>
      <c r="BP286">
        <f t="shared" si="156"/>
        <v>4</v>
      </c>
      <c r="BQ286" t="str">
        <f t="shared" si="157"/>
        <v>Test</v>
      </c>
    </row>
    <row r="287" spans="1:69" x14ac:dyDescent="0.3">
      <c r="A287">
        <v>1</v>
      </c>
      <c r="B287">
        <v>0</v>
      </c>
      <c r="C287" t="s">
        <v>717</v>
      </c>
      <c r="D287" t="s">
        <v>20</v>
      </c>
      <c r="E287">
        <v>67</v>
      </c>
      <c r="F287">
        <v>1</v>
      </c>
      <c r="G287">
        <v>0</v>
      </c>
      <c r="H287" t="s">
        <v>84</v>
      </c>
      <c r="I287">
        <v>221.7792</v>
      </c>
      <c r="J287" t="s">
        <v>718</v>
      </c>
      <c r="K287" t="s">
        <v>17</v>
      </c>
      <c r="M287">
        <v>96</v>
      </c>
      <c r="N287" t="s">
        <v>30</v>
      </c>
      <c r="O287">
        <v>4</v>
      </c>
      <c r="P287">
        <v>2</v>
      </c>
      <c r="Q287">
        <v>4</v>
      </c>
      <c r="R287" t="str">
        <f t="shared" si="158"/>
        <v>Test</v>
      </c>
      <c r="S287" t="str">
        <f t="shared" si="159"/>
        <v>Train</v>
      </c>
      <c r="T287" t="str">
        <f t="shared" si="160"/>
        <v>Test</v>
      </c>
      <c r="U287" t="str">
        <f t="shared" si="161"/>
        <v>NY</v>
      </c>
      <c r="V287" t="str">
        <f t="shared" si="162"/>
        <v>61+</v>
      </c>
      <c r="W287" t="str">
        <f t="shared" si="163"/>
        <v>C</v>
      </c>
      <c r="X287" t="str">
        <f t="shared" si="164"/>
        <v>100+</v>
      </c>
      <c r="Y287" t="b">
        <f>SUMPRODUCT(--(U287=counts!$A$40:$A$49))&gt;0</f>
        <v>1</v>
      </c>
      <c r="Z287" t="b">
        <f>SUMPRODUCT(--(W287=counts!$A$18:$A$22))&gt;0</f>
        <v>1</v>
      </c>
      <c r="AA287" t="str">
        <f t="shared" si="165"/>
        <v>61+</v>
      </c>
      <c r="AB287" t="str">
        <f>IF(W287="","Blank",IF(Z287="TRUE",W287,counts!$A$23))</f>
        <v>F, G, T</v>
      </c>
      <c r="AC287" t="str">
        <f t="shared" si="166"/>
        <v>100+</v>
      </c>
      <c r="AD287" t="str">
        <f t="shared" si="167"/>
        <v>NY</v>
      </c>
      <c r="AE287" t="str">
        <f t="shared" si="168"/>
        <v>male</v>
      </c>
      <c r="AF287">
        <f>IF(F287&gt;=4, counts!$A$62,F287)</f>
        <v>1</v>
      </c>
      <c r="AG287">
        <f>IF(G287&gt;=3, counts!$A$69,G287)</f>
        <v>0</v>
      </c>
      <c r="AH287" t="str">
        <f>IF(OR(K287="S",K287=""), counts!$A$75,K287)</f>
        <v>S, blank</v>
      </c>
      <c r="AI287">
        <f t="shared" si="169"/>
        <v>1</v>
      </c>
      <c r="AJ287">
        <f>VLOOKUP(AA287,counts!$V$8:$W$13,2,FALSE)</f>
        <v>-68.390212241589438</v>
      </c>
      <c r="AK287">
        <f>VLOOKUP(AB287,counts!$V$17:$W$23,2,FALSE)</f>
        <v>123.30204897661667</v>
      </c>
      <c r="AL287">
        <f>VLOOKUP(AC287,counts!$V$27:$W$33,2,FALSE)</f>
        <v>163.84855978743315</v>
      </c>
      <c r="AM287">
        <f>VLOOKUP(AD287,counts!$V$38:$W$49,2,FALSE)</f>
        <v>57.761363718906857</v>
      </c>
      <c r="AN287">
        <f>VLOOKUP(AE287,counts!$V$53:$W$54,2,FALSE)</f>
        <v>-108.67008854708662</v>
      </c>
      <c r="AO287">
        <f>VLOOKUP(AF287,counts!$V$58:$W$62,2,FALSE)</f>
        <v>48.695090775187893</v>
      </c>
      <c r="AP287">
        <f>VLOOKUP(AG287,counts!$V$66:$W$69,2,FALSE)</f>
        <v>-22.013681658285037</v>
      </c>
      <c r="AQ287">
        <f>VLOOKUP(AH287,counts!$V$73:$W$75,2,FALSE)</f>
        <v>-22.422560732600829</v>
      </c>
      <c r="AR287">
        <f>VLOOKUP(AI287,counts!$V$79:$W$81,2,FALSE)</f>
        <v>103.15987615987927</v>
      </c>
      <c r="AS287">
        <f t="shared" si="170"/>
        <v>0</v>
      </c>
      <c r="AT287">
        <f t="shared" si="171"/>
        <v>4</v>
      </c>
      <c r="AU287" t="str">
        <f t="shared" si="154"/>
        <v>Test</v>
      </c>
      <c r="AW287" t="str">
        <f t="shared" si="172"/>
        <v>61+</v>
      </c>
      <c r="AX287" t="str">
        <f t="shared" si="173"/>
        <v>F, G, T</v>
      </c>
      <c r="AY287" t="str">
        <f t="shared" si="174"/>
        <v>100+</v>
      </c>
      <c r="AZ287" t="str">
        <f t="shared" si="175"/>
        <v>NY</v>
      </c>
      <c r="BA287" t="str">
        <f t="shared" si="176"/>
        <v>male</v>
      </c>
      <c r="BB287">
        <f t="shared" si="177"/>
        <v>1</v>
      </c>
      <c r="BC287">
        <f t="shared" si="178"/>
        <v>0</v>
      </c>
      <c r="BD287" t="str">
        <f t="shared" si="179"/>
        <v>S, blank</v>
      </c>
      <c r="BE287">
        <f t="shared" si="180"/>
        <v>1</v>
      </c>
      <c r="BF287">
        <f t="shared" si="181"/>
        <v>-68.390212241589438</v>
      </c>
      <c r="BG287">
        <f t="shared" si="182"/>
        <v>123.30204897661667</v>
      </c>
      <c r="BH287">
        <f t="shared" si="183"/>
        <v>163.84855978743315</v>
      </c>
      <c r="BI287">
        <f t="shared" si="184"/>
        <v>57.761363718906857</v>
      </c>
      <c r="BJ287">
        <f t="shared" si="185"/>
        <v>-108.67008854708662</v>
      </c>
      <c r="BK287">
        <f t="shared" si="186"/>
        <v>48.695090775187893</v>
      </c>
      <c r="BL287">
        <f t="shared" si="187"/>
        <v>-22.013681658285037</v>
      </c>
      <c r="BM287">
        <f t="shared" si="188"/>
        <v>-22.422560732600829</v>
      </c>
      <c r="BN287">
        <f t="shared" si="189"/>
        <v>103.15987615987927</v>
      </c>
      <c r="BO287">
        <f t="shared" si="155"/>
        <v>0</v>
      </c>
      <c r="BP287">
        <f t="shared" si="156"/>
        <v>4</v>
      </c>
      <c r="BQ287" t="str">
        <f t="shared" si="157"/>
        <v>Test</v>
      </c>
    </row>
    <row r="288" spans="1:69" x14ac:dyDescent="0.3">
      <c r="A288">
        <v>1</v>
      </c>
      <c r="B288">
        <v>0</v>
      </c>
      <c r="C288" t="s">
        <v>719</v>
      </c>
      <c r="D288" t="s">
        <v>15</v>
      </c>
      <c r="E288">
        <v>63</v>
      </c>
      <c r="F288">
        <v>1</v>
      </c>
      <c r="G288">
        <v>0</v>
      </c>
      <c r="H288" t="s">
        <v>84</v>
      </c>
      <c r="I288">
        <v>221.7792</v>
      </c>
      <c r="J288" t="s">
        <v>718</v>
      </c>
      <c r="K288" t="s">
        <v>17</v>
      </c>
      <c r="N288" t="s">
        <v>30</v>
      </c>
      <c r="O288">
        <v>3</v>
      </c>
      <c r="P288">
        <v>3</v>
      </c>
      <c r="Q288">
        <v>5</v>
      </c>
      <c r="R288" t="str">
        <f t="shared" si="158"/>
        <v>Train</v>
      </c>
      <c r="S288" t="str">
        <f t="shared" si="159"/>
        <v>Train</v>
      </c>
      <c r="T288" t="str">
        <f t="shared" si="160"/>
        <v>Validate</v>
      </c>
      <c r="U288" t="str">
        <f t="shared" si="161"/>
        <v>NY</v>
      </c>
      <c r="V288" t="str">
        <f t="shared" si="162"/>
        <v>61+</v>
      </c>
      <c r="W288" t="str">
        <f t="shared" si="163"/>
        <v>C</v>
      </c>
      <c r="X288" t="str">
        <f t="shared" si="164"/>
        <v>100+</v>
      </c>
      <c r="Y288" t="b">
        <f>SUMPRODUCT(--(U288=counts!$A$40:$A$49))&gt;0</f>
        <v>1</v>
      </c>
      <c r="Z288" t="b">
        <f>SUMPRODUCT(--(W288=counts!$A$18:$A$22))&gt;0</f>
        <v>1</v>
      </c>
      <c r="AA288" t="str">
        <f t="shared" si="165"/>
        <v>61+</v>
      </c>
      <c r="AB288" t="str">
        <f>IF(W288="","Blank",IF(Z288="TRUE",W288,counts!$A$23))</f>
        <v>F, G, T</v>
      </c>
      <c r="AC288" t="str">
        <f t="shared" si="166"/>
        <v>100+</v>
      </c>
      <c r="AD288" t="str">
        <f t="shared" si="167"/>
        <v>NY</v>
      </c>
      <c r="AE288" t="str">
        <f t="shared" si="168"/>
        <v>female</v>
      </c>
      <c r="AF288">
        <f>IF(F288&gt;=4, counts!$A$62,F288)</f>
        <v>1</v>
      </c>
      <c r="AG288">
        <f>IF(G288&gt;=3, counts!$A$69,G288)</f>
        <v>0</v>
      </c>
      <c r="AH288" t="str">
        <f>IF(OR(K288="S",K288=""), counts!$A$75,K288)</f>
        <v>S, blank</v>
      </c>
      <c r="AI288">
        <f t="shared" si="169"/>
        <v>1</v>
      </c>
      <c r="AJ288">
        <f>VLOOKUP(AA288,counts!$V$8:$W$13,2,FALSE)</f>
        <v>-68.390212241589438</v>
      </c>
      <c r="AK288">
        <f>VLOOKUP(AB288,counts!$V$17:$W$23,2,FALSE)</f>
        <v>123.30204897661667</v>
      </c>
      <c r="AL288">
        <f>VLOOKUP(AC288,counts!$V$27:$W$33,2,FALSE)</f>
        <v>163.84855978743315</v>
      </c>
      <c r="AM288">
        <f>VLOOKUP(AD288,counts!$V$38:$W$49,2,FALSE)</f>
        <v>57.761363718906857</v>
      </c>
      <c r="AN288">
        <f>VLOOKUP(AE288,counts!$V$53:$W$54,2,FALSE)</f>
        <v>151.41878811967541</v>
      </c>
      <c r="AO288">
        <f>VLOOKUP(AF288,counts!$V$58:$W$62,2,FALSE)</f>
        <v>48.695090775187893</v>
      </c>
      <c r="AP288">
        <f>VLOOKUP(AG288,counts!$V$66:$W$69,2,FALSE)</f>
        <v>-22.013681658285037</v>
      </c>
      <c r="AQ288">
        <f>VLOOKUP(AH288,counts!$V$73:$W$75,2,FALSE)</f>
        <v>-22.422560732600829</v>
      </c>
      <c r="AR288">
        <f>VLOOKUP(AI288,counts!$V$79:$W$81,2,FALSE)</f>
        <v>103.15987615987927</v>
      </c>
      <c r="AS288">
        <f t="shared" si="170"/>
        <v>0</v>
      </c>
      <c r="AT288">
        <f t="shared" si="171"/>
        <v>3</v>
      </c>
      <c r="AU288" t="str">
        <f t="shared" si="154"/>
        <v>Train</v>
      </c>
      <c r="AW288" t="str">
        <f t="shared" si="172"/>
        <v>61+</v>
      </c>
      <c r="AX288" t="str">
        <f t="shared" si="173"/>
        <v>F, G, T</v>
      </c>
      <c r="AY288" t="str">
        <f t="shared" si="174"/>
        <v>100+</v>
      </c>
      <c r="AZ288" t="str">
        <f t="shared" si="175"/>
        <v>NY</v>
      </c>
      <c r="BA288" t="str">
        <f t="shared" si="176"/>
        <v>female</v>
      </c>
      <c r="BB288">
        <f t="shared" si="177"/>
        <v>1</v>
      </c>
      <c r="BC288">
        <f t="shared" si="178"/>
        <v>0</v>
      </c>
      <c r="BD288" t="str">
        <f t="shared" si="179"/>
        <v>S, blank</v>
      </c>
      <c r="BE288">
        <f t="shared" si="180"/>
        <v>1</v>
      </c>
      <c r="BF288">
        <f t="shared" si="181"/>
        <v>-68.390212241589438</v>
      </c>
      <c r="BG288">
        <f t="shared" si="182"/>
        <v>123.30204897661667</v>
      </c>
      <c r="BH288">
        <f t="shared" si="183"/>
        <v>163.84855978743315</v>
      </c>
      <c r="BI288">
        <f t="shared" si="184"/>
        <v>57.761363718906857</v>
      </c>
      <c r="BJ288">
        <f t="shared" si="185"/>
        <v>151.41878811967541</v>
      </c>
      <c r="BK288">
        <f t="shared" si="186"/>
        <v>48.695090775187893</v>
      </c>
      <c r="BL288">
        <f t="shared" si="187"/>
        <v>-22.013681658285037</v>
      </c>
      <c r="BM288">
        <f t="shared" si="188"/>
        <v>-22.422560732600829</v>
      </c>
      <c r="BN288">
        <f t="shared" si="189"/>
        <v>103.15987615987927</v>
      </c>
      <c r="BO288">
        <f t="shared" si="155"/>
        <v>0</v>
      </c>
      <c r="BP288">
        <f t="shared" si="156"/>
        <v>3</v>
      </c>
      <c r="BQ288" t="str">
        <f t="shared" si="157"/>
        <v>Train</v>
      </c>
    </row>
    <row r="289" spans="1:69" x14ac:dyDescent="0.3">
      <c r="A289">
        <v>1</v>
      </c>
      <c r="B289">
        <v>0</v>
      </c>
      <c r="C289" t="s">
        <v>720</v>
      </c>
      <c r="D289" t="s">
        <v>20</v>
      </c>
      <c r="E289">
        <v>61</v>
      </c>
      <c r="F289">
        <v>0</v>
      </c>
      <c r="G289">
        <v>0</v>
      </c>
      <c r="H289" t="s">
        <v>721</v>
      </c>
      <c r="I289">
        <v>32.320799999999998</v>
      </c>
      <c r="J289" t="s">
        <v>722</v>
      </c>
      <c r="K289" t="s">
        <v>17</v>
      </c>
      <c r="M289">
        <v>46</v>
      </c>
      <c r="N289" t="s">
        <v>723</v>
      </c>
      <c r="O289">
        <v>4</v>
      </c>
      <c r="P289">
        <v>4</v>
      </c>
      <c r="Q289">
        <v>4</v>
      </c>
      <c r="R289" t="str">
        <f t="shared" si="158"/>
        <v>Test</v>
      </c>
      <c r="S289" t="str">
        <f t="shared" si="159"/>
        <v>Test</v>
      </c>
      <c r="T289" t="str">
        <f t="shared" si="160"/>
        <v>Test</v>
      </c>
      <c r="U289" t="str">
        <f t="shared" si="161"/>
        <v>NJ</v>
      </c>
      <c r="V289" t="str">
        <f t="shared" si="162"/>
        <v>61+</v>
      </c>
      <c r="W289" t="str">
        <f t="shared" si="163"/>
        <v>D</v>
      </c>
      <c r="X289" t="str">
        <f t="shared" si="164"/>
        <v>31-40</v>
      </c>
      <c r="Y289" t="b">
        <f>SUMPRODUCT(--(U289=counts!$A$40:$A$49))&gt;0</f>
        <v>1</v>
      </c>
      <c r="Z289" t="b">
        <f>SUMPRODUCT(--(W289=counts!$A$18:$A$22))&gt;0</f>
        <v>1</v>
      </c>
      <c r="AA289" t="str">
        <f t="shared" si="165"/>
        <v>61+</v>
      </c>
      <c r="AB289" t="str">
        <f>IF(W289="","Blank",IF(Z289="TRUE",W289,counts!$A$23))</f>
        <v>F, G, T</v>
      </c>
      <c r="AC289" t="str">
        <f t="shared" si="166"/>
        <v>31-40</v>
      </c>
      <c r="AD289" t="str">
        <f t="shared" si="167"/>
        <v>NJ</v>
      </c>
      <c r="AE289" t="str">
        <f t="shared" si="168"/>
        <v>male</v>
      </c>
      <c r="AF289">
        <f>IF(F289&gt;=4, counts!$A$62,F289)</f>
        <v>0</v>
      </c>
      <c r="AG289">
        <f>IF(G289&gt;=3, counts!$A$69,G289)</f>
        <v>0</v>
      </c>
      <c r="AH289" t="str">
        <f>IF(OR(K289="S",K289=""), counts!$A$75,K289)</f>
        <v>S, blank</v>
      </c>
      <c r="AI289">
        <f t="shared" si="169"/>
        <v>1</v>
      </c>
      <c r="AJ289">
        <f>VLOOKUP(AA289,counts!$V$8:$W$13,2,FALSE)</f>
        <v>-68.390212241589438</v>
      </c>
      <c r="AK289">
        <f>VLOOKUP(AB289,counts!$V$17:$W$23,2,FALSE)</f>
        <v>123.30204897661667</v>
      </c>
      <c r="AL289">
        <f>VLOOKUP(AC289,counts!$V$27:$W$33,2,FALSE)</f>
        <v>22.971838090238197</v>
      </c>
      <c r="AM289">
        <f>VLOOKUP(AD289,counts!$V$38:$W$49,2,FALSE)</f>
        <v>45.286193221659182</v>
      </c>
      <c r="AN289">
        <f>VLOOKUP(AE289,counts!$V$53:$W$54,2,FALSE)</f>
        <v>-108.67008854708662</v>
      </c>
      <c r="AO289">
        <f>VLOOKUP(AF289,counts!$V$58:$W$62,2,FALSE)</f>
        <v>-14.754319664473872</v>
      </c>
      <c r="AP289">
        <f>VLOOKUP(AG289,counts!$V$66:$W$69,2,FALSE)</f>
        <v>-22.013681658285037</v>
      </c>
      <c r="AQ289">
        <f>VLOOKUP(AH289,counts!$V$73:$W$75,2,FALSE)</f>
        <v>-22.422560732600829</v>
      </c>
      <c r="AR289">
        <f>VLOOKUP(AI289,counts!$V$79:$W$81,2,FALSE)</f>
        <v>103.15987615987927</v>
      </c>
      <c r="AS289">
        <f t="shared" si="170"/>
        <v>0</v>
      </c>
      <c r="AT289">
        <f t="shared" si="171"/>
        <v>4</v>
      </c>
      <c r="AU289" t="str">
        <f t="shared" si="154"/>
        <v>Test</v>
      </c>
      <c r="AW289" t="str">
        <f t="shared" si="172"/>
        <v>61+</v>
      </c>
      <c r="AX289" t="str">
        <f t="shared" si="173"/>
        <v>F, G, T</v>
      </c>
      <c r="AY289" t="str">
        <f t="shared" si="174"/>
        <v>31-40</v>
      </c>
      <c r="AZ289" t="str">
        <f t="shared" si="175"/>
        <v>NJ</v>
      </c>
      <c r="BA289" t="str">
        <f t="shared" si="176"/>
        <v>male</v>
      </c>
      <c r="BB289">
        <f t="shared" si="177"/>
        <v>0</v>
      </c>
      <c r="BC289">
        <f t="shared" si="178"/>
        <v>0</v>
      </c>
      <c r="BD289" t="str">
        <f t="shared" si="179"/>
        <v>S, blank</v>
      </c>
      <c r="BE289">
        <f t="shared" si="180"/>
        <v>1</v>
      </c>
      <c r="BF289">
        <f t="shared" si="181"/>
        <v>-68.390212241589438</v>
      </c>
      <c r="BG289">
        <f t="shared" si="182"/>
        <v>123.30204897661667</v>
      </c>
      <c r="BH289">
        <f t="shared" si="183"/>
        <v>22.971838090238197</v>
      </c>
      <c r="BI289">
        <f t="shared" si="184"/>
        <v>45.286193221659182</v>
      </c>
      <c r="BJ289">
        <f t="shared" si="185"/>
        <v>-108.67008854708662</v>
      </c>
      <c r="BK289">
        <f t="shared" si="186"/>
        <v>-14.754319664473872</v>
      </c>
      <c r="BL289">
        <f t="shared" si="187"/>
        <v>-22.013681658285037</v>
      </c>
      <c r="BM289">
        <f t="shared" si="188"/>
        <v>-22.422560732600829</v>
      </c>
      <c r="BN289">
        <f t="shared" si="189"/>
        <v>103.15987615987927</v>
      </c>
      <c r="BO289">
        <f t="shared" si="155"/>
        <v>0</v>
      </c>
      <c r="BP289">
        <f t="shared" si="156"/>
        <v>4</v>
      </c>
      <c r="BQ289" t="str">
        <f t="shared" si="157"/>
        <v>Test</v>
      </c>
    </row>
    <row r="290" spans="1:69" x14ac:dyDescent="0.3">
      <c r="A290">
        <v>1</v>
      </c>
      <c r="B290">
        <v>1</v>
      </c>
      <c r="C290" t="s">
        <v>724</v>
      </c>
      <c r="D290" t="s">
        <v>15</v>
      </c>
      <c r="E290">
        <v>48</v>
      </c>
      <c r="F290">
        <v>0</v>
      </c>
      <c r="G290">
        <v>0</v>
      </c>
      <c r="H290" t="s">
        <v>725</v>
      </c>
      <c r="I290">
        <v>25.929200000000002</v>
      </c>
      <c r="J290" t="s">
        <v>464</v>
      </c>
      <c r="K290" t="s">
        <v>17</v>
      </c>
      <c r="L290" t="s">
        <v>71</v>
      </c>
      <c r="N290" t="s">
        <v>280</v>
      </c>
      <c r="O290">
        <v>3</v>
      </c>
      <c r="P290">
        <v>2</v>
      </c>
      <c r="Q290">
        <v>1</v>
      </c>
      <c r="R290" t="str">
        <f t="shared" si="158"/>
        <v>Train</v>
      </c>
      <c r="S290" t="str">
        <f t="shared" si="159"/>
        <v>Train</v>
      </c>
      <c r="T290" t="str">
        <f t="shared" si="160"/>
        <v>Train</v>
      </c>
      <c r="U290" t="str">
        <f t="shared" si="161"/>
        <v>NY</v>
      </c>
      <c r="V290" t="str">
        <f t="shared" si="162"/>
        <v>41-50</v>
      </c>
      <c r="W290" t="str">
        <f t="shared" si="163"/>
        <v>D</v>
      </c>
      <c r="X290" t="str">
        <f t="shared" si="164"/>
        <v>21-30</v>
      </c>
      <c r="Y290" t="b">
        <f>SUMPRODUCT(--(U290=counts!$A$40:$A$49))&gt;0</f>
        <v>1</v>
      </c>
      <c r="Z290" t="b">
        <f>SUMPRODUCT(--(W290=counts!$A$18:$A$22))&gt;0</f>
        <v>1</v>
      </c>
      <c r="AA290" t="str">
        <f t="shared" si="165"/>
        <v>41-50</v>
      </c>
      <c r="AB290" t="str">
        <f>IF(W290="","Blank",IF(Z290="TRUE",W290,counts!$A$23))</f>
        <v>F, G, T</v>
      </c>
      <c r="AC290" t="str">
        <f t="shared" si="166"/>
        <v>21-30</v>
      </c>
      <c r="AD290" t="str">
        <f t="shared" si="167"/>
        <v>NY</v>
      </c>
      <c r="AE290" t="str">
        <f t="shared" si="168"/>
        <v>female</v>
      </c>
      <c r="AF290">
        <f>IF(F290&gt;=4, counts!$A$62,F290)</f>
        <v>0</v>
      </c>
      <c r="AG290">
        <f>IF(G290&gt;=3, counts!$A$69,G290)</f>
        <v>0</v>
      </c>
      <c r="AH290" t="str">
        <f>IF(OR(K290="S",K290=""), counts!$A$75,K290)</f>
        <v>S, blank</v>
      </c>
      <c r="AI290">
        <f t="shared" si="169"/>
        <v>1</v>
      </c>
      <c r="AJ290">
        <f>VLOOKUP(AA290,counts!$V$8:$W$13,2,FALSE)</f>
        <v>-13.385578549662212</v>
      </c>
      <c r="AK290">
        <f>VLOOKUP(AB290,counts!$V$17:$W$23,2,FALSE)</f>
        <v>123.30204897661667</v>
      </c>
      <c r="AL290">
        <f>VLOOKUP(AC290,counts!$V$27:$W$33,2,FALSE)</f>
        <v>40.172297072540438</v>
      </c>
      <c r="AM290">
        <f>VLOOKUP(AD290,counts!$V$38:$W$49,2,FALSE)</f>
        <v>57.761363718906857</v>
      </c>
      <c r="AN290">
        <f>VLOOKUP(AE290,counts!$V$53:$W$54,2,FALSE)</f>
        <v>151.41878811967541</v>
      </c>
      <c r="AO290">
        <f>VLOOKUP(AF290,counts!$V$58:$W$62,2,FALSE)</f>
        <v>-14.754319664473872</v>
      </c>
      <c r="AP290">
        <f>VLOOKUP(AG290,counts!$V$66:$W$69,2,FALSE)</f>
        <v>-22.013681658285037</v>
      </c>
      <c r="AQ290">
        <f>VLOOKUP(AH290,counts!$V$73:$W$75,2,FALSE)</f>
        <v>-22.422560732600829</v>
      </c>
      <c r="AR290">
        <f>VLOOKUP(AI290,counts!$V$79:$W$81,2,FALSE)</f>
        <v>103.15987615987927</v>
      </c>
      <c r="AS290">
        <f t="shared" si="170"/>
        <v>1</v>
      </c>
      <c r="AT290">
        <f t="shared" si="171"/>
        <v>3</v>
      </c>
      <c r="AU290" t="str">
        <f t="shared" si="154"/>
        <v>Train</v>
      </c>
      <c r="AW290" t="str">
        <f t="shared" si="172"/>
        <v>41-50</v>
      </c>
      <c r="AX290" t="str">
        <f t="shared" si="173"/>
        <v>F, G, T</v>
      </c>
      <c r="AY290" t="str">
        <f t="shared" si="174"/>
        <v>21-30</v>
      </c>
      <c r="AZ290" t="str">
        <f t="shared" si="175"/>
        <v>NY</v>
      </c>
      <c r="BA290" t="str">
        <f t="shared" si="176"/>
        <v>female</v>
      </c>
      <c r="BB290">
        <f t="shared" si="177"/>
        <v>0</v>
      </c>
      <c r="BC290">
        <f t="shared" si="178"/>
        <v>0</v>
      </c>
      <c r="BD290" t="str">
        <f t="shared" si="179"/>
        <v>S, blank</v>
      </c>
      <c r="BE290">
        <f t="shared" si="180"/>
        <v>1</v>
      </c>
      <c r="BF290">
        <f t="shared" si="181"/>
        <v>-13.385578549662212</v>
      </c>
      <c r="BG290">
        <f t="shared" si="182"/>
        <v>123.30204897661667</v>
      </c>
      <c r="BH290">
        <f t="shared" si="183"/>
        <v>40.172297072540438</v>
      </c>
      <c r="BI290">
        <f t="shared" si="184"/>
        <v>57.761363718906857</v>
      </c>
      <c r="BJ290">
        <f t="shared" si="185"/>
        <v>151.41878811967541</v>
      </c>
      <c r="BK290">
        <f t="shared" si="186"/>
        <v>-14.754319664473872</v>
      </c>
      <c r="BL290">
        <f t="shared" si="187"/>
        <v>-22.013681658285037</v>
      </c>
      <c r="BM290">
        <f t="shared" si="188"/>
        <v>-22.422560732600829</v>
      </c>
      <c r="BN290">
        <f t="shared" si="189"/>
        <v>103.15987615987927</v>
      </c>
      <c r="BO290">
        <f t="shared" si="155"/>
        <v>1</v>
      </c>
      <c r="BP290">
        <f t="shared" si="156"/>
        <v>3</v>
      </c>
      <c r="BQ290" t="str">
        <f t="shared" si="157"/>
        <v>Train</v>
      </c>
    </row>
    <row r="291" spans="1:69" x14ac:dyDescent="0.3">
      <c r="A291">
        <v>1</v>
      </c>
      <c r="B291">
        <v>1</v>
      </c>
      <c r="C291" t="s">
        <v>726</v>
      </c>
      <c r="D291" t="s">
        <v>15</v>
      </c>
      <c r="E291">
        <v>18</v>
      </c>
      <c r="F291">
        <v>0</v>
      </c>
      <c r="G291">
        <v>2</v>
      </c>
      <c r="H291" t="s">
        <v>727</v>
      </c>
      <c r="I291">
        <v>79.650000000000006</v>
      </c>
      <c r="J291" t="s">
        <v>728</v>
      </c>
      <c r="K291" t="s">
        <v>17</v>
      </c>
      <c r="L291" t="s">
        <v>71</v>
      </c>
      <c r="N291" t="s">
        <v>30</v>
      </c>
      <c r="O291">
        <v>5</v>
      </c>
      <c r="P291">
        <v>3</v>
      </c>
      <c r="Q291">
        <v>3</v>
      </c>
      <c r="R291" t="str">
        <f t="shared" si="158"/>
        <v>Validate</v>
      </c>
      <c r="S291" t="str">
        <f t="shared" si="159"/>
        <v>Train</v>
      </c>
      <c r="T291" t="str">
        <f t="shared" si="160"/>
        <v>Train</v>
      </c>
      <c r="U291" t="str">
        <f t="shared" si="161"/>
        <v>NY</v>
      </c>
      <c r="V291" t="str">
        <f t="shared" si="162"/>
        <v>18-30</v>
      </c>
      <c r="W291" t="str">
        <f t="shared" si="163"/>
        <v>E</v>
      </c>
      <c r="X291" t="str">
        <f t="shared" si="164"/>
        <v>41-100</v>
      </c>
      <c r="Y291" t="b">
        <f>SUMPRODUCT(--(U291=counts!$A$40:$A$49))&gt;0</f>
        <v>1</v>
      </c>
      <c r="Z291" t="b">
        <f>SUMPRODUCT(--(W291=counts!$A$18:$A$22))&gt;0</f>
        <v>1</v>
      </c>
      <c r="AA291" t="str">
        <f t="shared" si="165"/>
        <v>18-30</v>
      </c>
      <c r="AB291" t="str">
        <f>IF(W291="","Blank",IF(Z291="TRUE",W291,counts!$A$23))</f>
        <v>F, G, T</v>
      </c>
      <c r="AC291" t="str">
        <f t="shared" si="166"/>
        <v>41-100</v>
      </c>
      <c r="AD291" t="str">
        <f t="shared" si="167"/>
        <v>NY</v>
      </c>
      <c r="AE291" t="str">
        <f t="shared" si="168"/>
        <v>female</v>
      </c>
      <c r="AF291">
        <f>IF(F291&gt;=4, counts!$A$62,F291)</f>
        <v>0</v>
      </c>
      <c r="AG291">
        <f>IF(G291&gt;=3, counts!$A$69,G291)</f>
        <v>2</v>
      </c>
      <c r="AH291" t="str">
        <f>IF(OR(K291="S",K291=""), counts!$A$75,K291)</f>
        <v>S, blank</v>
      </c>
      <c r="AI291">
        <f t="shared" si="169"/>
        <v>1</v>
      </c>
      <c r="AJ291">
        <f>VLOOKUP(AA291,counts!$V$8:$W$13,2,FALSE)</f>
        <v>-11.613432440426715</v>
      </c>
      <c r="AK291">
        <f>VLOOKUP(AB291,counts!$V$17:$W$23,2,FALSE)</f>
        <v>123.30204897661667</v>
      </c>
      <c r="AL291">
        <f>VLOOKUP(AC291,counts!$V$27:$W$33,2,FALSE)</f>
        <v>70.538774768379497</v>
      </c>
      <c r="AM291">
        <f>VLOOKUP(AD291,counts!$V$38:$W$49,2,FALSE)</f>
        <v>57.761363718906857</v>
      </c>
      <c r="AN291">
        <f>VLOOKUP(AE291,counts!$V$53:$W$54,2,FALSE)</f>
        <v>151.41878811967541</v>
      </c>
      <c r="AO291">
        <f>VLOOKUP(AF291,counts!$V$58:$W$62,2,FALSE)</f>
        <v>-14.754319664473872</v>
      </c>
      <c r="AP291">
        <f>VLOOKUP(AG291,counts!$V$66:$W$69,2,FALSE)</f>
        <v>75.609641767585757</v>
      </c>
      <c r="AQ291">
        <f>VLOOKUP(AH291,counts!$V$73:$W$75,2,FALSE)</f>
        <v>-22.422560732600829</v>
      </c>
      <c r="AR291">
        <f>VLOOKUP(AI291,counts!$V$79:$W$81,2,FALSE)</f>
        <v>103.15987615987927</v>
      </c>
      <c r="AS291">
        <f t="shared" si="170"/>
        <v>1</v>
      </c>
      <c r="AT291">
        <f t="shared" si="171"/>
        <v>5</v>
      </c>
      <c r="AU291" t="str">
        <f t="shared" si="154"/>
        <v>Validate</v>
      </c>
      <c r="AW291" t="str">
        <f t="shared" si="172"/>
        <v>18-30</v>
      </c>
      <c r="AX291" t="str">
        <f t="shared" si="173"/>
        <v>F, G, T</v>
      </c>
      <c r="AY291" t="str">
        <f t="shared" si="174"/>
        <v>41-100</v>
      </c>
      <c r="AZ291" t="str">
        <f t="shared" si="175"/>
        <v>NY</v>
      </c>
      <c r="BA291" t="str">
        <f t="shared" si="176"/>
        <v>female</v>
      </c>
      <c r="BB291">
        <f t="shared" si="177"/>
        <v>0</v>
      </c>
      <c r="BC291">
        <f t="shared" si="178"/>
        <v>2</v>
      </c>
      <c r="BD291" t="str">
        <f t="shared" si="179"/>
        <v>S, blank</v>
      </c>
      <c r="BE291">
        <f t="shared" si="180"/>
        <v>1</v>
      </c>
      <c r="BF291">
        <f t="shared" si="181"/>
        <v>-11.613432440426715</v>
      </c>
      <c r="BG291">
        <f t="shared" si="182"/>
        <v>123.30204897661667</v>
      </c>
      <c r="BH291">
        <f t="shared" si="183"/>
        <v>70.538774768379497</v>
      </c>
      <c r="BI291">
        <f t="shared" si="184"/>
        <v>57.761363718906857</v>
      </c>
      <c r="BJ291">
        <f t="shared" si="185"/>
        <v>151.41878811967541</v>
      </c>
      <c r="BK291">
        <f t="shared" si="186"/>
        <v>-14.754319664473872</v>
      </c>
      <c r="BL291">
        <f t="shared" si="187"/>
        <v>75.609641767585757</v>
      </c>
      <c r="BM291">
        <f t="shared" si="188"/>
        <v>-22.422560732600829</v>
      </c>
      <c r="BN291">
        <f t="shared" si="189"/>
        <v>103.15987615987927</v>
      </c>
      <c r="BO291">
        <f t="shared" si="155"/>
        <v>1</v>
      </c>
      <c r="BP291">
        <f t="shared" si="156"/>
        <v>5</v>
      </c>
      <c r="BQ291" t="str">
        <f t="shared" si="157"/>
        <v>Validate</v>
      </c>
    </row>
    <row r="292" spans="1:69" x14ac:dyDescent="0.3">
      <c r="A292">
        <v>1</v>
      </c>
      <c r="B292">
        <v>0</v>
      </c>
      <c r="C292" t="s">
        <v>729</v>
      </c>
      <c r="D292" t="s">
        <v>20</v>
      </c>
      <c r="E292">
        <v>52</v>
      </c>
      <c r="F292">
        <v>1</v>
      </c>
      <c r="G292">
        <v>1</v>
      </c>
      <c r="H292" t="s">
        <v>727</v>
      </c>
      <c r="I292">
        <v>79.650000000000006</v>
      </c>
      <c r="J292" t="s">
        <v>730</v>
      </c>
      <c r="K292" t="s">
        <v>17</v>
      </c>
      <c r="N292" t="s">
        <v>30</v>
      </c>
      <c r="O292">
        <v>2</v>
      </c>
      <c r="P292">
        <v>3</v>
      </c>
      <c r="Q292">
        <v>3</v>
      </c>
      <c r="R292" t="str">
        <f t="shared" si="158"/>
        <v>Train</v>
      </c>
      <c r="S292" t="str">
        <f t="shared" si="159"/>
        <v>Train</v>
      </c>
      <c r="T292" t="str">
        <f t="shared" si="160"/>
        <v>Train</v>
      </c>
      <c r="U292" t="str">
        <f t="shared" si="161"/>
        <v>NY</v>
      </c>
      <c r="V292" t="str">
        <f t="shared" si="162"/>
        <v>51-60</v>
      </c>
      <c r="W292" t="str">
        <f t="shared" si="163"/>
        <v>E</v>
      </c>
      <c r="X292" t="str">
        <f t="shared" si="164"/>
        <v>41-100</v>
      </c>
      <c r="Y292" t="b">
        <f>SUMPRODUCT(--(U292=counts!$A$40:$A$49))&gt;0</f>
        <v>1</v>
      </c>
      <c r="Z292" t="b">
        <f>SUMPRODUCT(--(W292=counts!$A$18:$A$22))&gt;0</f>
        <v>1</v>
      </c>
      <c r="AA292" t="str">
        <f t="shared" si="165"/>
        <v>51-60</v>
      </c>
      <c r="AB292" t="str">
        <f>IF(W292="","Blank",IF(Z292="TRUE",W292,counts!$A$23))</f>
        <v>F, G, T</v>
      </c>
      <c r="AC292" t="str">
        <f t="shared" si="166"/>
        <v>41-100</v>
      </c>
      <c r="AD292" t="str">
        <f t="shared" si="167"/>
        <v>NY</v>
      </c>
      <c r="AE292" t="str">
        <f t="shared" si="168"/>
        <v>male</v>
      </c>
      <c r="AF292">
        <f>IF(F292&gt;=4, counts!$A$62,F292)</f>
        <v>1</v>
      </c>
      <c r="AG292">
        <f>IF(G292&gt;=3, counts!$A$69,G292)</f>
        <v>1</v>
      </c>
      <c r="AH292" t="str">
        <f>IF(OR(K292="S",K292=""), counts!$A$75,K292)</f>
        <v>S, blank</v>
      </c>
      <c r="AI292">
        <f t="shared" si="169"/>
        <v>1</v>
      </c>
      <c r="AJ292">
        <f>VLOOKUP(AA292,counts!$V$8:$W$13,2,FALSE)</f>
        <v>74.751267398446615</v>
      </c>
      <c r="AK292">
        <f>VLOOKUP(AB292,counts!$V$17:$W$23,2,FALSE)</f>
        <v>123.30204897661667</v>
      </c>
      <c r="AL292">
        <f>VLOOKUP(AC292,counts!$V$27:$W$33,2,FALSE)</f>
        <v>70.538774768379497</v>
      </c>
      <c r="AM292">
        <f>VLOOKUP(AD292,counts!$V$38:$W$49,2,FALSE)</f>
        <v>57.761363718906857</v>
      </c>
      <c r="AN292">
        <f>VLOOKUP(AE292,counts!$V$53:$W$54,2,FALSE)</f>
        <v>-108.67008854708662</v>
      </c>
      <c r="AO292">
        <f>VLOOKUP(AF292,counts!$V$58:$W$62,2,FALSE)</f>
        <v>48.695090775187893</v>
      </c>
      <c r="AP292">
        <f>VLOOKUP(AG292,counts!$V$66:$W$69,2,FALSE)</f>
        <v>79.365382998232107</v>
      </c>
      <c r="AQ292">
        <f>VLOOKUP(AH292,counts!$V$73:$W$75,2,FALSE)</f>
        <v>-22.422560732600829</v>
      </c>
      <c r="AR292">
        <f>VLOOKUP(AI292,counts!$V$79:$W$81,2,FALSE)</f>
        <v>103.15987615987927</v>
      </c>
      <c r="AS292">
        <f t="shared" si="170"/>
        <v>0</v>
      </c>
      <c r="AT292">
        <f t="shared" si="171"/>
        <v>2</v>
      </c>
      <c r="AU292" t="str">
        <f t="shared" si="154"/>
        <v>Train</v>
      </c>
      <c r="AW292" t="str">
        <f t="shared" si="172"/>
        <v>51-60</v>
      </c>
      <c r="AX292" t="str">
        <f t="shared" si="173"/>
        <v>F, G, T</v>
      </c>
      <c r="AY292" t="str">
        <f t="shared" si="174"/>
        <v>41-100</v>
      </c>
      <c r="AZ292" t="str">
        <f t="shared" si="175"/>
        <v>NY</v>
      </c>
      <c r="BA292" t="str">
        <f t="shared" si="176"/>
        <v>male</v>
      </c>
      <c r="BB292">
        <f t="shared" si="177"/>
        <v>1</v>
      </c>
      <c r="BC292">
        <f t="shared" si="178"/>
        <v>1</v>
      </c>
      <c r="BD292" t="str">
        <f t="shared" si="179"/>
        <v>S, blank</v>
      </c>
      <c r="BE292">
        <f t="shared" si="180"/>
        <v>1</v>
      </c>
      <c r="BF292">
        <f t="shared" si="181"/>
        <v>74.751267398446615</v>
      </c>
      <c r="BG292">
        <f t="shared" si="182"/>
        <v>123.30204897661667</v>
      </c>
      <c r="BH292">
        <f t="shared" si="183"/>
        <v>70.538774768379497</v>
      </c>
      <c r="BI292">
        <f t="shared" si="184"/>
        <v>57.761363718906857</v>
      </c>
      <c r="BJ292">
        <f t="shared" si="185"/>
        <v>-108.67008854708662</v>
      </c>
      <c r="BK292">
        <f t="shared" si="186"/>
        <v>48.695090775187893</v>
      </c>
      <c r="BL292">
        <f t="shared" si="187"/>
        <v>79.365382998232107</v>
      </c>
      <c r="BM292">
        <f t="shared" si="188"/>
        <v>-22.422560732600829</v>
      </c>
      <c r="BN292">
        <f t="shared" si="189"/>
        <v>103.15987615987927</v>
      </c>
      <c r="BO292">
        <f t="shared" si="155"/>
        <v>0</v>
      </c>
      <c r="BP292">
        <f t="shared" si="156"/>
        <v>2</v>
      </c>
      <c r="BQ292" t="str">
        <f t="shared" si="157"/>
        <v>Train</v>
      </c>
    </row>
    <row r="293" spans="1:69" x14ac:dyDescent="0.3">
      <c r="A293">
        <v>1</v>
      </c>
      <c r="B293">
        <v>1</v>
      </c>
      <c r="C293" t="s">
        <v>731</v>
      </c>
      <c r="D293" t="s">
        <v>15</v>
      </c>
      <c r="E293">
        <v>39</v>
      </c>
      <c r="F293">
        <v>1</v>
      </c>
      <c r="G293">
        <v>1</v>
      </c>
      <c r="H293" t="s">
        <v>727</v>
      </c>
      <c r="I293">
        <v>79.650000000000006</v>
      </c>
      <c r="J293" t="s">
        <v>730</v>
      </c>
      <c r="K293" t="s">
        <v>17</v>
      </c>
      <c r="L293" t="s">
        <v>71</v>
      </c>
      <c r="N293" t="s">
        <v>30</v>
      </c>
      <c r="O293">
        <v>5</v>
      </c>
      <c r="P293">
        <v>1</v>
      </c>
      <c r="Q293">
        <v>4</v>
      </c>
      <c r="R293" t="str">
        <f t="shared" si="158"/>
        <v>Validate</v>
      </c>
      <c r="S293" t="str">
        <f t="shared" si="159"/>
        <v>Train</v>
      </c>
      <c r="T293" t="str">
        <f t="shared" si="160"/>
        <v>Test</v>
      </c>
      <c r="U293" t="str">
        <f t="shared" si="161"/>
        <v>NY</v>
      </c>
      <c r="V293" t="str">
        <f t="shared" si="162"/>
        <v>31-40</v>
      </c>
      <c r="W293" t="str">
        <f t="shared" si="163"/>
        <v>E</v>
      </c>
      <c r="X293" t="str">
        <f t="shared" si="164"/>
        <v>41-100</v>
      </c>
      <c r="Y293" t="b">
        <f>SUMPRODUCT(--(U293=counts!$A$40:$A$49))&gt;0</f>
        <v>1</v>
      </c>
      <c r="Z293" t="b">
        <f>SUMPRODUCT(--(W293=counts!$A$18:$A$22))&gt;0</f>
        <v>1</v>
      </c>
      <c r="AA293" t="str">
        <f t="shared" si="165"/>
        <v>31-40</v>
      </c>
      <c r="AB293" t="str">
        <f>IF(W293="","Blank",IF(Z293="TRUE",W293,counts!$A$23))</f>
        <v>F, G, T</v>
      </c>
      <c r="AC293" t="str">
        <f t="shared" si="166"/>
        <v>41-100</v>
      </c>
      <c r="AD293" t="str">
        <f t="shared" si="167"/>
        <v>NY</v>
      </c>
      <c r="AE293" t="str">
        <f t="shared" si="168"/>
        <v>female</v>
      </c>
      <c r="AF293">
        <f>IF(F293&gt;=4, counts!$A$62,F293)</f>
        <v>1</v>
      </c>
      <c r="AG293">
        <f>IF(G293&gt;=3, counts!$A$69,G293)</f>
        <v>1</v>
      </c>
      <c r="AH293" t="str">
        <f>IF(OR(K293="S",K293=""), counts!$A$75,K293)</f>
        <v>S, blank</v>
      </c>
      <c r="AI293">
        <f t="shared" si="169"/>
        <v>1</v>
      </c>
      <c r="AJ293">
        <f>VLOOKUP(AA293,counts!$V$8:$W$13,2,FALSE)</f>
        <v>32.769878926258563</v>
      </c>
      <c r="AK293">
        <f>VLOOKUP(AB293,counts!$V$17:$W$23,2,FALSE)</f>
        <v>123.30204897661667</v>
      </c>
      <c r="AL293">
        <f>VLOOKUP(AC293,counts!$V$27:$W$33,2,FALSE)</f>
        <v>70.538774768379497</v>
      </c>
      <c r="AM293">
        <f>VLOOKUP(AD293,counts!$V$38:$W$49,2,FALSE)</f>
        <v>57.761363718906857</v>
      </c>
      <c r="AN293">
        <f>VLOOKUP(AE293,counts!$V$53:$W$54,2,FALSE)</f>
        <v>151.41878811967541</v>
      </c>
      <c r="AO293">
        <f>VLOOKUP(AF293,counts!$V$58:$W$62,2,FALSE)</f>
        <v>48.695090775187893</v>
      </c>
      <c r="AP293">
        <f>VLOOKUP(AG293,counts!$V$66:$W$69,2,FALSE)</f>
        <v>79.365382998232107</v>
      </c>
      <c r="AQ293">
        <f>VLOOKUP(AH293,counts!$V$73:$W$75,2,FALSE)</f>
        <v>-22.422560732600829</v>
      </c>
      <c r="AR293">
        <f>VLOOKUP(AI293,counts!$V$79:$W$81,2,FALSE)</f>
        <v>103.15987615987927</v>
      </c>
      <c r="AS293">
        <f t="shared" si="170"/>
        <v>1</v>
      </c>
      <c r="AT293">
        <f t="shared" si="171"/>
        <v>5</v>
      </c>
      <c r="AU293" t="str">
        <f t="shared" si="154"/>
        <v>Validate</v>
      </c>
      <c r="AW293" t="str">
        <f t="shared" si="172"/>
        <v>31-40</v>
      </c>
      <c r="AX293" t="str">
        <f t="shared" si="173"/>
        <v>F, G, T</v>
      </c>
      <c r="AY293" t="str">
        <f t="shared" si="174"/>
        <v>41-100</v>
      </c>
      <c r="AZ293" t="str">
        <f t="shared" si="175"/>
        <v>NY</v>
      </c>
      <c r="BA293" t="str">
        <f t="shared" si="176"/>
        <v>female</v>
      </c>
      <c r="BB293">
        <f t="shared" si="177"/>
        <v>1</v>
      </c>
      <c r="BC293">
        <f t="shared" si="178"/>
        <v>1</v>
      </c>
      <c r="BD293" t="str">
        <f t="shared" si="179"/>
        <v>S, blank</v>
      </c>
      <c r="BE293">
        <f t="shared" si="180"/>
        <v>1</v>
      </c>
      <c r="BF293">
        <f t="shared" si="181"/>
        <v>32.769878926258563</v>
      </c>
      <c r="BG293">
        <f t="shared" si="182"/>
        <v>123.30204897661667</v>
      </c>
      <c r="BH293">
        <f t="shared" si="183"/>
        <v>70.538774768379497</v>
      </c>
      <c r="BI293">
        <f t="shared" si="184"/>
        <v>57.761363718906857</v>
      </c>
      <c r="BJ293">
        <f t="shared" si="185"/>
        <v>151.41878811967541</v>
      </c>
      <c r="BK293">
        <f t="shared" si="186"/>
        <v>48.695090775187893</v>
      </c>
      <c r="BL293">
        <f t="shared" si="187"/>
        <v>79.365382998232107</v>
      </c>
      <c r="BM293">
        <f t="shared" si="188"/>
        <v>-22.422560732600829</v>
      </c>
      <c r="BN293">
        <f t="shared" si="189"/>
        <v>103.15987615987927</v>
      </c>
      <c r="BO293">
        <f t="shared" si="155"/>
        <v>1</v>
      </c>
      <c r="BP293">
        <f t="shared" si="156"/>
        <v>5</v>
      </c>
      <c r="BQ293" t="str">
        <f t="shared" si="157"/>
        <v>Validate</v>
      </c>
    </row>
    <row r="294" spans="1:69" x14ac:dyDescent="0.3">
      <c r="A294">
        <v>1</v>
      </c>
      <c r="B294">
        <v>1</v>
      </c>
      <c r="C294" t="s">
        <v>732</v>
      </c>
      <c r="D294" t="s">
        <v>20</v>
      </c>
      <c r="E294">
        <v>48</v>
      </c>
      <c r="F294">
        <v>1</v>
      </c>
      <c r="G294">
        <v>0</v>
      </c>
      <c r="H294" t="s">
        <v>733</v>
      </c>
      <c r="I294">
        <v>52</v>
      </c>
      <c r="J294" t="s">
        <v>734</v>
      </c>
      <c r="K294" t="s">
        <v>17</v>
      </c>
      <c r="L294" t="s">
        <v>735</v>
      </c>
      <c r="N294" t="s">
        <v>736</v>
      </c>
      <c r="O294">
        <v>1</v>
      </c>
      <c r="P294">
        <v>2</v>
      </c>
      <c r="Q294">
        <v>5</v>
      </c>
      <c r="R294" t="str">
        <f t="shared" si="158"/>
        <v>Train</v>
      </c>
      <c r="S294" t="str">
        <f t="shared" si="159"/>
        <v>Train</v>
      </c>
      <c r="T294" t="str">
        <f t="shared" si="160"/>
        <v>Validate</v>
      </c>
      <c r="U294" t="str">
        <f t="shared" si="161"/>
        <v>NJ</v>
      </c>
      <c r="V294" t="str">
        <f t="shared" si="162"/>
        <v>41-50</v>
      </c>
      <c r="W294" t="str">
        <f t="shared" si="163"/>
        <v>C</v>
      </c>
      <c r="X294" t="str">
        <f t="shared" si="164"/>
        <v>41-100</v>
      </c>
      <c r="Y294" t="b">
        <f>SUMPRODUCT(--(U294=counts!$A$40:$A$49))&gt;0</f>
        <v>1</v>
      </c>
      <c r="Z294" t="b">
        <f>SUMPRODUCT(--(W294=counts!$A$18:$A$22))&gt;0</f>
        <v>1</v>
      </c>
      <c r="AA294" t="str">
        <f t="shared" si="165"/>
        <v>41-50</v>
      </c>
      <c r="AB294" t="str">
        <f>IF(W294="","Blank",IF(Z294="TRUE",W294,counts!$A$23))</f>
        <v>F, G, T</v>
      </c>
      <c r="AC294" t="str">
        <f t="shared" si="166"/>
        <v>41-100</v>
      </c>
      <c r="AD294" t="str">
        <f t="shared" si="167"/>
        <v>NJ</v>
      </c>
      <c r="AE294" t="str">
        <f t="shared" si="168"/>
        <v>male</v>
      </c>
      <c r="AF294">
        <f>IF(F294&gt;=4, counts!$A$62,F294)</f>
        <v>1</v>
      </c>
      <c r="AG294">
        <f>IF(G294&gt;=3, counts!$A$69,G294)</f>
        <v>0</v>
      </c>
      <c r="AH294" t="str">
        <f>IF(OR(K294="S",K294=""), counts!$A$75,K294)</f>
        <v>S, blank</v>
      </c>
      <c r="AI294">
        <f t="shared" si="169"/>
        <v>1</v>
      </c>
      <c r="AJ294">
        <f>VLOOKUP(AA294,counts!$V$8:$W$13,2,FALSE)</f>
        <v>-13.385578549662212</v>
      </c>
      <c r="AK294">
        <f>VLOOKUP(AB294,counts!$V$17:$W$23,2,FALSE)</f>
        <v>123.30204897661667</v>
      </c>
      <c r="AL294">
        <f>VLOOKUP(AC294,counts!$V$27:$W$33,2,FALSE)</f>
        <v>70.538774768379497</v>
      </c>
      <c r="AM294">
        <f>VLOOKUP(AD294,counts!$V$38:$W$49,2,FALSE)</f>
        <v>45.286193221659182</v>
      </c>
      <c r="AN294">
        <f>VLOOKUP(AE294,counts!$V$53:$W$54,2,FALSE)</f>
        <v>-108.67008854708662</v>
      </c>
      <c r="AO294">
        <f>VLOOKUP(AF294,counts!$V$58:$W$62,2,FALSE)</f>
        <v>48.695090775187893</v>
      </c>
      <c r="AP294">
        <f>VLOOKUP(AG294,counts!$V$66:$W$69,2,FALSE)</f>
        <v>-22.013681658285037</v>
      </c>
      <c r="AQ294">
        <f>VLOOKUP(AH294,counts!$V$73:$W$75,2,FALSE)</f>
        <v>-22.422560732600829</v>
      </c>
      <c r="AR294">
        <f>VLOOKUP(AI294,counts!$V$79:$W$81,2,FALSE)</f>
        <v>103.15987615987927</v>
      </c>
      <c r="AS294">
        <f t="shared" si="170"/>
        <v>1</v>
      </c>
      <c r="AT294">
        <f t="shared" si="171"/>
        <v>1</v>
      </c>
      <c r="AU294" t="str">
        <f t="shared" si="154"/>
        <v>Train</v>
      </c>
      <c r="AW294" t="str">
        <f t="shared" si="172"/>
        <v>41-50</v>
      </c>
      <c r="AX294" t="str">
        <f t="shared" si="173"/>
        <v>F, G, T</v>
      </c>
      <c r="AY294" t="str">
        <f t="shared" si="174"/>
        <v>41-100</v>
      </c>
      <c r="AZ294" t="str">
        <f t="shared" si="175"/>
        <v>NJ</v>
      </c>
      <c r="BA294" t="str">
        <f t="shared" si="176"/>
        <v>male</v>
      </c>
      <c r="BB294">
        <f t="shared" si="177"/>
        <v>1</v>
      </c>
      <c r="BC294">
        <f t="shared" si="178"/>
        <v>0</v>
      </c>
      <c r="BD294" t="str">
        <f t="shared" si="179"/>
        <v>S, blank</v>
      </c>
      <c r="BE294">
        <f t="shared" si="180"/>
        <v>1</v>
      </c>
      <c r="BF294">
        <f t="shared" si="181"/>
        <v>-13.385578549662212</v>
      </c>
      <c r="BG294">
        <f t="shared" si="182"/>
        <v>123.30204897661667</v>
      </c>
      <c r="BH294">
        <f t="shared" si="183"/>
        <v>70.538774768379497</v>
      </c>
      <c r="BI294">
        <f t="shared" si="184"/>
        <v>45.286193221659182</v>
      </c>
      <c r="BJ294">
        <f t="shared" si="185"/>
        <v>-108.67008854708662</v>
      </c>
      <c r="BK294">
        <f t="shared" si="186"/>
        <v>48.695090775187893</v>
      </c>
      <c r="BL294">
        <f t="shared" si="187"/>
        <v>-22.013681658285037</v>
      </c>
      <c r="BM294">
        <f t="shared" si="188"/>
        <v>-22.422560732600829</v>
      </c>
      <c r="BN294">
        <f t="shared" si="189"/>
        <v>103.15987615987927</v>
      </c>
      <c r="BO294">
        <f t="shared" si="155"/>
        <v>1</v>
      </c>
      <c r="BP294">
        <f t="shared" si="156"/>
        <v>1</v>
      </c>
      <c r="BQ294" t="str">
        <f t="shared" si="157"/>
        <v>Train</v>
      </c>
    </row>
    <row r="295" spans="1:69" x14ac:dyDescent="0.3">
      <c r="A295">
        <v>1</v>
      </c>
      <c r="B295">
        <v>1</v>
      </c>
      <c r="C295" t="s">
        <v>737</v>
      </c>
      <c r="D295" t="s">
        <v>15</v>
      </c>
      <c r="F295">
        <v>1</v>
      </c>
      <c r="G295">
        <v>0</v>
      </c>
      <c r="H295" t="s">
        <v>733</v>
      </c>
      <c r="I295">
        <v>52</v>
      </c>
      <c r="J295" t="s">
        <v>734</v>
      </c>
      <c r="K295" t="s">
        <v>17</v>
      </c>
      <c r="L295" t="s">
        <v>735</v>
      </c>
      <c r="N295" t="s">
        <v>736</v>
      </c>
      <c r="O295">
        <v>1</v>
      </c>
      <c r="P295">
        <v>3</v>
      </c>
      <c r="Q295">
        <v>2</v>
      </c>
      <c r="R295" t="str">
        <f t="shared" si="158"/>
        <v>Train</v>
      </c>
      <c r="S295" t="str">
        <f t="shared" si="159"/>
        <v>Train</v>
      </c>
      <c r="T295" t="str">
        <f t="shared" si="160"/>
        <v>Train</v>
      </c>
      <c r="U295" t="str">
        <f t="shared" si="161"/>
        <v>NJ</v>
      </c>
      <c r="V295" t="str">
        <f t="shared" si="162"/>
        <v>0-17</v>
      </c>
      <c r="W295" t="str">
        <f t="shared" si="163"/>
        <v>C</v>
      </c>
      <c r="X295" t="str">
        <f t="shared" si="164"/>
        <v>41-100</v>
      </c>
      <c r="Y295" t="b">
        <f>SUMPRODUCT(--(U295=counts!$A$40:$A$49))&gt;0</f>
        <v>1</v>
      </c>
      <c r="Z295" t="b">
        <f>SUMPRODUCT(--(W295=counts!$A$18:$A$22))&gt;0</f>
        <v>1</v>
      </c>
      <c r="AA295" t="str">
        <f t="shared" si="165"/>
        <v>0-17</v>
      </c>
      <c r="AB295" t="str">
        <f>IF(W295="","Blank",IF(Z295="TRUE",W295,counts!$A$23))</f>
        <v>F, G, T</v>
      </c>
      <c r="AC295" t="str">
        <f t="shared" si="166"/>
        <v>41-100</v>
      </c>
      <c r="AD295" t="str">
        <f t="shared" si="167"/>
        <v>NJ</v>
      </c>
      <c r="AE295" t="str">
        <f t="shared" si="168"/>
        <v>female</v>
      </c>
      <c r="AF295">
        <f>IF(F295&gt;=4, counts!$A$62,F295)</f>
        <v>1</v>
      </c>
      <c r="AG295">
        <f>IF(G295&gt;=3, counts!$A$69,G295)</f>
        <v>0</v>
      </c>
      <c r="AH295" t="str">
        <f>IF(OR(K295="S",K295=""), counts!$A$75,K295)</f>
        <v>S, blank</v>
      </c>
      <c r="AI295">
        <f t="shared" si="169"/>
        <v>1</v>
      </c>
      <c r="AJ295">
        <f>VLOOKUP(AA295,counts!$V$8:$W$13,2,FALSE)</f>
        <v>-3.7643689058441341</v>
      </c>
      <c r="AK295">
        <f>VLOOKUP(AB295,counts!$V$17:$W$23,2,FALSE)</f>
        <v>123.30204897661667</v>
      </c>
      <c r="AL295">
        <f>VLOOKUP(AC295,counts!$V$27:$W$33,2,FALSE)</f>
        <v>70.538774768379497</v>
      </c>
      <c r="AM295">
        <f>VLOOKUP(AD295,counts!$V$38:$W$49,2,FALSE)</f>
        <v>45.286193221659182</v>
      </c>
      <c r="AN295">
        <f>VLOOKUP(AE295,counts!$V$53:$W$54,2,FALSE)</f>
        <v>151.41878811967541</v>
      </c>
      <c r="AO295">
        <f>VLOOKUP(AF295,counts!$V$58:$W$62,2,FALSE)</f>
        <v>48.695090775187893</v>
      </c>
      <c r="AP295">
        <f>VLOOKUP(AG295,counts!$V$66:$W$69,2,FALSE)</f>
        <v>-22.013681658285037</v>
      </c>
      <c r="AQ295">
        <f>VLOOKUP(AH295,counts!$V$73:$W$75,2,FALSE)</f>
        <v>-22.422560732600829</v>
      </c>
      <c r="AR295">
        <f>VLOOKUP(AI295,counts!$V$79:$W$81,2,FALSE)</f>
        <v>103.15987615987927</v>
      </c>
      <c r="AS295">
        <f t="shared" si="170"/>
        <v>1</v>
      </c>
      <c r="AT295">
        <f t="shared" si="171"/>
        <v>1</v>
      </c>
      <c r="AU295" t="str">
        <f t="shared" si="154"/>
        <v>Train</v>
      </c>
      <c r="AW295" t="str">
        <f t="shared" si="172"/>
        <v>0-17</v>
      </c>
      <c r="AX295" t="str">
        <f t="shared" si="173"/>
        <v>F, G, T</v>
      </c>
      <c r="AY295" t="str">
        <f t="shared" si="174"/>
        <v>41-100</v>
      </c>
      <c r="AZ295" t="str">
        <f t="shared" si="175"/>
        <v>NJ</v>
      </c>
      <c r="BA295" t="str">
        <f t="shared" si="176"/>
        <v>female</v>
      </c>
      <c r="BB295">
        <f t="shared" si="177"/>
        <v>1</v>
      </c>
      <c r="BC295">
        <f t="shared" si="178"/>
        <v>0</v>
      </c>
      <c r="BD295" t="str">
        <f t="shared" si="179"/>
        <v>S, blank</v>
      </c>
      <c r="BE295">
        <f t="shared" si="180"/>
        <v>1</v>
      </c>
      <c r="BF295">
        <f t="shared" si="181"/>
        <v>-3.7643689058441341</v>
      </c>
      <c r="BG295">
        <f t="shared" si="182"/>
        <v>123.30204897661667</v>
      </c>
      <c r="BH295">
        <f t="shared" si="183"/>
        <v>70.538774768379497</v>
      </c>
      <c r="BI295">
        <f t="shared" si="184"/>
        <v>45.286193221659182</v>
      </c>
      <c r="BJ295">
        <f t="shared" si="185"/>
        <v>151.41878811967541</v>
      </c>
      <c r="BK295">
        <f t="shared" si="186"/>
        <v>48.695090775187893</v>
      </c>
      <c r="BL295">
        <f t="shared" si="187"/>
        <v>-22.013681658285037</v>
      </c>
      <c r="BM295">
        <f t="shared" si="188"/>
        <v>-22.422560732600829</v>
      </c>
      <c r="BN295">
        <f t="shared" si="189"/>
        <v>103.15987615987927</v>
      </c>
      <c r="BO295">
        <f t="shared" si="155"/>
        <v>1</v>
      </c>
      <c r="BP295">
        <f t="shared" si="156"/>
        <v>1</v>
      </c>
      <c r="BQ295" t="str">
        <f t="shared" si="157"/>
        <v>Train</v>
      </c>
    </row>
    <row r="296" spans="1:69" x14ac:dyDescent="0.3">
      <c r="A296">
        <v>1</v>
      </c>
      <c r="B296">
        <v>0</v>
      </c>
      <c r="C296" t="s">
        <v>738</v>
      </c>
      <c r="D296" t="s">
        <v>20</v>
      </c>
      <c r="E296">
        <v>49</v>
      </c>
      <c r="F296">
        <v>1</v>
      </c>
      <c r="G296">
        <v>1</v>
      </c>
      <c r="H296" t="s">
        <v>276</v>
      </c>
      <c r="I296">
        <v>110.88330000000001</v>
      </c>
      <c r="J296" t="s">
        <v>739</v>
      </c>
      <c r="K296" t="s">
        <v>44</v>
      </c>
      <c r="N296" t="s">
        <v>711</v>
      </c>
      <c r="O296">
        <v>4</v>
      </c>
      <c r="P296">
        <v>5</v>
      </c>
      <c r="Q296">
        <v>1</v>
      </c>
      <c r="R296" t="str">
        <f t="shared" si="158"/>
        <v>Test</v>
      </c>
      <c r="S296" t="str">
        <f t="shared" si="159"/>
        <v>Validate</v>
      </c>
      <c r="T296" t="str">
        <f t="shared" si="160"/>
        <v>Train</v>
      </c>
      <c r="U296" t="str">
        <f t="shared" si="161"/>
        <v>PA</v>
      </c>
      <c r="V296" t="str">
        <f t="shared" si="162"/>
        <v>41-50</v>
      </c>
      <c r="W296" t="str">
        <f t="shared" si="163"/>
        <v>C</v>
      </c>
      <c r="X296" t="str">
        <f t="shared" si="164"/>
        <v>100+</v>
      </c>
      <c r="Y296" t="b">
        <f>SUMPRODUCT(--(U296=counts!$A$40:$A$49))&gt;0</f>
        <v>1</v>
      </c>
      <c r="Z296" t="b">
        <f>SUMPRODUCT(--(W296=counts!$A$18:$A$22))&gt;0</f>
        <v>1</v>
      </c>
      <c r="AA296" t="str">
        <f t="shared" si="165"/>
        <v>41-50</v>
      </c>
      <c r="AB296" t="str">
        <f>IF(W296="","Blank",IF(Z296="TRUE",W296,counts!$A$23))</f>
        <v>F, G, T</v>
      </c>
      <c r="AC296" t="str">
        <f t="shared" si="166"/>
        <v>100+</v>
      </c>
      <c r="AD296" t="str">
        <f t="shared" si="167"/>
        <v>PA</v>
      </c>
      <c r="AE296" t="str">
        <f t="shared" si="168"/>
        <v>male</v>
      </c>
      <c r="AF296">
        <f>IF(F296&gt;=4, counts!$A$62,F296)</f>
        <v>1</v>
      </c>
      <c r="AG296">
        <f>IF(G296&gt;=3, counts!$A$69,G296)</f>
        <v>1</v>
      </c>
      <c r="AH296" t="str">
        <f>IF(OR(K296="S",K296=""), counts!$A$75,K296)</f>
        <v>C</v>
      </c>
      <c r="AI296">
        <f t="shared" si="169"/>
        <v>1</v>
      </c>
      <c r="AJ296">
        <f>VLOOKUP(AA296,counts!$V$8:$W$13,2,FALSE)</f>
        <v>-13.385578549662212</v>
      </c>
      <c r="AK296">
        <f>VLOOKUP(AB296,counts!$V$17:$W$23,2,FALSE)</f>
        <v>123.30204897661667</v>
      </c>
      <c r="AL296">
        <f>VLOOKUP(AC296,counts!$V$27:$W$33,2,FALSE)</f>
        <v>163.84855978743315</v>
      </c>
      <c r="AM296">
        <f>VLOOKUP(AD296,counts!$V$38:$W$49,2,FALSE)</f>
        <v>105.0698932972212</v>
      </c>
      <c r="AN296">
        <f>VLOOKUP(AE296,counts!$V$53:$W$54,2,FALSE)</f>
        <v>-108.67008854708662</v>
      </c>
      <c r="AO296">
        <f>VLOOKUP(AF296,counts!$V$58:$W$62,2,FALSE)</f>
        <v>48.695090775187893</v>
      </c>
      <c r="AP296">
        <f>VLOOKUP(AG296,counts!$V$66:$W$69,2,FALSE)</f>
        <v>79.365382998232107</v>
      </c>
      <c r="AQ296">
        <f>VLOOKUP(AH296,counts!$V$73:$W$75,2,FALSE)</f>
        <v>72.444458573419169</v>
      </c>
      <c r="AR296">
        <f>VLOOKUP(AI296,counts!$V$79:$W$81,2,FALSE)</f>
        <v>103.15987615987927</v>
      </c>
      <c r="AS296">
        <f t="shared" si="170"/>
        <v>0</v>
      </c>
      <c r="AT296">
        <f t="shared" si="171"/>
        <v>4</v>
      </c>
      <c r="AU296" t="str">
        <f t="shared" si="154"/>
        <v>Test</v>
      </c>
      <c r="AW296" t="str">
        <f t="shared" si="172"/>
        <v>41-50</v>
      </c>
      <c r="AX296" t="str">
        <f t="shared" si="173"/>
        <v>F, G, T</v>
      </c>
      <c r="AY296" t="str">
        <f t="shared" si="174"/>
        <v>100+</v>
      </c>
      <c r="AZ296" t="str">
        <f t="shared" si="175"/>
        <v>PA</v>
      </c>
      <c r="BA296" t="str">
        <f t="shared" si="176"/>
        <v>male</v>
      </c>
      <c r="BB296">
        <f t="shared" si="177"/>
        <v>1</v>
      </c>
      <c r="BC296">
        <f t="shared" si="178"/>
        <v>1</v>
      </c>
      <c r="BD296" t="str">
        <f t="shared" si="179"/>
        <v>C</v>
      </c>
      <c r="BE296">
        <f t="shared" si="180"/>
        <v>1</v>
      </c>
      <c r="BF296">
        <f t="shared" si="181"/>
        <v>-13.385578549662212</v>
      </c>
      <c r="BG296">
        <f t="shared" si="182"/>
        <v>123.30204897661667</v>
      </c>
      <c r="BH296">
        <f t="shared" si="183"/>
        <v>163.84855978743315</v>
      </c>
      <c r="BI296">
        <f t="shared" si="184"/>
        <v>105.0698932972212</v>
      </c>
      <c r="BJ296">
        <f t="shared" si="185"/>
        <v>-108.67008854708662</v>
      </c>
      <c r="BK296">
        <f t="shared" si="186"/>
        <v>48.695090775187893</v>
      </c>
      <c r="BL296">
        <f t="shared" si="187"/>
        <v>79.365382998232107</v>
      </c>
      <c r="BM296">
        <f t="shared" si="188"/>
        <v>72.444458573419169</v>
      </c>
      <c r="BN296">
        <f t="shared" si="189"/>
        <v>103.15987615987927</v>
      </c>
      <c r="BO296">
        <f t="shared" si="155"/>
        <v>0</v>
      </c>
      <c r="BP296">
        <f t="shared" si="156"/>
        <v>4</v>
      </c>
      <c r="BQ296" t="str">
        <f t="shared" si="157"/>
        <v>Test</v>
      </c>
    </row>
    <row r="297" spans="1:69" x14ac:dyDescent="0.3">
      <c r="A297">
        <v>1</v>
      </c>
      <c r="B297">
        <v>1</v>
      </c>
      <c r="C297" t="s">
        <v>740</v>
      </c>
      <c r="D297" t="s">
        <v>20</v>
      </c>
      <c r="E297">
        <v>17</v>
      </c>
      <c r="F297">
        <v>0</v>
      </c>
      <c r="G297">
        <v>2</v>
      </c>
      <c r="H297" t="s">
        <v>276</v>
      </c>
      <c r="I297">
        <v>110.88330000000001</v>
      </c>
      <c r="J297" t="s">
        <v>741</v>
      </c>
      <c r="K297" t="s">
        <v>44</v>
      </c>
      <c r="L297" t="s">
        <v>60</v>
      </c>
      <c r="N297" t="s">
        <v>711</v>
      </c>
      <c r="O297">
        <v>3</v>
      </c>
      <c r="P297">
        <v>2</v>
      </c>
      <c r="Q297">
        <v>5</v>
      </c>
      <c r="R297" t="str">
        <f t="shared" si="158"/>
        <v>Train</v>
      </c>
      <c r="S297" t="str">
        <f t="shared" si="159"/>
        <v>Train</v>
      </c>
      <c r="T297" t="str">
        <f t="shared" si="160"/>
        <v>Validate</v>
      </c>
      <c r="U297" t="str">
        <f t="shared" si="161"/>
        <v>PA</v>
      </c>
      <c r="V297" t="str">
        <f t="shared" si="162"/>
        <v>0-17</v>
      </c>
      <c r="W297" t="str">
        <f t="shared" si="163"/>
        <v>C</v>
      </c>
      <c r="X297" t="str">
        <f t="shared" si="164"/>
        <v>100+</v>
      </c>
      <c r="Y297" t="b">
        <f>SUMPRODUCT(--(U297=counts!$A$40:$A$49))&gt;0</f>
        <v>1</v>
      </c>
      <c r="Z297" t="b">
        <f>SUMPRODUCT(--(W297=counts!$A$18:$A$22))&gt;0</f>
        <v>1</v>
      </c>
      <c r="AA297" t="str">
        <f t="shared" si="165"/>
        <v>0-17</v>
      </c>
      <c r="AB297" t="str">
        <f>IF(W297="","Blank",IF(Z297="TRUE",W297,counts!$A$23))</f>
        <v>F, G, T</v>
      </c>
      <c r="AC297" t="str">
        <f t="shared" si="166"/>
        <v>100+</v>
      </c>
      <c r="AD297" t="str">
        <f t="shared" si="167"/>
        <v>PA</v>
      </c>
      <c r="AE297" t="str">
        <f t="shared" si="168"/>
        <v>male</v>
      </c>
      <c r="AF297">
        <f>IF(F297&gt;=4, counts!$A$62,F297)</f>
        <v>0</v>
      </c>
      <c r="AG297">
        <f>IF(G297&gt;=3, counts!$A$69,G297)</f>
        <v>2</v>
      </c>
      <c r="AH297" t="str">
        <f>IF(OR(K297="S",K297=""), counts!$A$75,K297)</f>
        <v>C</v>
      </c>
      <c r="AI297">
        <f t="shared" si="169"/>
        <v>1</v>
      </c>
      <c r="AJ297">
        <f>VLOOKUP(AA297,counts!$V$8:$W$13,2,FALSE)</f>
        <v>-3.7643689058441341</v>
      </c>
      <c r="AK297">
        <f>VLOOKUP(AB297,counts!$V$17:$W$23,2,FALSE)</f>
        <v>123.30204897661667</v>
      </c>
      <c r="AL297">
        <f>VLOOKUP(AC297,counts!$V$27:$W$33,2,FALSE)</f>
        <v>163.84855978743315</v>
      </c>
      <c r="AM297">
        <f>VLOOKUP(AD297,counts!$V$38:$W$49,2,FALSE)</f>
        <v>105.0698932972212</v>
      </c>
      <c r="AN297">
        <f>VLOOKUP(AE297,counts!$V$53:$W$54,2,FALSE)</f>
        <v>-108.67008854708662</v>
      </c>
      <c r="AO297">
        <f>VLOOKUP(AF297,counts!$V$58:$W$62,2,FALSE)</f>
        <v>-14.754319664473872</v>
      </c>
      <c r="AP297">
        <f>VLOOKUP(AG297,counts!$V$66:$W$69,2,FALSE)</f>
        <v>75.609641767585757</v>
      </c>
      <c r="AQ297">
        <f>VLOOKUP(AH297,counts!$V$73:$W$75,2,FALSE)</f>
        <v>72.444458573419169</v>
      </c>
      <c r="AR297">
        <f>VLOOKUP(AI297,counts!$V$79:$W$81,2,FALSE)</f>
        <v>103.15987615987927</v>
      </c>
      <c r="AS297">
        <f t="shared" si="170"/>
        <v>1</v>
      </c>
      <c r="AT297">
        <f t="shared" si="171"/>
        <v>3</v>
      </c>
      <c r="AU297" t="str">
        <f t="shared" si="154"/>
        <v>Train</v>
      </c>
      <c r="AW297" t="str">
        <f t="shared" si="172"/>
        <v>0-17</v>
      </c>
      <c r="AX297" t="str">
        <f t="shared" si="173"/>
        <v>F, G, T</v>
      </c>
      <c r="AY297" t="str">
        <f t="shared" si="174"/>
        <v>100+</v>
      </c>
      <c r="AZ297" t="str">
        <f t="shared" si="175"/>
        <v>PA</v>
      </c>
      <c r="BA297" t="str">
        <f t="shared" si="176"/>
        <v>male</v>
      </c>
      <c r="BB297">
        <f t="shared" si="177"/>
        <v>0</v>
      </c>
      <c r="BC297">
        <f t="shared" si="178"/>
        <v>2</v>
      </c>
      <c r="BD297" t="str">
        <f t="shared" si="179"/>
        <v>C</v>
      </c>
      <c r="BE297">
        <f t="shared" si="180"/>
        <v>1</v>
      </c>
      <c r="BF297">
        <f t="shared" si="181"/>
        <v>-3.7643689058441341</v>
      </c>
      <c r="BG297">
        <f t="shared" si="182"/>
        <v>123.30204897661667</v>
      </c>
      <c r="BH297">
        <f t="shared" si="183"/>
        <v>163.84855978743315</v>
      </c>
      <c r="BI297">
        <f t="shared" si="184"/>
        <v>105.0698932972212</v>
      </c>
      <c r="BJ297">
        <f t="shared" si="185"/>
        <v>-108.67008854708662</v>
      </c>
      <c r="BK297">
        <f t="shared" si="186"/>
        <v>-14.754319664473872</v>
      </c>
      <c r="BL297">
        <f t="shared" si="187"/>
        <v>75.609641767585757</v>
      </c>
      <c r="BM297">
        <f t="shared" si="188"/>
        <v>72.444458573419169</v>
      </c>
      <c r="BN297">
        <f t="shared" si="189"/>
        <v>103.15987615987927</v>
      </c>
      <c r="BO297">
        <f t="shared" si="155"/>
        <v>1</v>
      </c>
      <c r="BP297">
        <f t="shared" si="156"/>
        <v>3</v>
      </c>
      <c r="BQ297" t="str">
        <f t="shared" si="157"/>
        <v>Train</v>
      </c>
    </row>
    <row r="298" spans="1:69" x14ac:dyDescent="0.3">
      <c r="A298">
        <v>1</v>
      </c>
      <c r="B298">
        <v>1</v>
      </c>
      <c r="C298" t="s">
        <v>742</v>
      </c>
      <c r="D298" t="s">
        <v>15</v>
      </c>
      <c r="E298">
        <v>39</v>
      </c>
      <c r="F298">
        <v>1</v>
      </c>
      <c r="G298">
        <v>1</v>
      </c>
      <c r="H298" t="s">
        <v>276</v>
      </c>
      <c r="I298">
        <v>110.88330000000001</v>
      </c>
      <c r="J298" t="s">
        <v>739</v>
      </c>
      <c r="K298" t="s">
        <v>44</v>
      </c>
      <c r="L298" t="s">
        <v>50</v>
      </c>
      <c r="N298" t="s">
        <v>711</v>
      </c>
      <c r="O298">
        <v>2</v>
      </c>
      <c r="P298">
        <v>3</v>
      </c>
      <c r="Q298">
        <v>2</v>
      </c>
      <c r="R298" t="str">
        <f t="shared" si="158"/>
        <v>Train</v>
      </c>
      <c r="S298" t="str">
        <f t="shared" si="159"/>
        <v>Train</v>
      </c>
      <c r="T298" t="str">
        <f t="shared" si="160"/>
        <v>Train</v>
      </c>
      <c r="U298" t="str">
        <f t="shared" si="161"/>
        <v>PA</v>
      </c>
      <c r="V298" t="str">
        <f t="shared" si="162"/>
        <v>31-40</v>
      </c>
      <c r="W298" t="str">
        <f t="shared" si="163"/>
        <v>C</v>
      </c>
      <c r="X298" t="str">
        <f t="shared" si="164"/>
        <v>100+</v>
      </c>
      <c r="Y298" t="b">
        <f>SUMPRODUCT(--(U298=counts!$A$40:$A$49))&gt;0</f>
        <v>1</v>
      </c>
      <c r="Z298" t="b">
        <f>SUMPRODUCT(--(W298=counts!$A$18:$A$22))&gt;0</f>
        <v>1</v>
      </c>
      <c r="AA298" t="str">
        <f t="shared" si="165"/>
        <v>31-40</v>
      </c>
      <c r="AB298" t="str">
        <f>IF(W298="","Blank",IF(Z298="TRUE",W298,counts!$A$23))</f>
        <v>F, G, T</v>
      </c>
      <c r="AC298" t="str">
        <f t="shared" si="166"/>
        <v>100+</v>
      </c>
      <c r="AD298" t="str">
        <f t="shared" si="167"/>
        <v>PA</v>
      </c>
      <c r="AE298" t="str">
        <f t="shared" si="168"/>
        <v>female</v>
      </c>
      <c r="AF298">
        <f>IF(F298&gt;=4, counts!$A$62,F298)</f>
        <v>1</v>
      </c>
      <c r="AG298">
        <f>IF(G298&gt;=3, counts!$A$69,G298)</f>
        <v>1</v>
      </c>
      <c r="AH298" t="str">
        <f>IF(OR(K298="S",K298=""), counts!$A$75,K298)</f>
        <v>C</v>
      </c>
      <c r="AI298">
        <f t="shared" si="169"/>
        <v>1</v>
      </c>
      <c r="AJ298">
        <f>VLOOKUP(AA298,counts!$V$8:$W$13,2,FALSE)</f>
        <v>32.769878926258563</v>
      </c>
      <c r="AK298">
        <f>VLOOKUP(AB298,counts!$V$17:$W$23,2,FALSE)</f>
        <v>123.30204897661667</v>
      </c>
      <c r="AL298">
        <f>VLOOKUP(AC298,counts!$V$27:$W$33,2,FALSE)</f>
        <v>163.84855978743315</v>
      </c>
      <c r="AM298">
        <f>VLOOKUP(AD298,counts!$V$38:$W$49,2,FALSE)</f>
        <v>105.0698932972212</v>
      </c>
      <c r="AN298">
        <f>VLOOKUP(AE298,counts!$V$53:$W$54,2,FALSE)</f>
        <v>151.41878811967541</v>
      </c>
      <c r="AO298">
        <f>VLOOKUP(AF298,counts!$V$58:$W$62,2,FALSE)</f>
        <v>48.695090775187893</v>
      </c>
      <c r="AP298">
        <f>VLOOKUP(AG298,counts!$V$66:$W$69,2,FALSE)</f>
        <v>79.365382998232107</v>
      </c>
      <c r="AQ298">
        <f>VLOOKUP(AH298,counts!$V$73:$W$75,2,FALSE)</f>
        <v>72.444458573419169</v>
      </c>
      <c r="AR298">
        <f>VLOOKUP(AI298,counts!$V$79:$W$81,2,FALSE)</f>
        <v>103.15987615987927</v>
      </c>
      <c r="AS298">
        <f t="shared" si="170"/>
        <v>1</v>
      </c>
      <c r="AT298">
        <f t="shared" si="171"/>
        <v>2</v>
      </c>
      <c r="AU298" t="str">
        <f t="shared" si="154"/>
        <v>Train</v>
      </c>
      <c r="AW298" t="str">
        <f t="shared" si="172"/>
        <v>31-40</v>
      </c>
      <c r="AX298" t="str">
        <f t="shared" si="173"/>
        <v>F, G, T</v>
      </c>
      <c r="AY298" t="str">
        <f t="shared" si="174"/>
        <v>100+</v>
      </c>
      <c r="AZ298" t="str">
        <f t="shared" si="175"/>
        <v>PA</v>
      </c>
      <c r="BA298" t="str">
        <f t="shared" si="176"/>
        <v>female</v>
      </c>
      <c r="BB298">
        <f t="shared" si="177"/>
        <v>1</v>
      </c>
      <c r="BC298">
        <f t="shared" si="178"/>
        <v>1</v>
      </c>
      <c r="BD298" t="str">
        <f t="shared" si="179"/>
        <v>C</v>
      </c>
      <c r="BE298">
        <f t="shared" si="180"/>
        <v>1</v>
      </c>
      <c r="BF298">
        <f t="shared" si="181"/>
        <v>32.769878926258563</v>
      </c>
      <c r="BG298">
        <f t="shared" si="182"/>
        <v>123.30204897661667</v>
      </c>
      <c r="BH298">
        <f t="shared" si="183"/>
        <v>163.84855978743315</v>
      </c>
      <c r="BI298">
        <f t="shared" si="184"/>
        <v>105.0698932972212</v>
      </c>
      <c r="BJ298">
        <f t="shared" si="185"/>
        <v>151.41878811967541</v>
      </c>
      <c r="BK298">
        <f t="shared" si="186"/>
        <v>48.695090775187893</v>
      </c>
      <c r="BL298">
        <f t="shared" si="187"/>
        <v>79.365382998232107</v>
      </c>
      <c r="BM298">
        <f t="shared" si="188"/>
        <v>72.444458573419169</v>
      </c>
      <c r="BN298">
        <f t="shared" si="189"/>
        <v>103.15987615987927</v>
      </c>
      <c r="BO298">
        <f t="shared" si="155"/>
        <v>1</v>
      </c>
      <c r="BP298">
        <f t="shared" si="156"/>
        <v>2</v>
      </c>
      <c r="BQ298" t="str">
        <f t="shared" si="157"/>
        <v>Train</v>
      </c>
    </row>
    <row r="299" spans="1:69" x14ac:dyDescent="0.3">
      <c r="A299">
        <v>1</v>
      </c>
      <c r="B299">
        <v>1</v>
      </c>
      <c r="C299" t="s">
        <v>743</v>
      </c>
      <c r="D299" t="s">
        <v>15</v>
      </c>
      <c r="F299">
        <v>0</v>
      </c>
      <c r="G299">
        <v>0</v>
      </c>
      <c r="H299" t="s">
        <v>621</v>
      </c>
      <c r="I299">
        <v>79.2</v>
      </c>
      <c r="K299" t="s">
        <v>44</v>
      </c>
      <c r="L299" t="s">
        <v>40</v>
      </c>
      <c r="N299" t="s">
        <v>30</v>
      </c>
      <c r="O299">
        <v>2</v>
      </c>
      <c r="P299">
        <v>1</v>
      </c>
      <c r="Q299">
        <v>3</v>
      </c>
      <c r="R299" t="str">
        <f t="shared" si="158"/>
        <v>Train</v>
      </c>
      <c r="S299" t="str">
        <f t="shared" si="159"/>
        <v>Train</v>
      </c>
      <c r="T299" t="str">
        <f t="shared" si="160"/>
        <v>Train</v>
      </c>
      <c r="U299" t="str">
        <f t="shared" si="161"/>
        <v>NY</v>
      </c>
      <c r="V299" t="str">
        <f t="shared" si="162"/>
        <v>0-17</v>
      </c>
      <c r="W299" t="str">
        <f t="shared" si="163"/>
        <v/>
      </c>
      <c r="X299" t="str">
        <f t="shared" si="164"/>
        <v>41-100</v>
      </c>
      <c r="Y299" t="b">
        <f>SUMPRODUCT(--(U299=counts!$A$40:$A$49))&gt;0</f>
        <v>1</v>
      </c>
      <c r="Z299" t="b">
        <f>SUMPRODUCT(--(W299=counts!$A$18:$A$22))&gt;0</f>
        <v>0</v>
      </c>
      <c r="AA299" t="str">
        <f t="shared" si="165"/>
        <v>0-17</v>
      </c>
      <c r="AB299" t="str">
        <f>IF(W299="","Blank",IF(Z299="TRUE",W299,counts!$A$23))</f>
        <v>Blank</v>
      </c>
      <c r="AC299" t="str">
        <f t="shared" si="166"/>
        <v>41-100</v>
      </c>
      <c r="AD299" t="str">
        <f t="shared" si="167"/>
        <v>NY</v>
      </c>
      <c r="AE299" t="str">
        <f t="shared" si="168"/>
        <v>female</v>
      </c>
      <c r="AF299">
        <f>IF(F299&gt;=4, counts!$A$62,F299)</f>
        <v>0</v>
      </c>
      <c r="AG299">
        <f>IF(G299&gt;=3, counts!$A$69,G299)</f>
        <v>0</v>
      </c>
      <c r="AH299" t="str">
        <f>IF(OR(K299="S",K299=""), counts!$A$75,K299)</f>
        <v>C</v>
      </c>
      <c r="AI299">
        <f t="shared" si="169"/>
        <v>1</v>
      </c>
      <c r="AJ299">
        <f>VLOOKUP(AA299,counts!$V$8:$W$13,2,FALSE)</f>
        <v>-3.7643689058441341</v>
      </c>
      <c r="AK299">
        <f>VLOOKUP(AB299,counts!$V$17:$W$23,2,FALSE)</f>
        <v>-42.171718189759716</v>
      </c>
      <c r="AL299">
        <f>VLOOKUP(AC299,counts!$V$27:$W$33,2,FALSE)</f>
        <v>70.538774768379497</v>
      </c>
      <c r="AM299">
        <f>VLOOKUP(AD299,counts!$V$38:$W$49,2,FALSE)</f>
        <v>57.761363718906857</v>
      </c>
      <c r="AN299">
        <f>VLOOKUP(AE299,counts!$V$53:$W$54,2,FALSE)</f>
        <v>151.41878811967541</v>
      </c>
      <c r="AO299">
        <f>VLOOKUP(AF299,counts!$V$58:$W$62,2,FALSE)</f>
        <v>-14.754319664473872</v>
      </c>
      <c r="AP299">
        <f>VLOOKUP(AG299,counts!$V$66:$W$69,2,FALSE)</f>
        <v>-22.013681658285037</v>
      </c>
      <c r="AQ299">
        <f>VLOOKUP(AH299,counts!$V$73:$W$75,2,FALSE)</f>
        <v>72.444458573419169</v>
      </c>
      <c r="AR299">
        <f>VLOOKUP(AI299,counts!$V$79:$W$81,2,FALSE)</f>
        <v>103.15987615987927</v>
      </c>
      <c r="AS299">
        <f t="shared" si="170"/>
        <v>1</v>
      </c>
      <c r="AT299">
        <f t="shared" si="171"/>
        <v>2</v>
      </c>
      <c r="AU299" t="str">
        <f t="shared" si="154"/>
        <v>Train</v>
      </c>
      <c r="AW299" t="str">
        <f t="shared" si="172"/>
        <v>0-17</v>
      </c>
      <c r="AX299" t="str">
        <f t="shared" si="173"/>
        <v>Blank</v>
      </c>
      <c r="AY299" t="str">
        <f t="shared" si="174"/>
        <v>41-100</v>
      </c>
      <c r="AZ299" t="str">
        <f t="shared" si="175"/>
        <v>NY</v>
      </c>
      <c r="BA299" t="str">
        <f t="shared" si="176"/>
        <v>female</v>
      </c>
      <c r="BB299">
        <f t="shared" si="177"/>
        <v>0</v>
      </c>
      <c r="BC299">
        <f t="shared" si="178"/>
        <v>0</v>
      </c>
      <c r="BD299" t="str">
        <f t="shared" si="179"/>
        <v>C</v>
      </c>
      <c r="BE299">
        <f t="shared" si="180"/>
        <v>1</v>
      </c>
      <c r="BF299">
        <f t="shared" si="181"/>
        <v>-3.7643689058441341</v>
      </c>
      <c r="BG299">
        <f t="shared" si="182"/>
        <v>-42.171718189759716</v>
      </c>
      <c r="BH299">
        <f t="shared" si="183"/>
        <v>70.538774768379497</v>
      </c>
      <c r="BI299">
        <f t="shared" si="184"/>
        <v>57.761363718906857</v>
      </c>
      <c r="BJ299">
        <f t="shared" si="185"/>
        <v>151.41878811967541</v>
      </c>
      <c r="BK299">
        <f t="shared" si="186"/>
        <v>-14.754319664473872</v>
      </c>
      <c r="BL299">
        <f t="shared" si="187"/>
        <v>-22.013681658285037</v>
      </c>
      <c r="BM299">
        <f t="shared" si="188"/>
        <v>72.444458573419169</v>
      </c>
      <c r="BN299">
        <f t="shared" si="189"/>
        <v>103.15987615987927</v>
      </c>
      <c r="BO299">
        <f t="shared" si="155"/>
        <v>1</v>
      </c>
      <c r="BP299">
        <f t="shared" si="156"/>
        <v>2</v>
      </c>
      <c r="BQ299" t="str">
        <f t="shared" si="157"/>
        <v>Train</v>
      </c>
    </row>
    <row r="300" spans="1:69" x14ac:dyDescent="0.3">
      <c r="A300">
        <v>1</v>
      </c>
      <c r="B300">
        <v>1</v>
      </c>
      <c r="C300" t="s">
        <v>744</v>
      </c>
      <c r="D300" t="s">
        <v>20</v>
      </c>
      <c r="E300">
        <v>31</v>
      </c>
      <c r="F300">
        <v>0</v>
      </c>
      <c r="G300">
        <v>0</v>
      </c>
      <c r="H300" t="s">
        <v>745</v>
      </c>
      <c r="I300">
        <v>28.537500000000001</v>
      </c>
      <c r="J300" t="s">
        <v>746</v>
      </c>
      <c r="K300" t="s">
        <v>44</v>
      </c>
      <c r="L300" t="s">
        <v>90</v>
      </c>
      <c r="N300" t="s">
        <v>747</v>
      </c>
      <c r="O300">
        <v>2</v>
      </c>
      <c r="P300">
        <v>4</v>
      </c>
      <c r="Q300">
        <v>1</v>
      </c>
      <c r="R300" t="str">
        <f t="shared" si="158"/>
        <v>Train</v>
      </c>
      <c r="S300" t="str">
        <f t="shared" si="159"/>
        <v>Test</v>
      </c>
      <c r="T300" t="str">
        <f t="shared" si="160"/>
        <v>Train</v>
      </c>
      <c r="U300" t="str">
        <f t="shared" si="161"/>
        <v>NY</v>
      </c>
      <c r="V300" t="str">
        <f t="shared" si="162"/>
        <v>31-40</v>
      </c>
      <c r="W300" t="str">
        <f t="shared" si="163"/>
        <v>C</v>
      </c>
      <c r="X300" t="str">
        <f t="shared" si="164"/>
        <v>21-30</v>
      </c>
      <c r="Y300" t="b">
        <f>SUMPRODUCT(--(U300=counts!$A$40:$A$49))&gt;0</f>
        <v>1</v>
      </c>
      <c r="Z300" t="b">
        <f>SUMPRODUCT(--(W300=counts!$A$18:$A$22))&gt;0</f>
        <v>1</v>
      </c>
      <c r="AA300" t="str">
        <f t="shared" si="165"/>
        <v>31-40</v>
      </c>
      <c r="AB300" t="str">
        <f>IF(W300="","Blank",IF(Z300="TRUE",W300,counts!$A$23))</f>
        <v>F, G, T</v>
      </c>
      <c r="AC300" t="str">
        <f t="shared" si="166"/>
        <v>21-30</v>
      </c>
      <c r="AD300" t="str">
        <f t="shared" si="167"/>
        <v>NY</v>
      </c>
      <c r="AE300" t="str">
        <f t="shared" si="168"/>
        <v>male</v>
      </c>
      <c r="AF300">
        <f>IF(F300&gt;=4, counts!$A$62,F300)</f>
        <v>0</v>
      </c>
      <c r="AG300">
        <f>IF(G300&gt;=3, counts!$A$69,G300)</f>
        <v>0</v>
      </c>
      <c r="AH300" t="str">
        <f>IF(OR(K300="S",K300=""), counts!$A$75,K300)</f>
        <v>C</v>
      </c>
      <c r="AI300">
        <f t="shared" si="169"/>
        <v>1</v>
      </c>
      <c r="AJ300">
        <f>VLOOKUP(AA300,counts!$V$8:$W$13,2,FALSE)</f>
        <v>32.769878926258563</v>
      </c>
      <c r="AK300">
        <f>VLOOKUP(AB300,counts!$V$17:$W$23,2,FALSE)</f>
        <v>123.30204897661667</v>
      </c>
      <c r="AL300">
        <f>VLOOKUP(AC300,counts!$V$27:$W$33,2,FALSE)</f>
        <v>40.172297072540438</v>
      </c>
      <c r="AM300">
        <f>VLOOKUP(AD300,counts!$V$38:$W$49,2,FALSE)</f>
        <v>57.761363718906857</v>
      </c>
      <c r="AN300">
        <f>VLOOKUP(AE300,counts!$V$53:$W$54,2,FALSE)</f>
        <v>-108.67008854708662</v>
      </c>
      <c r="AO300">
        <f>VLOOKUP(AF300,counts!$V$58:$W$62,2,FALSE)</f>
        <v>-14.754319664473872</v>
      </c>
      <c r="AP300">
        <f>VLOOKUP(AG300,counts!$V$66:$W$69,2,FALSE)</f>
        <v>-22.013681658285037</v>
      </c>
      <c r="AQ300">
        <f>VLOOKUP(AH300,counts!$V$73:$W$75,2,FALSE)</f>
        <v>72.444458573419169</v>
      </c>
      <c r="AR300">
        <f>VLOOKUP(AI300,counts!$V$79:$W$81,2,FALSE)</f>
        <v>103.15987615987927</v>
      </c>
      <c r="AS300">
        <f t="shared" si="170"/>
        <v>1</v>
      </c>
      <c r="AT300">
        <f t="shared" si="171"/>
        <v>2</v>
      </c>
      <c r="AU300" t="str">
        <f t="shared" si="154"/>
        <v>Train</v>
      </c>
      <c r="AW300" t="str">
        <f t="shared" si="172"/>
        <v>31-40</v>
      </c>
      <c r="AX300" t="str">
        <f t="shared" si="173"/>
        <v>F, G, T</v>
      </c>
      <c r="AY300" t="str">
        <f t="shared" si="174"/>
        <v>21-30</v>
      </c>
      <c r="AZ300" t="str">
        <f t="shared" si="175"/>
        <v>NY</v>
      </c>
      <c r="BA300" t="str">
        <f t="shared" si="176"/>
        <v>male</v>
      </c>
      <c r="BB300">
        <f t="shared" si="177"/>
        <v>0</v>
      </c>
      <c r="BC300">
        <f t="shared" si="178"/>
        <v>0</v>
      </c>
      <c r="BD300" t="str">
        <f t="shared" si="179"/>
        <v>C</v>
      </c>
      <c r="BE300">
        <f t="shared" si="180"/>
        <v>1</v>
      </c>
      <c r="BF300">
        <f t="shared" si="181"/>
        <v>32.769878926258563</v>
      </c>
      <c r="BG300">
        <f t="shared" si="182"/>
        <v>123.30204897661667</v>
      </c>
      <c r="BH300">
        <f t="shared" si="183"/>
        <v>40.172297072540438</v>
      </c>
      <c r="BI300">
        <f t="shared" si="184"/>
        <v>57.761363718906857</v>
      </c>
      <c r="BJ300">
        <f t="shared" si="185"/>
        <v>-108.67008854708662</v>
      </c>
      <c r="BK300">
        <f t="shared" si="186"/>
        <v>-14.754319664473872</v>
      </c>
      <c r="BL300">
        <f t="shared" si="187"/>
        <v>-22.013681658285037</v>
      </c>
      <c r="BM300">
        <f t="shared" si="188"/>
        <v>72.444458573419169</v>
      </c>
      <c r="BN300">
        <f t="shared" si="189"/>
        <v>103.15987615987927</v>
      </c>
      <c r="BO300">
        <f t="shared" si="155"/>
        <v>1</v>
      </c>
      <c r="BP300">
        <f t="shared" si="156"/>
        <v>2</v>
      </c>
      <c r="BQ300" t="str">
        <f t="shared" si="157"/>
        <v>Train</v>
      </c>
    </row>
    <row r="301" spans="1:69" x14ac:dyDescent="0.3">
      <c r="A301">
        <v>1</v>
      </c>
      <c r="B301">
        <v>0</v>
      </c>
      <c r="C301" t="s">
        <v>748</v>
      </c>
      <c r="D301" t="s">
        <v>20</v>
      </c>
      <c r="E301">
        <v>40</v>
      </c>
      <c r="F301">
        <v>0</v>
      </c>
      <c r="G301">
        <v>0</v>
      </c>
      <c r="H301" t="s">
        <v>749</v>
      </c>
      <c r="I301">
        <v>27.720800000000001</v>
      </c>
      <c r="K301" t="s">
        <v>44</v>
      </c>
      <c r="N301" t="s">
        <v>750</v>
      </c>
      <c r="O301">
        <v>5</v>
      </c>
      <c r="P301">
        <v>4</v>
      </c>
      <c r="Q301">
        <v>4</v>
      </c>
      <c r="R301" t="str">
        <f t="shared" si="158"/>
        <v>Validate</v>
      </c>
      <c r="S301" t="str">
        <f t="shared" si="159"/>
        <v>Test</v>
      </c>
      <c r="T301" t="str">
        <f t="shared" si="160"/>
        <v>Test</v>
      </c>
      <c r="U301" t="str">
        <f t="shared" si="161"/>
        <v/>
      </c>
      <c r="V301" t="str">
        <f t="shared" si="162"/>
        <v>31-40</v>
      </c>
      <c r="W301" t="str">
        <f t="shared" si="163"/>
        <v/>
      </c>
      <c r="X301" t="str">
        <f t="shared" si="164"/>
        <v>21-30</v>
      </c>
      <c r="Y301" t="b">
        <f>SUMPRODUCT(--(U301=counts!$A$40:$A$49))&gt;0</f>
        <v>0</v>
      </c>
      <c r="Z301" t="b">
        <f>SUMPRODUCT(--(W301=counts!$A$18:$A$22))&gt;0</f>
        <v>0</v>
      </c>
      <c r="AA301" t="str">
        <f t="shared" si="165"/>
        <v>31-40</v>
      </c>
      <c r="AB301" t="str">
        <f>IF(W301="","Blank",IF(Z301="TRUE",W301,counts!$A$23))</f>
        <v>Blank</v>
      </c>
      <c r="AC301" t="str">
        <f t="shared" si="166"/>
        <v>21-30</v>
      </c>
      <c r="AD301" t="str">
        <f t="shared" si="167"/>
        <v>Blank</v>
      </c>
      <c r="AE301" t="str">
        <f t="shared" si="168"/>
        <v>male</v>
      </c>
      <c r="AF301">
        <f>IF(F301&gt;=4, counts!$A$62,F301)</f>
        <v>0</v>
      </c>
      <c r="AG301">
        <f>IF(G301&gt;=3, counts!$A$69,G301)</f>
        <v>0</v>
      </c>
      <c r="AH301" t="str">
        <f>IF(OR(K301="S",K301=""), counts!$A$75,K301)</f>
        <v>C</v>
      </c>
      <c r="AI301">
        <f t="shared" si="169"/>
        <v>1</v>
      </c>
      <c r="AJ301">
        <f>VLOOKUP(AA301,counts!$V$8:$W$13,2,FALSE)</f>
        <v>32.769878926258563</v>
      </c>
      <c r="AK301">
        <f>VLOOKUP(AB301,counts!$V$17:$W$23,2,FALSE)</f>
        <v>-42.171718189759716</v>
      </c>
      <c r="AL301">
        <f>VLOOKUP(AC301,counts!$V$27:$W$33,2,FALSE)</f>
        <v>40.172297072540438</v>
      </c>
      <c r="AM301">
        <f>VLOOKUP(AD301,counts!$V$38:$W$49,2,FALSE)</f>
        <v>-33.757758935166962</v>
      </c>
      <c r="AN301">
        <f>VLOOKUP(AE301,counts!$V$53:$W$54,2,FALSE)</f>
        <v>-108.67008854708662</v>
      </c>
      <c r="AO301">
        <f>VLOOKUP(AF301,counts!$V$58:$W$62,2,FALSE)</f>
        <v>-14.754319664473872</v>
      </c>
      <c r="AP301">
        <f>VLOOKUP(AG301,counts!$V$66:$W$69,2,FALSE)</f>
        <v>-22.013681658285037</v>
      </c>
      <c r="AQ301">
        <f>VLOOKUP(AH301,counts!$V$73:$W$75,2,FALSE)</f>
        <v>72.444458573419169</v>
      </c>
      <c r="AR301">
        <f>VLOOKUP(AI301,counts!$V$79:$W$81,2,FALSE)</f>
        <v>103.15987615987927</v>
      </c>
      <c r="AS301">
        <f t="shared" si="170"/>
        <v>0</v>
      </c>
      <c r="AT301">
        <f t="shared" si="171"/>
        <v>5</v>
      </c>
      <c r="AU301" t="str">
        <f t="shared" si="154"/>
        <v>Validate</v>
      </c>
      <c r="AW301" t="str">
        <f t="shared" si="172"/>
        <v>31-40</v>
      </c>
      <c r="AX301" t="str">
        <f t="shared" si="173"/>
        <v>Blank</v>
      </c>
      <c r="AY301" t="str">
        <f t="shared" si="174"/>
        <v>21-30</v>
      </c>
      <c r="AZ301" t="str">
        <f t="shared" si="175"/>
        <v>Blank</v>
      </c>
      <c r="BA301" t="str">
        <f t="shared" si="176"/>
        <v>male</v>
      </c>
      <c r="BB301">
        <f t="shared" si="177"/>
        <v>0</v>
      </c>
      <c r="BC301">
        <f t="shared" si="178"/>
        <v>0</v>
      </c>
      <c r="BD301" t="str">
        <f t="shared" si="179"/>
        <v>C</v>
      </c>
      <c r="BE301">
        <f t="shared" si="180"/>
        <v>1</v>
      </c>
      <c r="BF301">
        <f t="shared" si="181"/>
        <v>32.769878926258563</v>
      </c>
      <c r="BG301">
        <f t="shared" si="182"/>
        <v>-42.171718189759716</v>
      </c>
      <c r="BH301">
        <f t="shared" si="183"/>
        <v>40.172297072540438</v>
      </c>
      <c r="BI301">
        <f t="shared" si="184"/>
        <v>-33.757758935166962</v>
      </c>
      <c r="BJ301">
        <f t="shared" si="185"/>
        <v>-108.67008854708662</v>
      </c>
      <c r="BK301">
        <f t="shared" si="186"/>
        <v>-14.754319664473872</v>
      </c>
      <c r="BL301">
        <f t="shared" si="187"/>
        <v>-22.013681658285037</v>
      </c>
      <c r="BM301">
        <f t="shared" si="188"/>
        <v>72.444458573419169</v>
      </c>
      <c r="BN301">
        <f t="shared" si="189"/>
        <v>103.15987615987927</v>
      </c>
      <c r="BO301">
        <f t="shared" si="155"/>
        <v>0</v>
      </c>
      <c r="BP301">
        <f t="shared" si="156"/>
        <v>5</v>
      </c>
      <c r="BQ301" t="str">
        <f t="shared" si="157"/>
        <v>Validate</v>
      </c>
    </row>
    <row r="302" spans="1:69" x14ac:dyDescent="0.3">
      <c r="A302">
        <v>1</v>
      </c>
      <c r="B302">
        <v>0</v>
      </c>
      <c r="C302" t="s">
        <v>751</v>
      </c>
      <c r="D302" t="s">
        <v>20</v>
      </c>
      <c r="E302">
        <v>61</v>
      </c>
      <c r="F302">
        <v>0</v>
      </c>
      <c r="G302">
        <v>0</v>
      </c>
      <c r="H302" t="s">
        <v>752</v>
      </c>
      <c r="I302">
        <v>33.5</v>
      </c>
      <c r="J302" t="s">
        <v>753</v>
      </c>
      <c r="K302" t="s">
        <v>17</v>
      </c>
      <c r="M302">
        <v>245</v>
      </c>
      <c r="N302" t="s">
        <v>280</v>
      </c>
      <c r="O302">
        <v>3</v>
      </c>
      <c r="P302">
        <v>5</v>
      </c>
      <c r="Q302">
        <v>4</v>
      </c>
      <c r="R302" t="str">
        <f t="shared" si="158"/>
        <v>Train</v>
      </c>
      <c r="S302" t="str">
        <f t="shared" si="159"/>
        <v>Validate</v>
      </c>
      <c r="T302" t="str">
        <f t="shared" si="160"/>
        <v>Test</v>
      </c>
      <c r="U302" t="str">
        <f t="shared" si="161"/>
        <v>NY</v>
      </c>
      <c r="V302" t="str">
        <f t="shared" si="162"/>
        <v>61+</v>
      </c>
      <c r="W302" t="str">
        <f t="shared" si="163"/>
        <v>B</v>
      </c>
      <c r="X302" t="str">
        <f t="shared" si="164"/>
        <v>31-40</v>
      </c>
      <c r="Y302" t="b">
        <f>SUMPRODUCT(--(U302=counts!$A$40:$A$49))&gt;0</f>
        <v>1</v>
      </c>
      <c r="Z302" t="b">
        <f>SUMPRODUCT(--(W302=counts!$A$18:$A$22))&gt;0</f>
        <v>1</v>
      </c>
      <c r="AA302" t="str">
        <f t="shared" si="165"/>
        <v>61+</v>
      </c>
      <c r="AB302" t="str">
        <f>IF(W302="","Blank",IF(Z302="TRUE",W302,counts!$A$23))</f>
        <v>F, G, T</v>
      </c>
      <c r="AC302" t="str">
        <f t="shared" si="166"/>
        <v>31-40</v>
      </c>
      <c r="AD302" t="str">
        <f t="shared" si="167"/>
        <v>NY</v>
      </c>
      <c r="AE302" t="str">
        <f t="shared" si="168"/>
        <v>male</v>
      </c>
      <c r="AF302">
        <f>IF(F302&gt;=4, counts!$A$62,F302)</f>
        <v>0</v>
      </c>
      <c r="AG302">
        <f>IF(G302&gt;=3, counts!$A$69,G302)</f>
        <v>0</v>
      </c>
      <c r="AH302" t="str">
        <f>IF(OR(K302="S",K302=""), counts!$A$75,K302)</f>
        <v>S, blank</v>
      </c>
      <c r="AI302">
        <f t="shared" si="169"/>
        <v>1</v>
      </c>
      <c r="AJ302">
        <f>VLOOKUP(AA302,counts!$V$8:$W$13,2,FALSE)</f>
        <v>-68.390212241589438</v>
      </c>
      <c r="AK302">
        <f>VLOOKUP(AB302,counts!$V$17:$W$23,2,FALSE)</f>
        <v>123.30204897661667</v>
      </c>
      <c r="AL302">
        <f>VLOOKUP(AC302,counts!$V$27:$W$33,2,FALSE)</f>
        <v>22.971838090238197</v>
      </c>
      <c r="AM302">
        <f>VLOOKUP(AD302,counts!$V$38:$W$49,2,FALSE)</f>
        <v>57.761363718906857</v>
      </c>
      <c r="AN302">
        <f>VLOOKUP(AE302,counts!$V$53:$W$54,2,FALSE)</f>
        <v>-108.67008854708662</v>
      </c>
      <c r="AO302">
        <f>VLOOKUP(AF302,counts!$V$58:$W$62,2,FALSE)</f>
        <v>-14.754319664473872</v>
      </c>
      <c r="AP302">
        <f>VLOOKUP(AG302,counts!$V$66:$W$69,2,FALSE)</f>
        <v>-22.013681658285037</v>
      </c>
      <c r="AQ302">
        <f>VLOOKUP(AH302,counts!$V$73:$W$75,2,FALSE)</f>
        <v>-22.422560732600829</v>
      </c>
      <c r="AR302">
        <f>VLOOKUP(AI302,counts!$V$79:$W$81,2,FALSE)</f>
        <v>103.15987615987927</v>
      </c>
      <c r="AS302">
        <f t="shared" si="170"/>
        <v>0</v>
      </c>
      <c r="AT302">
        <f t="shared" si="171"/>
        <v>3</v>
      </c>
      <c r="AU302" t="str">
        <f t="shared" si="154"/>
        <v>Train</v>
      </c>
      <c r="AW302" t="str">
        <f t="shared" si="172"/>
        <v>61+</v>
      </c>
      <c r="AX302" t="str">
        <f t="shared" si="173"/>
        <v>F, G, T</v>
      </c>
      <c r="AY302" t="str">
        <f t="shared" si="174"/>
        <v>31-40</v>
      </c>
      <c r="AZ302" t="str">
        <f t="shared" si="175"/>
        <v>NY</v>
      </c>
      <c r="BA302" t="str">
        <f t="shared" si="176"/>
        <v>male</v>
      </c>
      <c r="BB302">
        <f t="shared" si="177"/>
        <v>0</v>
      </c>
      <c r="BC302">
        <f t="shared" si="178"/>
        <v>0</v>
      </c>
      <c r="BD302" t="str">
        <f t="shared" si="179"/>
        <v>S, blank</v>
      </c>
      <c r="BE302">
        <f t="shared" si="180"/>
        <v>1</v>
      </c>
      <c r="BF302">
        <f t="shared" si="181"/>
        <v>-68.390212241589438</v>
      </c>
      <c r="BG302">
        <f t="shared" si="182"/>
        <v>123.30204897661667</v>
      </c>
      <c r="BH302">
        <f t="shared" si="183"/>
        <v>22.971838090238197</v>
      </c>
      <c r="BI302">
        <f t="shared" si="184"/>
        <v>57.761363718906857</v>
      </c>
      <c r="BJ302">
        <f t="shared" si="185"/>
        <v>-108.67008854708662</v>
      </c>
      <c r="BK302">
        <f t="shared" si="186"/>
        <v>-14.754319664473872</v>
      </c>
      <c r="BL302">
        <f t="shared" si="187"/>
        <v>-22.013681658285037</v>
      </c>
      <c r="BM302">
        <f t="shared" si="188"/>
        <v>-22.422560732600829</v>
      </c>
      <c r="BN302">
        <f t="shared" si="189"/>
        <v>103.15987615987927</v>
      </c>
      <c r="BO302">
        <f t="shared" si="155"/>
        <v>0</v>
      </c>
      <c r="BP302">
        <f t="shared" si="156"/>
        <v>3</v>
      </c>
      <c r="BQ302" t="str">
        <f t="shared" si="157"/>
        <v>Train</v>
      </c>
    </row>
    <row r="303" spans="1:69" x14ac:dyDescent="0.3">
      <c r="A303">
        <v>1</v>
      </c>
      <c r="B303">
        <v>0</v>
      </c>
      <c r="C303" t="s">
        <v>754</v>
      </c>
      <c r="D303" t="s">
        <v>20</v>
      </c>
      <c r="E303">
        <v>47</v>
      </c>
      <c r="F303">
        <v>0</v>
      </c>
      <c r="G303">
        <v>0</v>
      </c>
      <c r="H303" t="s">
        <v>755</v>
      </c>
      <c r="I303">
        <v>34.020800000000001</v>
      </c>
      <c r="J303" t="s">
        <v>756</v>
      </c>
      <c r="K303" t="s">
        <v>17</v>
      </c>
      <c r="N303" t="s">
        <v>757</v>
      </c>
      <c r="O303">
        <v>1</v>
      </c>
      <c r="P303">
        <v>4</v>
      </c>
      <c r="Q303">
        <v>3</v>
      </c>
      <c r="R303" t="str">
        <f t="shared" si="158"/>
        <v>Train</v>
      </c>
      <c r="S303" t="str">
        <f t="shared" si="159"/>
        <v>Test</v>
      </c>
      <c r="T303" t="str">
        <f t="shared" si="160"/>
        <v>Train</v>
      </c>
      <c r="U303" t="str">
        <f t="shared" si="161"/>
        <v>NJ</v>
      </c>
      <c r="V303" t="str">
        <f t="shared" si="162"/>
        <v>41-50</v>
      </c>
      <c r="W303" t="str">
        <f t="shared" si="163"/>
        <v>D</v>
      </c>
      <c r="X303" t="str">
        <f t="shared" si="164"/>
        <v>31-40</v>
      </c>
      <c r="Y303" t="b">
        <f>SUMPRODUCT(--(U303=counts!$A$40:$A$49))&gt;0</f>
        <v>1</v>
      </c>
      <c r="Z303" t="b">
        <f>SUMPRODUCT(--(W303=counts!$A$18:$A$22))&gt;0</f>
        <v>1</v>
      </c>
      <c r="AA303" t="str">
        <f t="shared" si="165"/>
        <v>41-50</v>
      </c>
      <c r="AB303" t="str">
        <f>IF(W303="","Blank",IF(Z303="TRUE",W303,counts!$A$23))</f>
        <v>F, G, T</v>
      </c>
      <c r="AC303" t="str">
        <f t="shared" si="166"/>
        <v>31-40</v>
      </c>
      <c r="AD303" t="str">
        <f t="shared" si="167"/>
        <v>NJ</v>
      </c>
      <c r="AE303" t="str">
        <f t="shared" si="168"/>
        <v>male</v>
      </c>
      <c r="AF303">
        <f>IF(F303&gt;=4, counts!$A$62,F303)</f>
        <v>0</v>
      </c>
      <c r="AG303">
        <f>IF(G303&gt;=3, counts!$A$69,G303)</f>
        <v>0</v>
      </c>
      <c r="AH303" t="str">
        <f>IF(OR(K303="S",K303=""), counts!$A$75,K303)</f>
        <v>S, blank</v>
      </c>
      <c r="AI303">
        <f t="shared" si="169"/>
        <v>1</v>
      </c>
      <c r="AJ303">
        <f>VLOOKUP(AA303,counts!$V$8:$W$13,2,FALSE)</f>
        <v>-13.385578549662212</v>
      </c>
      <c r="AK303">
        <f>VLOOKUP(AB303,counts!$V$17:$W$23,2,FALSE)</f>
        <v>123.30204897661667</v>
      </c>
      <c r="AL303">
        <f>VLOOKUP(AC303,counts!$V$27:$W$33,2,FALSE)</f>
        <v>22.971838090238197</v>
      </c>
      <c r="AM303">
        <f>VLOOKUP(AD303,counts!$V$38:$W$49,2,FALSE)</f>
        <v>45.286193221659182</v>
      </c>
      <c r="AN303">
        <f>VLOOKUP(AE303,counts!$V$53:$W$54,2,FALSE)</f>
        <v>-108.67008854708662</v>
      </c>
      <c r="AO303">
        <f>VLOOKUP(AF303,counts!$V$58:$W$62,2,FALSE)</f>
        <v>-14.754319664473872</v>
      </c>
      <c r="AP303">
        <f>VLOOKUP(AG303,counts!$V$66:$W$69,2,FALSE)</f>
        <v>-22.013681658285037</v>
      </c>
      <c r="AQ303">
        <f>VLOOKUP(AH303,counts!$V$73:$W$75,2,FALSE)</f>
        <v>-22.422560732600829</v>
      </c>
      <c r="AR303">
        <f>VLOOKUP(AI303,counts!$V$79:$W$81,2,FALSE)</f>
        <v>103.15987615987927</v>
      </c>
      <c r="AS303">
        <f t="shared" si="170"/>
        <v>0</v>
      </c>
      <c r="AT303">
        <f t="shared" si="171"/>
        <v>1</v>
      </c>
      <c r="AU303" t="str">
        <f t="shared" si="154"/>
        <v>Train</v>
      </c>
      <c r="AW303" t="str">
        <f t="shared" si="172"/>
        <v>41-50</v>
      </c>
      <c r="AX303" t="str">
        <f t="shared" si="173"/>
        <v>F, G, T</v>
      </c>
      <c r="AY303" t="str">
        <f t="shared" si="174"/>
        <v>31-40</v>
      </c>
      <c r="AZ303" t="str">
        <f t="shared" si="175"/>
        <v>NJ</v>
      </c>
      <c r="BA303" t="str">
        <f t="shared" si="176"/>
        <v>male</v>
      </c>
      <c r="BB303">
        <f t="shared" si="177"/>
        <v>0</v>
      </c>
      <c r="BC303">
        <f t="shared" si="178"/>
        <v>0</v>
      </c>
      <c r="BD303" t="str">
        <f t="shared" si="179"/>
        <v>S, blank</v>
      </c>
      <c r="BE303">
        <f t="shared" si="180"/>
        <v>1</v>
      </c>
      <c r="BF303">
        <f t="shared" si="181"/>
        <v>-13.385578549662212</v>
      </c>
      <c r="BG303">
        <f t="shared" si="182"/>
        <v>123.30204897661667</v>
      </c>
      <c r="BH303">
        <f t="shared" si="183"/>
        <v>22.971838090238197</v>
      </c>
      <c r="BI303">
        <f t="shared" si="184"/>
        <v>45.286193221659182</v>
      </c>
      <c r="BJ303">
        <f t="shared" si="185"/>
        <v>-108.67008854708662</v>
      </c>
      <c r="BK303">
        <f t="shared" si="186"/>
        <v>-14.754319664473872</v>
      </c>
      <c r="BL303">
        <f t="shared" si="187"/>
        <v>-22.013681658285037</v>
      </c>
      <c r="BM303">
        <f t="shared" si="188"/>
        <v>-22.422560732600829</v>
      </c>
      <c r="BN303">
        <f t="shared" si="189"/>
        <v>103.15987615987927</v>
      </c>
      <c r="BO303">
        <f t="shared" si="155"/>
        <v>0</v>
      </c>
      <c r="BP303">
        <f t="shared" si="156"/>
        <v>1</v>
      </c>
      <c r="BQ303" t="str">
        <f t="shared" si="157"/>
        <v>Train</v>
      </c>
    </row>
    <row r="304" spans="1:69" x14ac:dyDescent="0.3">
      <c r="A304">
        <v>1</v>
      </c>
      <c r="B304">
        <v>1</v>
      </c>
      <c r="C304" t="s">
        <v>758</v>
      </c>
      <c r="D304" t="s">
        <v>15</v>
      </c>
      <c r="E304">
        <v>35</v>
      </c>
      <c r="F304">
        <v>0</v>
      </c>
      <c r="G304">
        <v>0</v>
      </c>
      <c r="H304" t="s">
        <v>150</v>
      </c>
      <c r="I304">
        <v>512.32920000000001</v>
      </c>
      <c r="K304" t="s">
        <v>44</v>
      </c>
      <c r="L304" t="s">
        <v>29</v>
      </c>
      <c r="O304">
        <v>1</v>
      </c>
      <c r="P304">
        <v>5</v>
      </c>
      <c r="Q304">
        <v>4</v>
      </c>
      <c r="R304" t="str">
        <f t="shared" si="158"/>
        <v>Train</v>
      </c>
      <c r="S304" t="str">
        <f t="shared" si="159"/>
        <v>Validate</v>
      </c>
      <c r="T304" t="str">
        <f t="shared" si="160"/>
        <v>Test</v>
      </c>
      <c r="U304" t="str">
        <f t="shared" si="161"/>
        <v/>
      </c>
      <c r="V304" t="str">
        <f t="shared" si="162"/>
        <v>31-40</v>
      </c>
      <c r="W304" t="str">
        <f t="shared" si="163"/>
        <v/>
      </c>
      <c r="X304" t="str">
        <f t="shared" si="164"/>
        <v>100+</v>
      </c>
      <c r="Y304" t="b">
        <f>SUMPRODUCT(--(U304=counts!$A$40:$A$49))&gt;0</f>
        <v>0</v>
      </c>
      <c r="Z304" t="b">
        <f>SUMPRODUCT(--(W304=counts!$A$18:$A$22))&gt;0</f>
        <v>0</v>
      </c>
      <c r="AA304" t="str">
        <f t="shared" si="165"/>
        <v>31-40</v>
      </c>
      <c r="AB304" t="str">
        <f>IF(W304="","Blank",IF(Z304="TRUE",W304,counts!$A$23))</f>
        <v>Blank</v>
      </c>
      <c r="AC304" t="str">
        <f t="shared" si="166"/>
        <v>100+</v>
      </c>
      <c r="AD304" t="str">
        <f t="shared" si="167"/>
        <v>Blank</v>
      </c>
      <c r="AE304" t="str">
        <f t="shared" si="168"/>
        <v>female</v>
      </c>
      <c r="AF304">
        <f>IF(F304&gt;=4, counts!$A$62,F304)</f>
        <v>0</v>
      </c>
      <c r="AG304">
        <f>IF(G304&gt;=3, counts!$A$69,G304)</f>
        <v>0</v>
      </c>
      <c r="AH304" t="str">
        <f>IF(OR(K304="S",K304=""), counts!$A$75,K304)</f>
        <v>C</v>
      </c>
      <c r="AI304">
        <f t="shared" si="169"/>
        <v>1</v>
      </c>
      <c r="AJ304">
        <f>VLOOKUP(AA304,counts!$V$8:$W$13,2,FALSE)</f>
        <v>32.769878926258563</v>
      </c>
      <c r="AK304">
        <f>VLOOKUP(AB304,counts!$V$17:$W$23,2,FALSE)</f>
        <v>-42.171718189759716</v>
      </c>
      <c r="AL304">
        <f>VLOOKUP(AC304,counts!$V$27:$W$33,2,FALSE)</f>
        <v>163.84855978743315</v>
      </c>
      <c r="AM304">
        <f>VLOOKUP(AD304,counts!$V$38:$W$49,2,FALSE)</f>
        <v>-33.757758935166962</v>
      </c>
      <c r="AN304">
        <f>VLOOKUP(AE304,counts!$V$53:$W$54,2,FALSE)</f>
        <v>151.41878811967541</v>
      </c>
      <c r="AO304">
        <f>VLOOKUP(AF304,counts!$V$58:$W$62,2,FALSE)</f>
        <v>-14.754319664473872</v>
      </c>
      <c r="AP304">
        <f>VLOOKUP(AG304,counts!$V$66:$W$69,2,FALSE)</f>
        <v>-22.013681658285037</v>
      </c>
      <c r="AQ304">
        <f>VLOOKUP(AH304,counts!$V$73:$W$75,2,FALSE)</f>
        <v>72.444458573419169</v>
      </c>
      <c r="AR304">
        <f>VLOOKUP(AI304,counts!$V$79:$W$81,2,FALSE)</f>
        <v>103.15987615987927</v>
      </c>
      <c r="AS304">
        <f t="shared" si="170"/>
        <v>1</v>
      </c>
      <c r="AT304">
        <f t="shared" si="171"/>
        <v>1</v>
      </c>
      <c r="AU304" t="str">
        <f t="shared" si="154"/>
        <v>Train</v>
      </c>
      <c r="AW304" t="str">
        <f t="shared" si="172"/>
        <v>31-40</v>
      </c>
      <c r="AX304" t="str">
        <f t="shared" si="173"/>
        <v>Blank</v>
      </c>
      <c r="AY304" t="str">
        <f t="shared" si="174"/>
        <v>100+</v>
      </c>
      <c r="AZ304" t="str">
        <f t="shared" si="175"/>
        <v>Blank</v>
      </c>
      <c r="BA304" t="str">
        <f t="shared" si="176"/>
        <v>female</v>
      </c>
      <c r="BB304">
        <f t="shared" si="177"/>
        <v>0</v>
      </c>
      <c r="BC304">
        <f t="shared" si="178"/>
        <v>0</v>
      </c>
      <c r="BD304" t="str">
        <f t="shared" si="179"/>
        <v>C</v>
      </c>
      <c r="BE304">
        <f t="shared" si="180"/>
        <v>1</v>
      </c>
      <c r="BF304">
        <f t="shared" si="181"/>
        <v>32.769878926258563</v>
      </c>
      <c r="BG304">
        <f t="shared" si="182"/>
        <v>-42.171718189759716</v>
      </c>
      <c r="BH304">
        <f t="shared" si="183"/>
        <v>163.84855978743315</v>
      </c>
      <c r="BI304">
        <f t="shared" si="184"/>
        <v>-33.757758935166962</v>
      </c>
      <c r="BJ304">
        <f t="shared" si="185"/>
        <v>151.41878811967541</v>
      </c>
      <c r="BK304">
        <f t="shared" si="186"/>
        <v>-14.754319664473872</v>
      </c>
      <c r="BL304">
        <f t="shared" si="187"/>
        <v>-22.013681658285037</v>
      </c>
      <c r="BM304">
        <f t="shared" si="188"/>
        <v>72.444458573419169</v>
      </c>
      <c r="BN304">
        <f t="shared" si="189"/>
        <v>103.15987615987927</v>
      </c>
      <c r="BO304">
        <f t="shared" si="155"/>
        <v>1</v>
      </c>
      <c r="BP304">
        <f t="shared" si="156"/>
        <v>1</v>
      </c>
      <c r="BQ304" t="str">
        <f t="shared" si="157"/>
        <v>Train</v>
      </c>
    </row>
    <row r="305" spans="1:69" x14ac:dyDescent="0.3">
      <c r="A305">
        <v>1</v>
      </c>
      <c r="B305">
        <v>0</v>
      </c>
      <c r="C305" t="s">
        <v>759</v>
      </c>
      <c r="D305" t="s">
        <v>20</v>
      </c>
      <c r="E305">
        <v>64</v>
      </c>
      <c r="F305">
        <v>1</v>
      </c>
      <c r="G305">
        <v>0</v>
      </c>
      <c r="H305" t="s">
        <v>760</v>
      </c>
      <c r="I305">
        <v>75.25</v>
      </c>
      <c r="J305" t="s">
        <v>761</v>
      </c>
      <c r="K305" t="s">
        <v>44</v>
      </c>
      <c r="N305" t="s">
        <v>459</v>
      </c>
      <c r="O305">
        <v>3</v>
      </c>
      <c r="P305">
        <v>5</v>
      </c>
      <c r="Q305">
        <v>1</v>
      </c>
      <c r="R305" t="str">
        <f t="shared" si="158"/>
        <v>Train</v>
      </c>
      <c r="S305" t="str">
        <f t="shared" si="159"/>
        <v>Validate</v>
      </c>
      <c r="T305" t="str">
        <f t="shared" si="160"/>
        <v>Train</v>
      </c>
      <c r="U305" t="str">
        <f t="shared" si="161"/>
        <v>OR</v>
      </c>
      <c r="V305" t="str">
        <f t="shared" si="162"/>
        <v>61+</v>
      </c>
      <c r="W305" t="str">
        <f t="shared" si="163"/>
        <v>D</v>
      </c>
      <c r="X305" t="str">
        <f t="shared" si="164"/>
        <v>41-100</v>
      </c>
      <c r="Y305" t="b">
        <f>SUMPRODUCT(--(U305=counts!$A$40:$A$49))&gt;0</f>
        <v>0</v>
      </c>
      <c r="Z305" t="b">
        <f>SUMPRODUCT(--(W305=counts!$A$18:$A$22))&gt;0</f>
        <v>1</v>
      </c>
      <c r="AA305" t="str">
        <f t="shared" si="165"/>
        <v>61+</v>
      </c>
      <c r="AB305" t="str">
        <f>IF(W305="","Blank",IF(Z305="TRUE",W305,counts!$A$23))</f>
        <v>F, G, T</v>
      </c>
      <c r="AC305" t="str">
        <f t="shared" si="166"/>
        <v>41-100</v>
      </c>
      <c r="AD305" t="str">
        <f t="shared" si="167"/>
        <v>Others</v>
      </c>
      <c r="AE305" t="str">
        <f t="shared" si="168"/>
        <v>male</v>
      </c>
      <c r="AF305">
        <f>IF(F305&gt;=4, counts!$A$62,F305)</f>
        <v>1</v>
      </c>
      <c r="AG305">
        <f>IF(G305&gt;=3, counts!$A$69,G305)</f>
        <v>0</v>
      </c>
      <c r="AH305" t="str">
        <f>IF(OR(K305="S",K305=""), counts!$A$75,K305)</f>
        <v>C</v>
      </c>
      <c r="AI305">
        <f t="shared" si="169"/>
        <v>1</v>
      </c>
      <c r="AJ305">
        <f>VLOOKUP(AA305,counts!$V$8:$W$13,2,FALSE)</f>
        <v>-68.390212241589438</v>
      </c>
      <c r="AK305">
        <f>VLOOKUP(AB305,counts!$V$17:$W$23,2,FALSE)</f>
        <v>123.30204897661667</v>
      </c>
      <c r="AL305">
        <f>VLOOKUP(AC305,counts!$V$27:$W$33,2,FALSE)</f>
        <v>70.538774768379497</v>
      </c>
      <c r="AM305">
        <f>VLOOKUP(AD305,counts!$V$38:$W$49,2,FALSE)</f>
        <v>40.634191658169868</v>
      </c>
      <c r="AN305">
        <f>VLOOKUP(AE305,counts!$V$53:$W$54,2,FALSE)</f>
        <v>-108.67008854708662</v>
      </c>
      <c r="AO305">
        <f>VLOOKUP(AF305,counts!$V$58:$W$62,2,FALSE)</f>
        <v>48.695090775187893</v>
      </c>
      <c r="AP305">
        <f>VLOOKUP(AG305,counts!$V$66:$W$69,2,FALSE)</f>
        <v>-22.013681658285037</v>
      </c>
      <c r="AQ305">
        <f>VLOOKUP(AH305,counts!$V$73:$W$75,2,FALSE)</f>
        <v>72.444458573419169</v>
      </c>
      <c r="AR305">
        <f>VLOOKUP(AI305,counts!$V$79:$W$81,2,FALSE)</f>
        <v>103.15987615987927</v>
      </c>
      <c r="AS305">
        <f t="shared" si="170"/>
        <v>0</v>
      </c>
      <c r="AT305">
        <f t="shared" si="171"/>
        <v>3</v>
      </c>
      <c r="AU305" t="str">
        <f t="shared" si="154"/>
        <v>Train</v>
      </c>
      <c r="AW305" t="str">
        <f t="shared" si="172"/>
        <v>61+</v>
      </c>
      <c r="AX305" t="str">
        <f t="shared" si="173"/>
        <v>F, G, T</v>
      </c>
      <c r="AY305" t="str">
        <f t="shared" si="174"/>
        <v>41-100</v>
      </c>
      <c r="AZ305" t="str">
        <f t="shared" si="175"/>
        <v>Others</v>
      </c>
      <c r="BA305" t="str">
        <f t="shared" si="176"/>
        <v>male</v>
      </c>
      <c r="BB305">
        <f t="shared" si="177"/>
        <v>1</v>
      </c>
      <c r="BC305">
        <f t="shared" si="178"/>
        <v>0</v>
      </c>
      <c r="BD305" t="str">
        <f t="shared" si="179"/>
        <v>C</v>
      </c>
      <c r="BE305">
        <f t="shared" si="180"/>
        <v>1</v>
      </c>
      <c r="BF305">
        <f t="shared" si="181"/>
        <v>-68.390212241589438</v>
      </c>
      <c r="BG305">
        <f t="shared" si="182"/>
        <v>123.30204897661667</v>
      </c>
      <c r="BH305">
        <f t="shared" si="183"/>
        <v>70.538774768379497</v>
      </c>
      <c r="BI305">
        <f t="shared" si="184"/>
        <v>40.634191658169868</v>
      </c>
      <c r="BJ305">
        <f t="shared" si="185"/>
        <v>-108.67008854708662</v>
      </c>
      <c r="BK305">
        <f t="shared" si="186"/>
        <v>48.695090775187893</v>
      </c>
      <c r="BL305">
        <f t="shared" si="187"/>
        <v>-22.013681658285037</v>
      </c>
      <c r="BM305">
        <f t="shared" si="188"/>
        <v>72.444458573419169</v>
      </c>
      <c r="BN305">
        <f t="shared" si="189"/>
        <v>103.15987615987927</v>
      </c>
      <c r="BO305">
        <f t="shared" si="155"/>
        <v>0</v>
      </c>
      <c r="BP305">
        <f t="shared" si="156"/>
        <v>3</v>
      </c>
      <c r="BQ305" t="str">
        <f t="shared" si="157"/>
        <v>Train</v>
      </c>
    </row>
    <row r="306" spans="1:69" x14ac:dyDescent="0.3">
      <c r="A306">
        <v>1</v>
      </c>
      <c r="B306">
        <v>1</v>
      </c>
      <c r="C306" t="s">
        <v>762</v>
      </c>
      <c r="D306" t="s">
        <v>15</v>
      </c>
      <c r="E306">
        <v>60</v>
      </c>
      <c r="F306">
        <v>1</v>
      </c>
      <c r="G306">
        <v>0</v>
      </c>
      <c r="H306" t="s">
        <v>760</v>
      </c>
      <c r="I306">
        <v>75.25</v>
      </c>
      <c r="J306" t="s">
        <v>761</v>
      </c>
      <c r="K306" t="s">
        <v>44</v>
      </c>
      <c r="L306" t="s">
        <v>78</v>
      </c>
      <c r="N306" t="s">
        <v>459</v>
      </c>
      <c r="O306">
        <v>5</v>
      </c>
      <c r="P306">
        <v>3</v>
      </c>
      <c r="Q306">
        <v>2</v>
      </c>
      <c r="R306" t="str">
        <f t="shared" si="158"/>
        <v>Validate</v>
      </c>
      <c r="S306" t="str">
        <f t="shared" si="159"/>
        <v>Train</v>
      </c>
      <c r="T306" t="str">
        <f t="shared" si="160"/>
        <v>Train</v>
      </c>
      <c r="U306" t="str">
        <f t="shared" si="161"/>
        <v>OR</v>
      </c>
      <c r="V306" t="str">
        <f t="shared" si="162"/>
        <v>51-60</v>
      </c>
      <c r="W306" t="str">
        <f t="shared" si="163"/>
        <v>D</v>
      </c>
      <c r="X306" t="str">
        <f t="shared" si="164"/>
        <v>41-100</v>
      </c>
      <c r="Y306" t="b">
        <f>SUMPRODUCT(--(U306=counts!$A$40:$A$49))&gt;0</f>
        <v>0</v>
      </c>
      <c r="Z306" t="b">
        <f>SUMPRODUCT(--(W306=counts!$A$18:$A$22))&gt;0</f>
        <v>1</v>
      </c>
      <c r="AA306" t="str">
        <f t="shared" si="165"/>
        <v>51-60</v>
      </c>
      <c r="AB306" t="str">
        <f>IF(W306="","Blank",IF(Z306="TRUE",W306,counts!$A$23))</f>
        <v>F, G, T</v>
      </c>
      <c r="AC306" t="str">
        <f t="shared" si="166"/>
        <v>41-100</v>
      </c>
      <c r="AD306" t="str">
        <f t="shared" si="167"/>
        <v>Others</v>
      </c>
      <c r="AE306" t="str">
        <f t="shared" si="168"/>
        <v>female</v>
      </c>
      <c r="AF306">
        <f>IF(F306&gt;=4, counts!$A$62,F306)</f>
        <v>1</v>
      </c>
      <c r="AG306">
        <f>IF(G306&gt;=3, counts!$A$69,G306)</f>
        <v>0</v>
      </c>
      <c r="AH306" t="str">
        <f>IF(OR(K306="S",K306=""), counts!$A$75,K306)</f>
        <v>C</v>
      </c>
      <c r="AI306">
        <f t="shared" si="169"/>
        <v>1</v>
      </c>
      <c r="AJ306">
        <f>VLOOKUP(AA306,counts!$V$8:$W$13,2,FALSE)</f>
        <v>74.751267398446615</v>
      </c>
      <c r="AK306">
        <f>VLOOKUP(AB306,counts!$V$17:$W$23,2,FALSE)</f>
        <v>123.30204897661667</v>
      </c>
      <c r="AL306">
        <f>VLOOKUP(AC306,counts!$V$27:$W$33,2,FALSE)</f>
        <v>70.538774768379497</v>
      </c>
      <c r="AM306">
        <f>VLOOKUP(AD306,counts!$V$38:$W$49,2,FALSE)</f>
        <v>40.634191658169868</v>
      </c>
      <c r="AN306">
        <f>VLOOKUP(AE306,counts!$V$53:$W$54,2,FALSE)</f>
        <v>151.41878811967541</v>
      </c>
      <c r="AO306">
        <f>VLOOKUP(AF306,counts!$V$58:$W$62,2,FALSE)</f>
        <v>48.695090775187893</v>
      </c>
      <c r="AP306">
        <f>VLOOKUP(AG306,counts!$V$66:$W$69,2,FALSE)</f>
        <v>-22.013681658285037</v>
      </c>
      <c r="AQ306">
        <f>VLOOKUP(AH306,counts!$V$73:$W$75,2,FALSE)</f>
        <v>72.444458573419169</v>
      </c>
      <c r="AR306">
        <f>VLOOKUP(AI306,counts!$V$79:$W$81,2,FALSE)</f>
        <v>103.15987615987927</v>
      </c>
      <c r="AS306">
        <f t="shared" si="170"/>
        <v>1</v>
      </c>
      <c r="AT306">
        <f t="shared" si="171"/>
        <v>5</v>
      </c>
      <c r="AU306" t="str">
        <f t="shared" si="154"/>
        <v>Validate</v>
      </c>
      <c r="AW306" t="str">
        <f t="shared" si="172"/>
        <v>51-60</v>
      </c>
      <c r="AX306" t="str">
        <f t="shared" si="173"/>
        <v>F, G, T</v>
      </c>
      <c r="AY306" t="str">
        <f t="shared" si="174"/>
        <v>41-100</v>
      </c>
      <c r="AZ306" t="str">
        <f t="shared" si="175"/>
        <v>Others</v>
      </c>
      <c r="BA306" t="str">
        <f t="shared" si="176"/>
        <v>female</v>
      </c>
      <c r="BB306">
        <f t="shared" si="177"/>
        <v>1</v>
      </c>
      <c r="BC306">
        <f t="shared" si="178"/>
        <v>0</v>
      </c>
      <c r="BD306" t="str">
        <f t="shared" si="179"/>
        <v>C</v>
      </c>
      <c r="BE306">
        <f t="shared" si="180"/>
        <v>1</v>
      </c>
      <c r="BF306">
        <f t="shared" si="181"/>
        <v>74.751267398446615</v>
      </c>
      <c r="BG306">
        <f t="shared" si="182"/>
        <v>123.30204897661667</v>
      </c>
      <c r="BH306">
        <f t="shared" si="183"/>
        <v>70.538774768379497</v>
      </c>
      <c r="BI306">
        <f t="shared" si="184"/>
        <v>40.634191658169868</v>
      </c>
      <c r="BJ306">
        <f t="shared" si="185"/>
        <v>151.41878811967541</v>
      </c>
      <c r="BK306">
        <f t="shared" si="186"/>
        <v>48.695090775187893</v>
      </c>
      <c r="BL306">
        <f t="shared" si="187"/>
        <v>-22.013681658285037</v>
      </c>
      <c r="BM306">
        <f t="shared" si="188"/>
        <v>72.444458573419169</v>
      </c>
      <c r="BN306">
        <f t="shared" si="189"/>
        <v>103.15987615987927</v>
      </c>
      <c r="BO306">
        <f t="shared" si="155"/>
        <v>1</v>
      </c>
      <c r="BP306">
        <f t="shared" si="156"/>
        <v>5</v>
      </c>
      <c r="BQ306" t="str">
        <f t="shared" si="157"/>
        <v>Validate</v>
      </c>
    </row>
    <row r="307" spans="1:69" x14ac:dyDescent="0.3">
      <c r="A307">
        <v>1</v>
      </c>
      <c r="B307">
        <v>0</v>
      </c>
      <c r="C307" t="s">
        <v>763</v>
      </c>
      <c r="D307" t="s">
        <v>20</v>
      </c>
      <c r="E307">
        <v>60</v>
      </c>
      <c r="F307">
        <v>0</v>
      </c>
      <c r="G307">
        <v>0</v>
      </c>
      <c r="H307" t="s">
        <v>764</v>
      </c>
      <c r="I307">
        <v>26.55</v>
      </c>
      <c r="K307" t="s">
        <v>17</v>
      </c>
      <c r="N307" t="s">
        <v>765</v>
      </c>
      <c r="O307">
        <v>2</v>
      </c>
      <c r="P307">
        <v>5</v>
      </c>
      <c r="Q307">
        <v>2</v>
      </c>
      <c r="R307" t="str">
        <f t="shared" si="158"/>
        <v>Train</v>
      </c>
      <c r="S307" t="str">
        <f t="shared" si="159"/>
        <v>Validate</v>
      </c>
      <c r="T307" t="str">
        <f t="shared" si="160"/>
        <v>Train</v>
      </c>
      <c r="U307" t="str">
        <f t="shared" si="161"/>
        <v/>
      </c>
      <c r="V307" t="str">
        <f t="shared" si="162"/>
        <v>51-60</v>
      </c>
      <c r="W307" t="str">
        <f t="shared" si="163"/>
        <v/>
      </c>
      <c r="X307" t="str">
        <f t="shared" si="164"/>
        <v>21-30</v>
      </c>
      <c r="Y307" t="b">
        <f>SUMPRODUCT(--(U307=counts!$A$40:$A$49))&gt;0</f>
        <v>0</v>
      </c>
      <c r="Z307" t="b">
        <f>SUMPRODUCT(--(W307=counts!$A$18:$A$22))&gt;0</f>
        <v>0</v>
      </c>
      <c r="AA307" t="str">
        <f t="shared" si="165"/>
        <v>51-60</v>
      </c>
      <c r="AB307" t="str">
        <f>IF(W307="","Blank",IF(Z307="TRUE",W307,counts!$A$23))</f>
        <v>Blank</v>
      </c>
      <c r="AC307" t="str">
        <f t="shared" si="166"/>
        <v>21-30</v>
      </c>
      <c r="AD307" t="str">
        <f t="shared" si="167"/>
        <v>Blank</v>
      </c>
      <c r="AE307" t="str">
        <f t="shared" si="168"/>
        <v>male</v>
      </c>
      <c r="AF307">
        <f>IF(F307&gt;=4, counts!$A$62,F307)</f>
        <v>0</v>
      </c>
      <c r="AG307">
        <f>IF(G307&gt;=3, counts!$A$69,G307)</f>
        <v>0</v>
      </c>
      <c r="AH307" t="str">
        <f>IF(OR(K307="S",K307=""), counts!$A$75,K307)</f>
        <v>S, blank</v>
      </c>
      <c r="AI307">
        <f t="shared" si="169"/>
        <v>1</v>
      </c>
      <c r="AJ307">
        <f>VLOOKUP(AA307,counts!$V$8:$W$13,2,FALSE)</f>
        <v>74.751267398446615</v>
      </c>
      <c r="AK307">
        <f>VLOOKUP(AB307,counts!$V$17:$W$23,2,FALSE)</f>
        <v>-42.171718189759716</v>
      </c>
      <c r="AL307">
        <f>VLOOKUP(AC307,counts!$V$27:$W$33,2,FALSE)</f>
        <v>40.172297072540438</v>
      </c>
      <c r="AM307">
        <f>VLOOKUP(AD307,counts!$V$38:$W$49,2,FALSE)</f>
        <v>-33.757758935166962</v>
      </c>
      <c r="AN307">
        <f>VLOOKUP(AE307,counts!$V$53:$W$54,2,FALSE)</f>
        <v>-108.67008854708662</v>
      </c>
      <c r="AO307">
        <f>VLOOKUP(AF307,counts!$V$58:$W$62,2,FALSE)</f>
        <v>-14.754319664473872</v>
      </c>
      <c r="AP307">
        <f>VLOOKUP(AG307,counts!$V$66:$W$69,2,FALSE)</f>
        <v>-22.013681658285037</v>
      </c>
      <c r="AQ307">
        <f>VLOOKUP(AH307,counts!$V$73:$W$75,2,FALSE)</f>
        <v>-22.422560732600829</v>
      </c>
      <c r="AR307">
        <f>VLOOKUP(AI307,counts!$V$79:$W$81,2,FALSE)</f>
        <v>103.15987615987927</v>
      </c>
      <c r="AS307">
        <f t="shared" si="170"/>
        <v>0</v>
      </c>
      <c r="AT307">
        <f t="shared" si="171"/>
        <v>2</v>
      </c>
      <c r="AU307" t="str">
        <f t="shared" si="154"/>
        <v>Train</v>
      </c>
      <c r="AW307" t="str">
        <f t="shared" si="172"/>
        <v>51-60</v>
      </c>
      <c r="AX307" t="str">
        <f t="shared" si="173"/>
        <v>Blank</v>
      </c>
      <c r="AY307" t="str">
        <f t="shared" si="174"/>
        <v>21-30</v>
      </c>
      <c r="AZ307" t="str">
        <f t="shared" si="175"/>
        <v>Blank</v>
      </c>
      <c r="BA307" t="str">
        <f t="shared" si="176"/>
        <v>male</v>
      </c>
      <c r="BB307">
        <f t="shared" si="177"/>
        <v>0</v>
      </c>
      <c r="BC307">
        <f t="shared" si="178"/>
        <v>0</v>
      </c>
      <c r="BD307" t="str">
        <f t="shared" si="179"/>
        <v>S, blank</v>
      </c>
      <c r="BE307">
        <f t="shared" si="180"/>
        <v>1</v>
      </c>
      <c r="BF307">
        <f t="shared" si="181"/>
        <v>74.751267398446615</v>
      </c>
      <c r="BG307">
        <f t="shared" si="182"/>
        <v>-42.171718189759716</v>
      </c>
      <c r="BH307">
        <f t="shared" si="183"/>
        <v>40.172297072540438</v>
      </c>
      <c r="BI307">
        <f t="shared" si="184"/>
        <v>-33.757758935166962</v>
      </c>
      <c r="BJ307">
        <f t="shared" si="185"/>
        <v>-108.67008854708662</v>
      </c>
      <c r="BK307">
        <f t="shared" si="186"/>
        <v>-14.754319664473872</v>
      </c>
      <c r="BL307">
        <f t="shared" si="187"/>
        <v>-22.013681658285037</v>
      </c>
      <c r="BM307">
        <f t="shared" si="188"/>
        <v>-22.422560732600829</v>
      </c>
      <c r="BN307">
        <f t="shared" si="189"/>
        <v>103.15987615987927</v>
      </c>
      <c r="BO307">
        <f t="shared" si="155"/>
        <v>0</v>
      </c>
      <c r="BP307">
        <f t="shared" si="156"/>
        <v>2</v>
      </c>
      <c r="BQ307" t="str">
        <f t="shared" si="157"/>
        <v>Train</v>
      </c>
    </row>
    <row r="308" spans="1:69" x14ac:dyDescent="0.3">
      <c r="A308">
        <v>1</v>
      </c>
      <c r="B308">
        <v>0</v>
      </c>
      <c r="C308" t="s">
        <v>766</v>
      </c>
      <c r="D308" t="s">
        <v>20</v>
      </c>
      <c r="E308">
        <v>54</v>
      </c>
      <c r="F308">
        <v>0</v>
      </c>
      <c r="G308">
        <v>1</v>
      </c>
      <c r="H308" t="s">
        <v>767</v>
      </c>
      <c r="I308">
        <v>77.287499999999994</v>
      </c>
      <c r="J308" t="s">
        <v>768</v>
      </c>
      <c r="K308" t="s">
        <v>17</v>
      </c>
      <c r="N308" t="s">
        <v>769</v>
      </c>
      <c r="O308">
        <v>3</v>
      </c>
      <c r="P308">
        <v>2</v>
      </c>
      <c r="Q308">
        <v>1</v>
      </c>
      <c r="R308" t="str">
        <f t="shared" si="158"/>
        <v>Train</v>
      </c>
      <c r="S308" t="str">
        <f t="shared" si="159"/>
        <v>Train</v>
      </c>
      <c r="T308" t="str">
        <f t="shared" si="160"/>
        <v>Train</v>
      </c>
      <c r="U308" t="str">
        <f t="shared" si="161"/>
        <v>ME</v>
      </c>
      <c r="V308" t="str">
        <f t="shared" si="162"/>
        <v>51-60</v>
      </c>
      <c r="W308" t="str">
        <f t="shared" si="163"/>
        <v>D</v>
      </c>
      <c r="X308" t="str">
        <f t="shared" si="164"/>
        <v>41-100</v>
      </c>
      <c r="Y308" t="b">
        <f>SUMPRODUCT(--(U308=counts!$A$40:$A$49))&gt;0</f>
        <v>0</v>
      </c>
      <c r="Z308" t="b">
        <f>SUMPRODUCT(--(W308=counts!$A$18:$A$22))&gt;0</f>
        <v>1</v>
      </c>
      <c r="AA308" t="str">
        <f t="shared" si="165"/>
        <v>51-60</v>
      </c>
      <c r="AB308" t="str">
        <f>IF(W308="","Blank",IF(Z308="TRUE",W308,counts!$A$23))</f>
        <v>F, G, T</v>
      </c>
      <c r="AC308" t="str">
        <f t="shared" si="166"/>
        <v>41-100</v>
      </c>
      <c r="AD308" t="str">
        <f t="shared" si="167"/>
        <v>Others</v>
      </c>
      <c r="AE308" t="str">
        <f t="shared" si="168"/>
        <v>male</v>
      </c>
      <c r="AF308">
        <f>IF(F308&gt;=4, counts!$A$62,F308)</f>
        <v>0</v>
      </c>
      <c r="AG308">
        <f>IF(G308&gt;=3, counts!$A$69,G308)</f>
        <v>1</v>
      </c>
      <c r="AH308" t="str">
        <f>IF(OR(K308="S",K308=""), counts!$A$75,K308)</f>
        <v>S, blank</v>
      </c>
      <c r="AI308">
        <f t="shared" si="169"/>
        <v>1</v>
      </c>
      <c r="AJ308">
        <f>VLOOKUP(AA308,counts!$V$8:$W$13,2,FALSE)</f>
        <v>74.751267398446615</v>
      </c>
      <c r="AK308">
        <f>VLOOKUP(AB308,counts!$V$17:$W$23,2,FALSE)</f>
        <v>123.30204897661667</v>
      </c>
      <c r="AL308">
        <f>VLOOKUP(AC308,counts!$V$27:$W$33,2,FALSE)</f>
        <v>70.538774768379497</v>
      </c>
      <c r="AM308">
        <f>VLOOKUP(AD308,counts!$V$38:$W$49,2,FALSE)</f>
        <v>40.634191658169868</v>
      </c>
      <c r="AN308">
        <f>VLOOKUP(AE308,counts!$V$53:$W$54,2,FALSE)</f>
        <v>-108.67008854708662</v>
      </c>
      <c r="AO308">
        <f>VLOOKUP(AF308,counts!$V$58:$W$62,2,FALSE)</f>
        <v>-14.754319664473872</v>
      </c>
      <c r="AP308">
        <f>VLOOKUP(AG308,counts!$V$66:$W$69,2,FALSE)</f>
        <v>79.365382998232107</v>
      </c>
      <c r="AQ308">
        <f>VLOOKUP(AH308,counts!$V$73:$W$75,2,FALSE)</f>
        <v>-22.422560732600829</v>
      </c>
      <c r="AR308">
        <f>VLOOKUP(AI308,counts!$V$79:$W$81,2,FALSE)</f>
        <v>103.15987615987927</v>
      </c>
      <c r="AS308">
        <f t="shared" si="170"/>
        <v>0</v>
      </c>
      <c r="AT308">
        <f t="shared" si="171"/>
        <v>3</v>
      </c>
      <c r="AU308" t="str">
        <f t="shared" si="154"/>
        <v>Train</v>
      </c>
      <c r="AW308" t="str">
        <f t="shared" si="172"/>
        <v>51-60</v>
      </c>
      <c r="AX308" t="str">
        <f t="shared" si="173"/>
        <v>F, G, T</v>
      </c>
      <c r="AY308" t="str">
        <f t="shared" si="174"/>
        <v>41-100</v>
      </c>
      <c r="AZ308" t="str">
        <f t="shared" si="175"/>
        <v>Others</v>
      </c>
      <c r="BA308" t="str">
        <f t="shared" si="176"/>
        <v>male</v>
      </c>
      <c r="BB308">
        <f t="shared" si="177"/>
        <v>0</v>
      </c>
      <c r="BC308">
        <f t="shared" si="178"/>
        <v>1</v>
      </c>
      <c r="BD308" t="str">
        <f t="shared" si="179"/>
        <v>S, blank</v>
      </c>
      <c r="BE308">
        <f t="shared" si="180"/>
        <v>1</v>
      </c>
      <c r="BF308">
        <f t="shared" si="181"/>
        <v>74.751267398446615</v>
      </c>
      <c r="BG308">
        <f t="shared" si="182"/>
        <v>123.30204897661667</v>
      </c>
      <c r="BH308">
        <f t="shared" si="183"/>
        <v>70.538774768379497</v>
      </c>
      <c r="BI308">
        <f t="shared" si="184"/>
        <v>40.634191658169868</v>
      </c>
      <c r="BJ308">
        <f t="shared" si="185"/>
        <v>-108.67008854708662</v>
      </c>
      <c r="BK308">
        <f t="shared" si="186"/>
        <v>-14.754319664473872</v>
      </c>
      <c r="BL308">
        <f t="shared" si="187"/>
        <v>79.365382998232107</v>
      </c>
      <c r="BM308">
        <f t="shared" si="188"/>
        <v>-22.422560732600829</v>
      </c>
      <c r="BN308">
        <f t="shared" si="189"/>
        <v>103.15987615987927</v>
      </c>
      <c r="BO308">
        <f t="shared" si="155"/>
        <v>0</v>
      </c>
      <c r="BP308">
        <f t="shared" si="156"/>
        <v>3</v>
      </c>
      <c r="BQ308" t="str">
        <f t="shared" si="157"/>
        <v>Train</v>
      </c>
    </row>
    <row r="309" spans="1:69" x14ac:dyDescent="0.3">
      <c r="A309">
        <v>1</v>
      </c>
      <c r="B309">
        <v>0</v>
      </c>
      <c r="C309" t="s">
        <v>770</v>
      </c>
      <c r="D309" t="s">
        <v>20</v>
      </c>
      <c r="E309">
        <v>21</v>
      </c>
      <c r="F309">
        <v>0</v>
      </c>
      <c r="G309">
        <v>1</v>
      </c>
      <c r="H309" t="s">
        <v>767</v>
      </c>
      <c r="I309">
        <v>77.287499999999994</v>
      </c>
      <c r="J309" t="s">
        <v>768</v>
      </c>
      <c r="K309" t="s">
        <v>17</v>
      </c>
      <c r="M309">
        <v>169</v>
      </c>
      <c r="N309" t="s">
        <v>769</v>
      </c>
      <c r="O309">
        <v>1</v>
      </c>
      <c r="P309">
        <v>1</v>
      </c>
      <c r="Q309">
        <v>2</v>
      </c>
      <c r="R309" t="str">
        <f t="shared" si="158"/>
        <v>Train</v>
      </c>
      <c r="S309" t="str">
        <f t="shared" si="159"/>
        <v>Train</v>
      </c>
      <c r="T309" t="str">
        <f t="shared" si="160"/>
        <v>Train</v>
      </c>
      <c r="U309" t="str">
        <f t="shared" si="161"/>
        <v>ME</v>
      </c>
      <c r="V309" t="str">
        <f t="shared" si="162"/>
        <v>18-30</v>
      </c>
      <c r="W309" t="str">
        <f t="shared" si="163"/>
        <v>D</v>
      </c>
      <c r="X309" t="str">
        <f t="shared" si="164"/>
        <v>41-100</v>
      </c>
      <c r="Y309" t="b">
        <f>SUMPRODUCT(--(U309=counts!$A$40:$A$49))&gt;0</f>
        <v>0</v>
      </c>
      <c r="Z309" t="b">
        <f>SUMPRODUCT(--(W309=counts!$A$18:$A$22))&gt;0</f>
        <v>1</v>
      </c>
      <c r="AA309" t="str">
        <f t="shared" si="165"/>
        <v>18-30</v>
      </c>
      <c r="AB309" t="str">
        <f>IF(W309="","Blank",IF(Z309="TRUE",W309,counts!$A$23))</f>
        <v>F, G, T</v>
      </c>
      <c r="AC309" t="str">
        <f t="shared" si="166"/>
        <v>41-100</v>
      </c>
      <c r="AD309" t="str">
        <f t="shared" si="167"/>
        <v>Others</v>
      </c>
      <c r="AE309" t="str">
        <f t="shared" si="168"/>
        <v>male</v>
      </c>
      <c r="AF309">
        <f>IF(F309&gt;=4, counts!$A$62,F309)</f>
        <v>0</v>
      </c>
      <c r="AG309">
        <f>IF(G309&gt;=3, counts!$A$69,G309)</f>
        <v>1</v>
      </c>
      <c r="AH309" t="str">
        <f>IF(OR(K309="S",K309=""), counts!$A$75,K309)</f>
        <v>S, blank</v>
      </c>
      <c r="AI309">
        <f t="shared" si="169"/>
        <v>1</v>
      </c>
      <c r="AJ309">
        <f>VLOOKUP(AA309,counts!$V$8:$W$13,2,FALSE)</f>
        <v>-11.613432440426715</v>
      </c>
      <c r="AK309">
        <f>VLOOKUP(AB309,counts!$V$17:$W$23,2,FALSE)</f>
        <v>123.30204897661667</v>
      </c>
      <c r="AL309">
        <f>VLOOKUP(AC309,counts!$V$27:$W$33,2,FALSE)</f>
        <v>70.538774768379497</v>
      </c>
      <c r="AM309">
        <f>VLOOKUP(AD309,counts!$V$38:$W$49,2,FALSE)</f>
        <v>40.634191658169868</v>
      </c>
      <c r="AN309">
        <f>VLOOKUP(AE309,counts!$V$53:$W$54,2,FALSE)</f>
        <v>-108.67008854708662</v>
      </c>
      <c r="AO309">
        <f>VLOOKUP(AF309,counts!$V$58:$W$62,2,FALSE)</f>
        <v>-14.754319664473872</v>
      </c>
      <c r="AP309">
        <f>VLOOKUP(AG309,counts!$V$66:$W$69,2,FALSE)</f>
        <v>79.365382998232107</v>
      </c>
      <c r="AQ309">
        <f>VLOOKUP(AH309,counts!$V$73:$W$75,2,FALSE)</f>
        <v>-22.422560732600829</v>
      </c>
      <c r="AR309">
        <f>VLOOKUP(AI309,counts!$V$79:$W$81,2,FALSE)</f>
        <v>103.15987615987927</v>
      </c>
      <c r="AS309">
        <f t="shared" si="170"/>
        <v>0</v>
      </c>
      <c r="AT309">
        <f t="shared" si="171"/>
        <v>1</v>
      </c>
      <c r="AU309" t="str">
        <f t="shared" si="154"/>
        <v>Train</v>
      </c>
      <c r="AW309" t="str">
        <f t="shared" si="172"/>
        <v>18-30</v>
      </c>
      <c r="AX309" t="str">
        <f t="shared" si="173"/>
        <v>F, G, T</v>
      </c>
      <c r="AY309" t="str">
        <f t="shared" si="174"/>
        <v>41-100</v>
      </c>
      <c r="AZ309" t="str">
        <f t="shared" si="175"/>
        <v>Others</v>
      </c>
      <c r="BA309" t="str">
        <f t="shared" si="176"/>
        <v>male</v>
      </c>
      <c r="BB309">
        <f t="shared" si="177"/>
        <v>0</v>
      </c>
      <c r="BC309">
        <f t="shared" si="178"/>
        <v>1</v>
      </c>
      <c r="BD309" t="str">
        <f t="shared" si="179"/>
        <v>S, blank</v>
      </c>
      <c r="BE309">
        <f t="shared" si="180"/>
        <v>1</v>
      </c>
      <c r="BF309">
        <f t="shared" si="181"/>
        <v>-11.613432440426715</v>
      </c>
      <c r="BG309">
        <f t="shared" si="182"/>
        <v>123.30204897661667</v>
      </c>
      <c r="BH309">
        <f t="shared" si="183"/>
        <v>70.538774768379497</v>
      </c>
      <c r="BI309">
        <f t="shared" si="184"/>
        <v>40.634191658169868</v>
      </c>
      <c r="BJ309">
        <f t="shared" si="185"/>
        <v>-108.67008854708662</v>
      </c>
      <c r="BK309">
        <f t="shared" si="186"/>
        <v>-14.754319664473872</v>
      </c>
      <c r="BL309">
        <f t="shared" si="187"/>
        <v>79.365382998232107</v>
      </c>
      <c r="BM309">
        <f t="shared" si="188"/>
        <v>-22.422560732600829</v>
      </c>
      <c r="BN309">
        <f t="shared" si="189"/>
        <v>103.15987615987927</v>
      </c>
      <c r="BO309">
        <f t="shared" si="155"/>
        <v>0</v>
      </c>
      <c r="BP309">
        <f t="shared" si="156"/>
        <v>1</v>
      </c>
      <c r="BQ309" t="str">
        <f t="shared" si="157"/>
        <v>Train</v>
      </c>
    </row>
    <row r="310" spans="1:69" x14ac:dyDescent="0.3">
      <c r="A310">
        <v>1</v>
      </c>
      <c r="B310">
        <v>1</v>
      </c>
      <c r="C310" t="s">
        <v>771</v>
      </c>
      <c r="D310" t="s">
        <v>15</v>
      </c>
      <c r="E310">
        <v>55</v>
      </c>
      <c r="F310">
        <v>0</v>
      </c>
      <c r="G310">
        <v>0</v>
      </c>
      <c r="H310" t="s">
        <v>94</v>
      </c>
      <c r="I310">
        <v>135.63329999999999</v>
      </c>
      <c r="J310" t="s">
        <v>772</v>
      </c>
      <c r="K310" t="s">
        <v>44</v>
      </c>
      <c r="L310" t="s">
        <v>71</v>
      </c>
      <c r="N310" t="s">
        <v>773</v>
      </c>
      <c r="O310">
        <v>5</v>
      </c>
      <c r="P310">
        <v>2</v>
      </c>
      <c r="Q310">
        <v>3</v>
      </c>
      <c r="R310" t="str">
        <f t="shared" si="158"/>
        <v>Validate</v>
      </c>
      <c r="S310" t="str">
        <f t="shared" si="159"/>
        <v>Train</v>
      </c>
      <c r="T310" t="str">
        <f t="shared" si="160"/>
        <v>Train</v>
      </c>
      <c r="U310" t="str">
        <f t="shared" si="161"/>
        <v/>
      </c>
      <c r="V310" t="str">
        <f t="shared" si="162"/>
        <v>51-60</v>
      </c>
      <c r="W310" t="str">
        <f t="shared" si="163"/>
        <v>C</v>
      </c>
      <c r="X310" t="str">
        <f t="shared" si="164"/>
        <v>100+</v>
      </c>
      <c r="Y310" t="b">
        <f>SUMPRODUCT(--(U310=counts!$A$40:$A$49))&gt;0</f>
        <v>0</v>
      </c>
      <c r="Z310" t="b">
        <f>SUMPRODUCT(--(W310=counts!$A$18:$A$22))&gt;0</f>
        <v>1</v>
      </c>
      <c r="AA310" t="str">
        <f t="shared" si="165"/>
        <v>51-60</v>
      </c>
      <c r="AB310" t="str">
        <f>IF(W310="","Blank",IF(Z310="TRUE",W310,counts!$A$23))</f>
        <v>F, G, T</v>
      </c>
      <c r="AC310" t="str">
        <f t="shared" si="166"/>
        <v>100+</v>
      </c>
      <c r="AD310" t="str">
        <f t="shared" si="167"/>
        <v>Blank</v>
      </c>
      <c r="AE310" t="str">
        <f t="shared" si="168"/>
        <v>female</v>
      </c>
      <c r="AF310">
        <f>IF(F310&gt;=4, counts!$A$62,F310)</f>
        <v>0</v>
      </c>
      <c r="AG310">
        <f>IF(G310&gt;=3, counts!$A$69,G310)</f>
        <v>0</v>
      </c>
      <c r="AH310" t="str">
        <f>IF(OR(K310="S",K310=""), counts!$A$75,K310)</f>
        <v>C</v>
      </c>
      <c r="AI310">
        <f t="shared" si="169"/>
        <v>1</v>
      </c>
      <c r="AJ310">
        <f>VLOOKUP(AA310,counts!$V$8:$W$13,2,FALSE)</f>
        <v>74.751267398446615</v>
      </c>
      <c r="AK310">
        <f>VLOOKUP(AB310,counts!$V$17:$W$23,2,FALSE)</f>
        <v>123.30204897661667</v>
      </c>
      <c r="AL310">
        <f>VLOOKUP(AC310,counts!$V$27:$W$33,2,FALSE)</f>
        <v>163.84855978743315</v>
      </c>
      <c r="AM310">
        <f>VLOOKUP(AD310,counts!$V$38:$W$49,2,FALSE)</f>
        <v>-33.757758935166962</v>
      </c>
      <c r="AN310">
        <f>VLOOKUP(AE310,counts!$V$53:$W$54,2,FALSE)</f>
        <v>151.41878811967541</v>
      </c>
      <c r="AO310">
        <f>VLOOKUP(AF310,counts!$V$58:$W$62,2,FALSE)</f>
        <v>-14.754319664473872</v>
      </c>
      <c r="AP310">
        <f>VLOOKUP(AG310,counts!$V$66:$W$69,2,FALSE)</f>
        <v>-22.013681658285037</v>
      </c>
      <c r="AQ310">
        <f>VLOOKUP(AH310,counts!$V$73:$W$75,2,FALSE)</f>
        <v>72.444458573419169</v>
      </c>
      <c r="AR310">
        <f>VLOOKUP(AI310,counts!$V$79:$W$81,2,FALSE)</f>
        <v>103.15987615987927</v>
      </c>
      <c r="AS310">
        <f t="shared" si="170"/>
        <v>1</v>
      </c>
      <c r="AT310">
        <f t="shared" si="171"/>
        <v>5</v>
      </c>
      <c r="AU310" t="str">
        <f t="shared" si="154"/>
        <v>Validate</v>
      </c>
      <c r="AW310" t="str">
        <f t="shared" si="172"/>
        <v>51-60</v>
      </c>
      <c r="AX310" t="str">
        <f t="shared" si="173"/>
        <v>F, G, T</v>
      </c>
      <c r="AY310" t="str">
        <f t="shared" si="174"/>
        <v>100+</v>
      </c>
      <c r="AZ310" t="str">
        <f t="shared" si="175"/>
        <v>Blank</v>
      </c>
      <c r="BA310" t="str">
        <f t="shared" si="176"/>
        <v>female</v>
      </c>
      <c r="BB310">
        <f t="shared" si="177"/>
        <v>0</v>
      </c>
      <c r="BC310">
        <f t="shared" si="178"/>
        <v>0</v>
      </c>
      <c r="BD310" t="str">
        <f t="shared" si="179"/>
        <v>C</v>
      </c>
      <c r="BE310">
        <f t="shared" si="180"/>
        <v>1</v>
      </c>
      <c r="BF310">
        <f t="shared" si="181"/>
        <v>74.751267398446615</v>
      </c>
      <c r="BG310">
        <f t="shared" si="182"/>
        <v>123.30204897661667</v>
      </c>
      <c r="BH310">
        <f t="shared" si="183"/>
        <v>163.84855978743315</v>
      </c>
      <c r="BI310">
        <f t="shared" si="184"/>
        <v>-33.757758935166962</v>
      </c>
      <c r="BJ310">
        <f t="shared" si="185"/>
        <v>151.41878811967541</v>
      </c>
      <c r="BK310">
        <f t="shared" si="186"/>
        <v>-14.754319664473872</v>
      </c>
      <c r="BL310">
        <f t="shared" si="187"/>
        <v>-22.013681658285037</v>
      </c>
      <c r="BM310">
        <f t="shared" si="188"/>
        <v>72.444458573419169</v>
      </c>
      <c r="BN310">
        <f t="shared" si="189"/>
        <v>103.15987615987927</v>
      </c>
      <c r="BO310">
        <f t="shared" si="155"/>
        <v>1</v>
      </c>
      <c r="BP310">
        <f t="shared" si="156"/>
        <v>5</v>
      </c>
      <c r="BQ310" t="str">
        <f t="shared" si="157"/>
        <v>Validate</v>
      </c>
    </row>
    <row r="311" spans="1:69" x14ac:dyDescent="0.3">
      <c r="A311">
        <v>1</v>
      </c>
      <c r="B311">
        <v>1</v>
      </c>
      <c r="C311" t="s">
        <v>774</v>
      </c>
      <c r="D311" t="s">
        <v>15</v>
      </c>
      <c r="E311">
        <v>31</v>
      </c>
      <c r="F311">
        <v>0</v>
      </c>
      <c r="G311">
        <v>2</v>
      </c>
      <c r="H311" t="s">
        <v>775</v>
      </c>
      <c r="I311">
        <v>164.86670000000001</v>
      </c>
      <c r="J311" t="s">
        <v>106</v>
      </c>
      <c r="K311" t="s">
        <v>17</v>
      </c>
      <c r="L311" t="s">
        <v>71</v>
      </c>
      <c r="N311" t="s">
        <v>107</v>
      </c>
      <c r="O311">
        <v>1</v>
      </c>
      <c r="P311">
        <v>3</v>
      </c>
      <c r="Q311">
        <v>3</v>
      </c>
      <c r="R311" t="str">
        <f t="shared" si="158"/>
        <v>Train</v>
      </c>
      <c r="S311" t="str">
        <f t="shared" si="159"/>
        <v>Train</v>
      </c>
      <c r="T311" t="str">
        <f t="shared" si="160"/>
        <v>Train</v>
      </c>
      <c r="U311" t="str">
        <f t="shared" si="161"/>
        <v>OH</v>
      </c>
      <c r="V311" t="str">
        <f t="shared" si="162"/>
        <v>31-40</v>
      </c>
      <c r="W311" t="str">
        <f t="shared" si="163"/>
        <v>C</v>
      </c>
      <c r="X311" t="str">
        <f t="shared" si="164"/>
        <v>100+</v>
      </c>
      <c r="Y311" t="b">
        <f>SUMPRODUCT(--(U311=counts!$A$40:$A$49))&gt;0</f>
        <v>1</v>
      </c>
      <c r="Z311" t="b">
        <f>SUMPRODUCT(--(W311=counts!$A$18:$A$22))&gt;0</f>
        <v>1</v>
      </c>
      <c r="AA311" t="str">
        <f t="shared" si="165"/>
        <v>31-40</v>
      </c>
      <c r="AB311" t="str">
        <f>IF(W311="","Blank",IF(Z311="TRUE",W311,counts!$A$23))</f>
        <v>F, G, T</v>
      </c>
      <c r="AC311" t="str">
        <f t="shared" si="166"/>
        <v>100+</v>
      </c>
      <c r="AD311" t="str">
        <f t="shared" si="167"/>
        <v>OH</v>
      </c>
      <c r="AE311" t="str">
        <f t="shared" si="168"/>
        <v>female</v>
      </c>
      <c r="AF311">
        <f>IF(F311&gt;=4, counts!$A$62,F311)</f>
        <v>0</v>
      </c>
      <c r="AG311">
        <f>IF(G311&gt;=3, counts!$A$69,G311)</f>
        <v>2</v>
      </c>
      <c r="AH311" t="str">
        <f>IF(OR(K311="S",K311=""), counts!$A$75,K311)</f>
        <v>S, blank</v>
      </c>
      <c r="AI311">
        <f t="shared" si="169"/>
        <v>1</v>
      </c>
      <c r="AJ311">
        <f>VLOOKUP(AA311,counts!$V$8:$W$13,2,FALSE)</f>
        <v>32.769878926258563</v>
      </c>
      <c r="AK311">
        <f>VLOOKUP(AB311,counts!$V$17:$W$23,2,FALSE)</f>
        <v>123.30204897661667</v>
      </c>
      <c r="AL311">
        <f>VLOOKUP(AC311,counts!$V$27:$W$33,2,FALSE)</f>
        <v>163.84855978743315</v>
      </c>
      <c r="AM311">
        <f>VLOOKUP(AD311,counts!$V$38:$W$49,2,FALSE)</f>
        <v>82.755538165800246</v>
      </c>
      <c r="AN311">
        <f>VLOOKUP(AE311,counts!$V$53:$W$54,2,FALSE)</f>
        <v>151.41878811967541</v>
      </c>
      <c r="AO311">
        <f>VLOOKUP(AF311,counts!$V$58:$W$62,2,FALSE)</f>
        <v>-14.754319664473872</v>
      </c>
      <c r="AP311">
        <f>VLOOKUP(AG311,counts!$V$66:$W$69,2,FALSE)</f>
        <v>75.609641767585757</v>
      </c>
      <c r="AQ311">
        <f>VLOOKUP(AH311,counts!$V$73:$W$75,2,FALSE)</f>
        <v>-22.422560732600829</v>
      </c>
      <c r="AR311">
        <f>VLOOKUP(AI311,counts!$V$79:$W$81,2,FALSE)</f>
        <v>103.15987615987927</v>
      </c>
      <c r="AS311">
        <f t="shared" si="170"/>
        <v>1</v>
      </c>
      <c r="AT311">
        <f t="shared" si="171"/>
        <v>1</v>
      </c>
      <c r="AU311" t="str">
        <f t="shared" si="154"/>
        <v>Train</v>
      </c>
      <c r="AW311" t="str">
        <f t="shared" si="172"/>
        <v>31-40</v>
      </c>
      <c r="AX311" t="str">
        <f t="shared" si="173"/>
        <v>F, G, T</v>
      </c>
      <c r="AY311" t="str">
        <f t="shared" si="174"/>
        <v>100+</v>
      </c>
      <c r="AZ311" t="str">
        <f t="shared" si="175"/>
        <v>OH</v>
      </c>
      <c r="BA311" t="str">
        <f t="shared" si="176"/>
        <v>female</v>
      </c>
      <c r="BB311">
        <f t="shared" si="177"/>
        <v>0</v>
      </c>
      <c r="BC311">
        <f t="shared" si="178"/>
        <v>2</v>
      </c>
      <c r="BD311" t="str">
        <f t="shared" si="179"/>
        <v>S, blank</v>
      </c>
      <c r="BE311">
        <f t="shared" si="180"/>
        <v>1</v>
      </c>
      <c r="BF311">
        <f t="shared" si="181"/>
        <v>32.769878926258563</v>
      </c>
      <c r="BG311">
        <f t="shared" si="182"/>
        <v>123.30204897661667</v>
      </c>
      <c r="BH311">
        <f t="shared" si="183"/>
        <v>163.84855978743315</v>
      </c>
      <c r="BI311">
        <f t="shared" si="184"/>
        <v>82.755538165800246</v>
      </c>
      <c r="BJ311">
        <f t="shared" si="185"/>
        <v>151.41878811967541</v>
      </c>
      <c r="BK311">
        <f t="shared" si="186"/>
        <v>-14.754319664473872</v>
      </c>
      <c r="BL311">
        <f t="shared" si="187"/>
        <v>75.609641767585757</v>
      </c>
      <c r="BM311">
        <f t="shared" si="188"/>
        <v>-22.422560732600829</v>
      </c>
      <c r="BN311">
        <f t="shared" si="189"/>
        <v>103.15987615987927</v>
      </c>
      <c r="BO311">
        <f t="shared" si="155"/>
        <v>1</v>
      </c>
      <c r="BP311">
        <f t="shared" si="156"/>
        <v>1</v>
      </c>
      <c r="BQ311" t="str">
        <f t="shared" si="157"/>
        <v>Train</v>
      </c>
    </row>
    <row r="312" spans="1:69" x14ac:dyDescent="0.3">
      <c r="A312">
        <v>1</v>
      </c>
      <c r="B312">
        <v>0</v>
      </c>
      <c r="C312" t="s">
        <v>776</v>
      </c>
      <c r="D312" t="s">
        <v>20</v>
      </c>
      <c r="E312">
        <v>57</v>
      </c>
      <c r="F312">
        <v>1</v>
      </c>
      <c r="G312">
        <v>1</v>
      </c>
      <c r="H312" t="s">
        <v>775</v>
      </c>
      <c r="I312">
        <v>164.86670000000001</v>
      </c>
      <c r="K312" t="s">
        <v>17</v>
      </c>
      <c r="N312" t="s">
        <v>107</v>
      </c>
      <c r="O312">
        <v>3</v>
      </c>
      <c r="P312">
        <v>5</v>
      </c>
      <c r="Q312">
        <v>3</v>
      </c>
      <c r="R312" t="str">
        <f t="shared" si="158"/>
        <v>Train</v>
      </c>
      <c r="S312" t="str">
        <f t="shared" si="159"/>
        <v>Validate</v>
      </c>
      <c r="T312" t="str">
        <f t="shared" si="160"/>
        <v>Train</v>
      </c>
      <c r="U312" t="str">
        <f t="shared" si="161"/>
        <v>OH</v>
      </c>
      <c r="V312" t="str">
        <f t="shared" si="162"/>
        <v>51-60</v>
      </c>
      <c r="W312" t="str">
        <f t="shared" si="163"/>
        <v/>
      </c>
      <c r="X312" t="str">
        <f t="shared" si="164"/>
        <v>100+</v>
      </c>
      <c r="Y312" t="b">
        <f>SUMPRODUCT(--(U312=counts!$A$40:$A$49))&gt;0</f>
        <v>1</v>
      </c>
      <c r="Z312" t="b">
        <f>SUMPRODUCT(--(W312=counts!$A$18:$A$22))&gt;0</f>
        <v>0</v>
      </c>
      <c r="AA312" t="str">
        <f t="shared" si="165"/>
        <v>51-60</v>
      </c>
      <c r="AB312" t="str">
        <f>IF(W312="","Blank",IF(Z312="TRUE",W312,counts!$A$23))</f>
        <v>Blank</v>
      </c>
      <c r="AC312" t="str">
        <f t="shared" si="166"/>
        <v>100+</v>
      </c>
      <c r="AD312" t="str">
        <f t="shared" si="167"/>
        <v>OH</v>
      </c>
      <c r="AE312" t="str">
        <f t="shared" si="168"/>
        <v>male</v>
      </c>
      <c r="AF312">
        <f>IF(F312&gt;=4, counts!$A$62,F312)</f>
        <v>1</v>
      </c>
      <c r="AG312">
        <f>IF(G312&gt;=3, counts!$A$69,G312)</f>
        <v>1</v>
      </c>
      <c r="AH312" t="str">
        <f>IF(OR(K312="S",K312=""), counts!$A$75,K312)</f>
        <v>S, blank</v>
      </c>
      <c r="AI312">
        <f t="shared" si="169"/>
        <v>1</v>
      </c>
      <c r="AJ312">
        <f>VLOOKUP(AA312,counts!$V$8:$W$13,2,FALSE)</f>
        <v>74.751267398446615</v>
      </c>
      <c r="AK312">
        <f>VLOOKUP(AB312,counts!$V$17:$W$23,2,FALSE)</f>
        <v>-42.171718189759716</v>
      </c>
      <c r="AL312">
        <f>VLOOKUP(AC312,counts!$V$27:$W$33,2,FALSE)</f>
        <v>163.84855978743315</v>
      </c>
      <c r="AM312">
        <f>VLOOKUP(AD312,counts!$V$38:$W$49,2,FALSE)</f>
        <v>82.755538165800246</v>
      </c>
      <c r="AN312">
        <f>VLOOKUP(AE312,counts!$V$53:$W$54,2,FALSE)</f>
        <v>-108.67008854708662</v>
      </c>
      <c r="AO312">
        <f>VLOOKUP(AF312,counts!$V$58:$W$62,2,FALSE)</f>
        <v>48.695090775187893</v>
      </c>
      <c r="AP312">
        <f>VLOOKUP(AG312,counts!$V$66:$W$69,2,FALSE)</f>
        <v>79.365382998232107</v>
      </c>
      <c r="AQ312">
        <f>VLOOKUP(AH312,counts!$V$73:$W$75,2,FALSE)</f>
        <v>-22.422560732600829</v>
      </c>
      <c r="AR312">
        <f>VLOOKUP(AI312,counts!$V$79:$W$81,2,FALSE)</f>
        <v>103.15987615987927</v>
      </c>
      <c r="AS312">
        <f t="shared" si="170"/>
        <v>0</v>
      </c>
      <c r="AT312">
        <f t="shared" si="171"/>
        <v>3</v>
      </c>
      <c r="AU312" t="str">
        <f t="shared" si="154"/>
        <v>Train</v>
      </c>
      <c r="AW312" t="str">
        <f t="shared" si="172"/>
        <v>51-60</v>
      </c>
      <c r="AX312" t="str">
        <f t="shared" si="173"/>
        <v>Blank</v>
      </c>
      <c r="AY312" t="str">
        <f t="shared" si="174"/>
        <v>100+</v>
      </c>
      <c r="AZ312" t="str">
        <f t="shared" si="175"/>
        <v>OH</v>
      </c>
      <c r="BA312" t="str">
        <f t="shared" si="176"/>
        <v>male</v>
      </c>
      <c r="BB312">
        <f t="shared" si="177"/>
        <v>1</v>
      </c>
      <c r="BC312">
        <f t="shared" si="178"/>
        <v>1</v>
      </c>
      <c r="BD312" t="str">
        <f t="shared" si="179"/>
        <v>S, blank</v>
      </c>
      <c r="BE312">
        <f t="shared" si="180"/>
        <v>1</v>
      </c>
      <c r="BF312">
        <f t="shared" si="181"/>
        <v>74.751267398446615</v>
      </c>
      <c r="BG312">
        <f t="shared" si="182"/>
        <v>-42.171718189759716</v>
      </c>
      <c r="BH312">
        <f t="shared" si="183"/>
        <v>163.84855978743315</v>
      </c>
      <c r="BI312">
        <f t="shared" si="184"/>
        <v>82.755538165800246</v>
      </c>
      <c r="BJ312">
        <f t="shared" si="185"/>
        <v>-108.67008854708662</v>
      </c>
      <c r="BK312">
        <f t="shared" si="186"/>
        <v>48.695090775187893</v>
      </c>
      <c r="BL312">
        <f t="shared" si="187"/>
        <v>79.365382998232107</v>
      </c>
      <c r="BM312">
        <f t="shared" si="188"/>
        <v>-22.422560732600829</v>
      </c>
      <c r="BN312">
        <f t="shared" si="189"/>
        <v>103.15987615987927</v>
      </c>
      <c r="BO312">
        <f t="shared" si="155"/>
        <v>0</v>
      </c>
      <c r="BP312">
        <f t="shared" si="156"/>
        <v>3</v>
      </c>
      <c r="BQ312" t="str">
        <f t="shared" si="157"/>
        <v>Train</v>
      </c>
    </row>
    <row r="313" spans="1:69" x14ac:dyDescent="0.3">
      <c r="A313">
        <v>1</v>
      </c>
      <c r="B313">
        <v>1</v>
      </c>
      <c r="C313" t="s">
        <v>777</v>
      </c>
      <c r="D313" t="s">
        <v>15</v>
      </c>
      <c r="E313">
        <v>45</v>
      </c>
      <c r="F313">
        <v>1</v>
      </c>
      <c r="G313">
        <v>1</v>
      </c>
      <c r="H313" t="s">
        <v>775</v>
      </c>
      <c r="I313">
        <v>164.86670000000001</v>
      </c>
      <c r="K313" t="s">
        <v>17</v>
      </c>
      <c r="L313" t="s">
        <v>71</v>
      </c>
      <c r="N313" t="s">
        <v>107</v>
      </c>
      <c r="O313">
        <v>4</v>
      </c>
      <c r="P313">
        <v>2</v>
      </c>
      <c r="Q313">
        <v>3</v>
      </c>
      <c r="R313" t="str">
        <f t="shared" si="158"/>
        <v>Test</v>
      </c>
      <c r="S313" t="str">
        <f t="shared" si="159"/>
        <v>Train</v>
      </c>
      <c r="T313" t="str">
        <f t="shared" si="160"/>
        <v>Train</v>
      </c>
      <c r="U313" t="str">
        <f t="shared" si="161"/>
        <v>OH</v>
      </c>
      <c r="V313" t="str">
        <f t="shared" si="162"/>
        <v>41-50</v>
      </c>
      <c r="W313" t="str">
        <f t="shared" si="163"/>
        <v/>
      </c>
      <c r="X313" t="str">
        <f t="shared" si="164"/>
        <v>100+</v>
      </c>
      <c r="Y313" t="b">
        <f>SUMPRODUCT(--(U313=counts!$A$40:$A$49))&gt;0</f>
        <v>1</v>
      </c>
      <c r="Z313" t="b">
        <f>SUMPRODUCT(--(W313=counts!$A$18:$A$22))&gt;0</f>
        <v>0</v>
      </c>
      <c r="AA313" t="str">
        <f t="shared" si="165"/>
        <v>41-50</v>
      </c>
      <c r="AB313" t="str">
        <f>IF(W313="","Blank",IF(Z313="TRUE",W313,counts!$A$23))</f>
        <v>Blank</v>
      </c>
      <c r="AC313" t="str">
        <f t="shared" si="166"/>
        <v>100+</v>
      </c>
      <c r="AD313" t="str">
        <f t="shared" si="167"/>
        <v>OH</v>
      </c>
      <c r="AE313" t="str">
        <f t="shared" si="168"/>
        <v>female</v>
      </c>
      <c r="AF313">
        <f>IF(F313&gt;=4, counts!$A$62,F313)</f>
        <v>1</v>
      </c>
      <c r="AG313">
        <f>IF(G313&gt;=3, counts!$A$69,G313)</f>
        <v>1</v>
      </c>
      <c r="AH313" t="str">
        <f>IF(OR(K313="S",K313=""), counts!$A$75,K313)</f>
        <v>S, blank</v>
      </c>
      <c r="AI313">
        <f t="shared" si="169"/>
        <v>1</v>
      </c>
      <c r="AJ313">
        <f>VLOOKUP(AA313,counts!$V$8:$W$13,2,FALSE)</f>
        <v>-13.385578549662212</v>
      </c>
      <c r="AK313">
        <f>VLOOKUP(AB313,counts!$V$17:$W$23,2,FALSE)</f>
        <v>-42.171718189759716</v>
      </c>
      <c r="AL313">
        <f>VLOOKUP(AC313,counts!$V$27:$W$33,2,FALSE)</f>
        <v>163.84855978743315</v>
      </c>
      <c r="AM313">
        <f>VLOOKUP(AD313,counts!$V$38:$W$49,2,FALSE)</f>
        <v>82.755538165800246</v>
      </c>
      <c r="AN313">
        <f>VLOOKUP(AE313,counts!$V$53:$W$54,2,FALSE)</f>
        <v>151.41878811967541</v>
      </c>
      <c r="AO313">
        <f>VLOOKUP(AF313,counts!$V$58:$W$62,2,FALSE)</f>
        <v>48.695090775187893</v>
      </c>
      <c r="AP313">
        <f>VLOOKUP(AG313,counts!$V$66:$W$69,2,FALSE)</f>
        <v>79.365382998232107</v>
      </c>
      <c r="AQ313">
        <f>VLOOKUP(AH313,counts!$V$73:$W$75,2,FALSE)</f>
        <v>-22.422560732600829</v>
      </c>
      <c r="AR313">
        <f>VLOOKUP(AI313,counts!$V$79:$W$81,2,FALSE)</f>
        <v>103.15987615987927</v>
      </c>
      <c r="AS313">
        <f t="shared" si="170"/>
        <v>1</v>
      </c>
      <c r="AT313">
        <f t="shared" si="171"/>
        <v>4</v>
      </c>
      <c r="AU313" t="str">
        <f t="shared" si="154"/>
        <v>Test</v>
      </c>
      <c r="AW313" t="str">
        <f t="shared" si="172"/>
        <v>41-50</v>
      </c>
      <c r="AX313" t="str">
        <f t="shared" si="173"/>
        <v>Blank</v>
      </c>
      <c r="AY313" t="str">
        <f t="shared" si="174"/>
        <v>100+</v>
      </c>
      <c r="AZ313" t="str">
        <f t="shared" si="175"/>
        <v>OH</v>
      </c>
      <c r="BA313" t="str">
        <f t="shared" si="176"/>
        <v>female</v>
      </c>
      <c r="BB313">
        <f t="shared" si="177"/>
        <v>1</v>
      </c>
      <c r="BC313">
        <f t="shared" si="178"/>
        <v>1</v>
      </c>
      <c r="BD313" t="str">
        <f t="shared" si="179"/>
        <v>S, blank</v>
      </c>
      <c r="BE313">
        <f t="shared" si="180"/>
        <v>1</v>
      </c>
      <c r="BF313">
        <f t="shared" si="181"/>
        <v>-13.385578549662212</v>
      </c>
      <c r="BG313">
        <f t="shared" si="182"/>
        <v>-42.171718189759716</v>
      </c>
      <c r="BH313">
        <f t="shared" si="183"/>
        <v>163.84855978743315</v>
      </c>
      <c r="BI313">
        <f t="shared" si="184"/>
        <v>82.755538165800246</v>
      </c>
      <c r="BJ313">
        <f t="shared" si="185"/>
        <v>151.41878811967541</v>
      </c>
      <c r="BK313">
        <f t="shared" si="186"/>
        <v>48.695090775187893</v>
      </c>
      <c r="BL313">
        <f t="shared" si="187"/>
        <v>79.365382998232107</v>
      </c>
      <c r="BM313">
        <f t="shared" si="188"/>
        <v>-22.422560732600829</v>
      </c>
      <c r="BN313">
        <f t="shared" si="189"/>
        <v>103.15987615987927</v>
      </c>
      <c r="BO313">
        <f t="shared" si="155"/>
        <v>1</v>
      </c>
      <c r="BP313">
        <f t="shared" si="156"/>
        <v>4</v>
      </c>
      <c r="BQ313" t="str">
        <f t="shared" si="157"/>
        <v>Test</v>
      </c>
    </row>
    <row r="314" spans="1:69" x14ac:dyDescent="0.3">
      <c r="A314">
        <v>1</v>
      </c>
      <c r="B314">
        <v>0</v>
      </c>
      <c r="C314" t="s">
        <v>778</v>
      </c>
      <c r="D314" t="s">
        <v>20</v>
      </c>
      <c r="E314">
        <v>50</v>
      </c>
      <c r="F314">
        <v>1</v>
      </c>
      <c r="G314">
        <v>1</v>
      </c>
      <c r="H314" t="s">
        <v>326</v>
      </c>
      <c r="I314">
        <v>211.5</v>
      </c>
      <c r="J314" t="s">
        <v>779</v>
      </c>
      <c r="K314" t="s">
        <v>44</v>
      </c>
      <c r="N314" t="s">
        <v>780</v>
      </c>
      <c r="O314">
        <v>3</v>
      </c>
      <c r="P314">
        <v>5</v>
      </c>
      <c r="Q314">
        <v>2</v>
      </c>
      <c r="R314" t="str">
        <f t="shared" si="158"/>
        <v>Train</v>
      </c>
      <c r="S314" t="str">
        <f t="shared" si="159"/>
        <v>Validate</v>
      </c>
      <c r="T314" t="str">
        <f t="shared" si="160"/>
        <v>Train</v>
      </c>
      <c r="U314" t="str">
        <f t="shared" si="161"/>
        <v>PA</v>
      </c>
      <c r="V314" t="str">
        <f t="shared" si="162"/>
        <v>41-50</v>
      </c>
      <c r="W314" t="str">
        <f t="shared" si="163"/>
        <v>C</v>
      </c>
      <c r="X314" t="str">
        <f t="shared" si="164"/>
        <v>100+</v>
      </c>
      <c r="Y314" t="b">
        <f>SUMPRODUCT(--(U314=counts!$A$40:$A$49))&gt;0</f>
        <v>1</v>
      </c>
      <c r="Z314" t="b">
        <f>SUMPRODUCT(--(W314=counts!$A$18:$A$22))&gt;0</f>
        <v>1</v>
      </c>
      <c r="AA314" t="str">
        <f t="shared" si="165"/>
        <v>41-50</v>
      </c>
      <c r="AB314" t="str">
        <f>IF(W314="","Blank",IF(Z314="TRUE",W314,counts!$A$23))</f>
        <v>F, G, T</v>
      </c>
      <c r="AC314" t="str">
        <f t="shared" si="166"/>
        <v>100+</v>
      </c>
      <c r="AD314" t="str">
        <f t="shared" si="167"/>
        <v>PA</v>
      </c>
      <c r="AE314" t="str">
        <f t="shared" si="168"/>
        <v>male</v>
      </c>
      <c r="AF314">
        <f>IF(F314&gt;=4, counts!$A$62,F314)</f>
        <v>1</v>
      </c>
      <c r="AG314">
        <f>IF(G314&gt;=3, counts!$A$69,G314)</f>
        <v>1</v>
      </c>
      <c r="AH314" t="str">
        <f>IF(OR(K314="S",K314=""), counts!$A$75,K314)</f>
        <v>C</v>
      </c>
      <c r="AI314">
        <f t="shared" si="169"/>
        <v>1</v>
      </c>
      <c r="AJ314">
        <f>VLOOKUP(AA314,counts!$V$8:$W$13,2,FALSE)</f>
        <v>-13.385578549662212</v>
      </c>
      <c r="AK314">
        <f>VLOOKUP(AB314,counts!$V$17:$W$23,2,FALSE)</f>
        <v>123.30204897661667</v>
      </c>
      <c r="AL314">
        <f>VLOOKUP(AC314,counts!$V$27:$W$33,2,FALSE)</f>
        <v>163.84855978743315</v>
      </c>
      <c r="AM314">
        <f>VLOOKUP(AD314,counts!$V$38:$W$49,2,FALSE)</f>
        <v>105.0698932972212</v>
      </c>
      <c r="AN314">
        <f>VLOOKUP(AE314,counts!$V$53:$W$54,2,FALSE)</f>
        <v>-108.67008854708662</v>
      </c>
      <c r="AO314">
        <f>VLOOKUP(AF314,counts!$V$58:$W$62,2,FALSE)</f>
        <v>48.695090775187893</v>
      </c>
      <c r="AP314">
        <f>VLOOKUP(AG314,counts!$V$66:$W$69,2,FALSE)</f>
        <v>79.365382998232107</v>
      </c>
      <c r="AQ314">
        <f>VLOOKUP(AH314,counts!$V$73:$W$75,2,FALSE)</f>
        <v>72.444458573419169</v>
      </c>
      <c r="AR314">
        <f>VLOOKUP(AI314,counts!$V$79:$W$81,2,FALSE)</f>
        <v>103.15987615987927</v>
      </c>
      <c r="AS314">
        <f t="shared" si="170"/>
        <v>0</v>
      </c>
      <c r="AT314">
        <f t="shared" si="171"/>
        <v>3</v>
      </c>
      <c r="AU314" t="str">
        <f t="shared" si="154"/>
        <v>Train</v>
      </c>
      <c r="AW314" t="str">
        <f t="shared" si="172"/>
        <v>41-50</v>
      </c>
      <c r="AX314" t="str">
        <f t="shared" si="173"/>
        <v>F, G, T</v>
      </c>
      <c r="AY314" t="str">
        <f t="shared" si="174"/>
        <v>100+</v>
      </c>
      <c r="AZ314" t="str">
        <f t="shared" si="175"/>
        <v>PA</v>
      </c>
      <c r="BA314" t="str">
        <f t="shared" si="176"/>
        <v>male</v>
      </c>
      <c r="BB314">
        <f t="shared" si="177"/>
        <v>1</v>
      </c>
      <c r="BC314">
        <f t="shared" si="178"/>
        <v>1</v>
      </c>
      <c r="BD314" t="str">
        <f t="shared" si="179"/>
        <v>C</v>
      </c>
      <c r="BE314">
        <f t="shared" si="180"/>
        <v>1</v>
      </c>
      <c r="BF314">
        <f t="shared" si="181"/>
        <v>-13.385578549662212</v>
      </c>
      <c r="BG314">
        <f t="shared" si="182"/>
        <v>123.30204897661667</v>
      </c>
      <c r="BH314">
        <f t="shared" si="183"/>
        <v>163.84855978743315</v>
      </c>
      <c r="BI314">
        <f t="shared" si="184"/>
        <v>105.0698932972212</v>
      </c>
      <c r="BJ314">
        <f t="shared" si="185"/>
        <v>-108.67008854708662</v>
      </c>
      <c r="BK314">
        <f t="shared" si="186"/>
        <v>48.695090775187893</v>
      </c>
      <c r="BL314">
        <f t="shared" si="187"/>
        <v>79.365382998232107</v>
      </c>
      <c r="BM314">
        <f t="shared" si="188"/>
        <v>72.444458573419169</v>
      </c>
      <c r="BN314">
        <f t="shared" si="189"/>
        <v>103.15987615987927</v>
      </c>
      <c r="BO314">
        <f t="shared" si="155"/>
        <v>0</v>
      </c>
      <c r="BP314">
        <f t="shared" si="156"/>
        <v>3</v>
      </c>
      <c r="BQ314" t="str">
        <f t="shared" si="157"/>
        <v>Train</v>
      </c>
    </row>
    <row r="315" spans="1:69" x14ac:dyDescent="0.3">
      <c r="A315">
        <v>1</v>
      </c>
      <c r="B315">
        <v>0</v>
      </c>
      <c r="C315" t="s">
        <v>781</v>
      </c>
      <c r="D315" t="s">
        <v>20</v>
      </c>
      <c r="E315">
        <v>27</v>
      </c>
      <c r="F315">
        <v>0</v>
      </c>
      <c r="G315">
        <v>2</v>
      </c>
      <c r="H315" t="s">
        <v>326</v>
      </c>
      <c r="I315">
        <v>211.5</v>
      </c>
      <c r="J315" t="s">
        <v>782</v>
      </c>
      <c r="K315" t="s">
        <v>44</v>
      </c>
      <c r="N315" t="s">
        <v>780</v>
      </c>
      <c r="O315">
        <v>5</v>
      </c>
      <c r="P315">
        <v>2</v>
      </c>
      <c r="Q315">
        <v>3</v>
      </c>
      <c r="R315" t="str">
        <f t="shared" si="158"/>
        <v>Validate</v>
      </c>
      <c r="S315" t="str">
        <f t="shared" si="159"/>
        <v>Train</v>
      </c>
      <c r="T315" t="str">
        <f t="shared" si="160"/>
        <v>Train</v>
      </c>
      <c r="U315" t="str">
        <f t="shared" si="161"/>
        <v>PA</v>
      </c>
      <c r="V315" t="str">
        <f t="shared" si="162"/>
        <v>18-30</v>
      </c>
      <c r="W315" t="str">
        <f t="shared" si="163"/>
        <v>C</v>
      </c>
      <c r="X315" t="str">
        <f t="shared" si="164"/>
        <v>100+</v>
      </c>
      <c r="Y315" t="b">
        <f>SUMPRODUCT(--(U315=counts!$A$40:$A$49))&gt;0</f>
        <v>1</v>
      </c>
      <c r="Z315" t="b">
        <f>SUMPRODUCT(--(W315=counts!$A$18:$A$22))&gt;0</f>
        <v>1</v>
      </c>
      <c r="AA315" t="str">
        <f t="shared" si="165"/>
        <v>18-30</v>
      </c>
      <c r="AB315" t="str">
        <f>IF(W315="","Blank",IF(Z315="TRUE",W315,counts!$A$23))</f>
        <v>F, G, T</v>
      </c>
      <c r="AC315" t="str">
        <f t="shared" si="166"/>
        <v>100+</v>
      </c>
      <c r="AD315" t="str">
        <f t="shared" si="167"/>
        <v>PA</v>
      </c>
      <c r="AE315" t="str">
        <f t="shared" si="168"/>
        <v>male</v>
      </c>
      <c r="AF315">
        <f>IF(F315&gt;=4, counts!$A$62,F315)</f>
        <v>0</v>
      </c>
      <c r="AG315">
        <f>IF(G315&gt;=3, counts!$A$69,G315)</f>
        <v>2</v>
      </c>
      <c r="AH315" t="str">
        <f>IF(OR(K315="S",K315=""), counts!$A$75,K315)</f>
        <v>C</v>
      </c>
      <c r="AI315">
        <f t="shared" si="169"/>
        <v>1</v>
      </c>
      <c r="AJ315">
        <f>VLOOKUP(AA315,counts!$V$8:$W$13,2,FALSE)</f>
        <v>-11.613432440426715</v>
      </c>
      <c r="AK315">
        <f>VLOOKUP(AB315,counts!$V$17:$W$23,2,FALSE)</f>
        <v>123.30204897661667</v>
      </c>
      <c r="AL315">
        <f>VLOOKUP(AC315,counts!$V$27:$W$33,2,FALSE)</f>
        <v>163.84855978743315</v>
      </c>
      <c r="AM315">
        <f>VLOOKUP(AD315,counts!$V$38:$W$49,2,FALSE)</f>
        <v>105.0698932972212</v>
      </c>
      <c r="AN315">
        <f>VLOOKUP(AE315,counts!$V$53:$W$54,2,FALSE)</f>
        <v>-108.67008854708662</v>
      </c>
      <c r="AO315">
        <f>VLOOKUP(AF315,counts!$V$58:$W$62,2,FALSE)</f>
        <v>-14.754319664473872</v>
      </c>
      <c r="AP315">
        <f>VLOOKUP(AG315,counts!$V$66:$W$69,2,FALSE)</f>
        <v>75.609641767585757</v>
      </c>
      <c r="AQ315">
        <f>VLOOKUP(AH315,counts!$V$73:$W$75,2,FALSE)</f>
        <v>72.444458573419169</v>
      </c>
      <c r="AR315">
        <f>VLOOKUP(AI315,counts!$V$79:$W$81,2,FALSE)</f>
        <v>103.15987615987927</v>
      </c>
      <c r="AS315">
        <f t="shared" si="170"/>
        <v>0</v>
      </c>
      <c r="AT315">
        <f t="shared" si="171"/>
        <v>5</v>
      </c>
      <c r="AU315" t="str">
        <f t="shared" si="154"/>
        <v>Validate</v>
      </c>
      <c r="AW315" t="str">
        <f t="shared" si="172"/>
        <v>18-30</v>
      </c>
      <c r="AX315" t="str">
        <f t="shared" si="173"/>
        <v>F, G, T</v>
      </c>
      <c r="AY315" t="str">
        <f t="shared" si="174"/>
        <v>100+</v>
      </c>
      <c r="AZ315" t="str">
        <f t="shared" si="175"/>
        <v>PA</v>
      </c>
      <c r="BA315" t="str">
        <f t="shared" si="176"/>
        <v>male</v>
      </c>
      <c r="BB315">
        <f t="shared" si="177"/>
        <v>0</v>
      </c>
      <c r="BC315">
        <f t="shared" si="178"/>
        <v>2</v>
      </c>
      <c r="BD315" t="str">
        <f t="shared" si="179"/>
        <v>C</v>
      </c>
      <c r="BE315">
        <f t="shared" si="180"/>
        <v>1</v>
      </c>
      <c r="BF315">
        <f t="shared" si="181"/>
        <v>-11.613432440426715</v>
      </c>
      <c r="BG315">
        <f t="shared" si="182"/>
        <v>123.30204897661667</v>
      </c>
      <c r="BH315">
        <f t="shared" si="183"/>
        <v>163.84855978743315</v>
      </c>
      <c r="BI315">
        <f t="shared" si="184"/>
        <v>105.0698932972212</v>
      </c>
      <c r="BJ315">
        <f t="shared" si="185"/>
        <v>-108.67008854708662</v>
      </c>
      <c r="BK315">
        <f t="shared" si="186"/>
        <v>-14.754319664473872</v>
      </c>
      <c r="BL315">
        <f t="shared" si="187"/>
        <v>75.609641767585757</v>
      </c>
      <c r="BM315">
        <f t="shared" si="188"/>
        <v>72.444458573419169</v>
      </c>
      <c r="BN315">
        <f t="shared" si="189"/>
        <v>103.15987615987927</v>
      </c>
      <c r="BO315">
        <f t="shared" si="155"/>
        <v>0</v>
      </c>
      <c r="BP315">
        <f t="shared" si="156"/>
        <v>5</v>
      </c>
      <c r="BQ315" t="str">
        <f t="shared" si="157"/>
        <v>Validate</v>
      </c>
    </row>
    <row r="316" spans="1:69" x14ac:dyDescent="0.3">
      <c r="A316">
        <v>1</v>
      </c>
      <c r="B316">
        <v>1</v>
      </c>
      <c r="C316" t="s">
        <v>783</v>
      </c>
      <c r="D316" t="s">
        <v>15</v>
      </c>
      <c r="E316">
        <v>50</v>
      </c>
      <c r="F316">
        <v>1</v>
      </c>
      <c r="G316">
        <v>1</v>
      </c>
      <c r="H316" t="s">
        <v>326</v>
      </c>
      <c r="I316">
        <v>211.5</v>
      </c>
      <c r="J316" t="s">
        <v>779</v>
      </c>
      <c r="K316" t="s">
        <v>44</v>
      </c>
      <c r="L316" t="s">
        <v>50</v>
      </c>
      <c r="N316" t="s">
        <v>780</v>
      </c>
      <c r="O316">
        <v>1</v>
      </c>
      <c r="P316">
        <v>2</v>
      </c>
      <c r="Q316">
        <v>5</v>
      </c>
      <c r="R316" t="str">
        <f t="shared" si="158"/>
        <v>Train</v>
      </c>
      <c r="S316" t="str">
        <f t="shared" si="159"/>
        <v>Train</v>
      </c>
      <c r="T316" t="str">
        <f t="shared" si="160"/>
        <v>Validate</v>
      </c>
      <c r="U316" t="str">
        <f t="shared" si="161"/>
        <v>PA</v>
      </c>
      <c r="V316" t="str">
        <f t="shared" si="162"/>
        <v>41-50</v>
      </c>
      <c r="W316" t="str">
        <f t="shared" si="163"/>
        <v>C</v>
      </c>
      <c r="X316" t="str">
        <f t="shared" si="164"/>
        <v>100+</v>
      </c>
      <c r="Y316" t="b">
        <f>SUMPRODUCT(--(U316=counts!$A$40:$A$49))&gt;0</f>
        <v>1</v>
      </c>
      <c r="Z316" t="b">
        <f>SUMPRODUCT(--(W316=counts!$A$18:$A$22))&gt;0</f>
        <v>1</v>
      </c>
      <c r="AA316" t="str">
        <f t="shared" si="165"/>
        <v>41-50</v>
      </c>
      <c r="AB316" t="str">
        <f>IF(W316="","Blank",IF(Z316="TRUE",W316,counts!$A$23))</f>
        <v>F, G, T</v>
      </c>
      <c r="AC316" t="str">
        <f t="shared" si="166"/>
        <v>100+</v>
      </c>
      <c r="AD316" t="str">
        <f t="shared" si="167"/>
        <v>PA</v>
      </c>
      <c r="AE316" t="str">
        <f t="shared" si="168"/>
        <v>female</v>
      </c>
      <c r="AF316">
        <f>IF(F316&gt;=4, counts!$A$62,F316)</f>
        <v>1</v>
      </c>
      <c r="AG316">
        <f>IF(G316&gt;=3, counts!$A$69,G316)</f>
        <v>1</v>
      </c>
      <c r="AH316" t="str">
        <f>IF(OR(K316="S",K316=""), counts!$A$75,K316)</f>
        <v>C</v>
      </c>
      <c r="AI316">
        <f t="shared" si="169"/>
        <v>1</v>
      </c>
      <c r="AJ316">
        <f>VLOOKUP(AA316,counts!$V$8:$W$13,2,FALSE)</f>
        <v>-13.385578549662212</v>
      </c>
      <c r="AK316">
        <f>VLOOKUP(AB316,counts!$V$17:$W$23,2,FALSE)</f>
        <v>123.30204897661667</v>
      </c>
      <c r="AL316">
        <f>VLOOKUP(AC316,counts!$V$27:$W$33,2,FALSE)</f>
        <v>163.84855978743315</v>
      </c>
      <c r="AM316">
        <f>VLOOKUP(AD316,counts!$V$38:$W$49,2,FALSE)</f>
        <v>105.0698932972212</v>
      </c>
      <c r="AN316">
        <f>VLOOKUP(AE316,counts!$V$53:$W$54,2,FALSE)</f>
        <v>151.41878811967541</v>
      </c>
      <c r="AO316">
        <f>VLOOKUP(AF316,counts!$V$58:$W$62,2,FALSE)</f>
        <v>48.695090775187893</v>
      </c>
      <c r="AP316">
        <f>VLOOKUP(AG316,counts!$V$66:$W$69,2,FALSE)</f>
        <v>79.365382998232107</v>
      </c>
      <c r="AQ316">
        <f>VLOOKUP(AH316,counts!$V$73:$W$75,2,FALSE)</f>
        <v>72.444458573419169</v>
      </c>
      <c r="AR316">
        <f>VLOOKUP(AI316,counts!$V$79:$W$81,2,FALSE)</f>
        <v>103.15987615987927</v>
      </c>
      <c r="AS316">
        <f t="shared" si="170"/>
        <v>1</v>
      </c>
      <c r="AT316">
        <f t="shared" si="171"/>
        <v>1</v>
      </c>
      <c r="AU316" t="str">
        <f t="shared" si="154"/>
        <v>Train</v>
      </c>
      <c r="AW316" t="str">
        <f t="shared" si="172"/>
        <v>41-50</v>
      </c>
      <c r="AX316" t="str">
        <f t="shared" si="173"/>
        <v>F, G, T</v>
      </c>
      <c r="AY316" t="str">
        <f t="shared" si="174"/>
        <v>100+</v>
      </c>
      <c r="AZ316" t="str">
        <f t="shared" si="175"/>
        <v>PA</v>
      </c>
      <c r="BA316" t="str">
        <f t="shared" si="176"/>
        <v>female</v>
      </c>
      <c r="BB316">
        <f t="shared" si="177"/>
        <v>1</v>
      </c>
      <c r="BC316">
        <f t="shared" si="178"/>
        <v>1</v>
      </c>
      <c r="BD316" t="str">
        <f t="shared" si="179"/>
        <v>C</v>
      </c>
      <c r="BE316">
        <f t="shared" si="180"/>
        <v>1</v>
      </c>
      <c r="BF316">
        <f t="shared" si="181"/>
        <v>-13.385578549662212</v>
      </c>
      <c r="BG316">
        <f t="shared" si="182"/>
        <v>123.30204897661667</v>
      </c>
      <c r="BH316">
        <f t="shared" si="183"/>
        <v>163.84855978743315</v>
      </c>
      <c r="BI316">
        <f t="shared" si="184"/>
        <v>105.0698932972212</v>
      </c>
      <c r="BJ316">
        <f t="shared" si="185"/>
        <v>151.41878811967541</v>
      </c>
      <c r="BK316">
        <f t="shared" si="186"/>
        <v>48.695090775187893</v>
      </c>
      <c r="BL316">
        <f t="shared" si="187"/>
        <v>79.365382998232107</v>
      </c>
      <c r="BM316">
        <f t="shared" si="188"/>
        <v>72.444458573419169</v>
      </c>
      <c r="BN316">
        <f t="shared" si="189"/>
        <v>103.15987615987927</v>
      </c>
      <c r="BO316">
        <f t="shared" si="155"/>
        <v>1</v>
      </c>
      <c r="BP316">
        <f t="shared" si="156"/>
        <v>1</v>
      </c>
      <c r="BQ316" t="str">
        <f t="shared" si="157"/>
        <v>Train</v>
      </c>
    </row>
    <row r="317" spans="1:69" x14ac:dyDescent="0.3">
      <c r="A317">
        <v>1</v>
      </c>
      <c r="B317">
        <v>1</v>
      </c>
      <c r="C317" t="s">
        <v>784</v>
      </c>
      <c r="D317" t="s">
        <v>15</v>
      </c>
      <c r="E317">
        <v>21</v>
      </c>
      <c r="F317">
        <v>0</v>
      </c>
      <c r="G317">
        <v>0</v>
      </c>
      <c r="H317" t="s">
        <v>785</v>
      </c>
      <c r="I317">
        <v>26.55</v>
      </c>
      <c r="K317" t="s">
        <v>17</v>
      </c>
      <c r="L317" t="s">
        <v>786</v>
      </c>
      <c r="N317" t="s">
        <v>658</v>
      </c>
      <c r="O317">
        <v>3</v>
      </c>
      <c r="P317">
        <v>1</v>
      </c>
      <c r="Q317">
        <v>5</v>
      </c>
      <c r="R317" t="str">
        <f t="shared" si="158"/>
        <v>Train</v>
      </c>
      <c r="S317" t="str">
        <f t="shared" si="159"/>
        <v>Train</v>
      </c>
      <c r="T317" t="str">
        <f t="shared" si="160"/>
        <v>Validate</v>
      </c>
      <c r="U317" t="str">
        <f t="shared" si="161"/>
        <v>MN</v>
      </c>
      <c r="V317" t="str">
        <f t="shared" si="162"/>
        <v>18-30</v>
      </c>
      <c r="W317" t="str">
        <f t="shared" si="163"/>
        <v/>
      </c>
      <c r="X317" t="str">
        <f t="shared" si="164"/>
        <v>21-30</v>
      </c>
      <c r="Y317" t="b">
        <f>SUMPRODUCT(--(U317=counts!$A$40:$A$49))&gt;0</f>
        <v>1</v>
      </c>
      <c r="Z317" t="b">
        <f>SUMPRODUCT(--(W317=counts!$A$18:$A$22))&gt;0</f>
        <v>0</v>
      </c>
      <c r="AA317" t="str">
        <f t="shared" si="165"/>
        <v>18-30</v>
      </c>
      <c r="AB317" t="str">
        <f>IF(W317="","Blank",IF(Z317="TRUE",W317,counts!$A$23))</f>
        <v>Blank</v>
      </c>
      <c r="AC317" t="str">
        <f t="shared" si="166"/>
        <v>21-30</v>
      </c>
      <c r="AD317" t="str">
        <f t="shared" si="167"/>
        <v>MN</v>
      </c>
      <c r="AE317" t="str">
        <f t="shared" si="168"/>
        <v>female</v>
      </c>
      <c r="AF317">
        <f>IF(F317&gt;=4, counts!$A$62,F317)</f>
        <v>0</v>
      </c>
      <c r="AG317">
        <f>IF(G317&gt;=3, counts!$A$69,G317)</f>
        <v>0</v>
      </c>
      <c r="AH317" t="str">
        <f>IF(OR(K317="S",K317=""), counts!$A$75,K317)</f>
        <v>S, blank</v>
      </c>
      <c r="AI317">
        <f t="shared" si="169"/>
        <v>1</v>
      </c>
      <c r="AJ317">
        <f>VLOOKUP(AA317,counts!$V$8:$W$13,2,FALSE)</f>
        <v>-11.613432440426715</v>
      </c>
      <c r="AK317">
        <f>VLOOKUP(AB317,counts!$V$17:$W$23,2,FALSE)</f>
        <v>-42.171718189759716</v>
      </c>
      <c r="AL317">
        <f>VLOOKUP(AC317,counts!$V$27:$W$33,2,FALSE)</f>
        <v>40.172297072540438</v>
      </c>
      <c r="AM317">
        <f>VLOOKUP(AD317,counts!$V$38:$W$49,2,FALSE)</f>
        <v>-96.420408757005262</v>
      </c>
      <c r="AN317">
        <f>VLOOKUP(AE317,counts!$V$53:$W$54,2,FALSE)</f>
        <v>151.41878811967541</v>
      </c>
      <c r="AO317">
        <f>VLOOKUP(AF317,counts!$V$58:$W$62,2,FALSE)</f>
        <v>-14.754319664473872</v>
      </c>
      <c r="AP317">
        <f>VLOOKUP(AG317,counts!$V$66:$W$69,2,FALSE)</f>
        <v>-22.013681658285037</v>
      </c>
      <c r="AQ317">
        <f>VLOOKUP(AH317,counts!$V$73:$W$75,2,FALSE)</f>
        <v>-22.422560732600829</v>
      </c>
      <c r="AR317">
        <f>VLOOKUP(AI317,counts!$V$79:$W$81,2,FALSE)</f>
        <v>103.15987615987927</v>
      </c>
      <c r="AS317">
        <f t="shared" si="170"/>
        <v>1</v>
      </c>
      <c r="AT317">
        <f t="shared" si="171"/>
        <v>3</v>
      </c>
      <c r="AU317" t="str">
        <f t="shared" si="154"/>
        <v>Train</v>
      </c>
      <c r="AW317" t="str">
        <f t="shared" si="172"/>
        <v>18-30</v>
      </c>
      <c r="AX317" t="str">
        <f t="shared" si="173"/>
        <v>Blank</v>
      </c>
      <c r="AY317" t="str">
        <f t="shared" si="174"/>
        <v>21-30</v>
      </c>
      <c r="AZ317" t="str">
        <f t="shared" si="175"/>
        <v>MN</v>
      </c>
      <c r="BA317" t="str">
        <f t="shared" si="176"/>
        <v>female</v>
      </c>
      <c r="BB317">
        <f t="shared" si="177"/>
        <v>0</v>
      </c>
      <c r="BC317">
        <f t="shared" si="178"/>
        <v>0</v>
      </c>
      <c r="BD317" t="str">
        <f t="shared" si="179"/>
        <v>S, blank</v>
      </c>
      <c r="BE317">
        <f t="shared" si="180"/>
        <v>1</v>
      </c>
      <c r="BF317">
        <f t="shared" si="181"/>
        <v>-11.613432440426715</v>
      </c>
      <c r="BG317">
        <f t="shared" si="182"/>
        <v>-42.171718189759716</v>
      </c>
      <c r="BH317">
        <f t="shared" si="183"/>
        <v>40.172297072540438</v>
      </c>
      <c r="BI317">
        <f t="shared" si="184"/>
        <v>-96.420408757005262</v>
      </c>
      <c r="BJ317">
        <f t="shared" si="185"/>
        <v>151.41878811967541</v>
      </c>
      <c r="BK317">
        <f t="shared" si="186"/>
        <v>-14.754319664473872</v>
      </c>
      <c r="BL317">
        <f t="shared" si="187"/>
        <v>-22.013681658285037</v>
      </c>
      <c r="BM317">
        <f t="shared" si="188"/>
        <v>-22.422560732600829</v>
      </c>
      <c r="BN317">
        <f t="shared" si="189"/>
        <v>103.15987615987927</v>
      </c>
      <c r="BO317">
        <f t="shared" si="155"/>
        <v>1</v>
      </c>
      <c r="BP317">
        <f t="shared" si="156"/>
        <v>3</v>
      </c>
      <c r="BQ317" t="str">
        <f t="shared" si="157"/>
        <v>Train</v>
      </c>
    </row>
    <row r="318" spans="1:69" x14ac:dyDescent="0.3">
      <c r="A318">
        <v>1</v>
      </c>
      <c r="B318">
        <v>0</v>
      </c>
      <c r="C318" t="s">
        <v>787</v>
      </c>
      <c r="D318" t="s">
        <v>20</v>
      </c>
      <c r="E318">
        <v>51</v>
      </c>
      <c r="F318">
        <v>0</v>
      </c>
      <c r="G318">
        <v>1</v>
      </c>
      <c r="H318" t="s">
        <v>788</v>
      </c>
      <c r="I318">
        <v>61.379199999999997</v>
      </c>
      <c r="K318" t="s">
        <v>44</v>
      </c>
      <c r="N318" t="s">
        <v>789</v>
      </c>
      <c r="O318">
        <v>4</v>
      </c>
      <c r="P318">
        <v>2</v>
      </c>
      <c r="Q318">
        <v>2</v>
      </c>
      <c r="R318" t="str">
        <f t="shared" si="158"/>
        <v>Test</v>
      </c>
      <c r="S318" t="str">
        <f t="shared" si="159"/>
        <v>Train</v>
      </c>
      <c r="T318" t="str">
        <f t="shared" si="160"/>
        <v>Train</v>
      </c>
      <c r="U318" t="str">
        <f t="shared" si="161"/>
        <v>PA</v>
      </c>
      <c r="V318" t="str">
        <f t="shared" si="162"/>
        <v>51-60</v>
      </c>
      <c r="W318" t="str">
        <f t="shared" si="163"/>
        <v/>
      </c>
      <c r="X318" t="str">
        <f t="shared" si="164"/>
        <v>41-100</v>
      </c>
      <c r="Y318" t="b">
        <f>SUMPRODUCT(--(U318=counts!$A$40:$A$49))&gt;0</f>
        <v>1</v>
      </c>
      <c r="Z318" t="b">
        <f>SUMPRODUCT(--(W318=counts!$A$18:$A$22))&gt;0</f>
        <v>0</v>
      </c>
      <c r="AA318" t="str">
        <f t="shared" si="165"/>
        <v>51-60</v>
      </c>
      <c r="AB318" t="str">
        <f>IF(W318="","Blank",IF(Z318="TRUE",W318,counts!$A$23))</f>
        <v>Blank</v>
      </c>
      <c r="AC318" t="str">
        <f t="shared" si="166"/>
        <v>41-100</v>
      </c>
      <c r="AD318" t="str">
        <f t="shared" si="167"/>
        <v>PA</v>
      </c>
      <c r="AE318" t="str">
        <f t="shared" si="168"/>
        <v>male</v>
      </c>
      <c r="AF318">
        <f>IF(F318&gt;=4, counts!$A$62,F318)</f>
        <v>0</v>
      </c>
      <c r="AG318">
        <f>IF(G318&gt;=3, counts!$A$69,G318)</f>
        <v>1</v>
      </c>
      <c r="AH318" t="str">
        <f>IF(OR(K318="S",K318=""), counts!$A$75,K318)</f>
        <v>C</v>
      </c>
      <c r="AI318">
        <f t="shared" si="169"/>
        <v>1</v>
      </c>
      <c r="AJ318">
        <f>VLOOKUP(AA318,counts!$V$8:$W$13,2,FALSE)</f>
        <v>74.751267398446615</v>
      </c>
      <c r="AK318">
        <f>VLOOKUP(AB318,counts!$V$17:$W$23,2,FALSE)</f>
        <v>-42.171718189759716</v>
      </c>
      <c r="AL318">
        <f>VLOOKUP(AC318,counts!$V$27:$W$33,2,FALSE)</f>
        <v>70.538774768379497</v>
      </c>
      <c r="AM318">
        <f>VLOOKUP(AD318,counts!$V$38:$W$49,2,FALSE)</f>
        <v>105.0698932972212</v>
      </c>
      <c r="AN318">
        <f>VLOOKUP(AE318,counts!$V$53:$W$54,2,FALSE)</f>
        <v>-108.67008854708662</v>
      </c>
      <c r="AO318">
        <f>VLOOKUP(AF318,counts!$V$58:$W$62,2,FALSE)</f>
        <v>-14.754319664473872</v>
      </c>
      <c r="AP318">
        <f>VLOOKUP(AG318,counts!$V$66:$W$69,2,FALSE)</f>
        <v>79.365382998232107</v>
      </c>
      <c r="AQ318">
        <f>VLOOKUP(AH318,counts!$V$73:$W$75,2,FALSE)</f>
        <v>72.444458573419169</v>
      </c>
      <c r="AR318">
        <f>VLOOKUP(AI318,counts!$V$79:$W$81,2,FALSE)</f>
        <v>103.15987615987927</v>
      </c>
      <c r="AS318">
        <f t="shared" si="170"/>
        <v>0</v>
      </c>
      <c r="AT318">
        <f t="shared" si="171"/>
        <v>4</v>
      </c>
      <c r="AU318" t="str">
        <f t="shared" si="154"/>
        <v>Test</v>
      </c>
      <c r="AW318" t="str">
        <f t="shared" si="172"/>
        <v>51-60</v>
      </c>
      <c r="AX318" t="str">
        <f t="shared" si="173"/>
        <v>Blank</v>
      </c>
      <c r="AY318" t="str">
        <f t="shared" si="174"/>
        <v>41-100</v>
      </c>
      <c r="AZ318" t="str">
        <f t="shared" si="175"/>
        <v>PA</v>
      </c>
      <c r="BA318" t="str">
        <f t="shared" si="176"/>
        <v>male</v>
      </c>
      <c r="BB318">
        <f t="shared" si="177"/>
        <v>0</v>
      </c>
      <c r="BC318">
        <f t="shared" si="178"/>
        <v>1</v>
      </c>
      <c r="BD318" t="str">
        <f t="shared" si="179"/>
        <v>C</v>
      </c>
      <c r="BE318">
        <f t="shared" si="180"/>
        <v>1</v>
      </c>
      <c r="BF318">
        <f t="shared" si="181"/>
        <v>74.751267398446615</v>
      </c>
      <c r="BG318">
        <f t="shared" si="182"/>
        <v>-42.171718189759716</v>
      </c>
      <c r="BH318">
        <f t="shared" si="183"/>
        <v>70.538774768379497</v>
      </c>
      <c r="BI318">
        <f t="shared" si="184"/>
        <v>105.0698932972212</v>
      </c>
      <c r="BJ318">
        <f t="shared" si="185"/>
        <v>-108.67008854708662</v>
      </c>
      <c r="BK318">
        <f t="shared" si="186"/>
        <v>-14.754319664473872</v>
      </c>
      <c r="BL318">
        <f t="shared" si="187"/>
        <v>79.365382998232107</v>
      </c>
      <c r="BM318">
        <f t="shared" si="188"/>
        <v>72.444458573419169</v>
      </c>
      <c r="BN318">
        <f t="shared" si="189"/>
        <v>103.15987615987927</v>
      </c>
      <c r="BO318">
        <f t="shared" si="155"/>
        <v>0</v>
      </c>
      <c r="BP318">
        <f t="shared" si="156"/>
        <v>4</v>
      </c>
      <c r="BQ318" t="str">
        <f t="shared" si="157"/>
        <v>Test</v>
      </c>
    </row>
    <row r="319" spans="1:69" x14ac:dyDescent="0.3">
      <c r="A319">
        <v>1</v>
      </c>
      <c r="B319">
        <v>1</v>
      </c>
      <c r="C319" t="s">
        <v>790</v>
      </c>
      <c r="D319" t="s">
        <v>20</v>
      </c>
      <c r="E319">
        <v>21</v>
      </c>
      <c r="F319">
        <v>0</v>
      </c>
      <c r="G319">
        <v>1</v>
      </c>
      <c r="H319" t="s">
        <v>788</v>
      </c>
      <c r="I319">
        <v>61.379199999999997</v>
      </c>
      <c r="K319" t="s">
        <v>44</v>
      </c>
      <c r="L319" t="s">
        <v>74</v>
      </c>
      <c r="N319" t="s">
        <v>789</v>
      </c>
      <c r="O319">
        <v>5</v>
      </c>
      <c r="P319">
        <v>3</v>
      </c>
      <c r="Q319">
        <v>2</v>
      </c>
      <c r="R319" t="str">
        <f t="shared" si="158"/>
        <v>Validate</v>
      </c>
      <c r="S319" t="str">
        <f t="shared" si="159"/>
        <v>Train</v>
      </c>
      <c r="T319" t="str">
        <f t="shared" si="160"/>
        <v>Train</v>
      </c>
      <c r="U319" t="str">
        <f t="shared" si="161"/>
        <v>PA</v>
      </c>
      <c r="V319" t="str">
        <f t="shared" si="162"/>
        <v>18-30</v>
      </c>
      <c r="W319" t="str">
        <f t="shared" si="163"/>
        <v/>
      </c>
      <c r="X319" t="str">
        <f t="shared" si="164"/>
        <v>41-100</v>
      </c>
      <c r="Y319" t="b">
        <f>SUMPRODUCT(--(U319=counts!$A$40:$A$49))&gt;0</f>
        <v>1</v>
      </c>
      <c r="Z319" t="b">
        <f>SUMPRODUCT(--(W319=counts!$A$18:$A$22))&gt;0</f>
        <v>0</v>
      </c>
      <c r="AA319" t="str">
        <f t="shared" si="165"/>
        <v>18-30</v>
      </c>
      <c r="AB319" t="str">
        <f>IF(W319="","Blank",IF(Z319="TRUE",W319,counts!$A$23))</f>
        <v>Blank</v>
      </c>
      <c r="AC319" t="str">
        <f t="shared" si="166"/>
        <v>41-100</v>
      </c>
      <c r="AD319" t="str">
        <f t="shared" si="167"/>
        <v>PA</v>
      </c>
      <c r="AE319" t="str">
        <f t="shared" si="168"/>
        <v>male</v>
      </c>
      <c r="AF319">
        <f>IF(F319&gt;=4, counts!$A$62,F319)</f>
        <v>0</v>
      </c>
      <c r="AG319">
        <f>IF(G319&gt;=3, counts!$A$69,G319)</f>
        <v>1</v>
      </c>
      <c r="AH319" t="str">
        <f>IF(OR(K319="S",K319=""), counts!$A$75,K319)</f>
        <v>C</v>
      </c>
      <c r="AI319">
        <f t="shared" si="169"/>
        <v>1</v>
      </c>
      <c r="AJ319">
        <f>VLOOKUP(AA319,counts!$V$8:$W$13,2,FALSE)</f>
        <v>-11.613432440426715</v>
      </c>
      <c r="AK319">
        <f>VLOOKUP(AB319,counts!$V$17:$W$23,2,FALSE)</f>
        <v>-42.171718189759716</v>
      </c>
      <c r="AL319">
        <f>VLOOKUP(AC319,counts!$V$27:$W$33,2,FALSE)</f>
        <v>70.538774768379497</v>
      </c>
      <c r="AM319">
        <f>VLOOKUP(AD319,counts!$V$38:$W$49,2,FALSE)</f>
        <v>105.0698932972212</v>
      </c>
      <c r="AN319">
        <f>VLOOKUP(AE319,counts!$V$53:$W$54,2,FALSE)</f>
        <v>-108.67008854708662</v>
      </c>
      <c r="AO319">
        <f>VLOOKUP(AF319,counts!$V$58:$W$62,2,FALSE)</f>
        <v>-14.754319664473872</v>
      </c>
      <c r="AP319">
        <f>VLOOKUP(AG319,counts!$V$66:$W$69,2,FALSE)</f>
        <v>79.365382998232107</v>
      </c>
      <c r="AQ319">
        <f>VLOOKUP(AH319,counts!$V$73:$W$75,2,FALSE)</f>
        <v>72.444458573419169</v>
      </c>
      <c r="AR319">
        <f>VLOOKUP(AI319,counts!$V$79:$W$81,2,FALSE)</f>
        <v>103.15987615987927</v>
      </c>
      <c r="AS319">
        <f t="shared" si="170"/>
        <v>1</v>
      </c>
      <c r="AT319">
        <f t="shared" si="171"/>
        <v>5</v>
      </c>
      <c r="AU319" t="str">
        <f t="shared" si="154"/>
        <v>Validate</v>
      </c>
      <c r="AW319" t="str">
        <f t="shared" si="172"/>
        <v>18-30</v>
      </c>
      <c r="AX319" t="str">
        <f t="shared" si="173"/>
        <v>Blank</v>
      </c>
      <c r="AY319" t="str">
        <f t="shared" si="174"/>
        <v>41-100</v>
      </c>
      <c r="AZ319" t="str">
        <f t="shared" si="175"/>
        <v>PA</v>
      </c>
      <c r="BA319" t="str">
        <f t="shared" si="176"/>
        <v>male</v>
      </c>
      <c r="BB319">
        <f t="shared" si="177"/>
        <v>0</v>
      </c>
      <c r="BC319">
        <f t="shared" si="178"/>
        <v>1</v>
      </c>
      <c r="BD319" t="str">
        <f t="shared" si="179"/>
        <v>C</v>
      </c>
      <c r="BE319">
        <f t="shared" si="180"/>
        <v>1</v>
      </c>
      <c r="BF319">
        <f t="shared" si="181"/>
        <v>-11.613432440426715</v>
      </c>
      <c r="BG319">
        <f t="shared" si="182"/>
        <v>-42.171718189759716</v>
      </c>
      <c r="BH319">
        <f t="shared" si="183"/>
        <v>70.538774768379497</v>
      </c>
      <c r="BI319">
        <f t="shared" si="184"/>
        <v>105.0698932972212</v>
      </c>
      <c r="BJ319">
        <f t="shared" si="185"/>
        <v>-108.67008854708662</v>
      </c>
      <c r="BK319">
        <f t="shared" si="186"/>
        <v>-14.754319664473872</v>
      </c>
      <c r="BL319">
        <f t="shared" si="187"/>
        <v>79.365382998232107</v>
      </c>
      <c r="BM319">
        <f t="shared" si="188"/>
        <v>72.444458573419169</v>
      </c>
      <c r="BN319">
        <f t="shared" si="189"/>
        <v>103.15987615987927</v>
      </c>
      <c r="BO319">
        <f t="shared" si="155"/>
        <v>1</v>
      </c>
      <c r="BP319">
        <f t="shared" si="156"/>
        <v>5</v>
      </c>
      <c r="BQ319" t="str">
        <f t="shared" si="157"/>
        <v>Validate</v>
      </c>
    </row>
    <row r="320" spans="1:69" x14ac:dyDescent="0.3">
      <c r="A320">
        <v>1</v>
      </c>
      <c r="B320">
        <v>0</v>
      </c>
      <c r="C320" t="s">
        <v>791</v>
      </c>
      <c r="D320" t="s">
        <v>20</v>
      </c>
      <c r="F320">
        <v>0</v>
      </c>
      <c r="G320">
        <v>0</v>
      </c>
      <c r="H320" t="s">
        <v>792</v>
      </c>
      <c r="I320">
        <v>35</v>
      </c>
      <c r="J320" t="s">
        <v>793</v>
      </c>
      <c r="K320" t="s">
        <v>17</v>
      </c>
      <c r="N320" t="s">
        <v>184</v>
      </c>
      <c r="O320">
        <v>2</v>
      </c>
      <c r="P320">
        <v>4</v>
      </c>
      <c r="Q320">
        <v>3</v>
      </c>
      <c r="R320" t="str">
        <f t="shared" si="158"/>
        <v>Train</v>
      </c>
      <c r="S320" t="str">
        <f t="shared" si="159"/>
        <v>Test</v>
      </c>
      <c r="T320" t="str">
        <f t="shared" si="160"/>
        <v>Train</v>
      </c>
      <c r="U320" t="str">
        <f t="shared" si="161"/>
        <v/>
      </c>
      <c r="V320" t="str">
        <f t="shared" si="162"/>
        <v>0-17</v>
      </c>
      <c r="W320" t="str">
        <f t="shared" si="163"/>
        <v>C</v>
      </c>
      <c r="X320" t="str">
        <f t="shared" si="164"/>
        <v>31-40</v>
      </c>
      <c r="Y320" t="b">
        <f>SUMPRODUCT(--(U320=counts!$A$40:$A$49))&gt;0</f>
        <v>0</v>
      </c>
      <c r="Z320" t="b">
        <f>SUMPRODUCT(--(W320=counts!$A$18:$A$22))&gt;0</f>
        <v>1</v>
      </c>
      <c r="AA320" t="str">
        <f t="shared" si="165"/>
        <v>0-17</v>
      </c>
      <c r="AB320" t="str">
        <f>IF(W320="","Blank",IF(Z320="TRUE",W320,counts!$A$23))</f>
        <v>F, G, T</v>
      </c>
      <c r="AC320" t="str">
        <f t="shared" si="166"/>
        <v>31-40</v>
      </c>
      <c r="AD320" t="str">
        <f t="shared" si="167"/>
        <v>Blank</v>
      </c>
      <c r="AE320" t="str">
        <f t="shared" si="168"/>
        <v>male</v>
      </c>
      <c r="AF320">
        <f>IF(F320&gt;=4, counts!$A$62,F320)</f>
        <v>0</v>
      </c>
      <c r="AG320">
        <f>IF(G320&gt;=3, counts!$A$69,G320)</f>
        <v>0</v>
      </c>
      <c r="AH320" t="str">
        <f>IF(OR(K320="S",K320=""), counts!$A$75,K320)</f>
        <v>S, blank</v>
      </c>
      <c r="AI320">
        <f t="shared" si="169"/>
        <v>1</v>
      </c>
      <c r="AJ320">
        <f>VLOOKUP(AA320,counts!$V$8:$W$13,2,FALSE)</f>
        <v>-3.7643689058441341</v>
      </c>
      <c r="AK320">
        <f>VLOOKUP(AB320,counts!$V$17:$W$23,2,FALSE)</f>
        <v>123.30204897661667</v>
      </c>
      <c r="AL320">
        <f>VLOOKUP(AC320,counts!$V$27:$W$33,2,FALSE)</f>
        <v>22.971838090238197</v>
      </c>
      <c r="AM320">
        <f>VLOOKUP(AD320,counts!$V$38:$W$49,2,FALSE)</f>
        <v>-33.757758935166962</v>
      </c>
      <c r="AN320">
        <f>VLOOKUP(AE320,counts!$V$53:$W$54,2,FALSE)</f>
        <v>-108.67008854708662</v>
      </c>
      <c r="AO320">
        <f>VLOOKUP(AF320,counts!$V$58:$W$62,2,FALSE)</f>
        <v>-14.754319664473872</v>
      </c>
      <c r="AP320">
        <f>VLOOKUP(AG320,counts!$V$66:$W$69,2,FALSE)</f>
        <v>-22.013681658285037</v>
      </c>
      <c r="AQ320">
        <f>VLOOKUP(AH320,counts!$V$73:$W$75,2,FALSE)</f>
        <v>-22.422560732600829</v>
      </c>
      <c r="AR320">
        <f>VLOOKUP(AI320,counts!$V$79:$W$81,2,FALSE)</f>
        <v>103.15987615987927</v>
      </c>
      <c r="AS320">
        <f t="shared" si="170"/>
        <v>0</v>
      </c>
      <c r="AT320">
        <f t="shared" si="171"/>
        <v>2</v>
      </c>
      <c r="AU320" t="str">
        <f t="shared" si="154"/>
        <v>Train</v>
      </c>
      <c r="AW320" t="str">
        <f t="shared" si="172"/>
        <v>0-17</v>
      </c>
      <c r="AX320" t="str">
        <f t="shared" si="173"/>
        <v>F, G, T</v>
      </c>
      <c r="AY320" t="str">
        <f t="shared" si="174"/>
        <v>31-40</v>
      </c>
      <c r="AZ320" t="str">
        <f t="shared" si="175"/>
        <v>Blank</v>
      </c>
      <c r="BA320" t="str">
        <f t="shared" si="176"/>
        <v>male</v>
      </c>
      <c r="BB320">
        <f t="shared" si="177"/>
        <v>0</v>
      </c>
      <c r="BC320">
        <f t="shared" si="178"/>
        <v>0</v>
      </c>
      <c r="BD320" t="str">
        <f t="shared" si="179"/>
        <v>S, blank</v>
      </c>
      <c r="BE320">
        <f t="shared" si="180"/>
        <v>1</v>
      </c>
      <c r="BF320">
        <f t="shared" si="181"/>
        <v>-3.7643689058441341</v>
      </c>
      <c r="BG320">
        <f t="shared" si="182"/>
        <v>123.30204897661667</v>
      </c>
      <c r="BH320">
        <f t="shared" si="183"/>
        <v>22.971838090238197</v>
      </c>
      <c r="BI320">
        <f t="shared" si="184"/>
        <v>-33.757758935166962</v>
      </c>
      <c r="BJ320">
        <f t="shared" si="185"/>
        <v>-108.67008854708662</v>
      </c>
      <c r="BK320">
        <f t="shared" si="186"/>
        <v>-14.754319664473872</v>
      </c>
      <c r="BL320">
        <f t="shared" si="187"/>
        <v>-22.013681658285037</v>
      </c>
      <c r="BM320">
        <f t="shared" si="188"/>
        <v>-22.422560732600829</v>
      </c>
      <c r="BN320">
        <f t="shared" si="189"/>
        <v>103.15987615987927</v>
      </c>
      <c r="BO320">
        <f t="shared" si="155"/>
        <v>0</v>
      </c>
      <c r="BP320">
        <f t="shared" si="156"/>
        <v>2</v>
      </c>
      <c r="BQ320" t="str">
        <f t="shared" si="157"/>
        <v>Train</v>
      </c>
    </row>
    <row r="321" spans="1:69" x14ac:dyDescent="0.3">
      <c r="A321">
        <v>1</v>
      </c>
      <c r="B321">
        <v>1</v>
      </c>
      <c r="C321" t="s">
        <v>794</v>
      </c>
      <c r="D321" t="s">
        <v>15</v>
      </c>
      <c r="E321">
        <v>31</v>
      </c>
      <c r="F321">
        <v>0</v>
      </c>
      <c r="G321">
        <v>0</v>
      </c>
      <c r="H321" t="s">
        <v>689</v>
      </c>
      <c r="I321">
        <v>134.5</v>
      </c>
      <c r="J321" t="s">
        <v>795</v>
      </c>
      <c r="K321" t="s">
        <v>44</v>
      </c>
      <c r="L321" t="s">
        <v>29</v>
      </c>
      <c r="O321">
        <v>1</v>
      </c>
      <c r="P321">
        <v>5</v>
      </c>
      <c r="Q321">
        <v>1</v>
      </c>
      <c r="R321" t="str">
        <f t="shared" si="158"/>
        <v>Train</v>
      </c>
      <c r="S321" t="str">
        <f t="shared" si="159"/>
        <v>Validate</v>
      </c>
      <c r="T321" t="str">
        <f t="shared" si="160"/>
        <v>Train</v>
      </c>
      <c r="U321" t="str">
        <f t="shared" si="161"/>
        <v/>
      </c>
      <c r="V321" t="str">
        <f t="shared" si="162"/>
        <v>31-40</v>
      </c>
      <c r="W321" t="str">
        <f t="shared" si="163"/>
        <v>E</v>
      </c>
      <c r="X321" t="str">
        <f t="shared" si="164"/>
        <v>100+</v>
      </c>
      <c r="Y321" t="b">
        <f>SUMPRODUCT(--(U321=counts!$A$40:$A$49))&gt;0</f>
        <v>0</v>
      </c>
      <c r="Z321" t="b">
        <f>SUMPRODUCT(--(W321=counts!$A$18:$A$22))&gt;0</f>
        <v>1</v>
      </c>
      <c r="AA321" t="str">
        <f t="shared" si="165"/>
        <v>31-40</v>
      </c>
      <c r="AB321" t="str">
        <f>IF(W321="","Blank",IF(Z321="TRUE",W321,counts!$A$23))</f>
        <v>F, G, T</v>
      </c>
      <c r="AC321" t="str">
        <f t="shared" si="166"/>
        <v>100+</v>
      </c>
      <c r="AD321" t="str">
        <f t="shared" si="167"/>
        <v>Blank</v>
      </c>
      <c r="AE321" t="str">
        <f t="shared" si="168"/>
        <v>female</v>
      </c>
      <c r="AF321">
        <f>IF(F321&gt;=4, counts!$A$62,F321)</f>
        <v>0</v>
      </c>
      <c r="AG321">
        <f>IF(G321&gt;=3, counts!$A$69,G321)</f>
        <v>0</v>
      </c>
      <c r="AH321" t="str">
        <f>IF(OR(K321="S",K321=""), counts!$A$75,K321)</f>
        <v>C</v>
      </c>
      <c r="AI321">
        <f t="shared" si="169"/>
        <v>1</v>
      </c>
      <c r="AJ321">
        <f>VLOOKUP(AA321,counts!$V$8:$W$13,2,FALSE)</f>
        <v>32.769878926258563</v>
      </c>
      <c r="AK321">
        <f>VLOOKUP(AB321,counts!$V$17:$W$23,2,FALSE)</f>
        <v>123.30204897661667</v>
      </c>
      <c r="AL321">
        <f>VLOOKUP(AC321,counts!$V$27:$W$33,2,FALSE)</f>
        <v>163.84855978743315</v>
      </c>
      <c r="AM321">
        <f>VLOOKUP(AD321,counts!$V$38:$W$49,2,FALSE)</f>
        <v>-33.757758935166962</v>
      </c>
      <c r="AN321">
        <f>VLOOKUP(AE321,counts!$V$53:$W$54,2,FALSE)</f>
        <v>151.41878811967541</v>
      </c>
      <c r="AO321">
        <f>VLOOKUP(AF321,counts!$V$58:$W$62,2,FALSE)</f>
        <v>-14.754319664473872</v>
      </c>
      <c r="AP321">
        <f>VLOOKUP(AG321,counts!$V$66:$W$69,2,FALSE)</f>
        <v>-22.013681658285037</v>
      </c>
      <c r="AQ321">
        <f>VLOOKUP(AH321,counts!$V$73:$W$75,2,FALSE)</f>
        <v>72.444458573419169</v>
      </c>
      <c r="AR321">
        <f>VLOOKUP(AI321,counts!$V$79:$W$81,2,FALSE)</f>
        <v>103.15987615987927</v>
      </c>
      <c r="AS321">
        <f t="shared" si="170"/>
        <v>1</v>
      </c>
      <c r="AT321">
        <f t="shared" si="171"/>
        <v>1</v>
      </c>
      <c r="AU321" t="str">
        <f t="shared" si="154"/>
        <v>Train</v>
      </c>
      <c r="AW321" t="str">
        <f t="shared" si="172"/>
        <v>31-40</v>
      </c>
      <c r="AX321" t="str">
        <f t="shared" si="173"/>
        <v>F, G, T</v>
      </c>
      <c r="AY321" t="str">
        <f t="shared" si="174"/>
        <v>100+</v>
      </c>
      <c r="AZ321" t="str">
        <f t="shared" si="175"/>
        <v>Blank</v>
      </c>
      <c r="BA321" t="str">
        <f t="shared" si="176"/>
        <v>female</v>
      </c>
      <c r="BB321">
        <f t="shared" si="177"/>
        <v>0</v>
      </c>
      <c r="BC321">
        <f t="shared" si="178"/>
        <v>0</v>
      </c>
      <c r="BD321" t="str">
        <f t="shared" si="179"/>
        <v>C</v>
      </c>
      <c r="BE321">
        <f t="shared" si="180"/>
        <v>1</v>
      </c>
      <c r="BF321">
        <f t="shared" si="181"/>
        <v>32.769878926258563</v>
      </c>
      <c r="BG321">
        <f t="shared" si="182"/>
        <v>123.30204897661667</v>
      </c>
      <c r="BH321">
        <f t="shared" si="183"/>
        <v>163.84855978743315</v>
      </c>
      <c r="BI321">
        <f t="shared" si="184"/>
        <v>-33.757758935166962</v>
      </c>
      <c r="BJ321">
        <f t="shared" si="185"/>
        <v>151.41878811967541</v>
      </c>
      <c r="BK321">
        <f t="shared" si="186"/>
        <v>-14.754319664473872</v>
      </c>
      <c r="BL321">
        <f t="shared" si="187"/>
        <v>-22.013681658285037</v>
      </c>
      <c r="BM321">
        <f t="shared" si="188"/>
        <v>72.444458573419169</v>
      </c>
      <c r="BN321">
        <f t="shared" si="189"/>
        <v>103.15987615987927</v>
      </c>
      <c r="BO321">
        <f t="shared" si="155"/>
        <v>1</v>
      </c>
      <c r="BP321">
        <f t="shared" si="156"/>
        <v>1</v>
      </c>
      <c r="BQ321" t="str">
        <f t="shared" si="157"/>
        <v>Train</v>
      </c>
    </row>
    <row r="322" spans="1:69" x14ac:dyDescent="0.3">
      <c r="A322">
        <v>1</v>
      </c>
      <c r="B322">
        <v>1</v>
      </c>
      <c r="C322" t="s">
        <v>796</v>
      </c>
      <c r="D322" t="s">
        <v>20</v>
      </c>
      <c r="F322">
        <v>0</v>
      </c>
      <c r="G322">
        <v>0</v>
      </c>
      <c r="H322" t="s">
        <v>797</v>
      </c>
      <c r="I322">
        <v>35.5</v>
      </c>
      <c r="J322" t="s">
        <v>97</v>
      </c>
      <c r="K322" t="s">
        <v>17</v>
      </c>
      <c r="L322" t="s">
        <v>40</v>
      </c>
      <c r="N322" t="s">
        <v>184</v>
      </c>
      <c r="O322">
        <v>4</v>
      </c>
      <c r="P322">
        <v>3</v>
      </c>
      <c r="Q322">
        <v>2</v>
      </c>
      <c r="R322" t="str">
        <f t="shared" si="158"/>
        <v>Test</v>
      </c>
      <c r="S322" t="str">
        <f t="shared" si="159"/>
        <v>Train</v>
      </c>
      <c r="T322" t="str">
        <f t="shared" si="160"/>
        <v>Train</v>
      </c>
      <c r="U322" t="str">
        <f t="shared" si="161"/>
        <v/>
      </c>
      <c r="V322" t="str">
        <f t="shared" si="162"/>
        <v>0-17</v>
      </c>
      <c r="W322" t="str">
        <f t="shared" si="163"/>
        <v>C</v>
      </c>
      <c r="X322" t="str">
        <f t="shared" si="164"/>
        <v>31-40</v>
      </c>
      <c r="Y322" t="b">
        <f>SUMPRODUCT(--(U322=counts!$A$40:$A$49))&gt;0</f>
        <v>0</v>
      </c>
      <c r="Z322" t="b">
        <f>SUMPRODUCT(--(W322=counts!$A$18:$A$22))&gt;0</f>
        <v>1</v>
      </c>
      <c r="AA322" t="str">
        <f t="shared" si="165"/>
        <v>0-17</v>
      </c>
      <c r="AB322" t="str">
        <f>IF(W322="","Blank",IF(Z322="TRUE",W322,counts!$A$23))</f>
        <v>F, G, T</v>
      </c>
      <c r="AC322" t="str">
        <f t="shared" si="166"/>
        <v>31-40</v>
      </c>
      <c r="AD322" t="str">
        <f t="shared" si="167"/>
        <v>Blank</v>
      </c>
      <c r="AE322" t="str">
        <f t="shared" si="168"/>
        <v>male</v>
      </c>
      <c r="AF322">
        <f>IF(F322&gt;=4, counts!$A$62,F322)</f>
        <v>0</v>
      </c>
      <c r="AG322">
        <f>IF(G322&gt;=3, counts!$A$69,G322)</f>
        <v>0</v>
      </c>
      <c r="AH322" t="str">
        <f>IF(OR(K322="S",K322=""), counts!$A$75,K322)</f>
        <v>S, blank</v>
      </c>
      <c r="AI322">
        <f t="shared" si="169"/>
        <v>1</v>
      </c>
      <c r="AJ322">
        <f>VLOOKUP(AA322,counts!$V$8:$W$13,2,FALSE)</f>
        <v>-3.7643689058441341</v>
      </c>
      <c r="AK322">
        <f>VLOOKUP(AB322,counts!$V$17:$W$23,2,FALSE)</f>
        <v>123.30204897661667</v>
      </c>
      <c r="AL322">
        <f>VLOOKUP(AC322,counts!$V$27:$W$33,2,FALSE)</f>
        <v>22.971838090238197</v>
      </c>
      <c r="AM322">
        <f>VLOOKUP(AD322,counts!$V$38:$W$49,2,FALSE)</f>
        <v>-33.757758935166962</v>
      </c>
      <c r="AN322">
        <f>VLOOKUP(AE322,counts!$V$53:$W$54,2,FALSE)</f>
        <v>-108.67008854708662</v>
      </c>
      <c r="AO322">
        <f>VLOOKUP(AF322,counts!$V$58:$W$62,2,FALSE)</f>
        <v>-14.754319664473872</v>
      </c>
      <c r="AP322">
        <f>VLOOKUP(AG322,counts!$V$66:$W$69,2,FALSE)</f>
        <v>-22.013681658285037</v>
      </c>
      <c r="AQ322">
        <f>VLOOKUP(AH322,counts!$V$73:$W$75,2,FALSE)</f>
        <v>-22.422560732600829</v>
      </c>
      <c r="AR322">
        <f>VLOOKUP(AI322,counts!$V$79:$W$81,2,FALSE)</f>
        <v>103.15987615987927</v>
      </c>
      <c r="AS322">
        <f t="shared" si="170"/>
        <v>1</v>
      </c>
      <c r="AT322">
        <f t="shared" si="171"/>
        <v>4</v>
      </c>
      <c r="AU322" t="str">
        <f t="shared" ref="AU322:AU385" si="190">R322</f>
        <v>Test</v>
      </c>
      <c r="AW322" t="str">
        <f t="shared" si="172"/>
        <v>0-17</v>
      </c>
      <c r="AX322" t="str">
        <f t="shared" si="173"/>
        <v>F, G, T</v>
      </c>
      <c r="AY322" t="str">
        <f t="shared" si="174"/>
        <v>31-40</v>
      </c>
      <c r="AZ322" t="str">
        <f t="shared" si="175"/>
        <v>Blank</v>
      </c>
      <c r="BA322" t="str">
        <f t="shared" si="176"/>
        <v>male</v>
      </c>
      <c r="BB322">
        <f t="shared" si="177"/>
        <v>0</v>
      </c>
      <c r="BC322">
        <f t="shared" si="178"/>
        <v>0</v>
      </c>
      <c r="BD322" t="str">
        <f t="shared" si="179"/>
        <v>S, blank</v>
      </c>
      <c r="BE322">
        <f t="shared" si="180"/>
        <v>1</v>
      </c>
      <c r="BF322">
        <f t="shared" si="181"/>
        <v>-3.7643689058441341</v>
      </c>
      <c r="BG322">
        <f t="shared" si="182"/>
        <v>123.30204897661667</v>
      </c>
      <c r="BH322">
        <f t="shared" si="183"/>
        <v>22.971838090238197</v>
      </c>
      <c r="BI322">
        <f t="shared" si="184"/>
        <v>-33.757758935166962</v>
      </c>
      <c r="BJ322">
        <f t="shared" si="185"/>
        <v>-108.67008854708662</v>
      </c>
      <c r="BK322">
        <f t="shared" si="186"/>
        <v>-14.754319664473872</v>
      </c>
      <c r="BL322">
        <f t="shared" si="187"/>
        <v>-22.013681658285037</v>
      </c>
      <c r="BM322">
        <f t="shared" si="188"/>
        <v>-22.422560732600829</v>
      </c>
      <c r="BN322">
        <f t="shared" si="189"/>
        <v>103.15987615987927</v>
      </c>
      <c r="BO322">
        <f t="shared" ref="BO322:BO385" si="191">AS322</f>
        <v>1</v>
      </c>
      <c r="BP322">
        <f t="shared" ref="BP322:BP385" si="192">AT322</f>
        <v>4</v>
      </c>
      <c r="BQ322" t="str">
        <f t="shared" ref="BQ322:BQ385" si="193">AU322</f>
        <v>Test</v>
      </c>
    </row>
    <row r="323" spans="1:69" x14ac:dyDescent="0.3">
      <c r="A323">
        <v>1</v>
      </c>
      <c r="B323">
        <v>0</v>
      </c>
      <c r="C323" t="s">
        <v>798</v>
      </c>
      <c r="D323" t="s">
        <v>20</v>
      </c>
      <c r="E323">
        <v>62</v>
      </c>
      <c r="F323">
        <v>0</v>
      </c>
      <c r="G323">
        <v>0</v>
      </c>
      <c r="H323" t="s">
        <v>799</v>
      </c>
      <c r="I323">
        <v>26.55</v>
      </c>
      <c r="K323" t="s">
        <v>17</v>
      </c>
      <c r="N323" t="s">
        <v>800</v>
      </c>
      <c r="O323">
        <v>2</v>
      </c>
      <c r="P323">
        <v>4</v>
      </c>
      <c r="Q323">
        <v>1</v>
      </c>
      <c r="R323" t="str">
        <f t="shared" ref="R323:R386" si="194">IF(O323&lt;=3,"Train",IF(O323=4,"Test","Validate"))</f>
        <v>Train</v>
      </c>
      <c r="S323" t="str">
        <f t="shared" ref="S323:S386" si="195">IF(P323&lt;=3,"Train",IF(P323=4,"Test","Validate"))</f>
        <v>Test</v>
      </c>
      <c r="T323" t="str">
        <f t="shared" ref="T323:T386" si="196">IF(Q323&lt;=3,"Train",IF(Q323=4,"Test","Validate"))</f>
        <v>Train</v>
      </c>
      <c r="U323" t="str">
        <f t="shared" ref="U323:U386" si="197">IFERROR(MID(RIGHT(N323,4), FIND(",",RIGHT(N323,4))+2,2),"")</f>
        <v>NS</v>
      </c>
      <c r="V323" t="str">
        <f t="shared" ref="V323:V386" si="198">IF(E323&lt;=17, "0-17", IF(E323&lt;=30, "18-30", IF(E323&lt;=40, "31-40", IF(E323&lt;=50, "41-50", IF(E323&lt;=60, "51-60", "61+")))))</f>
        <v>61+</v>
      </c>
      <c r="W323" t="str">
        <f t="shared" ref="W323:W386" si="199">LEFT(J323,1)</f>
        <v/>
      </c>
      <c r="X323" t="str">
        <f t="shared" ref="X323:X386" si="200">IF(I323=0,"0", IF(I323&lt;=10, "0-10", IF(I323&lt;=20, "11-20", IF(I323&lt;=30, "21-30", IF(I323&lt;=40, "31-40", IF(I323&lt;=100, "41-100", "100+"))))))</f>
        <v>21-30</v>
      </c>
      <c r="Y323" t="b">
        <f>SUMPRODUCT(--(U323=counts!$A$40:$A$49))&gt;0</f>
        <v>0</v>
      </c>
      <c r="Z323" t="b">
        <f>SUMPRODUCT(--(W323=counts!$A$18:$A$22))&gt;0</f>
        <v>0</v>
      </c>
      <c r="AA323" t="str">
        <f t="shared" ref="AA323:AA386" si="201">V323</f>
        <v>61+</v>
      </c>
      <c r="AB323" t="str">
        <f>IF(W323="","Blank",IF(Z323="TRUE",W323,counts!$A$23))</f>
        <v>Blank</v>
      </c>
      <c r="AC323" t="str">
        <f t="shared" ref="AC323:AC386" si="202">X323</f>
        <v>21-30</v>
      </c>
      <c r="AD323" t="str">
        <f t="shared" ref="AD323:AD386" si="203">IF(U323="","Blank",IF(Y323=TRUE, U323,"Others"))</f>
        <v>Others</v>
      </c>
      <c r="AE323" t="str">
        <f t="shared" ref="AE323:AE386" si="204">D323</f>
        <v>male</v>
      </c>
      <c r="AF323">
        <f>IF(F323&gt;=4, counts!$A$62,F323)</f>
        <v>0</v>
      </c>
      <c r="AG323">
        <f>IF(G323&gt;=3, counts!$A$69,G323)</f>
        <v>0</v>
      </c>
      <c r="AH323" t="str">
        <f>IF(OR(K323="S",K323=""), counts!$A$75,K323)</f>
        <v>S, blank</v>
      </c>
      <c r="AI323">
        <f t="shared" ref="AI323:AI386" si="205">A323</f>
        <v>1</v>
      </c>
      <c r="AJ323">
        <f>VLOOKUP(AA323,counts!$V$8:$W$13,2,FALSE)</f>
        <v>-68.390212241589438</v>
      </c>
      <c r="AK323">
        <f>VLOOKUP(AB323,counts!$V$17:$W$23,2,FALSE)</f>
        <v>-42.171718189759716</v>
      </c>
      <c r="AL323">
        <f>VLOOKUP(AC323,counts!$V$27:$W$33,2,FALSE)</f>
        <v>40.172297072540438</v>
      </c>
      <c r="AM323">
        <f>VLOOKUP(AD323,counts!$V$38:$W$49,2,FALSE)</f>
        <v>40.634191658169868</v>
      </c>
      <c r="AN323">
        <f>VLOOKUP(AE323,counts!$V$53:$W$54,2,FALSE)</f>
        <v>-108.67008854708662</v>
      </c>
      <c r="AO323">
        <f>VLOOKUP(AF323,counts!$V$58:$W$62,2,FALSE)</f>
        <v>-14.754319664473872</v>
      </c>
      <c r="AP323">
        <f>VLOOKUP(AG323,counts!$V$66:$W$69,2,FALSE)</f>
        <v>-22.013681658285037</v>
      </c>
      <c r="AQ323">
        <f>VLOOKUP(AH323,counts!$V$73:$W$75,2,FALSE)</f>
        <v>-22.422560732600829</v>
      </c>
      <c r="AR323">
        <f>VLOOKUP(AI323,counts!$V$79:$W$81,2,FALSE)</f>
        <v>103.15987615987927</v>
      </c>
      <c r="AS323">
        <f t="shared" ref="AS323:AS386" si="206">B323</f>
        <v>0</v>
      </c>
      <c r="AT323">
        <f t="shared" ref="AT323:AT386" si="207">O323</f>
        <v>2</v>
      </c>
      <c r="AU323" t="str">
        <f t="shared" si="190"/>
        <v>Train</v>
      </c>
      <c r="AW323" t="str">
        <f t="shared" ref="AW323:AW386" si="208">AA323</f>
        <v>61+</v>
      </c>
      <c r="AX323" t="str">
        <f t="shared" ref="AX323:AX386" si="209">AB323</f>
        <v>Blank</v>
      </c>
      <c r="AY323" t="str">
        <f t="shared" ref="AY323:AY386" si="210">AC323</f>
        <v>21-30</v>
      </c>
      <c r="AZ323" t="str">
        <f t="shared" ref="AZ323:AZ386" si="211">AD323</f>
        <v>Others</v>
      </c>
      <c r="BA323" t="str">
        <f t="shared" ref="BA323:BA386" si="212">AE323</f>
        <v>male</v>
      </c>
      <c r="BB323">
        <f t="shared" ref="BB323:BB386" si="213">AF323</f>
        <v>0</v>
      </c>
      <c r="BC323">
        <f t="shared" ref="BC323:BC386" si="214">AG323</f>
        <v>0</v>
      </c>
      <c r="BD323" t="str">
        <f t="shared" ref="BD323:BD386" si="215">AH323</f>
        <v>S, blank</v>
      </c>
      <c r="BE323">
        <f t="shared" ref="BE323:BE386" si="216">AI323</f>
        <v>1</v>
      </c>
      <c r="BF323">
        <f t="shared" ref="BF323:BF386" si="217">AJ323</f>
        <v>-68.390212241589438</v>
      </c>
      <c r="BG323">
        <f t="shared" ref="BG323:BG386" si="218">AK323</f>
        <v>-42.171718189759716</v>
      </c>
      <c r="BH323">
        <f t="shared" ref="BH323:BH386" si="219">AL323</f>
        <v>40.172297072540438</v>
      </c>
      <c r="BI323">
        <f t="shared" ref="BI323:BI386" si="220">AM323</f>
        <v>40.634191658169868</v>
      </c>
      <c r="BJ323">
        <f t="shared" ref="BJ323:BJ386" si="221">AN323</f>
        <v>-108.67008854708662</v>
      </c>
      <c r="BK323">
        <f t="shared" ref="BK323:BK386" si="222">AO323</f>
        <v>-14.754319664473872</v>
      </c>
      <c r="BL323">
        <f t="shared" ref="BL323:BL386" si="223">AP323</f>
        <v>-22.013681658285037</v>
      </c>
      <c r="BM323">
        <f t="shared" ref="BM323:BM386" si="224">AQ323</f>
        <v>-22.422560732600829</v>
      </c>
      <c r="BN323">
        <f t="shared" ref="BN323:BN386" si="225">AR323</f>
        <v>103.15987615987927</v>
      </c>
      <c r="BO323">
        <f t="shared" si="191"/>
        <v>0</v>
      </c>
      <c r="BP323">
        <f t="shared" si="192"/>
        <v>2</v>
      </c>
      <c r="BQ323" t="str">
        <f t="shared" si="193"/>
        <v>Train</v>
      </c>
    </row>
    <row r="324" spans="1:69" x14ac:dyDescent="0.3">
      <c r="A324">
        <v>1</v>
      </c>
      <c r="B324">
        <v>1</v>
      </c>
      <c r="C324" t="s">
        <v>801</v>
      </c>
      <c r="D324" t="s">
        <v>15</v>
      </c>
      <c r="E324">
        <v>36</v>
      </c>
      <c r="F324">
        <v>0</v>
      </c>
      <c r="G324">
        <v>0</v>
      </c>
      <c r="H324" t="s">
        <v>94</v>
      </c>
      <c r="I324">
        <v>135.63329999999999</v>
      </c>
      <c r="J324" t="s">
        <v>772</v>
      </c>
      <c r="K324" t="s">
        <v>44</v>
      </c>
      <c r="L324" t="s">
        <v>71</v>
      </c>
      <c r="N324" t="s">
        <v>802</v>
      </c>
      <c r="O324">
        <v>2</v>
      </c>
      <c r="P324">
        <v>5</v>
      </c>
      <c r="Q324">
        <v>1</v>
      </c>
      <c r="R324" t="str">
        <f t="shared" si="194"/>
        <v>Train</v>
      </c>
      <c r="S324" t="str">
        <f t="shared" si="195"/>
        <v>Validate</v>
      </c>
      <c r="T324" t="str">
        <f t="shared" si="196"/>
        <v>Train</v>
      </c>
      <c r="U324" t="str">
        <f t="shared" si="197"/>
        <v>DC</v>
      </c>
      <c r="V324" t="str">
        <f t="shared" si="198"/>
        <v>31-40</v>
      </c>
      <c r="W324" t="str">
        <f t="shared" si="199"/>
        <v>C</v>
      </c>
      <c r="X324" t="str">
        <f t="shared" si="200"/>
        <v>100+</v>
      </c>
      <c r="Y324" t="b">
        <f>SUMPRODUCT(--(U324=counts!$A$40:$A$49))&gt;0</f>
        <v>0</v>
      </c>
      <c r="Z324" t="b">
        <f>SUMPRODUCT(--(W324=counts!$A$18:$A$22))&gt;0</f>
        <v>1</v>
      </c>
      <c r="AA324" t="str">
        <f t="shared" si="201"/>
        <v>31-40</v>
      </c>
      <c r="AB324" t="str">
        <f>IF(W324="","Blank",IF(Z324="TRUE",W324,counts!$A$23))</f>
        <v>F, G, T</v>
      </c>
      <c r="AC324" t="str">
        <f t="shared" si="202"/>
        <v>100+</v>
      </c>
      <c r="AD324" t="str">
        <f t="shared" si="203"/>
        <v>Others</v>
      </c>
      <c r="AE324" t="str">
        <f t="shared" si="204"/>
        <v>female</v>
      </c>
      <c r="AF324">
        <f>IF(F324&gt;=4, counts!$A$62,F324)</f>
        <v>0</v>
      </c>
      <c r="AG324">
        <f>IF(G324&gt;=3, counts!$A$69,G324)</f>
        <v>0</v>
      </c>
      <c r="AH324" t="str">
        <f>IF(OR(K324="S",K324=""), counts!$A$75,K324)</f>
        <v>C</v>
      </c>
      <c r="AI324">
        <f t="shared" si="205"/>
        <v>1</v>
      </c>
      <c r="AJ324">
        <f>VLOOKUP(AA324,counts!$V$8:$W$13,2,FALSE)</f>
        <v>32.769878926258563</v>
      </c>
      <c r="AK324">
        <f>VLOOKUP(AB324,counts!$V$17:$W$23,2,FALSE)</f>
        <v>123.30204897661667</v>
      </c>
      <c r="AL324">
        <f>VLOOKUP(AC324,counts!$V$27:$W$33,2,FALSE)</f>
        <v>163.84855978743315</v>
      </c>
      <c r="AM324">
        <f>VLOOKUP(AD324,counts!$V$38:$W$49,2,FALSE)</f>
        <v>40.634191658169868</v>
      </c>
      <c r="AN324">
        <f>VLOOKUP(AE324,counts!$V$53:$W$54,2,FALSE)</f>
        <v>151.41878811967541</v>
      </c>
      <c r="AO324">
        <f>VLOOKUP(AF324,counts!$V$58:$W$62,2,FALSE)</f>
        <v>-14.754319664473872</v>
      </c>
      <c r="AP324">
        <f>VLOOKUP(AG324,counts!$V$66:$W$69,2,FALSE)</f>
        <v>-22.013681658285037</v>
      </c>
      <c r="AQ324">
        <f>VLOOKUP(AH324,counts!$V$73:$W$75,2,FALSE)</f>
        <v>72.444458573419169</v>
      </c>
      <c r="AR324">
        <f>VLOOKUP(AI324,counts!$V$79:$W$81,2,FALSE)</f>
        <v>103.15987615987927</v>
      </c>
      <c r="AS324">
        <f t="shared" si="206"/>
        <v>1</v>
      </c>
      <c r="AT324">
        <f t="shared" si="207"/>
        <v>2</v>
      </c>
      <c r="AU324" t="str">
        <f t="shared" si="190"/>
        <v>Train</v>
      </c>
      <c r="AW324" t="str">
        <f t="shared" si="208"/>
        <v>31-40</v>
      </c>
      <c r="AX324" t="str">
        <f t="shared" si="209"/>
        <v>F, G, T</v>
      </c>
      <c r="AY324" t="str">
        <f t="shared" si="210"/>
        <v>100+</v>
      </c>
      <c r="AZ324" t="str">
        <f t="shared" si="211"/>
        <v>Others</v>
      </c>
      <c r="BA324" t="str">
        <f t="shared" si="212"/>
        <v>female</v>
      </c>
      <c r="BB324">
        <f t="shared" si="213"/>
        <v>0</v>
      </c>
      <c r="BC324">
        <f t="shared" si="214"/>
        <v>0</v>
      </c>
      <c r="BD324" t="str">
        <f t="shared" si="215"/>
        <v>C</v>
      </c>
      <c r="BE324">
        <f t="shared" si="216"/>
        <v>1</v>
      </c>
      <c r="BF324">
        <f t="shared" si="217"/>
        <v>32.769878926258563</v>
      </c>
      <c r="BG324">
        <f t="shared" si="218"/>
        <v>123.30204897661667</v>
      </c>
      <c r="BH324">
        <f t="shared" si="219"/>
        <v>163.84855978743315</v>
      </c>
      <c r="BI324">
        <f t="shared" si="220"/>
        <v>40.634191658169868</v>
      </c>
      <c r="BJ324">
        <f t="shared" si="221"/>
        <v>151.41878811967541</v>
      </c>
      <c r="BK324">
        <f t="shared" si="222"/>
        <v>-14.754319664473872</v>
      </c>
      <c r="BL324">
        <f t="shared" si="223"/>
        <v>-22.013681658285037</v>
      </c>
      <c r="BM324">
        <f t="shared" si="224"/>
        <v>72.444458573419169</v>
      </c>
      <c r="BN324">
        <f t="shared" si="225"/>
        <v>103.15987615987927</v>
      </c>
      <c r="BO324">
        <f t="shared" si="191"/>
        <v>1</v>
      </c>
      <c r="BP324">
        <f t="shared" si="192"/>
        <v>2</v>
      </c>
      <c r="BQ324" t="str">
        <f t="shared" si="193"/>
        <v>Train</v>
      </c>
    </row>
    <row r="325" spans="1:69" x14ac:dyDescent="0.3">
      <c r="A325">
        <v>2</v>
      </c>
      <c r="B325">
        <v>0</v>
      </c>
      <c r="C325" t="s">
        <v>803</v>
      </c>
      <c r="D325" t="s">
        <v>20</v>
      </c>
      <c r="E325">
        <v>30</v>
      </c>
      <c r="F325">
        <v>1</v>
      </c>
      <c r="G325">
        <v>0</v>
      </c>
      <c r="H325" t="s">
        <v>804</v>
      </c>
      <c r="I325">
        <v>24</v>
      </c>
      <c r="K325" t="s">
        <v>44</v>
      </c>
      <c r="N325" t="s">
        <v>805</v>
      </c>
      <c r="O325">
        <v>3</v>
      </c>
      <c r="P325">
        <v>1</v>
      </c>
      <c r="Q325">
        <v>4</v>
      </c>
      <c r="R325" t="str">
        <f t="shared" si="194"/>
        <v>Train</v>
      </c>
      <c r="S325" t="str">
        <f t="shared" si="195"/>
        <v>Train</v>
      </c>
      <c r="T325" t="str">
        <f t="shared" si="196"/>
        <v>Test</v>
      </c>
      <c r="U325" t="str">
        <f t="shared" si="197"/>
        <v>NY</v>
      </c>
      <c r="V325" t="str">
        <f t="shared" si="198"/>
        <v>18-30</v>
      </c>
      <c r="W325" t="str">
        <f t="shared" si="199"/>
        <v/>
      </c>
      <c r="X325" t="str">
        <f t="shared" si="200"/>
        <v>21-30</v>
      </c>
      <c r="Y325" t="b">
        <f>SUMPRODUCT(--(U325=counts!$A$40:$A$49))&gt;0</f>
        <v>1</v>
      </c>
      <c r="Z325" t="b">
        <f>SUMPRODUCT(--(W325=counts!$A$18:$A$22))&gt;0</f>
        <v>0</v>
      </c>
      <c r="AA325" t="str">
        <f t="shared" si="201"/>
        <v>18-30</v>
      </c>
      <c r="AB325" t="str">
        <f>IF(W325="","Blank",IF(Z325="TRUE",W325,counts!$A$23))</f>
        <v>Blank</v>
      </c>
      <c r="AC325" t="str">
        <f t="shared" si="202"/>
        <v>21-30</v>
      </c>
      <c r="AD325" t="str">
        <f t="shared" si="203"/>
        <v>NY</v>
      </c>
      <c r="AE325" t="str">
        <f t="shared" si="204"/>
        <v>male</v>
      </c>
      <c r="AF325">
        <f>IF(F325&gt;=4, counts!$A$62,F325)</f>
        <v>1</v>
      </c>
      <c r="AG325">
        <f>IF(G325&gt;=3, counts!$A$69,G325)</f>
        <v>0</v>
      </c>
      <c r="AH325" t="str">
        <f>IF(OR(K325="S",K325=""), counts!$A$75,K325)</f>
        <v>C</v>
      </c>
      <c r="AI325">
        <f t="shared" si="205"/>
        <v>2</v>
      </c>
      <c r="AJ325">
        <f>VLOOKUP(AA325,counts!$V$8:$W$13,2,FALSE)</f>
        <v>-11.613432440426715</v>
      </c>
      <c r="AK325">
        <f>VLOOKUP(AB325,counts!$V$17:$W$23,2,FALSE)</f>
        <v>-42.171718189759716</v>
      </c>
      <c r="AL325">
        <f>VLOOKUP(AC325,counts!$V$27:$W$33,2,FALSE)</f>
        <v>40.172297072540438</v>
      </c>
      <c r="AM325">
        <f>VLOOKUP(AD325,counts!$V$38:$W$49,2,FALSE)</f>
        <v>57.761363718906857</v>
      </c>
      <c r="AN325">
        <f>VLOOKUP(AE325,counts!$V$53:$W$54,2,FALSE)</f>
        <v>-108.67008854708662</v>
      </c>
      <c r="AO325">
        <f>VLOOKUP(AF325,counts!$V$58:$W$62,2,FALSE)</f>
        <v>48.695090775187893</v>
      </c>
      <c r="AP325">
        <f>VLOOKUP(AG325,counts!$V$66:$W$69,2,FALSE)</f>
        <v>-22.013681658285037</v>
      </c>
      <c r="AQ325">
        <f>VLOOKUP(AH325,counts!$V$73:$W$75,2,FALSE)</f>
        <v>72.444458573419169</v>
      </c>
      <c r="AR325">
        <f>VLOOKUP(AI325,counts!$V$79:$W$81,2,FALSE)</f>
        <v>25.957134405206311</v>
      </c>
      <c r="AS325">
        <f t="shared" si="206"/>
        <v>0</v>
      </c>
      <c r="AT325">
        <f t="shared" si="207"/>
        <v>3</v>
      </c>
      <c r="AU325" t="str">
        <f t="shared" si="190"/>
        <v>Train</v>
      </c>
      <c r="AW325" t="str">
        <f t="shared" si="208"/>
        <v>18-30</v>
      </c>
      <c r="AX325" t="str">
        <f t="shared" si="209"/>
        <v>Blank</v>
      </c>
      <c r="AY325" t="str">
        <f t="shared" si="210"/>
        <v>21-30</v>
      </c>
      <c r="AZ325" t="str">
        <f t="shared" si="211"/>
        <v>NY</v>
      </c>
      <c r="BA325" t="str">
        <f t="shared" si="212"/>
        <v>male</v>
      </c>
      <c r="BB325">
        <f t="shared" si="213"/>
        <v>1</v>
      </c>
      <c r="BC325">
        <f t="shared" si="214"/>
        <v>0</v>
      </c>
      <c r="BD325" t="str">
        <f t="shared" si="215"/>
        <v>C</v>
      </c>
      <c r="BE325">
        <f t="shared" si="216"/>
        <v>2</v>
      </c>
      <c r="BF325">
        <f t="shared" si="217"/>
        <v>-11.613432440426715</v>
      </c>
      <c r="BG325">
        <f t="shared" si="218"/>
        <v>-42.171718189759716</v>
      </c>
      <c r="BH325">
        <f t="shared" si="219"/>
        <v>40.172297072540438</v>
      </c>
      <c r="BI325">
        <f t="shared" si="220"/>
        <v>57.761363718906857</v>
      </c>
      <c r="BJ325">
        <f t="shared" si="221"/>
        <v>-108.67008854708662</v>
      </c>
      <c r="BK325">
        <f t="shared" si="222"/>
        <v>48.695090775187893</v>
      </c>
      <c r="BL325">
        <f t="shared" si="223"/>
        <v>-22.013681658285037</v>
      </c>
      <c r="BM325">
        <f t="shared" si="224"/>
        <v>72.444458573419169</v>
      </c>
      <c r="BN325">
        <f t="shared" si="225"/>
        <v>25.957134405206311</v>
      </c>
      <c r="BO325">
        <f t="shared" si="191"/>
        <v>0</v>
      </c>
      <c r="BP325">
        <f t="shared" si="192"/>
        <v>3</v>
      </c>
      <c r="BQ325" t="str">
        <f t="shared" si="193"/>
        <v>Train</v>
      </c>
    </row>
    <row r="326" spans="1:69" x14ac:dyDescent="0.3">
      <c r="A326">
        <v>2</v>
      </c>
      <c r="B326">
        <v>1</v>
      </c>
      <c r="C326" t="s">
        <v>806</v>
      </c>
      <c r="D326" t="s">
        <v>15</v>
      </c>
      <c r="E326">
        <v>28</v>
      </c>
      <c r="F326">
        <v>1</v>
      </c>
      <c r="G326">
        <v>0</v>
      </c>
      <c r="H326" t="s">
        <v>804</v>
      </c>
      <c r="I326">
        <v>24</v>
      </c>
      <c r="K326" t="s">
        <v>44</v>
      </c>
      <c r="L326" t="s">
        <v>33</v>
      </c>
      <c r="N326" t="s">
        <v>805</v>
      </c>
      <c r="O326">
        <v>3</v>
      </c>
      <c r="P326">
        <v>3</v>
      </c>
      <c r="Q326">
        <v>2</v>
      </c>
      <c r="R326" t="str">
        <f t="shared" si="194"/>
        <v>Train</v>
      </c>
      <c r="S326" t="str">
        <f t="shared" si="195"/>
        <v>Train</v>
      </c>
      <c r="T326" t="str">
        <f t="shared" si="196"/>
        <v>Train</v>
      </c>
      <c r="U326" t="str">
        <f t="shared" si="197"/>
        <v>NY</v>
      </c>
      <c r="V326" t="str">
        <f t="shared" si="198"/>
        <v>18-30</v>
      </c>
      <c r="W326" t="str">
        <f t="shared" si="199"/>
        <v/>
      </c>
      <c r="X326" t="str">
        <f t="shared" si="200"/>
        <v>21-30</v>
      </c>
      <c r="Y326" t="b">
        <f>SUMPRODUCT(--(U326=counts!$A$40:$A$49))&gt;0</f>
        <v>1</v>
      </c>
      <c r="Z326" t="b">
        <f>SUMPRODUCT(--(W326=counts!$A$18:$A$22))&gt;0</f>
        <v>0</v>
      </c>
      <c r="AA326" t="str">
        <f t="shared" si="201"/>
        <v>18-30</v>
      </c>
      <c r="AB326" t="str">
        <f>IF(W326="","Blank",IF(Z326="TRUE",W326,counts!$A$23))</f>
        <v>Blank</v>
      </c>
      <c r="AC326" t="str">
        <f t="shared" si="202"/>
        <v>21-30</v>
      </c>
      <c r="AD326" t="str">
        <f t="shared" si="203"/>
        <v>NY</v>
      </c>
      <c r="AE326" t="str">
        <f t="shared" si="204"/>
        <v>female</v>
      </c>
      <c r="AF326">
        <f>IF(F326&gt;=4, counts!$A$62,F326)</f>
        <v>1</v>
      </c>
      <c r="AG326">
        <f>IF(G326&gt;=3, counts!$A$69,G326)</f>
        <v>0</v>
      </c>
      <c r="AH326" t="str">
        <f>IF(OR(K326="S",K326=""), counts!$A$75,K326)</f>
        <v>C</v>
      </c>
      <c r="AI326">
        <f t="shared" si="205"/>
        <v>2</v>
      </c>
      <c r="AJ326">
        <f>VLOOKUP(AA326,counts!$V$8:$W$13,2,FALSE)</f>
        <v>-11.613432440426715</v>
      </c>
      <c r="AK326">
        <f>VLOOKUP(AB326,counts!$V$17:$W$23,2,FALSE)</f>
        <v>-42.171718189759716</v>
      </c>
      <c r="AL326">
        <f>VLOOKUP(AC326,counts!$V$27:$W$33,2,FALSE)</f>
        <v>40.172297072540438</v>
      </c>
      <c r="AM326">
        <f>VLOOKUP(AD326,counts!$V$38:$W$49,2,FALSE)</f>
        <v>57.761363718906857</v>
      </c>
      <c r="AN326">
        <f>VLOOKUP(AE326,counts!$V$53:$W$54,2,FALSE)</f>
        <v>151.41878811967541</v>
      </c>
      <c r="AO326">
        <f>VLOOKUP(AF326,counts!$V$58:$W$62,2,FALSE)</f>
        <v>48.695090775187893</v>
      </c>
      <c r="AP326">
        <f>VLOOKUP(AG326,counts!$V$66:$W$69,2,FALSE)</f>
        <v>-22.013681658285037</v>
      </c>
      <c r="AQ326">
        <f>VLOOKUP(AH326,counts!$V$73:$W$75,2,FALSE)</f>
        <v>72.444458573419169</v>
      </c>
      <c r="AR326">
        <f>VLOOKUP(AI326,counts!$V$79:$W$81,2,FALSE)</f>
        <v>25.957134405206311</v>
      </c>
      <c r="AS326">
        <f t="shared" si="206"/>
        <v>1</v>
      </c>
      <c r="AT326">
        <f t="shared" si="207"/>
        <v>3</v>
      </c>
      <c r="AU326" t="str">
        <f t="shared" si="190"/>
        <v>Train</v>
      </c>
      <c r="AW326" t="str">
        <f t="shared" si="208"/>
        <v>18-30</v>
      </c>
      <c r="AX326" t="str">
        <f t="shared" si="209"/>
        <v>Blank</v>
      </c>
      <c r="AY326" t="str">
        <f t="shared" si="210"/>
        <v>21-30</v>
      </c>
      <c r="AZ326" t="str">
        <f t="shared" si="211"/>
        <v>NY</v>
      </c>
      <c r="BA326" t="str">
        <f t="shared" si="212"/>
        <v>female</v>
      </c>
      <c r="BB326">
        <f t="shared" si="213"/>
        <v>1</v>
      </c>
      <c r="BC326">
        <f t="shared" si="214"/>
        <v>0</v>
      </c>
      <c r="BD326" t="str">
        <f t="shared" si="215"/>
        <v>C</v>
      </c>
      <c r="BE326">
        <f t="shared" si="216"/>
        <v>2</v>
      </c>
      <c r="BF326">
        <f t="shared" si="217"/>
        <v>-11.613432440426715</v>
      </c>
      <c r="BG326">
        <f t="shared" si="218"/>
        <v>-42.171718189759716</v>
      </c>
      <c r="BH326">
        <f t="shared" si="219"/>
        <v>40.172297072540438</v>
      </c>
      <c r="BI326">
        <f t="shared" si="220"/>
        <v>57.761363718906857</v>
      </c>
      <c r="BJ326">
        <f t="shared" si="221"/>
        <v>151.41878811967541</v>
      </c>
      <c r="BK326">
        <f t="shared" si="222"/>
        <v>48.695090775187893</v>
      </c>
      <c r="BL326">
        <f t="shared" si="223"/>
        <v>-22.013681658285037</v>
      </c>
      <c r="BM326">
        <f t="shared" si="224"/>
        <v>72.444458573419169</v>
      </c>
      <c r="BN326">
        <f t="shared" si="225"/>
        <v>25.957134405206311</v>
      </c>
      <c r="BO326">
        <f t="shared" si="191"/>
        <v>1</v>
      </c>
      <c r="BP326">
        <f t="shared" si="192"/>
        <v>3</v>
      </c>
      <c r="BQ326" t="str">
        <f t="shared" si="193"/>
        <v>Train</v>
      </c>
    </row>
    <row r="327" spans="1:69" x14ac:dyDescent="0.3">
      <c r="A327">
        <v>2</v>
      </c>
      <c r="B327">
        <v>0</v>
      </c>
      <c r="C327" t="s">
        <v>807</v>
      </c>
      <c r="D327" t="s">
        <v>20</v>
      </c>
      <c r="E327">
        <v>30</v>
      </c>
      <c r="F327">
        <v>0</v>
      </c>
      <c r="G327">
        <v>0</v>
      </c>
      <c r="H327" t="s">
        <v>808</v>
      </c>
      <c r="I327">
        <v>13</v>
      </c>
      <c r="K327" t="s">
        <v>17</v>
      </c>
      <c r="N327" t="s">
        <v>809</v>
      </c>
      <c r="O327">
        <v>1</v>
      </c>
      <c r="P327">
        <v>5</v>
      </c>
      <c r="Q327">
        <v>1</v>
      </c>
      <c r="R327" t="str">
        <f t="shared" si="194"/>
        <v>Train</v>
      </c>
      <c r="S327" t="str">
        <f t="shared" si="195"/>
        <v>Validate</v>
      </c>
      <c r="T327" t="str">
        <f t="shared" si="196"/>
        <v>Train</v>
      </c>
      <c r="U327" t="str">
        <f t="shared" si="197"/>
        <v/>
      </c>
      <c r="V327" t="str">
        <f t="shared" si="198"/>
        <v>18-30</v>
      </c>
      <c r="W327" t="str">
        <f t="shared" si="199"/>
        <v/>
      </c>
      <c r="X327" t="str">
        <f t="shared" si="200"/>
        <v>11-20</v>
      </c>
      <c r="Y327" t="b">
        <f>SUMPRODUCT(--(U327=counts!$A$40:$A$49))&gt;0</f>
        <v>0</v>
      </c>
      <c r="Z327" t="b">
        <f>SUMPRODUCT(--(W327=counts!$A$18:$A$22))&gt;0</f>
        <v>0</v>
      </c>
      <c r="AA327" t="str">
        <f t="shared" si="201"/>
        <v>18-30</v>
      </c>
      <c r="AB327" t="str">
        <f>IF(W327="","Blank",IF(Z327="TRUE",W327,counts!$A$23))</f>
        <v>Blank</v>
      </c>
      <c r="AC327" t="str">
        <f t="shared" si="202"/>
        <v>11-20</v>
      </c>
      <c r="AD327" t="str">
        <f t="shared" si="203"/>
        <v>Blank</v>
      </c>
      <c r="AE327" t="str">
        <f t="shared" si="204"/>
        <v>male</v>
      </c>
      <c r="AF327">
        <f>IF(F327&gt;=4, counts!$A$62,F327)</f>
        <v>0</v>
      </c>
      <c r="AG327">
        <f>IF(G327&gt;=3, counts!$A$69,G327)</f>
        <v>0</v>
      </c>
      <c r="AH327" t="str">
        <f>IF(OR(K327="S",K327=""), counts!$A$75,K327)</f>
        <v>S, blank</v>
      </c>
      <c r="AI327">
        <f t="shared" si="205"/>
        <v>2</v>
      </c>
      <c r="AJ327">
        <f>VLOOKUP(AA327,counts!$V$8:$W$13,2,FALSE)</f>
        <v>-11.613432440426715</v>
      </c>
      <c r="AK327">
        <f>VLOOKUP(AB327,counts!$V$17:$W$23,2,FALSE)</f>
        <v>-42.171718189759716</v>
      </c>
      <c r="AL327">
        <f>VLOOKUP(AC327,counts!$V$27:$W$33,2,FALSE)</f>
        <v>-9.6115457513775127</v>
      </c>
      <c r="AM327">
        <f>VLOOKUP(AD327,counts!$V$38:$W$49,2,FALSE)</f>
        <v>-33.757758935166962</v>
      </c>
      <c r="AN327">
        <f>VLOOKUP(AE327,counts!$V$53:$W$54,2,FALSE)</f>
        <v>-108.67008854708662</v>
      </c>
      <c r="AO327">
        <f>VLOOKUP(AF327,counts!$V$58:$W$62,2,FALSE)</f>
        <v>-14.754319664473872</v>
      </c>
      <c r="AP327">
        <f>VLOOKUP(AG327,counts!$V$66:$W$69,2,FALSE)</f>
        <v>-22.013681658285037</v>
      </c>
      <c r="AQ327">
        <f>VLOOKUP(AH327,counts!$V$73:$W$75,2,FALSE)</f>
        <v>-22.422560732600829</v>
      </c>
      <c r="AR327">
        <f>VLOOKUP(AI327,counts!$V$79:$W$81,2,FALSE)</f>
        <v>25.957134405206311</v>
      </c>
      <c r="AS327">
        <f t="shared" si="206"/>
        <v>0</v>
      </c>
      <c r="AT327">
        <f t="shared" si="207"/>
        <v>1</v>
      </c>
      <c r="AU327" t="str">
        <f t="shared" si="190"/>
        <v>Train</v>
      </c>
      <c r="AW327" t="str">
        <f t="shared" si="208"/>
        <v>18-30</v>
      </c>
      <c r="AX327" t="str">
        <f t="shared" si="209"/>
        <v>Blank</v>
      </c>
      <c r="AY327" t="str">
        <f t="shared" si="210"/>
        <v>11-20</v>
      </c>
      <c r="AZ327" t="str">
        <f t="shared" si="211"/>
        <v>Blank</v>
      </c>
      <c r="BA327" t="str">
        <f t="shared" si="212"/>
        <v>male</v>
      </c>
      <c r="BB327">
        <f t="shared" si="213"/>
        <v>0</v>
      </c>
      <c r="BC327">
        <f t="shared" si="214"/>
        <v>0</v>
      </c>
      <c r="BD327" t="str">
        <f t="shared" si="215"/>
        <v>S, blank</v>
      </c>
      <c r="BE327">
        <f t="shared" si="216"/>
        <v>2</v>
      </c>
      <c r="BF327">
        <f t="shared" si="217"/>
        <v>-11.613432440426715</v>
      </c>
      <c r="BG327">
        <f t="shared" si="218"/>
        <v>-42.171718189759716</v>
      </c>
      <c r="BH327">
        <f t="shared" si="219"/>
        <v>-9.6115457513775127</v>
      </c>
      <c r="BI327">
        <f t="shared" si="220"/>
        <v>-33.757758935166962</v>
      </c>
      <c r="BJ327">
        <f t="shared" si="221"/>
        <v>-108.67008854708662</v>
      </c>
      <c r="BK327">
        <f t="shared" si="222"/>
        <v>-14.754319664473872</v>
      </c>
      <c r="BL327">
        <f t="shared" si="223"/>
        <v>-22.013681658285037</v>
      </c>
      <c r="BM327">
        <f t="shared" si="224"/>
        <v>-22.422560732600829</v>
      </c>
      <c r="BN327">
        <f t="shared" si="225"/>
        <v>25.957134405206311</v>
      </c>
      <c r="BO327">
        <f t="shared" si="191"/>
        <v>0</v>
      </c>
      <c r="BP327">
        <f t="shared" si="192"/>
        <v>1</v>
      </c>
      <c r="BQ327" t="str">
        <f t="shared" si="193"/>
        <v>Train</v>
      </c>
    </row>
    <row r="328" spans="1:69" x14ac:dyDescent="0.3">
      <c r="A328">
        <v>2</v>
      </c>
      <c r="B328">
        <v>0</v>
      </c>
      <c r="C328" t="s">
        <v>810</v>
      </c>
      <c r="D328" t="s">
        <v>20</v>
      </c>
      <c r="E328">
        <v>18</v>
      </c>
      <c r="F328">
        <v>0</v>
      </c>
      <c r="G328">
        <v>0</v>
      </c>
      <c r="H328" t="s">
        <v>811</v>
      </c>
      <c r="I328">
        <v>11.5</v>
      </c>
      <c r="K328" t="s">
        <v>17</v>
      </c>
      <c r="N328" t="s">
        <v>812</v>
      </c>
      <c r="O328">
        <v>1</v>
      </c>
      <c r="P328">
        <v>2</v>
      </c>
      <c r="Q328">
        <v>2</v>
      </c>
      <c r="R328" t="str">
        <f t="shared" si="194"/>
        <v>Train</v>
      </c>
      <c r="S328" t="str">
        <f t="shared" si="195"/>
        <v>Train</v>
      </c>
      <c r="T328" t="str">
        <f t="shared" si="196"/>
        <v>Train</v>
      </c>
      <c r="U328" t="str">
        <f t="shared" si="197"/>
        <v>NJ</v>
      </c>
      <c r="V328" t="str">
        <f t="shared" si="198"/>
        <v>18-30</v>
      </c>
      <c r="W328" t="str">
        <f t="shared" si="199"/>
        <v/>
      </c>
      <c r="X328" t="str">
        <f t="shared" si="200"/>
        <v>11-20</v>
      </c>
      <c r="Y328" t="b">
        <f>SUMPRODUCT(--(U328=counts!$A$40:$A$49))&gt;0</f>
        <v>1</v>
      </c>
      <c r="Z328" t="b">
        <f>SUMPRODUCT(--(W328=counts!$A$18:$A$22))&gt;0</f>
        <v>0</v>
      </c>
      <c r="AA328" t="str">
        <f t="shared" si="201"/>
        <v>18-30</v>
      </c>
      <c r="AB328" t="str">
        <f>IF(W328="","Blank",IF(Z328="TRUE",W328,counts!$A$23))</f>
        <v>Blank</v>
      </c>
      <c r="AC328" t="str">
        <f t="shared" si="202"/>
        <v>11-20</v>
      </c>
      <c r="AD328" t="str">
        <f t="shared" si="203"/>
        <v>NJ</v>
      </c>
      <c r="AE328" t="str">
        <f t="shared" si="204"/>
        <v>male</v>
      </c>
      <c r="AF328">
        <f>IF(F328&gt;=4, counts!$A$62,F328)</f>
        <v>0</v>
      </c>
      <c r="AG328">
        <f>IF(G328&gt;=3, counts!$A$69,G328)</f>
        <v>0</v>
      </c>
      <c r="AH328" t="str">
        <f>IF(OR(K328="S",K328=""), counts!$A$75,K328)</f>
        <v>S, blank</v>
      </c>
      <c r="AI328">
        <f t="shared" si="205"/>
        <v>2</v>
      </c>
      <c r="AJ328">
        <f>VLOOKUP(AA328,counts!$V$8:$W$13,2,FALSE)</f>
        <v>-11.613432440426715</v>
      </c>
      <c r="AK328">
        <f>VLOOKUP(AB328,counts!$V$17:$W$23,2,FALSE)</f>
        <v>-42.171718189759716</v>
      </c>
      <c r="AL328">
        <f>VLOOKUP(AC328,counts!$V$27:$W$33,2,FALSE)</f>
        <v>-9.6115457513775127</v>
      </c>
      <c r="AM328">
        <f>VLOOKUP(AD328,counts!$V$38:$W$49,2,FALSE)</f>
        <v>45.286193221659182</v>
      </c>
      <c r="AN328">
        <f>VLOOKUP(AE328,counts!$V$53:$W$54,2,FALSE)</f>
        <v>-108.67008854708662</v>
      </c>
      <c r="AO328">
        <f>VLOOKUP(AF328,counts!$V$58:$W$62,2,FALSE)</f>
        <v>-14.754319664473872</v>
      </c>
      <c r="AP328">
        <f>VLOOKUP(AG328,counts!$V$66:$W$69,2,FALSE)</f>
        <v>-22.013681658285037</v>
      </c>
      <c r="AQ328">
        <f>VLOOKUP(AH328,counts!$V$73:$W$75,2,FALSE)</f>
        <v>-22.422560732600829</v>
      </c>
      <c r="AR328">
        <f>VLOOKUP(AI328,counts!$V$79:$W$81,2,FALSE)</f>
        <v>25.957134405206311</v>
      </c>
      <c r="AS328">
        <f t="shared" si="206"/>
        <v>0</v>
      </c>
      <c r="AT328">
        <f t="shared" si="207"/>
        <v>1</v>
      </c>
      <c r="AU328" t="str">
        <f t="shared" si="190"/>
        <v>Train</v>
      </c>
      <c r="AW328" t="str">
        <f t="shared" si="208"/>
        <v>18-30</v>
      </c>
      <c r="AX328" t="str">
        <f t="shared" si="209"/>
        <v>Blank</v>
      </c>
      <c r="AY328" t="str">
        <f t="shared" si="210"/>
        <v>11-20</v>
      </c>
      <c r="AZ328" t="str">
        <f t="shared" si="211"/>
        <v>NJ</v>
      </c>
      <c r="BA328" t="str">
        <f t="shared" si="212"/>
        <v>male</v>
      </c>
      <c r="BB328">
        <f t="shared" si="213"/>
        <v>0</v>
      </c>
      <c r="BC328">
        <f t="shared" si="214"/>
        <v>0</v>
      </c>
      <c r="BD328" t="str">
        <f t="shared" si="215"/>
        <v>S, blank</v>
      </c>
      <c r="BE328">
        <f t="shared" si="216"/>
        <v>2</v>
      </c>
      <c r="BF328">
        <f t="shared" si="217"/>
        <v>-11.613432440426715</v>
      </c>
      <c r="BG328">
        <f t="shared" si="218"/>
        <v>-42.171718189759716</v>
      </c>
      <c r="BH328">
        <f t="shared" si="219"/>
        <v>-9.6115457513775127</v>
      </c>
      <c r="BI328">
        <f t="shared" si="220"/>
        <v>45.286193221659182</v>
      </c>
      <c r="BJ328">
        <f t="shared" si="221"/>
        <v>-108.67008854708662</v>
      </c>
      <c r="BK328">
        <f t="shared" si="222"/>
        <v>-14.754319664473872</v>
      </c>
      <c r="BL328">
        <f t="shared" si="223"/>
        <v>-22.013681658285037</v>
      </c>
      <c r="BM328">
        <f t="shared" si="224"/>
        <v>-22.422560732600829</v>
      </c>
      <c r="BN328">
        <f t="shared" si="225"/>
        <v>25.957134405206311</v>
      </c>
      <c r="BO328">
        <f t="shared" si="191"/>
        <v>0</v>
      </c>
      <c r="BP328">
        <f t="shared" si="192"/>
        <v>1</v>
      </c>
      <c r="BQ328" t="str">
        <f t="shared" si="193"/>
        <v>Train</v>
      </c>
    </row>
    <row r="329" spans="1:69" x14ac:dyDescent="0.3">
      <c r="A329">
        <v>2</v>
      </c>
      <c r="B329">
        <v>0</v>
      </c>
      <c r="C329" t="s">
        <v>813</v>
      </c>
      <c r="D329" t="s">
        <v>20</v>
      </c>
      <c r="E329">
        <v>25</v>
      </c>
      <c r="F329">
        <v>0</v>
      </c>
      <c r="G329">
        <v>0</v>
      </c>
      <c r="H329" t="s">
        <v>814</v>
      </c>
      <c r="I329">
        <v>10.5</v>
      </c>
      <c r="K329" t="s">
        <v>17</v>
      </c>
      <c r="N329" t="s">
        <v>815</v>
      </c>
      <c r="O329">
        <v>5</v>
      </c>
      <c r="P329">
        <v>3</v>
      </c>
      <c r="Q329">
        <v>2</v>
      </c>
      <c r="R329" t="str">
        <f t="shared" si="194"/>
        <v>Validate</v>
      </c>
      <c r="S329" t="str">
        <f t="shared" si="195"/>
        <v>Train</v>
      </c>
      <c r="T329" t="str">
        <f t="shared" si="196"/>
        <v>Train</v>
      </c>
      <c r="U329" t="str">
        <f t="shared" si="197"/>
        <v>MI</v>
      </c>
      <c r="V329" t="str">
        <f t="shared" si="198"/>
        <v>18-30</v>
      </c>
      <c r="W329" t="str">
        <f t="shared" si="199"/>
        <v/>
      </c>
      <c r="X329" t="str">
        <f t="shared" si="200"/>
        <v>11-20</v>
      </c>
      <c r="Y329" t="b">
        <f>SUMPRODUCT(--(U329=counts!$A$40:$A$49))&gt;0</f>
        <v>1</v>
      </c>
      <c r="Z329" t="b">
        <f>SUMPRODUCT(--(W329=counts!$A$18:$A$22))&gt;0</f>
        <v>0</v>
      </c>
      <c r="AA329" t="str">
        <f t="shared" si="201"/>
        <v>18-30</v>
      </c>
      <c r="AB329" t="str">
        <f>IF(W329="","Blank",IF(Z329="TRUE",W329,counts!$A$23))</f>
        <v>Blank</v>
      </c>
      <c r="AC329" t="str">
        <f t="shared" si="202"/>
        <v>11-20</v>
      </c>
      <c r="AD329" t="str">
        <f t="shared" si="203"/>
        <v>MI</v>
      </c>
      <c r="AE329" t="str">
        <f t="shared" si="204"/>
        <v>male</v>
      </c>
      <c r="AF329">
        <f>IF(F329&gt;=4, counts!$A$62,F329)</f>
        <v>0</v>
      </c>
      <c r="AG329">
        <f>IF(G329&gt;=3, counts!$A$69,G329)</f>
        <v>0</v>
      </c>
      <c r="AH329" t="str">
        <f>IF(OR(K329="S",K329=""), counts!$A$75,K329)</f>
        <v>S, blank</v>
      </c>
      <c r="AI329">
        <f t="shared" si="205"/>
        <v>2</v>
      </c>
      <c r="AJ329">
        <f>VLOOKUP(AA329,counts!$V$8:$W$13,2,FALSE)</f>
        <v>-11.613432440426715</v>
      </c>
      <c r="AK329">
        <f>VLOOKUP(AB329,counts!$V$17:$W$23,2,FALSE)</f>
        <v>-42.171718189759716</v>
      </c>
      <c r="AL329">
        <f>VLOOKUP(AC329,counts!$V$27:$W$33,2,FALSE)</f>
        <v>-9.6115457513775127</v>
      </c>
      <c r="AM329">
        <f>VLOOKUP(AD329,counts!$V$38:$W$49,2,FALSE)</f>
        <v>123.30204897661667</v>
      </c>
      <c r="AN329">
        <f>VLOOKUP(AE329,counts!$V$53:$W$54,2,FALSE)</f>
        <v>-108.67008854708662</v>
      </c>
      <c r="AO329">
        <f>VLOOKUP(AF329,counts!$V$58:$W$62,2,FALSE)</f>
        <v>-14.754319664473872</v>
      </c>
      <c r="AP329">
        <f>VLOOKUP(AG329,counts!$V$66:$W$69,2,FALSE)</f>
        <v>-22.013681658285037</v>
      </c>
      <c r="AQ329">
        <f>VLOOKUP(AH329,counts!$V$73:$W$75,2,FALSE)</f>
        <v>-22.422560732600829</v>
      </c>
      <c r="AR329">
        <f>VLOOKUP(AI329,counts!$V$79:$W$81,2,FALSE)</f>
        <v>25.957134405206311</v>
      </c>
      <c r="AS329">
        <f t="shared" si="206"/>
        <v>0</v>
      </c>
      <c r="AT329">
        <f t="shared" si="207"/>
        <v>5</v>
      </c>
      <c r="AU329" t="str">
        <f t="shared" si="190"/>
        <v>Validate</v>
      </c>
      <c r="AW329" t="str">
        <f t="shared" si="208"/>
        <v>18-30</v>
      </c>
      <c r="AX329" t="str">
        <f t="shared" si="209"/>
        <v>Blank</v>
      </c>
      <c r="AY329" t="str">
        <f t="shared" si="210"/>
        <v>11-20</v>
      </c>
      <c r="AZ329" t="str">
        <f t="shared" si="211"/>
        <v>MI</v>
      </c>
      <c r="BA329" t="str">
        <f t="shared" si="212"/>
        <v>male</v>
      </c>
      <c r="BB329">
        <f t="shared" si="213"/>
        <v>0</v>
      </c>
      <c r="BC329">
        <f t="shared" si="214"/>
        <v>0</v>
      </c>
      <c r="BD329" t="str">
        <f t="shared" si="215"/>
        <v>S, blank</v>
      </c>
      <c r="BE329">
        <f t="shared" si="216"/>
        <v>2</v>
      </c>
      <c r="BF329">
        <f t="shared" si="217"/>
        <v>-11.613432440426715</v>
      </c>
      <c r="BG329">
        <f t="shared" si="218"/>
        <v>-42.171718189759716</v>
      </c>
      <c r="BH329">
        <f t="shared" si="219"/>
        <v>-9.6115457513775127</v>
      </c>
      <c r="BI329">
        <f t="shared" si="220"/>
        <v>123.30204897661667</v>
      </c>
      <c r="BJ329">
        <f t="shared" si="221"/>
        <v>-108.67008854708662</v>
      </c>
      <c r="BK329">
        <f t="shared" si="222"/>
        <v>-14.754319664473872</v>
      </c>
      <c r="BL329">
        <f t="shared" si="223"/>
        <v>-22.013681658285037</v>
      </c>
      <c r="BM329">
        <f t="shared" si="224"/>
        <v>-22.422560732600829</v>
      </c>
      <c r="BN329">
        <f t="shared" si="225"/>
        <v>25.957134405206311</v>
      </c>
      <c r="BO329">
        <f t="shared" si="191"/>
        <v>0</v>
      </c>
      <c r="BP329">
        <f t="shared" si="192"/>
        <v>5</v>
      </c>
      <c r="BQ329" t="str">
        <f t="shared" si="193"/>
        <v>Validate</v>
      </c>
    </row>
    <row r="330" spans="1:69" x14ac:dyDescent="0.3">
      <c r="A330">
        <v>2</v>
      </c>
      <c r="B330">
        <v>0</v>
      </c>
      <c r="C330" t="s">
        <v>816</v>
      </c>
      <c r="D330" t="s">
        <v>20</v>
      </c>
      <c r="E330">
        <v>34</v>
      </c>
      <c r="F330">
        <v>1</v>
      </c>
      <c r="G330">
        <v>0</v>
      </c>
      <c r="H330" t="s">
        <v>817</v>
      </c>
      <c r="I330">
        <v>26</v>
      </c>
      <c r="K330" t="s">
        <v>17</v>
      </c>
      <c r="N330" t="s">
        <v>818</v>
      </c>
      <c r="O330">
        <v>2</v>
      </c>
      <c r="P330">
        <v>4</v>
      </c>
      <c r="Q330">
        <v>2</v>
      </c>
      <c r="R330" t="str">
        <f t="shared" si="194"/>
        <v>Train</v>
      </c>
      <c r="S330" t="str">
        <f t="shared" si="195"/>
        <v>Test</v>
      </c>
      <c r="T330" t="str">
        <f t="shared" si="196"/>
        <v>Train</v>
      </c>
      <c r="U330" t="str">
        <f t="shared" si="197"/>
        <v/>
      </c>
      <c r="V330" t="str">
        <f t="shared" si="198"/>
        <v>31-40</v>
      </c>
      <c r="W330" t="str">
        <f t="shared" si="199"/>
        <v/>
      </c>
      <c r="X330" t="str">
        <f t="shared" si="200"/>
        <v>21-30</v>
      </c>
      <c r="Y330" t="b">
        <f>SUMPRODUCT(--(U330=counts!$A$40:$A$49))&gt;0</f>
        <v>0</v>
      </c>
      <c r="Z330" t="b">
        <f>SUMPRODUCT(--(W330=counts!$A$18:$A$22))&gt;0</f>
        <v>0</v>
      </c>
      <c r="AA330" t="str">
        <f t="shared" si="201"/>
        <v>31-40</v>
      </c>
      <c r="AB330" t="str">
        <f>IF(W330="","Blank",IF(Z330="TRUE",W330,counts!$A$23))</f>
        <v>Blank</v>
      </c>
      <c r="AC330" t="str">
        <f t="shared" si="202"/>
        <v>21-30</v>
      </c>
      <c r="AD330" t="str">
        <f t="shared" si="203"/>
        <v>Blank</v>
      </c>
      <c r="AE330" t="str">
        <f t="shared" si="204"/>
        <v>male</v>
      </c>
      <c r="AF330">
        <f>IF(F330&gt;=4, counts!$A$62,F330)</f>
        <v>1</v>
      </c>
      <c r="AG330">
        <f>IF(G330&gt;=3, counts!$A$69,G330)</f>
        <v>0</v>
      </c>
      <c r="AH330" t="str">
        <f>IF(OR(K330="S",K330=""), counts!$A$75,K330)</f>
        <v>S, blank</v>
      </c>
      <c r="AI330">
        <f t="shared" si="205"/>
        <v>2</v>
      </c>
      <c r="AJ330">
        <f>VLOOKUP(AA330,counts!$V$8:$W$13,2,FALSE)</f>
        <v>32.769878926258563</v>
      </c>
      <c r="AK330">
        <f>VLOOKUP(AB330,counts!$V$17:$W$23,2,FALSE)</f>
        <v>-42.171718189759716</v>
      </c>
      <c r="AL330">
        <f>VLOOKUP(AC330,counts!$V$27:$W$33,2,FALSE)</f>
        <v>40.172297072540438</v>
      </c>
      <c r="AM330">
        <f>VLOOKUP(AD330,counts!$V$38:$W$49,2,FALSE)</f>
        <v>-33.757758935166962</v>
      </c>
      <c r="AN330">
        <f>VLOOKUP(AE330,counts!$V$53:$W$54,2,FALSE)</f>
        <v>-108.67008854708662</v>
      </c>
      <c r="AO330">
        <f>VLOOKUP(AF330,counts!$V$58:$W$62,2,FALSE)</f>
        <v>48.695090775187893</v>
      </c>
      <c r="AP330">
        <f>VLOOKUP(AG330,counts!$V$66:$W$69,2,FALSE)</f>
        <v>-22.013681658285037</v>
      </c>
      <c r="AQ330">
        <f>VLOOKUP(AH330,counts!$V$73:$W$75,2,FALSE)</f>
        <v>-22.422560732600829</v>
      </c>
      <c r="AR330">
        <f>VLOOKUP(AI330,counts!$V$79:$W$81,2,FALSE)</f>
        <v>25.957134405206311</v>
      </c>
      <c r="AS330">
        <f t="shared" si="206"/>
        <v>0</v>
      </c>
      <c r="AT330">
        <f t="shared" si="207"/>
        <v>2</v>
      </c>
      <c r="AU330" t="str">
        <f t="shared" si="190"/>
        <v>Train</v>
      </c>
      <c r="AW330" t="str">
        <f t="shared" si="208"/>
        <v>31-40</v>
      </c>
      <c r="AX330" t="str">
        <f t="shared" si="209"/>
        <v>Blank</v>
      </c>
      <c r="AY330" t="str">
        <f t="shared" si="210"/>
        <v>21-30</v>
      </c>
      <c r="AZ330" t="str">
        <f t="shared" si="211"/>
        <v>Blank</v>
      </c>
      <c r="BA330" t="str">
        <f t="shared" si="212"/>
        <v>male</v>
      </c>
      <c r="BB330">
        <f t="shared" si="213"/>
        <v>1</v>
      </c>
      <c r="BC330">
        <f t="shared" si="214"/>
        <v>0</v>
      </c>
      <c r="BD330" t="str">
        <f t="shared" si="215"/>
        <v>S, blank</v>
      </c>
      <c r="BE330">
        <f t="shared" si="216"/>
        <v>2</v>
      </c>
      <c r="BF330">
        <f t="shared" si="217"/>
        <v>32.769878926258563</v>
      </c>
      <c r="BG330">
        <f t="shared" si="218"/>
        <v>-42.171718189759716</v>
      </c>
      <c r="BH330">
        <f t="shared" si="219"/>
        <v>40.172297072540438</v>
      </c>
      <c r="BI330">
        <f t="shared" si="220"/>
        <v>-33.757758935166962</v>
      </c>
      <c r="BJ330">
        <f t="shared" si="221"/>
        <v>-108.67008854708662</v>
      </c>
      <c r="BK330">
        <f t="shared" si="222"/>
        <v>48.695090775187893</v>
      </c>
      <c r="BL330">
        <f t="shared" si="223"/>
        <v>-22.013681658285037</v>
      </c>
      <c r="BM330">
        <f t="shared" si="224"/>
        <v>-22.422560732600829</v>
      </c>
      <c r="BN330">
        <f t="shared" si="225"/>
        <v>25.957134405206311</v>
      </c>
      <c r="BO330">
        <f t="shared" si="191"/>
        <v>0</v>
      </c>
      <c r="BP330">
        <f t="shared" si="192"/>
        <v>2</v>
      </c>
      <c r="BQ330" t="str">
        <f t="shared" si="193"/>
        <v>Train</v>
      </c>
    </row>
    <row r="331" spans="1:69" x14ac:dyDescent="0.3">
      <c r="A331">
        <v>2</v>
      </c>
      <c r="B331">
        <v>1</v>
      </c>
      <c r="C331" t="s">
        <v>819</v>
      </c>
      <c r="D331" t="s">
        <v>15</v>
      </c>
      <c r="E331">
        <v>36</v>
      </c>
      <c r="F331">
        <v>1</v>
      </c>
      <c r="G331">
        <v>0</v>
      </c>
      <c r="H331" t="s">
        <v>817</v>
      </c>
      <c r="I331">
        <v>26</v>
      </c>
      <c r="K331" t="s">
        <v>17</v>
      </c>
      <c r="L331" t="s">
        <v>22</v>
      </c>
      <c r="N331" t="s">
        <v>818</v>
      </c>
      <c r="O331">
        <v>5</v>
      </c>
      <c r="P331">
        <v>5</v>
      </c>
      <c r="Q331">
        <v>5</v>
      </c>
      <c r="R331" t="str">
        <f t="shared" si="194"/>
        <v>Validate</v>
      </c>
      <c r="S331" t="str">
        <f t="shared" si="195"/>
        <v>Validate</v>
      </c>
      <c r="T331" t="str">
        <f t="shared" si="196"/>
        <v>Validate</v>
      </c>
      <c r="U331" t="str">
        <f t="shared" si="197"/>
        <v/>
      </c>
      <c r="V331" t="str">
        <f t="shared" si="198"/>
        <v>31-40</v>
      </c>
      <c r="W331" t="str">
        <f t="shared" si="199"/>
        <v/>
      </c>
      <c r="X331" t="str">
        <f t="shared" si="200"/>
        <v>21-30</v>
      </c>
      <c r="Y331" t="b">
        <f>SUMPRODUCT(--(U331=counts!$A$40:$A$49))&gt;0</f>
        <v>0</v>
      </c>
      <c r="Z331" t="b">
        <f>SUMPRODUCT(--(W331=counts!$A$18:$A$22))&gt;0</f>
        <v>0</v>
      </c>
      <c r="AA331" t="str">
        <f t="shared" si="201"/>
        <v>31-40</v>
      </c>
      <c r="AB331" t="str">
        <f>IF(W331="","Blank",IF(Z331="TRUE",W331,counts!$A$23))</f>
        <v>Blank</v>
      </c>
      <c r="AC331" t="str">
        <f t="shared" si="202"/>
        <v>21-30</v>
      </c>
      <c r="AD331" t="str">
        <f t="shared" si="203"/>
        <v>Blank</v>
      </c>
      <c r="AE331" t="str">
        <f t="shared" si="204"/>
        <v>female</v>
      </c>
      <c r="AF331">
        <f>IF(F331&gt;=4, counts!$A$62,F331)</f>
        <v>1</v>
      </c>
      <c r="AG331">
        <f>IF(G331&gt;=3, counts!$A$69,G331)</f>
        <v>0</v>
      </c>
      <c r="AH331" t="str">
        <f>IF(OR(K331="S",K331=""), counts!$A$75,K331)</f>
        <v>S, blank</v>
      </c>
      <c r="AI331">
        <f t="shared" si="205"/>
        <v>2</v>
      </c>
      <c r="AJ331">
        <f>VLOOKUP(AA331,counts!$V$8:$W$13,2,FALSE)</f>
        <v>32.769878926258563</v>
      </c>
      <c r="AK331">
        <f>VLOOKUP(AB331,counts!$V$17:$W$23,2,FALSE)</f>
        <v>-42.171718189759716</v>
      </c>
      <c r="AL331">
        <f>VLOOKUP(AC331,counts!$V$27:$W$33,2,FALSE)</f>
        <v>40.172297072540438</v>
      </c>
      <c r="AM331">
        <f>VLOOKUP(AD331,counts!$V$38:$W$49,2,FALSE)</f>
        <v>-33.757758935166962</v>
      </c>
      <c r="AN331">
        <f>VLOOKUP(AE331,counts!$V$53:$W$54,2,FALSE)</f>
        <v>151.41878811967541</v>
      </c>
      <c r="AO331">
        <f>VLOOKUP(AF331,counts!$V$58:$W$62,2,FALSE)</f>
        <v>48.695090775187893</v>
      </c>
      <c r="AP331">
        <f>VLOOKUP(AG331,counts!$V$66:$W$69,2,FALSE)</f>
        <v>-22.013681658285037</v>
      </c>
      <c r="AQ331">
        <f>VLOOKUP(AH331,counts!$V$73:$W$75,2,FALSE)</f>
        <v>-22.422560732600829</v>
      </c>
      <c r="AR331">
        <f>VLOOKUP(AI331,counts!$V$79:$W$81,2,FALSE)</f>
        <v>25.957134405206311</v>
      </c>
      <c r="AS331">
        <f t="shared" si="206"/>
        <v>1</v>
      </c>
      <c r="AT331">
        <f t="shared" si="207"/>
        <v>5</v>
      </c>
      <c r="AU331" t="str">
        <f t="shared" si="190"/>
        <v>Validate</v>
      </c>
      <c r="AW331" t="str">
        <f t="shared" si="208"/>
        <v>31-40</v>
      </c>
      <c r="AX331" t="str">
        <f t="shared" si="209"/>
        <v>Blank</v>
      </c>
      <c r="AY331" t="str">
        <f t="shared" si="210"/>
        <v>21-30</v>
      </c>
      <c r="AZ331" t="str">
        <f t="shared" si="211"/>
        <v>Blank</v>
      </c>
      <c r="BA331" t="str">
        <f t="shared" si="212"/>
        <v>female</v>
      </c>
      <c r="BB331">
        <f t="shared" si="213"/>
        <v>1</v>
      </c>
      <c r="BC331">
        <f t="shared" si="214"/>
        <v>0</v>
      </c>
      <c r="BD331" t="str">
        <f t="shared" si="215"/>
        <v>S, blank</v>
      </c>
      <c r="BE331">
        <f t="shared" si="216"/>
        <v>2</v>
      </c>
      <c r="BF331">
        <f t="shared" si="217"/>
        <v>32.769878926258563</v>
      </c>
      <c r="BG331">
        <f t="shared" si="218"/>
        <v>-42.171718189759716</v>
      </c>
      <c r="BH331">
        <f t="shared" si="219"/>
        <v>40.172297072540438</v>
      </c>
      <c r="BI331">
        <f t="shared" si="220"/>
        <v>-33.757758935166962</v>
      </c>
      <c r="BJ331">
        <f t="shared" si="221"/>
        <v>151.41878811967541</v>
      </c>
      <c r="BK331">
        <f t="shared" si="222"/>
        <v>48.695090775187893</v>
      </c>
      <c r="BL331">
        <f t="shared" si="223"/>
        <v>-22.013681658285037</v>
      </c>
      <c r="BM331">
        <f t="shared" si="224"/>
        <v>-22.422560732600829</v>
      </c>
      <c r="BN331">
        <f t="shared" si="225"/>
        <v>25.957134405206311</v>
      </c>
      <c r="BO331">
        <f t="shared" si="191"/>
        <v>1</v>
      </c>
      <c r="BP331">
        <f t="shared" si="192"/>
        <v>5</v>
      </c>
      <c r="BQ331" t="str">
        <f t="shared" si="193"/>
        <v>Validate</v>
      </c>
    </row>
    <row r="332" spans="1:69" x14ac:dyDescent="0.3">
      <c r="A332">
        <v>2</v>
      </c>
      <c r="B332">
        <v>0</v>
      </c>
      <c r="C332" t="s">
        <v>820</v>
      </c>
      <c r="D332" t="s">
        <v>20</v>
      </c>
      <c r="E332">
        <v>57</v>
      </c>
      <c r="F332">
        <v>0</v>
      </c>
      <c r="G332">
        <v>0</v>
      </c>
      <c r="H332" t="s">
        <v>821</v>
      </c>
      <c r="I332">
        <v>13</v>
      </c>
      <c r="K332" t="s">
        <v>17</v>
      </c>
      <c r="N332" t="s">
        <v>822</v>
      </c>
      <c r="O332">
        <v>5</v>
      </c>
      <c r="P332">
        <v>2</v>
      </c>
      <c r="Q332">
        <v>2</v>
      </c>
      <c r="R332" t="str">
        <f t="shared" si="194"/>
        <v>Validate</v>
      </c>
      <c r="S332" t="str">
        <f t="shared" si="195"/>
        <v>Train</v>
      </c>
      <c r="T332" t="str">
        <f t="shared" si="196"/>
        <v>Train</v>
      </c>
      <c r="U332" t="str">
        <f t="shared" si="197"/>
        <v>NJ</v>
      </c>
      <c r="V332" t="str">
        <f t="shared" si="198"/>
        <v>51-60</v>
      </c>
      <c r="W332" t="str">
        <f t="shared" si="199"/>
        <v/>
      </c>
      <c r="X332" t="str">
        <f t="shared" si="200"/>
        <v>11-20</v>
      </c>
      <c r="Y332" t="b">
        <f>SUMPRODUCT(--(U332=counts!$A$40:$A$49))&gt;0</f>
        <v>1</v>
      </c>
      <c r="Z332" t="b">
        <f>SUMPRODUCT(--(W332=counts!$A$18:$A$22))&gt;0</f>
        <v>0</v>
      </c>
      <c r="AA332" t="str">
        <f t="shared" si="201"/>
        <v>51-60</v>
      </c>
      <c r="AB332" t="str">
        <f>IF(W332="","Blank",IF(Z332="TRUE",W332,counts!$A$23))</f>
        <v>Blank</v>
      </c>
      <c r="AC332" t="str">
        <f t="shared" si="202"/>
        <v>11-20</v>
      </c>
      <c r="AD332" t="str">
        <f t="shared" si="203"/>
        <v>NJ</v>
      </c>
      <c r="AE332" t="str">
        <f t="shared" si="204"/>
        <v>male</v>
      </c>
      <c r="AF332">
        <f>IF(F332&gt;=4, counts!$A$62,F332)</f>
        <v>0</v>
      </c>
      <c r="AG332">
        <f>IF(G332&gt;=3, counts!$A$69,G332)</f>
        <v>0</v>
      </c>
      <c r="AH332" t="str">
        <f>IF(OR(K332="S",K332=""), counts!$A$75,K332)</f>
        <v>S, blank</v>
      </c>
      <c r="AI332">
        <f t="shared" si="205"/>
        <v>2</v>
      </c>
      <c r="AJ332">
        <f>VLOOKUP(AA332,counts!$V$8:$W$13,2,FALSE)</f>
        <v>74.751267398446615</v>
      </c>
      <c r="AK332">
        <f>VLOOKUP(AB332,counts!$V$17:$W$23,2,FALSE)</f>
        <v>-42.171718189759716</v>
      </c>
      <c r="AL332">
        <f>VLOOKUP(AC332,counts!$V$27:$W$33,2,FALSE)</f>
        <v>-9.6115457513775127</v>
      </c>
      <c r="AM332">
        <f>VLOOKUP(AD332,counts!$V$38:$W$49,2,FALSE)</f>
        <v>45.286193221659182</v>
      </c>
      <c r="AN332">
        <f>VLOOKUP(AE332,counts!$V$53:$W$54,2,FALSE)</f>
        <v>-108.67008854708662</v>
      </c>
      <c r="AO332">
        <f>VLOOKUP(AF332,counts!$V$58:$W$62,2,FALSE)</f>
        <v>-14.754319664473872</v>
      </c>
      <c r="AP332">
        <f>VLOOKUP(AG332,counts!$V$66:$W$69,2,FALSE)</f>
        <v>-22.013681658285037</v>
      </c>
      <c r="AQ332">
        <f>VLOOKUP(AH332,counts!$V$73:$W$75,2,FALSE)</f>
        <v>-22.422560732600829</v>
      </c>
      <c r="AR332">
        <f>VLOOKUP(AI332,counts!$V$79:$W$81,2,FALSE)</f>
        <v>25.957134405206311</v>
      </c>
      <c r="AS332">
        <f t="shared" si="206"/>
        <v>0</v>
      </c>
      <c r="AT332">
        <f t="shared" si="207"/>
        <v>5</v>
      </c>
      <c r="AU332" t="str">
        <f t="shared" si="190"/>
        <v>Validate</v>
      </c>
      <c r="AW332" t="str">
        <f t="shared" si="208"/>
        <v>51-60</v>
      </c>
      <c r="AX332" t="str">
        <f t="shared" si="209"/>
        <v>Blank</v>
      </c>
      <c r="AY332" t="str">
        <f t="shared" si="210"/>
        <v>11-20</v>
      </c>
      <c r="AZ332" t="str">
        <f t="shared" si="211"/>
        <v>NJ</v>
      </c>
      <c r="BA332" t="str">
        <f t="shared" si="212"/>
        <v>male</v>
      </c>
      <c r="BB332">
        <f t="shared" si="213"/>
        <v>0</v>
      </c>
      <c r="BC332">
        <f t="shared" si="214"/>
        <v>0</v>
      </c>
      <c r="BD332" t="str">
        <f t="shared" si="215"/>
        <v>S, blank</v>
      </c>
      <c r="BE332">
        <f t="shared" si="216"/>
        <v>2</v>
      </c>
      <c r="BF332">
        <f t="shared" si="217"/>
        <v>74.751267398446615</v>
      </c>
      <c r="BG332">
        <f t="shared" si="218"/>
        <v>-42.171718189759716</v>
      </c>
      <c r="BH332">
        <f t="shared" si="219"/>
        <v>-9.6115457513775127</v>
      </c>
      <c r="BI332">
        <f t="shared" si="220"/>
        <v>45.286193221659182</v>
      </c>
      <c r="BJ332">
        <f t="shared" si="221"/>
        <v>-108.67008854708662</v>
      </c>
      <c r="BK332">
        <f t="shared" si="222"/>
        <v>-14.754319664473872</v>
      </c>
      <c r="BL332">
        <f t="shared" si="223"/>
        <v>-22.013681658285037</v>
      </c>
      <c r="BM332">
        <f t="shared" si="224"/>
        <v>-22.422560732600829</v>
      </c>
      <c r="BN332">
        <f t="shared" si="225"/>
        <v>25.957134405206311</v>
      </c>
      <c r="BO332">
        <f t="shared" si="191"/>
        <v>0</v>
      </c>
      <c r="BP332">
        <f t="shared" si="192"/>
        <v>5</v>
      </c>
      <c r="BQ332" t="str">
        <f t="shared" si="193"/>
        <v>Validate</v>
      </c>
    </row>
    <row r="333" spans="1:69" x14ac:dyDescent="0.3">
      <c r="A333">
        <v>2</v>
      </c>
      <c r="B333">
        <v>0</v>
      </c>
      <c r="C333" t="s">
        <v>823</v>
      </c>
      <c r="D333" t="s">
        <v>20</v>
      </c>
      <c r="E333">
        <v>18</v>
      </c>
      <c r="F333">
        <v>0</v>
      </c>
      <c r="G333">
        <v>0</v>
      </c>
      <c r="H333" t="s">
        <v>824</v>
      </c>
      <c r="I333">
        <v>11.5</v>
      </c>
      <c r="K333" t="s">
        <v>17</v>
      </c>
      <c r="N333" t="s">
        <v>825</v>
      </c>
      <c r="O333">
        <v>1</v>
      </c>
      <c r="P333">
        <v>3</v>
      </c>
      <c r="Q333">
        <v>4</v>
      </c>
      <c r="R333" t="str">
        <f t="shared" si="194"/>
        <v>Train</v>
      </c>
      <c r="S333" t="str">
        <f t="shared" si="195"/>
        <v>Train</v>
      </c>
      <c r="T333" t="str">
        <f t="shared" si="196"/>
        <v>Test</v>
      </c>
      <c r="U333" t="str">
        <f t="shared" si="197"/>
        <v>OH</v>
      </c>
      <c r="V333" t="str">
        <f t="shared" si="198"/>
        <v>18-30</v>
      </c>
      <c r="W333" t="str">
        <f t="shared" si="199"/>
        <v/>
      </c>
      <c r="X333" t="str">
        <f t="shared" si="200"/>
        <v>11-20</v>
      </c>
      <c r="Y333" t="b">
        <f>SUMPRODUCT(--(U333=counts!$A$40:$A$49))&gt;0</f>
        <v>1</v>
      </c>
      <c r="Z333" t="b">
        <f>SUMPRODUCT(--(W333=counts!$A$18:$A$22))&gt;0</f>
        <v>0</v>
      </c>
      <c r="AA333" t="str">
        <f t="shared" si="201"/>
        <v>18-30</v>
      </c>
      <c r="AB333" t="str">
        <f>IF(W333="","Blank",IF(Z333="TRUE",W333,counts!$A$23))</f>
        <v>Blank</v>
      </c>
      <c r="AC333" t="str">
        <f t="shared" si="202"/>
        <v>11-20</v>
      </c>
      <c r="AD333" t="str">
        <f t="shared" si="203"/>
        <v>OH</v>
      </c>
      <c r="AE333" t="str">
        <f t="shared" si="204"/>
        <v>male</v>
      </c>
      <c r="AF333">
        <f>IF(F333&gt;=4, counts!$A$62,F333)</f>
        <v>0</v>
      </c>
      <c r="AG333">
        <f>IF(G333&gt;=3, counts!$A$69,G333)</f>
        <v>0</v>
      </c>
      <c r="AH333" t="str">
        <f>IF(OR(K333="S",K333=""), counts!$A$75,K333)</f>
        <v>S, blank</v>
      </c>
      <c r="AI333">
        <f t="shared" si="205"/>
        <v>2</v>
      </c>
      <c r="AJ333">
        <f>VLOOKUP(AA333,counts!$V$8:$W$13,2,FALSE)</f>
        <v>-11.613432440426715</v>
      </c>
      <c r="AK333">
        <f>VLOOKUP(AB333,counts!$V$17:$W$23,2,FALSE)</f>
        <v>-42.171718189759716</v>
      </c>
      <c r="AL333">
        <f>VLOOKUP(AC333,counts!$V$27:$W$33,2,FALSE)</f>
        <v>-9.6115457513775127</v>
      </c>
      <c r="AM333">
        <f>VLOOKUP(AD333,counts!$V$38:$W$49,2,FALSE)</f>
        <v>82.755538165800246</v>
      </c>
      <c r="AN333">
        <f>VLOOKUP(AE333,counts!$V$53:$W$54,2,FALSE)</f>
        <v>-108.67008854708662</v>
      </c>
      <c r="AO333">
        <f>VLOOKUP(AF333,counts!$V$58:$W$62,2,FALSE)</f>
        <v>-14.754319664473872</v>
      </c>
      <c r="AP333">
        <f>VLOOKUP(AG333,counts!$V$66:$W$69,2,FALSE)</f>
        <v>-22.013681658285037</v>
      </c>
      <c r="AQ333">
        <f>VLOOKUP(AH333,counts!$V$73:$W$75,2,FALSE)</f>
        <v>-22.422560732600829</v>
      </c>
      <c r="AR333">
        <f>VLOOKUP(AI333,counts!$V$79:$W$81,2,FALSE)</f>
        <v>25.957134405206311</v>
      </c>
      <c r="AS333">
        <f t="shared" si="206"/>
        <v>0</v>
      </c>
      <c r="AT333">
        <f t="shared" si="207"/>
        <v>1</v>
      </c>
      <c r="AU333" t="str">
        <f t="shared" si="190"/>
        <v>Train</v>
      </c>
      <c r="AW333" t="str">
        <f t="shared" si="208"/>
        <v>18-30</v>
      </c>
      <c r="AX333" t="str">
        <f t="shared" si="209"/>
        <v>Blank</v>
      </c>
      <c r="AY333" t="str">
        <f t="shared" si="210"/>
        <v>11-20</v>
      </c>
      <c r="AZ333" t="str">
        <f t="shared" si="211"/>
        <v>OH</v>
      </c>
      <c r="BA333" t="str">
        <f t="shared" si="212"/>
        <v>male</v>
      </c>
      <c r="BB333">
        <f t="shared" si="213"/>
        <v>0</v>
      </c>
      <c r="BC333">
        <f t="shared" si="214"/>
        <v>0</v>
      </c>
      <c r="BD333" t="str">
        <f t="shared" si="215"/>
        <v>S, blank</v>
      </c>
      <c r="BE333">
        <f t="shared" si="216"/>
        <v>2</v>
      </c>
      <c r="BF333">
        <f t="shared" si="217"/>
        <v>-11.613432440426715</v>
      </c>
      <c r="BG333">
        <f t="shared" si="218"/>
        <v>-42.171718189759716</v>
      </c>
      <c r="BH333">
        <f t="shared" si="219"/>
        <v>-9.6115457513775127</v>
      </c>
      <c r="BI333">
        <f t="shared" si="220"/>
        <v>82.755538165800246</v>
      </c>
      <c r="BJ333">
        <f t="shared" si="221"/>
        <v>-108.67008854708662</v>
      </c>
      <c r="BK333">
        <f t="shared" si="222"/>
        <v>-14.754319664473872</v>
      </c>
      <c r="BL333">
        <f t="shared" si="223"/>
        <v>-22.013681658285037</v>
      </c>
      <c r="BM333">
        <f t="shared" si="224"/>
        <v>-22.422560732600829</v>
      </c>
      <c r="BN333">
        <f t="shared" si="225"/>
        <v>25.957134405206311</v>
      </c>
      <c r="BO333">
        <f t="shared" si="191"/>
        <v>0</v>
      </c>
      <c r="BP333">
        <f t="shared" si="192"/>
        <v>1</v>
      </c>
      <c r="BQ333" t="str">
        <f t="shared" si="193"/>
        <v>Train</v>
      </c>
    </row>
    <row r="334" spans="1:69" x14ac:dyDescent="0.3">
      <c r="A334">
        <v>2</v>
      </c>
      <c r="B334">
        <v>0</v>
      </c>
      <c r="C334" t="s">
        <v>826</v>
      </c>
      <c r="D334" t="s">
        <v>20</v>
      </c>
      <c r="E334">
        <v>23</v>
      </c>
      <c r="F334">
        <v>0</v>
      </c>
      <c r="G334">
        <v>0</v>
      </c>
      <c r="H334" t="s">
        <v>827</v>
      </c>
      <c r="I334">
        <v>10.5</v>
      </c>
      <c r="K334" t="s">
        <v>17</v>
      </c>
      <c r="N334" t="s">
        <v>828</v>
      </c>
      <c r="O334">
        <v>2</v>
      </c>
      <c r="P334">
        <v>2</v>
      </c>
      <c r="Q334">
        <v>3</v>
      </c>
      <c r="R334" t="str">
        <f t="shared" si="194"/>
        <v>Train</v>
      </c>
      <c r="S334" t="str">
        <f t="shared" si="195"/>
        <v>Train</v>
      </c>
      <c r="T334" t="str">
        <f t="shared" si="196"/>
        <v>Train</v>
      </c>
      <c r="U334" t="str">
        <f t="shared" si="197"/>
        <v/>
      </c>
      <c r="V334" t="str">
        <f t="shared" si="198"/>
        <v>18-30</v>
      </c>
      <c r="W334" t="str">
        <f t="shared" si="199"/>
        <v/>
      </c>
      <c r="X334" t="str">
        <f t="shared" si="200"/>
        <v>11-20</v>
      </c>
      <c r="Y334" t="b">
        <f>SUMPRODUCT(--(U334=counts!$A$40:$A$49))&gt;0</f>
        <v>0</v>
      </c>
      <c r="Z334" t="b">
        <f>SUMPRODUCT(--(W334=counts!$A$18:$A$22))&gt;0</f>
        <v>0</v>
      </c>
      <c r="AA334" t="str">
        <f t="shared" si="201"/>
        <v>18-30</v>
      </c>
      <c r="AB334" t="str">
        <f>IF(W334="","Blank",IF(Z334="TRUE",W334,counts!$A$23))</f>
        <v>Blank</v>
      </c>
      <c r="AC334" t="str">
        <f t="shared" si="202"/>
        <v>11-20</v>
      </c>
      <c r="AD334" t="str">
        <f t="shared" si="203"/>
        <v>Blank</v>
      </c>
      <c r="AE334" t="str">
        <f t="shared" si="204"/>
        <v>male</v>
      </c>
      <c r="AF334">
        <f>IF(F334&gt;=4, counts!$A$62,F334)</f>
        <v>0</v>
      </c>
      <c r="AG334">
        <f>IF(G334&gt;=3, counts!$A$69,G334)</f>
        <v>0</v>
      </c>
      <c r="AH334" t="str">
        <f>IF(OR(K334="S",K334=""), counts!$A$75,K334)</f>
        <v>S, blank</v>
      </c>
      <c r="AI334">
        <f t="shared" si="205"/>
        <v>2</v>
      </c>
      <c r="AJ334">
        <f>VLOOKUP(AA334,counts!$V$8:$W$13,2,FALSE)</f>
        <v>-11.613432440426715</v>
      </c>
      <c r="AK334">
        <f>VLOOKUP(AB334,counts!$V$17:$W$23,2,FALSE)</f>
        <v>-42.171718189759716</v>
      </c>
      <c r="AL334">
        <f>VLOOKUP(AC334,counts!$V$27:$W$33,2,FALSE)</f>
        <v>-9.6115457513775127</v>
      </c>
      <c r="AM334">
        <f>VLOOKUP(AD334,counts!$V$38:$W$49,2,FALSE)</f>
        <v>-33.757758935166962</v>
      </c>
      <c r="AN334">
        <f>VLOOKUP(AE334,counts!$V$53:$W$54,2,FALSE)</f>
        <v>-108.67008854708662</v>
      </c>
      <c r="AO334">
        <f>VLOOKUP(AF334,counts!$V$58:$W$62,2,FALSE)</f>
        <v>-14.754319664473872</v>
      </c>
      <c r="AP334">
        <f>VLOOKUP(AG334,counts!$V$66:$W$69,2,FALSE)</f>
        <v>-22.013681658285037</v>
      </c>
      <c r="AQ334">
        <f>VLOOKUP(AH334,counts!$V$73:$W$75,2,FALSE)</f>
        <v>-22.422560732600829</v>
      </c>
      <c r="AR334">
        <f>VLOOKUP(AI334,counts!$V$79:$W$81,2,FALSE)</f>
        <v>25.957134405206311</v>
      </c>
      <c r="AS334">
        <f t="shared" si="206"/>
        <v>0</v>
      </c>
      <c r="AT334">
        <f t="shared" si="207"/>
        <v>2</v>
      </c>
      <c r="AU334" t="str">
        <f t="shared" si="190"/>
        <v>Train</v>
      </c>
      <c r="AW334" t="str">
        <f t="shared" si="208"/>
        <v>18-30</v>
      </c>
      <c r="AX334" t="str">
        <f t="shared" si="209"/>
        <v>Blank</v>
      </c>
      <c r="AY334" t="str">
        <f t="shared" si="210"/>
        <v>11-20</v>
      </c>
      <c r="AZ334" t="str">
        <f t="shared" si="211"/>
        <v>Blank</v>
      </c>
      <c r="BA334" t="str">
        <f t="shared" si="212"/>
        <v>male</v>
      </c>
      <c r="BB334">
        <f t="shared" si="213"/>
        <v>0</v>
      </c>
      <c r="BC334">
        <f t="shared" si="214"/>
        <v>0</v>
      </c>
      <c r="BD334" t="str">
        <f t="shared" si="215"/>
        <v>S, blank</v>
      </c>
      <c r="BE334">
        <f t="shared" si="216"/>
        <v>2</v>
      </c>
      <c r="BF334">
        <f t="shared" si="217"/>
        <v>-11.613432440426715</v>
      </c>
      <c r="BG334">
        <f t="shared" si="218"/>
        <v>-42.171718189759716</v>
      </c>
      <c r="BH334">
        <f t="shared" si="219"/>
        <v>-9.6115457513775127</v>
      </c>
      <c r="BI334">
        <f t="shared" si="220"/>
        <v>-33.757758935166962</v>
      </c>
      <c r="BJ334">
        <f t="shared" si="221"/>
        <v>-108.67008854708662</v>
      </c>
      <c r="BK334">
        <f t="shared" si="222"/>
        <v>-14.754319664473872</v>
      </c>
      <c r="BL334">
        <f t="shared" si="223"/>
        <v>-22.013681658285037</v>
      </c>
      <c r="BM334">
        <f t="shared" si="224"/>
        <v>-22.422560732600829</v>
      </c>
      <c r="BN334">
        <f t="shared" si="225"/>
        <v>25.957134405206311</v>
      </c>
      <c r="BO334">
        <f t="shared" si="191"/>
        <v>0</v>
      </c>
      <c r="BP334">
        <f t="shared" si="192"/>
        <v>2</v>
      </c>
      <c r="BQ334" t="str">
        <f t="shared" si="193"/>
        <v>Train</v>
      </c>
    </row>
    <row r="335" spans="1:69" x14ac:dyDescent="0.3">
      <c r="A335">
        <v>2</v>
      </c>
      <c r="B335">
        <v>1</v>
      </c>
      <c r="C335" t="s">
        <v>829</v>
      </c>
      <c r="D335" t="s">
        <v>15</v>
      </c>
      <c r="E335">
        <v>36</v>
      </c>
      <c r="F335">
        <v>0</v>
      </c>
      <c r="G335">
        <v>0</v>
      </c>
      <c r="H335" t="s">
        <v>830</v>
      </c>
      <c r="I335">
        <v>13</v>
      </c>
      <c r="J335" t="s">
        <v>40</v>
      </c>
      <c r="K335" t="s">
        <v>17</v>
      </c>
      <c r="L335" t="s">
        <v>33</v>
      </c>
      <c r="N335" t="s">
        <v>831</v>
      </c>
      <c r="O335">
        <v>2</v>
      </c>
      <c r="P335">
        <v>4</v>
      </c>
      <c r="Q335">
        <v>2</v>
      </c>
      <c r="R335" t="str">
        <f t="shared" si="194"/>
        <v>Train</v>
      </c>
      <c r="S335" t="str">
        <f t="shared" si="195"/>
        <v>Test</v>
      </c>
      <c r="T335" t="str">
        <f t="shared" si="196"/>
        <v>Train</v>
      </c>
      <c r="U335" t="str">
        <f t="shared" si="197"/>
        <v>FL</v>
      </c>
      <c r="V335" t="str">
        <f t="shared" si="198"/>
        <v>31-40</v>
      </c>
      <c r="W335" t="str">
        <f t="shared" si="199"/>
        <v>D</v>
      </c>
      <c r="X335" t="str">
        <f t="shared" si="200"/>
        <v>11-20</v>
      </c>
      <c r="Y335" t="b">
        <f>SUMPRODUCT(--(U335=counts!$A$40:$A$49))&gt;0</f>
        <v>0</v>
      </c>
      <c r="Z335" t="b">
        <f>SUMPRODUCT(--(W335=counts!$A$18:$A$22))&gt;0</f>
        <v>1</v>
      </c>
      <c r="AA335" t="str">
        <f t="shared" si="201"/>
        <v>31-40</v>
      </c>
      <c r="AB335" t="str">
        <f>IF(W335="","Blank",IF(Z335="TRUE",W335,counts!$A$23))</f>
        <v>F, G, T</v>
      </c>
      <c r="AC335" t="str">
        <f t="shared" si="202"/>
        <v>11-20</v>
      </c>
      <c r="AD335" t="str">
        <f t="shared" si="203"/>
        <v>Others</v>
      </c>
      <c r="AE335" t="str">
        <f t="shared" si="204"/>
        <v>female</v>
      </c>
      <c r="AF335">
        <f>IF(F335&gt;=4, counts!$A$62,F335)</f>
        <v>0</v>
      </c>
      <c r="AG335">
        <f>IF(G335&gt;=3, counts!$A$69,G335)</f>
        <v>0</v>
      </c>
      <c r="AH335" t="str">
        <f>IF(OR(K335="S",K335=""), counts!$A$75,K335)</f>
        <v>S, blank</v>
      </c>
      <c r="AI335">
        <f t="shared" si="205"/>
        <v>2</v>
      </c>
      <c r="AJ335">
        <f>VLOOKUP(AA335,counts!$V$8:$W$13,2,FALSE)</f>
        <v>32.769878926258563</v>
      </c>
      <c r="AK335">
        <f>VLOOKUP(AB335,counts!$V$17:$W$23,2,FALSE)</f>
        <v>123.30204897661667</v>
      </c>
      <c r="AL335">
        <f>VLOOKUP(AC335,counts!$V$27:$W$33,2,FALSE)</f>
        <v>-9.6115457513775127</v>
      </c>
      <c r="AM335">
        <f>VLOOKUP(AD335,counts!$V$38:$W$49,2,FALSE)</f>
        <v>40.634191658169868</v>
      </c>
      <c r="AN335">
        <f>VLOOKUP(AE335,counts!$V$53:$W$54,2,FALSE)</f>
        <v>151.41878811967541</v>
      </c>
      <c r="AO335">
        <f>VLOOKUP(AF335,counts!$V$58:$W$62,2,FALSE)</f>
        <v>-14.754319664473872</v>
      </c>
      <c r="AP335">
        <f>VLOOKUP(AG335,counts!$V$66:$W$69,2,FALSE)</f>
        <v>-22.013681658285037</v>
      </c>
      <c r="AQ335">
        <f>VLOOKUP(AH335,counts!$V$73:$W$75,2,FALSE)</f>
        <v>-22.422560732600829</v>
      </c>
      <c r="AR335">
        <f>VLOOKUP(AI335,counts!$V$79:$W$81,2,FALSE)</f>
        <v>25.957134405206311</v>
      </c>
      <c r="AS335">
        <f t="shared" si="206"/>
        <v>1</v>
      </c>
      <c r="AT335">
        <f t="shared" si="207"/>
        <v>2</v>
      </c>
      <c r="AU335" t="str">
        <f t="shared" si="190"/>
        <v>Train</v>
      </c>
      <c r="AW335" t="str">
        <f t="shared" si="208"/>
        <v>31-40</v>
      </c>
      <c r="AX335" t="str">
        <f t="shared" si="209"/>
        <v>F, G, T</v>
      </c>
      <c r="AY335" t="str">
        <f t="shared" si="210"/>
        <v>11-20</v>
      </c>
      <c r="AZ335" t="str">
        <f t="shared" si="211"/>
        <v>Others</v>
      </c>
      <c r="BA335" t="str">
        <f t="shared" si="212"/>
        <v>female</v>
      </c>
      <c r="BB335">
        <f t="shared" si="213"/>
        <v>0</v>
      </c>
      <c r="BC335">
        <f t="shared" si="214"/>
        <v>0</v>
      </c>
      <c r="BD335" t="str">
        <f t="shared" si="215"/>
        <v>S, blank</v>
      </c>
      <c r="BE335">
        <f t="shared" si="216"/>
        <v>2</v>
      </c>
      <c r="BF335">
        <f t="shared" si="217"/>
        <v>32.769878926258563</v>
      </c>
      <c r="BG335">
        <f t="shared" si="218"/>
        <v>123.30204897661667</v>
      </c>
      <c r="BH335">
        <f t="shared" si="219"/>
        <v>-9.6115457513775127</v>
      </c>
      <c r="BI335">
        <f t="shared" si="220"/>
        <v>40.634191658169868</v>
      </c>
      <c r="BJ335">
        <f t="shared" si="221"/>
        <v>151.41878811967541</v>
      </c>
      <c r="BK335">
        <f t="shared" si="222"/>
        <v>-14.754319664473872</v>
      </c>
      <c r="BL335">
        <f t="shared" si="223"/>
        <v>-22.013681658285037</v>
      </c>
      <c r="BM335">
        <f t="shared" si="224"/>
        <v>-22.422560732600829</v>
      </c>
      <c r="BN335">
        <f t="shared" si="225"/>
        <v>25.957134405206311</v>
      </c>
      <c r="BO335">
        <f t="shared" si="191"/>
        <v>1</v>
      </c>
      <c r="BP335">
        <f t="shared" si="192"/>
        <v>2</v>
      </c>
      <c r="BQ335" t="str">
        <f t="shared" si="193"/>
        <v>Train</v>
      </c>
    </row>
    <row r="336" spans="1:69" x14ac:dyDescent="0.3">
      <c r="A336">
        <v>2</v>
      </c>
      <c r="B336">
        <v>0</v>
      </c>
      <c r="C336" t="s">
        <v>832</v>
      </c>
      <c r="D336" t="s">
        <v>20</v>
      </c>
      <c r="E336">
        <v>28</v>
      </c>
      <c r="F336">
        <v>0</v>
      </c>
      <c r="G336">
        <v>0</v>
      </c>
      <c r="H336" t="s">
        <v>833</v>
      </c>
      <c r="I336">
        <v>10.5</v>
      </c>
      <c r="K336" t="s">
        <v>17</v>
      </c>
      <c r="N336" t="s">
        <v>834</v>
      </c>
      <c r="O336">
        <v>5</v>
      </c>
      <c r="P336">
        <v>3</v>
      </c>
      <c r="Q336">
        <v>1</v>
      </c>
      <c r="R336" t="str">
        <f t="shared" si="194"/>
        <v>Validate</v>
      </c>
      <c r="S336" t="str">
        <f t="shared" si="195"/>
        <v>Train</v>
      </c>
      <c r="T336" t="str">
        <f t="shared" si="196"/>
        <v>Train</v>
      </c>
      <c r="U336" t="str">
        <f t="shared" si="197"/>
        <v>MI</v>
      </c>
      <c r="V336" t="str">
        <f t="shared" si="198"/>
        <v>18-30</v>
      </c>
      <c r="W336" t="str">
        <f t="shared" si="199"/>
        <v/>
      </c>
      <c r="X336" t="str">
        <f t="shared" si="200"/>
        <v>11-20</v>
      </c>
      <c r="Y336" t="b">
        <f>SUMPRODUCT(--(U336=counts!$A$40:$A$49))&gt;0</f>
        <v>1</v>
      </c>
      <c r="Z336" t="b">
        <f>SUMPRODUCT(--(W336=counts!$A$18:$A$22))&gt;0</f>
        <v>0</v>
      </c>
      <c r="AA336" t="str">
        <f t="shared" si="201"/>
        <v>18-30</v>
      </c>
      <c r="AB336" t="str">
        <f>IF(W336="","Blank",IF(Z336="TRUE",W336,counts!$A$23))</f>
        <v>Blank</v>
      </c>
      <c r="AC336" t="str">
        <f t="shared" si="202"/>
        <v>11-20</v>
      </c>
      <c r="AD336" t="str">
        <f t="shared" si="203"/>
        <v>MI</v>
      </c>
      <c r="AE336" t="str">
        <f t="shared" si="204"/>
        <v>male</v>
      </c>
      <c r="AF336">
        <f>IF(F336&gt;=4, counts!$A$62,F336)</f>
        <v>0</v>
      </c>
      <c r="AG336">
        <f>IF(G336&gt;=3, counts!$A$69,G336)</f>
        <v>0</v>
      </c>
      <c r="AH336" t="str">
        <f>IF(OR(K336="S",K336=""), counts!$A$75,K336)</f>
        <v>S, blank</v>
      </c>
      <c r="AI336">
        <f t="shared" si="205"/>
        <v>2</v>
      </c>
      <c r="AJ336">
        <f>VLOOKUP(AA336,counts!$V$8:$W$13,2,FALSE)</f>
        <v>-11.613432440426715</v>
      </c>
      <c r="AK336">
        <f>VLOOKUP(AB336,counts!$V$17:$W$23,2,FALSE)</f>
        <v>-42.171718189759716</v>
      </c>
      <c r="AL336">
        <f>VLOOKUP(AC336,counts!$V$27:$W$33,2,FALSE)</f>
        <v>-9.6115457513775127</v>
      </c>
      <c r="AM336">
        <f>VLOOKUP(AD336,counts!$V$38:$W$49,2,FALSE)</f>
        <v>123.30204897661667</v>
      </c>
      <c r="AN336">
        <f>VLOOKUP(AE336,counts!$V$53:$W$54,2,FALSE)</f>
        <v>-108.67008854708662</v>
      </c>
      <c r="AO336">
        <f>VLOOKUP(AF336,counts!$V$58:$W$62,2,FALSE)</f>
        <v>-14.754319664473872</v>
      </c>
      <c r="AP336">
        <f>VLOOKUP(AG336,counts!$V$66:$W$69,2,FALSE)</f>
        <v>-22.013681658285037</v>
      </c>
      <c r="AQ336">
        <f>VLOOKUP(AH336,counts!$V$73:$W$75,2,FALSE)</f>
        <v>-22.422560732600829</v>
      </c>
      <c r="AR336">
        <f>VLOOKUP(AI336,counts!$V$79:$W$81,2,FALSE)</f>
        <v>25.957134405206311</v>
      </c>
      <c r="AS336">
        <f t="shared" si="206"/>
        <v>0</v>
      </c>
      <c r="AT336">
        <f t="shared" si="207"/>
        <v>5</v>
      </c>
      <c r="AU336" t="str">
        <f t="shared" si="190"/>
        <v>Validate</v>
      </c>
      <c r="AW336" t="str">
        <f t="shared" si="208"/>
        <v>18-30</v>
      </c>
      <c r="AX336" t="str">
        <f t="shared" si="209"/>
        <v>Blank</v>
      </c>
      <c r="AY336" t="str">
        <f t="shared" si="210"/>
        <v>11-20</v>
      </c>
      <c r="AZ336" t="str">
        <f t="shared" si="211"/>
        <v>MI</v>
      </c>
      <c r="BA336" t="str">
        <f t="shared" si="212"/>
        <v>male</v>
      </c>
      <c r="BB336">
        <f t="shared" si="213"/>
        <v>0</v>
      </c>
      <c r="BC336">
        <f t="shared" si="214"/>
        <v>0</v>
      </c>
      <c r="BD336" t="str">
        <f t="shared" si="215"/>
        <v>S, blank</v>
      </c>
      <c r="BE336">
        <f t="shared" si="216"/>
        <v>2</v>
      </c>
      <c r="BF336">
        <f t="shared" si="217"/>
        <v>-11.613432440426715</v>
      </c>
      <c r="BG336">
        <f t="shared" si="218"/>
        <v>-42.171718189759716</v>
      </c>
      <c r="BH336">
        <f t="shared" si="219"/>
        <v>-9.6115457513775127</v>
      </c>
      <c r="BI336">
        <f t="shared" si="220"/>
        <v>123.30204897661667</v>
      </c>
      <c r="BJ336">
        <f t="shared" si="221"/>
        <v>-108.67008854708662</v>
      </c>
      <c r="BK336">
        <f t="shared" si="222"/>
        <v>-14.754319664473872</v>
      </c>
      <c r="BL336">
        <f t="shared" si="223"/>
        <v>-22.013681658285037</v>
      </c>
      <c r="BM336">
        <f t="shared" si="224"/>
        <v>-22.422560732600829</v>
      </c>
      <c r="BN336">
        <f t="shared" si="225"/>
        <v>25.957134405206311</v>
      </c>
      <c r="BO336">
        <f t="shared" si="191"/>
        <v>0</v>
      </c>
      <c r="BP336">
        <f t="shared" si="192"/>
        <v>5</v>
      </c>
      <c r="BQ336" t="str">
        <f t="shared" si="193"/>
        <v>Validate</v>
      </c>
    </row>
    <row r="337" spans="1:69" x14ac:dyDescent="0.3">
      <c r="A337">
        <v>2</v>
      </c>
      <c r="B337">
        <v>0</v>
      </c>
      <c r="C337" t="s">
        <v>835</v>
      </c>
      <c r="D337" t="s">
        <v>20</v>
      </c>
      <c r="E337">
        <v>51</v>
      </c>
      <c r="F337">
        <v>0</v>
      </c>
      <c r="G337">
        <v>0</v>
      </c>
      <c r="H337" t="s">
        <v>836</v>
      </c>
      <c r="I337">
        <v>12.525</v>
      </c>
      <c r="K337" t="s">
        <v>17</v>
      </c>
      <c r="M337">
        <v>174</v>
      </c>
      <c r="N337" t="s">
        <v>837</v>
      </c>
      <c r="O337">
        <v>1</v>
      </c>
      <c r="P337">
        <v>1</v>
      </c>
      <c r="Q337">
        <v>3</v>
      </c>
      <c r="R337" t="str">
        <f t="shared" si="194"/>
        <v>Train</v>
      </c>
      <c r="S337" t="str">
        <f t="shared" si="195"/>
        <v>Train</v>
      </c>
      <c r="T337" t="str">
        <f t="shared" si="196"/>
        <v>Train</v>
      </c>
      <c r="U337" t="str">
        <f t="shared" si="197"/>
        <v>FL</v>
      </c>
      <c r="V337" t="str">
        <f t="shared" si="198"/>
        <v>51-60</v>
      </c>
      <c r="W337" t="str">
        <f t="shared" si="199"/>
        <v/>
      </c>
      <c r="X337" t="str">
        <f t="shared" si="200"/>
        <v>11-20</v>
      </c>
      <c r="Y337" t="b">
        <f>SUMPRODUCT(--(U337=counts!$A$40:$A$49))&gt;0</f>
        <v>0</v>
      </c>
      <c r="Z337" t="b">
        <f>SUMPRODUCT(--(W337=counts!$A$18:$A$22))&gt;0</f>
        <v>0</v>
      </c>
      <c r="AA337" t="str">
        <f t="shared" si="201"/>
        <v>51-60</v>
      </c>
      <c r="AB337" t="str">
        <f>IF(W337="","Blank",IF(Z337="TRUE",W337,counts!$A$23))</f>
        <v>Blank</v>
      </c>
      <c r="AC337" t="str">
        <f t="shared" si="202"/>
        <v>11-20</v>
      </c>
      <c r="AD337" t="str">
        <f t="shared" si="203"/>
        <v>Others</v>
      </c>
      <c r="AE337" t="str">
        <f t="shared" si="204"/>
        <v>male</v>
      </c>
      <c r="AF337">
        <f>IF(F337&gt;=4, counts!$A$62,F337)</f>
        <v>0</v>
      </c>
      <c r="AG337">
        <f>IF(G337&gt;=3, counts!$A$69,G337)</f>
        <v>0</v>
      </c>
      <c r="AH337" t="str">
        <f>IF(OR(K337="S",K337=""), counts!$A$75,K337)</f>
        <v>S, blank</v>
      </c>
      <c r="AI337">
        <f t="shared" si="205"/>
        <v>2</v>
      </c>
      <c r="AJ337">
        <f>VLOOKUP(AA337,counts!$V$8:$W$13,2,FALSE)</f>
        <v>74.751267398446615</v>
      </c>
      <c r="AK337">
        <f>VLOOKUP(AB337,counts!$V$17:$W$23,2,FALSE)</f>
        <v>-42.171718189759716</v>
      </c>
      <c r="AL337">
        <f>VLOOKUP(AC337,counts!$V$27:$W$33,2,FALSE)</f>
        <v>-9.6115457513775127</v>
      </c>
      <c r="AM337">
        <f>VLOOKUP(AD337,counts!$V$38:$W$49,2,FALSE)</f>
        <v>40.634191658169868</v>
      </c>
      <c r="AN337">
        <f>VLOOKUP(AE337,counts!$V$53:$W$54,2,FALSE)</f>
        <v>-108.67008854708662</v>
      </c>
      <c r="AO337">
        <f>VLOOKUP(AF337,counts!$V$58:$W$62,2,FALSE)</f>
        <v>-14.754319664473872</v>
      </c>
      <c r="AP337">
        <f>VLOOKUP(AG337,counts!$V$66:$W$69,2,FALSE)</f>
        <v>-22.013681658285037</v>
      </c>
      <c r="AQ337">
        <f>VLOOKUP(AH337,counts!$V$73:$W$75,2,FALSE)</f>
        <v>-22.422560732600829</v>
      </c>
      <c r="AR337">
        <f>VLOOKUP(AI337,counts!$V$79:$W$81,2,FALSE)</f>
        <v>25.957134405206311</v>
      </c>
      <c r="AS337">
        <f t="shared" si="206"/>
        <v>0</v>
      </c>
      <c r="AT337">
        <f t="shared" si="207"/>
        <v>1</v>
      </c>
      <c r="AU337" t="str">
        <f t="shared" si="190"/>
        <v>Train</v>
      </c>
      <c r="AW337" t="str">
        <f t="shared" si="208"/>
        <v>51-60</v>
      </c>
      <c r="AX337" t="str">
        <f t="shared" si="209"/>
        <v>Blank</v>
      </c>
      <c r="AY337" t="str">
        <f t="shared" si="210"/>
        <v>11-20</v>
      </c>
      <c r="AZ337" t="str">
        <f t="shared" si="211"/>
        <v>Others</v>
      </c>
      <c r="BA337" t="str">
        <f t="shared" si="212"/>
        <v>male</v>
      </c>
      <c r="BB337">
        <f t="shared" si="213"/>
        <v>0</v>
      </c>
      <c r="BC337">
        <f t="shared" si="214"/>
        <v>0</v>
      </c>
      <c r="BD337" t="str">
        <f t="shared" si="215"/>
        <v>S, blank</v>
      </c>
      <c r="BE337">
        <f t="shared" si="216"/>
        <v>2</v>
      </c>
      <c r="BF337">
        <f t="shared" si="217"/>
        <v>74.751267398446615</v>
      </c>
      <c r="BG337">
        <f t="shared" si="218"/>
        <v>-42.171718189759716</v>
      </c>
      <c r="BH337">
        <f t="shared" si="219"/>
        <v>-9.6115457513775127</v>
      </c>
      <c r="BI337">
        <f t="shared" si="220"/>
        <v>40.634191658169868</v>
      </c>
      <c r="BJ337">
        <f t="shared" si="221"/>
        <v>-108.67008854708662</v>
      </c>
      <c r="BK337">
        <f t="shared" si="222"/>
        <v>-14.754319664473872</v>
      </c>
      <c r="BL337">
        <f t="shared" si="223"/>
        <v>-22.013681658285037</v>
      </c>
      <c r="BM337">
        <f t="shared" si="224"/>
        <v>-22.422560732600829</v>
      </c>
      <c r="BN337">
        <f t="shared" si="225"/>
        <v>25.957134405206311</v>
      </c>
      <c r="BO337">
        <f t="shared" si="191"/>
        <v>0</v>
      </c>
      <c r="BP337">
        <f t="shared" si="192"/>
        <v>1</v>
      </c>
      <c r="BQ337" t="str">
        <f t="shared" si="193"/>
        <v>Train</v>
      </c>
    </row>
    <row r="338" spans="1:69" x14ac:dyDescent="0.3">
      <c r="A338">
        <v>2</v>
      </c>
      <c r="B338">
        <v>1</v>
      </c>
      <c r="C338" t="s">
        <v>838</v>
      </c>
      <c r="D338" t="s">
        <v>20</v>
      </c>
      <c r="E338">
        <v>32</v>
      </c>
      <c r="F338">
        <v>1</v>
      </c>
      <c r="G338">
        <v>0</v>
      </c>
      <c r="H338" t="s">
        <v>839</v>
      </c>
      <c r="I338">
        <v>26</v>
      </c>
      <c r="K338" t="s">
        <v>17</v>
      </c>
      <c r="L338" t="s">
        <v>241</v>
      </c>
      <c r="N338" t="s">
        <v>840</v>
      </c>
      <c r="O338">
        <v>5</v>
      </c>
      <c r="P338">
        <v>2</v>
      </c>
      <c r="Q338">
        <v>2</v>
      </c>
      <c r="R338" t="str">
        <f t="shared" si="194"/>
        <v>Validate</v>
      </c>
      <c r="S338" t="str">
        <f t="shared" si="195"/>
        <v>Train</v>
      </c>
      <c r="T338" t="str">
        <f t="shared" si="196"/>
        <v>Train</v>
      </c>
      <c r="U338" t="str">
        <f t="shared" si="197"/>
        <v>NY</v>
      </c>
      <c r="V338" t="str">
        <f t="shared" si="198"/>
        <v>31-40</v>
      </c>
      <c r="W338" t="str">
        <f t="shared" si="199"/>
        <v/>
      </c>
      <c r="X338" t="str">
        <f t="shared" si="200"/>
        <v>21-30</v>
      </c>
      <c r="Y338" t="b">
        <f>SUMPRODUCT(--(U338=counts!$A$40:$A$49))&gt;0</f>
        <v>1</v>
      </c>
      <c r="Z338" t="b">
        <f>SUMPRODUCT(--(W338=counts!$A$18:$A$22))&gt;0</f>
        <v>0</v>
      </c>
      <c r="AA338" t="str">
        <f t="shared" si="201"/>
        <v>31-40</v>
      </c>
      <c r="AB338" t="str">
        <f>IF(W338="","Blank",IF(Z338="TRUE",W338,counts!$A$23))</f>
        <v>Blank</v>
      </c>
      <c r="AC338" t="str">
        <f t="shared" si="202"/>
        <v>21-30</v>
      </c>
      <c r="AD338" t="str">
        <f t="shared" si="203"/>
        <v>NY</v>
      </c>
      <c r="AE338" t="str">
        <f t="shared" si="204"/>
        <v>male</v>
      </c>
      <c r="AF338">
        <f>IF(F338&gt;=4, counts!$A$62,F338)</f>
        <v>1</v>
      </c>
      <c r="AG338">
        <f>IF(G338&gt;=3, counts!$A$69,G338)</f>
        <v>0</v>
      </c>
      <c r="AH338" t="str">
        <f>IF(OR(K338="S",K338=""), counts!$A$75,K338)</f>
        <v>S, blank</v>
      </c>
      <c r="AI338">
        <f t="shared" si="205"/>
        <v>2</v>
      </c>
      <c r="AJ338">
        <f>VLOOKUP(AA338,counts!$V$8:$W$13,2,FALSE)</f>
        <v>32.769878926258563</v>
      </c>
      <c r="AK338">
        <f>VLOOKUP(AB338,counts!$V$17:$W$23,2,FALSE)</f>
        <v>-42.171718189759716</v>
      </c>
      <c r="AL338">
        <f>VLOOKUP(AC338,counts!$V$27:$W$33,2,FALSE)</f>
        <v>40.172297072540438</v>
      </c>
      <c r="AM338">
        <f>VLOOKUP(AD338,counts!$V$38:$W$49,2,FALSE)</f>
        <v>57.761363718906857</v>
      </c>
      <c r="AN338">
        <f>VLOOKUP(AE338,counts!$V$53:$W$54,2,FALSE)</f>
        <v>-108.67008854708662</v>
      </c>
      <c r="AO338">
        <f>VLOOKUP(AF338,counts!$V$58:$W$62,2,FALSE)</f>
        <v>48.695090775187893</v>
      </c>
      <c r="AP338">
        <f>VLOOKUP(AG338,counts!$V$66:$W$69,2,FALSE)</f>
        <v>-22.013681658285037</v>
      </c>
      <c r="AQ338">
        <f>VLOOKUP(AH338,counts!$V$73:$W$75,2,FALSE)</f>
        <v>-22.422560732600829</v>
      </c>
      <c r="AR338">
        <f>VLOOKUP(AI338,counts!$V$79:$W$81,2,FALSE)</f>
        <v>25.957134405206311</v>
      </c>
      <c r="AS338">
        <f t="shared" si="206"/>
        <v>1</v>
      </c>
      <c r="AT338">
        <f t="shared" si="207"/>
        <v>5</v>
      </c>
      <c r="AU338" t="str">
        <f t="shared" si="190"/>
        <v>Validate</v>
      </c>
      <c r="AW338" t="str">
        <f t="shared" si="208"/>
        <v>31-40</v>
      </c>
      <c r="AX338" t="str">
        <f t="shared" si="209"/>
        <v>Blank</v>
      </c>
      <c r="AY338" t="str">
        <f t="shared" si="210"/>
        <v>21-30</v>
      </c>
      <c r="AZ338" t="str">
        <f t="shared" si="211"/>
        <v>NY</v>
      </c>
      <c r="BA338" t="str">
        <f t="shared" si="212"/>
        <v>male</v>
      </c>
      <c r="BB338">
        <f t="shared" si="213"/>
        <v>1</v>
      </c>
      <c r="BC338">
        <f t="shared" si="214"/>
        <v>0</v>
      </c>
      <c r="BD338" t="str">
        <f t="shared" si="215"/>
        <v>S, blank</v>
      </c>
      <c r="BE338">
        <f t="shared" si="216"/>
        <v>2</v>
      </c>
      <c r="BF338">
        <f t="shared" si="217"/>
        <v>32.769878926258563</v>
      </c>
      <c r="BG338">
        <f t="shared" si="218"/>
        <v>-42.171718189759716</v>
      </c>
      <c r="BH338">
        <f t="shared" si="219"/>
        <v>40.172297072540438</v>
      </c>
      <c r="BI338">
        <f t="shared" si="220"/>
        <v>57.761363718906857</v>
      </c>
      <c r="BJ338">
        <f t="shared" si="221"/>
        <v>-108.67008854708662</v>
      </c>
      <c r="BK338">
        <f t="shared" si="222"/>
        <v>48.695090775187893</v>
      </c>
      <c r="BL338">
        <f t="shared" si="223"/>
        <v>-22.013681658285037</v>
      </c>
      <c r="BM338">
        <f t="shared" si="224"/>
        <v>-22.422560732600829</v>
      </c>
      <c r="BN338">
        <f t="shared" si="225"/>
        <v>25.957134405206311</v>
      </c>
      <c r="BO338">
        <f t="shared" si="191"/>
        <v>1</v>
      </c>
      <c r="BP338">
        <f t="shared" si="192"/>
        <v>5</v>
      </c>
      <c r="BQ338" t="str">
        <f t="shared" si="193"/>
        <v>Validate</v>
      </c>
    </row>
    <row r="339" spans="1:69" x14ac:dyDescent="0.3">
      <c r="A339">
        <v>2</v>
      </c>
      <c r="B339">
        <v>1</v>
      </c>
      <c r="C339" t="s">
        <v>841</v>
      </c>
      <c r="D339" t="s">
        <v>15</v>
      </c>
      <c r="E339">
        <v>19</v>
      </c>
      <c r="F339">
        <v>1</v>
      </c>
      <c r="G339">
        <v>0</v>
      </c>
      <c r="H339" t="s">
        <v>839</v>
      </c>
      <c r="I339">
        <v>26</v>
      </c>
      <c r="K339" t="s">
        <v>17</v>
      </c>
      <c r="L339" t="s">
        <v>241</v>
      </c>
      <c r="N339" t="s">
        <v>840</v>
      </c>
      <c r="O339">
        <v>3</v>
      </c>
      <c r="P339">
        <v>4</v>
      </c>
      <c r="Q339">
        <v>5</v>
      </c>
      <c r="R339" t="str">
        <f t="shared" si="194"/>
        <v>Train</v>
      </c>
      <c r="S339" t="str">
        <f t="shared" si="195"/>
        <v>Test</v>
      </c>
      <c r="T339" t="str">
        <f t="shared" si="196"/>
        <v>Validate</v>
      </c>
      <c r="U339" t="str">
        <f t="shared" si="197"/>
        <v>NY</v>
      </c>
      <c r="V339" t="str">
        <f t="shared" si="198"/>
        <v>18-30</v>
      </c>
      <c r="W339" t="str">
        <f t="shared" si="199"/>
        <v/>
      </c>
      <c r="X339" t="str">
        <f t="shared" si="200"/>
        <v>21-30</v>
      </c>
      <c r="Y339" t="b">
        <f>SUMPRODUCT(--(U339=counts!$A$40:$A$49))&gt;0</f>
        <v>1</v>
      </c>
      <c r="Z339" t="b">
        <f>SUMPRODUCT(--(W339=counts!$A$18:$A$22))&gt;0</f>
        <v>0</v>
      </c>
      <c r="AA339" t="str">
        <f t="shared" si="201"/>
        <v>18-30</v>
      </c>
      <c r="AB339" t="str">
        <f>IF(W339="","Blank",IF(Z339="TRUE",W339,counts!$A$23))</f>
        <v>Blank</v>
      </c>
      <c r="AC339" t="str">
        <f t="shared" si="202"/>
        <v>21-30</v>
      </c>
      <c r="AD339" t="str">
        <f t="shared" si="203"/>
        <v>NY</v>
      </c>
      <c r="AE339" t="str">
        <f t="shared" si="204"/>
        <v>female</v>
      </c>
      <c r="AF339">
        <f>IF(F339&gt;=4, counts!$A$62,F339)</f>
        <v>1</v>
      </c>
      <c r="AG339">
        <f>IF(G339&gt;=3, counts!$A$69,G339)</f>
        <v>0</v>
      </c>
      <c r="AH339" t="str">
        <f>IF(OR(K339="S",K339=""), counts!$A$75,K339)</f>
        <v>S, blank</v>
      </c>
      <c r="AI339">
        <f t="shared" si="205"/>
        <v>2</v>
      </c>
      <c r="AJ339">
        <f>VLOOKUP(AA339,counts!$V$8:$W$13,2,FALSE)</f>
        <v>-11.613432440426715</v>
      </c>
      <c r="AK339">
        <f>VLOOKUP(AB339,counts!$V$17:$W$23,2,FALSE)</f>
        <v>-42.171718189759716</v>
      </c>
      <c r="AL339">
        <f>VLOOKUP(AC339,counts!$V$27:$W$33,2,FALSE)</f>
        <v>40.172297072540438</v>
      </c>
      <c r="AM339">
        <f>VLOOKUP(AD339,counts!$V$38:$W$49,2,FALSE)</f>
        <v>57.761363718906857</v>
      </c>
      <c r="AN339">
        <f>VLOOKUP(AE339,counts!$V$53:$W$54,2,FALSE)</f>
        <v>151.41878811967541</v>
      </c>
      <c r="AO339">
        <f>VLOOKUP(AF339,counts!$V$58:$W$62,2,FALSE)</f>
        <v>48.695090775187893</v>
      </c>
      <c r="AP339">
        <f>VLOOKUP(AG339,counts!$V$66:$W$69,2,FALSE)</f>
        <v>-22.013681658285037</v>
      </c>
      <c r="AQ339">
        <f>VLOOKUP(AH339,counts!$V$73:$W$75,2,FALSE)</f>
        <v>-22.422560732600829</v>
      </c>
      <c r="AR339">
        <f>VLOOKUP(AI339,counts!$V$79:$W$81,2,FALSE)</f>
        <v>25.957134405206311</v>
      </c>
      <c r="AS339">
        <f t="shared" si="206"/>
        <v>1</v>
      </c>
      <c r="AT339">
        <f t="shared" si="207"/>
        <v>3</v>
      </c>
      <c r="AU339" t="str">
        <f t="shared" si="190"/>
        <v>Train</v>
      </c>
      <c r="AW339" t="str">
        <f t="shared" si="208"/>
        <v>18-30</v>
      </c>
      <c r="AX339" t="str">
        <f t="shared" si="209"/>
        <v>Blank</v>
      </c>
      <c r="AY339" t="str">
        <f t="shared" si="210"/>
        <v>21-30</v>
      </c>
      <c r="AZ339" t="str">
        <f t="shared" si="211"/>
        <v>NY</v>
      </c>
      <c r="BA339" t="str">
        <f t="shared" si="212"/>
        <v>female</v>
      </c>
      <c r="BB339">
        <f t="shared" si="213"/>
        <v>1</v>
      </c>
      <c r="BC339">
        <f t="shared" si="214"/>
        <v>0</v>
      </c>
      <c r="BD339" t="str">
        <f t="shared" si="215"/>
        <v>S, blank</v>
      </c>
      <c r="BE339">
        <f t="shared" si="216"/>
        <v>2</v>
      </c>
      <c r="BF339">
        <f t="shared" si="217"/>
        <v>-11.613432440426715</v>
      </c>
      <c r="BG339">
        <f t="shared" si="218"/>
        <v>-42.171718189759716</v>
      </c>
      <c r="BH339">
        <f t="shared" si="219"/>
        <v>40.172297072540438</v>
      </c>
      <c r="BI339">
        <f t="shared" si="220"/>
        <v>57.761363718906857</v>
      </c>
      <c r="BJ339">
        <f t="shared" si="221"/>
        <v>151.41878811967541</v>
      </c>
      <c r="BK339">
        <f t="shared" si="222"/>
        <v>48.695090775187893</v>
      </c>
      <c r="BL339">
        <f t="shared" si="223"/>
        <v>-22.013681658285037</v>
      </c>
      <c r="BM339">
        <f t="shared" si="224"/>
        <v>-22.422560732600829</v>
      </c>
      <c r="BN339">
        <f t="shared" si="225"/>
        <v>25.957134405206311</v>
      </c>
      <c r="BO339">
        <f t="shared" si="191"/>
        <v>1</v>
      </c>
      <c r="BP339">
        <f t="shared" si="192"/>
        <v>3</v>
      </c>
      <c r="BQ339" t="str">
        <f t="shared" si="193"/>
        <v>Train</v>
      </c>
    </row>
    <row r="340" spans="1:69" x14ac:dyDescent="0.3">
      <c r="A340">
        <v>2</v>
      </c>
      <c r="B340">
        <v>0</v>
      </c>
      <c r="C340" t="s">
        <v>842</v>
      </c>
      <c r="D340" t="s">
        <v>20</v>
      </c>
      <c r="E340">
        <v>28</v>
      </c>
      <c r="F340">
        <v>0</v>
      </c>
      <c r="G340">
        <v>0</v>
      </c>
      <c r="H340" t="s">
        <v>843</v>
      </c>
      <c r="I340">
        <v>26</v>
      </c>
      <c r="K340" t="s">
        <v>17</v>
      </c>
      <c r="N340" t="s">
        <v>844</v>
      </c>
      <c r="O340">
        <v>3</v>
      </c>
      <c r="P340">
        <v>3</v>
      </c>
      <c r="Q340">
        <v>3</v>
      </c>
      <c r="R340" t="str">
        <f t="shared" si="194"/>
        <v>Train</v>
      </c>
      <c r="S340" t="str">
        <f t="shared" si="195"/>
        <v>Train</v>
      </c>
      <c r="T340" t="str">
        <f t="shared" si="196"/>
        <v>Train</v>
      </c>
      <c r="U340" t="str">
        <f t="shared" si="197"/>
        <v/>
      </c>
      <c r="V340" t="str">
        <f t="shared" si="198"/>
        <v>18-30</v>
      </c>
      <c r="W340" t="str">
        <f t="shared" si="199"/>
        <v/>
      </c>
      <c r="X340" t="str">
        <f t="shared" si="200"/>
        <v>21-30</v>
      </c>
      <c r="Y340" t="b">
        <f>SUMPRODUCT(--(U340=counts!$A$40:$A$49))&gt;0</f>
        <v>0</v>
      </c>
      <c r="Z340" t="b">
        <f>SUMPRODUCT(--(W340=counts!$A$18:$A$22))&gt;0</f>
        <v>0</v>
      </c>
      <c r="AA340" t="str">
        <f t="shared" si="201"/>
        <v>18-30</v>
      </c>
      <c r="AB340" t="str">
        <f>IF(W340="","Blank",IF(Z340="TRUE",W340,counts!$A$23))</f>
        <v>Blank</v>
      </c>
      <c r="AC340" t="str">
        <f t="shared" si="202"/>
        <v>21-30</v>
      </c>
      <c r="AD340" t="str">
        <f t="shared" si="203"/>
        <v>Blank</v>
      </c>
      <c r="AE340" t="str">
        <f t="shared" si="204"/>
        <v>male</v>
      </c>
      <c r="AF340">
        <f>IF(F340&gt;=4, counts!$A$62,F340)</f>
        <v>0</v>
      </c>
      <c r="AG340">
        <f>IF(G340&gt;=3, counts!$A$69,G340)</f>
        <v>0</v>
      </c>
      <c r="AH340" t="str">
        <f>IF(OR(K340="S",K340=""), counts!$A$75,K340)</f>
        <v>S, blank</v>
      </c>
      <c r="AI340">
        <f t="shared" si="205"/>
        <v>2</v>
      </c>
      <c r="AJ340">
        <f>VLOOKUP(AA340,counts!$V$8:$W$13,2,FALSE)</f>
        <v>-11.613432440426715</v>
      </c>
      <c r="AK340">
        <f>VLOOKUP(AB340,counts!$V$17:$W$23,2,FALSE)</f>
        <v>-42.171718189759716</v>
      </c>
      <c r="AL340">
        <f>VLOOKUP(AC340,counts!$V$27:$W$33,2,FALSE)</f>
        <v>40.172297072540438</v>
      </c>
      <c r="AM340">
        <f>VLOOKUP(AD340,counts!$V$38:$W$49,2,FALSE)</f>
        <v>-33.757758935166962</v>
      </c>
      <c r="AN340">
        <f>VLOOKUP(AE340,counts!$V$53:$W$54,2,FALSE)</f>
        <v>-108.67008854708662</v>
      </c>
      <c r="AO340">
        <f>VLOOKUP(AF340,counts!$V$58:$W$62,2,FALSE)</f>
        <v>-14.754319664473872</v>
      </c>
      <c r="AP340">
        <f>VLOOKUP(AG340,counts!$V$66:$W$69,2,FALSE)</f>
        <v>-22.013681658285037</v>
      </c>
      <c r="AQ340">
        <f>VLOOKUP(AH340,counts!$V$73:$W$75,2,FALSE)</f>
        <v>-22.422560732600829</v>
      </c>
      <c r="AR340">
        <f>VLOOKUP(AI340,counts!$V$79:$W$81,2,FALSE)</f>
        <v>25.957134405206311</v>
      </c>
      <c r="AS340">
        <f t="shared" si="206"/>
        <v>0</v>
      </c>
      <c r="AT340">
        <f t="shared" si="207"/>
        <v>3</v>
      </c>
      <c r="AU340" t="str">
        <f t="shared" si="190"/>
        <v>Train</v>
      </c>
      <c r="AW340" t="str">
        <f t="shared" si="208"/>
        <v>18-30</v>
      </c>
      <c r="AX340" t="str">
        <f t="shared" si="209"/>
        <v>Blank</v>
      </c>
      <c r="AY340" t="str">
        <f t="shared" si="210"/>
        <v>21-30</v>
      </c>
      <c r="AZ340" t="str">
        <f t="shared" si="211"/>
        <v>Blank</v>
      </c>
      <c r="BA340" t="str">
        <f t="shared" si="212"/>
        <v>male</v>
      </c>
      <c r="BB340">
        <f t="shared" si="213"/>
        <v>0</v>
      </c>
      <c r="BC340">
        <f t="shared" si="214"/>
        <v>0</v>
      </c>
      <c r="BD340" t="str">
        <f t="shared" si="215"/>
        <v>S, blank</v>
      </c>
      <c r="BE340">
        <f t="shared" si="216"/>
        <v>2</v>
      </c>
      <c r="BF340">
        <f t="shared" si="217"/>
        <v>-11.613432440426715</v>
      </c>
      <c r="BG340">
        <f t="shared" si="218"/>
        <v>-42.171718189759716</v>
      </c>
      <c r="BH340">
        <f t="shared" si="219"/>
        <v>40.172297072540438</v>
      </c>
      <c r="BI340">
        <f t="shared" si="220"/>
        <v>-33.757758935166962</v>
      </c>
      <c r="BJ340">
        <f t="shared" si="221"/>
        <v>-108.67008854708662</v>
      </c>
      <c r="BK340">
        <f t="shared" si="222"/>
        <v>-14.754319664473872</v>
      </c>
      <c r="BL340">
        <f t="shared" si="223"/>
        <v>-22.013681658285037</v>
      </c>
      <c r="BM340">
        <f t="shared" si="224"/>
        <v>-22.422560732600829</v>
      </c>
      <c r="BN340">
        <f t="shared" si="225"/>
        <v>25.957134405206311</v>
      </c>
      <c r="BO340">
        <f t="shared" si="191"/>
        <v>0</v>
      </c>
      <c r="BP340">
        <f t="shared" si="192"/>
        <v>3</v>
      </c>
      <c r="BQ340" t="str">
        <f t="shared" si="193"/>
        <v>Train</v>
      </c>
    </row>
    <row r="341" spans="1:69" x14ac:dyDescent="0.3">
      <c r="A341">
        <v>2</v>
      </c>
      <c r="B341">
        <v>1</v>
      </c>
      <c r="C341" t="s">
        <v>845</v>
      </c>
      <c r="D341" t="s">
        <v>20</v>
      </c>
      <c r="E341">
        <v>1</v>
      </c>
      <c r="F341">
        <v>2</v>
      </c>
      <c r="G341">
        <v>1</v>
      </c>
      <c r="H341" t="s">
        <v>846</v>
      </c>
      <c r="I341">
        <v>39</v>
      </c>
      <c r="J341" t="s">
        <v>847</v>
      </c>
      <c r="K341" t="s">
        <v>17</v>
      </c>
      <c r="L341" t="s">
        <v>22</v>
      </c>
      <c r="N341" t="s">
        <v>848</v>
      </c>
      <c r="O341">
        <v>1</v>
      </c>
      <c r="P341">
        <v>3</v>
      </c>
      <c r="Q341">
        <v>2</v>
      </c>
      <c r="R341" t="str">
        <f t="shared" si="194"/>
        <v>Train</v>
      </c>
      <c r="S341" t="str">
        <f t="shared" si="195"/>
        <v>Train</v>
      </c>
      <c r="T341" t="str">
        <f t="shared" si="196"/>
        <v>Train</v>
      </c>
      <c r="U341" t="str">
        <f t="shared" si="197"/>
        <v>MI</v>
      </c>
      <c r="V341" t="str">
        <f t="shared" si="198"/>
        <v>0-17</v>
      </c>
      <c r="W341" t="str">
        <f t="shared" si="199"/>
        <v>F</v>
      </c>
      <c r="X341" t="str">
        <f t="shared" si="200"/>
        <v>31-40</v>
      </c>
      <c r="Y341" t="b">
        <f>SUMPRODUCT(--(U341=counts!$A$40:$A$49))&gt;0</f>
        <v>1</v>
      </c>
      <c r="Z341" t="b">
        <f>SUMPRODUCT(--(W341=counts!$A$18:$A$22))&gt;0</f>
        <v>0</v>
      </c>
      <c r="AA341" t="str">
        <f t="shared" si="201"/>
        <v>0-17</v>
      </c>
      <c r="AB341" t="str">
        <f>IF(W341="","Blank",IF(Z341="TRUE",W341,counts!$A$23))</f>
        <v>F, G, T</v>
      </c>
      <c r="AC341" t="str">
        <f t="shared" si="202"/>
        <v>31-40</v>
      </c>
      <c r="AD341" t="str">
        <f t="shared" si="203"/>
        <v>MI</v>
      </c>
      <c r="AE341" t="str">
        <f t="shared" si="204"/>
        <v>male</v>
      </c>
      <c r="AF341">
        <f>IF(F341&gt;=4, counts!$A$62,F341)</f>
        <v>2</v>
      </c>
      <c r="AG341">
        <f>IF(G341&gt;=3, counts!$A$69,G341)</f>
        <v>1</v>
      </c>
      <c r="AH341" t="str">
        <f>IF(OR(K341="S",K341=""), counts!$A$75,K341)</f>
        <v>S, blank</v>
      </c>
      <c r="AI341">
        <f t="shared" si="205"/>
        <v>2</v>
      </c>
      <c r="AJ341">
        <f>VLOOKUP(AA341,counts!$V$8:$W$13,2,FALSE)</f>
        <v>-3.7643689058441341</v>
      </c>
      <c r="AK341">
        <f>VLOOKUP(AB341,counts!$V$17:$W$23,2,FALSE)</f>
        <v>123.30204897661667</v>
      </c>
      <c r="AL341">
        <f>VLOOKUP(AC341,counts!$V$27:$W$33,2,FALSE)</f>
        <v>22.971838090238197</v>
      </c>
      <c r="AM341">
        <f>VLOOKUP(AD341,counts!$V$38:$W$49,2,FALSE)</f>
        <v>123.30204897661667</v>
      </c>
      <c r="AN341">
        <f>VLOOKUP(AE341,counts!$V$53:$W$54,2,FALSE)</f>
        <v>-108.67008854708662</v>
      </c>
      <c r="AO341">
        <f>VLOOKUP(AF341,counts!$V$58:$W$62,2,FALSE)</f>
        <v>47.533478806865013</v>
      </c>
      <c r="AP341">
        <f>VLOOKUP(AG341,counts!$V$66:$W$69,2,FALSE)</f>
        <v>79.365382998232107</v>
      </c>
      <c r="AQ341">
        <f>VLOOKUP(AH341,counts!$V$73:$W$75,2,FALSE)</f>
        <v>-22.422560732600829</v>
      </c>
      <c r="AR341">
        <f>VLOOKUP(AI341,counts!$V$79:$W$81,2,FALSE)</f>
        <v>25.957134405206311</v>
      </c>
      <c r="AS341">
        <f t="shared" si="206"/>
        <v>1</v>
      </c>
      <c r="AT341">
        <f t="shared" si="207"/>
        <v>1</v>
      </c>
      <c r="AU341" t="str">
        <f t="shared" si="190"/>
        <v>Train</v>
      </c>
      <c r="AW341" t="str">
        <f t="shared" si="208"/>
        <v>0-17</v>
      </c>
      <c r="AX341" t="str">
        <f t="shared" si="209"/>
        <v>F, G, T</v>
      </c>
      <c r="AY341" t="str">
        <f t="shared" si="210"/>
        <v>31-40</v>
      </c>
      <c r="AZ341" t="str">
        <f t="shared" si="211"/>
        <v>MI</v>
      </c>
      <c r="BA341" t="str">
        <f t="shared" si="212"/>
        <v>male</v>
      </c>
      <c r="BB341">
        <f t="shared" si="213"/>
        <v>2</v>
      </c>
      <c r="BC341">
        <f t="shared" si="214"/>
        <v>1</v>
      </c>
      <c r="BD341" t="str">
        <f t="shared" si="215"/>
        <v>S, blank</v>
      </c>
      <c r="BE341">
        <f t="shared" si="216"/>
        <v>2</v>
      </c>
      <c r="BF341">
        <f t="shared" si="217"/>
        <v>-3.7643689058441341</v>
      </c>
      <c r="BG341">
        <f t="shared" si="218"/>
        <v>123.30204897661667</v>
      </c>
      <c r="BH341">
        <f t="shared" si="219"/>
        <v>22.971838090238197</v>
      </c>
      <c r="BI341">
        <f t="shared" si="220"/>
        <v>123.30204897661667</v>
      </c>
      <c r="BJ341">
        <f t="shared" si="221"/>
        <v>-108.67008854708662</v>
      </c>
      <c r="BK341">
        <f t="shared" si="222"/>
        <v>47.533478806865013</v>
      </c>
      <c r="BL341">
        <f t="shared" si="223"/>
        <v>79.365382998232107</v>
      </c>
      <c r="BM341">
        <f t="shared" si="224"/>
        <v>-22.422560732600829</v>
      </c>
      <c r="BN341">
        <f t="shared" si="225"/>
        <v>25.957134405206311</v>
      </c>
      <c r="BO341">
        <f t="shared" si="191"/>
        <v>1</v>
      </c>
      <c r="BP341">
        <f t="shared" si="192"/>
        <v>1</v>
      </c>
      <c r="BQ341" t="str">
        <f t="shared" si="193"/>
        <v>Train</v>
      </c>
    </row>
    <row r="342" spans="1:69" x14ac:dyDescent="0.3">
      <c r="A342">
        <v>2</v>
      </c>
      <c r="B342">
        <v>1</v>
      </c>
      <c r="C342" t="s">
        <v>849</v>
      </c>
      <c r="D342" t="s">
        <v>15</v>
      </c>
      <c r="E342">
        <v>4</v>
      </c>
      <c r="F342">
        <v>2</v>
      </c>
      <c r="G342">
        <v>1</v>
      </c>
      <c r="H342" t="s">
        <v>846</v>
      </c>
      <c r="I342">
        <v>39</v>
      </c>
      <c r="J342" t="s">
        <v>847</v>
      </c>
      <c r="K342" t="s">
        <v>17</v>
      </c>
      <c r="L342" t="s">
        <v>22</v>
      </c>
      <c r="N342" t="s">
        <v>848</v>
      </c>
      <c r="O342">
        <v>3</v>
      </c>
      <c r="P342">
        <v>4</v>
      </c>
      <c r="Q342">
        <v>2</v>
      </c>
      <c r="R342" t="str">
        <f t="shared" si="194"/>
        <v>Train</v>
      </c>
      <c r="S342" t="str">
        <f t="shared" si="195"/>
        <v>Test</v>
      </c>
      <c r="T342" t="str">
        <f t="shared" si="196"/>
        <v>Train</v>
      </c>
      <c r="U342" t="str">
        <f t="shared" si="197"/>
        <v>MI</v>
      </c>
      <c r="V342" t="str">
        <f t="shared" si="198"/>
        <v>0-17</v>
      </c>
      <c r="W342" t="str">
        <f t="shared" si="199"/>
        <v>F</v>
      </c>
      <c r="X342" t="str">
        <f t="shared" si="200"/>
        <v>31-40</v>
      </c>
      <c r="Y342" t="b">
        <f>SUMPRODUCT(--(U342=counts!$A$40:$A$49))&gt;0</f>
        <v>1</v>
      </c>
      <c r="Z342" t="b">
        <f>SUMPRODUCT(--(W342=counts!$A$18:$A$22))&gt;0</f>
        <v>0</v>
      </c>
      <c r="AA342" t="str">
        <f t="shared" si="201"/>
        <v>0-17</v>
      </c>
      <c r="AB342" t="str">
        <f>IF(W342="","Blank",IF(Z342="TRUE",W342,counts!$A$23))</f>
        <v>F, G, T</v>
      </c>
      <c r="AC342" t="str">
        <f t="shared" si="202"/>
        <v>31-40</v>
      </c>
      <c r="AD342" t="str">
        <f t="shared" si="203"/>
        <v>MI</v>
      </c>
      <c r="AE342" t="str">
        <f t="shared" si="204"/>
        <v>female</v>
      </c>
      <c r="AF342">
        <f>IF(F342&gt;=4, counts!$A$62,F342)</f>
        <v>2</v>
      </c>
      <c r="AG342">
        <f>IF(G342&gt;=3, counts!$A$69,G342)</f>
        <v>1</v>
      </c>
      <c r="AH342" t="str">
        <f>IF(OR(K342="S",K342=""), counts!$A$75,K342)</f>
        <v>S, blank</v>
      </c>
      <c r="AI342">
        <f t="shared" si="205"/>
        <v>2</v>
      </c>
      <c r="AJ342">
        <f>VLOOKUP(AA342,counts!$V$8:$W$13,2,FALSE)</f>
        <v>-3.7643689058441341</v>
      </c>
      <c r="AK342">
        <f>VLOOKUP(AB342,counts!$V$17:$W$23,2,FALSE)</f>
        <v>123.30204897661667</v>
      </c>
      <c r="AL342">
        <f>VLOOKUP(AC342,counts!$V$27:$W$33,2,FALSE)</f>
        <v>22.971838090238197</v>
      </c>
      <c r="AM342">
        <f>VLOOKUP(AD342,counts!$V$38:$W$49,2,FALSE)</f>
        <v>123.30204897661667</v>
      </c>
      <c r="AN342">
        <f>VLOOKUP(AE342,counts!$V$53:$W$54,2,FALSE)</f>
        <v>151.41878811967541</v>
      </c>
      <c r="AO342">
        <f>VLOOKUP(AF342,counts!$V$58:$W$62,2,FALSE)</f>
        <v>47.533478806865013</v>
      </c>
      <c r="AP342">
        <f>VLOOKUP(AG342,counts!$V$66:$W$69,2,FALSE)</f>
        <v>79.365382998232107</v>
      </c>
      <c r="AQ342">
        <f>VLOOKUP(AH342,counts!$V$73:$W$75,2,FALSE)</f>
        <v>-22.422560732600829</v>
      </c>
      <c r="AR342">
        <f>VLOOKUP(AI342,counts!$V$79:$W$81,2,FALSE)</f>
        <v>25.957134405206311</v>
      </c>
      <c r="AS342">
        <f t="shared" si="206"/>
        <v>1</v>
      </c>
      <c r="AT342">
        <f t="shared" si="207"/>
        <v>3</v>
      </c>
      <c r="AU342" t="str">
        <f t="shared" si="190"/>
        <v>Train</v>
      </c>
      <c r="AW342" t="str">
        <f t="shared" si="208"/>
        <v>0-17</v>
      </c>
      <c r="AX342" t="str">
        <f t="shared" si="209"/>
        <v>F, G, T</v>
      </c>
      <c r="AY342" t="str">
        <f t="shared" si="210"/>
        <v>31-40</v>
      </c>
      <c r="AZ342" t="str">
        <f t="shared" si="211"/>
        <v>MI</v>
      </c>
      <c r="BA342" t="str">
        <f t="shared" si="212"/>
        <v>female</v>
      </c>
      <c r="BB342">
        <f t="shared" si="213"/>
        <v>2</v>
      </c>
      <c r="BC342">
        <f t="shared" si="214"/>
        <v>1</v>
      </c>
      <c r="BD342" t="str">
        <f t="shared" si="215"/>
        <v>S, blank</v>
      </c>
      <c r="BE342">
        <f t="shared" si="216"/>
        <v>2</v>
      </c>
      <c r="BF342">
        <f t="shared" si="217"/>
        <v>-3.7643689058441341</v>
      </c>
      <c r="BG342">
        <f t="shared" si="218"/>
        <v>123.30204897661667</v>
      </c>
      <c r="BH342">
        <f t="shared" si="219"/>
        <v>22.971838090238197</v>
      </c>
      <c r="BI342">
        <f t="shared" si="220"/>
        <v>123.30204897661667</v>
      </c>
      <c r="BJ342">
        <f t="shared" si="221"/>
        <v>151.41878811967541</v>
      </c>
      <c r="BK342">
        <f t="shared" si="222"/>
        <v>47.533478806865013</v>
      </c>
      <c r="BL342">
        <f t="shared" si="223"/>
        <v>79.365382998232107</v>
      </c>
      <c r="BM342">
        <f t="shared" si="224"/>
        <v>-22.422560732600829</v>
      </c>
      <c r="BN342">
        <f t="shared" si="225"/>
        <v>25.957134405206311</v>
      </c>
      <c r="BO342">
        <f t="shared" si="191"/>
        <v>1</v>
      </c>
      <c r="BP342">
        <f t="shared" si="192"/>
        <v>3</v>
      </c>
      <c r="BQ342" t="str">
        <f t="shared" si="193"/>
        <v>Train</v>
      </c>
    </row>
    <row r="343" spans="1:69" x14ac:dyDescent="0.3">
      <c r="A343">
        <v>2</v>
      </c>
      <c r="B343">
        <v>1</v>
      </c>
      <c r="C343" t="s">
        <v>850</v>
      </c>
      <c r="D343" t="s">
        <v>15</v>
      </c>
      <c r="E343">
        <v>12</v>
      </c>
      <c r="F343">
        <v>2</v>
      </c>
      <c r="G343">
        <v>1</v>
      </c>
      <c r="H343" t="s">
        <v>846</v>
      </c>
      <c r="I343">
        <v>39</v>
      </c>
      <c r="J343" t="s">
        <v>847</v>
      </c>
      <c r="K343" t="s">
        <v>17</v>
      </c>
      <c r="L343" t="s">
        <v>241</v>
      </c>
      <c r="N343" t="s">
        <v>848</v>
      </c>
      <c r="O343">
        <v>3</v>
      </c>
      <c r="P343">
        <v>2</v>
      </c>
      <c r="Q343">
        <v>1</v>
      </c>
      <c r="R343" t="str">
        <f t="shared" si="194"/>
        <v>Train</v>
      </c>
      <c r="S343" t="str">
        <f t="shared" si="195"/>
        <v>Train</v>
      </c>
      <c r="T343" t="str">
        <f t="shared" si="196"/>
        <v>Train</v>
      </c>
      <c r="U343" t="str">
        <f t="shared" si="197"/>
        <v>MI</v>
      </c>
      <c r="V343" t="str">
        <f t="shared" si="198"/>
        <v>0-17</v>
      </c>
      <c r="W343" t="str">
        <f t="shared" si="199"/>
        <v>F</v>
      </c>
      <c r="X343" t="str">
        <f t="shared" si="200"/>
        <v>31-40</v>
      </c>
      <c r="Y343" t="b">
        <f>SUMPRODUCT(--(U343=counts!$A$40:$A$49))&gt;0</f>
        <v>1</v>
      </c>
      <c r="Z343" t="b">
        <f>SUMPRODUCT(--(W343=counts!$A$18:$A$22))&gt;0</f>
        <v>0</v>
      </c>
      <c r="AA343" t="str">
        <f t="shared" si="201"/>
        <v>0-17</v>
      </c>
      <c r="AB343" t="str">
        <f>IF(W343="","Blank",IF(Z343="TRUE",W343,counts!$A$23))</f>
        <v>F, G, T</v>
      </c>
      <c r="AC343" t="str">
        <f t="shared" si="202"/>
        <v>31-40</v>
      </c>
      <c r="AD343" t="str">
        <f t="shared" si="203"/>
        <v>MI</v>
      </c>
      <c r="AE343" t="str">
        <f t="shared" si="204"/>
        <v>female</v>
      </c>
      <c r="AF343">
        <f>IF(F343&gt;=4, counts!$A$62,F343)</f>
        <v>2</v>
      </c>
      <c r="AG343">
        <f>IF(G343&gt;=3, counts!$A$69,G343)</f>
        <v>1</v>
      </c>
      <c r="AH343" t="str">
        <f>IF(OR(K343="S",K343=""), counts!$A$75,K343)</f>
        <v>S, blank</v>
      </c>
      <c r="AI343">
        <f t="shared" si="205"/>
        <v>2</v>
      </c>
      <c r="AJ343">
        <f>VLOOKUP(AA343,counts!$V$8:$W$13,2,FALSE)</f>
        <v>-3.7643689058441341</v>
      </c>
      <c r="AK343">
        <f>VLOOKUP(AB343,counts!$V$17:$W$23,2,FALSE)</f>
        <v>123.30204897661667</v>
      </c>
      <c r="AL343">
        <f>VLOOKUP(AC343,counts!$V$27:$W$33,2,FALSE)</f>
        <v>22.971838090238197</v>
      </c>
      <c r="AM343">
        <f>VLOOKUP(AD343,counts!$V$38:$W$49,2,FALSE)</f>
        <v>123.30204897661667</v>
      </c>
      <c r="AN343">
        <f>VLOOKUP(AE343,counts!$V$53:$W$54,2,FALSE)</f>
        <v>151.41878811967541</v>
      </c>
      <c r="AO343">
        <f>VLOOKUP(AF343,counts!$V$58:$W$62,2,FALSE)</f>
        <v>47.533478806865013</v>
      </c>
      <c r="AP343">
        <f>VLOOKUP(AG343,counts!$V$66:$W$69,2,FALSE)</f>
        <v>79.365382998232107</v>
      </c>
      <c r="AQ343">
        <f>VLOOKUP(AH343,counts!$V$73:$W$75,2,FALSE)</f>
        <v>-22.422560732600829</v>
      </c>
      <c r="AR343">
        <f>VLOOKUP(AI343,counts!$V$79:$W$81,2,FALSE)</f>
        <v>25.957134405206311</v>
      </c>
      <c r="AS343">
        <f t="shared" si="206"/>
        <v>1</v>
      </c>
      <c r="AT343">
        <f t="shared" si="207"/>
        <v>3</v>
      </c>
      <c r="AU343" t="str">
        <f t="shared" si="190"/>
        <v>Train</v>
      </c>
      <c r="AW343" t="str">
        <f t="shared" si="208"/>
        <v>0-17</v>
      </c>
      <c r="AX343" t="str">
        <f t="shared" si="209"/>
        <v>F, G, T</v>
      </c>
      <c r="AY343" t="str">
        <f t="shared" si="210"/>
        <v>31-40</v>
      </c>
      <c r="AZ343" t="str">
        <f t="shared" si="211"/>
        <v>MI</v>
      </c>
      <c r="BA343" t="str">
        <f t="shared" si="212"/>
        <v>female</v>
      </c>
      <c r="BB343">
        <f t="shared" si="213"/>
        <v>2</v>
      </c>
      <c r="BC343">
        <f t="shared" si="214"/>
        <v>1</v>
      </c>
      <c r="BD343" t="str">
        <f t="shared" si="215"/>
        <v>S, blank</v>
      </c>
      <c r="BE343">
        <f t="shared" si="216"/>
        <v>2</v>
      </c>
      <c r="BF343">
        <f t="shared" si="217"/>
        <v>-3.7643689058441341</v>
      </c>
      <c r="BG343">
        <f t="shared" si="218"/>
        <v>123.30204897661667</v>
      </c>
      <c r="BH343">
        <f t="shared" si="219"/>
        <v>22.971838090238197</v>
      </c>
      <c r="BI343">
        <f t="shared" si="220"/>
        <v>123.30204897661667</v>
      </c>
      <c r="BJ343">
        <f t="shared" si="221"/>
        <v>151.41878811967541</v>
      </c>
      <c r="BK343">
        <f t="shared" si="222"/>
        <v>47.533478806865013</v>
      </c>
      <c r="BL343">
        <f t="shared" si="223"/>
        <v>79.365382998232107</v>
      </c>
      <c r="BM343">
        <f t="shared" si="224"/>
        <v>-22.422560732600829</v>
      </c>
      <c r="BN343">
        <f t="shared" si="225"/>
        <v>25.957134405206311</v>
      </c>
      <c r="BO343">
        <f t="shared" si="191"/>
        <v>1</v>
      </c>
      <c r="BP343">
        <f t="shared" si="192"/>
        <v>3</v>
      </c>
      <c r="BQ343" t="str">
        <f t="shared" si="193"/>
        <v>Train</v>
      </c>
    </row>
    <row r="344" spans="1:69" x14ac:dyDescent="0.3">
      <c r="A344">
        <v>2</v>
      </c>
      <c r="B344">
        <v>1</v>
      </c>
      <c r="C344" t="s">
        <v>851</v>
      </c>
      <c r="D344" t="s">
        <v>15</v>
      </c>
      <c r="E344">
        <v>36</v>
      </c>
      <c r="F344">
        <v>0</v>
      </c>
      <c r="G344">
        <v>3</v>
      </c>
      <c r="H344" t="s">
        <v>846</v>
      </c>
      <c r="I344">
        <v>39</v>
      </c>
      <c r="J344" t="s">
        <v>847</v>
      </c>
      <c r="K344" t="s">
        <v>17</v>
      </c>
      <c r="L344" t="s">
        <v>22</v>
      </c>
      <c r="N344" t="s">
        <v>848</v>
      </c>
      <c r="O344">
        <v>5</v>
      </c>
      <c r="P344">
        <v>4</v>
      </c>
      <c r="Q344">
        <v>1</v>
      </c>
      <c r="R344" t="str">
        <f t="shared" si="194"/>
        <v>Validate</v>
      </c>
      <c r="S344" t="str">
        <f t="shared" si="195"/>
        <v>Test</v>
      </c>
      <c r="T344" t="str">
        <f t="shared" si="196"/>
        <v>Train</v>
      </c>
      <c r="U344" t="str">
        <f t="shared" si="197"/>
        <v>MI</v>
      </c>
      <c r="V344" t="str">
        <f t="shared" si="198"/>
        <v>31-40</v>
      </c>
      <c r="W344" t="str">
        <f t="shared" si="199"/>
        <v>F</v>
      </c>
      <c r="X344" t="str">
        <f t="shared" si="200"/>
        <v>31-40</v>
      </c>
      <c r="Y344" t="b">
        <f>SUMPRODUCT(--(U344=counts!$A$40:$A$49))&gt;0</f>
        <v>1</v>
      </c>
      <c r="Z344" t="b">
        <f>SUMPRODUCT(--(W344=counts!$A$18:$A$22))&gt;0</f>
        <v>0</v>
      </c>
      <c r="AA344" t="str">
        <f t="shared" si="201"/>
        <v>31-40</v>
      </c>
      <c r="AB344" t="str">
        <f>IF(W344="","Blank",IF(Z344="TRUE",W344,counts!$A$23))</f>
        <v>F, G, T</v>
      </c>
      <c r="AC344" t="str">
        <f t="shared" si="202"/>
        <v>31-40</v>
      </c>
      <c r="AD344" t="str">
        <f t="shared" si="203"/>
        <v>MI</v>
      </c>
      <c r="AE344" t="str">
        <f t="shared" si="204"/>
        <v>female</v>
      </c>
      <c r="AF344">
        <f>IF(F344&gt;=4, counts!$A$62,F344)</f>
        <v>0</v>
      </c>
      <c r="AG344" t="str">
        <f>IF(G344&gt;=3, counts!$A$69,G344)</f>
        <v>3, 4, 5, 6, 9</v>
      </c>
      <c r="AH344" t="str">
        <f>IF(OR(K344="S",K344=""), counts!$A$75,K344)</f>
        <v>S, blank</v>
      </c>
      <c r="AI344">
        <f t="shared" si="205"/>
        <v>2</v>
      </c>
      <c r="AJ344">
        <f>VLOOKUP(AA344,counts!$V$8:$W$13,2,FALSE)</f>
        <v>32.769878926258563</v>
      </c>
      <c r="AK344">
        <f>VLOOKUP(AB344,counts!$V$17:$W$23,2,FALSE)</f>
        <v>123.30204897661667</v>
      </c>
      <c r="AL344">
        <f>VLOOKUP(AC344,counts!$V$27:$W$33,2,FALSE)</f>
        <v>22.971838090238197</v>
      </c>
      <c r="AM344">
        <f>VLOOKUP(AD344,counts!$V$38:$W$49,2,FALSE)</f>
        <v>123.30204897661667</v>
      </c>
      <c r="AN344">
        <f>VLOOKUP(AE344,counts!$V$53:$W$54,2,FALSE)</f>
        <v>151.41878811967541</v>
      </c>
      <c r="AO344">
        <f>VLOOKUP(AF344,counts!$V$58:$W$62,2,FALSE)</f>
        <v>-14.754319664473872</v>
      </c>
      <c r="AP344">
        <f>VLOOKUP(AG344,counts!$V$66:$W$69,2,FALSE)</f>
        <v>-92.646375958720569</v>
      </c>
      <c r="AQ344">
        <f>VLOOKUP(AH344,counts!$V$73:$W$75,2,FALSE)</f>
        <v>-22.422560732600829</v>
      </c>
      <c r="AR344">
        <f>VLOOKUP(AI344,counts!$V$79:$W$81,2,FALSE)</f>
        <v>25.957134405206311</v>
      </c>
      <c r="AS344">
        <f t="shared" si="206"/>
        <v>1</v>
      </c>
      <c r="AT344">
        <f t="shared" si="207"/>
        <v>5</v>
      </c>
      <c r="AU344" t="str">
        <f t="shared" si="190"/>
        <v>Validate</v>
      </c>
      <c r="AW344" t="str">
        <f t="shared" si="208"/>
        <v>31-40</v>
      </c>
      <c r="AX344" t="str">
        <f t="shared" si="209"/>
        <v>F, G, T</v>
      </c>
      <c r="AY344" t="str">
        <f t="shared" si="210"/>
        <v>31-40</v>
      </c>
      <c r="AZ344" t="str">
        <f t="shared" si="211"/>
        <v>MI</v>
      </c>
      <c r="BA344" t="str">
        <f t="shared" si="212"/>
        <v>female</v>
      </c>
      <c r="BB344">
        <f t="shared" si="213"/>
        <v>0</v>
      </c>
      <c r="BC344" t="str">
        <f t="shared" si="214"/>
        <v>3, 4, 5, 6, 9</v>
      </c>
      <c r="BD344" t="str">
        <f t="shared" si="215"/>
        <v>S, blank</v>
      </c>
      <c r="BE344">
        <f t="shared" si="216"/>
        <v>2</v>
      </c>
      <c r="BF344">
        <f t="shared" si="217"/>
        <v>32.769878926258563</v>
      </c>
      <c r="BG344">
        <f t="shared" si="218"/>
        <v>123.30204897661667</v>
      </c>
      <c r="BH344">
        <f t="shared" si="219"/>
        <v>22.971838090238197</v>
      </c>
      <c r="BI344">
        <f t="shared" si="220"/>
        <v>123.30204897661667</v>
      </c>
      <c r="BJ344">
        <f t="shared" si="221"/>
        <v>151.41878811967541</v>
      </c>
      <c r="BK344">
        <f t="shared" si="222"/>
        <v>-14.754319664473872</v>
      </c>
      <c r="BL344">
        <f t="shared" si="223"/>
        <v>-92.646375958720569</v>
      </c>
      <c r="BM344">
        <f t="shared" si="224"/>
        <v>-22.422560732600829</v>
      </c>
      <c r="BN344">
        <f t="shared" si="225"/>
        <v>25.957134405206311</v>
      </c>
      <c r="BO344">
        <f t="shared" si="191"/>
        <v>1</v>
      </c>
      <c r="BP344">
        <f t="shared" si="192"/>
        <v>5</v>
      </c>
      <c r="BQ344" t="str">
        <f t="shared" si="193"/>
        <v>Validate</v>
      </c>
    </row>
    <row r="345" spans="1:69" x14ac:dyDescent="0.3">
      <c r="A345">
        <v>2</v>
      </c>
      <c r="B345">
        <v>1</v>
      </c>
      <c r="C345" t="s">
        <v>852</v>
      </c>
      <c r="D345" t="s">
        <v>20</v>
      </c>
      <c r="E345">
        <v>34</v>
      </c>
      <c r="F345">
        <v>0</v>
      </c>
      <c r="G345">
        <v>0</v>
      </c>
      <c r="H345" t="s">
        <v>853</v>
      </c>
      <c r="I345">
        <v>13</v>
      </c>
      <c r="J345" t="s">
        <v>854</v>
      </c>
      <c r="K345" t="s">
        <v>17</v>
      </c>
      <c r="L345" t="s">
        <v>241</v>
      </c>
      <c r="N345" t="s">
        <v>439</v>
      </c>
      <c r="O345">
        <v>1</v>
      </c>
      <c r="P345">
        <v>5</v>
      </c>
      <c r="Q345">
        <v>4</v>
      </c>
      <c r="R345" t="str">
        <f t="shared" si="194"/>
        <v>Train</v>
      </c>
      <c r="S345" t="str">
        <f t="shared" si="195"/>
        <v>Validate</v>
      </c>
      <c r="T345" t="str">
        <f t="shared" si="196"/>
        <v>Test</v>
      </c>
      <c r="U345" t="str">
        <f t="shared" si="197"/>
        <v/>
      </c>
      <c r="V345" t="str">
        <f t="shared" si="198"/>
        <v>31-40</v>
      </c>
      <c r="W345" t="str">
        <f t="shared" si="199"/>
        <v>D</v>
      </c>
      <c r="X345" t="str">
        <f t="shared" si="200"/>
        <v>11-20</v>
      </c>
      <c r="Y345" t="b">
        <f>SUMPRODUCT(--(U345=counts!$A$40:$A$49))&gt;0</f>
        <v>0</v>
      </c>
      <c r="Z345" t="b">
        <f>SUMPRODUCT(--(W345=counts!$A$18:$A$22))&gt;0</f>
        <v>1</v>
      </c>
      <c r="AA345" t="str">
        <f t="shared" si="201"/>
        <v>31-40</v>
      </c>
      <c r="AB345" t="str">
        <f>IF(W345="","Blank",IF(Z345="TRUE",W345,counts!$A$23))</f>
        <v>F, G, T</v>
      </c>
      <c r="AC345" t="str">
        <f t="shared" si="202"/>
        <v>11-20</v>
      </c>
      <c r="AD345" t="str">
        <f t="shared" si="203"/>
        <v>Blank</v>
      </c>
      <c r="AE345" t="str">
        <f t="shared" si="204"/>
        <v>male</v>
      </c>
      <c r="AF345">
        <f>IF(F345&gt;=4, counts!$A$62,F345)</f>
        <v>0</v>
      </c>
      <c r="AG345">
        <f>IF(G345&gt;=3, counts!$A$69,G345)</f>
        <v>0</v>
      </c>
      <c r="AH345" t="str">
        <f>IF(OR(K345="S",K345=""), counts!$A$75,K345)</f>
        <v>S, blank</v>
      </c>
      <c r="AI345">
        <f t="shared" si="205"/>
        <v>2</v>
      </c>
      <c r="AJ345">
        <f>VLOOKUP(AA345,counts!$V$8:$W$13,2,FALSE)</f>
        <v>32.769878926258563</v>
      </c>
      <c r="AK345">
        <f>VLOOKUP(AB345,counts!$V$17:$W$23,2,FALSE)</f>
        <v>123.30204897661667</v>
      </c>
      <c r="AL345">
        <f>VLOOKUP(AC345,counts!$V$27:$W$33,2,FALSE)</f>
        <v>-9.6115457513775127</v>
      </c>
      <c r="AM345">
        <f>VLOOKUP(AD345,counts!$V$38:$W$49,2,FALSE)</f>
        <v>-33.757758935166962</v>
      </c>
      <c r="AN345">
        <f>VLOOKUP(AE345,counts!$V$53:$W$54,2,FALSE)</f>
        <v>-108.67008854708662</v>
      </c>
      <c r="AO345">
        <f>VLOOKUP(AF345,counts!$V$58:$W$62,2,FALSE)</f>
        <v>-14.754319664473872</v>
      </c>
      <c r="AP345">
        <f>VLOOKUP(AG345,counts!$V$66:$W$69,2,FALSE)</f>
        <v>-22.013681658285037</v>
      </c>
      <c r="AQ345">
        <f>VLOOKUP(AH345,counts!$V$73:$W$75,2,FALSE)</f>
        <v>-22.422560732600829</v>
      </c>
      <c r="AR345">
        <f>VLOOKUP(AI345,counts!$V$79:$W$81,2,FALSE)</f>
        <v>25.957134405206311</v>
      </c>
      <c r="AS345">
        <f t="shared" si="206"/>
        <v>1</v>
      </c>
      <c r="AT345">
        <f t="shared" si="207"/>
        <v>1</v>
      </c>
      <c r="AU345" t="str">
        <f t="shared" si="190"/>
        <v>Train</v>
      </c>
      <c r="AW345" t="str">
        <f t="shared" si="208"/>
        <v>31-40</v>
      </c>
      <c r="AX345" t="str">
        <f t="shared" si="209"/>
        <v>F, G, T</v>
      </c>
      <c r="AY345" t="str">
        <f t="shared" si="210"/>
        <v>11-20</v>
      </c>
      <c r="AZ345" t="str">
        <f t="shared" si="211"/>
        <v>Blank</v>
      </c>
      <c r="BA345" t="str">
        <f t="shared" si="212"/>
        <v>male</v>
      </c>
      <c r="BB345">
        <f t="shared" si="213"/>
        <v>0</v>
      </c>
      <c r="BC345">
        <f t="shared" si="214"/>
        <v>0</v>
      </c>
      <c r="BD345" t="str">
        <f t="shared" si="215"/>
        <v>S, blank</v>
      </c>
      <c r="BE345">
        <f t="shared" si="216"/>
        <v>2</v>
      </c>
      <c r="BF345">
        <f t="shared" si="217"/>
        <v>32.769878926258563</v>
      </c>
      <c r="BG345">
        <f t="shared" si="218"/>
        <v>123.30204897661667</v>
      </c>
      <c r="BH345">
        <f t="shared" si="219"/>
        <v>-9.6115457513775127</v>
      </c>
      <c r="BI345">
        <f t="shared" si="220"/>
        <v>-33.757758935166962</v>
      </c>
      <c r="BJ345">
        <f t="shared" si="221"/>
        <v>-108.67008854708662</v>
      </c>
      <c r="BK345">
        <f t="shared" si="222"/>
        <v>-14.754319664473872</v>
      </c>
      <c r="BL345">
        <f t="shared" si="223"/>
        <v>-22.013681658285037</v>
      </c>
      <c r="BM345">
        <f t="shared" si="224"/>
        <v>-22.422560732600829</v>
      </c>
      <c r="BN345">
        <f t="shared" si="225"/>
        <v>25.957134405206311</v>
      </c>
      <c r="BO345">
        <f t="shared" si="191"/>
        <v>1</v>
      </c>
      <c r="BP345">
        <f t="shared" si="192"/>
        <v>1</v>
      </c>
      <c r="BQ345" t="str">
        <f t="shared" si="193"/>
        <v>Train</v>
      </c>
    </row>
    <row r="346" spans="1:69" x14ac:dyDescent="0.3">
      <c r="A346">
        <v>2</v>
      </c>
      <c r="B346">
        <v>1</v>
      </c>
      <c r="C346" t="s">
        <v>855</v>
      </c>
      <c r="D346" t="s">
        <v>15</v>
      </c>
      <c r="E346">
        <v>19</v>
      </c>
      <c r="F346">
        <v>0</v>
      </c>
      <c r="G346">
        <v>0</v>
      </c>
      <c r="H346" t="s">
        <v>856</v>
      </c>
      <c r="I346">
        <v>13</v>
      </c>
      <c r="K346" t="s">
        <v>17</v>
      </c>
      <c r="L346" t="s">
        <v>857</v>
      </c>
      <c r="N346" t="s">
        <v>858</v>
      </c>
      <c r="O346">
        <v>1</v>
      </c>
      <c r="P346">
        <v>4</v>
      </c>
      <c r="Q346">
        <v>2</v>
      </c>
      <c r="R346" t="str">
        <f t="shared" si="194"/>
        <v>Train</v>
      </c>
      <c r="S346" t="str">
        <f t="shared" si="195"/>
        <v>Test</v>
      </c>
      <c r="T346" t="str">
        <f t="shared" si="196"/>
        <v>Train</v>
      </c>
      <c r="U346" t="str">
        <f t="shared" si="197"/>
        <v>NY</v>
      </c>
      <c r="V346" t="str">
        <f t="shared" si="198"/>
        <v>18-30</v>
      </c>
      <c r="W346" t="str">
        <f t="shared" si="199"/>
        <v/>
      </c>
      <c r="X346" t="str">
        <f t="shared" si="200"/>
        <v>11-20</v>
      </c>
      <c r="Y346" t="b">
        <f>SUMPRODUCT(--(U346=counts!$A$40:$A$49))&gt;0</f>
        <v>1</v>
      </c>
      <c r="Z346" t="b">
        <f>SUMPRODUCT(--(W346=counts!$A$18:$A$22))&gt;0</f>
        <v>0</v>
      </c>
      <c r="AA346" t="str">
        <f t="shared" si="201"/>
        <v>18-30</v>
      </c>
      <c r="AB346" t="str">
        <f>IF(W346="","Blank",IF(Z346="TRUE",W346,counts!$A$23))</f>
        <v>Blank</v>
      </c>
      <c r="AC346" t="str">
        <f t="shared" si="202"/>
        <v>11-20</v>
      </c>
      <c r="AD346" t="str">
        <f t="shared" si="203"/>
        <v>NY</v>
      </c>
      <c r="AE346" t="str">
        <f t="shared" si="204"/>
        <v>female</v>
      </c>
      <c r="AF346">
        <f>IF(F346&gt;=4, counts!$A$62,F346)</f>
        <v>0</v>
      </c>
      <c r="AG346">
        <f>IF(G346&gt;=3, counts!$A$69,G346)</f>
        <v>0</v>
      </c>
      <c r="AH346" t="str">
        <f>IF(OR(K346="S",K346=""), counts!$A$75,K346)</f>
        <v>S, blank</v>
      </c>
      <c r="AI346">
        <f t="shared" si="205"/>
        <v>2</v>
      </c>
      <c r="AJ346">
        <f>VLOOKUP(AA346,counts!$V$8:$W$13,2,FALSE)</f>
        <v>-11.613432440426715</v>
      </c>
      <c r="AK346">
        <f>VLOOKUP(AB346,counts!$V$17:$W$23,2,FALSE)</f>
        <v>-42.171718189759716</v>
      </c>
      <c r="AL346">
        <f>VLOOKUP(AC346,counts!$V$27:$W$33,2,FALSE)</f>
        <v>-9.6115457513775127</v>
      </c>
      <c r="AM346">
        <f>VLOOKUP(AD346,counts!$V$38:$W$49,2,FALSE)</f>
        <v>57.761363718906857</v>
      </c>
      <c r="AN346">
        <f>VLOOKUP(AE346,counts!$V$53:$W$54,2,FALSE)</f>
        <v>151.41878811967541</v>
      </c>
      <c r="AO346">
        <f>VLOOKUP(AF346,counts!$V$58:$W$62,2,FALSE)</f>
        <v>-14.754319664473872</v>
      </c>
      <c r="AP346">
        <f>VLOOKUP(AG346,counts!$V$66:$W$69,2,FALSE)</f>
        <v>-22.013681658285037</v>
      </c>
      <c r="AQ346">
        <f>VLOOKUP(AH346,counts!$V$73:$W$75,2,FALSE)</f>
        <v>-22.422560732600829</v>
      </c>
      <c r="AR346">
        <f>VLOOKUP(AI346,counts!$V$79:$W$81,2,FALSE)</f>
        <v>25.957134405206311</v>
      </c>
      <c r="AS346">
        <f t="shared" si="206"/>
        <v>1</v>
      </c>
      <c r="AT346">
        <f t="shared" si="207"/>
        <v>1</v>
      </c>
      <c r="AU346" t="str">
        <f t="shared" si="190"/>
        <v>Train</v>
      </c>
      <c r="AW346" t="str">
        <f t="shared" si="208"/>
        <v>18-30</v>
      </c>
      <c r="AX346" t="str">
        <f t="shared" si="209"/>
        <v>Blank</v>
      </c>
      <c r="AY346" t="str">
        <f t="shared" si="210"/>
        <v>11-20</v>
      </c>
      <c r="AZ346" t="str">
        <f t="shared" si="211"/>
        <v>NY</v>
      </c>
      <c r="BA346" t="str">
        <f t="shared" si="212"/>
        <v>female</v>
      </c>
      <c r="BB346">
        <f t="shared" si="213"/>
        <v>0</v>
      </c>
      <c r="BC346">
        <f t="shared" si="214"/>
        <v>0</v>
      </c>
      <c r="BD346" t="str">
        <f t="shared" si="215"/>
        <v>S, blank</v>
      </c>
      <c r="BE346">
        <f t="shared" si="216"/>
        <v>2</v>
      </c>
      <c r="BF346">
        <f t="shared" si="217"/>
        <v>-11.613432440426715</v>
      </c>
      <c r="BG346">
        <f t="shared" si="218"/>
        <v>-42.171718189759716</v>
      </c>
      <c r="BH346">
        <f t="shared" si="219"/>
        <v>-9.6115457513775127</v>
      </c>
      <c r="BI346">
        <f t="shared" si="220"/>
        <v>57.761363718906857</v>
      </c>
      <c r="BJ346">
        <f t="shared" si="221"/>
        <v>151.41878811967541</v>
      </c>
      <c r="BK346">
        <f t="shared" si="222"/>
        <v>-14.754319664473872</v>
      </c>
      <c r="BL346">
        <f t="shared" si="223"/>
        <v>-22.013681658285037</v>
      </c>
      <c r="BM346">
        <f t="shared" si="224"/>
        <v>-22.422560732600829</v>
      </c>
      <c r="BN346">
        <f t="shared" si="225"/>
        <v>25.957134405206311</v>
      </c>
      <c r="BO346">
        <f t="shared" si="191"/>
        <v>1</v>
      </c>
      <c r="BP346">
        <f t="shared" si="192"/>
        <v>1</v>
      </c>
      <c r="BQ346" t="str">
        <f t="shared" si="193"/>
        <v>Train</v>
      </c>
    </row>
    <row r="347" spans="1:69" x14ac:dyDescent="0.3">
      <c r="A347">
        <v>2</v>
      </c>
      <c r="B347">
        <v>0</v>
      </c>
      <c r="C347" t="s">
        <v>859</v>
      </c>
      <c r="D347" t="s">
        <v>20</v>
      </c>
      <c r="E347">
        <v>23</v>
      </c>
      <c r="F347">
        <v>0</v>
      </c>
      <c r="G347">
        <v>0</v>
      </c>
      <c r="H347" t="s">
        <v>860</v>
      </c>
      <c r="I347">
        <v>13</v>
      </c>
      <c r="K347" t="s">
        <v>17</v>
      </c>
      <c r="N347" t="s">
        <v>861</v>
      </c>
      <c r="O347">
        <v>3</v>
      </c>
      <c r="P347">
        <v>4</v>
      </c>
      <c r="Q347">
        <v>1</v>
      </c>
      <c r="R347" t="str">
        <f t="shared" si="194"/>
        <v>Train</v>
      </c>
      <c r="S347" t="str">
        <f t="shared" si="195"/>
        <v>Test</v>
      </c>
      <c r="T347" t="str">
        <f t="shared" si="196"/>
        <v>Train</v>
      </c>
      <c r="U347" t="str">
        <f t="shared" si="197"/>
        <v>MI</v>
      </c>
      <c r="V347" t="str">
        <f t="shared" si="198"/>
        <v>18-30</v>
      </c>
      <c r="W347" t="str">
        <f t="shared" si="199"/>
        <v/>
      </c>
      <c r="X347" t="str">
        <f t="shared" si="200"/>
        <v>11-20</v>
      </c>
      <c r="Y347" t="b">
        <f>SUMPRODUCT(--(U347=counts!$A$40:$A$49))&gt;0</f>
        <v>1</v>
      </c>
      <c r="Z347" t="b">
        <f>SUMPRODUCT(--(W347=counts!$A$18:$A$22))&gt;0</f>
        <v>0</v>
      </c>
      <c r="AA347" t="str">
        <f t="shared" si="201"/>
        <v>18-30</v>
      </c>
      <c r="AB347" t="str">
        <f>IF(W347="","Blank",IF(Z347="TRUE",W347,counts!$A$23))</f>
        <v>Blank</v>
      </c>
      <c r="AC347" t="str">
        <f t="shared" si="202"/>
        <v>11-20</v>
      </c>
      <c r="AD347" t="str">
        <f t="shared" si="203"/>
        <v>MI</v>
      </c>
      <c r="AE347" t="str">
        <f t="shared" si="204"/>
        <v>male</v>
      </c>
      <c r="AF347">
        <f>IF(F347&gt;=4, counts!$A$62,F347)</f>
        <v>0</v>
      </c>
      <c r="AG347">
        <f>IF(G347&gt;=3, counts!$A$69,G347)</f>
        <v>0</v>
      </c>
      <c r="AH347" t="str">
        <f>IF(OR(K347="S",K347=""), counts!$A$75,K347)</f>
        <v>S, blank</v>
      </c>
      <c r="AI347">
        <f t="shared" si="205"/>
        <v>2</v>
      </c>
      <c r="AJ347">
        <f>VLOOKUP(AA347,counts!$V$8:$W$13,2,FALSE)</f>
        <v>-11.613432440426715</v>
      </c>
      <c r="AK347">
        <f>VLOOKUP(AB347,counts!$V$17:$W$23,2,FALSE)</f>
        <v>-42.171718189759716</v>
      </c>
      <c r="AL347">
        <f>VLOOKUP(AC347,counts!$V$27:$W$33,2,FALSE)</f>
        <v>-9.6115457513775127</v>
      </c>
      <c r="AM347">
        <f>VLOOKUP(AD347,counts!$V$38:$W$49,2,FALSE)</f>
        <v>123.30204897661667</v>
      </c>
      <c r="AN347">
        <f>VLOOKUP(AE347,counts!$V$53:$W$54,2,FALSE)</f>
        <v>-108.67008854708662</v>
      </c>
      <c r="AO347">
        <f>VLOOKUP(AF347,counts!$V$58:$W$62,2,FALSE)</f>
        <v>-14.754319664473872</v>
      </c>
      <c r="AP347">
        <f>VLOOKUP(AG347,counts!$V$66:$W$69,2,FALSE)</f>
        <v>-22.013681658285037</v>
      </c>
      <c r="AQ347">
        <f>VLOOKUP(AH347,counts!$V$73:$W$75,2,FALSE)</f>
        <v>-22.422560732600829</v>
      </c>
      <c r="AR347">
        <f>VLOOKUP(AI347,counts!$V$79:$W$81,2,FALSE)</f>
        <v>25.957134405206311</v>
      </c>
      <c r="AS347">
        <f t="shared" si="206"/>
        <v>0</v>
      </c>
      <c r="AT347">
        <f t="shared" si="207"/>
        <v>3</v>
      </c>
      <c r="AU347" t="str">
        <f t="shared" si="190"/>
        <v>Train</v>
      </c>
      <c r="AW347" t="str">
        <f t="shared" si="208"/>
        <v>18-30</v>
      </c>
      <c r="AX347" t="str">
        <f t="shared" si="209"/>
        <v>Blank</v>
      </c>
      <c r="AY347" t="str">
        <f t="shared" si="210"/>
        <v>11-20</v>
      </c>
      <c r="AZ347" t="str">
        <f t="shared" si="211"/>
        <v>MI</v>
      </c>
      <c r="BA347" t="str">
        <f t="shared" si="212"/>
        <v>male</v>
      </c>
      <c r="BB347">
        <f t="shared" si="213"/>
        <v>0</v>
      </c>
      <c r="BC347">
        <f t="shared" si="214"/>
        <v>0</v>
      </c>
      <c r="BD347" t="str">
        <f t="shared" si="215"/>
        <v>S, blank</v>
      </c>
      <c r="BE347">
        <f t="shared" si="216"/>
        <v>2</v>
      </c>
      <c r="BF347">
        <f t="shared" si="217"/>
        <v>-11.613432440426715</v>
      </c>
      <c r="BG347">
        <f t="shared" si="218"/>
        <v>-42.171718189759716</v>
      </c>
      <c r="BH347">
        <f t="shared" si="219"/>
        <v>-9.6115457513775127</v>
      </c>
      <c r="BI347">
        <f t="shared" si="220"/>
        <v>123.30204897661667</v>
      </c>
      <c r="BJ347">
        <f t="shared" si="221"/>
        <v>-108.67008854708662</v>
      </c>
      <c r="BK347">
        <f t="shared" si="222"/>
        <v>-14.754319664473872</v>
      </c>
      <c r="BL347">
        <f t="shared" si="223"/>
        <v>-22.013681658285037</v>
      </c>
      <c r="BM347">
        <f t="shared" si="224"/>
        <v>-22.422560732600829</v>
      </c>
      <c r="BN347">
        <f t="shared" si="225"/>
        <v>25.957134405206311</v>
      </c>
      <c r="BO347">
        <f t="shared" si="191"/>
        <v>0</v>
      </c>
      <c r="BP347">
        <f t="shared" si="192"/>
        <v>3</v>
      </c>
      <c r="BQ347" t="str">
        <f t="shared" si="193"/>
        <v>Train</v>
      </c>
    </row>
    <row r="348" spans="1:69" x14ac:dyDescent="0.3">
      <c r="A348">
        <v>2</v>
      </c>
      <c r="B348">
        <v>0</v>
      </c>
      <c r="C348" t="s">
        <v>862</v>
      </c>
      <c r="D348" t="s">
        <v>20</v>
      </c>
      <c r="E348">
        <v>26</v>
      </c>
      <c r="F348">
        <v>0</v>
      </c>
      <c r="G348">
        <v>0</v>
      </c>
      <c r="H348" t="s">
        <v>863</v>
      </c>
      <c r="I348">
        <v>13</v>
      </c>
      <c r="K348" t="s">
        <v>17</v>
      </c>
      <c r="N348" t="s">
        <v>864</v>
      </c>
      <c r="O348">
        <v>3</v>
      </c>
      <c r="P348">
        <v>3</v>
      </c>
      <c r="Q348">
        <v>5</v>
      </c>
      <c r="R348" t="str">
        <f t="shared" si="194"/>
        <v>Train</v>
      </c>
      <c r="S348" t="str">
        <f t="shared" si="195"/>
        <v>Train</v>
      </c>
      <c r="T348" t="str">
        <f t="shared" si="196"/>
        <v>Validate</v>
      </c>
      <c r="U348" t="str">
        <f t="shared" si="197"/>
        <v>NJ</v>
      </c>
      <c r="V348" t="str">
        <f t="shared" si="198"/>
        <v>18-30</v>
      </c>
      <c r="W348" t="str">
        <f t="shared" si="199"/>
        <v/>
      </c>
      <c r="X348" t="str">
        <f t="shared" si="200"/>
        <v>11-20</v>
      </c>
      <c r="Y348" t="b">
        <f>SUMPRODUCT(--(U348=counts!$A$40:$A$49))&gt;0</f>
        <v>1</v>
      </c>
      <c r="Z348" t="b">
        <f>SUMPRODUCT(--(W348=counts!$A$18:$A$22))&gt;0</f>
        <v>0</v>
      </c>
      <c r="AA348" t="str">
        <f t="shared" si="201"/>
        <v>18-30</v>
      </c>
      <c r="AB348" t="str">
        <f>IF(W348="","Blank",IF(Z348="TRUE",W348,counts!$A$23))</f>
        <v>Blank</v>
      </c>
      <c r="AC348" t="str">
        <f t="shared" si="202"/>
        <v>11-20</v>
      </c>
      <c r="AD348" t="str">
        <f t="shared" si="203"/>
        <v>NJ</v>
      </c>
      <c r="AE348" t="str">
        <f t="shared" si="204"/>
        <v>male</v>
      </c>
      <c r="AF348">
        <f>IF(F348&gt;=4, counts!$A$62,F348)</f>
        <v>0</v>
      </c>
      <c r="AG348">
        <f>IF(G348&gt;=3, counts!$A$69,G348)</f>
        <v>0</v>
      </c>
      <c r="AH348" t="str">
        <f>IF(OR(K348="S",K348=""), counts!$A$75,K348)</f>
        <v>S, blank</v>
      </c>
      <c r="AI348">
        <f t="shared" si="205"/>
        <v>2</v>
      </c>
      <c r="AJ348">
        <f>VLOOKUP(AA348,counts!$V$8:$W$13,2,FALSE)</f>
        <v>-11.613432440426715</v>
      </c>
      <c r="AK348">
        <f>VLOOKUP(AB348,counts!$V$17:$W$23,2,FALSE)</f>
        <v>-42.171718189759716</v>
      </c>
      <c r="AL348">
        <f>VLOOKUP(AC348,counts!$V$27:$W$33,2,FALSE)</f>
        <v>-9.6115457513775127</v>
      </c>
      <c r="AM348">
        <f>VLOOKUP(AD348,counts!$V$38:$W$49,2,FALSE)</f>
        <v>45.286193221659182</v>
      </c>
      <c r="AN348">
        <f>VLOOKUP(AE348,counts!$V$53:$W$54,2,FALSE)</f>
        <v>-108.67008854708662</v>
      </c>
      <c r="AO348">
        <f>VLOOKUP(AF348,counts!$V$58:$W$62,2,FALSE)</f>
        <v>-14.754319664473872</v>
      </c>
      <c r="AP348">
        <f>VLOOKUP(AG348,counts!$V$66:$W$69,2,FALSE)</f>
        <v>-22.013681658285037</v>
      </c>
      <c r="AQ348">
        <f>VLOOKUP(AH348,counts!$V$73:$W$75,2,FALSE)</f>
        <v>-22.422560732600829</v>
      </c>
      <c r="AR348">
        <f>VLOOKUP(AI348,counts!$V$79:$W$81,2,FALSE)</f>
        <v>25.957134405206311</v>
      </c>
      <c r="AS348">
        <f t="shared" si="206"/>
        <v>0</v>
      </c>
      <c r="AT348">
        <f t="shared" si="207"/>
        <v>3</v>
      </c>
      <c r="AU348" t="str">
        <f t="shared" si="190"/>
        <v>Train</v>
      </c>
      <c r="AW348" t="str">
        <f t="shared" si="208"/>
        <v>18-30</v>
      </c>
      <c r="AX348" t="str">
        <f t="shared" si="209"/>
        <v>Blank</v>
      </c>
      <c r="AY348" t="str">
        <f t="shared" si="210"/>
        <v>11-20</v>
      </c>
      <c r="AZ348" t="str">
        <f t="shared" si="211"/>
        <v>NJ</v>
      </c>
      <c r="BA348" t="str">
        <f t="shared" si="212"/>
        <v>male</v>
      </c>
      <c r="BB348">
        <f t="shared" si="213"/>
        <v>0</v>
      </c>
      <c r="BC348">
        <f t="shared" si="214"/>
        <v>0</v>
      </c>
      <c r="BD348" t="str">
        <f t="shared" si="215"/>
        <v>S, blank</v>
      </c>
      <c r="BE348">
        <f t="shared" si="216"/>
        <v>2</v>
      </c>
      <c r="BF348">
        <f t="shared" si="217"/>
        <v>-11.613432440426715</v>
      </c>
      <c r="BG348">
        <f t="shared" si="218"/>
        <v>-42.171718189759716</v>
      </c>
      <c r="BH348">
        <f t="shared" si="219"/>
        <v>-9.6115457513775127</v>
      </c>
      <c r="BI348">
        <f t="shared" si="220"/>
        <v>45.286193221659182</v>
      </c>
      <c r="BJ348">
        <f t="shared" si="221"/>
        <v>-108.67008854708662</v>
      </c>
      <c r="BK348">
        <f t="shared" si="222"/>
        <v>-14.754319664473872</v>
      </c>
      <c r="BL348">
        <f t="shared" si="223"/>
        <v>-22.013681658285037</v>
      </c>
      <c r="BM348">
        <f t="shared" si="224"/>
        <v>-22.422560732600829</v>
      </c>
      <c r="BN348">
        <f t="shared" si="225"/>
        <v>25.957134405206311</v>
      </c>
      <c r="BO348">
        <f t="shared" si="191"/>
        <v>0</v>
      </c>
      <c r="BP348">
        <f t="shared" si="192"/>
        <v>3</v>
      </c>
      <c r="BQ348" t="str">
        <f t="shared" si="193"/>
        <v>Train</v>
      </c>
    </row>
    <row r="349" spans="1:69" x14ac:dyDescent="0.3">
      <c r="A349">
        <v>2</v>
      </c>
      <c r="B349">
        <v>0</v>
      </c>
      <c r="C349" t="s">
        <v>865</v>
      </c>
      <c r="D349" t="s">
        <v>20</v>
      </c>
      <c r="E349">
        <v>42</v>
      </c>
      <c r="F349">
        <v>0</v>
      </c>
      <c r="G349">
        <v>0</v>
      </c>
      <c r="H349" t="s">
        <v>866</v>
      </c>
      <c r="I349">
        <v>13</v>
      </c>
      <c r="K349" t="s">
        <v>17</v>
      </c>
      <c r="N349" t="s">
        <v>439</v>
      </c>
      <c r="O349">
        <v>5</v>
      </c>
      <c r="P349">
        <v>5</v>
      </c>
      <c r="Q349">
        <v>5</v>
      </c>
      <c r="R349" t="str">
        <f t="shared" si="194"/>
        <v>Validate</v>
      </c>
      <c r="S349" t="str">
        <f t="shared" si="195"/>
        <v>Validate</v>
      </c>
      <c r="T349" t="str">
        <f t="shared" si="196"/>
        <v>Validate</v>
      </c>
      <c r="U349" t="str">
        <f t="shared" si="197"/>
        <v/>
      </c>
      <c r="V349" t="str">
        <f t="shared" si="198"/>
        <v>41-50</v>
      </c>
      <c r="W349" t="str">
        <f t="shared" si="199"/>
        <v/>
      </c>
      <c r="X349" t="str">
        <f t="shared" si="200"/>
        <v>11-20</v>
      </c>
      <c r="Y349" t="b">
        <f>SUMPRODUCT(--(U349=counts!$A$40:$A$49))&gt;0</f>
        <v>0</v>
      </c>
      <c r="Z349" t="b">
        <f>SUMPRODUCT(--(W349=counts!$A$18:$A$22))&gt;0</f>
        <v>0</v>
      </c>
      <c r="AA349" t="str">
        <f t="shared" si="201"/>
        <v>41-50</v>
      </c>
      <c r="AB349" t="str">
        <f>IF(W349="","Blank",IF(Z349="TRUE",W349,counts!$A$23))</f>
        <v>Blank</v>
      </c>
      <c r="AC349" t="str">
        <f t="shared" si="202"/>
        <v>11-20</v>
      </c>
      <c r="AD349" t="str">
        <f t="shared" si="203"/>
        <v>Blank</v>
      </c>
      <c r="AE349" t="str">
        <f t="shared" si="204"/>
        <v>male</v>
      </c>
      <c r="AF349">
        <f>IF(F349&gt;=4, counts!$A$62,F349)</f>
        <v>0</v>
      </c>
      <c r="AG349">
        <f>IF(G349&gt;=3, counts!$A$69,G349)</f>
        <v>0</v>
      </c>
      <c r="AH349" t="str">
        <f>IF(OR(K349="S",K349=""), counts!$A$75,K349)</f>
        <v>S, blank</v>
      </c>
      <c r="AI349">
        <f t="shared" si="205"/>
        <v>2</v>
      </c>
      <c r="AJ349">
        <f>VLOOKUP(AA349,counts!$V$8:$W$13,2,FALSE)</f>
        <v>-13.385578549662212</v>
      </c>
      <c r="AK349">
        <f>VLOOKUP(AB349,counts!$V$17:$W$23,2,FALSE)</f>
        <v>-42.171718189759716</v>
      </c>
      <c r="AL349">
        <f>VLOOKUP(AC349,counts!$V$27:$W$33,2,FALSE)</f>
        <v>-9.6115457513775127</v>
      </c>
      <c r="AM349">
        <f>VLOOKUP(AD349,counts!$V$38:$W$49,2,FALSE)</f>
        <v>-33.757758935166962</v>
      </c>
      <c r="AN349">
        <f>VLOOKUP(AE349,counts!$V$53:$W$54,2,FALSE)</f>
        <v>-108.67008854708662</v>
      </c>
      <c r="AO349">
        <f>VLOOKUP(AF349,counts!$V$58:$W$62,2,FALSE)</f>
        <v>-14.754319664473872</v>
      </c>
      <c r="AP349">
        <f>VLOOKUP(AG349,counts!$V$66:$W$69,2,FALSE)</f>
        <v>-22.013681658285037</v>
      </c>
      <c r="AQ349">
        <f>VLOOKUP(AH349,counts!$V$73:$W$75,2,FALSE)</f>
        <v>-22.422560732600829</v>
      </c>
      <c r="AR349">
        <f>VLOOKUP(AI349,counts!$V$79:$W$81,2,FALSE)</f>
        <v>25.957134405206311</v>
      </c>
      <c r="AS349">
        <f t="shared" si="206"/>
        <v>0</v>
      </c>
      <c r="AT349">
        <f t="shared" si="207"/>
        <v>5</v>
      </c>
      <c r="AU349" t="str">
        <f t="shared" si="190"/>
        <v>Validate</v>
      </c>
      <c r="AW349" t="str">
        <f t="shared" si="208"/>
        <v>41-50</v>
      </c>
      <c r="AX349" t="str">
        <f t="shared" si="209"/>
        <v>Blank</v>
      </c>
      <c r="AY349" t="str">
        <f t="shared" si="210"/>
        <v>11-20</v>
      </c>
      <c r="AZ349" t="str">
        <f t="shared" si="211"/>
        <v>Blank</v>
      </c>
      <c r="BA349" t="str">
        <f t="shared" si="212"/>
        <v>male</v>
      </c>
      <c r="BB349">
        <f t="shared" si="213"/>
        <v>0</v>
      </c>
      <c r="BC349">
        <f t="shared" si="214"/>
        <v>0</v>
      </c>
      <c r="BD349" t="str">
        <f t="shared" si="215"/>
        <v>S, blank</v>
      </c>
      <c r="BE349">
        <f t="shared" si="216"/>
        <v>2</v>
      </c>
      <c r="BF349">
        <f t="shared" si="217"/>
        <v>-13.385578549662212</v>
      </c>
      <c r="BG349">
        <f t="shared" si="218"/>
        <v>-42.171718189759716</v>
      </c>
      <c r="BH349">
        <f t="shared" si="219"/>
        <v>-9.6115457513775127</v>
      </c>
      <c r="BI349">
        <f t="shared" si="220"/>
        <v>-33.757758935166962</v>
      </c>
      <c r="BJ349">
        <f t="shared" si="221"/>
        <v>-108.67008854708662</v>
      </c>
      <c r="BK349">
        <f t="shared" si="222"/>
        <v>-14.754319664473872</v>
      </c>
      <c r="BL349">
        <f t="shared" si="223"/>
        <v>-22.013681658285037</v>
      </c>
      <c r="BM349">
        <f t="shared" si="224"/>
        <v>-22.422560732600829</v>
      </c>
      <c r="BN349">
        <f t="shared" si="225"/>
        <v>25.957134405206311</v>
      </c>
      <c r="BO349">
        <f t="shared" si="191"/>
        <v>0</v>
      </c>
      <c r="BP349">
        <f t="shared" si="192"/>
        <v>5</v>
      </c>
      <c r="BQ349" t="str">
        <f t="shared" si="193"/>
        <v>Validate</v>
      </c>
    </row>
    <row r="350" spans="1:69" x14ac:dyDescent="0.3">
      <c r="A350">
        <v>2</v>
      </c>
      <c r="B350">
        <v>0</v>
      </c>
      <c r="C350" t="s">
        <v>867</v>
      </c>
      <c r="D350" t="s">
        <v>20</v>
      </c>
      <c r="E350">
        <v>27</v>
      </c>
      <c r="F350">
        <v>0</v>
      </c>
      <c r="G350">
        <v>0</v>
      </c>
      <c r="H350" t="s">
        <v>868</v>
      </c>
      <c r="I350">
        <v>13</v>
      </c>
      <c r="K350" t="s">
        <v>17</v>
      </c>
      <c r="N350" t="s">
        <v>869</v>
      </c>
      <c r="O350">
        <v>4</v>
      </c>
      <c r="P350">
        <v>1</v>
      </c>
      <c r="Q350">
        <v>2</v>
      </c>
      <c r="R350" t="str">
        <f t="shared" si="194"/>
        <v>Test</v>
      </c>
      <c r="S350" t="str">
        <f t="shared" si="195"/>
        <v>Train</v>
      </c>
      <c r="T350" t="str">
        <f t="shared" si="196"/>
        <v>Train</v>
      </c>
      <c r="U350" t="str">
        <f t="shared" si="197"/>
        <v>NM</v>
      </c>
      <c r="V350" t="str">
        <f t="shared" si="198"/>
        <v>18-30</v>
      </c>
      <c r="W350" t="str">
        <f t="shared" si="199"/>
        <v/>
      </c>
      <c r="X350" t="str">
        <f t="shared" si="200"/>
        <v>11-20</v>
      </c>
      <c r="Y350" t="b">
        <f>SUMPRODUCT(--(U350=counts!$A$40:$A$49))&gt;0</f>
        <v>0</v>
      </c>
      <c r="Z350" t="b">
        <f>SUMPRODUCT(--(W350=counts!$A$18:$A$22))&gt;0</f>
        <v>0</v>
      </c>
      <c r="AA350" t="str">
        <f t="shared" si="201"/>
        <v>18-30</v>
      </c>
      <c r="AB350" t="str">
        <f>IF(W350="","Blank",IF(Z350="TRUE",W350,counts!$A$23))</f>
        <v>Blank</v>
      </c>
      <c r="AC350" t="str">
        <f t="shared" si="202"/>
        <v>11-20</v>
      </c>
      <c r="AD350" t="str">
        <f t="shared" si="203"/>
        <v>Others</v>
      </c>
      <c r="AE350" t="str">
        <f t="shared" si="204"/>
        <v>male</v>
      </c>
      <c r="AF350">
        <f>IF(F350&gt;=4, counts!$A$62,F350)</f>
        <v>0</v>
      </c>
      <c r="AG350">
        <f>IF(G350&gt;=3, counts!$A$69,G350)</f>
        <v>0</v>
      </c>
      <c r="AH350" t="str">
        <f>IF(OR(K350="S",K350=""), counts!$A$75,K350)</f>
        <v>S, blank</v>
      </c>
      <c r="AI350">
        <f t="shared" si="205"/>
        <v>2</v>
      </c>
      <c r="AJ350">
        <f>VLOOKUP(AA350,counts!$V$8:$W$13,2,FALSE)</f>
        <v>-11.613432440426715</v>
      </c>
      <c r="AK350">
        <f>VLOOKUP(AB350,counts!$V$17:$W$23,2,FALSE)</f>
        <v>-42.171718189759716</v>
      </c>
      <c r="AL350">
        <f>VLOOKUP(AC350,counts!$V$27:$W$33,2,FALSE)</f>
        <v>-9.6115457513775127</v>
      </c>
      <c r="AM350">
        <f>VLOOKUP(AD350,counts!$V$38:$W$49,2,FALSE)</f>
        <v>40.634191658169868</v>
      </c>
      <c r="AN350">
        <f>VLOOKUP(AE350,counts!$V$53:$W$54,2,FALSE)</f>
        <v>-108.67008854708662</v>
      </c>
      <c r="AO350">
        <f>VLOOKUP(AF350,counts!$V$58:$W$62,2,FALSE)</f>
        <v>-14.754319664473872</v>
      </c>
      <c r="AP350">
        <f>VLOOKUP(AG350,counts!$V$66:$W$69,2,FALSE)</f>
        <v>-22.013681658285037</v>
      </c>
      <c r="AQ350">
        <f>VLOOKUP(AH350,counts!$V$73:$W$75,2,FALSE)</f>
        <v>-22.422560732600829</v>
      </c>
      <c r="AR350">
        <f>VLOOKUP(AI350,counts!$V$79:$W$81,2,FALSE)</f>
        <v>25.957134405206311</v>
      </c>
      <c r="AS350">
        <f t="shared" si="206"/>
        <v>0</v>
      </c>
      <c r="AT350">
        <f t="shared" si="207"/>
        <v>4</v>
      </c>
      <c r="AU350" t="str">
        <f t="shared" si="190"/>
        <v>Test</v>
      </c>
      <c r="AW350" t="str">
        <f t="shared" si="208"/>
        <v>18-30</v>
      </c>
      <c r="AX350" t="str">
        <f t="shared" si="209"/>
        <v>Blank</v>
      </c>
      <c r="AY350" t="str">
        <f t="shared" si="210"/>
        <v>11-20</v>
      </c>
      <c r="AZ350" t="str">
        <f t="shared" si="211"/>
        <v>Others</v>
      </c>
      <c r="BA350" t="str">
        <f t="shared" si="212"/>
        <v>male</v>
      </c>
      <c r="BB350">
        <f t="shared" si="213"/>
        <v>0</v>
      </c>
      <c r="BC350">
        <f t="shared" si="214"/>
        <v>0</v>
      </c>
      <c r="BD350" t="str">
        <f t="shared" si="215"/>
        <v>S, blank</v>
      </c>
      <c r="BE350">
        <f t="shared" si="216"/>
        <v>2</v>
      </c>
      <c r="BF350">
        <f t="shared" si="217"/>
        <v>-11.613432440426715</v>
      </c>
      <c r="BG350">
        <f t="shared" si="218"/>
        <v>-42.171718189759716</v>
      </c>
      <c r="BH350">
        <f t="shared" si="219"/>
        <v>-9.6115457513775127</v>
      </c>
      <c r="BI350">
        <f t="shared" si="220"/>
        <v>40.634191658169868</v>
      </c>
      <c r="BJ350">
        <f t="shared" si="221"/>
        <v>-108.67008854708662</v>
      </c>
      <c r="BK350">
        <f t="shared" si="222"/>
        <v>-14.754319664473872</v>
      </c>
      <c r="BL350">
        <f t="shared" si="223"/>
        <v>-22.013681658285037</v>
      </c>
      <c r="BM350">
        <f t="shared" si="224"/>
        <v>-22.422560732600829</v>
      </c>
      <c r="BN350">
        <f t="shared" si="225"/>
        <v>25.957134405206311</v>
      </c>
      <c r="BO350">
        <f t="shared" si="191"/>
        <v>0</v>
      </c>
      <c r="BP350">
        <f t="shared" si="192"/>
        <v>4</v>
      </c>
      <c r="BQ350" t="str">
        <f t="shared" si="193"/>
        <v>Test</v>
      </c>
    </row>
    <row r="351" spans="1:69" x14ac:dyDescent="0.3">
      <c r="A351">
        <v>2</v>
      </c>
      <c r="B351">
        <v>1</v>
      </c>
      <c r="C351" t="s">
        <v>870</v>
      </c>
      <c r="D351" t="s">
        <v>15</v>
      </c>
      <c r="E351">
        <v>24</v>
      </c>
      <c r="F351">
        <v>0</v>
      </c>
      <c r="G351">
        <v>0</v>
      </c>
      <c r="H351" t="s">
        <v>871</v>
      </c>
      <c r="I351">
        <v>13</v>
      </c>
      <c r="J351" t="s">
        <v>872</v>
      </c>
      <c r="K351" t="s">
        <v>17</v>
      </c>
      <c r="L351" t="s">
        <v>22</v>
      </c>
      <c r="N351" t="s">
        <v>873</v>
      </c>
      <c r="O351">
        <v>5</v>
      </c>
      <c r="P351">
        <v>1</v>
      </c>
      <c r="Q351">
        <v>1</v>
      </c>
      <c r="R351" t="str">
        <f t="shared" si="194"/>
        <v>Validate</v>
      </c>
      <c r="S351" t="str">
        <f t="shared" si="195"/>
        <v>Train</v>
      </c>
      <c r="T351" t="str">
        <f t="shared" si="196"/>
        <v>Train</v>
      </c>
      <c r="U351" t="str">
        <f t="shared" si="197"/>
        <v>PQ</v>
      </c>
      <c r="V351" t="str">
        <f t="shared" si="198"/>
        <v>18-30</v>
      </c>
      <c r="W351" t="str">
        <f t="shared" si="199"/>
        <v>F</v>
      </c>
      <c r="X351" t="str">
        <f t="shared" si="200"/>
        <v>11-20</v>
      </c>
      <c r="Y351" t="b">
        <f>SUMPRODUCT(--(U351=counts!$A$40:$A$49))&gt;0</f>
        <v>1</v>
      </c>
      <c r="Z351" t="b">
        <f>SUMPRODUCT(--(W351=counts!$A$18:$A$22))&gt;0</f>
        <v>0</v>
      </c>
      <c r="AA351" t="str">
        <f t="shared" si="201"/>
        <v>18-30</v>
      </c>
      <c r="AB351" t="str">
        <f>IF(W351="","Blank",IF(Z351="TRUE",W351,counts!$A$23))</f>
        <v>F, G, T</v>
      </c>
      <c r="AC351" t="str">
        <f t="shared" si="202"/>
        <v>11-20</v>
      </c>
      <c r="AD351" t="str">
        <f t="shared" si="203"/>
        <v>PQ</v>
      </c>
      <c r="AE351" t="str">
        <f t="shared" si="204"/>
        <v>female</v>
      </c>
      <c r="AF351">
        <f>IF(F351&gt;=4, counts!$A$62,F351)</f>
        <v>0</v>
      </c>
      <c r="AG351">
        <f>IF(G351&gt;=3, counts!$A$69,G351)</f>
        <v>0</v>
      </c>
      <c r="AH351" t="str">
        <f>IF(OR(K351="S",K351=""), counts!$A$75,K351)</f>
        <v>S, blank</v>
      </c>
      <c r="AI351">
        <f t="shared" si="205"/>
        <v>2</v>
      </c>
      <c r="AJ351">
        <f>VLOOKUP(AA351,counts!$V$8:$W$13,2,FALSE)</f>
        <v>-11.613432440426715</v>
      </c>
      <c r="AK351">
        <f>VLOOKUP(AB351,counts!$V$17:$W$23,2,FALSE)</f>
        <v>123.30204897661667</v>
      </c>
      <c r="AL351">
        <f>VLOOKUP(AC351,counts!$V$27:$W$33,2,FALSE)</f>
        <v>-9.6115457513775127</v>
      </c>
      <c r="AM351">
        <f>VLOOKUP(AD351,counts!$V$38:$W$49,2,FALSE)</f>
        <v>123.30204897661667</v>
      </c>
      <c r="AN351">
        <f>VLOOKUP(AE351,counts!$V$53:$W$54,2,FALSE)</f>
        <v>151.41878811967541</v>
      </c>
      <c r="AO351">
        <f>VLOOKUP(AF351,counts!$V$58:$W$62,2,FALSE)</f>
        <v>-14.754319664473872</v>
      </c>
      <c r="AP351">
        <f>VLOOKUP(AG351,counts!$V$66:$W$69,2,FALSE)</f>
        <v>-22.013681658285037</v>
      </c>
      <c r="AQ351">
        <f>VLOOKUP(AH351,counts!$V$73:$W$75,2,FALSE)</f>
        <v>-22.422560732600829</v>
      </c>
      <c r="AR351">
        <f>VLOOKUP(AI351,counts!$V$79:$W$81,2,FALSE)</f>
        <v>25.957134405206311</v>
      </c>
      <c r="AS351">
        <f t="shared" si="206"/>
        <v>1</v>
      </c>
      <c r="AT351">
        <f t="shared" si="207"/>
        <v>5</v>
      </c>
      <c r="AU351" t="str">
        <f t="shared" si="190"/>
        <v>Validate</v>
      </c>
      <c r="AW351" t="str">
        <f t="shared" si="208"/>
        <v>18-30</v>
      </c>
      <c r="AX351" t="str">
        <f t="shared" si="209"/>
        <v>F, G, T</v>
      </c>
      <c r="AY351" t="str">
        <f t="shared" si="210"/>
        <v>11-20</v>
      </c>
      <c r="AZ351" t="str">
        <f t="shared" si="211"/>
        <v>PQ</v>
      </c>
      <c r="BA351" t="str">
        <f t="shared" si="212"/>
        <v>female</v>
      </c>
      <c r="BB351">
        <f t="shared" si="213"/>
        <v>0</v>
      </c>
      <c r="BC351">
        <f t="shared" si="214"/>
        <v>0</v>
      </c>
      <c r="BD351" t="str">
        <f t="shared" si="215"/>
        <v>S, blank</v>
      </c>
      <c r="BE351">
        <f t="shared" si="216"/>
        <v>2</v>
      </c>
      <c r="BF351">
        <f t="shared" si="217"/>
        <v>-11.613432440426715</v>
      </c>
      <c r="BG351">
        <f t="shared" si="218"/>
        <v>123.30204897661667</v>
      </c>
      <c r="BH351">
        <f t="shared" si="219"/>
        <v>-9.6115457513775127</v>
      </c>
      <c r="BI351">
        <f t="shared" si="220"/>
        <v>123.30204897661667</v>
      </c>
      <c r="BJ351">
        <f t="shared" si="221"/>
        <v>151.41878811967541</v>
      </c>
      <c r="BK351">
        <f t="shared" si="222"/>
        <v>-14.754319664473872</v>
      </c>
      <c r="BL351">
        <f t="shared" si="223"/>
        <v>-22.013681658285037</v>
      </c>
      <c r="BM351">
        <f t="shared" si="224"/>
        <v>-22.422560732600829</v>
      </c>
      <c r="BN351">
        <f t="shared" si="225"/>
        <v>25.957134405206311</v>
      </c>
      <c r="BO351">
        <f t="shared" si="191"/>
        <v>1</v>
      </c>
      <c r="BP351">
        <f t="shared" si="192"/>
        <v>5</v>
      </c>
      <c r="BQ351" t="str">
        <f t="shared" si="193"/>
        <v>Validate</v>
      </c>
    </row>
    <row r="352" spans="1:69" x14ac:dyDescent="0.3">
      <c r="A352">
        <v>2</v>
      </c>
      <c r="B352">
        <v>1</v>
      </c>
      <c r="C352" t="s">
        <v>874</v>
      </c>
      <c r="D352" t="s">
        <v>15</v>
      </c>
      <c r="E352">
        <v>15</v>
      </c>
      <c r="F352">
        <v>0</v>
      </c>
      <c r="G352">
        <v>2</v>
      </c>
      <c r="H352" t="s">
        <v>875</v>
      </c>
      <c r="I352">
        <v>39</v>
      </c>
      <c r="K352" t="s">
        <v>17</v>
      </c>
      <c r="L352" t="s">
        <v>204</v>
      </c>
      <c r="N352" t="s">
        <v>876</v>
      </c>
      <c r="O352">
        <v>5</v>
      </c>
      <c r="P352">
        <v>3</v>
      </c>
      <c r="Q352">
        <v>4</v>
      </c>
      <c r="R352" t="str">
        <f t="shared" si="194"/>
        <v>Validate</v>
      </c>
      <c r="S352" t="str">
        <f t="shared" si="195"/>
        <v>Train</v>
      </c>
      <c r="T352" t="str">
        <f t="shared" si="196"/>
        <v>Test</v>
      </c>
      <c r="U352" t="str">
        <f t="shared" si="197"/>
        <v>WA</v>
      </c>
      <c r="V352" t="str">
        <f t="shared" si="198"/>
        <v>0-17</v>
      </c>
      <c r="W352" t="str">
        <f t="shared" si="199"/>
        <v/>
      </c>
      <c r="X352" t="str">
        <f t="shared" si="200"/>
        <v>31-40</v>
      </c>
      <c r="Y352" t="b">
        <f>SUMPRODUCT(--(U352=counts!$A$40:$A$49))&gt;0</f>
        <v>0</v>
      </c>
      <c r="Z352" t="b">
        <f>SUMPRODUCT(--(W352=counts!$A$18:$A$22))&gt;0</f>
        <v>0</v>
      </c>
      <c r="AA352" t="str">
        <f t="shared" si="201"/>
        <v>0-17</v>
      </c>
      <c r="AB352" t="str">
        <f>IF(W352="","Blank",IF(Z352="TRUE",W352,counts!$A$23))</f>
        <v>Blank</v>
      </c>
      <c r="AC352" t="str">
        <f t="shared" si="202"/>
        <v>31-40</v>
      </c>
      <c r="AD352" t="str">
        <f t="shared" si="203"/>
        <v>Others</v>
      </c>
      <c r="AE352" t="str">
        <f t="shared" si="204"/>
        <v>female</v>
      </c>
      <c r="AF352">
        <f>IF(F352&gt;=4, counts!$A$62,F352)</f>
        <v>0</v>
      </c>
      <c r="AG352">
        <f>IF(G352&gt;=3, counts!$A$69,G352)</f>
        <v>2</v>
      </c>
      <c r="AH352" t="str">
        <f>IF(OR(K352="S",K352=""), counts!$A$75,K352)</f>
        <v>S, blank</v>
      </c>
      <c r="AI352">
        <f t="shared" si="205"/>
        <v>2</v>
      </c>
      <c r="AJ352">
        <f>VLOOKUP(AA352,counts!$V$8:$W$13,2,FALSE)</f>
        <v>-3.7643689058441341</v>
      </c>
      <c r="AK352">
        <f>VLOOKUP(AB352,counts!$V$17:$W$23,2,FALSE)</f>
        <v>-42.171718189759716</v>
      </c>
      <c r="AL352">
        <f>VLOOKUP(AC352,counts!$V$27:$W$33,2,FALSE)</f>
        <v>22.971838090238197</v>
      </c>
      <c r="AM352">
        <f>VLOOKUP(AD352,counts!$V$38:$W$49,2,FALSE)</f>
        <v>40.634191658169868</v>
      </c>
      <c r="AN352">
        <f>VLOOKUP(AE352,counts!$V$53:$W$54,2,FALSE)</f>
        <v>151.41878811967541</v>
      </c>
      <c r="AO352">
        <f>VLOOKUP(AF352,counts!$V$58:$W$62,2,FALSE)</f>
        <v>-14.754319664473872</v>
      </c>
      <c r="AP352">
        <f>VLOOKUP(AG352,counts!$V$66:$W$69,2,FALSE)</f>
        <v>75.609641767585757</v>
      </c>
      <c r="AQ352">
        <f>VLOOKUP(AH352,counts!$V$73:$W$75,2,FALSE)</f>
        <v>-22.422560732600829</v>
      </c>
      <c r="AR352">
        <f>VLOOKUP(AI352,counts!$V$79:$W$81,2,FALSE)</f>
        <v>25.957134405206311</v>
      </c>
      <c r="AS352">
        <f t="shared" si="206"/>
        <v>1</v>
      </c>
      <c r="AT352">
        <f t="shared" si="207"/>
        <v>5</v>
      </c>
      <c r="AU352" t="str">
        <f t="shared" si="190"/>
        <v>Validate</v>
      </c>
      <c r="AW352" t="str">
        <f t="shared" si="208"/>
        <v>0-17</v>
      </c>
      <c r="AX352" t="str">
        <f t="shared" si="209"/>
        <v>Blank</v>
      </c>
      <c r="AY352" t="str">
        <f t="shared" si="210"/>
        <v>31-40</v>
      </c>
      <c r="AZ352" t="str">
        <f t="shared" si="211"/>
        <v>Others</v>
      </c>
      <c r="BA352" t="str">
        <f t="shared" si="212"/>
        <v>female</v>
      </c>
      <c r="BB352">
        <f t="shared" si="213"/>
        <v>0</v>
      </c>
      <c r="BC352">
        <f t="shared" si="214"/>
        <v>2</v>
      </c>
      <c r="BD352" t="str">
        <f t="shared" si="215"/>
        <v>S, blank</v>
      </c>
      <c r="BE352">
        <f t="shared" si="216"/>
        <v>2</v>
      </c>
      <c r="BF352">
        <f t="shared" si="217"/>
        <v>-3.7643689058441341</v>
      </c>
      <c r="BG352">
        <f t="shared" si="218"/>
        <v>-42.171718189759716</v>
      </c>
      <c r="BH352">
        <f t="shared" si="219"/>
        <v>22.971838090238197</v>
      </c>
      <c r="BI352">
        <f t="shared" si="220"/>
        <v>40.634191658169868</v>
      </c>
      <c r="BJ352">
        <f t="shared" si="221"/>
        <v>151.41878811967541</v>
      </c>
      <c r="BK352">
        <f t="shared" si="222"/>
        <v>-14.754319664473872</v>
      </c>
      <c r="BL352">
        <f t="shared" si="223"/>
        <v>75.609641767585757</v>
      </c>
      <c r="BM352">
        <f t="shared" si="224"/>
        <v>-22.422560732600829</v>
      </c>
      <c r="BN352">
        <f t="shared" si="225"/>
        <v>25.957134405206311</v>
      </c>
      <c r="BO352">
        <f t="shared" si="191"/>
        <v>1</v>
      </c>
      <c r="BP352">
        <f t="shared" si="192"/>
        <v>5</v>
      </c>
      <c r="BQ352" t="str">
        <f t="shared" si="193"/>
        <v>Validate</v>
      </c>
    </row>
    <row r="353" spans="1:69" x14ac:dyDescent="0.3">
      <c r="A353">
        <v>2</v>
      </c>
      <c r="B353">
        <v>0</v>
      </c>
      <c r="C353" t="s">
        <v>877</v>
      </c>
      <c r="D353" t="s">
        <v>20</v>
      </c>
      <c r="E353">
        <v>60</v>
      </c>
      <c r="F353">
        <v>1</v>
      </c>
      <c r="G353">
        <v>1</v>
      </c>
      <c r="H353" t="s">
        <v>875</v>
      </c>
      <c r="I353">
        <v>39</v>
      </c>
      <c r="K353" t="s">
        <v>17</v>
      </c>
      <c r="N353" t="s">
        <v>876</v>
      </c>
      <c r="O353">
        <v>5</v>
      </c>
      <c r="P353">
        <v>5</v>
      </c>
      <c r="Q353">
        <v>5</v>
      </c>
      <c r="R353" t="str">
        <f t="shared" si="194"/>
        <v>Validate</v>
      </c>
      <c r="S353" t="str">
        <f t="shared" si="195"/>
        <v>Validate</v>
      </c>
      <c r="T353" t="str">
        <f t="shared" si="196"/>
        <v>Validate</v>
      </c>
      <c r="U353" t="str">
        <f t="shared" si="197"/>
        <v>WA</v>
      </c>
      <c r="V353" t="str">
        <f t="shared" si="198"/>
        <v>51-60</v>
      </c>
      <c r="W353" t="str">
        <f t="shared" si="199"/>
        <v/>
      </c>
      <c r="X353" t="str">
        <f t="shared" si="200"/>
        <v>31-40</v>
      </c>
      <c r="Y353" t="b">
        <f>SUMPRODUCT(--(U353=counts!$A$40:$A$49))&gt;0</f>
        <v>0</v>
      </c>
      <c r="Z353" t="b">
        <f>SUMPRODUCT(--(W353=counts!$A$18:$A$22))&gt;0</f>
        <v>0</v>
      </c>
      <c r="AA353" t="str">
        <f t="shared" si="201"/>
        <v>51-60</v>
      </c>
      <c r="AB353" t="str">
        <f>IF(W353="","Blank",IF(Z353="TRUE",W353,counts!$A$23))</f>
        <v>Blank</v>
      </c>
      <c r="AC353" t="str">
        <f t="shared" si="202"/>
        <v>31-40</v>
      </c>
      <c r="AD353" t="str">
        <f t="shared" si="203"/>
        <v>Others</v>
      </c>
      <c r="AE353" t="str">
        <f t="shared" si="204"/>
        <v>male</v>
      </c>
      <c r="AF353">
        <f>IF(F353&gt;=4, counts!$A$62,F353)</f>
        <v>1</v>
      </c>
      <c r="AG353">
        <f>IF(G353&gt;=3, counts!$A$69,G353)</f>
        <v>1</v>
      </c>
      <c r="AH353" t="str">
        <f>IF(OR(K353="S",K353=""), counts!$A$75,K353)</f>
        <v>S, blank</v>
      </c>
      <c r="AI353">
        <f t="shared" si="205"/>
        <v>2</v>
      </c>
      <c r="AJ353">
        <f>VLOOKUP(AA353,counts!$V$8:$W$13,2,FALSE)</f>
        <v>74.751267398446615</v>
      </c>
      <c r="AK353">
        <f>VLOOKUP(AB353,counts!$V$17:$W$23,2,FALSE)</f>
        <v>-42.171718189759716</v>
      </c>
      <c r="AL353">
        <f>VLOOKUP(AC353,counts!$V$27:$W$33,2,FALSE)</f>
        <v>22.971838090238197</v>
      </c>
      <c r="AM353">
        <f>VLOOKUP(AD353,counts!$V$38:$W$49,2,FALSE)</f>
        <v>40.634191658169868</v>
      </c>
      <c r="AN353">
        <f>VLOOKUP(AE353,counts!$V$53:$W$54,2,FALSE)</f>
        <v>-108.67008854708662</v>
      </c>
      <c r="AO353">
        <f>VLOOKUP(AF353,counts!$V$58:$W$62,2,FALSE)</f>
        <v>48.695090775187893</v>
      </c>
      <c r="AP353">
        <f>VLOOKUP(AG353,counts!$V$66:$W$69,2,FALSE)</f>
        <v>79.365382998232107</v>
      </c>
      <c r="AQ353">
        <f>VLOOKUP(AH353,counts!$V$73:$W$75,2,FALSE)</f>
        <v>-22.422560732600829</v>
      </c>
      <c r="AR353">
        <f>VLOOKUP(AI353,counts!$V$79:$W$81,2,FALSE)</f>
        <v>25.957134405206311</v>
      </c>
      <c r="AS353">
        <f t="shared" si="206"/>
        <v>0</v>
      </c>
      <c r="AT353">
        <f t="shared" si="207"/>
        <v>5</v>
      </c>
      <c r="AU353" t="str">
        <f t="shared" si="190"/>
        <v>Validate</v>
      </c>
      <c r="AW353" t="str">
        <f t="shared" si="208"/>
        <v>51-60</v>
      </c>
      <c r="AX353" t="str">
        <f t="shared" si="209"/>
        <v>Blank</v>
      </c>
      <c r="AY353" t="str">
        <f t="shared" si="210"/>
        <v>31-40</v>
      </c>
      <c r="AZ353" t="str">
        <f t="shared" si="211"/>
        <v>Others</v>
      </c>
      <c r="BA353" t="str">
        <f t="shared" si="212"/>
        <v>male</v>
      </c>
      <c r="BB353">
        <f t="shared" si="213"/>
        <v>1</v>
      </c>
      <c r="BC353">
        <f t="shared" si="214"/>
        <v>1</v>
      </c>
      <c r="BD353" t="str">
        <f t="shared" si="215"/>
        <v>S, blank</v>
      </c>
      <c r="BE353">
        <f t="shared" si="216"/>
        <v>2</v>
      </c>
      <c r="BF353">
        <f t="shared" si="217"/>
        <v>74.751267398446615</v>
      </c>
      <c r="BG353">
        <f t="shared" si="218"/>
        <v>-42.171718189759716</v>
      </c>
      <c r="BH353">
        <f t="shared" si="219"/>
        <v>22.971838090238197</v>
      </c>
      <c r="BI353">
        <f t="shared" si="220"/>
        <v>40.634191658169868</v>
      </c>
      <c r="BJ353">
        <f t="shared" si="221"/>
        <v>-108.67008854708662</v>
      </c>
      <c r="BK353">
        <f t="shared" si="222"/>
        <v>48.695090775187893</v>
      </c>
      <c r="BL353">
        <f t="shared" si="223"/>
        <v>79.365382998232107</v>
      </c>
      <c r="BM353">
        <f t="shared" si="224"/>
        <v>-22.422560732600829</v>
      </c>
      <c r="BN353">
        <f t="shared" si="225"/>
        <v>25.957134405206311</v>
      </c>
      <c r="BO353">
        <f t="shared" si="191"/>
        <v>0</v>
      </c>
      <c r="BP353">
        <f t="shared" si="192"/>
        <v>5</v>
      </c>
      <c r="BQ353" t="str">
        <f t="shared" si="193"/>
        <v>Validate</v>
      </c>
    </row>
    <row r="354" spans="1:69" x14ac:dyDescent="0.3">
      <c r="A354">
        <v>2</v>
      </c>
      <c r="B354">
        <v>1</v>
      </c>
      <c r="C354" t="s">
        <v>878</v>
      </c>
      <c r="D354" t="s">
        <v>15</v>
      </c>
      <c r="E354">
        <v>40</v>
      </c>
      <c r="F354">
        <v>1</v>
      </c>
      <c r="G354">
        <v>1</v>
      </c>
      <c r="H354" t="s">
        <v>875</v>
      </c>
      <c r="I354">
        <v>39</v>
      </c>
      <c r="K354" t="s">
        <v>17</v>
      </c>
      <c r="L354" t="s">
        <v>204</v>
      </c>
      <c r="N354" t="s">
        <v>876</v>
      </c>
      <c r="O354">
        <v>2</v>
      </c>
      <c r="P354">
        <v>2</v>
      </c>
      <c r="Q354">
        <v>1</v>
      </c>
      <c r="R354" t="str">
        <f t="shared" si="194"/>
        <v>Train</v>
      </c>
      <c r="S354" t="str">
        <f t="shared" si="195"/>
        <v>Train</v>
      </c>
      <c r="T354" t="str">
        <f t="shared" si="196"/>
        <v>Train</v>
      </c>
      <c r="U354" t="str">
        <f t="shared" si="197"/>
        <v>WA</v>
      </c>
      <c r="V354" t="str">
        <f t="shared" si="198"/>
        <v>31-40</v>
      </c>
      <c r="W354" t="str">
        <f t="shared" si="199"/>
        <v/>
      </c>
      <c r="X354" t="str">
        <f t="shared" si="200"/>
        <v>31-40</v>
      </c>
      <c r="Y354" t="b">
        <f>SUMPRODUCT(--(U354=counts!$A$40:$A$49))&gt;0</f>
        <v>0</v>
      </c>
      <c r="Z354" t="b">
        <f>SUMPRODUCT(--(W354=counts!$A$18:$A$22))&gt;0</f>
        <v>0</v>
      </c>
      <c r="AA354" t="str">
        <f t="shared" si="201"/>
        <v>31-40</v>
      </c>
      <c r="AB354" t="str">
        <f>IF(W354="","Blank",IF(Z354="TRUE",W354,counts!$A$23))</f>
        <v>Blank</v>
      </c>
      <c r="AC354" t="str">
        <f t="shared" si="202"/>
        <v>31-40</v>
      </c>
      <c r="AD354" t="str">
        <f t="shared" si="203"/>
        <v>Others</v>
      </c>
      <c r="AE354" t="str">
        <f t="shared" si="204"/>
        <v>female</v>
      </c>
      <c r="AF354">
        <f>IF(F354&gt;=4, counts!$A$62,F354)</f>
        <v>1</v>
      </c>
      <c r="AG354">
        <f>IF(G354&gt;=3, counts!$A$69,G354)</f>
        <v>1</v>
      </c>
      <c r="AH354" t="str">
        <f>IF(OR(K354="S",K354=""), counts!$A$75,K354)</f>
        <v>S, blank</v>
      </c>
      <c r="AI354">
        <f t="shared" si="205"/>
        <v>2</v>
      </c>
      <c r="AJ354">
        <f>VLOOKUP(AA354,counts!$V$8:$W$13,2,FALSE)</f>
        <v>32.769878926258563</v>
      </c>
      <c r="AK354">
        <f>VLOOKUP(AB354,counts!$V$17:$W$23,2,FALSE)</f>
        <v>-42.171718189759716</v>
      </c>
      <c r="AL354">
        <f>VLOOKUP(AC354,counts!$V$27:$W$33,2,FALSE)</f>
        <v>22.971838090238197</v>
      </c>
      <c r="AM354">
        <f>VLOOKUP(AD354,counts!$V$38:$W$49,2,FALSE)</f>
        <v>40.634191658169868</v>
      </c>
      <c r="AN354">
        <f>VLOOKUP(AE354,counts!$V$53:$W$54,2,FALSE)</f>
        <v>151.41878811967541</v>
      </c>
      <c r="AO354">
        <f>VLOOKUP(AF354,counts!$V$58:$W$62,2,FALSE)</f>
        <v>48.695090775187893</v>
      </c>
      <c r="AP354">
        <f>VLOOKUP(AG354,counts!$V$66:$W$69,2,FALSE)</f>
        <v>79.365382998232107</v>
      </c>
      <c r="AQ354">
        <f>VLOOKUP(AH354,counts!$V$73:$W$75,2,FALSE)</f>
        <v>-22.422560732600829</v>
      </c>
      <c r="AR354">
        <f>VLOOKUP(AI354,counts!$V$79:$W$81,2,FALSE)</f>
        <v>25.957134405206311</v>
      </c>
      <c r="AS354">
        <f t="shared" si="206"/>
        <v>1</v>
      </c>
      <c r="AT354">
        <f t="shared" si="207"/>
        <v>2</v>
      </c>
      <c r="AU354" t="str">
        <f t="shared" si="190"/>
        <v>Train</v>
      </c>
      <c r="AW354" t="str">
        <f t="shared" si="208"/>
        <v>31-40</v>
      </c>
      <c r="AX354" t="str">
        <f t="shared" si="209"/>
        <v>Blank</v>
      </c>
      <c r="AY354" t="str">
        <f t="shared" si="210"/>
        <v>31-40</v>
      </c>
      <c r="AZ354" t="str">
        <f t="shared" si="211"/>
        <v>Others</v>
      </c>
      <c r="BA354" t="str">
        <f t="shared" si="212"/>
        <v>female</v>
      </c>
      <c r="BB354">
        <f t="shared" si="213"/>
        <v>1</v>
      </c>
      <c r="BC354">
        <f t="shared" si="214"/>
        <v>1</v>
      </c>
      <c r="BD354" t="str">
        <f t="shared" si="215"/>
        <v>S, blank</v>
      </c>
      <c r="BE354">
        <f t="shared" si="216"/>
        <v>2</v>
      </c>
      <c r="BF354">
        <f t="shared" si="217"/>
        <v>32.769878926258563</v>
      </c>
      <c r="BG354">
        <f t="shared" si="218"/>
        <v>-42.171718189759716</v>
      </c>
      <c r="BH354">
        <f t="shared" si="219"/>
        <v>22.971838090238197</v>
      </c>
      <c r="BI354">
        <f t="shared" si="220"/>
        <v>40.634191658169868</v>
      </c>
      <c r="BJ354">
        <f t="shared" si="221"/>
        <v>151.41878811967541</v>
      </c>
      <c r="BK354">
        <f t="shared" si="222"/>
        <v>48.695090775187893</v>
      </c>
      <c r="BL354">
        <f t="shared" si="223"/>
        <v>79.365382998232107</v>
      </c>
      <c r="BM354">
        <f t="shared" si="224"/>
        <v>-22.422560732600829</v>
      </c>
      <c r="BN354">
        <f t="shared" si="225"/>
        <v>25.957134405206311</v>
      </c>
      <c r="BO354">
        <f t="shared" si="191"/>
        <v>1</v>
      </c>
      <c r="BP354">
        <f t="shared" si="192"/>
        <v>2</v>
      </c>
      <c r="BQ354" t="str">
        <f t="shared" si="193"/>
        <v>Train</v>
      </c>
    </row>
    <row r="355" spans="1:69" x14ac:dyDescent="0.3">
      <c r="A355">
        <v>2</v>
      </c>
      <c r="B355">
        <v>1</v>
      </c>
      <c r="C355" t="s">
        <v>879</v>
      </c>
      <c r="D355" t="s">
        <v>15</v>
      </c>
      <c r="E355">
        <v>20</v>
      </c>
      <c r="F355">
        <v>1</v>
      </c>
      <c r="G355">
        <v>0</v>
      </c>
      <c r="H355" t="s">
        <v>880</v>
      </c>
      <c r="I355">
        <v>26</v>
      </c>
      <c r="K355" t="s">
        <v>17</v>
      </c>
      <c r="L355" t="s">
        <v>857</v>
      </c>
      <c r="N355" t="s">
        <v>881</v>
      </c>
      <c r="O355">
        <v>4</v>
      </c>
      <c r="P355">
        <v>4</v>
      </c>
      <c r="Q355">
        <v>4</v>
      </c>
      <c r="R355" t="str">
        <f t="shared" si="194"/>
        <v>Test</v>
      </c>
      <c r="S355" t="str">
        <f t="shared" si="195"/>
        <v>Test</v>
      </c>
      <c r="T355" t="str">
        <f t="shared" si="196"/>
        <v>Test</v>
      </c>
      <c r="U355" t="str">
        <f t="shared" si="197"/>
        <v>IL</v>
      </c>
      <c r="V355" t="str">
        <f t="shared" si="198"/>
        <v>18-30</v>
      </c>
      <c r="W355" t="str">
        <f t="shared" si="199"/>
        <v/>
      </c>
      <c r="X355" t="str">
        <f t="shared" si="200"/>
        <v>21-30</v>
      </c>
      <c r="Y355" t="b">
        <f>SUMPRODUCT(--(U355=counts!$A$40:$A$49))&gt;0</f>
        <v>1</v>
      </c>
      <c r="Z355" t="b">
        <f>SUMPRODUCT(--(W355=counts!$A$18:$A$22))&gt;0</f>
        <v>0</v>
      </c>
      <c r="AA355" t="str">
        <f t="shared" si="201"/>
        <v>18-30</v>
      </c>
      <c r="AB355" t="str">
        <f>IF(W355="","Blank",IF(Z355="TRUE",W355,counts!$A$23))</f>
        <v>Blank</v>
      </c>
      <c r="AC355" t="str">
        <f t="shared" si="202"/>
        <v>21-30</v>
      </c>
      <c r="AD355" t="str">
        <f t="shared" si="203"/>
        <v>IL</v>
      </c>
      <c r="AE355" t="str">
        <f t="shared" si="204"/>
        <v>female</v>
      </c>
      <c r="AF355">
        <f>IF(F355&gt;=4, counts!$A$62,F355)</f>
        <v>1</v>
      </c>
      <c r="AG355">
        <f>IF(G355&gt;=3, counts!$A$69,G355)</f>
        <v>0</v>
      </c>
      <c r="AH355" t="str">
        <f>IF(OR(K355="S",K355=""), counts!$A$75,K355)</f>
        <v>S, blank</v>
      </c>
      <c r="AI355">
        <f t="shared" si="205"/>
        <v>2</v>
      </c>
      <c r="AJ355">
        <f>VLOOKUP(AA355,counts!$V$8:$W$13,2,FALSE)</f>
        <v>-11.613432440426715</v>
      </c>
      <c r="AK355">
        <f>VLOOKUP(AB355,counts!$V$17:$W$23,2,FALSE)</f>
        <v>-42.171718189759716</v>
      </c>
      <c r="AL355">
        <f>VLOOKUP(AC355,counts!$V$27:$W$33,2,FALSE)</f>
        <v>40.172297072540438</v>
      </c>
      <c r="AM355">
        <f>VLOOKUP(AD355,counts!$V$38:$W$49,2,FALSE)</f>
        <v>-68.390212241589438</v>
      </c>
      <c r="AN355">
        <f>VLOOKUP(AE355,counts!$V$53:$W$54,2,FALSE)</f>
        <v>151.41878811967541</v>
      </c>
      <c r="AO355">
        <f>VLOOKUP(AF355,counts!$V$58:$W$62,2,FALSE)</f>
        <v>48.695090775187893</v>
      </c>
      <c r="AP355">
        <f>VLOOKUP(AG355,counts!$V$66:$W$69,2,FALSE)</f>
        <v>-22.013681658285037</v>
      </c>
      <c r="AQ355">
        <f>VLOOKUP(AH355,counts!$V$73:$W$75,2,FALSE)</f>
        <v>-22.422560732600829</v>
      </c>
      <c r="AR355">
        <f>VLOOKUP(AI355,counts!$V$79:$W$81,2,FALSE)</f>
        <v>25.957134405206311</v>
      </c>
      <c r="AS355">
        <f t="shared" si="206"/>
        <v>1</v>
      </c>
      <c r="AT355">
        <f t="shared" si="207"/>
        <v>4</v>
      </c>
      <c r="AU355" t="str">
        <f t="shared" si="190"/>
        <v>Test</v>
      </c>
      <c r="AW355" t="str">
        <f t="shared" si="208"/>
        <v>18-30</v>
      </c>
      <c r="AX355" t="str">
        <f t="shared" si="209"/>
        <v>Blank</v>
      </c>
      <c r="AY355" t="str">
        <f t="shared" si="210"/>
        <v>21-30</v>
      </c>
      <c r="AZ355" t="str">
        <f t="shared" si="211"/>
        <v>IL</v>
      </c>
      <c r="BA355" t="str">
        <f t="shared" si="212"/>
        <v>female</v>
      </c>
      <c r="BB355">
        <f t="shared" si="213"/>
        <v>1</v>
      </c>
      <c r="BC355">
        <f t="shared" si="214"/>
        <v>0</v>
      </c>
      <c r="BD355" t="str">
        <f t="shared" si="215"/>
        <v>S, blank</v>
      </c>
      <c r="BE355">
        <f t="shared" si="216"/>
        <v>2</v>
      </c>
      <c r="BF355">
        <f t="shared" si="217"/>
        <v>-11.613432440426715</v>
      </c>
      <c r="BG355">
        <f t="shared" si="218"/>
        <v>-42.171718189759716</v>
      </c>
      <c r="BH355">
        <f t="shared" si="219"/>
        <v>40.172297072540438</v>
      </c>
      <c r="BI355">
        <f t="shared" si="220"/>
        <v>-68.390212241589438</v>
      </c>
      <c r="BJ355">
        <f t="shared" si="221"/>
        <v>151.41878811967541</v>
      </c>
      <c r="BK355">
        <f t="shared" si="222"/>
        <v>48.695090775187893</v>
      </c>
      <c r="BL355">
        <f t="shared" si="223"/>
        <v>-22.013681658285037</v>
      </c>
      <c r="BM355">
        <f t="shared" si="224"/>
        <v>-22.422560732600829</v>
      </c>
      <c r="BN355">
        <f t="shared" si="225"/>
        <v>25.957134405206311</v>
      </c>
      <c r="BO355">
        <f t="shared" si="191"/>
        <v>1</v>
      </c>
      <c r="BP355">
        <f t="shared" si="192"/>
        <v>4</v>
      </c>
      <c r="BQ355" t="str">
        <f t="shared" si="193"/>
        <v>Test</v>
      </c>
    </row>
    <row r="356" spans="1:69" x14ac:dyDescent="0.3">
      <c r="A356">
        <v>2</v>
      </c>
      <c r="B356">
        <v>0</v>
      </c>
      <c r="C356" t="s">
        <v>882</v>
      </c>
      <c r="D356" t="s">
        <v>20</v>
      </c>
      <c r="E356">
        <v>25</v>
      </c>
      <c r="F356">
        <v>1</v>
      </c>
      <c r="G356">
        <v>0</v>
      </c>
      <c r="H356" t="s">
        <v>880</v>
      </c>
      <c r="I356">
        <v>26</v>
      </c>
      <c r="K356" t="s">
        <v>17</v>
      </c>
      <c r="N356" t="s">
        <v>881</v>
      </c>
      <c r="O356">
        <v>2</v>
      </c>
      <c r="P356">
        <v>1</v>
      </c>
      <c r="Q356">
        <v>4</v>
      </c>
      <c r="R356" t="str">
        <f t="shared" si="194"/>
        <v>Train</v>
      </c>
      <c r="S356" t="str">
        <f t="shared" si="195"/>
        <v>Train</v>
      </c>
      <c r="T356" t="str">
        <f t="shared" si="196"/>
        <v>Test</v>
      </c>
      <c r="U356" t="str">
        <f t="shared" si="197"/>
        <v>IL</v>
      </c>
      <c r="V356" t="str">
        <f t="shared" si="198"/>
        <v>18-30</v>
      </c>
      <c r="W356" t="str">
        <f t="shared" si="199"/>
        <v/>
      </c>
      <c r="X356" t="str">
        <f t="shared" si="200"/>
        <v>21-30</v>
      </c>
      <c r="Y356" t="b">
        <f>SUMPRODUCT(--(U356=counts!$A$40:$A$49))&gt;0</f>
        <v>1</v>
      </c>
      <c r="Z356" t="b">
        <f>SUMPRODUCT(--(W356=counts!$A$18:$A$22))&gt;0</f>
        <v>0</v>
      </c>
      <c r="AA356" t="str">
        <f t="shared" si="201"/>
        <v>18-30</v>
      </c>
      <c r="AB356" t="str">
        <f>IF(W356="","Blank",IF(Z356="TRUE",W356,counts!$A$23))</f>
        <v>Blank</v>
      </c>
      <c r="AC356" t="str">
        <f t="shared" si="202"/>
        <v>21-30</v>
      </c>
      <c r="AD356" t="str">
        <f t="shared" si="203"/>
        <v>IL</v>
      </c>
      <c r="AE356" t="str">
        <f t="shared" si="204"/>
        <v>male</v>
      </c>
      <c r="AF356">
        <f>IF(F356&gt;=4, counts!$A$62,F356)</f>
        <v>1</v>
      </c>
      <c r="AG356">
        <f>IF(G356&gt;=3, counts!$A$69,G356)</f>
        <v>0</v>
      </c>
      <c r="AH356" t="str">
        <f>IF(OR(K356="S",K356=""), counts!$A$75,K356)</f>
        <v>S, blank</v>
      </c>
      <c r="AI356">
        <f t="shared" si="205"/>
        <v>2</v>
      </c>
      <c r="AJ356">
        <f>VLOOKUP(AA356,counts!$V$8:$W$13,2,FALSE)</f>
        <v>-11.613432440426715</v>
      </c>
      <c r="AK356">
        <f>VLOOKUP(AB356,counts!$V$17:$W$23,2,FALSE)</f>
        <v>-42.171718189759716</v>
      </c>
      <c r="AL356">
        <f>VLOOKUP(AC356,counts!$V$27:$W$33,2,FALSE)</f>
        <v>40.172297072540438</v>
      </c>
      <c r="AM356">
        <f>VLOOKUP(AD356,counts!$V$38:$W$49,2,FALSE)</f>
        <v>-68.390212241589438</v>
      </c>
      <c r="AN356">
        <f>VLOOKUP(AE356,counts!$V$53:$W$54,2,FALSE)</f>
        <v>-108.67008854708662</v>
      </c>
      <c r="AO356">
        <f>VLOOKUP(AF356,counts!$V$58:$W$62,2,FALSE)</f>
        <v>48.695090775187893</v>
      </c>
      <c r="AP356">
        <f>VLOOKUP(AG356,counts!$V$66:$W$69,2,FALSE)</f>
        <v>-22.013681658285037</v>
      </c>
      <c r="AQ356">
        <f>VLOOKUP(AH356,counts!$V$73:$W$75,2,FALSE)</f>
        <v>-22.422560732600829</v>
      </c>
      <c r="AR356">
        <f>VLOOKUP(AI356,counts!$V$79:$W$81,2,FALSE)</f>
        <v>25.957134405206311</v>
      </c>
      <c r="AS356">
        <f t="shared" si="206"/>
        <v>0</v>
      </c>
      <c r="AT356">
        <f t="shared" si="207"/>
        <v>2</v>
      </c>
      <c r="AU356" t="str">
        <f t="shared" si="190"/>
        <v>Train</v>
      </c>
      <c r="AW356" t="str">
        <f t="shared" si="208"/>
        <v>18-30</v>
      </c>
      <c r="AX356" t="str">
        <f t="shared" si="209"/>
        <v>Blank</v>
      </c>
      <c r="AY356" t="str">
        <f t="shared" si="210"/>
        <v>21-30</v>
      </c>
      <c r="AZ356" t="str">
        <f t="shared" si="211"/>
        <v>IL</v>
      </c>
      <c r="BA356" t="str">
        <f t="shared" si="212"/>
        <v>male</v>
      </c>
      <c r="BB356">
        <f t="shared" si="213"/>
        <v>1</v>
      </c>
      <c r="BC356">
        <f t="shared" si="214"/>
        <v>0</v>
      </c>
      <c r="BD356" t="str">
        <f t="shared" si="215"/>
        <v>S, blank</v>
      </c>
      <c r="BE356">
        <f t="shared" si="216"/>
        <v>2</v>
      </c>
      <c r="BF356">
        <f t="shared" si="217"/>
        <v>-11.613432440426715</v>
      </c>
      <c r="BG356">
        <f t="shared" si="218"/>
        <v>-42.171718189759716</v>
      </c>
      <c r="BH356">
        <f t="shared" si="219"/>
        <v>40.172297072540438</v>
      </c>
      <c r="BI356">
        <f t="shared" si="220"/>
        <v>-68.390212241589438</v>
      </c>
      <c r="BJ356">
        <f t="shared" si="221"/>
        <v>-108.67008854708662</v>
      </c>
      <c r="BK356">
        <f t="shared" si="222"/>
        <v>48.695090775187893</v>
      </c>
      <c r="BL356">
        <f t="shared" si="223"/>
        <v>-22.013681658285037</v>
      </c>
      <c r="BM356">
        <f t="shared" si="224"/>
        <v>-22.422560732600829</v>
      </c>
      <c r="BN356">
        <f t="shared" si="225"/>
        <v>25.957134405206311</v>
      </c>
      <c r="BO356">
        <f t="shared" si="191"/>
        <v>0</v>
      </c>
      <c r="BP356">
        <f t="shared" si="192"/>
        <v>2</v>
      </c>
      <c r="BQ356" t="str">
        <f t="shared" si="193"/>
        <v>Train</v>
      </c>
    </row>
    <row r="357" spans="1:69" x14ac:dyDescent="0.3">
      <c r="A357">
        <v>2</v>
      </c>
      <c r="B357">
        <v>1</v>
      </c>
      <c r="C357" t="s">
        <v>883</v>
      </c>
      <c r="D357" t="s">
        <v>15</v>
      </c>
      <c r="E357">
        <v>36</v>
      </c>
      <c r="F357">
        <v>0</v>
      </c>
      <c r="G357">
        <v>0</v>
      </c>
      <c r="H357" t="s">
        <v>884</v>
      </c>
      <c r="I357">
        <v>13</v>
      </c>
      <c r="K357" t="s">
        <v>17</v>
      </c>
      <c r="L357" t="s">
        <v>54</v>
      </c>
      <c r="N357" t="s">
        <v>885</v>
      </c>
      <c r="O357">
        <v>4</v>
      </c>
      <c r="P357">
        <v>5</v>
      </c>
      <c r="Q357">
        <v>3</v>
      </c>
      <c r="R357" t="str">
        <f t="shared" si="194"/>
        <v>Test</v>
      </c>
      <c r="S357" t="str">
        <f t="shared" si="195"/>
        <v>Validate</v>
      </c>
      <c r="T357" t="str">
        <f t="shared" si="196"/>
        <v>Train</v>
      </c>
      <c r="U357" t="str">
        <f t="shared" si="197"/>
        <v>CA</v>
      </c>
      <c r="V357" t="str">
        <f t="shared" si="198"/>
        <v>31-40</v>
      </c>
      <c r="W357" t="str">
        <f t="shared" si="199"/>
        <v/>
      </c>
      <c r="X357" t="str">
        <f t="shared" si="200"/>
        <v>11-20</v>
      </c>
      <c r="Y357" t="b">
        <f>SUMPRODUCT(--(U357=counts!$A$40:$A$49))&gt;0</f>
        <v>0</v>
      </c>
      <c r="Z357" t="b">
        <f>SUMPRODUCT(--(W357=counts!$A$18:$A$22))&gt;0</f>
        <v>0</v>
      </c>
      <c r="AA357" t="str">
        <f t="shared" si="201"/>
        <v>31-40</v>
      </c>
      <c r="AB357" t="str">
        <f>IF(W357="","Blank",IF(Z357="TRUE",W357,counts!$A$23))</f>
        <v>Blank</v>
      </c>
      <c r="AC357" t="str">
        <f t="shared" si="202"/>
        <v>11-20</v>
      </c>
      <c r="AD357" t="str">
        <f t="shared" si="203"/>
        <v>Others</v>
      </c>
      <c r="AE357" t="str">
        <f t="shared" si="204"/>
        <v>female</v>
      </c>
      <c r="AF357">
        <f>IF(F357&gt;=4, counts!$A$62,F357)</f>
        <v>0</v>
      </c>
      <c r="AG357">
        <f>IF(G357&gt;=3, counts!$A$69,G357)</f>
        <v>0</v>
      </c>
      <c r="AH357" t="str">
        <f>IF(OR(K357="S",K357=""), counts!$A$75,K357)</f>
        <v>S, blank</v>
      </c>
      <c r="AI357">
        <f t="shared" si="205"/>
        <v>2</v>
      </c>
      <c r="AJ357">
        <f>VLOOKUP(AA357,counts!$V$8:$W$13,2,FALSE)</f>
        <v>32.769878926258563</v>
      </c>
      <c r="AK357">
        <f>VLOOKUP(AB357,counts!$V$17:$W$23,2,FALSE)</f>
        <v>-42.171718189759716</v>
      </c>
      <c r="AL357">
        <f>VLOOKUP(AC357,counts!$V$27:$W$33,2,FALSE)</f>
        <v>-9.6115457513775127</v>
      </c>
      <c r="AM357">
        <f>VLOOKUP(AD357,counts!$V$38:$W$49,2,FALSE)</f>
        <v>40.634191658169868</v>
      </c>
      <c r="AN357">
        <f>VLOOKUP(AE357,counts!$V$53:$W$54,2,FALSE)</f>
        <v>151.41878811967541</v>
      </c>
      <c r="AO357">
        <f>VLOOKUP(AF357,counts!$V$58:$W$62,2,FALSE)</f>
        <v>-14.754319664473872</v>
      </c>
      <c r="AP357">
        <f>VLOOKUP(AG357,counts!$V$66:$W$69,2,FALSE)</f>
        <v>-22.013681658285037</v>
      </c>
      <c r="AQ357">
        <f>VLOOKUP(AH357,counts!$V$73:$W$75,2,FALSE)</f>
        <v>-22.422560732600829</v>
      </c>
      <c r="AR357">
        <f>VLOOKUP(AI357,counts!$V$79:$W$81,2,FALSE)</f>
        <v>25.957134405206311</v>
      </c>
      <c r="AS357">
        <f t="shared" si="206"/>
        <v>1</v>
      </c>
      <c r="AT357">
        <f t="shared" si="207"/>
        <v>4</v>
      </c>
      <c r="AU357" t="str">
        <f t="shared" si="190"/>
        <v>Test</v>
      </c>
      <c r="AW357" t="str">
        <f t="shared" si="208"/>
        <v>31-40</v>
      </c>
      <c r="AX357" t="str">
        <f t="shared" si="209"/>
        <v>Blank</v>
      </c>
      <c r="AY357" t="str">
        <f t="shared" si="210"/>
        <v>11-20</v>
      </c>
      <c r="AZ357" t="str">
        <f t="shared" si="211"/>
        <v>Others</v>
      </c>
      <c r="BA357" t="str">
        <f t="shared" si="212"/>
        <v>female</v>
      </c>
      <c r="BB357">
        <f t="shared" si="213"/>
        <v>0</v>
      </c>
      <c r="BC357">
        <f t="shared" si="214"/>
        <v>0</v>
      </c>
      <c r="BD357" t="str">
        <f t="shared" si="215"/>
        <v>S, blank</v>
      </c>
      <c r="BE357">
        <f t="shared" si="216"/>
        <v>2</v>
      </c>
      <c r="BF357">
        <f t="shared" si="217"/>
        <v>32.769878926258563</v>
      </c>
      <c r="BG357">
        <f t="shared" si="218"/>
        <v>-42.171718189759716</v>
      </c>
      <c r="BH357">
        <f t="shared" si="219"/>
        <v>-9.6115457513775127</v>
      </c>
      <c r="BI357">
        <f t="shared" si="220"/>
        <v>40.634191658169868</v>
      </c>
      <c r="BJ357">
        <f t="shared" si="221"/>
        <v>151.41878811967541</v>
      </c>
      <c r="BK357">
        <f t="shared" si="222"/>
        <v>-14.754319664473872</v>
      </c>
      <c r="BL357">
        <f t="shared" si="223"/>
        <v>-22.013681658285037</v>
      </c>
      <c r="BM357">
        <f t="shared" si="224"/>
        <v>-22.422560732600829</v>
      </c>
      <c r="BN357">
        <f t="shared" si="225"/>
        <v>25.957134405206311</v>
      </c>
      <c r="BO357">
        <f t="shared" si="191"/>
        <v>1</v>
      </c>
      <c r="BP357">
        <f t="shared" si="192"/>
        <v>4</v>
      </c>
      <c r="BQ357" t="str">
        <f t="shared" si="193"/>
        <v>Test</v>
      </c>
    </row>
    <row r="358" spans="1:69" x14ac:dyDescent="0.3">
      <c r="A358">
        <v>2</v>
      </c>
      <c r="B358">
        <v>0</v>
      </c>
      <c r="C358" t="s">
        <v>886</v>
      </c>
      <c r="D358" t="s">
        <v>20</v>
      </c>
      <c r="E358">
        <v>25</v>
      </c>
      <c r="F358">
        <v>0</v>
      </c>
      <c r="G358">
        <v>0</v>
      </c>
      <c r="H358" t="s">
        <v>887</v>
      </c>
      <c r="I358">
        <v>13</v>
      </c>
      <c r="K358" t="s">
        <v>17</v>
      </c>
      <c r="M358">
        <v>97</v>
      </c>
      <c r="N358" t="s">
        <v>888</v>
      </c>
      <c r="O358">
        <v>1</v>
      </c>
      <c r="P358">
        <v>4</v>
      </c>
      <c r="Q358">
        <v>1</v>
      </c>
      <c r="R358" t="str">
        <f t="shared" si="194"/>
        <v>Train</v>
      </c>
      <c r="S358" t="str">
        <f t="shared" si="195"/>
        <v>Test</v>
      </c>
      <c r="T358" t="str">
        <f t="shared" si="196"/>
        <v>Train</v>
      </c>
      <c r="U358" t="str">
        <f t="shared" si="197"/>
        <v/>
      </c>
      <c r="V358" t="str">
        <f t="shared" si="198"/>
        <v>18-30</v>
      </c>
      <c r="W358" t="str">
        <f t="shared" si="199"/>
        <v/>
      </c>
      <c r="X358" t="str">
        <f t="shared" si="200"/>
        <v>11-20</v>
      </c>
      <c r="Y358" t="b">
        <f>SUMPRODUCT(--(U358=counts!$A$40:$A$49))&gt;0</f>
        <v>0</v>
      </c>
      <c r="Z358" t="b">
        <f>SUMPRODUCT(--(W358=counts!$A$18:$A$22))&gt;0</f>
        <v>0</v>
      </c>
      <c r="AA358" t="str">
        <f t="shared" si="201"/>
        <v>18-30</v>
      </c>
      <c r="AB358" t="str">
        <f>IF(W358="","Blank",IF(Z358="TRUE",W358,counts!$A$23))</f>
        <v>Blank</v>
      </c>
      <c r="AC358" t="str">
        <f t="shared" si="202"/>
        <v>11-20</v>
      </c>
      <c r="AD358" t="str">
        <f t="shared" si="203"/>
        <v>Blank</v>
      </c>
      <c r="AE358" t="str">
        <f t="shared" si="204"/>
        <v>male</v>
      </c>
      <c r="AF358">
        <f>IF(F358&gt;=4, counts!$A$62,F358)</f>
        <v>0</v>
      </c>
      <c r="AG358">
        <f>IF(G358&gt;=3, counts!$A$69,G358)</f>
        <v>0</v>
      </c>
      <c r="AH358" t="str">
        <f>IF(OR(K358="S",K358=""), counts!$A$75,K358)</f>
        <v>S, blank</v>
      </c>
      <c r="AI358">
        <f t="shared" si="205"/>
        <v>2</v>
      </c>
      <c r="AJ358">
        <f>VLOOKUP(AA358,counts!$V$8:$W$13,2,FALSE)</f>
        <v>-11.613432440426715</v>
      </c>
      <c r="AK358">
        <f>VLOOKUP(AB358,counts!$V$17:$W$23,2,FALSE)</f>
        <v>-42.171718189759716</v>
      </c>
      <c r="AL358">
        <f>VLOOKUP(AC358,counts!$V$27:$W$33,2,FALSE)</f>
        <v>-9.6115457513775127</v>
      </c>
      <c r="AM358">
        <f>VLOOKUP(AD358,counts!$V$38:$W$49,2,FALSE)</f>
        <v>-33.757758935166962</v>
      </c>
      <c r="AN358">
        <f>VLOOKUP(AE358,counts!$V$53:$W$54,2,FALSE)</f>
        <v>-108.67008854708662</v>
      </c>
      <c r="AO358">
        <f>VLOOKUP(AF358,counts!$V$58:$W$62,2,FALSE)</f>
        <v>-14.754319664473872</v>
      </c>
      <c r="AP358">
        <f>VLOOKUP(AG358,counts!$V$66:$W$69,2,FALSE)</f>
        <v>-22.013681658285037</v>
      </c>
      <c r="AQ358">
        <f>VLOOKUP(AH358,counts!$V$73:$W$75,2,FALSE)</f>
        <v>-22.422560732600829</v>
      </c>
      <c r="AR358">
        <f>VLOOKUP(AI358,counts!$V$79:$W$81,2,FALSE)</f>
        <v>25.957134405206311</v>
      </c>
      <c r="AS358">
        <f t="shared" si="206"/>
        <v>0</v>
      </c>
      <c r="AT358">
        <f t="shared" si="207"/>
        <v>1</v>
      </c>
      <c r="AU358" t="str">
        <f t="shared" si="190"/>
        <v>Train</v>
      </c>
      <c r="AW358" t="str">
        <f t="shared" si="208"/>
        <v>18-30</v>
      </c>
      <c r="AX358" t="str">
        <f t="shared" si="209"/>
        <v>Blank</v>
      </c>
      <c r="AY358" t="str">
        <f t="shared" si="210"/>
        <v>11-20</v>
      </c>
      <c r="AZ358" t="str">
        <f t="shared" si="211"/>
        <v>Blank</v>
      </c>
      <c r="BA358" t="str">
        <f t="shared" si="212"/>
        <v>male</v>
      </c>
      <c r="BB358">
        <f t="shared" si="213"/>
        <v>0</v>
      </c>
      <c r="BC358">
        <f t="shared" si="214"/>
        <v>0</v>
      </c>
      <c r="BD358" t="str">
        <f t="shared" si="215"/>
        <v>S, blank</v>
      </c>
      <c r="BE358">
        <f t="shared" si="216"/>
        <v>2</v>
      </c>
      <c r="BF358">
        <f t="shared" si="217"/>
        <v>-11.613432440426715</v>
      </c>
      <c r="BG358">
        <f t="shared" si="218"/>
        <v>-42.171718189759716</v>
      </c>
      <c r="BH358">
        <f t="shared" si="219"/>
        <v>-9.6115457513775127</v>
      </c>
      <c r="BI358">
        <f t="shared" si="220"/>
        <v>-33.757758935166962</v>
      </c>
      <c r="BJ358">
        <f t="shared" si="221"/>
        <v>-108.67008854708662</v>
      </c>
      <c r="BK358">
        <f t="shared" si="222"/>
        <v>-14.754319664473872</v>
      </c>
      <c r="BL358">
        <f t="shared" si="223"/>
        <v>-22.013681658285037</v>
      </c>
      <c r="BM358">
        <f t="shared" si="224"/>
        <v>-22.422560732600829</v>
      </c>
      <c r="BN358">
        <f t="shared" si="225"/>
        <v>25.957134405206311</v>
      </c>
      <c r="BO358">
        <f t="shared" si="191"/>
        <v>0</v>
      </c>
      <c r="BP358">
        <f t="shared" si="192"/>
        <v>1</v>
      </c>
      <c r="BQ358" t="str">
        <f t="shared" si="193"/>
        <v>Train</v>
      </c>
    </row>
    <row r="359" spans="1:69" x14ac:dyDescent="0.3">
      <c r="A359">
        <v>2</v>
      </c>
      <c r="B359">
        <v>0</v>
      </c>
      <c r="C359" t="s">
        <v>889</v>
      </c>
      <c r="D359" t="s">
        <v>20</v>
      </c>
      <c r="E359">
        <v>42</v>
      </c>
      <c r="F359">
        <v>0</v>
      </c>
      <c r="G359">
        <v>0</v>
      </c>
      <c r="H359" t="s">
        <v>890</v>
      </c>
      <c r="I359">
        <v>13</v>
      </c>
      <c r="K359" t="s">
        <v>17</v>
      </c>
      <c r="N359" t="s">
        <v>439</v>
      </c>
      <c r="O359">
        <v>2</v>
      </c>
      <c r="P359">
        <v>4</v>
      </c>
      <c r="Q359">
        <v>3</v>
      </c>
      <c r="R359" t="str">
        <f t="shared" si="194"/>
        <v>Train</v>
      </c>
      <c r="S359" t="str">
        <f t="shared" si="195"/>
        <v>Test</v>
      </c>
      <c r="T359" t="str">
        <f t="shared" si="196"/>
        <v>Train</v>
      </c>
      <c r="U359" t="str">
        <f t="shared" si="197"/>
        <v/>
      </c>
      <c r="V359" t="str">
        <f t="shared" si="198"/>
        <v>41-50</v>
      </c>
      <c r="W359" t="str">
        <f t="shared" si="199"/>
        <v/>
      </c>
      <c r="X359" t="str">
        <f t="shared" si="200"/>
        <v>11-20</v>
      </c>
      <c r="Y359" t="b">
        <f>SUMPRODUCT(--(U359=counts!$A$40:$A$49))&gt;0</f>
        <v>0</v>
      </c>
      <c r="Z359" t="b">
        <f>SUMPRODUCT(--(W359=counts!$A$18:$A$22))&gt;0</f>
        <v>0</v>
      </c>
      <c r="AA359" t="str">
        <f t="shared" si="201"/>
        <v>41-50</v>
      </c>
      <c r="AB359" t="str">
        <f>IF(W359="","Blank",IF(Z359="TRUE",W359,counts!$A$23))</f>
        <v>Blank</v>
      </c>
      <c r="AC359" t="str">
        <f t="shared" si="202"/>
        <v>11-20</v>
      </c>
      <c r="AD359" t="str">
        <f t="shared" si="203"/>
        <v>Blank</v>
      </c>
      <c r="AE359" t="str">
        <f t="shared" si="204"/>
        <v>male</v>
      </c>
      <c r="AF359">
        <f>IF(F359&gt;=4, counts!$A$62,F359)</f>
        <v>0</v>
      </c>
      <c r="AG359">
        <f>IF(G359&gt;=3, counts!$A$69,G359)</f>
        <v>0</v>
      </c>
      <c r="AH359" t="str">
        <f>IF(OR(K359="S",K359=""), counts!$A$75,K359)</f>
        <v>S, blank</v>
      </c>
      <c r="AI359">
        <f t="shared" si="205"/>
        <v>2</v>
      </c>
      <c r="AJ359">
        <f>VLOOKUP(AA359,counts!$V$8:$W$13,2,FALSE)</f>
        <v>-13.385578549662212</v>
      </c>
      <c r="AK359">
        <f>VLOOKUP(AB359,counts!$V$17:$W$23,2,FALSE)</f>
        <v>-42.171718189759716</v>
      </c>
      <c r="AL359">
        <f>VLOOKUP(AC359,counts!$V$27:$W$33,2,FALSE)</f>
        <v>-9.6115457513775127</v>
      </c>
      <c r="AM359">
        <f>VLOOKUP(AD359,counts!$V$38:$W$49,2,FALSE)</f>
        <v>-33.757758935166962</v>
      </c>
      <c r="AN359">
        <f>VLOOKUP(AE359,counts!$V$53:$W$54,2,FALSE)</f>
        <v>-108.67008854708662</v>
      </c>
      <c r="AO359">
        <f>VLOOKUP(AF359,counts!$V$58:$W$62,2,FALSE)</f>
        <v>-14.754319664473872</v>
      </c>
      <c r="AP359">
        <f>VLOOKUP(AG359,counts!$V$66:$W$69,2,FALSE)</f>
        <v>-22.013681658285037</v>
      </c>
      <c r="AQ359">
        <f>VLOOKUP(AH359,counts!$V$73:$W$75,2,FALSE)</f>
        <v>-22.422560732600829</v>
      </c>
      <c r="AR359">
        <f>VLOOKUP(AI359,counts!$V$79:$W$81,2,FALSE)</f>
        <v>25.957134405206311</v>
      </c>
      <c r="AS359">
        <f t="shared" si="206"/>
        <v>0</v>
      </c>
      <c r="AT359">
        <f t="shared" si="207"/>
        <v>2</v>
      </c>
      <c r="AU359" t="str">
        <f t="shared" si="190"/>
        <v>Train</v>
      </c>
      <c r="AW359" t="str">
        <f t="shared" si="208"/>
        <v>41-50</v>
      </c>
      <c r="AX359" t="str">
        <f t="shared" si="209"/>
        <v>Blank</v>
      </c>
      <c r="AY359" t="str">
        <f t="shared" si="210"/>
        <v>11-20</v>
      </c>
      <c r="AZ359" t="str">
        <f t="shared" si="211"/>
        <v>Blank</v>
      </c>
      <c r="BA359" t="str">
        <f t="shared" si="212"/>
        <v>male</v>
      </c>
      <c r="BB359">
        <f t="shared" si="213"/>
        <v>0</v>
      </c>
      <c r="BC359">
        <f t="shared" si="214"/>
        <v>0</v>
      </c>
      <c r="BD359" t="str">
        <f t="shared" si="215"/>
        <v>S, blank</v>
      </c>
      <c r="BE359">
        <f t="shared" si="216"/>
        <v>2</v>
      </c>
      <c r="BF359">
        <f t="shared" si="217"/>
        <v>-13.385578549662212</v>
      </c>
      <c r="BG359">
        <f t="shared" si="218"/>
        <v>-42.171718189759716</v>
      </c>
      <c r="BH359">
        <f t="shared" si="219"/>
        <v>-9.6115457513775127</v>
      </c>
      <c r="BI359">
        <f t="shared" si="220"/>
        <v>-33.757758935166962</v>
      </c>
      <c r="BJ359">
        <f t="shared" si="221"/>
        <v>-108.67008854708662</v>
      </c>
      <c r="BK359">
        <f t="shared" si="222"/>
        <v>-14.754319664473872</v>
      </c>
      <c r="BL359">
        <f t="shared" si="223"/>
        <v>-22.013681658285037</v>
      </c>
      <c r="BM359">
        <f t="shared" si="224"/>
        <v>-22.422560732600829</v>
      </c>
      <c r="BN359">
        <f t="shared" si="225"/>
        <v>25.957134405206311</v>
      </c>
      <c r="BO359">
        <f t="shared" si="191"/>
        <v>0</v>
      </c>
      <c r="BP359">
        <f t="shared" si="192"/>
        <v>2</v>
      </c>
      <c r="BQ359" t="str">
        <f t="shared" si="193"/>
        <v>Train</v>
      </c>
    </row>
    <row r="360" spans="1:69" x14ac:dyDescent="0.3">
      <c r="A360">
        <v>2</v>
      </c>
      <c r="B360">
        <v>1</v>
      </c>
      <c r="C360" t="s">
        <v>891</v>
      </c>
      <c r="D360" t="s">
        <v>15</v>
      </c>
      <c r="E360">
        <v>42</v>
      </c>
      <c r="F360">
        <v>0</v>
      </c>
      <c r="G360">
        <v>0</v>
      </c>
      <c r="H360" t="s">
        <v>892</v>
      </c>
      <c r="I360">
        <v>13</v>
      </c>
      <c r="K360" t="s">
        <v>17</v>
      </c>
      <c r="N360" t="s">
        <v>30</v>
      </c>
      <c r="O360">
        <v>4</v>
      </c>
      <c r="P360">
        <v>5</v>
      </c>
      <c r="Q360">
        <v>3</v>
      </c>
      <c r="R360" t="str">
        <f t="shared" si="194"/>
        <v>Test</v>
      </c>
      <c r="S360" t="str">
        <f t="shared" si="195"/>
        <v>Validate</v>
      </c>
      <c r="T360" t="str">
        <f t="shared" si="196"/>
        <v>Train</v>
      </c>
      <c r="U360" t="str">
        <f t="shared" si="197"/>
        <v>NY</v>
      </c>
      <c r="V360" t="str">
        <f t="shared" si="198"/>
        <v>41-50</v>
      </c>
      <c r="W360" t="str">
        <f t="shared" si="199"/>
        <v/>
      </c>
      <c r="X360" t="str">
        <f t="shared" si="200"/>
        <v>11-20</v>
      </c>
      <c r="Y360" t="b">
        <f>SUMPRODUCT(--(U360=counts!$A$40:$A$49))&gt;0</f>
        <v>1</v>
      </c>
      <c r="Z360" t="b">
        <f>SUMPRODUCT(--(W360=counts!$A$18:$A$22))&gt;0</f>
        <v>0</v>
      </c>
      <c r="AA360" t="str">
        <f t="shared" si="201"/>
        <v>41-50</v>
      </c>
      <c r="AB360" t="str">
        <f>IF(W360="","Blank",IF(Z360="TRUE",W360,counts!$A$23))</f>
        <v>Blank</v>
      </c>
      <c r="AC360" t="str">
        <f t="shared" si="202"/>
        <v>11-20</v>
      </c>
      <c r="AD360" t="str">
        <f t="shared" si="203"/>
        <v>NY</v>
      </c>
      <c r="AE360" t="str">
        <f t="shared" si="204"/>
        <v>female</v>
      </c>
      <c r="AF360">
        <f>IF(F360&gt;=4, counts!$A$62,F360)</f>
        <v>0</v>
      </c>
      <c r="AG360">
        <f>IF(G360&gt;=3, counts!$A$69,G360)</f>
        <v>0</v>
      </c>
      <c r="AH360" t="str">
        <f>IF(OR(K360="S",K360=""), counts!$A$75,K360)</f>
        <v>S, blank</v>
      </c>
      <c r="AI360">
        <f t="shared" si="205"/>
        <v>2</v>
      </c>
      <c r="AJ360">
        <f>VLOOKUP(AA360,counts!$V$8:$W$13,2,FALSE)</f>
        <v>-13.385578549662212</v>
      </c>
      <c r="AK360">
        <f>VLOOKUP(AB360,counts!$V$17:$W$23,2,FALSE)</f>
        <v>-42.171718189759716</v>
      </c>
      <c r="AL360">
        <f>VLOOKUP(AC360,counts!$V$27:$W$33,2,FALSE)</f>
        <v>-9.6115457513775127</v>
      </c>
      <c r="AM360">
        <f>VLOOKUP(AD360,counts!$V$38:$W$49,2,FALSE)</f>
        <v>57.761363718906857</v>
      </c>
      <c r="AN360">
        <f>VLOOKUP(AE360,counts!$V$53:$W$54,2,FALSE)</f>
        <v>151.41878811967541</v>
      </c>
      <c r="AO360">
        <f>VLOOKUP(AF360,counts!$V$58:$W$62,2,FALSE)</f>
        <v>-14.754319664473872</v>
      </c>
      <c r="AP360">
        <f>VLOOKUP(AG360,counts!$V$66:$W$69,2,FALSE)</f>
        <v>-22.013681658285037</v>
      </c>
      <c r="AQ360">
        <f>VLOOKUP(AH360,counts!$V$73:$W$75,2,FALSE)</f>
        <v>-22.422560732600829</v>
      </c>
      <c r="AR360">
        <f>VLOOKUP(AI360,counts!$V$79:$W$81,2,FALSE)</f>
        <v>25.957134405206311</v>
      </c>
      <c r="AS360">
        <f t="shared" si="206"/>
        <v>1</v>
      </c>
      <c r="AT360">
        <f t="shared" si="207"/>
        <v>4</v>
      </c>
      <c r="AU360" t="str">
        <f t="shared" si="190"/>
        <v>Test</v>
      </c>
      <c r="AW360" t="str">
        <f t="shared" si="208"/>
        <v>41-50</v>
      </c>
      <c r="AX360" t="str">
        <f t="shared" si="209"/>
        <v>Blank</v>
      </c>
      <c r="AY360" t="str">
        <f t="shared" si="210"/>
        <v>11-20</v>
      </c>
      <c r="AZ360" t="str">
        <f t="shared" si="211"/>
        <v>NY</v>
      </c>
      <c r="BA360" t="str">
        <f t="shared" si="212"/>
        <v>female</v>
      </c>
      <c r="BB360">
        <f t="shared" si="213"/>
        <v>0</v>
      </c>
      <c r="BC360">
        <f t="shared" si="214"/>
        <v>0</v>
      </c>
      <c r="BD360" t="str">
        <f t="shared" si="215"/>
        <v>S, blank</v>
      </c>
      <c r="BE360">
        <f t="shared" si="216"/>
        <v>2</v>
      </c>
      <c r="BF360">
        <f t="shared" si="217"/>
        <v>-13.385578549662212</v>
      </c>
      <c r="BG360">
        <f t="shared" si="218"/>
        <v>-42.171718189759716</v>
      </c>
      <c r="BH360">
        <f t="shared" si="219"/>
        <v>-9.6115457513775127</v>
      </c>
      <c r="BI360">
        <f t="shared" si="220"/>
        <v>57.761363718906857</v>
      </c>
      <c r="BJ360">
        <f t="shared" si="221"/>
        <v>151.41878811967541</v>
      </c>
      <c r="BK360">
        <f t="shared" si="222"/>
        <v>-14.754319664473872</v>
      </c>
      <c r="BL360">
        <f t="shared" si="223"/>
        <v>-22.013681658285037</v>
      </c>
      <c r="BM360">
        <f t="shared" si="224"/>
        <v>-22.422560732600829</v>
      </c>
      <c r="BN360">
        <f t="shared" si="225"/>
        <v>25.957134405206311</v>
      </c>
      <c r="BO360">
        <f t="shared" si="191"/>
        <v>1</v>
      </c>
      <c r="BP360">
        <f t="shared" si="192"/>
        <v>4</v>
      </c>
      <c r="BQ360" t="str">
        <f t="shared" si="193"/>
        <v>Test</v>
      </c>
    </row>
    <row r="361" spans="1:69" x14ac:dyDescent="0.3">
      <c r="A361">
        <v>2</v>
      </c>
      <c r="B361">
        <v>1</v>
      </c>
      <c r="C361" t="s">
        <v>893</v>
      </c>
      <c r="D361" t="s">
        <v>20</v>
      </c>
      <c r="E361">
        <v>0.83330000000000004</v>
      </c>
      <c r="F361">
        <v>0</v>
      </c>
      <c r="G361">
        <v>2</v>
      </c>
      <c r="H361" t="s">
        <v>894</v>
      </c>
      <c r="I361">
        <v>29</v>
      </c>
      <c r="K361" t="s">
        <v>17</v>
      </c>
      <c r="L361" t="s">
        <v>241</v>
      </c>
      <c r="N361" t="s">
        <v>895</v>
      </c>
      <c r="O361">
        <v>3</v>
      </c>
      <c r="P361">
        <v>2</v>
      </c>
      <c r="Q361">
        <v>3</v>
      </c>
      <c r="R361" t="str">
        <f t="shared" si="194"/>
        <v>Train</v>
      </c>
      <c r="S361" t="str">
        <f t="shared" si="195"/>
        <v>Train</v>
      </c>
      <c r="T361" t="str">
        <f t="shared" si="196"/>
        <v>Train</v>
      </c>
      <c r="U361" t="str">
        <f t="shared" si="197"/>
        <v>IL</v>
      </c>
      <c r="V361" t="str">
        <f t="shared" si="198"/>
        <v>0-17</v>
      </c>
      <c r="W361" t="str">
        <f t="shared" si="199"/>
        <v/>
      </c>
      <c r="X361" t="str">
        <f t="shared" si="200"/>
        <v>21-30</v>
      </c>
      <c r="Y361" t="b">
        <f>SUMPRODUCT(--(U361=counts!$A$40:$A$49))&gt;0</f>
        <v>1</v>
      </c>
      <c r="Z361" t="b">
        <f>SUMPRODUCT(--(W361=counts!$A$18:$A$22))&gt;0</f>
        <v>0</v>
      </c>
      <c r="AA361" t="str">
        <f t="shared" si="201"/>
        <v>0-17</v>
      </c>
      <c r="AB361" t="str">
        <f>IF(W361="","Blank",IF(Z361="TRUE",W361,counts!$A$23))</f>
        <v>Blank</v>
      </c>
      <c r="AC361" t="str">
        <f t="shared" si="202"/>
        <v>21-30</v>
      </c>
      <c r="AD361" t="str">
        <f t="shared" si="203"/>
        <v>IL</v>
      </c>
      <c r="AE361" t="str">
        <f t="shared" si="204"/>
        <v>male</v>
      </c>
      <c r="AF361">
        <f>IF(F361&gt;=4, counts!$A$62,F361)</f>
        <v>0</v>
      </c>
      <c r="AG361">
        <f>IF(G361&gt;=3, counts!$A$69,G361)</f>
        <v>2</v>
      </c>
      <c r="AH361" t="str">
        <f>IF(OR(K361="S",K361=""), counts!$A$75,K361)</f>
        <v>S, blank</v>
      </c>
      <c r="AI361">
        <f t="shared" si="205"/>
        <v>2</v>
      </c>
      <c r="AJ361">
        <f>VLOOKUP(AA361,counts!$V$8:$W$13,2,FALSE)</f>
        <v>-3.7643689058441341</v>
      </c>
      <c r="AK361">
        <f>VLOOKUP(AB361,counts!$V$17:$W$23,2,FALSE)</f>
        <v>-42.171718189759716</v>
      </c>
      <c r="AL361">
        <f>VLOOKUP(AC361,counts!$V$27:$W$33,2,FALSE)</f>
        <v>40.172297072540438</v>
      </c>
      <c r="AM361">
        <f>VLOOKUP(AD361,counts!$V$38:$W$49,2,FALSE)</f>
        <v>-68.390212241589438</v>
      </c>
      <c r="AN361">
        <f>VLOOKUP(AE361,counts!$V$53:$W$54,2,FALSE)</f>
        <v>-108.67008854708662</v>
      </c>
      <c r="AO361">
        <f>VLOOKUP(AF361,counts!$V$58:$W$62,2,FALSE)</f>
        <v>-14.754319664473872</v>
      </c>
      <c r="AP361">
        <f>VLOOKUP(AG361,counts!$V$66:$W$69,2,FALSE)</f>
        <v>75.609641767585757</v>
      </c>
      <c r="AQ361">
        <f>VLOOKUP(AH361,counts!$V$73:$W$75,2,FALSE)</f>
        <v>-22.422560732600829</v>
      </c>
      <c r="AR361">
        <f>VLOOKUP(AI361,counts!$V$79:$W$81,2,FALSE)</f>
        <v>25.957134405206311</v>
      </c>
      <c r="AS361">
        <f t="shared" si="206"/>
        <v>1</v>
      </c>
      <c r="AT361">
        <f t="shared" si="207"/>
        <v>3</v>
      </c>
      <c r="AU361" t="str">
        <f t="shared" si="190"/>
        <v>Train</v>
      </c>
      <c r="AW361" t="str">
        <f t="shared" si="208"/>
        <v>0-17</v>
      </c>
      <c r="AX361" t="str">
        <f t="shared" si="209"/>
        <v>Blank</v>
      </c>
      <c r="AY361" t="str">
        <f t="shared" si="210"/>
        <v>21-30</v>
      </c>
      <c r="AZ361" t="str">
        <f t="shared" si="211"/>
        <v>IL</v>
      </c>
      <c r="BA361" t="str">
        <f t="shared" si="212"/>
        <v>male</v>
      </c>
      <c r="BB361">
        <f t="shared" si="213"/>
        <v>0</v>
      </c>
      <c r="BC361">
        <f t="shared" si="214"/>
        <v>2</v>
      </c>
      <c r="BD361" t="str">
        <f t="shared" si="215"/>
        <v>S, blank</v>
      </c>
      <c r="BE361">
        <f t="shared" si="216"/>
        <v>2</v>
      </c>
      <c r="BF361">
        <f t="shared" si="217"/>
        <v>-3.7643689058441341</v>
      </c>
      <c r="BG361">
        <f t="shared" si="218"/>
        <v>-42.171718189759716</v>
      </c>
      <c r="BH361">
        <f t="shared" si="219"/>
        <v>40.172297072540438</v>
      </c>
      <c r="BI361">
        <f t="shared" si="220"/>
        <v>-68.390212241589438</v>
      </c>
      <c r="BJ361">
        <f t="shared" si="221"/>
        <v>-108.67008854708662</v>
      </c>
      <c r="BK361">
        <f t="shared" si="222"/>
        <v>-14.754319664473872</v>
      </c>
      <c r="BL361">
        <f t="shared" si="223"/>
        <v>75.609641767585757</v>
      </c>
      <c r="BM361">
        <f t="shared" si="224"/>
        <v>-22.422560732600829</v>
      </c>
      <c r="BN361">
        <f t="shared" si="225"/>
        <v>25.957134405206311</v>
      </c>
      <c r="BO361">
        <f t="shared" si="191"/>
        <v>1</v>
      </c>
      <c r="BP361">
        <f t="shared" si="192"/>
        <v>3</v>
      </c>
      <c r="BQ361" t="str">
        <f t="shared" si="193"/>
        <v>Train</v>
      </c>
    </row>
    <row r="362" spans="1:69" x14ac:dyDescent="0.3">
      <c r="A362">
        <v>2</v>
      </c>
      <c r="B362">
        <v>1</v>
      </c>
      <c r="C362" t="s">
        <v>896</v>
      </c>
      <c r="D362" t="s">
        <v>20</v>
      </c>
      <c r="E362">
        <v>26</v>
      </c>
      <c r="F362">
        <v>1</v>
      </c>
      <c r="G362">
        <v>1</v>
      </c>
      <c r="H362" t="s">
        <v>894</v>
      </c>
      <c r="I362">
        <v>29</v>
      </c>
      <c r="K362" t="s">
        <v>17</v>
      </c>
      <c r="L362" t="s">
        <v>241</v>
      </c>
      <c r="N362" t="s">
        <v>895</v>
      </c>
      <c r="O362">
        <v>5</v>
      </c>
      <c r="P362">
        <v>4</v>
      </c>
      <c r="Q362">
        <v>5</v>
      </c>
      <c r="R362" t="str">
        <f t="shared" si="194"/>
        <v>Validate</v>
      </c>
      <c r="S362" t="str">
        <f t="shared" si="195"/>
        <v>Test</v>
      </c>
      <c r="T362" t="str">
        <f t="shared" si="196"/>
        <v>Validate</v>
      </c>
      <c r="U362" t="str">
        <f t="shared" si="197"/>
        <v>IL</v>
      </c>
      <c r="V362" t="str">
        <f t="shared" si="198"/>
        <v>18-30</v>
      </c>
      <c r="W362" t="str">
        <f t="shared" si="199"/>
        <v/>
      </c>
      <c r="X362" t="str">
        <f t="shared" si="200"/>
        <v>21-30</v>
      </c>
      <c r="Y362" t="b">
        <f>SUMPRODUCT(--(U362=counts!$A$40:$A$49))&gt;0</f>
        <v>1</v>
      </c>
      <c r="Z362" t="b">
        <f>SUMPRODUCT(--(W362=counts!$A$18:$A$22))&gt;0</f>
        <v>0</v>
      </c>
      <c r="AA362" t="str">
        <f t="shared" si="201"/>
        <v>18-30</v>
      </c>
      <c r="AB362" t="str">
        <f>IF(W362="","Blank",IF(Z362="TRUE",W362,counts!$A$23))</f>
        <v>Blank</v>
      </c>
      <c r="AC362" t="str">
        <f t="shared" si="202"/>
        <v>21-30</v>
      </c>
      <c r="AD362" t="str">
        <f t="shared" si="203"/>
        <v>IL</v>
      </c>
      <c r="AE362" t="str">
        <f t="shared" si="204"/>
        <v>male</v>
      </c>
      <c r="AF362">
        <f>IF(F362&gt;=4, counts!$A$62,F362)</f>
        <v>1</v>
      </c>
      <c r="AG362">
        <f>IF(G362&gt;=3, counts!$A$69,G362)</f>
        <v>1</v>
      </c>
      <c r="AH362" t="str">
        <f>IF(OR(K362="S",K362=""), counts!$A$75,K362)</f>
        <v>S, blank</v>
      </c>
      <c r="AI362">
        <f t="shared" si="205"/>
        <v>2</v>
      </c>
      <c r="AJ362">
        <f>VLOOKUP(AA362,counts!$V$8:$W$13,2,FALSE)</f>
        <v>-11.613432440426715</v>
      </c>
      <c r="AK362">
        <f>VLOOKUP(AB362,counts!$V$17:$W$23,2,FALSE)</f>
        <v>-42.171718189759716</v>
      </c>
      <c r="AL362">
        <f>VLOOKUP(AC362,counts!$V$27:$W$33,2,FALSE)</f>
        <v>40.172297072540438</v>
      </c>
      <c r="AM362">
        <f>VLOOKUP(AD362,counts!$V$38:$W$49,2,FALSE)</f>
        <v>-68.390212241589438</v>
      </c>
      <c r="AN362">
        <f>VLOOKUP(AE362,counts!$V$53:$W$54,2,FALSE)</f>
        <v>-108.67008854708662</v>
      </c>
      <c r="AO362">
        <f>VLOOKUP(AF362,counts!$V$58:$W$62,2,FALSE)</f>
        <v>48.695090775187893</v>
      </c>
      <c r="AP362">
        <f>VLOOKUP(AG362,counts!$V$66:$W$69,2,FALSE)</f>
        <v>79.365382998232107</v>
      </c>
      <c r="AQ362">
        <f>VLOOKUP(AH362,counts!$V$73:$W$75,2,FALSE)</f>
        <v>-22.422560732600829</v>
      </c>
      <c r="AR362">
        <f>VLOOKUP(AI362,counts!$V$79:$W$81,2,FALSE)</f>
        <v>25.957134405206311</v>
      </c>
      <c r="AS362">
        <f t="shared" si="206"/>
        <v>1</v>
      </c>
      <c r="AT362">
        <f t="shared" si="207"/>
        <v>5</v>
      </c>
      <c r="AU362" t="str">
        <f t="shared" si="190"/>
        <v>Validate</v>
      </c>
      <c r="AW362" t="str">
        <f t="shared" si="208"/>
        <v>18-30</v>
      </c>
      <c r="AX362" t="str">
        <f t="shared" si="209"/>
        <v>Blank</v>
      </c>
      <c r="AY362" t="str">
        <f t="shared" si="210"/>
        <v>21-30</v>
      </c>
      <c r="AZ362" t="str">
        <f t="shared" si="211"/>
        <v>IL</v>
      </c>
      <c r="BA362" t="str">
        <f t="shared" si="212"/>
        <v>male</v>
      </c>
      <c r="BB362">
        <f t="shared" si="213"/>
        <v>1</v>
      </c>
      <c r="BC362">
        <f t="shared" si="214"/>
        <v>1</v>
      </c>
      <c r="BD362" t="str">
        <f t="shared" si="215"/>
        <v>S, blank</v>
      </c>
      <c r="BE362">
        <f t="shared" si="216"/>
        <v>2</v>
      </c>
      <c r="BF362">
        <f t="shared" si="217"/>
        <v>-11.613432440426715</v>
      </c>
      <c r="BG362">
        <f t="shared" si="218"/>
        <v>-42.171718189759716</v>
      </c>
      <c r="BH362">
        <f t="shared" si="219"/>
        <v>40.172297072540438</v>
      </c>
      <c r="BI362">
        <f t="shared" si="220"/>
        <v>-68.390212241589438</v>
      </c>
      <c r="BJ362">
        <f t="shared" si="221"/>
        <v>-108.67008854708662</v>
      </c>
      <c r="BK362">
        <f t="shared" si="222"/>
        <v>48.695090775187893</v>
      </c>
      <c r="BL362">
        <f t="shared" si="223"/>
        <v>79.365382998232107</v>
      </c>
      <c r="BM362">
        <f t="shared" si="224"/>
        <v>-22.422560732600829</v>
      </c>
      <c r="BN362">
        <f t="shared" si="225"/>
        <v>25.957134405206311</v>
      </c>
      <c r="BO362">
        <f t="shared" si="191"/>
        <v>1</v>
      </c>
      <c r="BP362">
        <f t="shared" si="192"/>
        <v>5</v>
      </c>
      <c r="BQ362" t="str">
        <f t="shared" si="193"/>
        <v>Validate</v>
      </c>
    </row>
    <row r="363" spans="1:69" x14ac:dyDescent="0.3">
      <c r="A363">
        <v>2</v>
      </c>
      <c r="B363">
        <v>1</v>
      </c>
      <c r="C363" t="s">
        <v>897</v>
      </c>
      <c r="D363" t="s">
        <v>15</v>
      </c>
      <c r="E363">
        <v>22</v>
      </c>
      <c r="F363">
        <v>1</v>
      </c>
      <c r="G363">
        <v>1</v>
      </c>
      <c r="H363" t="s">
        <v>894</v>
      </c>
      <c r="I363">
        <v>29</v>
      </c>
      <c r="K363" t="s">
        <v>17</v>
      </c>
      <c r="L363" t="s">
        <v>241</v>
      </c>
      <c r="N363" t="s">
        <v>895</v>
      </c>
      <c r="O363">
        <v>4</v>
      </c>
      <c r="P363">
        <v>4</v>
      </c>
      <c r="Q363">
        <v>2</v>
      </c>
      <c r="R363" t="str">
        <f t="shared" si="194"/>
        <v>Test</v>
      </c>
      <c r="S363" t="str">
        <f t="shared" si="195"/>
        <v>Test</v>
      </c>
      <c r="T363" t="str">
        <f t="shared" si="196"/>
        <v>Train</v>
      </c>
      <c r="U363" t="str">
        <f t="shared" si="197"/>
        <v>IL</v>
      </c>
      <c r="V363" t="str">
        <f t="shared" si="198"/>
        <v>18-30</v>
      </c>
      <c r="W363" t="str">
        <f t="shared" si="199"/>
        <v/>
      </c>
      <c r="X363" t="str">
        <f t="shared" si="200"/>
        <v>21-30</v>
      </c>
      <c r="Y363" t="b">
        <f>SUMPRODUCT(--(U363=counts!$A$40:$A$49))&gt;0</f>
        <v>1</v>
      </c>
      <c r="Z363" t="b">
        <f>SUMPRODUCT(--(W363=counts!$A$18:$A$22))&gt;0</f>
        <v>0</v>
      </c>
      <c r="AA363" t="str">
        <f t="shared" si="201"/>
        <v>18-30</v>
      </c>
      <c r="AB363" t="str">
        <f>IF(W363="","Blank",IF(Z363="TRUE",W363,counts!$A$23))</f>
        <v>Blank</v>
      </c>
      <c r="AC363" t="str">
        <f t="shared" si="202"/>
        <v>21-30</v>
      </c>
      <c r="AD363" t="str">
        <f t="shared" si="203"/>
        <v>IL</v>
      </c>
      <c r="AE363" t="str">
        <f t="shared" si="204"/>
        <v>female</v>
      </c>
      <c r="AF363">
        <f>IF(F363&gt;=4, counts!$A$62,F363)</f>
        <v>1</v>
      </c>
      <c r="AG363">
        <f>IF(G363&gt;=3, counts!$A$69,G363)</f>
        <v>1</v>
      </c>
      <c r="AH363" t="str">
        <f>IF(OR(K363="S",K363=""), counts!$A$75,K363)</f>
        <v>S, blank</v>
      </c>
      <c r="AI363">
        <f t="shared" si="205"/>
        <v>2</v>
      </c>
      <c r="AJ363">
        <f>VLOOKUP(AA363,counts!$V$8:$W$13,2,FALSE)</f>
        <v>-11.613432440426715</v>
      </c>
      <c r="AK363">
        <f>VLOOKUP(AB363,counts!$V$17:$W$23,2,FALSE)</f>
        <v>-42.171718189759716</v>
      </c>
      <c r="AL363">
        <f>VLOOKUP(AC363,counts!$V$27:$W$33,2,FALSE)</f>
        <v>40.172297072540438</v>
      </c>
      <c r="AM363">
        <f>VLOOKUP(AD363,counts!$V$38:$W$49,2,FALSE)</f>
        <v>-68.390212241589438</v>
      </c>
      <c r="AN363">
        <f>VLOOKUP(AE363,counts!$V$53:$W$54,2,FALSE)</f>
        <v>151.41878811967541</v>
      </c>
      <c r="AO363">
        <f>VLOOKUP(AF363,counts!$V$58:$W$62,2,FALSE)</f>
        <v>48.695090775187893</v>
      </c>
      <c r="AP363">
        <f>VLOOKUP(AG363,counts!$V$66:$W$69,2,FALSE)</f>
        <v>79.365382998232107</v>
      </c>
      <c r="AQ363">
        <f>VLOOKUP(AH363,counts!$V$73:$W$75,2,FALSE)</f>
        <v>-22.422560732600829</v>
      </c>
      <c r="AR363">
        <f>VLOOKUP(AI363,counts!$V$79:$W$81,2,FALSE)</f>
        <v>25.957134405206311</v>
      </c>
      <c r="AS363">
        <f t="shared" si="206"/>
        <v>1</v>
      </c>
      <c r="AT363">
        <f t="shared" si="207"/>
        <v>4</v>
      </c>
      <c r="AU363" t="str">
        <f t="shared" si="190"/>
        <v>Test</v>
      </c>
      <c r="AW363" t="str">
        <f t="shared" si="208"/>
        <v>18-30</v>
      </c>
      <c r="AX363" t="str">
        <f t="shared" si="209"/>
        <v>Blank</v>
      </c>
      <c r="AY363" t="str">
        <f t="shared" si="210"/>
        <v>21-30</v>
      </c>
      <c r="AZ363" t="str">
        <f t="shared" si="211"/>
        <v>IL</v>
      </c>
      <c r="BA363" t="str">
        <f t="shared" si="212"/>
        <v>female</v>
      </c>
      <c r="BB363">
        <f t="shared" si="213"/>
        <v>1</v>
      </c>
      <c r="BC363">
        <f t="shared" si="214"/>
        <v>1</v>
      </c>
      <c r="BD363" t="str">
        <f t="shared" si="215"/>
        <v>S, blank</v>
      </c>
      <c r="BE363">
        <f t="shared" si="216"/>
        <v>2</v>
      </c>
      <c r="BF363">
        <f t="shared" si="217"/>
        <v>-11.613432440426715</v>
      </c>
      <c r="BG363">
        <f t="shared" si="218"/>
        <v>-42.171718189759716</v>
      </c>
      <c r="BH363">
        <f t="shared" si="219"/>
        <v>40.172297072540438</v>
      </c>
      <c r="BI363">
        <f t="shared" si="220"/>
        <v>-68.390212241589438</v>
      </c>
      <c r="BJ363">
        <f t="shared" si="221"/>
        <v>151.41878811967541</v>
      </c>
      <c r="BK363">
        <f t="shared" si="222"/>
        <v>48.695090775187893</v>
      </c>
      <c r="BL363">
        <f t="shared" si="223"/>
        <v>79.365382998232107</v>
      </c>
      <c r="BM363">
        <f t="shared" si="224"/>
        <v>-22.422560732600829</v>
      </c>
      <c r="BN363">
        <f t="shared" si="225"/>
        <v>25.957134405206311</v>
      </c>
      <c r="BO363">
        <f t="shared" si="191"/>
        <v>1</v>
      </c>
      <c r="BP363">
        <f t="shared" si="192"/>
        <v>4</v>
      </c>
      <c r="BQ363" t="str">
        <f t="shared" si="193"/>
        <v>Test</v>
      </c>
    </row>
    <row r="364" spans="1:69" x14ac:dyDescent="0.3">
      <c r="A364">
        <v>2</v>
      </c>
      <c r="B364">
        <v>1</v>
      </c>
      <c r="C364" t="s">
        <v>898</v>
      </c>
      <c r="D364" t="s">
        <v>15</v>
      </c>
      <c r="E364">
        <v>35</v>
      </c>
      <c r="F364">
        <v>0</v>
      </c>
      <c r="G364">
        <v>0</v>
      </c>
      <c r="H364" t="s">
        <v>899</v>
      </c>
      <c r="I364">
        <v>21</v>
      </c>
      <c r="K364" t="s">
        <v>17</v>
      </c>
      <c r="L364" t="s">
        <v>204</v>
      </c>
      <c r="N364" t="s">
        <v>900</v>
      </c>
      <c r="O364">
        <v>4</v>
      </c>
      <c r="P364">
        <v>4</v>
      </c>
      <c r="Q364">
        <v>1</v>
      </c>
      <c r="R364" t="str">
        <f t="shared" si="194"/>
        <v>Test</v>
      </c>
      <c r="S364" t="str">
        <f t="shared" si="195"/>
        <v>Test</v>
      </c>
      <c r="T364" t="str">
        <f t="shared" si="196"/>
        <v>Train</v>
      </c>
      <c r="U364" t="str">
        <f t="shared" si="197"/>
        <v>NY</v>
      </c>
      <c r="V364" t="str">
        <f t="shared" si="198"/>
        <v>31-40</v>
      </c>
      <c r="W364" t="str">
        <f t="shared" si="199"/>
        <v/>
      </c>
      <c r="X364" t="str">
        <f t="shared" si="200"/>
        <v>21-30</v>
      </c>
      <c r="Y364" t="b">
        <f>SUMPRODUCT(--(U364=counts!$A$40:$A$49))&gt;0</f>
        <v>1</v>
      </c>
      <c r="Z364" t="b">
        <f>SUMPRODUCT(--(W364=counts!$A$18:$A$22))&gt;0</f>
        <v>0</v>
      </c>
      <c r="AA364" t="str">
        <f t="shared" si="201"/>
        <v>31-40</v>
      </c>
      <c r="AB364" t="str">
        <f>IF(W364="","Blank",IF(Z364="TRUE",W364,counts!$A$23))</f>
        <v>Blank</v>
      </c>
      <c r="AC364" t="str">
        <f t="shared" si="202"/>
        <v>21-30</v>
      </c>
      <c r="AD364" t="str">
        <f t="shared" si="203"/>
        <v>NY</v>
      </c>
      <c r="AE364" t="str">
        <f t="shared" si="204"/>
        <v>female</v>
      </c>
      <c r="AF364">
        <f>IF(F364&gt;=4, counts!$A$62,F364)</f>
        <v>0</v>
      </c>
      <c r="AG364">
        <f>IF(G364&gt;=3, counts!$A$69,G364)</f>
        <v>0</v>
      </c>
      <c r="AH364" t="str">
        <f>IF(OR(K364="S",K364=""), counts!$A$75,K364)</f>
        <v>S, blank</v>
      </c>
      <c r="AI364">
        <f t="shared" si="205"/>
        <v>2</v>
      </c>
      <c r="AJ364">
        <f>VLOOKUP(AA364,counts!$V$8:$W$13,2,FALSE)</f>
        <v>32.769878926258563</v>
      </c>
      <c r="AK364">
        <f>VLOOKUP(AB364,counts!$V$17:$W$23,2,FALSE)</f>
        <v>-42.171718189759716</v>
      </c>
      <c r="AL364">
        <f>VLOOKUP(AC364,counts!$V$27:$W$33,2,FALSE)</f>
        <v>40.172297072540438</v>
      </c>
      <c r="AM364">
        <f>VLOOKUP(AD364,counts!$V$38:$W$49,2,FALSE)</f>
        <v>57.761363718906857</v>
      </c>
      <c r="AN364">
        <f>VLOOKUP(AE364,counts!$V$53:$W$54,2,FALSE)</f>
        <v>151.41878811967541</v>
      </c>
      <c r="AO364">
        <f>VLOOKUP(AF364,counts!$V$58:$W$62,2,FALSE)</f>
        <v>-14.754319664473872</v>
      </c>
      <c r="AP364">
        <f>VLOOKUP(AG364,counts!$V$66:$W$69,2,FALSE)</f>
        <v>-22.013681658285037</v>
      </c>
      <c r="AQ364">
        <f>VLOOKUP(AH364,counts!$V$73:$W$75,2,FALSE)</f>
        <v>-22.422560732600829</v>
      </c>
      <c r="AR364">
        <f>VLOOKUP(AI364,counts!$V$79:$W$81,2,FALSE)</f>
        <v>25.957134405206311</v>
      </c>
      <c r="AS364">
        <f t="shared" si="206"/>
        <v>1</v>
      </c>
      <c r="AT364">
        <f t="shared" si="207"/>
        <v>4</v>
      </c>
      <c r="AU364" t="str">
        <f t="shared" si="190"/>
        <v>Test</v>
      </c>
      <c r="AW364" t="str">
        <f t="shared" si="208"/>
        <v>31-40</v>
      </c>
      <c r="AX364" t="str">
        <f t="shared" si="209"/>
        <v>Blank</v>
      </c>
      <c r="AY364" t="str">
        <f t="shared" si="210"/>
        <v>21-30</v>
      </c>
      <c r="AZ364" t="str">
        <f t="shared" si="211"/>
        <v>NY</v>
      </c>
      <c r="BA364" t="str">
        <f t="shared" si="212"/>
        <v>female</v>
      </c>
      <c r="BB364">
        <f t="shared" si="213"/>
        <v>0</v>
      </c>
      <c r="BC364">
        <f t="shared" si="214"/>
        <v>0</v>
      </c>
      <c r="BD364" t="str">
        <f t="shared" si="215"/>
        <v>S, blank</v>
      </c>
      <c r="BE364">
        <f t="shared" si="216"/>
        <v>2</v>
      </c>
      <c r="BF364">
        <f t="shared" si="217"/>
        <v>32.769878926258563</v>
      </c>
      <c r="BG364">
        <f t="shared" si="218"/>
        <v>-42.171718189759716</v>
      </c>
      <c r="BH364">
        <f t="shared" si="219"/>
        <v>40.172297072540438</v>
      </c>
      <c r="BI364">
        <f t="shared" si="220"/>
        <v>57.761363718906857</v>
      </c>
      <c r="BJ364">
        <f t="shared" si="221"/>
        <v>151.41878811967541</v>
      </c>
      <c r="BK364">
        <f t="shared" si="222"/>
        <v>-14.754319664473872</v>
      </c>
      <c r="BL364">
        <f t="shared" si="223"/>
        <v>-22.013681658285037</v>
      </c>
      <c r="BM364">
        <f t="shared" si="224"/>
        <v>-22.422560732600829</v>
      </c>
      <c r="BN364">
        <f t="shared" si="225"/>
        <v>25.957134405206311</v>
      </c>
      <c r="BO364">
        <f t="shared" si="191"/>
        <v>1</v>
      </c>
      <c r="BP364">
        <f t="shared" si="192"/>
        <v>4</v>
      </c>
      <c r="BQ364" t="str">
        <f t="shared" si="193"/>
        <v>Test</v>
      </c>
    </row>
    <row r="365" spans="1:69" x14ac:dyDescent="0.3">
      <c r="A365">
        <v>2</v>
      </c>
      <c r="B365">
        <v>0</v>
      </c>
      <c r="C365" t="s">
        <v>901</v>
      </c>
      <c r="D365" t="s">
        <v>20</v>
      </c>
      <c r="F365">
        <v>0</v>
      </c>
      <c r="G365">
        <v>0</v>
      </c>
      <c r="H365" t="s">
        <v>902</v>
      </c>
      <c r="I365">
        <v>0</v>
      </c>
      <c r="K365" t="s">
        <v>17</v>
      </c>
      <c r="N365" t="s">
        <v>571</v>
      </c>
      <c r="O365">
        <v>2</v>
      </c>
      <c r="P365">
        <v>1</v>
      </c>
      <c r="Q365">
        <v>5</v>
      </c>
      <c r="R365" t="str">
        <f t="shared" si="194"/>
        <v>Train</v>
      </c>
      <c r="S365" t="str">
        <f t="shared" si="195"/>
        <v>Train</v>
      </c>
      <c r="T365" t="str">
        <f t="shared" si="196"/>
        <v>Validate</v>
      </c>
      <c r="U365" t="str">
        <f t="shared" si="197"/>
        <v/>
      </c>
      <c r="V365" t="str">
        <f t="shared" si="198"/>
        <v>0-17</v>
      </c>
      <c r="W365" t="str">
        <f t="shared" si="199"/>
        <v/>
      </c>
      <c r="X365" t="str">
        <f t="shared" si="200"/>
        <v>0</v>
      </c>
      <c r="Y365" t="b">
        <f>SUMPRODUCT(--(U365=counts!$A$40:$A$49))&gt;0</f>
        <v>0</v>
      </c>
      <c r="Z365" t="b">
        <f>SUMPRODUCT(--(W365=counts!$A$18:$A$22))&gt;0</f>
        <v>0</v>
      </c>
      <c r="AA365" t="str">
        <f t="shared" si="201"/>
        <v>0-17</v>
      </c>
      <c r="AB365" t="str">
        <f>IF(W365="","Blank",IF(Z365="TRUE",W365,counts!$A$23))</f>
        <v>Blank</v>
      </c>
      <c r="AC365" t="str">
        <f t="shared" si="202"/>
        <v>0</v>
      </c>
      <c r="AD365" t="str">
        <f t="shared" si="203"/>
        <v>Blank</v>
      </c>
      <c r="AE365" t="str">
        <f t="shared" si="204"/>
        <v>male</v>
      </c>
      <c r="AF365">
        <f>IF(F365&gt;=4, counts!$A$62,F365)</f>
        <v>0</v>
      </c>
      <c r="AG365">
        <f>IF(G365&gt;=3, counts!$A$69,G365)</f>
        <v>0</v>
      </c>
      <c r="AH365" t="str">
        <f>IF(OR(K365="S",K365=""), counts!$A$75,K365)</f>
        <v>S, blank</v>
      </c>
      <c r="AI365">
        <f t="shared" si="205"/>
        <v>2</v>
      </c>
      <c r="AJ365">
        <f>VLOOKUP(AA365,counts!$V$8:$W$13,2,FALSE)</f>
        <v>-3.7643689058441341</v>
      </c>
      <c r="AK365">
        <f>VLOOKUP(AB365,counts!$V$17:$W$23,2,FALSE)</f>
        <v>-42.171718189759716</v>
      </c>
      <c r="AL365">
        <f>VLOOKUP(AC365,counts!$V$27:$W$33,2,FALSE)</f>
        <v>-194.50333405817787</v>
      </c>
      <c r="AM365">
        <f>VLOOKUP(AD365,counts!$V$38:$W$49,2,FALSE)</f>
        <v>-33.757758935166962</v>
      </c>
      <c r="AN365">
        <f>VLOOKUP(AE365,counts!$V$53:$W$54,2,FALSE)</f>
        <v>-108.67008854708662</v>
      </c>
      <c r="AO365">
        <f>VLOOKUP(AF365,counts!$V$58:$W$62,2,FALSE)</f>
        <v>-14.754319664473872</v>
      </c>
      <c r="AP365">
        <f>VLOOKUP(AG365,counts!$V$66:$W$69,2,FALSE)</f>
        <v>-22.013681658285037</v>
      </c>
      <c r="AQ365">
        <f>VLOOKUP(AH365,counts!$V$73:$W$75,2,FALSE)</f>
        <v>-22.422560732600829</v>
      </c>
      <c r="AR365">
        <f>VLOOKUP(AI365,counts!$V$79:$W$81,2,FALSE)</f>
        <v>25.957134405206311</v>
      </c>
      <c r="AS365">
        <f t="shared" si="206"/>
        <v>0</v>
      </c>
      <c r="AT365">
        <f t="shared" si="207"/>
        <v>2</v>
      </c>
      <c r="AU365" t="str">
        <f t="shared" si="190"/>
        <v>Train</v>
      </c>
      <c r="AW365" t="str">
        <f t="shared" si="208"/>
        <v>0-17</v>
      </c>
      <c r="AX365" t="str">
        <f t="shared" si="209"/>
        <v>Blank</v>
      </c>
      <c r="AY365" t="str">
        <f t="shared" si="210"/>
        <v>0</v>
      </c>
      <c r="AZ365" t="str">
        <f t="shared" si="211"/>
        <v>Blank</v>
      </c>
      <c r="BA365" t="str">
        <f t="shared" si="212"/>
        <v>male</v>
      </c>
      <c r="BB365">
        <f t="shared" si="213"/>
        <v>0</v>
      </c>
      <c r="BC365">
        <f t="shared" si="214"/>
        <v>0</v>
      </c>
      <c r="BD365" t="str">
        <f t="shared" si="215"/>
        <v>S, blank</v>
      </c>
      <c r="BE365">
        <f t="shared" si="216"/>
        <v>2</v>
      </c>
      <c r="BF365">
        <f t="shared" si="217"/>
        <v>-3.7643689058441341</v>
      </c>
      <c r="BG365">
        <f t="shared" si="218"/>
        <v>-42.171718189759716</v>
      </c>
      <c r="BH365">
        <f t="shared" si="219"/>
        <v>-194.50333405817787</v>
      </c>
      <c r="BI365">
        <f t="shared" si="220"/>
        <v>-33.757758935166962</v>
      </c>
      <c r="BJ365">
        <f t="shared" si="221"/>
        <v>-108.67008854708662</v>
      </c>
      <c r="BK365">
        <f t="shared" si="222"/>
        <v>-14.754319664473872</v>
      </c>
      <c r="BL365">
        <f t="shared" si="223"/>
        <v>-22.013681658285037</v>
      </c>
      <c r="BM365">
        <f t="shared" si="224"/>
        <v>-22.422560732600829</v>
      </c>
      <c r="BN365">
        <f t="shared" si="225"/>
        <v>25.957134405206311</v>
      </c>
      <c r="BO365">
        <f t="shared" si="191"/>
        <v>0</v>
      </c>
      <c r="BP365">
        <f t="shared" si="192"/>
        <v>2</v>
      </c>
      <c r="BQ365" t="str">
        <f t="shared" si="193"/>
        <v>Train</v>
      </c>
    </row>
    <row r="366" spans="1:69" x14ac:dyDescent="0.3">
      <c r="A366">
        <v>2</v>
      </c>
      <c r="B366">
        <v>0</v>
      </c>
      <c r="C366" t="s">
        <v>903</v>
      </c>
      <c r="D366" t="s">
        <v>20</v>
      </c>
      <c r="E366">
        <v>19</v>
      </c>
      <c r="F366">
        <v>0</v>
      </c>
      <c r="G366">
        <v>0</v>
      </c>
      <c r="H366" t="s">
        <v>904</v>
      </c>
      <c r="I366">
        <v>13</v>
      </c>
      <c r="K366" t="s">
        <v>17</v>
      </c>
      <c r="M366">
        <v>18</v>
      </c>
      <c r="N366" t="s">
        <v>861</v>
      </c>
      <c r="O366">
        <v>3</v>
      </c>
      <c r="P366">
        <v>2</v>
      </c>
      <c r="Q366">
        <v>3</v>
      </c>
      <c r="R366" t="str">
        <f t="shared" si="194"/>
        <v>Train</v>
      </c>
      <c r="S366" t="str">
        <f t="shared" si="195"/>
        <v>Train</v>
      </c>
      <c r="T366" t="str">
        <f t="shared" si="196"/>
        <v>Train</v>
      </c>
      <c r="U366" t="str">
        <f t="shared" si="197"/>
        <v>MI</v>
      </c>
      <c r="V366" t="str">
        <f t="shared" si="198"/>
        <v>18-30</v>
      </c>
      <c r="W366" t="str">
        <f t="shared" si="199"/>
        <v/>
      </c>
      <c r="X366" t="str">
        <f t="shared" si="200"/>
        <v>11-20</v>
      </c>
      <c r="Y366" t="b">
        <f>SUMPRODUCT(--(U366=counts!$A$40:$A$49))&gt;0</f>
        <v>1</v>
      </c>
      <c r="Z366" t="b">
        <f>SUMPRODUCT(--(W366=counts!$A$18:$A$22))&gt;0</f>
        <v>0</v>
      </c>
      <c r="AA366" t="str">
        <f t="shared" si="201"/>
        <v>18-30</v>
      </c>
      <c r="AB366" t="str">
        <f>IF(W366="","Blank",IF(Z366="TRUE",W366,counts!$A$23))</f>
        <v>Blank</v>
      </c>
      <c r="AC366" t="str">
        <f t="shared" si="202"/>
        <v>11-20</v>
      </c>
      <c r="AD366" t="str">
        <f t="shared" si="203"/>
        <v>MI</v>
      </c>
      <c r="AE366" t="str">
        <f t="shared" si="204"/>
        <v>male</v>
      </c>
      <c r="AF366">
        <f>IF(F366&gt;=4, counts!$A$62,F366)</f>
        <v>0</v>
      </c>
      <c r="AG366">
        <f>IF(G366&gt;=3, counts!$A$69,G366)</f>
        <v>0</v>
      </c>
      <c r="AH366" t="str">
        <f>IF(OR(K366="S",K366=""), counts!$A$75,K366)</f>
        <v>S, blank</v>
      </c>
      <c r="AI366">
        <f t="shared" si="205"/>
        <v>2</v>
      </c>
      <c r="AJ366">
        <f>VLOOKUP(AA366,counts!$V$8:$W$13,2,FALSE)</f>
        <v>-11.613432440426715</v>
      </c>
      <c r="AK366">
        <f>VLOOKUP(AB366,counts!$V$17:$W$23,2,FALSE)</f>
        <v>-42.171718189759716</v>
      </c>
      <c r="AL366">
        <f>VLOOKUP(AC366,counts!$V$27:$W$33,2,FALSE)</f>
        <v>-9.6115457513775127</v>
      </c>
      <c r="AM366">
        <f>VLOOKUP(AD366,counts!$V$38:$W$49,2,FALSE)</f>
        <v>123.30204897661667</v>
      </c>
      <c r="AN366">
        <f>VLOOKUP(AE366,counts!$V$53:$W$54,2,FALSE)</f>
        <v>-108.67008854708662</v>
      </c>
      <c r="AO366">
        <f>VLOOKUP(AF366,counts!$V$58:$W$62,2,FALSE)</f>
        <v>-14.754319664473872</v>
      </c>
      <c r="AP366">
        <f>VLOOKUP(AG366,counts!$V$66:$W$69,2,FALSE)</f>
        <v>-22.013681658285037</v>
      </c>
      <c r="AQ366">
        <f>VLOOKUP(AH366,counts!$V$73:$W$75,2,FALSE)</f>
        <v>-22.422560732600829</v>
      </c>
      <c r="AR366">
        <f>VLOOKUP(AI366,counts!$V$79:$W$81,2,FALSE)</f>
        <v>25.957134405206311</v>
      </c>
      <c r="AS366">
        <f t="shared" si="206"/>
        <v>0</v>
      </c>
      <c r="AT366">
        <f t="shared" si="207"/>
        <v>3</v>
      </c>
      <c r="AU366" t="str">
        <f t="shared" si="190"/>
        <v>Train</v>
      </c>
      <c r="AW366" t="str">
        <f t="shared" si="208"/>
        <v>18-30</v>
      </c>
      <c r="AX366" t="str">
        <f t="shared" si="209"/>
        <v>Blank</v>
      </c>
      <c r="AY366" t="str">
        <f t="shared" si="210"/>
        <v>11-20</v>
      </c>
      <c r="AZ366" t="str">
        <f t="shared" si="211"/>
        <v>MI</v>
      </c>
      <c r="BA366" t="str">
        <f t="shared" si="212"/>
        <v>male</v>
      </c>
      <c r="BB366">
        <f t="shared" si="213"/>
        <v>0</v>
      </c>
      <c r="BC366">
        <f t="shared" si="214"/>
        <v>0</v>
      </c>
      <c r="BD366" t="str">
        <f t="shared" si="215"/>
        <v>S, blank</v>
      </c>
      <c r="BE366">
        <f t="shared" si="216"/>
        <v>2</v>
      </c>
      <c r="BF366">
        <f t="shared" si="217"/>
        <v>-11.613432440426715</v>
      </c>
      <c r="BG366">
        <f t="shared" si="218"/>
        <v>-42.171718189759716</v>
      </c>
      <c r="BH366">
        <f t="shared" si="219"/>
        <v>-9.6115457513775127</v>
      </c>
      <c r="BI366">
        <f t="shared" si="220"/>
        <v>123.30204897661667</v>
      </c>
      <c r="BJ366">
        <f t="shared" si="221"/>
        <v>-108.67008854708662</v>
      </c>
      <c r="BK366">
        <f t="shared" si="222"/>
        <v>-14.754319664473872</v>
      </c>
      <c r="BL366">
        <f t="shared" si="223"/>
        <v>-22.013681658285037</v>
      </c>
      <c r="BM366">
        <f t="shared" si="224"/>
        <v>-22.422560732600829</v>
      </c>
      <c r="BN366">
        <f t="shared" si="225"/>
        <v>25.957134405206311</v>
      </c>
      <c r="BO366">
        <f t="shared" si="191"/>
        <v>0</v>
      </c>
      <c r="BP366">
        <f t="shared" si="192"/>
        <v>3</v>
      </c>
      <c r="BQ366" t="str">
        <f t="shared" si="193"/>
        <v>Train</v>
      </c>
    </row>
    <row r="367" spans="1:69" x14ac:dyDescent="0.3">
      <c r="A367">
        <v>2</v>
      </c>
      <c r="B367">
        <v>0</v>
      </c>
      <c r="C367" t="s">
        <v>905</v>
      </c>
      <c r="D367" t="s">
        <v>15</v>
      </c>
      <c r="E367">
        <v>44</v>
      </c>
      <c r="F367">
        <v>1</v>
      </c>
      <c r="G367">
        <v>0</v>
      </c>
      <c r="H367" t="s">
        <v>906</v>
      </c>
      <c r="I367">
        <v>26</v>
      </c>
      <c r="K367" t="s">
        <v>17</v>
      </c>
      <c r="N367" t="s">
        <v>439</v>
      </c>
      <c r="O367">
        <v>4</v>
      </c>
      <c r="P367">
        <v>1</v>
      </c>
      <c r="Q367">
        <v>4</v>
      </c>
      <c r="R367" t="str">
        <f t="shared" si="194"/>
        <v>Test</v>
      </c>
      <c r="S367" t="str">
        <f t="shared" si="195"/>
        <v>Train</v>
      </c>
      <c r="T367" t="str">
        <f t="shared" si="196"/>
        <v>Test</v>
      </c>
      <c r="U367" t="str">
        <f t="shared" si="197"/>
        <v/>
      </c>
      <c r="V367" t="str">
        <f t="shared" si="198"/>
        <v>41-50</v>
      </c>
      <c r="W367" t="str">
        <f t="shared" si="199"/>
        <v/>
      </c>
      <c r="X367" t="str">
        <f t="shared" si="200"/>
        <v>21-30</v>
      </c>
      <c r="Y367" t="b">
        <f>SUMPRODUCT(--(U367=counts!$A$40:$A$49))&gt;0</f>
        <v>0</v>
      </c>
      <c r="Z367" t="b">
        <f>SUMPRODUCT(--(W367=counts!$A$18:$A$22))&gt;0</f>
        <v>0</v>
      </c>
      <c r="AA367" t="str">
        <f t="shared" si="201"/>
        <v>41-50</v>
      </c>
      <c r="AB367" t="str">
        <f>IF(W367="","Blank",IF(Z367="TRUE",W367,counts!$A$23))</f>
        <v>Blank</v>
      </c>
      <c r="AC367" t="str">
        <f t="shared" si="202"/>
        <v>21-30</v>
      </c>
      <c r="AD367" t="str">
        <f t="shared" si="203"/>
        <v>Blank</v>
      </c>
      <c r="AE367" t="str">
        <f t="shared" si="204"/>
        <v>female</v>
      </c>
      <c r="AF367">
        <f>IF(F367&gt;=4, counts!$A$62,F367)</f>
        <v>1</v>
      </c>
      <c r="AG367">
        <f>IF(G367&gt;=3, counts!$A$69,G367)</f>
        <v>0</v>
      </c>
      <c r="AH367" t="str">
        <f>IF(OR(K367="S",K367=""), counts!$A$75,K367)</f>
        <v>S, blank</v>
      </c>
      <c r="AI367">
        <f t="shared" si="205"/>
        <v>2</v>
      </c>
      <c r="AJ367">
        <f>VLOOKUP(AA367,counts!$V$8:$W$13,2,FALSE)</f>
        <v>-13.385578549662212</v>
      </c>
      <c r="AK367">
        <f>VLOOKUP(AB367,counts!$V$17:$W$23,2,FALSE)</f>
        <v>-42.171718189759716</v>
      </c>
      <c r="AL367">
        <f>VLOOKUP(AC367,counts!$V$27:$W$33,2,FALSE)</f>
        <v>40.172297072540438</v>
      </c>
      <c r="AM367">
        <f>VLOOKUP(AD367,counts!$V$38:$W$49,2,FALSE)</f>
        <v>-33.757758935166962</v>
      </c>
      <c r="AN367">
        <f>VLOOKUP(AE367,counts!$V$53:$W$54,2,FALSE)</f>
        <v>151.41878811967541</v>
      </c>
      <c r="AO367">
        <f>VLOOKUP(AF367,counts!$V$58:$W$62,2,FALSE)</f>
        <v>48.695090775187893</v>
      </c>
      <c r="AP367">
        <f>VLOOKUP(AG367,counts!$V$66:$W$69,2,FALSE)</f>
        <v>-22.013681658285037</v>
      </c>
      <c r="AQ367">
        <f>VLOOKUP(AH367,counts!$V$73:$W$75,2,FALSE)</f>
        <v>-22.422560732600829</v>
      </c>
      <c r="AR367">
        <f>VLOOKUP(AI367,counts!$V$79:$W$81,2,FALSE)</f>
        <v>25.957134405206311</v>
      </c>
      <c r="AS367">
        <f t="shared" si="206"/>
        <v>0</v>
      </c>
      <c r="AT367">
        <f t="shared" si="207"/>
        <v>4</v>
      </c>
      <c r="AU367" t="str">
        <f t="shared" si="190"/>
        <v>Test</v>
      </c>
      <c r="AW367" t="str">
        <f t="shared" si="208"/>
        <v>41-50</v>
      </c>
      <c r="AX367" t="str">
        <f t="shared" si="209"/>
        <v>Blank</v>
      </c>
      <c r="AY367" t="str">
        <f t="shared" si="210"/>
        <v>21-30</v>
      </c>
      <c r="AZ367" t="str">
        <f t="shared" si="211"/>
        <v>Blank</v>
      </c>
      <c r="BA367" t="str">
        <f t="shared" si="212"/>
        <v>female</v>
      </c>
      <c r="BB367">
        <f t="shared" si="213"/>
        <v>1</v>
      </c>
      <c r="BC367">
        <f t="shared" si="214"/>
        <v>0</v>
      </c>
      <c r="BD367" t="str">
        <f t="shared" si="215"/>
        <v>S, blank</v>
      </c>
      <c r="BE367">
        <f t="shared" si="216"/>
        <v>2</v>
      </c>
      <c r="BF367">
        <f t="shared" si="217"/>
        <v>-13.385578549662212</v>
      </c>
      <c r="BG367">
        <f t="shared" si="218"/>
        <v>-42.171718189759716</v>
      </c>
      <c r="BH367">
        <f t="shared" si="219"/>
        <v>40.172297072540438</v>
      </c>
      <c r="BI367">
        <f t="shared" si="220"/>
        <v>-33.757758935166962</v>
      </c>
      <c r="BJ367">
        <f t="shared" si="221"/>
        <v>151.41878811967541</v>
      </c>
      <c r="BK367">
        <f t="shared" si="222"/>
        <v>48.695090775187893</v>
      </c>
      <c r="BL367">
        <f t="shared" si="223"/>
        <v>-22.013681658285037</v>
      </c>
      <c r="BM367">
        <f t="shared" si="224"/>
        <v>-22.422560732600829</v>
      </c>
      <c r="BN367">
        <f t="shared" si="225"/>
        <v>25.957134405206311</v>
      </c>
      <c r="BO367">
        <f t="shared" si="191"/>
        <v>0</v>
      </c>
      <c r="BP367">
        <f t="shared" si="192"/>
        <v>4</v>
      </c>
      <c r="BQ367" t="str">
        <f t="shared" si="193"/>
        <v>Test</v>
      </c>
    </row>
    <row r="368" spans="1:69" x14ac:dyDescent="0.3">
      <c r="A368">
        <v>2</v>
      </c>
      <c r="B368">
        <v>0</v>
      </c>
      <c r="C368" t="s">
        <v>907</v>
      </c>
      <c r="D368" t="s">
        <v>20</v>
      </c>
      <c r="E368">
        <v>54</v>
      </c>
      <c r="F368">
        <v>1</v>
      </c>
      <c r="G368">
        <v>0</v>
      </c>
      <c r="H368" t="s">
        <v>906</v>
      </c>
      <c r="I368">
        <v>26</v>
      </c>
      <c r="K368" t="s">
        <v>17</v>
      </c>
      <c r="N368" t="s">
        <v>439</v>
      </c>
      <c r="O368">
        <v>4</v>
      </c>
      <c r="P368">
        <v>4</v>
      </c>
      <c r="Q368">
        <v>5</v>
      </c>
      <c r="R368" t="str">
        <f t="shared" si="194"/>
        <v>Test</v>
      </c>
      <c r="S368" t="str">
        <f t="shared" si="195"/>
        <v>Test</v>
      </c>
      <c r="T368" t="str">
        <f t="shared" si="196"/>
        <v>Validate</v>
      </c>
      <c r="U368" t="str">
        <f t="shared" si="197"/>
        <v/>
      </c>
      <c r="V368" t="str">
        <f t="shared" si="198"/>
        <v>51-60</v>
      </c>
      <c r="W368" t="str">
        <f t="shared" si="199"/>
        <v/>
      </c>
      <c r="X368" t="str">
        <f t="shared" si="200"/>
        <v>21-30</v>
      </c>
      <c r="Y368" t="b">
        <f>SUMPRODUCT(--(U368=counts!$A$40:$A$49))&gt;0</f>
        <v>0</v>
      </c>
      <c r="Z368" t="b">
        <f>SUMPRODUCT(--(W368=counts!$A$18:$A$22))&gt;0</f>
        <v>0</v>
      </c>
      <c r="AA368" t="str">
        <f t="shared" si="201"/>
        <v>51-60</v>
      </c>
      <c r="AB368" t="str">
        <f>IF(W368="","Blank",IF(Z368="TRUE",W368,counts!$A$23))</f>
        <v>Blank</v>
      </c>
      <c r="AC368" t="str">
        <f t="shared" si="202"/>
        <v>21-30</v>
      </c>
      <c r="AD368" t="str">
        <f t="shared" si="203"/>
        <v>Blank</v>
      </c>
      <c r="AE368" t="str">
        <f t="shared" si="204"/>
        <v>male</v>
      </c>
      <c r="AF368">
        <f>IF(F368&gt;=4, counts!$A$62,F368)</f>
        <v>1</v>
      </c>
      <c r="AG368">
        <f>IF(G368&gt;=3, counts!$A$69,G368)</f>
        <v>0</v>
      </c>
      <c r="AH368" t="str">
        <f>IF(OR(K368="S",K368=""), counts!$A$75,K368)</f>
        <v>S, blank</v>
      </c>
      <c r="AI368">
        <f t="shared" si="205"/>
        <v>2</v>
      </c>
      <c r="AJ368">
        <f>VLOOKUP(AA368,counts!$V$8:$W$13,2,FALSE)</f>
        <v>74.751267398446615</v>
      </c>
      <c r="AK368">
        <f>VLOOKUP(AB368,counts!$V$17:$W$23,2,FALSE)</f>
        <v>-42.171718189759716</v>
      </c>
      <c r="AL368">
        <f>VLOOKUP(AC368,counts!$V$27:$W$33,2,FALSE)</f>
        <v>40.172297072540438</v>
      </c>
      <c r="AM368">
        <f>VLOOKUP(AD368,counts!$V$38:$W$49,2,FALSE)</f>
        <v>-33.757758935166962</v>
      </c>
      <c r="AN368">
        <f>VLOOKUP(AE368,counts!$V$53:$W$54,2,FALSE)</f>
        <v>-108.67008854708662</v>
      </c>
      <c r="AO368">
        <f>VLOOKUP(AF368,counts!$V$58:$W$62,2,FALSE)</f>
        <v>48.695090775187893</v>
      </c>
      <c r="AP368">
        <f>VLOOKUP(AG368,counts!$V$66:$W$69,2,FALSE)</f>
        <v>-22.013681658285037</v>
      </c>
      <c r="AQ368">
        <f>VLOOKUP(AH368,counts!$V$73:$W$75,2,FALSE)</f>
        <v>-22.422560732600829</v>
      </c>
      <c r="AR368">
        <f>VLOOKUP(AI368,counts!$V$79:$W$81,2,FALSE)</f>
        <v>25.957134405206311</v>
      </c>
      <c r="AS368">
        <f t="shared" si="206"/>
        <v>0</v>
      </c>
      <c r="AT368">
        <f t="shared" si="207"/>
        <v>4</v>
      </c>
      <c r="AU368" t="str">
        <f t="shared" si="190"/>
        <v>Test</v>
      </c>
      <c r="AW368" t="str">
        <f t="shared" si="208"/>
        <v>51-60</v>
      </c>
      <c r="AX368" t="str">
        <f t="shared" si="209"/>
        <v>Blank</v>
      </c>
      <c r="AY368" t="str">
        <f t="shared" si="210"/>
        <v>21-30</v>
      </c>
      <c r="AZ368" t="str">
        <f t="shared" si="211"/>
        <v>Blank</v>
      </c>
      <c r="BA368" t="str">
        <f t="shared" si="212"/>
        <v>male</v>
      </c>
      <c r="BB368">
        <f t="shared" si="213"/>
        <v>1</v>
      </c>
      <c r="BC368">
        <f t="shared" si="214"/>
        <v>0</v>
      </c>
      <c r="BD368" t="str">
        <f t="shared" si="215"/>
        <v>S, blank</v>
      </c>
      <c r="BE368">
        <f t="shared" si="216"/>
        <v>2</v>
      </c>
      <c r="BF368">
        <f t="shared" si="217"/>
        <v>74.751267398446615</v>
      </c>
      <c r="BG368">
        <f t="shared" si="218"/>
        <v>-42.171718189759716</v>
      </c>
      <c r="BH368">
        <f t="shared" si="219"/>
        <v>40.172297072540438</v>
      </c>
      <c r="BI368">
        <f t="shared" si="220"/>
        <v>-33.757758935166962</v>
      </c>
      <c r="BJ368">
        <f t="shared" si="221"/>
        <v>-108.67008854708662</v>
      </c>
      <c r="BK368">
        <f t="shared" si="222"/>
        <v>48.695090775187893</v>
      </c>
      <c r="BL368">
        <f t="shared" si="223"/>
        <v>-22.013681658285037</v>
      </c>
      <c r="BM368">
        <f t="shared" si="224"/>
        <v>-22.422560732600829</v>
      </c>
      <c r="BN368">
        <f t="shared" si="225"/>
        <v>25.957134405206311</v>
      </c>
      <c r="BO368">
        <f t="shared" si="191"/>
        <v>0</v>
      </c>
      <c r="BP368">
        <f t="shared" si="192"/>
        <v>4</v>
      </c>
      <c r="BQ368" t="str">
        <f t="shared" si="193"/>
        <v>Test</v>
      </c>
    </row>
    <row r="369" spans="1:69" x14ac:dyDescent="0.3">
      <c r="A369">
        <v>2</v>
      </c>
      <c r="B369">
        <v>0</v>
      </c>
      <c r="C369" t="s">
        <v>908</v>
      </c>
      <c r="D369" t="s">
        <v>20</v>
      </c>
      <c r="E369">
        <v>52</v>
      </c>
      <c r="F369">
        <v>0</v>
      </c>
      <c r="G369">
        <v>0</v>
      </c>
      <c r="H369" t="s">
        <v>909</v>
      </c>
      <c r="I369">
        <v>13.5</v>
      </c>
      <c r="K369" t="s">
        <v>17</v>
      </c>
      <c r="M369">
        <v>130</v>
      </c>
      <c r="N369" t="s">
        <v>910</v>
      </c>
      <c r="O369">
        <v>5</v>
      </c>
      <c r="P369">
        <v>4</v>
      </c>
      <c r="Q369">
        <v>4</v>
      </c>
      <c r="R369" t="str">
        <f t="shared" si="194"/>
        <v>Validate</v>
      </c>
      <c r="S369" t="str">
        <f t="shared" si="195"/>
        <v>Test</v>
      </c>
      <c r="T369" t="str">
        <f t="shared" si="196"/>
        <v>Test</v>
      </c>
      <c r="U369" t="str">
        <f t="shared" si="197"/>
        <v>NY</v>
      </c>
      <c r="V369" t="str">
        <f t="shared" si="198"/>
        <v>51-60</v>
      </c>
      <c r="W369" t="str">
        <f t="shared" si="199"/>
        <v/>
      </c>
      <c r="X369" t="str">
        <f t="shared" si="200"/>
        <v>11-20</v>
      </c>
      <c r="Y369" t="b">
        <f>SUMPRODUCT(--(U369=counts!$A$40:$A$49))&gt;0</f>
        <v>1</v>
      </c>
      <c r="Z369" t="b">
        <f>SUMPRODUCT(--(W369=counts!$A$18:$A$22))&gt;0</f>
        <v>0</v>
      </c>
      <c r="AA369" t="str">
        <f t="shared" si="201"/>
        <v>51-60</v>
      </c>
      <c r="AB369" t="str">
        <f>IF(W369="","Blank",IF(Z369="TRUE",W369,counts!$A$23))</f>
        <v>Blank</v>
      </c>
      <c r="AC369" t="str">
        <f t="shared" si="202"/>
        <v>11-20</v>
      </c>
      <c r="AD369" t="str">
        <f t="shared" si="203"/>
        <v>NY</v>
      </c>
      <c r="AE369" t="str">
        <f t="shared" si="204"/>
        <v>male</v>
      </c>
      <c r="AF369">
        <f>IF(F369&gt;=4, counts!$A$62,F369)</f>
        <v>0</v>
      </c>
      <c r="AG369">
        <f>IF(G369&gt;=3, counts!$A$69,G369)</f>
        <v>0</v>
      </c>
      <c r="AH369" t="str">
        <f>IF(OR(K369="S",K369=""), counts!$A$75,K369)</f>
        <v>S, blank</v>
      </c>
      <c r="AI369">
        <f t="shared" si="205"/>
        <v>2</v>
      </c>
      <c r="AJ369">
        <f>VLOOKUP(AA369,counts!$V$8:$W$13,2,FALSE)</f>
        <v>74.751267398446615</v>
      </c>
      <c r="AK369">
        <f>VLOOKUP(AB369,counts!$V$17:$W$23,2,FALSE)</f>
        <v>-42.171718189759716</v>
      </c>
      <c r="AL369">
        <f>VLOOKUP(AC369,counts!$V$27:$W$33,2,FALSE)</f>
        <v>-9.6115457513775127</v>
      </c>
      <c r="AM369">
        <f>VLOOKUP(AD369,counts!$V$38:$W$49,2,FALSE)</f>
        <v>57.761363718906857</v>
      </c>
      <c r="AN369">
        <f>VLOOKUP(AE369,counts!$V$53:$W$54,2,FALSE)</f>
        <v>-108.67008854708662</v>
      </c>
      <c r="AO369">
        <f>VLOOKUP(AF369,counts!$V$58:$W$62,2,FALSE)</f>
        <v>-14.754319664473872</v>
      </c>
      <c r="AP369">
        <f>VLOOKUP(AG369,counts!$V$66:$W$69,2,FALSE)</f>
        <v>-22.013681658285037</v>
      </c>
      <c r="AQ369">
        <f>VLOOKUP(AH369,counts!$V$73:$W$75,2,FALSE)</f>
        <v>-22.422560732600829</v>
      </c>
      <c r="AR369">
        <f>VLOOKUP(AI369,counts!$V$79:$W$81,2,FALSE)</f>
        <v>25.957134405206311</v>
      </c>
      <c r="AS369">
        <f t="shared" si="206"/>
        <v>0</v>
      </c>
      <c r="AT369">
        <f t="shared" si="207"/>
        <v>5</v>
      </c>
      <c r="AU369" t="str">
        <f t="shared" si="190"/>
        <v>Validate</v>
      </c>
      <c r="AW369" t="str">
        <f t="shared" si="208"/>
        <v>51-60</v>
      </c>
      <c r="AX369" t="str">
        <f t="shared" si="209"/>
        <v>Blank</v>
      </c>
      <c r="AY369" t="str">
        <f t="shared" si="210"/>
        <v>11-20</v>
      </c>
      <c r="AZ369" t="str">
        <f t="shared" si="211"/>
        <v>NY</v>
      </c>
      <c r="BA369" t="str">
        <f t="shared" si="212"/>
        <v>male</v>
      </c>
      <c r="BB369">
        <f t="shared" si="213"/>
        <v>0</v>
      </c>
      <c r="BC369">
        <f t="shared" si="214"/>
        <v>0</v>
      </c>
      <c r="BD369" t="str">
        <f t="shared" si="215"/>
        <v>S, blank</v>
      </c>
      <c r="BE369">
        <f t="shared" si="216"/>
        <v>2</v>
      </c>
      <c r="BF369">
        <f t="shared" si="217"/>
        <v>74.751267398446615</v>
      </c>
      <c r="BG369">
        <f t="shared" si="218"/>
        <v>-42.171718189759716</v>
      </c>
      <c r="BH369">
        <f t="shared" si="219"/>
        <v>-9.6115457513775127</v>
      </c>
      <c r="BI369">
        <f t="shared" si="220"/>
        <v>57.761363718906857</v>
      </c>
      <c r="BJ369">
        <f t="shared" si="221"/>
        <v>-108.67008854708662</v>
      </c>
      <c r="BK369">
        <f t="shared" si="222"/>
        <v>-14.754319664473872</v>
      </c>
      <c r="BL369">
        <f t="shared" si="223"/>
        <v>-22.013681658285037</v>
      </c>
      <c r="BM369">
        <f t="shared" si="224"/>
        <v>-22.422560732600829</v>
      </c>
      <c r="BN369">
        <f t="shared" si="225"/>
        <v>25.957134405206311</v>
      </c>
      <c r="BO369">
        <f t="shared" si="191"/>
        <v>0</v>
      </c>
      <c r="BP369">
        <f t="shared" si="192"/>
        <v>5</v>
      </c>
      <c r="BQ369" t="str">
        <f t="shared" si="193"/>
        <v>Validate</v>
      </c>
    </row>
    <row r="370" spans="1:69" x14ac:dyDescent="0.3">
      <c r="A370">
        <v>2</v>
      </c>
      <c r="B370">
        <v>0</v>
      </c>
      <c r="C370" t="s">
        <v>911</v>
      </c>
      <c r="D370" t="s">
        <v>20</v>
      </c>
      <c r="E370">
        <v>37</v>
      </c>
      <c r="F370">
        <v>1</v>
      </c>
      <c r="G370">
        <v>0</v>
      </c>
      <c r="H370" t="s">
        <v>912</v>
      </c>
      <c r="I370">
        <v>26</v>
      </c>
      <c r="K370" t="s">
        <v>17</v>
      </c>
      <c r="M370">
        <v>17</v>
      </c>
      <c r="N370" t="s">
        <v>913</v>
      </c>
      <c r="O370">
        <v>3</v>
      </c>
      <c r="P370">
        <v>4</v>
      </c>
      <c r="Q370">
        <v>4</v>
      </c>
      <c r="R370" t="str">
        <f t="shared" si="194"/>
        <v>Train</v>
      </c>
      <c r="S370" t="str">
        <f t="shared" si="195"/>
        <v>Test</v>
      </c>
      <c r="T370" t="str">
        <f t="shared" si="196"/>
        <v>Test</v>
      </c>
      <c r="U370" t="str">
        <f t="shared" si="197"/>
        <v>WA</v>
      </c>
      <c r="V370" t="str">
        <f t="shared" si="198"/>
        <v>31-40</v>
      </c>
      <c r="W370" t="str">
        <f t="shared" si="199"/>
        <v/>
      </c>
      <c r="X370" t="str">
        <f t="shared" si="200"/>
        <v>21-30</v>
      </c>
      <c r="Y370" t="b">
        <f>SUMPRODUCT(--(U370=counts!$A$40:$A$49))&gt;0</f>
        <v>0</v>
      </c>
      <c r="Z370" t="b">
        <f>SUMPRODUCT(--(W370=counts!$A$18:$A$22))&gt;0</f>
        <v>0</v>
      </c>
      <c r="AA370" t="str">
        <f t="shared" si="201"/>
        <v>31-40</v>
      </c>
      <c r="AB370" t="str">
        <f>IF(W370="","Blank",IF(Z370="TRUE",W370,counts!$A$23))</f>
        <v>Blank</v>
      </c>
      <c r="AC370" t="str">
        <f t="shared" si="202"/>
        <v>21-30</v>
      </c>
      <c r="AD370" t="str">
        <f t="shared" si="203"/>
        <v>Others</v>
      </c>
      <c r="AE370" t="str">
        <f t="shared" si="204"/>
        <v>male</v>
      </c>
      <c r="AF370">
        <f>IF(F370&gt;=4, counts!$A$62,F370)</f>
        <v>1</v>
      </c>
      <c r="AG370">
        <f>IF(G370&gt;=3, counts!$A$69,G370)</f>
        <v>0</v>
      </c>
      <c r="AH370" t="str">
        <f>IF(OR(K370="S",K370=""), counts!$A$75,K370)</f>
        <v>S, blank</v>
      </c>
      <c r="AI370">
        <f t="shared" si="205"/>
        <v>2</v>
      </c>
      <c r="AJ370">
        <f>VLOOKUP(AA370,counts!$V$8:$W$13,2,FALSE)</f>
        <v>32.769878926258563</v>
      </c>
      <c r="AK370">
        <f>VLOOKUP(AB370,counts!$V$17:$W$23,2,FALSE)</f>
        <v>-42.171718189759716</v>
      </c>
      <c r="AL370">
        <f>VLOOKUP(AC370,counts!$V$27:$W$33,2,FALSE)</f>
        <v>40.172297072540438</v>
      </c>
      <c r="AM370">
        <f>VLOOKUP(AD370,counts!$V$38:$W$49,2,FALSE)</f>
        <v>40.634191658169868</v>
      </c>
      <c r="AN370">
        <f>VLOOKUP(AE370,counts!$V$53:$W$54,2,FALSE)</f>
        <v>-108.67008854708662</v>
      </c>
      <c r="AO370">
        <f>VLOOKUP(AF370,counts!$V$58:$W$62,2,FALSE)</f>
        <v>48.695090775187893</v>
      </c>
      <c r="AP370">
        <f>VLOOKUP(AG370,counts!$V$66:$W$69,2,FALSE)</f>
        <v>-22.013681658285037</v>
      </c>
      <c r="AQ370">
        <f>VLOOKUP(AH370,counts!$V$73:$W$75,2,FALSE)</f>
        <v>-22.422560732600829</v>
      </c>
      <c r="AR370">
        <f>VLOOKUP(AI370,counts!$V$79:$W$81,2,FALSE)</f>
        <v>25.957134405206311</v>
      </c>
      <c r="AS370">
        <f t="shared" si="206"/>
        <v>0</v>
      </c>
      <c r="AT370">
        <f t="shared" si="207"/>
        <v>3</v>
      </c>
      <c r="AU370" t="str">
        <f t="shared" si="190"/>
        <v>Train</v>
      </c>
      <c r="AW370" t="str">
        <f t="shared" si="208"/>
        <v>31-40</v>
      </c>
      <c r="AX370" t="str">
        <f t="shared" si="209"/>
        <v>Blank</v>
      </c>
      <c r="AY370" t="str">
        <f t="shared" si="210"/>
        <v>21-30</v>
      </c>
      <c r="AZ370" t="str">
        <f t="shared" si="211"/>
        <v>Others</v>
      </c>
      <c r="BA370" t="str">
        <f t="shared" si="212"/>
        <v>male</v>
      </c>
      <c r="BB370">
        <f t="shared" si="213"/>
        <v>1</v>
      </c>
      <c r="BC370">
        <f t="shared" si="214"/>
        <v>0</v>
      </c>
      <c r="BD370" t="str">
        <f t="shared" si="215"/>
        <v>S, blank</v>
      </c>
      <c r="BE370">
        <f t="shared" si="216"/>
        <v>2</v>
      </c>
      <c r="BF370">
        <f t="shared" si="217"/>
        <v>32.769878926258563</v>
      </c>
      <c r="BG370">
        <f t="shared" si="218"/>
        <v>-42.171718189759716</v>
      </c>
      <c r="BH370">
        <f t="shared" si="219"/>
        <v>40.172297072540438</v>
      </c>
      <c r="BI370">
        <f t="shared" si="220"/>
        <v>40.634191658169868</v>
      </c>
      <c r="BJ370">
        <f t="shared" si="221"/>
        <v>-108.67008854708662</v>
      </c>
      <c r="BK370">
        <f t="shared" si="222"/>
        <v>48.695090775187893</v>
      </c>
      <c r="BL370">
        <f t="shared" si="223"/>
        <v>-22.013681658285037</v>
      </c>
      <c r="BM370">
        <f t="shared" si="224"/>
        <v>-22.422560732600829</v>
      </c>
      <c r="BN370">
        <f t="shared" si="225"/>
        <v>25.957134405206311</v>
      </c>
      <c r="BO370">
        <f t="shared" si="191"/>
        <v>0</v>
      </c>
      <c r="BP370">
        <f t="shared" si="192"/>
        <v>3</v>
      </c>
      <c r="BQ370" t="str">
        <f t="shared" si="193"/>
        <v>Train</v>
      </c>
    </row>
    <row r="371" spans="1:69" x14ac:dyDescent="0.3">
      <c r="A371">
        <v>2</v>
      </c>
      <c r="B371">
        <v>0</v>
      </c>
      <c r="C371" t="s">
        <v>914</v>
      </c>
      <c r="D371" t="s">
        <v>15</v>
      </c>
      <c r="E371">
        <v>29</v>
      </c>
      <c r="F371">
        <v>1</v>
      </c>
      <c r="G371">
        <v>0</v>
      </c>
      <c r="H371" t="s">
        <v>912</v>
      </c>
      <c r="I371">
        <v>26</v>
      </c>
      <c r="K371" t="s">
        <v>17</v>
      </c>
      <c r="N371" t="s">
        <v>913</v>
      </c>
      <c r="O371">
        <v>5</v>
      </c>
      <c r="P371">
        <v>3</v>
      </c>
      <c r="Q371">
        <v>4</v>
      </c>
      <c r="R371" t="str">
        <f t="shared" si="194"/>
        <v>Validate</v>
      </c>
      <c r="S371" t="str">
        <f t="shared" si="195"/>
        <v>Train</v>
      </c>
      <c r="T371" t="str">
        <f t="shared" si="196"/>
        <v>Test</v>
      </c>
      <c r="U371" t="str">
        <f t="shared" si="197"/>
        <v>WA</v>
      </c>
      <c r="V371" t="str">
        <f t="shared" si="198"/>
        <v>18-30</v>
      </c>
      <c r="W371" t="str">
        <f t="shared" si="199"/>
        <v/>
      </c>
      <c r="X371" t="str">
        <f t="shared" si="200"/>
        <v>21-30</v>
      </c>
      <c r="Y371" t="b">
        <f>SUMPRODUCT(--(U371=counts!$A$40:$A$49))&gt;0</f>
        <v>0</v>
      </c>
      <c r="Z371" t="b">
        <f>SUMPRODUCT(--(W371=counts!$A$18:$A$22))&gt;0</f>
        <v>0</v>
      </c>
      <c r="AA371" t="str">
        <f t="shared" si="201"/>
        <v>18-30</v>
      </c>
      <c r="AB371" t="str">
        <f>IF(W371="","Blank",IF(Z371="TRUE",W371,counts!$A$23))</f>
        <v>Blank</v>
      </c>
      <c r="AC371" t="str">
        <f t="shared" si="202"/>
        <v>21-30</v>
      </c>
      <c r="AD371" t="str">
        <f t="shared" si="203"/>
        <v>Others</v>
      </c>
      <c r="AE371" t="str">
        <f t="shared" si="204"/>
        <v>female</v>
      </c>
      <c r="AF371">
        <f>IF(F371&gt;=4, counts!$A$62,F371)</f>
        <v>1</v>
      </c>
      <c r="AG371">
        <f>IF(G371&gt;=3, counts!$A$69,G371)</f>
        <v>0</v>
      </c>
      <c r="AH371" t="str">
        <f>IF(OR(K371="S",K371=""), counts!$A$75,K371)</f>
        <v>S, blank</v>
      </c>
      <c r="AI371">
        <f t="shared" si="205"/>
        <v>2</v>
      </c>
      <c r="AJ371">
        <f>VLOOKUP(AA371,counts!$V$8:$W$13,2,FALSE)</f>
        <v>-11.613432440426715</v>
      </c>
      <c r="AK371">
        <f>VLOOKUP(AB371,counts!$V$17:$W$23,2,FALSE)</f>
        <v>-42.171718189759716</v>
      </c>
      <c r="AL371">
        <f>VLOOKUP(AC371,counts!$V$27:$W$33,2,FALSE)</f>
        <v>40.172297072540438</v>
      </c>
      <c r="AM371">
        <f>VLOOKUP(AD371,counts!$V$38:$W$49,2,FALSE)</f>
        <v>40.634191658169868</v>
      </c>
      <c r="AN371">
        <f>VLOOKUP(AE371,counts!$V$53:$W$54,2,FALSE)</f>
        <v>151.41878811967541</v>
      </c>
      <c r="AO371">
        <f>VLOOKUP(AF371,counts!$V$58:$W$62,2,FALSE)</f>
        <v>48.695090775187893</v>
      </c>
      <c r="AP371">
        <f>VLOOKUP(AG371,counts!$V$66:$W$69,2,FALSE)</f>
        <v>-22.013681658285037</v>
      </c>
      <c r="AQ371">
        <f>VLOOKUP(AH371,counts!$V$73:$W$75,2,FALSE)</f>
        <v>-22.422560732600829</v>
      </c>
      <c r="AR371">
        <f>VLOOKUP(AI371,counts!$V$79:$W$81,2,FALSE)</f>
        <v>25.957134405206311</v>
      </c>
      <c r="AS371">
        <f t="shared" si="206"/>
        <v>0</v>
      </c>
      <c r="AT371">
        <f t="shared" si="207"/>
        <v>5</v>
      </c>
      <c r="AU371" t="str">
        <f t="shared" si="190"/>
        <v>Validate</v>
      </c>
      <c r="AW371" t="str">
        <f t="shared" si="208"/>
        <v>18-30</v>
      </c>
      <c r="AX371" t="str">
        <f t="shared" si="209"/>
        <v>Blank</v>
      </c>
      <c r="AY371" t="str">
        <f t="shared" si="210"/>
        <v>21-30</v>
      </c>
      <c r="AZ371" t="str">
        <f t="shared" si="211"/>
        <v>Others</v>
      </c>
      <c r="BA371" t="str">
        <f t="shared" si="212"/>
        <v>female</v>
      </c>
      <c r="BB371">
        <f t="shared" si="213"/>
        <v>1</v>
      </c>
      <c r="BC371">
        <f t="shared" si="214"/>
        <v>0</v>
      </c>
      <c r="BD371" t="str">
        <f t="shared" si="215"/>
        <v>S, blank</v>
      </c>
      <c r="BE371">
        <f t="shared" si="216"/>
        <v>2</v>
      </c>
      <c r="BF371">
        <f t="shared" si="217"/>
        <v>-11.613432440426715</v>
      </c>
      <c r="BG371">
        <f t="shared" si="218"/>
        <v>-42.171718189759716</v>
      </c>
      <c r="BH371">
        <f t="shared" si="219"/>
        <v>40.172297072540438</v>
      </c>
      <c r="BI371">
        <f t="shared" si="220"/>
        <v>40.634191658169868</v>
      </c>
      <c r="BJ371">
        <f t="shared" si="221"/>
        <v>151.41878811967541</v>
      </c>
      <c r="BK371">
        <f t="shared" si="222"/>
        <v>48.695090775187893</v>
      </c>
      <c r="BL371">
        <f t="shared" si="223"/>
        <v>-22.013681658285037</v>
      </c>
      <c r="BM371">
        <f t="shared" si="224"/>
        <v>-22.422560732600829</v>
      </c>
      <c r="BN371">
        <f t="shared" si="225"/>
        <v>25.957134405206311</v>
      </c>
      <c r="BO371">
        <f t="shared" si="191"/>
        <v>0</v>
      </c>
      <c r="BP371">
        <f t="shared" si="192"/>
        <v>5</v>
      </c>
      <c r="BQ371" t="str">
        <f t="shared" si="193"/>
        <v>Validate</v>
      </c>
    </row>
    <row r="372" spans="1:69" x14ac:dyDescent="0.3">
      <c r="A372">
        <v>2</v>
      </c>
      <c r="B372">
        <v>1</v>
      </c>
      <c r="C372" t="s">
        <v>915</v>
      </c>
      <c r="D372" t="s">
        <v>15</v>
      </c>
      <c r="E372">
        <v>25</v>
      </c>
      <c r="F372">
        <v>1</v>
      </c>
      <c r="G372">
        <v>1</v>
      </c>
      <c r="H372" t="s">
        <v>916</v>
      </c>
      <c r="I372">
        <v>30</v>
      </c>
      <c r="K372" t="s">
        <v>17</v>
      </c>
      <c r="L372" t="s">
        <v>857</v>
      </c>
      <c r="N372" t="s">
        <v>439</v>
      </c>
      <c r="O372">
        <v>3</v>
      </c>
      <c r="P372">
        <v>3</v>
      </c>
      <c r="Q372">
        <v>2</v>
      </c>
      <c r="R372" t="str">
        <f t="shared" si="194"/>
        <v>Train</v>
      </c>
      <c r="S372" t="str">
        <f t="shared" si="195"/>
        <v>Train</v>
      </c>
      <c r="T372" t="str">
        <f t="shared" si="196"/>
        <v>Train</v>
      </c>
      <c r="U372" t="str">
        <f t="shared" si="197"/>
        <v/>
      </c>
      <c r="V372" t="str">
        <f t="shared" si="198"/>
        <v>18-30</v>
      </c>
      <c r="W372" t="str">
        <f t="shared" si="199"/>
        <v/>
      </c>
      <c r="X372" t="str">
        <f t="shared" si="200"/>
        <v>21-30</v>
      </c>
      <c r="Y372" t="b">
        <f>SUMPRODUCT(--(U372=counts!$A$40:$A$49))&gt;0</f>
        <v>0</v>
      </c>
      <c r="Z372" t="b">
        <f>SUMPRODUCT(--(W372=counts!$A$18:$A$22))&gt;0</f>
        <v>0</v>
      </c>
      <c r="AA372" t="str">
        <f t="shared" si="201"/>
        <v>18-30</v>
      </c>
      <c r="AB372" t="str">
        <f>IF(W372="","Blank",IF(Z372="TRUE",W372,counts!$A$23))</f>
        <v>Blank</v>
      </c>
      <c r="AC372" t="str">
        <f t="shared" si="202"/>
        <v>21-30</v>
      </c>
      <c r="AD372" t="str">
        <f t="shared" si="203"/>
        <v>Blank</v>
      </c>
      <c r="AE372" t="str">
        <f t="shared" si="204"/>
        <v>female</v>
      </c>
      <c r="AF372">
        <f>IF(F372&gt;=4, counts!$A$62,F372)</f>
        <v>1</v>
      </c>
      <c r="AG372">
        <f>IF(G372&gt;=3, counts!$A$69,G372)</f>
        <v>1</v>
      </c>
      <c r="AH372" t="str">
        <f>IF(OR(K372="S",K372=""), counts!$A$75,K372)</f>
        <v>S, blank</v>
      </c>
      <c r="AI372">
        <f t="shared" si="205"/>
        <v>2</v>
      </c>
      <c r="AJ372">
        <f>VLOOKUP(AA372,counts!$V$8:$W$13,2,FALSE)</f>
        <v>-11.613432440426715</v>
      </c>
      <c r="AK372">
        <f>VLOOKUP(AB372,counts!$V$17:$W$23,2,FALSE)</f>
        <v>-42.171718189759716</v>
      </c>
      <c r="AL372">
        <f>VLOOKUP(AC372,counts!$V$27:$W$33,2,FALSE)</f>
        <v>40.172297072540438</v>
      </c>
      <c r="AM372">
        <f>VLOOKUP(AD372,counts!$V$38:$W$49,2,FALSE)</f>
        <v>-33.757758935166962</v>
      </c>
      <c r="AN372">
        <f>VLOOKUP(AE372,counts!$V$53:$W$54,2,FALSE)</f>
        <v>151.41878811967541</v>
      </c>
      <c r="AO372">
        <f>VLOOKUP(AF372,counts!$V$58:$W$62,2,FALSE)</f>
        <v>48.695090775187893</v>
      </c>
      <c r="AP372">
        <f>VLOOKUP(AG372,counts!$V$66:$W$69,2,FALSE)</f>
        <v>79.365382998232107</v>
      </c>
      <c r="AQ372">
        <f>VLOOKUP(AH372,counts!$V$73:$W$75,2,FALSE)</f>
        <v>-22.422560732600829</v>
      </c>
      <c r="AR372">
        <f>VLOOKUP(AI372,counts!$V$79:$W$81,2,FALSE)</f>
        <v>25.957134405206311</v>
      </c>
      <c r="AS372">
        <f t="shared" si="206"/>
        <v>1</v>
      </c>
      <c r="AT372">
        <f t="shared" si="207"/>
        <v>3</v>
      </c>
      <c r="AU372" t="str">
        <f t="shared" si="190"/>
        <v>Train</v>
      </c>
      <c r="AW372" t="str">
        <f t="shared" si="208"/>
        <v>18-30</v>
      </c>
      <c r="AX372" t="str">
        <f t="shared" si="209"/>
        <v>Blank</v>
      </c>
      <c r="AY372" t="str">
        <f t="shared" si="210"/>
        <v>21-30</v>
      </c>
      <c r="AZ372" t="str">
        <f t="shared" si="211"/>
        <v>Blank</v>
      </c>
      <c r="BA372" t="str">
        <f t="shared" si="212"/>
        <v>female</v>
      </c>
      <c r="BB372">
        <f t="shared" si="213"/>
        <v>1</v>
      </c>
      <c r="BC372">
        <f t="shared" si="214"/>
        <v>1</v>
      </c>
      <c r="BD372" t="str">
        <f t="shared" si="215"/>
        <v>S, blank</v>
      </c>
      <c r="BE372">
        <f t="shared" si="216"/>
        <v>2</v>
      </c>
      <c r="BF372">
        <f t="shared" si="217"/>
        <v>-11.613432440426715</v>
      </c>
      <c r="BG372">
        <f t="shared" si="218"/>
        <v>-42.171718189759716</v>
      </c>
      <c r="BH372">
        <f t="shared" si="219"/>
        <v>40.172297072540438</v>
      </c>
      <c r="BI372">
        <f t="shared" si="220"/>
        <v>-33.757758935166962</v>
      </c>
      <c r="BJ372">
        <f t="shared" si="221"/>
        <v>151.41878811967541</v>
      </c>
      <c r="BK372">
        <f t="shared" si="222"/>
        <v>48.695090775187893</v>
      </c>
      <c r="BL372">
        <f t="shared" si="223"/>
        <v>79.365382998232107</v>
      </c>
      <c r="BM372">
        <f t="shared" si="224"/>
        <v>-22.422560732600829</v>
      </c>
      <c r="BN372">
        <f t="shared" si="225"/>
        <v>25.957134405206311</v>
      </c>
      <c r="BO372">
        <f t="shared" si="191"/>
        <v>1</v>
      </c>
      <c r="BP372">
        <f t="shared" si="192"/>
        <v>3</v>
      </c>
      <c r="BQ372" t="str">
        <f t="shared" si="193"/>
        <v>Train</v>
      </c>
    </row>
    <row r="373" spans="1:69" x14ac:dyDescent="0.3">
      <c r="A373">
        <v>2</v>
      </c>
      <c r="B373">
        <v>1</v>
      </c>
      <c r="C373" t="s">
        <v>917</v>
      </c>
      <c r="D373" t="s">
        <v>15</v>
      </c>
      <c r="E373">
        <v>45</v>
      </c>
      <c r="F373">
        <v>0</v>
      </c>
      <c r="G373">
        <v>2</v>
      </c>
      <c r="H373" t="s">
        <v>916</v>
      </c>
      <c r="I373">
        <v>30</v>
      </c>
      <c r="K373" t="s">
        <v>17</v>
      </c>
      <c r="L373" t="s">
        <v>857</v>
      </c>
      <c r="N373" t="s">
        <v>439</v>
      </c>
      <c r="O373">
        <v>5</v>
      </c>
      <c r="P373">
        <v>3</v>
      </c>
      <c r="Q373">
        <v>1</v>
      </c>
      <c r="R373" t="str">
        <f t="shared" si="194"/>
        <v>Validate</v>
      </c>
      <c r="S373" t="str">
        <f t="shared" si="195"/>
        <v>Train</v>
      </c>
      <c r="T373" t="str">
        <f t="shared" si="196"/>
        <v>Train</v>
      </c>
      <c r="U373" t="str">
        <f t="shared" si="197"/>
        <v/>
      </c>
      <c r="V373" t="str">
        <f t="shared" si="198"/>
        <v>41-50</v>
      </c>
      <c r="W373" t="str">
        <f t="shared" si="199"/>
        <v/>
      </c>
      <c r="X373" t="str">
        <f t="shared" si="200"/>
        <v>21-30</v>
      </c>
      <c r="Y373" t="b">
        <f>SUMPRODUCT(--(U373=counts!$A$40:$A$49))&gt;0</f>
        <v>0</v>
      </c>
      <c r="Z373" t="b">
        <f>SUMPRODUCT(--(W373=counts!$A$18:$A$22))&gt;0</f>
        <v>0</v>
      </c>
      <c r="AA373" t="str">
        <f t="shared" si="201"/>
        <v>41-50</v>
      </c>
      <c r="AB373" t="str">
        <f>IF(W373="","Blank",IF(Z373="TRUE",W373,counts!$A$23))</f>
        <v>Blank</v>
      </c>
      <c r="AC373" t="str">
        <f t="shared" si="202"/>
        <v>21-30</v>
      </c>
      <c r="AD373" t="str">
        <f t="shared" si="203"/>
        <v>Blank</v>
      </c>
      <c r="AE373" t="str">
        <f t="shared" si="204"/>
        <v>female</v>
      </c>
      <c r="AF373">
        <f>IF(F373&gt;=4, counts!$A$62,F373)</f>
        <v>0</v>
      </c>
      <c r="AG373">
        <f>IF(G373&gt;=3, counts!$A$69,G373)</f>
        <v>2</v>
      </c>
      <c r="AH373" t="str">
        <f>IF(OR(K373="S",K373=""), counts!$A$75,K373)</f>
        <v>S, blank</v>
      </c>
      <c r="AI373">
        <f t="shared" si="205"/>
        <v>2</v>
      </c>
      <c r="AJ373">
        <f>VLOOKUP(AA373,counts!$V$8:$W$13,2,FALSE)</f>
        <v>-13.385578549662212</v>
      </c>
      <c r="AK373">
        <f>VLOOKUP(AB373,counts!$V$17:$W$23,2,FALSE)</f>
        <v>-42.171718189759716</v>
      </c>
      <c r="AL373">
        <f>VLOOKUP(AC373,counts!$V$27:$W$33,2,FALSE)</f>
        <v>40.172297072540438</v>
      </c>
      <c r="AM373">
        <f>VLOOKUP(AD373,counts!$V$38:$W$49,2,FALSE)</f>
        <v>-33.757758935166962</v>
      </c>
      <c r="AN373">
        <f>VLOOKUP(AE373,counts!$V$53:$W$54,2,FALSE)</f>
        <v>151.41878811967541</v>
      </c>
      <c r="AO373">
        <f>VLOOKUP(AF373,counts!$V$58:$W$62,2,FALSE)</f>
        <v>-14.754319664473872</v>
      </c>
      <c r="AP373">
        <f>VLOOKUP(AG373,counts!$V$66:$W$69,2,FALSE)</f>
        <v>75.609641767585757</v>
      </c>
      <c r="AQ373">
        <f>VLOOKUP(AH373,counts!$V$73:$W$75,2,FALSE)</f>
        <v>-22.422560732600829</v>
      </c>
      <c r="AR373">
        <f>VLOOKUP(AI373,counts!$V$79:$W$81,2,FALSE)</f>
        <v>25.957134405206311</v>
      </c>
      <c r="AS373">
        <f t="shared" si="206"/>
        <v>1</v>
      </c>
      <c r="AT373">
        <f t="shared" si="207"/>
        <v>5</v>
      </c>
      <c r="AU373" t="str">
        <f t="shared" si="190"/>
        <v>Validate</v>
      </c>
      <c r="AW373" t="str">
        <f t="shared" si="208"/>
        <v>41-50</v>
      </c>
      <c r="AX373" t="str">
        <f t="shared" si="209"/>
        <v>Blank</v>
      </c>
      <c r="AY373" t="str">
        <f t="shared" si="210"/>
        <v>21-30</v>
      </c>
      <c r="AZ373" t="str">
        <f t="shared" si="211"/>
        <v>Blank</v>
      </c>
      <c r="BA373" t="str">
        <f t="shared" si="212"/>
        <v>female</v>
      </c>
      <c r="BB373">
        <f t="shared" si="213"/>
        <v>0</v>
      </c>
      <c r="BC373">
        <f t="shared" si="214"/>
        <v>2</v>
      </c>
      <c r="BD373" t="str">
        <f t="shared" si="215"/>
        <v>S, blank</v>
      </c>
      <c r="BE373">
        <f t="shared" si="216"/>
        <v>2</v>
      </c>
      <c r="BF373">
        <f t="shared" si="217"/>
        <v>-13.385578549662212</v>
      </c>
      <c r="BG373">
        <f t="shared" si="218"/>
        <v>-42.171718189759716</v>
      </c>
      <c r="BH373">
        <f t="shared" si="219"/>
        <v>40.172297072540438</v>
      </c>
      <c r="BI373">
        <f t="shared" si="220"/>
        <v>-33.757758935166962</v>
      </c>
      <c r="BJ373">
        <f t="shared" si="221"/>
        <v>151.41878811967541</v>
      </c>
      <c r="BK373">
        <f t="shared" si="222"/>
        <v>-14.754319664473872</v>
      </c>
      <c r="BL373">
        <f t="shared" si="223"/>
        <v>75.609641767585757</v>
      </c>
      <c r="BM373">
        <f t="shared" si="224"/>
        <v>-22.422560732600829</v>
      </c>
      <c r="BN373">
        <f t="shared" si="225"/>
        <v>25.957134405206311</v>
      </c>
      <c r="BO373">
        <f t="shared" si="191"/>
        <v>1</v>
      </c>
      <c r="BP373">
        <f t="shared" si="192"/>
        <v>5</v>
      </c>
      <c r="BQ373" t="str">
        <f t="shared" si="193"/>
        <v>Validate</v>
      </c>
    </row>
    <row r="374" spans="1:69" x14ac:dyDescent="0.3">
      <c r="A374">
        <v>2</v>
      </c>
      <c r="B374">
        <v>0</v>
      </c>
      <c r="C374" t="s">
        <v>918</v>
      </c>
      <c r="D374" t="s">
        <v>20</v>
      </c>
      <c r="E374">
        <v>29</v>
      </c>
      <c r="F374">
        <v>1</v>
      </c>
      <c r="G374">
        <v>0</v>
      </c>
      <c r="H374" t="s">
        <v>919</v>
      </c>
      <c r="I374">
        <v>26</v>
      </c>
      <c r="K374" t="s">
        <v>17</v>
      </c>
      <c r="N374" t="s">
        <v>920</v>
      </c>
      <c r="O374">
        <v>1</v>
      </c>
      <c r="P374">
        <v>4</v>
      </c>
      <c r="Q374">
        <v>2</v>
      </c>
      <c r="R374" t="str">
        <f t="shared" si="194"/>
        <v>Train</v>
      </c>
      <c r="S374" t="str">
        <f t="shared" si="195"/>
        <v>Test</v>
      </c>
      <c r="T374" t="str">
        <f t="shared" si="196"/>
        <v>Train</v>
      </c>
      <c r="U374" t="str">
        <f t="shared" si="197"/>
        <v>CA</v>
      </c>
      <c r="V374" t="str">
        <f t="shared" si="198"/>
        <v>18-30</v>
      </c>
      <c r="W374" t="str">
        <f t="shared" si="199"/>
        <v/>
      </c>
      <c r="X374" t="str">
        <f t="shared" si="200"/>
        <v>21-30</v>
      </c>
      <c r="Y374" t="b">
        <f>SUMPRODUCT(--(U374=counts!$A$40:$A$49))&gt;0</f>
        <v>0</v>
      </c>
      <c r="Z374" t="b">
        <f>SUMPRODUCT(--(W374=counts!$A$18:$A$22))&gt;0</f>
        <v>0</v>
      </c>
      <c r="AA374" t="str">
        <f t="shared" si="201"/>
        <v>18-30</v>
      </c>
      <c r="AB374" t="str">
        <f>IF(W374="","Blank",IF(Z374="TRUE",W374,counts!$A$23))</f>
        <v>Blank</v>
      </c>
      <c r="AC374" t="str">
        <f t="shared" si="202"/>
        <v>21-30</v>
      </c>
      <c r="AD374" t="str">
        <f t="shared" si="203"/>
        <v>Others</v>
      </c>
      <c r="AE374" t="str">
        <f t="shared" si="204"/>
        <v>male</v>
      </c>
      <c r="AF374">
        <f>IF(F374&gt;=4, counts!$A$62,F374)</f>
        <v>1</v>
      </c>
      <c r="AG374">
        <f>IF(G374&gt;=3, counts!$A$69,G374)</f>
        <v>0</v>
      </c>
      <c r="AH374" t="str">
        <f>IF(OR(K374="S",K374=""), counts!$A$75,K374)</f>
        <v>S, blank</v>
      </c>
      <c r="AI374">
        <f t="shared" si="205"/>
        <v>2</v>
      </c>
      <c r="AJ374">
        <f>VLOOKUP(AA374,counts!$V$8:$W$13,2,FALSE)</f>
        <v>-11.613432440426715</v>
      </c>
      <c r="AK374">
        <f>VLOOKUP(AB374,counts!$V$17:$W$23,2,FALSE)</f>
        <v>-42.171718189759716</v>
      </c>
      <c r="AL374">
        <f>VLOOKUP(AC374,counts!$V$27:$W$33,2,FALSE)</f>
        <v>40.172297072540438</v>
      </c>
      <c r="AM374">
        <f>VLOOKUP(AD374,counts!$V$38:$W$49,2,FALSE)</f>
        <v>40.634191658169868</v>
      </c>
      <c r="AN374">
        <f>VLOOKUP(AE374,counts!$V$53:$W$54,2,FALSE)</f>
        <v>-108.67008854708662</v>
      </c>
      <c r="AO374">
        <f>VLOOKUP(AF374,counts!$V$58:$W$62,2,FALSE)</f>
        <v>48.695090775187893</v>
      </c>
      <c r="AP374">
        <f>VLOOKUP(AG374,counts!$V$66:$W$69,2,FALSE)</f>
        <v>-22.013681658285037</v>
      </c>
      <c r="AQ374">
        <f>VLOOKUP(AH374,counts!$V$73:$W$75,2,FALSE)</f>
        <v>-22.422560732600829</v>
      </c>
      <c r="AR374">
        <f>VLOOKUP(AI374,counts!$V$79:$W$81,2,FALSE)</f>
        <v>25.957134405206311</v>
      </c>
      <c r="AS374">
        <f t="shared" si="206"/>
        <v>0</v>
      </c>
      <c r="AT374">
        <f t="shared" si="207"/>
        <v>1</v>
      </c>
      <c r="AU374" t="str">
        <f t="shared" si="190"/>
        <v>Train</v>
      </c>
      <c r="AW374" t="str">
        <f t="shared" si="208"/>
        <v>18-30</v>
      </c>
      <c r="AX374" t="str">
        <f t="shared" si="209"/>
        <v>Blank</v>
      </c>
      <c r="AY374" t="str">
        <f t="shared" si="210"/>
        <v>21-30</v>
      </c>
      <c r="AZ374" t="str">
        <f t="shared" si="211"/>
        <v>Others</v>
      </c>
      <c r="BA374" t="str">
        <f t="shared" si="212"/>
        <v>male</v>
      </c>
      <c r="BB374">
        <f t="shared" si="213"/>
        <v>1</v>
      </c>
      <c r="BC374">
        <f t="shared" si="214"/>
        <v>0</v>
      </c>
      <c r="BD374" t="str">
        <f t="shared" si="215"/>
        <v>S, blank</v>
      </c>
      <c r="BE374">
        <f t="shared" si="216"/>
        <v>2</v>
      </c>
      <c r="BF374">
        <f t="shared" si="217"/>
        <v>-11.613432440426715</v>
      </c>
      <c r="BG374">
        <f t="shared" si="218"/>
        <v>-42.171718189759716</v>
      </c>
      <c r="BH374">
        <f t="shared" si="219"/>
        <v>40.172297072540438</v>
      </c>
      <c r="BI374">
        <f t="shared" si="220"/>
        <v>40.634191658169868</v>
      </c>
      <c r="BJ374">
        <f t="shared" si="221"/>
        <v>-108.67008854708662</v>
      </c>
      <c r="BK374">
        <f t="shared" si="222"/>
        <v>48.695090775187893</v>
      </c>
      <c r="BL374">
        <f t="shared" si="223"/>
        <v>-22.013681658285037</v>
      </c>
      <c r="BM374">
        <f t="shared" si="224"/>
        <v>-22.422560732600829</v>
      </c>
      <c r="BN374">
        <f t="shared" si="225"/>
        <v>25.957134405206311</v>
      </c>
      <c r="BO374">
        <f t="shared" si="191"/>
        <v>0</v>
      </c>
      <c r="BP374">
        <f t="shared" si="192"/>
        <v>1</v>
      </c>
      <c r="BQ374" t="str">
        <f t="shared" si="193"/>
        <v>Train</v>
      </c>
    </row>
    <row r="375" spans="1:69" x14ac:dyDescent="0.3">
      <c r="A375">
        <v>2</v>
      </c>
      <c r="B375">
        <v>1</v>
      </c>
      <c r="C375" t="s">
        <v>921</v>
      </c>
      <c r="D375" t="s">
        <v>15</v>
      </c>
      <c r="E375">
        <v>28</v>
      </c>
      <c r="F375">
        <v>1</v>
      </c>
      <c r="G375">
        <v>0</v>
      </c>
      <c r="H375" t="s">
        <v>919</v>
      </c>
      <c r="I375">
        <v>26</v>
      </c>
      <c r="K375" t="s">
        <v>17</v>
      </c>
      <c r="L375" t="s">
        <v>204</v>
      </c>
      <c r="N375" t="s">
        <v>920</v>
      </c>
      <c r="O375">
        <v>4</v>
      </c>
      <c r="P375">
        <v>5</v>
      </c>
      <c r="Q375">
        <v>2</v>
      </c>
      <c r="R375" t="str">
        <f t="shared" si="194"/>
        <v>Test</v>
      </c>
      <c r="S375" t="str">
        <f t="shared" si="195"/>
        <v>Validate</v>
      </c>
      <c r="T375" t="str">
        <f t="shared" si="196"/>
        <v>Train</v>
      </c>
      <c r="U375" t="str">
        <f t="shared" si="197"/>
        <v>CA</v>
      </c>
      <c r="V375" t="str">
        <f t="shared" si="198"/>
        <v>18-30</v>
      </c>
      <c r="W375" t="str">
        <f t="shared" si="199"/>
        <v/>
      </c>
      <c r="X375" t="str">
        <f t="shared" si="200"/>
        <v>21-30</v>
      </c>
      <c r="Y375" t="b">
        <f>SUMPRODUCT(--(U375=counts!$A$40:$A$49))&gt;0</f>
        <v>0</v>
      </c>
      <c r="Z375" t="b">
        <f>SUMPRODUCT(--(W375=counts!$A$18:$A$22))&gt;0</f>
        <v>0</v>
      </c>
      <c r="AA375" t="str">
        <f t="shared" si="201"/>
        <v>18-30</v>
      </c>
      <c r="AB375" t="str">
        <f>IF(W375="","Blank",IF(Z375="TRUE",W375,counts!$A$23))</f>
        <v>Blank</v>
      </c>
      <c r="AC375" t="str">
        <f t="shared" si="202"/>
        <v>21-30</v>
      </c>
      <c r="AD375" t="str">
        <f t="shared" si="203"/>
        <v>Others</v>
      </c>
      <c r="AE375" t="str">
        <f t="shared" si="204"/>
        <v>female</v>
      </c>
      <c r="AF375">
        <f>IF(F375&gt;=4, counts!$A$62,F375)</f>
        <v>1</v>
      </c>
      <c r="AG375">
        <f>IF(G375&gt;=3, counts!$A$69,G375)</f>
        <v>0</v>
      </c>
      <c r="AH375" t="str">
        <f>IF(OR(K375="S",K375=""), counts!$A$75,K375)</f>
        <v>S, blank</v>
      </c>
      <c r="AI375">
        <f t="shared" si="205"/>
        <v>2</v>
      </c>
      <c r="AJ375">
        <f>VLOOKUP(AA375,counts!$V$8:$W$13,2,FALSE)</f>
        <v>-11.613432440426715</v>
      </c>
      <c r="AK375">
        <f>VLOOKUP(AB375,counts!$V$17:$W$23,2,FALSE)</f>
        <v>-42.171718189759716</v>
      </c>
      <c r="AL375">
        <f>VLOOKUP(AC375,counts!$V$27:$W$33,2,FALSE)</f>
        <v>40.172297072540438</v>
      </c>
      <c r="AM375">
        <f>VLOOKUP(AD375,counts!$V$38:$W$49,2,FALSE)</f>
        <v>40.634191658169868</v>
      </c>
      <c r="AN375">
        <f>VLOOKUP(AE375,counts!$V$53:$W$54,2,FALSE)</f>
        <v>151.41878811967541</v>
      </c>
      <c r="AO375">
        <f>VLOOKUP(AF375,counts!$V$58:$W$62,2,FALSE)</f>
        <v>48.695090775187893</v>
      </c>
      <c r="AP375">
        <f>VLOOKUP(AG375,counts!$V$66:$W$69,2,FALSE)</f>
        <v>-22.013681658285037</v>
      </c>
      <c r="AQ375">
        <f>VLOOKUP(AH375,counts!$V$73:$W$75,2,FALSE)</f>
        <v>-22.422560732600829</v>
      </c>
      <c r="AR375">
        <f>VLOOKUP(AI375,counts!$V$79:$W$81,2,FALSE)</f>
        <v>25.957134405206311</v>
      </c>
      <c r="AS375">
        <f t="shared" si="206"/>
        <v>1</v>
      </c>
      <c r="AT375">
        <f t="shared" si="207"/>
        <v>4</v>
      </c>
      <c r="AU375" t="str">
        <f t="shared" si="190"/>
        <v>Test</v>
      </c>
      <c r="AW375" t="str">
        <f t="shared" si="208"/>
        <v>18-30</v>
      </c>
      <c r="AX375" t="str">
        <f t="shared" si="209"/>
        <v>Blank</v>
      </c>
      <c r="AY375" t="str">
        <f t="shared" si="210"/>
        <v>21-30</v>
      </c>
      <c r="AZ375" t="str">
        <f t="shared" si="211"/>
        <v>Others</v>
      </c>
      <c r="BA375" t="str">
        <f t="shared" si="212"/>
        <v>female</v>
      </c>
      <c r="BB375">
        <f t="shared" si="213"/>
        <v>1</v>
      </c>
      <c r="BC375">
        <f t="shared" si="214"/>
        <v>0</v>
      </c>
      <c r="BD375" t="str">
        <f t="shared" si="215"/>
        <v>S, blank</v>
      </c>
      <c r="BE375">
        <f t="shared" si="216"/>
        <v>2</v>
      </c>
      <c r="BF375">
        <f t="shared" si="217"/>
        <v>-11.613432440426715</v>
      </c>
      <c r="BG375">
        <f t="shared" si="218"/>
        <v>-42.171718189759716</v>
      </c>
      <c r="BH375">
        <f t="shared" si="219"/>
        <v>40.172297072540438</v>
      </c>
      <c r="BI375">
        <f t="shared" si="220"/>
        <v>40.634191658169868</v>
      </c>
      <c r="BJ375">
        <f t="shared" si="221"/>
        <v>151.41878811967541</v>
      </c>
      <c r="BK375">
        <f t="shared" si="222"/>
        <v>48.695090775187893</v>
      </c>
      <c r="BL375">
        <f t="shared" si="223"/>
        <v>-22.013681658285037</v>
      </c>
      <c r="BM375">
        <f t="shared" si="224"/>
        <v>-22.422560732600829</v>
      </c>
      <c r="BN375">
        <f t="shared" si="225"/>
        <v>25.957134405206311</v>
      </c>
      <c r="BO375">
        <f t="shared" si="191"/>
        <v>1</v>
      </c>
      <c r="BP375">
        <f t="shared" si="192"/>
        <v>4</v>
      </c>
      <c r="BQ375" t="str">
        <f t="shared" si="193"/>
        <v>Test</v>
      </c>
    </row>
    <row r="376" spans="1:69" x14ac:dyDescent="0.3">
      <c r="A376">
        <v>2</v>
      </c>
      <c r="B376">
        <v>0</v>
      </c>
      <c r="C376" t="s">
        <v>922</v>
      </c>
      <c r="D376" t="s">
        <v>20</v>
      </c>
      <c r="E376">
        <v>29</v>
      </c>
      <c r="F376">
        <v>0</v>
      </c>
      <c r="G376">
        <v>0</v>
      </c>
      <c r="H376" t="s">
        <v>923</v>
      </c>
      <c r="I376">
        <v>10.5</v>
      </c>
      <c r="K376" t="s">
        <v>17</v>
      </c>
      <c r="N376" t="s">
        <v>924</v>
      </c>
      <c r="O376">
        <v>5</v>
      </c>
      <c r="P376">
        <v>3</v>
      </c>
      <c r="Q376">
        <v>1</v>
      </c>
      <c r="R376" t="str">
        <f t="shared" si="194"/>
        <v>Validate</v>
      </c>
      <c r="S376" t="str">
        <f t="shared" si="195"/>
        <v>Train</v>
      </c>
      <c r="T376" t="str">
        <f t="shared" si="196"/>
        <v>Train</v>
      </c>
      <c r="U376" t="str">
        <f t="shared" si="197"/>
        <v/>
      </c>
      <c r="V376" t="str">
        <f t="shared" si="198"/>
        <v>18-30</v>
      </c>
      <c r="W376" t="str">
        <f t="shared" si="199"/>
        <v/>
      </c>
      <c r="X376" t="str">
        <f t="shared" si="200"/>
        <v>11-20</v>
      </c>
      <c r="Y376" t="b">
        <f>SUMPRODUCT(--(U376=counts!$A$40:$A$49))&gt;0</f>
        <v>0</v>
      </c>
      <c r="Z376" t="b">
        <f>SUMPRODUCT(--(W376=counts!$A$18:$A$22))&gt;0</f>
        <v>0</v>
      </c>
      <c r="AA376" t="str">
        <f t="shared" si="201"/>
        <v>18-30</v>
      </c>
      <c r="AB376" t="str">
        <f>IF(W376="","Blank",IF(Z376="TRUE",W376,counts!$A$23))</f>
        <v>Blank</v>
      </c>
      <c r="AC376" t="str">
        <f t="shared" si="202"/>
        <v>11-20</v>
      </c>
      <c r="AD376" t="str">
        <f t="shared" si="203"/>
        <v>Blank</v>
      </c>
      <c r="AE376" t="str">
        <f t="shared" si="204"/>
        <v>male</v>
      </c>
      <c r="AF376">
        <f>IF(F376&gt;=4, counts!$A$62,F376)</f>
        <v>0</v>
      </c>
      <c r="AG376">
        <f>IF(G376&gt;=3, counts!$A$69,G376)</f>
        <v>0</v>
      </c>
      <c r="AH376" t="str">
        <f>IF(OR(K376="S",K376=""), counts!$A$75,K376)</f>
        <v>S, blank</v>
      </c>
      <c r="AI376">
        <f t="shared" si="205"/>
        <v>2</v>
      </c>
      <c r="AJ376">
        <f>VLOOKUP(AA376,counts!$V$8:$W$13,2,FALSE)</f>
        <v>-11.613432440426715</v>
      </c>
      <c r="AK376">
        <f>VLOOKUP(AB376,counts!$V$17:$W$23,2,FALSE)</f>
        <v>-42.171718189759716</v>
      </c>
      <c r="AL376">
        <f>VLOOKUP(AC376,counts!$V$27:$W$33,2,FALSE)</f>
        <v>-9.6115457513775127</v>
      </c>
      <c r="AM376">
        <f>VLOOKUP(AD376,counts!$V$38:$W$49,2,FALSE)</f>
        <v>-33.757758935166962</v>
      </c>
      <c r="AN376">
        <f>VLOOKUP(AE376,counts!$V$53:$W$54,2,FALSE)</f>
        <v>-108.67008854708662</v>
      </c>
      <c r="AO376">
        <f>VLOOKUP(AF376,counts!$V$58:$W$62,2,FALSE)</f>
        <v>-14.754319664473872</v>
      </c>
      <c r="AP376">
        <f>VLOOKUP(AG376,counts!$V$66:$W$69,2,FALSE)</f>
        <v>-22.013681658285037</v>
      </c>
      <c r="AQ376">
        <f>VLOOKUP(AH376,counts!$V$73:$W$75,2,FALSE)</f>
        <v>-22.422560732600829</v>
      </c>
      <c r="AR376">
        <f>VLOOKUP(AI376,counts!$V$79:$W$81,2,FALSE)</f>
        <v>25.957134405206311</v>
      </c>
      <c r="AS376">
        <f t="shared" si="206"/>
        <v>0</v>
      </c>
      <c r="AT376">
        <f t="shared" si="207"/>
        <v>5</v>
      </c>
      <c r="AU376" t="str">
        <f t="shared" si="190"/>
        <v>Validate</v>
      </c>
      <c r="AW376" t="str">
        <f t="shared" si="208"/>
        <v>18-30</v>
      </c>
      <c r="AX376" t="str">
        <f t="shared" si="209"/>
        <v>Blank</v>
      </c>
      <c r="AY376" t="str">
        <f t="shared" si="210"/>
        <v>11-20</v>
      </c>
      <c r="AZ376" t="str">
        <f t="shared" si="211"/>
        <v>Blank</v>
      </c>
      <c r="BA376" t="str">
        <f t="shared" si="212"/>
        <v>male</v>
      </c>
      <c r="BB376">
        <f t="shared" si="213"/>
        <v>0</v>
      </c>
      <c r="BC376">
        <f t="shared" si="214"/>
        <v>0</v>
      </c>
      <c r="BD376" t="str">
        <f t="shared" si="215"/>
        <v>S, blank</v>
      </c>
      <c r="BE376">
        <f t="shared" si="216"/>
        <v>2</v>
      </c>
      <c r="BF376">
        <f t="shared" si="217"/>
        <v>-11.613432440426715</v>
      </c>
      <c r="BG376">
        <f t="shared" si="218"/>
        <v>-42.171718189759716</v>
      </c>
      <c r="BH376">
        <f t="shared" si="219"/>
        <v>-9.6115457513775127</v>
      </c>
      <c r="BI376">
        <f t="shared" si="220"/>
        <v>-33.757758935166962</v>
      </c>
      <c r="BJ376">
        <f t="shared" si="221"/>
        <v>-108.67008854708662</v>
      </c>
      <c r="BK376">
        <f t="shared" si="222"/>
        <v>-14.754319664473872</v>
      </c>
      <c r="BL376">
        <f t="shared" si="223"/>
        <v>-22.013681658285037</v>
      </c>
      <c r="BM376">
        <f t="shared" si="224"/>
        <v>-22.422560732600829</v>
      </c>
      <c r="BN376">
        <f t="shared" si="225"/>
        <v>25.957134405206311</v>
      </c>
      <c r="BO376">
        <f t="shared" si="191"/>
        <v>0</v>
      </c>
      <c r="BP376">
        <f t="shared" si="192"/>
        <v>5</v>
      </c>
      <c r="BQ376" t="str">
        <f t="shared" si="193"/>
        <v>Validate</v>
      </c>
    </row>
    <row r="377" spans="1:69" x14ac:dyDescent="0.3">
      <c r="A377">
        <v>2</v>
      </c>
      <c r="B377">
        <v>0</v>
      </c>
      <c r="C377" t="s">
        <v>925</v>
      </c>
      <c r="D377" t="s">
        <v>20</v>
      </c>
      <c r="E377">
        <v>28</v>
      </c>
      <c r="F377">
        <v>0</v>
      </c>
      <c r="G377">
        <v>0</v>
      </c>
      <c r="H377" t="s">
        <v>926</v>
      </c>
      <c r="I377">
        <v>13</v>
      </c>
      <c r="K377" t="s">
        <v>17</v>
      </c>
      <c r="N377" t="s">
        <v>927</v>
      </c>
      <c r="O377">
        <v>4</v>
      </c>
      <c r="P377">
        <v>5</v>
      </c>
      <c r="Q377">
        <v>1</v>
      </c>
      <c r="R377" t="str">
        <f t="shared" si="194"/>
        <v>Test</v>
      </c>
      <c r="S377" t="str">
        <f t="shared" si="195"/>
        <v>Validate</v>
      </c>
      <c r="T377" t="str">
        <f t="shared" si="196"/>
        <v>Train</v>
      </c>
      <c r="U377" t="str">
        <f t="shared" si="197"/>
        <v/>
      </c>
      <c r="V377" t="str">
        <f t="shared" si="198"/>
        <v>18-30</v>
      </c>
      <c r="W377" t="str">
        <f t="shared" si="199"/>
        <v/>
      </c>
      <c r="X377" t="str">
        <f t="shared" si="200"/>
        <v>11-20</v>
      </c>
      <c r="Y377" t="b">
        <f>SUMPRODUCT(--(U377=counts!$A$40:$A$49))&gt;0</f>
        <v>0</v>
      </c>
      <c r="Z377" t="b">
        <f>SUMPRODUCT(--(W377=counts!$A$18:$A$22))&gt;0</f>
        <v>0</v>
      </c>
      <c r="AA377" t="str">
        <f t="shared" si="201"/>
        <v>18-30</v>
      </c>
      <c r="AB377" t="str">
        <f>IF(W377="","Blank",IF(Z377="TRUE",W377,counts!$A$23))</f>
        <v>Blank</v>
      </c>
      <c r="AC377" t="str">
        <f t="shared" si="202"/>
        <v>11-20</v>
      </c>
      <c r="AD377" t="str">
        <f t="shared" si="203"/>
        <v>Blank</v>
      </c>
      <c r="AE377" t="str">
        <f t="shared" si="204"/>
        <v>male</v>
      </c>
      <c r="AF377">
        <f>IF(F377&gt;=4, counts!$A$62,F377)</f>
        <v>0</v>
      </c>
      <c r="AG377">
        <f>IF(G377&gt;=3, counts!$A$69,G377)</f>
        <v>0</v>
      </c>
      <c r="AH377" t="str">
        <f>IF(OR(K377="S",K377=""), counts!$A$75,K377)</f>
        <v>S, blank</v>
      </c>
      <c r="AI377">
        <f t="shared" si="205"/>
        <v>2</v>
      </c>
      <c r="AJ377">
        <f>VLOOKUP(AA377,counts!$V$8:$W$13,2,FALSE)</f>
        <v>-11.613432440426715</v>
      </c>
      <c r="AK377">
        <f>VLOOKUP(AB377,counts!$V$17:$W$23,2,FALSE)</f>
        <v>-42.171718189759716</v>
      </c>
      <c r="AL377">
        <f>VLOOKUP(AC377,counts!$V$27:$W$33,2,FALSE)</f>
        <v>-9.6115457513775127</v>
      </c>
      <c r="AM377">
        <f>VLOOKUP(AD377,counts!$V$38:$W$49,2,FALSE)</f>
        <v>-33.757758935166962</v>
      </c>
      <c r="AN377">
        <f>VLOOKUP(AE377,counts!$V$53:$W$54,2,FALSE)</f>
        <v>-108.67008854708662</v>
      </c>
      <c r="AO377">
        <f>VLOOKUP(AF377,counts!$V$58:$W$62,2,FALSE)</f>
        <v>-14.754319664473872</v>
      </c>
      <c r="AP377">
        <f>VLOOKUP(AG377,counts!$V$66:$W$69,2,FALSE)</f>
        <v>-22.013681658285037</v>
      </c>
      <c r="AQ377">
        <f>VLOOKUP(AH377,counts!$V$73:$W$75,2,FALSE)</f>
        <v>-22.422560732600829</v>
      </c>
      <c r="AR377">
        <f>VLOOKUP(AI377,counts!$V$79:$W$81,2,FALSE)</f>
        <v>25.957134405206311</v>
      </c>
      <c r="AS377">
        <f t="shared" si="206"/>
        <v>0</v>
      </c>
      <c r="AT377">
        <f t="shared" si="207"/>
        <v>4</v>
      </c>
      <c r="AU377" t="str">
        <f t="shared" si="190"/>
        <v>Test</v>
      </c>
      <c r="AW377" t="str">
        <f t="shared" si="208"/>
        <v>18-30</v>
      </c>
      <c r="AX377" t="str">
        <f t="shared" si="209"/>
        <v>Blank</v>
      </c>
      <c r="AY377" t="str">
        <f t="shared" si="210"/>
        <v>11-20</v>
      </c>
      <c r="AZ377" t="str">
        <f t="shared" si="211"/>
        <v>Blank</v>
      </c>
      <c r="BA377" t="str">
        <f t="shared" si="212"/>
        <v>male</v>
      </c>
      <c r="BB377">
        <f t="shared" si="213"/>
        <v>0</v>
      </c>
      <c r="BC377">
        <f t="shared" si="214"/>
        <v>0</v>
      </c>
      <c r="BD377" t="str">
        <f t="shared" si="215"/>
        <v>S, blank</v>
      </c>
      <c r="BE377">
        <f t="shared" si="216"/>
        <v>2</v>
      </c>
      <c r="BF377">
        <f t="shared" si="217"/>
        <v>-11.613432440426715</v>
      </c>
      <c r="BG377">
        <f t="shared" si="218"/>
        <v>-42.171718189759716</v>
      </c>
      <c r="BH377">
        <f t="shared" si="219"/>
        <v>-9.6115457513775127</v>
      </c>
      <c r="BI377">
        <f t="shared" si="220"/>
        <v>-33.757758935166962</v>
      </c>
      <c r="BJ377">
        <f t="shared" si="221"/>
        <v>-108.67008854708662</v>
      </c>
      <c r="BK377">
        <f t="shared" si="222"/>
        <v>-14.754319664473872</v>
      </c>
      <c r="BL377">
        <f t="shared" si="223"/>
        <v>-22.013681658285037</v>
      </c>
      <c r="BM377">
        <f t="shared" si="224"/>
        <v>-22.422560732600829</v>
      </c>
      <c r="BN377">
        <f t="shared" si="225"/>
        <v>25.957134405206311</v>
      </c>
      <c r="BO377">
        <f t="shared" si="191"/>
        <v>0</v>
      </c>
      <c r="BP377">
        <f t="shared" si="192"/>
        <v>4</v>
      </c>
      <c r="BQ377" t="str">
        <f t="shared" si="193"/>
        <v>Test</v>
      </c>
    </row>
    <row r="378" spans="1:69" x14ac:dyDescent="0.3">
      <c r="A378">
        <v>2</v>
      </c>
      <c r="B378">
        <v>1</v>
      </c>
      <c r="C378" t="s">
        <v>928</v>
      </c>
      <c r="D378" t="s">
        <v>20</v>
      </c>
      <c r="E378">
        <v>24</v>
      </c>
      <c r="F378">
        <v>0</v>
      </c>
      <c r="G378">
        <v>0</v>
      </c>
      <c r="H378" t="s">
        <v>929</v>
      </c>
      <c r="I378">
        <v>10.5</v>
      </c>
      <c r="K378" t="s">
        <v>17</v>
      </c>
      <c r="L378" t="s">
        <v>54</v>
      </c>
      <c r="N378" t="s">
        <v>930</v>
      </c>
      <c r="O378">
        <v>5</v>
      </c>
      <c r="P378">
        <v>2</v>
      </c>
      <c r="Q378">
        <v>1</v>
      </c>
      <c r="R378" t="str">
        <f t="shared" si="194"/>
        <v>Validate</v>
      </c>
      <c r="S378" t="str">
        <f t="shared" si="195"/>
        <v>Train</v>
      </c>
      <c r="T378" t="str">
        <f t="shared" si="196"/>
        <v>Train</v>
      </c>
      <c r="U378" t="str">
        <f t="shared" si="197"/>
        <v>NY</v>
      </c>
      <c r="V378" t="str">
        <f t="shared" si="198"/>
        <v>18-30</v>
      </c>
      <c r="W378" t="str">
        <f t="shared" si="199"/>
        <v/>
      </c>
      <c r="X378" t="str">
        <f t="shared" si="200"/>
        <v>11-20</v>
      </c>
      <c r="Y378" t="b">
        <f>SUMPRODUCT(--(U378=counts!$A$40:$A$49))&gt;0</f>
        <v>1</v>
      </c>
      <c r="Z378" t="b">
        <f>SUMPRODUCT(--(W378=counts!$A$18:$A$22))&gt;0</f>
        <v>0</v>
      </c>
      <c r="AA378" t="str">
        <f t="shared" si="201"/>
        <v>18-30</v>
      </c>
      <c r="AB378" t="str">
        <f>IF(W378="","Blank",IF(Z378="TRUE",W378,counts!$A$23))</f>
        <v>Blank</v>
      </c>
      <c r="AC378" t="str">
        <f t="shared" si="202"/>
        <v>11-20</v>
      </c>
      <c r="AD378" t="str">
        <f t="shared" si="203"/>
        <v>NY</v>
      </c>
      <c r="AE378" t="str">
        <f t="shared" si="204"/>
        <v>male</v>
      </c>
      <c r="AF378">
        <f>IF(F378&gt;=4, counts!$A$62,F378)</f>
        <v>0</v>
      </c>
      <c r="AG378">
        <f>IF(G378&gt;=3, counts!$A$69,G378)</f>
        <v>0</v>
      </c>
      <c r="AH378" t="str">
        <f>IF(OR(K378="S",K378=""), counts!$A$75,K378)</f>
        <v>S, blank</v>
      </c>
      <c r="AI378">
        <f t="shared" si="205"/>
        <v>2</v>
      </c>
      <c r="AJ378">
        <f>VLOOKUP(AA378,counts!$V$8:$W$13,2,FALSE)</f>
        <v>-11.613432440426715</v>
      </c>
      <c r="AK378">
        <f>VLOOKUP(AB378,counts!$V$17:$W$23,2,FALSE)</f>
        <v>-42.171718189759716</v>
      </c>
      <c r="AL378">
        <f>VLOOKUP(AC378,counts!$V$27:$W$33,2,FALSE)</f>
        <v>-9.6115457513775127</v>
      </c>
      <c r="AM378">
        <f>VLOOKUP(AD378,counts!$V$38:$W$49,2,FALSE)</f>
        <v>57.761363718906857</v>
      </c>
      <c r="AN378">
        <f>VLOOKUP(AE378,counts!$V$53:$W$54,2,FALSE)</f>
        <v>-108.67008854708662</v>
      </c>
      <c r="AO378">
        <f>VLOOKUP(AF378,counts!$V$58:$W$62,2,FALSE)</f>
        <v>-14.754319664473872</v>
      </c>
      <c r="AP378">
        <f>VLOOKUP(AG378,counts!$V$66:$W$69,2,FALSE)</f>
        <v>-22.013681658285037</v>
      </c>
      <c r="AQ378">
        <f>VLOOKUP(AH378,counts!$V$73:$W$75,2,FALSE)</f>
        <v>-22.422560732600829</v>
      </c>
      <c r="AR378">
        <f>VLOOKUP(AI378,counts!$V$79:$W$81,2,FALSE)</f>
        <v>25.957134405206311</v>
      </c>
      <c r="AS378">
        <f t="shared" si="206"/>
        <v>1</v>
      </c>
      <c r="AT378">
        <f t="shared" si="207"/>
        <v>5</v>
      </c>
      <c r="AU378" t="str">
        <f t="shared" si="190"/>
        <v>Validate</v>
      </c>
      <c r="AW378" t="str">
        <f t="shared" si="208"/>
        <v>18-30</v>
      </c>
      <c r="AX378" t="str">
        <f t="shared" si="209"/>
        <v>Blank</v>
      </c>
      <c r="AY378" t="str">
        <f t="shared" si="210"/>
        <v>11-20</v>
      </c>
      <c r="AZ378" t="str">
        <f t="shared" si="211"/>
        <v>NY</v>
      </c>
      <c r="BA378" t="str">
        <f t="shared" si="212"/>
        <v>male</v>
      </c>
      <c r="BB378">
        <f t="shared" si="213"/>
        <v>0</v>
      </c>
      <c r="BC378">
        <f t="shared" si="214"/>
        <v>0</v>
      </c>
      <c r="BD378" t="str">
        <f t="shared" si="215"/>
        <v>S, blank</v>
      </c>
      <c r="BE378">
        <f t="shared" si="216"/>
        <v>2</v>
      </c>
      <c r="BF378">
        <f t="shared" si="217"/>
        <v>-11.613432440426715</v>
      </c>
      <c r="BG378">
        <f t="shared" si="218"/>
        <v>-42.171718189759716</v>
      </c>
      <c r="BH378">
        <f t="shared" si="219"/>
        <v>-9.6115457513775127</v>
      </c>
      <c r="BI378">
        <f t="shared" si="220"/>
        <v>57.761363718906857</v>
      </c>
      <c r="BJ378">
        <f t="shared" si="221"/>
        <v>-108.67008854708662</v>
      </c>
      <c r="BK378">
        <f t="shared" si="222"/>
        <v>-14.754319664473872</v>
      </c>
      <c r="BL378">
        <f t="shared" si="223"/>
        <v>-22.013681658285037</v>
      </c>
      <c r="BM378">
        <f t="shared" si="224"/>
        <v>-22.422560732600829</v>
      </c>
      <c r="BN378">
        <f t="shared" si="225"/>
        <v>25.957134405206311</v>
      </c>
      <c r="BO378">
        <f t="shared" si="191"/>
        <v>1</v>
      </c>
      <c r="BP378">
        <f t="shared" si="192"/>
        <v>5</v>
      </c>
      <c r="BQ378" t="str">
        <f t="shared" si="193"/>
        <v>Validate</v>
      </c>
    </row>
    <row r="379" spans="1:69" x14ac:dyDescent="0.3">
      <c r="A379">
        <v>2</v>
      </c>
      <c r="B379">
        <v>1</v>
      </c>
      <c r="C379" t="s">
        <v>931</v>
      </c>
      <c r="D379" t="s">
        <v>15</v>
      </c>
      <c r="E379">
        <v>8</v>
      </c>
      <c r="F379">
        <v>0</v>
      </c>
      <c r="G379">
        <v>2</v>
      </c>
      <c r="H379" t="s">
        <v>932</v>
      </c>
      <c r="I379">
        <v>26.25</v>
      </c>
      <c r="K379" t="s">
        <v>17</v>
      </c>
      <c r="L379" t="s">
        <v>204</v>
      </c>
      <c r="N379" t="s">
        <v>933</v>
      </c>
      <c r="O379">
        <v>1</v>
      </c>
      <c r="P379">
        <v>5</v>
      </c>
      <c r="Q379">
        <v>5</v>
      </c>
      <c r="R379" t="str">
        <f t="shared" si="194"/>
        <v>Train</v>
      </c>
      <c r="S379" t="str">
        <f t="shared" si="195"/>
        <v>Validate</v>
      </c>
      <c r="T379" t="str">
        <f t="shared" si="196"/>
        <v>Validate</v>
      </c>
      <c r="U379" t="str">
        <f t="shared" si="197"/>
        <v>ID</v>
      </c>
      <c r="V379" t="str">
        <f t="shared" si="198"/>
        <v>0-17</v>
      </c>
      <c r="W379" t="str">
        <f t="shared" si="199"/>
        <v/>
      </c>
      <c r="X379" t="str">
        <f t="shared" si="200"/>
        <v>21-30</v>
      </c>
      <c r="Y379" t="b">
        <f>SUMPRODUCT(--(U379=counts!$A$40:$A$49))&gt;0</f>
        <v>0</v>
      </c>
      <c r="Z379" t="b">
        <f>SUMPRODUCT(--(W379=counts!$A$18:$A$22))&gt;0</f>
        <v>0</v>
      </c>
      <c r="AA379" t="str">
        <f t="shared" si="201"/>
        <v>0-17</v>
      </c>
      <c r="AB379" t="str">
        <f>IF(W379="","Blank",IF(Z379="TRUE",W379,counts!$A$23))</f>
        <v>Blank</v>
      </c>
      <c r="AC379" t="str">
        <f t="shared" si="202"/>
        <v>21-30</v>
      </c>
      <c r="AD379" t="str">
        <f t="shared" si="203"/>
        <v>Others</v>
      </c>
      <c r="AE379" t="str">
        <f t="shared" si="204"/>
        <v>female</v>
      </c>
      <c r="AF379">
        <f>IF(F379&gt;=4, counts!$A$62,F379)</f>
        <v>0</v>
      </c>
      <c r="AG379">
        <f>IF(G379&gt;=3, counts!$A$69,G379)</f>
        <v>2</v>
      </c>
      <c r="AH379" t="str">
        <f>IF(OR(K379="S",K379=""), counts!$A$75,K379)</f>
        <v>S, blank</v>
      </c>
      <c r="AI379">
        <f t="shared" si="205"/>
        <v>2</v>
      </c>
      <c r="AJ379">
        <f>VLOOKUP(AA379,counts!$V$8:$W$13,2,FALSE)</f>
        <v>-3.7643689058441341</v>
      </c>
      <c r="AK379">
        <f>VLOOKUP(AB379,counts!$V$17:$W$23,2,FALSE)</f>
        <v>-42.171718189759716</v>
      </c>
      <c r="AL379">
        <f>VLOOKUP(AC379,counts!$V$27:$W$33,2,FALSE)</f>
        <v>40.172297072540438</v>
      </c>
      <c r="AM379">
        <f>VLOOKUP(AD379,counts!$V$38:$W$49,2,FALSE)</f>
        <v>40.634191658169868</v>
      </c>
      <c r="AN379">
        <f>VLOOKUP(AE379,counts!$V$53:$W$54,2,FALSE)</f>
        <v>151.41878811967541</v>
      </c>
      <c r="AO379">
        <f>VLOOKUP(AF379,counts!$V$58:$W$62,2,FALSE)</f>
        <v>-14.754319664473872</v>
      </c>
      <c r="AP379">
        <f>VLOOKUP(AG379,counts!$V$66:$W$69,2,FALSE)</f>
        <v>75.609641767585757</v>
      </c>
      <c r="AQ379">
        <f>VLOOKUP(AH379,counts!$V$73:$W$75,2,FALSE)</f>
        <v>-22.422560732600829</v>
      </c>
      <c r="AR379">
        <f>VLOOKUP(AI379,counts!$V$79:$W$81,2,FALSE)</f>
        <v>25.957134405206311</v>
      </c>
      <c r="AS379">
        <f t="shared" si="206"/>
        <v>1</v>
      </c>
      <c r="AT379">
        <f t="shared" si="207"/>
        <v>1</v>
      </c>
      <c r="AU379" t="str">
        <f t="shared" si="190"/>
        <v>Train</v>
      </c>
      <c r="AW379" t="str">
        <f t="shared" si="208"/>
        <v>0-17</v>
      </c>
      <c r="AX379" t="str">
        <f t="shared" si="209"/>
        <v>Blank</v>
      </c>
      <c r="AY379" t="str">
        <f t="shared" si="210"/>
        <v>21-30</v>
      </c>
      <c r="AZ379" t="str">
        <f t="shared" si="211"/>
        <v>Others</v>
      </c>
      <c r="BA379" t="str">
        <f t="shared" si="212"/>
        <v>female</v>
      </c>
      <c r="BB379">
        <f t="shared" si="213"/>
        <v>0</v>
      </c>
      <c r="BC379">
        <f t="shared" si="214"/>
        <v>2</v>
      </c>
      <c r="BD379" t="str">
        <f t="shared" si="215"/>
        <v>S, blank</v>
      </c>
      <c r="BE379">
        <f t="shared" si="216"/>
        <v>2</v>
      </c>
      <c r="BF379">
        <f t="shared" si="217"/>
        <v>-3.7643689058441341</v>
      </c>
      <c r="BG379">
        <f t="shared" si="218"/>
        <v>-42.171718189759716</v>
      </c>
      <c r="BH379">
        <f t="shared" si="219"/>
        <v>40.172297072540438</v>
      </c>
      <c r="BI379">
        <f t="shared" si="220"/>
        <v>40.634191658169868</v>
      </c>
      <c r="BJ379">
        <f t="shared" si="221"/>
        <v>151.41878811967541</v>
      </c>
      <c r="BK379">
        <f t="shared" si="222"/>
        <v>-14.754319664473872</v>
      </c>
      <c r="BL379">
        <f t="shared" si="223"/>
        <v>75.609641767585757</v>
      </c>
      <c r="BM379">
        <f t="shared" si="224"/>
        <v>-22.422560732600829</v>
      </c>
      <c r="BN379">
        <f t="shared" si="225"/>
        <v>25.957134405206311</v>
      </c>
      <c r="BO379">
        <f t="shared" si="191"/>
        <v>1</v>
      </c>
      <c r="BP379">
        <f t="shared" si="192"/>
        <v>1</v>
      </c>
      <c r="BQ379" t="str">
        <f t="shared" si="193"/>
        <v>Train</v>
      </c>
    </row>
    <row r="380" spans="1:69" x14ac:dyDescent="0.3">
      <c r="A380">
        <v>2</v>
      </c>
      <c r="B380">
        <v>0</v>
      </c>
      <c r="C380" t="s">
        <v>934</v>
      </c>
      <c r="D380" t="s">
        <v>20</v>
      </c>
      <c r="E380">
        <v>31</v>
      </c>
      <c r="F380">
        <v>1</v>
      </c>
      <c r="G380">
        <v>1</v>
      </c>
      <c r="H380" t="s">
        <v>932</v>
      </c>
      <c r="I380">
        <v>26.25</v>
      </c>
      <c r="K380" t="s">
        <v>17</v>
      </c>
      <c r="N380" t="s">
        <v>933</v>
      </c>
      <c r="O380">
        <v>1</v>
      </c>
      <c r="P380">
        <v>3</v>
      </c>
      <c r="Q380">
        <v>2</v>
      </c>
      <c r="R380" t="str">
        <f t="shared" si="194"/>
        <v>Train</v>
      </c>
      <c r="S380" t="str">
        <f t="shared" si="195"/>
        <v>Train</v>
      </c>
      <c r="T380" t="str">
        <f t="shared" si="196"/>
        <v>Train</v>
      </c>
      <c r="U380" t="str">
        <f t="shared" si="197"/>
        <v>ID</v>
      </c>
      <c r="V380" t="str">
        <f t="shared" si="198"/>
        <v>31-40</v>
      </c>
      <c r="W380" t="str">
        <f t="shared" si="199"/>
        <v/>
      </c>
      <c r="X380" t="str">
        <f t="shared" si="200"/>
        <v>21-30</v>
      </c>
      <c r="Y380" t="b">
        <f>SUMPRODUCT(--(U380=counts!$A$40:$A$49))&gt;0</f>
        <v>0</v>
      </c>
      <c r="Z380" t="b">
        <f>SUMPRODUCT(--(W380=counts!$A$18:$A$22))&gt;0</f>
        <v>0</v>
      </c>
      <c r="AA380" t="str">
        <f t="shared" si="201"/>
        <v>31-40</v>
      </c>
      <c r="AB380" t="str">
        <f>IF(W380="","Blank",IF(Z380="TRUE",W380,counts!$A$23))</f>
        <v>Blank</v>
      </c>
      <c r="AC380" t="str">
        <f t="shared" si="202"/>
        <v>21-30</v>
      </c>
      <c r="AD380" t="str">
        <f t="shared" si="203"/>
        <v>Others</v>
      </c>
      <c r="AE380" t="str">
        <f t="shared" si="204"/>
        <v>male</v>
      </c>
      <c r="AF380">
        <f>IF(F380&gt;=4, counts!$A$62,F380)</f>
        <v>1</v>
      </c>
      <c r="AG380">
        <f>IF(G380&gt;=3, counts!$A$69,G380)</f>
        <v>1</v>
      </c>
      <c r="AH380" t="str">
        <f>IF(OR(K380="S",K380=""), counts!$A$75,K380)</f>
        <v>S, blank</v>
      </c>
      <c r="AI380">
        <f t="shared" si="205"/>
        <v>2</v>
      </c>
      <c r="AJ380">
        <f>VLOOKUP(AA380,counts!$V$8:$W$13,2,FALSE)</f>
        <v>32.769878926258563</v>
      </c>
      <c r="AK380">
        <f>VLOOKUP(AB380,counts!$V$17:$W$23,2,FALSE)</f>
        <v>-42.171718189759716</v>
      </c>
      <c r="AL380">
        <f>VLOOKUP(AC380,counts!$V$27:$W$33,2,FALSE)</f>
        <v>40.172297072540438</v>
      </c>
      <c r="AM380">
        <f>VLOOKUP(AD380,counts!$V$38:$W$49,2,FALSE)</f>
        <v>40.634191658169868</v>
      </c>
      <c r="AN380">
        <f>VLOOKUP(AE380,counts!$V$53:$W$54,2,FALSE)</f>
        <v>-108.67008854708662</v>
      </c>
      <c r="AO380">
        <f>VLOOKUP(AF380,counts!$V$58:$W$62,2,FALSE)</f>
        <v>48.695090775187893</v>
      </c>
      <c r="AP380">
        <f>VLOOKUP(AG380,counts!$V$66:$W$69,2,FALSE)</f>
        <v>79.365382998232107</v>
      </c>
      <c r="AQ380">
        <f>VLOOKUP(AH380,counts!$V$73:$W$75,2,FALSE)</f>
        <v>-22.422560732600829</v>
      </c>
      <c r="AR380">
        <f>VLOOKUP(AI380,counts!$V$79:$W$81,2,FALSE)</f>
        <v>25.957134405206311</v>
      </c>
      <c r="AS380">
        <f t="shared" si="206"/>
        <v>0</v>
      </c>
      <c r="AT380">
        <f t="shared" si="207"/>
        <v>1</v>
      </c>
      <c r="AU380" t="str">
        <f t="shared" si="190"/>
        <v>Train</v>
      </c>
      <c r="AW380" t="str">
        <f t="shared" si="208"/>
        <v>31-40</v>
      </c>
      <c r="AX380" t="str">
        <f t="shared" si="209"/>
        <v>Blank</v>
      </c>
      <c r="AY380" t="str">
        <f t="shared" si="210"/>
        <v>21-30</v>
      </c>
      <c r="AZ380" t="str">
        <f t="shared" si="211"/>
        <v>Others</v>
      </c>
      <c r="BA380" t="str">
        <f t="shared" si="212"/>
        <v>male</v>
      </c>
      <c r="BB380">
        <f t="shared" si="213"/>
        <v>1</v>
      </c>
      <c r="BC380">
        <f t="shared" si="214"/>
        <v>1</v>
      </c>
      <c r="BD380" t="str">
        <f t="shared" si="215"/>
        <v>S, blank</v>
      </c>
      <c r="BE380">
        <f t="shared" si="216"/>
        <v>2</v>
      </c>
      <c r="BF380">
        <f t="shared" si="217"/>
        <v>32.769878926258563</v>
      </c>
      <c r="BG380">
        <f t="shared" si="218"/>
        <v>-42.171718189759716</v>
      </c>
      <c r="BH380">
        <f t="shared" si="219"/>
        <v>40.172297072540438</v>
      </c>
      <c r="BI380">
        <f t="shared" si="220"/>
        <v>40.634191658169868</v>
      </c>
      <c r="BJ380">
        <f t="shared" si="221"/>
        <v>-108.67008854708662</v>
      </c>
      <c r="BK380">
        <f t="shared" si="222"/>
        <v>48.695090775187893</v>
      </c>
      <c r="BL380">
        <f t="shared" si="223"/>
        <v>79.365382998232107</v>
      </c>
      <c r="BM380">
        <f t="shared" si="224"/>
        <v>-22.422560732600829</v>
      </c>
      <c r="BN380">
        <f t="shared" si="225"/>
        <v>25.957134405206311</v>
      </c>
      <c r="BO380">
        <f t="shared" si="191"/>
        <v>0</v>
      </c>
      <c r="BP380">
        <f t="shared" si="192"/>
        <v>1</v>
      </c>
      <c r="BQ380" t="str">
        <f t="shared" si="193"/>
        <v>Train</v>
      </c>
    </row>
    <row r="381" spans="1:69" x14ac:dyDescent="0.3">
      <c r="A381">
        <v>2</v>
      </c>
      <c r="B381">
        <v>1</v>
      </c>
      <c r="C381" t="s">
        <v>935</v>
      </c>
      <c r="D381" t="s">
        <v>15</v>
      </c>
      <c r="E381">
        <v>31</v>
      </c>
      <c r="F381">
        <v>1</v>
      </c>
      <c r="G381">
        <v>1</v>
      </c>
      <c r="H381" t="s">
        <v>932</v>
      </c>
      <c r="I381">
        <v>26.25</v>
      </c>
      <c r="K381" t="s">
        <v>17</v>
      </c>
      <c r="L381" t="s">
        <v>204</v>
      </c>
      <c r="N381" t="s">
        <v>933</v>
      </c>
      <c r="O381">
        <v>2</v>
      </c>
      <c r="P381">
        <v>2</v>
      </c>
      <c r="Q381">
        <v>1</v>
      </c>
      <c r="R381" t="str">
        <f t="shared" si="194"/>
        <v>Train</v>
      </c>
      <c r="S381" t="str">
        <f t="shared" si="195"/>
        <v>Train</v>
      </c>
      <c r="T381" t="str">
        <f t="shared" si="196"/>
        <v>Train</v>
      </c>
      <c r="U381" t="str">
        <f t="shared" si="197"/>
        <v>ID</v>
      </c>
      <c r="V381" t="str">
        <f t="shared" si="198"/>
        <v>31-40</v>
      </c>
      <c r="W381" t="str">
        <f t="shared" si="199"/>
        <v/>
      </c>
      <c r="X381" t="str">
        <f t="shared" si="200"/>
        <v>21-30</v>
      </c>
      <c r="Y381" t="b">
        <f>SUMPRODUCT(--(U381=counts!$A$40:$A$49))&gt;0</f>
        <v>0</v>
      </c>
      <c r="Z381" t="b">
        <f>SUMPRODUCT(--(W381=counts!$A$18:$A$22))&gt;0</f>
        <v>0</v>
      </c>
      <c r="AA381" t="str">
        <f t="shared" si="201"/>
        <v>31-40</v>
      </c>
      <c r="AB381" t="str">
        <f>IF(W381="","Blank",IF(Z381="TRUE",W381,counts!$A$23))</f>
        <v>Blank</v>
      </c>
      <c r="AC381" t="str">
        <f t="shared" si="202"/>
        <v>21-30</v>
      </c>
      <c r="AD381" t="str">
        <f t="shared" si="203"/>
        <v>Others</v>
      </c>
      <c r="AE381" t="str">
        <f t="shared" si="204"/>
        <v>female</v>
      </c>
      <c r="AF381">
        <f>IF(F381&gt;=4, counts!$A$62,F381)</f>
        <v>1</v>
      </c>
      <c r="AG381">
        <f>IF(G381&gt;=3, counts!$A$69,G381)</f>
        <v>1</v>
      </c>
      <c r="AH381" t="str">
        <f>IF(OR(K381="S",K381=""), counts!$A$75,K381)</f>
        <v>S, blank</v>
      </c>
      <c r="AI381">
        <f t="shared" si="205"/>
        <v>2</v>
      </c>
      <c r="AJ381">
        <f>VLOOKUP(AA381,counts!$V$8:$W$13,2,FALSE)</f>
        <v>32.769878926258563</v>
      </c>
      <c r="AK381">
        <f>VLOOKUP(AB381,counts!$V$17:$W$23,2,FALSE)</f>
        <v>-42.171718189759716</v>
      </c>
      <c r="AL381">
        <f>VLOOKUP(AC381,counts!$V$27:$W$33,2,FALSE)</f>
        <v>40.172297072540438</v>
      </c>
      <c r="AM381">
        <f>VLOOKUP(AD381,counts!$V$38:$W$49,2,FALSE)</f>
        <v>40.634191658169868</v>
      </c>
      <c r="AN381">
        <f>VLOOKUP(AE381,counts!$V$53:$W$54,2,FALSE)</f>
        <v>151.41878811967541</v>
      </c>
      <c r="AO381">
        <f>VLOOKUP(AF381,counts!$V$58:$W$62,2,FALSE)</f>
        <v>48.695090775187893</v>
      </c>
      <c r="AP381">
        <f>VLOOKUP(AG381,counts!$V$66:$W$69,2,FALSE)</f>
        <v>79.365382998232107</v>
      </c>
      <c r="AQ381">
        <f>VLOOKUP(AH381,counts!$V$73:$W$75,2,FALSE)</f>
        <v>-22.422560732600829</v>
      </c>
      <c r="AR381">
        <f>VLOOKUP(AI381,counts!$V$79:$W$81,2,FALSE)</f>
        <v>25.957134405206311</v>
      </c>
      <c r="AS381">
        <f t="shared" si="206"/>
        <v>1</v>
      </c>
      <c r="AT381">
        <f t="shared" si="207"/>
        <v>2</v>
      </c>
      <c r="AU381" t="str">
        <f t="shared" si="190"/>
        <v>Train</v>
      </c>
      <c r="AW381" t="str">
        <f t="shared" si="208"/>
        <v>31-40</v>
      </c>
      <c r="AX381" t="str">
        <f t="shared" si="209"/>
        <v>Blank</v>
      </c>
      <c r="AY381" t="str">
        <f t="shared" si="210"/>
        <v>21-30</v>
      </c>
      <c r="AZ381" t="str">
        <f t="shared" si="211"/>
        <v>Others</v>
      </c>
      <c r="BA381" t="str">
        <f t="shared" si="212"/>
        <v>female</v>
      </c>
      <c r="BB381">
        <f t="shared" si="213"/>
        <v>1</v>
      </c>
      <c r="BC381">
        <f t="shared" si="214"/>
        <v>1</v>
      </c>
      <c r="BD381" t="str">
        <f t="shared" si="215"/>
        <v>S, blank</v>
      </c>
      <c r="BE381">
        <f t="shared" si="216"/>
        <v>2</v>
      </c>
      <c r="BF381">
        <f t="shared" si="217"/>
        <v>32.769878926258563</v>
      </c>
      <c r="BG381">
        <f t="shared" si="218"/>
        <v>-42.171718189759716</v>
      </c>
      <c r="BH381">
        <f t="shared" si="219"/>
        <v>40.172297072540438</v>
      </c>
      <c r="BI381">
        <f t="shared" si="220"/>
        <v>40.634191658169868</v>
      </c>
      <c r="BJ381">
        <f t="shared" si="221"/>
        <v>151.41878811967541</v>
      </c>
      <c r="BK381">
        <f t="shared" si="222"/>
        <v>48.695090775187893</v>
      </c>
      <c r="BL381">
        <f t="shared" si="223"/>
        <v>79.365382998232107</v>
      </c>
      <c r="BM381">
        <f t="shared" si="224"/>
        <v>-22.422560732600829</v>
      </c>
      <c r="BN381">
        <f t="shared" si="225"/>
        <v>25.957134405206311</v>
      </c>
      <c r="BO381">
        <f t="shared" si="191"/>
        <v>1</v>
      </c>
      <c r="BP381">
        <f t="shared" si="192"/>
        <v>2</v>
      </c>
      <c r="BQ381" t="str">
        <f t="shared" si="193"/>
        <v>Train</v>
      </c>
    </row>
    <row r="382" spans="1:69" x14ac:dyDescent="0.3">
      <c r="A382">
        <v>2</v>
      </c>
      <c r="B382">
        <v>1</v>
      </c>
      <c r="C382" t="s">
        <v>936</v>
      </c>
      <c r="D382" t="s">
        <v>15</v>
      </c>
      <c r="E382">
        <v>22</v>
      </c>
      <c r="F382">
        <v>0</v>
      </c>
      <c r="G382">
        <v>0</v>
      </c>
      <c r="H382" t="s">
        <v>937</v>
      </c>
      <c r="I382">
        <v>10.5</v>
      </c>
      <c r="J382" t="s">
        <v>872</v>
      </c>
      <c r="K382" t="s">
        <v>17</v>
      </c>
      <c r="L382" t="s">
        <v>204</v>
      </c>
      <c r="N382" t="s">
        <v>938</v>
      </c>
      <c r="O382">
        <v>1</v>
      </c>
      <c r="P382">
        <v>4</v>
      </c>
      <c r="Q382">
        <v>2</v>
      </c>
      <c r="R382" t="str">
        <f t="shared" si="194"/>
        <v>Train</v>
      </c>
      <c r="S382" t="str">
        <f t="shared" si="195"/>
        <v>Test</v>
      </c>
      <c r="T382" t="str">
        <f t="shared" si="196"/>
        <v>Train</v>
      </c>
      <c r="U382" t="str">
        <f t="shared" si="197"/>
        <v/>
      </c>
      <c r="V382" t="str">
        <f t="shared" si="198"/>
        <v>18-30</v>
      </c>
      <c r="W382" t="str">
        <f t="shared" si="199"/>
        <v>F</v>
      </c>
      <c r="X382" t="str">
        <f t="shared" si="200"/>
        <v>11-20</v>
      </c>
      <c r="Y382" t="b">
        <f>SUMPRODUCT(--(U382=counts!$A$40:$A$49))&gt;0</f>
        <v>0</v>
      </c>
      <c r="Z382" t="b">
        <f>SUMPRODUCT(--(W382=counts!$A$18:$A$22))&gt;0</f>
        <v>0</v>
      </c>
      <c r="AA382" t="str">
        <f t="shared" si="201"/>
        <v>18-30</v>
      </c>
      <c r="AB382" t="str">
        <f>IF(W382="","Blank",IF(Z382="TRUE",W382,counts!$A$23))</f>
        <v>F, G, T</v>
      </c>
      <c r="AC382" t="str">
        <f t="shared" si="202"/>
        <v>11-20</v>
      </c>
      <c r="AD382" t="str">
        <f t="shared" si="203"/>
        <v>Blank</v>
      </c>
      <c r="AE382" t="str">
        <f t="shared" si="204"/>
        <v>female</v>
      </c>
      <c r="AF382">
        <f>IF(F382&gt;=4, counts!$A$62,F382)</f>
        <v>0</v>
      </c>
      <c r="AG382">
        <f>IF(G382&gt;=3, counts!$A$69,G382)</f>
        <v>0</v>
      </c>
      <c r="AH382" t="str">
        <f>IF(OR(K382="S",K382=""), counts!$A$75,K382)</f>
        <v>S, blank</v>
      </c>
      <c r="AI382">
        <f t="shared" si="205"/>
        <v>2</v>
      </c>
      <c r="AJ382">
        <f>VLOOKUP(AA382,counts!$V$8:$W$13,2,FALSE)</f>
        <v>-11.613432440426715</v>
      </c>
      <c r="AK382">
        <f>VLOOKUP(AB382,counts!$V$17:$W$23,2,FALSE)</f>
        <v>123.30204897661667</v>
      </c>
      <c r="AL382">
        <f>VLOOKUP(AC382,counts!$V$27:$W$33,2,FALSE)</f>
        <v>-9.6115457513775127</v>
      </c>
      <c r="AM382">
        <f>VLOOKUP(AD382,counts!$V$38:$W$49,2,FALSE)</f>
        <v>-33.757758935166962</v>
      </c>
      <c r="AN382">
        <f>VLOOKUP(AE382,counts!$V$53:$W$54,2,FALSE)</f>
        <v>151.41878811967541</v>
      </c>
      <c r="AO382">
        <f>VLOOKUP(AF382,counts!$V$58:$W$62,2,FALSE)</f>
        <v>-14.754319664473872</v>
      </c>
      <c r="AP382">
        <f>VLOOKUP(AG382,counts!$V$66:$W$69,2,FALSE)</f>
        <v>-22.013681658285037</v>
      </c>
      <c r="AQ382">
        <f>VLOOKUP(AH382,counts!$V$73:$W$75,2,FALSE)</f>
        <v>-22.422560732600829</v>
      </c>
      <c r="AR382">
        <f>VLOOKUP(AI382,counts!$V$79:$W$81,2,FALSE)</f>
        <v>25.957134405206311</v>
      </c>
      <c r="AS382">
        <f t="shared" si="206"/>
        <v>1</v>
      </c>
      <c r="AT382">
        <f t="shared" si="207"/>
        <v>1</v>
      </c>
      <c r="AU382" t="str">
        <f t="shared" si="190"/>
        <v>Train</v>
      </c>
      <c r="AW382" t="str">
        <f t="shared" si="208"/>
        <v>18-30</v>
      </c>
      <c r="AX382" t="str">
        <f t="shared" si="209"/>
        <v>F, G, T</v>
      </c>
      <c r="AY382" t="str">
        <f t="shared" si="210"/>
        <v>11-20</v>
      </c>
      <c r="AZ382" t="str">
        <f t="shared" si="211"/>
        <v>Blank</v>
      </c>
      <c r="BA382" t="str">
        <f t="shared" si="212"/>
        <v>female</v>
      </c>
      <c r="BB382">
        <f t="shared" si="213"/>
        <v>0</v>
      </c>
      <c r="BC382">
        <f t="shared" si="214"/>
        <v>0</v>
      </c>
      <c r="BD382" t="str">
        <f t="shared" si="215"/>
        <v>S, blank</v>
      </c>
      <c r="BE382">
        <f t="shared" si="216"/>
        <v>2</v>
      </c>
      <c r="BF382">
        <f t="shared" si="217"/>
        <v>-11.613432440426715</v>
      </c>
      <c r="BG382">
        <f t="shared" si="218"/>
        <v>123.30204897661667</v>
      </c>
      <c r="BH382">
        <f t="shared" si="219"/>
        <v>-9.6115457513775127</v>
      </c>
      <c r="BI382">
        <f t="shared" si="220"/>
        <v>-33.757758935166962</v>
      </c>
      <c r="BJ382">
        <f t="shared" si="221"/>
        <v>151.41878811967541</v>
      </c>
      <c r="BK382">
        <f t="shared" si="222"/>
        <v>-14.754319664473872</v>
      </c>
      <c r="BL382">
        <f t="shared" si="223"/>
        <v>-22.013681658285037</v>
      </c>
      <c r="BM382">
        <f t="shared" si="224"/>
        <v>-22.422560732600829</v>
      </c>
      <c r="BN382">
        <f t="shared" si="225"/>
        <v>25.957134405206311</v>
      </c>
      <c r="BO382">
        <f t="shared" si="191"/>
        <v>1</v>
      </c>
      <c r="BP382">
        <f t="shared" si="192"/>
        <v>1</v>
      </c>
      <c r="BQ382" t="str">
        <f t="shared" si="193"/>
        <v>Train</v>
      </c>
    </row>
    <row r="383" spans="1:69" x14ac:dyDescent="0.3">
      <c r="A383">
        <v>2</v>
      </c>
      <c r="B383">
        <v>0</v>
      </c>
      <c r="C383" t="s">
        <v>939</v>
      </c>
      <c r="D383" t="s">
        <v>15</v>
      </c>
      <c r="E383">
        <v>30</v>
      </c>
      <c r="F383">
        <v>0</v>
      </c>
      <c r="G383">
        <v>0</v>
      </c>
      <c r="H383" t="s">
        <v>940</v>
      </c>
      <c r="I383">
        <v>13</v>
      </c>
      <c r="K383" t="s">
        <v>17</v>
      </c>
      <c r="N383" t="s">
        <v>941</v>
      </c>
      <c r="O383">
        <v>2</v>
      </c>
      <c r="P383">
        <v>1</v>
      </c>
      <c r="Q383">
        <v>1</v>
      </c>
      <c r="R383" t="str">
        <f t="shared" si="194"/>
        <v>Train</v>
      </c>
      <c r="S383" t="str">
        <f t="shared" si="195"/>
        <v>Train</v>
      </c>
      <c r="T383" t="str">
        <f t="shared" si="196"/>
        <v>Train</v>
      </c>
      <c r="U383" t="str">
        <f t="shared" si="197"/>
        <v>UT</v>
      </c>
      <c r="V383" t="str">
        <f t="shared" si="198"/>
        <v>18-30</v>
      </c>
      <c r="W383" t="str">
        <f t="shared" si="199"/>
        <v/>
      </c>
      <c r="X383" t="str">
        <f t="shared" si="200"/>
        <v>11-20</v>
      </c>
      <c r="Y383" t="b">
        <f>SUMPRODUCT(--(U383=counts!$A$40:$A$49))&gt;0</f>
        <v>0</v>
      </c>
      <c r="Z383" t="b">
        <f>SUMPRODUCT(--(W383=counts!$A$18:$A$22))&gt;0</f>
        <v>0</v>
      </c>
      <c r="AA383" t="str">
        <f t="shared" si="201"/>
        <v>18-30</v>
      </c>
      <c r="AB383" t="str">
        <f>IF(W383="","Blank",IF(Z383="TRUE",W383,counts!$A$23))</f>
        <v>Blank</v>
      </c>
      <c r="AC383" t="str">
        <f t="shared" si="202"/>
        <v>11-20</v>
      </c>
      <c r="AD383" t="str">
        <f t="shared" si="203"/>
        <v>Others</v>
      </c>
      <c r="AE383" t="str">
        <f t="shared" si="204"/>
        <v>female</v>
      </c>
      <c r="AF383">
        <f>IF(F383&gt;=4, counts!$A$62,F383)</f>
        <v>0</v>
      </c>
      <c r="AG383">
        <f>IF(G383&gt;=3, counts!$A$69,G383)</f>
        <v>0</v>
      </c>
      <c r="AH383" t="str">
        <f>IF(OR(K383="S",K383=""), counts!$A$75,K383)</f>
        <v>S, blank</v>
      </c>
      <c r="AI383">
        <f t="shared" si="205"/>
        <v>2</v>
      </c>
      <c r="AJ383">
        <f>VLOOKUP(AA383,counts!$V$8:$W$13,2,FALSE)</f>
        <v>-11.613432440426715</v>
      </c>
      <c r="AK383">
        <f>VLOOKUP(AB383,counts!$V$17:$W$23,2,FALSE)</f>
        <v>-42.171718189759716</v>
      </c>
      <c r="AL383">
        <f>VLOOKUP(AC383,counts!$V$27:$W$33,2,FALSE)</f>
        <v>-9.6115457513775127</v>
      </c>
      <c r="AM383">
        <f>VLOOKUP(AD383,counts!$V$38:$W$49,2,FALSE)</f>
        <v>40.634191658169868</v>
      </c>
      <c r="AN383">
        <f>VLOOKUP(AE383,counts!$V$53:$W$54,2,FALSE)</f>
        <v>151.41878811967541</v>
      </c>
      <c r="AO383">
        <f>VLOOKUP(AF383,counts!$V$58:$W$62,2,FALSE)</f>
        <v>-14.754319664473872</v>
      </c>
      <c r="AP383">
        <f>VLOOKUP(AG383,counts!$V$66:$W$69,2,FALSE)</f>
        <v>-22.013681658285037</v>
      </c>
      <c r="AQ383">
        <f>VLOOKUP(AH383,counts!$V$73:$W$75,2,FALSE)</f>
        <v>-22.422560732600829</v>
      </c>
      <c r="AR383">
        <f>VLOOKUP(AI383,counts!$V$79:$W$81,2,FALSE)</f>
        <v>25.957134405206311</v>
      </c>
      <c r="AS383">
        <f t="shared" si="206"/>
        <v>0</v>
      </c>
      <c r="AT383">
        <f t="shared" si="207"/>
        <v>2</v>
      </c>
      <c r="AU383" t="str">
        <f t="shared" si="190"/>
        <v>Train</v>
      </c>
      <c r="AW383" t="str">
        <f t="shared" si="208"/>
        <v>18-30</v>
      </c>
      <c r="AX383" t="str">
        <f t="shared" si="209"/>
        <v>Blank</v>
      </c>
      <c r="AY383" t="str">
        <f t="shared" si="210"/>
        <v>11-20</v>
      </c>
      <c r="AZ383" t="str">
        <f t="shared" si="211"/>
        <v>Others</v>
      </c>
      <c r="BA383" t="str">
        <f t="shared" si="212"/>
        <v>female</v>
      </c>
      <c r="BB383">
        <f t="shared" si="213"/>
        <v>0</v>
      </c>
      <c r="BC383">
        <f t="shared" si="214"/>
        <v>0</v>
      </c>
      <c r="BD383" t="str">
        <f t="shared" si="215"/>
        <v>S, blank</v>
      </c>
      <c r="BE383">
        <f t="shared" si="216"/>
        <v>2</v>
      </c>
      <c r="BF383">
        <f t="shared" si="217"/>
        <v>-11.613432440426715</v>
      </c>
      <c r="BG383">
        <f t="shared" si="218"/>
        <v>-42.171718189759716</v>
      </c>
      <c r="BH383">
        <f t="shared" si="219"/>
        <v>-9.6115457513775127</v>
      </c>
      <c r="BI383">
        <f t="shared" si="220"/>
        <v>40.634191658169868</v>
      </c>
      <c r="BJ383">
        <f t="shared" si="221"/>
        <v>151.41878811967541</v>
      </c>
      <c r="BK383">
        <f t="shared" si="222"/>
        <v>-14.754319664473872</v>
      </c>
      <c r="BL383">
        <f t="shared" si="223"/>
        <v>-22.013681658285037</v>
      </c>
      <c r="BM383">
        <f t="shared" si="224"/>
        <v>-22.422560732600829</v>
      </c>
      <c r="BN383">
        <f t="shared" si="225"/>
        <v>25.957134405206311</v>
      </c>
      <c r="BO383">
        <f t="shared" si="191"/>
        <v>0</v>
      </c>
      <c r="BP383">
        <f t="shared" si="192"/>
        <v>2</v>
      </c>
      <c r="BQ383" t="str">
        <f t="shared" si="193"/>
        <v>Train</v>
      </c>
    </row>
    <row r="384" spans="1:69" x14ac:dyDescent="0.3">
      <c r="A384">
        <v>2</v>
      </c>
      <c r="B384">
        <v>0</v>
      </c>
      <c r="C384" t="s">
        <v>942</v>
      </c>
      <c r="D384" t="s">
        <v>15</v>
      </c>
      <c r="F384">
        <v>0</v>
      </c>
      <c r="G384">
        <v>0</v>
      </c>
      <c r="H384" t="s">
        <v>943</v>
      </c>
      <c r="I384">
        <v>21</v>
      </c>
      <c r="K384" t="s">
        <v>17</v>
      </c>
      <c r="N384" t="s">
        <v>944</v>
      </c>
      <c r="O384">
        <v>4</v>
      </c>
      <c r="P384">
        <v>5</v>
      </c>
      <c r="Q384">
        <v>3</v>
      </c>
      <c r="R384" t="str">
        <f t="shared" si="194"/>
        <v>Test</v>
      </c>
      <c r="S384" t="str">
        <f t="shared" si="195"/>
        <v>Validate</v>
      </c>
      <c r="T384" t="str">
        <f t="shared" si="196"/>
        <v>Train</v>
      </c>
      <c r="U384" t="str">
        <f t="shared" si="197"/>
        <v>PA</v>
      </c>
      <c r="V384" t="str">
        <f t="shared" si="198"/>
        <v>0-17</v>
      </c>
      <c r="W384" t="str">
        <f t="shared" si="199"/>
        <v/>
      </c>
      <c r="X384" t="str">
        <f t="shared" si="200"/>
        <v>21-30</v>
      </c>
      <c r="Y384" t="b">
        <f>SUMPRODUCT(--(U384=counts!$A$40:$A$49))&gt;0</f>
        <v>1</v>
      </c>
      <c r="Z384" t="b">
        <f>SUMPRODUCT(--(W384=counts!$A$18:$A$22))&gt;0</f>
        <v>0</v>
      </c>
      <c r="AA384" t="str">
        <f t="shared" si="201"/>
        <v>0-17</v>
      </c>
      <c r="AB384" t="str">
        <f>IF(W384="","Blank",IF(Z384="TRUE",W384,counts!$A$23))</f>
        <v>Blank</v>
      </c>
      <c r="AC384" t="str">
        <f t="shared" si="202"/>
        <v>21-30</v>
      </c>
      <c r="AD384" t="str">
        <f t="shared" si="203"/>
        <v>PA</v>
      </c>
      <c r="AE384" t="str">
        <f t="shared" si="204"/>
        <v>female</v>
      </c>
      <c r="AF384">
        <f>IF(F384&gt;=4, counts!$A$62,F384)</f>
        <v>0</v>
      </c>
      <c r="AG384">
        <f>IF(G384&gt;=3, counts!$A$69,G384)</f>
        <v>0</v>
      </c>
      <c r="AH384" t="str">
        <f>IF(OR(K384="S",K384=""), counts!$A$75,K384)</f>
        <v>S, blank</v>
      </c>
      <c r="AI384">
        <f t="shared" si="205"/>
        <v>2</v>
      </c>
      <c r="AJ384">
        <f>VLOOKUP(AA384,counts!$V$8:$W$13,2,FALSE)</f>
        <v>-3.7643689058441341</v>
      </c>
      <c r="AK384">
        <f>VLOOKUP(AB384,counts!$V$17:$W$23,2,FALSE)</f>
        <v>-42.171718189759716</v>
      </c>
      <c r="AL384">
        <f>VLOOKUP(AC384,counts!$V$27:$W$33,2,FALSE)</f>
        <v>40.172297072540438</v>
      </c>
      <c r="AM384">
        <f>VLOOKUP(AD384,counts!$V$38:$W$49,2,FALSE)</f>
        <v>105.0698932972212</v>
      </c>
      <c r="AN384">
        <f>VLOOKUP(AE384,counts!$V$53:$W$54,2,FALSE)</f>
        <v>151.41878811967541</v>
      </c>
      <c r="AO384">
        <f>VLOOKUP(AF384,counts!$V$58:$W$62,2,FALSE)</f>
        <v>-14.754319664473872</v>
      </c>
      <c r="AP384">
        <f>VLOOKUP(AG384,counts!$V$66:$W$69,2,FALSE)</f>
        <v>-22.013681658285037</v>
      </c>
      <c r="AQ384">
        <f>VLOOKUP(AH384,counts!$V$73:$W$75,2,FALSE)</f>
        <v>-22.422560732600829</v>
      </c>
      <c r="AR384">
        <f>VLOOKUP(AI384,counts!$V$79:$W$81,2,FALSE)</f>
        <v>25.957134405206311</v>
      </c>
      <c r="AS384">
        <f t="shared" si="206"/>
        <v>0</v>
      </c>
      <c r="AT384">
        <f t="shared" si="207"/>
        <v>4</v>
      </c>
      <c r="AU384" t="str">
        <f t="shared" si="190"/>
        <v>Test</v>
      </c>
      <c r="AW384" t="str">
        <f t="shared" si="208"/>
        <v>0-17</v>
      </c>
      <c r="AX384" t="str">
        <f t="shared" si="209"/>
        <v>Blank</v>
      </c>
      <c r="AY384" t="str">
        <f t="shared" si="210"/>
        <v>21-30</v>
      </c>
      <c r="AZ384" t="str">
        <f t="shared" si="211"/>
        <v>PA</v>
      </c>
      <c r="BA384" t="str">
        <f t="shared" si="212"/>
        <v>female</v>
      </c>
      <c r="BB384">
        <f t="shared" si="213"/>
        <v>0</v>
      </c>
      <c r="BC384">
        <f t="shared" si="214"/>
        <v>0</v>
      </c>
      <c r="BD384" t="str">
        <f t="shared" si="215"/>
        <v>S, blank</v>
      </c>
      <c r="BE384">
        <f t="shared" si="216"/>
        <v>2</v>
      </c>
      <c r="BF384">
        <f t="shared" si="217"/>
        <v>-3.7643689058441341</v>
      </c>
      <c r="BG384">
        <f t="shared" si="218"/>
        <v>-42.171718189759716</v>
      </c>
      <c r="BH384">
        <f t="shared" si="219"/>
        <v>40.172297072540438</v>
      </c>
      <c r="BI384">
        <f t="shared" si="220"/>
        <v>105.0698932972212</v>
      </c>
      <c r="BJ384">
        <f t="shared" si="221"/>
        <v>151.41878811967541</v>
      </c>
      <c r="BK384">
        <f t="shared" si="222"/>
        <v>-14.754319664473872</v>
      </c>
      <c r="BL384">
        <f t="shared" si="223"/>
        <v>-22.013681658285037</v>
      </c>
      <c r="BM384">
        <f t="shared" si="224"/>
        <v>-22.422560732600829</v>
      </c>
      <c r="BN384">
        <f t="shared" si="225"/>
        <v>25.957134405206311</v>
      </c>
      <c r="BO384">
        <f t="shared" si="191"/>
        <v>0</v>
      </c>
      <c r="BP384">
        <f t="shared" si="192"/>
        <v>4</v>
      </c>
      <c r="BQ384" t="str">
        <f t="shared" si="193"/>
        <v>Test</v>
      </c>
    </row>
    <row r="385" spans="1:69" x14ac:dyDescent="0.3">
      <c r="A385">
        <v>2</v>
      </c>
      <c r="B385">
        <v>0</v>
      </c>
      <c r="C385" t="s">
        <v>945</v>
      </c>
      <c r="D385" t="s">
        <v>20</v>
      </c>
      <c r="E385">
        <v>21</v>
      </c>
      <c r="F385">
        <v>0</v>
      </c>
      <c r="G385">
        <v>0</v>
      </c>
      <c r="H385" t="s">
        <v>946</v>
      </c>
      <c r="I385">
        <v>11.5</v>
      </c>
      <c r="K385" t="s">
        <v>17</v>
      </c>
      <c r="N385" t="s">
        <v>825</v>
      </c>
      <c r="O385">
        <v>3</v>
      </c>
      <c r="P385">
        <v>3</v>
      </c>
      <c r="Q385">
        <v>5</v>
      </c>
      <c r="R385" t="str">
        <f t="shared" si="194"/>
        <v>Train</v>
      </c>
      <c r="S385" t="str">
        <f t="shared" si="195"/>
        <v>Train</v>
      </c>
      <c r="T385" t="str">
        <f t="shared" si="196"/>
        <v>Validate</v>
      </c>
      <c r="U385" t="str">
        <f t="shared" si="197"/>
        <v>OH</v>
      </c>
      <c r="V385" t="str">
        <f t="shared" si="198"/>
        <v>18-30</v>
      </c>
      <c r="W385" t="str">
        <f t="shared" si="199"/>
        <v/>
      </c>
      <c r="X385" t="str">
        <f t="shared" si="200"/>
        <v>11-20</v>
      </c>
      <c r="Y385" t="b">
        <f>SUMPRODUCT(--(U385=counts!$A$40:$A$49))&gt;0</f>
        <v>1</v>
      </c>
      <c r="Z385" t="b">
        <f>SUMPRODUCT(--(W385=counts!$A$18:$A$22))&gt;0</f>
        <v>0</v>
      </c>
      <c r="AA385" t="str">
        <f t="shared" si="201"/>
        <v>18-30</v>
      </c>
      <c r="AB385" t="str">
        <f>IF(W385="","Blank",IF(Z385="TRUE",W385,counts!$A$23))</f>
        <v>Blank</v>
      </c>
      <c r="AC385" t="str">
        <f t="shared" si="202"/>
        <v>11-20</v>
      </c>
      <c r="AD385" t="str">
        <f t="shared" si="203"/>
        <v>OH</v>
      </c>
      <c r="AE385" t="str">
        <f t="shared" si="204"/>
        <v>male</v>
      </c>
      <c r="AF385">
        <f>IF(F385&gt;=4, counts!$A$62,F385)</f>
        <v>0</v>
      </c>
      <c r="AG385">
        <f>IF(G385&gt;=3, counts!$A$69,G385)</f>
        <v>0</v>
      </c>
      <c r="AH385" t="str">
        <f>IF(OR(K385="S",K385=""), counts!$A$75,K385)</f>
        <v>S, blank</v>
      </c>
      <c r="AI385">
        <f t="shared" si="205"/>
        <v>2</v>
      </c>
      <c r="AJ385">
        <f>VLOOKUP(AA385,counts!$V$8:$W$13,2,FALSE)</f>
        <v>-11.613432440426715</v>
      </c>
      <c r="AK385">
        <f>VLOOKUP(AB385,counts!$V$17:$W$23,2,FALSE)</f>
        <v>-42.171718189759716</v>
      </c>
      <c r="AL385">
        <f>VLOOKUP(AC385,counts!$V$27:$W$33,2,FALSE)</f>
        <v>-9.6115457513775127</v>
      </c>
      <c r="AM385">
        <f>VLOOKUP(AD385,counts!$V$38:$W$49,2,FALSE)</f>
        <v>82.755538165800246</v>
      </c>
      <c r="AN385">
        <f>VLOOKUP(AE385,counts!$V$53:$W$54,2,FALSE)</f>
        <v>-108.67008854708662</v>
      </c>
      <c r="AO385">
        <f>VLOOKUP(AF385,counts!$V$58:$W$62,2,FALSE)</f>
        <v>-14.754319664473872</v>
      </c>
      <c r="AP385">
        <f>VLOOKUP(AG385,counts!$V$66:$W$69,2,FALSE)</f>
        <v>-22.013681658285037</v>
      </c>
      <c r="AQ385">
        <f>VLOOKUP(AH385,counts!$V$73:$W$75,2,FALSE)</f>
        <v>-22.422560732600829</v>
      </c>
      <c r="AR385">
        <f>VLOOKUP(AI385,counts!$V$79:$W$81,2,FALSE)</f>
        <v>25.957134405206311</v>
      </c>
      <c r="AS385">
        <f t="shared" si="206"/>
        <v>0</v>
      </c>
      <c r="AT385">
        <f t="shared" si="207"/>
        <v>3</v>
      </c>
      <c r="AU385" t="str">
        <f t="shared" si="190"/>
        <v>Train</v>
      </c>
      <c r="AW385" t="str">
        <f t="shared" si="208"/>
        <v>18-30</v>
      </c>
      <c r="AX385" t="str">
        <f t="shared" si="209"/>
        <v>Blank</v>
      </c>
      <c r="AY385" t="str">
        <f t="shared" si="210"/>
        <v>11-20</v>
      </c>
      <c r="AZ385" t="str">
        <f t="shared" si="211"/>
        <v>OH</v>
      </c>
      <c r="BA385" t="str">
        <f t="shared" si="212"/>
        <v>male</v>
      </c>
      <c r="BB385">
        <f t="shared" si="213"/>
        <v>0</v>
      </c>
      <c r="BC385">
        <f t="shared" si="214"/>
        <v>0</v>
      </c>
      <c r="BD385" t="str">
        <f t="shared" si="215"/>
        <v>S, blank</v>
      </c>
      <c r="BE385">
        <f t="shared" si="216"/>
        <v>2</v>
      </c>
      <c r="BF385">
        <f t="shared" si="217"/>
        <v>-11.613432440426715</v>
      </c>
      <c r="BG385">
        <f t="shared" si="218"/>
        <v>-42.171718189759716</v>
      </c>
      <c r="BH385">
        <f t="shared" si="219"/>
        <v>-9.6115457513775127</v>
      </c>
      <c r="BI385">
        <f t="shared" si="220"/>
        <v>82.755538165800246</v>
      </c>
      <c r="BJ385">
        <f t="shared" si="221"/>
        <v>-108.67008854708662</v>
      </c>
      <c r="BK385">
        <f t="shared" si="222"/>
        <v>-14.754319664473872</v>
      </c>
      <c r="BL385">
        <f t="shared" si="223"/>
        <v>-22.013681658285037</v>
      </c>
      <c r="BM385">
        <f t="shared" si="224"/>
        <v>-22.422560732600829</v>
      </c>
      <c r="BN385">
        <f t="shared" si="225"/>
        <v>25.957134405206311</v>
      </c>
      <c r="BO385">
        <f t="shared" si="191"/>
        <v>0</v>
      </c>
      <c r="BP385">
        <f t="shared" si="192"/>
        <v>3</v>
      </c>
      <c r="BQ385" t="str">
        <f t="shared" si="193"/>
        <v>Train</v>
      </c>
    </row>
    <row r="386" spans="1:69" x14ac:dyDescent="0.3">
      <c r="A386">
        <v>2</v>
      </c>
      <c r="B386">
        <v>0</v>
      </c>
      <c r="C386" t="s">
        <v>947</v>
      </c>
      <c r="D386" t="s">
        <v>20</v>
      </c>
      <c r="F386">
        <v>0</v>
      </c>
      <c r="G386">
        <v>0</v>
      </c>
      <c r="H386" t="s">
        <v>902</v>
      </c>
      <c r="I386">
        <v>0</v>
      </c>
      <c r="K386" t="s">
        <v>17</v>
      </c>
      <c r="N386" t="s">
        <v>571</v>
      </c>
      <c r="O386">
        <v>4</v>
      </c>
      <c r="P386">
        <v>1</v>
      </c>
      <c r="Q386">
        <v>4</v>
      </c>
      <c r="R386" t="str">
        <f t="shared" si="194"/>
        <v>Test</v>
      </c>
      <c r="S386" t="str">
        <f t="shared" si="195"/>
        <v>Train</v>
      </c>
      <c r="T386" t="str">
        <f t="shared" si="196"/>
        <v>Test</v>
      </c>
      <c r="U386" t="str">
        <f t="shared" si="197"/>
        <v/>
      </c>
      <c r="V386" t="str">
        <f t="shared" si="198"/>
        <v>0-17</v>
      </c>
      <c r="W386" t="str">
        <f t="shared" si="199"/>
        <v/>
      </c>
      <c r="X386" t="str">
        <f t="shared" si="200"/>
        <v>0</v>
      </c>
      <c r="Y386" t="b">
        <f>SUMPRODUCT(--(U386=counts!$A$40:$A$49))&gt;0</f>
        <v>0</v>
      </c>
      <c r="Z386" t="b">
        <f>SUMPRODUCT(--(W386=counts!$A$18:$A$22))&gt;0</f>
        <v>0</v>
      </c>
      <c r="AA386" t="str">
        <f t="shared" si="201"/>
        <v>0-17</v>
      </c>
      <c r="AB386" t="str">
        <f>IF(W386="","Blank",IF(Z386="TRUE",W386,counts!$A$23))</f>
        <v>Blank</v>
      </c>
      <c r="AC386" t="str">
        <f t="shared" si="202"/>
        <v>0</v>
      </c>
      <c r="AD386" t="str">
        <f t="shared" si="203"/>
        <v>Blank</v>
      </c>
      <c r="AE386" t="str">
        <f t="shared" si="204"/>
        <v>male</v>
      </c>
      <c r="AF386">
        <f>IF(F386&gt;=4, counts!$A$62,F386)</f>
        <v>0</v>
      </c>
      <c r="AG386">
        <f>IF(G386&gt;=3, counts!$A$69,G386)</f>
        <v>0</v>
      </c>
      <c r="AH386" t="str">
        <f>IF(OR(K386="S",K386=""), counts!$A$75,K386)</f>
        <v>S, blank</v>
      </c>
      <c r="AI386">
        <f t="shared" si="205"/>
        <v>2</v>
      </c>
      <c r="AJ386">
        <f>VLOOKUP(AA386,counts!$V$8:$W$13,2,FALSE)</f>
        <v>-3.7643689058441341</v>
      </c>
      <c r="AK386">
        <f>VLOOKUP(AB386,counts!$V$17:$W$23,2,FALSE)</f>
        <v>-42.171718189759716</v>
      </c>
      <c r="AL386">
        <f>VLOOKUP(AC386,counts!$V$27:$W$33,2,FALSE)</f>
        <v>-194.50333405817787</v>
      </c>
      <c r="AM386">
        <f>VLOOKUP(AD386,counts!$V$38:$W$49,2,FALSE)</f>
        <v>-33.757758935166962</v>
      </c>
      <c r="AN386">
        <f>VLOOKUP(AE386,counts!$V$53:$W$54,2,FALSE)</f>
        <v>-108.67008854708662</v>
      </c>
      <c r="AO386">
        <f>VLOOKUP(AF386,counts!$V$58:$W$62,2,FALSE)</f>
        <v>-14.754319664473872</v>
      </c>
      <c r="AP386">
        <f>VLOOKUP(AG386,counts!$V$66:$W$69,2,FALSE)</f>
        <v>-22.013681658285037</v>
      </c>
      <c r="AQ386">
        <f>VLOOKUP(AH386,counts!$V$73:$W$75,2,FALSE)</f>
        <v>-22.422560732600829</v>
      </c>
      <c r="AR386">
        <f>VLOOKUP(AI386,counts!$V$79:$W$81,2,FALSE)</f>
        <v>25.957134405206311</v>
      </c>
      <c r="AS386">
        <f t="shared" si="206"/>
        <v>0</v>
      </c>
      <c r="AT386">
        <f t="shared" si="207"/>
        <v>4</v>
      </c>
      <c r="AU386" t="str">
        <f t="shared" ref="AU386:AU449" si="226">R386</f>
        <v>Test</v>
      </c>
      <c r="AW386" t="str">
        <f t="shared" si="208"/>
        <v>0-17</v>
      </c>
      <c r="AX386" t="str">
        <f t="shared" si="209"/>
        <v>Blank</v>
      </c>
      <c r="AY386" t="str">
        <f t="shared" si="210"/>
        <v>0</v>
      </c>
      <c r="AZ386" t="str">
        <f t="shared" si="211"/>
        <v>Blank</v>
      </c>
      <c r="BA386" t="str">
        <f t="shared" si="212"/>
        <v>male</v>
      </c>
      <c r="BB386">
        <f t="shared" si="213"/>
        <v>0</v>
      </c>
      <c r="BC386">
        <f t="shared" si="214"/>
        <v>0</v>
      </c>
      <c r="BD386" t="str">
        <f t="shared" si="215"/>
        <v>S, blank</v>
      </c>
      <c r="BE386">
        <f t="shared" si="216"/>
        <v>2</v>
      </c>
      <c r="BF386">
        <f t="shared" si="217"/>
        <v>-3.7643689058441341</v>
      </c>
      <c r="BG386">
        <f t="shared" si="218"/>
        <v>-42.171718189759716</v>
      </c>
      <c r="BH386">
        <f t="shared" si="219"/>
        <v>-194.50333405817787</v>
      </c>
      <c r="BI386">
        <f t="shared" si="220"/>
        <v>-33.757758935166962</v>
      </c>
      <c r="BJ386">
        <f t="shared" si="221"/>
        <v>-108.67008854708662</v>
      </c>
      <c r="BK386">
        <f t="shared" si="222"/>
        <v>-14.754319664473872</v>
      </c>
      <c r="BL386">
        <f t="shared" si="223"/>
        <v>-22.013681658285037</v>
      </c>
      <c r="BM386">
        <f t="shared" si="224"/>
        <v>-22.422560732600829</v>
      </c>
      <c r="BN386">
        <f t="shared" si="225"/>
        <v>25.957134405206311</v>
      </c>
      <c r="BO386">
        <f t="shared" ref="BO386:BO449" si="227">AS386</f>
        <v>0</v>
      </c>
      <c r="BP386">
        <f t="shared" ref="BP386:BP449" si="228">AT386</f>
        <v>4</v>
      </c>
      <c r="BQ386" t="str">
        <f t="shared" ref="BQ386:BQ449" si="229">AU386</f>
        <v>Test</v>
      </c>
    </row>
    <row r="387" spans="1:69" x14ac:dyDescent="0.3">
      <c r="A387">
        <v>2</v>
      </c>
      <c r="B387">
        <v>1</v>
      </c>
      <c r="C387" t="s">
        <v>948</v>
      </c>
      <c r="D387" t="s">
        <v>20</v>
      </c>
      <c r="E387">
        <v>8</v>
      </c>
      <c r="F387">
        <v>1</v>
      </c>
      <c r="G387">
        <v>1</v>
      </c>
      <c r="H387" t="s">
        <v>949</v>
      </c>
      <c r="I387">
        <v>36.75</v>
      </c>
      <c r="K387" t="s">
        <v>17</v>
      </c>
      <c r="L387" t="s">
        <v>204</v>
      </c>
      <c r="N387" t="s">
        <v>950</v>
      </c>
      <c r="O387">
        <v>4</v>
      </c>
      <c r="P387">
        <v>1</v>
      </c>
      <c r="Q387">
        <v>3</v>
      </c>
      <c r="R387" t="str">
        <f t="shared" ref="R387:R450" si="230">IF(O387&lt;=3,"Train",IF(O387=4,"Test","Validate"))</f>
        <v>Test</v>
      </c>
      <c r="S387" t="str">
        <f t="shared" ref="S387:S450" si="231">IF(P387&lt;=3,"Train",IF(P387=4,"Test","Validate"))</f>
        <v>Train</v>
      </c>
      <c r="T387" t="str">
        <f t="shared" ref="T387:T450" si="232">IF(Q387&lt;=3,"Train",IF(Q387=4,"Test","Validate"))</f>
        <v>Train</v>
      </c>
      <c r="U387" t="str">
        <f t="shared" ref="U387:U450" si="233">IFERROR(MID(RIGHT(N387,4), FIND(",",RIGHT(N387,4))+2,2),"")</f>
        <v>MI</v>
      </c>
      <c r="V387" t="str">
        <f t="shared" ref="V387:V450" si="234">IF(E387&lt;=17, "0-17", IF(E387&lt;=30, "18-30", IF(E387&lt;=40, "31-40", IF(E387&lt;=50, "41-50", IF(E387&lt;=60, "51-60", "61+")))))</f>
        <v>0-17</v>
      </c>
      <c r="W387" t="str">
        <f t="shared" ref="W387:W450" si="235">LEFT(J387,1)</f>
        <v/>
      </c>
      <c r="X387" t="str">
        <f t="shared" ref="X387:X450" si="236">IF(I387=0,"0", IF(I387&lt;=10, "0-10", IF(I387&lt;=20, "11-20", IF(I387&lt;=30, "21-30", IF(I387&lt;=40, "31-40", IF(I387&lt;=100, "41-100", "100+"))))))</f>
        <v>31-40</v>
      </c>
      <c r="Y387" t="b">
        <f>SUMPRODUCT(--(U387=counts!$A$40:$A$49))&gt;0</f>
        <v>1</v>
      </c>
      <c r="Z387" t="b">
        <f>SUMPRODUCT(--(W387=counts!$A$18:$A$22))&gt;0</f>
        <v>0</v>
      </c>
      <c r="AA387" t="str">
        <f t="shared" ref="AA387:AA450" si="237">V387</f>
        <v>0-17</v>
      </c>
      <c r="AB387" t="str">
        <f>IF(W387="","Blank",IF(Z387="TRUE",W387,counts!$A$23))</f>
        <v>Blank</v>
      </c>
      <c r="AC387" t="str">
        <f t="shared" ref="AC387:AC450" si="238">X387</f>
        <v>31-40</v>
      </c>
      <c r="AD387" t="str">
        <f t="shared" ref="AD387:AD450" si="239">IF(U387="","Blank",IF(Y387=TRUE, U387,"Others"))</f>
        <v>MI</v>
      </c>
      <c r="AE387" t="str">
        <f t="shared" ref="AE387:AE450" si="240">D387</f>
        <v>male</v>
      </c>
      <c r="AF387">
        <f>IF(F387&gt;=4, counts!$A$62,F387)</f>
        <v>1</v>
      </c>
      <c r="AG387">
        <f>IF(G387&gt;=3, counts!$A$69,G387)</f>
        <v>1</v>
      </c>
      <c r="AH387" t="str">
        <f>IF(OR(K387="S",K387=""), counts!$A$75,K387)</f>
        <v>S, blank</v>
      </c>
      <c r="AI387">
        <f t="shared" ref="AI387:AI450" si="241">A387</f>
        <v>2</v>
      </c>
      <c r="AJ387">
        <f>VLOOKUP(AA387,counts!$V$8:$W$13,2,FALSE)</f>
        <v>-3.7643689058441341</v>
      </c>
      <c r="AK387">
        <f>VLOOKUP(AB387,counts!$V$17:$W$23,2,FALSE)</f>
        <v>-42.171718189759716</v>
      </c>
      <c r="AL387">
        <f>VLOOKUP(AC387,counts!$V$27:$W$33,2,FALSE)</f>
        <v>22.971838090238197</v>
      </c>
      <c r="AM387">
        <f>VLOOKUP(AD387,counts!$V$38:$W$49,2,FALSE)</f>
        <v>123.30204897661667</v>
      </c>
      <c r="AN387">
        <f>VLOOKUP(AE387,counts!$V$53:$W$54,2,FALSE)</f>
        <v>-108.67008854708662</v>
      </c>
      <c r="AO387">
        <f>VLOOKUP(AF387,counts!$V$58:$W$62,2,FALSE)</f>
        <v>48.695090775187893</v>
      </c>
      <c r="AP387">
        <f>VLOOKUP(AG387,counts!$V$66:$W$69,2,FALSE)</f>
        <v>79.365382998232107</v>
      </c>
      <c r="AQ387">
        <f>VLOOKUP(AH387,counts!$V$73:$W$75,2,FALSE)</f>
        <v>-22.422560732600829</v>
      </c>
      <c r="AR387">
        <f>VLOOKUP(AI387,counts!$V$79:$W$81,2,FALSE)</f>
        <v>25.957134405206311</v>
      </c>
      <c r="AS387">
        <f t="shared" ref="AS387:AS450" si="242">B387</f>
        <v>1</v>
      </c>
      <c r="AT387">
        <f t="shared" ref="AT387:AT450" si="243">O387</f>
        <v>4</v>
      </c>
      <c r="AU387" t="str">
        <f t="shared" si="226"/>
        <v>Test</v>
      </c>
      <c r="AW387" t="str">
        <f t="shared" ref="AW387:AW450" si="244">AA387</f>
        <v>0-17</v>
      </c>
      <c r="AX387" t="str">
        <f t="shared" ref="AX387:AX450" si="245">AB387</f>
        <v>Blank</v>
      </c>
      <c r="AY387" t="str">
        <f t="shared" ref="AY387:AY450" si="246">AC387</f>
        <v>31-40</v>
      </c>
      <c r="AZ387" t="str">
        <f t="shared" ref="AZ387:AZ450" si="247">AD387</f>
        <v>MI</v>
      </c>
      <c r="BA387" t="str">
        <f t="shared" ref="BA387:BA450" si="248">AE387</f>
        <v>male</v>
      </c>
      <c r="BB387">
        <f t="shared" ref="BB387:BB450" si="249">AF387</f>
        <v>1</v>
      </c>
      <c r="BC387">
        <f t="shared" ref="BC387:BC450" si="250">AG387</f>
        <v>1</v>
      </c>
      <c r="BD387" t="str">
        <f t="shared" ref="BD387:BD450" si="251">AH387</f>
        <v>S, blank</v>
      </c>
      <c r="BE387">
        <f t="shared" ref="BE387:BE450" si="252">AI387</f>
        <v>2</v>
      </c>
      <c r="BF387">
        <f t="shared" ref="BF387:BF450" si="253">AJ387</f>
        <v>-3.7643689058441341</v>
      </c>
      <c r="BG387">
        <f t="shared" ref="BG387:BG450" si="254">AK387</f>
        <v>-42.171718189759716</v>
      </c>
      <c r="BH387">
        <f t="shared" ref="BH387:BH450" si="255">AL387</f>
        <v>22.971838090238197</v>
      </c>
      <c r="BI387">
        <f t="shared" ref="BI387:BI450" si="256">AM387</f>
        <v>123.30204897661667</v>
      </c>
      <c r="BJ387">
        <f t="shared" ref="BJ387:BJ450" si="257">AN387</f>
        <v>-108.67008854708662</v>
      </c>
      <c r="BK387">
        <f t="shared" ref="BK387:BK450" si="258">AO387</f>
        <v>48.695090775187893</v>
      </c>
      <c r="BL387">
        <f t="shared" ref="BL387:BL450" si="259">AP387</f>
        <v>79.365382998232107</v>
      </c>
      <c r="BM387">
        <f t="shared" ref="BM387:BM450" si="260">AQ387</f>
        <v>-22.422560732600829</v>
      </c>
      <c r="BN387">
        <f t="shared" ref="BN387:BN450" si="261">AR387</f>
        <v>25.957134405206311</v>
      </c>
      <c r="BO387">
        <f t="shared" si="227"/>
        <v>1</v>
      </c>
      <c r="BP387">
        <f t="shared" si="228"/>
        <v>4</v>
      </c>
      <c r="BQ387" t="str">
        <f t="shared" si="229"/>
        <v>Test</v>
      </c>
    </row>
    <row r="388" spans="1:69" x14ac:dyDescent="0.3">
      <c r="A388">
        <v>2</v>
      </c>
      <c r="B388">
        <v>0</v>
      </c>
      <c r="C388" t="s">
        <v>951</v>
      </c>
      <c r="D388" t="s">
        <v>20</v>
      </c>
      <c r="E388">
        <v>18</v>
      </c>
      <c r="F388">
        <v>0</v>
      </c>
      <c r="G388">
        <v>0</v>
      </c>
      <c r="H388" t="s">
        <v>952</v>
      </c>
      <c r="I388">
        <v>73.5</v>
      </c>
      <c r="K388" t="s">
        <v>17</v>
      </c>
      <c r="N388" t="s">
        <v>953</v>
      </c>
      <c r="O388">
        <v>1</v>
      </c>
      <c r="P388">
        <v>5</v>
      </c>
      <c r="Q388">
        <v>5</v>
      </c>
      <c r="R388" t="str">
        <f t="shared" si="230"/>
        <v>Train</v>
      </c>
      <c r="S388" t="str">
        <f t="shared" si="231"/>
        <v>Validate</v>
      </c>
      <c r="T388" t="str">
        <f t="shared" si="232"/>
        <v>Validate</v>
      </c>
      <c r="U388" t="str">
        <f t="shared" si="233"/>
        <v/>
      </c>
      <c r="V388" t="str">
        <f t="shared" si="234"/>
        <v>18-30</v>
      </c>
      <c r="W388" t="str">
        <f t="shared" si="235"/>
        <v/>
      </c>
      <c r="X388" t="str">
        <f t="shared" si="236"/>
        <v>41-100</v>
      </c>
      <c r="Y388" t="b">
        <f>SUMPRODUCT(--(U388=counts!$A$40:$A$49))&gt;0</f>
        <v>0</v>
      </c>
      <c r="Z388" t="b">
        <f>SUMPRODUCT(--(W388=counts!$A$18:$A$22))&gt;0</f>
        <v>0</v>
      </c>
      <c r="AA388" t="str">
        <f t="shared" si="237"/>
        <v>18-30</v>
      </c>
      <c r="AB388" t="str">
        <f>IF(W388="","Blank",IF(Z388="TRUE",W388,counts!$A$23))</f>
        <v>Blank</v>
      </c>
      <c r="AC388" t="str">
        <f t="shared" si="238"/>
        <v>41-100</v>
      </c>
      <c r="AD388" t="str">
        <f t="shared" si="239"/>
        <v>Blank</v>
      </c>
      <c r="AE388" t="str">
        <f t="shared" si="240"/>
        <v>male</v>
      </c>
      <c r="AF388">
        <f>IF(F388&gt;=4, counts!$A$62,F388)</f>
        <v>0</v>
      </c>
      <c r="AG388">
        <f>IF(G388&gt;=3, counts!$A$69,G388)</f>
        <v>0</v>
      </c>
      <c r="AH388" t="str">
        <f>IF(OR(K388="S",K388=""), counts!$A$75,K388)</f>
        <v>S, blank</v>
      </c>
      <c r="AI388">
        <f t="shared" si="241"/>
        <v>2</v>
      </c>
      <c r="AJ388">
        <f>VLOOKUP(AA388,counts!$V$8:$W$13,2,FALSE)</f>
        <v>-11.613432440426715</v>
      </c>
      <c r="AK388">
        <f>VLOOKUP(AB388,counts!$V$17:$W$23,2,FALSE)</f>
        <v>-42.171718189759716</v>
      </c>
      <c r="AL388">
        <f>VLOOKUP(AC388,counts!$V$27:$W$33,2,FALSE)</f>
        <v>70.538774768379497</v>
      </c>
      <c r="AM388">
        <f>VLOOKUP(AD388,counts!$V$38:$W$49,2,FALSE)</f>
        <v>-33.757758935166962</v>
      </c>
      <c r="AN388">
        <f>VLOOKUP(AE388,counts!$V$53:$W$54,2,FALSE)</f>
        <v>-108.67008854708662</v>
      </c>
      <c r="AO388">
        <f>VLOOKUP(AF388,counts!$V$58:$W$62,2,FALSE)</f>
        <v>-14.754319664473872</v>
      </c>
      <c r="AP388">
        <f>VLOOKUP(AG388,counts!$V$66:$W$69,2,FALSE)</f>
        <v>-22.013681658285037</v>
      </c>
      <c r="AQ388">
        <f>VLOOKUP(AH388,counts!$V$73:$W$75,2,FALSE)</f>
        <v>-22.422560732600829</v>
      </c>
      <c r="AR388">
        <f>VLOOKUP(AI388,counts!$V$79:$W$81,2,FALSE)</f>
        <v>25.957134405206311</v>
      </c>
      <c r="AS388">
        <f t="shared" si="242"/>
        <v>0</v>
      </c>
      <c r="AT388">
        <f t="shared" si="243"/>
        <v>1</v>
      </c>
      <c r="AU388" t="str">
        <f t="shared" si="226"/>
        <v>Train</v>
      </c>
      <c r="AW388" t="str">
        <f t="shared" si="244"/>
        <v>18-30</v>
      </c>
      <c r="AX388" t="str">
        <f t="shared" si="245"/>
        <v>Blank</v>
      </c>
      <c r="AY388" t="str">
        <f t="shared" si="246"/>
        <v>41-100</v>
      </c>
      <c r="AZ388" t="str">
        <f t="shared" si="247"/>
        <v>Blank</v>
      </c>
      <c r="BA388" t="str">
        <f t="shared" si="248"/>
        <v>male</v>
      </c>
      <c r="BB388">
        <f t="shared" si="249"/>
        <v>0</v>
      </c>
      <c r="BC388">
        <f t="shared" si="250"/>
        <v>0</v>
      </c>
      <c r="BD388" t="str">
        <f t="shared" si="251"/>
        <v>S, blank</v>
      </c>
      <c r="BE388">
        <f t="shared" si="252"/>
        <v>2</v>
      </c>
      <c r="BF388">
        <f t="shared" si="253"/>
        <v>-11.613432440426715</v>
      </c>
      <c r="BG388">
        <f t="shared" si="254"/>
        <v>-42.171718189759716</v>
      </c>
      <c r="BH388">
        <f t="shared" si="255"/>
        <v>70.538774768379497</v>
      </c>
      <c r="BI388">
        <f t="shared" si="256"/>
        <v>-33.757758935166962</v>
      </c>
      <c r="BJ388">
        <f t="shared" si="257"/>
        <v>-108.67008854708662</v>
      </c>
      <c r="BK388">
        <f t="shared" si="258"/>
        <v>-14.754319664473872</v>
      </c>
      <c r="BL388">
        <f t="shared" si="259"/>
        <v>-22.013681658285037</v>
      </c>
      <c r="BM388">
        <f t="shared" si="260"/>
        <v>-22.422560732600829</v>
      </c>
      <c r="BN388">
        <f t="shared" si="261"/>
        <v>25.957134405206311</v>
      </c>
      <c r="BO388">
        <f t="shared" si="227"/>
        <v>0</v>
      </c>
      <c r="BP388">
        <f t="shared" si="228"/>
        <v>1</v>
      </c>
      <c r="BQ388" t="str">
        <f t="shared" si="229"/>
        <v>Train</v>
      </c>
    </row>
    <row r="389" spans="1:69" x14ac:dyDescent="0.3">
      <c r="A389">
        <v>2</v>
      </c>
      <c r="B389">
        <v>1</v>
      </c>
      <c r="C389" t="s">
        <v>954</v>
      </c>
      <c r="D389" t="s">
        <v>15</v>
      </c>
      <c r="E389">
        <v>48</v>
      </c>
      <c r="F389">
        <v>0</v>
      </c>
      <c r="G389">
        <v>2</v>
      </c>
      <c r="H389" t="s">
        <v>949</v>
      </c>
      <c r="I389">
        <v>36.75</v>
      </c>
      <c r="K389" t="s">
        <v>17</v>
      </c>
      <c r="L389" t="s">
        <v>204</v>
      </c>
      <c r="N389" t="s">
        <v>950</v>
      </c>
      <c r="O389">
        <v>2</v>
      </c>
      <c r="P389">
        <v>4</v>
      </c>
      <c r="Q389">
        <v>2</v>
      </c>
      <c r="R389" t="str">
        <f t="shared" si="230"/>
        <v>Train</v>
      </c>
      <c r="S389" t="str">
        <f t="shared" si="231"/>
        <v>Test</v>
      </c>
      <c r="T389" t="str">
        <f t="shared" si="232"/>
        <v>Train</v>
      </c>
      <c r="U389" t="str">
        <f t="shared" si="233"/>
        <v>MI</v>
      </c>
      <c r="V389" t="str">
        <f t="shared" si="234"/>
        <v>41-50</v>
      </c>
      <c r="W389" t="str">
        <f t="shared" si="235"/>
        <v/>
      </c>
      <c r="X389" t="str">
        <f t="shared" si="236"/>
        <v>31-40</v>
      </c>
      <c r="Y389" t="b">
        <f>SUMPRODUCT(--(U389=counts!$A$40:$A$49))&gt;0</f>
        <v>1</v>
      </c>
      <c r="Z389" t="b">
        <f>SUMPRODUCT(--(W389=counts!$A$18:$A$22))&gt;0</f>
        <v>0</v>
      </c>
      <c r="AA389" t="str">
        <f t="shared" si="237"/>
        <v>41-50</v>
      </c>
      <c r="AB389" t="str">
        <f>IF(W389="","Blank",IF(Z389="TRUE",W389,counts!$A$23))</f>
        <v>Blank</v>
      </c>
      <c r="AC389" t="str">
        <f t="shared" si="238"/>
        <v>31-40</v>
      </c>
      <c r="AD389" t="str">
        <f t="shared" si="239"/>
        <v>MI</v>
      </c>
      <c r="AE389" t="str">
        <f t="shared" si="240"/>
        <v>female</v>
      </c>
      <c r="AF389">
        <f>IF(F389&gt;=4, counts!$A$62,F389)</f>
        <v>0</v>
      </c>
      <c r="AG389">
        <f>IF(G389&gt;=3, counts!$A$69,G389)</f>
        <v>2</v>
      </c>
      <c r="AH389" t="str">
        <f>IF(OR(K389="S",K389=""), counts!$A$75,K389)</f>
        <v>S, blank</v>
      </c>
      <c r="AI389">
        <f t="shared" si="241"/>
        <v>2</v>
      </c>
      <c r="AJ389">
        <f>VLOOKUP(AA389,counts!$V$8:$W$13,2,FALSE)</f>
        <v>-13.385578549662212</v>
      </c>
      <c r="AK389">
        <f>VLOOKUP(AB389,counts!$V$17:$W$23,2,FALSE)</f>
        <v>-42.171718189759716</v>
      </c>
      <c r="AL389">
        <f>VLOOKUP(AC389,counts!$V$27:$W$33,2,FALSE)</f>
        <v>22.971838090238197</v>
      </c>
      <c r="AM389">
        <f>VLOOKUP(AD389,counts!$V$38:$W$49,2,FALSE)</f>
        <v>123.30204897661667</v>
      </c>
      <c r="AN389">
        <f>VLOOKUP(AE389,counts!$V$53:$W$54,2,FALSE)</f>
        <v>151.41878811967541</v>
      </c>
      <c r="AO389">
        <f>VLOOKUP(AF389,counts!$V$58:$W$62,2,FALSE)</f>
        <v>-14.754319664473872</v>
      </c>
      <c r="AP389">
        <f>VLOOKUP(AG389,counts!$V$66:$W$69,2,FALSE)</f>
        <v>75.609641767585757</v>
      </c>
      <c r="AQ389">
        <f>VLOOKUP(AH389,counts!$V$73:$W$75,2,FALSE)</f>
        <v>-22.422560732600829</v>
      </c>
      <c r="AR389">
        <f>VLOOKUP(AI389,counts!$V$79:$W$81,2,FALSE)</f>
        <v>25.957134405206311</v>
      </c>
      <c r="AS389">
        <f t="shared" si="242"/>
        <v>1</v>
      </c>
      <c r="AT389">
        <f t="shared" si="243"/>
        <v>2</v>
      </c>
      <c r="AU389" t="str">
        <f t="shared" si="226"/>
        <v>Train</v>
      </c>
      <c r="AW389" t="str">
        <f t="shared" si="244"/>
        <v>41-50</v>
      </c>
      <c r="AX389" t="str">
        <f t="shared" si="245"/>
        <v>Blank</v>
      </c>
      <c r="AY389" t="str">
        <f t="shared" si="246"/>
        <v>31-40</v>
      </c>
      <c r="AZ389" t="str">
        <f t="shared" si="247"/>
        <v>MI</v>
      </c>
      <c r="BA389" t="str">
        <f t="shared" si="248"/>
        <v>female</v>
      </c>
      <c r="BB389">
        <f t="shared" si="249"/>
        <v>0</v>
      </c>
      <c r="BC389">
        <f t="shared" si="250"/>
        <v>2</v>
      </c>
      <c r="BD389" t="str">
        <f t="shared" si="251"/>
        <v>S, blank</v>
      </c>
      <c r="BE389">
        <f t="shared" si="252"/>
        <v>2</v>
      </c>
      <c r="BF389">
        <f t="shared" si="253"/>
        <v>-13.385578549662212</v>
      </c>
      <c r="BG389">
        <f t="shared" si="254"/>
        <v>-42.171718189759716</v>
      </c>
      <c r="BH389">
        <f t="shared" si="255"/>
        <v>22.971838090238197</v>
      </c>
      <c r="BI389">
        <f t="shared" si="256"/>
        <v>123.30204897661667</v>
      </c>
      <c r="BJ389">
        <f t="shared" si="257"/>
        <v>151.41878811967541</v>
      </c>
      <c r="BK389">
        <f t="shared" si="258"/>
        <v>-14.754319664473872</v>
      </c>
      <c r="BL389">
        <f t="shared" si="259"/>
        <v>75.609641767585757</v>
      </c>
      <c r="BM389">
        <f t="shared" si="260"/>
        <v>-22.422560732600829</v>
      </c>
      <c r="BN389">
        <f t="shared" si="261"/>
        <v>25.957134405206311</v>
      </c>
      <c r="BO389">
        <f t="shared" si="227"/>
        <v>1</v>
      </c>
      <c r="BP389">
        <f t="shared" si="228"/>
        <v>2</v>
      </c>
      <c r="BQ389" t="str">
        <f t="shared" si="229"/>
        <v>Train</v>
      </c>
    </row>
    <row r="390" spans="1:69" x14ac:dyDescent="0.3">
      <c r="A390">
        <v>2</v>
      </c>
      <c r="B390">
        <v>1</v>
      </c>
      <c r="C390" t="s">
        <v>955</v>
      </c>
      <c r="D390" t="s">
        <v>15</v>
      </c>
      <c r="E390">
        <v>28</v>
      </c>
      <c r="F390">
        <v>0</v>
      </c>
      <c r="G390">
        <v>0</v>
      </c>
      <c r="H390" t="s">
        <v>956</v>
      </c>
      <c r="I390">
        <v>13</v>
      </c>
      <c r="K390" t="s">
        <v>17</v>
      </c>
      <c r="L390" t="s">
        <v>241</v>
      </c>
      <c r="N390" t="s">
        <v>957</v>
      </c>
      <c r="O390">
        <v>4</v>
      </c>
      <c r="P390">
        <v>4</v>
      </c>
      <c r="Q390">
        <v>1</v>
      </c>
      <c r="R390" t="str">
        <f t="shared" si="230"/>
        <v>Test</v>
      </c>
      <c r="S390" t="str">
        <f t="shared" si="231"/>
        <v>Test</v>
      </c>
      <c r="T390" t="str">
        <f t="shared" si="232"/>
        <v>Train</v>
      </c>
      <c r="U390" t="str">
        <f t="shared" si="233"/>
        <v>NY</v>
      </c>
      <c r="V390" t="str">
        <f t="shared" si="234"/>
        <v>18-30</v>
      </c>
      <c r="W390" t="str">
        <f t="shared" si="235"/>
        <v/>
      </c>
      <c r="X390" t="str">
        <f t="shared" si="236"/>
        <v>11-20</v>
      </c>
      <c r="Y390" t="b">
        <f>SUMPRODUCT(--(U390=counts!$A$40:$A$49))&gt;0</f>
        <v>1</v>
      </c>
      <c r="Z390" t="b">
        <f>SUMPRODUCT(--(W390=counts!$A$18:$A$22))&gt;0</f>
        <v>0</v>
      </c>
      <c r="AA390" t="str">
        <f t="shared" si="237"/>
        <v>18-30</v>
      </c>
      <c r="AB390" t="str">
        <f>IF(W390="","Blank",IF(Z390="TRUE",W390,counts!$A$23))</f>
        <v>Blank</v>
      </c>
      <c r="AC390" t="str">
        <f t="shared" si="238"/>
        <v>11-20</v>
      </c>
      <c r="AD390" t="str">
        <f t="shared" si="239"/>
        <v>NY</v>
      </c>
      <c r="AE390" t="str">
        <f t="shared" si="240"/>
        <v>female</v>
      </c>
      <c r="AF390">
        <f>IF(F390&gt;=4, counts!$A$62,F390)</f>
        <v>0</v>
      </c>
      <c r="AG390">
        <f>IF(G390&gt;=3, counts!$A$69,G390)</f>
        <v>0</v>
      </c>
      <c r="AH390" t="str">
        <f>IF(OR(K390="S",K390=""), counts!$A$75,K390)</f>
        <v>S, blank</v>
      </c>
      <c r="AI390">
        <f t="shared" si="241"/>
        <v>2</v>
      </c>
      <c r="AJ390">
        <f>VLOOKUP(AA390,counts!$V$8:$W$13,2,FALSE)</f>
        <v>-11.613432440426715</v>
      </c>
      <c r="AK390">
        <f>VLOOKUP(AB390,counts!$V$17:$W$23,2,FALSE)</f>
        <v>-42.171718189759716</v>
      </c>
      <c r="AL390">
        <f>VLOOKUP(AC390,counts!$V$27:$W$33,2,FALSE)</f>
        <v>-9.6115457513775127</v>
      </c>
      <c r="AM390">
        <f>VLOOKUP(AD390,counts!$V$38:$W$49,2,FALSE)</f>
        <v>57.761363718906857</v>
      </c>
      <c r="AN390">
        <f>VLOOKUP(AE390,counts!$V$53:$W$54,2,FALSE)</f>
        <v>151.41878811967541</v>
      </c>
      <c r="AO390">
        <f>VLOOKUP(AF390,counts!$V$58:$W$62,2,FALSE)</f>
        <v>-14.754319664473872</v>
      </c>
      <c r="AP390">
        <f>VLOOKUP(AG390,counts!$V$66:$W$69,2,FALSE)</f>
        <v>-22.013681658285037</v>
      </c>
      <c r="AQ390">
        <f>VLOOKUP(AH390,counts!$V$73:$W$75,2,FALSE)</f>
        <v>-22.422560732600829</v>
      </c>
      <c r="AR390">
        <f>VLOOKUP(AI390,counts!$V$79:$W$81,2,FALSE)</f>
        <v>25.957134405206311</v>
      </c>
      <c r="AS390">
        <f t="shared" si="242"/>
        <v>1</v>
      </c>
      <c r="AT390">
        <f t="shared" si="243"/>
        <v>4</v>
      </c>
      <c r="AU390" t="str">
        <f t="shared" si="226"/>
        <v>Test</v>
      </c>
      <c r="AW390" t="str">
        <f t="shared" si="244"/>
        <v>18-30</v>
      </c>
      <c r="AX390" t="str">
        <f t="shared" si="245"/>
        <v>Blank</v>
      </c>
      <c r="AY390" t="str">
        <f t="shared" si="246"/>
        <v>11-20</v>
      </c>
      <c r="AZ390" t="str">
        <f t="shared" si="247"/>
        <v>NY</v>
      </c>
      <c r="BA390" t="str">
        <f t="shared" si="248"/>
        <v>female</v>
      </c>
      <c r="BB390">
        <f t="shared" si="249"/>
        <v>0</v>
      </c>
      <c r="BC390">
        <f t="shared" si="250"/>
        <v>0</v>
      </c>
      <c r="BD390" t="str">
        <f t="shared" si="251"/>
        <v>S, blank</v>
      </c>
      <c r="BE390">
        <f t="shared" si="252"/>
        <v>2</v>
      </c>
      <c r="BF390">
        <f t="shared" si="253"/>
        <v>-11.613432440426715</v>
      </c>
      <c r="BG390">
        <f t="shared" si="254"/>
        <v>-42.171718189759716</v>
      </c>
      <c r="BH390">
        <f t="shared" si="255"/>
        <v>-9.6115457513775127</v>
      </c>
      <c r="BI390">
        <f t="shared" si="256"/>
        <v>57.761363718906857</v>
      </c>
      <c r="BJ390">
        <f t="shared" si="257"/>
        <v>151.41878811967541</v>
      </c>
      <c r="BK390">
        <f t="shared" si="258"/>
        <v>-14.754319664473872</v>
      </c>
      <c r="BL390">
        <f t="shared" si="259"/>
        <v>-22.013681658285037</v>
      </c>
      <c r="BM390">
        <f t="shared" si="260"/>
        <v>-22.422560732600829</v>
      </c>
      <c r="BN390">
        <f t="shared" si="261"/>
        <v>25.957134405206311</v>
      </c>
      <c r="BO390">
        <f t="shared" si="227"/>
        <v>1</v>
      </c>
      <c r="BP390">
        <f t="shared" si="228"/>
        <v>4</v>
      </c>
      <c r="BQ390" t="str">
        <f t="shared" si="229"/>
        <v>Test</v>
      </c>
    </row>
    <row r="391" spans="1:69" x14ac:dyDescent="0.3">
      <c r="A391">
        <v>2</v>
      </c>
      <c r="B391">
        <v>0</v>
      </c>
      <c r="C391" t="s">
        <v>958</v>
      </c>
      <c r="D391" t="s">
        <v>20</v>
      </c>
      <c r="E391">
        <v>32</v>
      </c>
      <c r="F391">
        <v>0</v>
      </c>
      <c r="G391">
        <v>0</v>
      </c>
      <c r="H391" t="s">
        <v>959</v>
      </c>
      <c r="I391">
        <v>13</v>
      </c>
      <c r="K391" t="s">
        <v>17</v>
      </c>
      <c r="N391" t="s">
        <v>960</v>
      </c>
      <c r="O391">
        <v>5</v>
      </c>
      <c r="P391">
        <v>2</v>
      </c>
      <c r="Q391">
        <v>2</v>
      </c>
      <c r="R391" t="str">
        <f t="shared" si="230"/>
        <v>Validate</v>
      </c>
      <c r="S391" t="str">
        <f t="shared" si="231"/>
        <v>Train</v>
      </c>
      <c r="T391" t="str">
        <f t="shared" si="232"/>
        <v>Train</v>
      </c>
      <c r="U391" t="str">
        <f t="shared" si="233"/>
        <v/>
      </c>
      <c r="V391" t="str">
        <f t="shared" si="234"/>
        <v>31-40</v>
      </c>
      <c r="W391" t="str">
        <f t="shared" si="235"/>
        <v/>
      </c>
      <c r="X391" t="str">
        <f t="shared" si="236"/>
        <v>11-20</v>
      </c>
      <c r="Y391" t="b">
        <f>SUMPRODUCT(--(U391=counts!$A$40:$A$49))&gt;0</f>
        <v>0</v>
      </c>
      <c r="Z391" t="b">
        <f>SUMPRODUCT(--(W391=counts!$A$18:$A$22))&gt;0</f>
        <v>0</v>
      </c>
      <c r="AA391" t="str">
        <f t="shared" si="237"/>
        <v>31-40</v>
      </c>
      <c r="AB391" t="str">
        <f>IF(W391="","Blank",IF(Z391="TRUE",W391,counts!$A$23))</f>
        <v>Blank</v>
      </c>
      <c r="AC391" t="str">
        <f t="shared" si="238"/>
        <v>11-20</v>
      </c>
      <c r="AD391" t="str">
        <f t="shared" si="239"/>
        <v>Blank</v>
      </c>
      <c r="AE391" t="str">
        <f t="shared" si="240"/>
        <v>male</v>
      </c>
      <c r="AF391">
        <f>IF(F391&gt;=4, counts!$A$62,F391)</f>
        <v>0</v>
      </c>
      <c r="AG391">
        <f>IF(G391&gt;=3, counts!$A$69,G391)</f>
        <v>0</v>
      </c>
      <c r="AH391" t="str">
        <f>IF(OR(K391="S",K391=""), counts!$A$75,K391)</f>
        <v>S, blank</v>
      </c>
      <c r="AI391">
        <f t="shared" si="241"/>
        <v>2</v>
      </c>
      <c r="AJ391">
        <f>VLOOKUP(AA391,counts!$V$8:$W$13,2,FALSE)</f>
        <v>32.769878926258563</v>
      </c>
      <c r="AK391">
        <f>VLOOKUP(AB391,counts!$V$17:$W$23,2,FALSE)</f>
        <v>-42.171718189759716</v>
      </c>
      <c r="AL391">
        <f>VLOOKUP(AC391,counts!$V$27:$W$33,2,FALSE)</f>
        <v>-9.6115457513775127</v>
      </c>
      <c r="AM391">
        <f>VLOOKUP(AD391,counts!$V$38:$W$49,2,FALSE)</f>
        <v>-33.757758935166962</v>
      </c>
      <c r="AN391">
        <f>VLOOKUP(AE391,counts!$V$53:$W$54,2,FALSE)</f>
        <v>-108.67008854708662</v>
      </c>
      <c r="AO391">
        <f>VLOOKUP(AF391,counts!$V$58:$W$62,2,FALSE)</f>
        <v>-14.754319664473872</v>
      </c>
      <c r="AP391">
        <f>VLOOKUP(AG391,counts!$V$66:$W$69,2,FALSE)</f>
        <v>-22.013681658285037</v>
      </c>
      <c r="AQ391">
        <f>VLOOKUP(AH391,counts!$V$73:$W$75,2,FALSE)</f>
        <v>-22.422560732600829</v>
      </c>
      <c r="AR391">
        <f>VLOOKUP(AI391,counts!$V$79:$W$81,2,FALSE)</f>
        <v>25.957134405206311</v>
      </c>
      <c r="AS391">
        <f t="shared" si="242"/>
        <v>0</v>
      </c>
      <c r="AT391">
        <f t="shared" si="243"/>
        <v>5</v>
      </c>
      <c r="AU391" t="str">
        <f t="shared" si="226"/>
        <v>Validate</v>
      </c>
      <c r="AW391" t="str">
        <f t="shared" si="244"/>
        <v>31-40</v>
      </c>
      <c r="AX391" t="str">
        <f t="shared" si="245"/>
        <v>Blank</v>
      </c>
      <c r="AY391" t="str">
        <f t="shared" si="246"/>
        <v>11-20</v>
      </c>
      <c r="AZ391" t="str">
        <f t="shared" si="247"/>
        <v>Blank</v>
      </c>
      <c r="BA391" t="str">
        <f t="shared" si="248"/>
        <v>male</v>
      </c>
      <c r="BB391">
        <f t="shared" si="249"/>
        <v>0</v>
      </c>
      <c r="BC391">
        <f t="shared" si="250"/>
        <v>0</v>
      </c>
      <c r="BD391" t="str">
        <f t="shared" si="251"/>
        <v>S, blank</v>
      </c>
      <c r="BE391">
        <f t="shared" si="252"/>
        <v>2</v>
      </c>
      <c r="BF391">
        <f t="shared" si="253"/>
        <v>32.769878926258563</v>
      </c>
      <c r="BG391">
        <f t="shared" si="254"/>
        <v>-42.171718189759716</v>
      </c>
      <c r="BH391">
        <f t="shared" si="255"/>
        <v>-9.6115457513775127</v>
      </c>
      <c r="BI391">
        <f t="shared" si="256"/>
        <v>-33.757758935166962</v>
      </c>
      <c r="BJ391">
        <f t="shared" si="257"/>
        <v>-108.67008854708662</v>
      </c>
      <c r="BK391">
        <f t="shared" si="258"/>
        <v>-14.754319664473872</v>
      </c>
      <c r="BL391">
        <f t="shared" si="259"/>
        <v>-22.013681658285037</v>
      </c>
      <c r="BM391">
        <f t="shared" si="260"/>
        <v>-22.422560732600829</v>
      </c>
      <c r="BN391">
        <f t="shared" si="261"/>
        <v>25.957134405206311</v>
      </c>
      <c r="BO391">
        <f t="shared" si="227"/>
        <v>0</v>
      </c>
      <c r="BP391">
        <f t="shared" si="228"/>
        <v>5</v>
      </c>
      <c r="BQ391" t="str">
        <f t="shared" si="229"/>
        <v>Validate</v>
      </c>
    </row>
    <row r="392" spans="1:69" x14ac:dyDescent="0.3">
      <c r="A392">
        <v>2</v>
      </c>
      <c r="B392">
        <v>0</v>
      </c>
      <c r="C392" t="s">
        <v>961</v>
      </c>
      <c r="D392" t="s">
        <v>20</v>
      </c>
      <c r="E392">
        <v>17</v>
      </c>
      <c r="F392">
        <v>0</v>
      </c>
      <c r="G392">
        <v>0</v>
      </c>
      <c r="H392" t="s">
        <v>952</v>
      </c>
      <c r="I392">
        <v>73.5</v>
      </c>
      <c r="K392" t="s">
        <v>17</v>
      </c>
      <c r="O392">
        <v>5</v>
      </c>
      <c r="P392">
        <v>3</v>
      </c>
      <c r="Q392">
        <v>2</v>
      </c>
      <c r="R392" t="str">
        <f t="shared" si="230"/>
        <v>Validate</v>
      </c>
      <c r="S392" t="str">
        <f t="shared" si="231"/>
        <v>Train</v>
      </c>
      <c r="T392" t="str">
        <f t="shared" si="232"/>
        <v>Train</v>
      </c>
      <c r="U392" t="str">
        <f t="shared" si="233"/>
        <v/>
      </c>
      <c r="V392" t="str">
        <f t="shared" si="234"/>
        <v>0-17</v>
      </c>
      <c r="W392" t="str">
        <f t="shared" si="235"/>
        <v/>
      </c>
      <c r="X392" t="str">
        <f t="shared" si="236"/>
        <v>41-100</v>
      </c>
      <c r="Y392" t="b">
        <f>SUMPRODUCT(--(U392=counts!$A$40:$A$49))&gt;0</f>
        <v>0</v>
      </c>
      <c r="Z392" t="b">
        <f>SUMPRODUCT(--(W392=counts!$A$18:$A$22))&gt;0</f>
        <v>0</v>
      </c>
      <c r="AA392" t="str">
        <f t="shared" si="237"/>
        <v>0-17</v>
      </c>
      <c r="AB392" t="str">
        <f>IF(W392="","Blank",IF(Z392="TRUE",W392,counts!$A$23))</f>
        <v>Blank</v>
      </c>
      <c r="AC392" t="str">
        <f t="shared" si="238"/>
        <v>41-100</v>
      </c>
      <c r="AD392" t="str">
        <f t="shared" si="239"/>
        <v>Blank</v>
      </c>
      <c r="AE392" t="str">
        <f t="shared" si="240"/>
        <v>male</v>
      </c>
      <c r="AF392">
        <f>IF(F392&gt;=4, counts!$A$62,F392)</f>
        <v>0</v>
      </c>
      <c r="AG392">
        <f>IF(G392&gt;=3, counts!$A$69,G392)</f>
        <v>0</v>
      </c>
      <c r="AH392" t="str">
        <f>IF(OR(K392="S",K392=""), counts!$A$75,K392)</f>
        <v>S, blank</v>
      </c>
      <c r="AI392">
        <f t="shared" si="241"/>
        <v>2</v>
      </c>
      <c r="AJ392">
        <f>VLOOKUP(AA392,counts!$V$8:$W$13,2,FALSE)</f>
        <v>-3.7643689058441341</v>
      </c>
      <c r="AK392">
        <f>VLOOKUP(AB392,counts!$V$17:$W$23,2,FALSE)</f>
        <v>-42.171718189759716</v>
      </c>
      <c r="AL392">
        <f>VLOOKUP(AC392,counts!$V$27:$W$33,2,FALSE)</f>
        <v>70.538774768379497</v>
      </c>
      <c r="AM392">
        <f>VLOOKUP(AD392,counts!$V$38:$W$49,2,FALSE)</f>
        <v>-33.757758935166962</v>
      </c>
      <c r="AN392">
        <f>VLOOKUP(AE392,counts!$V$53:$W$54,2,FALSE)</f>
        <v>-108.67008854708662</v>
      </c>
      <c r="AO392">
        <f>VLOOKUP(AF392,counts!$V$58:$W$62,2,FALSE)</f>
        <v>-14.754319664473872</v>
      </c>
      <c r="AP392">
        <f>VLOOKUP(AG392,counts!$V$66:$W$69,2,FALSE)</f>
        <v>-22.013681658285037</v>
      </c>
      <c r="AQ392">
        <f>VLOOKUP(AH392,counts!$V$73:$W$75,2,FALSE)</f>
        <v>-22.422560732600829</v>
      </c>
      <c r="AR392">
        <f>VLOOKUP(AI392,counts!$V$79:$W$81,2,FALSE)</f>
        <v>25.957134405206311</v>
      </c>
      <c r="AS392">
        <f t="shared" si="242"/>
        <v>0</v>
      </c>
      <c r="AT392">
        <f t="shared" si="243"/>
        <v>5</v>
      </c>
      <c r="AU392" t="str">
        <f t="shared" si="226"/>
        <v>Validate</v>
      </c>
      <c r="AW392" t="str">
        <f t="shared" si="244"/>
        <v>0-17</v>
      </c>
      <c r="AX392" t="str">
        <f t="shared" si="245"/>
        <v>Blank</v>
      </c>
      <c r="AY392" t="str">
        <f t="shared" si="246"/>
        <v>41-100</v>
      </c>
      <c r="AZ392" t="str">
        <f t="shared" si="247"/>
        <v>Blank</v>
      </c>
      <c r="BA392" t="str">
        <f t="shared" si="248"/>
        <v>male</v>
      </c>
      <c r="BB392">
        <f t="shared" si="249"/>
        <v>0</v>
      </c>
      <c r="BC392">
        <f t="shared" si="250"/>
        <v>0</v>
      </c>
      <c r="BD392" t="str">
        <f t="shared" si="251"/>
        <v>S, blank</v>
      </c>
      <c r="BE392">
        <f t="shared" si="252"/>
        <v>2</v>
      </c>
      <c r="BF392">
        <f t="shared" si="253"/>
        <v>-3.7643689058441341</v>
      </c>
      <c r="BG392">
        <f t="shared" si="254"/>
        <v>-42.171718189759716</v>
      </c>
      <c r="BH392">
        <f t="shared" si="255"/>
        <v>70.538774768379497</v>
      </c>
      <c r="BI392">
        <f t="shared" si="256"/>
        <v>-33.757758935166962</v>
      </c>
      <c r="BJ392">
        <f t="shared" si="257"/>
        <v>-108.67008854708662</v>
      </c>
      <c r="BK392">
        <f t="shared" si="258"/>
        <v>-14.754319664473872</v>
      </c>
      <c r="BL392">
        <f t="shared" si="259"/>
        <v>-22.013681658285037</v>
      </c>
      <c r="BM392">
        <f t="shared" si="260"/>
        <v>-22.422560732600829</v>
      </c>
      <c r="BN392">
        <f t="shared" si="261"/>
        <v>25.957134405206311</v>
      </c>
      <c r="BO392">
        <f t="shared" si="227"/>
        <v>0</v>
      </c>
      <c r="BP392">
        <f t="shared" si="228"/>
        <v>5</v>
      </c>
      <c r="BQ392" t="str">
        <f t="shared" si="229"/>
        <v>Validate</v>
      </c>
    </row>
    <row r="393" spans="1:69" x14ac:dyDescent="0.3">
      <c r="A393">
        <v>2</v>
      </c>
      <c r="B393">
        <v>0</v>
      </c>
      <c r="C393" t="s">
        <v>962</v>
      </c>
      <c r="D393" t="s">
        <v>20</v>
      </c>
      <c r="E393">
        <v>29</v>
      </c>
      <c r="F393">
        <v>1</v>
      </c>
      <c r="G393">
        <v>0</v>
      </c>
      <c r="H393" t="s">
        <v>963</v>
      </c>
      <c r="I393">
        <v>27.720800000000001</v>
      </c>
      <c r="K393" t="s">
        <v>44</v>
      </c>
      <c r="M393">
        <v>295</v>
      </c>
      <c r="N393" t="s">
        <v>964</v>
      </c>
      <c r="O393">
        <v>4</v>
      </c>
      <c r="P393">
        <v>3</v>
      </c>
      <c r="Q393">
        <v>2</v>
      </c>
      <c r="R393" t="str">
        <f t="shared" si="230"/>
        <v>Test</v>
      </c>
      <c r="S393" t="str">
        <f t="shared" si="231"/>
        <v>Train</v>
      </c>
      <c r="T393" t="str">
        <f t="shared" si="232"/>
        <v>Train</v>
      </c>
      <c r="U393" t="str">
        <f t="shared" si="233"/>
        <v/>
      </c>
      <c r="V393" t="str">
        <f t="shared" si="234"/>
        <v>18-30</v>
      </c>
      <c r="W393" t="str">
        <f t="shared" si="235"/>
        <v/>
      </c>
      <c r="X393" t="str">
        <f t="shared" si="236"/>
        <v>21-30</v>
      </c>
      <c r="Y393" t="b">
        <f>SUMPRODUCT(--(U393=counts!$A$40:$A$49))&gt;0</f>
        <v>0</v>
      </c>
      <c r="Z393" t="b">
        <f>SUMPRODUCT(--(W393=counts!$A$18:$A$22))&gt;0</f>
        <v>0</v>
      </c>
      <c r="AA393" t="str">
        <f t="shared" si="237"/>
        <v>18-30</v>
      </c>
      <c r="AB393" t="str">
        <f>IF(W393="","Blank",IF(Z393="TRUE",W393,counts!$A$23))</f>
        <v>Blank</v>
      </c>
      <c r="AC393" t="str">
        <f t="shared" si="238"/>
        <v>21-30</v>
      </c>
      <c r="AD393" t="str">
        <f t="shared" si="239"/>
        <v>Blank</v>
      </c>
      <c r="AE393" t="str">
        <f t="shared" si="240"/>
        <v>male</v>
      </c>
      <c r="AF393">
        <f>IF(F393&gt;=4, counts!$A$62,F393)</f>
        <v>1</v>
      </c>
      <c r="AG393">
        <f>IF(G393&gt;=3, counts!$A$69,G393)</f>
        <v>0</v>
      </c>
      <c r="AH393" t="str">
        <f>IF(OR(K393="S",K393=""), counts!$A$75,K393)</f>
        <v>C</v>
      </c>
      <c r="AI393">
        <f t="shared" si="241"/>
        <v>2</v>
      </c>
      <c r="AJ393">
        <f>VLOOKUP(AA393,counts!$V$8:$W$13,2,FALSE)</f>
        <v>-11.613432440426715</v>
      </c>
      <c r="AK393">
        <f>VLOOKUP(AB393,counts!$V$17:$W$23,2,FALSE)</f>
        <v>-42.171718189759716</v>
      </c>
      <c r="AL393">
        <f>VLOOKUP(AC393,counts!$V$27:$W$33,2,FALSE)</f>
        <v>40.172297072540438</v>
      </c>
      <c r="AM393">
        <f>VLOOKUP(AD393,counts!$V$38:$W$49,2,FALSE)</f>
        <v>-33.757758935166962</v>
      </c>
      <c r="AN393">
        <f>VLOOKUP(AE393,counts!$V$53:$W$54,2,FALSE)</f>
        <v>-108.67008854708662</v>
      </c>
      <c r="AO393">
        <f>VLOOKUP(AF393,counts!$V$58:$W$62,2,FALSE)</f>
        <v>48.695090775187893</v>
      </c>
      <c r="AP393">
        <f>VLOOKUP(AG393,counts!$V$66:$W$69,2,FALSE)</f>
        <v>-22.013681658285037</v>
      </c>
      <c r="AQ393">
        <f>VLOOKUP(AH393,counts!$V$73:$W$75,2,FALSE)</f>
        <v>72.444458573419169</v>
      </c>
      <c r="AR393">
        <f>VLOOKUP(AI393,counts!$V$79:$W$81,2,FALSE)</f>
        <v>25.957134405206311</v>
      </c>
      <c r="AS393">
        <f t="shared" si="242"/>
        <v>0</v>
      </c>
      <c r="AT393">
        <f t="shared" si="243"/>
        <v>4</v>
      </c>
      <c r="AU393" t="str">
        <f t="shared" si="226"/>
        <v>Test</v>
      </c>
      <c r="AW393" t="str">
        <f t="shared" si="244"/>
        <v>18-30</v>
      </c>
      <c r="AX393" t="str">
        <f t="shared" si="245"/>
        <v>Blank</v>
      </c>
      <c r="AY393" t="str">
        <f t="shared" si="246"/>
        <v>21-30</v>
      </c>
      <c r="AZ393" t="str">
        <f t="shared" si="247"/>
        <v>Blank</v>
      </c>
      <c r="BA393" t="str">
        <f t="shared" si="248"/>
        <v>male</v>
      </c>
      <c r="BB393">
        <f t="shared" si="249"/>
        <v>1</v>
      </c>
      <c r="BC393">
        <f t="shared" si="250"/>
        <v>0</v>
      </c>
      <c r="BD393" t="str">
        <f t="shared" si="251"/>
        <v>C</v>
      </c>
      <c r="BE393">
        <f t="shared" si="252"/>
        <v>2</v>
      </c>
      <c r="BF393">
        <f t="shared" si="253"/>
        <v>-11.613432440426715</v>
      </c>
      <c r="BG393">
        <f t="shared" si="254"/>
        <v>-42.171718189759716</v>
      </c>
      <c r="BH393">
        <f t="shared" si="255"/>
        <v>40.172297072540438</v>
      </c>
      <c r="BI393">
        <f t="shared" si="256"/>
        <v>-33.757758935166962</v>
      </c>
      <c r="BJ393">
        <f t="shared" si="257"/>
        <v>-108.67008854708662</v>
      </c>
      <c r="BK393">
        <f t="shared" si="258"/>
        <v>48.695090775187893</v>
      </c>
      <c r="BL393">
        <f t="shared" si="259"/>
        <v>-22.013681658285037</v>
      </c>
      <c r="BM393">
        <f t="shared" si="260"/>
        <v>72.444458573419169</v>
      </c>
      <c r="BN393">
        <f t="shared" si="261"/>
        <v>25.957134405206311</v>
      </c>
      <c r="BO393">
        <f t="shared" si="227"/>
        <v>0</v>
      </c>
      <c r="BP393">
        <f t="shared" si="228"/>
        <v>4</v>
      </c>
      <c r="BQ393" t="str">
        <f t="shared" si="229"/>
        <v>Test</v>
      </c>
    </row>
    <row r="394" spans="1:69" x14ac:dyDescent="0.3">
      <c r="A394">
        <v>2</v>
      </c>
      <c r="B394">
        <v>1</v>
      </c>
      <c r="C394" t="s">
        <v>965</v>
      </c>
      <c r="D394" t="s">
        <v>15</v>
      </c>
      <c r="E394">
        <v>24</v>
      </c>
      <c r="F394">
        <v>1</v>
      </c>
      <c r="G394">
        <v>0</v>
      </c>
      <c r="H394" t="s">
        <v>963</v>
      </c>
      <c r="I394">
        <v>27.720800000000001</v>
      </c>
      <c r="K394" t="s">
        <v>44</v>
      </c>
      <c r="L394" t="s">
        <v>857</v>
      </c>
      <c r="N394" t="s">
        <v>964</v>
      </c>
      <c r="O394">
        <v>2</v>
      </c>
      <c r="P394">
        <v>5</v>
      </c>
      <c r="Q394">
        <v>3</v>
      </c>
      <c r="R394" t="str">
        <f t="shared" si="230"/>
        <v>Train</v>
      </c>
      <c r="S394" t="str">
        <f t="shared" si="231"/>
        <v>Validate</v>
      </c>
      <c r="T394" t="str">
        <f t="shared" si="232"/>
        <v>Train</v>
      </c>
      <c r="U394" t="str">
        <f t="shared" si="233"/>
        <v/>
      </c>
      <c r="V394" t="str">
        <f t="shared" si="234"/>
        <v>18-30</v>
      </c>
      <c r="W394" t="str">
        <f t="shared" si="235"/>
        <v/>
      </c>
      <c r="X394" t="str">
        <f t="shared" si="236"/>
        <v>21-30</v>
      </c>
      <c r="Y394" t="b">
        <f>SUMPRODUCT(--(U394=counts!$A$40:$A$49))&gt;0</f>
        <v>0</v>
      </c>
      <c r="Z394" t="b">
        <f>SUMPRODUCT(--(W394=counts!$A$18:$A$22))&gt;0</f>
        <v>0</v>
      </c>
      <c r="AA394" t="str">
        <f t="shared" si="237"/>
        <v>18-30</v>
      </c>
      <c r="AB394" t="str">
        <f>IF(W394="","Blank",IF(Z394="TRUE",W394,counts!$A$23))</f>
        <v>Blank</v>
      </c>
      <c r="AC394" t="str">
        <f t="shared" si="238"/>
        <v>21-30</v>
      </c>
      <c r="AD394" t="str">
        <f t="shared" si="239"/>
        <v>Blank</v>
      </c>
      <c r="AE394" t="str">
        <f t="shared" si="240"/>
        <v>female</v>
      </c>
      <c r="AF394">
        <f>IF(F394&gt;=4, counts!$A$62,F394)</f>
        <v>1</v>
      </c>
      <c r="AG394">
        <f>IF(G394&gt;=3, counts!$A$69,G394)</f>
        <v>0</v>
      </c>
      <c r="AH394" t="str">
        <f>IF(OR(K394="S",K394=""), counts!$A$75,K394)</f>
        <v>C</v>
      </c>
      <c r="AI394">
        <f t="shared" si="241"/>
        <v>2</v>
      </c>
      <c r="AJ394">
        <f>VLOOKUP(AA394,counts!$V$8:$W$13,2,FALSE)</f>
        <v>-11.613432440426715</v>
      </c>
      <c r="AK394">
        <f>VLOOKUP(AB394,counts!$V$17:$W$23,2,FALSE)</f>
        <v>-42.171718189759716</v>
      </c>
      <c r="AL394">
        <f>VLOOKUP(AC394,counts!$V$27:$W$33,2,FALSE)</f>
        <v>40.172297072540438</v>
      </c>
      <c r="AM394">
        <f>VLOOKUP(AD394,counts!$V$38:$W$49,2,FALSE)</f>
        <v>-33.757758935166962</v>
      </c>
      <c r="AN394">
        <f>VLOOKUP(AE394,counts!$V$53:$W$54,2,FALSE)</f>
        <v>151.41878811967541</v>
      </c>
      <c r="AO394">
        <f>VLOOKUP(AF394,counts!$V$58:$W$62,2,FALSE)</f>
        <v>48.695090775187893</v>
      </c>
      <c r="AP394">
        <f>VLOOKUP(AG394,counts!$V$66:$W$69,2,FALSE)</f>
        <v>-22.013681658285037</v>
      </c>
      <c r="AQ394">
        <f>VLOOKUP(AH394,counts!$V$73:$W$75,2,FALSE)</f>
        <v>72.444458573419169</v>
      </c>
      <c r="AR394">
        <f>VLOOKUP(AI394,counts!$V$79:$W$81,2,FALSE)</f>
        <v>25.957134405206311</v>
      </c>
      <c r="AS394">
        <f t="shared" si="242"/>
        <v>1</v>
      </c>
      <c r="AT394">
        <f t="shared" si="243"/>
        <v>2</v>
      </c>
      <c r="AU394" t="str">
        <f t="shared" si="226"/>
        <v>Train</v>
      </c>
      <c r="AW394" t="str">
        <f t="shared" si="244"/>
        <v>18-30</v>
      </c>
      <c r="AX394" t="str">
        <f t="shared" si="245"/>
        <v>Blank</v>
      </c>
      <c r="AY394" t="str">
        <f t="shared" si="246"/>
        <v>21-30</v>
      </c>
      <c r="AZ394" t="str">
        <f t="shared" si="247"/>
        <v>Blank</v>
      </c>
      <c r="BA394" t="str">
        <f t="shared" si="248"/>
        <v>female</v>
      </c>
      <c r="BB394">
        <f t="shared" si="249"/>
        <v>1</v>
      </c>
      <c r="BC394">
        <f t="shared" si="250"/>
        <v>0</v>
      </c>
      <c r="BD394" t="str">
        <f t="shared" si="251"/>
        <v>C</v>
      </c>
      <c r="BE394">
        <f t="shared" si="252"/>
        <v>2</v>
      </c>
      <c r="BF394">
        <f t="shared" si="253"/>
        <v>-11.613432440426715</v>
      </c>
      <c r="BG394">
        <f t="shared" si="254"/>
        <v>-42.171718189759716</v>
      </c>
      <c r="BH394">
        <f t="shared" si="255"/>
        <v>40.172297072540438</v>
      </c>
      <c r="BI394">
        <f t="shared" si="256"/>
        <v>-33.757758935166962</v>
      </c>
      <c r="BJ394">
        <f t="shared" si="257"/>
        <v>151.41878811967541</v>
      </c>
      <c r="BK394">
        <f t="shared" si="258"/>
        <v>48.695090775187893</v>
      </c>
      <c r="BL394">
        <f t="shared" si="259"/>
        <v>-22.013681658285037</v>
      </c>
      <c r="BM394">
        <f t="shared" si="260"/>
        <v>72.444458573419169</v>
      </c>
      <c r="BN394">
        <f t="shared" si="261"/>
        <v>25.957134405206311</v>
      </c>
      <c r="BO394">
        <f t="shared" si="227"/>
        <v>1</v>
      </c>
      <c r="BP394">
        <f t="shared" si="228"/>
        <v>2</v>
      </c>
      <c r="BQ394" t="str">
        <f t="shared" si="229"/>
        <v>Train</v>
      </c>
    </row>
    <row r="395" spans="1:69" x14ac:dyDescent="0.3">
      <c r="A395">
        <v>2</v>
      </c>
      <c r="B395">
        <v>0</v>
      </c>
      <c r="C395" t="s">
        <v>966</v>
      </c>
      <c r="D395" t="s">
        <v>20</v>
      </c>
      <c r="E395">
        <v>25</v>
      </c>
      <c r="F395">
        <v>0</v>
      </c>
      <c r="G395">
        <v>0</v>
      </c>
      <c r="H395" t="s">
        <v>967</v>
      </c>
      <c r="I395">
        <v>31.5</v>
      </c>
      <c r="K395" t="s">
        <v>17</v>
      </c>
      <c r="N395" t="s">
        <v>968</v>
      </c>
      <c r="O395">
        <v>1</v>
      </c>
      <c r="P395">
        <v>3</v>
      </c>
      <c r="Q395">
        <v>2</v>
      </c>
      <c r="R395" t="str">
        <f t="shared" si="230"/>
        <v>Train</v>
      </c>
      <c r="S395" t="str">
        <f t="shared" si="231"/>
        <v>Train</v>
      </c>
      <c r="T395" t="str">
        <f t="shared" si="232"/>
        <v>Train</v>
      </c>
      <c r="U395" t="str">
        <f t="shared" si="233"/>
        <v>NJ</v>
      </c>
      <c r="V395" t="str">
        <f t="shared" si="234"/>
        <v>18-30</v>
      </c>
      <c r="W395" t="str">
        <f t="shared" si="235"/>
        <v/>
      </c>
      <c r="X395" t="str">
        <f t="shared" si="236"/>
        <v>31-40</v>
      </c>
      <c r="Y395" t="b">
        <f>SUMPRODUCT(--(U395=counts!$A$40:$A$49))&gt;0</f>
        <v>1</v>
      </c>
      <c r="Z395" t="b">
        <f>SUMPRODUCT(--(W395=counts!$A$18:$A$22))&gt;0</f>
        <v>0</v>
      </c>
      <c r="AA395" t="str">
        <f t="shared" si="237"/>
        <v>18-30</v>
      </c>
      <c r="AB395" t="str">
        <f>IF(W395="","Blank",IF(Z395="TRUE",W395,counts!$A$23))</f>
        <v>Blank</v>
      </c>
      <c r="AC395" t="str">
        <f t="shared" si="238"/>
        <v>31-40</v>
      </c>
      <c r="AD395" t="str">
        <f t="shared" si="239"/>
        <v>NJ</v>
      </c>
      <c r="AE395" t="str">
        <f t="shared" si="240"/>
        <v>male</v>
      </c>
      <c r="AF395">
        <f>IF(F395&gt;=4, counts!$A$62,F395)</f>
        <v>0</v>
      </c>
      <c r="AG395">
        <f>IF(G395&gt;=3, counts!$A$69,G395)</f>
        <v>0</v>
      </c>
      <c r="AH395" t="str">
        <f>IF(OR(K395="S",K395=""), counts!$A$75,K395)</f>
        <v>S, blank</v>
      </c>
      <c r="AI395">
        <f t="shared" si="241"/>
        <v>2</v>
      </c>
      <c r="AJ395">
        <f>VLOOKUP(AA395,counts!$V$8:$W$13,2,FALSE)</f>
        <v>-11.613432440426715</v>
      </c>
      <c r="AK395">
        <f>VLOOKUP(AB395,counts!$V$17:$W$23,2,FALSE)</f>
        <v>-42.171718189759716</v>
      </c>
      <c r="AL395">
        <f>VLOOKUP(AC395,counts!$V$27:$W$33,2,FALSE)</f>
        <v>22.971838090238197</v>
      </c>
      <c r="AM395">
        <f>VLOOKUP(AD395,counts!$V$38:$W$49,2,FALSE)</f>
        <v>45.286193221659182</v>
      </c>
      <c r="AN395">
        <f>VLOOKUP(AE395,counts!$V$53:$W$54,2,FALSE)</f>
        <v>-108.67008854708662</v>
      </c>
      <c r="AO395">
        <f>VLOOKUP(AF395,counts!$V$58:$W$62,2,FALSE)</f>
        <v>-14.754319664473872</v>
      </c>
      <c r="AP395">
        <f>VLOOKUP(AG395,counts!$V$66:$W$69,2,FALSE)</f>
        <v>-22.013681658285037</v>
      </c>
      <c r="AQ395">
        <f>VLOOKUP(AH395,counts!$V$73:$W$75,2,FALSE)</f>
        <v>-22.422560732600829</v>
      </c>
      <c r="AR395">
        <f>VLOOKUP(AI395,counts!$V$79:$W$81,2,FALSE)</f>
        <v>25.957134405206311</v>
      </c>
      <c r="AS395">
        <f t="shared" si="242"/>
        <v>0</v>
      </c>
      <c r="AT395">
        <f t="shared" si="243"/>
        <v>1</v>
      </c>
      <c r="AU395" t="str">
        <f t="shared" si="226"/>
        <v>Train</v>
      </c>
      <c r="AW395" t="str">
        <f t="shared" si="244"/>
        <v>18-30</v>
      </c>
      <c r="AX395" t="str">
        <f t="shared" si="245"/>
        <v>Blank</v>
      </c>
      <c r="AY395" t="str">
        <f t="shared" si="246"/>
        <v>31-40</v>
      </c>
      <c r="AZ395" t="str">
        <f t="shared" si="247"/>
        <v>NJ</v>
      </c>
      <c r="BA395" t="str">
        <f t="shared" si="248"/>
        <v>male</v>
      </c>
      <c r="BB395">
        <f t="shared" si="249"/>
        <v>0</v>
      </c>
      <c r="BC395">
        <f t="shared" si="250"/>
        <v>0</v>
      </c>
      <c r="BD395" t="str">
        <f t="shared" si="251"/>
        <v>S, blank</v>
      </c>
      <c r="BE395">
        <f t="shared" si="252"/>
        <v>2</v>
      </c>
      <c r="BF395">
        <f t="shared" si="253"/>
        <v>-11.613432440426715</v>
      </c>
      <c r="BG395">
        <f t="shared" si="254"/>
        <v>-42.171718189759716</v>
      </c>
      <c r="BH395">
        <f t="shared" si="255"/>
        <v>22.971838090238197</v>
      </c>
      <c r="BI395">
        <f t="shared" si="256"/>
        <v>45.286193221659182</v>
      </c>
      <c r="BJ395">
        <f t="shared" si="257"/>
        <v>-108.67008854708662</v>
      </c>
      <c r="BK395">
        <f t="shared" si="258"/>
        <v>-14.754319664473872</v>
      </c>
      <c r="BL395">
        <f t="shared" si="259"/>
        <v>-22.013681658285037</v>
      </c>
      <c r="BM395">
        <f t="shared" si="260"/>
        <v>-22.422560732600829</v>
      </c>
      <c r="BN395">
        <f t="shared" si="261"/>
        <v>25.957134405206311</v>
      </c>
      <c r="BO395">
        <f t="shared" si="227"/>
        <v>0</v>
      </c>
      <c r="BP395">
        <f t="shared" si="228"/>
        <v>1</v>
      </c>
      <c r="BQ395" t="str">
        <f t="shared" si="229"/>
        <v>Train</v>
      </c>
    </row>
    <row r="396" spans="1:69" x14ac:dyDescent="0.3">
      <c r="A396">
        <v>2</v>
      </c>
      <c r="B396">
        <v>0</v>
      </c>
      <c r="C396" t="s">
        <v>969</v>
      </c>
      <c r="D396" t="s">
        <v>20</v>
      </c>
      <c r="E396">
        <v>18</v>
      </c>
      <c r="F396">
        <v>0</v>
      </c>
      <c r="G396">
        <v>0</v>
      </c>
      <c r="H396" t="s">
        <v>952</v>
      </c>
      <c r="I396">
        <v>73.5</v>
      </c>
      <c r="K396" t="s">
        <v>17</v>
      </c>
      <c r="N396" t="s">
        <v>970</v>
      </c>
      <c r="O396">
        <v>3</v>
      </c>
      <c r="P396">
        <v>1</v>
      </c>
      <c r="Q396">
        <v>3</v>
      </c>
      <c r="R396" t="str">
        <f t="shared" si="230"/>
        <v>Train</v>
      </c>
      <c r="S396" t="str">
        <f t="shared" si="231"/>
        <v>Train</v>
      </c>
      <c r="T396" t="str">
        <f t="shared" si="232"/>
        <v>Train</v>
      </c>
      <c r="U396" t="str">
        <f t="shared" si="233"/>
        <v/>
      </c>
      <c r="V396" t="str">
        <f t="shared" si="234"/>
        <v>18-30</v>
      </c>
      <c r="W396" t="str">
        <f t="shared" si="235"/>
        <v/>
      </c>
      <c r="X396" t="str">
        <f t="shared" si="236"/>
        <v>41-100</v>
      </c>
      <c r="Y396" t="b">
        <f>SUMPRODUCT(--(U396=counts!$A$40:$A$49))&gt;0</f>
        <v>0</v>
      </c>
      <c r="Z396" t="b">
        <f>SUMPRODUCT(--(W396=counts!$A$18:$A$22))&gt;0</f>
        <v>0</v>
      </c>
      <c r="AA396" t="str">
        <f t="shared" si="237"/>
        <v>18-30</v>
      </c>
      <c r="AB396" t="str">
        <f>IF(W396="","Blank",IF(Z396="TRUE",W396,counts!$A$23))</f>
        <v>Blank</v>
      </c>
      <c r="AC396" t="str">
        <f t="shared" si="238"/>
        <v>41-100</v>
      </c>
      <c r="AD396" t="str">
        <f t="shared" si="239"/>
        <v>Blank</v>
      </c>
      <c r="AE396" t="str">
        <f t="shared" si="240"/>
        <v>male</v>
      </c>
      <c r="AF396">
        <f>IF(F396&gt;=4, counts!$A$62,F396)</f>
        <v>0</v>
      </c>
      <c r="AG396">
        <f>IF(G396&gt;=3, counts!$A$69,G396)</f>
        <v>0</v>
      </c>
      <c r="AH396" t="str">
        <f>IF(OR(K396="S",K396=""), counts!$A$75,K396)</f>
        <v>S, blank</v>
      </c>
      <c r="AI396">
        <f t="shared" si="241"/>
        <v>2</v>
      </c>
      <c r="AJ396">
        <f>VLOOKUP(AA396,counts!$V$8:$W$13,2,FALSE)</f>
        <v>-11.613432440426715</v>
      </c>
      <c r="AK396">
        <f>VLOOKUP(AB396,counts!$V$17:$W$23,2,FALSE)</f>
        <v>-42.171718189759716</v>
      </c>
      <c r="AL396">
        <f>VLOOKUP(AC396,counts!$V$27:$W$33,2,FALSE)</f>
        <v>70.538774768379497</v>
      </c>
      <c r="AM396">
        <f>VLOOKUP(AD396,counts!$V$38:$W$49,2,FALSE)</f>
        <v>-33.757758935166962</v>
      </c>
      <c r="AN396">
        <f>VLOOKUP(AE396,counts!$V$53:$W$54,2,FALSE)</f>
        <v>-108.67008854708662</v>
      </c>
      <c r="AO396">
        <f>VLOOKUP(AF396,counts!$V$58:$W$62,2,FALSE)</f>
        <v>-14.754319664473872</v>
      </c>
      <c r="AP396">
        <f>VLOOKUP(AG396,counts!$V$66:$W$69,2,FALSE)</f>
        <v>-22.013681658285037</v>
      </c>
      <c r="AQ396">
        <f>VLOOKUP(AH396,counts!$V$73:$W$75,2,FALSE)</f>
        <v>-22.422560732600829</v>
      </c>
      <c r="AR396">
        <f>VLOOKUP(AI396,counts!$V$79:$W$81,2,FALSE)</f>
        <v>25.957134405206311</v>
      </c>
      <c r="AS396">
        <f t="shared" si="242"/>
        <v>0</v>
      </c>
      <c r="AT396">
        <f t="shared" si="243"/>
        <v>3</v>
      </c>
      <c r="AU396" t="str">
        <f t="shared" si="226"/>
        <v>Train</v>
      </c>
      <c r="AW396" t="str">
        <f t="shared" si="244"/>
        <v>18-30</v>
      </c>
      <c r="AX396" t="str">
        <f t="shared" si="245"/>
        <v>Blank</v>
      </c>
      <c r="AY396" t="str">
        <f t="shared" si="246"/>
        <v>41-100</v>
      </c>
      <c r="AZ396" t="str">
        <f t="shared" si="247"/>
        <v>Blank</v>
      </c>
      <c r="BA396" t="str">
        <f t="shared" si="248"/>
        <v>male</v>
      </c>
      <c r="BB396">
        <f t="shared" si="249"/>
        <v>0</v>
      </c>
      <c r="BC396">
        <f t="shared" si="250"/>
        <v>0</v>
      </c>
      <c r="BD396" t="str">
        <f t="shared" si="251"/>
        <v>S, blank</v>
      </c>
      <c r="BE396">
        <f t="shared" si="252"/>
        <v>2</v>
      </c>
      <c r="BF396">
        <f t="shared" si="253"/>
        <v>-11.613432440426715</v>
      </c>
      <c r="BG396">
        <f t="shared" si="254"/>
        <v>-42.171718189759716</v>
      </c>
      <c r="BH396">
        <f t="shared" si="255"/>
        <v>70.538774768379497</v>
      </c>
      <c r="BI396">
        <f t="shared" si="256"/>
        <v>-33.757758935166962</v>
      </c>
      <c r="BJ396">
        <f t="shared" si="257"/>
        <v>-108.67008854708662</v>
      </c>
      <c r="BK396">
        <f t="shared" si="258"/>
        <v>-14.754319664473872</v>
      </c>
      <c r="BL396">
        <f t="shared" si="259"/>
        <v>-22.013681658285037</v>
      </c>
      <c r="BM396">
        <f t="shared" si="260"/>
        <v>-22.422560732600829</v>
      </c>
      <c r="BN396">
        <f t="shared" si="261"/>
        <v>25.957134405206311</v>
      </c>
      <c r="BO396">
        <f t="shared" si="227"/>
        <v>0</v>
      </c>
      <c r="BP396">
        <f t="shared" si="228"/>
        <v>3</v>
      </c>
      <c r="BQ396" t="str">
        <f t="shared" si="229"/>
        <v>Train</v>
      </c>
    </row>
    <row r="397" spans="1:69" x14ac:dyDescent="0.3">
      <c r="A397">
        <v>2</v>
      </c>
      <c r="B397">
        <v>1</v>
      </c>
      <c r="C397" t="s">
        <v>971</v>
      </c>
      <c r="D397" t="s">
        <v>15</v>
      </c>
      <c r="E397">
        <v>18</v>
      </c>
      <c r="F397">
        <v>0</v>
      </c>
      <c r="G397">
        <v>1</v>
      </c>
      <c r="H397" t="s">
        <v>972</v>
      </c>
      <c r="I397">
        <v>23</v>
      </c>
      <c r="K397" t="s">
        <v>17</v>
      </c>
      <c r="N397" t="s">
        <v>973</v>
      </c>
      <c r="O397">
        <v>5</v>
      </c>
      <c r="P397">
        <v>5</v>
      </c>
      <c r="Q397">
        <v>5</v>
      </c>
      <c r="R397" t="str">
        <f t="shared" si="230"/>
        <v>Validate</v>
      </c>
      <c r="S397" t="str">
        <f t="shared" si="231"/>
        <v>Validate</v>
      </c>
      <c r="T397" t="str">
        <f t="shared" si="232"/>
        <v>Validate</v>
      </c>
      <c r="U397" t="str">
        <f t="shared" si="233"/>
        <v/>
      </c>
      <c r="V397" t="str">
        <f t="shared" si="234"/>
        <v>18-30</v>
      </c>
      <c r="W397" t="str">
        <f t="shared" si="235"/>
        <v/>
      </c>
      <c r="X397" t="str">
        <f t="shared" si="236"/>
        <v>21-30</v>
      </c>
      <c r="Y397" t="b">
        <f>SUMPRODUCT(--(U397=counts!$A$40:$A$49))&gt;0</f>
        <v>0</v>
      </c>
      <c r="Z397" t="b">
        <f>SUMPRODUCT(--(W397=counts!$A$18:$A$22))&gt;0</f>
        <v>0</v>
      </c>
      <c r="AA397" t="str">
        <f t="shared" si="237"/>
        <v>18-30</v>
      </c>
      <c r="AB397" t="str">
        <f>IF(W397="","Blank",IF(Z397="TRUE",W397,counts!$A$23))</f>
        <v>Blank</v>
      </c>
      <c r="AC397" t="str">
        <f t="shared" si="238"/>
        <v>21-30</v>
      </c>
      <c r="AD397" t="str">
        <f t="shared" si="239"/>
        <v>Blank</v>
      </c>
      <c r="AE397" t="str">
        <f t="shared" si="240"/>
        <v>female</v>
      </c>
      <c r="AF397">
        <f>IF(F397&gt;=4, counts!$A$62,F397)</f>
        <v>0</v>
      </c>
      <c r="AG397">
        <f>IF(G397&gt;=3, counts!$A$69,G397)</f>
        <v>1</v>
      </c>
      <c r="AH397" t="str">
        <f>IF(OR(K397="S",K397=""), counts!$A$75,K397)</f>
        <v>S, blank</v>
      </c>
      <c r="AI397">
        <f t="shared" si="241"/>
        <v>2</v>
      </c>
      <c r="AJ397">
        <f>VLOOKUP(AA397,counts!$V$8:$W$13,2,FALSE)</f>
        <v>-11.613432440426715</v>
      </c>
      <c r="AK397">
        <f>VLOOKUP(AB397,counts!$V$17:$W$23,2,FALSE)</f>
        <v>-42.171718189759716</v>
      </c>
      <c r="AL397">
        <f>VLOOKUP(AC397,counts!$V$27:$W$33,2,FALSE)</f>
        <v>40.172297072540438</v>
      </c>
      <c r="AM397">
        <f>VLOOKUP(AD397,counts!$V$38:$W$49,2,FALSE)</f>
        <v>-33.757758935166962</v>
      </c>
      <c r="AN397">
        <f>VLOOKUP(AE397,counts!$V$53:$W$54,2,FALSE)</f>
        <v>151.41878811967541</v>
      </c>
      <c r="AO397">
        <f>VLOOKUP(AF397,counts!$V$58:$W$62,2,FALSE)</f>
        <v>-14.754319664473872</v>
      </c>
      <c r="AP397">
        <f>VLOOKUP(AG397,counts!$V$66:$W$69,2,FALSE)</f>
        <v>79.365382998232107</v>
      </c>
      <c r="AQ397">
        <f>VLOOKUP(AH397,counts!$V$73:$W$75,2,FALSE)</f>
        <v>-22.422560732600829</v>
      </c>
      <c r="AR397">
        <f>VLOOKUP(AI397,counts!$V$79:$W$81,2,FALSE)</f>
        <v>25.957134405206311</v>
      </c>
      <c r="AS397">
        <f t="shared" si="242"/>
        <v>1</v>
      </c>
      <c r="AT397">
        <f t="shared" si="243"/>
        <v>5</v>
      </c>
      <c r="AU397" t="str">
        <f t="shared" si="226"/>
        <v>Validate</v>
      </c>
      <c r="AW397" t="str">
        <f t="shared" si="244"/>
        <v>18-30</v>
      </c>
      <c r="AX397" t="str">
        <f t="shared" si="245"/>
        <v>Blank</v>
      </c>
      <c r="AY397" t="str">
        <f t="shared" si="246"/>
        <v>21-30</v>
      </c>
      <c r="AZ397" t="str">
        <f t="shared" si="247"/>
        <v>Blank</v>
      </c>
      <c r="BA397" t="str">
        <f t="shared" si="248"/>
        <v>female</v>
      </c>
      <c r="BB397">
        <f t="shared" si="249"/>
        <v>0</v>
      </c>
      <c r="BC397">
        <f t="shared" si="250"/>
        <v>1</v>
      </c>
      <c r="BD397" t="str">
        <f t="shared" si="251"/>
        <v>S, blank</v>
      </c>
      <c r="BE397">
        <f t="shared" si="252"/>
        <v>2</v>
      </c>
      <c r="BF397">
        <f t="shared" si="253"/>
        <v>-11.613432440426715</v>
      </c>
      <c r="BG397">
        <f t="shared" si="254"/>
        <v>-42.171718189759716</v>
      </c>
      <c r="BH397">
        <f t="shared" si="255"/>
        <v>40.172297072540438</v>
      </c>
      <c r="BI397">
        <f t="shared" si="256"/>
        <v>-33.757758935166962</v>
      </c>
      <c r="BJ397">
        <f t="shared" si="257"/>
        <v>151.41878811967541</v>
      </c>
      <c r="BK397">
        <f t="shared" si="258"/>
        <v>-14.754319664473872</v>
      </c>
      <c r="BL397">
        <f t="shared" si="259"/>
        <v>79.365382998232107</v>
      </c>
      <c r="BM397">
        <f t="shared" si="260"/>
        <v>-22.422560732600829</v>
      </c>
      <c r="BN397">
        <f t="shared" si="261"/>
        <v>25.957134405206311</v>
      </c>
      <c r="BO397">
        <f t="shared" si="227"/>
        <v>1</v>
      </c>
      <c r="BP397">
        <f t="shared" si="228"/>
        <v>5</v>
      </c>
      <c r="BQ397" t="str">
        <f t="shared" si="229"/>
        <v>Validate</v>
      </c>
    </row>
    <row r="398" spans="1:69" x14ac:dyDescent="0.3">
      <c r="A398">
        <v>2</v>
      </c>
      <c r="B398">
        <v>1</v>
      </c>
      <c r="C398" t="s">
        <v>974</v>
      </c>
      <c r="D398" t="s">
        <v>15</v>
      </c>
      <c r="E398">
        <v>34</v>
      </c>
      <c r="F398">
        <v>0</v>
      </c>
      <c r="G398">
        <v>1</v>
      </c>
      <c r="H398" t="s">
        <v>972</v>
      </c>
      <c r="I398">
        <v>23</v>
      </c>
      <c r="K398" t="s">
        <v>17</v>
      </c>
      <c r="N398" t="s">
        <v>973</v>
      </c>
      <c r="O398">
        <v>4</v>
      </c>
      <c r="P398">
        <v>5</v>
      </c>
      <c r="Q398">
        <v>2</v>
      </c>
      <c r="R398" t="str">
        <f t="shared" si="230"/>
        <v>Test</v>
      </c>
      <c r="S398" t="str">
        <f t="shared" si="231"/>
        <v>Validate</v>
      </c>
      <c r="T398" t="str">
        <f t="shared" si="232"/>
        <v>Train</v>
      </c>
      <c r="U398" t="str">
        <f t="shared" si="233"/>
        <v/>
      </c>
      <c r="V398" t="str">
        <f t="shared" si="234"/>
        <v>31-40</v>
      </c>
      <c r="W398" t="str">
        <f t="shared" si="235"/>
        <v/>
      </c>
      <c r="X398" t="str">
        <f t="shared" si="236"/>
        <v>21-30</v>
      </c>
      <c r="Y398" t="b">
        <f>SUMPRODUCT(--(U398=counts!$A$40:$A$49))&gt;0</f>
        <v>0</v>
      </c>
      <c r="Z398" t="b">
        <f>SUMPRODUCT(--(W398=counts!$A$18:$A$22))&gt;0</f>
        <v>0</v>
      </c>
      <c r="AA398" t="str">
        <f t="shared" si="237"/>
        <v>31-40</v>
      </c>
      <c r="AB398" t="str">
        <f>IF(W398="","Blank",IF(Z398="TRUE",W398,counts!$A$23))</f>
        <v>Blank</v>
      </c>
      <c r="AC398" t="str">
        <f t="shared" si="238"/>
        <v>21-30</v>
      </c>
      <c r="AD398" t="str">
        <f t="shared" si="239"/>
        <v>Blank</v>
      </c>
      <c r="AE398" t="str">
        <f t="shared" si="240"/>
        <v>female</v>
      </c>
      <c r="AF398">
        <f>IF(F398&gt;=4, counts!$A$62,F398)</f>
        <v>0</v>
      </c>
      <c r="AG398">
        <f>IF(G398&gt;=3, counts!$A$69,G398)</f>
        <v>1</v>
      </c>
      <c r="AH398" t="str">
        <f>IF(OR(K398="S",K398=""), counts!$A$75,K398)</f>
        <v>S, blank</v>
      </c>
      <c r="AI398">
        <f t="shared" si="241"/>
        <v>2</v>
      </c>
      <c r="AJ398">
        <f>VLOOKUP(AA398,counts!$V$8:$W$13,2,FALSE)</f>
        <v>32.769878926258563</v>
      </c>
      <c r="AK398">
        <f>VLOOKUP(AB398,counts!$V$17:$W$23,2,FALSE)</f>
        <v>-42.171718189759716</v>
      </c>
      <c r="AL398">
        <f>VLOOKUP(AC398,counts!$V$27:$W$33,2,FALSE)</f>
        <v>40.172297072540438</v>
      </c>
      <c r="AM398">
        <f>VLOOKUP(AD398,counts!$V$38:$W$49,2,FALSE)</f>
        <v>-33.757758935166962</v>
      </c>
      <c r="AN398">
        <f>VLOOKUP(AE398,counts!$V$53:$W$54,2,FALSE)</f>
        <v>151.41878811967541</v>
      </c>
      <c r="AO398">
        <f>VLOOKUP(AF398,counts!$V$58:$W$62,2,FALSE)</f>
        <v>-14.754319664473872</v>
      </c>
      <c r="AP398">
        <f>VLOOKUP(AG398,counts!$V$66:$W$69,2,FALSE)</f>
        <v>79.365382998232107</v>
      </c>
      <c r="AQ398">
        <f>VLOOKUP(AH398,counts!$V$73:$W$75,2,FALSE)</f>
        <v>-22.422560732600829</v>
      </c>
      <c r="AR398">
        <f>VLOOKUP(AI398,counts!$V$79:$W$81,2,FALSE)</f>
        <v>25.957134405206311</v>
      </c>
      <c r="AS398">
        <f t="shared" si="242"/>
        <v>1</v>
      </c>
      <c r="AT398">
        <f t="shared" si="243"/>
        <v>4</v>
      </c>
      <c r="AU398" t="str">
        <f t="shared" si="226"/>
        <v>Test</v>
      </c>
      <c r="AW398" t="str">
        <f t="shared" si="244"/>
        <v>31-40</v>
      </c>
      <c r="AX398" t="str">
        <f t="shared" si="245"/>
        <v>Blank</v>
      </c>
      <c r="AY398" t="str">
        <f t="shared" si="246"/>
        <v>21-30</v>
      </c>
      <c r="AZ398" t="str">
        <f t="shared" si="247"/>
        <v>Blank</v>
      </c>
      <c r="BA398" t="str">
        <f t="shared" si="248"/>
        <v>female</v>
      </c>
      <c r="BB398">
        <f t="shared" si="249"/>
        <v>0</v>
      </c>
      <c r="BC398">
        <f t="shared" si="250"/>
        <v>1</v>
      </c>
      <c r="BD398" t="str">
        <f t="shared" si="251"/>
        <v>S, blank</v>
      </c>
      <c r="BE398">
        <f t="shared" si="252"/>
        <v>2</v>
      </c>
      <c r="BF398">
        <f t="shared" si="253"/>
        <v>32.769878926258563</v>
      </c>
      <c r="BG398">
        <f t="shared" si="254"/>
        <v>-42.171718189759716</v>
      </c>
      <c r="BH398">
        <f t="shared" si="255"/>
        <v>40.172297072540438</v>
      </c>
      <c r="BI398">
        <f t="shared" si="256"/>
        <v>-33.757758935166962</v>
      </c>
      <c r="BJ398">
        <f t="shared" si="257"/>
        <v>151.41878811967541</v>
      </c>
      <c r="BK398">
        <f t="shared" si="258"/>
        <v>-14.754319664473872</v>
      </c>
      <c r="BL398">
        <f t="shared" si="259"/>
        <v>79.365382998232107</v>
      </c>
      <c r="BM398">
        <f t="shared" si="260"/>
        <v>-22.422560732600829</v>
      </c>
      <c r="BN398">
        <f t="shared" si="261"/>
        <v>25.957134405206311</v>
      </c>
      <c r="BO398">
        <f t="shared" si="227"/>
        <v>1</v>
      </c>
      <c r="BP398">
        <f t="shared" si="228"/>
        <v>4</v>
      </c>
      <c r="BQ398" t="str">
        <f t="shared" si="229"/>
        <v>Test</v>
      </c>
    </row>
    <row r="399" spans="1:69" x14ac:dyDescent="0.3">
      <c r="A399">
        <v>2</v>
      </c>
      <c r="B399">
        <v>0</v>
      </c>
      <c r="C399" t="s">
        <v>975</v>
      </c>
      <c r="D399" t="s">
        <v>20</v>
      </c>
      <c r="E399">
        <v>54</v>
      </c>
      <c r="F399">
        <v>0</v>
      </c>
      <c r="G399">
        <v>0</v>
      </c>
      <c r="H399" t="s">
        <v>976</v>
      </c>
      <c r="I399">
        <v>26</v>
      </c>
      <c r="K399" t="s">
        <v>17</v>
      </c>
      <c r="N399" t="s">
        <v>977</v>
      </c>
      <c r="O399">
        <v>1</v>
      </c>
      <c r="P399">
        <v>5</v>
      </c>
      <c r="Q399">
        <v>1</v>
      </c>
      <c r="R399" t="str">
        <f t="shared" si="230"/>
        <v>Train</v>
      </c>
      <c r="S399" t="str">
        <f t="shared" si="231"/>
        <v>Validate</v>
      </c>
      <c r="T399" t="str">
        <f t="shared" si="232"/>
        <v>Train</v>
      </c>
      <c r="U399" t="str">
        <f t="shared" si="233"/>
        <v>NY</v>
      </c>
      <c r="V399" t="str">
        <f t="shared" si="234"/>
        <v>51-60</v>
      </c>
      <c r="W399" t="str">
        <f t="shared" si="235"/>
        <v/>
      </c>
      <c r="X399" t="str">
        <f t="shared" si="236"/>
        <v>21-30</v>
      </c>
      <c r="Y399" t="b">
        <f>SUMPRODUCT(--(U399=counts!$A$40:$A$49))&gt;0</f>
        <v>1</v>
      </c>
      <c r="Z399" t="b">
        <f>SUMPRODUCT(--(W399=counts!$A$18:$A$22))&gt;0</f>
        <v>0</v>
      </c>
      <c r="AA399" t="str">
        <f t="shared" si="237"/>
        <v>51-60</v>
      </c>
      <c r="AB399" t="str">
        <f>IF(W399="","Blank",IF(Z399="TRUE",W399,counts!$A$23))</f>
        <v>Blank</v>
      </c>
      <c r="AC399" t="str">
        <f t="shared" si="238"/>
        <v>21-30</v>
      </c>
      <c r="AD399" t="str">
        <f t="shared" si="239"/>
        <v>NY</v>
      </c>
      <c r="AE399" t="str">
        <f t="shared" si="240"/>
        <v>male</v>
      </c>
      <c r="AF399">
        <f>IF(F399&gt;=4, counts!$A$62,F399)</f>
        <v>0</v>
      </c>
      <c r="AG399">
        <f>IF(G399&gt;=3, counts!$A$69,G399)</f>
        <v>0</v>
      </c>
      <c r="AH399" t="str">
        <f>IF(OR(K399="S",K399=""), counts!$A$75,K399)</f>
        <v>S, blank</v>
      </c>
      <c r="AI399">
        <f t="shared" si="241"/>
        <v>2</v>
      </c>
      <c r="AJ399">
        <f>VLOOKUP(AA399,counts!$V$8:$W$13,2,FALSE)</f>
        <v>74.751267398446615</v>
      </c>
      <c r="AK399">
        <f>VLOOKUP(AB399,counts!$V$17:$W$23,2,FALSE)</f>
        <v>-42.171718189759716</v>
      </c>
      <c r="AL399">
        <f>VLOOKUP(AC399,counts!$V$27:$W$33,2,FALSE)</f>
        <v>40.172297072540438</v>
      </c>
      <c r="AM399">
        <f>VLOOKUP(AD399,counts!$V$38:$W$49,2,FALSE)</f>
        <v>57.761363718906857</v>
      </c>
      <c r="AN399">
        <f>VLOOKUP(AE399,counts!$V$53:$W$54,2,FALSE)</f>
        <v>-108.67008854708662</v>
      </c>
      <c r="AO399">
        <f>VLOOKUP(AF399,counts!$V$58:$W$62,2,FALSE)</f>
        <v>-14.754319664473872</v>
      </c>
      <c r="AP399">
        <f>VLOOKUP(AG399,counts!$V$66:$W$69,2,FALSE)</f>
        <v>-22.013681658285037</v>
      </c>
      <c r="AQ399">
        <f>VLOOKUP(AH399,counts!$V$73:$W$75,2,FALSE)</f>
        <v>-22.422560732600829</v>
      </c>
      <c r="AR399">
        <f>VLOOKUP(AI399,counts!$V$79:$W$81,2,FALSE)</f>
        <v>25.957134405206311</v>
      </c>
      <c r="AS399">
        <f t="shared" si="242"/>
        <v>0</v>
      </c>
      <c r="AT399">
        <f t="shared" si="243"/>
        <v>1</v>
      </c>
      <c r="AU399" t="str">
        <f t="shared" si="226"/>
        <v>Train</v>
      </c>
      <c r="AW399" t="str">
        <f t="shared" si="244"/>
        <v>51-60</v>
      </c>
      <c r="AX399" t="str">
        <f t="shared" si="245"/>
        <v>Blank</v>
      </c>
      <c r="AY399" t="str">
        <f t="shared" si="246"/>
        <v>21-30</v>
      </c>
      <c r="AZ399" t="str">
        <f t="shared" si="247"/>
        <v>NY</v>
      </c>
      <c r="BA399" t="str">
        <f t="shared" si="248"/>
        <v>male</v>
      </c>
      <c r="BB399">
        <f t="shared" si="249"/>
        <v>0</v>
      </c>
      <c r="BC399">
        <f t="shared" si="250"/>
        <v>0</v>
      </c>
      <c r="BD399" t="str">
        <f t="shared" si="251"/>
        <v>S, blank</v>
      </c>
      <c r="BE399">
        <f t="shared" si="252"/>
        <v>2</v>
      </c>
      <c r="BF399">
        <f t="shared" si="253"/>
        <v>74.751267398446615</v>
      </c>
      <c r="BG399">
        <f t="shared" si="254"/>
        <v>-42.171718189759716</v>
      </c>
      <c r="BH399">
        <f t="shared" si="255"/>
        <v>40.172297072540438</v>
      </c>
      <c r="BI399">
        <f t="shared" si="256"/>
        <v>57.761363718906857</v>
      </c>
      <c r="BJ399">
        <f t="shared" si="257"/>
        <v>-108.67008854708662</v>
      </c>
      <c r="BK399">
        <f t="shared" si="258"/>
        <v>-14.754319664473872</v>
      </c>
      <c r="BL399">
        <f t="shared" si="259"/>
        <v>-22.013681658285037</v>
      </c>
      <c r="BM399">
        <f t="shared" si="260"/>
        <v>-22.422560732600829</v>
      </c>
      <c r="BN399">
        <f t="shared" si="261"/>
        <v>25.957134405206311</v>
      </c>
      <c r="BO399">
        <f t="shared" si="227"/>
        <v>0</v>
      </c>
      <c r="BP399">
        <f t="shared" si="228"/>
        <v>1</v>
      </c>
      <c r="BQ399" t="str">
        <f t="shared" si="229"/>
        <v>Train</v>
      </c>
    </row>
    <row r="400" spans="1:69" x14ac:dyDescent="0.3">
      <c r="A400">
        <v>2</v>
      </c>
      <c r="B400">
        <v>1</v>
      </c>
      <c r="C400" t="s">
        <v>978</v>
      </c>
      <c r="D400" t="s">
        <v>20</v>
      </c>
      <c r="E400">
        <v>8</v>
      </c>
      <c r="F400">
        <v>0</v>
      </c>
      <c r="G400">
        <v>2</v>
      </c>
      <c r="H400" t="s">
        <v>979</v>
      </c>
      <c r="I400">
        <v>32.5</v>
      </c>
      <c r="K400" t="s">
        <v>17</v>
      </c>
      <c r="L400" t="s">
        <v>33</v>
      </c>
      <c r="N400" t="s">
        <v>980</v>
      </c>
      <c r="O400">
        <v>2</v>
      </c>
      <c r="P400">
        <v>4</v>
      </c>
      <c r="Q400">
        <v>5</v>
      </c>
      <c r="R400" t="str">
        <f t="shared" si="230"/>
        <v>Train</v>
      </c>
      <c r="S400" t="str">
        <f t="shared" si="231"/>
        <v>Test</v>
      </c>
      <c r="T400" t="str">
        <f t="shared" si="232"/>
        <v>Validate</v>
      </c>
      <c r="U400" t="str">
        <f t="shared" si="233"/>
        <v>NY</v>
      </c>
      <c r="V400" t="str">
        <f t="shared" si="234"/>
        <v>0-17</v>
      </c>
      <c r="W400" t="str">
        <f t="shared" si="235"/>
        <v/>
      </c>
      <c r="X400" t="str">
        <f t="shared" si="236"/>
        <v>31-40</v>
      </c>
      <c r="Y400" t="b">
        <f>SUMPRODUCT(--(U400=counts!$A$40:$A$49))&gt;0</f>
        <v>1</v>
      </c>
      <c r="Z400" t="b">
        <f>SUMPRODUCT(--(W400=counts!$A$18:$A$22))&gt;0</f>
        <v>0</v>
      </c>
      <c r="AA400" t="str">
        <f t="shared" si="237"/>
        <v>0-17</v>
      </c>
      <c r="AB400" t="str">
        <f>IF(W400="","Blank",IF(Z400="TRUE",W400,counts!$A$23))</f>
        <v>Blank</v>
      </c>
      <c r="AC400" t="str">
        <f t="shared" si="238"/>
        <v>31-40</v>
      </c>
      <c r="AD400" t="str">
        <f t="shared" si="239"/>
        <v>NY</v>
      </c>
      <c r="AE400" t="str">
        <f t="shared" si="240"/>
        <v>male</v>
      </c>
      <c r="AF400">
        <f>IF(F400&gt;=4, counts!$A$62,F400)</f>
        <v>0</v>
      </c>
      <c r="AG400">
        <f>IF(G400&gt;=3, counts!$A$69,G400)</f>
        <v>2</v>
      </c>
      <c r="AH400" t="str">
        <f>IF(OR(K400="S",K400=""), counts!$A$75,K400)</f>
        <v>S, blank</v>
      </c>
      <c r="AI400">
        <f t="shared" si="241"/>
        <v>2</v>
      </c>
      <c r="AJ400">
        <f>VLOOKUP(AA400,counts!$V$8:$W$13,2,FALSE)</f>
        <v>-3.7643689058441341</v>
      </c>
      <c r="AK400">
        <f>VLOOKUP(AB400,counts!$V$17:$W$23,2,FALSE)</f>
        <v>-42.171718189759716</v>
      </c>
      <c r="AL400">
        <f>VLOOKUP(AC400,counts!$V$27:$W$33,2,FALSE)</f>
        <v>22.971838090238197</v>
      </c>
      <c r="AM400">
        <f>VLOOKUP(AD400,counts!$V$38:$W$49,2,FALSE)</f>
        <v>57.761363718906857</v>
      </c>
      <c r="AN400">
        <f>VLOOKUP(AE400,counts!$V$53:$W$54,2,FALSE)</f>
        <v>-108.67008854708662</v>
      </c>
      <c r="AO400">
        <f>VLOOKUP(AF400,counts!$V$58:$W$62,2,FALSE)</f>
        <v>-14.754319664473872</v>
      </c>
      <c r="AP400">
        <f>VLOOKUP(AG400,counts!$V$66:$W$69,2,FALSE)</f>
        <v>75.609641767585757</v>
      </c>
      <c r="AQ400">
        <f>VLOOKUP(AH400,counts!$V$73:$W$75,2,FALSE)</f>
        <v>-22.422560732600829</v>
      </c>
      <c r="AR400">
        <f>VLOOKUP(AI400,counts!$V$79:$W$81,2,FALSE)</f>
        <v>25.957134405206311</v>
      </c>
      <c r="AS400">
        <f t="shared" si="242"/>
        <v>1</v>
      </c>
      <c r="AT400">
        <f t="shared" si="243"/>
        <v>2</v>
      </c>
      <c r="AU400" t="str">
        <f t="shared" si="226"/>
        <v>Train</v>
      </c>
      <c r="AW400" t="str">
        <f t="shared" si="244"/>
        <v>0-17</v>
      </c>
      <c r="AX400" t="str">
        <f t="shared" si="245"/>
        <v>Blank</v>
      </c>
      <c r="AY400" t="str">
        <f t="shared" si="246"/>
        <v>31-40</v>
      </c>
      <c r="AZ400" t="str">
        <f t="shared" si="247"/>
        <v>NY</v>
      </c>
      <c r="BA400" t="str">
        <f t="shared" si="248"/>
        <v>male</v>
      </c>
      <c r="BB400">
        <f t="shared" si="249"/>
        <v>0</v>
      </c>
      <c r="BC400">
        <f t="shared" si="250"/>
        <v>2</v>
      </c>
      <c r="BD400" t="str">
        <f t="shared" si="251"/>
        <v>S, blank</v>
      </c>
      <c r="BE400">
        <f t="shared" si="252"/>
        <v>2</v>
      </c>
      <c r="BF400">
        <f t="shared" si="253"/>
        <v>-3.7643689058441341</v>
      </c>
      <c r="BG400">
        <f t="shared" si="254"/>
        <v>-42.171718189759716</v>
      </c>
      <c r="BH400">
        <f t="shared" si="255"/>
        <v>22.971838090238197</v>
      </c>
      <c r="BI400">
        <f t="shared" si="256"/>
        <v>57.761363718906857</v>
      </c>
      <c r="BJ400">
        <f t="shared" si="257"/>
        <v>-108.67008854708662</v>
      </c>
      <c r="BK400">
        <f t="shared" si="258"/>
        <v>-14.754319664473872</v>
      </c>
      <c r="BL400">
        <f t="shared" si="259"/>
        <v>75.609641767585757</v>
      </c>
      <c r="BM400">
        <f t="shared" si="260"/>
        <v>-22.422560732600829</v>
      </c>
      <c r="BN400">
        <f t="shared" si="261"/>
        <v>25.957134405206311</v>
      </c>
      <c r="BO400">
        <f t="shared" si="227"/>
        <v>1</v>
      </c>
      <c r="BP400">
        <f t="shared" si="228"/>
        <v>2</v>
      </c>
      <c r="BQ400" t="str">
        <f t="shared" si="229"/>
        <v>Train</v>
      </c>
    </row>
    <row r="401" spans="1:69" x14ac:dyDescent="0.3">
      <c r="A401">
        <v>2</v>
      </c>
      <c r="B401">
        <v>0</v>
      </c>
      <c r="C401" t="s">
        <v>981</v>
      </c>
      <c r="D401" t="s">
        <v>20</v>
      </c>
      <c r="E401">
        <v>42</v>
      </c>
      <c r="F401">
        <v>1</v>
      </c>
      <c r="G401">
        <v>1</v>
      </c>
      <c r="H401" t="s">
        <v>979</v>
      </c>
      <c r="I401">
        <v>32.5</v>
      </c>
      <c r="K401" t="s">
        <v>17</v>
      </c>
      <c r="N401" t="s">
        <v>980</v>
      </c>
      <c r="O401">
        <v>1</v>
      </c>
      <c r="P401">
        <v>5</v>
      </c>
      <c r="Q401">
        <v>5</v>
      </c>
      <c r="R401" t="str">
        <f t="shared" si="230"/>
        <v>Train</v>
      </c>
      <c r="S401" t="str">
        <f t="shared" si="231"/>
        <v>Validate</v>
      </c>
      <c r="T401" t="str">
        <f t="shared" si="232"/>
        <v>Validate</v>
      </c>
      <c r="U401" t="str">
        <f t="shared" si="233"/>
        <v>NY</v>
      </c>
      <c r="V401" t="str">
        <f t="shared" si="234"/>
        <v>41-50</v>
      </c>
      <c r="W401" t="str">
        <f t="shared" si="235"/>
        <v/>
      </c>
      <c r="X401" t="str">
        <f t="shared" si="236"/>
        <v>31-40</v>
      </c>
      <c r="Y401" t="b">
        <f>SUMPRODUCT(--(U401=counts!$A$40:$A$49))&gt;0</f>
        <v>1</v>
      </c>
      <c r="Z401" t="b">
        <f>SUMPRODUCT(--(W401=counts!$A$18:$A$22))&gt;0</f>
        <v>0</v>
      </c>
      <c r="AA401" t="str">
        <f t="shared" si="237"/>
        <v>41-50</v>
      </c>
      <c r="AB401" t="str">
        <f>IF(W401="","Blank",IF(Z401="TRUE",W401,counts!$A$23))</f>
        <v>Blank</v>
      </c>
      <c r="AC401" t="str">
        <f t="shared" si="238"/>
        <v>31-40</v>
      </c>
      <c r="AD401" t="str">
        <f t="shared" si="239"/>
        <v>NY</v>
      </c>
      <c r="AE401" t="str">
        <f t="shared" si="240"/>
        <v>male</v>
      </c>
      <c r="AF401">
        <f>IF(F401&gt;=4, counts!$A$62,F401)</f>
        <v>1</v>
      </c>
      <c r="AG401">
        <f>IF(G401&gt;=3, counts!$A$69,G401)</f>
        <v>1</v>
      </c>
      <c r="AH401" t="str">
        <f>IF(OR(K401="S",K401=""), counts!$A$75,K401)</f>
        <v>S, blank</v>
      </c>
      <c r="AI401">
        <f t="shared" si="241"/>
        <v>2</v>
      </c>
      <c r="AJ401">
        <f>VLOOKUP(AA401,counts!$V$8:$W$13,2,FALSE)</f>
        <v>-13.385578549662212</v>
      </c>
      <c r="AK401">
        <f>VLOOKUP(AB401,counts!$V$17:$W$23,2,FALSE)</f>
        <v>-42.171718189759716</v>
      </c>
      <c r="AL401">
        <f>VLOOKUP(AC401,counts!$V$27:$W$33,2,FALSE)</f>
        <v>22.971838090238197</v>
      </c>
      <c r="AM401">
        <f>VLOOKUP(AD401,counts!$V$38:$W$49,2,FALSE)</f>
        <v>57.761363718906857</v>
      </c>
      <c r="AN401">
        <f>VLOOKUP(AE401,counts!$V$53:$W$54,2,FALSE)</f>
        <v>-108.67008854708662</v>
      </c>
      <c r="AO401">
        <f>VLOOKUP(AF401,counts!$V$58:$W$62,2,FALSE)</f>
        <v>48.695090775187893</v>
      </c>
      <c r="AP401">
        <f>VLOOKUP(AG401,counts!$V$66:$W$69,2,FALSE)</f>
        <v>79.365382998232107</v>
      </c>
      <c r="AQ401">
        <f>VLOOKUP(AH401,counts!$V$73:$W$75,2,FALSE)</f>
        <v>-22.422560732600829</v>
      </c>
      <c r="AR401">
        <f>VLOOKUP(AI401,counts!$V$79:$W$81,2,FALSE)</f>
        <v>25.957134405206311</v>
      </c>
      <c r="AS401">
        <f t="shared" si="242"/>
        <v>0</v>
      </c>
      <c r="AT401">
        <f t="shared" si="243"/>
        <v>1</v>
      </c>
      <c r="AU401" t="str">
        <f t="shared" si="226"/>
        <v>Train</v>
      </c>
      <c r="AW401" t="str">
        <f t="shared" si="244"/>
        <v>41-50</v>
      </c>
      <c r="AX401" t="str">
        <f t="shared" si="245"/>
        <v>Blank</v>
      </c>
      <c r="AY401" t="str">
        <f t="shared" si="246"/>
        <v>31-40</v>
      </c>
      <c r="AZ401" t="str">
        <f t="shared" si="247"/>
        <v>NY</v>
      </c>
      <c r="BA401" t="str">
        <f t="shared" si="248"/>
        <v>male</v>
      </c>
      <c r="BB401">
        <f t="shared" si="249"/>
        <v>1</v>
      </c>
      <c r="BC401">
        <f t="shared" si="250"/>
        <v>1</v>
      </c>
      <c r="BD401" t="str">
        <f t="shared" si="251"/>
        <v>S, blank</v>
      </c>
      <c r="BE401">
        <f t="shared" si="252"/>
        <v>2</v>
      </c>
      <c r="BF401">
        <f t="shared" si="253"/>
        <v>-13.385578549662212</v>
      </c>
      <c r="BG401">
        <f t="shared" si="254"/>
        <v>-42.171718189759716</v>
      </c>
      <c r="BH401">
        <f t="shared" si="255"/>
        <v>22.971838090238197</v>
      </c>
      <c r="BI401">
        <f t="shared" si="256"/>
        <v>57.761363718906857</v>
      </c>
      <c r="BJ401">
        <f t="shared" si="257"/>
        <v>-108.67008854708662</v>
      </c>
      <c r="BK401">
        <f t="shared" si="258"/>
        <v>48.695090775187893</v>
      </c>
      <c r="BL401">
        <f t="shared" si="259"/>
        <v>79.365382998232107</v>
      </c>
      <c r="BM401">
        <f t="shared" si="260"/>
        <v>-22.422560732600829</v>
      </c>
      <c r="BN401">
        <f t="shared" si="261"/>
        <v>25.957134405206311</v>
      </c>
      <c r="BO401">
        <f t="shared" si="227"/>
        <v>0</v>
      </c>
      <c r="BP401">
        <f t="shared" si="228"/>
        <v>1</v>
      </c>
      <c r="BQ401" t="str">
        <f t="shared" si="229"/>
        <v>Train</v>
      </c>
    </row>
    <row r="402" spans="1:69" x14ac:dyDescent="0.3">
      <c r="A402">
        <v>2</v>
      </c>
      <c r="B402">
        <v>1</v>
      </c>
      <c r="C402" t="s">
        <v>982</v>
      </c>
      <c r="D402" t="s">
        <v>15</v>
      </c>
      <c r="E402">
        <v>34</v>
      </c>
      <c r="F402">
        <v>1</v>
      </c>
      <c r="G402">
        <v>1</v>
      </c>
      <c r="H402" t="s">
        <v>979</v>
      </c>
      <c r="I402">
        <v>32.5</v>
      </c>
      <c r="K402" t="s">
        <v>17</v>
      </c>
      <c r="L402" t="s">
        <v>33</v>
      </c>
      <c r="N402" t="s">
        <v>980</v>
      </c>
      <c r="O402">
        <v>4</v>
      </c>
      <c r="P402">
        <v>4</v>
      </c>
      <c r="Q402">
        <v>3</v>
      </c>
      <c r="R402" t="str">
        <f t="shared" si="230"/>
        <v>Test</v>
      </c>
      <c r="S402" t="str">
        <f t="shared" si="231"/>
        <v>Test</v>
      </c>
      <c r="T402" t="str">
        <f t="shared" si="232"/>
        <v>Train</v>
      </c>
      <c r="U402" t="str">
        <f t="shared" si="233"/>
        <v>NY</v>
      </c>
      <c r="V402" t="str">
        <f t="shared" si="234"/>
        <v>31-40</v>
      </c>
      <c r="W402" t="str">
        <f t="shared" si="235"/>
        <v/>
      </c>
      <c r="X402" t="str">
        <f t="shared" si="236"/>
        <v>31-40</v>
      </c>
      <c r="Y402" t="b">
        <f>SUMPRODUCT(--(U402=counts!$A$40:$A$49))&gt;0</f>
        <v>1</v>
      </c>
      <c r="Z402" t="b">
        <f>SUMPRODUCT(--(W402=counts!$A$18:$A$22))&gt;0</f>
        <v>0</v>
      </c>
      <c r="AA402" t="str">
        <f t="shared" si="237"/>
        <v>31-40</v>
      </c>
      <c r="AB402" t="str">
        <f>IF(W402="","Blank",IF(Z402="TRUE",W402,counts!$A$23))</f>
        <v>Blank</v>
      </c>
      <c r="AC402" t="str">
        <f t="shared" si="238"/>
        <v>31-40</v>
      </c>
      <c r="AD402" t="str">
        <f t="shared" si="239"/>
        <v>NY</v>
      </c>
      <c r="AE402" t="str">
        <f t="shared" si="240"/>
        <v>female</v>
      </c>
      <c r="AF402">
        <f>IF(F402&gt;=4, counts!$A$62,F402)</f>
        <v>1</v>
      </c>
      <c r="AG402">
        <f>IF(G402&gt;=3, counts!$A$69,G402)</f>
        <v>1</v>
      </c>
      <c r="AH402" t="str">
        <f>IF(OR(K402="S",K402=""), counts!$A$75,K402)</f>
        <v>S, blank</v>
      </c>
      <c r="AI402">
        <f t="shared" si="241"/>
        <v>2</v>
      </c>
      <c r="AJ402">
        <f>VLOOKUP(AA402,counts!$V$8:$W$13,2,FALSE)</f>
        <v>32.769878926258563</v>
      </c>
      <c r="AK402">
        <f>VLOOKUP(AB402,counts!$V$17:$W$23,2,FALSE)</f>
        <v>-42.171718189759716</v>
      </c>
      <c r="AL402">
        <f>VLOOKUP(AC402,counts!$V$27:$W$33,2,FALSE)</f>
        <v>22.971838090238197</v>
      </c>
      <c r="AM402">
        <f>VLOOKUP(AD402,counts!$V$38:$W$49,2,FALSE)</f>
        <v>57.761363718906857</v>
      </c>
      <c r="AN402">
        <f>VLOOKUP(AE402,counts!$V$53:$W$54,2,FALSE)</f>
        <v>151.41878811967541</v>
      </c>
      <c r="AO402">
        <f>VLOOKUP(AF402,counts!$V$58:$W$62,2,FALSE)</f>
        <v>48.695090775187893</v>
      </c>
      <c r="AP402">
        <f>VLOOKUP(AG402,counts!$V$66:$W$69,2,FALSE)</f>
        <v>79.365382998232107</v>
      </c>
      <c r="AQ402">
        <f>VLOOKUP(AH402,counts!$V$73:$W$75,2,FALSE)</f>
        <v>-22.422560732600829</v>
      </c>
      <c r="AR402">
        <f>VLOOKUP(AI402,counts!$V$79:$W$81,2,FALSE)</f>
        <v>25.957134405206311</v>
      </c>
      <c r="AS402">
        <f t="shared" si="242"/>
        <v>1</v>
      </c>
      <c r="AT402">
        <f t="shared" si="243"/>
        <v>4</v>
      </c>
      <c r="AU402" t="str">
        <f t="shared" si="226"/>
        <v>Test</v>
      </c>
      <c r="AW402" t="str">
        <f t="shared" si="244"/>
        <v>31-40</v>
      </c>
      <c r="AX402" t="str">
        <f t="shared" si="245"/>
        <v>Blank</v>
      </c>
      <c r="AY402" t="str">
        <f t="shared" si="246"/>
        <v>31-40</v>
      </c>
      <c r="AZ402" t="str">
        <f t="shared" si="247"/>
        <v>NY</v>
      </c>
      <c r="BA402" t="str">
        <f t="shared" si="248"/>
        <v>female</v>
      </c>
      <c r="BB402">
        <f t="shared" si="249"/>
        <v>1</v>
      </c>
      <c r="BC402">
        <f t="shared" si="250"/>
        <v>1</v>
      </c>
      <c r="BD402" t="str">
        <f t="shared" si="251"/>
        <v>S, blank</v>
      </c>
      <c r="BE402">
        <f t="shared" si="252"/>
        <v>2</v>
      </c>
      <c r="BF402">
        <f t="shared" si="253"/>
        <v>32.769878926258563</v>
      </c>
      <c r="BG402">
        <f t="shared" si="254"/>
        <v>-42.171718189759716</v>
      </c>
      <c r="BH402">
        <f t="shared" si="255"/>
        <v>22.971838090238197</v>
      </c>
      <c r="BI402">
        <f t="shared" si="256"/>
        <v>57.761363718906857</v>
      </c>
      <c r="BJ402">
        <f t="shared" si="257"/>
        <v>151.41878811967541</v>
      </c>
      <c r="BK402">
        <f t="shared" si="258"/>
        <v>48.695090775187893</v>
      </c>
      <c r="BL402">
        <f t="shared" si="259"/>
        <v>79.365382998232107</v>
      </c>
      <c r="BM402">
        <f t="shared" si="260"/>
        <v>-22.422560732600829</v>
      </c>
      <c r="BN402">
        <f t="shared" si="261"/>
        <v>25.957134405206311</v>
      </c>
      <c r="BO402">
        <f t="shared" si="227"/>
        <v>1</v>
      </c>
      <c r="BP402">
        <f t="shared" si="228"/>
        <v>4</v>
      </c>
      <c r="BQ402" t="str">
        <f t="shared" si="229"/>
        <v>Test</v>
      </c>
    </row>
    <row r="403" spans="1:69" x14ac:dyDescent="0.3">
      <c r="A403">
        <v>2</v>
      </c>
      <c r="B403">
        <v>1</v>
      </c>
      <c r="C403" t="s">
        <v>983</v>
      </c>
      <c r="D403" t="s">
        <v>15</v>
      </c>
      <c r="E403">
        <v>27</v>
      </c>
      <c r="F403">
        <v>1</v>
      </c>
      <c r="G403">
        <v>0</v>
      </c>
      <c r="H403" t="s">
        <v>984</v>
      </c>
      <c r="I403">
        <v>13.8583</v>
      </c>
      <c r="K403" t="s">
        <v>44</v>
      </c>
      <c r="L403" t="s">
        <v>857</v>
      </c>
      <c r="N403" t="s">
        <v>985</v>
      </c>
      <c r="O403">
        <v>2</v>
      </c>
      <c r="P403">
        <v>1</v>
      </c>
      <c r="Q403">
        <v>2</v>
      </c>
      <c r="R403" t="str">
        <f t="shared" si="230"/>
        <v>Train</v>
      </c>
      <c r="S403" t="str">
        <f t="shared" si="231"/>
        <v>Train</v>
      </c>
      <c r="T403" t="str">
        <f t="shared" si="232"/>
        <v>Train</v>
      </c>
      <c r="U403" t="str">
        <f t="shared" si="233"/>
        <v/>
      </c>
      <c r="V403" t="str">
        <f t="shared" si="234"/>
        <v>18-30</v>
      </c>
      <c r="W403" t="str">
        <f t="shared" si="235"/>
        <v/>
      </c>
      <c r="X403" t="str">
        <f t="shared" si="236"/>
        <v>11-20</v>
      </c>
      <c r="Y403" t="b">
        <f>SUMPRODUCT(--(U403=counts!$A$40:$A$49))&gt;0</f>
        <v>0</v>
      </c>
      <c r="Z403" t="b">
        <f>SUMPRODUCT(--(W403=counts!$A$18:$A$22))&gt;0</f>
        <v>0</v>
      </c>
      <c r="AA403" t="str">
        <f t="shared" si="237"/>
        <v>18-30</v>
      </c>
      <c r="AB403" t="str">
        <f>IF(W403="","Blank",IF(Z403="TRUE",W403,counts!$A$23))</f>
        <v>Blank</v>
      </c>
      <c r="AC403" t="str">
        <f t="shared" si="238"/>
        <v>11-20</v>
      </c>
      <c r="AD403" t="str">
        <f t="shared" si="239"/>
        <v>Blank</v>
      </c>
      <c r="AE403" t="str">
        <f t="shared" si="240"/>
        <v>female</v>
      </c>
      <c r="AF403">
        <f>IF(F403&gt;=4, counts!$A$62,F403)</f>
        <v>1</v>
      </c>
      <c r="AG403">
        <f>IF(G403&gt;=3, counts!$A$69,G403)</f>
        <v>0</v>
      </c>
      <c r="AH403" t="str">
        <f>IF(OR(K403="S",K403=""), counts!$A$75,K403)</f>
        <v>C</v>
      </c>
      <c r="AI403">
        <f t="shared" si="241"/>
        <v>2</v>
      </c>
      <c r="AJ403">
        <f>VLOOKUP(AA403,counts!$V$8:$W$13,2,FALSE)</f>
        <v>-11.613432440426715</v>
      </c>
      <c r="AK403">
        <f>VLOOKUP(AB403,counts!$V$17:$W$23,2,FALSE)</f>
        <v>-42.171718189759716</v>
      </c>
      <c r="AL403">
        <f>VLOOKUP(AC403,counts!$V$27:$W$33,2,FALSE)</f>
        <v>-9.6115457513775127</v>
      </c>
      <c r="AM403">
        <f>VLOOKUP(AD403,counts!$V$38:$W$49,2,FALSE)</f>
        <v>-33.757758935166962</v>
      </c>
      <c r="AN403">
        <f>VLOOKUP(AE403,counts!$V$53:$W$54,2,FALSE)</f>
        <v>151.41878811967541</v>
      </c>
      <c r="AO403">
        <f>VLOOKUP(AF403,counts!$V$58:$W$62,2,FALSE)</f>
        <v>48.695090775187893</v>
      </c>
      <c r="AP403">
        <f>VLOOKUP(AG403,counts!$V$66:$W$69,2,FALSE)</f>
        <v>-22.013681658285037</v>
      </c>
      <c r="AQ403">
        <f>VLOOKUP(AH403,counts!$V$73:$W$75,2,FALSE)</f>
        <v>72.444458573419169</v>
      </c>
      <c r="AR403">
        <f>VLOOKUP(AI403,counts!$V$79:$W$81,2,FALSE)</f>
        <v>25.957134405206311</v>
      </c>
      <c r="AS403">
        <f t="shared" si="242"/>
        <v>1</v>
      </c>
      <c r="AT403">
        <f t="shared" si="243"/>
        <v>2</v>
      </c>
      <c r="AU403" t="str">
        <f t="shared" si="226"/>
        <v>Train</v>
      </c>
      <c r="AW403" t="str">
        <f t="shared" si="244"/>
        <v>18-30</v>
      </c>
      <c r="AX403" t="str">
        <f t="shared" si="245"/>
        <v>Blank</v>
      </c>
      <c r="AY403" t="str">
        <f t="shared" si="246"/>
        <v>11-20</v>
      </c>
      <c r="AZ403" t="str">
        <f t="shared" si="247"/>
        <v>Blank</v>
      </c>
      <c r="BA403" t="str">
        <f t="shared" si="248"/>
        <v>female</v>
      </c>
      <c r="BB403">
        <f t="shared" si="249"/>
        <v>1</v>
      </c>
      <c r="BC403">
        <f t="shared" si="250"/>
        <v>0</v>
      </c>
      <c r="BD403" t="str">
        <f t="shared" si="251"/>
        <v>C</v>
      </c>
      <c r="BE403">
        <f t="shared" si="252"/>
        <v>2</v>
      </c>
      <c r="BF403">
        <f t="shared" si="253"/>
        <v>-11.613432440426715</v>
      </c>
      <c r="BG403">
        <f t="shared" si="254"/>
        <v>-42.171718189759716</v>
      </c>
      <c r="BH403">
        <f t="shared" si="255"/>
        <v>-9.6115457513775127</v>
      </c>
      <c r="BI403">
        <f t="shared" si="256"/>
        <v>-33.757758935166962</v>
      </c>
      <c r="BJ403">
        <f t="shared" si="257"/>
        <v>151.41878811967541</v>
      </c>
      <c r="BK403">
        <f t="shared" si="258"/>
        <v>48.695090775187893</v>
      </c>
      <c r="BL403">
        <f t="shared" si="259"/>
        <v>-22.013681658285037</v>
      </c>
      <c r="BM403">
        <f t="shared" si="260"/>
        <v>72.444458573419169</v>
      </c>
      <c r="BN403">
        <f t="shared" si="261"/>
        <v>25.957134405206311</v>
      </c>
      <c r="BO403">
        <f t="shared" si="227"/>
        <v>1</v>
      </c>
      <c r="BP403">
        <f t="shared" si="228"/>
        <v>2</v>
      </c>
      <c r="BQ403" t="str">
        <f t="shared" si="229"/>
        <v>Train</v>
      </c>
    </row>
    <row r="404" spans="1:69" x14ac:dyDescent="0.3">
      <c r="A404">
        <v>2</v>
      </c>
      <c r="B404">
        <v>1</v>
      </c>
      <c r="C404" t="s">
        <v>986</v>
      </c>
      <c r="D404" t="s">
        <v>15</v>
      </c>
      <c r="E404">
        <v>30</v>
      </c>
      <c r="F404">
        <v>1</v>
      </c>
      <c r="G404">
        <v>0</v>
      </c>
      <c r="H404" t="s">
        <v>987</v>
      </c>
      <c r="I404">
        <v>13.8583</v>
      </c>
      <c r="K404" t="s">
        <v>44</v>
      </c>
      <c r="L404" t="s">
        <v>857</v>
      </c>
      <c r="N404" t="s">
        <v>985</v>
      </c>
      <c r="O404">
        <v>3</v>
      </c>
      <c r="P404">
        <v>1</v>
      </c>
      <c r="Q404">
        <v>2</v>
      </c>
      <c r="R404" t="str">
        <f t="shared" si="230"/>
        <v>Train</v>
      </c>
      <c r="S404" t="str">
        <f t="shared" si="231"/>
        <v>Train</v>
      </c>
      <c r="T404" t="str">
        <f t="shared" si="232"/>
        <v>Train</v>
      </c>
      <c r="U404" t="str">
        <f t="shared" si="233"/>
        <v/>
      </c>
      <c r="V404" t="str">
        <f t="shared" si="234"/>
        <v>18-30</v>
      </c>
      <c r="W404" t="str">
        <f t="shared" si="235"/>
        <v/>
      </c>
      <c r="X404" t="str">
        <f t="shared" si="236"/>
        <v>11-20</v>
      </c>
      <c r="Y404" t="b">
        <f>SUMPRODUCT(--(U404=counts!$A$40:$A$49))&gt;0</f>
        <v>0</v>
      </c>
      <c r="Z404" t="b">
        <f>SUMPRODUCT(--(W404=counts!$A$18:$A$22))&gt;0</f>
        <v>0</v>
      </c>
      <c r="AA404" t="str">
        <f t="shared" si="237"/>
        <v>18-30</v>
      </c>
      <c r="AB404" t="str">
        <f>IF(W404="","Blank",IF(Z404="TRUE",W404,counts!$A$23))</f>
        <v>Blank</v>
      </c>
      <c r="AC404" t="str">
        <f t="shared" si="238"/>
        <v>11-20</v>
      </c>
      <c r="AD404" t="str">
        <f t="shared" si="239"/>
        <v>Blank</v>
      </c>
      <c r="AE404" t="str">
        <f t="shared" si="240"/>
        <v>female</v>
      </c>
      <c r="AF404">
        <f>IF(F404&gt;=4, counts!$A$62,F404)</f>
        <v>1</v>
      </c>
      <c r="AG404">
        <f>IF(G404&gt;=3, counts!$A$69,G404)</f>
        <v>0</v>
      </c>
      <c r="AH404" t="str">
        <f>IF(OR(K404="S",K404=""), counts!$A$75,K404)</f>
        <v>C</v>
      </c>
      <c r="AI404">
        <f t="shared" si="241"/>
        <v>2</v>
      </c>
      <c r="AJ404">
        <f>VLOOKUP(AA404,counts!$V$8:$W$13,2,FALSE)</f>
        <v>-11.613432440426715</v>
      </c>
      <c r="AK404">
        <f>VLOOKUP(AB404,counts!$V$17:$W$23,2,FALSE)</f>
        <v>-42.171718189759716</v>
      </c>
      <c r="AL404">
        <f>VLOOKUP(AC404,counts!$V$27:$W$33,2,FALSE)</f>
        <v>-9.6115457513775127</v>
      </c>
      <c r="AM404">
        <f>VLOOKUP(AD404,counts!$V$38:$W$49,2,FALSE)</f>
        <v>-33.757758935166962</v>
      </c>
      <c r="AN404">
        <f>VLOOKUP(AE404,counts!$V$53:$W$54,2,FALSE)</f>
        <v>151.41878811967541</v>
      </c>
      <c r="AO404">
        <f>VLOOKUP(AF404,counts!$V$58:$W$62,2,FALSE)</f>
        <v>48.695090775187893</v>
      </c>
      <c r="AP404">
        <f>VLOOKUP(AG404,counts!$V$66:$W$69,2,FALSE)</f>
        <v>-22.013681658285037</v>
      </c>
      <c r="AQ404">
        <f>VLOOKUP(AH404,counts!$V$73:$W$75,2,FALSE)</f>
        <v>72.444458573419169</v>
      </c>
      <c r="AR404">
        <f>VLOOKUP(AI404,counts!$V$79:$W$81,2,FALSE)</f>
        <v>25.957134405206311</v>
      </c>
      <c r="AS404">
        <f t="shared" si="242"/>
        <v>1</v>
      </c>
      <c r="AT404">
        <f t="shared" si="243"/>
        <v>3</v>
      </c>
      <c r="AU404" t="str">
        <f t="shared" si="226"/>
        <v>Train</v>
      </c>
      <c r="AW404" t="str">
        <f t="shared" si="244"/>
        <v>18-30</v>
      </c>
      <c r="AX404" t="str">
        <f t="shared" si="245"/>
        <v>Blank</v>
      </c>
      <c r="AY404" t="str">
        <f t="shared" si="246"/>
        <v>11-20</v>
      </c>
      <c r="AZ404" t="str">
        <f t="shared" si="247"/>
        <v>Blank</v>
      </c>
      <c r="BA404" t="str">
        <f t="shared" si="248"/>
        <v>female</v>
      </c>
      <c r="BB404">
        <f t="shared" si="249"/>
        <v>1</v>
      </c>
      <c r="BC404">
        <f t="shared" si="250"/>
        <v>0</v>
      </c>
      <c r="BD404" t="str">
        <f t="shared" si="251"/>
        <v>C</v>
      </c>
      <c r="BE404">
        <f t="shared" si="252"/>
        <v>2</v>
      </c>
      <c r="BF404">
        <f t="shared" si="253"/>
        <v>-11.613432440426715</v>
      </c>
      <c r="BG404">
        <f t="shared" si="254"/>
        <v>-42.171718189759716</v>
      </c>
      <c r="BH404">
        <f t="shared" si="255"/>
        <v>-9.6115457513775127</v>
      </c>
      <c r="BI404">
        <f t="shared" si="256"/>
        <v>-33.757758935166962</v>
      </c>
      <c r="BJ404">
        <f t="shared" si="257"/>
        <v>151.41878811967541</v>
      </c>
      <c r="BK404">
        <f t="shared" si="258"/>
        <v>48.695090775187893</v>
      </c>
      <c r="BL404">
        <f t="shared" si="259"/>
        <v>-22.013681658285037</v>
      </c>
      <c r="BM404">
        <f t="shared" si="260"/>
        <v>72.444458573419169</v>
      </c>
      <c r="BN404">
        <f t="shared" si="261"/>
        <v>25.957134405206311</v>
      </c>
      <c r="BO404">
        <f t="shared" si="227"/>
        <v>1</v>
      </c>
      <c r="BP404">
        <f t="shared" si="228"/>
        <v>3</v>
      </c>
      <c r="BQ404" t="str">
        <f t="shared" si="229"/>
        <v>Train</v>
      </c>
    </row>
    <row r="405" spans="1:69" x14ac:dyDescent="0.3">
      <c r="A405">
        <v>2</v>
      </c>
      <c r="B405">
        <v>0</v>
      </c>
      <c r="C405" t="s">
        <v>988</v>
      </c>
      <c r="D405" t="s">
        <v>20</v>
      </c>
      <c r="E405">
        <v>23</v>
      </c>
      <c r="F405">
        <v>0</v>
      </c>
      <c r="G405">
        <v>0</v>
      </c>
      <c r="H405" t="s">
        <v>989</v>
      </c>
      <c r="I405">
        <v>13</v>
      </c>
      <c r="K405" t="s">
        <v>17</v>
      </c>
      <c r="N405" t="s">
        <v>990</v>
      </c>
      <c r="O405">
        <v>4</v>
      </c>
      <c r="P405">
        <v>4</v>
      </c>
      <c r="Q405">
        <v>4</v>
      </c>
      <c r="R405" t="str">
        <f t="shared" si="230"/>
        <v>Test</v>
      </c>
      <c r="S405" t="str">
        <f t="shared" si="231"/>
        <v>Test</v>
      </c>
      <c r="T405" t="str">
        <f t="shared" si="232"/>
        <v>Test</v>
      </c>
      <c r="U405" t="str">
        <f t="shared" si="233"/>
        <v>MI</v>
      </c>
      <c r="V405" t="str">
        <f t="shared" si="234"/>
        <v>18-30</v>
      </c>
      <c r="W405" t="str">
        <f t="shared" si="235"/>
        <v/>
      </c>
      <c r="X405" t="str">
        <f t="shared" si="236"/>
        <v>11-20</v>
      </c>
      <c r="Y405" t="b">
        <f>SUMPRODUCT(--(U405=counts!$A$40:$A$49))&gt;0</f>
        <v>1</v>
      </c>
      <c r="Z405" t="b">
        <f>SUMPRODUCT(--(W405=counts!$A$18:$A$22))&gt;0</f>
        <v>0</v>
      </c>
      <c r="AA405" t="str">
        <f t="shared" si="237"/>
        <v>18-30</v>
      </c>
      <c r="AB405" t="str">
        <f>IF(W405="","Blank",IF(Z405="TRUE",W405,counts!$A$23))</f>
        <v>Blank</v>
      </c>
      <c r="AC405" t="str">
        <f t="shared" si="238"/>
        <v>11-20</v>
      </c>
      <c r="AD405" t="str">
        <f t="shared" si="239"/>
        <v>MI</v>
      </c>
      <c r="AE405" t="str">
        <f t="shared" si="240"/>
        <v>male</v>
      </c>
      <c r="AF405">
        <f>IF(F405&gt;=4, counts!$A$62,F405)</f>
        <v>0</v>
      </c>
      <c r="AG405">
        <f>IF(G405&gt;=3, counts!$A$69,G405)</f>
        <v>0</v>
      </c>
      <c r="AH405" t="str">
        <f>IF(OR(K405="S",K405=""), counts!$A$75,K405)</f>
        <v>S, blank</v>
      </c>
      <c r="AI405">
        <f t="shared" si="241"/>
        <v>2</v>
      </c>
      <c r="AJ405">
        <f>VLOOKUP(AA405,counts!$V$8:$W$13,2,FALSE)</f>
        <v>-11.613432440426715</v>
      </c>
      <c r="AK405">
        <f>VLOOKUP(AB405,counts!$V$17:$W$23,2,FALSE)</f>
        <v>-42.171718189759716</v>
      </c>
      <c r="AL405">
        <f>VLOOKUP(AC405,counts!$V$27:$W$33,2,FALSE)</f>
        <v>-9.6115457513775127</v>
      </c>
      <c r="AM405">
        <f>VLOOKUP(AD405,counts!$V$38:$W$49,2,FALSE)</f>
        <v>123.30204897661667</v>
      </c>
      <c r="AN405">
        <f>VLOOKUP(AE405,counts!$V$53:$W$54,2,FALSE)</f>
        <v>-108.67008854708662</v>
      </c>
      <c r="AO405">
        <f>VLOOKUP(AF405,counts!$V$58:$W$62,2,FALSE)</f>
        <v>-14.754319664473872</v>
      </c>
      <c r="AP405">
        <f>VLOOKUP(AG405,counts!$V$66:$W$69,2,FALSE)</f>
        <v>-22.013681658285037</v>
      </c>
      <c r="AQ405">
        <f>VLOOKUP(AH405,counts!$V$73:$W$75,2,FALSE)</f>
        <v>-22.422560732600829</v>
      </c>
      <c r="AR405">
        <f>VLOOKUP(AI405,counts!$V$79:$W$81,2,FALSE)</f>
        <v>25.957134405206311</v>
      </c>
      <c r="AS405">
        <f t="shared" si="242"/>
        <v>0</v>
      </c>
      <c r="AT405">
        <f t="shared" si="243"/>
        <v>4</v>
      </c>
      <c r="AU405" t="str">
        <f t="shared" si="226"/>
        <v>Test</v>
      </c>
      <c r="AW405" t="str">
        <f t="shared" si="244"/>
        <v>18-30</v>
      </c>
      <c r="AX405" t="str">
        <f t="shared" si="245"/>
        <v>Blank</v>
      </c>
      <c r="AY405" t="str">
        <f t="shared" si="246"/>
        <v>11-20</v>
      </c>
      <c r="AZ405" t="str">
        <f t="shared" si="247"/>
        <v>MI</v>
      </c>
      <c r="BA405" t="str">
        <f t="shared" si="248"/>
        <v>male</v>
      </c>
      <c r="BB405">
        <f t="shared" si="249"/>
        <v>0</v>
      </c>
      <c r="BC405">
        <f t="shared" si="250"/>
        <v>0</v>
      </c>
      <c r="BD405" t="str">
        <f t="shared" si="251"/>
        <v>S, blank</v>
      </c>
      <c r="BE405">
        <f t="shared" si="252"/>
        <v>2</v>
      </c>
      <c r="BF405">
        <f t="shared" si="253"/>
        <v>-11.613432440426715</v>
      </c>
      <c r="BG405">
        <f t="shared" si="254"/>
        <v>-42.171718189759716</v>
      </c>
      <c r="BH405">
        <f t="shared" si="255"/>
        <v>-9.6115457513775127</v>
      </c>
      <c r="BI405">
        <f t="shared" si="256"/>
        <v>123.30204897661667</v>
      </c>
      <c r="BJ405">
        <f t="shared" si="257"/>
        <v>-108.67008854708662</v>
      </c>
      <c r="BK405">
        <f t="shared" si="258"/>
        <v>-14.754319664473872</v>
      </c>
      <c r="BL405">
        <f t="shared" si="259"/>
        <v>-22.013681658285037</v>
      </c>
      <c r="BM405">
        <f t="shared" si="260"/>
        <v>-22.422560732600829</v>
      </c>
      <c r="BN405">
        <f t="shared" si="261"/>
        <v>25.957134405206311</v>
      </c>
      <c r="BO405">
        <f t="shared" si="227"/>
        <v>0</v>
      </c>
      <c r="BP405">
        <f t="shared" si="228"/>
        <v>4</v>
      </c>
      <c r="BQ405" t="str">
        <f t="shared" si="229"/>
        <v>Test</v>
      </c>
    </row>
    <row r="406" spans="1:69" x14ac:dyDescent="0.3">
      <c r="A406">
        <v>2</v>
      </c>
      <c r="B406">
        <v>0</v>
      </c>
      <c r="C406" t="s">
        <v>991</v>
      </c>
      <c r="D406" t="s">
        <v>20</v>
      </c>
      <c r="E406">
        <v>21</v>
      </c>
      <c r="F406">
        <v>0</v>
      </c>
      <c r="G406">
        <v>0</v>
      </c>
      <c r="H406" t="s">
        <v>992</v>
      </c>
      <c r="I406">
        <v>13</v>
      </c>
      <c r="K406" t="s">
        <v>17</v>
      </c>
      <c r="N406" t="s">
        <v>993</v>
      </c>
      <c r="O406">
        <v>2</v>
      </c>
      <c r="P406">
        <v>2</v>
      </c>
      <c r="Q406">
        <v>3</v>
      </c>
      <c r="R406" t="str">
        <f t="shared" si="230"/>
        <v>Train</v>
      </c>
      <c r="S406" t="str">
        <f t="shared" si="231"/>
        <v>Train</v>
      </c>
      <c r="T406" t="str">
        <f t="shared" si="232"/>
        <v>Train</v>
      </c>
      <c r="U406" t="str">
        <f t="shared" si="233"/>
        <v>IL</v>
      </c>
      <c r="V406" t="str">
        <f t="shared" si="234"/>
        <v>18-30</v>
      </c>
      <c r="W406" t="str">
        <f t="shared" si="235"/>
        <v/>
      </c>
      <c r="X406" t="str">
        <f t="shared" si="236"/>
        <v>11-20</v>
      </c>
      <c r="Y406" t="b">
        <f>SUMPRODUCT(--(U406=counts!$A$40:$A$49))&gt;0</f>
        <v>1</v>
      </c>
      <c r="Z406" t="b">
        <f>SUMPRODUCT(--(W406=counts!$A$18:$A$22))&gt;0</f>
        <v>0</v>
      </c>
      <c r="AA406" t="str">
        <f t="shared" si="237"/>
        <v>18-30</v>
      </c>
      <c r="AB406" t="str">
        <f>IF(W406="","Blank",IF(Z406="TRUE",W406,counts!$A$23))</f>
        <v>Blank</v>
      </c>
      <c r="AC406" t="str">
        <f t="shared" si="238"/>
        <v>11-20</v>
      </c>
      <c r="AD406" t="str">
        <f t="shared" si="239"/>
        <v>IL</v>
      </c>
      <c r="AE406" t="str">
        <f t="shared" si="240"/>
        <v>male</v>
      </c>
      <c r="AF406">
        <f>IF(F406&gt;=4, counts!$A$62,F406)</f>
        <v>0</v>
      </c>
      <c r="AG406">
        <f>IF(G406&gt;=3, counts!$A$69,G406)</f>
        <v>0</v>
      </c>
      <c r="AH406" t="str">
        <f>IF(OR(K406="S",K406=""), counts!$A$75,K406)</f>
        <v>S, blank</v>
      </c>
      <c r="AI406">
        <f t="shared" si="241"/>
        <v>2</v>
      </c>
      <c r="AJ406">
        <f>VLOOKUP(AA406,counts!$V$8:$W$13,2,FALSE)</f>
        <v>-11.613432440426715</v>
      </c>
      <c r="AK406">
        <f>VLOOKUP(AB406,counts!$V$17:$W$23,2,FALSE)</f>
        <v>-42.171718189759716</v>
      </c>
      <c r="AL406">
        <f>VLOOKUP(AC406,counts!$V$27:$W$33,2,FALSE)</f>
        <v>-9.6115457513775127</v>
      </c>
      <c r="AM406">
        <f>VLOOKUP(AD406,counts!$V$38:$W$49,2,FALSE)</f>
        <v>-68.390212241589438</v>
      </c>
      <c r="AN406">
        <f>VLOOKUP(AE406,counts!$V$53:$W$54,2,FALSE)</f>
        <v>-108.67008854708662</v>
      </c>
      <c r="AO406">
        <f>VLOOKUP(AF406,counts!$V$58:$W$62,2,FALSE)</f>
        <v>-14.754319664473872</v>
      </c>
      <c r="AP406">
        <f>VLOOKUP(AG406,counts!$V$66:$W$69,2,FALSE)</f>
        <v>-22.013681658285037</v>
      </c>
      <c r="AQ406">
        <f>VLOOKUP(AH406,counts!$V$73:$W$75,2,FALSE)</f>
        <v>-22.422560732600829</v>
      </c>
      <c r="AR406">
        <f>VLOOKUP(AI406,counts!$V$79:$W$81,2,FALSE)</f>
        <v>25.957134405206311</v>
      </c>
      <c r="AS406">
        <f t="shared" si="242"/>
        <v>0</v>
      </c>
      <c r="AT406">
        <f t="shared" si="243"/>
        <v>2</v>
      </c>
      <c r="AU406" t="str">
        <f t="shared" si="226"/>
        <v>Train</v>
      </c>
      <c r="AW406" t="str">
        <f t="shared" si="244"/>
        <v>18-30</v>
      </c>
      <c r="AX406" t="str">
        <f t="shared" si="245"/>
        <v>Blank</v>
      </c>
      <c r="AY406" t="str">
        <f t="shared" si="246"/>
        <v>11-20</v>
      </c>
      <c r="AZ406" t="str">
        <f t="shared" si="247"/>
        <v>IL</v>
      </c>
      <c r="BA406" t="str">
        <f t="shared" si="248"/>
        <v>male</v>
      </c>
      <c r="BB406">
        <f t="shared" si="249"/>
        <v>0</v>
      </c>
      <c r="BC406">
        <f t="shared" si="250"/>
        <v>0</v>
      </c>
      <c r="BD406" t="str">
        <f t="shared" si="251"/>
        <v>S, blank</v>
      </c>
      <c r="BE406">
        <f t="shared" si="252"/>
        <v>2</v>
      </c>
      <c r="BF406">
        <f t="shared" si="253"/>
        <v>-11.613432440426715</v>
      </c>
      <c r="BG406">
        <f t="shared" si="254"/>
        <v>-42.171718189759716</v>
      </c>
      <c r="BH406">
        <f t="shared" si="255"/>
        <v>-9.6115457513775127</v>
      </c>
      <c r="BI406">
        <f t="shared" si="256"/>
        <v>-68.390212241589438</v>
      </c>
      <c r="BJ406">
        <f t="shared" si="257"/>
        <v>-108.67008854708662</v>
      </c>
      <c r="BK406">
        <f t="shared" si="258"/>
        <v>-14.754319664473872</v>
      </c>
      <c r="BL406">
        <f t="shared" si="259"/>
        <v>-22.013681658285037</v>
      </c>
      <c r="BM406">
        <f t="shared" si="260"/>
        <v>-22.422560732600829</v>
      </c>
      <c r="BN406">
        <f t="shared" si="261"/>
        <v>25.957134405206311</v>
      </c>
      <c r="BO406">
        <f t="shared" si="227"/>
        <v>0</v>
      </c>
      <c r="BP406">
        <f t="shared" si="228"/>
        <v>2</v>
      </c>
      <c r="BQ406" t="str">
        <f t="shared" si="229"/>
        <v>Train</v>
      </c>
    </row>
    <row r="407" spans="1:69" x14ac:dyDescent="0.3">
      <c r="A407">
        <v>2</v>
      </c>
      <c r="B407">
        <v>0</v>
      </c>
      <c r="C407" t="s">
        <v>994</v>
      </c>
      <c r="D407" t="s">
        <v>20</v>
      </c>
      <c r="E407">
        <v>18</v>
      </c>
      <c r="F407">
        <v>0</v>
      </c>
      <c r="G407">
        <v>0</v>
      </c>
      <c r="H407" t="s">
        <v>995</v>
      </c>
      <c r="I407">
        <v>13</v>
      </c>
      <c r="K407" t="s">
        <v>17</v>
      </c>
      <c r="N407" t="s">
        <v>996</v>
      </c>
      <c r="O407">
        <v>1</v>
      </c>
      <c r="P407">
        <v>2</v>
      </c>
      <c r="Q407">
        <v>5</v>
      </c>
      <c r="R407" t="str">
        <f t="shared" si="230"/>
        <v>Train</v>
      </c>
      <c r="S407" t="str">
        <f t="shared" si="231"/>
        <v>Train</v>
      </c>
      <c r="T407" t="str">
        <f t="shared" si="232"/>
        <v>Validate</v>
      </c>
      <c r="U407" t="str">
        <f t="shared" si="233"/>
        <v>NJ</v>
      </c>
      <c r="V407" t="str">
        <f t="shared" si="234"/>
        <v>18-30</v>
      </c>
      <c r="W407" t="str">
        <f t="shared" si="235"/>
        <v/>
      </c>
      <c r="X407" t="str">
        <f t="shared" si="236"/>
        <v>11-20</v>
      </c>
      <c r="Y407" t="b">
        <f>SUMPRODUCT(--(U407=counts!$A$40:$A$49))&gt;0</f>
        <v>1</v>
      </c>
      <c r="Z407" t="b">
        <f>SUMPRODUCT(--(W407=counts!$A$18:$A$22))&gt;0</f>
        <v>0</v>
      </c>
      <c r="AA407" t="str">
        <f t="shared" si="237"/>
        <v>18-30</v>
      </c>
      <c r="AB407" t="str">
        <f>IF(W407="","Blank",IF(Z407="TRUE",W407,counts!$A$23))</f>
        <v>Blank</v>
      </c>
      <c r="AC407" t="str">
        <f t="shared" si="238"/>
        <v>11-20</v>
      </c>
      <c r="AD407" t="str">
        <f t="shared" si="239"/>
        <v>NJ</v>
      </c>
      <c r="AE407" t="str">
        <f t="shared" si="240"/>
        <v>male</v>
      </c>
      <c r="AF407">
        <f>IF(F407&gt;=4, counts!$A$62,F407)</f>
        <v>0</v>
      </c>
      <c r="AG407">
        <f>IF(G407&gt;=3, counts!$A$69,G407)</f>
        <v>0</v>
      </c>
      <c r="AH407" t="str">
        <f>IF(OR(K407="S",K407=""), counts!$A$75,K407)</f>
        <v>S, blank</v>
      </c>
      <c r="AI407">
        <f t="shared" si="241"/>
        <v>2</v>
      </c>
      <c r="AJ407">
        <f>VLOOKUP(AA407,counts!$V$8:$W$13,2,FALSE)</f>
        <v>-11.613432440426715</v>
      </c>
      <c r="AK407">
        <f>VLOOKUP(AB407,counts!$V$17:$W$23,2,FALSE)</f>
        <v>-42.171718189759716</v>
      </c>
      <c r="AL407">
        <f>VLOOKUP(AC407,counts!$V$27:$W$33,2,FALSE)</f>
        <v>-9.6115457513775127</v>
      </c>
      <c r="AM407">
        <f>VLOOKUP(AD407,counts!$V$38:$W$49,2,FALSE)</f>
        <v>45.286193221659182</v>
      </c>
      <c r="AN407">
        <f>VLOOKUP(AE407,counts!$V$53:$W$54,2,FALSE)</f>
        <v>-108.67008854708662</v>
      </c>
      <c r="AO407">
        <f>VLOOKUP(AF407,counts!$V$58:$W$62,2,FALSE)</f>
        <v>-14.754319664473872</v>
      </c>
      <c r="AP407">
        <f>VLOOKUP(AG407,counts!$V$66:$W$69,2,FALSE)</f>
        <v>-22.013681658285037</v>
      </c>
      <c r="AQ407">
        <f>VLOOKUP(AH407,counts!$V$73:$W$75,2,FALSE)</f>
        <v>-22.422560732600829</v>
      </c>
      <c r="AR407">
        <f>VLOOKUP(AI407,counts!$V$79:$W$81,2,FALSE)</f>
        <v>25.957134405206311</v>
      </c>
      <c r="AS407">
        <f t="shared" si="242"/>
        <v>0</v>
      </c>
      <c r="AT407">
        <f t="shared" si="243"/>
        <v>1</v>
      </c>
      <c r="AU407" t="str">
        <f t="shared" si="226"/>
        <v>Train</v>
      </c>
      <c r="AW407" t="str">
        <f t="shared" si="244"/>
        <v>18-30</v>
      </c>
      <c r="AX407" t="str">
        <f t="shared" si="245"/>
        <v>Blank</v>
      </c>
      <c r="AY407" t="str">
        <f t="shared" si="246"/>
        <v>11-20</v>
      </c>
      <c r="AZ407" t="str">
        <f t="shared" si="247"/>
        <v>NJ</v>
      </c>
      <c r="BA407" t="str">
        <f t="shared" si="248"/>
        <v>male</v>
      </c>
      <c r="BB407">
        <f t="shared" si="249"/>
        <v>0</v>
      </c>
      <c r="BC407">
        <f t="shared" si="250"/>
        <v>0</v>
      </c>
      <c r="BD407" t="str">
        <f t="shared" si="251"/>
        <v>S, blank</v>
      </c>
      <c r="BE407">
        <f t="shared" si="252"/>
        <v>2</v>
      </c>
      <c r="BF407">
        <f t="shared" si="253"/>
        <v>-11.613432440426715</v>
      </c>
      <c r="BG407">
        <f t="shared" si="254"/>
        <v>-42.171718189759716</v>
      </c>
      <c r="BH407">
        <f t="shared" si="255"/>
        <v>-9.6115457513775127</v>
      </c>
      <c r="BI407">
        <f t="shared" si="256"/>
        <v>45.286193221659182</v>
      </c>
      <c r="BJ407">
        <f t="shared" si="257"/>
        <v>-108.67008854708662</v>
      </c>
      <c r="BK407">
        <f t="shared" si="258"/>
        <v>-14.754319664473872</v>
      </c>
      <c r="BL407">
        <f t="shared" si="259"/>
        <v>-22.013681658285037</v>
      </c>
      <c r="BM407">
        <f t="shared" si="260"/>
        <v>-22.422560732600829</v>
      </c>
      <c r="BN407">
        <f t="shared" si="261"/>
        <v>25.957134405206311</v>
      </c>
      <c r="BO407">
        <f t="shared" si="227"/>
        <v>0</v>
      </c>
      <c r="BP407">
        <f t="shared" si="228"/>
        <v>1</v>
      </c>
      <c r="BQ407" t="str">
        <f t="shared" si="229"/>
        <v>Train</v>
      </c>
    </row>
    <row r="408" spans="1:69" x14ac:dyDescent="0.3">
      <c r="A408">
        <v>2</v>
      </c>
      <c r="B408">
        <v>0</v>
      </c>
      <c r="C408" t="s">
        <v>997</v>
      </c>
      <c r="D408" t="s">
        <v>20</v>
      </c>
      <c r="E408">
        <v>40</v>
      </c>
      <c r="F408">
        <v>1</v>
      </c>
      <c r="G408">
        <v>0</v>
      </c>
      <c r="H408" t="s">
        <v>998</v>
      </c>
      <c r="I408">
        <v>26</v>
      </c>
      <c r="K408" t="s">
        <v>17</v>
      </c>
      <c r="M408">
        <v>286</v>
      </c>
      <c r="N408" t="s">
        <v>999</v>
      </c>
      <c r="O408">
        <v>4</v>
      </c>
      <c r="P408">
        <v>2</v>
      </c>
      <c r="Q408">
        <v>2</v>
      </c>
      <c r="R408" t="str">
        <f t="shared" si="230"/>
        <v>Test</v>
      </c>
      <c r="S408" t="str">
        <f t="shared" si="231"/>
        <v>Train</v>
      </c>
      <c r="T408" t="str">
        <f t="shared" si="232"/>
        <v>Train</v>
      </c>
      <c r="U408" t="str">
        <f t="shared" si="233"/>
        <v>PA</v>
      </c>
      <c r="V408" t="str">
        <f t="shared" si="234"/>
        <v>31-40</v>
      </c>
      <c r="W408" t="str">
        <f t="shared" si="235"/>
        <v/>
      </c>
      <c r="X408" t="str">
        <f t="shared" si="236"/>
        <v>21-30</v>
      </c>
      <c r="Y408" t="b">
        <f>SUMPRODUCT(--(U408=counts!$A$40:$A$49))&gt;0</f>
        <v>1</v>
      </c>
      <c r="Z408" t="b">
        <f>SUMPRODUCT(--(W408=counts!$A$18:$A$22))&gt;0</f>
        <v>0</v>
      </c>
      <c r="AA408" t="str">
        <f t="shared" si="237"/>
        <v>31-40</v>
      </c>
      <c r="AB408" t="str">
        <f>IF(W408="","Blank",IF(Z408="TRUE",W408,counts!$A$23))</f>
        <v>Blank</v>
      </c>
      <c r="AC408" t="str">
        <f t="shared" si="238"/>
        <v>21-30</v>
      </c>
      <c r="AD408" t="str">
        <f t="shared" si="239"/>
        <v>PA</v>
      </c>
      <c r="AE408" t="str">
        <f t="shared" si="240"/>
        <v>male</v>
      </c>
      <c r="AF408">
        <f>IF(F408&gt;=4, counts!$A$62,F408)</f>
        <v>1</v>
      </c>
      <c r="AG408">
        <f>IF(G408&gt;=3, counts!$A$69,G408)</f>
        <v>0</v>
      </c>
      <c r="AH408" t="str">
        <f>IF(OR(K408="S",K408=""), counts!$A$75,K408)</f>
        <v>S, blank</v>
      </c>
      <c r="AI408">
        <f t="shared" si="241"/>
        <v>2</v>
      </c>
      <c r="AJ408">
        <f>VLOOKUP(AA408,counts!$V$8:$W$13,2,FALSE)</f>
        <v>32.769878926258563</v>
      </c>
      <c r="AK408">
        <f>VLOOKUP(AB408,counts!$V$17:$W$23,2,FALSE)</f>
        <v>-42.171718189759716</v>
      </c>
      <c r="AL408">
        <f>VLOOKUP(AC408,counts!$V$27:$W$33,2,FALSE)</f>
        <v>40.172297072540438</v>
      </c>
      <c r="AM408">
        <f>VLOOKUP(AD408,counts!$V$38:$W$49,2,FALSE)</f>
        <v>105.0698932972212</v>
      </c>
      <c r="AN408">
        <f>VLOOKUP(AE408,counts!$V$53:$W$54,2,FALSE)</f>
        <v>-108.67008854708662</v>
      </c>
      <c r="AO408">
        <f>VLOOKUP(AF408,counts!$V$58:$W$62,2,FALSE)</f>
        <v>48.695090775187893</v>
      </c>
      <c r="AP408">
        <f>VLOOKUP(AG408,counts!$V$66:$W$69,2,FALSE)</f>
        <v>-22.013681658285037</v>
      </c>
      <c r="AQ408">
        <f>VLOOKUP(AH408,counts!$V$73:$W$75,2,FALSE)</f>
        <v>-22.422560732600829</v>
      </c>
      <c r="AR408">
        <f>VLOOKUP(AI408,counts!$V$79:$W$81,2,FALSE)</f>
        <v>25.957134405206311</v>
      </c>
      <c r="AS408">
        <f t="shared" si="242"/>
        <v>0</v>
      </c>
      <c r="AT408">
        <f t="shared" si="243"/>
        <v>4</v>
      </c>
      <c r="AU408" t="str">
        <f t="shared" si="226"/>
        <v>Test</v>
      </c>
      <c r="AW408" t="str">
        <f t="shared" si="244"/>
        <v>31-40</v>
      </c>
      <c r="AX408" t="str">
        <f t="shared" si="245"/>
        <v>Blank</v>
      </c>
      <c r="AY408" t="str">
        <f t="shared" si="246"/>
        <v>21-30</v>
      </c>
      <c r="AZ408" t="str">
        <f t="shared" si="247"/>
        <v>PA</v>
      </c>
      <c r="BA408" t="str">
        <f t="shared" si="248"/>
        <v>male</v>
      </c>
      <c r="BB408">
        <f t="shared" si="249"/>
        <v>1</v>
      </c>
      <c r="BC408">
        <f t="shared" si="250"/>
        <v>0</v>
      </c>
      <c r="BD408" t="str">
        <f t="shared" si="251"/>
        <v>S, blank</v>
      </c>
      <c r="BE408">
        <f t="shared" si="252"/>
        <v>2</v>
      </c>
      <c r="BF408">
        <f t="shared" si="253"/>
        <v>32.769878926258563</v>
      </c>
      <c r="BG408">
        <f t="shared" si="254"/>
        <v>-42.171718189759716</v>
      </c>
      <c r="BH408">
        <f t="shared" si="255"/>
        <v>40.172297072540438</v>
      </c>
      <c r="BI408">
        <f t="shared" si="256"/>
        <v>105.0698932972212</v>
      </c>
      <c r="BJ408">
        <f t="shared" si="257"/>
        <v>-108.67008854708662</v>
      </c>
      <c r="BK408">
        <f t="shared" si="258"/>
        <v>48.695090775187893</v>
      </c>
      <c r="BL408">
        <f t="shared" si="259"/>
        <v>-22.013681658285037</v>
      </c>
      <c r="BM408">
        <f t="shared" si="260"/>
        <v>-22.422560732600829</v>
      </c>
      <c r="BN408">
        <f t="shared" si="261"/>
        <v>25.957134405206311</v>
      </c>
      <c r="BO408">
        <f t="shared" si="227"/>
        <v>0</v>
      </c>
      <c r="BP408">
        <f t="shared" si="228"/>
        <v>4</v>
      </c>
      <c r="BQ408" t="str">
        <f t="shared" si="229"/>
        <v>Test</v>
      </c>
    </row>
    <row r="409" spans="1:69" x14ac:dyDescent="0.3">
      <c r="A409">
        <v>2</v>
      </c>
      <c r="B409">
        <v>1</v>
      </c>
      <c r="C409" t="s">
        <v>1000</v>
      </c>
      <c r="D409" t="s">
        <v>15</v>
      </c>
      <c r="E409">
        <v>29</v>
      </c>
      <c r="F409">
        <v>1</v>
      </c>
      <c r="G409">
        <v>0</v>
      </c>
      <c r="H409" t="s">
        <v>998</v>
      </c>
      <c r="I409">
        <v>26</v>
      </c>
      <c r="K409" t="s">
        <v>17</v>
      </c>
      <c r="L409" t="s">
        <v>1001</v>
      </c>
      <c r="O409">
        <v>4</v>
      </c>
      <c r="P409">
        <v>3</v>
      </c>
      <c r="Q409">
        <v>4</v>
      </c>
      <c r="R409" t="str">
        <f t="shared" si="230"/>
        <v>Test</v>
      </c>
      <c r="S409" t="str">
        <f t="shared" si="231"/>
        <v>Train</v>
      </c>
      <c r="T409" t="str">
        <f t="shared" si="232"/>
        <v>Test</v>
      </c>
      <c r="U409" t="str">
        <f t="shared" si="233"/>
        <v/>
      </c>
      <c r="V409" t="str">
        <f t="shared" si="234"/>
        <v>18-30</v>
      </c>
      <c r="W409" t="str">
        <f t="shared" si="235"/>
        <v/>
      </c>
      <c r="X409" t="str">
        <f t="shared" si="236"/>
        <v>21-30</v>
      </c>
      <c r="Y409" t="b">
        <f>SUMPRODUCT(--(U409=counts!$A$40:$A$49))&gt;0</f>
        <v>0</v>
      </c>
      <c r="Z409" t="b">
        <f>SUMPRODUCT(--(W409=counts!$A$18:$A$22))&gt;0</f>
        <v>0</v>
      </c>
      <c r="AA409" t="str">
        <f t="shared" si="237"/>
        <v>18-30</v>
      </c>
      <c r="AB409" t="str">
        <f>IF(W409="","Blank",IF(Z409="TRUE",W409,counts!$A$23))</f>
        <v>Blank</v>
      </c>
      <c r="AC409" t="str">
        <f t="shared" si="238"/>
        <v>21-30</v>
      </c>
      <c r="AD409" t="str">
        <f t="shared" si="239"/>
        <v>Blank</v>
      </c>
      <c r="AE409" t="str">
        <f t="shared" si="240"/>
        <v>female</v>
      </c>
      <c r="AF409">
        <f>IF(F409&gt;=4, counts!$A$62,F409)</f>
        <v>1</v>
      </c>
      <c r="AG409">
        <f>IF(G409&gt;=3, counts!$A$69,G409)</f>
        <v>0</v>
      </c>
      <c r="AH409" t="str">
        <f>IF(OR(K409="S",K409=""), counts!$A$75,K409)</f>
        <v>S, blank</v>
      </c>
      <c r="AI409">
        <f t="shared" si="241"/>
        <v>2</v>
      </c>
      <c r="AJ409">
        <f>VLOOKUP(AA409,counts!$V$8:$W$13,2,FALSE)</f>
        <v>-11.613432440426715</v>
      </c>
      <c r="AK409">
        <f>VLOOKUP(AB409,counts!$V$17:$W$23,2,FALSE)</f>
        <v>-42.171718189759716</v>
      </c>
      <c r="AL409">
        <f>VLOOKUP(AC409,counts!$V$27:$W$33,2,FALSE)</f>
        <v>40.172297072540438</v>
      </c>
      <c r="AM409">
        <f>VLOOKUP(AD409,counts!$V$38:$W$49,2,FALSE)</f>
        <v>-33.757758935166962</v>
      </c>
      <c r="AN409">
        <f>VLOOKUP(AE409,counts!$V$53:$W$54,2,FALSE)</f>
        <v>151.41878811967541</v>
      </c>
      <c r="AO409">
        <f>VLOOKUP(AF409,counts!$V$58:$W$62,2,FALSE)</f>
        <v>48.695090775187893</v>
      </c>
      <c r="AP409">
        <f>VLOOKUP(AG409,counts!$V$66:$W$69,2,FALSE)</f>
        <v>-22.013681658285037</v>
      </c>
      <c r="AQ409">
        <f>VLOOKUP(AH409,counts!$V$73:$W$75,2,FALSE)</f>
        <v>-22.422560732600829</v>
      </c>
      <c r="AR409">
        <f>VLOOKUP(AI409,counts!$V$79:$W$81,2,FALSE)</f>
        <v>25.957134405206311</v>
      </c>
      <c r="AS409">
        <f t="shared" si="242"/>
        <v>1</v>
      </c>
      <c r="AT409">
        <f t="shared" si="243"/>
        <v>4</v>
      </c>
      <c r="AU409" t="str">
        <f t="shared" si="226"/>
        <v>Test</v>
      </c>
      <c r="AW409" t="str">
        <f t="shared" si="244"/>
        <v>18-30</v>
      </c>
      <c r="AX409" t="str">
        <f t="shared" si="245"/>
        <v>Blank</v>
      </c>
      <c r="AY409" t="str">
        <f t="shared" si="246"/>
        <v>21-30</v>
      </c>
      <c r="AZ409" t="str">
        <f t="shared" si="247"/>
        <v>Blank</v>
      </c>
      <c r="BA409" t="str">
        <f t="shared" si="248"/>
        <v>female</v>
      </c>
      <c r="BB409">
        <f t="shared" si="249"/>
        <v>1</v>
      </c>
      <c r="BC409">
        <f t="shared" si="250"/>
        <v>0</v>
      </c>
      <c r="BD409" t="str">
        <f t="shared" si="251"/>
        <v>S, blank</v>
      </c>
      <c r="BE409">
        <f t="shared" si="252"/>
        <v>2</v>
      </c>
      <c r="BF409">
        <f t="shared" si="253"/>
        <v>-11.613432440426715</v>
      </c>
      <c r="BG409">
        <f t="shared" si="254"/>
        <v>-42.171718189759716</v>
      </c>
      <c r="BH409">
        <f t="shared" si="255"/>
        <v>40.172297072540438</v>
      </c>
      <c r="BI409">
        <f t="shared" si="256"/>
        <v>-33.757758935166962</v>
      </c>
      <c r="BJ409">
        <f t="shared" si="257"/>
        <v>151.41878811967541</v>
      </c>
      <c r="BK409">
        <f t="shared" si="258"/>
        <v>48.695090775187893</v>
      </c>
      <c r="BL409">
        <f t="shared" si="259"/>
        <v>-22.013681658285037</v>
      </c>
      <c r="BM409">
        <f t="shared" si="260"/>
        <v>-22.422560732600829</v>
      </c>
      <c r="BN409">
        <f t="shared" si="261"/>
        <v>25.957134405206311</v>
      </c>
      <c r="BO409">
        <f t="shared" si="227"/>
        <v>1</v>
      </c>
      <c r="BP409">
        <f t="shared" si="228"/>
        <v>4</v>
      </c>
      <c r="BQ409" t="str">
        <f t="shared" si="229"/>
        <v>Test</v>
      </c>
    </row>
    <row r="410" spans="1:69" x14ac:dyDescent="0.3">
      <c r="A410">
        <v>2</v>
      </c>
      <c r="B410">
        <v>0</v>
      </c>
      <c r="C410" t="s">
        <v>1002</v>
      </c>
      <c r="D410" t="s">
        <v>20</v>
      </c>
      <c r="E410">
        <v>18</v>
      </c>
      <c r="F410">
        <v>0</v>
      </c>
      <c r="G410">
        <v>0</v>
      </c>
      <c r="H410" t="s">
        <v>1003</v>
      </c>
      <c r="I410">
        <v>10.5</v>
      </c>
      <c r="K410" t="s">
        <v>17</v>
      </c>
      <c r="N410" t="s">
        <v>1004</v>
      </c>
      <c r="O410">
        <v>5</v>
      </c>
      <c r="P410">
        <v>1</v>
      </c>
      <c r="Q410">
        <v>5</v>
      </c>
      <c r="R410" t="str">
        <f t="shared" si="230"/>
        <v>Validate</v>
      </c>
      <c r="S410" t="str">
        <f t="shared" si="231"/>
        <v>Train</v>
      </c>
      <c r="T410" t="str">
        <f t="shared" si="232"/>
        <v>Validate</v>
      </c>
      <c r="U410" t="str">
        <f t="shared" si="233"/>
        <v>MI</v>
      </c>
      <c r="V410" t="str">
        <f t="shared" si="234"/>
        <v>18-30</v>
      </c>
      <c r="W410" t="str">
        <f t="shared" si="235"/>
        <v/>
      </c>
      <c r="X410" t="str">
        <f t="shared" si="236"/>
        <v>11-20</v>
      </c>
      <c r="Y410" t="b">
        <f>SUMPRODUCT(--(U410=counts!$A$40:$A$49))&gt;0</f>
        <v>1</v>
      </c>
      <c r="Z410" t="b">
        <f>SUMPRODUCT(--(W410=counts!$A$18:$A$22))&gt;0</f>
        <v>0</v>
      </c>
      <c r="AA410" t="str">
        <f t="shared" si="237"/>
        <v>18-30</v>
      </c>
      <c r="AB410" t="str">
        <f>IF(W410="","Blank",IF(Z410="TRUE",W410,counts!$A$23))</f>
        <v>Blank</v>
      </c>
      <c r="AC410" t="str">
        <f t="shared" si="238"/>
        <v>11-20</v>
      </c>
      <c r="AD410" t="str">
        <f t="shared" si="239"/>
        <v>MI</v>
      </c>
      <c r="AE410" t="str">
        <f t="shared" si="240"/>
        <v>male</v>
      </c>
      <c r="AF410">
        <f>IF(F410&gt;=4, counts!$A$62,F410)</f>
        <v>0</v>
      </c>
      <c r="AG410">
        <f>IF(G410&gt;=3, counts!$A$69,G410)</f>
        <v>0</v>
      </c>
      <c r="AH410" t="str">
        <f>IF(OR(K410="S",K410=""), counts!$A$75,K410)</f>
        <v>S, blank</v>
      </c>
      <c r="AI410">
        <f t="shared" si="241"/>
        <v>2</v>
      </c>
      <c r="AJ410">
        <f>VLOOKUP(AA410,counts!$V$8:$W$13,2,FALSE)</f>
        <v>-11.613432440426715</v>
      </c>
      <c r="AK410">
        <f>VLOOKUP(AB410,counts!$V$17:$W$23,2,FALSE)</f>
        <v>-42.171718189759716</v>
      </c>
      <c r="AL410">
        <f>VLOOKUP(AC410,counts!$V$27:$W$33,2,FALSE)</f>
        <v>-9.6115457513775127</v>
      </c>
      <c r="AM410">
        <f>VLOOKUP(AD410,counts!$V$38:$W$49,2,FALSE)</f>
        <v>123.30204897661667</v>
      </c>
      <c r="AN410">
        <f>VLOOKUP(AE410,counts!$V$53:$W$54,2,FALSE)</f>
        <v>-108.67008854708662</v>
      </c>
      <c r="AO410">
        <f>VLOOKUP(AF410,counts!$V$58:$W$62,2,FALSE)</f>
        <v>-14.754319664473872</v>
      </c>
      <c r="AP410">
        <f>VLOOKUP(AG410,counts!$V$66:$W$69,2,FALSE)</f>
        <v>-22.013681658285037</v>
      </c>
      <c r="AQ410">
        <f>VLOOKUP(AH410,counts!$V$73:$W$75,2,FALSE)</f>
        <v>-22.422560732600829</v>
      </c>
      <c r="AR410">
        <f>VLOOKUP(AI410,counts!$V$79:$W$81,2,FALSE)</f>
        <v>25.957134405206311</v>
      </c>
      <c r="AS410">
        <f t="shared" si="242"/>
        <v>0</v>
      </c>
      <c r="AT410">
        <f t="shared" si="243"/>
        <v>5</v>
      </c>
      <c r="AU410" t="str">
        <f t="shared" si="226"/>
        <v>Validate</v>
      </c>
      <c r="AW410" t="str">
        <f t="shared" si="244"/>
        <v>18-30</v>
      </c>
      <c r="AX410" t="str">
        <f t="shared" si="245"/>
        <v>Blank</v>
      </c>
      <c r="AY410" t="str">
        <f t="shared" si="246"/>
        <v>11-20</v>
      </c>
      <c r="AZ410" t="str">
        <f t="shared" si="247"/>
        <v>MI</v>
      </c>
      <c r="BA410" t="str">
        <f t="shared" si="248"/>
        <v>male</v>
      </c>
      <c r="BB410">
        <f t="shared" si="249"/>
        <v>0</v>
      </c>
      <c r="BC410">
        <f t="shared" si="250"/>
        <v>0</v>
      </c>
      <c r="BD410" t="str">
        <f t="shared" si="251"/>
        <v>S, blank</v>
      </c>
      <c r="BE410">
        <f t="shared" si="252"/>
        <v>2</v>
      </c>
      <c r="BF410">
        <f t="shared" si="253"/>
        <v>-11.613432440426715</v>
      </c>
      <c r="BG410">
        <f t="shared" si="254"/>
        <v>-42.171718189759716</v>
      </c>
      <c r="BH410">
        <f t="shared" si="255"/>
        <v>-9.6115457513775127</v>
      </c>
      <c r="BI410">
        <f t="shared" si="256"/>
        <v>123.30204897661667</v>
      </c>
      <c r="BJ410">
        <f t="shared" si="257"/>
        <v>-108.67008854708662</v>
      </c>
      <c r="BK410">
        <f t="shared" si="258"/>
        <v>-14.754319664473872</v>
      </c>
      <c r="BL410">
        <f t="shared" si="259"/>
        <v>-22.013681658285037</v>
      </c>
      <c r="BM410">
        <f t="shared" si="260"/>
        <v>-22.422560732600829</v>
      </c>
      <c r="BN410">
        <f t="shared" si="261"/>
        <v>25.957134405206311</v>
      </c>
      <c r="BO410">
        <f t="shared" si="227"/>
        <v>0</v>
      </c>
      <c r="BP410">
        <f t="shared" si="228"/>
        <v>5</v>
      </c>
      <c r="BQ410" t="str">
        <f t="shared" si="229"/>
        <v>Validate</v>
      </c>
    </row>
    <row r="411" spans="1:69" x14ac:dyDescent="0.3">
      <c r="A411">
        <v>2</v>
      </c>
      <c r="B411">
        <v>0</v>
      </c>
      <c r="C411" t="s">
        <v>1005</v>
      </c>
      <c r="D411" t="s">
        <v>20</v>
      </c>
      <c r="E411">
        <v>36</v>
      </c>
      <c r="F411">
        <v>0</v>
      </c>
      <c r="G411">
        <v>0</v>
      </c>
      <c r="H411" t="s">
        <v>1006</v>
      </c>
      <c r="I411">
        <v>13</v>
      </c>
      <c r="K411" t="s">
        <v>17</v>
      </c>
      <c r="M411">
        <v>236</v>
      </c>
      <c r="N411" t="s">
        <v>858</v>
      </c>
      <c r="O411">
        <v>2</v>
      </c>
      <c r="P411">
        <v>5</v>
      </c>
      <c r="Q411">
        <v>1</v>
      </c>
      <c r="R411" t="str">
        <f t="shared" si="230"/>
        <v>Train</v>
      </c>
      <c r="S411" t="str">
        <f t="shared" si="231"/>
        <v>Validate</v>
      </c>
      <c r="T411" t="str">
        <f t="shared" si="232"/>
        <v>Train</v>
      </c>
      <c r="U411" t="str">
        <f t="shared" si="233"/>
        <v>NY</v>
      </c>
      <c r="V411" t="str">
        <f t="shared" si="234"/>
        <v>31-40</v>
      </c>
      <c r="W411" t="str">
        <f t="shared" si="235"/>
        <v/>
      </c>
      <c r="X411" t="str">
        <f t="shared" si="236"/>
        <v>11-20</v>
      </c>
      <c r="Y411" t="b">
        <f>SUMPRODUCT(--(U411=counts!$A$40:$A$49))&gt;0</f>
        <v>1</v>
      </c>
      <c r="Z411" t="b">
        <f>SUMPRODUCT(--(W411=counts!$A$18:$A$22))&gt;0</f>
        <v>0</v>
      </c>
      <c r="AA411" t="str">
        <f t="shared" si="237"/>
        <v>31-40</v>
      </c>
      <c r="AB411" t="str">
        <f>IF(W411="","Blank",IF(Z411="TRUE",W411,counts!$A$23))</f>
        <v>Blank</v>
      </c>
      <c r="AC411" t="str">
        <f t="shared" si="238"/>
        <v>11-20</v>
      </c>
      <c r="AD411" t="str">
        <f t="shared" si="239"/>
        <v>NY</v>
      </c>
      <c r="AE411" t="str">
        <f t="shared" si="240"/>
        <v>male</v>
      </c>
      <c r="AF411">
        <f>IF(F411&gt;=4, counts!$A$62,F411)</f>
        <v>0</v>
      </c>
      <c r="AG411">
        <f>IF(G411&gt;=3, counts!$A$69,G411)</f>
        <v>0</v>
      </c>
      <c r="AH411" t="str">
        <f>IF(OR(K411="S",K411=""), counts!$A$75,K411)</f>
        <v>S, blank</v>
      </c>
      <c r="AI411">
        <f t="shared" si="241"/>
        <v>2</v>
      </c>
      <c r="AJ411">
        <f>VLOOKUP(AA411,counts!$V$8:$W$13,2,FALSE)</f>
        <v>32.769878926258563</v>
      </c>
      <c r="AK411">
        <f>VLOOKUP(AB411,counts!$V$17:$W$23,2,FALSE)</f>
        <v>-42.171718189759716</v>
      </c>
      <c r="AL411">
        <f>VLOOKUP(AC411,counts!$V$27:$W$33,2,FALSE)</f>
        <v>-9.6115457513775127</v>
      </c>
      <c r="AM411">
        <f>VLOOKUP(AD411,counts!$V$38:$W$49,2,FALSE)</f>
        <v>57.761363718906857</v>
      </c>
      <c r="AN411">
        <f>VLOOKUP(AE411,counts!$V$53:$W$54,2,FALSE)</f>
        <v>-108.67008854708662</v>
      </c>
      <c r="AO411">
        <f>VLOOKUP(AF411,counts!$V$58:$W$62,2,FALSE)</f>
        <v>-14.754319664473872</v>
      </c>
      <c r="AP411">
        <f>VLOOKUP(AG411,counts!$V$66:$W$69,2,FALSE)</f>
        <v>-22.013681658285037</v>
      </c>
      <c r="AQ411">
        <f>VLOOKUP(AH411,counts!$V$73:$W$75,2,FALSE)</f>
        <v>-22.422560732600829</v>
      </c>
      <c r="AR411">
        <f>VLOOKUP(AI411,counts!$V$79:$W$81,2,FALSE)</f>
        <v>25.957134405206311</v>
      </c>
      <c r="AS411">
        <f t="shared" si="242"/>
        <v>0</v>
      </c>
      <c r="AT411">
        <f t="shared" si="243"/>
        <v>2</v>
      </c>
      <c r="AU411" t="str">
        <f t="shared" si="226"/>
        <v>Train</v>
      </c>
      <c r="AW411" t="str">
        <f t="shared" si="244"/>
        <v>31-40</v>
      </c>
      <c r="AX411" t="str">
        <f t="shared" si="245"/>
        <v>Blank</v>
      </c>
      <c r="AY411" t="str">
        <f t="shared" si="246"/>
        <v>11-20</v>
      </c>
      <c r="AZ411" t="str">
        <f t="shared" si="247"/>
        <v>NY</v>
      </c>
      <c r="BA411" t="str">
        <f t="shared" si="248"/>
        <v>male</v>
      </c>
      <c r="BB411">
        <f t="shared" si="249"/>
        <v>0</v>
      </c>
      <c r="BC411">
        <f t="shared" si="250"/>
        <v>0</v>
      </c>
      <c r="BD411" t="str">
        <f t="shared" si="251"/>
        <v>S, blank</v>
      </c>
      <c r="BE411">
        <f t="shared" si="252"/>
        <v>2</v>
      </c>
      <c r="BF411">
        <f t="shared" si="253"/>
        <v>32.769878926258563</v>
      </c>
      <c r="BG411">
        <f t="shared" si="254"/>
        <v>-42.171718189759716</v>
      </c>
      <c r="BH411">
        <f t="shared" si="255"/>
        <v>-9.6115457513775127</v>
      </c>
      <c r="BI411">
        <f t="shared" si="256"/>
        <v>57.761363718906857</v>
      </c>
      <c r="BJ411">
        <f t="shared" si="257"/>
        <v>-108.67008854708662</v>
      </c>
      <c r="BK411">
        <f t="shared" si="258"/>
        <v>-14.754319664473872</v>
      </c>
      <c r="BL411">
        <f t="shared" si="259"/>
        <v>-22.013681658285037</v>
      </c>
      <c r="BM411">
        <f t="shared" si="260"/>
        <v>-22.422560732600829</v>
      </c>
      <c r="BN411">
        <f t="shared" si="261"/>
        <v>25.957134405206311</v>
      </c>
      <c r="BO411">
        <f t="shared" si="227"/>
        <v>0</v>
      </c>
      <c r="BP411">
        <f t="shared" si="228"/>
        <v>2</v>
      </c>
      <c r="BQ411" t="str">
        <f t="shared" si="229"/>
        <v>Train</v>
      </c>
    </row>
    <row r="412" spans="1:69" x14ac:dyDescent="0.3">
      <c r="A412">
        <v>2</v>
      </c>
      <c r="B412">
        <v>0</v>
      </c>
      <c r="C412" t="s">
        <v>1007</v>
      </c>
      <c r="D412" t="s">
        <v>20</v>
      </c>
      <c r="F412">
        <v>0</v>
      </c>
      <c r="G412">
        <v>0</v>
      </c>
      <c r="H412" t="s">
        <v>1008</v>
      </c>
      <c r="I412">
        <v>0</v>
      </c>
      <c r="K412" t="s">
        <v>17</v>
      </c>
      <c r="N412" t="s">
        <v>571</v>
      </c>
      <c r="O412">
        <v>5</v>
      </c>
      <c r="P412">
        <v>3</v>
      </c>
      <c r="Q412">
        <v>3</v>
      </c>
      <c r="R412" t="str">
        <f t="shared" si="230"/>
        <v>Validate</v>
      </c>
      <c r="S412" t="str">
        <f t="shared" si="231"/>
        <v>Train</v>
      </c>
      <c r="T412" t="str">
        <f t="shared" si="232"/>
        <v>Train</v>
      </c>
      <c r="U412" t="str">
        <f t="shared" si="233"/>
        <v/>
      </c>
      <c r="V412" t="str">
        <f t="shared" si="234"/>
        <v>0-17</v>
      </c>
      <c r="W412" t="str">
        <f t="shared" si="235"/>
        <v/>
      </c>
      <c r="X412" t="str">
        <f t="shared" si="236"/>
        <v>0</v>
      </c>
      <c r="Y412" t="b">
        <f>SUMPRODUCT(--(U412=counts!$A$40:$A$49))&gt;0</f>
        <v>0</v>
      </c>
      <c r="Z412" t="b">
        <f>SUMPRODUCT(--(W412=counts!$A$18:$A$22))&gt;0</f>
        <v>0</v>
      </c>
      <c r="AA412" t="str">
        <f t="shared" si="237"/>
        <v>0-17</v>
      </c>
      <c r="AB412" t="str">
        <f>IF(W412="","Blank",IF(Z412="TRUE",W412,counts!$A$23))</f>
        <v>Blank</v>
      </c>
      <c r="AC412" t="str">
        <f t="shared" si="238"/>
        <v>0</v>
      </c>
      <c r="AD412" t="str">
        <f t="shared" si="239"/>
        <v>Blank</v>
      </c>
      <c r="AE412" t="str">
        <f t="shared" si="240"/>
        <v>male</v>
      </c>
      <c r="AF412">
        <f>IF(F412&gt;=4, counts!$A$62,F412)</f>
        <v>0</v>
      </c>
      <c r="AG412">
        <f>IF(G412&gt;=3, counts!$A$69,G412)</f>
        <v>0</v>
      </c>
      <c r="AH412" t="str">
        <f>IF(OR(K412="S",K412=""), counts!$A$75,K412)</f>
        <v>S, blank</v>
      </c>
      <c r="AI412">
        <f t="shared" si="241"/>
        <v>2</v>
      </c>
      <c r="AJ412">
        <f>VLOOKUP(AA412,counts!$V$8:$W$13,2,FALSE)</f>
        <v>-3.7643689058441341</v>
      </c>
      <c r="AK412">
        <f>VLOOKUP(AB412,counts!$V$17:$W$23,2,FALSE)</f>
        <v>-42.171718189759716</v>
      </c>
      <c r="AL412">
        <f>VLOOKUP(AC412,counts!$V$27:$W$33,2,FALSE)</f>
        <v>-194.50333405817787</v>
      </c>
      <c r="AM412">
        <f>VLOOKUP(AD412,counts!$V$38:$W$49,2,FALSE)</f>
        <v>-33.757758935166962</v>
      </c>
      <c r="AN412">
        <f>VLOOKUP(AE412,counts!$V$53:$W$54,2,FALSE)</f>
        <v>-108.67008854708662</v>
      </c>
      <c r="AO412">
        <f>VLOOKUP(AF412,counts!$V$58:$W$62,2,FALSE)</f>
        <v>-14.754319664473872</v>
      </c>
      <c r="AP412">
        <f>VLOOKUP(AG412,counts!$V$66:$W$69,2,FALSE)</f>
        <v>-22.013681658285037</v>
      </c>
      <c r="AQ412">
        <f>VLOOKUP(AH412,counts!$V$73:$W$75,2,FALSE)</f>
        <v>-22.422560732600829</v>
      </c>
      <c r="AR412">
        <f>VLOOKUP(AI412,counts!$V$79:$W$81,2,FALSE)</f>
        <v>25.957134405206311</v>
      </c>
      <c r="AS412">
        <f t="shared" si="242"/>
        <v>0</v>
      </c>
      <c r="AT412">
        <f t="shared" si="243"/>
        <v>5</v>
      </c>
      <c r="AU412" t="str">
        <f t="shared" si="226"/>
        <v>Validate</v>
      </c>
      <c r="AW412" t="str">
        <f t="shared" si="244"/>
        <v>0-17</v>
      </c>
      <c r="AX412" t="str">
        <f t="shared" si="245"/>
        <v>Blank</v>
      </c>
      <c r="AY412" t="str">
        <f t="shared" si="246"/>
        <v>0</v>
      </c>
      <c r="AZ412" t="str">
        <f t="shared" si="247"/>
        <v>Blank</v>
      </c>
      <c r="BA412" t="str">
        <f t="shared" si="248"/>
        <v>male</v>
      </c>
      <c r="BB412">
        <f t="shared" si="249"/>
        <v>0</v>
      </c>
      <c r="BC412">
        <f t="shared" si="250"/>
        <v>0</v>
      </c>
      <c r="BD412" t="str">
        <f t="shared" si="251"/>
        <v>S, blank</v>
      </c>
      <c r="BE412">
        <f t="shared" si="252"/>
        <v>2</v>
      </c>
      <c r="BF412">
        <f t="shared" si="253"/>
        <v>-3.7643689058441341</v>
      </c>
      <c r="BG412">
        <f t="shared" si="254"/>
        <v>-42.171718189759716</v>
      </c>
      <c r="BH412">
        <f t="shared" si="255"/>
        <v>-194.50333405817787</v>
      </c>
      <c r="BI412">
        <f t="shared" si="256"/>
        <v>-33.757758935166962</v>
      </c>
      <c r="BJ412">
        <f t="shared" si="257"/>
        <v>-108.67008854708662</v>
      </c>
      <c r="BK412">
        <f t="shared" si="258"/>
        <v>-14.754319664473872</v>
      </c>
      <c r="BL412">
        <f t="shared" si="259"/>
        <v>-22.013681658285037</v>
      </c>
      <c r="BM412">
        <f t="shared" si="260"/>
        <v>-22.422560732600829</v>
      </c>
      <c r="BN412">
        <f t="shared" si="261"/>
        <v>25.957134405206311</v>
      </c>
      <c r="BO412">
        <f t="shared" si="227"/>
        <v>0</v>
      </c>
      <c r="BP412">
        <f t="shared" si="228"/>
        <v>5</v>
      </c>
      <c r="BQ412" t="str">
        <f t="shared" si="229"/>
        <v>Validate</v>
      </c>
    </row>
    <row r="413" spans="1:69" x14ac:dyDescent="0.3">
      <c r="A413">
        <v>2</v>
      </c>
      <c r="B413">
        <v>0</v>
      </c>
      <c r="C413" t="s">
        <v>1009</v>
      </c>
      <c r="D413" t="s">
        <v>15</v>
      </c>
      <c r="E413">
        <v>38</v>
      </c>
      <c r="F413">
        <v>0</v>
      </c>
      <c r="G413">
        <v>0</v>
      </c>
      <c r="H413" t="s">
        <v>1010</v>
      </c>
      <c r="I413">
        <v>13</v>
      </c>
      <c r="K413" t="s">
        <v>17</v>
      </c>
      <c r="N413" t="s">
        <v>1011</v>
      </c>
      <c r="O413">
        <v>1</v>
      </c>
      <c r="P413">
        <v>5</v>
      </c>
      <c r="Q413">
        <v>2</v>
      </c>
      <c r="R413" t="str">
        <f t="shared" si="230"/>
        <v>Train</v>
      </c>
      <c r="S413" t="str">
        <f t="shared" si="231"/>
        <v>Validate</v>
      </c>
      <c r="T413" t="str">
        <f t="shared" si="232"/>
        <v>Train</v>
      </c>
      <c r="U413" t="str">
        <f t="shared" si="233"/>
        <v/>
      </c>
      <c r="V413" t="str">
        <f t="shared" si="234"/>
        <v>31-40</v>
      </c>
      <c r="W413" t="str">
        <f t="shared" si="235"/>
        <v/>
      </c>
      <c r="X413" t="str">
        <f t="shared" si="236"/>
        <v>11-20</v>
      </c>
      <c r="Y413" t="b">
        <f>SUMPRODUCT(--(U413=counts!$A$40:$A$49))&gt;0</f>
        <v>0</v>
      </c>
      <c r="Z413" t="b">
        <f>SUMPRODUCT(--(W413=counts!$A$18:$A$22))&gt;0</f>
        <v>0</v>
      </c>
      <c r="AA413" t="str">
        <f t="shared" si="237"/>
        <v>31-40</v>
      </c>
      <c r="AB413" t="str">
        <f>IF(W413="","Blank",IF(Z413="TRUE",W413,counts!$A$23))</f>
        <v>Blank</v>
      </c>
      <c r="AC413" t="str">
        <f t="shared" si="238"/>
        <v>11-20</v>
      </c>
      <c r="AD413" t="str">
        <f t="shared" si="239"/>
        <v>Blank</v>
      </c>
      <c r="AE413" t="str">
        <f t="shared" si="240"/>
        <v>female</v>
      </c>
      <c r="AF413">
        <f>IF(F413&gt;=4, counts!$A$62,F413)</f>
        <v>0</v>
      </c>
      <c r="AG413">
        <f>IF(G413&gt;=3, counts!$A$69,G413)</f>
        <v>0</v>
      </c>
      <c r="AH413" t="str">
        <f>IF(OR(K413="S",K413=""), counts!$A$75,K413)</f>
        <v>S, blank</v>
      </c>
      <c r="AI413">
        <f t="shared" si="241"/>
        <v>2</v>
      </c>
      <c r="AJ413">
        <f>VLOOKUP(AA413,counts!$V$8:$W$13,2,FALSE)</f>
        <v>32.769878926258563</v>
      </c>
      <c r="AK413">
        <f>VLOOKUP(AB413,counts!$V$17:$W$23,2,FALSE)</f>
        <v>-42.171718189759716</v>
      </c>
      <c r="AL413">
        <f>VLOOKUP(AC413,counts!$V$27:$W$33,2,FALSE)</f>
        <v>-9.6115457513775127</v>
      </c>
      <c r="AM413">
        <f>VLOOKUP(AD413,counts!$V$38:$W$49,2,FALSE)</f>
        <v>-33.757758935166962</v>
      </c>
      <c r="AN413">
        <f>VLOOKUP(AE413,counts!$V$53:$W$54,2,FALSE)</f>
        <v>151.41878811967541</v>
      </c>
      <c r="AO413">
        <f>VLOOKUP(AF413,counts!$V$58:$W$62,2,FALSE)</f>
        <v>-14.754319664473872</v>
      </c>
      <c r="AP413">
        <f>VLOOKUP(AG413,counts!$V$66:$W$69,2,FALSE)</f>
        <v>-22.013681658285037</v>
      </c>
      <c r="AQ413">
        <f>VLOOKUP(AH413,counts!$V$73:$W$75,2,FALSE)</f>
        <v>-22.422560732600829</v>
      </c>
      <c r="AR413">
        <f>VLOOKUP(AI413,counts!$V$79:$W$81,2,FALSE)</f>
        <v>25.957134405206311</v>
      </c>
      <c r="AS413">
        <f t="shared" si="242"/>
        <v>0</v>
      </c>
      <c r="AT413">
        <f t="shared" si="243"/>
        <v>1</v>
      </c>
      <c r="AU413" t="str">
        <f t="shared" si="226"/>
        <v>Train</v>
      </c>
      <c r="AW413" t="str">
        <f t="shared" si="244"/>
        <v>31-40</v>
      </c>
      <c r="AX413" t="str">
        <f t="shared" si="245"/>
        <v>Blank</v>
      </c>
      <c r="AY413" t="str">
        <f t="shared" si="246"/>
        <v>11-20</v>
      </c>
      <c r="AZ413" t="str">
        <f t="shared" si="247"/>
        <v>Blank</v>
      </c>
      <c r="BA413" t="str">
        <f t="shared" si="248"/>
        <v>female</v>
      </c>
      <c r="BB413">
        <f t="shared" si="249"/>
        <v>0</v>
      </c>
      <c r="BC413">
        <f t="shared" si="250"/>
        <v>0</v>
      </c>
      <c r="BD413" t="str">
        <f t="shared" si="251"/>
        <v>S, blank</v>
      </c>
      <c r="BE413">
        <f t="shared" si="252"/>
        <v>2</v>
      </c>
      <c r="BF413">
        <f t="shared" si="253"/>
        <v>32.769878926258563</v>
      </c>
      <c r="BG413">
        <f t="shared" si="254"/>
        <v>-42.171718189759716</v>
      </c>
      <c r="BH413">
        <f t="shared" si="255"/>
        <v>-9.6115457513775127</v>
      </c>
      <c r="BI413">
        <f t="shared" si="256"/>
        <v>-33.757758935166962</v>
      </c>
      <c r="BJ413">
        <f t="shared" si="257"/>
        <v>151.41878811967541</v>
      </c>
      <c r="BK413">
        <f t="shared" si="258"/>
        <v>-14.754319664473872</v>
      </c>
      <c r="BL413">
        <f t="shared" si="259"/>
        <v>-22.013681658285037</v>
      </c>
      <c r="BM413">
        <f t="shared" si="260"/>
        <v>-22.422560732600829</v>
      </c>
      <c r="BN413">
        <f t="shared" si="261"/>
        <v>25.957134405206311</v>
      </c>
      <c r="BO413">
        <f t="shared" si="227"/>
        <v>0</v>
      </c>
      <c r="BP413">
        <f t="shared" si="228"/>
        <v>1</v>
      </c>
      <c r="BQ413" t="str">
        <f t="shared" si="229"/>
        <v>Train</v>
      </c>
    </row>
    <row r="414" spans="1:69" x14ac:dyDescent="0.3">
      <c r="A414">
        <v>2</v>
      </c>
      <c r="B414">
        <v>0</v>
      </c>
      <c r="C414" t="s">
        <v>1012</v>
      </c>
      <c r="D414" t="s">
        <v>20</v>
      </c>
      <c r="E414">
        <v>35</v>
      </c>
      <c r="F414">
        <v>0</v>
      </c>
      <c r="G414">
        <v>0</v>
      </c>
      <c r="H414" t="s">
        <v>1013</v>
      </c>
      <c r="I414">
        <v>26</v>
      </c>
      <c r="K414" t="s">
        <v>17</v>
      </c>
      <c r="M414">
        <v>322</v>
      </c>
      <c r="N414" t="s">
        <v>1014</v>
      </c>
      <c r="O414">
        <v>5</v>
      </c>
      <c r="P414">
        <v>2</v>
      </c>
      <c r="Q414">
        <v>4</v>
      </c>
      <c r="R414" t="str">
        <f t="shared" si="230"/>
        <v>Validate</v>
      </c>
      <c r="S414" t="str">
        <f t="shared" si="231"/>
        <v>Train</v>
      </c>
      <c r="T414" t="str">
        <f t="shared" si="232"/>
        <v>Test</v>
      </c>
      <c r="U414" t="str">
        <f t="shared" si="233"/>
        <v>PQ</v>
      </c>
      <c r="V414" t="str">
        <f t="shared" si="234"/>
        <v>31-40</v>
      </c>
      <c r="W414" t="str">
        <f t="shared" si="235"/>
        <v/>
      </c>
      <c r="X414" t="str">
        <f t="shared" si="236"/>
        <v>21-30</v>
      </c>
      <c r="Y414" t="b">
        <f>SUMPRODUCT(--(U414=counts!$A$40:$A$49))&gt;0</f>
        <v>1</v>
      </c>
      <c r="Z414" t="b">
        <f>SUMPRODUCT(--(W414=counts!$A$18:$A$22))&gt;0</f>
        <v>0</v>
      </c>
      <c r="AA414" t="str">
        <f t="shared" si="237"/>
        <v>31-40</v>
      </c>
      <c r="AB414" t="str">
        <f>IF(W414="","Blank",IF(Z414="TRUE",W414,counts!$A$23))</f>
        <v>Blank</v>
      </c>
      <c r="AC414" t="str">
        <f t="shared" si="238"/>
        <v>21-30</v>
      </c>
      <c r="AD414" t="str">
        <f t="shared" si="239"/>
        <v>PQ</v>
      </c>
      <c r="AE414" t="str">
        <f t="shared" si="240"/>
        <v>male</v>
      </c>
      <c r="AF414">
        <f>IF(F414&gt;=4, counts!$A$62,F414)</f>
        <v>0</v>
      </c>
      <c r="AG414">
        <f>IF(G414&gt;=3, counts!$A$69,G414)</f>
        <v>0</v>
      </c>
      <c r="AH414" t="str">
        <f>IF(OR(K414="S",K414=""), counts!$A$75,K414)</f>
        <v>S, blank</v>
      </c>
      <c r="AI414">
        <f t="shared" si="241"/>
        <v>2</v>
      </c>
      <c r="AJ414">
        <f>VLOOKUP(AA414,counts!$V$8:$W$13,2,FALSE)</f>
        <v>32.769878926258563</v>
      </c>
      <c r="AK414">
        <f>VLOOKUP(AB414,counts!$V$17:$W$23,2,FALSE)</f>
        <v>-42.171718189759716</v>
      </c>
      <c r="AL414">
        <f>VLOOKUP(AC414,counts!$V$27:$W$33,2,FALSE)</f>
        <v>40.172297072540438</v>
      </c>
      <c r="AM414">
        <f>VLOOKUP(AD414,counts!$V$38:$W$49,2,FALSE)</f>
        <v>123.30204897661667</v>
      </c>
      <c r="AN414">
        <f>VLOOKUP(AE414,counts!$V$53:$W$54,2,FALSE)</f>
        <v>-108.67008854708662</v>
      </c>
      <c r="AO414">
        <f>VLOOKUP(AF414,counts!$V$58:$W$62,2,FALSE)</f>
        <v>-14.754319664473872</v>
      </c>
      <c r="AP414">
        <f>VLOOKUP(AG414,counts!$V$66:$W$69,2,FALSE)</f>
        <v>-22.013681658285037</v>
      </c>
      <c r="AQ414">
        <f>VLOOKUP(AH414,counts!$V$73:$W$75,2,FALSE)</f>
        <v>-22.422560732600829</v>
      </c>
      <c r="AR414">
        <f>VLOOKUP(AI414,counts!$V$79:$W$81,2,FALSE)</f>
        <v>25.957134405206311</v>
      </c>
      <c r="AS414">
        <f t="shared" si="242"/>
        <v>0</v>
      </c>
      <c r="AT414">
        <f t="shared" si="243"/>
        <v>5</v>
      </c>
      <c r="AU414" t="str">
        <f t="shared" si="226"/>
        <v>Validate</v>
      </c>
      <c r="AW414" t="str">
        <f t="shared" si="244"/>
        <v>31-40</v>
      </c>
      <c r="AX414" t="str">
        <f t="shared" si="245"/>
        <v>Blank</v>
      </c>
      <c r="AY414" t="str">
        <f t="shared" si="246"/>
        <v>21-30</v>
      </c>
      <c r="AZ414" t="str">
        <f t="shared" si="247"/>
        <v>PQ</v>
      </c>
      <c r="BA414" t="str">
        <f t="shared" si="248"/>
        <v>male</v>
      </c>
      <c r="BB414">
        <f t="shared" si="249"/>
        <v>0</v>
      </c>
      <c r="BC414">
        <f t="shared" si="250"/>
        <v>0</v>
      </c>
      <c r="BD414" t="str">
        <f t="shared" si="251"/>
        <v>S, blank</v>
      </c>
      <c r="BE414">
        <f t="shared" si="252"/>
        <v>2</v>
      </c>
      <c r="BF414">
        <f t="shared" si="253"/>
        <v>32.769878926258563</v>
      </c>
      <c r="BG414">
        <f t="shared" si="254"/>
        <v>-42.171718189759716</v>
      </c>
      <c r="BH414">
        <f t="shared" si="255"/>
        <v>40.172297072540438</v>
      </c>
      <c r="BI414">
        <f t="shared" si="256"/>
        <v>123.30204897661667</v>
      </c>
      <c r="BJ414">
        <f t="shared" si="257"/>
        <v>-108.67008854708662</v>
      </c>
      <c r="BK414">
        <f t="shared" si="258"/>
        <v>-14.754319664473872</v>
      </c>
      <c r="BL414">
        <f t="shared" si="259"/>
        <v>-22.013681658285037</v>
      </c>
      <c r="BM414">
        <f t="shared" si="260"/>
        <v>-22.422560732600829</v>
      </c>
      <c r="BN414">
        <f t="shared" si="261"/>
        <v>25.957134405206311</v>
      </c>
      <c r="BO414">
        <f t="shared" si="227"/>
        <v>0</v>
      </c>
      <c r="BP414">
        <f t="shared" si="228"/>
        <v>5</v>
      </c>
      <c r="BQ414" t="str">
        <f t="shared" si="229"/>
        <v>Validate</v>
      </c>
    </row>
    <row r="415" spans="1:69" x14ac:dyDescent="0.3">
      <c r="A415">
        <v>2</v>
      </c>
      <c r="B415">
        <v>0</v>
      </c>
      <c r="C415" t="s">
        <v>1015</v>
      </c>
      <c r="D415" t="s">
        <v>20</v>
      </c>
      <c r="E415">
        <v>38</v>
      </c>
      <c r="F415">
        <v>1</v>
      </c>
      <c r="G415">
        <v>0</v>
      </c>
      <c r="H415" t="s">
        <v>1016</v>
      </c>
      <c r="I415">
        <v>21</v>
      </c>
      <c r="K415" t="s">
        <v>17</v>
      </c>
      <c r="N415" t="s">
        <v>1017</v>
      </c>
      <c r="O415">
        <v>5</v>
      </c>
      <c r="P415">
        <v>1</v>
      </c>
      <c r="Q415">
        <v>4</v>
      </c>
      <c r="R415" t="str">
        <f t="shared" si="230"/>
        <v>Validate</v>
      </c>
      <c r="S415" t="str">
        <f t="shared" si="231"/>
        <v>Train</v>
      </c>
      <c r="T415" t="str">
        <f t="shared" si="232"/>
        <v>Test</v>
      </c>
      <c r="U415" t="str">
        <f t="shared" si="233"/>
        <v>CO</v>
      </c>
      <c r="V415" t="str">
        <f t="shared" si="234"/>
        <v>31-40</v>
      </c>
      <c r="W415" t="str">
        <f t="shared" si="235"/>
        <v/>
      </c>
      <c r="X415" t="str">
        <f t="shared" si="236"/>
        <v>21-30</v>
      </c>
      <c r="Y415" t="b">
        <f>SUMPRODUCT(--(U415=counts!$A$40:$A$49))&gt;0</f>
        <v>0</v>
      </c>
      <c r="Z415" t="b">
        <f>SUMPRODUCT(--(W415=counts!$A$18:$A$22))&gt;0</f>
        <v>0</v>
      </c>
      <c r="AA415" t="str">
        <f t="shared" si="237"/>
        <v>31-40</v>
      </c>
      <c r="AB415" t="str">
        <f>IF(W415="","Blank",IF(Z415="TRUE",W415,counts!$A$23))</f>
        <v>Blank</v>
      </c>
      <c r="AC415" t="str">
        <f t="shared" si="238"/>
        <v>21-30</v>
      </c>
      <c r="AD415" t="str">
        <f t="shared" si="239"/>
        <v>Others</v>
      </c>
      <c r="AE415" t="str">
        <f t="shared" si="240"/>
        <v>male</v>
      </c>
      <c r="AF415">
        <f>IF(F415&gt;=4, counts!$A$62,F415)</f>
        <v>1</v>
      </c>
      <c r="AG415">
        <f>IF(G415&gt;=3, counts!$A$69,G415)</f>
        <v>0</v>
      </c>
      <c r="AH415" t="str">
        <f>IF(OR(K415="S",K415=""), counts!$A$75,K415)</f>
        <v>S, blank</v>
      </c>
      <c r="AI415">
        <f t="shared" si="241"/>
        <v>2</v>
      </c>
      <c r="AJ415">
        <f>VLOOKUP(AA415,counts!$V$8:$W$13,2,FALSE)</f>
        <v>32.769878926258563</v>
      </c>
      <c r="AK415">
        <f>VLOOKUP(AB415,counts!$V$17:$W$23,2,FALSE)</f>
        <v>-42.171718189759716</v>
      </c>
      <c r="AL415">
        <f>VLOOKUP(AC415,counts!$V$27:$W$33,2,FALSE)</f>
        <v>40.172297072540438</v>
      </c>
      <c r="AM415">
        <f>VLOOKUP(AD415,counts!$V$38:$W$49,2,FALSE)</f>
        <v>40.634191658169868</v>
      </c>
      <c r="AN415">
        <f>VLOOKUP(AE415,counts!$V$53:$W$54,2,FALSE)</f>
        <v>-108.67008854708662</v>
      </c>
      <c r="AO415">
        <f>VLOOKUP(AF415,counts!$V$58:$W$62,2,FALSE)</f>
        <v>48.695090775187893</v>
      </c>
      <c r="AP415">
        <f>VLOOKUP(AG415,counts!$V$66:$W$69,2,FALSE)</f>
        <v>-22.013681658285037</v>
      </c>
      <c r="AQ415">
        <f>VLOOKUP(AH415,counts!$V$73:$W$75,2,FALSE)</f>
        <v>-22.422560732600829</v>
      </c>
      <c r="AR415">
        <f>VLOOKUP(AI415,counts!$V$79:$W$81,2,FALSE)</f>
        <v>25.957134405206311</v>
      </c>
      <c r="AS415">
        <f t="shared" si="242"/>
        <v>0</v>
      </c>
      <c r="AT415">
        <f t="shared" si="243"/>
        <v>5</v>
      </c>
      <c r="AU415" t="str">
        <f t="shared" si="226"/>
        <v>Validate</v>
      </c>
      <c r="AW415" t="str">
        <f t="shared" si="244"/>
        <v>31-40</v>
      </c>
      <c r="AX415" t="str">
        <f t="shared" si="245"/>
        <v>Blank</v>
      </c>
      <c r="AY415" t="str">
        <f t="shared" si="246"/>
        <v>21-30</v>
      </c>
      <c r="AZ415" t="str">
        <f t="shared" si="247"/>
        <v>Others</v>
      </c>
      <c r="BA415" t="str">
        <f t="shared" si="248"/>
        <v>male</v>
      </c>
      <c r="BB415">
        <f t="shared" si="249"/>
        <v>1</v>
      </c>
      <c r="BC415">
        <f t="shared" si="250"/>
        <v>0</v>
      </c>
      <c r="BD415" t="str">
        <f t="shared" si="251"/>
        <v>S, blank</v>
      </c>
      <c r="BE415">
        <f t="shared" si="252"/>
        <v>2</v>
      </c>
      <c r="BF415">
        <f t="shared" si="253"/>
        <v>32.769878926258563</v>
      </c>
      <c r="BG415">
        <f t="shared" si="254"/>
        <v>-42.171718189759716</v>
      </c>
      <c r="BH415">
        <f t="shared" si="255"/>
        <v>40.172297072540438</v>
      </c>
      <c r="BI415">
        <f t="shared" si="256"/>
        <v>40.634191658169868</v>
      </c>
      <c r="BJ415">
        <f t="shared" si="257"/>
        <v>-108.67008854708662</v>
      </c>
      <c r="BK415">
        <f t="shared" si="258"/>
        <v>48.695090775187893</v>
      </c>
      <c r="BL415">
        <f t="shared" si="259"/>
        <v>-22.013681658285037</v>
      </c>
      <c r="BM415">
        <f t="shared" si="260"/>
        <v>-22.422560732600829</v>
      </c>
      <c r="BN415">
        <f t="shared" si="261"/>
        <v>25.957134405206311</v>
      </c>
      <c r="BO415">
        <f t="shared" si="227"/>
        <v>0</v>
      </c>
      <c r="BP415">
        <f t="shared" si="228"/>
        <v>5</v>
      </c>
      <c r="BQ415" t="str">
        <f t="shared" si="229"/>
        <v>Validate</v>
      </c>
    </row>
    <row r="416" spans="1:69" x14ac:dyDescent="0.3">
      <c r="A416">
        <v>2</v>
      </c>
      <c r="B416">
        <v>0</v>
      </c>
      <c r="C416" t="s">
        <v>1018</v>
      </c>
      <c r="D416" t="s">
        <v>20</v>
      </c>
      <c r="E416">
        <v>34</v>
      </c>
      <c r="F416">
        <v>1</v>
      </c>
      <c r="G416">
        <v>0</v>
      </c>
      <c r="H416" t="s">
        <v>1016</v>
      </c>
      <c r="I416">
        <v>21</v>
      </c>
      <c r="K416" t="s">
        <v>17</v>
      </c>
      <c r="N416" t="s">
        <v>1017</v>
      </c>
      <c r="O416">
        <v>1</v>
      </c>
      <c r="P416">
        <v>2</v>
      </c>
      <c r="Q416">
        <v>2</v>
      </c>
      <c r="R416" t="str">
        <f t="shared" si="230"/>
        <v>Train</v>
      </c>
      <c r="S416" t="str">
        <f t="shared" si="231"/>
        <v>Train</v>
      </c>
      <c r="T416" t="str">
        <f t="shared" si="232"/>
        <v>Train</v>
      </c>
      <c r="U416" t="str">
        <f t="shared" si="233"/>
        <v>CO</v>
      </c>
      <c r="V416" t="str">
        <f t="shared" si="234"/>
        <v>31-40</v>
      </c>
      <c r="W416" t="str">
        <f t="shared" si="235"/>
        <v/>
      </c>
      <c r="X416" t="str">
        <f t="shared" si="236"/>
        <v>21-30</v>
      </c>
      <c r="Y416" t="b">
        <f>SUMPRODUCT(--(U416=counts!$A$40:$A$49))&gt;0</f>
        <v>0</v>
      </c>
      <c r="Z416" t="b">
        <f>SUMPRODUCT(--(W416=counts!$A$18:$A$22))&gt;0</f>
        <v>0</v>
      </c>
      <c r="AA416" t="str">
        <f t="shared" si="237"/>
        <v>31-40</v>
      </c>
      <c r="AB416" t="str">
        <f>IF(W416="","Blank",IF(Z416="TRUE",W416,counts!$A$23))</f>
        <v>Blank</v>
      </c>
      <c r="AC416" t="str">
        <f t="shared" si="238"/>
        <v>21-30</v>
      </c>
      <c r="AD416" t="str">
        <f t="shared" si="239"/>
        <v>Others</v>
      </c>
      <c r="AE416" t="str">
        <f t="shared" si="240"/>
        <v>male</v>
      </c>
      <c r="AF416">
        <f>IF(F416&gt;=4, counts!$A$62,F416)</f>
        <v>1</v>
      </c>
      <c r="AG416">
        <f>IF(G416&gt;=3, counts!$A$69,G416)</f>
        <v>0</v>
      </c>
      <c r="AH416" t="str">
        <f>IF(OR(K416="S",K416=""), counts!$A$75,K416)</f>
        <v>S, blank</v>
      </c>
      <c r="AI416">
        <f t="shared" si="241"/>
        <v>2</v>
      </c>
      <c r="AJ416">
        <f>VLOOKUP(AA416,counts!$V$8:$W$13,2,FALSE)</f>
        <v>32.769878926258563</v>
      </c>
      <c r="AK416">
        <f>VLOOKUP(AB416,counts!$V$17:$W$23,2,FALSE)</f>
        <v>-42.171718189759716</v>
      </c>
      <c r="AL416">
        <f>VLOOKUP(AC416,counts!$V$27:$W$33,2,FALSE)</f>
        <v>40.172297072540438</v>
      </c>
      <c r="AM416">
        <f>VLOOKUP(AD416,counts!$V$38:$W$49,2,FALSE)</f>
        <v>40.634191658169868</v>
      </c>
      <c r="AN416">
        <f>VLOOKUP(AE416,counts!$V$53:$W$54,2,FALSE)</f>
        <v>-108.67008854708662</v>
      </c>
      <c r="AO416">
        <f>VLOOKUP(AF416,counts!$V$58:$W$62,2,FALSE)</f>
        <v>48.695090775187893</v>
      </c>
      <c r="AP416">
        <f>VLOOKUP(AG416,counts!$V$66:$W$69,2,FALSE)</f>
        <v>-22.013681658285037</v>
      </c>
      <c r="AQ416">
        <f>VLOOKUP(AH416,counts!$V$73:$W$75,2,FALSE)</f>
        <v>-22.422560732600829</v>
      </c>
      <c r="AR416">
        <f>VLOOKUP(AI416,counts!$V$79:$W$81,2,FALSE)</f>
        <v>25.957134405206311</v>
      </c>
      <c r="AS416">
        <f t="shared" si="242"/>
        <v>0</v>
      </c>
      <c r="AT416">
        <f t="shared" si="243"/>
        <v>1</v>
      </c>
      <c r="AU416" t="str">
        <f t="shared" si="226"/>
        <v>Train</v>
      </c>
      <c r="AW416" t="str">
        <f t="shared" si="244"/>
        <v>31-40</v>
      </c>
      <c r="AX416" t="str">
        <f t="shared" si="245"/>
        <v>Blank</v>
      </c>
      <c r="AY416" t="str">
        <f t="shared" si="246"/>
        <v>21-30</v>
      </c>
      <c r="AZ416" t="str">
        <f t="shared" si="247"/>
        <v>Others</v>
      </c>
      <c r="BA416" t="str">
        <f t="shared" si="248"/>
        <v>male</v>
      </c>
      <c r="BB416">
        <f t="shared" si="249"/>
        <v>1</v>
      </c>
      <c r="BC416">
        <f t="shared" si="250"/>
        <v>0</v>
      </c>
      <c r="BD416" t="str">
        <f t="shared" si="251"/>
        <v>S, blank</v>
      </c>
      <c r="BE416">
        <f t="shared" si="252"/>
        <v>2</v>
      </c>
      <c r="BF416">
        <f t="shared" si="253"/>
        <v>32.769878926258563</v>
      </c>
      <c r="BG416">
        <f t="shared" si="254"/>
        <v>-42.171718189759716</v>
      </c>
      <c r="BH416">
        <f t="shared" si="255"/>
        <v>40.172297072540438</v>
      </c>
      <c r="BI416">
        <f t="shared" si="256"/>
        <v>40.634191658169868</v>
      </c>
      <c r="BJ416">
        <f t="shared" si="257"/>
        <v>-108.67008854708662</v>
      </c>
      <c r="BK416">
        <f t="shared" si="258"/>
        <v>48.695090775187893</v>
      </c>
      <c r="BL416">
        <f t="shared" si="259"/>
        <v>-22.013681658285037</v>
      </c>
      <c r="BM416">
        <f t="shared" si="260"/>
        <v>-22.422560732600829</v>
      </c>
      <c r="BN416">
        <f t="shared" si="261"/>
        <v>25.957134405206311</v>
      </c>
      <c r="BO416">
        <f t="shared" si="227"/>
        <v>0</v>
      </c>
      <c r="BP416">
        <f t="shared" si="228"/>
        <v>1</v>
      </c>
      <c r="BQ416" t="str">
        <f t="shared" si="229"/>
        <v>Train</v>
      </c>
    </row>
    <row r="417" spans="1:69" x14ac:dyDescent="0.3">
      <c r="A417">
        <v>2</v>
      </c>
      <c r="B417">
        <v>1</v>
      </c>
      <c r="C417" t="s">
        <v>1019</v>
      </c>
      <c r="D417" t="s">
        <v>15</v>
      </c>
      <c r="E417">
        <v>34</v>
      </c>
      <c r="F417">
        <v>0</v>
      </c>
      <c r="G417">
        <v>0</v>
      </c>
      <c r="H417" t="s">
        <v>1020</v>
      </c>
      <c r="I417">
        <v>13</v>
      </c>
      <c r="K417" t="s">
        <v>17</v>
      </c>
      <c r="L417" t="s">
        <v>857</v>
      </c>
      <c r="N417" t="s">
        <v>280</v>
      </c>
      <c r="O417">
        <v>1</v>
      </c>
      <c r="P417">
        <v>3</v>
      </c>
      <c r="Q417">
        <v>5</v>
      </c>
      <c r="R417" t="str">
        <f t="shared" si="230"/>
        <v>Train</v>
      </c>
      <c r="S417" t="str">
        <f t="shared" si="231"/>
        <v>Train</v>
      </c>
      <c r="T417" t="str">
        <f t="shared" si="232"/>
        <v>Validate</v>
      </c>
      <c r="U417" t="str">
        <f t="shared" si="233"/>
        <v>NY</v>
      </c>
      <c r="V417" t="str">
        <f t="shared" si="234"/>
        <v>31-40</v>
      </c>
      <c r="W417" t="str">
        <f t="shared" si="235"/>
        <v/>
      </c>
      <c r="X417" t="str">
        <f t="shared" si="236"/>
        <v>11-20</v>
      </c>
      <c r="Y417" t="b">
        <f>SUMPRODUCT(--(U417=counts!$A$40:$A$49))&gt;0</f>
        <v>1</v>
      </c>
      <c r="Z417" t="b">
        <f>SUMPRODUCT(--(W417=counts!$A$18:$A$22))&gt;0</f>
        <v>0</v>
      </c>
      <c r="AA417" t="str">
        <f t="shared" si="237"/>
        <v>31-40</v>
      </c>
      <c r="AB417" t="str">
        <f>IF(W417="","Blank",IF(Z417="TRUE",W417,counts!$A$23))</f>
        <v>Blank</v>
      </c>
      <c r="AC417" t="str">
        <f t="shared" si="238"/>
        <v>11-20</v>
      </c>
      <c r="AD417" t="str">
        <f t="shared" si="239"/>
        <v>NY</v>
      </c>
      <c r="AE417" t="str">
        <f t="shared" si="240"/>
        <v>female</v>
      </c>
      <c r="AF417">
        <f>IF(F417&gt;=4, counts!$A$62,F417)</f>
        <v>0</v>
      </c>
      <c r="AG417">
        <f>IF(G417&gt;=3, counts!$A$69,G417)</f>
        <v>0</v>
      </c>
      <c r="AH417" t="str">
        <f>IF(OR(K417="S",K417=""), counts!$A$75,K417)</f>
        <v>S, blank</v>
      </c>
      <c r="AI417">
        <f t="shared" si="241"/>
        <v>2</v>
      </c>
      <c r="AJ417">
        <f>VLOOKUP(AA417,counts!$V$8:$W$13,2,FALSE)</f>
        <v>32.769878926258563</v>
      </c>
      <c r="AK417">
        <f>VLOOKUP(AB417,counts!$V$17:$W$23,2,FALSE)</f>
        <v>-42.171718189759716</v>
      </c>
      <c r="AL417">
        <f>VLOOKUP(AC417,counts!$V$27:$W$33,2,FALSE)</f>
        <v>-9.6115457513775127</v>
      </c>
      <c r="AM417">
        <f>VLOOKUP(AD417,counts!$V$38:$W$49,2,FALSE)</f>
        <v>57.761363718906857</v>
      </c>
      <c r="AN417">
        <f>VLOOKUP(AE417,counts!$V$53:$W$54,2,FALSE)</f>
        <v>151.41878811967541</v>
      </c>
      <c r="AO417">
        <f>VLOOKUP(AF417,counts!$V$58:$W$62,2,FALSE)</f>
        <v>-14.754319664473872</v>
      </c>
      <c r="AP417">
        <f>VLOOKUP(AG417,counts!$V$66:$W$69,2,FALSE)</f>
        <v>-22.013681658285037</v>
      </c>
      <c r="AQ417">
        <f>VLOOKUP(AH417,counts!$V$73:$W$75,2,FALSE)</f>
        <v>-22.422560732600829</v>
      </c>
      <c r="AR417">
        <f>VLOOKUP(AI417,counts!$V$79:$W$81,2,FALSE)</f>
        <v>25.957134405206311</v>
      </c>
      <c r="AS417">
        <f t="shared" si="242"/>
        <v>1</v>
      </c>
      <c r="AT417">
        <f t="shared" si="243"/>
        <v>1</v>
      </c>
      <c r="AU417" t="str">
        <f t="shared" si="226"/>
        <v>Train</v>
      </c>
      <c r="AW417" t="str">
        <f t="shared" si="244"/>
        <v>31-40</v>
      </c>
      <c r="AX417" t="str">
        <f t="shared" si="245"/>
        <v>Blank</v>
      </c>
      <c r="AY417" t="str">
        <f t="shared" si="246"/>
        <v>11-20</v>
      </c>
      <c r="AZ417" t="str">
        <f t="shared" si="247"/>
        <v>NY</v>
      </c>
      <c r="BA417" t="str">
        <f t="shared" si="248"/>
        <v>female</v>
      </c>
      <c r="BB417">
        <f t="shared" si="249"/>
        <v>0</v>
      </c>
      <c r="BC417">
        <f t="shared" si="250"/>
        <v>0</v>
      </c>
      <c r="BD417" t="str">
        <f t="shared" si="251"/>
        <v>S, blank</v>
      </c>
      <c r="BE417">
        <f t="shared" si="252"/>
        <v>2</v>
      </c>
      <c r="BF417">
        <f t="shared" si="253"/>
        <v>32.769878926258563</v>
      </c>
      <c r="BG417">
        <f t="shared" si="254"/>
        <v>-42.171718189759716</v>
      </c>
      <c r="BH417">
        <f t="shared" si="255"/>
        <v>-9.6115457513775127</v>
      </c>
      <c r="BI417">
        <f t="shared" si="256"/>
        <v>57.761363718906857</v>
      </c>
      <c r="BJ417">
        <f t="shared" si="257"/>
        <v>151.41878811967541</v>
      </c>
      <c r="BK417">
        <f t="shared" si="258"/>
        <v>-14.754319664473872</v>
      </c>
      <c r="BL417">
        <f t="shared" si="259"/>
        <v>-22.013681658285037</v>
      </c>
      <c r="BM417">
        <f t="shared" si="260"/>
        <v>-22.422560732600829</v>
      </c>
      <c r="BN417">
        <f t="shared" si="261"/>
        <v>25.957134405206311</v>
      </c>
      <c r="BO417">
        <f t="shared" si="227"/>
        <v>1</v>
      </c>
      <c r="BP417">
        <f t="shared" si="228"/>
        <v>1</v>
      </c>
      <c r="BQ417" t="str">
        <f t="shared" si="229"/>
        <v>Train</v>
      </c>
    </row>
    <row r="418" spans="1:69" x14ac:dyDescent="0.3">
      <c r="A418">
        <v>2</v>
      </c>
      <c r="B418">
        <v>0</v>
      </c>
      <c r="C418" t="s">
        <v>1021</v>
      </c>
      <c r="D418" t="s">
        <v>20</v>
      </c>
      <c r="E418">
        <v>16</v>
      </c>
      <c r="F418">
        <v>0</v>
      </c>
      <c r="G418">
        <v>0</v>
      </c>
      <c r="H418" t="s">
        <v>1013</v>
      </c>
      <c r="I418">
        <v>26</v>
      </c>
      <c r="K418" t="s">
        <v>17</v>
      </c>
      <c r="N418" t="s">
        <v>1014</v>
      </c>
      <c r="O418">
        <v>5</v>
      </c>
      <c r="P418">
        <v>4</v>
      </c>
      <c r="Q418">
        <v>4</v>
      </c>
      <c r="R418" t="str">
        <f t="shared" si="230"/>
        <v>Validate</v>
      </c>
      <c r="S418" t="str">
        <f t="shared" si="231"/>
        <v>Test</v>
      </c>
      <c r="T418" t="str">
        <f t="shared" si="232"/>
        <v>Test</v>
      </c>
      <c r="U418" t="str">
        <f t="shared" si="233"/>
        <v>PQ</v>
      </c>
      <c r="V418" t="str">
        <f t="shared" si="234"/>
        <v>0-17</v>
      </c>
      <c r="W418" t="str">
        <f t="shared" si="235"/>
        <v/>
      </c>
      <c r="X418" t="str">
        <f t="shared" si="236"/>
        <v>21-30</v>
      </c>
      <c r="Y418" t="b">
        <f>SUMPRODUCT(--(U418=counts!$A$40:$A$49))&gt;0</f>
        <v>1</v>
      </c>
      <c r="Z418" t="b">
        <f>SUMPRODUCT(--(W418=counts!$A$18:$A$22))&gt;0</f>
        <v>0</v>
      </c>
      <c r="AA418" t="str">
        <f t="shared" si="237"/>
        <v>0-17</v>
      </c>
      <c r="AB418" t="str">
        <f>IF(W418="","Blank",IF(Z418="TRUE",W418,counts!$A$23))</f>
        <v>Blank</v>
      </c>
      <c r="AC418" t="str">
        <f t="shared" si="238"/>
        <v>21-30</v>
      </c>
      <c r="AD418" t="str">
        <f t="shared" si="239"/>
        <v>PQ</v>
      </c>
      <c r="AE418" t="str">
        <f t="shared" si="240"/>
        <v>male</v>
      </c>
      <c r="AF418">
        <f>IF(F418&gt;=4, counts!$A$62,F418)</f>
        <v>0</v>
      </c>
      <c r="AG418">
        <f>IF(G418&gt;=3, counts!$A$69,G418)</f>
        <v>0</v>
      </c>
      <c r="AH418" t="str">
        <f>IF(OR(K418="S",K418=""), counts!$A$75,K418)</f>
        <v>S, blank</v>
      </c>
      <c r="AI418">
        <f t="shared" si="241"/>
        <v>2</v>
      </c>
      <c r="AJ418">
        <f>VLOOKUP(AA418,counts!$V$8:$W$13,2,FALSE)</f>
        <v>-3.7643689058441341</v>
      </c>
      <c r="AK418">
        <f>VLOOKUP(AB418,counts!$V$17:$W$23,2,FALSE)</f>
        <v>-42.171718189759716</v>
      </c>
      <c r="AL418">
        <f>VLOOKUP(AC418,counts!$V$27:$W$33,2,FALSE)</f>
        <v>40.172297072540438</v>
      </c>
      <c r="AM418">
        <f>VLOOKUP(AD418,counts!$V$38:$W$49,2,FALSE)</f>
        <v>123.30204897661667</v>
      </c>
      <c r="AN418">
        <f>VLOOKUP(AE418,counts!$V$53:$W$54,2,FALSE)</f>
        <v>-108.67008854708662</v>
      </c>
      <c r="AO418">
        <f>VLOOKUP(AF418,counts!$V$58:$W$62,2,FALSE)</f>
        <v>-14.754319664473872</v>
      </c>
      <c r="AP418">
        <f>VLOOKUP(AG418,counts!$V$66:$W$69,2,FALSE)</f>
        <v>-22.013681658285037</v>
      </c>
      <c r="AQ418">
        <f>VLOOKUP(AH418,counts!$V$73:$W$75,2,FALSE)</f>
        <v>-22.422560732600829</v>
      </c>
      <c r="AR418">
        <f>VLOOKUP(AI418,counts!$V$79:$W$81,2,FALSE)</f>
        <v>25.957134405206311</v>
      </c>
      <c r="AS418">
        <f t="shared" si="242"/>
        <v>0</v>
      </c>
      <c r="AT418">
        <f t="shared" si="243"/>
        <v>5</v>
      </c>
      <c r="AU418" t="str">
        <f t="shared" si="226"/>
        <v>Validate</v>
      </c>
      <c r="AW418" t="str">
        <f t="shared" si="244"/>
        <v>0-17</v>
      </c>
      <c r="AX418" t="str">
        <f t="shared" si="245"/>
        <v>Blank</v>
      </c>
      <c r="AY418" t="str">
        <f t="shared" si="246"/>
        <v>21-30</v>
      </c>
      <c r="AZ418" t="str">
        <f t="shared" si="247"/>
        <v>PQ</v>
      </c>
      <c r="BA418" t="str">
        <f t="shared" si="248"/>
        <v>male</v>
      </c>
      <c r="BB418">
        <f t="shared" si="249"/>
        <v>0</v>
      </c>
      <c r="BC418">
        <f t="shared" si="250"/>
        <v>0</v>
      </c>
      <c r="BD418" t="str">
        <f t="shared" si="251"/>
        <v>S, blank</v>
      </c>
      <c r="BE418">
        <f t="shared" si="252"/>
        <v>2</v>
      </c>
      <c r="BF418">
        <f t="shared" si="253"/>
        <v>-3.7643689058441341</v>
      </c>
      <c r="BG418">
        <f t="shared" si="254"/>
        <v>-42.171718189759716</v>
      </c>
      <c r="BH418">
        <f t="shared" si="255"/>
        <v>40.172297072540438</v>
      </c>
      <c r="BI418">
        <f t="shared" si="256"/>
        <v>123.30204897661667</v>
      </c>
      <c r="BJ418">
        <f t="shared" si="257"/>
        <v>-108.67008854708662</v>
      </c>
      <c r="BK418">
        <f t="shared" si="258"/>
        <v>-14.754319664473872</v>
      </c>
      <c r="BL418">
        <f t="shared" si="259"/>
        <v>-22.013681658285037</v>
      </c>
      <c r="BM418">
        <f t="shared" si="260"/>
        <v>-22.422560732600829</v>
      </c>
      <c r="BN418">
        <f t="shared" si="261"/>
        <v>25.957134405206311</v>
      </c>
      <c r="BO418">
        <f t="shared" si="227"/>
        <v>0</v>
      </c>
      <c r="BP418">
        <f t="shared" si="228"/>
        <v>5</v>
      </c>
      <c r="BQ418" t="str">
        <f t="shared" si="229"/>
        <v>Validate</v>
      </c>
    </row>
    <row r="419" spans="1:69" x14ac:dyDescent="0.3">
      <c r="A419">
        <v>2</v>
      </c>
      <c r="B419">
        <v>0</v>
      </c>
      <c r="C419" t="s">
        <v>1022</v>
      </c>
      <c r="D419" t="s">
        <v>20</v>
      </c>
      <c r="E419">
        <v>26</v>
      </c>
      <c r="F419">
        <v>0</v>
      </c>
      <c r="G419">
        <v>0</v>
      </c>
      <c r="H419" t="s">
        <v>1023</v>
      </c>
      <c r="I419">
        <v>10.5</v>
      </c>
      <c r="K419" t="s">
        <v>17</v>
      </c>
      <c r="N419" t="s">
        <v>968</v>
      </c>
      <c r="O419">
        <v>5</v>
      </c>
      <c r="P419">
        <v>2</v>
      </c>
      <c r="Q419">
        <v>5</v>
      </c>
      <c r="R419" t="str">
        <f t="shared" si="230"/>
        <v>Validate</v>
      </c>
      <c r="S419" t="str">
        <f t="shared" si="231"/>
        <v>Train</v>
      </c>
      <c r="T419" t="str">
        <f t="shared" si="232"/>
        <v>Validate</v>
      </c>
      <c r="U419" t="str">
        <f t="shared" si="233"/>
        <v>NJ</v>
      </c>
      <c r="V419" t="str">
        <f t="shared" si="234"/>
        <v>18-30</v>
      </c>
      <c r="W419" t="str">
        <f t="shared" si="235"/>
        <v/>
      </c>
      <c r="X419" t="str">
        <f t="shared" si="236"/>
        <v>11-20</v>
      </c>
      <c r="Y419" t="b">
        <f>SUMPRODUCT(--(U419=counts!$A$40:$A$49))&gt;0</f>
        <v>1</v>
      </c>
      <c r="Z419" t="b">
        <f>SUMPRODUCT(--(W419=counts!$A$18:$A$22))&gt;0</f>
        <v>0</v>
      </c>
      <c r="AA419" t="str">
        <f t="shared" si="237"/>
        <v>18-30</v>
      </c>
      <c r="AB419" t="str">
        <f>IF(W419="","Blank",IF(Z419="TRUE",W419,counts!$A$23))</f>
        <v>Blank</v>
      </c>
      <c r="AC419" t="str">
        <f t="shared" si="238"/>
        <v>11-20</v>
      </c>
      <c r="AD419" t="str">
        <f t="shared" si="239"/>
        <v>NJ</v>
      </c>
      <c r="AE419" t="str">
        <f t="shared" si="240"/>
        <v>male</v>
      </c>
      <c r="AF419">
        <f>IF(F419&gt;=4, counts!$A$62,F419)</f>
        <v>0</v>
      </c>
      <c r="AG419">
        <f>IF(G419&gt;=3, counts!$A$69,G419)</f>
        <v>0</v>
      </c>
      <c r="AH419" t="str">
        <f>IF(OR(K419="S",K419=""), counts!$A$75,K419)</f>
        <v>S, blank</v>
      </c>
      <c r="AI419">
        <f t="shared" si="241"/>
        <v>2</v>
      </c>
      <c r="AJ419">
        <f>VLOOKUP(AA419,counts!$V$8:$W$13,2,FALSE)</f>
        <v>-11.613432440426715</v>
      </c>
      <c r="AK419">
        <f>VLOOKUP(AB419,counts!$V$17:$W$23,2,FALSE)</f>
        <v>-42.171718189759716</v>
      </c>
      <c r="AL419">
        <f>VLOOKUP(AC419,counts!$V$27:$W$33,2,FALSE)</f>
        <v>-9.6115457513775127</v>
      </c>
      <c r="AM419">
        <f>VLOOKUP(AD419,counts!$V$38:$W$49,2,FALSE)</f>
        <v>45.286193221659182</v>
      </c>
      <c r="AN419">
        <f>VLOOKUP(AE419,counts!$V$53:$W$54,2,FALSE)</f>
        <v>-108.67008854708662</v>
      </c>
      <c r="AO419">
        <f>VLOOKUP(AF419,counts!$V$58:$W$62,2,FALSE)</f>
        <v>-14.754319664473872</v>
      </c>
      <c r="AP419">
        <f>VLOOKUP(AG419,counts!$V$66:$W$69,2,FALSE)</f>
        <v>-22.013681658285037</v>
      </c>
      <c r="AQ419">
        <f>VLOOKUP(AH419,counts!$V$73:$W$75,2,FALSE)</f>
        <v>-22.422560732600829</v>
      </c>
      <c r="AR419">
        <f>VLOOKUP(AI419,counts!$V$79:$W$81,2,FALSE)</f>
        <v>25.957134405206311</v>
      </c>
      <c r="AS419">
        <f t="shared" si="242"/>
        <v>0</v>
      </c>
      <c r="AT419">
        <f t="shared" si="243"/>
        <v>5</v>
      </c>
      <c r="AU419" t="str">
        <f t="shared" si="226"/>
        <v>Validate</v>
      </c>
      <c r="AW419" t="str">
        <f t="shared" si="244"/>
        <v>18-30</v>
      </c>
      <c r="AX419" t="str">
        <f t="shared" si="245"/>
        <v>Blank</v>
      </c>
      <c r="AY419" t="str">
        <f t="shared" si="246"/>
        <v>11-20</v>
      </c>
      <c r="AZ419" t="str">
        <f t="shared" si="247"/>
        <v>NJ</v>
      </c>
      <c r="BA419" t="str">
        <f t="shared" si="248"/>
        <v>male</v>
      </c>
      <c r="BB419">
        <f t="shared" si="249"/>
        <v>0</v>
      </c>
      <c r="BC419">
        <f t="shared" si="250"/>
        <v>0</v>
      </c>
      <c r="BD419" t="str">
        <f t="shared" si="251"/>
        <v>S, blank</v>
      </c>
      <c r="BE419">
        <f t="shared" si="252"/>
        <v>2</v>
      </c>
      <c r="BF419">
        <f t="shared" si="253"/>
        <v>-11.613432440426715</v>
      </c>
      <c r="BG419">
        <f t="shared" si="254"/>
        <v>-42.171718189759716</v>
      </c>
      <c r="BH419">
        <f t="shared" si="255"/>
        <v>-9.6115457513775127</v>
      </c>
      <c r="BI419">
        <f t="shared" si="256"/>
        <v>45.286193221659182</v>
      </c>
      <c r="BJ419">
        <f t="shared" si="257"/>
        <v>-108.67008854708662</v>
      </c>
      <c r="BK419">
        <f t="shared" si="258"/>
        <v>-14.754319664473872</v>
      </c>
      <c r="BL419">
        <f t="shared" si="259"/>
        <v>-22.013681658285037</v>
      </c>
      <c r="BM419">
        <f t="shared" si="260"/>
        <v>-22.422560732600829</v>
      </c>
      <c r="BN419">
        <f t="shared" si="261"/>
        <v>25.957134405206311</v>
      </c>
      <c r="BO419">
        <f t="shared" si="227"/>
        <v>0</v>
      </c>
      <c r="BP419">
        <f t="shared" si="228"/>
        <v>5</v>
      </c>
      <c r="BQ419" t="str">
        <f t="shared" si="229"/>
        <v>Validate</v>
      </c>
    </row>
    <row r="420" spans="1:69" x14ac:dyDescent="0.3">
      <c r="A420">
        <v>2</v>
      </c>
      <c r="B420">
        <v>0</v>
      </c>
      <c r="C420" t="s">
        <v>1024</v>
      </c>
      <c r="D420" t="s">
        <v>20</v>
      </c>
      <c r="E420">
        <v>47</v>
      </c>
      <c r="F420">
        <v>0</v>
      </c>
      <c r="G420">
        <v>0</v>
      </c>
      <c r="H420" t="s">
        <v>1025</v>
      </c>
      <c r="I420">
        <v>10.5</v>
      </c>
      <c r="K420" t="s">
        <v>17</v>
      </c>
      <c r="N420" t="s">
        <v>1026</v>
      </c>
      <c r="O420">
        <v>1</v>
      </c>
      <c r="P420">
        <v>5</v>
      </c>
      <c r="Q420">
        <v>5</v>
      </c>
      <c r="R420" t="str">
        <f t="shared" si="230"/>
        <v>Train</v>
      </c>
      <c r="S420" t="str">
        <f t="shared" si="231"/>
        <v>Validate</v>
      </c>
      <c r="T420" t="str">
        <f t="shared" si="232"/>
        <v>Validate</v>
      </c>
      <c r="U420" t="str">
        <f t="shared" si="233"/>
        <v/>
      </c>
      <c r="V420" t="str">
        <f t="shared" si="234"/>
        <v>41-50</v>
      </c>
      <c r="W420" t="str">
        <f t="shared" si="235"/>
        <v/>
      </c>
      <c r="X420" t="str">
        <f t="shared" si="236"/>
        <v>11-20</v>
      </c>
      <c r="Y420" t="b">
        <f>SUMPRODUCT(--(U420=counts!$A$40:$A$49))&gt;0</f>
        <v>0</v>
      </c>
      <c r="Z420" t="b">
        <f>SUMPRODUCT(--(W420=counts!$A$18:$A$22))&gt;0</f>
        <v>0</v>
      </c>
      <c r="AA420" t="str">
        <f t="shared" si="237"/>
        <v>41-50</v>
      </c>
      <c r="AB420" t="str">
        <f>IF(W420="","Blank",IF(Z420="TRUE",W420,counts!$A$23))</f>
        <v>Blank</v>
      </c>
      <c r="AC420" t="str">
        <f t="shared" si="238"/>
        <v>11-20</v>
      </c>
      <c r="AD420" t="str">
        <f t="shared" si="239"/>
        <v>Blank</v>
      </c>
      <c r="AE420" t="str">
        <f t="shared" si="240"/>
        <v>male</v>
      </c>
      <c r="AF420">
        <f>IF(F420&gt;=4, counts!$A$62,F420)</f>
        <v>0</v>
      </c>
      <c r="AG420">
        <f>IF(G420&gt;=3, counts!$A$69,G420)</f>
        <v>0</v>
      </c>
      <c r="AH420" t="str">
        <f>IF(OR(K420="S",K420=""), counts!$A$75,K420)</f>
        <v>S, blank</v>
      </c>
      <c r="AI420">
        <f t="shared" si="241"/>
        <v>2</v>
      </c>
      <c r="AJ420">
        <f>VLOOKUP(AA420,counts!$V$8:$W$13,2,FALSE)</f>
        <v>-13.385578549662212</v>
      </c>
      <c r="AK420">
        <f>VLOOKUP(AB420,counts!$V$17:$W$23,2,FALSE)</f>
        <v>-42.171718189759716</v>
      </c>
      <c r="AL420">
        <f>VLOOKUP(AC420,counts!$V$27:$W$33,2,FALSE)</f>
        <v>-9.6115457513775127</v>
      </c>
      <c r="AM420">
        <f>VLOOKUP(AD420,counts!$V$38:$W$49,2,FALSE)</f>
        <v>-33.757758935166962</v>
      </c>
      <c r="AN420">
        <f>VLOOKUP(AE420,counts!$V$53:$W$54,2,FALSE)</f>
        <v>-108.67008854708662</v>
      </c>
      <c r="AO420">
        <f>VLOOKUP(AF420,counts!$V$58:$W$62,2,FALSE)</f>
        <v>-14.754319664473872</v>
      </c>
      <c r="AP420">
        <f>VLOOKUP(AG420,counts!$V$66:$W$69,2,FALSE)</f>
        <v>-22.013681658285037</v>
      </c>
      <c r="AQ420">
        <f>VLOOKUP(AH420,counts!$V$73:$W$75,2,FALSE)</f>
        <v>-22.422560732600829</v>
      </c>
      <c r="AR420">
        <f>VLOOKUP(AI420,counts!$V$79:$W$81,2,FALSE)</f>
        <v>25.957134405206311</v>
      </c>
      <c r="AS420">
        <f t="shared" si="242"/>
        <v>0</v>
      </c>
      <c r="AT420">
        <f t="shared" si="243"/>
        <v>1</v>
      </c>
      <c r="AU420" t="str">
        <f t="shared" si="226"/>
        <v>Train</v>
      </c>
      <c r="AW420" t="str">
        <f t="shared" si="244"/>
        <v>41-50</v>
      </c>
      <c r="AX420" t="str">
        <f t="shared" si="245"/>
        <v>Blank</v>
      </c>
      <c r="AY420" t="str">
        <f t="shared" si="246"/>
        <v>11-20</v>
      </c>
      <c r="AZ420" t="str">
        <f t="shared" si="247"/>
        <v>Blank</v>
      </c>
      <c r="BA420" t="str">
        <f t="shared" si="248"/>
        <v>male</v>
      </c>
      <c r="BB420">
        <f t="shared" si="249"/>
        <v>0</v>
      </c>
      <c r="BC420">
        <f t="shared" si="250"/>
        <v>0</v>
      </c>
      <c r="BD420" t="str">
        <f t="shared" si="251"/>
        <v>S, blank</v>
      </c>
      <c r="BE420">
        <f t="shared" si="252"/>
        <v>2</v>
      </c>
      <c r="BF420">
        <f t="shared" si="253"/>
        <v>-13.385578549662212</v>
      </c>
      <c r="BG420">
        <f t="shared" si="254"/>
        <v>-42.171718189759716</v>
      </c>
      <c r="BH420">
        <f t="shared" si="255"/>
        <v>-9.6115457513775127</v>
      </c>
      <c r="BI420">
        <f t="shared" si="256"/>
        <v>-33.757758935166962</v>
      </c>
      <c r="BJ420">
        <f t="shared" si="257"/>
        <v>-108.67008854708662</v>
      </c>
      <c r="BK420">
        <f t="shared" si="258"/>
        <v>-14.754319664473872</v>
      </c>
      <c r="BL420">
        <f t="shared" si="259"/>
        <v>-22.013681658285037</v>
      </c>
      <c r="BM420">
        <f t="shared" si="260"/>
        <v>-22.422560732600829</v>
      </c>
      <c r="BN420">
        <f t="shared" si="261"/>
        <v>25.957134405206311</v>
      </c>
      <c r="BO420">
        <f t="shared" si="227"/>
        <v>0</v>
      </c>
      <c r="BP420">
        <f t="shared" si="228"/>
        <v>1</v>
      </c>
      <c r="BQ420" t="str">
        <f t="shared" si="229"/>
        <v>Train</v>
      </c>
    </row>
    <row r="421" spans="1:69" x14ac:dyDescent="0.3">
      <c r="A421">
        <v>2</v>
      </c>
      <c r="B421">
        <v>0</v>
      </c>
      <c r="C421" t="s">
        <v>1027</v>
      </c>
      <c r="D421" t="s">
        <v>20</v>
      </c>
      <c r="E421">
        <v>21</v>
      </c>
      <c r="F421">
        <v>1</v>
      </c>
      <c r="G421">
        <v>0</v>
      </c>
      <c r="H421" t="s">
        <v>1028</v>
      </c>
      <c r="I421">
        <v>11.5</v>
      </c>
      <c r="K421" t="s">
        <v>17</v>
      </c>
      <c r="N421" t="s">
        <v>1029</v>
      </c>
      <c r="O421">
        <v>1</v>
      </c>
      <c r="P421">
        <v>5</v>
      </c>
      <c r="Q421">
        <v>1</v>
      </c>
      <c r="R421" t="str">
        <f t="shared" si="230"/>
        <v>Train</v>
      </c>
      <c r="S421" t="str">
        <f t="shared" si="231"/>
        <v>Validate</v>
      </c>
      <c r="T421" t="str">
        <f t="shared" si="232"/>
        <v>Train</v>
      </c>
      <c r="U421" t="str">
        <f t="shared" si="233"/>
        <v>NJ</v>
      </c>
      <c r="V421" t="str">
        <f t="shared" si="234"/>
        <v>18-30</v>
      </c>
      <c r="W421" t="str">
        <f t="shared" si="235"/>
        <v/>
      </c>
      <c r="X421" t="str">
        <f t="shared" si="236"/>
        <v>11-20</v>
      </c>
      <c r="Y421" t="b">
        <f>SUMPRODUCT(--(U421=counts!$A$40:$A$49))&gt;0</f>
        <v>1</v>
      </c>
      <c r="Z421" t="b">
        <f>SUMPRODUCT(--(W421=counts!$A$18:$A$22))&gt;0</f>
        <v>0</v>
      </c>
      <c r="AA421" t="str">
        <f t="shared" si="237"/>
        <v>18-30</v>
      </c>
      <c r="AB421" t="str">
        <f>IF(W421="","Blank",IF(Z421="TRUE",W421,counts!$A$23))</f>
        <v>Blank</v>
      </c>
      <c r="AC421" t="str">
        <f t="shared" si="238"/>
        <v>11-20</v>
      </c>
      <c r="AD421" t="str">
        <f t="shared" si="239"/>
        <v>NJ</v>
      </c>
      <c r="AE421" t="str">
        <f t="shared" si="240"/>
        <v>male</v>
      </c>
      <c r="AF421">
        <f>IF(F421&gt;=4, counts!$A$62,F421)</f>
        <v>1</v>
      </c>
      <c r="AG421">
        <f>IF(G421&gt;=3, counts!$A$69,G421)</f>
        <v>0</v>
      </c>
      <c r="AH421" t="str">
        <f>IF(OR(K421="S",K421=""), counts!$A$75,K421)</f>
        <v>S, blank</v>
      </c>
      <c r="AI421">
        <f t="shared" si="241"/>
        <v>2</v>
      </c>
      <c r="AJ421">
        <f>VLOOKUP(AA421,counts!$V$8:$W$13,2,FALSE)</f>
        <v>-11.613432440426715</v>
      </c>
      <c r="AK421">
        <f>VLOOKUP(AB421,counts!$V$17:$W$23,2,FALSE)</f>
        <v>-42.171718189759716</v>
      </c>
      <c r="AL421">
        <f>VLOOKUP(AC421,counts!$V$27:$W$33,2,FALSE)</f>
        <v>-9.6115457513775127</v>
      </c>
      <c r="AM421">
        <f>VLOOKUP(AD421,counts!$V$38:$W$49,2,FALSE)</f>
        <v>45.286193221659182</v>
      </c>
      <c r="AN421">
        <f>VLOOKUP(AE421,counts!$V$53:$W$54,2,FALSE)</f>
        <v>-108.67008854708662</v>
      </c>
      <c r="AO421">
        <f>VLOOKUP(AF421,counts!$V$58:$W$62,2,FALSE)</f>
        <v>48.695090775187893</v>
      </c>
      <c r="AP421">
        <f>VLOOKUP(AG421,counts!$V$66:$W$69,2,FALSE)</f>
        <v>-22.013681658285037</v>
      </c>
      <c r="AQ421">
        <f>VLOOKUP(AH421,counts!$V$73:$W$75,2,FALSE)</f>
        <v>-22.422560732600829</v>
      </c>
      <c r="AR421">
        <f>VLOOKUP(AI421,counts!$V$79:$W$81,2,FALSE)</f>
        <v>25.957134405206311</v>
      </c>
      <c r="AS421">
        <f t="shared" si="242"/>
        <v>0</v>
      </c>
      <c r="AT421">
        <f t="shared" si="243"/>
        <v>1</v>
      </c>
      <c r="AU421" t="str">
        <f t="shared" si="226"/>
        <v>Train</v>
      </c>
      <c r="AW421" t="str">
        <f t="shared" si="244"/>
        <v>18-30</v>
      </c>
      <c r="AX421" t="str">
        <f t="shared" si="245"/>
        <v>Blank</v>
      </c>
      <c r="AY421" t="str">
        <f t="shared" si="246"/>
        <v>11-20</v>
      </c>
      <c r="AZ421" t="str">
        <f t="shared" si="247"/>
        <v>NJ</v>
      </c>
      <c r="BA421" t="str">
        <f t="shared" si="248"/>
        <v>male</v>
      </c>
      <c r="BB421">
        <f t="shared" si="249"/>
        <v>1</v>
      </c>
      <c r="BC421">
        <f t="shared" si="250"/>
        <v>0</v>
      </c>
      <c r="BD421" t="str">
        <f t="shared" si="251"/>
        <v>S, blank</v>
      </c>
      <c r="BE421">
        <f t="shared" si="252"/>
        <v>2</v>
      </c>
      <c r="BF421">
        <f t="shared" si="253"/>
        <v>-11.613432440426715</v>
      </c>
      <c r="BG421">
        <f t="shared" si="254"/>
        <v>-42.171718189759716</v>
      </c>
      <c r="BH421">
        <f t="shared" si="255"/>
        <v>-9.6115457513775127</v>
      </c>
      <c r="BI421">
        <f t="shared" si="256"/>
        <v>45.286193221659182</v>
      </c>
      <c r="BJ421">
        <f t="shared" si="257"/>
        <v>-108.67008854708662</v>
      </c>
      <c r="BK421">
        <f t="shared" si="258"/>
        <v>48.695090775187893</v>
      </c>
      <c r="BL421">
        <f t="shared" si="259"/>
        <v>-22.013681658285037</v>
      </c>
      <c r="BM421">
        <f t="shared" si="260"/>
        <v>-22.422560732600829</v>
      </c>
      <c r="BN421">
        <f t="shared" si="261"/>
        <v>25.957134405206311</v>
      </c>
      <c r="BO421">
        <f t="shared" si="227"/>
        <v>0</v>
      </c>
      <c r="BP421">
        <f t="shared" si="228"/>
        <v>1</v>
      </c>
      <c r="BQ421" t="str">
        <f t="shared" si="229"/>
        <v>Train</v>
      </c>
    </row>
    <row r="422" spans="1:69" x14ac:dyDescent="0.3">
      <c r="A422">
        <v>2</v>
      </c>
      <c r="B422">
        <v>0</v>
      </c>
      <c r="C422" t="s">
        <v>1030</v>
      </c>
      <c r="D422" t="s">
        <v>20</v>
      </c>
      <c r="E422">
        <v>21</v>
      </c>
      <c r="F422">
        <v>1</v>
      </c>
      <c r="G422">
        <v>0</v>
      </c>
      <c r="H422" t="s">
        <v>1031</v>
      </c>
      <c r="I422">
        <v>11.5</v>
      </c>
      <c r="K422" t="s">
        <v>17</v>
      </c>
      <c r="N422" t="s">
        <v>1029</v>
      </c>
      <c r="O422">
        <v>4</v>
      </c>
      <c r="P422">
        <v>3</v>
      </c>
      <c r="Q422">
        <v>4</v>
      </c>
      <c r="R422" t="str">
        <f t="shared" si="230"/>
        <v>Test</v>
      </c>
      <c r="S422" t="str">
        <f t="shared" si="231"/>
        <v>Train</v>
      </c>
      <c r="T422" t="str">
        <f t="shared" si="232"/>
        <v>Test</v>
      </c>
      <c r="U422" t="str">
        <f t="shared" si="233"/>
        <v>NJ</v>
      </c>
      <c r="V422" t="str">
        <f t="shared" si="234"/>
        <v>18-30</v>
      </c>
      <c r="W422" t="str">
        <f t="shared" si="235"/>
        <v/>
      </c>
      <c r="X422" t="str">
        <f t="shared" si="236"/>
        <v>11-20</v>
      </c>
      <c r="Y422" t="b">
        <f>SUMPRODUCT(--(U422=counts!$A$40:$A$49))&gt;0</f>
        <v>1</v>
      </c>
      <c r="Z422" t="b">
        <f>SUMPRODUCT(--(W422=counts!$A$18:$A$22))&gt;0</f>
        <v>0</v>
      </c>
      <c r="AA422" t="str">
        <f t="shared" si="237"/>
        <v>18-30</v>
      </c>
      <c r="AB422" t="str">
        <f>IF(W422="","Blank",IF(Z422="TRUE",W422,counts!$A$23))</f>
        <v>Blank</v>
      </c>
      <c r="AC422" t="str">
        <f t="shared" si="238"/>
        <v>11-20</v>
      </c>
      <c r="AD422" t="str">
        <f t="shared" si="239"/>
        <v>NJ</v>
      </c>
      <c r="AE422" t="str">
        <f t="shared" si="240"/>
        <v>male</v>
      </c>
      <c r="AF422">
        <f>IF(F422&gt;=4, counts!$A$62,F422)</f>
        <v>1</v>
      </c>
      <c r="AG422">
        <f>IF(G422&gt;=3, counts!$A$69,G422)</f>
        <v>0</v>
      </c>
      <c r="AH422" t="str">
        <f>IF(OR(K422="S",K422=""), counts!$A$75,K422)</f>
        <v>S, blank</v>
      </c>
      <c r="AI422">
        <f t="shared" si="241"/>
        <v>2</v>
      </c>
      <c r="AJ422">
        <f>VLOOKUP(AA422,counts!$V$8:$W$13,2,FALSE)</f>
        <v>-11.613432440426715</v>
      </c>
      <c r="AK422">
        <f>VLOOKUP(AB422,counts!$V$17:$W$23,2,FALSE)</f>
        <v>-42.171718189759716</v>
      </c>
      <c r="AL422">
        <f>VLOOKUP(AC422,counts!$V$27:$W$33,2,FALSE)</f>
        <v>-9.6115457513775127</v>
      </c>
      <c r="AM422">
        <f>VLOOKUP(AD422,counts!$V$38:$W$49,2,FALSE)</f>
        <v>45.286193221659182</v>
      </c>
      <c r="AN422">
        <f>VLOOKUP(AE422,counts!$V$53:$W$54,2,FALSE)</f>
        <v>-108.67008854708662</v>
      </c>
      <c r="AO422">
        <f>VLOOKUP(AF422,counts!$V$58:$W$62,2,FALSE)</f>
        <v>48.695090775187893</v>
      </c>
      <c r="AP422">
        <f>VLOOKUP(AG422,counts!$V$66:$W$69,2,FALSE)</f>
        <v>-22.013681658285037</v>
      </c>
      <c r="AQ422">
        <f>VLOOKUP(AH422,counts!$V$73:$W$75,2,FALSE)</f>
        <v>-22.422560732600829</v>
      </c>
      <c r="AR422">
        <f>VLOOKUP(AI422,counts!$V$79:$W$81,2,FALSE)</f>
        <v>25.957134405206311</v>
      </c>
      <c r="AS422">
        <f t="shared" si="242"/>
        <v>0</v>
      </c>
      <c r="AT422">
        <f t="shared" si="243"/>
        <v>4</v>
      </c>
      <c r="AU422" t="str">
        <f t="shared" si="226"/>
        <v>Test</v>
      </c>
      <c r="AW422" t="str">
        <f t="shared" si="244"/>
        <v>18-30</v>
      </c>
      <c r="AX422" t="str">
        <f t="shared" si="245"/>
        <v>Blank</v>
      </c>
      <c r="AY422" t="str">
        <f t="shared" si="246"/>
        <v>11-20</v>
      </c>
      <c r="AZ422" t="str">
        <f t="shared" si="247"/>
        <v>NJ</v>
      </c>
      <c r="BA422" t="str">
        <f t="shared" si="248"/>
        <v>male</v>
      </c>
      <c r="BB422">
        <f t="shared" si="249"/>
        <v>1</v>
      </c>
      <c r="BC422">
        <f t="shared" si="250"/>
        <v>0</v>
      </c>
      <c r="BD422" t="str">
        <f t="shared" si="251"/>
        <v>S, blank</v>
      </c>
      <c r="BE422">
        <f t="shared" si="252"/>
        <v>2</v>
      </c>
      <c r="BF422">
        <f t="shared" si="253"/>
        <v>-11.613432440426715</v>
      </c>
      <c r="BG422">
        <f t="shared" si="254"/>
        <v>-42.171718189759716</v>
      </c>
      <c r="BH422">
        <f t="shared" si="255"/>
        <v>-9.6115457513775127</v>
      </c>
      <c r="BI422">
        <f t="shared" si="256"/>
        <v>45.286193221659182</v>
      </c>
      <c r="BJ422">
        <f t="shared" si="257"/>
        <v>-108.67008854708662</v>
      </c>
      <c r="BK422">
        <f t="shared" si="258"/>
        <v>48.695090775187893</v>
      </c>
      <c r="BL422">
        <f t="shared" si="259"/>
        <v>-22.013681658285037</v>
      </c>
      <c r="BM422">
        <f t="shared" si="260"/>
        <v>-22.422560732600829</v>
      </c>
      <c r="BN422">
        <f t="shared" si="261"/>
        <v>25.957134405206311</v>
      </c>
      <c r="BO422">
        <f t="shared" si="227"/>
        <v>0</v>
      </c>
      <c r="BP422">
        <f t="shared" si="228"/>
        <v>4</v>
      </c>
      <c r="BQ422" t="str">
        <f t="shared" si="229"/>
        <v>Test</v>
      </c>
    </row>
    <row r="423" spans="1:69" x14ac:dyDescent="0.3">
      <c r="A423">
        <v>2</v>
      </c>
      <c r="B423">
        <v>0</v>
      </c>
      <c r="C423" t="s">
        <v>1032</v>
      </c>
      <c r="D423" t="s">
        <v>20</v>
      </c>
      <c r="E423">
        <v>24</v>
      </c>
      <c r="F423">
        <v>0</v>
      </c>
      <c r="G423">
        <v>0</v>
      </c>
      <c r="H423" t="s">
        <v>1033</v>
      </c>
      <c r="I423">
        <v>13.5</v>
      </c>
      <c r="K423" t="s">
        <v>17</v>
      </c>
      <c r="M423">
        <v>297</v>
      </c>
      <c r="N423" t="s">
        <v>1034</v>
      </c>
      <c r="O423">
        <v>2</v>
      </c>
      <c r="P423">
        <v>4</v>
      </c>
      <c r="Q423">
        <v>4</v>
      </c>
      <c r="R423" t="str">
        <f t="shared" si="230"/>
        <v>Train</v>
      </c>
      <c r="S423" t="str">
        <f t="shared" si="231"/>
        <v>Test</v>
      </c>
      <c r="T423" t="str">
        <f t="shared" si="232"/>
        <v>Test</v>
      </c>
      <c r="U423" t="str">
        <f t="shared" si="233"/>
        <v/>
      </c>
      <c r="V423" t="str">
        <f t="shared" si="234"/>
        <v>18-30</v>
      </c>
      <c r="W423" t="str">
        <f t="shared" si="235"/>
        <v/>
      </c>
      <c r="X423" t="str">
        <f t="shared" si="236"/>
        <v>11-20</v>
      </c>
      <c r="Y423" t="b">
        <f>SUMPRODUCT(--(U423=counts!$A$40:$A$49))&gt;0</f>
        <v>0</v>
      </c>
      <c r="Z423" t="b">
        <f>SUMPRODUCT(--(W423=counts!$A$18:$A$22))&gt;0</f>
        <v>0</v>
      </c>
      <c r="AA423" t="str">
        <f t="shared" si="237"/>
        <v>18-30</v>
      </c>
      <c r="AB423" t="str">
        <f>IF(W423="","Blank",IF(Z423="TRUE",W423,counts!$A$23))</f>
        <v>Blank</v>
      </c>
      <c r="AC423" t="str">
        <f t="shared" si="238"/>
        <v>11-20</v>
      </c>
      <c r="AD423" t="str">
        <f t="shared" si="239"/>
        <v>Blank</v>
      </c>
      <c r="AE423" t="str">
        <f t="shared" si="240"/>
        <v>male</v>
      </c>
      <c r="AF423">
        <f>IF(F423&gt;=4, counts!$A$62,F423)</f>
        <v>0</v>
      </c>
      <c r="AG423">
        <f>IF(G423&gt;=3, counts!$A$69,G423)</f>
        <v>0</v>
      </c>
      <c r="AH423" t="str">
        <f>IF(OR(K423="S",K423=""), counts!$A$75,K423)</f>
        <v>S, blank</v>
      </c>
      <c r="AI423">
        <f t="shared" si="241"/>
        <v>2</v>
      </c>
      <c r="AJ423">
        <f>VLOOKUP(AA423,counts!$V$8:$W$13,2,FALSE)</f>
        <v>-11.613432440426715</v>
      </c>
      <c r="AK423">
        <f>VLOOKUP(AB423,counts!$V$17:$W$23,2,FALSE)</f>
        <v>-42.171718189759716</v>
      </c>
      <c r="AL423">
        <f>VLOOKUP(AC423,counts!$V$27:$W$33,2,FALSE)</f>
        <v>-9.6115457513775127</v>
      </c>
      <c r="AM423">
        <f>VLOOKUP(AD423,counts!$V$38:$W$49,2,FALSE)</f>
        <v>-33.757758935166962</v>
      </c>
      <c r="AN423">
        <f>VLOOKUP(AE423,counts!$V$53:$W$54,2,FALSE)</f>
        <v>-108.67008854708662</v>
      </c>
      <c r="AO423">
        <f>VLOOKUP(AF423,counts!$V$58:$W$62,2,FALSE)</f>
        <v>-14.754319664473872</v>
      </c>
      <c r="AP423">
        <f>VLOOKUP(AG423,counts!$V$66:$W$69,2,FALSE)</f>
        <v>-22.013681658285037</v>
      </c>
      <c r="AQ423">
        <f>VLOOKUP(AH423,counts!$V$73:$W$75,2,FALSE)</f>
        <v>-22.422560732600829</v>
      </c>
      <c r="AR423">
        <f>VLOOKUP(AI423,counts!$V$79:$W$81,2,FALSE)</f>
        <v>25.957134405206311</v>
      </c>
      <c r="AS423">
        <f t="shared" si="242"/>
        <v>0</v>
      </c>
      <c r="AT423">
        <f t="shared" si="243"/>
        <v>2</v>
      </c>
      <c r="AU423" t="str">
        <f t="shared" si="226"/>
        <v>Train</v>
      </c>
      <c r="AW423" t="str">
        <f t="shared" si="244"/>
        <v>18-30</v>
      </c>
      <c r="AX423" t="str">
        <f t="shared" si="245"/>
        <v>Blank</v>
      </c>
      <c r="AY423" t="str">
        <f t="shared" si="246"/>
        <v>11-20</v>
      </c>
      <c r="AZ423" t="str">
        <f t="shared" si="247"/>
        <v>Blank</v>
      </c>
      <c r="BA423" t="str">
        <f t="shared" si="248"/>
        <v>male</v>
      </c>
      <c r="BB423">
        <f t="shared" si="249"/>
        <v>0</v>
      </c>
      <c r="BC423">
        <f t="shared" si="250"/>
        <v>0</v>
      </c>
      <c r="BD423" t="str">
        <f t="shared" si="251"/>
        <v>S, blank</v>
      </c>
      <c r="BE423">
        <f t="shared" si="252"/>
        <v>2</v>
      </c>
      <c r="BF423">
        <f t="shared" si="253"/>
        <v>-11.613432440426715</v>
      </c>
      <c r="BG423">
        <f t="shared" si="254"/>
        <v>-42.171718189759716</v>
      </c>
      <c r="BH423">
        <f t="shared" si="255"/>
        <v>-9.6115457513775127</v>
      </c>
      <c r="BI423">
        <f t="shared" si="256"/>
        <v>-33.757758935166962</v>
      </c>
      <c r="BJ423">
        <f t="shared" si="257"/>
        <v>-108.67008854708662</v>
      </c>
      <c r="BK423">
        <f t="shared" si="258"/>
        <v>-14.754319664473872</v>
      </c>
      <c r="BL423">
        <f t="shared" si="259"/>
        <v>-22.013681658285037</v>
      </c>
      <c r="BM423">
        <f t="shared" si="260"/>
        <v>-22.422560732600829</v>
      </c>
      <c r="BN423">
        <f t="shared" si="261"/>
        <v>25.957134405206311</v>
      </c>
      <c r="BO423">
        <f t="shared" si="227"/>
        <v>0</v>
      </c>
      <c r="BP423">
        <f t="shared" si="228"/>
        <v>2</v>
      </c>
      <c r="BQ423" t="str">
        <f t="shared" si="229"/>
        <v>Train</v>
      </c>
    </row>
    <row r="424" spans="1:69" x14ac:dyDescent="0.3">
      <c r="A424">
        <v>2</v>
      </c>
      <c r="B424">
        <v>0</v>
      </c>
      <c r="C424" t="s">
        <v>1035</v>
      </c>
      <c r="D424" t="s">
        <v>20</v>
      </c>
      <c r="E424">
        <v>24</v>
      </c>
      <c r="F424">
        <v>0</v>
      </c>
      <c r="G424">
        <v>0</v>
      </c>
      <c r="H424" t="s">
        <v>1036</v>
      </c>
      <c r="I424">
        <v>13</v>
      </c>
      <c r="K424" t="s">
        <v>17</v>
      </c>
      <c r="M424">
        <v>155</v>
      </c>
      <c r="N424" t="s">
        <v>1037</v>
      </c>
      <c r="O424">
        <v>2</v>
      </c>
      <c r="P424">
        <v>3</v>
      </c>
      <c r="Q424">
        <v>2</v>
      </c>
      <c r="R424" t="str">
        <f t="shared" si="230"/>
        <v>Train</v>
      </c>
      <c r="S424" t="str">
        <f t="shared" si="231"/>
        <v>Train</v>
      </c>
      <c r="T424" t="str">
        <f t="shared" si="232"/>
        <v>Train</v>
      </c>
      <c r="U424" t="str">
        <f t="shared" si="233"/>
        <v/>
      </c>
      <c r="V424" t="str">
        <f t="shared" si="234"/>
        <v>18-30</v>
      </c>
      <c r="W424" t="str">
        <f t="shared" si="235"/>
        <v/>
      </c>
      <c r="X424" t="str">
        <f t="shared" si="236"/>
        <v>11-20</v>
      </c>
      <c r="Y424" t="b">
        <f>SUMPRODUCT(--(U424=counts!$A$40:$A$49))&gt;0</f>
        <v>0</v>
      </c>
      <c r="Z424" t="b">
        <f>SUMPRODUCT(--(W424=counts!$A$18:$A$22))&gt;0</f>
        <v>0</v>
      </c>
      <c r="AA424" t="str">
        <f t="shared" si="237"/>
        <v>18-30</v>
      </c>
      <c r="AB424" t="str">
        <f>IF(W424="","Blank",IF(Z424="TRUE",W424,counts!$A$23))</f>
        <v>Blank</v>
      </c>
      <c r="AC424" t="str">
        <f t="shared" si="238"/>
        <v>11-20</v>
      </c>
      <c r="AD424" t="str">
        <f t="shared" si="239"/>
        <v>Blank</v>
      </c>
      <c r="AE424" t="str">
        <f t="shared" si="240"/>
        <v>male</v>
      </c>
      <c r="AF424">
        <f>IF(F424&gt;=4, counts!$A$62,F424)</f>
        <v>0</v>
      </c>
      <c r="AG424">
        <f>IF(G424&gt;=3, counts!$A$69,G424)</f>
        <v>0</v>
      </c>
      <c r="AH424" t="str">
        <f>IF(OR(K424="S",K424=""), counts!$A$75,K424)</f>
        <v>S, blank</v>
      </c>
      <c r="AI424">
        <f t="shared" si="241"/>
        <v>2</v>
      </c>
      <c r="AJ424">
        <f>VLOOKUP(AA424,counts!$V$8:$W$13,2,FALSE)</f>
        <v>-11.613432440426715</v>
      </c>
      <c r="AK424">
        <f>VLOOKUP(AB424,counts!$V$17:$W$23,2,FALSE)</f>
        <v>-42.171718189759716</v>
      </c>
      <c r="AL424">
        <f>VLOOKUP(AC424,counts!$V$27:$W$33,2,FALSE)</f>
        <v>-9.6115457513775127</v>
      </c>
      <c r="AM424">
        <f>VLOOKUP(AD424,counts!$V$38:$W$49,2,FALSE)</f>
        <v>-33.757758935166962</v>
      </c>
      <c r="AN424">
        <f>VLOOKUP(AE424,counts!$V$53:$W$54,2,FALSE)</f>
        <v>-108.67008854708662</v>
      </c>
      <c r="AO424">
        <f>VLOOKUP(AF424,counts!$V$58:$W$62,2,FALSE)</f>
        <v>-14.754319664473872</v>
      </c>
      <c r="AP424">
        <f>VLOOKUP(AG424,counts!$V$66:$W$69,2,FALSE)</f>
        <v>-22.013681658285037</v>
      </c>
      <c r="AQ424">
        <f>VLOOKUP(AH424,counts!$V$73:$W$75,2,FALSE)</f>
        <v>-22.422560732600829</v>
      </c>
      <c r="AR424">
        <f>VLOOKUP(AI424,counts!$V$79:$W$81,2,FALSE)</f>
        <v>25.957134405206311</v>
      </c>
      <c r="AS424">
        <f t="shared" si="242"/>
        <v>0</v>
      </c>
      <c r="AT424">
        <f t="shared" si="243"/>
        <v>2</v>
      </c>
      <c r="AU424" t="str">
        <f t="shared" si="226"/>
        <v>Train</v>
      </c>
      <c r="AW424" t="str">
        <f t="shared" si="244"/>
        <v>18-30</v>
      </c>
      <c r="AX424" t="str">
        <f t="shared" si="245"/>
        <v>Blank</v>
      </c>
      <c r="AY424" t="str">
        <f t="shared" si="246"/>
        <v>11-20</v>
      </c>
      <c r="AZ424" t="str">
        <f t="shared" si="247"/>
        <v>Blank</v>
      </c>
      <c r="BA424" t="str">
        <f t="shared" si="248"/>
        <v>male</v>
      </c>
      <c r="BB424">
        <f t="shared" si="249"/>
        <v>0</v>
      </c>
      <c r="BC424">
        <f t="shared" si="250"/>
        <v>0</v>
      </c>
      <c r="BD424" t="str">
        <f t="shared" si="251"/>
        <v>S, blank</v>
      </c>
      <c r="BE424">
        <f t="shared" si="252"/>
        <v>2</v>
      </c>
      <c r="BF424">
        <f t="shared" si="253"/>
        <v>-11.613432440426715</v>
      </c>
      <c r="BG424">
        <f t="shared" si="254"/>
        <v>-42.171718189759716</v>
      </c>
      <c r="BH424">
        <f t="shared" si="255"/>
        <v>-9.6115457513775127</v>
      </c>
      <c r="BI424">
        <f t="shared" si="256"/>
        <v>-33.757758935166962</v>
      </c>
      <c r="BJ424">
        <f t="shared" si="257"/>
        <v>-108.67008854708662</v>
      </c>
      <c r="BK424">
        <f t="shared" si="258"/>
        <v>-14.754319664473872</v>
      </c>
      <c r="BL424">
        <f t="shared" si="259"/>
        <v>-22.013681658285037</v>
      </c>
      <c r="BM424">
        <f t="shared" si="260"/>
        <v>-22.422560732600829</v>
      </c>
      <c r="BN424">
        <f t="shared" si="261"/>
        <v>25.957134405206311</v>
      </c>
      <c r="BO424">
        <f t="shared" si="227"/>
        <v>0</v>
      </c>
      <c r="BP424">
        <f t="shared" si="228"/>
        <v>2</v>
      </c>
      <c r="BQ424" t="str">
        <f t="shared" si="229"/>
        <v>Train</v>
      </c>
    </row>
    <row r="425" spans="1:69" x14ac:dyDescent="0.3">
      <c r="A425">
        <v>2</v>
      </c>
      <c r="B425">
        <v>0</v>
      </c>
      <c r="C425" t="s">
        <v>1038</v>
      </c>
      <c r="D425" t="s">
        <v>20</v>
      </c>
      <c r="E425">
        <v>34</v>
      </c>
      <c r="F425">
        <v>0</v>
      </c>
      <c r="G425">
        <v>0</v>
      </c>
      <c r="H425" t="s">
        <v>1039</v>
      </c>
      <c r="I425">
        <v>13</v>
      </c>
      <c r="K425" t="s">
        <v>17</v>
      </c>
      <c r="N425" t="s">
        <v>512</v>
      </c>
      <c r="O425">
        <v>3</v>
      </c>
      <c r="P425">
        <v>3</v>
      </c>
      <c r="Q425">
        <v>1</v>
      </c>
      <c r="R425" t="str">
        <f t="shared" si="230"/>
        <v>Train</v>
      </c>
      <c r="S425" t="str">
        <f t="shared" si="231"/>
        <v>Train</v>
      </c>
      <c r="T425" t="str">
        <f t="shared" si="232"/>
        <v>Train</v>
      </c>
      <c r="U425" t="str">
        <f t="shared" si="233"/>
        <v>BC</v>
      </c>
      <c r="V425" t="str">
        <f t="shared" si="234"/>
        <v>31-40</v>
      </c>
      <c r="W425" t="str">
        <f t="shared" si="235"/>
        <v/>
      </c>
      <c r="X425" t="str">
        <f t="shared" si="236"/>
        <v>11-20</v>
      </c>
      <c r="Y425" t="b">
        <f>SUMPRODUCT(--(U425=counts!$A$40:$A$49))&gt;0</f>
        <v>0</v>
      </c>
      <c r="Z425" t="b">
        <f>SUMPRODUCT(--(W425=counts!$A$18:$A$22))&gt;0</f>
        <v>0</v>
      </c>
      <c r="AA425" t="str">
        <f t="shared" si="237"/>
        <v>31-40</v>
      </c>
      <c r="AB425" t="str">
        <f>IF(W425="","Blank",IF(Z425="TRUE",W425,counts!$A$23))</f>
        <v>Blank</v>
      </c>
      <c r="AC425" t="str">
        <f t="shared" si="238"/>
        <v>11-20</v>
      </c>
      <c r="AD425" t="str">
        <f t="shared" si="239"/>
        <v>Others</v>
      </c>
      <c r="AE425" t="str">
        <f t="shared" si="240"/>
        <v>male</v>
      </c>
      <c r="AF425">
        <f>IF(F425&gt;=4, counts!$A$62,F425)</f>
        <v>0</v>
      </c>
      <c r="AG425">
        <f>IF(G425&gt;=3, counts!$A$69,G425)</f>
        <v>0</v>
      </c>
      <c r="AH425" t="str">
        <f>IF(OR(K425="S",K425=""), counts!$A$75,K425)</f>
        <v>S, blank</v>
      </c>
      <c r="AI425">
        <f t="shared" si="241"/>
        <v>2</v>
      </c>
      <c r="AJ425">
        <f>VLOOKUP(AA425,counts!$V$8:$W$13,2,FALSE)</f>
        <v>32.769878926258563</v>
      </c>
      <c r="AK425">
        <f>VLOOKUP(AB425,counts!$V$17:$W$23,2,FALSE)</f>
        <v>-42.171718189759716</v>
      </c>
      <c r="AL425">
        <f>VLOOKUP(AC425,counts!$V$27:$W$33,2,FALSE)</f>
        <v>-9.6115457513775127</v>
      </c>
      <c r="AM425">
        <f>VLOOKUP(AD425,counts!$V$38:$W$49,2,FALSE)</f>
        <v>40.634191658169868</v>
      </c>
      <c r="AN425">
        <f>VLOOKUP(AE425,counts!$V$53:$W$54,2,FALSE)</f>
        <v>-108.67008854708662</v>
      </c>
      <c r="AO425">
        <f>VLOOKUP(AF425,counts!$V$58:$W$62,2,FALSE)</f>
        <v>-14.754319664473872</v>
      </c>
      <c r="AP425">
        <f>VLOOKUP(AG425,counts!$V$66:$W$69,2,FALSE)</f>
        <v>-22.013681658285037</v>
      </c>
      <c r="AQ425">
        <f>VLOOKUP(AH425,counts!$V$73:$W$75,2,FALSE)</f>
        <v>-22.422560732600829</v>
      </c>
      <c r="AR425">
        <f>VLOOKUP(AI425,counts!$V$79:$W$81,2,FALSE)</f>
        <v>25.957134405206311</v>
      </c>
      <c r="AS425">
        <f t="shared" si="242"/>
        <v>0</v>
      </c>
      <c r="AT425">
        <f t="shared" si="243"/>
        <v>3</v>
      </c>
      <c r="AU425" t="str">
        <f t="shared" si="226"/>
        <v>Train</v>
      </c>
      <c r="AW425" t="str">
        <f t="shared" si="244"/>
        <v>31-40</v>
      </c>
      <c r="AX425" t="str">
        <f t="shared" si="245"/>
        <v>Blank</v>
      </c>
      <c r="AY425" t="str">
        <f t="shared" si="246"/>
        <v>11-20</v>
      </c>
      <c r="AZ425" t="str">
        <f t="shared" si="247"/>
        <v>Others</v>
      </c>
      <c r="BA425" t="str">
        <f t="shared" si="248"/>
        <v>male</v>
      </c>
      <c r="BB425">
        <f t="shared" si="249"/>
        <v>0</v>
      </c>
      <c r="BC425">
        <f t="shared" si="250"/>
        <v>0</v>
      </c>
      <c r="BD425" t="str">
        <f t="shared" si="251"/>
        <v>S, blank</v>
      </c>
      <c r="BE425">
        <f t="shared" si="252"/>
        <v>2</v>
      </c>
      <c r="BF425">
        <f t="shared" si="253"/>
        <v>32.769878926258563</v>
      </c>
      <c r="BG425">
        <f t="shared" si="254"/>
        <v>-42.171718189759716</v>
      </c>
      <c r="BH425">
        <f t="shared" si="255"/>
        <v>-9.6115457513775127</v>
      </c>
      <c r="BI425">
        <f t="shared" si="256"/>
        <v>40.634191658169868</v>
      </c>
      <c r="BJ425">
        <f t="shared" si="257"/>
        <v>-108.67008854708662</v>
      </c>
      <c r="BK425">
        <f t="shared" si="258"/>
        <v>-14.754319664473872</v>
      </c>
      <c r="BL425">
        <f t="shared" si="259"/>
        <v>-22.013681658285037</v>
      </c>
      <c r="BM425">
        <f t="shared" si="260"/>
        <v>-22.422560732600829</v>
      </c>
      <c r="BN425">
        <f t="shared" si="261"/>
        <v>25.957134405206311</v>
      </c>
      <c r="BO425">
        <f t="shared" si="227"/>
        <v>0</v>
      </c>
      <c r="BP425">
        <f t="shared" si="228"/>
        <v>3</v>
      </c>
      <c r="BQ425" t="str">
        <f t="shared" si="229"/>
        <v>Train</v>
      </c>
    </row>
    <row r="426" spans="1:69" x14ac:dyDescent="0.3">
      <c r="A426">
        <v>2</v>
      </c>
      <c r="B426">
        <v>0</v>
      </c>
      <c r="C426" t="s">
        <v>1040</v>
      </c>
      <c r="D426" t="s">
        <v>20</v>
      </c>
      <c r="E426">
        <v>30</v>
      </c>
      <c r="F426">
        <v>0</v>
      </c>
      <c r="G426">
        <v>0</v>
      </c>
      <c r="H426" t="s">
        <v>1041</v>
      </c>
      <c r="I426">
        <v>13</v>
      </c>
      <c r="K426" t="s">
        <v>17</v>
      </c>
      <c r="M426">
        <v>305</v>
      </c>
      <c r="O426">
        <v>3</v>
      </c>
      <c r="P426">
        <v>4</v>
      </c>
      <c r="Q426">
        <v>1</v>
      </c>
      <c r="R426" t="str">
        <f t="shared" si="230"/>
        <v>Train</v>
      </c>
      <c r="S426" t="str">
        <f t="shared" si="231"/>
        <v>Test</v>
      </c>
      <c r="T426" t="str">
        <f t="shared" si="232"/>
        <v>Train</v>
      </c>
      <c r="U426" t="str">
        <f t="shared" si="233"/>
        <v/>
      </c>
      <c r="V426" t="str">
        <f t="shared" si="234"/>
        <v>18-30</v>
      </c>
      <c r="W426" t="str">
        <f t="shared" si="235"/>
        <v/>
      </c>
      <c r="X426" t="str">
        <f t="shared" si="236"/>
        <v>11-20</v>
      </c>
      <c r="Y426" t="b">
        <f>SUMPRODUCT(--(U426=counts!$A$40:$A$49))&gt;0</f>
        <v>0</v>
      </c>
      <c r="Z426" t="b">
        <f>SUMPRODUCT(--(W426=counts!$A$18:$A$22))&gt;0</f>
        <v>0</v>
      </c>
      <c r="AA426" t="str">
        <f t="shared" si="237"/>
        <v>18-30</v>
      </c>
      <c r="AB426" t="str">
        <f>IF(W426="","Blank",IF(Z426="TRUE",W426,counts!$A$23))</f>
        <v>Blank</v>
      </c>
      <c r="AC426" t="str">
        <f t="shared" si="238"/>
        <v>11-20</v>
      </c>
      <c r="AD426" t="str">
        <f t="shared" si="239"/>
        <v>Blank</v>
      </c>
      <c r="AE426" t="str">
        <f t="shared" si="240"/>
        <v>male</v>
      </c>
      <c r="AF426">
        <f>IF(F426&gt;=4, counts!$A$62,F426)</f>
        <v>0</v>
      </c>
      <c r="AG426">
        <f>IF(G426&gt;=3, counts!$A$69,G426)</f>
        <v>0</v>
      </c>
      <c r="AH426" t="str">
        <f>IF(OR(K426="S",K426=""), counts!$A$75,K426)</f>
        <v>S, blank</v>
      </c>
      <c r="AI426">
        <f t="shared" si="241"/>
        <v>2</v>
      </c>
      <c r="AJ426">
        <f>VLOOKUP(AA426,counts!$V$8:$W$13,2,FALSE)</f>
        <v>-11.613432440426715</v>
      </c>
      <c r="AK426">
        <f>VLOOKUP(AB426,counts!$V$17:$W$23,2,FALSE)</f>
        <v>-42.171718189759716</v>
      </c>
      <c r="AL426">
        <f>VLOOKUP(AC426,counts!$V$27:$W$33,2,FALSE)</f>
        <v>-9.6115457513775127</v>
      </c>
      <c r="AM426">
        <f>VLOOKUP(AD426,counts!$V$38:$W$49,2,FALSE)</f>
        <v>-33.757758935166962</v>
      </c>
      <c r="AN426">
        <f>VLOOKUP(AE426,counts!$V$53:$W$54,2,FALSE)</f>
        <v>-108.67008854708662</v>
      </c>
      <c r="AO426">
        <f>VLOOKUP(AF426,counts!$V$58:$W$62,2,FALSE)</f>
        <v>-14.754319664473872</v>
      </c>
      <c r="AP426">
        <f>VLOOKUP(AG426,counts!$V$66:$W$69,2,FALSE)</f>
        <v>-22.013681658285037</v>
      </c>
      <c r="AQ426">
        <f>VLOOKUP(AH426,counts!$V$73:$W$75,2,FALSE)</f>
        <v>-22.422560732600829</v>
      </c>
      <c r="AR426">
        <f>VLOOKUP(AI426,counts!$V$79:$W$81,2,FALSE)</f>
        <v>25.957134405206311</v>
      </c>
      <c r="AS426">
        <f t="shared" si="242"/>
        <v>0</v>
      </c>
      <c r="AT426">
        <f t="shared" si="243"/>
        <v>3</v>
      </c>
      <c r="AU426" t="str">
        <f t="shared" si="226"/>
        <v>Train</v>
      </c>
      <c r="AW426" t="str">
        <f t="shared" si="244"/>
        <v>18-30</v>
      </c>
      <c r="AX426" t="str">
        <f t="shared" si="245"/>
        <v>Blank</v>
      </c>
      <c r="AY426" t="str">
        <f t="shared" si="246"/>
        <v>11-20</v>
      </c>
      <c r="AZ426" t="str">
        <f t="shared" si="247"/>
        <v>Blank</v>
      </c>
      <c r="BA426" t="str">
        <f t="shared" si="248"/>
        <v>male</v>
      </c>
      <c r="BB426">
        <f t="shared" si="249"/>
        <v>0</v>
      </c>
      <c r="BC426">
        <f t="shared" si="250"/>
        <v>0</v>
      </c>
      <c r="BD426" t="str">
        <f t="shared" si="251"/>
        <v>S, blank</v>
      </c>
      <c r="BE426">
        <f t="shared" si="252"/>
        <v>2</v>
      </c>
      <c r="BF426">
        <f t="shared" si="253"/>
        <v>-11.613432440426715</v>
      </c>
      <c r="BG426">
        <f t="shared" si="254"/>
        <v>-42.171718189759716</v>
      </c>
      <c r="BH426">
        <f t="shared" si="255"/>
        <v>-9.6115457513775127</v>
      </c>
      <c r="BI426">
        <f t="shared" si="256"/>
        <v>-33.757758935166962</v>
      </c>
      <c r="BJ426">
        <f t="shared" si="257"/>
        <v>-108.67008854708662</v>
      </c>
      <c r="BK426">
        <f t="shared" si="258"/>
        <v>-14.754319664473872</v>
      </c>
      <c r="BL426">
        <f t="shared" si="259"/>
        <v>-22.013681658285037</v>
      </c>
      <c r="BM426">
        <f t="shared" si="260"/>
        <v>-22.422560732600829</v>
      </c>
      <c r="BN426">
        <f t="shared" si="261"/>
        <v>25.957134405206311</v>
      </c>
      <c r="BO426">
        <f t="shared" si="227"/>
        <v>0</v>
      </c>
      <c r="BP426">
        <f t="shared" si="228"/>
        <v>3</v>
      </c>
      <c r="BQ426" t="str">
        <f t="shared" si="229"/>
        <v>Train</v>
      </c>
    </row>
    <row r="427" spans="1:69" x14ac:dyDescent="0.3">
      <c r="A427">
        <v>2</v>
      </c>
      <c r="B427">
        <v>0</v>
      </c>
      <c r="C427" t="s">
        <v>1042</v>
      </c>
      <c r="D427" t="s">
        <v>20</v>
      </c>
      <c r="E427">
        <v>52</v>
      </c>
      <c r="F427">
        <v>0</v>
      </c>
      <c r="G427">
        <v>0</v>
      </c>
      <c r="H427" t="s">
        <v>1043</v>
      </c>
      <c r="I427">
        <v>13</v>
      </c>
      <c r="K427" t="s">
        <v>17</v>
      </c>
      <c r="M427">
        <v>19</v>
      </c>
      <c r="N427" t="s">
        <v>910</v>
      </c>
      <c r="O427">
        <v>5</v>
      </c>
      <c r="P427">
        <v>2</v>
      </c>
      <c r="Q427">
        <v>3</v>
      </c>
      <c r="R427" t="str">
        <f t="shared" si="230"/>
        <v>Validate</v>
      </c>
      <c r="S427" t="str">
        <f t="shared" si="231"/>
        <v>Train</v>
      </c>
      <c r="T427" t="str">
        <f t="shared" si="232"/>
        <v>Train</v>
      </c>
      <c r="U427" t="str">
        <f t="shared" si="233"/>
        <v>NY</v>
      </c>
      <c r="V427" t="str">
        <f t="shared" si="234"/>
        <v>51-60</v>
      </c>
      <c r="W427" t="str">
        <f t="shared" si="235"/>
        <v/>
      </c>
      <c r="X427" t="str">
        <f t="shared" si="236"/>
        <v>11-20</v>
      </c>
      <c r="Y427" t="b">
        <f>SUMPRODUCT(--(U427=counts!$A$40:$A$49))&gt;0</f>
        <v>1</v>
      </c>
      <c r="Z427" t="b">
        <f>SUMPRODUCT(--(W427=counts!$A$18:$A$22))&gt;0</f>
        <v>0</v>
      </c>
      <c r="AA427" t="str">
        <f t="shared" si="237"/>
        <v>51-60</v>
      </c>
      <c r="AB427" t="str">
        <f>IF(W427="","Blank",IF(Z427="TRUE",W427,counts!$A$23))</f>
        <v>Blank</v>
      </c>
      <c r="AC427" t="str">
        <f t="shared" si="238"/>
        <v>11-20</v>
      </c>
      <c r="AD427" t="str">
        <f t="shared" si="239"/>
        <v>NY</v>
      </c>
      <c r="AE427" t="str">
        <f t="shared" si="240"/>
        <v>male</v>
      </c>
      <c r="AF427">
        <f>IF(F427&gt;=4, counts!$A$62,F427)</f>
        <v>0</v>
      </c>
      <c r="AG427">
        <f>IF(G427&gt;=3, counts!$A$69,G427)</f>
        <v>0</v>
      </c>
      <c r="AH427" t="str">
        <f>IF(OR(K427="S",K427=""), counts!$A$75,K427)</f>
        <v>S, blank</v>
      </c>
      <c r="AI427">
        <f t="shared" si="241"/>
        <v>2</v>
      </c>
      <c r="AJ427">
        <f>VLOOKUP(AA427,counts!$V$8:$W$13,2,FALSE)</f>
        <v>74.751267398446615</v>
      </c>
      <c r="AK427">
        <f>VLOOKUP(AB427,counts!$V$17:$W$23,2,FALSE)</f>
        <v>-42.171718189759716</v>
      </c>
      <c r="AL427">
        <f>VLOOKUP(AC427,counts!$V$27:$W$33,2,FALSE)</f>
        <v>-9.6115457513775127</v>
      </c>
      <c r="AM427">
        <f>VLOOKUP(AD427,counts!$V$38:$W$49,2,FALSE)</f>
        <v>57.761363718906857</v>
      </c>
      <c r="AN427">
        <f>VLOOKUP(AE427,counts!$V$53:$W$54,2,FALSE)</f>
        <v>-108.67008854708662</v>
      </c>
      <c r="AO427">
        <f>VLOOKUP(AF427,counts!$V$58:$W$62,2,FALSE)</f>
        <v>-14.754319664473872</v>
      </c>
      <c r="AP427">
        <f>VLOOKUP(AG427,counts!$V$66:$W$69,2,FALSE)</f>
        <v>-22.013681658285037</v>
      </c>
      <c r="AQ427">
        <f>VLOOKUP(AH427,counts!$V$73:$W$75,2,FALSE)</f>
        <v>-22.422560732600829</v>
      </c>
      <c r="AR427">
        <f>VLOOKUP(AI427,counts!$V$79:$W$81,2,FALSE)</f>
        <v>25.957134405206311</v>
      </c>
      <c r="AS427">
        <f t="shared" si="242"/>
        <v>0</v>
      </c>
      <c r="AT427">
        <f t="shared" si="243"/>
        <v>5</v>
      </c>
      <c r="AU427" t="str">
        <f t="shared" si="226"/>
        <v>Validate</v>
      </c>
      <c r="AW427" t="str">
        <f t="shared" si="244"/>
        <v>51-60</v>
      </c>
      <c r="AX427" t="str">
        <f t="shared" si="245"/>
        <v>Blank</v>
      </c>
      <c r="AY427" t="str">
        <f t="shared" si="246"/>
        <v>11-20</v>
      </c>
      <c r="AZ427" t="str">
        <f t="shared" si="247"/>
        <v>NY</v>
      </c>
      <c r="BA427" t="str">
        <f t="shared" si="248"/>
        <v>male</v>
      </c>
      <c r="BB427">
        <f t="shared" si="249"/>
        <v>0</v>
      </c>
      <c r="BC427">
        <f t="shared" si="250"/>
        <v>0</v>
      </c>
      <c r="BD427" t="str">
        <f t="shared" si="251"/>
        <v>S, blank</v>
      </c>
      <c r="BE427">
        <f t="shared" si="252"/>
        <v>2</v>
      </c>
      <c r="BF427">
        <f t="shared" si="253"/>
        <v>74.751267398446615</v>
      </c>
      <c r="BG427">
        <f t="shared" si="254"/>
        <v>-42.171718189759716</v>
      </c>
      <c r="BH427">
        <f t="shared" si="255"/>
        <v>-9.6115457513775127</v>
      </c>
      <c r="BI427">
        <f t="shared" si="256"/>
        <v>57.761363718906857</v>
      </c>
      <c r="BJ427">
        <f t="shared" si="257"/>
        <v>-108.67008854708662</v>
      </c>
      <c r="BK427">
        <f t="shared" si="258"/>
        <v>-14.754319664473872</v>
      </c>
      <c r="BL427">
        <f t="shared" si="259"/>
        <v>-22.013681658285037</v>
      </c>
      <c r="BM427">
        <f t="shared" si="260"/>
        <v>-22.422560732600829</v>
      </c>
      <c r="BN427">
        <f t="shared" si="261"/>
        <v>25.957134405206311</v>
      </c>
      <c r="BO427">
        <f t="shared" si="227"/>
        <v>0</v>
      </c>
      <c r="BP427">
        <f t="shared" si="228"/>
        <v>5</v>
      </c>
      <c r="BQ427" t="str">
        <f t="shared" si="229"/>
        <v>Validate</v>
      </c>
    </row>
    <row r="428" spans="1:69" x14ac:dyDescent="0.3">
      <c r="A428">
        <v>2</v>
      </c>
      <c r="B428">
        <v>0</v>
      </c>
      <c r="C428" t="s">
        <v>1044</v>
      </c>
      <c r="D428" t="s">
        <v>20</v>
      </c>
      <c r="E428">
        <v>30</v>
      </c>
      <c r="F428">
        <v>0</v>
      </c>
      <c r="G428">
        <v>0</v>
      </c>
      <c r="H428" t="s">
        <v>1045</v>
      </c>
      <c r="I428">
        <v>13</v>
      </c>
      <c r="K428" t="s">
        <v>17</v>
      </c>
      <c r="M428">
        <v>75</v>
      </c>
      <c r="N428" t="s">
        <v>1046</v>
      </c>
      <c r="O428">
        <v>2</v>
      </c>
      <c r="P428">
        <v>3</v>
      </c>
      <c r="Q428">
        <v>3</v>
      </c>
      <c r="R428" t="str">
        <f t="shared" si="230"/>
        <v>Train</v>
      </c>
      <c r="S428" t="str">
        <f t="shared" si="231"/>
        <v>Train</v>
      </c>
      <c r="T428" t="str">
        <f t="shared" si="232"/>
        <v>Train</v>
      </c>
      <c r="U428" t="str">
        <f t="shared" si="233"/>
        <v>NY</v>
      </c>
      <c r="V428" t="str">
        <f t="shared" si="234"/>
        <v>18-30</v>
      </c>
      <c r="W428" t="str">
        <f t="shared" si="235"/>
        <v/>
      </c>
      <c r="X428" t="str">
        <f t="shared" si="236"/>
        <v>11-20</v>
      </c>
      <c r="Y428" t="b">
        <f>SUMPRODUCT(--(U428=counts!$A$40:$A$49))&gt;0</f>
        <v>1</v>
      </c>
      <c r="Z428" t="b">
        <f>SUMPRODUCT(--(W428=counts!$A$18:$A$22))&gt;0</f>
        <v>0</v>
      </c>
      <c r="AA428" t="str">
        <f t="shared" si="237"/>
        <v>18-30</v>
      </c>
      <c r="AB428" t="str">
        <f>IF(W428="","Blank",IF(Z428="TRUE",W428,counts!$A$23))</f>
        <v>Blank</v>
      </c>
      <c r="AC428" t="str">
        <f t="shared" si="238"/>
        <v>11-20</v>
      </c>
      <c r="AD428" t="str">
        <f t="shared" si="239"/>
        <v>NY</v>
      </c>
      <c r="AE428" t="str">
        <f t="shared" si="240"/>
        <v>male</v>
      </c>
      <c r="AF428">
        <f>IF(F428&gt;=4, counts!$A$62,F428)</f>
        <v>0</v>
      </c>
      <c r="AG428">
        <f>IF(G428&gt;=3, counts!$A$69,G428)</f>
        <v>0</v>
      </c>
      <c r="AH428" t="str">
        <f>IF(OR(K428="S",K428=""), counts!$A$75,K428)</f>
        <v>S, blank</v>
      </c>
      <c r="AI428">
        <f t="shared" si="241"/>
        <v>2</v>
      </c>
      <c r="AJ428">
        <f>VLOOKUP(AA428,counts!$V$8:$W$13,2,FALSE)</f>
        <v>-11.613432440426715</v>
      </c>
      <c r="AK428">
        <f>VLOOKUP(AB428,counts!$V$17:$W$23,2,FALSE)</f>
        <v>-42.171718189759716</v>
      </c>
      <c r="AL428">
        <f>VLOOKUP(AC428,counts!$V$27:$W$33,2,FALSE)</f>
        <v>-9.6115457513775127</v>
      </c>
      <c r="AM428">
        <f>VLOOKUP(AD428,counts!$V$38:$W$49,2,FALSE)</f>
        <v>57.761363718906857</v>
      </c>
      <c r="AN428">
        <f>VLOOKUP(AE428,counts!$V$53:$W$54,2,FALSE)</f>
        <v>-108.67008854708662</v>
      </c>
      <c r="AO428">
        <f>VLOOKUP(AF428,counts!$V$58:$W$62,2,FALSE)</f>
        <v>-14.754319664473872</v>
      </c>
      <c r="AP428">
        <f>VLOOKUP(AG428,counts!$V$66:$W$69,2,FALSE)</f>
        <v>-22.013681658285037</v>
      </c>
      <c r="AQ428">
        <f>VLOOKUP(AH428,counts!$V$73:$W$75,2,FALSE)</f>
        <v>-22.422560732600829</v>
      </c>
      <c r="AR428">
        <f>VLOOKUP(AI428,counts!$V$79:$W$81,2,FALSE)</f>
        <v>25.957134405206311</v>
      </c>
      <c r="AS428">
        <f t="shared" si="242"/>
        <v>0</v>
      </c>
      <c r="AT428">
        <f t="shared" si="243"/>
        <v>2</v>
      </c>
      <c r="AU428" t="str">
        <f t="shared" si="226"/>
        <v>Train</v>
      </c>
      <c r="AW428" t="str">
        <f t="shared" si="244"/>
        <v>18-30</v>
      </c>
      <c r="AX428" t="str">
        <f t="shared" si="245"/>
        <v>Blank</v>
      </c>
      <c r="AY428" t="str">
        <f t="shared" si="246"/>
        <v>11-20</v>
      </c>
      <c r="AZ428" t="str">
        <f t="shared" si="247"/>
        <v>NY</v>
      </c>
      <c r="BA428" t="str">
        <f t="shared" si="248"/>
        <v>male</v>
      </c>
      <c r="BB428">
        <f t="shared" si="249"/>
        <v>0</v>
      </c>
      <c r="BC428">
        <f t="shared" si="250"/>
        <v>0</v>
      </c>
      <c r="BD428" t="str">
        <f t="shared" si="251"/>
        <v>S, blank</v>
      </c>
      <c r="BE428">
        <f t="shared" si="252"/>
        <v>2</v>
      </c>
      <c r="BF428">
        <f t="shared" si="253"/>
        <v>-11.613432440426715</v>
      </c>
      <c r="BG428">
        <f t="shared" si="254"/>
        <v>-42.171718189759716</v>
      </c>
      <c r="BH428">
        <f t="shared" si="255"/>
        <v>-9.6115457513775127</v>
      </c>
      <c r="BI428">
        <f t="shared" si="256"/>
        <v>57.761363718906857</v>
      </c>
      <c r="BJ428">
        <f t="shared" si="257"/>
        <v>-108.67008854708662</v>
      </c>
      <c r="BK428">
        <f t="shared" si="258"/>
        <v>-14.754319664473872</v>
      </c>
      <c r="BL428">
        <f t="shared" si="259"/>
        <v>-22.013681658285037</v>
      </c>
      <c r="BM428">
        <f t="shared" si="260"/>
        <v>-22.422560732600829</v>
      </c>
      <c r="BN428">
        <f t="shared" si="261"/>
        <v>25.957134405206311</v>
      </c>
      <c r="BO428">
        <f t="shared" si="227"/>
        <v>0</v>
      </c>
      <c r="BP428">
        <f t="shared" si="228"/>
        <v>2</v>
      </c>
      <c r="BQ428" t="str">
        <f t="shared" si="229"/>
        <v>Train</v>
      </c>
    </row>
    <row r="429" spans="1:69" x14ac:dyDescent="0.3">
      <c r="A429">
        <v>2</v>
      </c>
      <c r="B429">
        <v>1</v>
      </c>
      <c r="C429" t="s">
        <v>1047</v>
      </c>
      <c r="D429" t="s">
        <v>20</v>
      </c>
      <c r="E429">
        <v>0.66669999999999996</v>
      </c>
      <c r="F429">
        <v>1</v>
      </c>
      <c r="G429">
        <v>1</v>
      </c>
      <c r="H429" t="s">
        <v>1048</v>
      </c>
      <c r="I429">
        <v>14.5</v>
      </c>
      <c r="K429" t="s">
        <v>17</v>
      </c>
      <c r="L429" t="s">
        <v>50</v>
      </c>
      <c r="N429" t="s">
        <v>1049</v>
      </c>
      <c r="O429">
        <v>4</v>
      </c>
      <c r="P429">
        <v>1</v>
      </c>
      <c r="Q429">
        <v>1</v>
      </c>
      <c r="R429" t="str">
        <f t="shared" si="230"/>
        <v>Test</v>
      </c>
      <c r="S429" t="str">
        <f t="shared" si="231"/>
        <v>Train</v>
      </c>
      <c r="T429" t="str">
        <f t="shared" si="232"/>
        <v>Train</v>
      </c>
      <c r="U429" t="str">
        <f t="shared" si="233"/>
        <v>MI</v>
      </c>
      <c r="V429" t="str">
        <f t="shared" si="234"/>
        <v>0-17</v>
      </c>
      <c r="W429" t="str">
        <f t="shared" si="235"/>
        <v/>
      </c>
      <c r="X429" t="str">
        <f t="shared" si="236"/>
        <v>11-20</v>
      </c>
      <c r="Y429" t="b">
        <f>SUMPRODUCT(--(U429=counts!$A$40:$A$49))&gt;0</f>
        <v>1</v>
      </c>
      <c r="Z429" t="b">
        <f>SUMPRODUCT(--(W429=counts!$A$18:$A$22))&gt;0</f>
        <v>0</v>
      </c>
      <c r="AA429" t="str">
        <f t="shared" si="237"/>
        <v>0-17</v>
      </c>
      <c r="AB429" t="str">
        <f>IF(W429="","Blank",IF(Z429="TRUE",W429,counts!$A$23))</f>
        <v>Blank</v>
      </c>
      <c r="AC429" t="str">
        <f t="shared" si="238"/>
        <v>11-20</v>
      </c>
      <c r="AD429" t="str">
        <f t="shared" si="239"/>
        <v>MI</v>
      </c>
      <c r="AE429" t="str">
        <f t="shared" si="240"/>
        <v>male</v>
      </c>
      <c r="AF429">
        <f>IF(F429&gt;=4, counts!$A$62,F429)</f>
        <v>1</v>
      </c>
      <c r="AG429">
        <f>IF(G429&gt;=3, counts!$A$69,G429)</f>
        <v>1</v>
      </c>
      <c r="AH429" t="str">
        <f>IF(OR(K429="S",K429=""), counts!$A$75,K429)</f>
        <v>S, blank</v>
      </c>
      <c r="AI429">
        <f t="shared" si="241"/>
        <v>2</v>
      </c>
      <c r="AJ429">
        <f>VLOOKUP(AA429,counts!$V$8:$W$13,2,FALSE)</f>
        <v>-3.7643689058441341</v>
      </c>
      <c r="AK429">
        <f>VLOOKUP(AB429,counts!$V$17:$W$23,2,FALSE)</f>
        <v>-42.171718189759716</v>
      </c>
      <c r="AL429">
        <f>VLOOKUP(AC429,counts!$V$27:$W$33,2,FALSE)</f>
        <v>-9.6115457513775127</v>
      </c>
      <c r="AM429">
        <f>VLOOKUP(AD429,counts!$V$38:$W$49,2,FALSE)</f>
        <v>123.30204897661667</v>
      </c>
      <c r="AN429">
        <f>VLOOKUP(AE429,counts!$V$53:$W$54,2,FALSE)</f>
        <v>-108.67008854708662</v>
      </c>
      <c r="AO429">
        <f>VLOOKUP(AF429,counts!$V$58:$W$62,2,FALSE)</f>
        <v>48.695090775187893</v>
      </c>
      <c r="AP429">
        <f>VLOOKUP(AG429,counts!$V$66:$W$69,2,FALSE)</f>
        <v>79.365382998232107</v>
      </c>
      <c r="AQ429">
        <f>VLOOKUP(AH429,counts!$V$73:$W$75,2,FALSE)</f>
        <v>-22.422560732600829</v>
      </c>
      <c r="AR429">
        <f>VLOOKUP(AI429,counts!$V$79:$W$81,2,FALSE)</f>
        <v>25.957134405206311</v>
      </c>
      <c r="AS429">
        <f t="shared" si="242"/>
        <v>1</v>
      </c>
      <c r="AT429">
        <f t="shared" si="243"/>
        <v>4</v>
      </c>
      <c r="AU429" t="str">
        <f t="shared" si="226"/>
        <v>Test</v>
      </c>
      <c r="AW429" t="str">
        <f t="shared" si="244"/>
        <v>0-17</v>
      </c>
      <c r="AX429" t="str">
        <f t="shared" si="245"/>
        <v>Blank</v>
      </c>
      <c r="AY429" t="str">
        <f t="shared" si="246"/>
        <v>11-20</v>
      </c>
      <c r="AZ429" t="str">
        <f t="shared" si="247"/>
        <v>MI</v>
      </c>
      <c r="BA429" t="str">
        <f t="shared" si="248"/>
        <v>male</v>
      </c>
      <c r="BB429">
        <f t="shared" si="249"/>
        <v>1</v>
      </c>
      <c r="BC429">
        <f t="shared" si="250"/>
        <v>1</v>
      </c>
      <c r="BD429" t="str">
        <f t="shared" si="251"/>
        <v>S, blank</v>
      </c>
      <c r="BE429">
        <f t="shared" si="252"/>
        <v>2</v>
      </c>
      <c r="BF429">
        <f t="shared" si="253"/>
        <v>-3.7643689058441341</v>
      </c>
      <c r="BG429">
        <f t="shared" si="254"/>
        <v>-42.171718189759716</v>
      </c>
      <c r="BH429">
        <f t="shared" si="255"/>
        <v>-9.6115457513775127</v>
      </c>
      <c r="BI429">
        <f t="shared" si="256"/>
        <v>123.30204897661667</v>
      </c>
      <c r="BJ429">
        <f t="shared" si="257"/>
        <v>-108.67008854708662</v>
      </c>
      <c r="BK429">
        <f t="shared" si="258"/>
        <v>48.695090775187893</v>
      </c>
      <c r="BL429">
        <f t="shared" si="259"/>
        <v>79.365382998232107</v>
      </c>
      <c r="BM429">
        <f t="shared" si="260"/>
        <v>-22.422560732600829</v>
      </c>
      <c r="BN429">
        <f t="shared" si="261"/>
        <v>25.957134405206311</v>
      </c>
      <c r="BO429">
        <f t="shared" si="227"/>
        <v>1</v>
      </c>
      <c r="BP429">
        <f t="shared" si="228"/>
        <v>4</v>
      </c>
      <c r="BQ429" t="str">
        <f t="shared" si="229"/>
        <v>Test</v>
      </c>
    </row>
    <row r="430" spans="1:69" x14ac:dyDescent="0.3">
      <c r="A430">
        <v>2</v>
      </c>
      <c r="B430">
        <v>1</v>
      </c>
      <c r="C430" t="s">
        <v>1050</v>
      </c>
      <c r="D430" t="s">
        <v>15</v>
      </c>
      <c r="E430">
        <v>24</v>
      </c>
      <c r="F430">
        <v>0</v>
      </c>
      <c r="G430">
        <v>2</v>
      </c>
      <c r="H430" t="s">
        <v>1048</v>
      </c>
      <c r="I430">
        <v>14.5</v>
      </c>
      <c r="K430" t="s">
        <v>17</v>
      </c>
      <c r="L430" t="s">
        <v>50</v>
      </c>
      <c r="N430" t="s">
        <v>1049</v>
      </c>
      <c r="O430">
        <v>2</v>
      </c>
      <c r="P430">
        <v>5</v>
      </c>
      <c r="Q430">
        <v>3</v>
      </c>
      <c r="R430" t="str">
        <f t="shared" si="230"/>
        <v>Train</v>
      </c>
      <c r="S430" t="str">
        <f t="shared" si="231"/>
        <v>Validate</v>
      </c>
      <c r="T430" t="str">
        <f t="shared" si="232"/>
        <v>Train</v>
      </c>
      <c r="U430" t="str">
        <f t="shared" si="233"/>
        <v>MI</v>
      </c>
      <c r="V430" t="str">
        <f t="shared" si="234"/>
        <v>18-30</v>
      </c>
      <c r="W430" t="str">
        <f t="shared" si="235"/>
        <v/>
      </c>
      <c r="X430" t="str">
        <f t="shared" si="236"/>
        <v>11-20</v>
      </c>
      <c r="Y430" t="b">
        <f>SUMPRODUCT(--(U430=counts!$A$40:$A$49))&gt;0</f>
        <v>1</v>
      </c>
      <c r="Z430" t="b">
        <f>SUMPRODUCT(--(W430=counts!$A$18:$A$22))&gt;0</f>
        <v>0</v>
      </c>
      <c r="AA430" t="str">
        <f t="shared" si="237"/>
        <v>18-30</v>
      </c>
      <c r="AB430" t="str">
        <f>IF(W430="","Blank",IF(Z430="TRUE",W430,counts!$A$23))</f>
        <v>Blank</v>
      </c>
      <c r="AC430" t="str">
        <f t="shared" si="238"/>
        <v>11-20</v>
      </c>
      <c r="AD430" t="str">
        <f t="shared" si="239"/>
        <v>MI</v>
      </c>
      <c r="AE430" t="str">
        <f t="shared" si="240"/>
        <v>female</v>
      </c>
      <c r="AF430">
        <f>IF(F430&gt;=4, counts!$A$62,F430)</f>
        <v>0</v>
      </c>
      <c r="AG430">
        <f>IF(G430&gt;=3, counts!$A$69,G430)</f>
        <v>2</v>
      </c>
      <c r="AH430" t="str">
        <f>IF(OR(K430="S",K430=""), counts!$A$75,K430)</f>
        <v>S, blank</v>
      </c>
      <c r="AI430">
        <f t="shared" si="241"/>
        <v>2</v>
      </c>
      <c r="AJ430">
        <f>VLOOKUP(AA430,counts!$V$8:$W$13,2,FALSE)</f>
        <v>-11.613432440426715</v>
      </c>
      <c r="AK430">
        <f>VLOOKUP(AB430,counts!$V$17:$W$23,2,FALSE)</f>
        <v>-42.171718189759716</v>
      </c>
      <c r="AL430">
        <f>VLOOKUP(AC430,counts!$V$27:$W$33,2,FALSE)</f>
        <v>-9.6115457513775127</v>
      </c>
      <c r="AM430">
        <f>VLOOKUP(AD430,counts!$V$38:$W$49,2,FALSE)</f>
        <v>123.30204897661667</v>
      </c>
      <c r="AN430">
        <f>VLOOKUP(AE430,counts!$V$53:$W$54,2,FALSE)</f>
        <v>151.41878811967541</v>
      </c>
      <c r="AO430">
        <f>VLOOKUP(AF430,counts!$V$58:$W$62,2,FALSE)</f>
        <v>-14.754319664473872</v>
      </c>
      <c r="AP430">
        <f>VLOOKUP(AG430,counts!$V$66:$W$69,2,FALSE)</f>
        <v>75.609641767585757</v>
      </c>
      <c r="AQ430">
        <f>VLOOKUP(AH430,counts!$V$73:$W$75,2,FALSE)</f>
        <v>-22.422560732600829</v>
      </c>
      <c r="AR430">
        <f>VLOOKUP(AI430,counts!$V$79:$W$81,2,FALSE)</f>
        <v>25.957134405206311</v>
      </c>
      <c r="AS430">
        <f t="shared" si="242"/>
        <v>1</v>
      </c>
      <c r="AT430">
        <f t="shared" si="243"/>
        <v>2</v>
      </c>
      <c r="AU430" t="str">
        <f t="shared" si="226"/>
        <v>Train</v>
      </c>
      <c r="AW430" t="str">
        <f t="shared" si="244"/>
        <v>18-30</v>
      </c>
      <c r="AX430" t="str">
        <f t="shared" si="245"/>
        <v>Blank</v>
      </c>
      <c r="AY430" t="str">
        <f t="shared" si="246"/>
        <v>11-20</v>
      </c>
      <c r="AZ430" t="str">
        <f t="shared" si="247"/>
        <v>MI</v>
      </c>
      <c r="BA430" t="str">
        <f t="shared" si="248"/>
        <v>female</v>
      </c>
      <c r="BB430">
        <f t="shared" si="249"/>
        <v>0</v>
      </c>
      <c r="BC430">
        <f t="shared" si="250"/>
        <v>2</v>
      </c>
      <c r="BD430" t="str">
        <f t="shared" si="251"/>
        <v>S, blank</v>
      </c>
      <c r="BE430">
        <f t="shared" si="252"/>
        <v>2</v>
      </c>
      <c r="BF430">
        <f t="shared" si="253"/>
        <v>-11.613432440426715</v>
      </c>
      <c r="BG430">
        <f t="shared" si="254"/>
        <v>-42.171718189759716</v>
      </c>
      <c r="BH430">
        <f t="shared" si="255"/>
        <v>-9.6115457513775127</v>
      </c>
      <c r="BI430">
        <f t="shared" si="256"/>
        <v>123.30204897661667</v>
      </c>
      <c r="BJ430">
        <f t="shared" si="257"/>
        <v>151.41878811967541</v>
      </c>
      <c r="BK430">
        <f t="shared" si="258"/>
        <v>-14.754319664473872</v>
      </c>
      <c r="BL430">
        <f t="shared" si="259"/>
        <v>75.609641767585757</v>
      </c>
      <c r="BM430">
        <f t="shared" si="260"/>
        <v>-22.422560732600829</v>
      </c>
      <c r="BN430">
        <f t="shared" si="261"/>
        <v>25.957134405206311</v>
      </c>
      <c r="BO430">
        <f t="shared" si="227"/>
        <v>1</v>
      </c>
      <c r="BP430">
        <f t="shared" si="228"/>
        <v>2</v>
      </c>
      <c r="BQ430" t="str">
        <f t="shared" si="229"/>
        <v>Train</v>
      </c>
    </row>
    <row r="431" spans="1:69" x14ac:dyDescent="0.3">
      <c r="A431">
        <v>2</v>
      </c>
      <c r="B431">
        <v>0</v>
      </c>
      <c r="C431" t="s">
        <v>1051</v>
      </c>
      <c r="D431" t="s">
        <v>20</v>
      </c>
      <c r="E431">
        <v>44</v>
      </c>
      <c r="F431">
        <v>0</v>
      </c>
      <c r="G431">
        <v>0</v>
      </c>
      <c r="H431" t="s">
        <v>1052</v>
      </c>
      <c r="I431">
        <v>13</v>
      </c>
      <c r="K431" t="s">
        <v>17</v>
      </c>
      <c r="M431">
        <v>35</v>
      </c>
      <c r="N431" t="s">
        <v>1053</v>
      </c>
      <c r="O431">
        <v>5</v>
      </c>
      <c r="P431">
        <v>4</v>
      </c>
      <c r="Q431">
        <v>5</v>
      </c>
      <c r="R431" t="str">
        <f t="shared" si="230"/>
        <v>Validate</v>
      </c>
      <c r="S431" t="str">
        <f t="shared" si="231"/>
        <v>Test</v>
      </c>
      <c r="T431" t="str">
        <f t="shared" si="232"/>
        <v>Validate</v>
      </c>
      <c r="U431" t="str">
        <f t="shared" si="233"/>
        <v>OH</v>
      </c>
      <c r="V431" t="str">
        <f t="shared" si="234"/>
        <v>41-50</v>
      </c>
      <c r="W431" t="str">
        <f t="shared" si="235"/>
        <v/>
      </c>
      <c r="X431" t="str">
        <f t="shared" si="236"/>
        <v>11-20</v>
      </c>
      <c r="Y431" t="b">
        <f>SUMPRODUCT(--(U431=counts!$A$40:$A$49))&gt;0</f>
        <v>1</v>
      </c>
      <c r="Z431" t="b">
        <f>SUMPRODUCT(--(W431=counts!$A$18:$A$22))&gt;0</f>
        <v>0</v>
      </c>
      <c r="AA431" t="str">
        <f t="shared" si="237"/>
        <v>41-50</v>
      </c>
      <c r="AB431" t="str">
        <f>IF(W431="","Blank",IF(Z431="TRUE",W431,counts!$A$23))</f>
        <v>Blank</v>
      </c>
      <c r="AC431" t="str">
        <f t="shared" si="238"/>
        <v>11-20</v>
      </c>
      <c r="AD431" t="str">
        <f t="shared" si="239"/>
        <v>OH</v>
      </c>
      <c r="AE431" t="str">
        <f t="shared" si="240"/>
        <v>male</v>
      </c>
      <c r="AF431">
        <f>IF(F431&gt;=4, counts!$A$62,F431)</f>
        <v>0</v>
      </c>
      <c r="AG431">
        <f>IF(G431&gt;=3, counts!$A$69,G431)</f>
        <v>0</v>
      </c>
      <c r="AH431" t="str">
        <f>IF(OR(K431="S",K431=""), counts!$A$75,K431)</f>
        <v>S, blank</v>
      </c>
      <c r="AI431">
        <f t="shared" si="241"/>
        <v>2</v>
      </c>
      <c r="AJ431">
        <f>VLOOKUP(AA431,counts!$V$8:$W$13,2,FALSE)</f>
        <v>-13.385578549662212</v>
      </c>
      <c r="AK431">
        <f>VLOOKUP(AB431,counts!$V$17:$W$23,2,FALSE)</f>
        <v>-42.171718189759716</v>
      </c>
      <c r="AL431">
        <f>VLOOKUP(AC431,counts!$V$27:$W$33,2,FALSE)</f>
        <v>-9.6115457513775127</v>
      </c>
      <c r="AM431">
        <f>VLOOKUP(AD431,counts!$V$38:$W$49,2,FALSE)</f>
        <v>82.755538165800246</v>
      </c>
      <c r="AN431">
        <f>VLOOKUP(AE431,counts!$V$53:$W$54,2,FALSE)</f>
        <v>-108.67008854708662</v>
      </c>
      <c r="AO431">
        <f>VLOOKUP(AF431,counts!$V$58:$W$62,2,FALSE)</f>
        <v>-14.754319664473872</v>
      </c>
      <c r="AP431">
        <f>VLOOKUP(AG431,counts!$V$66:$W$69,2,FALSE)</f>
        <v>-22.013681658285037</v>
      </c>
      <c r="AQ431">
        <f>VLOOKUP(AH431,counts!$V$73:$W$75,2,FALSE)</f>
        <v>-22.422560732600829</v>
      </c>
      <c r="AR431">
        <f>VLOOKUP(AI431,counts!$V$79:$W$81,2,FALSE)</f>
        <v>25.957134405206311</v>
      </c>
      <c r="AS431">
        <f t="shared" si="242"/>
        <v>0</v>
      </c>
      <c r="AT431">
        <f t="shared" si="243"/>
        <v>5</v>
      </c>
      <c r="AU431" t="str">
        <f t="shared" si="226"/>
        <v>Validate</v>
      </c>
      <c r="AW431" t="str">
        <f t="shared" si="244"/>
        <v>41-50</v>
      </c>
      <c r="AX431" t="str">
        <f t="shared" si="245"/>
        <v>Blank</v>
      </c>
      <c r="AY431" t="str">
        <f t="shared" si="246"/>
        <v>11-20</v>
      </c>
      <c r="AZ431" t="str">
        <f t="shared" si="247"/>
        <v>OH</v>
      </c>
      <c r="BA431" t="str">
        <f t="shared" si="248"/>
        <v>male</v>
      </c>
      <c r="BB431">
        <f t="shared" si="249"/>
        <v>0</v>
      </c>
      <c r="BC431">
        <f t="shared" si="250"/>
        <v>0</v>
      </c>
      <c r="BD431" t="str">
        <f t="shared" si="251"/>
        <v>S, blank</v>
      </c>
      <c r="BE431">
        <f t="shared" si="252"/>
        <v>2</v>
      </c>
      <c r="BF431">
        <f t="shared" si="253"/>
        <v>-13.385578549662212</v>
      </c>
      <c r="BG431">
        <f t="shared" si="254"/>
        <v>-42.171718189759716</v>
      </c>
      <c r="BH431">
        <f t="shared" si="255"/>
        <v>-9.6115457513775127</v>
      </c>
      <c r="BI431">
        <f t="shared" si="256"/>
        <v>82.755538165800246</v>
      </c>
      <c r="BJ431">
        <f t="shared" si="257"/>
        <v>-108.67008854708662</v>
      </c>
      <c r="BK431">
        <f t="shared" si="258"/>
        <v>-14.754319664473872</v>
      </c>
      <c r="BL431">
        <f t="shared" si="259"/>
        <v>-22.013681658285037</v>
      </c>
      <c r="BM431">
        <f t="shared" si="260"/>
        <v>-22.422560732600829</v>
      </c>
      <c r="BN431">
        <f t="shared" si="261"/>
        <v>25.957134405206311</v>
      </c>
      <c r="BO431">
        <f t="shared" si="227"/>
        <v>0</v>
      </c>
      <c r="BP431">
        <f t="shared" si="228"/>
        <v>5</v>
      </c>
      <c r="BQ431" t="str">
        <f t="shared" si="229"/>
        <v>Validate</v>
      </c>
    </row>
    <row r="432" spans="1:69" x14ac:dyDescent="0.3">
      <c r="A432">
        <v>2</v>
      </c>
      <c r="B432">
        <v>1</v>
      </c>
      <c r="C432" t="s">
        <v>1054</v>
      </c>
      <c r="D432" t="s">
        <v>15</v>
      </c>
      <c r="E432">
        <v>6</v>
      </c>
      <c r="F432">
        <v>0</v>
      </c>
      <c r="G432">
        <v>1</v>
      </c>
      <c r="H432" t="s">
        <v>1055</v>
      </c>
      <c r="I432">
        <v>33</v>
      </c>
      <c r="K432" t="s">
        <v>17</v>
      </c>
      <c r="L432" t="s">
        <v>22</v>
      </c>
      <c r="N432" t="s">
        <v>1056</v>
      </c>
      <c r="O432">
        <v>4</v>
      </c>
      <c r="P432">
        <v>5</v>
      </c>
      <c r="Q432">
        <v>5</v>
      </c>
      <c r="R432" t="str">
        <f t="shared" si="230"/>
        <v>Test</v>
      </c>
      <c r="S432" t="str">
        <f t="shared" si="231"/>
        <v>Validate</v>
      </c>
      <c r="T432" t="str">
        <f t="shared" si="232"/>
        <v>Validate</v>
      </c>
      <c r="U432" t="str">
        <f t="shared" si="233"/>
        <v/>
      </c>
      <c r="V432" t="str">
        <f t="shared" si="234"/>
        <v>0-17</v>
      </c>
      <c r="W432" t="str">
        <f t="shared" si="235"/>
        <v/>
      </c>
      <c r="X432" t="str">
        <f t="shared" si="236"/>
        <v>31-40</v>
      </c>
      <c r="Y432" t="b">
        <f>SUMPRODUCT(--(U432=counts!$A$40:$A$49))&gt;0</f>
        <v>0</v>
      </c>
      <c r="Z432" t="b">
        <f>SUMPRODUCT(--(W432=counts!$A$18:$A$22))&gt;0</f>
        <v>0</v>
      </c>
      <c r="AA432" t="str">
        <f t="shared" si="237"/>
        <v>0-17</v>
      </c>
      <c r="AB432" t="str">
        <f>IF(W432="","Blank",IF(Z432="TRUE",W432,counts!$A$23))</f>
        <v>Blank</v>
      </c>
      <c r="AC432" t="str">
        <f t="shared" si="238"/>
        <v>31-40</v>
      </c>
      <c r="AD432" t="str">
        <f t="shared" si="239"/>
        <v>Blank</v>
      </c>
      <c r="AE432" t="str">
        <f t="shared" si="240"/>
        <v>female</v>
      </c>
      <c r="AF432">
        <f>IF(F432&gt;=4, counts!$A$62,F432)</f>
        <v>0</v>
      </c>
      <c r="AG432">
        <f>IF(G432&gt;=3, counts!$A$69,G432)</f>
        <v>1</v>
      </c>
      <c r="AH432" t="str">
        <f>IF(OR(K432="S",K432=""), counts!$A$75,K432)</f>
        <v>S, blank</v>
      </c>
      <c r="AI432">
        <f t="shared" si="241"/>
        <v>2</v>
      </c>
      <c r="AJ432">
        <f>VLOOKUP(AA432,counts!$V$8:$W$13,2,FALSE)</f>
        <v>-3.7643689058441341</v>
      </c>
      <c r="AK432">
        <f>VLOOKUP(AB432,counts!$V$17:$W$23,2,FALSE)</f>
        <v>-42.171718189759716</v>
      </c>
      <c r="AL432">
        <f>VLOOKUP(AC432,counts!$V$27:$W$33,2,FALSE)</f>
        <v>22.971838090238197</v>
      </c>
      <c r="AM432">
        <f>VLOOKUP(AD432,counts!$V$38:$W$49,2,FALSE)</f>
        <v>-33.757758935166962</v>
      </c>
      <c r="AN432">
        <f>VLOOKUP(AE432,counts!$V$53:$W$54,2,FALSE)</f>
        <v>151.41878811967541</v>
      </c>
      <c r="AO432">
        <f>VLOOKUP(AF432,counts!$V$58:$W$62,2,FALSE)</f>
        <v>-14.754319664473872</v>
      </c>
      <c r="AP432">
        <f>VLOOKUP(AG432,counts!$V$66:$W$69,2,FALSE)</f>
        <v>79.365382998232107</v>
      </c>
      <c r="AQ432">
        <f>VLOOKUP(AH432,counts!$V$73:$W$75,2,FALSE)</f>
        <v>-22.422560732600829</v>
      </c>
      <c r="AR432">
        <f>VLOOKUP(AI432,counts!$V$79:$W$81,2,FALSE)</f>
        <v>25.957134405206311</v>
      </c>
      <c r="AS432">
        <f t="shared" si="242"/>
        <v>1</v>
      </c>
      <c r="AT432">
        <f t="shared" si="243"/>
        <v>4</v>
      </c>
      <c r="AU432" t="str">
        <f t="shared" si="226"/>
        <v>Test</v>
      </c>
      <c r="AW432" t="str">
        <f t="shared" si="244"/>
        <v>0-17</v>
      </c>
      <c r="AX432" t="str">
        <f t="shared" si="245"/>
        <v>Blank</v>
      </c>
      <c r="AY432" t="str">
        <f t="shared" si="246"/>
        <v>31-40</v>
      </c>
      <c r="AZ432" t="str">
        <f t="shared" si="247"/>
        <v>Blank</v>
      </c>
      <c r="BA432" t="str">
        <f t="shared" si="248"/>
        <v>female</v>
      </c>
      <c r="BB432">
        <f t="shared" si="249"/>
        <v>0</v>
      </c>
      <c r="BC432">
        <f t="shared" si="250"/>
        <v>1</v>
      </c>
      <c r="BD432" t="str">
        <f t="shared" si="251"/>
        <v>S, blank</v>
      </c>
      <c r="BE432">
        <f t="shared" si="252"/>
        <v>2</v>
      </c>
      <c r="BF432">
        <f t="shared" si="253"/>
        <v>-3.7643689058441341</v>
      </c>
      <c r="BG432">
        <f t="shared" si="254"/>
        <v>-42.171718189759716</v>
      </c>
      <c r="BH432">
        <f t="shared" si="255"/>
        <v>22.971838090238197</v>
      </c>
      <c r="BI432">
        <f t="shared" si="256"/>
        <v>-33.757758935166962</v>
      </c>
      <c r="BJ432">
        <f t="shared" si="257"/>
        <v>151.41878811967541</v>
      </c>
      <c r="BK432">
        <f t="shared" si="258"/>
        <v>-14.754319664473872</v>
      </c>
      <c r="BL432">
        <f t="shared" si="259"/>
        <v>79.365382998232107</v>
      </c>
      <c r="BM432">
        <f t="shared" si="260"/>
        <v>-22.422560732600829</v>
      </c>
      <c r="BN432">
        <f t="shared" si="261"/>
        <v>25.957134405206311</v>
      </c>
      <c r="BO432">
        <f t="shared" si="227"/>
        <v>1</v>
      </c>
      <c r="BP432">
        <f t="shared" si="228"/>
        <v>4</v>
      </c>
      <c r="BQ432" t="str">
        <f t="shared" si="229"/>
        <v>Test</v>
      </c>
    </row>
    <row r="433" spans="1:69" x14ac:dyDescent="0.3">
      <c r="A433">
        <v>2</v>
      </c>
      <c r="B433">
        <v>0</v>
      </c>
      <c r="C433" t="s">
        <v>1057</v>
      </c>
      <c r="D433" t="s">
        <v>20</v>
      </c>
      <c r="E433">
        <v>28</v>
      </c>
      <c r="F433">
        <v>0</v>
      </c>
      <c r="G433">
        <v>1</v>
      </c>
      <c r="H433" t="s">
        <v>1055</v>
      </c>
      <c r="I433">
        <v>33</v>
      </c>
      <c r="K433" t="s">
        <v>17</v>
      </c>
      <c r="N433" t="s">
        <v>1056</v>
      </c>
      <c r="O433">
        <v>3</v>
      </c>
      <c r="P433">
        <v>4</v>
      </c>
      <c r="Q433">
        <v>4</v>
      </c>
      <c r="R433" t="str">
        <f t="shared" si="230"/>
        <v>Train</v>
      </c>
      <c r="S433" t="str">
        <f t="shared" si="231"/>
        <v>Test</v>
      </c>
      <c r="T433" t="str">
        <f t="shared" si="232"/>
        <v>Test</v>
      </c>
      <c r="U433" t="str">
        <f t="shared" si="233"/>
        <v/>
      </c>
      <c r="V433" t="str">
        <f t="shared" si="234"/>
        <v>18-30</v>
      </c>
      <c r="W433" t="str">
        <f t="shared" si="235"/>
        <v/>
      </c>
      <c r="X433" t="str">
        <f t="shared" si="236"/>
        <v>31-40</v>
      </c>
      <c r="Y433" t="b">
        <f>SUMPRODUCT(--(U433=counts!$A$40:$A$49))&gt;0</f>
        <v>0</v>
      </c>
      <c r="Z433" t="b">
        <f>SUMPRODUCT(--(W433=counts!$A$18:$A$22))&gt;0</f>
        <v>0</v>
      </c>
      <c r="AA433" t="str">
        <f t="shared" si="237"/>
        <v>18-30</v>
      </c>
      <c r="AB433" t="str">
        <f>IF(W433="","Blank",IF(Z433="TRUE",W433,counts!$A$23))</f>
        <v>Blank</v>
      </c>
      <c r="AC433" t="str">
        <f t="shared" si="238"/>
        <v>31-40</v>
      </c>
      <c r="AD433" t="str">
        <f t="shared" si="239"/>
        <v>Blank</v>
      </c>
      <c r="AE433" t="str">
        <f t="shared" si="240"/>
        <v>male</v>
      </c>
      <c r="AF433">
        <f>IF(F433&gt;=4, counts!$A$62,F433)</f>
        <v>0</v>
      </c>
      <c r="AG433">
        <f>IF(G433&gt;=3, counts!$A$69,G433)</f>
        <v>1</v>
      </c>
      <c r="AH433" t="str">
        <f>IF(OR(K433="S",K433=""), counts!$A$75,K433)</f>
        <v>S, blank</v>
      </c>
      <c r="AI433">
        <f t="shared" si="241"/>
        <v>2</v>
      </c>
      <c r="AJ433">
        <f>VLOOKUP(AA433,counts!$V$8:$W$13,2,FALSE)</f>
        <v>-11.613432440426715</v>
      </c>
      <c r="AK433">
        <f>VLOOKUP(AB433,counts!$V$17:$W$23,2,FALSE)</f>
        <v>-42.171718189759716</v>
      </c>
      <c r="AL433">
        <f>VLOOKUP(AC433,counts!$V$27:$W$33,2,FALSE)</f>
        <v>22.971838090238197</v>
      </c>
      <c r="AM433">
        <f>VLOOKUP(AD433,counts!$V$38:$W$49,2,FALSE)</f>
        <v>-33.757758935166962</v>
      </c>
      <c r="AN433">
        <f>VLOOKUP(AE433,counts!$V$53:$W$54,2,FALSE)</f>
        <v>-108.67008854708662</v>
      </c>
      <c r="AO433">
        <f>VLOOKUP(AF433,counts!$V$58:$W$62,2,FALSE)</f>
        <v>-14.754319664473872</v>
      </c>
      <c r="AP433">
        <f>VLOOKUP(AG433,counts!$V$66:$W$69,2,FALSE)</f>
        <v>79.365382998232107</v>
      </c>
      <c r="AQ433">
        <f>VLOOKUP(AH433,counts!$V$73:$W$75,2,FALSE)</f>
        <v>-22.422560732600829</v>
      </c>
      <c r="AR433">
        <f>VLOOKUP(AI433,counts!$V$79:$W$81,2,FALSE)</f>
        <v>25.957134405206311</v>
      </c>
      <c r="AS433">
        <f t="shared" si="242"/>
        <v>0</v>
      </c>
      <c r="AT433">
        <f t="shared" si="243"/>
        <v>3</v>
      </c>
      <c r="AU433" t="str">
        <f t="shared" si="226"/>
        <v>Train</v>
      </c>
      <c r="AW433" t="str">
        <f t="shared" si="244"/>
        <v>18-30</v>
      </c>
      <c r="AX433" t="str">
        <f t="shared" si="245"/>
        <v>Blank</v>
      </c>
      <c r="AY433" t="str">
        <f t="shared" si="246"/>
        <v>31-40</v>
      </c>
      <c r="AZ433" t="str">
        <f t="shared" si="247"/>
        <v>Blank</v>
      </c>
      <c r="BA433" t="str">
        <f t="shared" si="248"/>
        <v>male</v>
      </c>
      <c r="BB433">
        <f t="shared" si="249"/>
        <v>0</v>
      </c>
      <c r="BC433">
        <f t="shared" si="250"/>
        <v>1</v>
      </c>
      <c r="BD433" t="str">
        <f t="shared" si="251"/>
        <v>S, blank</v>
      </c>
      <c r="BE433">
        <f t="shared" si="252"/>
        <v>2</v>
      </c>
      <c r="BF433">
        <f t="shared" si="253"/>
        <v>-11.613432440426715</v>
      </c>
      <c r="BG433">
        <f t="shared" si="254"/>
        <v>-42.171718189759716</v>
      </c>
      <c r="BH433">
        <f t="shared" si="255"/>
        <v>22.971838090238197</v>
      </c>
      <c r="BI433">
        <f t="shared" si="256"/>
        <v>-33.757758935166962</v>
      </c>
      <c r="BJ433">
        <f t="shared" si="257"/>
        <v>-108.67008854708662</v>
      </c>
      <c r="BK433">
        <f t="shared" si="258"/>
        <v>-14.754319664473872</v>
      </c>
      <c r="BL433">
        <f t="shared" si="259"/>
        <v>79.365382998232107</v>
      </c>
      <c r="BM433">
        <f t="shared" si="260"/>
        <v>-22.422560732600829</v>
      </c>
      <c r="BN433">
        <f t="shared" si="261"/>
        <v>25.957134405206311</v>
      </c>
      <c r="BO433">
        <f t="shared" si="227"/>
        <v>0</v>
      </c>
      <c r="BP433">
        <f t="shared" si="228"/>
        <v>3</v>
      </c>
      <c r="BQ433" t="str">
        <f t="shared" si="229"/>
        <v>Train</v>
      </c>
    </row>
    <row r="434" spans="1:69" x14ac:dyDescent="0.3">
      <c r="A434">
        <v>2</v>
      </c>
      <c r="B434">
        <v>1</v>
      </c>
      <c r="C434" t="s">
        <v>1058</v>
      </c>
      <c r="D434" t="s">
        <v>20</v>
      </c>
      <c r="E434">
        <v>62</v>
      </c>
      <c r="F434">
        <v>0</v>
      </c>
      <c r="G434">
        <v>0</v>
      </c>
      <c r="H434" t="s">
        <v>1059</v>
      </c>
      <c r="I434">
        <v>10.5</v>
      </c>
      <c r="K434" t="s">
        <v>17</v>
      </c>
      <c r="L434" t="s">
        <v>414</v>
      </c>
      <c r="N434" t="s">
        <v>439</v>
      </c>
      <c r="O434">
        <v>4</v>
      </c>
      <c r="P434">
        <v>1</v>
      </c>
      <c r="Q434">
        <v>2</v>
      </c>
      <c r="R434" t="str">
        <f t="shared" si="230"/>
        <v>Test</v>
      </c>
      <c r="S434" t="str">
        <f t="shared" si="231"/>
        <v>Train</v>
      </c>
      <c r="T434" t="str">
        <f t="shared" si="232"/>
        <v>Train</v>
      </c>
      <c r="U434" t="str">
        <f t="shared" si="233"/>
        <v/>
      </c>
      <c r="V434" t="str">
        <f t="shared" si="234"/>
        <v>61+</v>
      </c>
      <c r="W434" t="str">
        <f t="shared" si="235"/>
        <v/>
      </c>
      <c r="X434" t="str">
        <f t="shared" si="236"/>
        <v>11-20</v>
      </c>
      <c r="Y434" t="b">
        <f>SUMPRODUCT(--(U434=counts!$A$40:$A$49))&gt;0</f>
        <v>0</v>
      </c>
      <c r="Z434" t="b">
        <f>SUMPRODUCT(--(W434=counts!$A$18:$A$22))&gt;0</f>
        <v>0</v>
      </c>
      <c r="AA434" t="str">
        <f t="shared" si="237"/>
        <v>61+</v>
      </c>
      <c r="AB434" t="str">
        <f>IF(W434="","Blank",IF(Z434="TRUE",W434,counts!$A$23))</f>
        <v>Blank</v>
      </c>
      <c r="AC434" t="str">
        <f t="shared" si="238"/>
        <v>11-20</v>
      </c>
      <c r="AD434" t="str">
        <f t="shared" si="239"/>
        <v>Blank</v>
      </c>
      <c r="AE434" t="str">
        <f t="shared" si="240"/>
        <v>male</v>
      </c>
      <c r="AF434">
        <f>IF(F434&gt;=4, counts!$A$62,F434)</f>
        <v>0</v>
      </c>
      <c r="AG434">
        <f>IF(G434&gt;=3, counts!$A$69,G434)</f>
        <v>0</v>
      </c>
      <c r="AH434" t="str">
        <f>IF(OR(K434="S",K434=""), counts!$A$75,K434)</f>
        <v>S, blank</v>
      </c>
      <c r="AI434">
        <f t="shared" si="241"/>
        <v>2</v>
      </c>
      <c r="AJ434">
        <f>VLOOKUP(AA434,counts!$V$8:$W$13,2,FALSE)</f>
        <v>-68.390212241589438</v>
      </c>
      <c r="AK434">
        <f>VLOOKUP(AB434,counts!$V$17:$W$23,2,FALSE)</f>
        <v>-42.171718189759716</v>
      </c>
      <c r="AL434">
        <f>VLOOKUP(AC434,counts!$V$27:$W$33,2,FALSE)</f>
        <v>-9.6115457513775127</v>
      </c>
      <c r="AM434">
        <f>VLOOKUP(AD434,counts!$V$38:$W$49,2,FALSE)</f>
        <v>-33.757758935166962</v>
      </c>
      <c r="AN434">
        <f>VLOOKUP(AE434,counts!$V$53:$W$54,2,FALSE)</f>
        <v>-108.67008854708662</v>
      </c>
      <c r="AO434">
        <f>VLOOKUP(AF434,counts!$V$58:$W$62,2,FALSE)</f>
        <v>-14.754319664473872</v>
      </c>
      <c r="AP434">
        <f>VLOOKUP(AG434,counts!$V$66:$W$69,2,FALSE)</f>
        <v>-22.013681658285037</v>
      </c>
      <c r="AQ434">
        <f>VLOOKUP(AH434,counts!$V$73:$W$75,2,FALSE)</f>
        <v>-22.422560732600829</v>
      </c>
      <c r="AR434">
        <f>VLOOKUP(AI434,counts!$V$79:$W$81,2,FALSE)</f>
        <v>25.957134405206311</v>
      </c>
      <c r="AS434">
        <f t="shared" si="242"/>
        <v>1</v>
      </c>
      <c r="AT434">
        <f t="shared" si="243"/>
        <v>4</v>
      </c>
      <c r="AU434" t="str">
        <f t="shared" si="226"/>
        <v>Test</v>
      </c>
      <c r="AW434" t="str">
        <f t="shared" si="244"/>
        <v>61+</v>
      </c>
      <c r="AX434" t="str">
        <f t="shared" si="245"/>
        <v>Blank</v>
      </c>
      <c r="AY434" t="str">
        <f t="shared" si="246"/>
        <v>11-20</v>
      </c>
      <c r="AZ434" t="str">
        <f t="shared" si="247"/>
        <v>Blank</v>
      </c>
      <c r="BA434" t="str">
        <f t="shared" si="248"/>
        <v>male</v>
      </c>
      <c r="BB434">
        <f t="shared" si="249"/>
        <v>0</v>
      </c>
      <c r="BC434">
        <f t="shared" si="250"/>
        <v>0</v>
      </c>
      <c r="BD434" t="str">
        <f t="shared" si="251"/>
        <v>S, blank</v>
      </c>
      <c r="BE434">
        <f t="shared" si="252"/>
        <v>2</v>
      </c>
      <c r="BF434">
        <f t="shared" si="253"/>
        <v>-68.390212241589438</v>
      </c>
      <c r="BG434">
        <f t="shared" si="254"/>
        <v>-42.171718189759716</v>
      </c>
      <c r="BH434">
        <f t="shared" si="255"/>
        <v>-9.6115457513775127</v>
      </c>
      <c r="BI434">
        <f t="shared" si="256"/>
        <v>-33.757758935166962</v>
      </c>
      <c r="BJ434">
        <f t="shared" si="257"/>
        <v>-108.67008854708662</v>
      </c>
      <c r="BK434">
        <f t="shared" si="258"/>
        <v>-14.754319664473872</v>
      </c>
      <c r="BL434">
        <f t="shared" si="259"/>
        <v>-22.013681658285037</v>
      </c>
      <c r="BM434">
        <f t="shared" si="260"/>
        <v>-22.422560732600829</v>
      </c>
      <c r="BN434">
        <f t="shared" si="261"/>
        <v>25.957134405206311</v>
      </c>
      <c r="BO434">
        <f t="shared" si="227"/>
        <v>1</v>
      </c>
      <c r="BP434">
        <f t="shared" si="228"/>
        <v>4</v>
      </c>
      <c r="BQ434" t="str">
        <f t="shared" si="229"/>
        <v>Test</v>
      </c>
    </row>
    <row r="435" spans="1:69" x14ac:dyDescent="0.3">
      <c r="A435">
        <v>2</v>
      </c>
      <c r="B435">
        <v>0</v>
      </c>
      <c r="C435" t="s">
        <v>1060</v>
      </c>
      <c r="D435" t="s">
        <v>20</v>
      </c>
      <c r="E435">
        <v>30</v>
      </c>
      <c r="F435">
        <v>0</v>
      </c>
      <c r="G435">
        <v>0</v>
      </c>
      <c r="H435" t="s">
        <v>1061</v>
      </c>
      <c r="I435">
        <v>10.5</v>
      </c>
      <c r="K435" t="s">
        <v>17</v>
      </c>
      <c r="N435" t="s">
        <v>1062</v>
      </c>
      <c r="O435">
        <v>2</v>
      </c>
      <c r="P435">
        <v>1</v>
      </c>
      <c r="Q435">
        <v>3</v>
      </c>
      <c r="R435" t="str">
        <f t="shared" si="230"/>
        <v>Train</v>
      </c>
      <c r="S435" t="str">
        <f t="shared" si="231"/>
        <v>Train</v>
      </c>
      <c r="T435" t="str">
        <f t="shared" si="232"/>
        <v>Train</v>
      </c>
      <c r="U435" t="str">
        <f t="shared" si="233"/>
        <v/>
      </c>
      <c r="V435" t="str">
        <f t="shared" si="234"/>
        <v>18-30</v>
      </c>
      <c r="W435" t="str">
        <f t="shared" si="235"/>
        <v/>
      </c>
      <c r="X435" t="str">
        <f t="shared" si="236"/>
        <v>11-20</v>
      </c>
      <c r="Y435" t="b">
        <f>SUMPRODUCT(--(U435=counts!$A$40:$A$49))&gt;0</f>
        <v>0</v>
      </c>
      <c r="Z435" t="b">
        <f>SUMPRODUCT(--(W435=counts!$A$18:$A$22))&gt;0</f>
        <v>0</v>
      </c>
      <c r="AA435" t="str">
        <f t="shared" si="237"/>
        <v>18-30</v>
      </c>
      <c r="AB435" t="str">
        <f>IF(W435="","Blank",IF(Z435="TRUE",W435,counts!$A$23))</f>
        <v>Blank</v>
      </c>
      <c r="AC435" t="str">
        <f t="shared" si="238"/>
        <v>11-20</v>
      </c>
      <c r="AD435" t="str">
        <f t="shared" si="239"/>
        <v>Blank</v>
      </c>
      <c r="AE435" t="str">
        <f t="shared" si="240"/>
        <v>male</v>
      </c>
      <c r="AF435">
        <f>IF(F435&gt;=4, counts!$A$62,F435)</f>
        <v>0</v>
      </c>
      <c r="AG435">
        <f>IF(G435&gt;=3, counts!$A$69,G435)</f>
        <v>0</v>
      </c>
      <c r="AH435" t="str">
        <f>IF(OR(K435="S",K435=""), counts!$A$75,K435)</f>
        <v>S, blank</v>
      </c>
      <c r="AI435">
        <f t="shared" si="241"/>
        <v>2</v>
      </c>
      <c r="AJ435">
        <f>VLOOKUP(AA435,counts!$V$8:$W$13,2,FALSE)</f>
        <v>-11.613432440426715</v>
      </c>
      <c r="AK435">
        <f>VLOOKUP(AB435,counts!$V$17:$W$23,2,FALSE)</f>
        <v>-42.171718189759716</v>
      </c>
      <c r="AL435">
        <f>VLOOKUP(AC435,counts!$V$27:$W$33,2,FALSE)</f>
        <v>-9.6115457513775127</v>
      </c>
      <c r="AM435">
        <f>VLOOKUP(AD435,counts!$V$38:$W$49,2,FALSE)</f>
        <v>-33.757758935166962</v>
      </c>
      <c r="AN435">
        <f>VLOOKUP(AE435,counts!$V$53:$W$54,2,FALSE)</f>
        <v>-108.67008854708662</v>
      </c>
      <c r="AO435">
        <f>VLOOKUP(AF435,counts!$V$58:$W$62,2,FALSE)</f>
        <v>-14.754319664473872</v>
      </c>
      <c r="AP435">
        <f>VLOOKUP(AG435,counts!$V$66:$W$69,2,FALSE)</f>
        <v>-22.013681658285037</v>
      </c>
      <c r="AQ435">
        <f>VLOOKUP(AH435,counts!$V$73:$W$75,2,FALSE)</f>
        <v>-22.422560732600829</v>
      </c>
      <c r="AR435">
        <f>VLOOKUP(AI435,counts!$V$79:$W$81,2,FALSE)</f>
        <v>25.957134405206311</v>
      </c>
      <c r="AS435">
        <f t="shared" si="242"/>
        <v>0</v>
      </c>
      <c r="AT435">
        <f t="shared" si="243"/>
        <v>2</v>
      </c>
      <c r="AU435" t="str">
        <f t="shared" si="226"/>
        <v>Train</v>
      </c>
      <c r="AW435" t="str">
        <f t="shared" si="244"/>
        <v>18-30</v>
      </c>
      <c r="AX435" t="str">
        <f t="shared" si="245"/>
        <v>Blank</v>
      </c>
      <c r="AY435" t="str">
        <f t="shared" si="246"/>
        <v>11-20</v>
      </c>
      <c r="AZ435" t="str">
        <f t="shared" si="247"/>
        <v>Blank</v>
      </c>
      <c r="BA435" t="str">
        <f t="shared" si="248"/>
        <v>male</v>
      </c>
      <c r="BB435">
        <f t="shared" si="249"/>
        <v>0</v>
      </c>
      <c r="BC435">
        <f t="shared" si="250"/>
        <v>0</v>
      </c>
      <c r="BD435" t="str">
        <f t="shared" si="251"/>
        <v>S, blank</v>
      </c>
      <c r="BE435">
        <f t="shared" si="252"/>
        <v>2</v>
      </c>
      <c r="BF435">
        <f t="shared" si="253"/>
        <v>-11.613432440426715</v>
      </c>
      <c r="BG435">
        <f t="shared" si="254"/>
        <v>-42.171718189759716</v>
      </c>
      <c r="BH435">
        <f t="shared" si="255"/>
        <v>-9.6115457513775127</v>
      </c>
      <c r="BI435">
        <f t="shared" si="256"/>
        <v>-33.757758935166962</v>
      </c>
      <c r="BJ435">
        <f t="shared" si="257"/>
        <v>-108.67008854708662</v>
      </c>
      <c r="BK435">
        <f t="shared" si="258"/>
        <v>-14.754319664473872</v>
      </c>
      <c r="BL435">
        <f t="shared" si="259"/>
        <v>-22.013681658285037</v>
      </c>
      <c r="BM435">
        <f t="shared" si="260"/>
        <v>-22.422560732600829</v>
      </c>
      <c r="BN435">
        <f t="shared" si="261"/>
        <v>25.957134405206311</v>
      </c>
      <c r="BO435">
        <f t="shared" si="227"/>
        <v>0</v>
      </c>
      <c r="BP435">
        <f t="shared" si="228"/>
        <v>2</v>
      </c>
      <c r="BQ435" t="str">
        <f t="shared" si="229"/>
        <v>Train</v>
      </c>
    </row>
    <row r="436" spans="1:69" x14ac:dyDescent="0.3">
      <c r="A436">
        <v>2</v>
      </c>
      <c r="B436">
        <v>1</v>
      </c>
      <c r="C436" t="s">
        <v>1063</v>
      </c>
      <c r="D436" t="s">
        <v>15</v>
      </c>
      <c r="E436">
        <v>7</v>
      </c>
      <c r="F436">
        <v>0</v>
      </c>
      <c r="G436">
        <v>2</v>
      </c>
      <c r="H436" t="s">
        <v>1064</v>
      </c>
      <c r="I436">
        <v>26.25</v>
      </c>
      <c r="K436" t="s">
        <v>17</v>
      </c>
      <c r="L436" t="s">
        <v>204</v>
      </c>
      <c r="N436" t="s">
        <v>1065</v>
      </c>
      <c r="O436">
        <v>5</v>
      </c>
      <c r="P436">
        <v>3</v>
      </c>
      <c r="Q436">
        <v>2</v>
      </c>
      <c r="R436" t="str">
        <f t="shared" si="230"/>
        <v>Validate</v>
      </c>
      <c r="S436" t="str">
        <f t="shared" si="231"/>
        <v>Train</v>
      </c>
      <c r="T436" t="str">
        <f t="shared" si="232"/>
        <v>Train</v>
      </c>
      <c r="U436" t="str">
        <f t="shared" si="233"/>
        <v>MB</v>
      </c>
      <c r="V436" t="str">
        <f t="shared" si="234"/>
        <v>0-17</v>
      </c>
      <c r="W436" t="str">
        <f t="shared" si="235"/>
        <v/>
      </c>
      <c r="X436" t="str">
        <f t="shared" si="236"/>
        <v>21-30</v>
      </c>
      <c r="Y436" t="b">
        <f>SUMPRODUCT(--(U436=counts!$A$40:$A$49))&gt;0</f>
        <v>0</v>
      </c>
      <c r="Z436" t="b">
        <f>SUMPRODUCT(--(W436=counts!$A$18:$A$22))&gt;0</f>
        <v>0</v>
      </c>
      <c r="AA436" t="str">
        <f t="shared" si="237"/>
        <v>0-17</v>
      </c>
      <c r="AB436" t="str">
        <f>IF(W436="","Blank",IF(Z436="TRUE",W436,counts!$A$23))</f>
        <v>Blank</v>
      </c>
      <c r="AC436" t="str">
        <f t="shared" si="238"/>
        <v>21-30</v>
      </c>
      <c r="AD436" t="str">
        <f t="shared" si="239"/>
        <v>Others</v>
      </c>
      <c r="AE436" t="str">
        <f t="shared" si="240"/>
        <v>female</v>
      </c>
      <c r="AF436">
        <f>IF(F436&gt;=4, counts!$A$62,F436)</f>
        <v>0</v>
      </c>
      <c r="AG436">
        <f>IF(G436&gt;=3, counts!$A$69,G436)</f>
        <v>2</v>
      </c>
      <c r="AH436" t="str">
        <f>IF(OR(K436="S",K436=""), counts!$A$75,K436)</f>
        <v>S, blank</v>
      </c>
      <c r="AI436">
        <f t="shared" si="241"/>
        <v>2</v>
      </c>
      <c r="AJ436">
        <f>VLOOKUP(AA436,counts!$V$8:$W$13,2,FALSE)</f>
        <v>-3.7643689058441341</v>
      </c>
      <c r="AK436">
        <f>VLOOKUP(AB436,counts!$V$17:$W$23,2,FALSE)</f>
        <v>-42.171718189759716</v>
      </c>
      <c r="AL436">
        <f>VLOOKUP(AC436,counts!$V$27:$W$33,2,FALSE)</f>
        <v>40.172297072540438</v>
      </c>
      <c r="AM436">
        <f>VLOOKUP(AD436,counts!$V$38:$W$49,2,FALSE)</f>
        <v>40.634191658169868</v>
      </c>
      <c r="AN436">
        <f>VLOOKUP(AE436,counts!$V$53:$W$54,2,FALSE)</f>
        <v>151.41878811967541</v>
      </c>
      <c r="AO436">
        <f>VLOOKUP(AF436,counts!$V$58:$W$62,2,FALSE)</f>
        <v>-14.754319664473872</v>
      </c>
      <c r="AP436">
        <f>VLOOKUP(AG436,counts!$V$66:$W$69,2,FALSE)</f>
        <v>75.609641767585757</v>
      </c>
      <c r="AQ436">
        <f>VLOOKUP(AH436,counts!$V$73:$W$75,2,FALSE)</f>
        <v>-22.422560732600829</v>
      </c>
      <c r="AR436">
        <f>VLOOKUP(AI436,counts!$V$79:$W$81,2,FALSE)</f>
        <v>25.957134405206311</v>
      </c>
      <c r="AS436">
        <f t="shared" si="242"/>
        <v>1</v>
      </c>
      <c r="AT436">
        <f t="shared" si="243"/>
        <v>5</v>
      </c>
      <c r="AU436" t="str">
        <f t="shared" si="226"/>
        <v>Validate</v>
      </c>
      <c r="AW436" t="str">
        <f t="shared" si="244"/>
        <v>0-17</v>
      </c>
      <c r="AX436" t="str">
        <f t="shared" si="245"/>
        <v>Blank</v>
      </c>
      <c r="AY436" t="str">
        <f t="shared" si="246"/>
        <v>21-30</v>
      </c>
      <c r="AZ436" t="str">
        <f t="shared" si="247"/>
        <v>Others</v>
      </c>
      <c r="BA436" t="str">
        <f t="shared" si="248"/>
        <v>female</v>
      </c>
      <c r="BB436">
        <f t="shared" si="249"/>
        <v>0</v>
      </c>
      <c r="BC436">
        <f t="shared" si="250"/>
        <v>2</v>
      </c>
      <c r="BD436" t="str">
        <f t="shared" si="251"/>
        <v>S, blank</v>
      </c>
      <c r="BE436">
        <f t="shared" si="252"/>
        <v>2</v>
      </c>
      <c r="BF436">
        <f t="shared" si="253"/>
        <v>-3.7643689058441341</v>
      </c>
      <c r="BG436">
        <f t="shared" si="254"/>
        <v>-42.171718189759716</v>
      </c>
      <c r="BH436">
        <f t="shared" si="255"/>
        <v>40.172297072540438</v>
      </c>
      <c r="BI436">
        <f t="shared" si="256"/>
        <v>40.634191658169868</v>
      </c>
      <c r="BJ436">
        <f t="shared" si="257"/>
        <v>151.41878811967541</v>
      </c>
      <c r="BK436">
        <f t="shared" si="258"/>
        <v>-14.754319664473872</v>
      </c>
      <c r="BL436">
        <f t="shared" si="259"/>
        <v>75.609641767585757</v>
      </c>
      <c r="BM436">
        <f t="shared" si="260"/>
        <v>-22.422560732600829</v>
      </c>
      <c r="BN436">
        <f t="shared" si="261"/>
        <v>25.957134405206311</v>
      </c>
      <c r="BO436">
        <f t="shared" si="227"/>
        <v>1</v>
      </c>
      <c r="BP436">
        <f t="shared" si="228"/>
        <v>5</v>
      </c>
      <c r="BQ436" t="str">
        <f t="shared" si="229"/>
        <v>Validate</v>
      </c>
    </row>
    <row r="437" spans="1:69" x14ac:dyDescent="0.3">
      <c r="A437">
        <v>2</v>
      </c>
      <c r="B437">
        <v>0</v>
      </c>
      <c r="C437" t="s">
        <v>1066</v>
      </c>
      <c r="D437" t="s">
        <v>20</v>
      </c>
      <c r="E437">
        <v>43</v>
      </c>
      <c r="F437">
        <v>1</v>
      </c>
      <c r="G437">
        <v>1</v>
      </c>
      <c r="H437" t="s">
        <v>1064</v>
      </c>
      <c r="I437">
        <v>26.25</v>
      </c>
      <c r="K437" t="s">
        <v>17</v>
      </c>
      <c r="N437" t="s">
        <v>1065</v>
      </c>
      <c r="O437">
        <v>3</v>
      </c>
      <c r="P437">
        <v>2</v>
      </c>
      <c r="Q437">
        <v>1</v>
      </c>
      <c r="R437" t="str">
        <f t="shared" si="230"/>
        <v>Train</v>
      </c>
      <c r="S437" t="str">
        <f t="shared" si="231"/>
        <v>Train</v>
      </c>
      <c r="T437" t="str">
        <f t="shared" si="232"/>
        <v>Train</v>
      </c>
      <c r="U437" t="str">
        <f t="shared" si="233"/>
        <v>MB</v>
      </c>
      <c r="V437" t="str">
        <f t="shared" si="234"/>
        <v>41-50</v>
      </c>
      <c r="W437" t="str">
        <f t="shared" si="235"/>
        <v/>
      </c>
      <c r="X437" t="str">
        <f t="shared" si="236"/>
        <v>21-30</v>
      </c>
      <c r="Y437" t="b">
        <f>SUMPRODUCT(--(U437=counts!$A$40:$A$49))&gt;0</f>
        <v>0</v>
      </c>
      <c r="Z437" t="b">
        <f>SUMPRODUCT(--(W437=counts!$A$18:$A$22))&gt;0</f>
        <v>0</v>
      </c>
      <c r="AA437" t="str">
        <f t="shared" si="237"/>
        <v>41-50</v>
      </c>
      <c r="AB437" t="str">
        <f>IF(W437="","Blank",IF(Z437="TRUE",W437,counts!$A$23))</f>
        <v>Blank</v>
      </c>
      <c r="AC437" t="str">
        <f t="shared" si="238"/>
        <v>21-30</v>
      </c>
      <c r="AD437" t="str">
        <f t="shared" si="239"/>
        <v>Others</v>
      </c>
      <c r="AE437" t="str">
        <f t="shared" si="240"/>
        <v>male</v>
      </c>
      <c r="AF437">
        <f>IF(F437&gt;=4, counts!$A$62,F437)</f>
        <v>1</v>
      </c>
      <c r="AG437">
        <f>IF(G437&gt;=3, counts!$A$69,G437)</f>
        <v>1</v>
      </c>
      <c r="AH437" t="str">
        <f>IF(OR(K437="S",K437=""), counts!$A$75,K437)</f>
        <v>S, blank</v>
      </c>
      <c r="AI437">
        <f t="shared" si="241"/>
        <v>2</v>
      </c>
      <c r="AJ437">
        <f>VLOOKUP(AA437,counts!$V$8:$W$13,2,FALSE)</f>
        <v>-13.385578549662212</v>
      </c>
      <c r="AK437">
        <f>VLOOKUP(AB437,counts!$V$17:$W$23,2,FALSE)</f>
        <v>-42.171718189759716</v>
      </c>
      <c r="AL437">
        <f>VLOOKUP(AC437,counts!$V$27:$W$33,2,FALSE)</f>
        <v>40.172297072540438</v>
      </c>
      <c r="AM437">
        <f>VLOOKUP(AD437,counts!$V$38:$W$49,2,FALSE)</f>
        <v>40.634191658169868</v>
      </c>
      <c r="AN437">
        <f>VLOOKUP(AE437,counts!$V$53:$W$54,2,FALSE)</f>
        <v>-108.67008854708662</v>
      </c>
      <c r="AO437">
        <f>VLOOKUP(AF437,counts!$V$58:$W$62,2,FALSE)</f>
        <v>48.695090775187893</v>
      </c>
      <c r="AP437">
        <f>VLOOKUP(AG437,counts!$V$66:$W$69,2,FALSE)</f>
        <v>79.365382998232107</v>
      </c>
      <c r="AQ437">
        <f>VLOOKUP(AH437,counts!$V$73:$W$75,2,FALSE)</f>
        <v>-22.422560732600829</v>
      </c>
      <c r="AR437">
        <f>VLOOKUP(AI437,counts!$V$79:$W$81,2,FALSE)</f>
        <v>25.957134405206311</v>
      </c>
      <c r="AS437">
        <f t="shared" si="242"/>
        <v>0</v>
      </c>
      <c r="AT437">
        <f t="shared" si="243"/>
        <v>3</v>
      </c>
      <c r="AU437" t="str">
        <f t="shared" si="226"/>
        <v>Train</v>
      </c>
      <c r="AW437" t="str">
        <f t="shared" si="244"/>
        <v>41-50</v>
      </c>
      <c r="AX437" t="str">
        <f t="shared" si="245"/>
        <v>Blank</v>
      </c>
      <c r="AY437" t="str">
        <f t="shared" si="246"/>
        <v>21-30</v>
      </c>
      <c r="AZ437" t="str">
        <f t="shared" si="247"/>
        <v>Others</v>
      </c>
      <c r="BA437" t="str">
        <f t="shared" si="248"/>
        <v>male</v>
      </c>
      <c r="BB437">
        <f t="shared" si="249"/>
        <v>1</v>
      </c>
      <c r="BC437">
        <f t="shared" si="250"/>
        <v>1</v>
      </c>
      <c r="BD437" t="str">
        <f t="shared" si="251"/>
        <v>S, blank</v>
      </c>
      <c r="BE437">
        <f t="shared" si="252"/>
        <v>2</v>
      </c>
      <c r="BF437">
        <f t="shared" si="253"/>
        <v>-13.385578549662212</v>
      </c>
      <c r="BG437">
        <f t="shared" si="254"/>
        <v>-42.171718189759716</v>
      </c>
      <c r="BH437">
        <f t="shared" si="255"/>
        <v>40.172297072540438</v>
      </c>
      <c r="BI437">
        <f t="shared" si="256"/>
        <v>40.634191658169868</v>
      </c>
      <c r="BJ437">
        <f t="shared" si="257"/>
        <v>-108.67008854708662</v>
      </c>
      <c r="BK437">
        <f t="shared" si="258"/>
        <v>48.695090775187893</v>
      </c>
      <c r="BL437">
        <f t="shared" si="259"/>
        <v>79.365382998232107</v>
      </c>
      <c r="BM437">
        <f t="shared" si="260"/>
        <v>-22.422560732600829</v>
      </c>
      <c r="BN437">
        <f t="shared" si="261"/>
        <v>25.957134405206311</v>
      </c>
      <c r="BO437">
        <f t="shared" si="227"/>
        <v>0</v>
      </c>
      <c r="BP437">
        <f t="shared" si="228"/>
        <v>3</v>
      </c>
      <c r="BQ437" t="str">
        <f t="shared" si="229"/>
        <v>Train</v>
      </c>
    </row>
    <row r="438" spans="1:69" x14ac:dyDescent="0.3">
      <c r="A438">
        <v>2</v>
      </c>
      <c r="B438">
        <v>1</v>
      </c>
      <c r="C438" t="s">
        <v>1067</v>
      </c>
      <c r="D438" t="s">
        <v>15</v>
      </c>
      <c r="E438">
        <v>45</v>
      </c>
      <c r="F438">
        <v>1</v>
      </c>
      <c r="G438">
        <v>1</v>
      </c>
      <c r="H438" t="s">
        <v>1064</v>
      </c>
      <c r="I438">
        <v>26.25</v>
      </c>
      <c r="K438" t="s">
        <v>17</v>
      </c>
      <c r="L438" t="s">
        <v>204</v>
      </c>
      <c r="N438" t="s">
        <v>1065</v>
      </c>
      <c r="O438">
        <v>3</v>
      </c>
      <c r="P438">
        <v>2</v>
      </c>
      <c r="Q438">
        <v>4</v>
      </c>
      <c r="R438" t="str">
        <f t="shared" si="230"/>
        <v>Train</v>
      </c>
      <c r="S438" t="str">
        <f t="shared" si="231"/>
        <v>Train</v>
      </c>
      <c r="T438" t="str">
        <f t="shared" si="232"/>
        <v>Test</v>
      </c>
      <c r="U438" t="str">
        <f t="shared" si="233"/>
        <v>MB</v>
      </c>
      <c r="V438" t="str">
        <f t="shared" si="234"/>
        <v>41-50</v>
      </c>
      <c r="W438" t="str">
        <f t="shared" si="235"/>
        <v/>
      </c>
      <c r="X438" t="str">
        <f t="shared" si="236"/>
        <v>21-30</v>
      </c>
      <c r="Y438" t="b">
        <f>SUMPRODUCT(--(U438=counts!$A$40:$A$49))&gt;0</f>
        <v>0</v>
      </c>
      <c r="Z438" t="b">
        <f>SUMPRODUCT(--(W438=counts!$A$18:$A$22))&gt;0</f>
        <v>0</v>
      </c>
      <c r="AA438" t="str">
        <f t="shared" si="237"/>
        <v>41-50</v>
      </c>
      <c r="AB438" t="str">
        <f>IF(W438="","Blank",IF(Z438="TRUE",W438,counts!$A$23))</f>
        <v>Blank</v>
      </c>
      <c r="AC438" t="str">
        <f t="shared" si="238"/>
        <v>21-30</v>
      </c>
      <c r="AD438" t="str">
        <f t="shared" si="239"/>
        <v>Others</v>
      </c>
      <c r="AE438" t="str">
        <f t="shared" si="240"/>
        <v>female</v>
      </c>
      <c r="AF438">
        <f>IF(F438&gt;=4, counts!$A$62,F438)</f>
        <v>1</v>
      </c>
      <c r="AG438">
        <f>IF(G438&gt;=3, counts!$A$69,G438)</f>
        <v>1</v>
      </c>
      <c r="AH438" t="str">
        <f>IF(OR(K438="S",K438=""), counts!$A$75,K438)</f>
        <v>S, blank</v>
      </c>
      <c r="AI438">
        <f t="shared" si="241"/>
        <v>2</v>
      </c>
      <c r="AJ438">
        <f>VLOOKUP(AA438,counts!$V$8:$W$13,2,FALSE)</f>
        <v>-13.385578549662212</v>
      </c>
      <c r="AK438">
        <f>VLOOKUP(AB438,counts!$V$17:$W$23,2,FALSE)</f>
        <v>-42.171718189759716</v>
      </c>
      <c r="AL438">
        <f>VLOOKUP(AC438,counts!$V$27:$W$33,2,FALSE)</f>
        <v>40.172297072540438</v>
      </c>
      <c r="AM438">
        <f>VLOOKUP(AD438,counts!$V$38:$W$49,2,FALSE)</f>
        <v>40.634191658169868</v>
      </c>
      <c r="AN438">
        <f>VLOOKUP(AE438,counts!$V$53:$W$54,2,FALSE)</f>
        <v>151.41878811967541</v>
      </c>
      <c r="AO438">
        <f>VLOOKUP(AF438,counts!$V$58:$W$62,2,FALSE)</f>
        <v>48.695090775187893</v>
      </c>
      <c r="AP438">
        <f>VLOOKUP(AG438,counts!$V$66:$W$69,2,FALSE)</f>
        <v>79.365382998232107</v>
      </c>
      <c r="AQ438">
        <f>VLOOKUP(AH438,counts!$V$73:$W$75,2,FALSE)</f>
        <v>-22.422560732600829</v>
      </c>
      <c r="AR438">
        <f>VLOOKUP(AI438,counts!$V$79:$W$81,2,FALSE)</f>
        <v>25.957134405206311</v>
      </c>
      <c r="AS438">
        <f t="shared" si="242"/>
        <v>1</v>
      </c>
      <c r="AT438">
        <f t="shared" si="243"/>
        <v>3</v>
      </c>
      <c r="AU438" t="str">
        <f t="shared" si="226"/>
        <v>Train</v>
      </c>
      <c r="AW438" t="str">
        <f t="shared" si="244"/>
        <v>41-50</v>
      </c>
      <c r="AX438" t="str">
        <f t="shared" si="245"/>
        <v>Blank</v>
      </c>
      <c r="AY438" t="str">
        <f t="shared" si="246"/>
        <v>21-30</v>
      </c>
      <c r="AZ438" t="str">
        <f t="shared" si="247"/>
        <v>Others</v>
      </c>
      <c r="BA438" t="str">
        <f t="shared" si="248"/>
        <v>female</v>
      </c>
      <c r="BB438">
        <f t="shared" si="249"/>
        <v>1</v>
      </c>
      <c r="BC438">
        <f t="shared" si="250"/>
        <v>1</v>
      </c>
      <c r="BD438" t="str">
        <f t="shared" si="251"/>
        <v>S, blank</v>
      </c>
      <c r="BE438">
        <f t="shared" si="252"/>
        <v>2</v>
      </c>
      <c r="BF438">
        <f t="shared" si="253"/>
        <v>-13.385578549662212</v>
      </c>
      <c r="BG438">
        <f t="shared" si="254"/>
        <v>-42.171718189759716</v>
      </c>
      <c r="BH438">
        <f t="shared" si="255"/>
        <v>40.172297072540438</v>
      </c>
      <c r="BI438">
        <f t="shared" si="256"/>
        <v>40.634191658169868</v>
      </c>
      <c r="BJ438">
        <f t="shared" si="257"/>
        <v>151.41878811967541</v>
      </c>
      <c r="BK438">
        <f t="shared" si="258"/>
        <v>48.695090775187893</v>
      </c>
      <c r="BL438">
        <f t="shared" si="259"/>
        <v>79.365382998232107</v>
      </c>
      <c r="BM438">
        <f t="shared" si="260"/>
        <v>-22.422560732600829</v>
      </c>
      <c r="BN438">
        <f t="shared" si="261"/>
        <v>25.957134405206311</v>
      </c>
      <c r="BO438">
        <f t="shared" si="227"/>
        <v>1</v>
      </c>
      <c r="BP438">
        <f t="shared" si="228"/>
        <v>3</v>
      </c>
      <c r="BQ438" t="str">
        <f t="shared" si="229"/>
        <v>Train</v>
      </c>
    </row>
    <row r="439" spans="1:69" x14ac:dyDescent="0.3">
      <c r="A439">
        <v>2</v>
      </c>
      <c r="B439">
        <v>1</v>
      </c>
      <c r="C439" t="s">
        <v>1068</v>
      </c>
      <c r="D439" t="s">
        <v>15</v>
      </c>
      <c r="E439">
        <v>24</v>
      </c>
      <c r="F439">
        <v>1</v>
      </c>
      <c r="G439">
        <v>2</v>
      </c>
      <c r="H439" t="s">
        <v>1069</v>
      </c>
      <c r="I439">
        <v>65</v>
      </c>
      <c r="K439" t="s">
        <v>17</v>
      </c>
      <c r="L439" t="s">
        <v>54</v>
      </c>
      <c r="N439" t="s">
        <v>1070</v>
      </c>
      <c r="O439">
        <v>5</v>
      </c>
      <c r="P439">
        <v>2</v>
      </c>
      <c r="Q439">
        <v>4</v>
      </c>
      <c r="R439" t="str">
        <f t="shared" si="230"/>
        <v>Validate</v>
      </c>
      <c r="S439" t="str">
        <f t="shared" si="231"/>
        <v>Train</v>
      </c>
      <c r="T439" t="str">
        <f t="shared" si="232"/>
        <v>Test</v>
      </c>
      <c r="U439" t="str">
        <f t="shared" si="233"/>
        <v>NJ</v>
      </c>
      <c r="V439" t="str">
        <f t="shared" si="234"/>
        <v>18-30</v>
      </c>
      <c r="W439" t="str">
        <f t="shared" si="235"/>
        <v/>
      </c>
      <c r="X439" t="str">
        <f t="shared" si="236"/>
        <v>41-100</v>
      </c>
      <c r="Y439" t="b">
        <f>SUMPRODUCT(--(U439=counts!$A$40:$A$49))&gt;0</f>
        <v>1</v>
      </c>
      <c r="Z439" t="b">
        <f>SUMPRODUCT(--(W439=counts!$A$18:$A$22))&gt;0</f>
        <v>0</v>
      </c>
      <c r="AA439" t="str">
        <f t="shared" si="237"/>
        <v>18-30</v>
      </c>
      <c r="AB439" t="str">
        <f>IF(W439="","Blank",IF(Z439="TRUE",W439,counts!$A$23))</f>
        <v>Blank</v>
      </c>
      <c r="AC439" t="str">
        <f t="shared" si="238"/>
        <v>41-100</v>
      </c>
      <c r="AD439" t="str">
        <f t="shared" si="239"/>
        <v>NJ</v>
      </c>
      <c r="AE439" t="str">
        <f t="shared" si="240"/>
        <v>female</v>
      </c>
      <c r="AF439">
        <f>IF(F439&gt;=4, counts!$A$62,F439)</f>
        <v>1</v>
      </c>
      <c r="AG439">
        <f>IF(G439&gt;=3, counts!$A$69,G439)</f>
        <v>2</v>
      </c>
      <c r="AH439" t="str">
        <f>IF(OR(K439="S",K439=""), counts!$A$75,K439)</f>
        <v>S, blank</v>
      </c>
      <c r="AI439">
        <f t="shared" si="241"/>
        <v>2</v>
      </c>
      <c r="AJ439">
        <f>VLOOKUP(AA439,counts!$V$8:$W$13,2,FALSE)</f>
        <v>-11.613432440426715</v>
      </c>
      <c r="AK439">
        <f>VLOOKUP(AB439,counts!$V$17:$W$23,2,FALSE)</f>
        <v>-42.171718189759716</v>
      </c>
      <c r="AL439">
        <f>VLOOKUP(AC439,counts!$V$27:$W$33,2,FALSE)</f>
        <v>70.538774768379497</v>
      </c>
      <c r="AM439">
        <f>VLOOKUP(AD439,counts!$V$38:$W$49,2,FALSE)</f>
        <v>45.286193221659182</v>
      </c>
      <c r="AN439">
        <f>VLOOKUP(AE439,counts!$V$53:$W$54,2,FALSE)</f>
        <v>151.41878811967541</v>
      </c>
      <c r="AO439">
        <f>VLOOKUP(AF439,counts!$V$58:$W$62,2,FALSE)</f>
        <v>48.695090775187893</v>
      </c>
      <c r="AP439">
        <f>VLOOKUP(AG439,counts!$V$66:$W$69,2,FALSE)</f>
        <v>75.609641767585757</v>
      </c>
      <c r="AQ439">
        <f>VLOOKUP(AH439,counts!$V$73:$W$75,2,FALSE)</f>
        <v>-22.422560732600829</v>
      </c>
      <c r="AR439">
        <f>VLOOKUP(AI439,counts!$V$79:$W$81,2,FALSE)</f>
        <v>25.957134405206311</v>
      </c>
      <c r="AS439">
        <f t="shared" si="242"/>
        <v>1</v>
      </c>
      <c r="AT439">
        <f t="shared" si="243"/>
        <v>5</v>
      </c>
      <c r="AU439" t="str">
        <f t="shared" si="226"/>
        <v>Validate</v>
      </c>
      <c r="AW439" t="str">
        <f t="shared" si="244"/>
        <v>18-30</v>
      </c>
      <c r="AX439" t="str">
        <f t="shared" si="245"/>
        <v>Blank</v>
      </c>
      <c r="AY439" t="str">
        <f t="shared" si="246"/>
        <v>41-100</v>
      </c>
      <c r="AZ439" t="str">
        <f t="shared" si="247"/>
        <v>NJ</v>
      </c>
      <c r="BA439" t="str">
        <f t="shared" si="248"/>
        <v>female</v>
      </c>
      <c r="BB439">
        <f t="shared" si="249"/>
        <v>1</v>
      </c>
      <c r="BC439">
        <f t="shared" si="250"/>
        <v>2</v>
      </c>
      <c r="BD439" t="str">
        <f t="shared" si="251"/>
        <v>S, blank</v>
      </c>
      <c r="BE439">
        <f t="shared" si="252"/>
        <v>2</v>
      </c>
      <c r="BF439">
        <f t="shared" si="253"/>
        <v>-11.613432440426715</v>
      </c>
      <c r="BG439">
        <f t="shared" si="254"/>
        <v>-42.171718189759716</v>
      </c>
      <c r="BH439">
        <f t="shared" si="255"/>
        <v>70.538774768379497</v>
      </c>
      <c r="BI439">
        <f t="shared" si="256"/>
        <v>45.286193221659182</v>
      </c>
      <c r="BJ439">
        <f t="shared" si="257"/>
        <v>151.41878811967541</v>
      </c>
      <c r="BK439">
        <f t="shared" si="258"/>
        <v>48.695090775187893</v>
      </c>
      <c r="BL439">
        <f t="shared" si="259"/>
        <v>75.609641767585757</v>
      </c>
      <c r="BM439">
        <f t="shared" si="260"/>
        <v>-22.422560732600829</v>
      </c>
      <c r="BN439">
        <f t="shared" si="261"/>
        <v>25.957134405206311</v>
      </c>
      <c r="BO439">
        <f t="shared" si="227"/>
        <v>1</v>
      </c>
      <c r="BP439">
        <f t="shared" si="228"/>
        <v>5</v>
      </c>
      <c r="BQ439" t="str">
        <f t="shared" si="229"/>
        <v>Validate</v>
      </c>
    </row>
    <row r="440" spans="1:69" x14ac:dyDescent="0.3">
      <c r="A440">
        <v>2</v>
      </c>
      <c r="B440">
        <v>1</v>
      </c>
      <c r="C440" t="s">
        <v>1071</v>
      </c>
      <c r="D440" t="s">
        <v>15</v>
      </c>
      <c r="E440">
        <v>24</v>
      </c>
      <c r="F440">
        <v>1</v>
      </c>
      <c r="G440">
        <v>2</v>
      </c>
      <c r="H440" t="s">
        <v>1069</v>
      </c>
      <c r="I440">
        <v>65</v>
      </c>
      <c r="K440" t="s">
        <v>17</v>
      </c>
      <c r="L440" t="s">
        <v>54</v>
      </c>
      <c r="N440" t="s">
        <v>1070</v>
      </c>
      <c r="O440">
        <v>1</v>
      </c>
      <c r="P440">
        <v>4</v>
      </c>
      <c r="Q440">
        <v>2</v>
      </c>
      <c r="R440" t="str">
        <f t="shared" si="230"/>
        <v>Train</v>
      </c>
      <c r="S440" t="str">
        <f t="shared" si="231"/>
        <v>Test</v>
      </c>
      <c r="T440" t="str">
        <f t="shared" si="232"/>
        <v>Train</v>
      </c>
      <c r="U440" t="str">
        <f t="shared" si="233"/>
        <v>NJ</v>
      </c>
      <c r="V440" t="str">
        <f t="shared" si="234"/>
        <v>18-30</v>
      </c>
      <c r="W440" t="str">
        <f t="shared" si="235"/>
        <v/>
      </c>
      <c r="X440" t="str">
        <f t="shared" si="236"/>
        <v>41-100</v>
      </c>
      <c r="Y440" t="b">
        <f>SUMPRODUCT(--(U440=counts!$A$40:$A$49))&gt;0</f>
        <v>1</v>
      </c>
      <c r="Z440" t="b">
        <f>SUMPRODUCT(--(W440=counts!$A$18:$A$22))&gt;0</f>
        <v>0</v>
      </c>
      <c r="AA440" t="str">
        <f t="shared" si="237"/>
        <v>18-30</v>
      </c>
      <c r="AB440" t="str">
        <f>IF(W440="","Blank",IF(Z440="TRUE",W440,counts!$A$23))</f>
        <v>Blank</v>
      </c>
      <c r="AC440" t="str">
        <f t="shared" si="238"/>
        <v>41-100</v>
      </c>
      <c r="AD440" t="str">
        <f t="shared" si="239"/>
        <v>NJ</v>
      </c>
      <c r="AE440" t="str">
        <f t="shared" si="240"/>
        <v>female</v>
      </c>
      <c r="AF440">
        <f>IF(F440&gt;=4, counts!$A$62,F440)</f>
        <v>1</v>
      </c>
      <c r="AG440">
        <f>IF(G440&gt;=3, counts!$A$69,G440)</f>
        <v>2</v>
      </c>
      <c r="AH440" t="str">
        <f>IF(OR(K440="S",K440=""), counts!$A$75,K440)</f>
        <v>S, blank</v>
      </c>
      <c r="AI440">
        <f t="shared" si="241"/>
        <v>2</v>
      </c>
      <c r="AJ440">
        <f>VLOOKUP(AA440,counts!$V$8:$W$13,2,FALSE)</f>
        <v>-11.613432440426715</v>
      </c>
      <c r="AK440">
        <f>VLOOKUP(AB440,counts!$V$17:$W$23,2,FALSE)</f>
        <v>-42.171718189759716</v>
      </c>
      <c r="AL440">
        <f>VLOOKUP(AC440,counts!$V$27:$W$33,2,FALSE)</f>
        <v>70.538774768379497</v>
      </c>
      <c r="AM440">
        <f>VLOOKUP(AD440,counts!$V$38:$W$49,2,FALSE)</f>
        <v>45.286193221659182</v>
      </c>
      <c r="AN440">
        <f>VLOOKUP(AE440,counts!$V$53:$W$54,2,FALSE)</f>
        <v>151.41878811967541</v>
      </c>
      <c r="AO440">
        <f>VLOOKUP(AF440,counts!$V$58:$W$62,2,FALSE)</f>
        <v>48.695090775187893</v>
      </c>
      <c r="AP440">
        <f>VLOOKUP(AG440,counts!$V$66:$W$69,2,FALSE)</f>
        <v>75.609641767585757</v>
      </c>
      <c r="AQ440">
        <f>VLOOKUP(AH440,counts!$V$73:$W$75,2,FALSE)</f>
        <v>-22.422560732600829</v>
      </c>
      <c r="AR440">
        <f>VLOOKUP(AI440,counts!$V$79:$W$81,2,FALSE)</f>
        <v>25.957134405206311</v>
      </c>
      <c r="AS440">
        <f t="shared" si="242"/>
        <v>1</v>
      </c>
      <c r="AT440">
        <f t="shared" si="243"/>
        <v>1</v>
      </c>
      <c r="AU440" t="str">
        <f t="shared" si="226"/>
        <v>Train</v>
      </c>
      <c r="AW440" t="str">
        <f t="shared" si="244"/>
        <v>18-30</v>
      </c>
      <c r="AX440" t="str">
        <f t="shared" si="245"/>
        <v>Blank</v>
      </c>
      <c r="AY440" t="str">
        <f t="shared" si="246"/>
        <v>41-100</v>
      </c>
      <c r="AZ440" t="str">
        <f t="shared" si="247"/>
        <v>NJ</v>
      </c>
      <c r="BA440" t="str">
        <f t="shared" si="248"/>
        <v>female</v>
      </c>
      <c r="BB440">
        <f t="shared" si="249"/>
        <v>1</v>
      </c>
      <c r="BC440">
        <f t="shared" si="250"/>
        <v>2</v>
      </c>
      <c r="BD440" t="str">
        <f t="shared" si="251"/>
        <v>S, blank</v>
      </c>
      <c r="BE440">
        <f t="shared" si="252"/>
        <v>2</v>
      </c>
      <c r="BF440">
        <f t="shared" si="253"/>
        <v>-11.613432440426715</v>
      </c>
      <c r="BG440">
        <f t="shared" si="254"/>
        <v>-42.171718189759716</v>
      </c>
      <c r="BH440">
        <f t="shared" si="255"/>
        <v>70.538774768379497</v>
      </c>
      <c r="BI440">
        <f t="shared" si="256"/>
        <v>45.286193221659182</v>
      </c>
      <c r="BJ440">
        <f t="shared" si="257"/>
        <v>151.41878811967541</v>
      </c>
      <c r="BK440">
        <f t="shared" si="258"/>
        <v>48.695090775187893</v>
      </c>
      <c r="BL440">
        <f t="shared" si="259"/>
        <v>75.609641767585757</v>
      </c>
      <c r="BM440">
        <f t="shared" si="260"/>
        <v>-22.422560732600829</v>
      </c>
      <c r="BN440">
        <f t="shared" si="261"/>
        <v>25.957134405206311</v>
      </c>
      <c r="BO440">
        <f t="shared" si="227"/>
        <v>1</v>
      </c>
      <c r="BP440">
        <f t="shared" si="228"/>
        <v>1</v>
      </c>
      <c r="BQ440" t="str">
        <f t="shared" si="229"/>
        <v>Train</v>
      </c>
    </row>
    <row r="441" spans="1:69" x14ac:dyDescent="0.3">
      <c r="A441">
        <v>2</v>
      </c>
      <c r="B441">
        <v>0</v>
      </c>
      <c r="C441" t="s">
        <v>1072</v>
      </c>
      <c r="D441" t="s">
        <v>20</v>
      </c>
      <c r="E441">
        <v>49</v>
      </c>
      <c r="F441">
        <v>1</v>
      </c>
      <c r="G441">
        <v>2</v>
      </c>
      <c r="H441" t="s">
        <v>1069</v>
      </c>
      <c r="I441">
        <v>65</v>
      </c>
      <c r="K441" t="s">
        <v>17</v>
      </c>
      <c r="N441" t="s">
        <v>1070</v>
      </c>
      <c r="O441">
        <v>1</v>
      </c>
      <c r="P441">
        <v>2</v>
      </c>
      <c r="Q441">
        <v>3</v>
      </c>
      <c r="R441" t="str">
        <f t="shared" si="230"/>
        <v>Train</v>
      </c>
      <c r="S441" t="str">
        <f t="shared" si="231"/>
        <v>Train</v>
      </c>
      <c r="T441" t="str">
        <f t="shared" si="232"/>
        <v>Train</v>
      </c>
      <c r="U441" t="str">
        <f t="shared" si="233"/>
        <v>NJ</v>
      </c>
      <c r="V441" t="str">
        <f t="shared" si="234"/>
        <v>41-50</v>
      </c>
      <c r="W441" t="str">
        <f t="shared" si="235"/>
        <v/>
      </c>
      <c r="X441" t="str">
        <f t="shared" si="236"/>
        <v>41-100</v>
      </c>
      <c r="Y441" t="b">
        <f>SUMPRODUCT(--(U441=counts!$A$40:$A$49))&gt;0</f>
        <v>1</v>
      </c>
      <c r="Z441" t="b">
        <f>SUMPRODUCT(--(W441=counts!$A$18:$A$22))&gt;0</f>
        <v>0</v>
      </c>
      <c r="AA441" t="str">
        <f t="shared" si="237"/>
        <v>41-50</v>
      </c>
      <c r="AB441" t="str">
        <f>IF(W441="","Blank",IF(Z441="TRUE",W441,counts!$A$23))</f>
        <v>Blank</v>
      </c>
      <c r="AC441" t="str">
        <f t="shared" si="238"/>
        <v>41-100</v>
      </c>
      <c r="AD441" t="str">
        <f t="shared" si="239"/>
        <v>NJ</v>
      </c>
      <c r="AE441" t="str">
        <f t="shared" si="240"/>
        <v>male</v>
      </c>
      <c r="AF441">
        <f>IF(F441&gt;=4, counts!$A$62,F441)</f>
        <v>1</v>
      </c>
      <c r="AG441">
        <f>IF(G441&gt;=3, counts!$A$69,G441)</f>
        <v>2</v>
      </c>
      <c r="AH441" t="str">
        <f>IF(OR(K441="S",K441=""), counts!$A$75,K441)</f>
        <v>S, blank</v>
      </c>
      <c r="AI441">
        <f t="shared" si="241"/>
        <v>2</v>
      </c>
      <c r="AJ441">
        <f>VLOOKUP(AA441,counts!$V$8:$W$13,2,FALSE)</f>
        <v>-13.385578549662212</v>
      </c>
      <c r="AK441">
        <f>VLOOKUP(AB441,counts!$V$17:$W$23,2,FALSE)</f>
        <v>-42.171718189759716</v>
      </c>
      <c r="AL441">
        <f>VLOOKUP(AC441,counts!$V$27:$W$33,2,FALSE)</f>
        <v>70.538774768379497</v>
      </c>
      <c r="AM441">
        <f>VLOOKUP(AD441,counts!$V$38:$W$49,2,FALSE)</f>
        <v>45.286193221659182</v>
      </c>
      <c r="AN441">
        <f>VLOOKUP(AE441,counts!$V$53:$W$54,2,FALSE)</f>
        <v>-108.67008854708662</v>
      </c>
      <c r="AO441">
        <f>VLOOKUP(AF441,counts!$V$58:$W$62,2,FALSE)</f>
        <v>48.695090775187893</v>
      </c>
      <c r="AP441">
        <f>VLOOKUP(AG441,counts!$V$66:$W$69,2,FALSE)</f>
        <v>75.609641767585757</v>
      </c>
      <c r="AQ441">
        <f>VLOOKUP(AH441,counts!$V$73:$W$75,2,FALSE)</f>
        <v>-22.422560732600829</v>
      </c>
      <c r="AR441">
        <f>VLOOKUP(AI441,counts!$V$79:$W$81,2,FALSE)</f>
        <v>25.957134405206311</v>
      </c>
      <c r="AS441">
        <f t="shared" si="242"/>
        <v>0</v>
      </c>
      <c r="AT441">
        <f t="shared" si="243"/>
        <v>1</v>
      </c>
      <c r="AU441" t="str">
        <f t="shared" si="226"/>
        <v>Train</v>
      </c>
      <c r="AW441" t="str">
        <f t="shared" si="244"/>
        <v>41-50</v>
      </c>
      <c r="AX441" t="str">
        <f t="shared" si="245"/>
        <v>Blank</v>
      </c>
      <c r="AY441" t="str">
        <f t="shared" si="246"/>
        <v>41-100</v>
      </c>
      <c r="AZ441" t="str">
        <f t="shared" si="247"/>
        <v>NJ</v>
      </c>
      <c r="BA441" t="str">
        <f t="shared" si="248"/>
        <v>male</v>
      </c>
      <c r="BB441">
        <f t="shared" si="249"/>
        <v>1</v>
      </c>
      <c r="BC441">
        <f t="shared" si="250"/>
        <v>2</v>
      </c>
      <c r="BD441" t="str">
        <f t="shared" si="251"/>
        <v>S, blank</v>
      </c>
      <c r="BE441">
        <f t="shared" si="252"/>
        <v>2</v>
      </c>
      <c r="BF441">
        <f t="shared" si="253"/>
        <v>-13.385578549662212</v>
      </c>
      <c r="BG441">
        <f t="shared" si="254"/>
        <v>-42.171718189759716</v>
      </c>
      <c r="BH441">
        <f t="shared" si="255"/>
        <v>70.538774768379497</v>
      </c>
      <c r="BI441">
        <f t="shared" si="256"/>
        <v>45.286193221659182</v>
      </c>
      <c r="BJ441">
        <f t="shared" si="257"/>
        <v>-108.67008854708662</v>
      </c>
      <c r="BK441">
        <f t="shared" si="258"/>
        <v>48.695090775187893</v>
      </c>
      <c r="BL441">
        <f t="shared" si="259"/>
        <v>75.609641767585757</v>
      </c>
      <c r="BM441">
        <f t="shared" si="260"/>
        <v>-22.422560732600829</v>
      </c>
      <c r="BN441">
        <f t="shared" si="261"/>
        <v>25.957134405206311</v>
      </c>
      <c r="BO441">
        <f t="shared" si="227"/>
        <v>0</v>
      </c>
      <c r="BP441">
        <f t="shared" si="228"/>
        <v>1</v>
      </c>
      <c r="BQ441" t="str">
        <f t="shared" si="229"/>
        <v>Train</v>
      </c>
    </row>
    <row r="442" spans="1:69" x14ac:dyDescent="0.3">
      <c r="A442">
        <v>2</v>
      </c>
      <c r="B442">
        <v>1</v>
      </c>
      <c r="C442" t="s">
        <v>1073</v>
      </c>
      <c r="D442" t="s">
        <v>15</v>
      </c>
      <c r="E442">
        <v>48</v>
      </c>
      <c r="F442">
        <v>1</v>
      </c>
      <c r="G442">
        <v>2</v>
      </c>
      <c r="H442" t="s">
        <v>1069</v>
      </c>
      <c r="I442">
        <v>65</v>
      </c>
      <c r="K442" t="s">
        <v>17</v>
      </c>
      <c r="L442" t="s">
        <v>54</v>
      </c>
      <c r="N442" t="s">
        <v>1070</v>
      </c>
      <c r="O442">
        <v>5</v>
      </c>
      <c r="P442">
        <v>3</v>
      </c>
      <c r="Q442">
        <v>2</v>
      </c>
      <c r="R442" t="str">
        <f t="shared" si="230"/>
        <v>Validate</v>
      </c>
      <c r="S442" t="str">
        <f t="shared" si="231"/>
        <v>Train</v>
      </c>
      <c r="T442" t="str">
        <f t="shared" si="232"/>
        <v>Train</v>
      </c>
      <c r="U442" t="str">
        <f t="shared" si="233"/>
        <v>NJ</v>
      </c>
      <c r="V442" t="str">
        <f t="shared" si="234"/>
        <v>41-50</v>
      </c>
      <c r="W442" t="str">
        <f t="shared" si="235"/>
        <v/>
      </c>
      <c r="X442" t="str">
        <f t="shared" si="236"/>
        <v>41-100</v>
      </c>
      <c r="Y442" t="b">
        <f>SUMPRODUCT(--(U442=counts!$A$40:$A$49))&gt;0</f>
        <v>1</v>
      </c>
      <c r="Z442" t="b">
        <f>SUMPRODUCT(--(W442=counts!$A$18:$A$22))&gt;0</f>
        <v>0</v>
      </c>
      <c r="AA442" t="str">
        <f t="shared" si="237"/>
        <v>41-50</v>
      </c>
      <c r="AB442" t="str">
        <f>IF(W442="","Blank",IF(Z442="TRUE",W442,counts!$A$23))</f>
        <v>Blank</v>
      </c>
      <c r="AC442" t="str">
        <f t="shared" si="238"/>
        <v>41-100</v>
      </c>
      <c r="AD442" t="str">
        <f t="shared" si="239"/>
        <v>NJ</v>
      </c>
      <c r="AE442" t="str">
        <f t="shared" si="240"/>
        <v>female</v>
      </c>
      <c r="AF442">
        <f>IF(F442&gt;=4, counts!$A$62,F442)</f>
        <v>1</v>
      </c>
      <c r="AG442">
        <f>IF(G442&gt;=3, counts!$A$69,G442)</f>
        <v>2</v>
      </c>
      <c r="AH442" t="str">
        <f>IF(OR(K442="S",K442=""), counts!$A$75,K442)</f>
        <v>S, blank</v>
      </c>
      <c r="AI442">
        <f t="shared" si="241"/>
        <v>2</v>
      </c>
      <c r="AJ442">
        <f>VLOOKUP(AA442,counts!$V$8:$W$13,2,FALSE)</f>
        <v>-13.385578549662212</v>
      </c>
      <c r="AK442">
        <f>VLOOKUP(AB442,counts!$V$17:$W$23,2,FALSE)</f>
        <v>-42.171718189759716</v>
      </c>
      <c r="AL442">
        <f>VLOOKUP(AC442,counts!$V$27:$W$33,2,FALSE)</f>
        <v>70.538774768379497</v>
      </c>
      <c r="AM442">
        <f>VLOOKUP(AD442,counts!$V$38:$W$49,2,FALSE)</f>
        <v>45.286193221659182</v>
      </c>
      <c r="AN442">
        <f>VLOOKUP(AE442,counts!$V$53:$W$54,2,FALSE)</f>
        <v>151.41878811967541</v>
      </c>
      <c r="AO442">
        <f>VLOOKUP(AF442,counts!$V$58:$W$62,2,FALSE)</f>
        <v>48.695090775187893</v>
      </c>
      <c r="AP442">
        <f>VLOOKUP(AG442,counts!$V$66:$W$69,2,FALSE)</f>
        <v>75.609641767585757</v>
      </c>
      <c r="AQ442">
        <f>VLOOKUP(AH442,counts!$V$73:$W$75,2,FALSE)</f>
        <v>-22.422560732600829</v>
      </c>
      <c r="AR442">
        <f>VLOOKUP(AI442,counts!$V$79:$W$81,2,FALSE)</f>
        <v>25.957134405206311</v>
      </c>
      <c r="AS442">
        <f t="shared" si="242"/>
        <v>1</v>
      </c>
      <c r="AT442">
        <f t="shared" si="243"/>
        <v>5</v>
      </c>
      <c r="AU442" t="str">
        <f t="shared" si="226"/>
        <v>Validate</v>
      </c>
      <c r="AW442" t="str">
        <f t="shared" si="244"/>
        <v>41-50</v>
      </c>
      <c r="AX442" t="str">
        <f t="shared" si="245"/>
        <v>Blank</v>
      </c>
      <c r="AY442" t="str">
        <f t="shared" si="246"/>
        <v>41-100</v>
      </c>
      <c r="AZ442" t="str">
        <f t="shared" si="247"/>
        <v>NJ</v>
      </c>
      <c r="BA442" t="str">
        <f t="shared" si="248"/>
        <v>female</v>
      </c>
      <c r="BB442">
        <f t="shared" si="249"/>
        <v>1</v>
      </c>
      <c r="BC442">
        <f t="shared" si="250"/>
        <v>2</v>
      </c>
      <c r="BD442" t="str">
        <f t="shared" si="251"/>
        <v>S, blank</v>
      </c>
      <c r="BE442">
        <f t="shared" si="252"/>
        <v>2</v>
      </c>
      <c r="BF442">
        <f t="shared" si="253"/>
        <v>-13.385578549662212</v>
      </c>
      <c r="BG442">
        <f t="shared" si="254"/>
        <v>-42.171718189759716</v>
      </c>
      <c r="BH442">
        <f t="shared" si="255"/>
        <v>70.538774768379497</v>
      </c>
      <c r="BI442">
        <f t="shared" si="256"/>
        <v>45.286193221659182</v>
      </c>
      <c r="BJ442">
        <f t="shared" si="257"/>
        <v>151.41878811967541</v>
      </c>
      <c r="BK442">
        <f t="shared" si="258"/>
        <v>48.695090775187893</v>
      </c>
      <c r="BL442">
        <f t="shared" si="259"/>
        <v>75.609641767585757</v>
      </c>
      <c r="BM442">
        <f t="shared" si="260"/>
        <v>-22.422560732600829</v>
      </c>
      <c r="BN442">
        <f t="shared" si="261"/>
        <v>25.957134405206311</v>
      </c>
      <c r="BO442">
        <f t="shared" si="227"/>
        <v>1</v>
      </c>
      <c r="BP442">
        <f t="shared" si="228"/>
        <v>5</v>
      </c>
      <c r="BQ442" t="str">
        <f t="shared" si="229"/>
        <v>Validate</v>
      </c>
    </row>
    <row r="443" spans="1:69" x14ac:dyDescent="0.3">
      <c r="A443">
        <v>2</v>
      </c>
      <c r="B443">
        <v>1</v>
      </c>
      <c r="C443" t="s">
        <v>1074</v>
      </c>
      <c r="D443" t="s">
        <v>15</v>
      </c>
      <c r="E443">
        <v>55</v>
      </c>
      <c r="F443">
        <v>0</v>
      </c>
      <c r="G443">
        <v>0</v>
      </c>
      <c r="H443" t="s">
        <v>1075</v>
      </c>
      <c r="I443">
        <v>16</v>
      </c>
      <c r="K443" t="s">
        <v>17</v>
      </c>
      <c r="L443" t="s">
        <v>241</v>
      </c>
      <c r="N443" t="s">
        <v>1076</v>
      </c>
      <c r="O443">
        <v>3</v>
      </c>
      <c r="P443">
        <v>2</v>
      </c>
      <c r="Q443">
        <v>2</v>
      </c>
      <c r="R443" t="str">
        <f t="shared" si="230"/>
        <v>Train</v>
      </c>
      <c r="S443" t="str">
        <f t="shared" si="231"/>
        <v>Train</v>
      </c>
      <c r="T443" t="str">
        <f t="shared" si="232"/>
        <v>Train</v>
      </c>
      <c r="U443" t="str">
        <f t="shared" si="233"/>
        <v>SD</v>
      </c>
      <c r="V443" t="str">
        <f t="shared" si="234"/>
        <v>51-60</v>
      </c>
      <c r="W443" t="str">
        <f t="shared" si="235"/>
        <v/>
      </c>
      <c r="X443" t="str">
        <f t="shared" si="236"/>
        <v>11-20</v>
      </c>
      <c r="Y443" t="b">
        <f>SUMPRODUCT(--(U443=counts!$A$40:$A$49))&gt;0</f>
        <v>0</v>
      </c>
      <c r="Z443" t="b">
        <f>SUMPRODUCT(--(W443=counts!$A$18:$A$22))&gt;0</f>
        <v>0</v>
      </c>
      <c r="AA443" t="str">
        <f t="shared" si="237"/>
        <v>51-60</v>
      </c>
      <c r="AB443" t="str">
        <f>IF(W443="","Blank",IF(Z443="TRUE",W443,counts!$A$23))</f>
        <v>Blank</v>
      </c>
      <c r="AC443" t="str">
        <f t="shared" si="238"/>
        <v>11-20</v>
      </c>
      <c r="AD443" t="str">
        <f t="shared" si="239"/>
        <v>Others</v>
      </c>
      <c r="AE443" t="str">
        <f t="shared" si="240"/>
        <v>female</v>
      </c>
      <c r="AF443">
        <f>IF(F443&gt;=4, counts!$A$62,F443)</f>
        <v>0</v>
      </c>
      <c r="AG443">
        <f>IF(G443&gt;=3, counts!$A$69,G443)</f>
        <v>0</v>
      </c>
      <c r="AH443" t="str">
        <f>IF(OR(K443="S",K443=""), counts!$A$75,K443)</f>
        <v>S, blank</v>
      </c>
      <c r="AI443">
        <f t="shared" si="241"/>
        <v>2</v>
      </c>
      <c r="AJ443">
        <f>VLOOKUP(AA443,counts!$V$8:$W$13,2,FALSE)</f>
        <v>74.751267398446615</v>
      </c>
      <c r="AK443">
        <f>VLOOKUP(AB443,counts!$V$17:$W$23,2,FALSE)</f>
        <v>-42.171718189759716</v>
      </c>
      <c r="AL443">
        <f>VLOOKUP(AC443,counts!$V$27:$W$33,2,FALSE)</f>
        <v>-9.6115457513775127</v>
      </c>
      <c r="AM443">
        <f>VLOOKUP(AD443,counts!$V$38:$W$49,2,FALSE)</f>
        <v>40.634191658169868</v>
      </c>
      <c r="AN443">
        <f>VLOOKUP(AE443,counts!$V$53:$W$54,2,FALSE)</f>
        <v>151.41878811967541</v>
      </c>
      <c r="AO443">
        <f>VLOOKUP(AF443,counts!$V$58:$W$62,2,FALSE)</f>
        <v>-14.754319664473872</v>
      </c>
      <c r="AP443">
        <f>VLOOKUP(AG443,counts!$V$66:$W$69,2,FALSE)</f>
        <v>-22.013681658285037</v>
      </c>
      <c r="AQ443">
        <f>VLOOKUP(AH443,counts!$V$73:$W$75,2,FALSE)</f>
        <v>-22.422560732600829</v>
      </c>
      <c r="AR443">
        <f>VLOOKUP(AI443,counts!$V$79:$W$81,2,FALSE)</f>
        <v>25.957134405206311</v>
      </c>
      <c r="AS443">
        <f t="shared" si="242"/>
        <v>1</v>
      </c>
      <c r="AT443">
        <f t="shared" si="243"/>
        <v>3</v>
      </c>
      <c r="AU443" t="str">
        <f t="shared" si="226"/>
        <v>Train</v>
      </c>
      <c r="AW443" t="str">
        <f t="shared" si="244"/>
        <v>51-60</v>
      </c>
      <c r="AX443" t="str">
        <f t="shared" si="245"/>
        <v>Blank</v>
      </c>
      <c r="AY443" t="str">
        <f t="shared" si="246"/>
        <v>11-20</v>
      </c>
      <c r="AZ443" t="str">
        <f t="shared" si="247"/>
        <v>Others</v>
      </c>
      <c r="BA443" t="str">
        <f t="shared" si="248"/>
        <v>female</v>
      </c>
      <c r="BB443">
        <f t="shared" si="249"/>
        <v>0</v>
      </c>
      <c r="BC443">
        <f t="shared" si="250"/>
        <v>0</v>
      </c>
      <c r="BD443" t="str">
        <f t="shared" si="251"/>
        <v>S, blank</v>
      </c>
      <c r="BE443">
        <f t="shared" si="252"/>
        <v>2</v>
      </c>
      <c r="BF443">
        <f t="shared" si="253"/>
        <v>74.751267398446615</v>
      </c>
      <c r="BG443">
        <f t="shared" si="254"/>
        <v>-42.171718189759716</v>
      </c>
      <c r="BH443">
        <f t="shared" si="255"/>
        <v>-9.6115457513775127</v>
      </c>
      <c r="BI443">
        <f t="shared" si="256"/>
        <v>40.634191658169868</v>
      </c>
      <c r="BJ443">
        <f t="shared" si="257"/>
        <v>151.41878811967541</v>
      </c>
      <c r="BK443">
        <f t="shared" si="258"/>
        <v>-14.754319664473872</v>
      </c>
      <c r="BL443">
        <f t="shared" si="259"/>
        <v>-22.013681658285037</v>
      </c>
      <c r="BM443">
        <f t="shared" si="260"/>
        <v>-22.422560732600829</v>
      </c>
      <c r="BN443">
        <f t="shared" si="261"/>
        <v>25.957134405206311</v>
      </c>
      <c r="BO443">
        <f t="shared" si="227"/>
        <v>1</v>
      </c>
      <c r="BP443">
        <f t="shared" si="228"/>
        <v>3</v>
      </c>
      <c r="BQ443" t="str">
        <f t="shared" si="229"/>
        <v>Train</v>
      </c>
    </row>
    <row r="444" spans="1:69" x14ac:dyDescent="0.3">
      <c r="A444">
        <v>2</v>
      </c>
      <c r="B444">
        <v>0</v>
      </c>
      <c r="C444" t="s">
        <v>1077</v>
      </c>
      <c r="D444" t="s">
        <v>20</v>
      </c>
      <c r="E444">
        <v>24</v>
      </c>
      <c r="F444">
        <v>2</v>
      </c>
      <c r="G444">
        <v>0</v>
      </c>
      <c r="H444" t="s">
        <v>952</v>
      </c>
      <c r="I444">
        <v>73.5</v>
      </c>
      <c r="K444" t="s">
        <v>17</v>
      </c>
      <c r="N444" t="s">
        <v>1078</v>
      </c>
      <c r="O444">
        <v>3</v>
      </c>
      <c r="P444">
        <v>2</v>
      </c>
      <c r="Q444">
        <v>1</v>
      </c>
      <c r="R444" t="str">
        <f t="shared" si="230"/>
        <v>Train</v>
      </c>
      <c r="S444" t="str">
        <f t="shared" si="231"/>
        <v>Train</v>
      </c>
      <c r="T444" t="str">
        <f t="shared" si="232"/>
        <v>Train</v>
      </c>
      <c r="U444" t="str">
        <f t="shared" si="233"/>
        <v>MB</v>
      </c>
      <c r="V444" t="str">
        <f t="shared" si="234"/>
        <v>18-30</v>
      </c>
      <c r="W444" t="str">
        <f t="shared" si="235"/>
        <v/>
      </c>
      <c r="X444" t="str">
        <f t="shared" si="236"/>
        <v>41-100</v>
      </c>
      <c r="Y444" t="b">
        <f>SUMPRODUCT(--(U444=counts!$A$40:$A$49))&gt;0</f>
        <v>0</v>
      </c>
      <c r="Z444" t="b">
        <f>SUMPRODUCT(--(W444=counts!$A$18:$A$22))&gt;0</f>
        <v>0</v>
      </c>
      <c r="AA444" t="str">
        <f t="shared" si="237"/>
        <v>18-30</v>
      </c>
      <c r="AB444" t="str">
        <f>IF(W444="","Blank",IF(Z444="TRUE",W444,counts!$A$23))</f>
        <v>Blank</v>
      </c>
      <c r="AC444" t="str">
        <f t="shared" si="238"/>
        <v>41-100</v>
      </c>
      <c r="AD444" t="str">
        <f t="shared" si="239"/>
        <v>Others</v>
      </c>
      <c r="AE444" t="str">
        <f t="shared" si="240"/>
        <v>male</v>
      </c>
      <c r="AF444">
        <f>IF(F444&gt;=4, counts!$A$62,F444)</f>
        <v>2</v>
      </c>
      <c r="AG444">
        <f>IF(G444&gt;=3, counts!$A$69,G444)</f>
        <v>0</v>
      </c>
      <c r="AH444" t="str">
        <f>IF(OR(K444="S",K444=""), counts!$A$75,K444)</f>
        <v>S, blank</v>
      </c>
      <c r="AI444">
        <f t="shared" si="241"/>
        <v>2</v>
      </c>
      <c r="AJ444">
        <f>VLOOKUP(AA444,counts!$V$8:$W$13,2,FALSE)</f>
        <v>-11.613432440426715</v>
      </c>
      <c r="AK444">
        <f>VLOOKUP(AB444,counts!$V$17:$W$23,2,FALSE)</f>
        <v>-42.171718189759716</v>
      </c>
      <c r="AL444">
        <f>VLOOKUP(AC444,counts!$V$27:$W$33,2,FALSE)</f>
        <v>70.538774768379497</v>
      </c>
      <c r="AM444">
        <f>VLOOKUP(AD444,counts!$V$38:$W$49,2,FALSE)</f>
        <v>40.634191658169868</v>
      </c>
      <c r="AN444">
        <f>VLOOKUP(AE444,counts!$V$53:$W$54,2,FALSE)</f>
        <v>-108.67008854708662</v>
      </c>
      <c r="AO444">
        <f>VLOOKUP(AF444,counts!$V$58:$W$62,2,FALSE)</f>
        <v>47.533478806865013</v>
      </c>
      <c r="AP444">
        <f>VLOOKUP(AG444,counts!$V$66:$W$69,2,FALSE)</f>
        <v>-22.013681658285037</v>
      </c>
      <c r="AQ444">
        <f>VLOOKUP(AH444,counts!$V$73:$W$75,2,FALSE)</f>
        <v>-22.422560732600829</v>
      </c>
      <c r="AR444">
        <f>VLOOKUP(AI444,counts!$V$79:$W$81,2,FALSE)</f>
        <v>25.957134405206311</v>
      </c>
      <c r="AS444">
        <f t="shared" si="242"/>
        <v>0</v>
      </c>
      <c r="AT444">
        <f t="shared" si="243"/>
        <v>3</v>
      </c>
      <c r="AU444" t="str">
        <f t="shared" si="226"/>
        <v>Train</v>
      </c>
      <c r="AW444" t="str">
        <f t="shared" si="244"/>
        <v>18-30</v>
      </c>
      <c r="AX444" t="str">
        <f t="shared" si="245"/>
        <v>Blank</v>
      </c>
      <c r="AY444" t="str">
        <f t="shared" si="246"/>
        <v>41-100</v>
      </c>
      <c r="AZ444" t="str">
        <f t="shared" si="247"/>
        <v>Others</v>
      </c>
      <c r="BA444" t="str">
        <f t="shared" si="248"/>
        <v>male</v>
      </c>
      <c r="BB444">
        <f t="shared" si="249"/>
        <v>2</v>
      </c>
      <c r="BC444">
        <f t="shared" si="250"/>
        <v>0</v>
      </c>
      <c r="BD444" t="str">
        <f t="shared" si="251"/>
        <v>S, blank</v>
      </c>
      <c r="BE444">
        <f t="shared" si="252"/>
        <v>2</v>
      </c>
      <c r="BF444">
        <f t="shared" si="253"/>
        <v>-11.613432440426715</v>
      </c>
      <c r="BG444">
        <f t="shared" si="254"/>
        <v>-42.171718189759716</v>
      </c>
      <c r="BH444">
        <f t="shared" si="255"/>
        <v>70.538774768379497</v>
      </c>
      <c r="BI444">
        <f t="shared" si="256"/>
        <v>40.634191658169868</v>
      </c>
      <c r="BJ444">
        <f t="shared" si="257"/>
        <v>-108.67008854708662</v>
      </c>
      <c r="BK444">
        <f t="shared" si="258"/>
        <v>47.533478806865013</v>
      </c>
      <c r="BL444">
        <f t="shared" si="259"/>
        <v>-22.013681658285037</v>
      </c>
      <c r="BM444">
        <f t="shared" si="260"/>
        <v>-22.422560732600829</v>
      </c>
      <c r="BN444">
        <f t="shared" si="261"/>
        <v>25.957134405206311</v>
      </c>
      <c r="BO444">
        <f t="shared" si="227"/>
        <v>0</v>
      </c>
      <c r="BP444">
        <f t="shared" si="228"/>
        <v>3</v>
      </c>
      <c r="BQ444" t="str">
        <f t="shared" si="229"/>
        <v>Train</v>
      </c>
    </row>
    <row r="445" spans="1:69" x14ac:dyDescent="0.3">
      <c r="A445">
        <v>2</v>
      </c>
      <c r="B445">
        <v>0</v>
      </c>
      <c r="C445" t="s">
        <v>1079</v>
      </c>
      <c r="D445" t="s">
        <v>20</v>
      </c>
      <c r="E445">
        <v>32</v>
      </c>
      <c r="F445">
        <v>2</v>
      </c>
      <c r="G445">
        <v>0</v>
      </c>
      <c r="H445" t="s">
        <v>952</v>
      </c>
      <c r="I445">
        <v>73.5</v>
      </c>
      <c r="K445" t="s">
        <v>17</v>
      </c>
      <c r="M445">
        <v>256</v>
      </c>
      <c r="N445" t="s">
        <v>1078</v>
      </c>
      <c r="O445">
        <v>5</v>
      </c>
      <c r="P445">
        <v>3</v>
      </c>
      <c r="Q445">
        <v>2</v>
      </c>
      <c r="R445" t="str">
        <f t="shared" si="230"/>
        <v>Validate</v>
      </c>
      <c r="S445" t="str">
        <f t="shared" si="231"/>
        <v>Train</v>
      </c>
      <c r="T445" t="str">
        <f t="shared" si="232"/>
        <v>Train</v>
      </c>
      <c r="U445" t="str">
        <f t="shared" si="233"/>
        <v>MB</v>
      </c>
      <c r="V445" t="str">
        <f t="shared" si="234"/>
        <v>31-40</v>
      </c>
      <c r="W445" t="str">
        <f t="shared" si="235"/>
        <v/>
      </c>
      <c r="X445" t="str">
        <f t="shared" si="236"/>
        <v>41-100</v>
      </c>
      <c r="Y445" t="b">
        <f>SUMPRODUCT(--(U445=counts!$A$40:$A$49))&gt;0</f>
        <v>0</v>
      </c>
      <c r="Z445" t="b">
        <f>SUMPRODUCT(--(W445=counts!$A$18:$A$22))&gt;0</f>
        <v>0</v>
      </c>
      <c r="AA445" t="str">
        <f t="shared" si="237"/>
        <v>31-40</v>
      </c>
      <c r="AB445" t="str">
        <f>IF(W445="","Blank",IF(Z445="TRUE",W445,counts!$A$23))</f>
        <v>Blank</v>
      </c>
      <c r="AC445" t="str">
        <f t="shared" si="238"/>
        <v>41-100</v>
      </c>
      <c r="AD445" t="str">
        <f t="shared" si="239"/>
        <v>Others</v>
      </c>
      <c r="AE445" t="str">
        <f t="shared" si="240"/>
        <v>male</v>
      </c>
      <c r="AF445">
        <f>IF(F445&gt;=4, counts!$A$62,F445)</f>
        <v>2</v>
      </c>
      <c r="AG445">
        <f>IF(G445&gt;=3, counts!$A$69,G445)</f>
        <v>0</v>
      </c>
      <c r="AH445" t="str">
        <f>IF(OR(K445="S",K445=""), counts!$A$75,K445)</f>
        <v>S, blank</v>
      </c>
      <c r="AI445">
        <f t="shared" si="241"/>
        <v>2</v>
      </c>
      <c r="AJ445">
        <f>VLOOKUP(AA445,counts!$V$8:$W$13,2,FALSE)</f>
        <v>32.769878926258563</v>
      </c>
      <c r="AK445">
        <f>VLOOKUP(AB445,counts!$V$17:$W$23,2,FALSE)</f>
        <v>-42.171718189759716</v>
      </c>
      <c r="AL445">
        <f>VLOOKUP(AC445,counts!$V$27:$W$33,2,FALSE)</f>
        <v>70.538774768379497</v>
      </c>
      <c r="AM445">
        <f>VLOOKUP(AD445,counts!$V$38:$W$49,2,FALSE)</f>
        <v>40.634191658169868</v>
      </c>
      <c r="AN445">
        <f>VLOOKUP(AE445,counts!$V$53:$W$54,2,FALSE)</f>
        <v>-108.67008854708662</v>
      </c>
      <c r="AO445">
        <f>VLOOKUP(AF445,counts!$V$58:$W$62,2,FALSE)</f>
        <v>47.533478806865013</v>
      </c>
      <c r="AP445">
        <f>VLOOKUP(AG445,counts!$V$66:$W$69,2,FALSE)</f>
        <v>-22.013681658285037</v>
      </c>
      <c r="AQ445">
        <f>VLOOKUP(AH445,counts!$V$73:$W$75,2,FALSE)</f>
        <v>-22.422560732600829</v>
      </c>
      <c r="AR445">
        <f>VLOOKUP(AI445,counts!$V$79:$W$81,2,FALSE)</f>
        <v>25.957134405206311</v>
      </c>
      <c r="AS445">
        <f t="shared" si="242"/>
        <v>0</v>
      </c>
      <c r="AT445">
        <f t="shared" si="243"/>
        <v>5</v>
      </c>
      <c r="AU445" t="str">
        <f t="shared" si="226"/>
        <v>Validate</v>
      </c>
      <c r="AW445" t="str">
        <f t="shared" si="244"/>
        <v>31-40</v>
      </c>
      <c r="AX445" t="str">
        <f t="shared" si="245"/>
        <v>Blank</v>
      </c>
      <c r="AY445" t="str">
        <f t="shared" si="246"/>
        <v>41-100</v>
      </c>
      <c r="AZ445" t="str">
        <f t="shared" si="247"/>
        <v>Others</v>
      </c>
      <c r="BA445" t="str">
        <f t="shared" si="248"/>
        <v>male</v>
      </c>
      <c r="BB445">
        <f t="shared" si="249"/>
        <v>2</v>
      </c>
      <c r="BC445">
        <f t="shared" si="250"/>
        <v>0</v>
      </c>
      <c r="BD445" t="str">
        <f t="shared" si="251"/>
        <v>S, blank</v>
      </c>
      <c r="BE445">
        <f t="shared" si="252"/>
        <v>2</v>
      </c>
      <c r="BF445">
        <f t="shared" si="253"/>
        <v>32.769878926258563</v>
      </c>
      <c r="BG445">
        <f t="shared" si="254"/>
        <v>-42.171718189759716</v>
      </c>
      <c r="BH445">
        <f t="shared" si="255"/>
        <v>70.538774768379497</v>
      </c>
      <c r="BI445">
        <f t="shared" si="256"/>
        <v>40.634191658169868</v>
      </c>
      <c r="BJ445">
        <f t="shared" si="257"/>
        <v>-108.67008854708662</v>
      </c>
      <c r="BK445">
        <f t="shared" si="258"/>
        <v>47.533478806865013</v>
      </c>
      <c r="BL445">
        <f t="shared" si="259"/>
        <v>-22.013681658285037</v>
      </c>
      <c r="BM445">
        <f t="shared" si="260"/>
        <v>-22.422560732600829</v>
      </c>
      <c r="BN445">
        <f t="shared" si="261"/>
        <v>25.957134405206311</v>
      </c>
      <c r="BO445">
        <f t="shared" si="227"/>
        <v>0</v>
      </c>
      <c r="BP445">
        <f t="shared" si="228"/>
        <v>5</v>
      </c>
      <c r="BQ445" t="str">
        <f t="shared" si="229"/>
        <v>Validate</v>
      </c>
    </row>
    <row r="446" spans="1:69" x14ac:dyDescent="0.3">
      <c r="A446">
        <v>2</v>
      </c>
      <c r="B446">
        <v>0</v>
      </c>
      <c r="C446" t="s">
        <v>1080</v>
      </c>
      <c r="D446" t="s">
        <v>20</v>
      </c>
      <c r="E446">
        <v>21</v>
      </c>
      <c r="F446">
        <v>2</v>
      </c>
      <c r="G446">
        <v>0</v>
      </c>
      <c r="H446" t="s">
        <v>952</v>
      </c>
      <c r="I446">
        <v>73.5</v>
      </c>
      <c r="K446" t="s">
        <v>17</v>
      </c>
      <c r="N446" t="s">
        <v>1078</v>
      </c>
      <c r="O446">
        <v>1</v>
      </c>
      <c r="P446">
        <v>1</v>
      </c>
      <c r="Q446">
        <v>2</v>
      </c>
      <c r="R446" t="str">
        <f t="shared" si="230"/>
        <v>Train</v>
      </c>
      <c r="S446" t="str">
        <f t="shared" si="231"/>
        <v>Train</v>
      </c>
      <c r="T446" t="str">
        <f t="shared" si="232"/>
        <v>Train</v>
      </c>
      <c r="U446" t="str">
        <f t="shared" si="233"/>
        <v>MB</v>
      </c>
      <c r="V446" t="str">
        <f t="shared" si="234"/>
        <v>18-30</v>
      </c>
      <c r="W446" t="str">
        <f t="shared" si="235"/>
        <v/>
      </c>
      <c r="X446" t="str">
        <f t="shared" si="236"/>
        <v>41-100</v>
      </c>
      <c r="Y446" t="b">
        <f>SUMPRODUCT(--(U446=counts!$A$40:$A$49))&gt;0</f>
        <v>0</v>
      </c>
      <c r="Z446" t="b">
        <f>SUMPRODUCT(--(W446=counts!$A$18:$A$22))&gt;0</f>
        <v>0</v>
      </c>
      <c r="AA446" t="str">
        <f t="shared" si="237"/>
        <v>18-30</v>
      </c>
      <c r="AB446" t="str">
        <f>IF(W446="","Blank",IF(Z446="TRUE",W446,counts!$A$23))</f>
        <v>Blank</v>
      </c>
      <c r="AC446" t="str">
        <f t="shared" si="238"/>
        <v>41-100</v>
      </c>
      <c r="AD446" t="str">
        <f t="shared" si="239"/>
        <v>Others</v>
      </c>
      <c r="AE446" t="str">
        <f t="shared" si="240"/>
        <v>male</v>
      </c>
      <c r="AF446">
        <f>IF(F446&gt;=4, counts!$A$62,F446)</f>
        <v>2</v>
      </c>
      <c r="AG446">
        <f>IF(G446&gt;=3, counts!$A$69,G446)</f>
        <v>0</v>
      </c>
      <c r="AH446" t="str">
        <f>IF(OR(K446="S",K446=""), counts!$A$75,K446)</f>
        <v>S, blank</v>
      </c>
      <c r="AI446">
        <f t="shared" si="241"/>
        <v>2</v>
      </c>
      <c r="AJ446">
        <f>VLOOKUP(AA446,counts!$V$8:$W$13,2,FALSE)</f>
        <v>-11.613432440426715</v>
      </c>
      <c r="AK446">
        <f>VLOOKUP(AB446,counts!$V$17:$W$23,2,FALSE)</f>
        <v>-42.171718189759716</v>
      </c>
      <c r="AL446">
        <f>VLOOKUP(AC446,counts!$V$27:$W$33,2,FALSE)</f>
        <v>70.538774768379497</v>
      </c>
      <c r="AM446">
        <f>VLOOKUP(AD446,counts!$V$38:$W$49,2,FALSE)</f>
        <v>40.634191658169868</v>
      </c>
      <c r="AN446">
        <f>VLOOKUP(AE446,counts!$V$53:$W$54,2,FALSE)</f>
        <v>-108.67008854708662</v>
      </c>
      <c r="AO446">
        <f>VLOOKUP(AF446,counts!$V$58:$W$62,2,FALSE)</f>
        <v>47.533478806865013</v>
      </c>
      <c r="AP446">
        <f>VLOOKUP(AG446,counts!$V$66:$W$69,2,FALSE)</f>
        <v>-22.013681658285037</v>
      </c>
      <c r="AQ446">
        <f>VLOOKUP(AH446,counts!$V$73:$W$75,2,FALSE)</f>
        <v>-22.422560732600829</v>
      </c>
      <c r="AR446">
        <f>VLOOKUP(AI446,counts!$V$79:$W$81,2,FALSE)</f>
        <v>25.957134405206311</v>
      </c>
      <c r="AS446">
        <f t="shared" si="242"/>
        <v>0</v>
      </c>
      <c r="AT446">
        <f t="shared" si="243"/>
        <v>1</v>
      </c>
      <c r="AU446" t="str">
        <f t="shared" si="226"/>
        <v>Train</v>
      </c>
      <c r="AW446" t="str">
        <f t="shared" si="244"/>
        <v>18-30</v>
      </c>
      <c r="AX446" t="str">
        <f t="shared" si="245"/>
        <v>Blank</v>
      </c>
      <c r="AY446" t="str">
        <f t="shared" si="246"/>
        <v>41-100</v>
      </c>
      <c r="AZ446" t="str">
        <f t="shared" si="247"/>
        <v>Others</v>
      </c>
      <c r="BA446" t="str">
        <f t="shared" si="248"/>
        <v>male</v>
      </c>
      <c r="BB446">
        <f t="shared" si="249"/>
        <v>2</v>
      </c>
      <c r="BC446">
        <f t="shared" si="250"/>
        <v>0</v>
      </c>
      <c r="BD446" t="str">
        <f t="shared" si="251"/>
        <v>S, blank</v>
      </c>
      <c r="BE446">
        <f t="shared" si="252"/>
        <v>2</v>
      </c>
      <c r="BF446">
        <f t="shared" si="253"/>
        <v>-11.613432440426715</v>
      </c>
      <c r="BG446">
        <f t="shared" si="254"/>
        <v>-42.171718189759716</v>
      </c>
      <c r="BH446">
        <f t="shared" si="255"/>
        <v>70.538774768379497</v>
      </c>
      <c r="BI446">
        <f t="shared" si="256"/>
        <v>40.634191658169868</v>
      </c>
      <c r="BJ446">
        <f t="shared" si="257"/>
        <v>-108.67008854708662</v>
      </c>
      <c r="BK446">
        <f t="shared" si="258"/>
        <v>47.533478806865013</v>
      </c>
      <c r="BL446">
        <f t="shared" si="259"/>
        <v>-22.013681658285037</v>
      </c>
      <c r="BM446">
        <f t="shared" si="260"/>
        <v>-22.422560732600829</v>
      </c>
      <c r="BN446">
        <f t="shared" si="261"/>
        <v>25.957134405206311</v>
      </c>
      <c r="BO446">
        <f t="shared" si="227"/>
        <v>0</v>
      </c>
      <c r="BP446">
        <f t="shared" si="228"/>
        <v>1</v>
      </c>
      <c r="BQ446" t="str">
        <f t="shared" si="229"/>
        <v>Train</v>
      </c>
    </row>
    <row r="447" spans="1:69" x14ac:dyDescent="0.3">
      <c r="A447">
        <v>2</v>
      </c>
      <c r="B447">
        <v>0</v>
      </c>
      <c r="C447" t="s">
        <v>1081</v>
      </c>
      <c r="D447" t="s">
        <v>15</v>
      </c>
      <c r="E447">
        <v>18</v>
      </c>
      <c r="F447">
        <v>1</v>
      </c>
      <c r="G447">
        <v>1</v>
      </c>
      <c r="H447" t="s">
        <v>1082</v>
      </c>
      <c r="I447">
        <v>13</v>
      </c>
      <c r="K447" t="s">
        <v>17</v>
      </c>
      <c r="N447" t="s">
        <v>1083</v>
      </c>
      <c r="O447">
        <v>2</v>
      </c>
      <c r="P447">
        <v>1</v>
      </c>
      <c r="Q447">
        <v>2</v>
      </c>
      <c r="R447" t="str">
        <f t="shared" si="230"/>
        <v>Train</v>
      </c>
      <c r="S447" t="str">
        <f t="shared" si="231"/>
        <v>Train</v>
      </c>
      <c r="T447" t="str">
        <f t="shared" si="232"/>
        <v>Train</v>
      </c>
      <c r="U447" t="str">
        <f t="shared" si="233"/>
        <v>MI</v>
      </c>
      <c r="V447" t="str">
        <f t="shared" si="234"/>
        <v>18-30</v>
      </c>
      <c r="W447" t="str">
        <f t="shared" si="235"/>
        <v/>
      </c>
      <c r="X447" t="str">
        <f t="shared" si="236"/>
        <v>11-20</v>
      </c>
      <c r="Y447" t="b">
        <f>SUMPRODUCT(--(U447=counts!$A$40:$A$49))&gt;0</f>
        <v>1</v>
      </c>
      <c r="Z447" t="b">
        <f>SUMPRODUCT(--(W447=counts!$A$18:$A$22))&gt;0</f>
        <v>0</v>
      </c>
      <c r="AA447" t="str">
        <f t="shared" si="237"/>
        <v>18-30</v>
      </c>
      <c r="AB447" t="str">
        <f>IF(W447="","Blank",IF(Z447="TRUE",W447,counts!$A$23))</f>
        <v>Blank</v>
      </c>
      <c r="AC447" t="str">
        <f t="shared" si="238"/>
        <v>11-20</v>
      </c>
      <c r="AD447" t="str">
        <f t="shared" si="239"/>
        <v>MI</v>
      </c>
      <c r="AE447" t="str">
        <f t="shared" si="240"/>
        <v>female</v>
      </c>
      <c r="AF447">
        <f>IF(F447&gt;=4, counts!$A$62,F447)</f>
        <v>1</v>
      </c>
      <c r="AG447">
        <f>IF(G447&gt;=3, counts!$A$69,G447)</f>
        <v>1</v>
      </c>
      <c r="AH447" t="str">
        <f>IF(OR(K447="S",K447=""), counts!$A$75,K447)</f>
        <v>S, blank</v>
      </c>
      <c r="AI447">
        <f t="shared" si="241"/>
        <v>2</v>
      </c>
      <c r="AJ447">
        <f>VLOOKUP(AA447,counts!$V$8:$W$13,2,FALSE)</f>
        <v>-11.613432440426715</v>
      </c>
      <c r="AK447">
        <f>VLOOKUP(AB447,counts!$V$17:$W$23,2,FALSE)</f>
        <v>-42.171718189759716</v>
      </c>
      <c r="AL447">
        <f>VLOOKUP(AC447,counts!$V$27:$W$33,2,FALSE)</f>
        <v>-9.6115457513775127</v>
      </c>
      <c r="AM447">
        <f>VLOOKUP(AD447,counts!$V$38:$W$49,2,FALSE)</f>
        <v>123.30204897661667</v>
      </c>
      <c r="AN447">
        <f>VLOOKUP(AE447,counts!$V$53:$W$54,2,FALSE)</f>
        <v>151.41878811967541</v>
      </c>
      <c r="AO447">
        <f>VLOOKUP(AF447,counts!$V$58:$W$62,2,FALSE)</f>
        <v>48.695090775187893</v>
      </c>
      <c r="AP447">
        <f>VLOOKUP(AG447,counts!$V$66:$W$69,2,FALSE)</f>
        <v>79.365382998232107</v>
      </c>
      <c r="AQ447">
        <f>VLOOKUP(AH447,counts!$V$73:$W$75,2,FALSE)</f>
        <v>-22.422560732600829</v>
      </c>
      <c r="AR447">
        <f>VLOOKUP(AI447,counts!$V$79:$W$81,2,FALSE)</f>
        <v>25.957134405206311</v>
      </c>
      <c r="AS447">
        <f t="shared" si="242"/>
        <v>0</v>
      </c>
      <c r="AT447">
        <f t="shared" si="243"/>
        <v>2</v>
      </c>
      <c r="AU447" t="str">
        <f t="shared" si="226"/>
        <v>Train</v>
      </c>
      <c r="AW447" t="str">
        <f t="shared" si="244"/>
        <v>18-30</v>
      </c>
      <c r="AX447" t="str">
        <f t="shared" si="245"/>
        <v>Blank</v>
      </c>
      <c r="AY447" t="str">
        <f t="shared" si="246"/>
        <v>11-20</v>
      </c>
      <c r="AZ447" t="str">
        <f t="shared" si="247"/>
        <v>MI</v>
      </c>
      <c r="BA447" t="str">
        <f t="shared" si="248"/>
        <v>female</v>
      </c>
      <c r="BB447">
        <f t="shared" si="249"/>
        <v>1</v>
      </c>
      <c r="BC447">
        <f t="shared" si="250"/>
        <v>1</v>
      </c>
      <c r="BD447" t="str">
        <f t="shared" si="251"/>
        <v>S, blank</v>
      </c>
      <c r="BE447">
        <f t="shared" si="252"/>
        <v>2</v>
      </c>
      <c r="BF447">
        <f t="shared" si="253"/>
        <v>-11.613432440426715</v>
      </c>
      <c r="BG447">
        <f t="shared" si="254"/>
        <v>-42.171718189759716</v>
      </c>
      <c r="BH447">
        <f t="shared" si="255"/>
        <v>-9.6115457513775127</v>
      </c>
      <c r="BI447">
        <f t="shared" si="256"/>
        <v>123.30204897661667</v>
      </c>
      <c r="BJ447">
        <f t="shared" si="257"/>
        <v>151.41878811967541</v>
      </c>
      <c r="BK447">
        <f t="shared" si="258"/>
        <v>48.695090775187893</v>
      </c>
      <c r="BL447">
        <f t="shared" si="259"/>
        <v>79.365382998232107</v>
      </c>
      <c r="BM447">
        <f t="shared" si="260"/>
        <v>-22.422560732600829</v>
      </c>
      <c r="BN447">
        <f t="shared" si="261"/>
        <v>25.957134405206311</v>
      </c>
      <c r="BO447">
        <f t="shared" si="227"/>
        <v>0</v>
      </c>
      <c r="BP447">
        <f t="shared" si="228"/>
        <v>2</v>
      </c>
      <c r="BQ447" t="str">
        <f t="shared" si="229"/>
        <v>Train</v>
      </c>
    </row>
    <row r="448" spans="1:69" x14ac:dyDescent="0.3">
      <c r="A448">
        <v>2</v>
      </c>
      <c r="B448">
        <v>1</v>
      </c>
      <c r="C448" t="s">
        <v>1084</v>
      </c>
      <c r="D448" t="s">
        <v>15</v>
      </c>
      <c r="E448">
        <v>20</v>
      </c>
      <c r="F448">
        <v>2</v>
      </c>
      <c r="G448">
        <v>1</v>
      </c>
      <c r="H448" t="s">
        <v>1085</v>
      </c>
      <c r="I448">
        <v>23</v>
      </c>
      <c r="K448" t="s">
        <v>17</v>
      </c>
      <c r="L448" t="s">
        <v>50</v>
      </c>
      <c r="N448" t="s">
        <v>1086</v>
      </c>
      <c r="O448">
        <v>2</v>
      </c>
      <c r="P448">
        <v>1</v>
      </c>
      <c r="Q448">
        <v>1</v>
      </c>
      <c r="R448" t="str">
        <f t="shared" si="230"/>
        <v>Train</v>
      </c>
      <c r="S448" t="str">
        <f t="shared" si="231"/>
        <v>Train</v>
      </c>
      <c r="T448" t="str">
        <f t="shared" si="232"/>
        <v>Train</v>
      </c>
      <c r="U448" t="str">
        <f t="shared" si="233"/>
        <v>OH</v>
      </c>
      <c r="V448" t="str">
        <f t="shared" si="234"/>
        <v>18-30</v>
      </c>
      <c r="W448" t="str">
        <f t="shared" si="235"/>
        <v/>
      </c>
      <c r="X448" t="str">
        <f t="shared" si="236"/>
        <v>21-30</v>
      </c>
      <c r="Y448" t="b">
        <f>SUMPRODUCT(--(U448=counts!$A$40:$A$49))&gt;0</f>
        <v>1</v>
      </c>
      <c r="Z448" t="b">
        <f>SUMPRODUCT(--(W448=counts!$A$18:$A$22))&gt;0</f>
        <v>0</v>
      </c>
      <c r="AA448" t="str">
        <f t="shared" si="237"/>
        <v>18-30</v>
      </c>
      <c r="AB448" t="str">
        <f>IF(W448="","Blank",IF(Z448="TRUE",W448,counts!$A$23))</f>
        <v>Blank</v>
      </c>
      <c r="AC448" t="str">
        <f t="shared" si="238"/>
        <v>21-30</v>
      </c>
      <c r="AD448" t="str">
        <f t="shared" si="239"/>
        <v>OH</v>
      </c>
      <c r="AE448" t="str">
        <f t="shared" si="240"/>
        <v>female</v>
      </c>
      <c r="AF448">
        <f>IF(F448&gt;=4, counts!$A$62,F448)</f>
        <v>2</v>
      </c>
      <c r="AG448">
        <f>IF(G448&gt;=3, counts!$A$69,G448)</f>
        <v>1</v>
      </c>
      <c r="AH448" t="str">
        <f>IF(OR(K448="S",K448=""), counts!$A$75,K448)</f>
        <v>S, blank</v>
      </c>
      <c r="AI448">
        <f t="shared" si="241"/>
        <v>2</v>
      </c>
      <c r="AJ448">
        <f>VLOOKUP(AA448,counts!$V$8:$W$13,2,FALSE)</f>
        <v>-11.613432440426715</v>
      </c>
      <c r="AK448">
        <f>VLOOKUP(AB448,counts!$V$17:$W$23,2,FALSE)</f>
        <v>-42.171718189759716</v>
      </c>
      <c r="AL448">
        <f>VLOOKUP(AC448,counts!$V$27:$W$33,2,FALSE)</f>
        <v>40.172297072540438</v>
      </c>
      <c r="AM448">
        <f>VLOOKUP(AD448,counts!$V$38:$W$49,2,FALSE)</f>
        <v>82.755538165800246</v>
      </c>
      <c r="AN448">
        <f>VLOOKUP(AE448,counts!$V$53:$W$54,2,FALSE)</f>
        <v>151.41878811967541</v>
      </c>
      <c r="AO448">
        <f>VLOOKUP(AF448,counts!$V$58:$W$62,2,FALSE)</f>
        <v>47.533478806865013</v>
      </c>
      <c r="AP448">
        <f>VLOOKUP(AG448,counts!$V$66:$W$69,2,FALSE)</f>
        <v>79.365382998232107</v>
      </c>
      <c r="AQ448">
        <f>VLOOKUP(AH448,counts!$V$73:$W$75,2,FALSE)</f>
        <v>-22.422560732600829</v>
      </c>
      <c r="AR448">
        <f>VLOOKUP(AI448,counts!$V$79:$W$81,2,FALSE)</f>
        <v>25.957134405206311</v>
      </c>
      <c r="AS448">
        <f t="shared" si="242"/>
        <v>1</v>
      </c>
      <c r="AT448">
        <f t="shared" si="243"/>
        <v>2</v>
      </c>
      <c r="AU448" t="str">
        <f t="shared" si="226"/>
        <v>Train</v>
      </c>
      <c r="AW448" t="str">
        <f t="shared" si="244"/>
        <v>18-30</v>
      </c>
      <c r="AX448" t="str">
        <f t="shared" si="245"/>
        <v>Blank</v>
      </c>
      <c r="AY448" t="str">
        <f t="shared" si="246"/>
        <v>21-30</v>
      </c>
      <c r="AZ448" t="str">
        <f t="shared" si="247"/>
        <v>OH</v>
      </c>
      <c r="BA448" t="str">
        <f t="shared" si="248"/>
        <v>female</v>
      </c>
      <c r="BB448">
        <f t="shared" si="249"/>
        <v>2</v>
      </c>
      <c r="BC448">
        <f t="shared" si="250"/>
        <v>1</v>
      </c>
      <c r="BD448" t="str">
        <f t="shared" si="251"/>
        <v>S, blank</v>
      </c>
      <c r="BE448">
        <f t="shared" si="252"/>
        <v>2</v>
      </c>
      <c r="BF448">
        <f t="shared" si="253"/>
        <v>-11.613432440426715</v>
      </c>
      <c r="BG448">
        <f t="shared" si="254"/>
        <v>-42.171718189759716</v>
      </c>
      <c r="BH448">
        <f t="shared" si="255"/>
        <v>40.172297072540438</v>
      </c>
      <c r="BI448">
        <f t="shared" si="256"/>
        <v>82.755538165800246</v>
      </c>
      <c r="BJ448">
        <f t="shared" si="257"/>
        <v>151.41878811967541</v>
      </c>
      <c r="BK448">
        <f t="shared" si="258"/>
        <v>47.533478806865013</v>
      </c>
      <c r="BL448">
        <f t="shared" si="259"/>
        <v>79.365382998232107</v>
      </c>
      <c r="BM448">
        <f t="shared" si="260"/>
        <v>-22.422560732600829</v>
      </c>
      <c r="BN448">
        <f t="shared" si="261"/>
        <v>25.957134405206311</v>
      </c>
      <c r="BO448">
        <f t="shared" si="227"/>
        <v>1</v>
      </c>
      <c r="BP448">
        <f t="shared" si="228"/>
        <v>2</v>
      </c>
      <c r="BQ448" t="str">
        <f t="shared" si="229"/>
        <v>Train</v>
      </c>
    </row>
    <row r="449" spans="1:69" x14ac:dyDescent="0.3">
      <c r="A449">
        <v>2</v>
      </c>
      <c r="B449">
        <v>0</v>
      </c>
      <c r="C449" t="s">
        <v>1087</v>
      </c>
      <c r="D449" t="s">
        <v>20</v>
      </c>
      <c r="E449">
        <v>23</v>
      </c>
      <c r="F449">
        <v>2</v>
      </c>
      <c r="G449">
        <v>1</v>
      </c>
      <c r="H449" t="s">
        <v>1088</v>
      </c>
      <c r="I449">
        <v>11.5</v>
      </c>
      <c r="K449" t="s">
        <v>17</v>
      </c>
      <c r="N449" t="s">
        <v>1086</v>
      </c>
      <c r="O449">
        <v>2</v>
      </c>
      <c r="P449">
        <v>2</v>
      </c>
      <c r="Q449">
        <v>4</v>
      </c>
      <c r="R449" t="str">
        <f t="shared" si="230"/>
        <v>Train</v>
      </c>
      <c r="S449" t="str">
        <f t="shared" si="231"/>
        <v>Train</v>
      </c>
      <c r="T449" t="str">
        <f t="shared" si="232"/>
        <v>Test</v>
      </c>
      <c r="U449" t="str">
        <f t="shared" si="233"/>
        <v>OH</v>
      </c>
      <c r="V449" t="str">
        <f t="shared" si="234"/>
        <v>18-30</v>
      </c>
      <c r="W449" t="str">
        <f t="shared" si="235"/>
        <v/>
      </c>
      <c r="X449" t="str">
        <f t="shared" si="236"/>
        <v>11-20</v>
      </c>
      <c r="Y449" t="b">
        <f>SUMPRODUCT(--(U449=counts!$A$40:$A$49))&gt;0</f>
        <v>1</v>
      </c>
      <c r="Z449" t="b">
        <f>SUMPRODUCT(--(W449=counts!$A$18:$A$22))&gt;0</f>
        <v>0</v>
      </c>
      <c r="AA449" t="str">
        <f t="shared" si="237"/>
        <v>18-30</v>
      </c>
      <c r="AB449" t="str">
        <f>IF(W449="","Blank",IF(Z449="TRUE",W449,counts!$A$23))</f>
        <v>Blank</v>
      </c>
      <c r="AC449" t="str">
        <f t="shared" si="238"/>
        <v>11-20</v>
      </c>
      <c r="AD449" t="str">
        <f t="shared" si="239"/>
        <v>OH</v>
      </c>
      <c r="AE449" t="str">
        <f t="shared" si="240"/>
        <v>male</v>
      </c>
      <c r="AF449">
        <f>IF(F449&gt;=4, counts!$A$62,F449)</f>
        <v>2</v>
      </c>
      <c r="AG449">
        <f>IF(G449&gt;=3, counts!$A$69,G449)</f>
        <v>1</v>
      </c>
      <c r="AH449" t="str">
        <f>IF(OR(K449="S",K449=""), counts!$A$75,K449)</f>
        <v>S, blank</v>
      </c>
      <c r="AI449">
        <f t="shared" si="241"/>
        <v>2</v>
      </c>
      <c r="AJ449">
        <f>VLOOKUP(AA449,counts!$V$8:$W$13,2,FALSE)</f>
        <v>-11.613432440426715</v>
      </c>
      <c r="AK449">
        <f>VLOOKUP(AB449,counts!$V$17:$W$23,2,FALSE)</f>
        <v>-42.171718189759716</v>
      </c>
      <c r="AL449">
        <f>VLOOKUP(AC449,counts!$V$27:$W$33,2,FALSE)</f>
        <v>-9.6115457513775127</v>
      </c>
      <c r="AM449">
        <f>VLOOKUP(AD449,counts!$V$38:$W$49,2,FALSE)</f>
        <v>82.755538165800246</v>
      </c>
      <c r="AN449">
        <f>VLOOKUP(AE449,counts!$V$53:$W$54,2,FALSE)</f>
        <v>-108.67008854708662</v>
      </c>
      <c r="AO449">
        <f>VLOOKUP(AF449,counts!$V$58:$W$62,2,FALSE)</f>
        <v>47.533478806865013</v>
      </c>
      <c r="AP449">
        <f>VLOOKUP(AG449,counts!$V$66:$W$69,2,FALSE)</f>
        <v>79.365382998232107</v>
      </c>
      <c r="AQ449">
        <f>VLOOKUP(AH449,counts!$V$73:$W$75,2,FALSE)</f>
        <v>-22.422560732600829</v>
      </c>
      <c r="AR449">
        <f>VLOOKUP(AI449,counts!$V$79:$W$81,2,FALSE)</f>
        <v>25.957134405206311</v>
      </c>
      <c r="AS449">
        <f t="shared" si="242"/>
        <v>0</v>
      </c>
      <c r="AT449">
        <f t="shared" si="243"/>
        <v>2</v>
      </c>
      <c r="AU449" t="str">
        <f t="shared" si="226"/>
        <v>Train</v>
      </c>
      <c r="AW449" t="str">
        <f t="shared" si="244"/>
        <v>18-30</v>
      </c>
      <c r="AX449" t="str">
        <f t="shared" si="245"/>
        <v>Blank</v>
      </c>
      <c r="AY449" t="str">
        <f t="shared" si="246"/>
        <v>11-20</v>
      </c>
      <c r="AZ449" t="str">
        <f t="shared" si="247"/>
        <v>OH</v>
      </c>
      <c r="BA449" t="str">
        <f t="shared" si="248"/>
        <v>male</v>
      </c>
      <c r="BB449">
        <f t="shared" si="249"/>
        <v>2</v>
      </c>
      <c r="BC449">
        <f t="shared" si="250"/>
        <v>1</v>
      </c>
      <c r="BD449" t="str">
        <f t="shared" si="251"/>
        <v>S, blank</v>
      </c>
      <c r="BE449">
        <f t="shared" si="252"/>
        <v>2</v>
      </c>
      <c r="BF449">
        <f t="shared" si="253"/>
        <v>-11.613432440426715</v>
      </c>
      <c r="BG449">
        <f t="shared" si="254"/>
        <v>-42.171718189759716</v>
      </c>
      <c r="BH449">
        <f t="shared" si="255"/>
        <v>-9.6115457513775127</v>
      </c>
      <c r="BI449">
        <f t="shared" si="256"/>
        <v>82.755538165800246</v>
      </c>
      <c r="BJ449">
        <f t="shared" si="257"/>
        <v>-108.67008854708662</v>
      </c>
      <c r="BK449">
        <f t="shared" si="258"/>
        <v>47.533478806865013</v>
      </c>
      <c r="BL449">
        <f t="shared" si="259"/>
        <v>79.365382998232107</v>
      </c>
      <c r="BM449">
        <f t="shared" si="260"/>
        <v>-22.422560732600829</v>
      </c>
      <c r="BN449">
        <f t="shared" si="261"/>
        <v>25.957134405206311</v>
      </c>
      <c r="BO449">
        <f t="shared" si="227"/>
        <v>0</v>
      </c>
      <c r="BP449">
        <f t="shared" si="228"/>
        <v>2</v>
      </c>
      <c r="BQ449" t="str">
        <f t="shared" si="229"/>
        <v>Train</v>
      </c>
    </row>
    <row r="450" spans="1:69" x14ac:dyDescent="0.3">
      <c r="A450">
        <v>2</v>
      </c>
      <c r="B450">
        <v>0</v>
      </c>
      <c r="C450" t="s">
        <v>1089</v>
      </c>
      <c r="D450" t="s">
        <v>20</v>
      </c>
      <c r="E450">
        <v>36</v>
      </c>
      <c r="F450">
        <v>0</v>
      </c>
      <c r="G450">
        <v>0</v>
      </c>
      <c r="H450" t="s">
        <v>1090</v>
      </c>
      <c r="I450">
        <v>13</v>
      </c>
      <c r="K450" t="s">
        <v>17</v>
      </c>
      <c r="N450" t="s">
        <v>1091</v>
      </c>
      <c r="O450">
        <v>3</v>
      </c>
      <c r="P450">
        <v>3</v>
      </c>
      <c r="Q450">
        <v>5</v>
      </c>
      <c r="R450" t="str">
        <f t="shared" si="230"/>
        <v>Train</v>
      </c>
      <c r="S450" t="str">
        <f t="shared" si="231"/>
        <v>Train</v>
      </c>
      <c r="T450" t="str">
        <f t="shared" si="232"/>
        <v>Validate</v>
      </c>
      <c r="U450" t="str">
        <f t="shared" si="233"/>
        <v/>
      </c>
      <c r="V450" t="str">
        <f t="shared" si="234"/>
        <v>31-40</v>
      </c>
      <c r="W450" t="str">
        <f t="shared" si="235"/>
        <v/>
      </c>
      <c r="X450" t="str">
        <f t="shared" si="236"/>
        <v>11-20</v>
      </c>
      <c r="Y450" t="b">
        <f>SUMPRODUCT(--(U450=counts!$A$40:$A$49))&gt;0</f>
        <v>0</v>
      </c>
      <c r="Z450" t="b">
        <f>SUMPRODUCT(--(W450=counts!$A$18:$A$22))&gt;0</f>
        <v>0</v>
      </c>
      <c r="AA450" t="str">
        <f t="shared" si="237"/>
        <v>31-40</v>
      </c>
      <c r="AB450" t="str">
        <f>IF(W450="","Blank",IF(Z450="TRUE",W450,counts!$A$23))</f>
        <v>Blank</v>
      </c>
      <c r="AC450" t="str">
        <f t="shared" si="238"/>
        <v>11-20</v>
      </c>
      <c r="AD450" t="str">
        <f t="shared" si="239"/>
        <v>Blank</v>
      </c>
      <c r="AE450" t="str">
        <f t="shared" si="240"/>
        <v>male</v>
      </c>
      <c r="AF450">
        <f>IF(F450&gt;=4, counts!$A$62,F450)</f>
        <v>0</v>
      </c>
      <c r="AG450">
        <f>IF(G450&gt;=3, counts!$A$69,G450)</f>
        <v>0</v>
      </c>
      <c r="AH450" t="str">
        <f>IF(OR(K450="S",K450=""), counts!$A$75,K450)</f>
        <v>S, blank</v>
      </c>
      <c r="AI450">
        <f t="shared" si="241"/>
        <v>2</v>
      </c>
      <c r="AJ450">
        <f>VLOOKUP(AA450,counts!$V$8:$W$13,2,FALSE)</f>
        <v>32.769878926258563</v>
      </c>
      <c r="AK450">
        <f>VLOOKUP(AB450,counts!$V$17:$W$23,2,FALSE)</f>
        <v>-42.171718189759716</v>
      </c>
      <c r="AL450">
        <f>VLOOKUP(AC450,counts!$V$27:$W$33,2,FALSE)</f>
        <v>-9.6115457513775127</v>
      </c>
      <c r="AM450">
        <f>VLOOKUP(AD450,counts!$V$38:$W$49,2,FALSE)</f>
        <v>-33.757758935166962</v>
      </c>
      <c r="AN450">
        <f>VLOOKUP(AE450,counts!$V$53:$W$54,2,FALSE)</f>
        <v>-108.67008854708662</v>
      </c>
      <c r="AO450">
        <f>VLOOKUP(AF450,counts!$V$58:$W$62,2,FALSE)</f>
        <v>-14.754319664473872</v>
      </c>
      <c r="AP450">
        <f>VLOOKUP(AG450,counts!$V$66:$W$69,2,FALSE)</f>
        <v>-22.013681658285037</v>
      </c>
      <c r="AQ450">
        <f>VLOOKUP(AH450,counts!$V$73:$W$75,2,FALSE)</f>
        <v>-22.422560732600829</v>
      </c>
      <c r="AR450">
        <f>VLOOKUP(AI450,counts!$V$79:$W$81,2,FALSE)</f>
        <v>25.957134405206311</v>
      </c>
      <c r="AS450">
        <f t="shared" si="242"/>
        <v>0</v>
      </c>
      <c r="AT450">
        <f t="shared" si="243"/>
        <v>3</v>
      </c>
      <c r="AU450" t="str">
        <f t="shared" ref="AU450:AU513" si="262">R450</f>
        <v>Train</v>
      </c>
      <c r="AW450" t="str">
        <f t="shared" si="244"/>
        <v>31-40</v>
      </c>
      <c r="AX450" t="str">
        <f t="shared" si="245"/>
        <v>Blank</v>
      </c>
      <c r="AY450" t="str">
        <f t="shared" si="246"/>
        <v>11-20</v>
      </c>
      <c r="AZ450" t="str">
        <f t="shared" si="247"/>
        <v>Blank</v>
      </c>
      <c r="BA450" t="str">
        <f t="shared" si="248"/>
        <v>male</v>
      </c>
      <c r="BB450">
        <f t="shared" si="249"/>
        <v>0</v>
      </c>
      <c r="BC450">
        <f t="shared" si="250"/>
        <v>0</v>
      </c>
      <c r="BD450" t="str">
        <f t="shared" si="251"/>
        <v>S, blank</v>
      </c>
      <c r="BE450">
        <f t="shared" si="252"/>
        <v>2</v>
      </c>
      <c r="BF450">
        <f t="shared" si="253"/>
        <v>32.769878926258563</v>
      </c>
      <c r="BG450">
        <f t="shared" si="254"/>
        <v>-42.171718189759716</v>
      </c>
      <c r="BH450">
        <f t="shared" si="255"/>
        <v>-9.6115457513775127</v>
      </c>
      <c r="BI450">
        <f t="shared" si="256"/>
        <v>-33.757758935166962</v>
      </c>
      <c r="BJ450">
        <f t="shared" si="257"/>
        <v>-108.67008854708662</v>
      </c>
      <c r="BK450">
        <f t="shared" si="258"/>
        <v>-14.754319664473872</v>
      </c>
      <c r="BL450">
        <f t="shared" si="259"/>
        <v>-22.013681658285037</v>
      </c>
      <c r="BM450">
        <f t="shared" si="260"/>
        <v>-22.422560732600829</v>
      </c>
      <c r="BN450">
        <f t="shared" si="261"/>
        <v>25.957134405206311</v>
      </c>
      <c r="BO450">
        <f t="shared" ref="BO450:BO513" si="263">AS450</f>
        <v>0</v>
      </c>
      <c r="BP450">
        <f t="shared" ref="BP450:BP513" si="264">AT450</f>
        <v>3</v>
      </c>
      <c r="BQ450" t="str">
        <f t="shared" ref="BQ450:BQ513" si="265">AU450</f>
        <v>Train</v>
      </c>
    </row>
    <row r="451" spans="1:69" x14ac:dyDescent="0.3">
      <c r="A451">
        <v>2</v>
      </c>
      <c r="B451">
        <v>1</v>
      </c>
      <c r="C451" t="s">
        <v>1092</v>
      </c>
      <c r="D451" t="s">
        <v>15</v>
      </c>
      <c r="E451">
        <v>54</v>
      </c>
      <c r="F451">
        <v>1</v>
      </c>
      <c r="G451">
        <v>3</v>
      </c>
      <c r="H451" t="s">
        <v>1085</v>
      </c>
      <c r="I451">
        <v>23</v>
      </c>
      <c r="K451" t="s">
        <v>17</v>
      </c>
      <c r="L451" t="s">
        <v>50</v>
      </c>
      <c r="N451" t="s">
        <v>1086</v>
      </c>
      <c r="O451">
        <v>5</v>
      </c>
      <c r="P451">
        <v>5</v>
      </c>
      <c r="Q451">
        <v>1</v>
      </c>
      <c r="R451" t="str">
        <f t="shared" ref="R451:R514" si="266">IF(O451&lt;=3,"Train",IF(O451=4,"Test","Validate"))</f>
        <v>Validate</v>
      </c>
      <c r="S451" t="str">
        <f t="shared" ref="S451:S514" si="267">IF(P451&lt;=3,"Train",IF(P451=4,"Test","Validate"))</f>
        <v>Validate</v>
      </c>
      <c r="T451" t="str">
        <f t="shared" ref="T451:T514" si="268">IF(Q451&lt;=3,"Train",IF(Q451=4,"Test","Validate"))</f>
        <v>Train</v>
      </c>
      <c r="U451" t="str">
        <f t="shared" ref="U451:U514" si="269">IFERROR(MID(RIGHT(N451,4), FIND(",",RIGHT(N451,4))+2,2),"")</f>
        <v>OH</v>
      </c>
      <c r="V451" t="str">
        <f t="shared" ref="V451:V514" si="270">IF(E451&lt;=17, "0-17", IF(E451&lt;=30, "18-30", IF(E451&lt;=40, "31-40", IF(E451&lt;=50, "41-50", IF(E451&lt;=60, "51-60", "61+")))))</f>
        <v>51-60</v>
      </c>
      <c r="W451" t="str">
        <f t="shared" ref="W451:W514" si="271">LEFT(J451,1)</f>
        <v/>
      </c>
      <c r="X451" t="str">
        <f t="shared" ref="X451:X514" si="272">IF(I451=0,"0", IF(I451&lt;=10, "0-10", IF(I451&lt;=20, "11-20", IF(I451&lt;=30, "21-30", IF(I451&lt;=40, "31-40", IF(I451&lt;=100, "41-100", "100+"))))))</f>
        <v>21-30</v>
      </c>
      <c r="Y451" t="b">
        <f>SUMPRODUCT(--(U451=counts!$A$40:$A$49))&gt;0</f>
        <v>1</v>
      </c>
      <c r="Z451" t="b">
        <f>SUMPRODUCT(--(W451=counts!$A$18:$A$22))&gt;0</f>
        <v>0</v>
      </c>
      <c r="AA451" t="str">
        <f t="shared" ref="AA451:AA514" si="273">V451</f>
        <v>51-60</v>
      </c>
      <c r="AB451" t="str">
        <f>IF(W451="","Blank",IF(Z451="TRUE",W451,counts!$A$23))</f>
        <v>Blank</v>
      </c>
      <c r="AC451" t="str">
        <f t="shared" ref="AC451:AC514" si="274">X451</f>
        <v>21-30</v>
      </c>
      <c r="AD451" t="str">
        <f t="shared" ref="AD451:AD514" si="275">IF(U451="","Blank",IF(Y451=TRUE, U451,"Others"))</f>
        <v>OH</v>
      </c>
      <c r="AE451" t="str">
        <f t="shared" ref="AE451:AE514" si="276">D451</f>
        <v>female</v>
      </c>
      <c r="AF451">
        <f>IF(F451&gt;=4, counts!$A$62,F451)</f>
        <v>1</v>
      </c>
      <c r="AG451" t="str">
        <f>IF(G451&gt;=3, counts!$A$69,G451)</f>
        <v>3, 4, 5, 6, 9</v>
      </c>
      <c r="AH451" t="str">
        <f>IF(OR(K451="S",K451=""), counts!$A$75,K451)</f>
        <v>S, blank</v>
      </c>
      <c r="AI451">
        <f t="shared" ref="AI451:AI514" si="277">A451</f>
        <v>2</v>
      </c>
      <c r="AJ451">
        <f>VLOOKUP(AA451,counts!$V$8:$W$13,2,FALSE)</f>
        <v>74.751267398446615</v>
      </c>
      <c r="AK451">
        <f>VLOOKUP(AB451,counts!$V$17:$W$23,2,FALSE)</f>
        <v>-42.171718189759716</v>
      </c>
      <c r="AL451">
        <f>VLOOKUP(AC451,counts!$V$27:$W$33,2,FALSE)</f>
        <v>40.172297072540438</v>
      </c>
      <c r="AM451">
        <f>VLOOKUP(AD451,counts!$V$38:$W$49,2,FALSE)</f>
        <v>82.755538165800246</v>
      </c>
      <c r="AN451">
        <f>VLOOKUP(AE451,counts!$V$53:$W$54,2,FALSE)</f>
        <v>151.41878811967541</v>
      </c>
      <c r="AO451">
        <f>VLOOKUP(AF451,counts!$V$58:$W$62,2,FALSE)</f>
        <v>48.695090775187893</v>
      </c>
      <c r="AP451">
        <f>VLOOKUP(AG451,counts!$V$66:$W$69,2,FALSE)</f>
        <v>-92.646375958720569</v>
      </c>
      <c r="AQ451">
        <f>VLOOKUP(AH451,counts!$V$73:$W$75,2,FALSE)</f>
        <v>-22.422560732600829</v>
      </c>
      <c r="AR451">
        <f>VLOOKUP(AI451,counts!$V$79:$W$81,2,FALSE)</f>
        <v>25.957134405206311</v>
      </c>
      <c r="AS451">
        <f t="shared" ref="AS451:AS514" si="278">B451</f>
        <v>1</v>
      </c>
      <c r="AT451">
        <f t="shared" ref="AT451:AT514" si="279">O451</f>
        <v>5</v>
      </c>
      <c r="AU451" t="str">
        <f t="shared" si="262"/>
        <v>Validate</v>
      </c>
      <c r="AW451" t="str">
        <f t="shared" ref="AW451:AW514" si="280">AA451</f>
        <v>51-60</v>
      </c>
      <c r="AX451" t="str">
        <f t="shared" ref="AX451:AX514" si="281">AB451</f>
        <v>Blank</v>
      </c>
      <c r="AY451" t="str">
        <f t="shared" ref="AY451:AY514" si="282">AC451</f>
        <v>21-30</v>
      </c>
      <c r="AZ451" t="str">
        <f t="shared" ref="AZ451:AZ514" si="283">AD451</f>
        <v>OH</v>
      </c>
      <c r="BA451" t="str">
        <f t="shared" ref="BA451:BA514" si="284">AE451</f>
        <v>female</v>
      </c>
      <c r="BB451">
        <f t="shared" ref="BB451:BB514" si="285">AF451</f>
        <v>1</v>
      </c>
      <c r="BC451" t="str">
        <f t="shared" ref="BC451:BC514" si="286">AG451</f>
        <v>3, 4, 5, 6, 9</v>
      </c>
      <c r="BD451" t="str">
        <f t="shared" ref="BD451:BD514" si="287">AH451</f>
        <v>S, blank</v>
      </c>
      <c r="BE451">
        <f t="shared" ref="BE451:BE514" si="288">AI451</f>
        <v>2</v>
      </c>
      <c r="BF451">
        <f t="shared" ref="BF451:BF514" si="289">AJ451</f>
        <v>74.751267398446615</v>
      </c>
      <c r="BG451">
        <f t="shared" ref="BG451:BG514" si="290">AK451</f>
        <v>-42.171718189759716</v>
      </c>
      <c r="BH451">
        <f t="shared" ref="BH451:BH514" si="291">AL451</f>
        <v>40.172297072540438</v>
      </c>
      <c r="BI451">
        <f t="shared" ref="BI451:BI514" si="292">AM451</f>
        <v>82.755538165800246</v>
      </c>
      <c r="BJ451">
        <f t="shared" ref="BJ451:BJ514" si="293">AN451</f>
        <v>151.41878811967541</v>
      </c>
      <c r="BK451">
        <f t="shared" ref="BK451:BK514" si="294">AO451</f>
        <v>48.695090775187893</v>
      </c>
      <c r="BL451">
        <f t="shared" ref="BL451:BL514" si="295">AP451</f>
        <v>-92.646375958720569</v>
      </c>
      <c r="BM451">
        <f t="shared" ref="BM451:BM514" si="296">AQ451</f>
        <v>-22.422560732600829</v>
      </c>
      <c r="BN451">
        <f t="shared" ref="BN451:BN514" si="297">AR451</f>
        <v>25.957134405206311</v>
      </c>
      <c r="BO451">
        <f t="shared" si="263"/>
        <v>1</v>
      </c>
      <c r="BP451">
        <f t="shared" si="264"/>
        <v>5</v>
      </c>
      <c r="BQ451" t="str">
        <f t="shared" si="265"/>
        <v>Validate</v>
      </c>
    </row>
    <row r="452" spans="1:69" x14ac:dyDescent="0.3">
      <c r="A452">
        <v>2</v>
      </c>
      <c r="B452">
        <v>0</v>
      </c>
      <c r="C452" t="s">
        <v>1093</v>
      </c>
      <c r="D452" t="s">
        <v>20</v>
      </c>
      <c r="E452">
        <v>50</v>
      </c>
      <c r="F452">
        <v>0</v>
      </c>
      <c r="G452">
        <v>0</v>
      </c>
      <c r="H452" t="s">
        <v>1094</v>
      </c>
      <c r="I452">
        <v>13</v>
      </c>
      <c r="K452" t="s">
        <v>17</v>
      </c>
      <c r="M452">
        <v>149</v>
      </c>
      <c r="N452" t="s">
        <v>973</v>
      </c>
      <c r="O452">
        <v>5</v>
      </c>
      <c r="P452">
        <v>1</v>
      </c>
      <c r="Q452">
        <v>5</v>
      </c>
      <c r="R452" t="str">
        <f t="shared" si="266"/>
        <v>Validate</v>
      </c>
      <c r="S452" t="str">
        <f t="shared" si="267"/>
        <v>Train</v>
      </c>
      <c r="T452" t="str">
        <f t="shared" si="268"/>
        <v>Validate</v>
      </c>
      <c r="U452" t="str">
        <f t="shared" si="269"/>
        <v/>
      </c>
      <c r="V452" t="str">
        <f t="shared" si="270"/>
        <v>41-50</v>
      </c>
      <c r="W452" t="str">
        <f t="shared" si="271"/>
        <v/>
      </c>
      <c r="X452" t="str">
        <f t="shared" si="272"/>
        <v>11-20</v>
      </c>
      <c r="Y452" t="b">
        <f>SUMPRODUCT(--(U452=counts!$A$40:$A$49))&gt;0</f>
        <v>0</v>
      </c>
      <c r="Z452" t="b">
        <f>SUMPRODUCT(--(W452=counts!$A$18:$A$22))&gt;0</f>
        <v>0</v>
      </c>
      <c r="AA452" t="str">
        <f t="shared" si="273"/>
        <v>41-50</v>
      </c>
      <c r="AB452" t="str">
        <f>IF(W452="","Blank",IF(Z452="TRUE",W452,counts!$A$23))</f>
        <v>Blank</v>
      </c>
      <c r="AC452" t="str">
        <f t="shared" si="274"/>
        <v>11-20</v>
      </c>
      <c r="AD452" t="str">
        <f t="shared" si="275"/>
        <v>Blank</v>
      </c>
      <c r="AE452" t="str">
        <f t="shared" si="276"/>
        <v>male</v>
      </c>
      <c r="AF452">
        <f>IF(F452&gt;=4, counts!$A$62,F452)</f>
        <v>0</v>
      </c>
      <c r="AG452">
        <f>IF(G452&gt;=3, counts!$A$69,G452)</f>
        <v>0</v>
      </c>
      <c r="AH452" t="str">
        <f>IF(OR(K452="S",K452=""), counts!$A$75,K452)</f>
        <v>S, blank</v>
      </c>
      <c r="AI452">
        <f t="shared" si="277"/>
        <v>2</v>
      </c>
      <c r="AJ452">
        <f>VLOOKUP(AA452,counts!$V$8:$W$13,2,FALSE)</f>
        <v>-13.385578549662212</v>
      </c>
      <c r="AK452">
        <f>VLOOKUP(AB452,counts!$V$17:$W$23,2,FALSE)</f>
        <v>-42.171718189759716</v>
      </c>
      <c r="AL452">
        <f>VLOOKUP(AC452,counts!$V$27:$W$33,2,FALSE)</f>
        <v>-9.6115457513775127</v>
      </c>
      <c r="AM452">
        <f>VLOOKUP(AD452,counts!$V$38:$W$49,2,FALSE)</f>
        <v>-33.757758935166962</v>
      </c>
      <c r="AN452">
        <f>VLOOKUP(AE452,counts!$V$53:$W$54,2,FALSE)</f>
        <v>-108.67008854708662</v>
      </c>
      <c r="AO452">
        <f>VLOOKUP(AF452,counts!$V$58:$W$62,2,FALSE)</f>
        <v>-14.754319664473872</v>
      </c>
      <c r="AP452">
        <f>VLOOKUP(AG452,counts!$V$66:$W$69,2,FALSE)</f>
        <v>-22.013681658285037</v>
      </c>
      <c r="AQ452">
        <f>VLOOKUP(AH452,counts!$V$73:$W$75,2,FALSE)</f>
        <v>-22.422560732600829</v>
      </c>
      <c r="AR452">
        <f>VLOOKUP(AI452,counts!$V$79:$W$81,2,FALSE)</f>
        <v>25.957134405206311</v>
      </c>
      <c r="AS452">
        <f t="shared" si="278"/>
        <v>0</v>
      </c>
      <c r="AT452">
        <f t="shared" si="279"/>
        <v>5</v>
      </c>
      <c r="AU452" t="str">
        <f t="shared" si="262"/>
        <v>Validate</v>
      </c>
      <c r="AW452" t="str">
        <f t="shared" si="280"/>
        <v>41-50</v>
      </c>
      <c r="AX452" t="str">
        <f t="shared" si="281"/>
        <v>Blank</v>
      </c>
      <c r="AY452" t="str">
        <f t="shared" si="282"/>
        <v>11-20</v>
      </c>
      <c r="AZ452" t="str">
        <f t="shared" si="283"/>
        <v>Blank</v>
      </c>
      <c r="BA452" t="str">
        <f t="shared" si="284"/>
        <v>male</v>
      </c>
      <c r="BB452">
        <f t="shared" si="285"/>
        <v>0</v>
      </c>
      <c r="BC452">
        <f t="shared" si="286"/>
        <v>0</v>
      </c>
      <c r="BD452" t="str">
        <f t="shared" si="287"/>
        <v>S, blank</v>
      </c>
      <c r="BE452">
        <f t="shared" si="288"/>
        <v>2</v>
      </c>
      <c r="BF452">
        <f t="shared" si="289"/>
        <v>-13.385578549662212</v>
      </c>
      <c r="BG452">
        <f t="shared" si="290"/>
        <v>-42.171718189759716</v>
      </c>
      <c r="BH452">
        <f t="shared" si="291"/>
        <v>-9.6115457513775127</v>
      </c>
      <c r="BI452">
        <f t="shared" si="292"/>
        <v>-33.757758935166962</v>
      </c>
      <c r="BJ452">
        <f t="shared" si="293"/>
        <v>-108.67008854708662</v>
      </c>
      <c r="BK452">
        <f t="shared" si="294"/>
        <v>-14.754319664473872</v>
      </c>
      <c r="BL452">
        <f t="shared" si="295"/>
        <v>-22.013681658285037</v>
      </c>
      <c r="BM452">
        <f t="shared" si="296"/>
        <v>-22.422560732600829</v>
      </c>
      <c r="BN452">
        <f t="shared" si="297"/>
        <v>25.957134405206311</v>
      </c>
      <c r="BO452">
        <f t="shared" si="263"/>
        <v>0</v>
      </c>
      <c r="BP452">
        <f t="shared" si="264"/>
        <v>5</v>
      </c>
      <c r="BQ452" t="str">
        <f t="shared" si="265"/>
        <v>Validate</v>
      </c>
    </row>
    <row r="453" spans="1:69" x14ac:dyDescent="0.3">
      <c r="A453">
        <v>2</v>
      </c>
      <c r="B453">
        <v>0</v>
      </c>
      <c r="C453" t="s">
        <v>1095</v>
      </c>
      <c r="D453" t="s">
        <v>20</v>
      </c>
      <c r="E453">
        <v>44</v>
      </c>
      <c r="F453">
        <v>1</v>
      </c>
      <c r="G453">
        <v>0</v>
      </c>
      <c r="H453" t="s">
        <v>1096</v>
      </c>
      <c r="I453">
        <v>26</v>
      </c>
      <c r="K453" t="s">
        <v>17</v>
      </c>
      <c r="N453" t="s">
        <v>1097</v>
      </c>
      <c r="O453">
        <v>4</v>
      </c>
      <c r="P453">
        <v>2</v>
      </c>
      <c r="Q453">
        <v>3</v>
      </c>
      <c r="R453" t="str">
        <f t="shared" si="266"/>
        <v>Test</v>
      </c>
      <c r="S453" t="str">
        <f t="shared" si="267"/>
        <v>Train</v>
      </c>
      <c r="T453" t="str">
        <f t="shared" si="268"/>
        <v>Train</v>
      </c>
      <c r="U453" t="str">
        <f t="shared" si="269"/>
        <v>CA</v>
      </c>
      <c r="V453" t="str">
        <f t="shared" si="270"/>
        <v>41-50</v>
      </c>
      <c r="W453" t="str">
        <f t="shared" si="271"/>
        <v/>
      </c>
      <c r="X453" t="str">
        <f t="shared" si="272"/>
        <v>21-30</v>
      </c>
      <c r="Y453" t="b">
        <f>SUMPRODUCT(--(U453=counts!$A$40:$A$49))&gt;0</f>
        <v>0</v>
      </c>
      <c r="Z453" t="b">
        <f>SUMPRODUCT(--(W453=counts!$A$18:$A$22))&gt;0</f>
        <v>0</v>
      </c>
      <c r="AA453" t="str">
        <f t="shared" si="273"/>
        <v>41-50</v>
      </c>
      <c r="AB453" t="str">
        <f>IF(W453="","Blank",IF(Z453="TRUE",W453,counts!$A$23))</f>
        <v>Blank</v>
      </c>
      <c r="AC453" t="str">
        <f t="shared" si="274"/>
        <v>21-30</v>
      </c>
      <c r="AD453" t="str">
        <f t="shared" si="275"/>
        <v>Others</v>
      </c>
      <c r="AE453" t="str">
        <f t="shared" si="276"/>
        <v>male</v>
      </c>
      <c r="AF453">
        <f>IF(F453&gt;=4, counts!$A$62,F453)</f>
        <v>1</v>
      </c>
      <c r="AG453">
        <f>IF(G453&gt;=3, counts!$A$69,G453)</f>
        <v>0</v>
      </c>
      <c r="AH453" t="str">
        <f>IF(OR(K453="S",K453=""), counts!$A$75,K453)</f>
        <v>S, blank</v>
      </c>
      <c r="AI453">
        <f t="shared" si="277"/>
        <v>2</v>
      </c>
      <c r="AJ453">
        <f>VLOOKUP(AA453,counts!$V$8:$W$13,2,FALSE)</f>
        <v>-13.385578549662212</v>
      </c>
      <c r="AK453">
        <f>VLOOKUP(AB453,counts!$V$17:$W$23,2,FALSE)</f>
        <v>-42.171718189759716</v>
      </c>
      <c r="AL453">
        <f>VLOOKUP(AC453,counts!$V$27:$W$33,2,FALSE)</f>
        <v>40.172297072540438</v>
      </c>
      <c r="AM453">
        <f>VLOOKUP(AD453,counts!$V$38:$W$49,2,FALSE)</f>
        <v>40.634191658169868</v>
      </c>
      <c r="AN453">
        <f>VLOOKUP(AE453,counts!$V$53:$W$54,2,FALSE)</f>
        <v>-108.67008854708662</v>
      </c>
      <c r="AO453">
        <f>VLOOKUP(AF453,counts!$V$58:$W$62,2,FALSE)</f>
        <v>48.695090775187893</v>
      </c>
      <c r="AP453">
        <f>VLOOKUP(AG453,counts!$V$66:$W$69,2,FALSE)</f>
        <v>-22.013681658285037</v>
      </c>
      <c r="AQ453">
        <f>VLOOKUP(AH453,counts!$V$73:$W$75,2,FALSE)</f>
        <v>-22.422560732600829</v>
      </c>
      <c r="AR453">
        <f>VLOOKUP(AI453,counts!$V$79:$W$81,2,FALSE)</f>
        <v>25.957134405206311</v>
      </c>
      <c r="AS453">
        <f t="shared" si="278"/>
        <v>0</v>
      </c>
      <c r="AT453">
        <f t="shared" si="279"/>
        <v>4</v>
      </c>
      <c r="AU453" t="str">
        <f t="shared" si="262"/>
        <v>Test</v>
      </c>
      <c r="AW453" t="str">
        <f t="shared" si="280"/>
        <v>41-50</v>
      </c>
      <c r="AX453" t="str">
        <f t="shared" si="281"/>
        <v>Blank</v>
      </c>
      <c r="AY453" t="str">
        <f t="shared" si="282"/>
        <v>21-30</v>
      </c>
      <c r="AZ453" t="str">
        <f t="shared" si="283"/>
        <v>Others</v>
      </c>
      <c r="BA453" t="str">
        <f t="shared" si="284"/>
        <v>male</v>
      </c>
      <c r="BB453">
        <f t="shared" si="285"/>
        <v>1</v>
      </c>
      <c r="BC453">
        <f t="shared" si="286"/>
        <v>0</v>
      </c>
      <c r="BD453" t="str">
        <f t="shared" si="287"/>
        <v>S, blank</v>
      </c>
      <c r="BE453">
        <f t="shared" si="288"/>
        <v>2</v>
      </c>
      <c r="BF453">
        <f t="shared" si="289"/>
        <v>-13.385578549662212</v>
      </c>
      <c r="BG453">
        <f t="shared" si="290"/>
        <v>-42.171718189759716</v>
      </c>
      <c r="BH453">
        <f t="shared" si="291"/>
        <v>40.172297072540438</v>
      </c>
      <c r="BI453">
        <f t="shared" si="292"/>
        <v>40.634191658169868</v>
      </c>
      <c r="BJ453">
        <f t="shared" si="293"/>
        <v>-108.67008854708662</v>
      </c>
      <c r="BK453">
        <f t="shared" si="294"/>
        <v>48.695090775187893</v>
      </c>
      <c r="BL453">
        <f t="shared" si="295"/>
        <v>-22.013681658285037</v>
      </c>
      <c r="BM453">
        <f t="shared" si="296"/>
        <v>-22.422560732600829</v>
      </c>
      <c r="BN453">
        <f t="shared" si="297"/>
        <v>25.957134405206311</v>
      </c>
      <c r="BO453">
        <f t="shared" si="263"/>
        <v>0</v>
      </c>
      <c r="BP453">
        <f t="shared" si="264"/>
        <v>4</v>
      </c>
      <c r="BQ453" t="str">
        <f t="shared" si="265"/>
        <v>Test</v>
      </c>
    </row>
    <row r="454" spans="1:69" x14ac:dyDescent="0.3">
      <c r="A454">
        <v>2</v>
      </c>
      <c r="B454">
        <v>1</v>
      </c>
      <c r="C454" t="s">
        <v>1098</v>
      </c>
      <c r="D454" t="s">
        <v>15</v>
      </c>
      <c r="E454">
        <v>29</v>
      </c>
      <c r="F454">
        <v>1</v>
      </c>
      <c r="G454">
        <v>0</v>
      </c>
      <c r="H454" t="s">
        <v>1096</v>
      </c>
      <c r="I454">
        <v>26</v>
      </c>
      <c r="K454" t="s">
        <v>17</v>
      </c>
      <c r="L454" t="s">
        <v>33</v>
      </c>
      <c r="N454" t="s">
        <v>1097</v>
      </c>
      <c r="O454">
        <v>1</v>
      </c>
      <c r="P454">
        <v>5</v>
      </c>
      <c r="Q454">
        <v>3</v>
      </c>
      <c r="R454" t="str">
        <f t="shared" si="266"/>
        <v>Train</v>
      </c>
      <c r="S454" t="str">
        <f t="shared" si="267"/>
        <v>Validate</v>
      </c>
      <c r="T454" t="str">
        <f t="shared" si="268"/>
        <v>Train</v>
      </c>
      <c r="U454" t="str">
        <f t="shared" si="269"/>
        <v>CA</v>
      </c>
      <c r="V454" t="str">
        <f t="shared" si="270"/>
        <v>18-30</v>
      </c>
      <c r="W454" t="str">
        <f t="shared" si="271"/>
        <v/>
      </c>
      <c r="X454" t="str">
        <f t="shared" si="272"/>
        <v>21-30</v>
      </c>
      <c r="Y454" t="b">
        <f>SUMPRODUCT(--(U454=counts!$A$40:$A$49))&gt;0</f>
        <v>0</v>
      </c>
      <c r="Z454" t="b">
        <f>SUMPRODUCT(--(W454=counts!$A$18:$A$22))&gt;0</f>
        <v>0</v>
      </c>
      <c r="AA454" t="str">
        <f t="shared" si="273"/>
        <v>18-30</v>
      </c>
      <c r="AB454" t="str">
        <f>IF(W454="","Blank",IF(Z454="TRUE",W454,counts!$A$23))</f>
        <v>Blank</v>
      </c>
      <c r="AC454" t="str">
        <f t="shared" si="274"/>
        <v>21-30</v>
      </c>
      <c r="AD454" t="str">
        <f t="shared" si="275"/>
        <v>Others</v>
      </c>
      <c r="AE454" t="str">
        <f t="shared" si="276"/>
        <v>female</v>
      </c>
      <c r="AF454">
        <f>IF(F454&gt;=4, counts!$A$62,F454)</f>
        <v>1</v>
      </c>
      <c r="AG454">
        <f>IF(G454&gt;=3, counts!$A$69,G454)</f>
        <v>0</v>
      </c>
      <c r="AH454" t="str">
        <f>IF(OR(K454="S",K454=""), counts!$A$75,K454)</f>
        <v>S, blank</v>
      </c>
      <c r="AI454">
        <f t="shared" si="277"/>
        <v>2</v>
      </c>
      <c r="AJ454">
        <f>VLOOKUP(AA454,counts!$V$8:$W$13,2,FALSE)</f>
        <v>-11.613432440426715</v>
      </c>
      <c r="AK454">
        <f>VLOOKUP(AB454,counts!$V$17:$W$23,2,FALSE)</f>
        <v>-42.171718189759716</v>
      </c>
      <c r="AL454">
        <f>VLOOKUP(AC454,counts!$V$27:$W$33,2,FALSE)</f>
        <v>40.172297072540438</v>
      </c>
      <c r="AM454">
        <f>VLOOKUP(AD454,counts!$V$38:$W$49,2,FALSE)</f>
        <v>40.634191658169868</v>
      </c>
      <c r="AN454">
        <f>VLOOKUP(AE454,counts!$V$53:$W$54,2,FALSE)</f>
        <v>151.41878811967541</v>
      </c>
      <c r="AO454">
        <f>VLOOKUP(AF454,counts!$V$58:$W$62,2,FALSE)</f>
        <v>48.695090775187893</v>
      </c>
      <c r="AP454">
        <f>VLOOKUP(AG454,counts!$V$66:$W$69,2,FALSE)</f>
        <v>-22.013681658285037</v>
      </c>
      <c r="AQ454">
        <f>VLOOKUP(AH454,counts!$V$73:$W$75,2,FALSE)</f>
        <v>-22.422560732600829</v>
      </c>
      <c r="AR454">
        <f>VLOOKUP(AI454,counts!$V$79:$W$81,2,FALSE)</f>
        <v>25.957134405206311</v>
      </c>
      <c r="AS454">
        <f t="shared" si="278"/>
        <v>1</v>
      </c>
      <c r="AT454">
        <f t="shared" si="279"/>
        <v>1</v>
      </c>
      <c r="AU454" t="str">
        <f t="shared" si="262"/>
        <v>Train</v>
      </c>
      <c r="AW454" t="str">
        <f t="shared" si="280"/>
        <v>18-30</v>
      </c>
      <c r="AX454" t="str">
        <f t="shared" si="281"/>
        <v>Blank</v>
      </c>
      <c r="AY454" t="str">
        <f t="shared" si="282"/>
        <v>21-30</v>
      </c>
      <c r="AZ454" t="str">
        <f t="shared" si="283"/>
        <v>Others</v>
      </c>
      <c r="BA454" t="str">
        <f t="shared" si="284"/>
        <v>female</v>
      </c>
      <c r="BB454">
        <f t="shared" si="285"/>
        <v>1</v>
      </c>
      <c r="BC454">
        <f t="shared" si="286"/>
        <v>0</v>
      </c>
      <c r="BD454" t="str">
        <f t="shared" si="287"/>
        <v>S, blank</v>
      </c>
      <c r="BE454">
        <f t="shared" si="288"/>
        <v>2</v>
      </c>
      <c r="BF454">
        <f t="shared" si="289"/>
        <v>-11.613432440426715</v>
      </c>
      <c r="BG454">
        <f t="shared" si="290"/>
        <v>-42.171718189759716</v>
      </c>
      <c r="BH454">
        <f t="shared" si="291"/>
        <v>40.172297072540438</v>
      </c>
      <c r="BI454">
        <f t="shared" si="292"/>
        <v>40.634191658169868</v>
      </c>
      <c r="BJ454">
        <f t="shared" si="293"/>
        <v>151.41878811967541</v>
      </c>
      <c r="BK454">
        <f t="shared" si="294"/>
        <v>48.695090775187893</v>
      </c>
      <c r="BL454">
        <f t="shared" si="295"/>
        <v>-22.013681658285037</v>
      </c>
      <c r="BM454">
        <f t="shared" si="296"/>
        <v>-22.422560732600829</v>
      </c>
      <c r="BN454">
        <f t="shared" si="297"/>
        <v>25.957134405206311</v>
      </c>
      <c r="BO454">
        <f t="shared" si="263"/>
        <v>1</v>
      </c>
      <c r="BP454">
        <f t="shared" si="264"/>
        <v>1</v>
      </c>
      <c r="BQ454" t="str">
        <f t="shared" si="265"/>
        <v>Train</v>
      </c>
    </row>
    <row r="455" spans="1:69" x14ac:dyDescent="0.3">
      <c r="A455">
        <v>2</v>
      </c>
      <c r="B455">
        <v>0</v>
      </c>
      <c r="C455" t="s">
        <v>1099</v>
      </c>
      <c r="D455" t="s">
        <v>20</v>
      </c>
      <c r="E455">
        <v>21</v>
      </c>
      <c r="F455">
        <v>0</v>
      </c>
      <c r="G455">
        <v>0</v>
      </c>
      <c r="H455" t="s">
        <v>952</v>
      </c>
      <c r="I455">
        <v>73.5</v>
      </c>
      <c r="K455" t="s">
        <v>17</v>
      </c>
      <c r="N455" t="s">
        <v>970</v>
      </c>
      <c r="O455">
        <v>2</v>
      </c>
      <c r="P455">
        <v>2</v>
      </c>
      <c r="Q455">
        <v>5</v>
      </c>
      <c r="R455" t="str">
        <f t="shared" si="266"/>
        <v>Train</v>
      </c>
      <c r="S455" t="str">
        <f t="shared" si="267"/>
        <v>Train</v>
      </c>
      <c r="T455" t="str">
        <f t="shared" si="268"/>
        <v>Validate</v>
      </c>
      <c r="U455" t="str">
        <f t="shared" si="269"/>
        <v/>
      </c>
      <c r="V455" t="str">
        <f t="shared" si="270"/>
        <v>18-30</v>
      </c>
      <c r="W455" t="str">
        <f t="shared" si="271"/>
        <v/>
      </c>
      <c r="X455" t="str">
        <f t="shared" si="272"/>
        <v>41-100</v>
      </c>
      <c r="Y455" t="b">
        <f>SUMPRODUCT(--(U455=counts!$A$40:$A$49))&gt;0</f>
        <v>0</v>
      </c>
      <c r="Z455" t="b">
        <f>SUMPRODUCT(--(W455=counts!$A$18:$A$22))&gt;0</f>
        <v>0</v>
      </c>
      <c r="AA455" t="str">
        <f t="shared" si="273"/>
        <v>18-30</v>
      </c>
      <c r="AB455" t="str">
        <f>IF(W455="","Blank",IF(Z455="TRUE",W455,counts!$A$23))</f>
        <v>Blank</v>
      </c>
      <c r="AC455" t="str">
        <f t="shared" si="274"/>
        <v>41-100</v>
      </c>
      <c r="AD455" t="str">
        <f t="shared" si="275"/>
        <v>Blank</v>
      </c>
      <c r="AE455" t="str">
        <f t="shared" si="276"/>
        <v>male</v>
      </c>
      <c r="AF455">
        <f>IF(F455&gt;=4, counts!$A$62,F455)</f>
        <v>0</v>
      </c>
      <c r="AG455">
        <f>IF(G455&gt;=3, counts!$A$69,G455)</f>
        <v>0</v>
      </c>
      <c r="AH455" t="str">
        <f>IF(OR(K455="S",K455=""), counts!$A$75,K455)</f>
        <v>S, blank</v>
      </c>
      <c r="AI455">
        <f t="shared" si="277"/>
        <v>2</v>
      </c>
      <c r="AJ455">
        <f>VLOOKUP(AA455,counts!$V$8:$W$13,2,FALSE)</f>
        <v>-11.613432440426715</v>
      </c>
      <c r="AK455">
        <f>VLOOKUP(AB455,counts!$V$17:$W$23,2,FALSE)</f>
        <v>-42.171718189759716</v>
      </c>
      <c r="AL455">
        <f>VLOOKUP(AC455,counts!$V$27:$W$33,2,FALSE)</f>
        <v>70.538774768379497</v>
      </c>
      <c r="AM455">
        <f>VLOOKUP(AD455,counts!$V$38:$W$49,2,FALSE)</f>
        <v>-33.757758935166962</v>
      </c>
      <c r="AN455">
        <f>VLOOKUP(AE455,counts!$V$53:$W$54,2,FALSE)</f>
        <v>-108.67008854708662</v>
      </c>
      <c r="AO455">
        <f>VLOOKUP(AF455,counts!$V$58:$W$62,2,FALSE)</f>
        <v>-14.754319664473872</v>
      </c>
      <c r="AP455">
        <f>VLOOKUP(AG455,counts!$V$66:$W$69,2,FALSE)</f>
        <v>-22.013681658285037</v>
      </c>
      <c r="AQ455">
        <f>VLOOKUP(AH455,counts!$V$73:$W$75,2,FALSE)</f>
        <v>-22.422560732600829</v>
      </c>
      <c r="AR455">
        <f>VLOOKUP(AI455,counts!$V$79:$W$81,2,FALSE)</f>
        <v>25.957134405206311</v>
      </c>
      <c r="AS455">
        <f t="shared" si="278"/>
        <v>0</v>
      </c>
      <c r="AT455">
        <f t="shared" si="279"/>
        <v>2</v>
      </c>
      <c r="AU455" t="str">
        <f t="shared" si="262"/>
        <v>Train</v>
      </c>
      <c r="AW455" t="str">
        <f t="shared" si="280"/>
        <v>18-30</v>
      </c>
      <c r="AX455" t="str">
        <f t="shared" si="281"/>
        <v>Blank</v>
      </c>
      <c r="AY455" t="str">
        <f t="shared" si="282"/>
        <v>41-100</v>
      </c>
      <c r="AZ455" t="str">
        <f t="shared" si="283"/>
        <v>Blank</v>
      </c>
      <c r="BA455" t="str">
        <f t="shared" si="284"/>
        <v>male</v>
      </c>
      <c r="BB455">
        <f t="shared" si="285"/>
        <v>0</v>
      </c>
      <c r="BC455">
        <f t="shared" si="286"/>
        <v>0</v>
      </c>
      <c r="BD455" t="str">
        <f t="shared" si="287"/>
        <v>S, blank</v>
      </c>
      <c r="BE455">
        <f t="shared" si="288"/>
        <v>2</v>
      </c>
      <c r="BF455">
        <f t="shared" si="289"/>
        <v>-11.613432440426715</v>
      </c>
      <c r="BG455">
        <f t="shared" si="290"/>
        <v>-42.171718189759716</v>
      </c>
      <c r="BH455">
        <f t="shared" si="291"/>
        <v>70.538774768379497</v>
      </c>
      <c r="BI455">
        <f t="shared" si="292"/>
        <v>-33.757758935166962</v>
      </c>
      <c r="BJ455">
        <f t="shared" si="293"/>
        <v>-108.67008854708662</v>
      </c>
      <c r="BK455">
        <f t="shared" si="294"/>
        <v>-14.754319664473872</v>
      </c>
      <c r="BL455">
        <f t="shared" si="295"/>
        <v>-22.013681658285037</v>
      </c>
      <c r="BM455">
        <f t="shared" si="296"/>
        <v>-22.422560732600829</v>
      </c>
      <c r="BN455">
        <f t="shared" si="297"/>
        <v>25.957134405206311</v>
      </c>
      <c r="BO455">
        <f t="shared" si="263"/>
        <v>0</v>
      </c>
      <c r="BP455">
        <f t="shared" si="264"/>
        <v>2</v>
      </c>
      <c r="BQ455" t="str">
        <f t="shared" si="265"/>
        <v>Train</v>
      </c>
    </row>
    <row r="456" spans="1:69" x14ac:dyDescent="0.3">
      <c r="A456">
        <v>2</v>
      </c>
      <c r="B456">
        <v>1</v>
      </c>
      <c r="C456" t="s">
        <v>1100</v>
      </c>
      <c r="D456" t="s">
        <v>20</v>
      </c>
      <c r="E456">
        <v>42</v>
      </c>
      <c r="F456">
        <v>0</v>
      </c>
      <c r="G456">
        <v>0</v>
      </c>
      <c r="H456" t="s">
        <v>1101</v>
      </c>
      <c r="I456">
        <v>13</v>
      </c>
      <c r="K456" t="s">
        <v>17</v>
      </c>
      <c r="L456" t="s">
        <v>33</v>
      </c>
      <c r="N456" t="s">
        <v>1102</v>
      </c>
      <c r="O456">
        <v>5</v>
      </c>
      <c r="P456">
        <v>5</v>
      </c>
      <c r="Q456">
        <v>5</v>
      </c>
      <c r="R456" t="str">
        <f t="shared" si="266"/>
        <v>Validate</v>
      </c>
      <c r="S456" t="str">
        <f t="shared" si="267"/>
        <v>Validate</v>
      </c>
      <c r="T456" t="str">
        <f t="shared" si="268"/>
        <v>Validate</v>
      </c>
      <c r="U456" t="str">
        <f t="shared" si="269"/>
        <v/>
      </c>
      <c r="V456" t="str">
        <f t="shared" si="270"/>
        <v>41-50</v>
      </c>
      <c r="W456" t="str">
        <f t="shared" si="271"/>
        <v/>
      </c>
      <c r="X456" t="str">
        <f t="shared" si="272"/>
        <v>11-20</v>
      </c>
      <c r="Y456" t="b">
        <f>SUMPRODUCT(--(U456=counts!$A$40:$A$49))&gt;0</f>
        <v>0</v>
      </c>
      <c r="Z456" t="b">
        <f>SUMPRODUCT(--(W456=counts!$A$18:$A$22))&gt;0</f>
        <v>0</v>
      </c>
      <c r="AA456" t="str">
        <f t="shared" si="273"/>
        <v>41-50</v>
      </c>
      <c r="AB456" t="str">
        <f>IF(W456="","Blank",IF(Z456="TRUE",W456,counts!$A$23))</f>
        <v>Blank</v>
      </c>
      <c r="AC456" t="str">
        <f t="shared" si="274"/>
        <v>11-20</v>
      </c>
      <c r="AD456" t="str">
        <f t="shared" si="275"/>
        <v>Blank</v>
      </c>
      <c r="AE456" t="str">
        <f t="shared" si="276"/>
        <v>male</v>
      </c>
      <c r="AF456">
        <f>IF(F456&gt;=4, counts!$A$62,F456)</f>
        <v>0</v>
      </c>
      <c r="AG456">
        <f>IF(G456&gt;=3, counts!$A$69,G456)</f>
        <v>0</v>
      </c>
      <c r="AH456" t="str">
        <f>IF(OR(K456="S",K456=""), counts!$A$75,K456)</f>
        <v>S, blank</v>
      </c>
      <c r="AI456">
        <f t="shared" si="277"/>
        <v>2</v>
      </c>
      <c r="AJ456">
        <f>VLOOKUP(AA456,counts!$V$8:$W$13,2,FALSE)</f>
        <v>-13.385578549662212</v>
      </c>
      <c r="AK456">
        <f>VLOOKUP(AB456,counts!$V$17:$W$23,2,FALSE)</f>
        <v>-42.171718189759716</v>
      </c>
      <c r="AL456">
        <f>VLOOKUP(AC456,counts!$V$27:$W$33,2,FALSE)</f>
        <v>-9.6115457513775127</v>
      </c>
      <c r="AM456">
        <f>VLOOKUP(AD456,counts!$V$38:$W$49,2,FALSE)</f>
        <v>-33.757758935166962</v>
      </c>
      <c r="AN456">
        <f>VLOOKUP(AE456,counts!$V$53:$W$54,2,FALSE)</f>
        <v>-108.67008854708662</v>
      </c>
      <c r="AO456">
        <f>VLOOKUP(AF456,counts!$V$58:$W$62,2,FALSE)</f>
        <v>-14.754319664473872</v>
      </c>
      <c r="AP456">
        <f>VLOOKUP(AG456,counts!$V$66:$W$69,2,FALSE)</f>
        <v>-22.013681658285037</v>
      </c>
      <c r="AQ456">
        <f>VLOOKUP(AH456,counts!$V$73:$W$75,2,FALSE)</f>
        <v>-22.422560732600829</v>
      </c>
      <c r="AR456">
        <f>VLOOKUP(AI456,counts!$V$79:$W$81,2,FALSE)</f>
        <v>25.957134405206311</v>
      </c>
      <c r="AS456">
        <f t="shared" si="278"/>
        <v>1</v>
      </c>
      <c r="AT456">
        <f t="shared" si="279"/>
        <v>5</v>
      </c>
      <c r="AU456" t="str">
        <f t="shared" si="262"/>
        <v>Validate</v>
      </c>
      <c r="AW456" t="str">
        <f t="shared" si="280"/>
        <v>41-50</v>
      </c>
      <c r="AX456" t="str">
        <f t="shared" si="281"/>
        <v>Blank</v>
      </c>
      <c r="AY456" t="str">
        <f t="shared" si="282"/>
        <v>11-20</v>
      </c>
      <c r="AZ456" t="str">
        <f t="shared" si="283"/>
        <v>Blank</v>
      </c>
      <c r="BA456" t="str">
        <f t="shared" si="284"/>
        <v>male</v>
      </c>
      <c r="BB456">
        <f t="shared" si="285"/>
        <v>0</v>
      </c>
      <c r="BC456">
        <f t="shared" si="286"/>
        <v>0</v>
      </c>
      <c r="BD456" t="str">
        <f t="shared" si="287"/>
        <v>S, blank</v>
      </c>
      <c r="BE456">
        <f t="shared" si="288"/>
        <v>2</v>
      </c>
      <c r="BF456">
        <f t="shared" si="289"/>
        <v>-13.385578549662212</v>
      </c>
      <c r="BG456">
        <f t="shared" si="290"/>
        <v>-42.171718189759716</v>
      </c>
      <c r="BH456">
        <f t="shared" si="291"/>
        <v>-9.6115457513775127</v>
      </c>
      <c r="BI456">
        <f t="shared" si="292"/>
        <v>-33.757758935166962</v>
      </c>
      <c r="BJ456">
        <f t="shared" si="293"/>
        <v>-108.67008854708662</v>
      </c>
      <c r="BK456">
        <f t="shared" si="294"/>
        <v>-14.754319664473872</v>
      </c>
      <c r="BL456">
        <f t="shared" si="295"/>
        <v>-22.013681658285037</v>
      </c>
      <c r="BM456">
        <f t="shared" si="296"/>
        <v>-22.422560732600829</v>
      </c>
      <c r="BN456">
        <f t="shared" si="297"/>
        <v>25.957134405206311</v>
      </c>
      <c r="BO456">
        <f t="shared" si="263"/>
        <v>1</v>
      </c>
      <c r="BP456">
        <f t="shared" si="264"/>
        <v>5</v>
      </c>
      <c r="BQ456" t="str">
        <f t="shared" si="265"/>
        <v>Validate</v>
      </c>
    </row>
    <row r="457" spans="1:69" x14ac:dyDescent="0.3">
      <c r="A457">
        <v>2</v>
      </c>
      <c r="B457">
        <v>0</v>
      </c>
      <c r="C457" t="s">
        <v>1103</v>
      </c>
      <c r="D457" t="s">
        <v>20</v>
      </c>
      <c r="E457">
        <v>63</v>
      </c>
      <c r="F457">
        <v>1</v>
      </c>
      <c r="G457">
        <v>0</v>
      </c>
      <c r="H457" t="s">
        <v>1104</v>
      </c>
      <c r="I457">
        <v>26</v>
      </c>
      <c r="K457" t="s">
        <v>17</v>
      </c>
      <c r="N457" t="s">
        <v>1105</v>
      </c>
      <c r="O457">
        <v>3</v>
      </c>
      <c r="P457">
        <v>3</v>
      </c>
      <c r="Q457">
        <v>1</v>
      </c>
      <c r="R457" t="str">
        <f t="shared" si="266"/>
        <v>Train</v>
      </c>
      <c r="S457" t="str">
        <f t="shared" si="267"/>
        <v>Train</v>
      </c>
      <c r="T457" t="str">
        <f t="shared" si="268"/>
        <v>Train</v>
      </c>
      <c r="U457" t="str">
        <f t="shared" si="269"/>
        <v/>
      </c>
      <c r="V457" t="str">
        <f t="shared" si="270"/>
        <v>61+</v>
      </c>
      <c r="W457" t="str">
        <f t="shared" si="271"/>
        <v/>
      </c>
      <c r="X457" t="str">
        <f t="shared" si="272"/>
        <v>21-30</v>
      </c>
      <c r="Y457" t="b">
        <f>SUMPRODUCT(--(U457=counts!$A$40:$A$49))&gt;0</f>
        <v>0</v>
      </c>
      <c r="Z457" t="b">
        <f>SUMPRODUCT(--(W457=counts!$A$18:$A$22))&gt;0</f>
        <v>0</v>
      </c>
      <c r="AA457" t="str">
        <f t="shared" si="273"/>
        <v>61+</v>
      </c>
      <c r="AB457" t="str">
        <f>IF(W457="","Blank",IF(Z457="TRUE",W457,counts!$A$23))</f>
        <v>Blank</v>
      </c>
      <c r="AC457" t="str">
        <f t="shared" si="274"/>
        <v>21-30</v>
      </c>
      <c r="AD457" t="str">
        <f t="shared" si="275"/>
        <v>Blank</v>
      </c>
      <c r="AE457" t="str">
        <f t="shared" si="276"/>
        <v>male</v>
      </c>
      <c r="AF457">
        <f>IF(F457&gt;=4, counts!$A$62,F457)</f>
        <v>1</v>
      </c>
      <c r="AG457">
        <f>IF(G457&gt;=3, counts!$A$69,G457)</f>
        <v>0</v>
      </c>
      <c r="AH457" t="str">
        <f>IF(OR(K457="S",K457=""), counts!$A$75,K457)</f>
        <v>S, blank</v>
      </c>
      <c r="AI457">
        <f t="shared" si="277"/>
        <v>2</v>
      </c>
      <c r="AJ457">
        <f>VLOOKUP(AA457,counts!$V$8:$W$13,2,FALSE)</f>
        <v>-68.390212241589438</v>
      </c>
      <c r="AK457">
        <f>VLOOKUP(AB457,counts!$V$17:$W$23,2,FALSE)</f>
        <v>-42.171718189759716</v>
      </c>
      <c r="AL457">
        <f>VLOOKUP(AC457,counts!$V$27:$W$33,2,FALSE)</f>
        <v>40.172297072540438</v>
      </c>
      <c r="AM457">
        <f>VLOOKUP(AD457,counts!$V$38:$W$49,2,FALSE)</f>
        <v>-33.757758935166962</v>
      </c>
      <c r="AN457">
        <f>VLOOKUP(AE457,counts!$V$53:$W$54,2,FALSE)</f>
        <v>-108.67008854708662</v>
      </c>
      <c r="AO457">
        <f>VLOOKUP(AF457,counts!$V$58:$W$62,2,FALSE)</f>
        <v>48.695090775187893</v>
      </c>
      <c r="AP457">
        <f>VLOOKUP(AG457,counts!$V$66:$W$69,2,FALSE)</f>
        <v>-22.013681658285037</v>
      </c>
      <c r="AQ457">
        <f>VLOOKUP(AH457,counts!$V$73:$W$75,2,FALSE)</f>
        <v>-22.422560732600829</v>
      </c>
      <c r="AR457">
        <f>VLOOKUP(AI457,counts!$V$79:$W$81,2,FALSE)</f>
        <v>25.957134405206311</v>
      </c>
      <c r="AS457">
        <f t="shared" si="278"/>
        <v>0</v>
      </c>
      <c r="AT457">
        <f t="shared" si="279"/>
        <v>3</v>
      </c>
      <c r="AU457" t="str">
        <f t="shared" si="262"/>
        <v>Train</v>
      </c>
      <c r="AW457" t="str">
        <f t="shared" si="280"/>
        <v>61+</v>
      </c>
      <c r="AX457" t="str">
        <f t="shared" si="281"/>
        <v>Blank</v>
      </c>
      <c r="AY457" t="str">
        <f t="shared" si="282"/>
        <v>21-30</v>
      </c>
      <c r="AZ457" t="str">
        <f t="shared" si="283"/>
        <v>Blank</v>
      </c>
      <c r="BA457" t="str">
        <f t="shared" si="284"/>
        <v>male</v>
      </c>
      <c r="BB457">
        <f t="shared" si="285"/>
        <v>1</v>
      </c>
      <c r="BC457">
        <f t="shared" si="286"/>
        <v>0</v>
      </c>
      <c r="BD457" t="str">
        <f t="shared" si="287"/>
        <v>S, blank</v>
      </c>
      <c r="BE457">
        <f t="shared" si="288"/>
        <v>2</v>
      </c>
      <c r="BF457">
        <f t="shared" si="289"/>
        <v>-68.390212241589438</v>
      </c>
      <c r="BG457">
        <f t="shared" si="290"/>
        <v>-42.171718189759716</v>
      </c>
      <c r="BH457">
        <f t="shared" si="291"/>
        <v>40.172297072540438</v>
      </c>
      <c r="BI457">
        <f t="shared" si="292"/>
        <v>-33.757758935166962</v>
      </c>
      <c r="BJ457">
        <f t="shared" si="293"/>
        <v>-108.67008854708662</v>
      </c>
      <c r="BK457">
        <f t="shared" si="294"/>
        <v>48.695090775187893</v>
      </c>
      <c r="BL457">
        <f t="shared" si="295"/>
        <v>-22.013681658285037</v>
      </c>
      <c r="BM457">
        <f t="shared" si="296"/>
        <v>-22.422560732600829</v>
      </c>
      <c r="BN457">
        <f t="shared" si="297"/>
        <v>25.957134405206311</v>
      </c>
      <c r="BO457">
        <f t="shared" si="263"/>
        <v>0</v>
      </c>
      <c r="BP457">
        <f t="shared" si="264"/>
        <v>3</v>
      </c>
      <c r="BQ457" t="str">
        <f t="shared" si="265"/>
        <v>Train</v>
      </c>
    </row>
    <row r="458" spans="1:69" x14ac:dyDescent="0.3">
      <c r="A458">
        <v>2</v>
      </c>
      <c r="B458">
        <v>0</v>
      </c>
      <c r="C458" t="s">
        <v>1106</v>
      </c>
      <c r="D458" t="s">
        <v>15</v>
      </c>
      <c r="E458">
        <v>60</v>
      </c>
      <c r="F458">
        <v>1</v>
      </c>
      <c r="G458">
        <v>0</v>
      </c>
      <c r="H458" t="s">
        <v>1104</v>
      </c>
      <c r="I458">
        <v>26</v>
      </c>
      <c r="K458" t="s">
        <v>17</v>
      </c>
      <c r="N458" t="s">
        <v>1105</v>
      </c>
      <c r="O458">
        <v>4</v>
      </c>
      <c r="P458">
        <v>4</v>
      </c>
      <c r="Q458">
        <v>1</v>
      </c>
      <c r="R458" t="str">
        <f t="shared" si="266"/>
        <v>Test</v>
      </c>
      <c r="S458" t="str">
        <f t="shared" si="267"/>
        <v>Test</v>
      </c>
      <c r="T458" t="str">
        <f t="shared" si="268"/>
        <v>Train</v>
      </c>
      <c r="U458" t="str">
        <f t="shared" si="269"/>
        <v/>
      </c>
      <c r="V458" t="str">
        <f t="shared" si="270"/>
        <v>51-60</v>
      </c>
      <c r="W458" t="str">
        <f t="shared" si="271"/>
        <v/>
      </c>
      <c r="X458" t="str">
        <f t="shared" si="272"/>
        <v>21-30</v>
      </c>
      <c r="Y458" t="b">
        <f>SUMPRODUCT(--(U458=counts!$A$40:$A$49))&gt;0</f>
        <v>0</v>
      </c>
      <c r="Z458" t="b">
        <f>SUMPRODUCT(--(W458=counts!$A$18:$A$22))&gt;0</f>
        <v>0</v>
      </c>
      <c r="AA458" t="str">
        <f t="shared" si="273"/>
        <v>51-60</v>
      </c>
      <c r="AB458" t="str">
        <f>IF(W458="","Blank",IF(Z458="TRUE",W458,counts!$A$23))</f>
        <v>Blank</v>
      </c>
      <c r="AC458" t="str">
        <f t="shared" si="274"/>
        <v>21-30</v>
      </c>
      <c r="AD458" t="str">
        <f t="shared" si="275"/>
        <v>Blank</v>
      </c>
      <c r="AE458" t="str">
        <f t="shared" si="276"/>
        <v>female</v>
      </c>
      <c r="AF458">
        <f>IF(F458&gt;=4, counts!$A$62,F458)</f>
        <v>1</v>
      </c>
      <c r="AG458">
        <f>IF(G458&gt;=3, counts!$A$69,G458)</f>
        <v>0</v>
      </c>
      <c r="AH458" t="str">
        <f>IF(OR(K458="S",K458=""), counts!$A$75,K458)</f>
        <v>S, blank</v>
      </c>
      <c r="AI458">
        <f t="shared" si="277"/>
        <v>2</v>
      </c>
      <c r="AJ458">
        <f>VLOOKUP(AA458,counts!$V$8:$W$13,2,FALSE)</f>
        <v>74.751267398446615</v>
      </c>
      <c r="AK458">
        <f>VLOOKUP(AB458,counts!$V$17:$W$23,2,FALSE)</f>
        <v>-42.171718189759716</v>
      </c>
      <c r="AL458">
        <f>VLOOKUP(AC458,counts!$V$27:$W$33,2,FALSE)</f>
        <v>40.172297072540438</v>
      </c>
      <c r="AM458">
        <f>VLOOKUP(AD458,counts!$V$38:$W$49,2,FALSE)</f>
        <v>-33.757758935166962</v>
      </c>
      <c r="AN458">
        <f>VLOOKUP(AE458,counts!$V$53:$W$54,2,FALSE)</f>
        <v>151.41878811967541</v>
      </c>
      <c r="AO458">
        <f>VLOOKUP(AF458,counts!$V$58:$W$62,2,FALSE)</f>
        <v>48.695090775187893</v>
      </c>
      <c r="AP458">
        <f>VLOOKUP(AG458,counts!$V$66:$W$69,2,FALSE)</f>
        <v>-22.013681658285037</v>
      </c>
      <c r="AQ458">
        <f>VLOOKUP(AH458,counts!$V$73:$W$75,2,FALSE)</f>
        <v>-22.422560732600829</v>
      </c>
      <c r="AR458">
        <f>VLOOKUP(AI458,counts!$V$79:$W$81,2,FALSE)</f>
        <v>25.957134405206311</v>
      </c>
      <c r="AS458">
        <f t="shared" si="278"/>
        <v>0</v>
      </c>
      <c r="AT458">
        <f t="shared" si="279"/>
        <v>4</v>
      </c>
      <c r="AU458" t="str">
        <f t="shared" si="262"/>
        <v>Test</v>
      </c>
      <c r="AW458" t="str">
        <f t="shared" si="280"/>
        <v>51-60</v>
      </c>
      <c r="AX458" t="str">
        <f t="shared" si="281"/>
        <v>Blank</v>
      </c>
      <c r="AY458" t="str">
        <f t="shared" si="282"/>
        <v>21-30</v>
      </c>
      <c r="AZ458" t="str">
        <f t="shared" si="283"/>
        <v>Blank</v>
      </c>
      <c r="BA458" t="str">
        <f t="shared" si="284"/>
        <v>female</v>
      </c>
      <c r="BB458">
        <f t="shared" si="285"/>
        <v>1</v>
      </c>
      <c r="BC458">
        <f t="shared" si="286"/>
        <v>0</v>
      </c>
      <c r="BD458" t="str">
        <f t="shared" si="287"/>
        <v>S, blank</v>
      </c>
      <c r="BE458">
        <f t="shared" si="288"/>
        <v>2</v>
      </c>
      <c r="BF458">
        <f t="shared" si="289"/>
        <v>74.751267398446615</v>
      </c>
      <c r="BG458">
        <f t="shared" si="290"/>
        <v>-42.171718189759716</v>
      </c>
      <c r="BH458">
        <f t="shared" si="291"/>
        <v>40.172297072540438</v>
      </c>
      <c r="BI458">
        <f t="shared" si="292"/>
        <v>-33.757758935166962</v>
      </c>
      <c r="BJ458">
        <f t="shared" si="293"/>
        <v>151.41878811967541</v>
      </c>
      <c r="BK458">
        <f t="shared" si="294"/>
        <v>48.695090775187893</v>
      </c>
      <c r="BL458">
        <f t="shared" si="295"/>
        <v>-22.013681658285037</v>
      </c>
      <c r="BM458">
        <f t="shared" si="296"/>
        <v>-22.422560732600829</v>
      </c>
      <c r="BN458">
        <f t="shared" si="297"/>
        <v>25.957134405206311</v>
      </c>
      <c r="BO458">
        <f t="shared" si="263"/>
        <v>0</v>
      </c>
      <c r="BP458">
        <f t="shared" si="264"/>
        <v>4</v>
      </c>
      <c r="BQ458" t="str">
        <f t="shared" si="265"/>
        <v>Test</v>
      </c>
    </row>
    <row r="459" spans="1:69" x14ac:dyDescent="0.3">
      <c r="A459">
        <v>2</v>
      </c>
      <c r="B459">
        <v>0</v>
      </c>
      <c r="C459" t="s">
        <v>1107</v>
      </c>
      <c r="D459" t="s">
        <v>20</v>
      </c>
      <c r="E459">
        <v>33</v>
      </c>
      <c r="F459">
        <v>0</v>
      </c>
      <c r="G459">
        <v>0</v>
      </c>
      <c r="H459" t="s">
        <v>1108</v>
      </c>
      <c r="I459">
        <v>12.275</v>
      </c>
      <c r="K459" t="s">
        <v>17</v>
      </c>
      <c r="N459" t="s">
        <v>130</v>
      </c>
      <c r="O459">
        <v>2</v>
      </c>
      <c r="P459">
        <v>3</v>
      </c>
      <c r="Q459">
        <v>3</v>
      </c>
      <c r="R459" t="str">
        <f t="shared" si="266"/>
        <v>Train</v>
      </c>
      <c r="S459" t="str">
        <f t="shared" si="267"/>
        <v>Train</v>
      </c>
      <c r="T459" t="str">
        <f t="shared" si="268"/>
        <v>Train</v>
      </c>
      <c r="U459" t="str">
        <f t="shared" si="269"/>
        <v>PA</v>
      </c>
      <c r="V459" t="str">
        <f t="shared" si="270"/>
        <v>31-40</v>
      </c>
      <c r="W459" t="str">
        <f t="shared" si="271"/>
        <v/>
      </c>
      <c r="X459" t="str">
        <f t="shared" si="272"/>
        <v>11-20</v>
      </c>
      <c r="Y459" t="b">
        <f>SUMPRODUCT(--(U459=counts!$A$40:$A$49))&gt;0</f>
        <v>1</v>
      </c>
      <c r="Z459" t="b">
        <f>SUMPRODUCT(--(W459=counts!$A$18:$A$22))&gt;0</f>
        <v>0</v>
      </c>
      <c r="AA459" t="str">
        <f t="shared" si="273"/>
        <v>31-40</v>
      </c>
      <c r="AB459" t="str">
        <f>IF(W459="","Blank",IF(Z459="TRUE",W459,counts!$A$23))</f>
        <v>Blank</v>
      </c>
      <c r="AC459" t="str">
        <f t="shared" si="274"/>
        <v>11-20</v>
      </c>
      <c r="AD459" t="str">
        <f t="shared" si="275"/>
        <v>PA</v>
      </c>
      <c r="AE459" t="str">
        <f t="shared" si="276"/>
        <v>male</v>
      </c>
      <c r="AF459">
        <f>IF(F459&gt;=4, counts!$A$62,F459)</f>
        <v>0</v>
      </c>
      <c r="AG459">
        <f>IF(G459&gt;=3, counts!$A$69,G459)</f>
        <v>0</v>
      </c>
      <c r="AH459" t="str">
        <f>IF(OR(K459="S",K459=""), counts!$A$75,K459)</f>
        <v>S, blank</v>
      </c>
      <c r="AI459">
        <f t="shared" si="277"/>
        <v>2</v>
      </c>
      <c r="AJ459">
        <f>VLOOKUP(AA459,counts!$V$8:$W$13,2,FALSE)</f>
        <v>32.769878926258563</v>
      </c>
      <c r="AK459">
        <f>VLOOKUP(AB459,counts!$V$17:$W$23,2,FALSE)</f>
        <v>-42.171718189759716</v>
      </c>
      <c r="AL459">
        <f>VLOOKUP(AC459,counts!$V$27:$W$33,2,FALSE)</f>
        <v>-9.6115457513775127</v>
      </c>
      <c r="AM459">
        <f>VLOOKUP(AD459,counts!$V$38:$W$49,2,FALSE)</f>
        <v>105.0698932972212</v>
      </c>
      <c r="AN459">
        <f>VLOOKUP(AE459,counts!$V$53:$W$54,2,FALSE)</f>
        <v>-108.67008854708662</v>
      </c>
      <c r="AO459">
        <f>VLOOKUP(AF459,counts!$V$58:$W$62,2,FALSE)</f>
        <v>-14.754319664473872</v>
      </c>
      <c r="AP459">
        <f>VLOOKUP(AG459,counts!$V$66:$W$69,2,FALSE)</f>
        <v>-22.013681658285037</v>
      </c>
      <c r="AQ459">
        <f>VLOOKUP(AH459,counts!$V$73:$W$75,2,FALSE)</f>
        <v>-22.422560732600829</v>
      </c>
      <c r="AR459">
        <f>VLOOKUP(AI459,counts!$V$79:$W$81,2,FALSE)</f>
        <v>25.957134405206311</v>
      </c>
      <c r="AS459">
        <f t="shared" si="278"/>
        <v>0</v>
      </c>
      <c r="AT459">
        <f t="shared" si="279"/>
        <v>2</v>
      </c>
      <c r="AU459" t="str">
        <f t="shared" si="262"/>
        <v>Train</v>
      </c>
      <c r="AW459" t="str">
        <f t="shared" si="280"/>
        <v>31-40</v>
      </c>
      <c r="AX459" t="str">
        <f t="shared" si="281"/>
        <v>Blank</v>
      </c>
      <c r="AY459" t="str">
        <f t="shared" si="282"/>
        <v>11-20</v>
      </c>
      <c r="AZ459" t="str">
        <f t="shared" si="283"/>
        <v>PA</v>
      </c>
      <c r="BA459" t="str">
        <f t="shared" si="284"/>
        <v>male</v>
      </c>
      <c r="BB459">
        <f t="shared" si="285"/>
        <v>0</v>
      </c>
      <c r="BC459">
        <f t="shared" si="286"/>
        <v>0</v>
      </c>
      <c r="BD459" t="str">
        <f t="shared" si="287"/>
        <v>S, blank</v>
      </c>
      <c r="BE459">
        <f t="shared" si="288"/>
        <v>2</v>
      </c>
      <c r="BF459">
        <f t="shared" si="289"/>
        <v>32.769878926258563</v>
      </c>
      <c r="BG459">
        <f t="shared" si="290"/>
        <v>-42.171718189759716</v>
      </c>
      <c r="BH459">
        <f t="shared" si="291"/>
        <v>-9.6115457513775127</v>
      </c>
      <c r="BI459">
        <f t="shared" si="292"/>
        <v>105.0698932972212</v>
      </c>
      <c r="BJ459">
        <f t="shared" si="293"/>
        <v>-108.67008854708662</v>
      </c>
      <c r="BK459">
        <f t="shared" si="294"/>
        <v>-14.754319664473872</v>
      </c>
      <c r="BL459">
        <f t="shared" si="295"/>
        <v>-22.013681658285037</v>
      </c>
      <c r="BM459">
        <f t="shared" si="296"/>
        <v>-22.422560732600829</v>
      </c>
      <c r="BN459">
        <f t="shared" si="297"/>
        <v>25.957134405206311</v>
      </c>
      <c r="BO459">
        <f t="shared" si="263"/>
        <v>0</v>
      </c>
      <c r="BP459">
        <f t="shared" si="264"/>
        <v>2</v>
      </c>
      <c r="BQ459" t="str">
        <f t="shared" si="265"/>
        <v>Train</v>
      </c>
    </row>
    <row r="460" spans="1:69" x14ac:dyDescent="0.3">
      <c r="A460">
        <v>2</v>
      </c>
      <c r="B460">
        <v>1</v>
      </c>
      <c r="C460" t="s">
        <v>1109</v>
      </c>
      <c r="D460" t="s">
        <v>15</v>
      </c>
      <c r="E460">
        <v>17</v>
      </c>
      <c r="F460">
        <v>0</v>
      </c>
      <c r="G460">
        <v>0</v>
      </c>
      <c r="H460" t="s">
        <v>1110</v>
      </c>
      <c r="I460">
        <v>10.5</v>
      </c>
      <c r="K460" t="s">
        <v>17</v>
      </c>
      <c r="N460" t="s">
        <v>828</v>
      </c>
      <c r="O460">
        <v>4</v>
      </c>
      <c r="P460">
        <v>4</v>
      </c>
      <c r="Q460">
        <v>5</v>
      </c>
      <c r="R460" t="str">
        <f t="shared" si="266"/>
        <v>Test</v>
      </c>
      <c r="S460" t="str">
        <f t="shared" si="267"/>
        <v>Test</v>
      </c>
      <c r="T460" t="str">
        <f t="shared" si="268"/>
        <v>Validate</v>
      </c>
      <c r="U460" t="str">
        <f t="shared" si="269"/>
        <v/>
      </c>
      <c r="V460" t="str">
        <f t="shared" si="270"/>
        <v>0-17</v>
      </c>
      <c r="W460" t="str">
        <f t="shared" si="271"/>
        <v/>
      </c>
      <c r="X460" t="str">
        <f t="shared" si="272"/>
        <v>11-20</v>
      </c>
      <c r="Y460" t="b">
        <f>SUMPRODUCT(--(U460=counts!$A$40:$A$49))&gt;0</f>
        <v>0</v>
      </c>
      <c r="Z460" t="b">
        <f>SUMPRODUCT(--(W460=counts!$A$18:$A$22))&gt;0</f>
        <v>0</v>
      </c>
      <c r="AA460" t="str">
        <f t="shared" si="273"/>
        <v>0-17</v>
      </c>
      <c r="AB460" t="str">
        <f>IF(W460="","Blank",IF(Z460="TRUE",W460,counts!$A$23))</f>
        <v>Blank</v>
      </c>
      <c r="AC460" t="str">
        <f t="shared" si="274"/>
        <v>11-20</v>
      </c>
      <c r="AD460" t="str">
        <f t="shared" si="275"/>
        <v>Blank</v>
      </c>
      <c r="AE460" t="str">
        <f t="shared" si="276"/>
        <v>female</v>
      </c>
      <c r="AF460">
        <f>IF(F460&gt;=4, counts!$A$62,F460)</f>
        <v>0</v>
      </c>
      <c r="AG460">
        <f>IF(G460&gt;=3, counts!$A$69,G460)</f>
        <v>0</v>
      </c>
      <c r="AH460" t="str">
        <f>IF(OR(K460="S",K460=""), counts!$A$75,K460)</f>
        <v>S, blank</v>
      </c>
      <c r="AI460">
        <f t="shared" si="277"/>
        <v>2</v>
      </c>
      <c r="AJ460">
        <f>VLOOKUP(AA460,counts!$V$8:$W$13,2,FALSE)</f>
        <v>-3.7643689058441341</v>
      </c>
      <c r="AK460">
        <f>VLOOKUP(AB460,counts!$V$17:$W$23,2,FALSE)</f>
        <v>-42.171718189759716</v>
      </c>
      <c r="AL460">
        <f>VLOOKUP(AC460,counts!$V$27:$W$33,2,FALSE)</f>
        <v>-9.6115457513775127</v>
      </c>
      <c r="AM460">
        <f>VLOOKUP(AD460,counts!$V$38:$W$49,2,FALSE)</f>
        <v>-33.757758935166962</v>
      </c>
      <c r="AN460">
        <f>VLOOKUP(AE460,counts!$V$53:$W$54,2,FALSE)</f>
        <v>151.41878811967541</v>
      </c>
      <c r="AO460">
        <f>VLOOKUP(AF460,counts!$V$58:$W$62,2,FALSE)</f>
        <v>-14.754319664473872</v>
      </c>
      <c r="AP460">
        <f>VLOOKUP(AG460,counts!$V$66:$W$69,2,FALSE)</f>
        <v>-22.013681658285037</v>
      </c>
      <c r="AQ460">
        <f>VLOOKUP(AH460,counts!$V$73:$W$75,2,FALSE)</f>
        <v>-22.422560732600829</v>
      </c>
      <c r="AR460">
        <f>VLOOKUP(AI460,counts!$V$79:$W$81,2,FALSE)</f>
        <v>25.957134405206311</v>
      </c>
      <c r="AS460">
        <f t="shared" si="278"/>
        <v>1</v>
      </c>
      <c r="AT460">
        <f t="shared" si="279"/>
        <v>4</v>
      </c>
      <c r="AU460" t="str">
        <f t="shared" si="262"/>
        <v>Test</v>
      </c>
      <c r="AW460" t="str">
        <f t="shared" si="280"/>
        <v>0-17</v>
      </c>
      <c r="AX460" t="str">
        <f t="shared" si="281"/>
        <v>Blank</v>
      </c>
      <c r="AY460" t="str">
        <f t="shared" si="282"/>
        <v>11-20</v>
      </c>
      <c r="AZ460" t="str">
        <f t="shared" si="283"/>
        <v>Blank</v>
      </c>
      <c r="BA460" t="str">
        <f t="shared" si="284"/>
        <v>female</v>
      </c>
      <c r="BB460">
        <f t="shared" si="285"/>
        <v>0</v>
      </c>
      <c r="BC460">
        <f t="shared" si="286"/>
        <v>0</v>
      </c>
      <c r="BD460" t="str">
        <f t="shared" si="287"/>
        <v>S, blank</v>
      </c>
      <c r="BE460">
        <f t="shared" si="288"/>
        <v>2</v>
      </c>
      <c r="BF460">
        <f t="shared" si="289"/>
        <v>-3.7643689058441341</v>
      </c>
      <c r="BG460">
        <f t="shared" si="290"/>
        <v>-42.171718189759716</v>
      </c>
      <c r="BH460">
        <f t="shared" si="291"/>
        <v>-9.6115457513775127</v>
      </c>
      <c r="BI460">
        <f t="shared" si="292"/>
        <v>-33.757758935166962</v>
      </c>
      <c r="BJ460">
        <f t="shared" si="293"/>
        <v>151.41878811967541</v>
      </c>
      <c r="BK460">
        <f t="shared" si="294"/>
        <v>-14.754319664473872</v>
      </c>
      <c r="BL460">
        <f t="shared" si="295"/>
        <v>-22.013681658285037</v>
      </c>
      <c r="BM460">
        <f t="shared" si="296"/>
        <v>-22.422560732600829</v>
      </c>
      <c r="BN460">
        <f t="shared" si="297"/>
        <v>25.957134405206311</v>
      </c>
      <c r="BO460">
        <f t="shared" si="263"/>
        <v>1</v>
      </c>
      <c r="BP460">
        <f t="shared" si="264"/>
        <v>4</v>
      </c>
      <c r="BQ460" t="str">
        <f t="shared" si="265"/>
        <v>Test</v>
      </c>
    </row>
    <row r="461" spans="1:69" x14ac:dyDescent="0.3">
      <c r="A461">
        <v>2</v>
      </c>
      <c r="B461">
        <v>0</v>
      </c>
      <c r="C461" t="s">
        <v>1111</v>
      </c>
      <c r="D461" t="s">
        <v>20</v>
      </c>
      <c r="E461">
        <v>42</v>
      </c>
      <c r="F461">
        <v>1</v>
      </c>
      <c r="G461">
        <v>0</v>
      </c>
      <c r="H461" t="s">
        <v>1112</v>
      </c>
      <c r="I461">
        <v>27</v>
      </c>
      <c r="K461" t="s">
        <v>17</v>
      </c>
      <c r="N461" t="s">
        <v>439</v>
      </c>
      <c r="O461">
        <v>5</v>
      </c>
      <c r="P461">
        <v>3</v>
      </c>
      <c r="Q461">
        <v>4</v>
      </c>
      <c r="R461" t="str">
        <f t="shared" si="266"/>
        <v>Validate</v>
      </c>
      <c r="S461" t="str">
        <f t="shared" si="267"/>
        <v>Train</v>
      </c>
      <c r="T461" t="str">
        <f t="shared" si="268"/>
        <v>Test</v>
      </c>
      <c r="U461" t="str">
        <f t="shared" si="269"/>
        <v/>
      </c>
      <c r="V461" t="str">
        <f t="shared" si="270"/>
        <v>41-50</v>
      </c>
      <c r="W461" t="str">
        <f t="shared" si="271"/>
        <v/>
      </c>
      <c r="X461" t="str">
        <f t="shared" si="272"/>
        <v>21-30</v>
      </c>
      <c r="Y461" t="b">
        <f>SUMPRODUCT(--(U461=counts!$A$40:$A$49))&gt;0</f>
        <v>0</v>
      </c>
      <c r="Z461" t="b">
        <f>SUMPRODUCT(--(W461=counts!$A$18:$A$22))&gt;0</f>
        <v>0</v>
      </c>
      <c r="AA461" t="str">
        <f t="shared" si="273"/>
        <v>41-50</v>
      </c>
      <c r="AB461" t="str">
        <f>IF(W461="","Blank",IF(Z461="TRUE",W461,counts!$A$23))</f>
        <v>Blank</v>
      </c>
      <c r="AC461" t="str">
        <f t="shared" si="274"/>
        <v>21-30</v>
      </c>
      <c r="AD461" t="str">
        <f t="shared" si="275"/>
        <v>Blank</v>
      </c>
      <c r="AE461" t="str">
        <f t="shared" si="276"/>
        <v>male</v>
      </c>
      <c r="AF461">
        <f>IF(F461&gt;=4, counts!$A$62,F461)</f>
        <v>1</v>
      </c>
      <c r="AG461">
        <f>IF(G461&gt;=3, counts!$A$69,G461)</f>
        <v>0</v>
      </c>
      <c r="AH461" t="str">
        <f>IF(OR(K461="S",K461=""), counts!$A$75,K461)</f>
        <v>S, blank</v>
      </c>
      <c r="AI461">
        <f t="shared" si="277"/>
        <v>2</v>
      </c>
      <c r="AJ461">
        <f>VLOOKUP(AA461,counts!$V$8:$W$13,2,FALSE)</f>
        <v>-13.385578549662212</v>
      </c>
      <c r="AK461">
        <f>VLOOKUP(AB461,counts!$V$17:$W$23,2,FALSE)</f>
        <v>-42.171718189759716</v>
      </c>
      <c r="AL461">
        <f>VLOOKUP(AC461,counts!$V$27:$W$33,2,FALSE)</f>
        <v>40.172297072540438</v>
      </c>
      <c r="AM461">
        <f>VLOOKUP(AD461,counts!$V$38:$W$49,2,FALSE)</f>
        <v>-33.757758935166962</v>
      </c>
      <c r="AN461">
        <f>VLOOKUP(AE461,counts!$V$53:$W$54,2,FALSE)</f>
        <v>-108.67008854708662</v>
      </c>
      <c r="AO461">
        <f>VLOOKUP(AF461,counts!$V$58:$W$62,2,FALSE)</f>
        <v>48.695090775187893</v>
      </c>
      <c r="AP461">
        <f>VLOOKUP(AG461,counts!$V$66:$W$69,2,FALSE)</f>
        <v>-22.013681658285037</v>
      </c>
      <c r="AQ461">
        <f>VLOOKUP(AH461,counts!$V$73:$W$75,2,FALSE)</f>
        <v>-22.422560732600829</v>
      </c>
      <c r="AR461">
        <f>VLOOKUP(AI461,counts!$V$79:$W$81,2,FALSE)</f>
        <v>25.957134405206311</v>
      </c>
      <c r="AS461">
        <f t="shared" si="278"/>
        <v>0</v>
      </c>
      <c r="AT461">
        <f t="shared" si="279"/>
        <v>5</v>
      </c>
      <c r="AU461" t="str">
        <f t="shared" si="262"/>
        <v>Validate</v>
      </c>
      <c r="AW461" t="str">
        <f t="shared" si="280"/>
        <v>41-50</v>
      </c>
      <c r="AX461" t="str">
        <f t="shared" si="281"/>
        <v>Blank</v>
      </c>
      <c r="AY461" t="str">
        <f t="shared" si="282"/>
        <v>21-30</v>
      </c>
      <c r="AZ461" t="str">
        <f t="shared" si="283"/>
        <v>Blank</v>
      </c>
      <c r="BA461" t="str">
        <f t="shared" si="284"/>
        <v>male</v>
      </c>
      <c r="BB461">
        <f t="shared" si="285"/>
        <v>1</v>
      </c>
      <c r="BC461">
        <f t="shared" si="286"/>
        <v>0</v>
      </c>
      <c r="BD461" t="str">
        <f t="shared" si="287"/>
        <v>S, blank</v>
      </c>
      <c r="BE461">
        <f t="shared" si="288"/>
        <v>2</v>
      </c>
      <c r="BF461">
        <f t="shared" si="289"/>
        <v>-13.385578549662212</v>
      </c>
      <c r="BG461">
        <f t="shared" si="290"/>
        <v>-42.171718189759716</v>
      </c>
      <c r="BH461">
        <f t="shared" si="291"/>
        <v>40.172297072540438</v>
      </c>
      <c r="BI461">
        <f t="shared" si="292"/>
        <v>-33.757758935166962</v>
      </c>
      <c r="BJ461">
        <f t="shared" si="293"/>
        <v>-108.67008854708662</v>
      </c>
      <c r="BK461">
        <f t="shared" si="294"/>
        <v>48.695090775187893</v>
      </c>
      <c r="BL461">
        <f t="shared" si="295"/>
        <v>-22.013681658285037</v>
      </c>
      <c r="BM461">
        <f t="shared" si="296"/>
        <v>-22.422560732600829</v>
      </c>
      <c r="BN461">
        <f t="shared" si="297"/>
        <v>25.957134405206311</v>
      </c>
      <c r="BO461">
        <f t="shared" si="263"/>
        <v>0</v>
      </c>
      <c r="BP461">
        <f t="shared" si="264"/>
        <v>5</v>
      </c>
      <c r="BQ461" t="str">
        <f t="shared" si="265"/>
        <v>Validate</v>
      </c>
    </row>
    <row r="462" spans="1:69" x14ac:dyDescent="0.3">
      <c r="A462">
        <v>2</v>
      </c>
      <c r="B462">
        <v>1</v>
      </c>
      <c r="C462" t="s">
        <v>1113</v>
      </c>
      <c r="D462" t="s">
        <v>15</v>
      </c>
      <c r="E462">
        <v>24</v>
      </c>
      <c r="F462">
        <v>2</v>
      </c>
      <c r="G462">
        <v>1</v>
      </c>
      <c r="H462" t="s">
        <v>1112</v>
      </c>
      <c r="I462">
        <v>27</v>
      </c>
      <c r="K462" t="s">
        <v>17</v>
      </c>
      <c r="L462" t="s">
        <v>857</v>
      </c>
      <c r="N462" t="s">
        <v>439</v>
      </c>
      <c r="O462">
        <v>2</v>
      </c>
      <c r="P462">
        <v>4</v>
      </c>
      <c r="Q462">
        <v>1</v>
      </c>
      <c r="R462" t="str">
        <f t="shared" si="266"/>
        <v>Train</v>
      </c>
      <c r="S462" t="str">
        <f t="shared" si="267"/>
        <v>Test</v>
      </c>
      <c r="T462" t="str">
        <f t="shared" si="268"/>
        <v>Train</v>
      </c>
      <c r="U462" t="str">
        <f t="shared" si="269"/>
        <v/>
      </c>
      <c r="V462" t="str">
        <f t="shared" si="270"/>
        <v>18-30</v>
      </c>
      <c r="W462" t="str">
        <f t="shared" si="271"/>
        <v/>
      </c>
      <c r="X462" t="str">
        <f t="shared" si="272"/>
        <v>21-30</v>
      </c>
      <c r="Y462" t="b">
        <f>SUMPRODUCT(--(U462=counts!$A$40:$A$49))&gt;0</f>
        <v>0</v>
      </c>
      <c r="Z462" t="b">
        <f>SUMPRODUCT(--(W462=counts!$A$18:$A$22))&gt;0</f>
        <v>0</v>
      </c>
      <c r="AA462" t="str">
        <f t="shared" si="273"/>
        <v>18-30</v>
      </c>
      <c r="AB462" t="str">
        <f>IF(W462="","Blank",IF(Z462="TRUE",W462,counts!$A$23))</f>
        <v>Blank</v>
      </c>
      <c r="AC462" t="str">
        <f t="shared" si="274"/>
        <v>21-30</v>
      </c>
      <c r="AD462" t="str">
        <f t="shared" si="275"/>
        <v>Blank</v>
      </c>
      <c r="AE462" t="str">
        <f t="shared" si="276"/>
        <v>female</v>
      </c>
      <c r="AF462">
        <f>IF(F462&gt;=4, counts!$A$62,F462)</f>
        <v>2</v>
      </c>
      <c r="AG462">
        <f>IF(G462&gt;=3, counts!$A$69,G462)</f>
        <v>1</v>
      </c>
      <c r="AH462" t="str">
        <f>IF(OR(K462="S",K462=""), counts!$A$75,K462)</f>
        <v>S, blank</v>
      </c>
      <c r="AI462">
        <f t="shared" si="277"/>
        <v>2</v>
      </c>
      <c r="AJ462">
        <f>VLOOKUP(AA462,counts!$V$8:$W$13,2,FALSE)</f>
        <v>-11.613432440426715</v>
      </c>
      <c r="AK462">
        <f>VLOOKUP(AB462,counts!$V$17:$W$23,2,FALSE)</f>
        <v>-42.171718189759716</v>
      </c>
      <c r="AL462">
        <f>VLOOKUP(AC462,counts!$V$27:$W$33,2,FALSE)</f>
        <v>40.172297072540438</v>
      </c>
      <c r="AM462">
        <f>VLOOKUP(AD462,counts!$V$38:$W$49,2,FALSE)</f>
        <v>-33.757758935166962</v>
      </c>
      <c r="AN462">
        <f>VLOOKUP(AE462,counts!$V$53:$W$54,2,FALSE)</f>
        <v>151.41878811967541</v>
      </c>
      <c r="AO462">
        <f>VLOOKUP(AF462,counts!$V$58:$W$62,2,FALSE)</f>
        <v>47.533478806865013</v>
      </c>
      <c r="AP462">
        <f>VLOOKUP(AG462,counts!$V$66:$W$69,2,FALSE)</f>
        <v>79.365382998232107</v>
      </c>
      <c r="AQ462">
        <f>VLOOKUP(AH462,counts!$V$73:$W$75,2,FALSE)</f>
        <v>-22.422560732600829</v>
      </c>
      <c r="AR462">
        <f>VLOOKUP(AI462,counts!$V$79:$W$81,2,FALSE)</f>
        <v>25.957134405206311</v>
      </c>
      <c r="AS462">
        <f t="shared" si="278"/>
        <v>1</v>
      </c>
      <c r="AT462">
        <f t="shared" si="279"/>
        <v>2</v>
      </c>
      <c r="AU462" t="str">
        <f t="shared" si="262"/>
        <v>Train</v>
      </c>
      <c r="AW462" t="str">
        <f t="shared" si="280"/>
        <v>18-30</v>
      </c>
      <c r="AX462" t="str">
        <f t="shared" si="281"/>
        <v>Blank</v>
      </c>
      <c r="AY462" t="str">
        <f t="shared" si="282"/>
        <v>21-30</v>
      </c>
      <c r="AZ462" t="str">
        <f t="shared" si="283"/>
        <v>Blank</v>
      </c>
      <c r="BA462" t="str">
        <f t="shared" si="284"/>
        <v>female</v>
      </c>
      <c r="BB462">
        <f t="shared" si="285"/>
        <v>2</v>
      </c>
      <c r="BC462">
        <f t="shared" si="286"/>
        <v>1</v>
      </c>
      <c r="BD462" t="str">
        <f t="shared" si="287"/>
        <v>S, blank</v>
      </c>
      <c r="BE462">
        <f t="shared" si="288"/>
        <v>2</v>
      </c>
      <c r="BF462">
        <f t="shared" si="289"/>
        <v>-11.613432440426715</v>
      </c>
      <c r="BG462">
        <f t="shared" si="290"/>
        <v>-42.171718189759716</v>
      </c>
      <c r="BH462">
        <f t="shared" si="291"/>
        <v>40.172297072540438</v>
      </c>
      <c r="BI462">
        <f t="shared" si="292"/>
        <v>-33.757758935166962</v>
      </c>
      <c r="BJ462">
        <f t="shared" si="293"/>
        <v>151.41878811967541</v>
      </c>
      <c r="BK462">
        <f t="shared" si="294"/>
        <v>47.533478806865013</v>
      </c>
      <c r="BL462">
        <f t="shared" si="295"/>
        <v>79.365382998232107</v>
      </c>
      <c r="BM462">
        <f t="shared" si="296"/>
        <v>-22.422560732600829</v>
      </c>
      <c r="BN462">
        <f t="shared" si="297"/>
        <v>25.957134405206311</v>
      </c>
      <c r="BO462">
        <f t="shared" si="263"/>
        <v>1</v>
      </c>
      <c r="BP462">
        <f t="shared" si="264"/>
        <v>2</v>
      </c>
      <c r="BQ462" t="str">
        <f t="shared" si="265"/>
        <v>Train</v>
      </c>
    </row>
    <row r="463" spans="1:69" x14ac:dyDescent="0.3">
      <c r="A463">
        <v>2</v>
      </c>
      <c r="B463">
        <v>0</v>
      </c>
      <c r="C463" t="s">
        <v>1114</v>
      </c>
      <c r="D463" t="s">
        <v>20</v>
      </c>
      <c r="E463">
        <v>47</v>
      </c>
      <c r="F463">
        <v>0</v>
      </c>
      <c r="G463">
        <v>0</v>
      </c>
      <c r="H463" t="s">
        <v>1115</v>
      </c>
      <c r="I463">
        <v>15</v>
      </c>
      <c r="K463" t="s">
        <v>17</v>
      </c>
      <c r="N463" t="s">
        <v>1116</v>
      </c>
      <c r="O463">
        <v>5</v>
      </c>
      <c r="P463">
        <v>2</v>
      </c>
      <c r="Q463">
        <v>5</v>
      </c>
      <c r="R463" t="str">
        <f t="shared" si="266"/>
        <v>Validate</v>
      </c>
      <c r="S463" t="str">
        <f t="shared" si="267"/>
        <v>Train</v>
      </c>
      <c r="T463" t="str">
        <f t="shared" si="268"/>
        <v>Validate</v>
      </c>
      <c r="U463" t="str">
        <f t="shared" si="269"/>
        <v/>
      </c>
      <c r="V463" t="str">
        <f t="shared" si="270"/>
        <v>41-50</v>
      </c>
      <c r="W463" t="str">
        <f t="shared" si="271"/>
        <v/>
      </c>
      <c r="X463" t="str">
        <f t="shared" si="272"/>
        <v>11-20</v>
      </c>
      <c r="Y463" t="b">
        <f>SUMPRODUCT(--(U463=counts!$A$40:$A$49))&gt;0</f>
        <v>0</v>
      </c>
      <c r="Z463" t="b">
        <f>SUMPRODUCT(--(W463=counts!$A$18:$A$22))&gt;0</f>
        <v>0</v>
      </c>
      <c r="AA463" t="str">
        <f t="shared" si="273"/>
        <v>41-50</v>
      </c>
      <c r="AB463" t="str">
        <f>IF(W463="","Blank",IF(Z463="TRUE",W463,counts!$A$23))</f>
        <v>Blank</v>
      </c>
      <c r="AC463" t="str">
        <f t="shared" si="274"/>
        <v>11-20</v>
      </c>
      <c r="AD463" t="str">
        <f t="shared" si="275"/>
        <v>Blank</v>
      </c>
      <c r="AE463" t="str">
        <f t="shared" si="276"/>
        <v>male</v>
      </c>
      <c r="AF463">
        <f>IF(F463&gt;=4, counts!$A$62,F463)</f>
        <v>0</v>
      </c>
      <c r="AG463">
        <f>IF(G463&gt;=3, counts!$A$69,G463)</f>
        <v>0</v>
      </c>
      <c r="AH463" t="str">
        <f>IF(OR(K463="S",K463=""), counts!$A$75,K463)</f>
        <v>S, blank</v>
      </c>
      <c r="AI463">
        <f t="shared" si="277"/>
        <v>2</v>
      </c>
      <c r="AJ463">
        <f>VLOOKUP(AA463,counts!$V$8:$W$13,2,FALSE)</f>
        <v>-13.385578549662212</v>
      </c>
      <c r="AK463">
        <f>VLOOKUP(AB463,counts!$V$17:$W$23,2,FALSE)</f>
        <v>-42.171718189759716</v>
      </c>
      <c r="AL463">
        <f>VLOOKUP(AC463,counts!$V$27:$W$33,2,FALSE)</f>
        <v>-9.6115457513775127</v>
      </c>
      <c r="AM463">
        <f>VLOOKUP(AD463,counts!$V$38:$W$49,2,FALSE)</f>
        <v>-33.757758935166962</v>
      </c>
      <c r="AN463">
        <f>VLOOKUP(AE463,counts!$V$53:$W$54,2,FALSE)</f>
        <v>-108.67008854708662</v>
      </c>
      <c r="AO463">
        <f>VLOOKUP(AF463,counts!$V$58:$W$62,2,FALSE)</f>
        <v>-14.754319664473872</v>
      </c>
      <c r="AP463">
        <f>VLOOKUP(AG463,counts!$V$66:$W$69,2,FALSE)</f>
        <v>-22.013681658285037</v>
      </c>
      <c r="AQ463">
        <f>VLOOKUP(AH463,counts!$V$73:$W$75,2,FALSE)</f>
        <v>-22.422560732600829</v>
      </c>
      <c r="AR463">
        <f>VLOOKUP(AI463,counts!$V$79:$W$81,2,FALSE)</f>
        <v>25.957134405206311</v>
      </c>
      <c r="AS463">
        <f t="shared" si="278"/>
        <v>0</v>
      </c>
      <c r="AT463">
        <f t="shared" si="279"/>
        <v>5</v>
      </c>
      <c r="AU463" t="str">
        <f t="shared" si="262"/>
        <v>Validate</v>
      </c>
      <c r="AW463" t="str">
        <f t="shared" si="280"/>
        <v>41-50</v>
      </c>
      <c r="AX463" t="str">
        <f t="shared" si="281"/>
        <v>Blank</v>
      </c>
      <c r="AY463" t="str">
        <f t="shared" si="282"/>
        <v>11-20</v>
      </c>
      <c r="AZ463" t="str">
        <f t="shared" si="283"/>
        <v>Blank</v>
      </c>
      <c r="BA463" t="str">
        <f t="shared" si="284"/>
        <v>male</v>
      </c>
      <c r="BB463">
        <f t="shared" si="285"/>
        <v>0</v>
      </c>
      <c r="BC463">
        <f t="shared" si="286"/>
        <v>0</v>
      </c>
      <c r="BD463" t="str">
        <f t="shared" si="287"/>
        <v>S, blank</v>
      </c>
      <c r="BE463">
        <f t="shared" si="288"/>
        <v>2</v>
      </c>
      <c r="BF463">
        <f t="shared" si="289"/>
        <v>-13.385578549662212</v>
      </c>
      <c r="BG463">
        <f t="shared" si="290"/>
        <v>-42.171718189759716</v>
      </c>
      <c r="BH463">
        <f t="shared" si="291"/>
        <v>-9.6115457513775127</v>
      </c>
      <c r="BI463">
        <f t="shared" si="292"/>
        <v>-33.757758935166962</v>
      </c>
      <c r="BJ463">
        <f t="shared" si="293"/>
        <v>-108.67008854708662</v>
      </c>
      <c r="BK463">
        <f t="shared" si="294"/>
        <v>-14.754319664473872</v>
      </c>
      <c r="BL463">
        <f t="shared" si="295"/>
        <v>-22.013681658285037</v>
      </c>
      <c r="BM463">
        <f t="shared" si="296"/>
        <v>-22.422560732600829</v>
      </c>
      <c r="BN463">
        <f t="shared" si="297"/>
        <v>25.957134405206311</v>
      </c>
      <c r="BO463">
        <f t="shared" si="263"/>
        <v>0</v>
      </c>
      <c r="BP463">
        <f t="shared" si="264"/>
        <v>5</v>
      </c>
      <c r="BQ463" t="str">
        <f t="shared" si="265"/>
        <v>Validate</v>
      </c>
    </row>
    <row r="464" spans="1:69" x14ac:dyDescent="0.3">
      <c r="A464">
        <v>2</v>
      </c>
      <c r="B464">
        <v>0</v>
      </c>
      <c r="C464" t="s">
        <v>1117</v>
      </c>
      <c r="D464" t="s">
        <v>20</v>
      </c>
      <c r="E464">
        <v>24</v>
      </c>
      <c r="F464">
        <v>2</v>
      </c>
      <c r="G464">
        <v>0</v>
      </c>
      <c r="H464" t="s">
        <v>967</v>
      </c>
      <c r="I464">
        <v>31.5</v>
      </c>
      <c r="K464" t="s">
        <v>17</v>
      </c>
      <c r="N464" t="s">
        <v>968</v>
      </c>
      <c r="O464">
        <v>3</v>
      </c>
      <c r="P464">
        <v>3</v>
      </c>
      <c r="Q464">
        <v>1</v>
      </c>
      <c r="R464" t="str">
        <f t="shared" si="266"/>
        <v>Train</v>
      </c>
      <c r="S464" t="str">
        <f t="shared" si="267"/>
        <v>Train</v>
      </c>
      <c r="T464" t="str">
        <f t="shared" si="268"/>
        <v>Train</v>
      </c>
      <c r="U464" t="str">
        <f t="shared" si="269"/>
        <v>NJ</v>
      </c>
      <c r="V464" t="str">
        <f t="shared" si="270"/>
        <v>18-30</v>
      </c>
      <c r="W464" t="str">
        <f t="shared" si="271"/>
        <v/>
      </c>
      <c r="X464" t="str">
        <f t="shared" si="272"/>
        <v>31-40</v>
      </c>
      <c r="Y464" t="b">
        <f>SUMPRODUCT(--(U464=counts!$A$40:$A$49))&gt;0</f>
        <v>1</v>
      </c>
      <c r="Z464" t="b">
        <f>SUMPRODUCT(--(W464=counts!$A$18:$A$22))&gt;0</f>
        <v>0</v>
      </c>
      <c r="AA464" t="str">
        <f t="shared" si="273"/>
        <v>18-30</v>
      </c>
      <c r="AB464" t="str">
        <f>IF(W464="","Blank",IF(Z464="TRUE",W464,counts!$A$23))</f>
        <v>Blank</v>
      </c>
      <c r="AC464" t="str">
        <f t="shared" si="274"/>
        <v>31-40</v>
      </c>
      <c r="AD464" t="str">
        <f t="shared" si="275"/>
        <v>NJ</v>
      </c>
      <c r="AE464" t="str">
        <f t="shared" si="276"/>
        <v>male</v>
      </c>
      <c r="AF464">
        <f>IF(F464&gt;=4, counts!$A$62,F464)</f>
        <v>2</v>
      </c>
      <c r="AG464">
        <f>IF(G464&gt;=3, counts!$A$69,G464)</f>
        <v>0</v>
      </c>
      <c r="AH464" t="str">
        <f>IF(OR(K464="S",K464=""), counts!$A$75,K464)</f>
        <v>S, blank</v>
      </c>
      <c r="AI464">
        <f t="shared" si="277"/>
        <v>2</v>
      </c>
      <c r="AJ464">
        <f>VLOOKUP(AA464,counts!$V$8:$W$13,2,FALSE)</f>
        <v>-11.613432440426715</v>
      </c>
      <c r="AK464">
        <f>VLOOKUP(AB464,counts!$V$17:$W$23,2,FALSE)</f>
        <v>-42.171718189759716</v>
      </c>
      <c r="AL464">
        <f>VLOOKUP(AC464,counts!$V$27:$W$33,2,FALSE)</f>
        <v>22.971838090238197</v>
      </c>
      <c r="AM464">
        <f>VLOOKUP(AD464,counts!$V$38:$W$49,2,FALSE)</f>
        <v>45.286193221659182</v>
      </c>
      <c r="AN464">
        <f>VLOOKUP(AE464,counts!$V$53:$W$54,2,FALSE)</f>
        <v>-108.67008854708662</v>
      </c>
      <c r="AO464">
        <f>VLOOKUP(AF464,counts!$V$58:$W$62,2,FALSE)</f>
        <v>47.533478806865013</v>
      </c>
      <c r="AP464">
        <f>VLOOKUP(AG464,counts!$V$66:$W$69,2,FALSE)</f>
        <v>-22.013681658285037</v>
      </c>
      <c r="AQ464">
        <f>VLOOKUP(AH464,counts!$V$73:$W$75,2,FALSE)</f>
        <v>-22.422560732600829</v>
      </c>
      <c r="AR464">
        <f>VLOOKUP(AI464,counts!$V$79:$W$81,2,FALSE)</f>
        <v>25.957134405206311</v>
      </c>
      <c r="AS464">
        <f t="shared" si="278"/>
        <v>0</v>
      </c>
      <c r="AT464">
        <f t="shared" si="279"/>
        <v>3</v>
      </c>
      <c r="AU464" t="str">
        <f t="shared" si="262"/>
        <v>Train</v>
      </c>
      <c r="AW464" t="str">
        <f t="shared" si="280"/>
        <v>18-30</v>
      </c>
      <c r="AX464" t="str">
        <f t="shared" si="281"/>
        <v>Blank</v>
      </c>
      <c r="AY464" t="str">
        <f t="shared" si="282"/>
        <v>31-40</v>
      </c>
      <c r="AZ464" t="str">
        <f t="shared" si="283"/>
        <v>NJ</v>
      </c>
      <c r="BA464" t="str">
        <f t="shared" si="284"/>
        <v>male</v>
      </c>
      <c r="BB464">
        <f t="shared" si="285"/>
        <v>2</v>
      </c>
      <c r="BC464">
        <f t="shared" si="286"/>
        <v>0</v>
      </c>
      <c r="BD464" t="str">
        <f t="shared" si="287"/>
        <v>S, blank</v>
      </c>
      <c r="BE464">
        <f t="shared" si="288"/>
        <v>2</v>
      </c>
      <c r="BF464">
        <f t="shared" si="289"/>
        <v>-11.613432440426715</v>
      </c>
      <c r="BG464">
        <f t="shared" si="290"/>
        <v>-42.171718189759716</v>
      </c>
      <c r="BH464">
        <f t="shared" si="291"/>
        <v>22.971838090238197</v>
      </c>
      <c r="BI464">
        <f t="shared" si="292"/>
        <v>45.286193221659182</v>
      </c>
      <c r="BJ464">
        <f t="shared" si="293"/>
        <v>-108.67008854708662</v>
      </c>
      <c r="BK464">
        <f t="shared" si="294"/>
        <v>47.533478806865013</v>
      </c>
      <c r="BL464">
        <f t="shared" si="295"/>
        <v>-22.013681658285037</v>
      </c>
      <c r="BM464">
        <f t="shared" si="296"/>
        <v>-22.422560732600829</v>
      </c>
      <c r="BN464">
        <f t="shared" si="297"/>
        <v>25.957134405206311</v>
      </c>
      <c r="BO464">
        <f t="shared" si="263"/>
        <v>0</v>
      </c>
      <c r="BP464">
        <f t="shared" si="264"/>
        <v>3</v>
      </c>
      <c r="BQ464" t="str">
        <f t="shared" si="265"/>
        <v>Train</v>
      </c>
    </row>
    <row r="465" spans="1:69" x14ac:dyDescent="0.3">
      <c r="A465">
        <v>2</v>
      </c>
      <c r="B465">
        <v>0</v>
      </c>
      <c r="C465" t="s">
        <v>1118</v>
      </c>
      <c r="D465" t="s">
        <v>20</v>
      </c>
      <c r="E465">
        <v>22</v>
      </c>
      <c r="F465">
        <v>2</v>
      </c>
      <c r="G465">
        <v>0</v>
      </c>
      <c r="H465" t="s">
        <v>967</v>
      </c>
      <c r="I465">
        <v>31.5</v>
      </c>
      <c r="K465" t="s">
        <v>17</v>
      </c>
      <c r="N465" t="s">
        <v>968</v>
      </c>
      <c r="O465">
        <v>3</v>
      </c>
      <c r="P465">
        <v>3</v>
      </c>
      <c r="Q465">
        <v>3</v>
      </c>
      <c r="R465" t="str">
        <f t="shared" si="266"/>
        <v>Train</v>
      </c>
      <c r="S465" t="str">
        <f t="shared" si="267"/>
        <v>Train</v>
      </c>
      <c r="T465" t="str">
        <f t="shared" si="268"/>
        <v>Train</v>
      </c>
      <c r="U465" t="str">
        <f t="shared" si="269"/>
        <v>NJ</v>
      </c>
      <c r="V465" t="str">
        <f t="shared" si="270"/>
        <v>18-30</v>
      </c>
      <c r="W465" t="str">
        <f t="shared" si="271"/>
        <v/>
      </c>
      <c r="X465" t="str">
        <f t="shared" si="272"/>
        <v>31-40</v>
      </c>
      <c r="Y465" t="b">
        <f>SUMPRODUCT(--(U465=counts!$A$40:$A$49))&gt;0</f>
        <v>1</v>
      </c>
      <c r="Z465" t="b">
        <f>SUMPRODUCT(--(W465=counts!$A$18:$A$22))&gt;0</f>
        <v>0</v>
      </c>
      <c r="AA465" t="str">
        <f t="shared" si="273"/>
        <v>18-30</v>
      </c>
      <c r="AB465" t="str">
        <f>IF(W465="","Blank",IF(Z465="TRUE",W465,counts!$A$23))</f>
        <v>Blank</v>
      </c>
      <c r="AC465" t="str">
        <f t="shared" si="274"/>
        <v>31-40</v>
      </c>
      <c r="AD465" t="str">
        <f t="shared" si="275"/>
        <v>NJ</v>
      </c>
      <c r="AE465" t="str">
        <f t="shared" si="276"/>
        <v>male</v>
      </c>
      <c r="AF465">
        <f>IF(F465&gt;=4, counts!$A$62,F465)</f>
        <v>2</v>
      </c>
      <c r="AG465">
        <f>IF(G465&gt;=3, counts!$A$69,G465)</f>
        <v>0</v>
      </c>
      <c r="AH465" t="str">
        <f>IF(OR(K465="S",K465=""), counts!$A$75,K465)</f>
        <v>S, blank</v>
      </c>
      <c r="AI465">
        <f t="shared" si="277"/>
        <v>2</v>
      </c>
      <c r="AJ465">
        <f>VLOOKUP(AA465,counts!$V$8:$W$13,2,FALSE)</f>
        <v>-11.613432440426715</v>
      </c>
      <c r="AK465">
        <f>VLOOKUP(AB465,counts!$V$17:$W$23,2,FALSE)</f>
        <v>-42.171718189759716</v>
      </c>
      <c r="AL465">
        <f>VLOOKUP(AC465,counts!$V$27:$W$33,2,FALSE)</f>
        <v>22.971838090238197</v>
      </c>
      <c r="AM465">
        <f>VLOOKUP(AD465,counts!$V$38:$W$49,2,FALSE)</f>
        <v>45.286193221659182</v>
      </c>
      <c r="AN465">
        <f>VLOOKUP(AE465,counts!$V$53:$W$54,2,FALSE)</f>
        <v>-108.67008854708662</v>
      </c>
      <c r="AO465">
        <f>VLOOKUP(AF465,counts!$V$58:$W$62,2,FALSE)</f>
        <v>47.533478806865013</v>
      </c>
      <c r="AP465">
        <f>VLOOKUP(AG465,counts!$V$66:$W$69,2,FALSE)</f>
        <v>-22.013681658285037</v>
      </c>
      <c r="AQ465">
        <f>VLOOKUP(AH465,counts!$V$73:$W$75,2,FALSE)</f>
        <v>-22.422560732600829</v>
      </c>
      <c r="AR465">
        <f>VLOOKUP(AI465,counts!$V$79:$W$81,2,FALSE)</f>
        <v>25.957134405206311</v>
      </c>
      <c r="AS465">
        <f t="shared" si="278"/>
        <v>0</v>
      </c>
      <c r="AT465">
        <f t="shared" si="279"/>
        <v>3</v>
      </c>
      <c r="AU465" t="str">
        <f t="shared" si="262"/>
        <v>Train</v>
      </c>
      <c r="AW465" t="str">
        <f t="shared" si="280"/>
        <v>18-30</v>
      </c>
      <c r="AX465" t="str">
        <f t="shared" si="281"/>
        <v>Blank</v>
      </c>
      <c r="AY465" t="str">
        <f t="shared" si="282"/>
        <v>31-40</v>
      </c>
      <c r="AZ465" t="str">
        <f t="shared" si="283"/>
        <v>NJ</v>
      </c>
      <c r="BA465" t="str">
        <f t="shared" si="284"/>
        <v>male</v>
      </c>
      <c r="BB465">
        <f t="shared" si="285"/>
        <v>2</v>
      </c>
      <c r="BC465">
        <f t="shared" si="286"/>
        <v>0</v>
      </c>
      <c r="BD465" t="str">
        <f t="shared" si="287"/>
        <v>S, blank</v>
      </c>
      <c r="BE465">
        <f t="shared" si="288"/>
        <v>2</v>
      </c>
      <c r="BF465">
        <f t="shared" si="289"/>
        <v>-11.613432440426715</v>
      </c>
      <c r="BG465">
        <f t="shared" si="290"/>
        <v>-42.171718189759716</v>
      </c>
      <c r="BH465">
        <f t="shared" si="291"/>
        <v>22.971838090238197</v>
      </c>
      <c r="BI465">
        <f t="shared" si="292"/>
        <v>45.286193221659182</v>
      </c>
      <c r="BJ465">
        <f t="shared" si="293"/>
        <v>-108.67008854708662</v>
      </c>
      <c r="BK465">
        <f t="shared" si="294"/>
        <v>47.533478806865013</v>
      </c>
      <c r="BL465">
        <f t="shared" si="295"/>
        <v>-22.013681658285037</v>
      </c>
      <c r="BM465">
        <f t="shared" si="296"/>
        <v>-22.422560732600829</v>
      </c>
      <c r="BN465">
        <f t="shared" si="297"/>
        <v>25.957134405206311</v>
      </c>
      <c r="BO465">
        <f t="shared" si="263"/>
        <v>0</v>
      </c>
      <c r="BP465">
        <f t="shared" si="264"/>
        <v>3</v>
      </c>
      <c r="BQ465" t="str">
        <f t="shared" si="265"/>
        <v>Train</v>
      </c>
    </row>
    <row r="466" spans="1:69" x14ac:dyDescent="0.3">
      <c r="A466">
        <v>2</v>
      </c>
      <c r="B466">
        <v>0</v>
      </c>
      <c r="C466" t="s">
        <v>1119</v>
      </c>
      <c r="D466" t="s">
        <v>20</v>
      </c>
      <c r="E466">
        <v>32</v>
      </c>
      <c r="F466">
        <v>0</v>
      </c>
      <c r="G466">
        <v>0</v>
      </c>
      <c r="H466" t="s">
        <v>1120</v>
      </c>
      <c r="I466">
        <v>10.5</v>
      </c>
      <c r="K466" t="s">
        <v>17</v>
      </c>
      <c r="N466" t="s">
        <v>1121</v>
      </c>
      <c r="O466">
        <v>1</v>
      </c>
      <c r="P466">
        <v>1</v>
      </c>
      <c r="Q466">
        <v>4</v>
      </c>
      <c r="R466" t="str">
        <f t="shared" si="266"/>
        <v>Train</v>
      </c>
      <c r="S466" t="str">
        <f t="shared" si="267"/>
        <v>Train</v>
      </c>
      <c r="T466" t="str">
        <f t="shared" si="268"/>
        <v>Test</v>
      </c>
      <c r="U466" t="str">
        <f t="shared" si="269"/>
        <v>MI</v>
      </c>
      <c r="V466" t="str">
        <f t="shared" si="270"/>
        <v>31-40</v>
      </c>
      <c r="W466" t="str">
        <f t="shared" si="271"/>
        <v/>
      </c>
      <c r="X466" t="str">
        <f t="shared" si="272"/>
        <v>11-20</v>
      </c>
      <c r="Y466" t="b">
        <f>SUMPRODUCT(--(U466=counts!$A$40:$A$49))&gt;0</f>
        <v>1</v>
      </c>
      <c r="Z466" t="b">
        <f>SUMPRODUCT(--(W466=counts!$A$18:$A$22))&gt;0</f>
        <v>0</v>
      </c>
      <c r="AA466" t="str">
        <f t="shared" si="273"/>
        <v>31-40</v>
      </c>
      <c r="AB466" t="str">
        <f>IF(W466="","Blank",IF(Z466="TRUE",W466,counts!$A$23))</f>
        <v>Blank</v>
      </c>
      <c r="AC466" t="str">
        <f t="shared" si="274"/>
        <v>11-20</v>
      </c>
      <c r="AD466" t="str">
        <f t="shared" si="275"/>
        <v>MI</v>
      </c>
      <c r="AE466" t="str">
        <f t="shared" si="276"/>
        <v>male</v>
      </c>
      <c r="AF466">
        <f>IF(F466&gt;=4, counts!$A$62,F466)</f>
        <v>0</v>
      </c>
      <c r="AG466">
        <f>IF(G466&gt;=3, counts!$A$69,G466)</f>
        <v>0</v>
      </c>
      <c r="AH466" t="str">
        <f>IF(OR(K466="S",K466=""), counts!$A$75,K466)</f>
        <v>S, blank</v>
      </c>
      <c r="AI466">
        <f t="shared" si="277"/>
        <v>2</v>
      </c>
      <c r="AJ466">
        <f>VLOOKUP(AA466,counts!$V$8:$W$13,2,FALSE)</f>
        <v>32.769878926258563</v>
      </c>
      <c r="AK466">
        <f>VLOOKUP(AB466,counts!$V$17:$W$23,2,FALSE)</f>
        <v>-42.171718189759716</v>
      </c>
      <c r="AL466">
        <f>VLOOKUP(AC466,counts!$V$27:$W$33,2,FALSE)</f>
        <v>-9.6115457513775127</v>
      </c>
      <c r="AM466">
        <f>VLOOKUP(AD466,counts!$V$38:$W$49,2,FALSE)</f>
        <v>123.30204897661667</v>
      </c>
      <c r="AN466">
        <f>VLOOKUP(AE466,counts!$V$53:$W$54,2,FALSE)</f>
        <v>-108.67008854708662</v>
      </c>
      <c r="AO466">
        <f>VLOOKUP(AF466,counts!$V$58:$W$62,2,FALSE)</f>
        <v>-14.754319664473872</v>
      </c>
      <c r="AP466">
        <f>VLOOKUP(AG466,counts!$V$66:$W$69,2,FALSE)</f>
        <v>-22.013681658285037</v>
      </c>
      <c r="AQ466">
        <f>VLOOKUP(AH466,counts!$V$73:$W$75,2,FALSE)</f>
        <v>-22.422560732600829</v>
      </c>
      <c r="AR466">
        <f>VLOOKUP(AI466,counts!$V$79:$W$81,2,FALSE)</f>
        <v>25.957134405206311</v>
      </c>
      <c r="AS466">
        <f t="shared" si="278"/>
        <v>0</v>
      </c>
      <c r="AT466">
        <f t="shared" si="279"/>
        <v>1</v>
      </c>
      <c r="AU466" t="str">
        <f t="shared" si="262"/>
        <v>Train</v>
      </c>
      <c r="AW466" t="str">
        <f t="shared" si="280"/>
        <v>31-40</v>
      </c>
      <c r="AX466" t="str">
        <f t="shared" si="281"/>
        <v>Blank</v>
      </c>
      <c r="AY466" t="str">
        <f t="shared" si="282"/>
        <v>11-20</v>
      </c>
      <c r="AZ466" t="str">
        <f t="shared" si="283"/>
        <v>MI</v>
      </c>
      <c r="BA466" t="str">
        <f t="shared" si="284"/>
        <v>male</v>
      </c>
      <c r="BB466">
        <f t="shared" si="285"/>
        <v>0</v>
      </c>
      <c r="BC466">
        <f t="shared" si="286"/>
        <v>0</v>
      </c>
      <c r="BD466" t="str">
        <f t="shared" si="287"/>
        <v>S, blank</v>
      </c>
      <c r="BE466">
        <f t="shared" si="288"/>
        <v>2</v>
      </c>
      <c r="BF466">
        <f t="shared" si="289"/>
        <v>32.769878926258563</v>
      </c>
      <c r="BG466">
        <f t="shared" si="290"/>
        <v>-42.171718189759716</v>
      </c>
      <c r="BH466">
        <f t="shared" si="291"/>
        <v>-9.6115457513775127</v>
      </c>
      <c r="BI466">
        <f t="shared" si="292"/>
        <v>123.30204897661667</v>
      </c>
      <c r="BJ466">
        <f t="shared" si="293"/>
        <v>-108.67008854708662</v>
      </c>
      <c r="BK466">
        <f t="shared" si="294"/>
        <v>-14.754319664473872</v>
      </c>
      <c r="BL466">
        <f t="shared" si="295"/>
        <v>-22.013681658285037</v>
      </c>
      <c r="BM466">
        <f t="shared" si="296"/>
        <v>-22.422560732600829</v>
      </c>
      <c r="BN466">
        <f t="shared" si="297"/>
        <v>25.957134405206311</v>
      </c>
      <c r="BO466">
        <f t="shared" si="263"/>
        <v>0</v>
      </c>
      <c r="BP466">
        <f t="shared" si="264"/>
        <v>1</v>
      </c>
      <c r="BQ466" t="str">
        <f t="shared" si="265"/>
        <v>Train</v>
      </c>
    </row>
    <row r="467" spans="1:69" x14ac:dyDescent="0.3">
      <c r="A467">
        <v>2</v>
      </c>
      <c r="B467">
        <v>1</v>
      </c>
      <c r="C467" t="s">
        <v>1122</v>
      </c>
      <c r="D467" t="s">
        <v>15</v>
      </c>
      <c r="E467">
        <v>23</v>
      </c>
      <c r="F467">
        <v>0</v>
      </c>
      <c r="G467">
        <v>0</v>
      </c>
      <c r="H467" t="s">
        <v>1123</v>
      </c>
      <c r="I467">
        <v>13.791700000000001</v>
      </c>
      <c r="J467" t="s">
        <v>40</v>
      </c>
      <c r="K467" t="s">
        <v>44</v>
      </c>
      <c r="L467" t="s">
        <v>22</v>
      </c>
      <c r="N467" t="s">
        <v>30</v>
      </c>
      <c r="O467">
        <v>3</v>
      </c>
      <c r="P467">
        <v>4</v>
      </c>
      <c r="Q467">
        <v>2</v>
      </c>
      <c r="R467" t="str">
        <f t="shared" si="266"/>
        <v>Train</v>
      </c>
      <c r="S467" t="str">
        <f t="shared" si="267"/>
        <v>Test</v>
      </c>
      <c r="T467" t="str">
        <f t="shared" si="268"/>
        <v>Train</v>
      </c>
      <c r="U467" t="str">
        <f t="shared" si="269"/>
        <v>NY</v>
      </c>
      <c r="V467" t="str">
        <f t="shared" si="270"/>
        <v>18-30</v>
      </c>
      <c r="W467" t="str">
        <f t="shared" si="271"/>
        <v>D</v>
      </c>
      <c r="X467" t="str">
        <f t="shared" si="272"/>
        <v>11-20</v>
      </c>
      <c r="Y467" t="b">
        <f>SUMPRODUCT(--(U467=counts!$A$40:$A$49))&gt;0</f>
        <v>1</v>
      </c>
      <c r="Z467" t="b">
        <f>SUMPRODUCT(--(W467=counts!$A$18:$A$22))&gt;0</f>
        <v>1</v>
      </c>
      <c r="AA467" t="str">
        <f t="shared" si="273"/>
        <v>18-30</v>
      </c>
      <c r="AB467" t="str">
        <f>IF(W467="","Blank",IF(Z467="TRUE",W467,counts!$A$23))</f>
        <v>F, G, T</v>
      </c>
      <c r="AC467" t="str">
        <f t="shared" si="274"/>
        <v>11-20</v>
      </c>
      <c r="AD467" t="str">
        <f t="shared" si="275"/>
        <v>NY</v>
      </c>
      <c r="AE467" t="str">
        <f t="shared" si="276"/>
        <v>female</v>
      </c>
      <c r="AF467">
        <f>IF(F467&gt;=4, counts!$A$62,F467)</f>
        <v>0</v>
      </c>
      <c r="AG467">
        <f>IF(G467&gt;=3, counts!$A$69,G467)</f>
        <v>0</v>
      </c>
      <c r="AH467" t="str">
        <f>IF(OR(K467="S",K467=""), counts!$A$75,K467)</f>
        <v>C</v>
      </c>
      <c r="AI467">
        <f t="shared" si="277"/>
        <v>2</v>
      </c>
      <c r="AJ467">
        <f>VLOOKUP(AA467,counts!$V$8:$W$13,2,FALSE)</f>
        <v>-11.613432440426715</v>
      </c>
      <c r="AK467">
        <f>VLOOKUP(AB467,counts!$V$17:$W$23,2,FALSE)</f>
        <v>123.30204897661667</v>
      </c>
      <c r="AL467">
        <f>VLOOKUP(AC467,counts!$V$27:$W$33,2,FALSE)</f>
        <v>-9.6115457513775127</v>
      </c>
      <c r="AM467">
        <f>VLOOKUP(AD467,counts!$V$38:$W$49,2,FALSE)</f>
        <v>57.761363718906857</v>
      </c>
      <c r="AN467">
        <f>VLOOKUP(AE467,counts!$V$53:$W$54,2,FALSE)</f>
        <v>151.41878811967541</v>
      </c>
      <c r="AO467">
        <f>VLOOKUP(AF467,counts!$V$58:$W$62,2,FALSE)</f>
        <v>-14.754319664473872</v>
      </c>
      <c r="AP467">
        <f>VLOOKUP(AG467,counts!$V$66:$W$69,2,FALSE)</f>
        <v>-22.013681658285037</v>
      </c>
      <c r="AQ467">
        <f>VLOOKUP(AH467,counts!$V$73:$W$75,2,FALSE)</f>
        <v>72.444458573419169</v>
      </c>
      <c r="AR467">
        <f>VLOOKUP(AI467,counts!$V$79:$W$81,2,FALSE)</f>
        <v>25.957134405206311</v>
      </c>
      <c r="AS467">
        <f t="shared" si="278"/>
        <v>1</v>
      </c>
      <c r="AT467">
        <f t="shared" si="279"/>
        <v>3</v>
      </c>
      <c r="AU467" t="str">
        <f t="shared" si="262"/>
        <v>Train</v>
      </c>
      <c r="AW467" t="str">
        <f t="shared" si="280"/>
        <v>18-30</v>
      </c>
      <c r="AX467" t="str">
        <f t="shared" si="281"/>
        <v>F, G, T</v>
      </c>
      <c r="AY467" t="str">
        <f t="shared" si="282"/>
        <v>11-20</v>
      </c>
      <c r="AZ467" t="str">
        <f t="shared" si="283"/>
        <v>NY</v>
      </c>
      <c r="BA467" t="str">
        <f t="shared" si="284"/>
        <v>female</v>
      </c>
      <c r="BB467">
        <f t="shared" si="285"/>
        <v>0</v>
      </c>
      <c r="BC467">
        <f t="shared" si="286"/>
        <v>0</v>
      </c>
      <c r="BD467" t="str">
        <f t="shared" si="287"/>
        <v>C</v>
      </c>
      <c r="BE467">
        <f t="shared" si="288"/>
        <v>2</v>
      </c>
      <c r="BF467">
        <f t="shared" si="289"/>
        <v>-11.613432440426715</v>
      </c>
      <c r="BG467">
        <f t="shared" si="290"/>
        <v>123.30204897661667</v>
      </c>
      <c r="BH467">
        <f t="shared" si="291"/>
        <v>-9.6115457513775127</v>
      </c>
      <c r="BI467">
        <f t="shared" si="292"/>
        <v>57.761363718906857</v>
      </c>
      <c r="BJ467">
        <f t="shared" si="293"/>
        <v>151.41878811967541</v>
      </c>
      <c r="BK467">
        <f t="shared" si="294"/>
        <v>-14.754319664473872</v>
      </c>
      <c r="BL467">
        <f t="shared" si="295"/>
        <v>-22.013681658285037</v>
      </c>
      <c r="BM467">
        <f t="shared" si="296"/>
        <v>72.444458573419169</v>
      </c>
      <c r="BN467">
        <f t="shared" si="297"/>
        <v>25.957134405206311</v>
      </c>
      <c r="BO467">
        <f t="shared" si="263"/>
        <v>1</v>
      </c>
      <c r="BP467">
        <f t="shared" si="264"/>
        <v>3</v>
      </c>
      <c r="BQ467" t="str">
        <f t="shared" si="265"/>
        <v>Train</v>
      </c>
    </row>
    <row r="468" spans="1:69" x14ac:dyDescent="0.3">
      <c r="A468">
        <v>2</v>
      </c>
      <c r="B468">
        <v>0</v>
      </c>
      <c r="C468" t="s">
        <v>1124</v>
      </c>
      <c r="D468" t="s">
        <v>20</v>
      </c>
      <c r="E468">
        <v>34</v>
      </c>
      <c r="F468">
        <v>1</v>
      </c>
      <c r="G468">
        <v>0</v>
      </c>
      <c r="H468" t="s">
        <v>1125</v>
      </c>
      <c r="I468">
        <v>26</v>
      </c>
      <c r="K468" t="s">
        <v>17</v>
      </c>
      <c r="M468">
        <v>283</v>
      </c>
      <c r="N468" t="s">
        <v>1126</v>
      </c>
      <c r="O468">
        <v>4</v>
      </c>
      <c r="P468">
        <v>3</v>
      </c>
      <c r="Q468">
        <v>5</v>
      </c>
      <c r="R468" t="str">
        <f t="shared" si="266"/>
        <v>Test</v>
      </c>
      <c r="S468" t="str">
        <f t="shared" si="267"/>
        <v>Train</v>
      </c>
      <c r="T468" t="str">
        <f t="shared" si="268"/>
        <v>Validate</v>
      </c>
      <c r="U468" t="str">
        <f t="shared" si="269"/>
        <v>NY</v>
      </c>
      <c r="V468" t="str">
        <f t="shared" si="270"/>
        <v>31-40</v>
      </c>
      <c r="W468" t="str">
        <f t="shared" si="271"/>
        <v/>
      </c>
      <c r="X468" t="str">
        <f t="shared" si="272"/>
        <v>21-30</v>
      </c>
      <c r="Y468" t="b">
        <f>SUMPRODUCT(--(U468=counts!$A$40:$A$49))&gt;0</f>
        <v>1</v>
      </c>
      <c r="Z468" t="b">
        <f>SUMPRODUCT(--(W468=counts!$A$18:$A$22))&gt;0</f>
        <v>0</v>
      </c>
      <c r="AA468" t="str">
        <f t="shared" si="273"/>
        <v>31-40</v>
      </c>
      <c r="AB468" t="str">
        <f>IF(W468="","Blank",IF(Z468="TRUE",W468,counts!$A$23))</f>
        <v>Blank</v>
      </c>
      <c r="AC468" t="str">
        <f t="shared" si="274"/>
        <v>21-30</v>
      </c>
      <c r="AD468" t="str">
        <f t="shared" si="275"/>
        <v>NY</v>
      </c>
      <c r="AE468" t="str">
        <f t="shared" si="276"/>
        <v>male</v>
      </c>
      <c r="AF468">
        <f>IF(F468&gt;=4, counts!$A$62,F468)</f>
        <v>1</v>
      </c>
      <c r="AG468">
        <f>IF(G468&gt;=3, counts!$A$69,G468)</f>
        <v>0</v>
      </c>
      <c r="AH468" t="str">
        <f>IF(OR(K468="S",K468=""), counts!$A$75,K468)</f>
        <v>S, blank</v>
      </c>
      <c r="AI468">
        <f t="shared" si="277"/>
        <v>2</v>
      </c>
      <c r="AJ468">
        <f>VLOOKUP(AA468,counts!$V$8:$W$13,2,FALSE)</f>
        <v>32.769878926258563</v>
      </c>
      <c r="AK468">
        <f>VLOOKUP(AB468,counts!$V$17:$W$23,2,FALSE)</f>
        <v>-42.171718189759716</v>
      </c>
      <c r="AL468">
        <f>VLOOKUP(AC468,counts!$V$27:$W$33,2,FALSE)</f>
        <v>40.172297072540438</v>
      </c>
      <c r="AM468">
        <f>VLOOKUP(AD468,counts!$V$38:$W$49,2,FALSE)</f>
        <v>57.761363718906857</v>
      </c>
      <c r="AN468">
        <f>VLOOKUP(AE468,counts!$V$53:$W$54,2,FALSE)</f>
        <v>-108.67008854708662</v>
      </c>
      <c r="AO468">
        <f>VLOOKUP(AF468,counts!$V$58:$W$62,2,FALSE)</f>
        <v>48.695090775187893</v>
      </c>
      <c r="AP468">
        <f>VLOOKUP(AG468,counts!$V$66:$W$69,2,FALSE)</f>
        <v>-22.013681658285037</v>
      </c>
      <c r="AQ468">
        <f>VLOOKUP(AH468,counts!$V$73:$W$75,2,FALSE)</f>
        <v>-22.422560732600829</v>
      </c>
      <c r="AR468">
        <f>VLOOKUP(AI468,counts!$V$79:$W$81,2,FALSE)</f>
        <v>25.957134405206311</v>
      </c>
      <c r="AS468">
        <f t="shared" si="278"/>
        <v>0</v>
      </c>
      <c r="AT468">
        <f t="shared" si="279"/>
        <v>4</v>
      </c>
      <c r="AU468" t="str">
        <f t="shared" si="262"/>
        <v>Test</v>
      </c>
      <c r="AW468" t="str">
        <f t="shared" si="280"/>
        <v>31-40</v>
      </c>
      <c r="AX468" t="str">
        <f t="shared" si="281"/>
        <v>Blank</v>
      </c>
      <c r="AY468" t="str">
        <f t="shared" si="282"/>
        <v>21-30</v>
      </c>
      <c r="AZ468" t="str">
        <f t="shared" si="283"/>
        <v>NY</v>
      </c>
      <c r="BA468" t="str">
        <f t="shared" si="284"/>
        <v>male</v>
      </c>
      <c r="BB468">
        <f t="shared" si="285"/>
        <v>1</v>
      </c>
      <c r="BC468">
        <f t="shared" si="286"/>
        <v>0</v>
      </c>
      <c r="BD468" t="str">
        <f t="shared" si="287"/>
        <v>S, blank</v>
      </c>
      <c r="BE468">
        <f t="shared" si="288"/>
        <v>2</v>
      </c>
      <c r="BF468">
        <f t="shared" si="289"/>
        <v>32.769878926258563</v>
      </c>
      <c r="BG468">
        <f t="shared" si="290"/>
        <v>-42.171718189759716</v>
      </c>
      <c r="BH468">
        <f t="shared" si="291"/>
        <v>40.172297072540438</v>
      </c>
      <c r="BI468">
        <f t="shared" si="292"/>
        <v>57.761363718906857</v>
      </c>
      <c r="BJ468">
        <f t="shared" si="293"/>
        <v>-108.67008854708662</v>
      </c>
      <c r="BK468">
        <f t="shared" si="294"/>
        <v>48.695090775187893</v>
      </c>
      <c r="BL468">
        <f t="shared" si="295"/>
        <v>-22.013681658285037</v>
      </c>
      <c r="BM468">
        <f t="shared" si="296"/>
        <v>-22.422560732600829</v>
      </c>
      <c r="BN468">
        <f t="shared" si="297"/>
        <v>25.957134405206311</v>
      </c>
      <c r="BO468">
        <f t="shared" si="263"/>
        <v>0</v>
      </c>
      <c r="BP468">
        <f t="shared" si="264"/>
        <v>4</v>
      </c>
      <c r="BQ468" t="str">
        <f t="shared" si="265"/>
        <v>Test</v>
      </c>
    </row>
    <row r="469" spans="1:69" x14ac:dyDescent="0.3">
      <c r="A469">
        <v>2</v>
      </c>
      <c r="B469">
        <v>1</v>
      </c>
      <c r="C469" t="s">
        <v>1127</v>
      </c>
      <c r="D469" t="s">
        <v>15</v>
      </c>
      <c r="E469">
        <v>24</v>
      </c>
      <c r="F469">
        <v>1</v>
      </c>
      <c r="G469">
        <v>0</v>
      </c>
      <c r="H469" t="s">
        <v>1125</v>
      </c>
      <c r="I469">
        <v>26</v>
      </c>
      <c r="K469" t="s">
        <v>17</v>
      </c>
      <c r="L469" t="s">
        <v>857</v>
      </c>
      <c r="N469" t="s">
        <v>1126</v>
      </c>
      <c r="O469">
        <v>3</v>
      </c>
      <c r="P469">
        <v>5</v>
      </c>
      <c r="Q469">
        <v>2</v>
      </c>
      <c r="R469" t="str">
        <f t="shared" si="266"/>
        <v>Train</v>
      </c>
      <c r="S469" t="str">
        <f t="shared" si="267"/>
        <v>Validate</v>
      </c>
      <c r="T469" t="str">
        <f t="shared" si="268"/>
        <v>Train</v>
      </c>
      <c r="U469" t="str">
        <f t="shared" si="269"/>
        <v>NY</v>
      </c>
      <c r="V469" t="str">
        <f t="shared" si="270"/>
        <v>18-30</v>
      </c>
      <c r="W469" t="str">
        <f t="shared" si="271"/>
        <v/>
      </c>
      <c r="X469" t="str">
        <f t="shared" si="272"/>
        <v>21-30</v>
      </c>
      <c r="Y469" t="b">
        <f>SUMPRODUCT(--(U469=counts!$A$40:$A$49))&gt;0</f>
        <v>1</v>
      </c>
      <c r="Z469" t="b">
        <f>SUMPRODUCT(--(W469=counts!$A$18:$A$22))&gt;0</f>
        <v>0</v>
      </c>
      <c r="AA469" t="str">
        <f t="shared" si="273"/>
        <v>18-30</v>
      </c>
      <c r="AB469" t="str">
        <f>IF(W469="","Blank",IF(Z469="TRUE",W469,counts!$A$23))</f>
        <v>Blank</v>
      </c>
      <c r="AC469" t="str">
        <f t="shared" si="274"/>
        <v>21-30</v>
      </c>
      <c r="AD469" t="str">
        <f t="shared" si="275"/>
        <v>NY</v>
      </c>
      <c r="AE469" t="str">
        <f t="shared" si="276"/>
        <v>female</v>
      </c>
      <c r="AF469">
        <f>IF(F469&gt;=4, counts!$A$62,F469)</f>
        <v>1</v>
      </c>
      <c r="AG469">
        <f>IF(G469&gt;=3, counts!$A$69,G469)</f>
        <v>0</v>
      </c>
      <c r="AH469" t="str">
        <f>IF(OR(K469="S",K469=""), counts!$A$75,K469)</f>
        <v>S, blank</v>
      </c>
      <c r="AI469">
        <f t="shared" si="277"/>
        <v>2</v>
      </c>
      <c r="AJ469">
        <f>VLOOKUP(AA469,counts!$V$8:$W$13,2,FALSE)</f>
        <v>-11.613432440426715</v>
      </c>
      <c r="AK469">
        <f>VLOOKUP(AB469,counts!$V$17:$W$23,2,FALSE)</f>
        <v>-42.171718189759716</v>
      </c>
      <c r="AL469">
        <f>VLOOKUP(AC469,counts!$V$27:$W$33,2,FALSE)</f>
        <v>40.172297072540438</v>
      </c>
      <c r="AM469">
        <f>VLOOKUP(AD469,counts!$V$38:$W$49,2,FALSE)</f>
        <v>57.761363718906857</v>
      </c>
      <c r="AN469">
        <f>VLOOKUP(AE469,counts!$V$53:$W$54,2,FALSE)</f>
        <v>151.41878811967541</v>
      </c>
      <c r="AO469">
        <f>VLOOKUP(AF469,counts!$V$58:$W$62,2,FALSE)</f>
        <v>48.695090775187893</v>
      </c>
      <c r="AP469">
        <f>VLOOKUP(AG469,counts!$V$66:$W$69,2,FALSE)</f>
        <v>-22.013681658285037</v>
      </c>
      <c r="AQ469">
        <f>VLOOKUP(AH469,counts!$V$73:$W$75,2,FALSE)</f>
        <v>-22.422560732600829</v>
      </c>
      <c r="AR469">
        <f>VLOOKUP(AI469,counts!$V$79:$W$81,2,FALSE)</f>
        <v>25.957134405206311</v>
      </c>
      <c r="AS469">
        <f t="shared" si="278"/>
        <v>1</v>
      </c>
      <c r="AT469">
        <f t="shared" si="279"/>
        <v>3</v>
      </c>
      <c r="AU469" t="str">
        <f t="shared" si="262"/>
        <v>Train</v>
      </c>
      <c r="AW469" t="str">
        <f t="shared" si="280"/>
        <v>18-30</v>
      </c>
      <c r="AX469" t="str">
        <f t="shared" si="281"/>
        <v>Blank</v>
      </c>
      <c r="AY469" t="str">
        <f t="shared" si="282"/>
        <v>21-30</v>
      </c>
      <c r="AZ469" t="str">
        <f t="shared" si="283"/>
        <v>NY</v>
      </c>
      <c r="BA469" t="str">
        <f t="shared" si="284"/>
        <v>female</v>
      </c>
      <c r="BB469">
        <f t="shared" si="285"/>
        <v>1</v>
      </c>
      <c r="BC469">
        <f t="shared" si="286"/>
        <v>0</v>
      </c>
      <c r="BD469" t="str">
        <f t="shared" si="287"/>
        <v>S, blank</v>
      </c>
      <c r="BE469">
        <f t="shared" si="288"/>
        <v>2</v>
      </c>
      <c r="BF469">
        <f t="shared" si="289"/>
        <v>-11.613432440426715</v>
      </c>
      <c r="BG469">
        <f t="shared" si="290"/>
        <v>-42.171718189759716</v>
      </c>
      <c r="BH469">
        <f t="shared" si="291"/>
        <v>40.172297072540438</v>
      </c>
      <c r="BI469">
        <f t="shared" si="292"/>
        <v>57.761363718906857</v>
      </c>
      <c r="BJ469">
        <f t="shared" si="293"/>
        <v>151.41878811967541</v>
      </c>
      <c r="BK469">
        <f t="shared" si="294"/>
        <v>48.695090775187893</v>
      </c>
      <c r="BL469">
        <f t="shared" si="295"/>
        <v>-22.013681658285037</v>
      </c>
      <c r="BM469">
        <f t="shared" si="296"/>
        <v>-22.422560732600829</v>
      </c>
      <c r="BN469">
        <f t="shared" si="297"/>
        <v>25.957134405206311</v>
      </c>
      <c r="BO469">
        <f t="shared" si="263"/>
        <v>1</v>
      </c>
      <c r="BP469">
        <f t="shared" si="264"/>
        <v>3</v>
      </c>
      <c r="BQ469" t="str">
        <f t="shared" si="265"/>
        <v>Train</v>
      </c>
    </row>
    <row r="470" spans="1:69" x14ac:dyDescent="0.3">
      <c r="A470">
        <v>2</v>
      </c>
      <c r="B470">
        <v>0</v>
      </c>
      <c r="C470" t="s">
        <v>1128</v>
      </c>
      <c r="D470" t="s">
        <v>15</v>
      </c>
      <c r="E470">
        <v>22</v>
      </c>
      <c r="F470">
        <v>0</v>
      </c>
      <c r="G470">
        <v>0</v>
      </c>
      <c r="H470" t="s">
        <v>943</v>
      </c>
      <c r="I470">
        <v>21</v>
      </c>
      <c r="K470" t="s">
        <v>17</v>
      </c>
      <c r="N470" t="s">
        <v>1129</v>
      </c>
      <c r="O470">
        <v>2</v>
      </c>
      <c r="P470">
        <v>4</v>
      </c>
      <c r="Q470">
        <v>1</v>
      </c>
      <c r="R470" t="str">
        <f t="shared" si="266"/>
        <v>Train</v>
      </c>
      <c r="S470" t="str">
        <f t="shared" si="267"/>
        <v>Test</v>
      </c>
      <c r="T470" t="str">
        <f t="shared" si="268"/>
        <v>Train</v>
      </c>
      <c r="U470" t="str">
        <f t="shared" si="269"/>
        <v>PA</v>
      </c>
      <c r="V470" t="str">
        <f t="shared" si="270"/>
        <v>18-30</v>
      </c>
      <c r="W470" t="str">
        <f t="shared" si="271"/>
        <v/>
      </c>
      <c r="X470" t="str">
        <f t="shared" si="272"/>
        <v>21-30</v>
      </c>
      <c r="Y470" t="b">
        <f>SUMPRODUCT(--(U470=counts!$A$40:$A$49))&gt;0</f>
        <v>1</v>
      </c>
      <c r="Z470" t="b">
        <f>SUMPRODUCT(--(W470=counts!$A$18:$A$22))&gt;0</f>
        <v>0</v>
      </c>
      <c r="AA470" t="str">
        <f t="shared" si="273"/>
        <v>18-30</v>
      </c>
      <c r="AB470" t="str">
        <f>IF(W470="","Blank",IF(Z470="TRUE",W470,counts!$A$23))</f>
        <v>Blank</v>
      </c>
      <c r="AC470" t="str">
        <f t="shared" si="274"/>
        <v>21-30</v>
      </c>
      <c r="AD470" t="str">
        <f t="shared" si="275"/>
        <v>PA</v>
      </c>
      <c r="AE470" t="str">
        <f t="shared" si="276"/>
        <v>female</v>
      </c>
      <c r="AF470">
        <f>IF(F470&gt;=4, counts!$A$62,F470)</f>
        <v>0</v>
      </c>
      <c r="AG470">
        <f>IF(G470&gt;=3, counts!$A$69,G470)</f>
        <v>0</v>
      </c>
      <c r="AH470" t="str">
        <f>IF(OR(K470="S",K470=""), counts!$A$75,K470)</f>
        <v>S, blank</v>
      </c>
      <c r="AI470">
        <f t="shared" si="277"/>
        <v>2</v>
      </c>
      <c r="AJ470">
        <f>VLOOKUP(AA470,counts!$V$8:$W$13,2,FALSE)</f>
        <v>-11.613432440426715</v>
      </c>
      <c r="AK470">
        <f>VLOOKUP(AB470,counts!$V$17:$W$23,2,FALSE)</f>
        <v>-42.171718189759716</v>
      </c>
      <c r="AL470">
        <f>VLOOKUP(AC470,counts!$V$27:$W$33,2,FALSE)</f>
        <v>40.172297072540438</v>
      </c>
      <c r="AM470">
        <f>VLOOKUP(AD470,counts!$V$38:$W$49,2,FALSE)</f>
        <v>105.0698932972212</v>
      </c>
      <c r="AN470">
        <f>VLOOKUP(AE470,counts!$V$53:$W$54,2,FALSE)</f>
        <v>151.41878811967541</v>
      </c>
      <c r="AO470">
        <f>VLOOKUP(AF470,counts!$V$58:$W$62,2,FALSE)</f>
        <v>-14.754319664473872</v>
      </c>
      <c r="AP470">
        <f>VLOOKUP(AG470,counts!$V$66:$W$69,2,FALSE)</f>
        <v>-22.013681658285037</v>
      </c>
      <c r="AQ470">
        <f>VLOOKUP(AH470,counts!$V$73:$W$75,2,FALSE)</f>
        <v>-22.422560732600829</v>
      </c>
      <c r="AR470">
        <f>VLOOKUP(AI470,counts!$V$79:$W$81,2,FALSE)</f>
        <v>25.957134405206311</v>
      </c>
      <c r="AS470">
        <f t="shared" si="278"/>
        <v>0</v>
      </c>
      <c r="AT470">
        <f t="shared" si="279"/>
        <v>2</v>
      </c>
      <c r="AU470" t="str">
        <f t="shared" si="262"/>
        <v>Train</v>
      </c>
      <c r="AW470" t="str">
        <f t="shared" si="280"/>
        <v>18-30</v>
      </c>
      <c r="AX470" t="str">
        <f t="shared" si="281"/>
        <v>Blank</v>
      </c>
      <c r="AY470" t="str">
        <f t="shared" si="282"/>
        <v>21-30</v>
      </c>
      <c r="AZ470" t="str">
        <f t="shared" si="283"/>
        <v>PA</v>
      </c>
      <c r="BA470" t="str">
        <f t="shared" si="284"/>
        <v>female</v>
      </c>
      <c r="BB470">
        <f t="shared" si="285"/>
        <v>0</v>
      </c>
      <c r="BC470">
        <f t="shared" si="286"/>
        <v>0</v>
      </c>
      <c r="BD470" t="str">
        <f t="shared" si="287"/>
        <v>S, blank</v>
      </c>
      <c r="BE470">
        <f t="shared" si="288"/>
        <v>2</v>
      </c>
      <c r="BF470">
        <f t="shared" si="289"/>
        <v>-11.613432440426715</v>
      </c>
      <c r="BG470">
        <f t="shared" si="290"/>
        <v>-42.171718189759716</v>
      </c>
      <c r="BH470">
        <f t="shared" si="291"/>
        <v>40.172297072540438</v>
      </c>
      <c r="BI470">
        <f t="shared" si="292"/>
        <v>105.0698932972212</v>
      </c>
      <c r="BJ470">
        <f t="shared" si="293"/>
        <v>151.41878811967541</v>
      </c>
      <c r="BK470">
        <f t="shared" si="294"/>
        <v>-14.754319664473872</v>
      </c>
      <c r="BL470">
        <f t="shared" si="295"/>
        <v>-22.013681658285037</v>
      </c>
      <c r="BM470">
        <f t="shared" si="296"/>
        <v>-22.422560732600829</v>
      </c>
      <c r="BN470">
        <f t="shared" si="297"/>
        <v>25.957134405206311</v>
      </c>
      <c r="BO470">
        <f t="shared" si="263"/>
        <v>0</v>
      </c>
      <c r="BP470">
        <f t="shared" si="264"/>
        <v>2</v>
      </c>
      <c r="BQ470" t="str">
        <f t="shared" si="265"/>
        <v>Train</v>
      </c>
    </row>
    <row r="471" spans="1:69" x14ac:dyDescent="0.3">
      <c r="A471">
        <v>2</v>
      </c>
      <c r="B471">
        <v>1</v>
      </c>
      <c r="C471" t="s">
        <v>1130</v>
      </c>
      <c r="D471" t="s">
        <v>15</v>
      </c>
      <c r="F471">
        <v>0</v>
      </c>
      <c r="G471">
        <v>0</v>
      </c>
      <c r="H471" t="s">
        <v>1131</v>
      </c>
      <c r="I471">
        <v>12.35</v>
      </c>
      <c r="J471" t="s">
        <v>1132</v>
      </c>
      <c r="K471" t="s">
        <v>527</v>
      </c>
      <c r="L471" t="s">
        <v>33</v>
      </c>
      <c r="N471" t="s">
        <v>1133</v>
      </c>
      <c r="O471">
        <v>3</v>
      </c>
      <c r="P471">
        <v>1</v>
      </c>
      <c r="Q471">
        <v>5</v>
      </c>
      <c r="R471" t="str">
        <f t="shared" si="266"/>
        <v>Train</v>
      </c>
      <c r="S471" t="str">
        <f t="shared" si="267"/>
        <v>Train</v>
      </c>
      <c r="T471" t="str">
        <f t="shared" si="268"/>
        <v>Validate</v>
      </c>
      <c r="U471" t="str">
        <f t="shared" si="269"/>
        <v>PA</v>
      </c>
      <c r="V471" t="str">
        <f t="shared" si="270"/>
        <v>0-17</v>
      </c>
      <c r="W471" t="str">
        <f t="shared" si="271"/>
        <v>E</v>
      </c>
      <c r="X471" t="str">
        <f t="shared" si="272"/>
        <v>11-20</v>
      </c>
      <c r="Y471" t="b">
        <f>SUMPRODUCT(--(U471=counts!$A$40:$A$49))&gt;0</f>
        <v>1</v>
      </c>
      <c r="Z471" t="b">
        <f>SUMPRODUCT(--(W471=counts!$A$18:$A$22))&gt;0</f>
        <v>1</v>
      </c>
      <c r="AA471" t="str">
        <f t="shared" si="273"/>
        <v>0-17</v>
      </c>
      <c r="AB471" t="str">
        <f>IF(W471="","Blank",IF(Z471="TRUE",W471,counts!$A$23))</f>
        <v>F, G, T</v>
      </c>
      <c r="AC471" t="str">
        <f t="shared" si="274"/>
        <v>11-20</v>
      </c>
      <c r="AD471" t="str">
        <f t="shared" si="275"/>
        <v>PA</v>
      </c>
      <c r="AE471" t="str">
        <f t="shared" si="276"/>
        <v>female</v>
      </c>
      <c r="AF471">
        <f>IF(F471&gt;=4, counts!$A$62,F471)</f>
        <v>0</v>
      </c>
      <c r="AG471">
        <f>IF(G471&gt;=3, counts!$A$69,G471)</f>
        <v>0</v>
      </c>
      <c r="AH471" t="str">
        <f>IF(OR(K471="S",K471=""), counts!$A$75,K471)</f>
        <v>Q</v>
      </c>
      <c r="AI471">
        <f t="shared" si="277"/>
        <v>2</v>
      </c>
      <c r="AJ471">
        <f>VLOOKUP(AA471,counts!$V$8:$W$13,2,FALSE)</f>
        <v>-3.7643689058441341</v>
      </c>
      <c r="AK471">
        <f>VLOOKUP(AB471,counts!$V$17:$W$23,2,FALSE)</f>
        <v>123.30204897661667</v>
      </c>
      <c r="AL471">
        <f>VLOOKUP(AC471,counts!$V$27:$W$33,2,FALSE)</f>
        <v>-9.6115457513775127</v>
      </c>
      <c r="AM471">
        <f>VLOOKUP(AD471,counts!$V$38:$W$49,2,FALSE)</f>
        <v>105.0698932972212</v>
      </c>
      <c r="AN471">
        <f>VLOOKUP(AE471,counts!$V$53:$W$54,2,FALSE)</f>
        <v>151.41878811967541</v>
      </c>
      <c r="AO471">
        <f>VLOOKUP(AF471,counts!$V$58:$W$62,2,FALSE)</f>
        <v>-14.754319664473872</v>
      </c>
      <c r="AP471">
        <f>VLOOKUP(AG471,counts!$V$66:$W$69,2,FALSE)</f>
        <v>-22.013681658285037</v>
      </c>
      <c r="AQ471">
        <f>VLOOKUP(AH471,counts!$V$73:$W$75,2,FALSE)</f>
        <v>-11.405315820044242</v>
      </c>
      <c r="AR471">
        <f>VLOOKUP(AI471,counts!$V$79:$W$81,2,FALSE)</f>
        <v>25.957134405206311</v>
      </c>
      <c r="AS471">
        <f t="shared" si="278"/>
        <v>1</v>
      </c>
      <c r="AT471">
        <f t="shared" si="279"/>
        <v>3</v>
      </c>
      <c r="AU471" t="str">
        <f t="shared" si="262"/>
        <v>Train</v>
      </c>
      <c r="AW471" t="str">
        <f t="shared" si="280"/>
        <v>0-17</v>
      </c>
      <c r="AX471" t="str">
        <f t="shared" si="281"/>
        <v>F, G, T</v>
      </c>
      <c r="AY471" t="str">
        <f t="shared" si="282"/>
        <v>11-20</v>
      </c>
      <c r="AZ471" t="str">
        <f t="shared" si="283"/>
        <v>PA</v>
      </c>
      <c r="BA471" t="str">
        <f t="shared" si="284"/>
        <v>female</v>
      </c>
      <c r="BB471">
        <f t="shared" si="285"/>
        <v>0</v>
      </c>
      <c r="BC471">
        <f t="shared" si="286"/>
        <v>0</v>
      </c>
      <c r="BD471" t="str">
        <f t="shared" si="287"/>
        <v>Q</v>
      </c>
      <c r="BE471">
        <f t="shared" si="288"/>
        <v>2</v>
      </c>
      <c r="BF471">
        <f t="shared" si="289"/>
        <v>-3.7643689058441341</v>
      </c>
      <c r="BG471">
        <f t="shared" si="290"/>
        <v>123.30204897661667</v>
      </c>
      <c r="BH471">
        <f t="shared" si="291"/>
        <v>-9.6115457513775127</v>
      </c>
      <c r="BI471">
        <f t="shared" si="292"/>
        <v>105.0698932972212</v>
      </c>
      <c r="BJ471">
        <f t="shared" si="293"/>
        <v>151.41878811967541</v>
      </c>
      <c r="BK471">
        <f t="shared" si="294"/>
        <v>-14.754319664473872</v>
      </c>
      <c r="BL471">
        <f t="shared" si="295"/>
        <v>-22.013681658285037</v>
      </c>
      <c r="BM471">
        <f t="shared" si="296"/>
        <v>-11.405315820044242</v>
      </c>
      <c r="BN471">
        <f t="shared" si="297"/>
        <v>25.957134405206311</v>
      </c>
      <c r="BO471">
        <f t="shared" si="263"/>
        <v>1</v>
      </c>
      <c r="BP471">
        <f t="shared" si="264"/>
        <v>3</v>
      </c>
      <c r="BQ471" t="str">
        <f t="shared" si="265"/>
        <v>Train</v>
      </c>
    </row>
    <row r="472" spans="1:69" x14ac:dyDescent="0.3">
      <c r="A472">
        <v>2</v>
      </c>
      <c r="B472">
        <v>0</v>
      </c>
      <c r="C472" t="s">
        <v>1134</v>
      </c>
      <c r="D472" t="s">
        <v>20</v>
      </c>
      <c r="E472">
        <v>35</v>
      </c>
      <c r="F472">
        <v>0</v>
      </c>
      <c r="G472">
        <v>0</v>
      </c>
      <c r="H472" t="s">
        <v>1135</v>
      </c>
      <c r="I472">
        <v>12.35</v>
      </c>
      <c r="K472" t="s">
        <v>527</v>
      </c>
      <c r="O472">
        <v>5</v>
      </c>
      <c r="P472">
        <v>1</v>
      </c>
      <c r="Q472">
        <v>2</v>
      </c>
      <c r="R472" t="str">
        <f t="shared" si="266"/>
        <v>Validate</v>
      </c>
      <c r="S472" t="str">
        <f t="shared" si="267"/>
        <v>Train</v>
      </c>
      <c r="T472" t="str">
        <f t="shared" si="268"/>
        <v>Train</v>
      </c>
      <c r="U472" t="str">
        <f t="shared" si="269"/>
        <v/>
      </c>
      <c r="V472" t="str">
        <f t="shared" si="270"/>
        <v>31-40</v>
      </c>
      <c r="W472" t="str">
        <f t="shared" si="271"/>
        <v/>
      </c>
      <c r="X472" t="str">
        <f t="shared" si="272"/>
        <v>11-20</v>
      </c>
      <c r="Y472" t="b">
        <f>SUMPRODUCT(--(U472=counts!$A$40:$A$49))&gt;0</f>
        <v>0</v>
      </c>
      <c r="Z472" t="b">
        <f>SUMPRODUCT(--(W472=counts!$A$18:$A$22))&gt;0</f>
        <v>0</v>
      </c>
      <c r="AA472" t="str">
        <f t="shared" si="273"/>
        <v>31-40</v>
      </c>
      <c r="AB472" t="str">
        <f>IF(W472="","Blank",IF(Z472="TRUE",W472,counts!$A$23))</f>
        <v>Blank</v>
      </c>
      <c r="AC472" t="str">
        <f t="shared" si="274"/>
        <v>11-20</v>
      </c>
      <c r="AD472" t="str">
        <f t="shared" si="275"/>
        <v>Blank</v>
      </c>
      <c r="AE472" t="str">
        <f t="shared" si="276"/>
        <v>male</v>
      </c>
      <c r="AF472">
        <f>IF(F472&gt;=4, counts!$A$62,F472)</f>
        <v>0</v>
      </c>
      <c r="AG472">
        <f>IF(G472&gt;=3, counts!$A$69,G472)</f>
        <v>0</v>
      </c>
      <c r="AH472" t="str">
        <f>IF(OR(K472="S",K472=""), counts!$A$75,K472)</f>
        <v>Q</v>
      </c>
      <c r="AI472">
        <f t="shared" si="277"/>
        <v>2</v>
      </c>
      <c r="AJ472">
        <f>VLOOKUP(AA472,counts!$V$8:$W$13,2,FALSE)</f>
        <v>32.769878926258563</v>
      </c>
      <c r="AK472">
        <f>VLOOKUP(AB472,counts!$V$17:$W$23,2,FALSE)</f>
        <v>-42.171718189759716</v>
      </c>
      <c r="AL472">
        <f>VLOOKUP(AC472,counts!$V$27:$W$33,2,FALSE)</f>
        <v>-9.6115457513775127</v>
      </c>
      <c r="AM472">
        <f>VLOOKUP(AD472,counts!$V$38:$W$49,2,FALSE)</f>
        <v>-33.757758935166962</v>
      </c>
      <c r="AN472">
        <f>VLOOKUP(AE472,counts!$V$53:$W$54,2,FALSE)</f>
        <v>-108.67008854708662</v>
      </c>
      <c r="AO472">
        <f>VLOOKUP(AF472,counts!$V$58:$W$62,2,FALSE)</f>
        <v>-14.754319664473872</v>
      </c>
      <c r="AP472">
        <f>VLOOKUP(AG472,counts!$V$66:$W$69,2,FALSE)</f>
        <v>-22.013681658285037</v>
      </c>
      <c r="AQ472">
        <f>VLOOKUP(AH472,counts!$V$73:$W$75,2,FALSE)</f>
        <v>-11.405315820044242</v>
      </c>
      <c r="AR472">
        <f>VLOOKUP(AI472,counts!$V$79:$W$81,2,FALSE)</f>
        <v>25.957134405206311</v>
      </c>
      <c r="AS472">
        <f t="shared" si="278"/>
        <v>0</v>
      </c>
      <c r="AT472">
        <f t="shared" si="279"/>
        <v>5</v>
      </c>
      <c r="AU472" t="str">
        <f t="shared" si="262"/>
        <v>Validate</v>
      </c>
      <c r="AW472" t="str">
        <f t="shared" si="280"/>
        <v>31-40</v>
      </c>
      <c r="AX472" t="str">
        <f t="shared" si="281"/>
        <v>Blank</v>
      </c>
      <c r="AY472" t="str">
        <f t="shared" si="282"/>
        <v>11-20</v>
      </c>
      <c r="AZ472" t="str">
        <f t="shared" si="283"/>
        <v>Blank</v>
      </c>
      <c r="BA472" t="str">
        <f t="shared" si="284"/>
        <v>male</v>
      </c>
      <c r="BB472">
        <f t="shared" si="285"/>
        <v>0</v>
      </c>
      <c r="BC472">
        <f t="shared" si="286"/>
        <v>0</v>
      </c>
      <c r="BD472" t="str">
        <f t="shared" si="287"/>
        <v>Q</v>
      </c>
      <c r="BE472">
        <f t="shared" si="288"/>
        <v>2</v>
      </c>
      <c r="BF472">
        <f t="shared" si="289"/>
        <v>32.769878926258563</v>
      </c>
      <c r="BG472">
        <f t="shared" si="290"/>
        <v>-42.171718189759716</v>
      </c>
      <c r="BH472">
        <f t="shared" si="291"/>
        <v>-9.6115457513775127</v>
      </c>
      <c r="BI472">
        <f t="shared" si="292"/>
        <v>-33.757758935166962</v>
      </c>
      <c r="BJ472">
        <f t="shared" si="293"/>
        <v>-108.67008854708662</v>
      </c>
      <c r="BK472">
        <f t="shared" si="294"/>
        <v>-14.754319664473872</v>
      </c>
      <c r="BL472">
        <f t="shared" si="295"/>
        <v>-22.013681658285037</v>
      </c>
      <c r="BM472">
        <f t="shared" si="296"/>
        <v>-11.405315820044242</v>
      </c>
      <c r="BN472">
        <f t="shared" si="297"/>
        <v>25.957134405206311</v>
      </c>
      <c r="BO472">
        <f t="shared" si="263"/>
        <v>0</v>
      </c>
      <c r="BP472">
        <f t="shared" si="264"/>
        <v>5</v>
      </c>
      <c r="BQ472" t="str">
        <f t="shared" si="265"/>
        <v>Validate</v>
      </c>
    </row>
    <row r="473" spans="1:69" x14ac:dyDescent="0.3">
      <c r="A473">
        <v>2</v>
      </c>
      <c r="B473">
        <v>1</v>
      </c>
      <c r="C473" t="s">
        <v>1136</v>
      </c>
      <c r="D473" t="s">
        <v>15</v>
      </c>
      <c r="E473">
        <v>45</v>
      </c>
      <c r="F473">
        <v>0</v>
      </c>
      <c r="G473">
        <v>0</v>
      </c>
      <c r="H473" t="s">
        <v>1137</v>
      </c>
      <c r="I473">
        <v>13.5</v>
      </c>
      <c r="K473" t="s">
        <v>17</v>
      </c>
      <c r="L473" t="s">
        <v>54</v>
      </c>
      <c r="N473" t="s">
        <v>487</v>
      </c>
      <c r="O473">
        <v>4</v>
      </c>
      <c r="P473">
        <v>3</v>
      </c>
      <c r="Q473">
        <v>2</v>
      </c>
      <c r="R473" t="str">
        <f t="shared" si="266"/>
        <v>Test</v>
      </c>
      <c r="S473" t="str">
        <f t="shared" si="267"/>
        <v>Train</v>
      </c>
      <c r="T473" t="str">
        <f t="shared" si="268"/>
        <v>Train</v>
      </c>
      <c r="U473" t="str">
        <f t="shared" si="269"/>
        <v>NY</v>
      </c>
      <c r="V473" t="str">
        <f t="shared" si="270"/>
        <v>41-50</v>
      </c>
      <c r="W473" t="str">
        <f t="shared" si="271"/>
        <v/>
      </c>
      <c r="X473" t="str">
        <f t="shared" si="272"/>
        <v>11-20</v>
      </c>
      <c r="Y473" t="b">
        <f>SUMPRODUCT(--(U473=counts!$A$40:$A$49))&gt;0</f>
        <v>1</v>
      </c>
      <c r="Z473" t="b">
        <f>SUMPRODUCT(--(W473=counts!$A$18:$A$22))&gt;0</f>
        <v>0</v>
      </c>
      <c r="AA473" t="str">
        <f t="shared" si="273"/>
        <v>41-50</v>
      </c>
      <c r="AB473" t="str">
        <f>IF(W473="","Blank",IF(Z473="TRUE",W473,counts!$A$23))</f>
        <v>Blank</v>
      </c>
      <c r="AC473" t="str">
        <f t="shared" si="274"/>
        <v>11-20</v>
      </c>
      <c r="AD473" t="str">
        <f t="shared" si="275"/>
        <v>NY</v>
      </c>
      <c r="AE473" t="str">
        <f t="shared" si="276"/>
        <v>female</v>
      </c>
      <c r="AF473">
        <f>IF(F473&gt;=4, counts!$A$62,F473)</f>
        <v>0</v>
      </c>
      <c r="AG473">
        <f>IF(G473&gt;=3, counts!$A$69,G473)</f>
        <v>0</v>
      </c>
      <c r="AH473" t="str">
        <f>IF(OR(K473="S",K473=""), counts!$A$75,K473)</f>
        <v>S, blank</v>
      </c>
      <c r="AI473">
        <f t="shared" si="277"/>
        <v>2</v>
      </c>
      <c r="AJ473">
        <f>VLOOKUP(AA473,counts!$V$8:$W$13,2,FALSE)</f>
        <v>-13.385578549662212</v>
      </c>
      <c r="AK473">
        <f>VLOOKUP(AB473,counts!$V$17:$W$23,2,FALSE)</f>
        <v>-42.171718189759716</v>
      </c>
      <c r="AL473">
        <f>VLOOKUP(AC473,counts!$V$27:$W$33,2,FALSE)</f>
        <v>-9.6115457513775127</v>
      </c>
      <c r="AM473">
        <f>VLOOKUP(AD473,counts!$V$38:$W$49,2,FALSE)</f>
        <v>57.761363718906857</v>
      </c>
      <c r="AN473">
        <f>VLOOKUP(AE473,counts!$V$53:$W$54,2,FALSE)</f>
        <v>151.41878811967541</v>
      </c>
      <c r="AO473">
        <f>VLOOKUP(AF473,counts!$V$58:$W$62,2,FALSE)</f>
        <v>-14.754319664473872</v>
      </c>
      <c r="AP473">
        <f>VLOOKUP(AG473,counts!$V$66:$W$69,2,FALSE)</f>
        <v>-22.013681658285037</v>
      </c>
      <c r="AQ473">
        <f>VLOOKUP(AH473,counts!$V$73:$W$75,2,FALSE)</f>
        <v>-22.422560732600829</v>
      </c>
      <c r="AR473">
        <f>VLOOKUP(AI473,counts!$V$79:$W$81,2,FALSE)</f>
        <v>25.957134405206311</v>
      </c>
      <c r="AS473">
        <f t="shared" si="278"/>
        <v>1</v>
      </c>
      <c r="AT473">
        <f t="shared" si="279"/>
        <v>4</v>
      </c>
      <c r="AU473" t="str">
        <f t="shared" si="262"/>
        <v>Test</v>
      </c>
      <c r="AW473" t="str">
        <f t="shared" si="280"/>
        <v>41-50</v>
      </c>
      <c r="AX473" t="str">
        <f t="shared" si="281"/>
        <v>Blank</v>
      </c>
      <c r="AY473" t="str">
        <f t="shared" si="282"/>
        <v>11-20</v>
      </c>
      <c r="AZ473" t="str">
        <f t="shared" si="283"/>
        <v>NY</v>
      </c>
      <c r="BA473" t="str">
        <f t="shared" si="284"/>
        <v>female</v>
      </c>
      <c r="BB473">
        <f t="shared" si="285"/>
        <v>0</v>
      </c>
      <c r="BC473">
        <f t="shared" si="286"/>
        <v>0</v>
      </c>
      <c r="BD473" t="str">
        <f t="shared" si="287"/>
        <v>S, blank</v>
      </c>
      <c r="BE473">
        <f t="shared" si="288"/>
        <v>2</v>
      </c>
      <c r="BF473">
        <f t="shared" si="289"/>
        <v>-13.385578549662212</v>
      </c>
      <c r="BG473">
        <f t="shared" si="290"/>
        <v>-42.171718189759716</v>
      </c>
      <c r="BH473">
        <f t="shared" si="291"/>
        <v>-9.6115457513775127</v>
      </c>
      <c r="BI473">
        <f t="shared" si="292"/>
        <v>57.761363718906857</v>
      </c>
      <c r="BJ473">
        <f t="shared" si="293"/>
        <v>151.41878811967541</v>
      </c>
      <c r="BK473">
        <f t="shared" si="294"/>
        <v>-14.754319664473872</v>
      </c>
      <c r="BL473">
        <f t="shared" si="295"/>
        <v>-22.013681658285037</v>
      </c>
      <c r="BM473">
        <f t="shared" si="296"/>
        <v>-22.422560732600829</v>
      </c>
      <c r="BN473">
        <f t="shared" si="297"/>
        <v>25.957134405206311</v>
      </c>
      <c r="BO473">
        <f t="shared" si="263"/>
        <v>1</v>
      </c>
      <c r="BP473">
        <f t="shared" si="264"/>
        <v>4</v>
      </c>
      <c r="BQ473" t="str">
        <f t="shared" si="265"/>
        <v>Test</v>
      </c>
    </row>
    <row r="474" spans="1:69" x14ac:dyDescent="0.3">
      <c r="A474">
        <v>2</v>
      </c>
      <c r="B474">
        <v>0</v>
      </c>
      <c r="C474" t="s">
        <v>1138</v>
      </c>
      <c r="D474" t="s">
        <v>20</v>
      </c>
      <c r="E474">
        <v>57</v>
      </c>
      <c r="F474">
        <v>0</v>
      </c>
      <c r="G474">
        <v>0</v>
      </c>
      <c r="H474" t="s">
        <v>1139</v>
      </c>
      <c r="I474">
        <v>12.35</v>
      </c>
      <c r="K474" t="s">
        <v>527</v>
      </c>
      <c r="N474" t="s">
        <v>1140</v>
      </c>
      <c r="O474">
        <v>5</v>
      </c>
      <c r="P474">
        <v>1</v>
      </c>
      <c r="Q474">
        <v>4</v>
      </c>
      <c r="R474" t="str">
        <f t="shared" si="266"/>
        <v>Validate</v>
      </c>
      <c r="S474" t="str">
        <f t="shared" si="267"/>
        <v>Train</v>
      </c>
      <c r="T474" t="str">
        <f t="shared" si="268"/>
        <v>Test</v>
      </c>
      <c r="U474" t="str">
        <f t="shared" si="269"/>
        <v>ME</v>
      </c>
      <c r="V474" t="str">
        <f t="shared" si="270"/>
        <v>51-60</v>
      </c>
      <c r="W474" t="str">
        <f t="shared" si="271"/>
        <v/>
      </c>
      <c r="X474" t="str">
        <f t="shared" si="272"/>
        <v>11-20</v>
      </c>
      <c r="Y474" t="b">
        <f>SUMPRODUCT(--(U474=counts!$A$40:$A$49))&gt;0</f>
        <v>0</v>
      </c>
      <c r="Z474" t="b">
        <f>SUMPRODUCT(--(W474=counts!$A$18:$A$22))&gt;0</f>
        <v>0</v>
      </c>
      <c r="AA474" t="str">
        <f t="shared" si="273"/>
        <v>51-60</v>
      </c>
      <c r="AB474" t="str">
        <f>IF(W474="","Blank",IF(Z474="TRUE",W474,counts!$A$23))</f>
        <v>Blank</v>
      </c>
      <c r="AC474" t="str">
        <f t="shared" si="274"/>
        <v>11-20</v>
      </c>
      <c r="AD474" t="str">
        <f t="shared" si="275"/>
        <v>Others</v>
      </c>
      <c r="AE474" t="str">
        <f t="shared" si="276"/>
        <v>male</v>
      </c>
      <c r="AF474">
        <f>IF(F474&gt;=4, counts!$A$62,F474)</f>
        <v>0</v>
      </c>
      <c r="AG474">
        <f>IF(G474&gt;=3, counts!$A$69,G474)</f>
        <v>0</v>
      </c>
      <c r="AH474" t="str">
        <f>IF(OR(K474="S",K474=""), counts!$A$75,K474)</f>
        <v>Q</v>
      </c>
      <c r="AI474">
        <f t="shared" si="277"/>
        <v>2</v>
      </c>
      <c r="AJ474">
        <f>VLOOKUP(AA474,counts!$V$8:$W$13,2,FALSE)</f>
        <v>74.751267398446615</v>
      </c>
      <c r="AK474">
        <f>VLOOKUP(AB474,counts!$V$17:$W$23,2,FALSE)</f>
        <v>-42.171718189759716</v>
      </c>
      <c r="AL474">
        <f>VLOOKUP(AC474,counts!$V$27:$W$33,2,FALSE)</f>
        <v>-9.6115457513775127</v>
      </c>
      <c r="AM474">
        <f>VLOOKUP(AD474,counts!$V$38:$W$49,2,FALSE)</f>
        <v>40.634191658169868</v>
      </c>
      <c r="AN474">
        <f>VLOOKUP(AE474,counts!$V$53:$W$54,2,FALSE)</f>
        <v>-108.67008854708662</v>
      </c>
      <c r="AO474">
        <f>VLOOKUP(AF474,counts!$V$58:$W$62,2,FALSE)</f>
        <v>-14.754319664473872</v>
      </c>
      <c r="AP474">
        <f>VLOOKUP(AG474,counts!$V$66:$W$69,2,FALSE)</f>
        <v>-22.013681658285037</v>
      </c>
      <c r="AQ474">
        <f>VLOOKUP(AH474,counts!$V$73:$W$75,2,FALSE)</f>
        <v>-11.405315820044242</v>
      </c>
      <c r="AR474">
        <f>VLOOKUP(AI474,counts!$V$79:$W$81,2,FALSE)</f>
        <v>25.957134405206311</v>
      </c>
      <c r="AS474">
        <f t="shared" si="278"/>
        <v>0</v>
      </c>
      <c r="AT474">
        <f t="shared" si="279"/>
        <v>5</v>
      </c>
      <c r="AU474" t="str">
        <f t="shared" si="262"/>
        <v>Validate</v>
      </c>
      <c r="AW474" t="str">
        <f t="shared" si="280"/>
        <v>51-60</v>
      </c>
      <c r="AX474" t="str">
        <f t="shared" si="281"/>
        <v>Blank</v>
      </c>
      <c r="AY474" t="str">
        <f t="shared" si="282"/>
        <v>11-20</v>
      </c>
      <c r="AZ474" t="str">
        <f t="shared" si="283"/>
        <v>Others</v>
      </c>
      <c r="BA474" t="str">
        <f t="shared" si="284"/>
        <v>male</v>
      </c>
      <c r="BB474">
        <f t="shared" si="285"/>
        <v>0</v>
      </c>
      <c r="BC474">
        <f t="shared" si="286"/>
        <v>0</v>
      </c>
      <c r="BD474" t="str">
        <f t="shared" si="287"/>
        <v>Q</v>
      </c>
      <c r="BE474">
        <f t="shared" si="288"/>
        <v>2</v>
      </c>
      <c r="BF474">
        <f t="shared" si="289"/>
        <v>74.751267398446615</v>
      </c>
      <c r="BG474">
        <f t="shared" si="290"/>
        <v>-42.171718189759716</v>
      </c>
      <c r="BH474">
        <f t="shared" si="291"/>
        <v>-9.6115457513775127</v>
      </c>
      <c r="BI474">
        <f t="shared" si="292"/>
        <v>40.634191658169868</v>
      </c>
      <c r="BJ474">
        <f t="shared" si="293"/>
        <v>-108.67008854708662</v>
      </c>
      <c r="BK474">
        <f t="shared" si="294"/>
        <v>-14.754319664473872</v>
      </c>
      <c r="BL474">
        <f t="shared" si="295"/>
        <v>-22.013681658285037</v>
      </c>
      <c r="BM474">
        <f t="shared" si="296"/>
        <v>-11.405315820044242</v>
      </c>
      <c r="BN474">
        <f t="shared" si="297"/>
        <v>25.957134405206311</v>
      </c>
      <c r="BO474">
        <f t="shared" si="263"/>
        <v>0</v>
      </c>
      <c r="BP474">
        <f t="shared" si="264"/>
        <v>5</v>
      </c>
      <c r="BQ474" t="str">
        <f t="shared" si="265"/>
        <v>Validate</v>
      </c>
    </row>
    <row r="475" spans="1:69" x14ac:dyDescent="0.3">
      <c r="A475">
        <v>2</v>
      </c>
      <c r="B475">
        <v>0</v>
      </c>
      <c r="C475" t="s">
        <v>1141</v>
      </c>
      <c r="D475" t="s">
        <v>20</v>
      </c>
      <c r="F475">
        <v>0</v>
      </c>
      <c r="G475">
        <v>0</v>
      </c>
      <c r="H475" t="s">
        <v>1142</v>
      </c>
      <c r="I475">
        <v>0</v>
      </c>
      <c r="K475" t="s">
        <v>17</v>
      </c>
      <c r="N475" t="s">
        <v>571</v>
      </c>
      <c r="O475">
        <v>1</v>
      </c>
      <c r="P475">
        <v>4</v>
      </c>
      <c r="Q475">
        <v>4</v>
      </c>
      <c r="R475" t="str">
        <f t="shared" si="266"/>
        <v>Train</v>
      </c>
      <c r="S475" t="str">
        <f t="shared" si="267"/>
        <v>Test</v>
      </c>
      <c r="T475" t="str">
        <f t="shared" si="268"/>
        <v>Test</v>
      </c>
      <c r="U475" t="str">
        <f t="shared" si="269"/>
        <v/>
      </c>
      <c r="V475" t="str">
        <f t="shared" si="270"/>
        <v>0-17</v>
      </c>
      <c r="W475" t="str">
        <f t="shared" si="271"/>
        <v/>
      </c>
      <c r="X475" t="str">
        <f t="shared" si="272"/>
        <v>0</v>
      </c>
      <c r="Y475" t="b">
        <f>SUMPRODUCT(--(U475=counts!$A$40:$A$49))&gt;0</f>
        <v>0</v>
      </c>
      <c r="Z475" t="b">
        <f>SUMPRODUCT(--(W475=counts!$A$18:$A$22))&gt;0</f>
        <v>0</v>
      </c>
      <c r="AA475" t="str">
        <f t="shared" si="273"/>
        <v>0-17</v>
      </c>
      <c r="AB475" t="str">
        <f>IF(W475="","Blank",IF(Z475="TRUE",W475,counts!$A$23))</f>
        <v>Blank</v>
      </c>
      <c r="AC475" t="str">
        <f t="shared" si="274"/>
        <v>0</v>
      </c>
      <c r="AD475" t="str">
        <f t="shared" si="275"/>
        <v>Blank</v>
      </c>
      <c r="AE475" t="str">
        <f t="shared" si="276"/>
        <v>male</v>
      </c>
      <c r="AF475">
        <f>IF(F475&gt;=4, counts!$A$62,F475)</f>
        <v>0</v>
      </c>
      <c r="AG475">
        <f>IF(G475&gt;=3, counts!$A$69,G475)</f>
        <v>0</v>
      </c>
      <c r="AH475" t="str">
        <f>IF(OR(K475="S",K475=""), counts!$A$75,K475)</f>
        <v>S, blank</v>
      </c>
      <c r="AI475">
        <f t="shared" si="277"/>
        <v>2</v>
      </c>
      <c r="AJ475">
        <f>VLOOKUP(AA475,counts!$V$8:$W$13,2,FALSE)</f>
        <v>-3.7643689058441341</v>
      </c>
      <c r="AK475">
        <f>VLOOKUP(AB475,counts!$V$17:$W$23,2,FALSE)</f>
        <v>-42.171718189759716</v>
      </c>
      <c r="AL475">
        <f>VLOOKUP(AC475,counts!$V$27:$W$33,2,FALSE)</f>
        <v>-194.50333405817787</v>
      </c>
      <c r="AM475">
        <f>VLOOKUP(AD475,counts!$V$38:$W$49,2,FALSE)</f>
        <v>-33.757758935166962</v>
      </c>
      <c r="AN475">
        <f>VLOOKUP(AE475,counts!$V$53:$W$54,2,FALSE)</f>
        <v>-108.67008854708662</v>
      </c>
      <c r="AO475">
        <f>VLOOKUP(AF475,counts!$V$58:$W$62,2,FALSE)</f>
        <v>-14.754319664473872</v>
      </c>
      <c r="AP475">
        <f>VLOOKUP(AG475,counts!$V$66:$W$69,2,FALSE)</f>
        <v>-22.013681658285037</v>
      </c>
      <c r="AQ475">
        <f>VLOOKUP(AH475,counts!$V$73:$W$75,2,FALSE)</f>
        <v>-22.422560732600829</v>
      </c>
      <c r="AR475">
        <f>VLOOKUP(AI475,counts!$V$79:$W$81,2,FALSE)</f>
        <v>25.957134405206311</v>
      </c>
      <c r="AS475">
        <f t="shared" si="278"/>
        <v>0</v>
      </c>
      <c r="AT475">
        <f t="shared" si="279"/>
        <v>1</v>
      </c>
      <c r="AU475" t="str">
        <f t="shared" si="262"/>
        <v>Train</v>
      </c>
      <c r="AW475" t="str">
        <f t="shared" si="280"/>
        <v>0-17</v>
      </c>
      <c r="AX475" t="str">
        <f t="shared" si="281"/>
        <v>Blank</v>
      </c>
      <c r="AY475" t="str">
        <f t="shared" si="282"/>
        <v>0</v>
      </c>
      <c r="AZ475" t="str">
        <f t="shared" si="283"/>
        <v>Blank</v>
      </c>
      <c r="BA475" t="str">
        <f t="shared" si="284"/>
        <v>male</v>
      </c>
      <c r="BB475">
        <f t="shared" si="285"/>
        <v>0</v>
      </c>
      <c r="BC475">
        <f t="shared" si="286"/>
        <v>0</v>
      </c>
      <c r="BD475" t="str">
        <f t="shared" si="287"/>
        <v>S, blank</v>
      </c>
      <c r="BE475">
        <f t="shared" si="288"/>
        <v>2</v>
      </c>
      <c r="BF475">
        <f t="shared" si="289"/>
        <v>-3.7643689058441341</v>
      </c>
      <c r="BG475">
        <f t="shared" si="290"/>
        <v>-42.171718189759716</v>
      </c>
      <c r="BH475">
        <f t="shared" si="291"/>
        <v>-194.50333405817787</v>
      </c>
      <c r="BI475">
        <f t="shared" si="292"/>
        <v>-33.757758935166962</v>
      </c>
      <c r="BJ475">
        <f t="shared" si="293"/>
        <v>-108.67008854708662</v>
      </c>
      <c r="BK475">
        <f t="shared" si="294"/>
        <v>-14.754319664473872</v>
      </c>
      <c r="BL475">
        <f t="shared" si="295"/>
        <v>-22.013681658285037</v>
      </c>
      <c r="BM475">
        <f t="shared" si="296"/>
        <v>-22.422560732600829</v>
      </c>
      <c r="BN475">
        <f t="shared" si="297"/>
        <v>25.957134405206311</v>
      </c>
      <c r="BO475">
        <f t="shared" si="263"/>
        <v>0</v>
      </c>
      <c r="BP475">
        <f t="shared" si="264"/>
        <v>1</v>
      </c>
      <c r="BQ475" t="str">
        <f t="shared" si="265"/>
        <v>Train</v>
      </c>
    </row>
    <row r="476" spans="1:69" x14ac:dyDescent="0.3">
      <c r="A476">
        <v>2</v>
      </c>
      <c r="B476">
        <v>0</v>
      </c>
      <c r="C476" t="s">
        <v>1143</v>
      </c>
      <c r="D476" t="s">
        <v>20</v>
      </c>
      <c r="E476">
        <v>31</v>
      </c>
      <c r="F476">
        <v>0</v>
      </c>
      <c r="G476">
        <v>0</v>
      </c>
      <c r="H476" t="s">
        <v>1144</v>
      </c>
      <c r="I476">
        <v>10.5</v>
      </c>
      <c r="K476" t="s">
        <v>17</v>
      </c>
      <c r="M476">
        <v>165</v>
      </c>
      <c r="N476" t="s">
        <v>1145</v>
      </c>
      <c r="O476">
        <v>3</v>
      </c>
      <c r="P476">
        <v>3</v>
      </c>
      <c r="Q476">
        <v>3</v>
      </c>
      <c r="R476" t="str">
        <f t="shared" si="266"/>
        <v>Train</v>
      </c>
      <c r="S476" t="str">
        <f t="shared" si="267"/>
        <v>Train</v>
      </c>
      <c r="T476" t="str">
        <f t="shared" si="268"/>
        <v>Train</v>
      </c>
      <c r="U476" t="str">
        <f t="shared" si="269"/>
        <v>NJ</v>
      </c>
      <c r="V476" t="str">
        <f t="shared" si="270"/>
        <v>31-40</v>
      </c>
      <c r="W476" t="str">
        <f t="shared" si="271"/>
        <v/>
      </c>
      <c r="X476" t="str">
        <f t="shared" si="272"/>
        <v>11-20</v>
      </c>
      <c r="Y476" t="b">
        <f>SUMPRODUCT(--(U476=counts!$A$40:$A$49))&gt;0</f>
        <v>1</v>
      </c>
      <c r="Z476" t="b">
        <f>SUMPRODUCT(--(W476=counts!$A$18:$A$22))&gt;0</f>
        <v>0</v>
      </c>
      <c r="AA476" t="str">
        <f t="shared" si="273"/>
        <v>31-40</v>
      </c>
      <c r="AB476" t="str">
        <f>IF(W476="","Blank",IF(Z476="TRUE",W476,counts!$A$23))</f>
        <v>Blank</v>
      </c>
      <c r="AC476" t="str">
        <f t="shared" si="274"/>
        <v>11-20</v>
      </c>
      <c r="AD476" t="str">
        <f t="shared" si="275"/>
        <v>NJ</v>
      </c>
      <c r="AE476" t="str">
        <f t="shared" si="276"/>
        <v>male</v>
      </c>
      <c r="AF476">
        <f>IF(F476&gt;=4, counts!$A$62,F476)</f>
        <v>0</v>
      </c>
      <c r="AG476">
        <f>IF(G476&gt;=3, counts!$A$69,G476)</f>
        <v>0</v>
      </c>
      <c r="AH476" t="str">
        <f>IF(OR(K476="S",K476=""), counts!$A$75,K476)</f>
        <v>S, blank</v>
      </c>
      <c r="AI476">
        <f t="shared" si="277"/>
        <v>2</v>
      </c>
      <c r="AJ476">
        <f>VLOOKUP(AA476,counts!$V$8:$W$13,2,FALSE)</f>
        <v>32.769878926258563</v>
      </c>
      <c r="AK476">
        <f>VLOOKUP(AB476,counts!$V$17:$W$23,2,FALSE)</f>
        <v>-42.171718189759716</v>
      </c>
      <c r="AL476">
        <f>VLOOKUP(AC476,counts!$V$27:$W$33,2,FALSE)</f>
        <v>-9.6115457513775127</v>
      </c>
      <c r="AM476">
        <f>VLOOKUP(AD476,counts!$V$38:$W$49,2,FALSE)</f>
        <v>45.286193221659182</v>
      </c>
      <c r="AN476">
        <f>VLOOKUP(AE476,counts!$V$53:$W$54,2,FALSE)</f>
        <v>-108.67008854708662</v>
      </c>
      <c r="AO476">
        <f>VLOOKUP(AF476,counts!$V$58:$W$62,2,FALSE)</f>
        <v>-14.754319664473872</v>
      </c>
      <c r="AP476">
        <f>VLOOKUP(AG476,counts!$V$66:$W$69,2,FALSE)</f>
        <v>-22.013681658285037</v>
      </c>
      <c r="AQ476">
        <f>VLOOKUP(AH476,counts!$V$73:$W$75,2,FALSE)</f>
        <v>-22.422560732600829</v>
      </c>
      <c r="AR476">
        <f>VLOOKUP(AI476,counts!$V$79:$W$81,2,FALSE)</f>
        <v>25.957134405206311</v>
      </c>
      <c r="AS476">
        <f t="shared" si="278"/>
        <v>0</v>
      </c>
      <c r="AT476">
        <f t="shared" si="279"/>
        <v>3</v>
      </c>
      <c r="AU476" t="str">
        <f t="shared" si="262"/>
        <v>Train</v>
      </c>
      <c r="AW476" t="str">
        <f t="shared" si="280"/>
        <v>31-40</v>
      </c>
      <c r="AX476" t="str">
        <f t="shared" si="281"/>
        <v>Blank</v>
      </c>
      <c r="AY476" t="str">
        <f t="shared" si="282"/>
        <v>11-20</v>
      </c>
      <c r="AZ476" t="str">
        <f t="shared" si="283"/>
        <v>NJ</v>
      </c>
      <c r="BA476" t="str">
        <f t="shared" si="284"/>
        <v>male</v>
      </c>
      <c r="BB476">
        <f t="shared" si="285"/>
        <v>0</v>
      </c>
      <c r="BC476">
        <f t="shared" si="286"/>
        <v>0</v>
      </c>
      <c r="BD476" t="str">
        <f t="shared" si="287"/>
        <v>S, blank</v>
      </c>
      <c r="BE476">
        <f t="shared" si="288"/>
        <v>2</v>
      </c>
      <c r="BF476">
        <f t="shared" si="289"/>
        <v>32.769878926258563</v>
      </c>
      <c r="BG476">
        <f t="shared" si="290"/>
        <v>-42.171718189759716</v>
      </c>
      <c r="BH476">
        <f t="shared" si="291"/>
        <v>-9.6115457513775127</v>
      </c>
      <c r="BI476">
        <f t="shared" si="292"/>
        <v>45.286193221659182</v>
      </c>
      <c r="BJ476">
        <f t="shared" si="293"/>
        <v>-108.67008854708662</v>
      </c>
      <c r="BK476">
        <f t="shared" si="294"/>
        <v>-14.754319664473872</v>
      </c>
      <c r="BL476">
        <f t="shared" si="295"/>
        <v>-22.013681658285037</v>
      </c>
      <c r="BM476">
        <f t="shared" si="296"/>
        <v>-22.422560732600829</v>
      </c>
      <c r="BN476">
        <f t="shared" si="297"/>
        <v>25.957134405206311</v>
      </c>
      <c r="BO476">
        <f t="shared" si="263"/>
        <v>0</v>
      </c>
      <c r="BP476">
        <f t="shared" si="264"/>
        <v>3</v>
      </c>
      <c r="BQ476" t="str">
        <f t="shared" si="265"/>
        <v>Train</v>
      </c>
    </row>
    <row r="477" spans="1:69" x14ac:dyDescent="0.3">
      <c r="A477">
        <v>2</v>
      </c>
      <c r="B477">
        <v>0</v>
      </c>
      <c r="C477" t="s">
        <v>1146</v>
      </c>
      <c r="D477" t="s">
        <v>15</v>
      </c>
      <c r="E477">
        <v>26</v>
      </c>
      <c r="F477">
        <v>1</v>
      </c>
      <c r="G477">
        <v>1</v>
      </c>
      <c r="H477" t="s">
        <v>1147</v>
      </c>
      <c r="I477">
        <v>26</v>
      </c>
      <c r="K477" t="s">
        <v>17</v>
      </c>
      <c r="N477" t="s">
        <v>686</v>
      </c>
      <c r="O477">
        <v>5</v>
      </c>
      <c r="P477">
        <v>4</v>
      </c>
      <c r="Q477">
        <v>3</v>
      </c>
      <c r="R477" t="str">
        <f t="shared" si="266"/>
        <v>Validate</v>
      </c>
      <c r="S477" t="str">
        <f t="shared" si="267"/>
        <v>Test</v>
      </c>
      <c r="T477" t="str">
        <f t="shared" si="268"/>
        <v>Train</v>
      </c>
      <c r="U477" t="str">
        <f t="shared" si="269"/>
        <v>MN</v>
      </c>
      <c r="V477" t="str">
        <f t="shared" si="270"/>
        <v>18-30</v>
      </c>
      <c r="W477" t="str">
        <f t="shared" si="271"/>
        <v/>
      </c>
      <c r="X477" t="str">
        <f t="shared" si="272"/>
        <v>21-30</v>
      </c>
      <c r="Y477" t="b">
        <f>SUMPRODUCT(--(U477=counts!$A$40:$A$49))&gt;0</f>
        <v>1</v>
      </c>
      <c r="Z477" t="b">
        <f>SUMPRODUCT(--(W477=counts!$A$18:$A$22))&gt;0</f>
        <v>0</v>
      </c>
      <c r="AA477" t="str">
        <f t="shared" si="273"/>
        <v>18-30</v>
      </c>
      <c r="AB477" t="str">
        <f>IF(W477="","Blank",IF(Z477="TRUE",W477,counts!$A$23))</f>
        <v>Blank</v>
      </c>
      <c r="AC477" t="str">
        <f t="shared" si="274"/>
        <v>21-30</v>
      </c>
      <c r="AD477" t="str">
        <f t="shared" si="275"/>
        <v>MN</v>
      </c>
      <c r="AE477" t="str">
        <f t="shared" si="276"/>
        <v>female</v>
      </c>
      <c r="AF477">
        <f>IF(F477&gt;=4, counts!$A$62,F477)</f>
        <v>1</v>
      </c>
      <c r="AG477">
        <f>IF(G477&gt;=3, counts!$A$69,G477)</f>
        <v>1</v>
      </c>
      <c r="AH477" t="str">
        <f>IF(OR(K477="S",K477=""), counts!$A$75,K477)</f>
        <v>S, blank</v>
      </c>
      <c r="AI477">
        <f t="shared" si="277"/>
        <v>2</v>
      </c>
      <c r="AJ477">
        <f>VLOOKUP(AA477,counts!$V$8:$W$13,2,FALSE)</f>
        <v>-11.613432440426715</v>
      </c>
      <c r="AK477">
        <f>VLOOKUP(AB477,counts!$V$17:$W$23,2,FALSE)</f>
        <v>-42.171718189759716</v>
      </c>
      <c r="AL477">
        <f>VLOOKUP(AC477,counts!$V$27:$W$33,2,FALSE)</f>
        <v>40.172297072540438</v>
      </c>
      <c r="AM477">
        <f>VLOOKUP(AD477,counts!$V$38:$W$49,2,FALSE)</f>
        <v>-96.420408757005262</v>
      </c>
      <c r="AN477">
        <f>VLOOKUP(AE477,counts!$V$53:$W$54,2,FALSE)</f>
        <v>151.41878811967541</v>
      </c>
      <c r="AO477">
        <f>VLOOKUP(AF477,counts!$V$58:$W$62,2,FALSE)</f>
        <v>48.695090775187893</v>
      </c>
      <c r="AP477">
        <f>VLOOKUP(AG477,counts!$V$66:$W$69,2,FALSE)</f>
        <v>79.365382998232107</v>
      </c>
      <c r="AQ477">
        <f>VLOOKUP(AH477,counts!$V$73:$W$75,2,FALSE)</f>
        <v>-22.422560732600829</v>
      </c>
      <c r="AR477">
        <f>VLOOKUP(AI477,counts!$V$79:$W$81,2,FALSE)</f>
        <v>25.957134405206311</v>
      </c>
      <c r="AS477">
        <f t="shared" si="278"/>
        <v>0</v>
      </c>
      <c r="AT477">
        <f t="shared" si="279"/>
        <v>5</v>
      </c>
      <c r="AU477" t="str">
        <f t="shared" si="262"/>
        <v>Validate</v>
      </c>
      <c r="AW477" t="str">
        <f t="shared" si="280"/>
        <v>18-30</v>
      </c>
      <c r="AX477" t="str">
        <f t="shared" si="281"/>
        <v>Blank</v>
      </c>
      <c r="AY477" t="str">
        <f t="shared" si="282"/>
        <v>21-30</v>
      </c>
      <c r="AZ477" t="str">
        <f t="shared" si="283"/>
        <v>MN</v>
      </c>
      <c r="BA477" t="str">
        <f t="shared" si="284"/>
        <v>female</v>
      </c>
      <c r="BB477">
        <f t="shared" si="285"/>
        <v>1</v>
      </c>
      <c r="BC477">
        <f t="shared" si="286"/>
        <v>1</v>
      </c>
      <c r="BD477" t="str">
        <f t="shared" si="287"/>
        <v>S, blank</v>
      </c>
      <c r="BE477">
        <f t="shared" si="288"/>
        <v>2</v>
      </c>
      <c r="BF477">
        <f t="shared" si="289"/>
        <v>-11.613432440426715</v>
      </c>
      <c r="BG477">
        <f t="shared" si="290"/>
        <v>-42.171718189759716</v>
      </c>
      <c r="BH477">
        <f t="shared" si="291"/>
        <v>40.172297072540438</v>
      </c>
      <c r="BI477">
        <f t="shared" si="292"/>
        <v>-96.420408757005262</v>
      </c>
      <c r="BJ477">
        <f t="shared" si="293"/>
        <v>151.41878811967541</v>
      </c>
      <c r="BK477">
        <f t="shared" si="294"/>
        <v>48.695090775187893</v>
      </c>
      <c r="BL477">
        <f t="shared" si="295"/>
        <v>79.365382998232107</v>
      </c>
      <c r="BM477">
        <f t="shared" si="296"/>
        <v>-22.422560732600829</v>
      </c>
      <c r="BN477">
        <f t="shared" si="297"/>
        <v>25.957134405206311</v>
      </c>
      <c r="BO477">
        <f t="shared" si="263"/>
        <v>0</v>
      </c>
      <c r="BP477">
        <f t="shared" si="264"/>
        <v>5</v>
      </c>
      <c r="BQ477" t="str">
        <f t="shared" si="265"/>
        <v>Validate</v>
      </c>
    </row>
    <row r="478" spans="1:69" x14ac:dyDescent="0.3">
      <c r="A478">
        <v>2</v>
      </c>
      <c r="B478">
        <v>0</v>
      </c>
      <c r="C478" t="s">
        <v>1148</v>
      </c>
      <c r="D478" t="s">
        <v>20</v>
      </c>
      <c r="E478">
        <v>30</v>
      </c>
      <c r="F478">
        <v>1</v>
      </c>
      <c r="G478">
        <v>1</v>
      </c>
      <c r="H478" t="s">
        <v>1147</v>
      </c>
      <c r="I478">
        <v>26</v>
      </c>
      <c r="K478" t="s">
        <v>17</v>
      </c>
      <c r="N478" t="s">
        <v>686</v>
      </c>
      <c r="O478">
        <v>1</v>
      </c>
      <c r="P478">
        <v>2</v>
      </c>
      <c r="Q478">
        <v>3</v>
      </c>
      <c r="R478" t="str">
        <f t="shared" si="266"/>
        <v>Train</v>
      </c>
      <c r="S478" t="str">
        <f t="shared" si="267"/>
        <v>Train</v>
      </c>
      <c r="T478" t="str">
        <f t="shared" si="268"/>
        <v>Train</v>
      </c>
      <c r="U478" t="str">
        <f t="shared" si="269"/>
        <v>MN</v>
      </c>
      <c r="V478" t="str">
        <f t="shared" si="270"/>
        <v>18-30</v>
      </c>
      <c r="W478" t="str">
        <f t="shared" si="271"/>
        <v/>
      </c>
      <c r="X478" t="str">
        <f t="shared" si="272"/>
        <v>21-30</v>
      </c>
      <c r="Y478" t="b">
        <f>SUMPRODUCT(--(U478=counts!$A$40:$A$49))&gt;0</f>
        <v>1</v>
      </c>
      <c r="Z478" t="b">
        <f>SUMPRODUCT(--(W478=counts!$A$18:$A$22))&gt;0</f>
        <v>0</v>
      </c>
      <c r="AA478" t="str">
        <f t="shared" si="273"/>
        <v>18-30</v>
      </c>
      <c r="AB478" t="str">
        <f>IF(W478="","Blank",IF(Z478="TRUE",W478,counts!$A$23))</f>
        <v>Blank</v>
      </c>
      <c r="AC478" t="str">
        <f t="shared" si="274"/>
        <v>21-30</v>
      </c>
      <c r="AD478" t="str">
        <f t="shared" si="275"/>
        <v>MN</v>
      </c>
      <c r="AE478" t="str">
        <f t="shared" si="276"/>
        <v>male</v>
      </c>
      <c r="AF478">
        <f>IF(F478&gt;=4, counts!$A$62,F478)</f>
        <v>1</v>
      </c>
      <c r="AG478">
        <f>IF(G478&gt;=3, counts!$A$69,G478)</f>
        <v>1</v>
      </c>
      <c r="AH478" t="str">
        <f>IF(OR(K478="S",K478=""), counts!$A$75,K478)</f>
        <v>S, blank</v>
      </c>
      <c r="AI478">
        <f t="shared" si="277"/>
        <v>2</v>
      </c>
      <c r="AJ478">
        <f>VLOOKUP(AA478,counts!$V$8:$W$13,2,FALSE)</f>
        <v>-11.613432440426715</v>
      </c>
      <c r="AK478">
        <f>VLOOKUP(AB478,counts!$V$17:$W$23,2,FALSE)</f>
        <v>-42.171718189759716</v>
      </c>
      <c r="AL478">
        <f>VLOOKUP(AC478,counts!$V$27:$W$33,2,FALSE)</f>
        <v>40.172297072540438</v>
      </c>
      <c r="AM478">
        <f>VLOOKUP(AD478,counts!$V$38:$W$49,2,FALSE)</f>
        <v>-96.420408757005262</v>
      </c>
      <c r="AN478">
        <f>VLOOKUP(AE478,counts!$V$53:$W$54,2,FALSE)</f>
        <v>-108.67008854708662</v>
      </c>
      <c r="AO478">
        <f>VLOOKUP(AF478,counts!$V$58:$W$62,2,FALSE)</f>
        <v>48.695090775187893</v>
      </c>
      <c r="AP478">
        <f>VLOOKUP(AG478,counts!$V$66:$W$69,2,FALSE)</f>
        <v>79.365382998232107</v>
      </c>
      <c r="AQ478">
        <f>VLOOKUP(AH478,counts!$V$73:$W$75,2,FALSE)</f>
        <v>-22.422560732600829</v>
      </c>
      <c r="AR478">
        <f>VLOOKUP(AI478,counts!$V$79:$W$81,2,FALSE)</f>
        <v>25.957134405206311</v>
      </c>
      <c r="AS478">
        <f t="shared" si="278"/>
        <v>0</v>
      </c>
      <c r="AT478">
        <f t="shared" si="279"/>
        <v>1</v>
      </c>
      <c r="AU478" t="str">
        <f t="shared" si="262"/>
        <v>Train</v>
      </c>
      <c r="AW478" t="str">
        <f t="shared" si="280"/>
        <v>18-30</v>
      </c>
      <c r="AX478" t="str">
        <f t="shared" si="281"/>
        <v>Blank</v>
      </c>
      <c r="AY478" t="str">
        <f t="shared" si="282"/>
        <v>21-30</v>
      </c>
      <c r="AZ478" t="str">
        <f t="shared" si="283"/>
        <v>MN</v>
      </c>
      <c r="BA478" t="str">
        <f t="shared" si="284"/>
        <v>male</v>
      </c>
      <c r="BB478">
        <f t="shared" si="285"/>
        <v>1</v>
      </c>
      <c r="BC478">
        <f t="shared" si="286"/>
        <v>1</v>
      </c>
      <c r="BD478" t="str">
        <f t="shared" si="287"/>
        <v>S, blank</v>
      </c>
      <c r="BE478">
        <f t="shared" si="288"/>
        <v>2</v>
      </c>
      <c r="BF478">
        <f t="shared" si="289"/>
        <v>-11.613432440426715</v>
      </c>
      <c r="BG478">
        <f t="shared" si="290"/>
        <v>-42.171718189759716</v>
      </c>
      <c r="BH478">
        <f t="shared" si="291"/>
        <v>40.172297072540438</v>
      </c>
      <c r="BI478">
        <f t="shared" si="292"/>
        <v>-96.420408757005262</v>
      </c>
      <c r="BJ478">
        <f t="shared" si="293"/>
        <v>-108.67008854708662</v>
      </c>
      <c r="BK478">
        <f t="shared" si="294"/>
        <v>48.695090775187893</v>
      </c>
      <c r="BL478">
        <f t="shared" si="295"/>
        <v>79.365382998232107</v>
      </c>
      <c r="BM478">
        <f t="shared" si="296"/>
        <v>-22.422560732600829</v>
      </c>
      <c r="BN478">
        <f t="shared" si="297"/>
        <v>25.957134405206311</v>
      </c>
      <c r="BO478">
        <f t="shared" si="263"/>
        <v>0</v>
      </c>
      <c r="BP478">
        <f t="shared" si="264"/>
        <v>1</v>
      </c>
      <c r="BQ478" t="str">
        <f t="shared" si="265"/>
        <v>Train</v>
      </c>
    </row>
    <row r="479" spans="1:69" x14ac:dyDescent="0.3">
      <c r="A479">
        <v>2</v>
      </c>
      <c r="B479">
        <v>0</v>
      </c>
      <c r="C479" t="s">
        <v>1149</v>
      </c>
      <c r="D479" t="s">
        <v>20</v>
      </c>
      <c r="F479">
        <v>0</v>
      </c>
      <c r="G479">
        <v>0</v>
      </c>
      <c r="H479" t="s">
        <v>1150</v>
      </c>
      <c r="I479">
        <v>10.708299999999999</v>
      </c>
      <c r="K479" t="s">
        <v>527</v>
      </c>
      <c r="O479">
        <v>2</v>
      </c>
      <c r="P479">
        <v>2</v>
      </c>
      <c r="Q479">
        <v>4</v>
      </c>
      <c r="R479" t="str">
        <f t="shared" si="266"/>
        <v>Train</v>
      </c>
      <c r="S479" t="str">
        <f t="shared" si="267"/>
        <v>Train</v>
      </c>
      <c r="T479" t="str">
        <f t="shared" si="268"/>
        <v>Test</v>
      </c>
      <c r="U479" t="str">
        <f t="shared" si="269"/>
        <v/>
      </c>
      <c r="V479" t="str">
        <f t="shared" si="270"/>
        <v>0-17</v>
      </c>
      <c r="W479" t="str">
        <f t="shared" si="271"/>
        <v/>
      </c>
      <c r="X479" t="str">
        <f t="shared" si="272"/>
        <v>11-20</v>
      </c>
      <c r="Y479" t="b">
        <f>SUMPRODUCT(--(U479=counts!$A$40:$A$49))&gt;0</f>
        <v>0</v>
      </c>
      <c r="Z479" t="b">
        <f>SUMPRODUCT(--(W479=counts!$A$18:$A$22))&gt;0</f>
        <v>0</v>
      </c>
      <c r="AA479" t="str">
        <f t="shared" si="273"/>
        <v>0-17</v>
      </c>
      <c r="AB479" t="str">
        <f>IF(W479="","Blank",IF(Z479="TRUE",W479,counts!$A$23))</f>
        <v>Blank</v>
      </c>
      <c r="AC479" t="str">
        <f t="shared" si="274"/>
        <v>11-20</v>
      </c>
      <c r="AD479" t="str">
        <f t="shared" si="275"/>
        <v>Blank</v>
      </c>
      <c r="AE479" t="str">
        <f t="shared" si="276"/>
        <v>male</v>
      </c>
      <c r="AF479">
        <f>IF(F479&gt;=4, counts!$A$62,F479)</f>
        <v>0</v>
      </c>
      <c r="AG479">
        <f>IF(G479&gt;=3, counts!$A$69,G479)</f>
        <v>0</v>
      </c>
      <c r="AH479" t="str">
        <f>IF(OR(K479="S",K479=""), counts!$A$75,K479)</f>
        <v>Q</v>
      </c>
      <c r="AI479">
        <f t="shared" si="277"/>
        <v>2</v>
      </c>
      <c r="AJ479">
        <f>VLOOKUP(AA479,counts!$V$8:$W$13,2,FALSE)</f>
        <v>-3.7643689058441341</v>
      </c>
      <c r="AK479">
        <f>VLOOKUP(AB479,counts!$V$17:$W$23,2,FALSE)</f>
        <v>-42.171718189759716</v>
      </c>
      <c r="AL479">
        <f>VLOOKUP(AC479,counts!$V$27:$W$33,2,FALSE)</f>
        <v>-9.6115457513775127</v>
      </c>
      <c r="AM479">
        <f>VLOOKUP(AD479,counts!$V$38:$W$49,2,FALSE)</f>
        <v>-33.757758935166962</v>
      </c>
      <c r="AN479">
        <f>VLOOKUP(AE479,counts!$V$53:$W$54,2,FALSE)</f>
        <v>-108.67008854708662</v>
      </c>
      <c r="AO479">
        <f>VLOOKUP(AF479,counts!$V$58:$W$62,2,FALSE)</f>
        <v>-14.754319664473872</v>
      </c>
      <c r="AP479">
        <f>VLOOKUP(AG479,counts!$V$66:$W$69,2,FALSE)</f>
        <v>-22.013681658285037</v>
      </c>
      <c r="AQ479">
        <f>VLOOKUP(AH479,counts!$V$73:$W$75,2,FALSE)</f>
        <v>-11.405315820044242</v>
      </c>
      <c r="AR479">
        <f>VLOOKUP(AI479,counts!$V$79:$W$81,2,FALSE)</f>
        <v>25.957134405206311</v>
      </c>
      <c r="AS479">
        <f t="shared" si="278"/>
        <v>0</v>
      </c>
      <c r="AT479">
        <f t="shared" si="279"/>
        <v>2</v>
      </c>
      <c r="AU479" t="str">
        <f t="shared" si="262"/>
        <v>Train</v>
      </c>
      <c r="AW479" t="str">
        <f t="shared" si="280"/>
        <v>0-17</v>
      </c>
      <c r="AX479" t="str">
        <f t="shared" si="281"/>
        <v>Blank</v>
      </c>
      <c r="AY479" t="str">
        <f t="shared" si="282"/>
        <v>11-20</v>
      </c>
      <c r="AZ479" t="str">
        <f t="shared" si="283"/>
        <v>Blank</v>
      </c>
      <c r="BA479" t="str">
        <f t="shared" si="284"/>
        <v>male</v>
      </c>
      <c r="BB479">
        <f t="shared" si="285"/>
        <v>0</v>
      </c>
      <c r="BC479">
        <f t="shared" si="286"/>
        <v>0</v>
      </c>
      <c r="BD479" t="str">
        <f t="shared" si="287"/>
        <v>Q</v>
      </c>
      <c r="BE479">
        <f t="shared" si="288"/>
        <v>2</v>
      </c>
      <c r="BF479">
        <f t="shared" si="289"/>
        <v>-3.7643689058441341</v>
      </c>
      <c r="BG479">
        <f t="shared" si="290"/>
        <v>-42.171718189759716</v>
      </c>
      <c r="BH479">
        <f t="shared" si="291"/>
        <v>-9.6115457513775127</v>
      </c>
      <c r="BI479">
        <f t="shared" si="292"/>
        <v>-33.757758935166962</v>
      </c>
      <c r="BJ479">
        <f t="shared" si="293"/>
        <v>-108.67008854708662</v>
      </c>
      <c r="BK479">
        <f t="shared" si="294"/>
        <v>-14.754319664473872</v>
      </c>
      <c r="BL479">
        <f t="shared" si="295"/>
        <v>-22.013681658285037</v>
      </c>
      <c r="BM479">
        <f t="shared" si="296"/>
        <v>-11.405315820044242</v>
      </c>
      <c r="BN479">
        <f t="shared" si="297"/>
        <v>25.957134405206311</v>
      </c>
      <c r="BO479">
        <f t="shared" si="263"/>
        <v>0</v>
      </c>
      <c r="BP479">
        <f t="shared" si="264"/>
        <v>2</v>
      </c>
      <c r="BQ479" t="str">
        <f t="shared" si="265"/>
        <v>Train</v>
      </c>
    </row>
    <row r="480" spans="1:69" x14ac:dyDescent="0.3">
      <c r="A480">
        <v>2</v>
      </c>
      <c r="B480">
        <v>1</v>
      </c>
      <c r="C480" t="s">
        <v>1151</v>
      </c>
      <c r="D480" t="s">
        <v>15</v>
      </c>
      <c r="E480">
        <v>1</v>
      </c>
      <c r="F480">
        <v>1</v>
      </c>
      <c r="G480">
        <v>2</v>
      </c>
      <c r="H480" t="s">
        <v>1152</v>
      </c>
      <c r="I480">
        <v>41.5792</v>
      </c>
      <c r="K480" t="s">
        <v>44</v>
      </c>
      <c r="L480" t="s">
        <v>204</v>
      </c>
      <c r="N480" t="s">
        <v>1153</v>
      </c>
      <c r="O480">
        <v>1</v>
      </c>
      <c r="P480">
        <v>4</v>
      </c>
      <c r="Q480">
        <v>1</v>
      </c>
      <c r="R480" t="str">
        <f t="shared" si="266"/>
        <v>Train</v>
      </c>
      <c r="S480" t="str">
        <f t="shared" si="267"/>
        <v>Test</v>
      </c>
      <c r="T480" t="str">
        <f t="shared" si="268"/>
        <v>Train</v>
      </c>
      <c r="U480" t="str">
        <f t="shared" si="269"/>
        <v/>
      </c>
      <c r="V480" t="str">
        <f t="shared" si="270"/>
        <v>0-17</v>
      </c>
      <c r="W480" t="str">
        <f t="shared" si="271"/>
        <v/>
      </c>
      <c r="X480" t="str">
        <f t="shared" si="272"/>
        <v>41-100</v>
      </c>
      <c r="Y480" t="b">
        <f>SUMPRODUCT(--(U480=counts!$A$40:$A$49))&gt;0</f>
        <v>0</v>
      </c>
      <c r="Z480" t="b">
        <f>SUMPRODUCT(--(W480=counts!$A$18:$A$22))&gt;0</f>
        <v>0</v>
      </c>
      <c r="AA480" t="str">
        <f t="shared" si="273"/>
        <v>0-17</v>
      </c>
      <c r="AB480" t="str">
        <f>IF(W480="","Blank",IF(Z480="TRUE",W480,counts!$A$23))</f>
        <v>Blank</v>
      </c>
      <c r="AC480" t="str">
        <f t="shared" si="274"/>
        <v>41-100</v>
      </c>
      <c r="AD480" t="str">
        <f t="shared" si="275"/>
        <v>Blank</v>
      </c>
      <c r="AE480" t="str">
        <f t="shared" si="276"/>
        <v>female</v>
      </c>
      <c r="AF480">
        <f>IF(F480&gt;=4, counts!$A$62,F480)</f>
        <v>1</v>
      </c>
      <c r="AG480">
        <f>IF(G480&gt;=3, counts!$A$69,G480)</f>
        <v>2</v>
      </c>
      <c r="AH480" t="str">
        <f>IF(OR(K480="S",K480=""), counts!$A$75,K480)</f>
        <v>C</v>
      </c>
      <c r="AI480">
        <f t="shared" si="277"/>
        <v>2</v>
      </c>
      <c r="AJ480">
        <f>VLOOKUP(AA480,counts!$V$8:$W$13,2,FALSE)</f>
        <v>-3.7643689058441341</v>
      </c>
      <c r="AK480">
        <f>VLOOKUP(AB480,counts!$V$17:$W$23,2,FALSE)</f>
        <v>-42.171718189759716</v>
      </c>
      <c r="AL480">
        <f>VLOOKUP(AC480,counts!$V$27:$W$33,2,FALSE)</f>
        <v>70.538774768379497</v>
      </c>
      <c r="AM480">
        <f>VLOOKUP(AD480,counts!$V$38:$W$49,2,FALSE)</f>
        <v>-33.757758935166962</v>
      </c>
      <c r="AN480">
        <f>VLOOKUP(AE480,counts!$V$53:$W$54,2,FALSE)</f>
        <v>151.41878811967541</v>
      </c>
      <c r="AO480">
        <f>VLOOKUP(AF480,counts!$V$58:$W$62,2,FALSE)</f>
        <v>48.695090775187893</v>
      </c>
      <c r="AP480">
        <f>VLOOKUP(AG480,counts!$V$66:$W$69,2,FALSE)</f>
        <v>75.609641767585757</v>
      </c>
      <c r="AQ480">
        <f>VLOOKUP(AH480,counts!$V$73:$W$75,2,FALSE)</f>
        <v>72.444458573419169</v>
      </c>
      <c r="AR480">
        <f>VLOOKUP(AI480,counts!$V$79:$W$81,2,FALSE)</f>
        <v>25.957134405206311</v>
      </c>
      <c r="AS480">
        <f t="shared" si="278"/>
        <v>1</v>
      </c>
      <c r="AT480">
        <f t="shared" si="279"/>
        <v>1</v>
      </c>
      <c r="AU480" t="str">
        <f t="shared" si="262"/>
        <v>Train</v>
      </c>
      <c r="AW480" t="str">
        <f t="shared" si="280"/>
        <v>0-17</v>
      </c>
      <c r="AX480" t="str">
        <f t="shared" si="281"/>
        <v>Blank</v>
      </c>
      <c r="AY480" t="str">
        <f t="shared" si="282"/>
        <v>41-100</v>
      </c>
      <c r="AZ480" t="str">
        <f t="shared" si="283"/>
        <v>Blank</v>
      </c>
      <c r="BA480" t="str">
        <f t="shared" si="284"/>
        <v>female</v>
      </c>
      <c r="BB480">
        <f t="shared" si="285"/>
        <v>1</v>
      </c>
      <c r="BC480">
        <f t="shared" si="286"/>
        <v>2</v>
      </c>
      <c r="BD480" t="str">
        <f t="shared" si="287"/>
        <v>C</v>
      </c>
      <c r="BE480">
        <f t="shared" si="288"/>
        <v>2</v>
      </c>
      <c r="BF480">
        <f t="shared" si="289"/>
        <v>-3.7643689058441341</v>
      </c>
      <c r="BG480">
        <f t="shared" si="290"/>
        <v>-42.171718189759716</v>
      </c>
      <c r="BH480">
        <f t="shared" si="291"/>
        <v>70.538774768379497</v>
      </c>
      <c r="BI480">
        <f t="shared" si="292"/>
        <v>-33.757758935166962</v>
      </c>
      <c r="BJ480">
        <f t="shared" si="293"/>
        <v>151.41878811967541</v>
      </c>
      <c r="BK480">
        <f t="shared" si="294"/>
        <v>48.695090775187893</v>
      </c>
      <c r="BL480">
        <f t="shared" si="295"/>
        <v>75.609641767585757</v>
      </c>
      <c r="BM480">
        <f t="shared" si="296"/>
        <v>72.444458573419169</v>
      </c>
      <c r="BN480">
        <f t="shared" si="297"/>
        <v>25.957134405206311</v>
      </c>
      <c r="BO480">
        <f t="shared" si="263"/>
        <v>1</v>
      </c>
      <c r="BP480">
        <f t="shared" si="264"/>
        <v>1</v>
      </c>
      <c r="BQ480" t="str">
        <f t="shared" si="265"/>
        <v>Train</v>
      </c>
    </row>
    <row r="481" spans="1:69" x14ac:dyDescent="0.3">
      <c r="A481">
        <v>2</v>
      </c>
      <c r="B481">
        <v>1</v>
      </c>
      <c r="C481" t="s">
        <v>1154</v>
      </c>
      <c r="D481" t="s">
        <v>15</v>
      </c>
      <c r="E481">
        <v>3</v>
      </c>
      <c r="F481">
        <v>1</v>
      </c>
      <c r="G481">
        <v>2</v>
      </c>
      <c r="H481" t="s">
        <v>1152</v>
      </c>
      <c r="I481">
        <v>41.5792</v>
      </c>
      <c r="K481" t="s">
        <v>44</v>
      </c>
      <c r="L481" t="s">
        <v>204</v>
      </c>
      <c r="N481" t="s">
        <v>1153</v>
      </c>
      <c r="O481">
        <v>3</v>
      </c>
      <c r="P481">
        <v>2</v>
      </c>
      <c r="Q481">
        <v>1</v>
      </c>
      <c r="R481" t="str">
        <f t="shared" si="266"/>
        <v>Train</v>
      </c>
      <c r="S481" t="str">
        <f t="shared" si="267"/>
        <v>Train</v>
      </c>
      <c r="T481" t="str">
        <f t="shared" si="268"/>
        <v>Train</v>
      </c>
      <c r="U481" t="str">
        <f t="shared" si="269"/>
        <v/>
      </c>
      <c r="V481" t="str">
        <f t="shared" si="270"/>
        <v>0-17</v>
      </c>
      <c r="W481" t="str">
        <f t="shared" si="271"/>
        <v/>
      </c>
      <c r="X481" t="str">
        <f t="shared" si="272"/>
        <v>41-100</v>
      </c>
      <c r="Y481" t="b">
        <f>SUMPRODUCT(--(U481=counts!$A$40:$A$49))&gt;0</f>
        <v>0</v>
      </c>
      <c r="Z481" t="b">
        <f>SUMPRODUCT(--(W481=counts!$A$18:$A$22))&gt;0</f>
        <v>0</v>
      </c>
      <c r="AA481" t="str">
        <f t="shared" si="273"/>
        <v>0-17</v>
      </c>
      <c r="AB481" t="str">
        <f>IF(W481="","Blank",IF(Z481="TRUE",W481,counts!$A$23))</f>
        <v>Blank</v>
      </c>
      <c r="AC481" t="str">
        <f t="shared" si="274"/>
        <v>41-100</v>
      </c>
      <c r="AD481" t="str">
        <f t="shared" si="275"/>
        <v>Blank</v>
      </c>
      <c r="AE481" t="str">
        <f t="shared" si="276"/>
        <v>female</v>
      </c>
      <c r="AF481">
        <f>IF(F481&gt;=4, counts!$A$62,F481)</f>
        <v>1</v>
      </c>
      <c r="AG481">
        <f>IF(G481&gt;=3, counts!$A$69,G481)</f>
        <v>2</v>
      </c>
      <c r="AH481" t="str">
        <f>IF(OR(K481="S",K481=""), counts!$A$75,K481)</f>
        <v>C</v>
      </c>
      <c r="AI481">
        <f t="shared" si="277"/>
        <v>2</v>
      </c>
      <c r="AJ481">
        <f>VLOOKUP(AA481,counts!$V$8:$W$13,2,FALSE)</f>
        <v>-3.7643689058441341</v>
      </c>
      <c r="AK481">
        <f>VLOOKUP(AB481,counts!$V$17:$W$23,2,FALSE)</f>
        <v>-42.171718189759716</v>
      </c>
      <c r="AL481">
        <f>VLOOKUP(AC481,counts!$V$27:$W$33,2,FALSE)</f>
        <v>70.538774768379497</v>
      </c>
      <c r="AM481">
        <f>VLOOKUP(AD481,counts!$V$38:$W$49,2,FALSE)</f>
        <v>-33.757758935166962</v>
      </c>
      <c r="AN481">
        <f>VLOOKUP(AE481,counts!$V$53:$W$54,2,FALSE)</f>
        <v>151.41878811967541</v>
      </c>
      <c r="AO481">
        <f>VLOOKUP(AF481,counts!$V$58:$W$62,2,FALSE)</f>
        <v>48.695090775187893</v>
      </c>
      <c r="AP481">
        <f>VLOOKUP(AG481,counts!$V$66:$W$69,2,FALSE)</f>
        <v>75.609641767585757</v>
      </c>
      <c r="AQ481">
        <f>VLOOKUP(AH481,counts!$V$73:$W$75,2,FALSE)</f>
        <v>72.444458573419169</v>
      </c>
      <c r="AR481">
        <f>VLOOKUP(AI481,counts!$V$79:$W$81,2,FALSE)</f>
        <v>25.957134405206311</v>
      </c>
      <c r="AS481">
        <f t="shared" si="278"/>
        <v>1</v>
      </c>
      <c r="AT481">
        <f t="shared" si="279"/>
        <v>3</v>
      </c>
      <c r="AU481" t="str">
        <f t="shared" si="262"/>
        <v>Train</v>
      </c>
      <c r="AW481" t="str">
        <f t="shared" si="280"/>
        <v>0-17</v>
      </c>
      <c r="AX481" t="str">
        <f t="shared" si="281"/>
        <v>Blank</v>
      </c>
      <c r="AY481" t="str">
        <f t="shared" si="282"/>
        <v>41-100</v>
      </c>
      <c r="AZ481" t="str">
        <f t="shared" si="283"/>
        <v>Blank</v>
      </c>
      <c r="BA481" t="str">
        <f t="shared" si="284"/>
        <v>female</v>
      </c>
      <c r="BB481">
        <f t="shared" si="285"/>
        <v>1</v>
      </c>
      <c r="BC481">
        <f t="shared" si="286"/>
        <v>2</v>
      </c>
      <c r="BD481" t="str">
        <f t="shared" si="287"/>
        <v>C</v>
      </c>
      <c r="BE481">
        <f t="shared" si="288"/>
        <v>2</v>
      </c>
      <c r="BF481">
        <f t="shared" si="289"/>
        <v>-3.7643689058441341</v>
      </c>
      <c r="BG481">
        <f t="shared" si="290"/>
        <v>-42.171718189759716</v>
      </c>
      <c r="BH481">
        <f t="shared" si="291"/>
        <v>70.538774768379497</v>
      </c>
      <c r="BI481">
        <f t="shared" si="292"/>
        <v>-33.757758935166962</v>
      </c>
      <c r="BJ481">
        <f t="shared" si="293"/>
        <v>151.41878811967541</v>
      </c>
      <c r="BK481">
        <f t="shared" si="294"/>
        <v>48.695090775187893</v>
      </c>
      <c r="BL481">
        <f t="shared" si="295"/>
        <v>75.609641767585757</v>
      </c>
      <c r="BM481">
        <f t="shared" si="296"/>
        <v>72.444458573419169</v>
      </c>
      <c r="BN481">
        <f t="shared" si="297"/>
        <v>25.957134405206311</v>
      </c>
      <c r="BO481">
        <f t="shared" si="263"/>
        <v>1</v>
      </c>
      <c r="BP481">
        <f t="shared" si="264"/>
        <v>3</v>
      </c>
      <c r="BQ481" t="str">
        <f t="shared" si="265"/>
        <v>Train</v>
      </c>
    </row>
    <row r="482" spans="1:69" x14ac:dyDescent="0.3">
      <c r="A482">
        <v>2</v>
      </c>
      <c r="B482">
        <v>0</v>
      </c>
      <c r="C482" t="s">
        <v>1155</v>
      </c>
      <c r="D482" t="s">
        <v>20</v>
      </c>
      <c r="E482">
        <v>25</v>
      </c>
      <c r="F482">
        <v>1</v>
      </c>
      <c r="G482">
        <v>2</v>
      </c>
      <c r="H482" t="s">
        <v>1152</v>
      </c>
      <c r="I482">
        <v>41.5792</v>
      </c>
      <c r="K482" t="s">
        <v>44</v>
      </c>
      <c r="N482" t="s">
        <v>1153</v>
      </c>
      <c r="O482">
        <v>5</v>
      </c>
      <c r="P482">
        <v>2</v>
      </c>
      <c r="Q482">
        <v>2</v>
      </c>
      <c r="R482" t="str">
        <f t="shared" si="266"/>
        <v>Validate</v>
      </c>
      <c r="S482" t="str">
        <f t="shared" si="267"/>
        <v>Train</v>
      </c>
      <c r="T482" t="str">
        <f t="shared" si="268"/>
        <v>Train</v>
      </c>
      <c r="U482" t="str">
        <f t="shared" si="269"/>
        <v/>
      </c>
      <c r="V482" t="str">
        <f t="shared" si="270"/>
        <v>18-30</v>
      </c>
      <c r="W482" t="str">
        <f t="shared" si="271"/>
        <v/>
      </c>
      <c r="X482" t="str">
        <f t="shared" si="272"/>
        <v>41-100</v>
      </c>
      <c r="Y482" t="b">
        <f>SUMPRODUCT(--(U482=counts!$A$40:$A$49))&gt;0</f>
        <v>0</v>
      </c>
      <c r="Z482" t="b">
        <f>SUMPRODUCT(--(W482=counts!$A$18:$A$22))&gt;0</f>
        <v>0</v>
      </c>
      <c r="AA482" t="str">
        <f t="shared" si="273"/>
        <v>18-30</v>
      </c>
      <c r="AB482" t="str">
        <f>IF(W482="","Blank",IF(Z482="TRUE",W482,counts!$A$23))</f>
        <v>Blank</v>
      </c>
      <c r="AC482" t="str">
        <f t="shared" si="274"/>
        <v>41-100</v>
      </c>
      <c r="AD482" t="str">
        <f t="shared" si="275"/>
        <v>Blank</v>
      </c>
      <c r="AE482" t="str">
        <f t="shared" si="276"/>
        <v>male</v>
      </c>
      <c r="AF482">
        <f>IF(F482&gt;=4, counts!$A$62,F482)</f>
        <v>1</v>
      </c>
      <c r="AG482">
        <f>IF(G482&gt;=3, counts!$A$69,G482)</f>
        <v>2</v>
      </c>
      <c r="AH482" t="str">
        <f>IF(OR(K482="S",K482=""), counts!$A$75,K482)</f>
        <v>C</v>
      </c>
      <c r="AI482">
        <f t="shared" si="277"/>
        <v>2</v>
      </c>
      <c r="AJ482">
        <f>VLOOKUP(AA482,counts!$V$8:$W$13,2,FALSE)</f>
        <v>-11.613432440426715</v>
      </c>
      <c r="AK482">
        <f>VLOOKUP(AB482,counts!$V$17:$W$23,2,FALSE)</f>
        <v>-42.171718189759716</v>
      </c>
      <c r="AL482">
        <f>VLOOKUP(AC482,counts!$V$27:$W$33,2,FALSE)</f>
        <v>70.538774768379497</v>
      </c>
      <c r="AM482">
        <f>VLOOKUP(AD482,counts!$V$38:$W$49,2,FALSE)</f>
        <v>-33.757758935166962</v>
      </c>
      <c r="AN482">
        <f>VLOOKUP(AE482,counts!$V$53:$W$54,2,FALSE)</f>
        <v>-108.67008854708662</v>
      </c>
      <c r="AO482">
        <f>VLOOKUP(AF482,counts!$V$58:$W$62,2,FALSE)</f>
        <v>48.695090775187893</v>
      </c>
      <c r="AP482">
        <f>VLOOKUP(AG482,counts!$V$66:$W$69,2,FALSE)</f>
        <v>75.609641767585757</v>
      </c>
      <c r="AQ482">
        <f>VLOOKUP(AH482,counts!$V$73:$W$75,2,FALSE)</f>
        <v>72.444458573419169</v>
      </c>
      <c r="AR482">
        <f>VLOOKUP(AI482,counts!$V$79:$W$81,2,FALSE)</f>
        <v>25.957134405206311</v>
      </c>
      <c r="AS482">
        <f t="shared" si="278"/>
        <v>0</v>
      </c>
      <c r="AT482">
        <f t="shared" si="279"/>
        <v>5</v>
      </c>
      <c r="AU482" t="str">
        <f t="shared" si="262"/>
        <v>Validate</v>
      </c>
      <c r="AW482" t="str">
        <f t="shared" si="280"/>
        <v>18-30</v>
      </c>
      <c r="AX482" t="str">
        <f t="shared" si="281"/>
        <v>Blank</v>
      </c>
      <c r="AY482" t="str">
        <f t="shared" si="282"/>
        <v>41-100</v>
      </c>
      <c r="AZ482" t="str">
        <f t="shared" si="283"/>
        <v>Blank</v>
      </c>
      <c r="BA482" t="str">
        <f t="shared" si="284"/>
        <v>male</v>
      </c>
      <c r="BB482">
        <f t="shared" si="285"/>
        <v>1</v>
      </c>
      <c r="BC482">
        <f t="shared" si="286"/>
        <v>2</v>
      </c>
      <c r="BD482" t="str">
        <f t="shared" si="287"/>
        <v>C</v>
      </c>
      <c r="BE482">
        <f t="shared" si="288"/>
        <v>2</v>
      </c>
      <c r="BF482">
        <f t="shared" si="289"/>
        <v>-11.613432440426715</v>
      </c>
      <c r="BG482">
        <f t="shared" si="290"/>
        <v>-42.171718189759716</v>
      </c>
      <c r="BH482">
        <f t="shared" si="291"/>
        <v>70.538774768379497</v>
      </c>
      <c r="BI482">
        <f t="shared" si="292"/>
        <v>-33.757758935166962</v>
      </c>
      <c r="BJ482">
        <f t="shared" si="293"/>
        <v>-108.67008854708662</v>
      </c>
      <c r="BK482">
        <f t="shared" si="294"/>
        <v>48.695090775187893</v>
      </c>
      <c r="BL482">
        <f t="shared" si="295"/>
        <v>75.609641767585757</v>
      </c>
      <c r="BM482">
        <f t="shared" si="296"/>
        <v>72.444458573419169</v>
      </c>
      <c r="BN482">
        <f t="shared" si="297"/>
        <v>25.957134405206311</v>
      </c>
      <c r="BO482">
        <f t="shared" si="263"/>
        <v>0</v>
      </c>
      <c r="BP482">
        <f t="shared" si="264"/>
        <v>5</v>
      </c>
      <c r="BQ482" t="str">
        <f t="shared" si="265"/>
        <v>Validate</v>
      </c>
    </row>
    <row r="483" spans="1:69" x14ac:dyDescent="0.3">
      <c r="A483">
        <v>2</v>
      </c>
      <c r="B483">
        <v>1</v>
      </c>
      <c r="C483" t="s">
        <v>1156</v>
      </c>
      <c r="D483" t="s">
        <v>15</v>
      </c>
      <c r="E483">
        <v>22</v>
      </c>
      <c r="F483">
        <v>1</v>
      </c>
      <c r="G483">
        <v>2</v>
      </c>
      <c r="H483" t="s">
        <v>1152</v>
      </c>
      <c r="I483">
        <v>41.5792</v>
      </c>
      <c r="K483" t="s">
        <v>44</v>
      </c>
      <c r="L483" t="s">
        <v>204</v>
      </c>
      <c r="N483" t="s">
        <v>1153</v>
      </c>
      <c r="O483">
        <v>1</v>
      </c>
      <c r="P483">
        <v>3</v>
      </c>
      <c r="Q483">
        <v>1</v>
      </c>
      <c r="R483" t="str">
        <f t="shared" si="266"/>
        <v>Train</v>
      </c>
      <c r="S483" t="str">
        <f t="shared" si="267"/>
        <v>Train</v>
      </c>
      <c r="T483" t="str">
        <f t="shared" si="268"/>
        <v>Train</v>
      </c>
      <c r="U483" t="str">
        <f t="shared" si="269"/>
        <v/>
      </c>
      <c r="V483" t="str">
        <f t="shared" si="270"/>
        <v>18-30</v>
      </c>
      <c r="W483" t="str">
        <f t="shared" si="271"/>
        <v/>
      </c>
      <c r="X483" t="str">
        <f t="shared" si="272"/>
        <v>41-100</v>
      </c>
      <c r="Y483" t="b">
        <f>SUMPRODUCT(--(U483=counts!$A$40:$A$49))&gt;0</f>
        <v>0</v>
      </c>
      <c r="Z483" t="b">
        <f>SUMPRODUCT(--(W483=counts!$A$18:$A$22))&gt;0</f>
        <v>0</v>
      </c>
      <c r="AA483" t="str">
        <f t="shared" si="273"/>
        <v>18-30</v>
      </c>
      <c r="AB483" t="str">
        <f>IF(W483="","Blank",IF(Z483="TRUE",W483,counts!$A$23))</f>
        <v>Blank</v>
      </c>
      <c r="AC483" t="str">
        <f t="shared" si="274"/>
        <v>41-100</v>
      </c>
      <c r="AD483" t="str">
        <f t="shared" si="275"/>
        <v>Blank</v>
      </c>
      <c r="AE483" t="str">
        <f t="shared" si="276"/>
        <v>female</v>
      </c>
      <c r="AF483">
        <f>IF(F483&gt;=4, counts!$A$62,F483)</f>
        <v>1</v>
      </c>
      <c r="AG483">
        <f>IF(G483&gt;=3, counts!$A$69,G483)</f>
        <v>2</v>
      </c>
      <c r="AH483" t="str">
        <f>IF(OR(K483="S",K483=""), counts!$A$75,K483)</f>
        <v>C</v>
      </c>
      <c r="AI483">
        <f t="shared" si="277"/>
        <v>2</v>
      </c>
      <c r="AJ483">
        <f>VLOOKUP(AA483,counts!$V$8:$W$13,2,FALSE)</f>
        <v>-11.613432440426715</v>
      </c>
      <c r="AK483">
        <f>VLOOKUP(AB483,counts!$V$17:$W$23,2,FALSE)</f>
        <v>-42.171718189759716</v>
      </c>
      <c r="AL483">
        <f>VLOOKUP(AC483,counts!$V$27:$W$33,2,FALSE)</f>
        <v>70.538774768379497</v>
      </c>
      <c r="AM483">
        <f>VLOOKUP(AD483,counts!$V$38:$W$49,2,FALSE)</f>
        <v>-33.757758935166962</v>
      </c>
      <c r="AN483">
        <f>VLOOKUP(AE483,counts!$V$53:$W$54,2,FALSE)</f>
        <v>151.41878811967541</v>
      </c>
      <c r="AO483">
        <f>VLOOKUP(AF483,counts!$V$58:$W$62,2,FALSE)</f>
        <v>48.695090775187893</v>
      </c>
      <c r="AP483">
        <f>VLOOKUP(AG483,counts!$V$66:$W$69,2,FALSE)</f>
        <v>75.609641767585757</v>
      </c>
      <c r="AQ483">
        <f>VLOOKUP(AH483,counts!$V$73:$W$75,2,FALSE)</f>
        <v>72.444458573419169</v>
      </c>
      <c r="AR483">
        <f>VLOOKUP(AI483,counts!$V$79:$W$81,2,FALSE)</f>
        <v>25.957134405206311</v>
      </c>
      <c r="AS483">
        <f t="shared" si="278"/>
        <v>1</v>
      </c>
      <c r="AT483">
        <f t="shared" si="279"/>
        <v>1</v>
      </c>
      <c r="AU483" t="str">
        <f t="shared" si="262"/>
        <v>Train</v>
      </c>
      <c r="AW483" t="str">
        <f t="shared" si="280"/>
        <v>18-30</v>
      </c>
      <c r="AX483" t="str">
        <f t="shared" si="281"/>
        <v>Blank</v>
      </c>
      <c r="AY483" t="str">
        <f t="shared" si="282"/>
        <v>41-100</v>
      </c>
      <c r="AZ483" t="str">
        <f t="shared" si="283"/>
        <v>Blank</v>
      </c>
      <c r="BA483" t="str">
        <f t="shared" si="284"/>
        <v>female</v>
      </c>
      <c r="BB483">
        <f t="shared" si="285"/>
        <v>1</v>
      </c>
      <c r="BC483">
        <f t="shared" si="286"/>
        <v>2</v>
      </c>
      <c r="BD483" t="str">
        <f t="shared" si="287"/>
        <v>C</v>
      </c>
      <c r="BE483">
        <f t="shared" si="288"/>
        <v>2</v>
      </c>
      <c r="BF483">
        <f t="shared" si="289"/>
        <v>-11.613432440426715</v>
      </c>
      <c r="BG483">
        <f t="shared" si="290"/>
        <v>-42.171718189759716</v>
      </c>
      <c r="BH483">
        <f t="shared" si="291"/>
        <v>70.538774768379497</v>
      </c>
      <c r="BI483">
        <f t="shared" si="292"/>
        <v>-33.757758935166962</v>
      </c>
      <c r="BJ483">
        <f t="shared" si="293"/>
        <v>151.41878811967541</v>
      </c>
      <c r="BK483">
        <f t="shared" si="294"/>
        <v>48.695090775187893</v>
      </c>
      <c r="BL483">
        <f t="shared" si="295"/>
        <v>75.609641767585757</v>
      </c>
      <c r="BM483">
        <f t="shared" si="296"/>
        <v>72.444458573419169</v>
      </c>
      <c r="BN483">
        <f t="shared" si="297"/>
        <v>25.957134405206311</v>
      </c>
      <c r="BO483">
        <f t="shared" si="263"/>
        <v>1</v>
      </c>
      <c r="BP483">
        <f t="shared" si="264"/>
        <v>1</v>
      </c>
      <c r="BQ483" t="str">
        <f t="shared" si="265"/>
        <v>Train</v>
      </c>
    </row>
    <row r="484" spans="1:69" x14ac:dyDescent="0.3">
      <c r="A484">
        <v>2</v>
      </c>
      <c r="B484">
        <v>1</v>
      </c>
      <c r="C484" t="s">
        <v>1157</v>
      </c>
      <c r="D484" t="s">
        <v>15</v>
      </c>
      <c r="E484">
        <v>17</v>
      </c>
      <c r="F484">
        <v>0</v>
      </c>
      <c r="G484">
        <v>0</v>
      </c>
      <c r="H484" t="s">
        <v>1158</v>
      </c>
      <c r="I484">
        <v>12</v>
      </c>
      <c r="K484" t="s">
        <v>44</v>
      </c>
      <c r="L484" t="s">
        <v>857</v>
      </c>
      <c r="N484" t="s">
        <v>1159</v>
      </c>
      <c r="O484">
        <v>1</v>
      </c>
      <c r="P484">
        <v>3</v>
      </c>
      <c r="Q484">
        <v>2</v>
      </c>
      <c r="R484" t="str">
        <f t="shared" si="266"/>
        <v>Train</v>
      </c>
      <c r="S484" t="str">
        <f t="shared" si="267"/>
        <v>Train</v>
      </c>
      <c r="T484" t="str">
        <f t="shared" si="268"/>
        <v>Train</v>
      </c>
      <c r="U484" t="str">
        <f t="shared" si="269"/>
        <v>IA</v>
      </c>
      <c r="V484" t="str">
        <f t="shared" si="270"/>
        <v>0-17</v>
      </c>
      <c r="W484" t="str">
        <f t="shared" si="271"/>
        <v/>
      </c>
      <c r="X484" t="str">
        <f t="shared" si="272"/>
        <v>11-20</v>
      </c>
      <c r="Y484" t="b">
        <f>SUMPRODUCT(--(U484=counts!$A$40:$A$49))&gt;0</f>
        <v>0</v>
      </c>
      <c r="Z484" t="b">
        <f>SUMPRODUCT(--(W484=counts!$A$18:$A$22))&gt;0</f>
        <v>0</v>
      </c>
      <c r="AA484" t="str">
        <f t="shared" si="273"/>
        <v>0-17</v>
      </c>
      <c r="AB484" t="str">
        <f>IF(W484="","Blank",IF(Z484="TRUE",W484,counts!$A$23))</f>
        <v>Blank</v>
      </c>
      <c r="AC484" t="str">
        <f t="shared" si="274"/>
        <v>11-20</v>
      </c>
      <c r="AD484" t="str">
        <f t="shared" si="275"/>
        <v>Others</v>
      </c>
      <c r="AE484" t="str">
        <f t="shared" si="276"/>
        <v>female</v>
      </c>
      <c r="AF484">
        <f>IF(F484&gt;=4, counts!$A$62,F484)</f>
        <v>0</v>
      </c>
      <c r="AG484">
        <f>IF(G484&gt;=3, counts!$A$69,G484)</f>
        <v>0</v>
      </c>
      <c r="AH484" t="str">
        <f>IF(OR(K484="S",K484=""), counts!$A$75,K484)</f>
        <v>C</v>
      </c>
      <c r="AI484">
        <f t="shared" si="277"/>
        <v>2</v>
      </c>
      <c r="AJ484">
        <f>VLOOKUP(AA484,counts!$V$8:$W$13,2,FALSE)</f>
        <v>-3.7643689058441341</v>
      </c>
      <c r="AK484">
        <f>VLOOKUP(AB484,counts!$V$17:$W$23,2,FALSE)</f>
        <v>-42.171718189759716</v>
      </c>
      <c r="AL484">
        <f>VLOOKUP(AC484,counts!$V$27:$W$33,2,FALSE)</f>
        <v>-9.6115457513775127</v>
      </c>
      <c r="AM484">
        <f>VLOOKUP(AD484,counts!$V$38:$W$49,2,FALSE)</f>
        <v>40.634191658169868</v>
      </c>
      <c r="AN484">
        <f>VLOOKUP(AE484,counts!$V$53:$W$54,2,FALSE)</f>
        <v>151.41878811967541</v>
      </c>
      <c r="AO484">
        <f>VLOOKUP(AF484,counts!$V$58:$W$62,2,FALSE)</f>
        <v>-14.754319664473872</v>
      </c>
      <c r="AP484">
        <f>VLOOKUP(AG484,counts!$V$66:$W$69,2,FALSE)</f>
        <v>-22.013681658285037</v>
      </c>
      <c r="AQ484">
        <f>VLOOKUP(AH484,counts!$V$73:$W$75,2,FALSE)</f>
        <v>72.444458573419169</v>
      </c>
      <c r="AR484">
        <f>VLOOKUP(AI484,counts!$V$79:$W$81,2,FALSE)</f>
        <v>25.957134405206311</v>
      </c>
      <c r="AS484">
        <f t="shared" si="278"/>
        <v>1</v>
      </c>
      <c r="AT484">
        <f t="shared" si="279"/>
        <v>1</v>
      </c>
      <c r="AU484" t="str">
        <f t="shared" si="262"/>
        <v>Train</v>
      </c>
      <c r="AW484" t="str">
        <f t="shared" si="280"/>
        <v>0-17</v>
      </c>
      <c r="AX484" t="str">
        <f t="shared" si="281"/>
        <v>Blank</v>
      </c>
      <c r="AY484" t="str">
        <f t="shared" si="282"/>
        <v>11-20</v>
      </c>
      <c r="AZ484" t="str">
        <f t="shared" si="283"/>
        <v>Others</v>
      </c>
      <c r="BA484" t="str">
        <f t="shared" si="284"/>
        <v>female</v>
      </c>
      <c r="BB484">
        <f t="shared" si="285"/>
        <v>0</v>
      </c>
      <c r="BC484">
        <f t="shared" si="286"/>
        <v>0</v>
      </c>
      <c r="BD484" t="str">
        <f t="shared" si="287"/>
        <v>C</v>
      </c>
      <c r="BE484">
        <f t="shared" si="288"/>
        <v>2</v>
      </c>
      <c r="BF484">
        <f t="shared" si="289"/>
        <v>-3.7643689058441341</v>
      </c>
      <c r="BG484">
        <f t="shared" si="290"/>
        <v>-42.171718189759716</v>
      </c>
      <c r="BH484">
        <f t="shared" si="291"/>
        <v>-9.6115457513775127</v>
      </c>
      <c r="BI484">
        <f t="shared" si="292"/>
        <v>40.634191658169868</v>
      </c>
      <c r="BJ484">
        <f t="shared" si="293"/>
        <v>151.41878811967541</v>
      </c>
      <c r="BK484">
        <f t="shared" si="294"/>
        <v>-14.754319664473872</v>
      </c>
      <c r="BL484">
        <f t="shared" si="295"/>
        <v>-22.013681658285037</v>
      </c>
      <c r="BM484">
        <f t="shared" si="296"/>
        <v>72.444458573419169</v>
      </c>
      <c r="BN484">
        <f t="shared" si="297"/>
        <v>25.957134405206311</v>
      </c>
      <c r="BO484">
        <f t="shared" si="263"/>
        <v>1</v>
      </c>
      <c r="BP484">
        <f t="shared" si="264"/>
        <v>1</v>
      </c>
      <c r="BQ484" t="str">
        <f t="shared" si="265"/>
        <v>Train</v>
      </c>
    </row>
    <row r="485" spans="1:69" x14ac:dyDescent="0.3">
      <c r="A485">
        <v>2</v>
      </c>
      <c r="B485">
        <v>1</v>
      </c>
      <c r="C485" t="s">
        <v>1160</v>
      </c>
      <c r="D485" t="s">
        <v>15</v>
      </c>
      <c r="F485">
        <v>0</v>
      </c>
      <c r="G485">
        <v>0</v>
      </c>
      <c r="H485" t="s">
        <v>1055</v>
      </c>
      <c r="I485">
        <v>33</v>
      </c>
      <c r="K485" t="s">
        <v>17</v>
      </c>
      <c r="L485" t="s">
        <v>22</v>
      </c>
      <c r="N485" t="s">
        <v>1161</v>
      </c>
      <c r="O485">
        <v>1</v>
      </c>
      <c r="P485">
        <v>5</v>
      </c>
      <c r="Q485">
        <v>3</v>
      </c>
      <c r="R485" t="str">
        <f t="shared" si="266"/>
        <v>Train</v>
      </c>
      <c r="S485" t="str">
        <f t="shared" si="267"/>
        <v>Validate</v>
      </c>
      <c r="T485" t="str">
        <f t="shared" si="268"/>
        <v>Train</v>
      </c>
      <c r="U485" t="str">
        <f t="shared" si="269"/>
        <v>IL</v>
      </c>
      <c r="V485" t="str">
        <f t="shared" si="270"/>
        <v>0-17</v>
      </c>
      <c r="W485" t="str">
        <f t="shared" si="271"/>
        <v/>
      </c>
      <c r="X485" t="str">
        <f t="shared" si="272"/>
        <v>31-40</v>
      </c>
      <c r="Y485" t="b">
        <f>SUMPRODUCT(--(U485=counts!$A$40:$A$49))&gt;0</f>
        <v>1</v>
      </c>
      <c r="Z485" t="b">
        <f>SUMPRODUCT(--(W485=counts!$A$18:$A$22))&gt;0</f>
        <v>0</v>
      </c>
      <c r="AA485" t="str">
        <f t="shared" si="273"/>
        <v>0-17</v>
      </c>
      <c r="AB485" t="str">
        <f>IF(W485="","Blank",IF(Z485="TRUE",W485,counts!$A$23))</f>
        <v>Blank</v>
      </c>
      <c r="AC485" t="str">
        <f t="shared" si="274"/>
        <v>31-40</v>
      </c>
      <c r="AD485" t="str">
        <f t="shared" si="275"/>
        <v>IL</v>
      </c>
      <c r="AE485" t="str">
        <f t="shared" si="276"/>
        <v>female</v>
      </c>
      <c r="AF485">
        <f>IF(F485&gt;=4, counts!$A$62,F485)</f>
        <v>0</v>
      </c>
      <c r="AG485">
        <f>IF(G485&gt;=3, counts!$A$69,G485)</f>
        <v>0</v>
      </c>
      <c r="AH485" t="str">
        <f>IF(OR(K485="S",K485=""), counts!$A$75,K485)</f>
        <v>S, blank</v>
      </c>
      <c r="AI485">
        <f t="shared" si="277"/>
        <v>2</v>
      </c>
      <c r="AJ485">
        <f>VLOOKUP(AA485,counts!$V$8:$W$13,2,FALSE)</f>
        <v>-3.7643689058441341</v>
      </c>
      <c r="AK485">
        <f>VLOOKUP(AB485,counts!$V$17:$W$23,2,FALSE)</f>
        <v>-42.171718189759716</v>
      </c>
      <c r="AL485">
        <f>VLOOKUP(AC485,counts!$V$27:$W$33,2,FALSE)</f>
        <v>22.971838090238197</v>
      </c>
      <c r="AM485">
        <f>VLOOKUP(AD485,counts!$V$38:$W$49,2,FALSE)</f>
        <v>-68.390212241589438</v>
      </c>
      <c r="AN485">
        <f>VLOOKUP(AE485,counts!$V$53:$W$54,2,FALSE)</f>
        <v>151.41878811967541</v>
      </c>
      <c r="AO485">
        <f>VLOOKUP(AF485,counts!$V$58:$W$62,2,FALSE)</f>
        <v>-14.754319664473872</v>
      </c>
      <c r="AP485">
        <f>VLOOKUP(AG485,counts!$V$66:$W$69,2,FALSE)</f>
        <v>-22.013681658285037</v>
      </c>
      <c r="AQ485">
        <f>VLOOKUP(AH485,counts!$V$73:$W$75,2,FALSE)</f>
        <v>-22.422560732600829</v>
      </c>
      <c r="AR485">
        <f>VLOOKUP(AI485,counts!$V$79:$W$81,2,FALSE)</f>
        <v>25.957134405206311</v>
      </c>
      <c r="AS485">
        <f t="shared" si="278"/>
        <v>1</v>
      </c>
      <c r="AT485">
        <f t="shared" si="279"/>
        <v>1</v>
      </c>
      <c r="AU485" t="str">
        <f t="shared" si="262"/>
        <v>Train</v>
      </c>
      <c r="AW485" t="str">
        <f t="shared" si="280"/>
        <v>0-17</v>
      </c>
      <c r="AX485" t="str">
        <f t="shared" si="281"/>
        <v>Blank</v>
      </c>
      <c r="AY485" t="str">
        <f t="shared" si="282"/>
        <v>31-40</v>
      </c>
      <c r="AZ485" t="str">
        <f t="shared" si="283"/>
        <v>IL</v>
      </c>
      <c r="BA485" t="str">
        <f t="shared" si="284"/>
        <v>female</v>
      </c>
      <c r="BB485">
        <f t="shared" si="285"/>
        <v>0</v>
      </c>
      <c r="BC485">
        <f t="shared" si="286"/>
        <v>0</v>
      </c>
      <c r="BD485" t="str">
        <f t="shared" si="287"/>
        <v>S, blank</v>
      </c>
      <c r="BE485">
        <f t="shared" si="288"/>
        <v>2</v>
      </c>
      <c r="BF485">
        <f t="shared" si="289"/>
        <v>-3.7643689058441341</v>
      </c>
      <c r="BG485">
        <f t="shared" si="290"/>
        <v>-42.171718189759716</v>
      </c>
      <c r="BH485">
        <f t="shared" si="291"/>
        <v>22.971838090238197</v>
      </c>
      <c r="BI485">
        <f t="shared" si="292"/>
        <v>-68.390212241589438</v>
      </c>
      <c r="BJ485">
        <f t="shared" si="293"/>
        <v>151.41878811967541</v>
      </c>
      <c r="BK485">
        <f t="shared" si="294"/>
        <v>-14.754319664473872</v>
      </c>
      <c r="BL485">
        <f t="shared" si="295"/>
        <v>-22.013681658285037</v>
      </c>
      <c r="BM485">
        <f t="shared" si="296"/>
        <v>-22.422560732600829</v>
      </c>
      <c r="BN485">
        <f t="shared" si="297"/>
        <v>25.957134405206311</v>
      </c>
      <c r="BO485">
        <f t="shared" si="263"/>
        <v>1</v>
      </c>
      <c r="BP485">
        <f t="shared" si="264"/>
        <v>1</v>
      </c>
      <c r="BQ485" t="str">
        <f t="shared" si="265"/>
        <v>Train</v>
      </c>
    </row>
    <row r="486" spans="1:69" x14ac:dyDescent="0.3">
      <c r="A486">
        <v>2</v>
      </c>
      <c r="B486">
        <v>1</v>
      </c>
      <c r="C486" t="s">
        <v>1162</v>
      </c>
      <c r="D486" t="s">
        <v>15</v>
      </c>
      <c r="E486">
        <v>34</v>
      </c>
      <c r="F486">
        <v>0</v>
      </c>
      <c r="G486">
        <v>0</v>
      </c>
      <c r="H486" t="s">
        <v>1163</v>
      </c>
      <c r="I486">
        <v>10.5</v>
      </c>
      <c r="J486" t="s">
        <v>872</v>
      </c>
      <c r="K486" t="s">
        <v>17</v>
      </c>
      <c r="L486" t="s">
        <v>204</v>
      </c>
      <c r="N486" t="s">
        <v>404</v>
      </c>
      <c r="O486">
        <v>3</v>
      </c>
      <c r="P486">
        <v>1</v>
      </c>
      <c r="Q486">
        <v>3</v>
      </c>
      <c r="R486" t="str">
        <f t="shared" si="266"/>
        <v>Train</v>
      </c>
      <c r="S486" t="str">
        <f t="shared" si="267"/>
        <v>Train</v>
      </c>
      <c r="T486" t="str">
        <f t="shared" si="268"/>
        <v>Train</v>
      </c>
      <c r="U486" t="str">
        <f t="shared" si="269"/>
        <v>IL</v>
      </c>
      <c r="V486" t="str">
        <f t="shared" si="270"/>
        <v>31-40</v>
      </c>
      <c r="W486" t="str">
        <f t="shared" si="271"/>
        <v>F</v>
      </c>
      <c r="X486" t="str">
        <f t="shared" si="272"/>
        <v>11-20</v>
      </c>
      <c r="Y486" t="b">
        <f>SUMPRODUCT(--(U486=counts!$A$40:$A$49))&gt;0</f>
        <v>1</v>
      </c>
      <c r="Z486" t="b">
        <f>SUMPRODUCT(--(W486=counts!$A$18:$A$22))&gt;0</f>
        <v>0</v>
      </c>
      <c r="AA486" t="str">
        <f t="shared" si="273"/>
        <v>31-40</v>
      </c>
      <c r="AB486" t="str">
        <f>IF(W486="","Blank",IF(Z486="TRUE",W486,counts!$A$23))</f>
        <v>F, G, T</v>
      </c>
      <c r="AC486" t="str">
        <f t="shared" si="274"/>
        <v>11-20</v>
      </c>
      <c r="AD486" t="str">
        <f t="shared" si="275"/>
        <v>IL</v>
      </c>
      <c r="AE486" t="str">
        <f t="shared" si="276"/>
        <v>female</v>
      </c>
      <c r="AF486">
        <f>IF(F486&gt;=4, counts!$A$62,F486)</f>
        <v>0</v>
      </c>
      <c r="AG486">
        <f>IF(G486&gt;=3, counts!$A$69,G486)</f>
        <v>0</v>
      </c>
      <c r="AH486" t="str">
        <f>IF(OR(K486="S",K486=""), counts!$A$75,K486)</f>
        <v>S, blank</v>
      </c>
      <c r="AI486">
        <f t="shared" si="277"/>
        <v>2</v>
      </c>
      <c r="AJ486">
        <f>VLOOKUP(AA486,counts!$V$8:$W$13,2,FALSE)</f>
        <v>32.769878926258563</v>
      </c>
      <c r="AK486">
        <f>VLOOKUP(AB486,counts!$V$17:$W$23,2,FALSE)</f>
        <v>123.30204897661667</v>
      </c>
      <c r="AL486">
        <f>VLOOKUP(AC486,counts!$V$27:$W$33,2,FALSE)</f>
        <v>-9.6115457513775127</v>
      </c>
      <c r="AM486">
        <f>VLOOKUP(AD486,counts!$V$38:$W$49,2,FALSE)</f>
        <v>-68.390212241589438</v>
      </c>
      <c r="AN486">
        <f>VLOOKUP(AE486,counts!$V$53:$W$54,2,FALSE)</f>
        <v>151.41878811967541</v>
      </c>
      <c r="AO486">
        <f>VLOOKUP(AF486,counts!$V$58:$W$62,2,FALSE)</f>
        <v>-14.754319664473872</v>
      </c>
      <c r="AP486">
        <f>VLOOKUP(AG486,counts!$V$66:$W$69,2,FALSE)</f>
        <v>-22.013681658285037</v>
      </c>
      <c r="AQ486">
        <f>VLOOKUP(AH486,counts!$V$73:$W$75,2,FALSE)</f>
        <v>-22.422560732600829</v>
      </c>
      <c r="AR486">
        <f>VLOOKUP(AI486,counts!$V$79:$W$81,2,FALSE)</f>
        <v>25.957134405206311</v>
      </c>
      <c r="AS486">
        <f t="shared" si="278"/>
        <v>1</v>
      </c>
      <c r="AT486">
        <f t="shared" si="279"/>
        <v>3</v>
      </c>
      <c r="AU486" t="str">
        <f t="shared" si="262"/>
        <v>Train</v>
      </c>
      <c r="AW486" t="str">
        <f t="shared" si="280"/>
        <v>31-40</v>
      </c>
      <c r="AX486" t="str">
        <f t="shared" si="281"/>
        <v>F, G, T</v>
      </c>
      <c r="AY486" t="str">
        <f t="shared" si="282"/>
        <v>11-20</v>
      </c>
      <c r="AZ486" t="str">
        <f t="shared" si="283"/>
        <v>IL</v>
      </c>
      <c r="BA486" t="str">
        <f t="shared" si="284"/>
        <v>female</v>
      </c>
      <c r="BB486">
        <f t="shared" si="285"/>
        <v>0</v>
      </c>
      <c r="BC486">
        <f t="shared" si="286"/>
        <v>0</v>
      </c>
      <c r="BD486" t="str">
        <f t="shared" si="287"/>
        <v>S, blank</v>
      </c>
      <c r="BE486">
        <f t="shared" si="288"/>
        <v>2</v>
      </c>
      <c r="BF486">
        <f t="shared" si="289"/>
        <v>32.769878926258563</v>
      </c>
      <c r="BG486">
        <f t="shared" si="290"/>
        <v>123.30204897661667</v>
      </c>
      <c r="BH486">
        <f t="shared" si="291"/>
        <v>-9.6115457513775127</v>
      </c>
      <c r="BI486">
        <f t="shared" si="292"/>
        <v>-68.390212241589438</v>
      </c>
      <c r="BJ486">
        <f t="shared" si="293"/>
        <v>151.41878811967541</v>
      </c>
      <c r="BK486">
        <f t="shared" si="294"/>
        <v>-14.754319664473872</v>
      </c>
      <c r="BL486">
        <f t="shared" si="295"/>
        <v>-22.013681658285037</v>
      </c>
      <c r="BM486">
        <f t="shared" si="296"/>
        <v>-22.422560732600829</v>
      </c>
      <c r="BN486">
        <f t="shared" si="297"/>
        <v>25.957134405206311</v>
      </c>
      <c r="BO486">
        <f t="shared" si="263"/>
        <v>1</v>
      </c>
      <c r="BP486">
        <f t="shared" si="264"/>
        <v>3</v>
      </c>
      <c r="BQ486" t="str">
        <f t="shared" si="265"/>
        <v>Train</v>
      </c>
    </row>
    <row r="487" spans="1:69" x14ac:dyDescent="0.3">
      <c r="A487">
        <v>2</v>
      </c>
      <c r="B487">
        <v>0</v>
      </c>
      <c r="C487" t="s">
        <v>1164</v>
      </c>
      <c r="D487" t="s">
        <v>20</v>
      </c>
      <c r="E487">
        <v>36</v>
      </c>
      <c r="F487">
        <v>0</v>
      </c>
      <c r="G487">
        <v>0</v>
      </c>
      <c r="H487" t="s">
        <v>1165</v>
      </c>
      <c r="I487">
        <v>12.875</v>
      </c>
      <c r="J487" t="s">
        <v>40</v>
      </c>
      <c r="K487" t="s">
        <v>44</v>
      </c>
      <c r="N487" t="s">
        <v>67</v>
      </c>
      <c r="O487">
        <v>5</v>
      </c>
      <c r="P487">
        <v>5</v>
      </c>
      <c r="Q487">
        <v>4</v>
      </c>
      <c r="R487" t="str">
        <f t="shared" si="266"/>
        <v>Validate</v>
      </c>
      <c r="S487" t="str">
        <f t="shared" si="267"/>
        <v>Validate</v>
      </c>
      <c r="T487" t="str">
        <f t="shared" si="268"/>
        <v>Test</v>
      </c>
      <c r="U487" t="str">
        <f t="shared" si="269"/>
        <v>PQ</v>
      </c>
      <c r="V487" t="str">
        <f t="shared" si="270"/>
        <v>31-40</v>
      </c>
      <c r="W487" t="str">
        <f t="shared" si="271"/>
        <v>D</v>
      </c>
      <c r="X487" t="str">
        <f t="shared" si="272"/>
        <v>11-20</v>
      </c>
      <c r="Y487" t="b">
        <f>SUMPRODUCT(--(U487=counts!$A$40:$A$49))&gt;0</f>
        <v>1</v>
      </c>
      <c r="Z487" t="b">
        <f>SUMPRODUCT(--(W487=counts!$A$18:$A$22))&gt;0</f>
        <v>1</v>
      </c>
      <c r="AA487" t="str">
        <f t="shared" si="273"/>
        <v>31-40</v>
      </c>
      <c r="AB487" t="str">
        <f>IF(W487="","Blank",IF(Z487="TRUE",W487,counts!$A$23))</f>
        <v>F, G, T</v>
      </c>
      <c r="AC487" t="str">
        <f t="shared" si="274"/>
        <v>11-20</v>
      </c>
      <c r="AD487" t="str">
        <f t="shared" si="275"/>
        <v>PQ</v>
      </c>
      <c r="AE487" t="str">
        <f t="shared" si="276"/>
        <v>male</v>
      </c>
      <c r="AF487">
        <f>IF(F487&gt;=4, counts!$A$62,F487)</f>
        <v>0</v>
      </c>
      <c r="AG487">
        <f>IF(G487&gt;=3, counts!$A$69,G487)</f>
        <v>0</v>
      </c>
      <c r="AH487" t="str">
        <f>IF(OR(K487="S",K487=""), counts!$A$75,K487)</f>
        <v>C</v>
      </c>
      <c r="AI487">
        <f t="shared" si="277"/>
        <v>2</v>
      </c>
      <c r="AJ487">
        <f>VLOOKUP(AA487,counts!$V$8:$W$13,2,FALSE)</f>
        <v>32.769878926258563</v>
      </c>
      <c r="AK487">
        <f>VLOOKUP(AB487,counts!$V$17:$W$23,2,FALSE)</f>
        <v>123.30204897661667</v>
      </c>
      <c r="AL487">
        <f>VLOOKUP(AC487,counts!$V$27:$W$33,2,FALSE)</f>
        <v>-9.6115457513775127</v>
      </c>
      <c r="AM487">
        <f>VLOOKUP(AD487,counts!$V$38:$W$49,2,FALSE)</f>
        <v>123.30204897661667</v>
      </c>
      <c r="AN487">
        <f>VLOOKUP(AE487,counts!$V$53:$W$54,2,FALSE)</f>
        <v>-108.67008854708662</v>
      </c>
      <c r="AO487">
        <f>VLOOKUP(AF487,counts!$V$58:$W$62,2,FALSE)</f>
        <v>-14.754319664473872</v>
      </c>
      <c r="AP487">
        <f>VLOOKUP(AG487,counts!$V$66:$W$69,2,FALSE)</f>
        <v>-22.013681658285037</v>
      </c>
      <c r="AQ487">
        <f>VLOOKUP(AH487,counts!$V$73:$W$75,2,FALSE)</f>
        <v>72.444458573419169</v>
      </c>
      <c r="AR487">
        <f>VLOOKUP(AI487,counts!$V$79:$W$81,2,FALSE)</f>
        <v>25.957134405206311</v>
      </c>
      <c r="AS487">
        <f t="shared" si="278"/>
        <v>0</v>
      </c>
      <c r="AT487">
        <f t="shared" si="279"/>
        <v>5</v>
      </c>
      <c r="AU487" t="str">
        <f t="shared" si="262"/>
        <v>Validate</v>
      </c>
      <c r="AW487" t="str">
        <f t="shared" si="280"/>
        <v>31-40</v>
      </c>
      <c r="AX487" t="str">
        <f t="shared" si="281"/>
        <v>F, G, T</v>
      </c>
      <c r="AY487" t="str">
        <f t="shared" si="282"/>
        <v>11-20</v>
      </c>
      <c r="AZ487" t="str">
        <f t="shared" si="283"/>
        <v>PQ</v>
      </c>
      <c r="BA487" t="str">
        <f t="shared" si="284"/>
        <v>male</v>
      </c>
      <c r="BB487">
        <f t="shared" si="285"/>
        <v>0</v>
      </c>
      <c r="BC487">
        <f t="shared" si="286"/>
        <v>0</v>
      </c>
      <c r="BD487" t="str">
        <f t="shared" si="287"/>
        <v>C</v>
      </c>
      <c r="BE487">
        <f t="shared" si="288"/>
        <v>2</v>
      </c>
      <c r="BF487">
        <f t="shared" si="289"/>
        <v>32.769878926258563</v>
      </c>
      <c r="BG487">
        <f t="shared" si="290"/>
        <v>123.30204897661667</v>
      </c>
      <c r="BH487">
        <f t="shared" si="291"/>
        <v>-9.6115457513775127</v>
      </c>
      <c r="BI487">
        <f t="shared" si="292"/>
        <v>123.30204897661667</v>
      </c>
      <c r="BJ487">
        <f t="shared" si="293"/>
        <v>-108.67008854708662</v>
      </c>
      <c r="BK487">
        <f t="shared" si="294"/>
        <v>-14.754319664473872</v>
      </c>
      <c r="BL487">
        <f t="shared" si="295"/>
        <v>-22.013681658285037</v>
      </c>
      <c r="BM487">
        <f t="shared" si="296"/>
        <v>72.444458573419169</v>
      </c>
      <c r="BN487">
        <f t="shared" si="297"/>
        <v>25.957134405206311</v>
      </c>
      <c r="BO487">
        <f t="shared" si="263"/>
        <v>0</v>
      </c>
      <c r="BP487">
        <f t="shared" si="264"/>
        <v>5</v>
      </c>
      <c r="BQ487" t="str">
        <f t="shared" si="265"/>
        <v>Validate</v>
      </c>
    </row>
    <row r="488" spans="1:69" x14ac:dyDescent="0.3">
      <c r="A488">
        <v>2</v>
      </c>
      <c r="B488">
        <v>0</v>
      </c>
      <c r="C488" t="s">
        <v>1166</v>
      </c>
      <c r="D488" t="s">
        <v>20</v>
      </c>
      <c r="E488">
        <v>24</v>
      </c>
      <c r="F488">
        <v>0</v>
      </c>
      <c r="G488">
        <v>0</v>
      </c>
      <c r="H488" t="s">
        <v>1167</v>
      </c>
      <c r="I488">
        <v>10.5</v>
      </c>
      <c r="K488" t="s">
        <v>17</v>
      </c>
      <c r="M488">
        <v>108</v>
      </c>
      <c r="O488">
        <v>5</v>
      </c>
      <c r="P488">
        <v>3</v>
      </c>
      <c r="Q488">
        <v>2</v>
      </c>
      <c r="R488" t="str">
        <f t="shared" si="266"/>
        <v>Validate</v>
      </c>
      <c r="S488" t="str">
        <f t="shared" si="267"/>
        <v>Train</v>
      </c>
      <c r="T488" t="str">
        <f t="shared" si="268"/>
        <v>Train</v>
      </c>
      <c r="U488" t="str">
        <f t="shared" si="269"/>
        <v/>
      </c>
      <c r="V488" t="str">
        <f t="shared" si="270"/>
        <v>18-30</v>
      </c>
      <c r="W488" t="str">
        <f t="shared" si="271"/>
        <v/>
      </c>
      <c r="X488" t="str">
        <f t="shared" si="272"/>
        <v>11-20</v>
      </c>
      <c r="Y488" t="b">
        <f>SUMPRODUCT(--(U488=counts!$A$40:$A$49))&gt;0</f>
        <v>0</v>
      </c>
      <c r="Z488" t="b">
        <f>SUMPRODUCT(--(W488=counts!$A$18:$A$22))&gt;0</f>
        <v>0</v>
      </c>
      <c r="AA488" t="str">
        <f t="shared" si="273"/>
        <v>18-30</v>
      </c>
      <c r="AB488" t="str">
        <f>IF(W488="","Blank",IF(Z488="TRUE",W488,counts!$A$23))</f>
        <v>Blank</v>
      </c>
      <c r="AC488" t="str">
        <f t="shared" si="274"/>
        <v>11-20</v>
      </c>
      <c r="AD488" t="str">
        <f t="shared" si="275"/>
        <v>Blank</v>
      </c>
      <c r="AE488" t="str">
        <f t="shared" si="276"/>
        <v>male</v>
      </c>
      <c r="AF488">
        <f>IF(F488&gt;=4, counts!$A$62,F488)</f>
        <v>0</v>
      </c>
      <c r="AG488">
        <f>IF(G488&gt;=3, counts!$A$69,G488)</f>
        <v>0</v>
      </c>
      <c r="AH488" t="str">
        <f>IF(OR(K488="S",K488=""), counts!$A$75,K488)</f>
        <v>S, blank</v>
      </c>
      <c r="AI488">
        <f t="shared" si="277"/>
        <v>2</v>
      </c>
      <c r="AJ488">
        <f>VLOOKUP(AA488,counts!$V$8:$W$13,2,FALSE)</f>
        <v>-11.613432440426715</v>
      </c>
      <c r="AK488">
        <f>VLOOKUP(AB488,counts!$V$17:$W$23,2,FALSE)</f>
        <v>-42.171718189759716</v>
      </c>
      <c r="AL488">
        <f>VLOOKUP(AC488,counts!$V$27:$W$33,2,FALSE)</f>
        <v>-9.6115457513775127</v>
      </c>
      <c r="AM488">
        <f>VLOOKUP(AD488,counts!$V$38:$W$49,2,FALSE)</f>
        <v>-33.757758935166962</v>
      </c>
      <c r="AN488">
        <f>VLOOKUP(AE488,counts!$V$53:$W$54,2,FALSE)</f>
        <v>-108.67008854708662</v>
      </c>
      <c r="AO488">
        <f>VLOOKUP(AF488,counts!$V$58:$W$62,2,FALSE)</f>
        <v>-14.754319664473872</v>
      </c>
      <c r="AP488">
        <f>VLOOKUP(AG488,counts!$V$66:$W$69,2,FALSE)</f>
        <v>-22.013681658285037</v>
      </c>
      <c r="AQ488">
        <f>VLOOKUP(AH488,counts!$V$73:$W$75,2,FALSE)</f>
        <v>-22.422560732600829</v>
      </c>
      <c r="AR488">
        <f>VLOOKUP(AI488,counts!$V$79:$W$81,2,FALSE)</f>
        <v>25.957134405206311</v>
      </c>
      <c r="AS488">
        <f t="shared" si="278"/>
        <v>0</v>
      </c>
      <c r="AT488">
        <f t="shared" si="279"/>
        <v>5</v>
      </c>
      <c r="AU488" t="str">
        <f t="shared" si="262"/>
        <v>Validate</v>
      </c>
      <c r="AW488" t="str">
        <f t="shared" si="280"/>
        <v>18-30</v>
      </c>
      <c r="AX488" t="str">
        <f t="shared" si="281"/>
        <v>Blank</v>
      </c>
      <c r="AY488" t="str">
        <f t="shared" si="282"/>
        <v>11-20</v>
      </c>
      <c r="AZ488" t="str">
        <f t="shared" si="283"/>
        <v>Blank</v>
      </c>
      <c r="BA488" t="str">
        <f t="shared" si="284"/>
        <v>male</v>
      </c>
      <c r="BB488">
        <f t="shared" si="285"/>
        <v>0</v>
      </c>
      <c r="BC488">
        <f t="shared" si="286"/>
        <v>0</v>
      </c>
      <c r="BD488" t="str">
        <f t="shared" si="287"/>
        <v>S, blank</v>
      </c>
      <c r="BE488">
        <f t="shared" si="288"/>
        <v>2</v>
      </c>
      <c r="BF488">
        <f t="shared" si="289"/>
        <v>-11.613432440426715</v>
      </c>
      <c r="BG488">
        <f t="shared" si="290"/>
        <v>-42.171718189759716</v>
      </c>
      <c r="BH488">
        <f t="shared" si="291"/>
        <v>-9.6115457513775127</v>
      </c>
      <c r="BI488">
        <f t="shared" si="292"/>
        <v>-33.757758935166962</v>
      </c>
      <c r="BJ488">
        <f t="shared" si="293"/>
        <v>-108.67008854708662</v>
      </c>
      <c r="BK488">
        <f t="shared" si="294"/>
        <v>-14.754319664473872</v>
      </c>
      <c r="BL488">
        <f t="shared" si="295"/>
        <v>-22.013681658285037</v>
      </c>
      <c r="BM488">
        <f t="shared" si="296"/>
        <v>-22.422560732600829</v>
      </c>
      <c r="BN488">
        <f t="shared" si="297"/>
        <v>25.957134405206311</v>
      </c>
      <c r="BO488">
        <f t="shared" si="263"/>
        <v>0</v>
      </c>
      <c r="BP488">
        <f t="shared" si="264"/>
        <v>5</v>
      </c>
      <c r="BQ488" t="str">
        <f t="shared" si="265"/>
        <v>Validate</v>
      </c>
    </row>
    <row r="489" spans="1:69" x14ac:dyDescent="0.3">
      <c r="A489">
        <v>2</v>
      </c>
      <c r="B489">
        <v>0</v>
      </c>
      <c r="C489" t="s">
        <v>1168</v>
      </c>
      <c r="D489" t="s">
        <v>20</v>
      </c>
      <c r="E489">
        <v>61</v>
      </c>
      <c r="F489">
        <v>0</v>
      </c>
      <c r="G489">
        <v>0</v>
      </c>
      <c r="H489" t="s">
        <v>1169</v>
      </c>
      <c r="I489">
        <v>12.35</v>
      </c>
      <c r="K489" t="s">
        <v>527</v>
      </c>
      <c r="O489">
        <v>1</v>
      </c>
      <c r="P489">
        <v>1</v>
      </c>
      <c r="Q489">
        <v>5</v>
      </c>
      <c r="R489" t="str">
        <f t="shared" si="266"/>
        <v>Train</v>
      </c>
      <c r="S489" t="str">
        <f t="shared" si="267"/>
        <v>Train</v>
      </c>
      <c r="T489" t="str">
        <f t="shared" si="268"/>
        <v>Validate</v>
      </c>
      <c r="U489" t="str">
        <f t="shared" si="269"/>
        <v/>
      </c>
      <c r="V489" t="str">
        <f t="shared" si="270"/>
        <v>61+</v>
      </c>
      <c r="W489" t="str">
        <f t="shared" si="271"/>
        <v/>
      </c>
      <c r="X489" t="str">
        <f t="shared" si="272"/>
        <v>11-20</v>
      </c>
      <c r="Y489" t="b">
        <f>SUMPRODUCT(--(U489=counts!$A$40:$A$49))&gt;0</f>
        <v>0</v>
      </c>
      <c r="Z489" t="b">
        <f>SUMPRODUCT(--(W489=counts!$A$18:$A$22))&gt;0</f>
        <v>0</v>
      </c>
      <c r="AA489" t="str">
        <f t="shared" si="273"/>
        <v>61+</v>
      </c>
      <c r="AB489" t="str">
        <f>IF(W489="","Blank",IF(Z489="TRUE",W489,counts!$A$23))</f>
        <v>Blank</v>
      </c>
      <c r="AC489" t="str">
        <f t="shared" si="274"/>
        <v>11-20</v>
      </c>
      <c r="AD489" t="str">
        <f t="shared" si="275"/>
        <v>Blank</v>
      </c>
      <c r="AE489" t="str">
        <f t="shared" si="276"/>
        <v>male</v>
      </c>
      <c r="AF489">
        <f>IF(F489&gt;=4, counts!$A$62,F489)</f>
        <v>0</v>
      </c>
      <c r="AG489">
        <f>IF(G489&gt;=3, counts!$A$69,G489)</f>
        <v>0</v>
      </c>
      <c r="AH489" t="str">
        <f>IF(OR(K489="S",K489=""), counts!$A$75,K489)</f>
        <v>Q</v>
      </c>
      <c r="AI489">
        <f t="shared" si="277"/>
        <v>2</v>
      </c>
      <c r="AJ489">
        <f>VLOOKUP(AA489,counts!$V$8:$W$13,2,FALSE)</f>
        <v>-68.390212241589438</v>
      </c>
      <c r="AK489">
        <f>VLOOKUP(AB489,counts!$V$17:$W$23,2,FALSE)</f>
        <v>-42.171718189759716</v>
      </c>
      <c r="AL489">
        <f>VLOOKUP(AC489,counts!$V$27:$W$33,2,FALSE)</f>
        <v>-9.6115457513775127</v>
      </c>
      <c r="AM489">
        <f>VLOOKUP(AD489,counts!$V$38:$W$49,2,FALSE)</f>
        <v>-33.757758935166962</v>
      </c>
      <c r="AN489">
        <f>VLOOKUP(AE489,counts!$V$53:$W$54,2,FALSE)</f>
        <v>-108.67008854708662</v>
      </c>
      <c r="AO489">
        <f>VLOOKUP(AF489,counts!$V$58:$W$62,2,FALSE)</f>
        <v>-14.754319664473872</v>
      </c>
      <c r="AP489">
        <f>VLOOKUP(AG489,counts!$V$66:$W$69,2,FALSE)</f>
        <v>-22.013681658285037</v>
      </c>
      <c r="AQ489">
        <f>VLOOKUP(AH489,counts!$V$73:$W$75,2,FALSE)</f>
        <v>-11.405315820044242</v>
      </c>
      <c r="AR489">
        <f>VLOOKUP(AI489,counts!$V$79:$W$81,2,FALSE)</f>
        <v>25.957134405206311</v>
      </c>
      <c r="AS489">
        <f t="shared" si="278"/>
        <v>0</v>
      </c>
      <c r="AT489">
        <f t="shared" si="279"/>
        <v>1</v>
      </c>
      <c r="AU489" t="str">
        <f t="shared" si="262"/>
        <v>Train</v>
      </c>
      <c r="AW489" t="str">
        <f t="shared" si="280"/>
        <v>61+</v>
      </c>
      <c r="AX489" t="str">
        <f t="shared" si="281"/>
        <v>Blank</v>
      </c>
      <c r="AY489" t="str">
        <f t="shared" si="282"/>
        <v>11-20</v>
      </c>
      <c r="AZ489" t="str">
        <f t="shared" si="283"/>
        <v>Blank</v>
      </c>
      <c r="BA489" t="str">
        <f t="shared" si="284"/>
        <v>male</v>
      </c>
      <c r="BB489">
        <f t="shared" si="285"/>
        <v>0</v>
      </c>
      <c r="BC489">
        <f t="shared" si="286"/>
        <v>0</v>
      </c>
      <c r="BD489" t="str">
        <f t="shared" si="287"/>
        <v>Q</v>
      </c>
      <c r="BE489">
        <f t="shared" si="288"/>
        <v>2</v>
      </c>
      <c r="BF489">
        <f t="shared" si="289"/>
        <v>-68.390212241589438</v>
      </c>
      <c r="BG489">
        <f t="shared" si="290"/>
        <v>-42.171718189759716</v>
      </c>
      <c r="BH489">
        <f t="shared" si="291"/>
        <v>-9.6115457513775127</v>
      </c>
      <c r="BI489">
        <f t="shared" si="292"/>
        <v>-33.757758935166962</v>
      </c>
      <c r="BJ489">
        <f t="shared" si="293"/>
        <v>-108.67008854708662</v>
      </c>
      <c r="BK489">
        <f t="shared" si="294"/>
        <v>-14.754319664473872</v>
      </c>
      <c r="BL489">
        <f t="shared" si="295"/>
        <v>-22.013681658285037</v>
      </c>
      <c r="BM489">
        <f t="shared" si="296"/>
        <v>-11.405315820044242</v>
      </c>
      <c r="BN489">
        <f t="shared" si="297"/>
        <v>25.957134405206311</v>
      </c>
      <c r="BO489">
        <f t="shared" si="263"/>
        <v>0</v>
      </c>
      <c r="BP489">
        <f t="shared" si="264"/>
        <v>1</v>
      </c>
      <c r="BQ489" t="str">
        <f t="shared" si="265"/>
        <v>Train</v>
      </c>
    </row>
    <row r="490" spans="1:69" x14ac:dyDescent="0.3">
      <c r="A490">
        <v>2</v>
      </c>
      <c r="B490">
        <v>0</v>
      </c>
      <c r="C490" t="s">
        <v>1170</v>
      </c>
      <c r="D490" t="s">
        <v>20</v>
      </c>
      <c r="E490">
        <v>50</v>
      </c>
      <c r="F490">
        <v>1</v>
      </c>
      <c r="G490">
        <v>0</v>
      </c>
      <c r="H490" t="s">
        <v>1171</v>
      </c>
      <c r="I490">
        <v>26</v>
      </c>
      <c r="K490" t="s">
        <v>17</v>
      </c>
      <c r="M490">
        <v>121</v>
      </c>
      <c r="N490" t="s">
        <v>1172</v>
      </c>
      <c r="O490">
        <v>3</v>
      </c>
      <c r="P490">
        <v>2</v>
      </c>
      <c r="Q490">
        <v>5</v>
      </c>
      <c r="R490" t="str">
        <f t="shared" si="266"/>
        <v>Train</v>
      </c>
      <c r="S490" t="str">
        <f t="shared" si="267"/>
        <v>Train</v>
      </c>
      <c r="T490" t="str">
        <f t="shared" si="268"/>
        <v>Validate</v>
      </c>
      <c r="U490" t="str">
        <f t="shared" si="269"/>
        <v/>
      </c>
      <c r="V490" t="str">
        <f t="shared" si="270"/>
        <v>41-50</v>
      </c>
      <c r="W490" t="str">
        <f t="shared" si="271"/>
        <v/>
      </c>
      <c r="X490" t="str">
        <f t="shared" si="272"/>
        <v>21-30</v>
      </c>
      <c r="Y490" t="b">
        <f>SUMPRODUCT(--(U490=counts!$A$40:$A$49))&gt;0</f>
        <v>0</v>
      </c>
      <c r="Z490" t="b">
        <f>SUMPRODUCT(--(W490=counts!$A$18:$A$22))&gt;0</f>
        <v>0</v>
      </c>
      <c r="AA490" t="str">
        <f t="shared" si="273"/>
        <v>41-50</v>
      </c>
      <c r="AB490" t="str">
        <f>IF(W490="","Blank",IF(Z490="TRUE",W490,counts!$A$23))</f>
        <v>Blank</v>
      </c>
      <c r="AC490" t="str">
        <f t="shared" si="274"/>
        <v>21-30</v>
      </c>
      <c r="AD490" t="str">
        <f t="shared" si="275"/>
        <v>Blank</v>
      </c>
      <c r="AE490" t="str">
        <f t="shared" si="276"/>
        <v>male</v>
      </c>
      <c r="AF490">
        <f>IF(F490&gt;=4, counts!$A$62,F490)</f>
        <v>1</v>
      </c>
      <c r="AG490">
        <f>IF(G490&gt;=3, counts!$A$69,G490)</f>
        <v>0</v>
      </c>
      <c r="AH490" t="str">
        <f>IF(OR(K490="S",K490=""), counts!$A$75,K490)</f>
        <v>S, blank</v>
      </c>
      <c r="AI490">
        <f t="shared" si="277"/>
        <v>2</v>
      </c>
      <c r="AJ490">
        <f>VLOOKUP(AA490,counts!$V$8:$W$13,2,FALSE)</f>
        <v>-13.385578549662212</v>
      </c>
      <c r="AK490">
        <f>VLOOKUP(AB490,counts!$V$17:$W$23,2,FALSE)</f>
        <v>-42.171718189759716</v>
      </c>
      <c r="AL490">
        <f>VLOOKUP(AC490,counts!$V$27:$W$33,2,FALSE)</f>
        <v>40.172297072540438</v>
      </c>
      <c r="AM490">
        <f>VLOOKUP(AD490,counts!$V$38:$W$49,2,FALSE)</f>
        <v>-33.757758935166962</v>
      </c>
      <c r="AN490">
        <f>VLOOKUP(AE490,counts!$V$53:$W$54,2,FALSE)</f>
        <v>-108.67008854708662</v>
      </c>
      <c r="AO490">
        <f>VLOOKUP(AF490,counts!$V$58:$W$62,2,FALSE)</f>
        <v>48.695090775187893</v>
      </c>
      <c r="AP490">
        <f>VLOOKUP(AG490,counts!$V$66:$W$69,2,FALSE)</f>
        <v>-22.013681658285037</v>
      </c>
      <c r="AQ490">
        <f>VLOOKUP(AH490,counts!$V$73:$W$75,2,FALSE)</f>
        <v>-22.422560732600829</v>
      </c>
      <c r="AR490">
        <f>VLOOKUP(AI490,counts!$V$79:$W$81,2,FALSE)</f>
        <v>25.957134405206311</v>
      </c>
      <c r="AS490">
        <f t="shared" si="278"/>
        <v>0</v>
      </c>
      <c r="AT490">
        <f t="shared" si="279"/>
        <v>3</v>
      </c>
      <c r="AU490" t="str">
        <f t="shared" si="262"/>
        <v>Train</v>
      </c>
      <c r="AW490" t="str">
        <f t="shared" si="280"/>
        <v>41-50</v>
      </c>
      <c r="AX490" t="str">
        <f t="shared" si="281"/>
        <v>Blank</v>
      </c>
      <c r="AY490" t="str">
        <f t="shared" si="282"/>
        <v>21-30</v>
      </c>
      <c r="AZ490" t="str">
        <f t="shared" si="283"/>
        <v>Blank</v>
      </c>
      <c r="BA490" t="str">
        <f t="shared" si="284"/>
        <v>male</v>
      </c>
      <c r="BB490">
        <f t="shared" si="285"/>
        <v>1</v>
      </c>
      <c r="BC490">
        <f t="shared" si="286"/>
        <v>0</v>
      </c>
      <c r="BD490" t="str">
        <f t="shared" si="287"/>
        <v>S, blank</v>
      </c>
      <c r="BE490">
        <f t="shared" si="288"/>
        <v>2</v>
      </c>
      <c r="BF490">
        <f t="shared" si="289"/>
        <v>-13.385578549662212</v>
      </c>
      <c r="BG490">
        <f t="shared" si="290"/>
        <v>-42.171718189759716</v>
      </c>
      <c r="BH490">
        <f t="shared" si="291"/>
        <v>40.172297072540438</v>
      </c>
      <c r="BI490">
        <f t="shared" si="292"/>
        <v>-33.757758935166962</v>
      </c>
      <c r="BJ490">
        <f t="shared" si="293"/>
        <v>-108.67008854708662</v>
      </c>
      <c r="BK490">
        <f t="shared" si="294"/>
        <v>48.695090775187893</v>
      </c>
      <c r="BL490">
        <f t="shared" si="295"/>
        <v>-22.013681658285037</v>
      </c>
      <c r="BM490">
        <f t="shared" si="296"/>
        <v>-22.422560732600829</v>
      </c>
      <c r="BN490">
        <f t="shared" si="297"/>
        <v>25.957134405206311</v>
      </c>
      <c r="BO490">
        <f t="shared" si="263"/>
        <v>0</v>
      </c>
      <c r="BP490">
        <f t="shared" si="264"/>
        <v>3</v>
      </c>
      <c r="BQ490" t="str">
        <f t="shared" si="265"/>
        <v>Train</v>
      </c>
    </row>
    <row r="491" spans="1:69" x14ac:dyDescent="0.3">
      <c r="A491">
        <v>2</v>
      </c>
      <c r="B491">
        <v>1</v>
      </c>
      <c r="C491" t="s">
        <v>1173</v>
      </c>
      <c r="D491" t="s">
        <v>15</v>
      </c>
      <c r="E491">
        <v>42</v>
      </c>
      <c r="F491">
        <v>1</v>
      </c>
      <c r="G491">
        <v>0</v>
      </c>
      <c r="H491" t="s">
        <v>1171</v>
      </c>
      <c r="I491">
        <v>26</v>
      </c>
      <c r="K491" t="s">
        <v>17</v>
      </c>
      <c r="N491" t="s">
        <v>1172</v>
      </c>
      <c r="O491">
        <v>1</v>
      </c>
      <c r="P491">
        <v>5</v>
      </c>
      <c r="Q491">
        <v>3</v>
      </c>
      <c r="R491" t="str">
        <f t="shared" si="266"/>
        <v>Train</v>
      </c>
      <c r="S491" t="str">
        <f t="shared" si="267"/>
        <v>Validate</v>
      </c>
      <c r="T491" t="str">
        <f t="shared" si="268"/>
        <v>Train</v>
      </c>
      <c r="U491" t="str">
        <f t="shared" si="269"/>
        <v/>
      </c>
      <c r="V491" t="str">
        <f t="shared" si="270"/>
        <v>41-50</v>
      </c>
      <c r="W491" t="str">
        <f t="shared" si="271"/>
        <v/>
      </c>
      <c r="X491" t="str">
        <f t="shared" si="272"/>
        <v>21-30</v>
      </c>
      <c r="Y491" t="b">
        <f>SUMPRODUCT(--(U491=counts!$A$40:$A$49))&gt;0</f>
        <v>0</v>
      </c>
      <c r="Z491" t="b">
        <f>SUMPRODUCT(--(W491=counts!$A$18:$A$22))&gt;0</f>
        <v>0</v>
      </c>
      <c r="AA491" t="str">
        <f t="shared" si="273"/>
        <v>41-50</v>
      </c>
      <c r="AB491" t="str">
        <f>IF(W491="","Blank",IF(Z491="TRUE",W491,counts!$A$23))</f>
        <v>Blank</v>
      </c>
      <c r="AC491" t="str">
        <f t="shared" si="274"/>
        <v>21-30</v>
      </c>
      <c r="AD491" t="str">
        <f t="shared" si="275"/>
        <v>Blank</v>
      </c>
      <c r="AE491" t="str">
        <f t="shared" si="276"/>
        <v>female</v>
      </c>
      <c r="AF491">
        <f>IF(F491&gt;=4, counts!$A$62,F491)</f>
        <v>1</v>
      </c>
      <c r="AG491">
        <f>IF(G491&gt;=3, counts!$A$69,G491)</f>
        <v>0</v>
      </c>
      <c r="AH491" t="str">
        <f>IF(OR(K491="S",K491=""), counts!$A$75,K491)</f>
        <v>S, blank</v>
      </c>
      <c r="AI491">
        <f t="shared" si="277"/>
        <v>2</v>
      </c>
      <c r="AJ491">
        <f>VLOOKUP(AA491,counts!$V$8:$W$13,2,FALSE)</f>
        <v>-13.385578549662212</v>
      </c>
      <c r="AK491">
        <f>VLOOKUP(AB491,counts!$V$17:$W$23,2,FALSE)</f>
        <v>-42.171718189759716</v>
      </c>
      <c r="AL491">
        <f>VLOOKUP(AC491,counts!$V$27:$W$33,2,FALSE)</f>
        <v>40.172297072540438</v>
      </c>
      <c r="AM491">
        <f>VLOOKUP(AD491,counts!$V$38:$W$49,2,FALSE)</f>
        <v>-33.757758935166962</v>
      </c>
      <c r="AN491">
        <f>VLOOKUP(AE491,counts!$V$53:$W$54,2,FALSE)</f>
        <v>151.41878811967541</v>
      </c>
      <c r="AO491">
        <f>VLOOKUP(AF491,counts!$V$58:$W$62,2,FALSE)</f>
        <v>48.695090775187893</v>
      </c>
      <c r="AP491">
        <f>VLOOKUP(AG491,counts!$V$66:$W$69,2,FALSE)</f>
        <v>-22.013681658285037</v>
      </c>
      <c r="AQ491">
        <f>VLOOKUP(AH491,counts!$V$73:$W$75,2,FALSE)</f>
        <v>-22.422560732600829</v>
      </c>
      <c r="AR491">
        <f>VLOOKUP(AI491,counts!$V$79:$W$81,2,FALSE)</f>
        <v>25.957134405206311</v>
      </c>
      <c r="AS491">
        <f t="shared" si="278"/>
        <v>1</v>
      </c>
      <c r="AT491">
        <f t="shared" si="279"/>
        <v>1</v>
      </c>
      <c r="AU491" t="str">
        <f t="shared" si="262"/>
        <v>Train</v>
      </c>
      <c r="AW491" t="str">
        <f t="shared" si="280"/>
        <v>41-50</v>
      </c>
      <c r="AX491" t="str">
        <f t="shared" si="281"/>
        <v>Blank</v>
      </c>
      <c r="AY491" t="str">
        <f t="shared" si="282"/>
        <v>21-30</v>
      </c>
      <c r="AZ491" t="str">
        <f t="shared" si="283"/>
        <v>Blank</v>
      </c>
      <c r="BA491" t="str">
        <f t="shared" si="284"/>
        <v>female</v>
      </c>
      <c r="BB491">
        <f t="shared" si="285"/>
        <v>1</v>
      </c>
      <c r="BC491">
        <f t="shared" si="286"/>
        <v>0</v>
      </c>
      <c r="BD491" t="str">
        <f t="shared" si="287"/>
        <v>S, blank</v>
      </c>
      <c r="BE491">
        <f t="shared" si="288"/>
        <v>2</v>
      </c>
      <c r="BF491">
        <f t="shared" si="289"/>
        <v>-13.385578549662212</v>
      </c>
      <c r="BG491">
        <f t="shared" si="290"/>
        <v>-42.171718189759716</v>
      </c>
      <c r="BH491">
        <f t="shared" si="291"/>
        <v>40.172297072540438</v>
      </c>
      <c r="BI491">
        <f t="shared" si="292"/>
        <v>-33.757758935166962</v>
      </c>
      <c r="BJ491">
        <f t="shared" si="293"/>
        <v>151.41878811967541</v>
      </c>
      <c r="BK491">
        <f t="shared" si="294"/>
        <v>48.695090775187893</v>
      </c>
      <c r="BL491">
        <f t="shared" si="295"/>
        <v>-22.013681658285037</v>
      </c>
      <c r="BM491">
        <f t="shared" si="296"/>
        <v>-22.422560732600829</v>
      </c>
      <c r="BN491">
        <f t="shared" si="297"/>
        <v>25.957134405206311</v>
      </c>
      <c r="BO491">
        <f t="shared" si="263"/>
        <v>1</v>
      </c>
      <c r="BP491">
        <f t="shared" si="264"/>
        <v>1</v>
      </c>
      <c r="BQ491" t="str">
        <f t="shared" si="265"/>
        <v>Train</v>
      </c>
    </row>
    <row r="492" spans="1:69" x14ac:dyDescent="0.3">
      <c r="A492">
        <v>2</v>
      </c>
      <c r="B492">
        <v>0</v>
      </c>
      <c r="C492" t="s">
        <v>1174</v>
      </c>
      <c r="D492" t="s">
        <v>15</v>
      </c>
      <c r="E492">
        <v>57</v>
      </c>
      <c r="F492">
        <v>0</v>
      </c>
      <c r="G492">
        <v>0</v>
      </c>
      <c r="H492" t="s">
        <v>1175</v>
      </c>
      <c r="I492">
        <v>10.5</v>
      </c>
      <c r="J492" t="s">
        <v>1176</v>
      </c>
      <c r="K492" t="s">
        <v>17</v>
      </c>
      <c r="M492">
        <v>52</v>
      </c>
      <c r="N492" t="s">
        <v>1177</v>
      </c>
      <c r="O492">
        <v>5</v>
      </c>
      <c r="P492">
        <v>4</v>
      </c>
      <c r="Q492">
        <v>4</v>
      </c>
      <c r="R492" t="str">
        <f t="shared" si="266"/>
        <v>Validate</v>
      </c>
      <c r="S492" t="str">
        <f t="shared" si="267"/>
        <v>Test</v>
      </c>
      <c r="T492" t="str">
        <f t="shared" si="268"/>
        <v>Test</v>
      </c>
      <c r="U492" t="str">
        <f t="shared" si="269"/>
        <v>NY</v>
      </c>
      <c r="V492" t="str">
        <f t="shared" si="270"/>
        <v>51-60</v>
      </c>
      <c r="W492" t="str">
        <f t="shared" si="271"/>
        <v>E</v>
      </c>
      <c r="X492" t="str">
        <f t="shared" si="272"/>
        <v>11-20</v>
      </c>
      <c r="Y492" t="b">
        <f>SUMPRODUCT(--(U492=counts!$A$40:$A$49))&gt;0</f>
        <v>1</v>
      </c>
      <c r="Z492" t="b">
        <f>SUMPRODUCT(--(W492=counts!$A$18:$A$22))&gt;0</f>
        <v>1</v>
      </c>
      <c r="AA492" t="str">
        <f t="shared" si="273"/>
        <v>51-60</v>
      </c>
      <c r="AB492" t="str">
        <f>IF(W492="","Blank",IF(Z492="TRUE",W492,counts!$A$23))</f>
        <v>F, G, T</v>
      </c>
      <c r="AC492" t="str">
        <f t="shared" si="274"/>
        <v>11-20</v>
      </c>
      <c r="AD492" t="str">
        <f t="shared" si="275"/>
        <v>NY</v>
      </c>
      <c r="AE492" t="str">
        <f t="shared" si="276"/>
        <v>female</v>
      </c>
      <c r="AF492">
        <f>IF(F492&gt;=4, counts!$A$62,F492)</f>
        <v>0</v>
      </c>
      <c r="AG492">
        <f>IF(G492&gt;=3, counts!$A$69,G492)</f>
        <v>0</v>
      </c>
      <c r="AH492" t="str">
        <f>IF(OR(K492="S",K492=""), counts!$A$75,K492)</f>
        <v>S, blank</v>
      </c>
      <c r="AI492">
        <f t="shared" si="277"/>
        <v>2</v>
      </c>
      <c r="AJ492">
        <f>VLOOKUP(AA492,counts!$V$8:$W$13,2,FALSE)</f>
        <v>74.751267398446615</v>
      </c>
      <c r="AK492">
        <f>VLOOKUP(AB492,counts!$V$17:$W$23,2,FALSE)</f>
        <v>123.30204897661667</v>
      </c>
      <c r="AL492">
        <f>VLOOKUP(AC492,counts!$V$27:$W$33,2,FALSE)</f>
        <v>-9.6115457513775127</v>
      </c>
      <c r="AM492">
        <f>VLOOKUP(AD492,counts!$V$38:$W$49,2,FALSE)</f>
        <v>57.761363718906857</v>
      </c>
      <c r="AN492">
        <f>VLOOKUP(AE492,counts!$V$53:$W$54,2,FALSE)</f>
        <v>151.41878811967541</v>
      </c>
      <c r="AO492">
        <f>VLOOKUP(AF492,counts!$V$58:$W$62,2,FALSE)</f>
        <v>-14.754319664473872</v>
      </c>
      <c r="AP492">
        <f>VLOOKUP(AG492,counts!$V$66:$W$69,2,FALSE)</f>
        <v>-22.013681658285037</v>
      </c>
      <c r="AQ492">
        <f>VLOOKUP(AH492,counts!$V$73:$W$75,2,FALSE)</f>
        <v>-22.422560732600829</v>
      </c>
      <c r="AR492">
        <f>VLOOKUP(AI492,counts!$V$79:$W$81,2,FALSE)</f>
        <v>25.957134405206311</v>
      </c>
      <c r="AS492">
        <f t="shared" si="278"/>
        <v>0</v>
      </c>
      <c r="AT492">
        <f t="shared" si="279"/>
        <v>5</v>
      </c>
      <c r="AU492" t="str">
        <f t="shared" si="262"/>
        <v>Validate</v>
      </c>
      <c r="AW492" t="str">
        <f t="shared" si="280"/>
        <v>51-60</v>
      </c>
      <c r="AX492" t="str">
        <f t="shared" si="281"/>
        <v>F, G, T</v>
      </c>
      <c r="AY492" t="str">
        <f t="shared" si="282"/>
        <v>11-20</v>
      </c>
      <c r="AZ492" t="str">
        <f t="shared" si="283"/>
        <v>NY</v>
      </c>
      <c r="BA492" t="str">
        <f t="shared" si="284"/>
        <v>female</v>
      </c>
      <c r="BB492">
        <f t="shared" si="285"/>
        <v>0</v>
      </c>
      <c r="BC492">
        <f t="shared" si="286"/>
        <v>0</v>
      </c>
      <c r="BD492" t="str">
        <f t="shared" si="287"/>
        <v>S, blank</v>
      </c>
      <c r="BE492">
        <f t="shared" si="288"/>
        <v>2</v>
      </c>
      <c r="BF492">
        <f t="shared" si="289"/>
        <v>74.751267398446615</v>
      </c>
      <c r="BG492">
        <f t="shared" si="290"/>
        <v>123.30204897661667</v>
      </c>
      <c r="BH492">
        <f t="shared" si="291"/>
        <v>-9.6115457513775127</v>
      </c>
      <c r="BI492">
        <f t="shared" si="292"/>
        <v>57.761363718906857</v>
      </c>
      <c r="BJ492">
        <f t="shared" si="293"/>
        <v>151.41878811967541</v>
      </c>
      <c r="BK492">
        <f t="shared" si="294"/>
        <v>-14.754319664473872</v>
      </c>
      <c r="BL492">
        <f t="shared" si="295"/>
        <v>-22.013681658285037</v>
      </c>
      <c r="BM492">
        <f t="shared" si="296"/>
        <v>-22.422560732600829</v>
      </c>
      <c r="BN492">
        <f t="shared" si="297"/>
        <v>25.957134405206311</v>
      </c>
      <c r="BO492">
        <f t="shared" si="263"/>
        <v>0</v>
      </c>
      <c r="BP492">
        <f t="shared" si="264"/>
        <v>5</v>
      </c>
      <c r="BQ492" t="str">
        <f t="shared" si="265"/>
        <v>Validate</v>
      </c>
    </row>
    <row r="493" spans="1:69" x14ac:dyDescent="0.3">
      <c r="A493">
        <v>2</v>
      </c>
      <c r="B493">
        <v>0</v>
      </c>
      <c r="C493" t="s">
        <v>1178</v>
      </c>
      <c r="D493" t="s">
        <v>20</v>
      </c>
      <c r="F493">
        <v>0</v>
      </c>
      <c r="G493">
        <v>0</v>
      </c>
      <c r="H493" t="s">
        <v>1179</v>
      </c>
      <c r="I493">
        <v>15.0458</v>
      </c>
      <c r="J493" t="s">
        <v>40</v>
      </c>
      <c r="K493" t="s">
        <v>44</v>
      </c>
      <c r="N493" t="s">
        <v>1180</v>
      </c>
      <c r="O493">
        <v>2</v>
      </c>
      <c r="P493">
        <v>4</v>
      </c>
      <c r="Q493">
        <v>2</v>
      </c>
      <c r="R493" t="str">
        <f t="shared" si="266"/>
        <v>Train</v>
      </c>
      <c r="S493" t="str">
        <f t="shared" si="267"/>
        <v>Test</v>
      </c>
      <c r="T493" t="str">
        <f t="shared" si="268"/>
        <v>Train</v>
      </c>
      <c r="U493" t="str">
        <f t="shared" si="269"/>
        <v/>
      </c>
      <c r="V493" t="str">
        <f t="shared" si="270"/>
        <v>0-17</v>
      </c>
      <c r="W493" t="str">
        <f t="shared" si="271"/>
        <v>D</v>
      </c>
      <c r="X493" t="str">
        <f t="shared" si="272"/>
        <v>11-20</v>
      </c>
      <c r="Y493" t="b">
        <f>SUMPRODUCT(--(U493=counts!$A$40:$A$49))&gt;0</f>
        <v>0</v>
      </c>
      <c r="Z493" t="b">
        <f>SUMPRODUCT(--(W493=counts!$A$18:$A$22))&gt;0</f>
        <v>1</v>
      </c>
      <c r="AA493" t="str">
        <f t="shared" si="273"/>
        <v>0-17</v>
      </c>
      <c r="AB493" t="str">
        <f>IF(W493="","Blank",IF(Z493="TRUE",W493,counts!$A$23))</f>
        <v>F, G, T</v>
      </c>
      <c r="AC493" t="str">
        <f t="shared" si="274"/>
        <v>11-20</v>
      </c>
      <c r="AD493" t="str">
        <f t="shared" si="275"/>
        <v>Blank</v>
      </c>
      <c r="AE493" t="str">
        <f t="shared" si="276"/>
        <v>male</v>
      </c>
      <c r="AF493">
        <f>IF(F493&gt;=4, counts!$A$62,F493)</f>
        <v>0</v>
      </c>
      <c r="AG493">
        <f>IF(G493&gt;=3, counts!$A$69,G493)</f>
        <v>0</v>
      </c>
      <c r="AH493" t="str">
        <f>IF(OR(K493="S",K493=""), counts!$A$75,K493)</f>
        <v>C</v>
      </c>
      <c r="AI493">
        <f t="shared" si="277"/>
        <v>2</v>
      </c>
      <c r="AJ493">
        <f>VLOOKUP(AA493,counts!$V$8:$W$13,2,FALSE)</f>
        <v>-3.7643689058441341</v>
      </c>
      <c r="AK493">
        <f>VLOOKUP(AB493,counts!$V$17:$W$23,2,FALSE)</f>
        <v>123.30204897661667</v>
      </c>
      <c r="AL493">
        <f>VLOOKUP(AC493,counts!$V$27:$W$33,2,FALSE)</f>
        <v>-9.6115457513775127</v>
      </c>
      <c r="AM493">
        <f>VLOOKUP(AD493,counts!$V$38:$W$49,2,FALSE)</f>
        <v>-33.757758935166962</v>
      </c>
      <c r="AN493">
        <f>VLOOKUP(AE493,counts!$V$53:$W$54,2,FALSE)</f>
        <v>-108.67008854708662</v>
      </c>
      <c r="AO493">
        <f>VLOOKUP(AF493,counts!$V$58:$W$62,2,FALSE)</f>
        <v>-14.754319664473872</v>
      </c>
      <c r="AP493">
        <f>VLOOKUP(AG493,counts!$V$66:$W$69,2,FALSE)</f>
        <v>-22.013681658285037</v>
      </c>
      <c r="AQ493">
        <f>VLOOKUP(AH493,counts!$V$73:$W$75,2,FALSE)</f>
        <v>72.444458573419169</v>
      </c>
      <c r="AR493">
        <f>VLOOKUP(AI493,counts!$V$79:$W$81,2,FALSE)</f>
        <v>25.957134405206311</v>
      </c>
      <c r="AS493">
        <f t="shared" si="278"/>
        <v>0</v>
      </c>
      <c r="AT493">
        <f t="shared" si="279"/>
        <v>2</v>
      </c>
      <c r="AU493" t="str">
        <f t="shared" si="262"/>
        <v>Train</v>
      </c>
      <c r="AW493" t="str">
        <f t="shared" si="280"/>
        <v>0-17</v>
      </c>
      <c r="AX493" t="str">
        <f t="shared" si="281"/>
        <v>F, G, T</v>
      </c>
      <c r="AY493" t="str">
        <f t="shared" si="282"/>
        <v>11-20</v>
      </c>
      <c r="AZ493" t="str">
        <f t="shared" si="283"/>
        <v>Blank</v>
      </c>
      <c r="BA493" t="str">
        <f t="shared" si="284"/>
        <v>male</v>
      </c>
      <c r="BB493">
        <f t="shared" si="285"/>
        <v>0</v>
      </c>
      <c r="BC493">
        <f t="shared" si="286"/>
        <v>0</v>
      </c>
      <c r="BD493" t="str">
        <f t="shared" si="287"/>
        <v>C</v>
      </c>
      <c r="BE493">
        <f t="shared" si="288"/>
        <v>2</v>
      </c>
      <c r="BF493">
        <f t="shared" si="289"/>
        <v>-3.7643689058441341</v>
      </c>
      <c r="BG493">
        <f t="shared" si="290"/>
        <v>123.30204897661667</v>
      </c>
      <c r="BH493">
        <f t="shared" si="291"/>
        <v>-9.6115457513775127</v>
      </c>
      <c r="BI493">
        <f t="shared" si="292"/>
        <v>-33.757758935166962</v>
      </c>
      <c r="BJ493">
        <f t="shared" si="293"/>
        <v>-108.67008854708662</v>
      </c>
      <c r="BK493">
        <f t="shared" si="294"/>
        <v>-14.754319664473872</v>
      </c>
      <c r="BL493">
        <f t="shared" si="295"/>
        <v>-22.013681658285037</v>
      </c>
      <c r="BM493">
        <f t="shared" si="296"/>
        <v>72.444458573419169</v>
      </c>
      <c r="BN493">
        <f t="shared" si="297"/>
        <v>25.957134405206311</v>
      </c>
      <c r="BO493">
        <f t="shared" si="263"/>
        <v>0</v>
      </c>
      <c r="BP493">
        <f t="shared" si="264"/>
        <v>2</v>
      </c>
      <c r="BQ493" t="str">
        <f t="shared" si="265"/>
        <v>Train</v>
      </c>
    </row>
    <row r="494" spans="1:69" x14ac:dyDescent="0.3">
      <c r="A494">
        <v>2</v>
      </c>
      <c r="B494">
        <v>1</v>
      </c>
      <c r="C494" t="s">
        <v>1181</v>
      </c>
      <c r="D494" t="s">
        <v>20</v>
      </c>
      <c r="E494">
        <v>1</v>
      </c>
      <c r="F494">
        <v>0</v>
      </c>
      <c r="G494">
        <v>2</v>
      </c>
      <c r="H494" t="s">
        <v>1182</v>
      </c>
      <c r="I494">
        <v>37.004199999999997</v>
      </c>
      <c r="K494" t="s">
        <v>44</v>
      </c>
      <c r="L494" t="s">
        <v>33</v>
      </c>
      <c r="N494" t="s">
        <v>1183</v>
      </c>
      <c r="O494">
        <v>1</v>
      </c>
      <c r="P494">
        <v>2</v>
      </c>
      <c r="Q494">
        <v>4</v>
      </c>
      <c r="R494" t="str">
        <f t="shared" si="266"/>
        <v>Train</v>
      </c>
      <c r="S494" t="str">
        <f t="shared" si="267"/>
        <v>Train</v>
      </c>
      <c r="T494" t="str">
        <f t="shared" si="268"/>
        <v>Test</v>
      </c>
      <c r="U494" t="str">
        <f t="shared" si="269"/>
        <v>PQ</v>
      </c>
      <c r="V494" t="str">
        <f t="shared" si="270"/>
        <v>0-17</v>
      </c>
      <c r="W494" t="str">
        <f t="shared" si="271"/>
        <v/>
      </c>
      <c r="X494" t="str">
        <f t="shared" si="272"/>
        <v>31-40</v>
      </c>
      <c r="Y494" t="b">
        <f>SUMPRODUCT(--(U494=counts!$A$40:$A$49))&gt;0</f>
        <v>1</v>
      </c>
      <c r="Z494" t="b">
        <f>SUMPRODUCT(--(W494=counts!$A$18:$A$22))&gt;0</f>
        <v>0</v>
      </c>
      <c r="AA494" t="str">
        <f t="shared" si="273"/>
        <v>0-17</v>
      </c>
      <c r="AB494" t="str">
        <f>IF(W494="","Blank",IF(Z494="TRUE",W494,counts!$A$23))</f>
        <v>Blank</v>
      </c>
      <c r="AC494" t="str">
        <f t="shared" si="274"/>
        <v>31-40</v>
      </c>
      <c r="AD494" t="str">
        <f t="shared" si="275"/>
        <v>PQ</v>
      </c>
      <c r="AE494" t="str">
        <f t="shared" si="276"/>
        <v>male</v>
      </c>
      <c r="AF494">
        <f>IF(F494&gt;=4, counts!$A$62,F494)</f>
        <v>0</v>
      </c>
      <c r="AG494">
        <f>IF(G494&gt;=3, counts!$A$69,G494)</f>
        <v>2</v>
      </c>
      <c r="AH494" t="str">
        <f>IF(OR(K494="S",K494=""), counts!$A$75,K494)</f>
        <v>C</v>
      </c>
      <c r="AI494">
        <f t="shared" si="277"/>
        <v>2</v>
      </c>
      <c r="AJ494">
        <f>VLOOKUP(AA494,counts!$V$8:$W$13,2,FALSE)</f>
        <v>-3.7643689058441341</v>
      </c>
      <c r="AK494">
        <f>VLOOKUP(AB494,counts!$V$17:$W$23,2,FALSE)</f>
        <v>-42.171718189759716</v>
      </c>
      <c r="AL494">
        <f>VLOOKUP(AC494,counts!$V$27:$W$33,2,FALSE)</f>
        <v>22.971838090238197</v>
      </c>
      <c r="AM494">
        <f>VLOOKUP(AD494,counts!$V$38:$W$49,2,FALSE)</f>
        <v>123.30204897661667</v>
      </c>
      <c r="AN494">
        <f>VLOOKUP(AE494,counts!$V$53:$W$54,2,FALSE)</f>
        <v>-108.67008854708662</v>
      </c>
      <c r="AO494">
        <f>VLOOKUP(AF494,counts!$V$58:$W$62,2,FALSE)</f>
        <v>-14.754319664473872</v>
      </c>
      <c r="AP494">
        <f>VLOOKUP(AG494,counts!$V$66:$W$69,2,FALSE)</f>
        <v>75.609641767585757</v>
      </c>
      <c r="AQ494">
        <f>VLOOKUP(AH494,counts!$V$73:$W$75,2,FALSE)</f>
        <v>72.444458573419169</v>
      </c>
      <c r="AR494">
        <f>VLOOKUP(AI494,counts!$V$79:$W$81,2,FALSE)</f>
        <v>25.957134405206311</v>
      </c>
      <c r="AS494">
        <f t="shared" si="278"/>
        <v>1</v>
      </c>
      <c r="AT494">
        <f t="shared" si="279"/>
        <v>1</v>
      </c>
      <c r="AU494" t="str">
        <f t="shared" si="262"/>
        <v>Train</v>
      </c>
      <c r="AW494" t="str">
        <f t="shared" si="280"/>
        <v>0-17</v>
      </c>
      <c r="AX494" t="str">
        <f t="shared" si="281"/>
        <v>Blank</v>
      </c>
      <c r="AY494" t="str">
        <f t="shared" si="282"/>
        <v>31-40</v>
      </c>
      <c r="AZ494" t="str">
        <f t="shared" si="283"/>
        <v>PQ</v>
      </c>
      <c r="BA494" t="str">
        <f t="shared" si="284"/>
        <v>male</v>
      </c>
      <c r="BB494">
        <f t="shared" si="285"/>
        <v>0</v>
      </c>
      <c r="BC494">
        <f t="shared" si="286"/>
        <v>2</v>
      </c>
      <c r="BD494" t="str">
        <f t="shared" si="287"/>
        <v>C</v>
      </c>
      <c r="BE494">
        <f t="shared" si="288"/>
        <v>2</v>
      </c>
      <c r="BF494">
        <f t="shared" si="289"/>
        <v>-3.7643689058441341</v>
      </c>
      <c r="BG494">
        <f t="shared" si="290"/>
        <v>-42.171718189759716</v>
      </c>
      <c r="BH494">
        <f t="shared" si="291"/>
        <v>22.971838090238197</v>
      </c>
      <c r="BI494">
        <f t="shared" si="292"/>
        <v>123.30204897661667</v>
      </c>
      <c r="BJ494">
        <f t="shared" si="293"/>
        <v>-108.67008854708662</v>
      </c>
      <c r="BK494">
        <f t="shared" si="294"/>
        <v>-14.754319664473872</v>
      </c>
      <c r="BL494">
        <f t="shared" si="295"/>
        <v>75.609641767585757</v>
      </c>
      <c r="BM494">
        <f t="shared" si="296"/>
        <v>72.444458573419169</v>
      </c>
      <c r="BN494">
        <f t="shared" si="297"/>
        <v>25.957134405206311</v>
      </c>
      <c r="BO494">
        <f t="shared" si="263"/>
        <v>1</v>
      </c>
      <c r="BP494">
        <f t="shared" si="264"/>
        <v>1</v>
      </c>
      <c r="BQ494" t="str">
        <f t="shared" si="265"/>
        <v>Train</v>
      </c>
    </row>
    <row r="495" spans="1:69" x14ac:dyDescent="0.3">
      <c r="A495">
        <v>2</v>
      </c>
      <c r="B495">
        <v>0</v>
      </c>
      <c r="C495" t="s">
        <v>1184</v>
      </c>
      <c r="D495" t="s">
        <v>20</v>
      </c>
      <c r="E495">
        <v>31</v>
      </c>
      <c r="F495">
        <v>1</v>
      </c>
      <c r="G495">
        <v>1</v>
      </c>
      <c r="H495" t="s">
        <v>1182</v>
      </c>
      <c r="I495">
        <v>37.004199999999997</v>
      </c>
      <c r="K495" t="s">
        <v>44</v>
      </c>
      <c r="N495" t="s">
        <v>1183</v>
      </c>
      <c r="O495">
        <v>2</v>
      </c>
      <c r="P495">
        <v>5</v>
      </c>
      <c r="Q495">
        <v>4</v>
      </c>
      <c r="R495" t="str">
        <f t="shared" si="266"/>
        <v>Train</v>
      </c>
      <c r="S495" t="str">
        <f t="shared" si="267"/>
        <v>Validate</v>
      </c>
      <c r="T495" t="str">
        <f t="shared" si="268"/>
        <v>Test</v>
      </c>
      <c r="U495" t="str">
        <f t="shared" si="269"/>
        <v>PQ</v>
      </c>
      <c r="V495" t="str">
        <f t="shared" si="270"/>
        <v>31-40</v>
      </c>
      <c r="W495" t="str">
        <f t="shared" si="271"/>
        <v/>
      </c>
      <c r="X495" t="str">
        <f t="shared" si="272"/>
        <v>31-40</v>
      </c>
      <c r="Y495" t="b">
        <f>SUMPRODUCT(--(U495=counts!$A$40:$A$49))&gt;0</f>
        <v>1</v>
      </c>
      <c r="Z495" t="b">
        <f>SUMPRODUCT(--(W495=counts!$A$18:$A$22))&gt;0</f>
        <v>0</v>
      </c>
      <c r="AA495" t="str">
        <f t="shared" si="273"/>
        <v>31-40</v>
      </c>
      <c r="AB495" t="str">
        <f>IF(W495="","Blank",IF(Z495="TRUE",W495,counts!$A$23))</f>
        <v>Blank</v>
      </c>
      <c r="AC495" t="str">
        <f t="shared" si="274"/>
        <v>31-40</v>
      </c>
      <c r="AD495" t="str">
        <f t="shared" si="275"/>
        <v>PQ</v>
      </c>
      <c r="AE495" t="str">
        <f t="shared" si="276"/>
        <v>male</v>
      </c>
      <c r="AF495">
        <f>IF(F495&gt;=4, counts!$A$62,F495)</f>
        <v>1</v>
      </c>
      <c r="AG495">
        <f>IF(G495&gt;=3, counts!$A$69,G495)</f>
        <v>1</v>
      </c>
      <c r="AH495" t="str">
        <f>IF(OR(K495="S",K495=""), counts!$A$75,K495)</f>
        <v>C</v>
      </c>
      <c r="AI495">
        <f t="shared" si="277"/>
        <v>2</v>
      </c>
      <c r="AJ495">
        <f>VLOOKUP(AA495,counts!$V$8:$W$13,2,FALSE)</f>
        <v>32.769878926258563</v>
      </c>
      <c r="AK495">
        <f>VLOOKUP(AB495,counts!$V$17:$W$23,2,FALSE)</f>
        <v>-42.171718189759716</v>
      </c>
      <c r="AL495">
        <f>VLOOKUP(AC495,counts!$V$27:$W$33,2,FALSE)</f>
        <v>22.971838090238197</v>
      </c>
      <c r="AM495">
        <f>VLOOKUP(AD495,counts!$V$38:$W$49,2,FALSE)</f>
        <v>123.30204897661667</v>
      </c>
      <c r="AN495">
        <f>VLOOKUP(AE495,counts!$V$53:$W$54,2,FALSE)</f>
        <v>-108.67008854708662</v>
      </c>
      <c r="AO495">
        <f>VLOOKUP(AF495,counts!$V$58:$W$62,2,FALSE)</f>
        <v>48.695090775187893</v>
      </c>
      <c r="AP495">
        <f>VLOOKUP(AG495,counts!$V$66:$W$69,2,FALSE)</f>
        <v>79.365382998232107</v>
      </c>
      <c r="AQ495">
        <f>VLOOKUP(AH495,counts!$V$73:$W$75,2,FALSE)</f>
        <v>72.444458573419169</v>
      </c>
      <c r="AR495">
        <f>VLOOKUP(AI495,counts!$V$79:$W$81,2,FALSE)</f>
        <v>25.957134405206311</v>
      </c>
      <c r="AS495">
        <f t="shared" si="278"/>
        <v>0</v>
      </c>
      <c r="AT495">
        <f t="shared" si="279"/>
        <v>2</v>
      </c>
      <c r="AU495" t="str">
        <f t="shared" si="262"/>
        <v>Train</v>
      </c>
      <c r="AW495" t="str">
        <f t="shared" si="280"/>
        <v>31-40</v>
      </c>
      <c r="AX495" t="str">
        <f t="shared" si="281"/>
        <v>Blank</v>
      </c>
      <c r="AY495" t="str">
        <f t="shared" si="282"/>
        <v>31-40</v>
      </c>
      <c r="AZ495" t="str">
        <f t="shared" si="283"/>
        <v>PQ</v>
      </c>
      <c r="BA495" t="str">
        <f t="shared" si="284"/>
        <v>male</v>
      </c>
      <c r="BB495">
        <f t="shared" si="285"/>
        <v>1</v>
      </c>
      <c r="BC495">
        <f t="shared" si="286"/>
        <v>1</v>
      </c>
      <c r="BD495" t="str">
        <f t="shared" si="287"/>
        <v>C</v>
      </c>
      <c r="BE495">
        <f t="shared" si="288"/>
        <v>2</v>
      </c>
      <c r="BF495">
        <f t="shared" si="289"/>
        <v>32.769878926258563</v>
      </c>
      <c r="BG495">
        <f t="shared" si="290"/>
        <v>-42.171718189759716</v>
      </c>
      <c r="BH495">
        <f t="shared" si="291"/>
        <v>22.971838090238197</v>
      </c>
      <c r="BI495">
        <f t="shared" si="292"/>
        <v>123.30204897661667</v>
      </c>
      <c r="BJ495">
        <f t="shared" si="293"/>
        <v>-108.67008854708662</v>
      </c>
      <c r="BK495">
        <f t="shared" si="294"/>
        <v>48.695090775187893</v>
      </c>
      <c r="BL495">
        <f t="shared" si="295"/>
        <v>79.365382998232107</v>
      </c>
      <c r="BM495">
        <f t="shared" si="296"/>
        <v>72.444458573419169</v>
      </c>
      <c r="BN495">
        <f t="shared" si="297"/>
        <v>25.957134405206311</v>
      </c>
      <c r="BO495">
        <f t="shared" si="263"/>
        <v>0</v>
      </c>
      <c r="BP495">
        <f t="shared" si="264"/>
        <v>2</v>
      </c>
      <c r="BQ495" t="str">
        <f t="shared" si="265"/>
        <v>Train</v>
      </c>
    </row>
    <row r="496" spans="1:69" x14ac:dyDescent="0.3">
      <c r="A496">
        <v>2</v>
      </c>
      <c r="B496">
        <v>1</v>
      </c>
      <c r="C496" t="s">
        <v>1185</v>
      </c>
      <c r="D496" t="s">
        <v>15</v>
      </c>
      <c r="E496">
        <v>24</v>
      </c>
      <c r="F496">
        <v>1</v>
      </c>
      <c r="G496">
        <v>1</v>
      </c>
      <c r="H496" t="s">
        <v>1182</v>
      </c>
      <c r="I496">
        <v>37.004199999999997</v>
      </c>
      <c r="K496" t="s">
        <v>44</v>
      </c>
      <c r="L496" t="s">
        <v>33</v>
      </c>
      <c r="N496" t="s">
        <v>1183</v>
      </c>
      <c r="O496">
        <v>2</v>
      </c>
      <c r="P496">
        <v>5</v>
      </c>
      <c r="Q496">
        <v>5</v>
      </c>
      <c r="R496" t="str">
        <f t="shared" si="266"/>
        <v>Train</v>
      </c>
      <c r="S496" t="str">
        <f t="shared" si="267"/>
        <v>Validate</v>
      </c>
      <c r="T496" t="str">
        <f t="shared" si="268"/>
        <v>Validate</v>
      </c>
      <c r="U496" t="str">
        <f t="shared" si="269"/>
        <v>PQ</v>
      </c>
      <c r="V496" t="str">
        <f t="shared" si="270"/>
        <v>18-30</v>
      </c>
      <c r="W496" t="str">
        <f t="shared" si="271"/>
        <v/>
      </c>
      <c r="X496" t="str">
        <f t="shared" si="272"/>
        <v>31-40</v>
      </c>
      <c r="Y496" t="b">
        <f>SUMPRODUCT(--(U496=counts!$A$40:$A$49))&gt;0</f>
        <v>1</v>
      </c>
      <c r="Z496" t="b">
        <f>SUMPRODUCT(--(W496=counts!$A$18:$A$22))&gt;0</f>
        <v>0</v>
      </c>
      <c r="AA496" t="str">
        <f t="shared" si="273"/>
        <v>18-30</v>
      </c>
      <c r="AB496" t="str">
        <f>IF(W496="","Blank",IF(Z496="TRUE",W496,counts!$A$23))</f>
        <v>Blank</v>
      </c>
      <c r="AC496" t="str">
        <f t="shared" si="274"/>
        <v>31-40</v>
      </c>
      <c r="AD496" t="str">
        <f t="shared" si="275"/>
        <v>PQ</v>
      </c>
      <c r="AE496" t="str">
        <f t="shared" si="276"/>
        <v>female</v>
      </c>
      <c r="AF496">
        <f>IF(F496&gt;=4, counts!$A$62,F496)</f>
        <v>1</v>
      </c>
      <c r="AG496">
        <f>IF(G496&gt;=3, counts!$A$69,G496)</f>
        <v>1</v>
      </c>
      <c r="AH496" t="str">
        <f>IF(OR(K496="S",K496=""), counts!$A$75,K496)</f>
        <v>C</v>
      </c>
      <c r="AI496">
        <f t="shared" si="277"/>
        <v>2</v>
      </c>
      <c r="AJ496">
        <f>VLOOKUP(AA496,counts!$V$8:$W$13,2,FALSE)</f>
        <v>-11.613432440426715</v>
      </c>
      <c r="AK496">
        <f>VLOOKUP(AB496,counts!$V$17:$W$23,2,FALSE)</f>
        <v>-42.171718189759716</v>
      </c>
      <c r="AL496">
        <f>VLOOKUP(AC496,counts!$V$27:$W$33,2,FALSE)</f>
        <v>22.971838090238197</v>
      </c>
      <c r="AM496">
        <f>VLOOKUP(AD496,counts!$V$38:$W$49,2,FALSE)</f>
        <v>123.30204897661667</v>
      </c>
      <c r="AN496">
        <f>VLOOKUP(AE496,counts!$V$53:$W$54,2,FALSE)</f>
        <v>151.41878811967541</v>
      </c>
      <c r="AO496">
        <f>VLOOKUP(AF496,counts!$V$58:$W$62,2,FALSE)</f>
        <v>48.695090775187893</v>
      </c>
      <c r="AP496">
        <f>VLOOKUP(AG496,counts!$V$66:$W$69,2,FALSE)</f>
        <v>79.365382998232107</v>
      </c>
      <c r="AQ496">
        <f>VLOOKUP(AH496,counts!$V$73:$W$75,2,FALSE)</f>
        <v>72.444458573419169</v>
      </c>
      <c r="AR496">
        <f>VLOOKUP(AI496,counts!$V$79:$W$81,2,FALSE)</f>
        <v>25.957134405206311</v>
      </c>
      <c r="AS496">
        <f t="shared" si="278"/>
        <v>1</v>
      </c>
      <c r="AT496">
        <f t="shared" si="279"/>
        <v>2</v>
      </c>
      <c r="AU496" t="str">
        <f t="shared" si="262"/>
        <v>Train</v>
      </c>
      <c r="AW496" t="str">
        <f t="shared" si="280"/>
        <v>18-30</v>
      </c>
      <c r="AX496" t="str">
        <f t="shared" si="281"/>
        <v>Blank</v>
      </c>
      <c r="AY496" t="str">
        <f t="shared" si="282"/>
        <v>31-40</v>
      </c>
      <c r="AZ496" t="str">
        <f t="shared" si="283"/>
        <v>PQ</v>
      </c>
      <c r="BA496" t="str">
        <f t="shared" si="284"/>
        <v>female</v>
      </c>
      <c r="BB496">
        <f t="shared" si="285"/>
        <v>1</v>
      </c>
      <c r="BC496">
        <f t="shared" si="286"/>
        <v>1</v>
      </c>
      <c r="BD496" t="str">
        <f t="shared" si="287"/>
        <v>C</v>
      </c>
      <c r="BE496">
        <f t="shared" si="288"/>
        <v>2</v>
      </c>
      <c r="BF496">
        <f t="shared" si="289"/>
        <v>-11.613432440426715</v>
      </c>
      <c r="BG496">
        <f t="shared" si="290"/>
        <v>-42.171718189759716</v>
      </c>
      <c r="BH496">
        <f t="shared" si="291"/>
        <v>22.971838090238197</v>
      </c>
      <c r="BI496">
        <f t="shared" si="292"/>
        <v>123.30204897661667</v>
      </c>
      <c r="BJ496">
        <f t="shared" si="293"/>
        <v>151.41878811967541</v>
      </c>
      <c r="BK496">
        <f t="shared" si="294"/>
        <v>48.695090775187893</v>
      </c>
      <c r="BL496">
        <f t="shared" si="295"/>
        <v>79.365382998232107</v>
      </c>
      <c r="BM496">
        <f t="shared" si="296"/>
        <v>72.444458573419169</v>
      </c>
      <c r="BN496">
        <f t="shared" si="297"/>
        <v>25.957134405206311</v>
      </c>
      <c r="BO496">
        <f t="shared" si="263"/>
        <v>1</v>
      </c>
      <c r="BP496">
        <f t="shared" si="264"/>
        <v>2</v>
      </c>
      <c r="BQ496" t="str">
        <f t="shared" si="265"/>
        <v>Train</v>
      </c>
    </row>
    <row r="497" spans="1:69" x14ac:dyDescent="0.3">
      <c r="A497">
        <v>2</v>
      </c>
      <c r="B497">
        <v>0</v>
      </c>
      <c r="C497" t="s">
        <v>1186</v>
      </c>
      <c r="D497" t="s">
        <v>20</v>
      </c>
      <c r="F497">
        <v>0</v>
      </c>
      <c r="G497">
        <v>0</v>
      </c>
      <c r="H497" t="s">
        <v>1187</v>
      </c>
      <c r="I497">
        <v>15.5792</v>
      </c>
      <c r="K497" t="s">
        <v>44</v>
      </c>
      <c r="N497" t="s">
        <v>30</v>
      </c>
      <c r="O497">
        <v>2</v>
      </c>
      <c r="P497">
        <v>3</v>
      </c>
      <c r="Q497">
        <v>1</v>
      </c>
      <c r="R497" t="str">
        <f t="shared" si="266"/>
        <v>Train</v>
      </c>
      <c r="S497" t="str">
        <f t="shared" si="267"/>
        <v>Train</v>
      </c>
      <c r="T497" t="str">
        <f t="shared" si="268"/>
        <v>Train</v>
      </c>
      <c r="U497" t="str">
        <f t="shared" si="269"/>
        <v>NY</v>
      </c>
      <c r="V497" t="str">
        <f t="shared" si="270"/>
        <v>0-17</v>
      </c>
      <c r="W497" t="str">
        <f t="shared" si="271"/>
        <v/>
      </c>
      <c r="X497" t="str">
        <f t="shared" si="272"/>
        <v>11-20</v>
      </c>
      <c r="Y497" t="b">
        <f>SUMPRODUCT(--(U497=counts!$A$40:$A$49))&gt;0</f>
        <v>1</v>
      </c>
      <c r="Z497" t="b">
        <f>SUMPRODUCT(--(W497=counts!$A$18:$A$22))&gt;0</f>
        <v>0</v>
      </c>
      <c r="AA497" t="str">
        <f t="shared" si="273"/>
        <v>0-17</v>
      </c>
      <c r="AB497" t="str">
        <f>IF(W497="","Blank",IF(Z497="TRUE",W497,counts!$A$23))</f>
        <v>Blank</v>
      </c>
      <c r="AC497" t="str">
        <f t="shared" si="274"/>
        <v>11-20</v>
      </c>
      <c r="AD497" t="str">
        <f t="shared" si="275"/>
        <v>NY</v>
      </c>
      <c r="AE497" t="str">
        <f t="shared" si="276"/>
        <v>male</v>
      </c>
      <c r="AF497">
        <f>IF(F497&gt;=4, counts!$A$62,F497)</f>
        <v>0</v>
      </c>
      <c r="AG497">
        <f>IF(G497&gt;=3, counts!$A$69,G497)</f>
        <v>0</v>
      </c>
      <c r="AH497" t="str">
        <f>IF(OR(K497="S",K497=""), counts!$A$75,K497)</f>
        <v>C</v>
      </c>
      <c r="AI497">
        <f t="shared" si="277"/>
        <v>2</v>
      </c>
      <c r="AJ497">
        <f>VLOOKUP(AA497,counts!$V$8:$W$13,2,FALSE)</f>
        <v>-3.7643689058441341</v>
      </c>
      <c r="AK497">
        <f>VLOOKUP(AB497,counts!$V$17:$W$23,2,FALSE)</f>
        <v>-42.171718189759716</v>
      </c>
      <c r="AL497">
        <f>VLOOKUP(AC497,counts!$V$27:$W$33,2,FALSE)</f>
        <v>-9.6115457513775127</v>
      </c>
      <c r="AM497">
        <f>VLOOKUP(AD497,counts!$V$38:$W$49,2,FALSE)</f>
        <v>57.761363718906857</v>
      </c>
      <c r="AN497">
        <f>VLOOKUP(AE497,counts!$V$53:$W$54,2,FALSE)</f>
        <v>-108.67008854708662</v>
      </c>
      <c r="AO497">
        <f>VLOOKUP(AF497,counts!$V$58:$W$62,2,FALSE)</f>
        <v>-14.754319664473872</v>
      </c>
      <c r="AP497">
        <f>VLOOKUP(AG497,counts!$V$66:$W$69,2,FALSE)</f>
        <v>-22.013681658285037</v>
      </c>
      <c r="AQ497">
        <f>VLOOKUP(AH497,counts!$V$73:$W$75,2,FALSE)</f>
        <v>72.444458573419169</v>
      </c>
      <c r="AR497">
        <f>VLOOKUP(AI497,counts!$V$79:$W$81,2,FALSE)</f>
        <v>25.957134405206311</v>
      </c>
      <c r="AS497">
        <f t="shared" si="278"/>
        <v>0</v>
      </c>
      <c r="AT497">
        <f t="shared" si="279"/>
        <v>2</v>
      </c>
      <c r="AU497" t="str">
        <f t="shared" si="262"/>
        <v>Train</v>
      </c>
      <c r="AW497" t="str">
        <f t="shared" si="280"/>
        <v>0-17</v>
      </c>
      <c r="AX497" t="str">
        <f t="shared" si="281"/>
        <v>Blank</v>
      </c>
      <c r="AY497" t="str">
        <f t="shared" si="282"/>
        <v>11-20</v>
      </c>
      <c r="AZ497" t="str">
        <f t="shared" si="283"/>
        <v>NY</v>
      </c>
      <c r="BA497" t="str">
        <f t="shared" si="284"/>
        <v>male</v>
      </c>
      <c r="BB497">
        <f t="shared" si="285"/>
        <v>0</v>
      </c>
      <c r="BC497">
        <f t="shared" si="286"/>
        <v>0</v>
      </c>
      <c r="BD497" t="str">
        <f t="shared" si="287"/>
        <v>C</v>
      </c>
      <c r="BE497">
        <f t="shared" si="288"/>
        <v>2</v>
      </c>
      <c r="BF497">
        <f t="shared" si="289"/>
        <v>-3.7643689058441341</v>
      </c>
      <c r="BG497">
        <f t="shared" si="290"/>
        <v>-42.171718189759716</v>
      </c>
      <c r="BH497">
        <f t="shared" si="291"/>
        <v>-9.6115457513775127</v>
      </c>
      <c r="BI497">
        <f t="shared" si="292"/>
        <v>57.761363718906857</v>
      </c>
      <c r="BJ497">
        <f t="shared" si="293"/>
        <v>-108.67008854708662</v>
      </c>
      <c r="BK497">
        <f t="shared" si="294"/>
        <v>-14.754319664473872</v>
      </c>
      <c r="BL497">
        <f t="shared" si="295"/>
        <v>-22.013681658285037</v>
      </c>
      <c r="BM497">
        <f t="shared" si="296"/>
        <v>72.444458573419169</v>
      </c>
      <c r="BN497">
        <f t="shared" si="297"/>
        <v>25.957134405206311</v>
      </c>
      <c r="BO497">
        <f t="shared" si="263"/>
        <v>0</v>
      </c>
      <c r="BP497">
        <f t="shared" si="264"/>
        <v>2</v>
      </c>
      <c r="BQ497" t="str">
        <f t="shared" si="265"/>
        <v>Train</v>
      </c>
    </row>
    <row r="498" spans="1:69" x14ac:dyDescent="0.3">
      <c r="A498">
        <v>2</v>
      </c>
      <c r="B498">
        <v>0</v>
      </c>
      <c r="C498" t="s">
        <v>1188</v>
      </c>
      <c r="D498" t="s">
        <v>20</v>
      </c>
      <c r="E498">
        <v>30</v>
      </c>
      <c r="F498">
        <v>0</v>
      </c>
      <c r="G498">
        <v>0</v>
      </c>
      <c r="H498" t="s">
        <v>1189</v>
      </c>
      <c r="I498">
        <v>13</v>
      </c>
      <c r="K498" t="s">
        <v>17</v>
      </c>
      <c r="N498" t="s">
        <v>1190</v>
      </c>
      <c r="O498">
        <v>5</v>
      </c>
      <c r="P498">
        <v>2</v>
      </c>
      <c r="Q498">
        <v>4</v>
      </c>
      <c r="R498" t="str">
        <f t="shared" si="266"/>
        <v>Validate</v>
      </c>
      <c r="S498" t="str">
        <f t="shared" si="267"/>
        <v>Train</v>
      </c>
      <c r="T498" t="str">
        <f t="shared" si="268"/>
        <v>Test</v>
      </c>
      <c r="U498" t="str">
        <f t="shared" si="269"/>
        <v/>
      </c>
      <c r="V498" t="str">
        <f t="shared" si="270"/>
        <v>18-30</v>
      </c>
      <c r="W498" t="str">
        <f t="shared" si="271"/>
        <v/>
      </c>
      <c r="X498" t="str">
        <f t="shared" si="272"/>
        <v>11-20</v>
      </c>
      <c r="Y498" t="b">
        <f>SUMPRODUCT(--(U498=counts!$A$40:$A$49))&gt;0</f>
        <v>0</v>
      </c>
      <c r="Z498" t="b">
        <f>SUMPRODUCT(--(W498=counts!$A$18:$A$22))&gt;0</f>
        <v>0</v>
      </c>
      <c r="AA498" t="str">
        <f t="shared" si="273"/>
        <v>18-30</v>
      </c>
      <c r="AB498" t="str">
        <f>IF(W498="","Blank",IF(Z498="TRUE",W498,counts!$A$23))</f>
        <v>Blank</v>
      </c>
      <c r="AC498" t="str">
        <f t="shared" si="274"/>
        <v>11-20</v>
      </c>
      <c r="AD498" t="str">
        <f t="shared" si="275"/>
        <v>Blank</v>
      </c>
      <c r="AE498" t="str">
        <f t="shared" si="276"/>
        <v>male</v>
      </c>
      <c r="AF498">
        <f>IF(F498&gt;=4, counts!$A$62,F498)</f>
        <v>0</v>
      </c>
      <c r="AG498">
        <f>IF(G498&gt;=3, counts!$A$69,G498)</f>
        <v>0</v>
      </c>
      <c r="AH498" t="str">
        <f>IF(OR(K498="S",K498=""), counts!$A$75,K498)</f>
        <v>S, blank</v>
      </c>
      <c r="AI498">
        <f t="shared" si="277"/>
        <v>2</v>
      </c>
      <c r="AJ498">
        <f>VLOOKUP(AA498,counts!$V$8:$W$13,2,FALSE)</f>
        <v>-11.613432440426715</v>
      </c>
      <c r="AK498">
        <f>VLOOKUP(AB498,counts!$V$17:$W$23,2,FALSE)</f>
        <v>-42.171718189759716</v>
      </c>
      <c r="AL498">
        <f>VLOOKUP(AC498,counts!$V$27:$W$33,2,FALSE)</f>
        <v>-9.6115457513775127</v>
      </c>
      <c r="AM498">
        <f>VLOOKUP(AD498,counts!$V$38:$W$49,2,FALSE)</f>
        <v>-33.757758935166962</v>
      </c>
      <c r="AN498">
        <f>VLOOKUP(AE498,counts!$V$53:$W$54,2,FALSE)</f>
        <v>-108.67008854708662</v>
      </c>
      <c r="AO498">
        <f>VLOOKUP(AF498,counts!$V$58:$W$62,2,FALSE)</f>
        <v>-14.754319664473872</v>
      </c>
      <c r="AP498">
        <f>VLOOKUP(AG498,counts!$V$66:$W$69,2,FALSE)</f>
        <v>-22.013681658285037</v>
      </c>
      <c r="AQ498">
        <f>VLOOKUP(AH498,counts!$V$73:$W$75,2,FALSE)</f>
        <v>-22.422560732600829</v>
      </c>
      <c r="AR498">
        <f>VLOOKUP(AI498,counts!$V$79:$W$81,2,FALSE)</f>
        <v>25.957134405206311</v>
      </c>
      <c r="AS498">
        <f t="shared" si="278"/>
        <v>0</v>
      </c>
      <c r="AT498">
        <f t="shared" si="279"/>
        <v>5</v>
      </c>
      <c r="AU498" t="str">
        <f t="shared" si="262"/>
        <v>Validate</v>
      </c>
      <c r="AW498" t="str">
        <f t="shared" si="280"/>
        <v>18-30</v>
      </c>
      <c r="AX498" t="str">
        <f t="shared" si="281"/>
        <v>Blank</v>
      </c>
      <c r="AY498" t="str">
        <f t="shared" si="282"/>
        <v>11-20</v>
      </c>
      <c r="AZ498" t="str">
        <f t="shared" si="283"/>
        <v>Blank</v>
      </c>
      <c r="BA498" t="str">
        <f t="shared" si="284"/>
        <v>male</v>
      </c>
      <c r="BB498">
        <f t="shared" si="285"/>
        <v>0</v>
      </c>
      <c r="BC498">
        <f t="shared" si="286"/>
        <v>0</v>
      </c>
      <c r="BD498" t="str">
        <f t="shared" si="287"/>
        <v>S, blank</v>
      </c>
      <c r="BE498">
        <f t="shared" si="288"/>
        <v>2</v>
      </c>
      <c r="BF498">
        <f t="shared" si="289"/>
        <v>-11.613432440426715</v>
      </c>
      <c r="BG498">
        <f t="shared" si="290"/>
        <v>-42.171718189759716</v>
      </c>
      <c r="BH498">
        <f t="shared" si="291"/>
        <v>-9.6115457513775127</v>
      </c>
      <c r="BI498">
        <f t="shared" si="292"/>
        <v>-33.757758935166962</v>
      </c>
      <c r="BJ498">
        <f t="shared" si="293"/>
        <v>-108.67008854708662</v>
      </c>
      <c r="BK498">
        <f t="shared" si="294"/>
        <v>-14.754319664473872</v>
      </c>
      <c r="BL498">
        <f t="shared" si="295"/>
        <v>-22.013681658285037</v>
      </c>
      <c r="BM498">
        <f t="shared" si="296"/>
        <v>-22.422560732600829</v>
      </c>
      <c r="BN498">
        <f t="shared" si="297"/>
        <v>25.957134405206311</v>
      </c>
      <c r="BO498">
        <f t="shared" si="263"/>
        <v>0</v>
      </c>
      <c r="BP498">
        <f t="shared" si="264"/>
        <v>5</v>
      </c>
      <c r="BQ498" t="str">
        <f t="shared" si="265"/>
        <v>Validate</v>
      </c>
    </row>
    <row r="499" spans="1:69" x14ac:dyDescent="0.3">
      <c r="A499">
        <v>2</v>
      </c>
      <c r="B499">
        <v>0</v>
      </c>
      <c r="C499" t="s">
        <v>1191</v>
      </c>
      <c r="D499" t="s">
        <v>20</v>
      </c>
      <c r="E499">
        <v>40</v>
      </c>
      <c r="F499">
        <v>0</v>
      </c>
      <c r="G499">
        <v>0</v>
      </c>
      <c r="H499" t="s">
        <v>1192</v>
      </c>
      <c r="I499">
        <v>16</v>
      </c>
      <c r="K499" t="s">
        <v>17</v>
      </c>
      <c r="N499" t="s">
        <v>1193</v>
      </c>
      <c r="O499">
        <v>2</v>
      </c>
      <c r="P499">
        <v>3</v>
      </c>
      <c r="Q499">
        <v>3</v>
      </c>
      <c r="R499" t="str">
        <f t="shared" si="266"/>
        <v>Train</v>
      </c>
      <c r="S499" t="str">
        <f t="shared" si="267"/>
        <v>Train</v>
      </c>
      <c r="T499" t="str">
        <f t="shared" si="268"/>
        <v>Train</v>
      </c>
      <c r="U499" t="str">
        <f t="shared" si="269"/>
        <v>SK</v>
      </c>
      <c r="V499" t="str">
        <f t="shared" si="270"/>
        <v>31-40</v>
      </c>
      <c r="W499" t="str">
        <f t="shared" si="271"/>
        <v/>
      </c>
      <c r="X499" t="str">
        <f t="shared" si="272"/>
        <v>11-20</v>
      </c>
      <c r="Y499" t="b">
        <f>SUMPRODUCT(--(U499=counts!$A$40:$A$49))&gt;0</f>
        <v>0</v>
      </c>
      <c r="Z499" t="b">
        <f>SUMPRODUCT(--(W499=counts!$A$18:$A$22))&gt;0</f>
        <v>0</v>
      </c>
      <c r="AA499" t="str">
        <f t="shared" si="273"/>
        <v>31-40</v>
      </c>
      <c r="AB499" t="str">
        <f>IF(W499="","Blank",IF(Z499="TRUE",W499,counts!$A$23))</f>
        <v>Blank</v>
      </c>
      <c r="AC499" t="str">
        <f t="shared" si="274"/>
        <v>11-20</v>
      </c>
      <c r="AD499" t="str">
        <f t="shared" si="275"/>
        <v>Others</v>
      </c>
      <c r="AE499" t="str">
        <f t="shared" si="276"/>
        <v>male</v>
      </c>
      <c r="AF499">
        <f>IF(F499&gt;=4, counts!$A$62,F499)</f>
        <v>0</v>
      </c>
      <c r="AG499">
        <f>IF(G499&gt;=3, counts!$A$69,G499)</f>
        <v>0</v>
      </c>
      <c r="AH499" t="str">
        <f>IF(OR(K499="S",K499=""), counts!$A$75,K499)</f>
        <v>S, blank</v>
      </c>
      <c r="AI499">
        <f t="shared" si="277"/>
        <v>2</v>
      </c>
      <c r="AJ499">
        <f>VLOOKUP(AA499,counts!$V$8:$W$13,2,FALSE)</f>
        <v>32.769878926258563</v>
      </c>
      <c r="AK499">
        <f>VLOOKUP(AB499,counts!$V$17:$W$23,2,FALSE)</f>
        <v>-42.171718189759716</v>
      </c>
      <c r="AL499">
        <f>VLOOKUP(AC499,counts!$V$27:$W$33,2,FALSE)</f>
        <v>-9.6115457513775127</v>
      </c>
      <c r="AM499">
        <f>VLOOKUP(AD499,counts!$V$38:$W$49,2,FALSE)</f>
        <v>40.634191658169868</v>
      </c>
      <c r="AN499">
        <f>VLOOKUP(AE499,counts!$V$53:$W$54,2,FALSE)</f>
        <v>-108.67008854708662</v>
      </c>
      <c r="AO499">
        <f>VLOOKUP(AF499,counts!$V$58:$W$62,2,FALSE)</f>
        <v>-14.754319664473872</v>
      </c>
      <c r="AP499">
        <f>VLOOKUP(AG499,counts!$V$66:$W$69,2,FALSE)</f>
        <v>-22.013681658285037</v>
      </c>
      <c r="AQ499">
        <f>VLOOKUP(AH499,counts!$V$73:$W$75,2,FALSE)</f>
        <v>-22.422560732600829</v>
      </c>
      <c r="AR499">
        <f>VLOOKUP(AI499,counts!$V$79:$W$81,2,FALSE)</f>
        <v>25.957134405206311</v>
      </c>
      <c r="AS499">
        <f t="shared" si="278"/>
        <v>0</v>
      </c>
      <c r="AT499">
        <f t="shared" si="279"/>
        <v>2</v>
      </c>
      <c r="AU499" t="str">
        <f t="shared" si="262"/>
        <v>Train</v>
      </c>
      <c r="AW499" t="str">
        <f t="shared" si="280"/>
        <v>31-40</v>
      </c>
      <c r="AX499" t="str">
        <f t="shared" si="281"/>
        <v>Blank</v>
      </c>
      <c r="AY499" t="str">
        <f t="shared" si="282"/>
        <v>11-20</v>
      </c>
      <c r="AZ499" t="str">
        <f t="shared" si="283"/>
        <v>Others</v>
      </c>
      <c r="BA499" t="str">
        <f t="shared" si="284"/>
        <v>male</v>
      </c>
      <c r="BB499">
        <f t="shared" si="285"/>
        <v>0</v>
      </c>
      <c r="BC499">
        <f t="shared" si="286"/>
        <v>0</v>
      </c>
      <c r="BD499" t="str">
        <f t="shared" si="287"/>
        <v>S, blank</v>
      </c>
      <c r="BE499">
        <f t="shared" si="288"/>
        <v>2</v>
      </c>
      <c r="BF499">
        <f t="shared" si="289"/>
        <v>32.769878926258563</v>
      </c>
      <c r="BG499">
        <f t="shared" si="290"/>
        <v>-42.171718189759716</v>
      </c>
      <c r="BH499">
        <f t="shared" si="291"/>
        <v>-9.6115457513775127</v>
      </c>
      <c r="BI499">
        <f t="shared" si="292"/>
        <v>40.634191658169868</v>
      </c>
      <c r="BJ499">
        <f t="shared" si="293"/>
        <v>-108.67008854708662</v>
      </c>
      <c r="BK499">
        <f t="shared" si="294"/>
        <v>-14.754319664473872</v>
      </c>
      <c r="BL499">
        <f t="shared" si="295"/>
        <v>-22.013681658285037</v>
      </c>
      <c r="BM499">
        <f t="shared" si="296"/>
        <v>-22.422560732600829</v>
      </c>
      <c r="BN499">
        <f t="shared" si="297"/>
        <v>25.957134405206311</v>
      </c>
      <c r="BO499">
        <f t="shared" si="263"/>
        <v>0</v>
      </c>
      <c r="BP499">
        <f t="shared" si="264"/>
        <v>2</v>
      </c>
      <c r="BQ499" t="str">
        <f t="shared" si="265"/>
        <v>Train</v>
      </c>
    </row>
    <row r="500" spans="1:69" x14ac:dyDescent="0.3">
      <c r="A500">
        <v>2</v>
      </c>
      <c r="B500">
        <v>0</v>
      </c>
      <c r="C500" t="s">
        <v>1194</v>
      </c>
      <c r="D500" t="s">
        <v>20</v>
      </c>
      <c r="E500">
        <v>32</v>
      </c>
      <c r="F500">
        <v>0</v>
      </c>
      <c r="G500">
        <v>0</v>
      </c>
      <c r="H500" t="s">
        <v>1195</v>
      </c>
      <c r="I500">
        <v>13.5</v>
      </c>
      <c r="K500" t="s">
        <v>17</v>
      </c>
      <c r="M500">
        <v>209</v>
      </c>
      <c r="N500" t="s">
        <v>1196</v>
      </c>
      <c r="O500">
        <v>2</v>
      </c>
      <c r="P500">
        <v>1</v>
      </c>
      <c r="Q500">
        <v>2</v>
      </c>
      <c r="R500" t="str">
        <f t="shared" si="266"/>
        <v>Train</v>
      </c>
      <c r="S500" t="str">
        <f t="shared" si="267"/>
        <v>Train</v>
      </c>
      <c r="T500" t="str">
        <f t="shared" si="268"/>
        <v>Train</v>
      </c>
      <c r="U500" t="str">
        <f t="shared" si="269"/>
        <v/>
      </c>
      <c r="V500" t="str">
        <f t="shared" si="270"/>
        <v>31-40</v>
      </c>
      <c r="W500" t="str">
        <f t="shared" si="271"/>
        <v/>
      </c>
      <c r="X500" t="str">
        <f t="shared" si="272"/>
        <v>11-20</v>
      </c>
      <c r="Y500" t="b">
        <f>SUMPRODUCT(--(U500=counts!$A$40:$A$49))&gt;0</f>
        <v>0</v>
      </c>
      <c r="Z500" t="b">
        <f>SUMPRODUCT(--(W500=counts!$A$18:$A$22))&gt;0</f>
        <v>0</v>
      </c>
      <c r="AA500" t="str">
        <f t="shared" si="273"/>
        <v>31-40</v>
      </c>
      <c r="AB500" t="str">
        <f>IF(W500="","Blank",IF(Z500="TRUE",W500,counts!$A$23))</f>
        <v>Blank</v>
      </c>
      <c r="AC500" t="str">
        <f t="shared" si="274"/>
        <v>11-20</v>
      </c>
      <c r="AD500" t="str">
        <f t="shared" si="275"/>
        <v>Blank</v>
      </c>
      <c r="AE500" t="str">
        <f t="shared" si="276"/>
        <v>male</v>
      </c>
      <c r="AF500">
        <f>IF(F500&gt;=4, counts!$A$62,F500)</f>
        <v>0</v>
      </c>
      <c r="AG500">
        <f>IF(G500&gt;=3, counts!$A$69,G500)</f>
        <v>0</v>
      </c>
      <c r="AH500" t="str">
        <f>IF(OR(K500="S",K500=""), counts!$A$75,K500)</f>
        <v>S, blank</v>
      </c>
      <c r="AI500">
        <f t="shared" si="277"/>
        <v>2</v>
      </c>
      <c r="AJ500">
        <f>VLOOKUP(AA500,counts!$V$8:$W$13,2,FALSE)</f>
        <v>32.769878926258563</v>
      </c>
      <c r="AK500">
        <f>VLOOKUP(AB500,counts!$V$17:$W$23,2,FALSE)</f>
        <v>-42.171718189759716</v>
      </c>
      <c r="AL500">
        <f>VLOOKUP(AC500,counts!$V$27:$W$33,2,FALSE)</f>
        <v>-9.6115457513775127</v>
      </c>
      <c r="AM500">
        <f>VLOOKUP(AD500,counts!$V$38:$W$49,2,FALSE)</f>
        <v>-33.757758935166962</v>
      </c>
      <c r="AN500">
        <f>VLOOKUP(AE500,counts!$V$53:$W$54,2,FALSE)</f>
        <v>-108.67008854708662</v>
      </c>
      <c r="AO500">
        <f>VLOOKUP(AF500,counts!$V$58:$W$62,2,FALSE)</f>
        <v>-14.754319664473872</v>
      </c>
      <c r="AP500">
        <f>VLOOKUP(AG500,counts!$V$66:$W$69,2,FALSE)</f>
        <v>-22.013681658285037</v>
      </c>
      <c r="AQ500">
        <f>VLOOKUP(AH500,counts!$V$73:$W$75,2,FALSE)</f>
        <v>-22.422560732600829</v>
      </c>
      <c r="AR500">
        <f>VLOOKUP(AI500,counts!$V$79:$W$81,2,FALSE)</f>
        <v>25.957134405206311</v>
      </c>
      <c r="AS500">
        <f t="shared" si="278"/>
        <v>0</v>
      </c>
      <c r="AT500">
        <f t="shared" si="279"/>
        <v>2</v>
      </c>
      <c r="AU500" t="str">
        <f t="shared" si="262"/>
        <v>Train</v>
      </c>
      <c r="AW500" t="str">
        <f t="shared" si="280"/>
        <v>31-40</v>
      </c>
      <c r="AX500" t="str">
        <f t="shared" si="281"/>
        <v>Blank</v>
      </c>
      <c r="AY500" t="str">
        <f t="shared" si="282"/>
        <v>11-20</v>
      </c>
      <c r="AZ500" t="str">
        <f t="shared" si="283"/>
        <v>Blank</v>
      </c>
      <c r="BA500" t="str">
        <f t="shared" si="284"/>
        <v>male</v>
      </c>
      <c r="BB500">
        <f t="shared" si="285"/>
        <v>0</v>
      </c>
      <c r="BC500">
        <f t="shared" si="286"/>
        <v>0</v>
      </c>
      <c r="BD500" t="str">
        <f t="shared" si="287"/>
        <v>S, blank</v>
      </c>
      <c r="BE500">
        <f t="shared" si="288"/>
        <v>2</v>
      </c>
      <c r="BF500">
        <f t="shared" si="289"/>
        <v>32.769878926258563</v>
      </c>
      <c r="BG500">
        <f t="shared" si="290"/>
        <v>-42.171718189759716</v>
      </c>
      <c r="BH500">
        <f t="shared" si="291"/>
        <v>-9.6115457513775127</v>
      </c>
      <c r="BI500">
        <f t="shared" si="292"/>
        <v>-33.757758935166962</v>
      </c>
      <c r="BJ500">
        <f t="shared" si="293"/>
        <v>-108.67008854708662</v>
      </c>
      <c r="BK500">
        <f t="shared" si="294"/>
        <v>-14.754319664473872</v>
      </c>
      <c r="BL500">
        <f t="shared" si="295"/>
        <v>-22.013681658285037</v>
      </c>
      <c r="BM500">
        <f t="shared" si="296"/>
        <v>-22.422560732600829</v>
      </c>
      <c r="BN500">
        <f t="shared" si="297"/>
        <v>25.957134405206311</v>
      </c>
      <c r="BO500">
        <f t="shared" si="263"/>
        <v>0</v>
      </c>
      <c r="BP500">
        <f t="shared" si="264"/>
        <v>2</v>
      </c>
      <c r="BQ500" t="str">
        <f t="shared" si="265"/>
        <v>Train</v>
      </c>
    </row>
    <row r="501" spans="1:69" x14ac:dyDescent="0.3">
      <c r="A501">
        <v>2</v>
      </c>
      <c r="B501">
        <v>0</v>
      </c>
      <c r="C501" t="s">
        <v>1197</v>
      </c>
      <c r="D501" t="s">
        <v>20</v>
      </c>
      <c r="E501">
        <v>30</v>
      </c>
      <c r="F501">
        <v>0</v>
      </c>
      <c r="G501">
        <v>0</v>
      </c>
      <c r="H501" t="s">
        <v>1198</v>
      </c>
      <c r="I501">
        <v>13</v>
      </c>
      <c r="K501" t="s">
        <v>17</v>
      </c>
      <c r="N501" t="s">
        <v>1199</v>
      </c>
      <c r="O501">
        <v>2</v>
      </c>
      <c r="P501">
        <v>3</v>
      </c>
      <c r="Q501">
        <v>3</v>
      </c>
      <c r="R501" t="str">
        <f t="shared" si="266"/>
        <v>Train</v>
      </c>
      <c r="S501" t="str">
        <f t="shared" si="267"/>
        <v>Train</v>
      </c>
      <c r="T501" t="str">
        <f t="shared" si="268"/>
        <v>Train</v>
      </c>
      <c r="U501" t="str">
        <f t="shared" si="269"/>
        <v>ON</v>
      </c>
      <c r="V501" t="str">
        <f t="shared" si="270"/>
        <v>18-30</v>
      </c>
      <c r="W501" t="str">
        <f t="shared" si="271"/>
        <v/>
      </c>
      <c r="X501" t="str">
        <f t="shared" si="272"/>
        <v>11-20</v>
      </c>
      <c r="Y501" t="b">
        <f>SUMPRODUCT(--(U501=counts!$A$40:$A$49))&gt;0</f>
        <v>1</v>
      </c>
      <c r="Z501" t="b">
        <f>SUMPRODUCT(--(W501=counts!$A$18:$A$22))&gt;0</f>
        <v>0</v>
      </c>
      <c r="AA501" t="str">
        <f t="shared" si="273"/>
        <v>18-30</v>
      </c>
      <c r="AB501" t="str">
        <f>IF(W501="","Blank",IF(Z501="TRUE",W501,counts!$A$23))</f>
        <v>Blank</v>
      </c>
      <c r="AC501" t="str">
        <f t="shared" si="274"/>
        <v>11-20</v>
      </c>
      <c r="AD501" t="str">
        <f t="shared" si="275"/>
        <v>ON</v>
      </c>
      <c r="AE501" t="str">
        <f t="shared" si="276"/>
        <v>male</v>
      </c>
      <c r="AF501">
        <f>IF(F501&gt;=4, counts!$A$62,F501)</f>
        <v>0</v>
      </c>
      <c r="AG501">
        <f>IF(G501&gt;=3, counts!$A$69,G501)</f>
        <v>0</v>
      </c>
      <c r="AH501" t="str">
        <f>IF(OR(K501="S",K501=""), counts!$A$75,K501)</f>
        <v>S, blank</v>
      </c>
      <c r="AI501">
        <f t="shared" si="277"/>
        <v>2</v>
      </c>
      <c r="AJ501">
        <f>VLOOKUP(AA501,counts!$V$8:$W$13,2,FALSE)</f>
        <v>-11.613432440426715</v>
      </c>
      <c r="AK501">
        <f>VLOOKUP(AB501,counts!$V$17:$W$23,2,FALSE)</f>
        <v>-42.171718189759716</v>
      </c>
      <c r="AL501">
        <f>VLOOKUP(AC501,counts!$V$27:$W$33,2,FALSE)</f>
        <v>-9.6115457513775127</v>
      </c>
      <c r="AM501">
        <f>VLOOKUP(AD501,counts!$V$38:$W$49,2,FALSE)</f>
        <v>-202.50760482553153</v>
      </c>
      <c r="AN501">
        <f>VLOOKUP(AE501,counts!$V$53:$W$54,2,FALSE)</f>
        <v>-108.67008854708662</v>
      </c>
      <c r="AO501">
        <f>VLOOKUP(AF501,counts!$V$58:$W$62,2,FALSE)</f>
        <v>-14.754319664473872</v>
      </c>
      <c r="AP501">
        <f>VLOOKUP(AG501,counts!$V$66:$W$69,2,FALSE)</f>
        <v>-22.013681658285037</v>
      </c>
      <c r="AQ501">
        <f>VLOOKUP(AH501,counts!$V$73:$W$75,2,FALSE)</f>
        <v>-22.422560732600829</v>
      </c>
      <c r="AR501">
        <f>VLOOKUP(AI501,counts!$V$79:$W$81,2,FALSE)</f>
        <v>25.957134405206311</v>
      </c>
      <c r="AS501">
        <f t="shared" si="278"/>
        <v>0</v>
      </c>
      <c r="AT501">
        <f t="shared" si="279"/>
        <v>2</v>
      </c>
      <c r="AU501" t="str">
        <f t="shared" si="262"/>
        <v>Train</v>
      </c>
      <c r="AW501" t="str">
        <f t="shared" si="280"/>
        <v>18-30</v>
      </c>
      <c r="AX501" t="str">
        <f t="shared" si="281"/>
        <v>Blank</v>
      </c>
      <c r="AY501" t="str">
        <f t="shared" si="282"/>
        <v>11-20</v>
      </c>
      <c r="AZ501" t="str">
        <f t="shared" si="283"/>
        <v>ON</v>
      </c>
      <c r="BA501" t="str">
        <f t="shared" si="284"/>
        <v>male</v>
      </c>
      <c r="BB501">
        <f t="shared" si="285"/>
        <v>0</v>
      </c>
      <c r="BC501">
        <f t="shared" si="286"/>
        <v>0</v>
      </c>
      <c r="BD501" t="str">
        <f t="shared" si="287"/>
        <v>S, blank</v>
      </c>
      <c r="BE501">
        <f t="shared" si="288"/>
        <v>2</v>
      </c>
      <c r="BF501">
        <f t="shared" si="289"/>
        <v>-11.613432440426715</v>
      </c>
      <c r="BG501">
        <f t="shared" si="290"/>
        <v>-42.171718189759716</v>
      </c>
      <c r="BH501">
        <f t="shared" si="291"/>
        <v>-9.6115457513775127</v>
      </c>
      <c r="BI501">
        <f t="shared" si="292"/>
        <v>-202.50760482553153</v>
      </c>
      <c r="BJ501">
        <f t="shared" si="293"/>
        <v>-108.67008854708662</v>
      </c>
      <c r="BK501">
        <f t="shared" si="294"/>
        <v>-14.754319664473872</v>
      </c>
      <c r="BL501">
        <f t="shared" si="295"/>
        <v>-22.013681658285037</v>
      </c>
      <c r="BM501">
        <f t="shared" si="296"/>
        <v>-22.422560732600829</v>
      </c>
      <c r="BN501">
        <f t="shared" si="297"/>
        <v>25.957134405206311</v>
      </c>
      <c r="BO501">
        <f t="shared" si="263"/>
        <v>0</v>
      </c>
      <c r="BP501">
        <f t="shared" si="264"/>
        <v>2</v>
      </c>
      <c r="BQ501" t="str">
        <f t="shared" si="265"/>
        <v>Train</v>
      </c>
    </row>
    <row r="502" spans="1:69" x14ac:dyDescent="0.3">
      <c r="A502">
        <v>2</v>
      </c>
      <c r="B502">
        <v>0</v>
      </c>
      <c r="C502" t="s">
        <v>1200</v>
      </c>
      <c r="D502" t="s">
        <v>20</v>
      </c>
      <c r="E502">
        <v>46</v>
      </c>
      <c r="F502">
        <v>0</v>
      </c>
      <c r="G502">
        <v>0</v>
      </c>
      <c r="H502" t="s">
        <v>976</v>
      </c>
      <c r="I502">
        <v>26</v>
      </c>
      <c r="K502" t="s">
        <v>17</v>
      </c>
      <c r="N502" t="s">
        <v>858</v>
      </c>
      <c r="O502">
        <v>2</v>
      </c>
      <c r="P502">
        <v>2</v>
      </c>
      <c r="Q502">
        <v>1</v>
      </c>
      <c r="R502" t="str">
        <f t="shared" si="266"/>
        <v>Train</v>
      </c>
      <c r="S502" t="str">
        <f t="shared" si="267"/>
        <v>Train</v>
      </c>
      <c r="T502" t="str">
        <f t="shared" si="268"/>
        <v>Train</v>
      </c>
      <c r="U502" t="str">
        <f t="shared" si="269"/>
        <v>NY</v>
      </c>
      <c r="V502" t="str">
        <f t="shared" si="270"/>
        <v>41-50</v>
      </c>
      <c r="W502" t="str">
        <f t="shared" si="271"/>
        <v/>
      </c>
      <c r="X502" t="str">
        <f t="shared" si="272"/>
        <v>21-30</v>
      </c>
      <c r="Y502" t="b">
        <f>SUMPRODUCT(--(U502=counts!$A$40:$A$49))&gt;0</f>
        <v>1</v>
      </c>
      <c r="Z502" t="b">
        <f>SUMPRODUCT(--(W502=counts!$A$18:$A$22))&gt;0</f>
        <v>0</v>
      </c>
      <c r="AA502" t="str">
        <f t="shared" si="273"/>
        <v>41-50</v>
      </c>
      <c r="AB502" t="str">
        <f>IF(W502="","Blank",IF(Z502="TRUE",W502,counts!$A$23))</f>
        <v>Blank</v>
      </c>
      <c r="AC502" t="str">
        <f t="shared" si="274"/>
        <v>21-30</v>
      </c>
      <c r="AD502" t="str">
        <f t="shared" si="275"/>
        <v>NY</v>
      </c>
      <c r="AE502" t="str">
        <f t="shared" si="276"/>
        <v>male</v>
      </c>
      <c r="AF502">
        <f>IF(F502&gt;=4, counts!$A$62,F502)</f>
        <v>0</v>
      </c>
      <c r="AG502">
        <f>IF(G502&gt;=3, counts!$A$69,G502)</f>
        <v>0</v>
      </c>
      <c r="AH502" t="str">
        <f>IF(OR(K502="S",K502=""), counts!$A$75,K502)</f>
        <v>S, blank</v>
      </c>
      <c r="AI502">
        <f t="shared" si="277"/>
        <v>2</v>
      </c>
      <c r="AJ502">
        <f>VLOOKUP(AA502,counts!$V$8:$W$13,2,FALSE)</f>
        <v>-13.385578549662212</v>
      </c>
      <c r="AK502">
        <f>VLOOKUP(AB502,counts!$V$17:$W$23,2,FALSE)</f>
        <v>-42.171718189759716</v>
      </c>
      <c r="AL502">
        <f>VLOOKUP(AC502,counts!$V$27:$W$33,2,FALSE)</f>
        <v>40.172297072540438</v>
      </c>
      <c r="AM502">
        <f>VLOOKUP(AD502,counts!$V$38:$W$49,2,FALSE)</f>
        <v>57.761363718906857</v>
      </c>
      <c r="AN502">
        <f>VLOOKUP(AE502,counts!$V$53:$W$54,2,FALSE)</f>
        <v>-108.67008854708662</v>
      </c>
      <c r="AO502">
        <f>VLOOKUP(AF502,counts!$V$58:$W$62,2,FALSE)</f>
        <v>-14.754319664473872</v>
      </c>
      <c r="AP502">
        <f>VLOOKUP(AG502,counts!$V$66:$W$69,2,FALSE)</f>
        <v>-22.013681658285037</v>
      </c>
      <c r="AQ502">
        <f>VLOOKUP(AH502,counts!$V$73:$W$75,2,FALSE)</f>
        <v>-22.422560732600829</v>
      </c>
      <c r="AR502">
        <f>VLOOKUP(AI502,counts!$V$79:$W$81,2,FALSE)</f>
        <v>25.957134405206311</v>
      </c>
      <c r="AS502">
        <f t="shared" si="278"/>
        <v>0</v>
      </c>
      <c r="AT502">
        <f t="shared" si="279"/>
        <v>2</v>
      </c>
      <c r="AU502" t="str">
        <f t="shared" si="262"/>
        <v>Train</v>
      </c>
      <c r="AW502" t="str">
        <f t="shared" si="280"/>
        <v>41-50</v>
      </c>
      <c r="AX502" t="str">
        <f t="shared" si="281"/>
        <v>Blank</v>
      </c>
      <c r="AY502" t="str">
        <f t="shared" si="282"/>
        <v>21-30</v>
      </c>
      <c r="AZ502" t="str">
        <f t="shared" si="283"/>
        <v>NY</v>
      </c>
      <c r="BA502" t="str">
        <f t="shared" si="284"/>
        <v>male</v>
      </c>
      <c r="BB502">
        <f t="shared" si="285"/>
        <v>0</v>
      </c>
      <c r="BC502">
        <f t="shared" si="286"/>
        <v>0</v>
      </c>
      <c r="BD502" t="str">
        <f t="shared" si="287"/>
        <v>S, blank</v>
      </c>
      <c r="BE502">
        <f t="shared" si="288"/>
        <v>2</v>
      </c>
      <c r="BF502">
        <f t="shared" si="289"/>
        <v>-13.385578549662212</v>
      </c>
      <c r="BG502">
        <f t="shared" si="290"/>
        <v>-42.171718189759716</v>
      </c>
      <c r="BH502">
        <f t="shared" si="291"/>
        <v>40.172297072540438</v>
      </c>
      <c r="BI502">
        <f t="shared" si="292"/>
        <v>57.761363718906857</v>
      </c>
      <c r="BJ502">
        <f t="shared" si="293"/>
        <v>-108.67008854708662</v>
      </c>
      <c r="BK502">
        <f t="shared" si="294"/>
        <v>-14.754319664473872</v>
      </c>
      <c r="BL502">
        <f t="shared" si="295"/>
        <v>-22.013681658285037</v>
      </c>
      <c r="BM502">
        <f t="shared" si="296"/>
        <v>-22.422560732600829</v>
      </c>
      <c r="BN502">
        <f t="shared" si="297"/>
        <v>25.957134405206311</v>
      </c>
      <c r="BO502">
        <f t="shared" si="263"/>
        <v>0</v>
      </c>
      <c r="BP502">
        <f t="shared" si="264"/>
        <v>2</v>
      </c>
      <c r="BQ502" t="str">
        <f t="shared" si="265"/>
        <v>Train</v>
      </c>
    </row>
    <row r="503" spans="1:69" x14ac:dyDescent="0.3">
      <c r="A503">
        <v>2</v>
      </c>
      <c r="B503">
        <v>1</v>
      </c>
      <c r="C503" t="s">
        <v>1201</v>
      </c>
      <c r="D503" t="s">
        <v>15</v>
      </c>
      <c r="E503">
        <v>13</v>
      </c>
      <c r="F503">
        <v>0</v>
      </c>
      <c r="G503">
        <v>1</v>
      </c>
      <c r="H503" t="s">
        <v>1202</v>
      </c>
      <c r="I503">
        <v>19.5</v>
      </c>
      <c r="K503" t="s">
        <v>17</v>
      </c>
      <c r="L503" t="s">
        <v>204</v>
      </c>
      <c r="N503" t="s">
        <v>1203</v>
      </c>
      <c r="O503">
        <v>5</v>
      </c>
      <c r="P503">
        <v>5</v>
      </c>
      <c r="Q503">
        <v>1</v>
      </c>
      <c r="R503" t="str">
        <f t="shared" si="266"/>
        <v>Validate</v>
      </c>
      <c r="S503" t="str">
        <f t="shared" si="267"/>
        <v>Validate</v>
      </c>
      <c r="T503" t="str">
        <f t="shared" si="268"/>
        <v>Train</v>
      </c>
      <c r="U503" t="str">
        <f t="shared" si="269"/>
        <v>VT</v>
      </c>
      <c r="V503" t="str">
        <f t="shared" si="270"/>
        <v>0-17</v>
      </c>
      <c r="W503" t="str">
        <f t="shared" si="271"/>
        <v/>
      </c>
      <c r="X503" t="str">
        <f t="shared" si="272"/>
        <v>11-20</v>
      </c>
      <c r="Y503" t="b">
        <f>SUMPRODUCT(--(U503=counts!$A$40:$A$49))&gt;0</f>
        <v>0</v>
      </c>
      <c r="Z503" t="b">
        <f>SUMPRODUCT(--(W503=counts!$A$18:$A$22))&gt;0</f>
        <v>0</v>
      </c>
      <c r="AA503" t="str">
        <f t="shared" si="273"/>
        <v>0-17</v>
      </c>
      <c r="AB503" t="str">
        <f>IF(W503="","Blank",IF(Z503="TRUE",W503,counts!$A$23))</f>
        <v>Blank</v>
      </c>
      <c r="AC503" t="str">
        <f t="shared" si="274"/>
        <v>11-20</v>
      </c>
      <c r="AD503" t="str">
        <f t="shared" si="275"/>
        <v>Others</v>
      </c>
      <c r="AE503" t="str">
        <f t="shared" si="276"/>
        <v>female</v>
      </c>
      <c r="AF503">
        <f>IF(F503&gt;=4, counts!$A$62,F503)</f>
        <v>0</v>
      </c>
      <c r="AG503">
        <f>IF(G503&gt;=3, counts!$A$69,G503)</f>
        <v>1</v>
      </c>
      <c r="AH503" t="str">
        <f>IF(OR(K503="S",K503=""), counts!$A$75,K503)</f>
        <v>S, blank</v>
      </c>
      <c r="AI503">
        <f t="shared" si="277"/>
        <v>2</v>
      </c>
      <c r="AJ503">
        <f>VLOOKUP(AA503,counts!$V$8:$W$13,2,FALSE)</f>
        <v>-3.7643689058441341</v>
      </c>
      <c r="AK503">
        <f>VLOOKUP(AB503,counts!$V$17:$W$23,2,FALSE)</f>
        <v>-42.171718189759716</v>
      </c>
      <c r="AL503">
        <f>VLOOKUP(AC503,counts!$V$27:$W$33,2,FALSE)</f>
        <v>-9.6115457513775127</v>
      </c>
      <c r="AM503">
        <f>VLOOKUP(AD503,counts!$V$38:$W$49,2,FALSE)</f>
        <v>40.634191658169868</v>
      </c>
      <c r="AN503">
        <f>VLOOKUP(AE503,counts!$V$53:$W$54,2,FALSE)</f>
        <v>151.41878811967541</v>
      </c>
      <c r="AO503">
        <f>VLOOKUP(AF503,counts!$V$58:$W$62,2,FALSE)</f>
        <v>-14.754319664473872</v>
      </c>
      <c r="AP503">
        <f>VLOOKUP(AG503,counts!$V$66:$W$69,2,FALSE)</f>
        <v>79.365382998232107</v>
      </c>
      <c r="AQ503">
        <f>VLOOKUP(AH503,counts!$V$73:$W$75,2,FALSE)</f>
        <v>-22.422560732600829</v>
      </c>
      <c r="AR503">
        <f>VLOOKUP(AI503,counts!$V$79:$W$81,2,FALSE)</f>
        <v>25.957134405206311</v>
      </c>
      <c r="AS503">
        <f t="shared" si="278"/>
        <v>1</v>
      </c>
      <c r="AT503">
        <f t="shared" si="279"/>
        <v>5</v>
      </c>
      <c r="AU503" t="str">
        <f t="shared" si="262"/>
        <v>Validate</v>
      </c>
      <c r="AW503" t="str">
        <f t="shared" si="280"/>
        <v>0-17</v>
      </c>
      <c r="AX503" t="str">
        <f t="shared" si="281"/>
        <v>Blank</v>
      </c>
      <c r="AY503" t="str">
        <f t="shared" si="282"/>
        <v>11-20</v>
      </c>
      <c r="AZ503" t="str">
        <f t="shared" si="283"/>
        <v>Others</v>
      </c>
      <c r="BA503" t="str">
        <f t="shared" si="284"/>
        <v>female</v>
      </c>
      <c r="BB503">
        <f t="shared" si="285"/>
        <v>0</v>
      </c>
      <c r="BC503">
        <f t="shared" si="286"/>
        <v>1</v>
      </c>
      <c r="BD503" t="str">
        <f t="shared" si="287"/>
        <v>S, blank</v>
      </c>
      <c r="BE503">
        <f t="shared" si="288"/>
        <v>2</v>
      </c>
      <c r="BF503">
        <f t="shared" si="289"/>
        <v>-3.7643689058441341</v>
      </c>
      <c r="BG503">
        <f t="shared" si="290"/>
        <v>-42.171718189759716</v>
      </c>
      <c r="BH503">
        <f t="shared" si="291"/>
        <v>-9.6115457513775127</v>
      </c>
      <c r="BI503">
        <f t="shared" si="292"/>
        <v>40.634191658169868</v>
      </c>
      <c r="BJ503">
        <f t="shared" si="293"/>
        <v>151.41878811967541</v>
      </c>
      <c r="BK503">
        <f t="shared" si="294"/>
        <v>-14.754319664473872</v>
      </c>
      <c r="BL503">
        <f t="shared" si="295"/>
        <v>79.365382998232107</v>
      </c>
      <c r="BM503">
        <f t="shared" si="296"/>
        <v>-22.422560732600829</v>
      </c>
      <c r="BN503">
        <f t="shared" si="297"/>
        <v>25.957134405206311</v>
      </c>
      <c r="BO503">
        <f t="shared" si="263"/>
        <v>1</v>
      </c>
      <c r="BP503">
        <f t="shared" si="264"/>
        <v>5</v>
      </c>
      <c r="BQ503" t="str">
        <f t="shared" si="265"/>
        <v>Validate</v>
      </c>
    </row>
    <row r="504" spans="1:69" x14ac:dyDescent="0.3">
      <c r="A504">
        <v>2</v>
      </c>
      <c r="B504">
        <v>1</v>
      </c>
      <c r="C504" t="s">
        <v>1204</v>
      </c>
      <c r="D504" t="s">
        <v>15</v>
      </c>
      <c r="E504">
        <v>41</v>
      </c>
      <c r="F504">
        <v>0</v>
      </c>
      <c r="G504">
        <v>1</v>
      </c>
      <c r="H504" t="s">
        <v>1202</v>
      </c>
      <c r="I504">
        <v>19.5</v>
      </c>
      <c r="K504" t="s">
        <v>17</v>
      </c>
      <c r="L504" t="s">
        <v>204</v>
      </c>
      <c r="N504" t="s">
        <v>1203</v>
      </c>
      <c r="O504">
        <v>2</v>
      </c>
      <c r="P504">
        <v>4</v>
      </c>
      <c r="Q504">
        <v>4</v>
      </c>
      <c r="R504" t="str">
        <f t="shared" si="266"/>
        <v>Train</v>
      </c>
      <c r="S504" t="str">
        <f t="shared" si="267"/>
        <v>Test</v>
      </c>
      <c r="T504" t="str">
        <f t="shared" si="268"/>
        <v>Test</v>
      </c>
      <c r="U504" t="str">
        <f t="shared" si="269"/>
        <v>VT</v>
      </c>
      <c r="V504" t="str">
        <f t="shared" si="270"/>
        <v>41-50</v>
      </c>
      <c r="W504" t="str">
        <f t="shared" si="271"/>
        <v/>
      </c>
      <c r="X504" t="str">
        <f t="shared" si="272"/>
        <v>11-20</v>
      </c>
      <c r="Y504" t="b">
        <f>SUMPRODUCT(--(U504=counts!$A$40:$A$49))&gt;0</f>
        <v>0</v>
      </c>
      <c r="Z504" t="b">
        <f>SUMPRODUCT(--(W504=counts!$A$18:$A$22))&gt;0</f>
        <v>0</v>
      </c>
      <c r="AA504" t="str">
        <f t="shared" si="273"/>
        <v>41-50</v>
      </c>
      <c r="AB504" t="str">
        <f>IF(W504="","Blank",IF(Z504="TRUE",W504,counts!$A$23))</f>
        <v>Blank</v>
      </c>
      <c r="AC504" t="str">
        <f t="shared" si="274"/>
        <v>11-20</v>
      </c>
      <c r="AD504" t="str">
        <f t="shared" si="275"/>
        <v>Others</v>
      </c>
      <c r="AE504" t="str">
        <f t="shared" si="276"/>
        <v>female</v>
      </c>
      <c r="AF504">
        <f>IF(F504&gt;=4, counts!$A$62,F504)</f>
        <v>0</v>
      </c>
      <c r="AG504">
        <f>IF(G504&gt;=3, counts!$A$69,G504)</f>
        <v>1</v>
      </c>
      <c r="AH504" t="str">
        <f>IF(OR(K504="S",K504=""), counts!$A$75,K504)</f>
        <v>S, blank</v>
      </c>
      <c r="AI504">
        <f t="shared" si="277"/>
        <v>2</v>
      </c>
      <c r="AJ504">
        <f>VLOOKUP(AA504,counts!$V$8:$W$13,2,FALSE)</f>
        <v>-13.385578549662212</v>
      </c>
      <c r="AK504">
        <f>VLOOKUP(AB504,counts!$V$17:$W$23,2,FALSE)</f>
        <v>-42.171718189759716</v>
      </c>
      <c r="AL504">
        <f>VLOOKUP(AC504,counts!$V$27:$W$33,2,FALSE)</f>
        <v>-9.6115457513775127</v>
      </c>
      <c r="AM504">
        <f>VLOOKUP(AD504,counts!$V$38:$W$49,2,FALSE)</f>
        <v>40.634191658169868</v>
      </c>
      <c r="AN504">
        <f>VLOOKUP(AE504,counts!$V$53:$W$54,2,FALSE)</f>
        <v>151.41878811967541</v>
      </c>
      <c r="AO504">
        <f>VLOOKUP(AF504,counts!$V$58:$W$62,2,FALSE)</f>
        <v>-14.754319664473872</v>
      </c>
      <c r="AP504">
        <f>VLOOKUP(AG504,counts!$V$66:$W$69,2,FALSE)</f>
        <v>79.365382998232107</v>
      </c>
      <c r="AQ504">
        <f>VLOOKUP(AH504,counts!$V$73:$W$75,2,FALSE)</f>
        <v>-22.422560732600829</v>
      </c>
      <c r="AR504">
        <f>VLOOKUP(AI504,counts!$V$79:$W$81,2,FALSE)</f>
        <v>25.957134405206311</v>
      </c>
      <c r="AS504">
        <f t="shared" si="278"/>
        <v>1</v>
      </c>
      <c r="AT504">
        <f t="shared" si="279"/>
        <v>2</v>
      </c>
      <c r="AU504" t="str">
        <f t="shared" si="262"/>
        <v>Train</v>
      </c>
      <c r="AW504" t="str">
        <f t="shared" si="280"/>
        <v>41-50</v>
      </c>
      <c r="AX504" t="str">
        <f t="shared" si="281"/>
        <v>Blank</v>
      </c>
      <c r="AY504" t="str">
        <f t="shared" si="282"/>
        <v>11-20</v>
      </c>
      <c r="AZ504" t="str">
        <f t="shared" si="283"/>
        <v>Others</v>
      </c>
      <c r="BA504" t="str">
        <f t="shared" si="284"/>
        <v>female</v>
      </c>
      <c r="BB504">
        <f t="shared" si="285"/>
        <v>0</v>
      </c>
      <c r="BC504">
        <f t="shared" si="286"/>
        <v>1</v>
      </c>
      <c r="BD504" t="str">
        <f t="shared" si="287"/>
        <v>S, blank</v>
      </c>
      <c r="BE504">
        <f t="shared" si="288"/>
        <v>2</v>
      </c>
      <c r="BF504">
        <f t="shared" si="289"/>
        <v>-13.385578549662212</v>
      </c>
      <c r="BG504">
        <f t="shared" si="290"/>
        <v>-42.171718189759716</v>
      </c>
      <c r="BH504">
        <f t="shared" si="291"/>
        <v>-9.6115457513775127</v>
      </c>
      <c r="BI504">
        <f t="shared" si="292"/>
        <v>40.634191658169868</v>
      </c>
      <c r="BJ504">
        <f t="shared" si="293"/>
        <v>151.41878811967541</v>
      </c>
      <c r="BK504">
        <f t="shared" si="294"/>
        <v>-14.754319664473872</v>
      </c>
      <c r="BL504">
        <f t="shared" si="295"/>
        <v>79.365382998232107</v>
      </c>
      <c r="BM504">
        <f t="shared" si="296"/>
        <v>-22.422560732600829</v>
      </c>
      <c r="BN504">
        <f t="shared" si="297"/>
        <v>25.957134405206311</v>
      </c>
      <c r="BO504">
        <f t="shared" si="263"/>
        <v>1</v>
      </c>
      <c r="BP504">
        <f t="shared" si="264"/>
        <v>2</v>
      </c>
      <c r="BQ504" t="str">
        <f t="shared" si="265"/>
        <v>Train</v>
      </c>
    </row>
    <row r="505" spans="1:69" x14ac:dyDescent="0.3">
      <c r="A505">
        <v>2</v>
      </c>
      <c r="B505">
        <v>1</v>
      </c>
      <c r="C505" t="s">
        <v>1205</v>
      </c>
      <c r="D505" t="s">
        <v>20</v>
      </c>
      <c r="E505">
        <v>19</v>
      </c>
      <c r="F505">
        <v>0</v>
      </c>
      <c r="G505">
        <v>0</v>
      </c>
      <c r="H505" t="s">
        <v>1206</v>
      </c>
      <c r="I505">
        <v>10.5</v>
      </c>
      <c r="K505" t="s">
        <v>17</v>
      </c>
      <c r="L505" t="s">
        <v>60</v>
      </c>
      <c r="N505" t="s">
        <v>1207</v>
      </c>
      <c r="O505">
        <v>3</v>
      </c>
      <c r="P505">
        <v>4</v>
      </c>
      <c r="Q505">
        <v>3</v>
      </c>
      <c r="R505" t="str">
        <f t="shared" si="266"/>
        <v>Train</v>
      </c>
      <c r="S505" t="str">
        <f t="shared" si="267"/>
        <v>Test</v>
      </c>
      <c r="T505" t="str">
        <f t="shared" si="268"/>
        <v>Train</v>
      </c>
      <c r="U505" t="str">
        <f t="shared" si="269"/>
        <v/>
      </c>
      <c r="V505" t="str">
        <f t="shared" si="270"/>
        <v>18-30</v>
      </c>
      <c r="W505" t="str">
        <f t="shared" si="271"/>
        <v/>
      </c>
      <c r="X505" t="str">
        <f t="shared" si="272"/>
        <v>11-20</v>
      </c>
      <c r="Y505" t="b">
        <f>SUMPRODUCT(--(U505=counts!$A$40:$A$49))&gt;0</f>
        <v>0</v>
      </c>
      <c r="Z505" t="b">
        <f>SUMPRODUCT(--(W505=counts!$A$18:$A$22))&gt;0</f>
        <v>0</v>
      </c>
      <c r="AA505" t="str">
        <f t="shared" si="273"/>
        <v>18-30</v>
      </c>
      <c r="AB505" t="str">
        <f>IF(W505="","Blank",IF(Z505="TRUE",W505,counts!$A$23))</f>
        <v>Blank</v>
      </c>
      <c r="AC505" t="str">
        <f t="shared" si="274"/>
        <v>11-20</v>
      </c>
      <c r="AD505" t="str">
        <f t="shared" si="275"/>
        <v>Blank</v>
      </c>
      <c r="AE505" t="str">
        <f t="shared" si="276"/>
        <v>male</v>
      </c>
      <c r="AF505">
        <f>IF(F505&gt;=4, counts!$A$62,F505)</f>
        <v>0</v>
      </c>
      <c r="AG505">
        <f>IF(G505&gt;=3, counts!$A$69,G505)</f>
        <v>0</v>
      </c>
      <c r="AH505" t="str">
        <f>IF(OR(K505="S",K505=""), counts!$A$75,K505)</f>
        <v>S, blank</v>
      </c>
      <c r="AI505">
        <f t="shared" si="277"/>
        <v>2</v>
      </c>
      <c r="AJ505">
        <f>VLOOKUP(AA505,counts!$V$8:$W$13,2,FALSE)</f>
        <v>-11.613432440426715</v>
      </c>
      <c r="AK505">
        <f>VLOOKUP(AB505,counts!$V$17:$W$23,2,FALSE)</f>
        <v>-42.171718189759716</v>
      </c>
      <c r="AL505">
        <f>VLOOKUP(AC505,counts!$V$27:$W$33,2,FALSE)</f>
        <v>-9.6115457513775127</v>
      </c>
      <c r="AM505">
        <f>VLOOKUP(AD505,counts!$V$38:$W$49,2,FALSE)</f>
        <v>-33.757758935166962</v>
      </c>
      <c r="AN505">
        <f>VLOOKUP(AE505,counts!$V$53:$W$54,2,FALSE)</f>
        <v>-108.67008854708662</v>
      </c>
      <c r="AO505">
        <f>VLOOKUP(AF505,counts!$V$58:$W$62,2,FALSE)</f>
        <v>-14.754319664473872</v>
      </c>
      <c r="AP505">
        <f>VLOOKUP(AG505,counts!$V$66:$W$69,2,FALSE)</f>
        <v>-22.013681658285037</v>
      </c>
      <c r="AQ505">
        <f>VLOOKUP(AH505,counts!$V$73:$W$75,2,FALSE)</f>
        <v>-22.422560732600829</v>
      </c>
      <c r="AR505">
        <f>VLOOKUP(AI505,counts!$V$79:$W$81,2,FALSE)</f>
        <v>25.957134405206311</v>
      </c>
      <c r="AS505">
        <f t="shared" si="278"/>
        <v>1</v>
      </c>
      <c r="AT505">
        <f t="shared" si="279"/>
        <v>3</v>
      </c>
      <c r="AU505" t="str">
        <f t="shared" si="262"/>
        <v>Train</v>
      </c>
      <c r="AW505" t="str">
        <f t="shared" si="280"/>
        <v>18-30</v>
      </c>
      <c r="AX505" t="str">
        <f t="shared" si="281"/>
        <v>Blank</v>
      </c>
      <c r="AY505" t="str">
        <f t="shared" si="282"/>
        <v>11-20</v>
      </c>
      <c r="AZ505" t="str">
        <f t="shared" si="283"/>
        <v>Blank</v>
      </c>
      <c r="BA505" t="str">
        <f t="shared" si="284"/>
        <v>male</v>
      </c>
      <c r="BB505">
        <f t="shared" si="285"/>
        <v>0</v>
      </c>
      <c r="BC505">
        <f t="shared" si="286"/>
        <v>0</v>
      </c>
      <c r="BD505" t="str">
        <f t="shared" si="287"/>
        <v>S, blank</v>
      </c>
      <c r="BE505">
        <f t="shared" si="288"/>
        <v>2</v>
      </c>
      <c r="BF505">
        <f t="shared" si="289"/>
        <v>-11.613432440426715</v>
      </c>
      <c r="BG505">
        <f t="shared" si="290"/>
        <v>-42.171718189759716</v>
      </c>
      <c r="BH505">
        <f t="shared" si="291"/>
        <v>-9.6115457513775127</v>
      </c>
      <c r="BI505">
        <f t="shared" si="292"/>
        <v>-33.757758935166962</v>
      </c>
      <c r="BJ505">
        <f t="shared" si="293"/>
        <v>-108.67008854708662</v>
      </c>
      <c r="BK505">
        <f t="shared" si="294"/>
        <v>-14.754319664473872</v>
      </c>
      <c r="BL505">
        <f t="shared" si="295"/>
        <v>-22.013681658285037</v>
      </c>
      <c r="BM505">
        <f t="shared" si="296"/>
        <v>-22.422560732600829</v>
      </c>
      <c r="BN505">
        <f t="shared" si="297"/>
        <v>25.957134405206311</v>
      </c>
      <c r="BO505">
        <f t="shared" si="263"/>
        <v>1</v>
      </c>
      <c r="BP505">
        <f t="shared" si="264"/>
        <v>3</v>
      </c>
      <c r="BQ505" t="str">
        <f t="shared" si="265"/>
        <v>Train</v>
      </c>
    </row>
    <row r="506" spans="1:69" x14ac:dyDescent="0.3">
      <c r="A506">
        <v>2</v>
      </c>
      <c r="B506">
        <v>0</v>
      </c>
      <c r="C506" t="s">
        <v>1208</v>
      </c>
      <c r="D506" t="s">
        <v>20</v>
      </c>
      <c r="E506">
        <v>39</v>
      </c>
      <c r="F506">
        <v>0</v>
      </c>
      <c r="G506">
        <v>0</v>
      </c>
      <c r="H506" t="s">
        <v>1209</v>
      </c>
      <c r="I506">
        <v>13</v>
      </c>
      <c r="K506" t="s">
        <v>17</v>
      </c>
      <c r="N506" t="s">
        <v>1210</v>
      </c>
      <c r="O506">
        <v>5</v>
      </c>
      <c r="P506">
        <v>3</v>
      </c>
      <c r="Q506">
        <v>5</v>
      </c>
      <c r="R506" t="str">
        <f t="shared" si="266"/>
        <v>Validate</v>
      </c>
      <c r="S506" t="str">
        <f t="shared" si="267"/>
        <v>Train</v>
      </c>
      <c r="T506" t="str">
        <f t="shared" si="268"/>
        <v>Validate</v>
      </c>
      <c r="U506" t="str">
        <f t="shared" si="269"/>
        <v/>
      </c>
      <c r="V506" t="str">
        <f t="shared" si="270"/>
        <v>31-40</v>
      </c>
      <c r="W506" t="str">
        <f t="shared" si="271"/>
        <v/>
      </c>
      <c r="X506" t="str">
        <f t="shared" si="272"/>
        <v>11-20</v>
      </c>
      <c r="Y506" t="b">
        <f>SUMPRODUCT(--(U506=counts!$A$40:$A$49))&gt;0</f>
        <v>0</v>
      </c>
      <c r="Z506" t="b">
        <f>SUMPRODUCT(--(W506=counts!$A$18:$A$22))&gt;0</f>
        <v>0</v>
      </c>
      <c r="AA506" t="str">
        <f t="shared" si="273"/>
        <v>31-40</v>
      </c>
      <c r="AB506" t="str">
        <f>IF(W506="","Blank",IF(Z506="TRUE",W506,counts!$A$23))</f>
        <v>Blank</v>
      </c>
      <c r="AC506" t="str">
        <f t="shared" si="274"/>
        <v>11-20</v>
      </c>
      <c r="AD506" t="str">
        <f t="shared" si="275"/>
        <v>Blank</v>
      </c>
      <c r="AE506" t="str">
        <f t="shared" si="276"/>
        <v>male</v>
      </c>
      <c r="AF506">
        <f>IF(F506&gt;=4, counts!$A$62,F506)</f>
        <v>0</v>
      </c>
      <c r="AG506">
        <f>IF(G506&gt;=3, counts!$A$69,G506)</f>
        <v>0</v>
      </c>
      <c r="AH506" t="str">
        <f>IF(OR(K506="S",K506=""), counts!$A$75,K506)</f>
        <v>S, blank</v>
      </c>
      <c r="AI506">
        <f t="shared" si="277"/>
        <v>2</v>
      </c>
      <c r="AJ506">
        <f>VLOOKUP(AA506,counts!$V$8:$W$13,2,FALSE)</f>
        <v>32.769878926258563</v>
      </c>
      <c r="AK506">
        <f>VLOOKUP(AB506,counts!$V$17:$W$23,2,FALSE)</f>
        <v>-42.171718189759716</v>
      </c>
      <c r="AL506">
        <f>VLOOKUP(AC506,counts!$V$27:$W$33,2,FALSE)</f>
        <v>-9.6115457513775127</v>
      </c>
      <c r="AM506">
        <f>VLOOKUP(AD506,counts!$V$38:$W$49,2,FALSE)</f>
        <v>-33.757758935166962</v>
      </c>
      <c r="AN506">
        <f>VLOOKUP(AE506,counts!$V$53:$W$54,2,FALSE)</f>
        <v>-108.67008854708662</v>
      </c>
      <c r="AO506">
        <f>VLOOKUP(AF506,counts!$V$58:$W$62,2,FALSE)</f>
        <v>-14.754319664473872</v>
      </c>
      <c r="AP506">
        <f>VLOOKUP(AG506,counts!$V$66:$W$69,2,FALSE)</f>
        <v>-22.013681658285037</v>
      </c>
      <c r="AQ506">
        <f>VLOOKUP(AH506,counts!$V$73:$W$75,2,FALSE)</f>
        <v>-22.422560732600829</v>
      </c>
      <c r="AR506">
        <f>VLOOKUP(AI506,counts!$V$79:$W$81,2,FALSE)</f>
        <v>25.957134405206311</v>
      </c>
      <c r="AS506">
        <f t="shared" si="278"/>
        <v>0</v>
      </c>
      <c r="AT506">
        <f t="shared" si="279"/>
        <v>5</v>
      </c>
      <c r="AU506" t="str">
        <f t="shared" si="262"/>
        <v>Validate</v>
      </c>
      <c r="AW506" t="str">
        <f t="shared" si="280"/>
        <v>31-40</v>
      </c>
      <c r="AX506" t="str">
        <f t="shared" si="281"/>
        <v>Blank</v>
      </c>
      <c r="AY506" t="str">
        <f t="shared" si="282"/>
        <v>11-20</v>
      </c>
      <c r="AZ506" t="str">
        <f t="shared" si="283"/>
        <v>Blank</v>
      </c>
      <c r="BA506" t="str">
        <f t="shared" si="284"/>
        <v>male</v>
      </c>
      <c r="BB506">
        <f t="shared" si="285"/>
        <v>0</v>
      </c>
      <c r="BC506">
        <f t="shared" si="286"/>
        <v>0</v>
      </c>
      <c r="BD506" t="str">
        <f t="shared" si="287"/>
        <v>S, blank</v>
      </c>
      <c r="BE506">
        <f t="shared" si="288"/>
        <v>2</v>
      </c>
      <c r="BF506">
        <f t="shared" si="289"/>
        <v>32.769878926258563</v>
      </c>
      <c r="BG506">
        <f t="shared" si="290"/>
        <v>-42.171718189759716</v>
      </c>
      <c r="BH506">
        <f t="shared" si="291"/>
        <v>-9.6115457513775127</v>
      </c>
      <c r="BI506">
        <f t="shared" si="292"/>
        <v>-33.757758935166962</v>
      </c>
      <c r="BJ506">
        <f t="shared" si="293"/>
        <v>-108.67008854708662</v>
      </c>
      <c r="BK506">
        <f t="shared" si="294"/>
        <v>-14.754319664473872</v>
      </c>
      <c r="BL506">
        <f t="shared" si="295"/>
        <v>-22.013681658285037</v>
      </c>
      <c r="BM506">
        <f t="shared" si="296"/>
        <v>-22.422560732600829</v>
      </c>
      <c r="BN506">
        <f t="shared" si="297"/>
        <v>25.957134405206311</v>
      </c>
      <c r="BO506">
        <f t="shared" si="263"/>
        <v>0</v>
      </c>
      <c r="BP506">
        <f t="shared" si="264"/>
        <v>5</v>
      </c>
      <c r="BQ506" t="str">
        <f t="shared" si="265"/>
        <v>Validate</v>
      </c>
    </row>
    <row r="507" spans="1:69" x14ac:dyDescent="0.3">
      <c r="A507">
        <v>2</v>
      </c>
      <c r="B507">
        <v>0</v>
      </c>
      <c r="C507" t="s">
        <v>1211</v>
      </c>
      <c r="D507" t="s">
        <v>20</v>
      </c>
      <c r="E507">
        <v>48</v>
      </c>
      <c r="F507">
        <v>0</v>
      </c>
      <c r="G507">
        <v>0</v>
      </c>
      <c r="H507" t="s">
        <v>1212</v>
      </c>
      <c r="I507">
        <v>13</v>
      </c>
      <c r="K507" t="s">
        <v>17</v>
      </c>
      <c r="M507">
        <v>271</v>
      </c>
      <c r="N507" t="s">
        <v>1213</v>
      </c>
      <c r="O507">
        <v>5</v>
      </c>
      <c r="P507">
        <v>5</v>
      </c>
      <c r="Q507">
        <v>3</v>
      </c>
      <c r="R507" t="str">
        <f t="shared" si="266"/>
        <v>Validate</v>
      </c>
      <c r="S507" t="str">
        <f t="shared" si="267"/>
        <v>Validate</v>
      </c>
      <c r="T507" t="str">
        <f t="shared" si="268"/>
        <v>Train</v>
      </c>
      <c r="U507" t="str">
        <f t="shared" si="269"/>
        <v/>
      </c>
      <c r="V507" t="str">
        <f t="shared" si="270"/>
        <v>41-50</v>
      </c>
      <c r="W507" t="str">
        <f t="shared" si="271"/>
        <v/>
      </c>
      <c r="X507" t="str">
        <f t="shared" si="272"/>
        <v>11-20</v>
      </c>
      <c r="Y507" t="b">
        <f>SUMPRODUCT(--(U507=counts!$A$40:$A$49))&gt;0</f>
        <v>0</v>
      </c>
      <c r="Z507" t="b">
        <f>SUMPRODUCT(--(W507=counts!$A$18:$A$22))&gt;0</f>
        <v>0</v>
      </c>
      <c r="AA507" t="str">
        <f t="shared" si="273"/>
        <v>41-50</v>
      </c>
      <c r="AB507" t="str">
        <f>IF(W507="","Blank",IF(Z507="TRUE",W507,counts!$A$23))</f>
        <v>Blank</v>
      </c>
      <c r="AC507" t="str">
        <f t="shared" si="274"/>
        <v>11-20</v>
      </c>
      <c r="AD507" t="str">
        <f t="shared" si="275"/>
        <v>Blank</v>
      </c>
      <c r="AE507" t="str">
        <f t="shared" si="276"/>
        <v>male</v>
      </c>
      <c r="AF507">
        <f>IF(F507&gt;=4, counts!$A$62,F507)</f>
        <v>0</v>
      </c>
      <c r="AG507">
        <f>IF(G507&gt;=3, counts!$A$69,G507)</f>
        <v>0</v>
      </c>
      <c r="AH507" t="str">
        <f>IF(OR(K507="S",K507=""), counts!$A$75,K507)</f>
        <v>S, blank</v>
      </c>
      <c r="AI507">
        <f t="shared" si="277"/>
        <v>2</v>
      </c>
      <c r="AJ507">
        <f>VLOOKUP(AA507,counts!$V$8:$W$13,2,FALSE)</f>
        <v>-13.385578549662212</v>
      </c>
      <c r="AK507">
        <f>VLOOKUP(AB507,counts!$V$17:$W$23,2,FALSE)</f>
        <v>-42.171718189759716</v>
      </c>
      <c r="AL507">
        <f>VLOOKUP(AC507,counts!$V$27:$W$33,2,FALSE)</f>
        <v>-9.6115457513775127</v>
      </c>
      <c r="AM507">
        <f>VLOOKUP(AD507,counts!$V$38:$W$49,2,FALSE)</f>
        <v>-33.757758935166962</v>
      </c>
      <c r="AN507">
        <f>VLOOKUP(AE507,counts!$V$53:$W$54,2,FALSE)</f>
        <v>-108.67008854708662</v>
      </c>
      <c r="AO507">
        <f>VLOOKUP(AF507,counts!$V$58:$W$62,2,FALSE)</f>
        <v>-14.754319664473872</v>
      </c>
      <c r="AP507">
        <f>VLOOKUP(AG507,counts!$V$66:$W$69,2,FALSE)</f>
        <v>-22.013681658285037</v>
      </c>
      <c r="AQ507">
        <f>VLOOKUP(AH507,counts!$V$73:$W$75,2,FALSE)</f>
        <v>-22.422560732600829</v>
      </c>
      <c r="AR507">
        <f>VLOOKUP(AI507,counts!$V$79:$W$81,2,FALSE)</f>
        <v>25.957134405206311</v>
      </c>
      <c r="AS507">
        <f t="shared" si="278"/>
        <v>0</v>
      </c>
      <c r="AT507">
        <f t="shared" si="279"/>
        <v>5</v>
      </c>
      <c r="AU507" t="str">
        <f t="shared" si="262"/>
        <v>Validate</v>
      </c>
      <c r="AW507" t="str">
        <f t="shared" si="280"/>
        <v>41-50</v>
      </c>
      <c r="AX507" t="str">
        <f t="shared" si="281"/>
        <v>Blank</v>
      </c>
      <c r="AY507" t="str">
        <f t="shared" si="282"/>
        <v>11-20</v>
      </c>
      <c r="AZ507" t="str">
        <f t="shared" si="283"/>
        <v>Blank</v>
      </c>
      <c r="BA507" t="str">
        <f t="shared" si="284"/>
        <v>male</v>
      </c>
      <c r="BB507">
        <f t="shared" si="285"/>
        <v>0</v>
      </c>
      <c r="BC507">
        <f t="shared" si="286"/>
        <v>0</v>
      </c>
      <c r="BD507" t="str">
        <f t="shared" si="287"/>
        <v>S, blank</v>
      </c>
      <c r="BE507">
        <f t="shared" si="288"/>
        <v>2</v>
      </c>
      <c r="BF507">
        <f t="shared" si="289"/>
        <v>-13.385578549662212</v>
      </c>
      <c r="BG507">
        <f t="shared" si="290"/>
        <v>-42.171718189759716</v>
      </c>
      <c r="BH507">
        <f t="shared" si="291"/>
        <v>-9.6115457513775127</v>
      </c>
      <c r="BI507">
        <f t="shared" si="292"/>
        <v>-33.757758935166962</v>
      </c>
      <c r="BJ507">
        <f t="shared" si="293"/>
        <v>-108.67008854708662</v>
      </c>
      <c r="BK507">
        <f t="shared" si="294"/>
        <v>-14.754319664473872</v>
      </c>
      <c r="BL507">
        <f t="shared" si="295"/>
        <v>-22.013681658285037</v>
      </c>
      <c r="BM507">
        <f t="shared" si="296"/>
        <v>-22.422560732600829</v>
      </c>
      <c r="BN507">
        <f t="shared" si="297"/>
        <v>25.957134405206311</v>
      </c>
      <c r="BO507">
        <f t="shared" si="263"/>
        <v>0</v>
      </c>
      <c r="BP507">
        <f t="shared" si="264"/>
        <v>5</v>
      </c>
      <c r="BQ507" t="str">
        <f t="shared" si="265"/>
        <v>Validate</v>
      </c>
    </row>
    <row r="508" spans="1:69" x14ac:dyDescent="0.3">
      <c r="A508">
        <v>2</v>
      </c>
      <c r="B508">
        <v>0</v>
      </c>
      <c r="C508" t="s">
        <v>1214</v>
      </c>
      <c r="D508" t="s">
        <v>20</v>
      </c>
      <c r="E508">
        <v>70</v>
      </c>
      <c r="F508">
        <v>0</v>
      </c>
      <c r="G508">
        <v>0</v>
      </c>
      <c r="H508" t="s">
        <v>1215</v>
      </c>
      <c r="I508">
        <v>10.5</v>
      </c>
      <c r="K508" t="s">
        <v>17</v>
      </c>
      <c r="N508" t="s">
        <v>1216</v>
      </c>
      <c r="O508">
        <v>2</v>
      </c>
      <c r="P508">
        <v>2</v>
      </c>
      <c r="Q508">
        <v>2</v>
      </c>
      <c r="R508" t="str">
        <f t="shared" si="266"/>
        <v>Train</v>
      </c>
      <c r="S508" t="str">
        <f t="shared" si="267"/>
        <v>Train</v>
      </c>
      <c r="T508" t="str">
        <f t="shared" si="268"/>
        <v>Train</v>
      </c>
      <c r="U508" t="str">
        <f t="shared" si="269"/>
        <v/>
      </c>
      <c r="V508" t="str">
        <f t="shared" si="270"/>
        <v>61+</v>
      </c>
      <c r="W508" t="str">
        <f t="shared" si="271"/>
        <v/>
      </c>
      <c r="X508" t="str">
        <f t="shared" si="272"/>
        <v>11-20</v>
      </c>
      <c r="Y508" t="b">
        <f>SUMPRODUCT(--(U508=counts!$A$40:$A$49))&gt;0</f>
        <v>0</v>
      </c>
      <c r="Z508" t="b">
        <f>SUMPRODUCT(--(W508=counts!$A$18:$A$22))&gt;0</f>
        <v>0</v>
      </c>
      <c r="AA508" t="str">
        <f t="shared" si="273"/>
        <v>61+</v>
      </c>
      <c r="AB508" t="str">
        <f>IF(W508="","Blank",IF(Z508="TRUE",W508,counts!$A$23))</f>
        <v>Blank</v>
      </c>
      <c r="AC508" t="str">
        <f t="shared" si="274"/>
        <v>11-20</v>
      </c>
      <c r="AD508" t="str">
        <f t="shared" si="275"/>
        <v>Blank</v>
      </c>
      <c r="AE508" t="str">
        <f t="shared" si="276"/>
        <v>male</v>
      </c>
      <c r="AF508">
        <f>IF(F508&gt;=4, counts!$A$62,F508)</f>
        <v>0</v>
      </c>
      <c r="AG508">
        <f>IF(G508&gt;=3, counts!$A$69,G508)</f>
        <v>0</v>
      </c>
      <c r="AH508" t="str">
        <f>IF(OR(K508="S",K508=""), counts!$A$75,K508)</f>
        <v>S, blank</v>
      </c>
      <c r="AI508">
        <f t="shared" si="277"/>
        <v>2</v>
      </c>
      <c r="AJ508">
        <f>VLOOKUP(AA508,counts!$V$8:$W$13,2,FALSE)</f>
        <v>-68.390212241589438</v>
      </c>
      <c r="AK508">
        <f>VLOOKUP(AB508,counts!$V$17:$W$23,2,FALSE)</f>
        <v>-42.171718189759716</v>
      </c>
      <c r="AL508">
        <f>VLOOKUP(AC508,counts!$V$27:$W$33,2,FALSE)</f>
        <v>-9.6115457513775127</v>
      </c>
      <c r="AM508">
        <f>VLOOKUP(AD508,counts!$V$38:$W$49,2,FALSE)</f>
        <v>-33.757758935166962</v>
      </c>
      <c r="AN508">
        <f>VLOOKUP(AE508,counts!$V$53:$W$54,2,FALSE)</f>
        <v>-108.67008854708662</v>
      </c>
      <c r="AO508">
        <f>VLOOKUP(AF508,counts!$V$58:$W$62,2,FALSE)</f>
        <v>-14.754319664473872</v>
      </c>
      <c r="AP508">
        <f>VLOOKUP(AG508,counts!$V$66:$W$69,2,FALSE)</f>
        <v>-22.013681658285037</v>
      </c>
      <c r="AQ508">
        <f>VLOOKUP(AH508,counts!$V$73:$W$75,2,FALSE)</f>
        <v>-22.422560732600829</v>
      </c>
      <c r="AR508">
        <f>VLOOKUP(AI508,counts!$V$79:$W$81,2,FALSE)</f>
        <v>25.957134405206311</v>
      </c>
      <c r="AS508">
        <f t="shared" si="278"/>
        <v>0</v>
      </c>
      <c r="AT508">
        <f t="shared" si="279"/>
        <v>2</v>
      </c>
      <c r="AU508" t="str">
        <f t="shared" si="262"/>
        <v>Train</v>
      </c>
      <c r="AW508" t="str">
        <f t="shared" si="280"/>
        <v>61+</v>
      </c>
      <c r="AX508" t="str">
        <f t="shared" si="281"/>
        <v>Blank</v>
      </c>
      <c r="AY508" t="str">
        <f t="shared" si="282"/>
        <v>11-20</v>
      </c>
      <c r="AZ508" t="str">
        <f t="shared" si="283"/>
        <v>Blank</v>
      </c>
      <c r="BA508" t="str">
        <f t="shared" si="284"/>
        <v>male</v>
      </c>
      <c r="BB508">
        <f t="shared" si="285"/>
        <v>0</v>
      </c>
      <c r="BC508">
        <f t="shared" si="286"/>
        <v>0</v>
      </c>
      <c r="BD508" t="str">
        <f t="shared" si="287"/>
        <v>S, blank</v>
      </c>
      <c r="BE508">
        <f t="shared" si="288"/>
        <v>2</v>
      </c>
      <c r="BF508">
        <f t="shared" si="289"/>
        <v>-68.390212241589438</v>
      </c>
      <c r="BG508">
        <f t="shared" si="290"/>
        <v>-42.171718189759716</v>
      </c>
      <c r="BH508">
        <f t="shared" si="291"/>
        <v>-9.6115457513775127</v>
      </c>
      <c r="BI508">
        <f t="shared" si="292"/>
        <v>-33.757758935166962</v>
      </c>
      <c r="BJ508">
        <f t="shared" si="293"/>
        <v>-108.67008854708662</v>
      </c>
      <c r="BK508">
        <f t="shared" si="294"/>
        <v>-14.754319664473872</v>
      </c>
      <c r="BL508">
        <f t="shared" si="295"/>
        <v>-22.013681658285037</v>
      </c>
      <c r="BM508">
        <f t="shared" si="296"/>
        <v>-22.422560732600829</v>
      </c>
      <c r="BN508">
        <f t="shared" si="297"/>
        <v>25.957134405206311</v>
      </c>
      <c r="BO508">
        <f t="shared" si="263"/>
        <v>0</v>
      </c>
      <c r="BP508">
        <f t="shared" si="264"/>
        <v>2</v>
      </c>
      <c r="BQ508" t="str">
        <f t="shared" si="265"/>
        <v>Train</v>
      </c>
    </row>
    <row r="509" spans="1:69" x14ac:dyDescent="0.3">
      <c r="A509">
        <v>2</v>
      </c>
      <c r="B509">
        <v>0</v>
      </c>
      <c r="C509" t="s">
        <v>1217</v>
      </c>
      <c r="D509" t="s">
        <v>20</v>
      </c>
      <c r="E509">
        <v>27</v>
      </c>
      <c r="F509">
        <v>0</v>
      </c>
      <c r="G509">
        <v>0</v>
      </c>
      <c r="H509" t="s">
        <v>1218</v>
      </c>
      <c r="I509">
        <v>13</v>
      </c>
      <c r="K509" t="s">
        <v>17</v>
      </c>
      <c r="N509" t="s">
        <v>595</v>
      </c>
      <c r="O509">
        <v>1</v>
      </c>
      <c r="P509">
        <v>1</v>
      </c>
      <c r="Q509">
        <v>3</v>
      </c>
      <c r="R509" t="str">
        <f t="shared" si="266"/>
        <v>Train</v>
      </c>
      <c r="S509" t="str">
        <f t="shared" si="267"/>
        <v>Train</v>
      </c>
      <c r="T509" t="str">
        <f t="shared" si="268"/>
        <v>Train</v>
      </c>
      <c r="U509" t="str">
        <f t="shared" si="269"/>
        <v>MA</v>
      </c>
      <c r="V509" t="str">
        <f t="shared" si="270"/>
        <v>18-30</v>
      </c>
      <c r="W509" t="str">
        <f t="shared" si="271"/>
        <v/>
      </c>
      <c r="X509" t="str">
        <f t="shared" si="272"/>
        <v>11-20</v>
      </c>
      <c r="Y509" t="b">
        <f>SUMPRODUCT(--(U509=counts!$A$40:$A$49))&gt;0</f>
        <v>1</v>
      </c>
      <c r="Z509" t="b">
        <f>SUMPRODUCT(--(W509=counts!$A$18:$A$22))&gt;0</f>
        <v>0</v>
      </c>
      <c r="AA509" t="str">
        <f t="shared" si="273"/>
        <v>18-30</v>
      </c>
      <c r="AB509" t="str">
        <f>IF(W509="","Blank",IF(Z509="TRUE",W509,counts!$A$23))</f>
        <v>Blank</v>
      </c>
      <c r="AC509" t="str">
        <f t="shared" si="274"/>
        <v>11-20</v>
      </c>
      <c r="AD509" t="str">
        <f t="shared" si="275"/>
        <v>MA</v>
      </c>
      <c r="AE509" t="str">
        <f t="shared" si="276"/>
        <v>male</v>
      </c>
      <c r="AF509">
        <f>IF(F509&gt;=4, counts!$A$62,F509)</f>
        <v>0</v>
      </c>
      <c r="AG509">
        <f>IF(G509&gt;=3, counts!$A$69,G509)</f>
        <v>0</v>
      </c>
      <c r="AH509" t="str">
        <f>IF(OR(K509="S",K509=""), counts!$A$75,K509)</f>
        <v>S, blank</v>
      </c>
      <c r="AI509">
        <f t="shared" si="277"/>
        <v>2</v>
      </c>
      <c r="AJ509">
        <f>VLOOKUP(AA509,counts!$V$8:$W$13,2,FALSE)</f>
        <v>-11.613432440426715</v>
      </c>
      <c r="AK509">
        <f>VLOOKUP(AB509,counts!$V$17:$W$23,2,FALSE)</f>
        <v>-42.171718189759716</v>
      </c>
      <c r="AL509">
        <f>VLOOKUP(AC509,counts!$V$27:$W$33,2,FALSE)</f>
        <v>-9.6115457513775127</v>
      </c>
      <c r="AM509">
        <f>VLOOKUP(AD509,counts!$V$38:$W$49,2,FALSE)</f>
        <v>-23.331657902726029</v>
      </c>
      <c r="AN509">
        <f>VLOOKUP(AE509,counts!$V$53:$W$54,2,FALSE)</f>
        <v>-108.67008854708662</v>
      </c>
      <c r="AO509">
        <f>VLOOKUP(AF509,counts!$V$58:$W$62,2,FALSE)</f>
        <v>-14.754319664473872</v>
      </c>
      <c r="AP509">
        <f>VLOOKUP(AG509,counts!$V$66:$W$69,2,FALSE)</f>
        <v>-22.013681658285037</v>
      </c>
      <c r="AQ509">
        <f>VLOOKUP(AH509,counts!$V$73:$W$75,2,FALSE)</f>
        <v>-22.422560732600829</v>
      </c>
      <c r="AR509">
        <f>VLOOKUP(AI509,counts!$V$79:$W$81,2,FALSE)</f>
        <v>25.957134405206311</v>
      </c>
      <c r="AS509">
        <f t="shared" si="278"/>
        <v>0</v>
      </c>
      <c r="AT509">
        <f t="shared" si="279"/>
        <v>1</v>
      </c>
      <c r="AU509" t="str">
        <f t="shared" si="262"/>
        <v>Train</v>
      </c>
      <c r="AW509" t="str">
        <f t="shared" si="280"/>
        <v>18-30</v>
      </c>
      <c r="AX509" t="str">
        <f t="shared" si="281"/>
        <v>Blank</v>
      </c>
      <c r="AY509" t="str">
        <f t="shared" si="282"/>
        <v>11-20</v>
      </c>
      <c r="AZ509" t="str">
        <f t="shared" si="283"/>
        <v>MA</v>
      </c>
      <c r="BA509" t="str">
        <f t="shared" si="284"/>
        <v>male</v>
      </c>
      <c r="BB509">
        <f t="shared" si="285"/>
        <v>0</v>
      </c>
      <c r="BC509">
        <f t="shared" si="286"/>
        <v>0</v>
      </c>
      <c r="BD509" t="str">
        <f t="shared" si="287"/>
        <v>S, blank</v>
      </c>
      <c r="BE509">
        <f t="shared" si="288"/>
        <v>2</v>
      </c>
      <c r="BF509">
        <f t="shared" si="289"/>
        <v>-11.613432440426715</v>
      </c>
      <c r="BG509">
        <f t="shared" si="290"/>
        <v>-42.171718189759716</v>
      </c>
      <c r="BH509">
        <f t="shared" si="291"/>
        <v>-9.6115457513775127</v>
      </c>
      <c r="BI509">
        <f t="shared" si="292"/>
        <v>-23.331657902726029</v>
      </c>
      <c r="BJ509">
        <f t="shared" si="293"/>
        <v>-108.67008854708662</v>
      </c>
      <c r="BK509">
        <f t="shared" si="294"/>
        <v>-14.754319664473872</v>
      </c>
      <c r="BL509">
        <f t="shared" si="295"/>
        <v>-22.013681658285037</v>
      </c>
      <c r="BM509">
        <f t="shared" si="296"/>
        <v>-22.422560732600829</v>
      </c>
      <c r="BN509">
        <f t="shared" si="297"/>
        <v>25.957134405206311</v>
      </c>
      <c r="BO509">
        <f t="shared" si="263"/>
        <v>0</v>
      </c>
      <c r="BP509">
        <f t="shared" si="264"/>
        <v>1</v>
      </c>
      <c r="BQ509" t="str">
        <f t="shared" si="265"/>
        <v>Train</v>
      </c>
    </row>
    <row r="510" spans="1:69" x14ac:dyDescent="0.3">
      <c r="A510">
        <v>2</v>
      </c>
      <c r="B510">
        <v>0</v>
      </c>
      <c r="C510" t="s">
        <v>1219</v>
      </c>
      <c r="D510" t="s">
        <v>20</v>
      </c>
      <c r="E510">
        <v>54</v>
      </c>
      <c r="F510">
        <v>0</v>
      </c>
      <c r="G510">
        <v>0</v>
      </c>
      <c r="H510" t="s">
        <v>1220</v>
      </c>
      <c r="I510">
        <v>14</v>
      </c>
      <c r="K510" t="s">
        <v>17</v>
      </c>
      <c r="N510" t="s">
        <v>1221</v>
      </c>
      <c r="O510">
        <v>3</v>
      </c>
      <c r="P510">
        <v>5</v>
      </c>
      <c r="Q510">
        <v>4</v>
      </c>
      <c r="R510" t="str">
        <f t="shared" si="266"/>
        <v>Train</v>
      </c>
      <c r="S510" t="str">
        <f t="shared" si="267"/>
        <v>Validate</v>
      </c>
      <c r="T510" t="str">
        <f t="shared" si="268"/>
        <v>Test</v>
      </c>
      <c r="U510" t="str">
        <f t="shared" si="269"/>
        <v>KY</v>
      </c>
      <c r="V510" t="str">
        <f t="shared" si="270"/>
        <v>51-60</v>
      </c>
      <c r="W510" t="str">
        <f t="shared" si="271"/>
        <v/>
      </c>
      <c r="X510" t="str">
        <f t="shared" si="272"/>
        <v>11-20</v>
      </c>
      <c r="Y510" t="b">
        <f>SUMPRODUCT(--(U510=counts!$A$40:$A$49))&gt;0</f>
        <v>0</v>
      </c>
      <c r="Z510" t="b">
        <f>SUMPRODUCT(--(W510=counts!$A$18:$A$22))&gt;0</f>
        <v>0</v>
      </c>
      <c r="AA510" t="str">
        <f t="shared" si="273"/>
        <v>51-60</v>
      </c>
      <c r="AB510" t="str">
        <f>IF(W510="","Blank",IF(Z510="TRUE",W510,counts!$A$23))</f>
        <v>Blank</v>
      </c>
      <c r="AC510" t="str">
        <f t="shared" si="274"/>
        <v>11-20</v>
      </c>
      <c r="AD510" t="str">
        <f t="shared" si="275"/>
        <v>Others</v>
      </c>
      <c r="AE510" t="str">
        <f t="shared" si="276"/>
        <v>male</v>
      </c>
      <c r="AF510">
        <f>IF(F510&gt;=4, counts!$A$62,F510)</f>
        <v>0</v>
      </c>
      <c r="AG510">
        <f>IF(G510&gt;=3, counts!$A$69,G510)</f>
        <v>0</v>
      </c>
      <c r="AH510" t="str">
        <f>IF(OR(K510="S",K510=""), counts!$A$75,K510)</f>
        <v>S, blank</v>
      </c>
      <c r="AI510">
        <f t="shared" si="277"/>
        <v>2</v>
      </c>
      <c r="AJ510">
        <f>VLOOKUP(AA510,counts!$V$8:$W$13,2,FALSE)</f>
        <v>74.751267398446615</v>
      </c>
      <c r="AK510">
        <f>VLOOKUP(AB510,counts!$V$17:$W$23,2,FALSE)</f>
        <v>-42.171718189759716</v>
      </c>
      <c r="AL510">
        <f>VLOOKUP(AC510,counts!$V$27:$W$33,2,FALSE)</f>
        <v>-9.6115457513775127</v>
      </c>
      <c r="AM510">
        <f>VLOOKUP(AD510,counts!$V$38:$W$49,2,FALSE)</f>
        <v>40.634191658169868</v>
      </c>
      <c r="AN510">
        <f>VLOOKUP(AE510,counts!$V$53:$W$54,2,FALSE)</f>
        <v>-108.67008854708662</v>
      </c>
      <c r="AO510">
        <f>VLOOKUP(AF510,counts!$V$58:$W$62,2,FALSE)</f>
        <v>-14.754319664473872</v>
      </c>
      <c r="AP510">
        <f>VLOOKUP(AG510,counts!$V$66:$W$69,2,FALSE)</f>
        <v>-22.013681658285037</v>
      </c>
      <c r="AQ510">
        <f>VLOOKUP(AH510,counts!$V$73:$W$75,2,FALSE)</f>
        <v>-22.422560732600829</v>
      </c>
      <c r="AR510">
        <f>VLOOKUP(AI510,counts!$V$79:$W$81,2,FALSE)</f>
        <v>25.957134405206311</v>
      </c>
      <c r="AS510">
        <f t="shared" si="278"/>
        <v>0</v>
      </c>
      <c r="AT510">
        <f t="shared" si="279"/>
        <v>3</v>
      </c>
      <c r="AU510" t="str">
        <f t="shared" si="262"/>
        <v>Train</v>
      </c>
      <c r="AW510" t="str">
        <f t="shared" si="280"/>
        <v>51-60</v>
      </c>
      <c r="AX510" t="str">
        <f t="shared" si="281"/>
        <v>Blank</v>
      </c>
      <c r="AY510" t="str">
        <f t="shared" si="282"/>
        <v>11-20</v>
      </c>
      <c r="AZ510" t="str">
        <f t="shared" si="283"/>
        <v>Others</v>
      </c>
      <c r="BA510" t="str">
        <f t="shared" si="284"/>
        <v>male</v>
      </c>
      <c r="BB510">
        <f t="shared" si="285"/>
        <v>0</v>
      </c>
      <c r="BC510">
        <f t="shared" si="286"/>
        <v>0</v>
      </c>
      <c r="BD510" t="str">
        <f t="shared" si="287"/>
        <v>S, blank</v>
      </c>
      <c r="BE510">
        <f t="shared" si="288"/>
        <v>2</v>
      </c>
      <c r="BF510">
        <f t="shared" si="289"/>
        <v>74.751267398446615</v>
      </c>
      <c r="BG510">
        <f t="shared" si="290"/>
        <v>-42.171718189759716</v>
      </c>
      <c r="BH510">
        <f t="shared" si="291"/>
        <v>-9.6115457513775127</v>
      </c>
      <c r="BI510">
        <f t="shared" si="292"/>
        <v>40.634191658169868</v>
      </c>
      <c r="BJ510">
        <f t="shared" si="293"/>
        <v>-108.67008854708662</v>
      </c>
      <c r="BK510">
        <f t="shared" si="294"/>
        <v>-14.754319664473872</v>
      </c>
      <c r="BL510">
        <f t="shared" si="295"/>
        <v>-22.013681658285037</v>
      </c>
      <c r="BM510">
        <f t="shared" si="296"/>
        <v>-22.422560732600829</v>
      </c>
      <c r="BN510">
        <f t="shared" si="297"/>
        <v>25.957134405206311</v>
      </c>
      <c r="BO510">
        <f t="shared" si="263"/>
        <v>0</v>
      </c>
      <c r="BP510">
        <f t="shared" si="264"/>
        <v>3</v>
      </c>
      <c r="BQ510" t="str">
        <f t="shared" si="265"/>
        <v>Train</v>
      </c>
    </row>
    <row r="511" spans="1:69" x14ac:dyDescent="0.3">
      <c r="A511">
        <v>2</v>
      </c>
      <c r="B511">
        <v>0</v>
      </c>
      <c r="C511" t="s">
        <v>1222</v>
      </c>
      <c r="D511" t="s">
        <v>20</v>
      </c>
      <c r="E511">
        <v>39</v>
      </c>
      <c r="F511">
        <v>0</v>
      </c>
      <c r="G511">
        <v>0</v>
      </c>
      <c r="H511" t="s">
        <v>1223</v>
      </c>
      <c r="I511">
        <v>26</v>
      </c>
      <c r="K511" t="s">
        <v>17</v>
      </c>
      <c r="O511">
        <v>5</v>
      </c>
      <c r="P511">
        <v>2</v>
      </c>
      <c r="Q511">
        <v>3</v>
      </c>
      <c r="R511" t="str">
        <f t="shared" si="266"/>
        <v>Validate</v>
      </c>
      <c r="S511" t="str">
        <f t="shared" si="267"/>
        <v>Train</v>
      </c>
      <c r="T511" t="str">
        <f t="shared" si="268"/>
        <v>Train</v>
      </c>
      <c r="U511" t="str">
        <f t="shared" si="269"/>
        <v/>
      </c>
      <c r="V511" t="str">
        <f t="shared" si="270"/>
        <v>31-40</v>
      </c>
      <c r="W511" t="str">
        <f t="shared" si="271"/>
        <v/>
      </c>
      <c r="X511" t="str">
        <f t="shared" si="272"/>
        <v>21-30</v>
      </c>
      <c r="Y511" t="b">
        <f>SUMPRODUCT(--(U511=counts!$A$40:$A$49))&gt;0</f>
        <v>0</v>
      </c>
      <c r="Z511" t="b">
        <f>SUMPRODUCT(--(W511=counts!$A$18:$A$22))&gt;0</f>
        <v>0</v>
      </c>
      <c r="AA511" t="str">
        <f t="shared" si="273"/>
        <v>31-40</v>
      </c>
      <c r="AB511" t="str">
        <f>IF(W511="","Blank",IF(Z511="TRUE",W511,counts!$A$23))</f>
        <v>Blank</v>
      </c>
      <c r="AC511" t="str">
        <f t="shared" si="274"/>
        <v>21-30</v>
      </c>
      <c r="AD511" t="str">
        <f t="shared" si="275"/>
        <v>Blank</v>
      </c>
      <c r="AE511" t="str">
        <f t="shared" si="276"/>
        <v>male</v>
      </c>
      <c r="AF511">
        <f>IF(F511&gt;=4, counts!$A$62,F511)</f>
        <v>0</v>
      </c>
      <c r="AG511">
        <f>IF(G511&gt;=3, counts!$A$69,G511)</f>
        <v>0</v>
      </c>
      <c r="AH511" t="str">
        <f>IF(OR(K511="S",K511=""), counts!$A$75,K511)</f>
        <v>S, blank</v>
      </c>
      <c r="AI511">
        <f t="shared" si="277"/>
        <v>2</v>
      </c>
      <c r="AJ511">
        <f>VLOOKUP(AA511,counts!$V$8:$W$13,2,FALSE)</f>
        <v>32.769878926258563</v>
      </c>
      <c r="AK511">
        <f>VLOOKUP(AB511,counts!$V$17:$W$23,2,FALSE)</f>
        <v>-42.171718189759716</v>
      </c>
      <c r="AL511">
        <f>VLOOKUP(AC511,counts!$V$27:$W$33,2,FALSE)</f>
        <v>40.172297072540438</v>
      </c>
      <c r="AM511">
        <f>VLOOKUP(AD511,counts!$V$38:$W$49,2,FALSE)</f>
        <v>-33.757758935166962</v>
      </c>
      <c r="AN511">
        <f>VLOOKUP(AE511,counts!$V$53:$W$54,2,FALSE)</f>
        <v>-108.67008854708662</v>
      </c>
      <c r="AO511">
        <f>VLOOKUP(AF511,counts!$V$58:$W$62,2,FALSE)</f>
        <v>-14.754319664473872</v>
      </c>
      <c r="AP511">
        <f>VLOOKUP(AG511,counts!$V$66:$W$69,2,FALSE)</f>
        <v>-22.013681658285037</v>
      </c>
      <c r="AQ511">
        <f>VLOOKUP(AH511,counts!$V$73:$W$75,2,FALSE)</f>
        <v>-22.422560732600829</v>
      </c>
      <c r="AR511">
        <f>VLOOKUP(AI511,counts!$V$79:$W$81,2,FALSE)</f>
        <v>25.957134405206311</v>
      </c>
      <c r="AS511">
        <f t="shared" si="278"/>
        <v>0</v>
      </c>
      <c r="AT511">
        <f t="shared" si="279"/>
        <v>5</v>
      </c>
      <c r="AU511" t="str">
        <f t="shared" si="262"/>
        <v>Validate</v>
      </c>
      <c r="AW511" t="str">
        <f t="shared" si="280"/>
        <v>31-40</v>
      </c>
      <c r="AX511" t="str">
        <f t="shared" si="281"/>
        <v>Blank</v>
      </c>
      <c r="AY511" t="str">
        <f t="shared" si="282"/>
        <v>21-30</v>
      </c>
      <c r="AZ511" t="str">
        <f t="shared" si="283"/>
        <v>Blank</v>
      </c>
      <c r="BA511" t="str">
        <f t="shared" si="284"/>
        <v>male</v>
      </c>
      <c r="BB511">
        <f t="shared" si="285"/>
        <v>0</v>
      </c>
      <c r="BC511">
        <f t="shared" si="286"/>
        <v>0</v>
      </c>
      <c r="BD511" t="str">
        <f t="shared" si="287"/>
        <v>S, blank</v>
      </c>
      <c r="BE511">
        <f t="shared" si="288"/>
        <v>2</v>
      </c>
      <c r="BF511">
        <f t="shared" si="289"/>
        <v>32.769878926258563</v>
      </c>
      <c r="BG511">
        <f t="shared" si="290"/>
        <v>-42.171718189759716</v>
      </c>
      <c r="BH511">
        <f t="shared" si="291"/>
        <v>40.172297072540438</v>
      </c>
      <c r="BI511">
        <f t="shared" si="292"/>
        <v>-33.757758935166962</v>
      </c>
      <c r="BJ511">
        <f t="shared" si="293"/>
        <v>-108.67008854708662</v>
      </c>
      <c r="BK511">
        <f t="shared" si="294"/>
        <v>-14.754319664473872</v>
      </c>
      <c r="BL511">
        <f t="shared" si="295"/>
        <v>-22.013681658285037</v>
      </c>
      <c r="BM511">
        <f t="shared" si="296"/>
        <v>-22.422560732600829</v>
      </c>
      <c r="BN511">
        <f t="shared" si="297"/>
        <v>25.957134405206311</v>
      </c>
      <c r="BO511">
        <f t="shared" si="263"/>
        <v>0</v>
      </c>
      <c r="BP511">
        <f t="shared" si="264"/>
        <v>5</v>
      </c>
      <c r="BQ511" t="str">
        <f t="shared" si="265"/>
        <v>Validate</v>
      </c>
    </row>
    <row r="512" spans="1:69" x14ac:dyDescent="0.3">
      <c r="A512">
        <v>2</v>
      </c>
      <c r="B512">
        <v>0</v>
      </c>
      <c r="C512" t="s">
        <v>1224</v>
      </c>
      <c r="D512" t="s">
        <v>20</v>
      </c>
      <c r="E512">
        <v>16</v>
      </c>
      <c r="F512">
        <v>0</v>
      </c>
      <c r="G512">
        <v>0</v>
      </c>
      <c r="H512" t="s">
        <v>1175</v>
      </c>
      <c r="I512">
        <v>10.5</v>
      </c>
      <c r="K512" t="s">
        <v>17</v>
      </c>
      <c r="N512" t="s">
        <v>1225</v>
      </c>
      <c r="O512">
        <v>4</v>
      </c>
      <c r="P512">
        <v>1</v>
      </c>
      <c r="Q512">
        <v>4</v>
      </c>
      <c r="R512" t="str">
        <f t="shared" si="266"/>
        <v>Test</v>
      </c>
      <c r="S512" t="str">
        <f t="shared" si="267"/>
        <v>Train</v>
      </c>
      <c r="T512" t="str">
        <f t="shared" si="268"/>
        <v>Test</v>
      </c>
      <c r="U512" t="str">
        <f t="shared" si="269"/>
        <v/>
      </c>
      <c r="V512" t="str">
        <f t="shared" si="270"/>
        <v>0-17</v>
      </c>
      <c r="W512" t="str">
        <f t="shared" si="271"/>
        <v/>
      </c>
      <c r="X512" t="str">
        <f t="shared" si="272"/>
        <v>11-20</v>
      </c>
      <c r="Y512" t="b">
        <f>SUMPRODUCT(--(U512=counts!$A$40:$A$49))&gt;0</f>
        <v>0</v>
      </c>
      <c r="Z512" t="b">
        <f>SUMPRODUCT(--(W512=counts!$A$18:$A$22))&gt;0</f>
        <v>0</v>
      </c>
      <c r="AA512" t="str">
        <f t="shared" si="273"/>
        <v>0-17</v>
      </c>
      <c r="AB512" t="str">
        <f>IF(W512="","Blank",IF(Z512="TRUE",W512,counts!$A$23))</f>
        <v>Blank</v>
      </c>
      <c r="AC512" t="str">
        <f t="shared" si="274"/>
        <v>11-20</v>
      </c>
      <c r="AD512" t="str">
        <f t="shared" si="275"/>
        <v>Blank</v>
      </c>
      <c r="AE512" t="str">
        <f t="shared" si="276"/>
        <v>male</v>
      </c>
      <c r="AF512">
        <f>IF(F512&gt;=4, counts!$A$62,F512)</f>
        <v>0</v>
      </c>
      <c r="AG512">
        <f>IF(G512&gt;=3, counts!$A$69,G512)</f>
        <v>0</v>
      </c>
      <c r="AH512" t="str">
        <f>IF(OR(K512="S",K512=""), counts!$A$75,K512)</f>
        <v>S, blank</v>
      </c>
      <c r="AI512">
        <f t="shared" si="277"/>
        <v>2</v>
      </c>
      <c r="AJ512">
        <f>VLOOKUP(AA512,counts!$V$8:$W$13,2,FALSE)</f>
        <v>-3.7643689058441341</v>
      </c>
      <c r="AK512">
        <f>VLOOKUP(AB512,counts!$V$17:$W$23,2,FALSE)</f>
        <v>-42.171718189759716</v>
      </c>
      <c r="AL512">
        <f>VLOOKUP(AC512,counts!$V$27:$W$33,2,FALSE)</f>
        <v>-9.6115457513775127</v>
      </c>
      <c r="AM512">
        <f>VLOOKUP(AD512,counts!$V$38:$W$49,2,FALSE)</f>
        <v>-33.757758935166962</v>
      </c>
      <c r="AN512">
        <f>VLOOKUP(AE512,counts!$V$53:$W$54,2,FALSE)</f>
        <v>-108.67008854708662</v>
      </c>
      <c r="AO512">
        <f>VLOOKUP(AF512,counts!$V$58:$W$62,2,FALSE)</f>
        <v>-14.754319664473872</v>
      </c>
      <c r="AP512">
        <f>VLOOKUP(AG512,counts!$V$66:$W$69,2,FALSE)</f>
        <v>-22.013681658285037</v>
      </c>
      <c r="AQ512">
        <f>VLOOKUP(AH512,counts!$V$73:$W$75,2,FALSE)</f>
        <v>-22.422560732600829</v>
      </c>
      <c r="AR512">
        <f>VLOOKUP(AI512,counts!$V$79:$W$81,2,FALSE)</f>
        <v>25.957134405206311</v>
      </c>
      <c r="AS512">
        <f t="shared" si="278"/>
        <v>0</v>
      </c>
      <c r="AT512">
        <f t="shared" si="279"/>
        <v>4</v>
      </c>
      <c r="AU512" t="str">
        <f t="shared" si="262"/>
        <v>Test</v>
      </c>
      <c r="AW512" t="str">
        <f t="shared" si="280"/>
        <v>0-17</v>
      </c>
      <c r="AX512" t="str">
        <f t="shared" si="281"/>
        <v>Blank</v>
      </c>
      <c r="AY512" t="str">
        <f t="shared" si="282"/>
        <v>11-20</v>
      </c>
      <c r="AZ512" t="str">
        <f t="shared" si="283"/>
        <v>Blank</v>
      </c>
      <c r="BA512" t="str">
        <f t="shared" si="284"/>
        <v>male</v>
      </c>
      <c r="BB512">
        <f t="shared" si="285"/>
        <v>0</v>
      </c>
      <c r="BC512">
        <f t="shared" si="286"/>
        <v>0</v>
      </c>
      <c r="BD512" t="str">
        <f t="shared" si="287"/>
        <v>S, blank</v>
      </c>
      <c r="BE512">
        <f t="shared" si="288"/>
        <v>2</v>
      </c>
      <c r="BF512">
        <f t="shared" si="289"/>
        <v>-3.7643689058441341</v>
      </c>
      <c r="BG512">
        <f t="shared" si="290"/>
        <v>-42.171718189759716</v>
      </c>
      <c r="BH512">
        <f t="shared" si="291"/>
        <v>-9.6115457513775127</v>
      </c>
      <c r="BI512">
        <f t="shared" si="292"/>
        <v>-33.757758935166962</v>
      </c>
      <c r="BJ512">
        <f t="shared" si="293"/>
        <v>-108.67008854708662</v>
      </c>
      <c r="BK512">
        <f t="shared" si="294"/>
        <v>-14.754319664473872</v>
      </c>
      <c r="BL512">
        <f t="shared" si="295"/>
        <v>-22.013681658285037</v>
      </c>
      <c r="BM512">
        <f t="shared" si="296"/>
        <v>-22.422560732600829</v>
      </c>
      <c r="BN512">
        <f t="shared" si="297"/>
        <v>25.957134405206311</v>
      </c>
      <c r="BO512">
        <f t="shared" si="263"/>
        <v>0</v>
      </c>
      <c r="BP512">
        <f t="shared" si="264"/>
        <v>4</v>
      </c>
      <c r="BQ512" t="str">
        <f t="shared" si="265"/>
        <v>Test</v>
      </c>
    </row>
    <row r="513" spans="1:69" x14ac:dyDescent="0.3">
      <c r="A513">
        <v>2</v>
      </c>
      <c r="B513">
        <v>0</v>
      </c>
      <c r="C513" t="s">
        <v>1226</v>
      </c>
      <c r="D513" t="s">
        <v>20</v>
      </c>
      <c r="E513">
        <v>62</v>
      </c>
      <c r="F513">
        <v>0</v>
      </c>
      <c r="G513">
        <v>0</v>
      </c>
      <c r="H513" t="s">
        <v>1227</v>
      </c>
      <c r="I513">
        <v>9.6875</v>
      </c>
      <c r="K513" t="s">
        <v>527</v>
      </c>
      <c r="N513" t="s">
        <v>1228</v>
      </c>
      <c r="O513">
        <v>5</v>
      </c>
      <c r="P513">
        <v>3</v>
      </c>
      <c r="Q513">
        <v>1</v>
      </c>
      <c r="R513" t="str">
        <f t="shared" si="266"/>
        <v>Validate</v>
      </c>
      <c r="S513" t="str">
        <f t="shared" si="267"/>
        <v>Train</v>
      </c>
      <c r="T513" t="str">
        <f t="shared" si="268"/>
        <v>Train</v>
      </c>
      <c r="U513" t="str">
        <f t="shared" si="269"/>
        <v>MA</v>
      </c>
      <c r="V513" t="str">
        <f t="shared" si="270"/>
        <v>61+</v>
      </c>
      <c r="W513" t="str">
        <f t="shared" si="271"/>
        <v/>
      </c>
      <c r="X513" t="str">
        <f t="shared" si="272"/>
        <v>0-10</v>
      </c>
      <c r="Y513" t="b">
        <f>SUMPRODUCT(--(U513=counts!$A$40:$A$49))&gt;0</f>
        <v>1</v>
      </c>
      <c r="Z513" t="b">
        <f>SUMPRODUCT(--(W513=counts!$A$18:$A$22))&gt;0</f>
        <v>0</v>
      </c>
      <c r="AA513" t="str">
        <f t="shared" si="273"/>
        <v>61+</v>
      </c>
      <c r="AB513" t="str">
        <f>IF(W513="","Blank",IF(Z513="TRUE",W513,counts!$A$23))</f>
        <v>Blank</v>
      </c>
      <c r="AC513" t="str">
        <f t="shared" si="274"/>
        <v>0-10</v>
      </c>
      <c r="AD513" t="str">
        <f t="shared" si="275"/>
        <v>MA</v>
      </c>
      <c r="AE513" t="str">
        <f t="shared" si="276"/>
        <v>male</v>
      </c>
      <c r="AF513">
        <f>IF(F513&gt;=4, counts!$A$62,F513)</f>
        <v>0</v>
      </c>
      <c r="AG513">
        <f>IF(G513&gt;=3, counts!$A$69,G513)</f>
        <v>0</v>
      </c>
      <c r="AH513" t="str">
        <f>IF(OR(K513="S",K513=""), counts!$A$75,K513)</f>
        <v>Q</v>
      </c>
      <c r="AI513">
        <f t="shared" si="277"/>
        <v>2</v>
      </c>
      <c r="AJ513">
        <f>VLOOKUP(AA513,counts!$V$8:$W$13,2,FALSE)</f>
        <v>-68.390212241589438</v>
      </c>
      <c r="AK513">
        <f>VLOOKUP(AB513,counts!$V$17:$W$23,2,FALSE)</f>
        <v>-42.171718189759716</v>
      </c>
      <c r="AL513">
        <f>VLOOKUP(AC513,counts!$V$27:$W$33,2,FALSE)</f>
        <v>-82.840254641099079</v>
      </c>
      <c r="AM513">
        <f>VLOOKUP(AD513,counts!$V$38:$W$49,2,FALSE)</f>
        <v>-23.331657902726029</v>
      </c>
      <c r="AN513">
        <f>VLOOKUP(AE513,counts!$V$53:$W$54,2,FALSE)</f>
        <v>-108.67008854708662</v>
      </c>
      <c r="AO513">
        <f>VLOOKUP(AF513,counts!$V$58:$W$62,2,FALSE)</f>
        <v>-14.754319664473872</v>
      </c>
      <c r="AP513">
        <f>VLOOKUP(AG513,counts!$V$66:$W$69,2,FALSE)</f>
        <v>-22.013681658285037</v>
      </c>
      <c r="AQ513">
        <f>VLOOKUP(AH513,counts!$V$73:$W$75,2,FALSE)</f>
        <v>-11.405315820044242</v>
      </c>
      <c r="AR513">
        <f>VLOOKUP(AI513,counts!$V$79:$W$81,2,FALSE)</f>
        <v>25.957134405206311</v>
      </c>
      <c r="AS513">
        <f t="shared" si="278"/>
        <v>0</v>
      </c>
      <c r="AT513">
        <f t="shared" si="279"/>
        <v>5</v>
      </c>
      <c r="AU513" t="str">
        <f t="shared" si="262"/>
        <v>Validate</v>
      </c>
      <c r="AW513" t="str">
        <f t="shared" si="280"/>
        <v>61+</v>
      </c>
      <c r="AX513" t="str">
        <f t="shared" si="281"/>
        <v>Blank</v>
      </c>
      <c r="AY513" t="str">
        <f t="shared" si="282"/>
        <v>0-10</v>
      </c>
      <c r="AZ513" t="str">
        <f t="shared" si="283"/>
        <v>MA</v>
      </c>
      <c r="BA513" t="str">
        <f t="shared" si="284"/>
        <v>male</v>
      </c>
      <c r="BB513">
        <f t="shared" si="285"/>
        <v>0</v>
      </c>
      <c r="BC513">
        <f t="shared" si="286"/>
        <v>0</v>
      </c>
      <c r="BD513" t="str">
        <f t="shared" si="287"/>
        <v>Q</v>
      </c>
      <c r="BE513">
        <f t="shared" si="288"/>
        <v>2</v>
      </c>
      <c r="BF513">
        <f t="shared" si="289"/>
        <v>-68.390212241589438</v>
      </c>
      <c r="BG513">
        <f t="shared" si="290"/>
        <v>-42.171718189759716</v>
      </c>
      <c r="BH513">
        <f t="shared" si="291"/>
        <v>-82.840254641099079</v>
      </c>
      <c r="BI513">
        <f t="shared" si="292"/>
        <v>-23.331657902726029</v>
      </c>
      <c r="BJ513">
        <f t="shared" si="293"/>
        <v>-108.67008854708662</v>
      </c>
      <c r="BK513">
        <f t="shared" si="294"/>
        <v>-14.754319664473872</v>
      </c>
      <c r="BL513">
        <f t="shared" si="295"/>
        <v>-22.013681658285037</v>
      </c>
      <c r="BM513">
        <f t="shared" si="296"/>
        <v>-11.405315820044242</v>
      </c>
      <c r="BN513">
        <f t="shared" si="297"/>
        <v>25.957134405206311</v>
      </c>
      <c r="BO513">
        <f t="shared" si="263"/>
        <v>0</v>
      </c>
      <c r="BP513">
        <f t="shared" si="264"/>
        <v>5</v>
      </c>
      <c r="BQ513" t="str">
        <f t="shared" si="265"/>
        <v>Validate</v>
      </c>
    </row>
    <row r="514" spans="1:69" x14ac:dyDescent="0.3">
      <c r="A514">
        <v>2</v>
      </c>
      <c r="B514">
        <v>0</v>
      </c>
      <c r="C514" t="s">
        <v>1229</v>
      </c>
      <c r="D514" t="s">
        <v>20</v>
      </c>
      <c r="E514">
        <v>32.5</v>
      </c>
      <c r="F514">
        <v>1</v>
      </c>
      <c r="G514">
        <v>0</v>
      </c>
      <c r="H514" t="s">
        <v>1230</v>
      </c>
      <c r="I514">
        <v>30.070799999999998</v>
      </c>
      <c r="K514" t="s">
        <v>44</v>
      </c>
      <c r="M514">
        <v>43</v>
      </c>
      <c r="N514" t="s">
        <v>30</v>
      </c>
      <c r="O514">
        <v>3</v>
      </c>
      <c r="P514">
        <v>3</v>
      </c>
      <c r="Q514">
        <v>1</v>
      </c>
      <c r="R514" t="str">
        <f t="shared" si="266"/>
        <v>Train</v>
      </c>
      <c r="S514" t="str">
        <f t="shared" si="267"/>
        <v>Train</v>
      </c>
      <c r="T514" t="str">
        <f t="shared" si="268"/>
        <v>Train</v>
      </c>
      <c r="U514" t="str">
        <f t="shared" si="269"/>
        <v>NY</v>
      </c>
      <c r="V514" t="str">
        <f t="shared" si="270"/>
        <v>31-40</v>
      </c>
      <c r="W514" t="str">
        <f t="shared" si="271"/>
        <v/>
      </c>
      <c r="X514" t="str">
        <f t="shared" si="272"/>
        <v>31-40</v>
      </c>
      <c r="Y514" t="b">
        <f>SUMPRODUCT(--(U514=counts!$A$40:$A$49))&gt;0</f>
        <v>1</v>
      </c>
      <c r="Z514" t="b">
        <f>SUMPRODUCT(--(W514=counts!$A$18:$A$22))&gt;0</f>
        <v>0</v>
      </c>
      <c r="AA514" t="str">
        <f t="shared" si="273"/>
        <v>31-40</v>
      </c>
      <c r="AB514" t="str">
        <f>IF(W514="","Blank",IF(Z514="TRUE",W514,counts!$A$23))</f>
        <v>Blank</v>
      </c>
      <c r="AC514" t="str">
        <f t="shared" si="274"/>
        <v>31-40</v>
      </c>
      <c r="AD514" t="str">
        <f t="shared" si="275"/>
        <v>NY</v>
      </c>
      <c r="AE514" t="str">
        <f t="shared" si="276"/>
        <v>male</v>
      </c>
      <c r="AF514">
        <f>IF(F514&gt;=4, counts!$A$62,F514)</f>
        <v>1</v>
      </c>
      <c r="AG514">
        <f>IF(G514&gt;=3, counts!$A$69,G514)</f>
        <v>0</v>
      </c>
      <c r="AH514" t="str">
        <f>IF(OR(K514="S",K514=""), counts!$A$75,K514)</f>
        <v>C</v>
      </c>
      <c r="AI514">
        <f t="shared" si="277"/>
        <v>2</v>
      </c>
      <c r="AJ514">
        <f>VLOOKUP(AA514,counts!$V$8:$W$13,2,FALSE)</f>
        <v>32.769878926258563</v>
      </c>
      <c r="AK514">
        <f>VLOOKUP(AB514,counts!$V$17:$W$23,2,FALSE)</f>
        <v>-42.171718189759716</v>
      </c>
      <c r="AL514">
        <f>VLOOKUP(AC514,counts!$V$27:$W$33,2,FALSE)</f>
        <v>22.971838090238197</v>
      </c>
      <c r="AM514">
        <f>VLOOKUP(AD514,counts!$V$38:$W$49,2,FALSE)</f>
        <v>57.761363718906857</v>
      </c>
      <c r="AN514">
        <f>VLOOKUP(AE514,counts!$V$53:$W$54,2,FALSE)</f>
        <v>-108.67008854708662</v>
      </c>
      <c r="AO514">
        <f>VLOOKUP(AF514,counts!$V$58:$W$62,2,FALSE)</f>
        <v>48.695090775187893</v>
      </c>
      <c r="AP514">
        <f>VLOOKUP(AG514,counts!$V$66:$W$69,2,FALSE)</f>
        <v>-22.013681658285037</v>
      </c>
      <c r="AQ514">
        <f>VLOOKUP(AH514,counts!$V$73:$W$75,2,FALSE)</f>
        <v>72.444458573419169</v>
      </c>
      <c r="AR514">
        <f>VLOOKUP(AI514,counts!$V$79:$W$81,2,FALSE)</f>
        <v>25.957134405206311</v>
      </c>
      <c r="AS514">
        <f t="shared" si="278"/>
        <v>0</v>
      </c>
      <c r="AT514">
        <f t="shared" si="279"/>
        <v>3</v>
      </c>
      <c r="AU514" t="str">
        <f t="shared" ref="AU514:AU577" si="298">R514</f>
        <v>Train</v>
      </c>
      <c r="AW514" t="str">
        <f t="shared" si="280"/>
        <v>31-40</v>
      </c>
      <c r="AX514" t="str">
        <f t="shared" si="281"/>
        <v>Blank</v>
      </c>
      <c r="AY514" t="str">
        <f t="shared" si="282"/>
        <v>31-40</v>
      </c>
      <c r="AZ514" t="str">
        <f t="shared" si="283"/>
        <v>NY</v>
      </c>
      <c r="BA514" t="str">
        <f t="shared" si="284"/>
        <v>male</v>
      </c>
      <c r="BB514">
        <f t="shared" si="285"/>
        <v>1</v>
      </c>
      <c r="BC514">
        <f t="shared" si="286"/>
        <v>0</v>
      </c>
      <c r="BD514" t="str">
        <f t="shared" si="287"/>
        <v>C</v>
      </c>
      <c r="BE514">
        <f t="shared" si="288"/>
        <v>2</v>
      </c>
      <c r="BF514">
        <f t="shared" si="289"/>
        <v>32.769878926258563</v>
      </c>
      <c r="BG514">
        <f t="shared" si="290"/>
        <v>-42.171718189759716</v>
      </c>
      <c r="BH514">
        <f t="shared" si="291"/>
        <v>22.971838090238197</v>
      </c>
      <c r="BI514">
        <f t="shared" si="292"/>
        <v>57.761363718906857</v>
      </c>
      <c r="BJ514">
        <f t="shared" si="293"/>
        <v>-108.67008854708662</v>
      </c>
      <c r="BK514">
        <f t="shared" si="294"/>
        <v>48.695090775187893</v>
      </c>
      <c r="BL514">
        <f t="shared" si="295"/>
        <v>-22.013681658285037</v>
      </c>
      <c r="BM514">
        <f t="shared" si="296"/>
        <v>72.444458573419169</v>
      </c>
      <c r="BN514">
        <f t="shared" si="297"/>
        <v>25.957134405206311</v>
      </c>
      <c r="BO514">
        <f t="shared" ref="BO514:BO577" si="299">AS514</f>
        <v>0</v>
      </c>
      <c r="BP514">
        <f t="shared" ref="BP514:BP577" si="300">AT514</f>
        <v>3</v>
      </c>
      <c r="BQ514" t="str">
        <f t="shared" ref="BQ514:BQ577" si="301">AU514</f>
        <v>Train</v>
      </c>
    </row>
    <row r="515" spans="1:69" x14ac:dyDescent="0.3">
      <c r="A515">
        <v>2</v>
      </c>
      <c r="B515">
        <v>1</v>
      </c>
      <c r="C515" t="s">
        <v>1231</v>
      </c>
      <c r="D515" t="s">
        <v>15</v>
      </c>
      <c r="E515">
        <v>14</v>
      </c>
      <c r="F515">
        <v>1</v>
      </c>
      <c r="G515">
        <v>0</v>
      </c>
      <c r="H515" t="s">
        <v>1230</v>
      </c>
      <c r="I515">
        <v>30.070799999999998</v>
      </c>
      <c r="K515" t="s">
        <v>44</v>
      </c>
      <c r="N515" t="s">
        <v>30</v>
      </c>
      <c r="O515">
        <v>2</v>
      </c>
      <c r="P515">
        <v>1</v>
      </c>
      <c r="Q515">
        <v>2</v>
      </c>
      <c r="R515" t="str">
        <f t="shared" ref="R515:R578" si="302">IF(O515&lt;=3,"Train",IF(O515=4,"Test","Validate"))</f>
        <v>Train</v>
      </c>
      <c r="S515" t="str">
        <f t="shared" ref="S515:S578" si="303">IF(P515&lt;=3,"Train",IF(P515=4,"Test","Validate"))</f>
        <v>Train</v>
      </c>
      <c r="T515" t="str">
        <f t="shared" ref="T515:T578" si="304">IF(Q515&lt;=3,"Train",IF(Q515=4,"Test","Validate"))</f>
        <v>Train</v>
      </c>
      <c r="U515" t="str">
        <f t="shared" ref="U515:U578" si="305">IFERROR(MID(RIGHT(N515,4), FIND(",",RIGHT(N515,4))+2,2),"")</f>
        <v>NY</v>
      </c>
      <c r="V515" t="str">
        <f t="shared" ref="V515:V578" si="306">IF(E515&lt;=17, "0-17", IF(E515&lt;=30, "18-30", IF(E515&lt;=40, "31-40", IF(E515&lt;=50, "41-50", IF(E515&lt;=60, "51-60", "61+")))))</f>
        <v>0-17</v>
      </c>
      <c r="W515" t="str">
        <f t="shared" ref="W515:W578" si="307">LEFT(J515,1)</f>
        <v/>
      </c>
      <c r="X515" t="str">
        <f t="shared" ref="X515:X578" si="308">IF(I515=0,"0", IF(I515&lt;=10, "0-10", IF(I515&lt;=20, "11-20", IF(I515&lt;=30, "21-30", IF(I515&lt;=40, "31-40", IF(I515&lt;=100, "41-100", "100+"))))))</f>
        <v>31-40</v>
      </c>
      <c r="Y515" t="b">
        <f>SUMPRODUCT(--(U515=counts!$A$40:$A$49))&gt;0</f>
        <v>1</v>
      </c>
      <c r="Z515" t="b">
        <f>SUMPRODUCT(--(W515=counts!$A$18:$A$22))&gt;0</f>
        <v>0</v>
      </c>
      <c r="AA515" t="str">
        <f t="shared" ref="AA515:AA578" si="309">V515</f>
        <v>0-17</v>
      </c>
      <c r="AB515" t="str">
        <f>IF(W515="","Blank",IF(Z515="TRUE",W515,counts!$A$23))</f>
        <v>Blank</v>
      </c>
      <c r="AC515" t="str">
        <f t="shared" ref="AC515:AC578" si="310">X515</f>
        <v>31-40</v>
      </c>
      <c r="AD515" t="str">
        <f t="shared" ref="AD515:AD578" si="311">IF(U515="","Blank",IF(Y515=TRUE, U515,"Others"))</f>
        <v>NY</v>
      </c>
      <c r="AE515" t="str">
        <f t="shared" ref="AE515:AE578" si="312">D515</f>
        <v>female</v>
      </c>
      <c r="AF515">
        <f>IF(F515&gt;=4, counts!$A$62,F515)</f>
        <v>1</v>
      </c>
      <c r="AG515">
        <f>IF(G515&gt;=3, counts!$A$69,G515)</f>
        <v>0</v>
      </c>
      <c r="AH515" t="str">
        <f>IF(OR(K515="S",K515=""), counts!$A$75,K515)</f>
        <v>C</v>
      </c>
      <c r="AI515">
        <f t="shared" ref="AI515:AI578" si="313">A515</f>
        <v>2</v>
      </c>
      <c r="AJ515">
        <f>VLOOKUP(AA515,counts!$V$8:$W$13,2,FALSE)</f>
        <v>-3.7643689058441341</v>
      </c>
      <c r="AK515">
        <f>VLOOKUP(AB515,counts!$V$17:$W$23,2,FALSE)</f>
        <v>-42.171718189759716</v>
      </c>
      <c r="AL515">
        <f>VLOOKUP(AC515,counts!$V$27:$W$33,2,FALSE)</f>
        <v>22.971838090238197</v>
      </c>
      <c r="AM515">
        <f>VLOOKUP(AD515,counts!$V$38:$W$49,2,FALSE)</f>
        <v>57.761363718906857</v>
      </c>
      <c r="AN515">
        <f>VLOOKUP(AE515,counts!$V$53:$W$54,2,FALSE)</f>
        <v>151.41878811967541</v>
      </c>
      <c r="AO515">
        <f>VLOOKUP(AF515,counts!$V$58:$W$62,2,FALSE)</f>
        <v>48.695090775187893</v>
      </c>
      <c r="AP515">
        <f>VLOOKUP(AG515,counts!$V$66:$W$69,2,FALSE)</f>
        <v>-22.013681658285037</v>
      </c>
      <c r="AQ515">
        <f>VLOOKUP(AH515,counts!$V$73:$W$75,2,FALSE)</f>
        <v>72.444458573419169</v>
      </c>
      <c r="AR515">
        <f>VLOOKUP(AI515,counts!$V$79:$W$81,2,FALSE)</f>
        <v>25.957134405206311</v>
      </c>
      <c r="AS515">
        <f t="shared" ref="AS515:AS578" si="314">B515</f>
        <v>1</v>
      </c>
      <c r="AT515">
        <f t="shared" ref="AT515:AT578" si="315">O515</f>
        <v>2</v>
      </c>
      <c r="AU515" t="str">
        <f t="shared" si="298"/>
        <v>Train</v>
      </c>
      <c r="AW515" t="str">
        <f t="shared" ref="AW515:AW578" si="316">AA515</f>
        <v>0-17</v>
      </c>
      <c r="AX515" t="str">
        <f t="shared" ref="AX515:AX578" si="317">AB515</f>
        <v>Blank</v>
      </c>
      <c r="AY515" t="str">
        <f t="shared" ref="AY515:AY578" si="318">AC515</f>
        <v>31-40</v>
      </c>
      <c r="AZ515" t="str">
        <f t="shared" ref="AZ515:AZ578" si="319">AD515</f>
        <v>NY</v>
      </c>
      <c r="BA515" t="str">
        <f t="shared" ref="BA515:BA578" si="320">AE515</f>
        <v>female</v>
      </c>
      <c r="BB515">
        <f t="shared" ref="BB515:BB578" si="321">AF515</f>
        <v>1</v>
      </c>
      <c r="BC515">
        <f t="shared" ref="BC515:BC578" si="322">AG515</f>
        <v>0</v>
      </c>
      <c r="BD515" t="str">
        <f t="shared" ref="BD515:BD578" si="323">AH515</f>
        <v>C</v>
      </c>
      <c r="BE515">
        <f t="shared" ref="BE515:BE578" si="324">AI515</f>
        <v>2</v>
      </c>
      <c r="BF515">
        <f t="shared" ref="BF515:BF578" si="325">AJ515</f>
        <v>-3.7643689058441341</v>
      </c>
      <c r="BG515">
        <f t="shared" ref="BG515:BG578" si="326">AK515</f>
        <v>-42.171718189759716</v>
      </c>
      <c r="BH515">
        <f t="shared" ref="BH515:BH578" si="327">AL515</f>
        <v>22.971838090238197</v>
      </c>
      <c r="BI515">
        <f t="shared" ref="BI515:BI578" si="328">AM515</f>
        <v>57.761363718906857</v>
      </c>
      <c r="BJ515">
        <f t="shared" ref="BJ515:BJ578" si="329">AN515</f>
        <v>151.41878811967541</v>
      </c>
      <c r="BK515">
        <f t="shared" ref="BK515:BK578" si="330">AO515</f>
        <v>48.695090775187893</v>
      </c>
      <c r="BL515">
        <f t="shared" ref="BL515:BL578" si="331">AP515</f>
        <v>-22.013681658285037</v>
      </c>
      <c r="BM515">
        <f t="shared" ref="BM515:BM578" si="332">AQ515</f>
        <v>72.444458573419169</v>
      </c>
      <c r="BN515">
        <f t="shared" ref="BN515:BN578" si="333">AR515</f>
        <v>25.957134405206311</v>
      </c>
      <c r="BO515">
        <f t="shared" si="299"/>
        <v>1</v>
      </c>
      <c r="BP515">
        <f t="shared" si="300"/>
        <v>2</v>
      </c>
      <c r="BQ515" t="str">
        <f t="shared" si="301"/>
        <v>Train</v>
      </c>
    </row>
    <row r="516" spans="1:69" x14ac:dyDescent="0.3">
      <c r="A516">
        <v>2</v>
      </c>
      <c r="B516">
        <v>1</v>
      </c>
      <c r="C516" t="s">
        <v>1232</v>
      </c>
      <c r="D516" t="s">
        <v>20</v>
      </c>
      <c r="E516">
        <v>2</v>
      </c>
      <c r="F516">
        <v>1</v>
      </c>
      <c r="G516">
        <v>1</v>
      </c>
      <c r="H516" t="s">
        <v>1233</v>
      </c>
      <c r="I516">
        <v>26</v>
      </c>
      <c r="J516" t="s">
        <v>1234</v>
      </c>
      <c r="K516" t="s">
        <v>17</v>
      </c>
      <c r="L516" t="s">
        <v>40</v>
      </c>
      <c r="N516" t="s">
        <v>1235</v>
      </c>
      <c r="O516">
        <v>5</v>
      </c>
      <c r="P516">
        <v>4</v>
      </c>
      <c r="Q516">
        <v>5</v>
      </c>
      <c r="R516" t="str">
        <f t="shared" si="302"/>
        <v>Validate</v>
      </c>
      <c r="S516" t="str">
        <f t="shared" si="303"/>
        <v>Test</v>
      </c>
      <c r="T516" t="str">
        <f t="shared" si="304"/>
        <v>Validate</v>
      </c>
      <c r="U516" t="str">
        <f t="shared" si="305"/>
        <v/>
      </c>
      <c r="V516" t="str">
        <f t="shared" si="306"/>
        <v>0-17</v>
      </c>
      <c r="W516" t="str">
        <f t="shared" si="307"/>
        <v>F</v>
      </c>
      <c r="X516" t="str">
        <f t="shared" si="308"/>
        <v>21-30</v>
      </c>
      <c r="Y516" t="b">
        <f>SUMPRODUCT(--(U516=counts!$A$40:$A$49))&gt;0</f>
        <v>0</v>
      </c>
      <c r="Z516" t="b">
        <f>SUMPRODUCT(--(W516=counts!$A$18:$A$22))&gt;0</f>
        <v>0</v>
      </c>
      <c r="AA516" t="str">
        <f t="shared" si="309"/>
        <v>0-17</v>
      </c>
      <c r="AB516" t="str">
        <f>IF(W516="","Blank",IF(Z516="TRUE",W516,counts!$A$23))</f>
        <v>F, G, T</v>
      </c>
      <c r="AC516" t="str">
        <f t="shared" si="310"/>
        <v>21-30</v>
      </c>
      <c r="AD516" t="str">
        <f t="shared" si="311"/>
        <v>Blank</v>
      </c>
      <c r="AE516" t="str">
        <f t="shared" si="312"/>
        <v>male</v>
      </c>
      <c r="AF516">
        <f>IF(F516&gt;=4, counts!$A$62,F516)</f>
        <v>1</v>
      </c>
      <c r="AG516">
        <f>IF(G516&gt;=3, counts!$A$69,G516)</f>
        <v>1</v>
      </c>
      <c r="AH516" t="str">
        <f>IF(OR(K516="S",K516=""), counts!$A$75,K516)</f>
        <v>S, blank</v>
      </c>
      <c r="AI516">
        <f t="shared" si="313"/>
        <v>2</v>
      </c>
      <c r="AJ516">
        <f>VLOOKUP(AA516,counts!$V$8:$W$13,2,FALSE)</f>
        <v>-3.7643689058441341</v>
      </c>
      <c r="AK516">
        <f>VLOOKUP(AB516,counts!$V$17:$W$23,2,FALSE)</f>
        <v>123.30204897661667</v>
      </c>
      <c r="AL516">
        <f>VLOOKUP(AC516,counts!$V$27:$W$33,2,FALSE)</f>
        <v>40.172297072540438</v>
      </c>
      <c r="AM516">
        <f>VLOOKUP(AD516,counts!$V$38:$W$49,2,FALSE)</f>
        <v>-33.757758935166962</v>
      </c>
      <c r="AN516">
        <f>VLOOKUP(AE516,counts!$V$53:$W$54,2,FALSE)</f>
        <v>-108.67008854708662</v>
      </c>
      <c r="AO516">
        <f>VLOOKUP(AF516,counts!$V$58:$W$62,2,FALSE)</f>
        <v>48.695090775187893</v>
      </c>
      <c r="AP516">
        <f>VLOOKUP(AG516,counts!$V$66:$W$69,2,FALSE)</f>
        <v>79.365382998232107</v>
      </c>
      <c r="AQ516">
        <f>VLOOKUP(AH516,counts!$V$73:$W$75,2,FALSE)</f>
        <v>-22.422560732600829</v>
      </c>
      <c r="AR516">
        <f>VLOOKUP(AI516,counts!$V$79:$W$81,2,FALSE)</f>
        <v>25.957134405206311</v>
      </c>
      <c r="AS516">
        <f t="shared" si="314"/>
        <v>1</v>
      </c>
      <c r="AT516">
        <f t="shared" si="315"/>
        <v>5</v>
      </c>
      <c r="AU516" t="str">
        <f t="shared" si="298"/>
        <v>Validate</v>
      </c>
      <c r="AW516" t="str">
        <f t="shared" si="316"/>
        <v>0-17</v>
      </c>
      <c r="AX516" t="str">
        <f t="shared" si="317"/>
        <v>F, G, T</v>
      </c>
      <c r="AY516" t="str">
        <f t="shared" si="318"/>
        <v>21-30</v>
      </c>
      <c r="AZ516" t="str">
        <f t="shared" si="319"/>
        <v>Blank</v>
      </c>
      <c r="BA516" t="str">
        <f t="shared" si="320"/>
        <v>male</v>
      </c>
      <c r="BB516">
        <f t="shared" si="321"/>
        <v>1</v>
      </c>
      <c r="BC516">
        <f t="shared" si="322"/>
        <v>1</v>
      </c>
      <c r="BD516" t="str">
        <f t="shared" si="323"/>
        <v>S, blank</v>
      </c>
      <c r="BE516">
        <f t="shared" si="324"/>
        <v>2</v>
      </c>
      <c r="BF516">
        <f t="shared" si="325"/>
        <v>-3.7643689058441341</v>
      </c>
      <c r="BG516">
        <f t="shared" si="326"/>
        <v>123.30204897661667</v>
      </c>
      <c r="BH516">
        <f t="shared" si="327"/>
        <v>40.172297072540438</v>
      </c>
      <c r="BI516">
        <f t="shared" si="328"/>
        <v>-33.757758935166962</v>
      </c>
      <c r="BJ516">
        <f t="shared" si="329"/>
        <v>-108.67008854708662</v>
      </c>
      <c r="BK516">
        <f t="shared" si="330"/>
        <v>48.695090775187893</v>
      </c>
      <c r="BL516">
        <f t="shared" si="331"/>
        <v>79.365382998232107</v>
      </c>
      <c r="BM516">
        <f t="shared" si="332"/>
        <v>-22.422560732600829</v>
      </c>
      <c r="BN516">
        <f t="shared" si="333"/>
        <v>25.957134405206311</v>
      </c>
      <c r="BO516">
        <f t="shared" si="299"/>
        <v>1</v>
      </c>
      <c r="BP516">
        <f t="shared" si="300"/>
        <v>5</v>
      </c>
      <c r="BQ516" t="str">
        <f t="shared" si="301"/>
        <v>Validate</v>
      </c>
    </row>
    <row r="517" spans="1:69" x14ac:dyDescent="0.3">
      <c r="A517">
        <v>2</v>
      </c>
      <c r="B517">
        <v>1</v>
      </c>
      <c r="C517" t="s">
        <v>1236</v>
      </c>
      <c r="D517" t="s">
        <v>20</v>
      </c>
      <c r="E517">
        <v>3</v>
      </c>
      <c r="F517">
        <v>1</v>
      </c>
      <c r="G517">
        <v>1</v>
      </c>
      <c r="H517" t="s">
        <v>1233</v>
      </c>
      <c r="I517">
        <v>26</v>
      </c>
      <c r="J517" t="s">
        <v>1234</v>
      </c>
      <c r="K517" t="s">
        <v>17</v>
      </c>
      <c r="L517" t="s">
        <v>40</v>
      </c>
      <c r="N517" t="s">
        <v>1235</v>
      </c>
      <c r="O517">
        <v>4</v>
      </c>
      <c r="P517">
        <v>1</v>
      </c>
      <c r="Q517">
        <v>4</v>
      </c>
      <c r="R517" t="str">
        <f t="shared" si="302"/>
        <v>Test</v>
      </c>
      <c r="S517" t="str">
        <f t="shared" si="303"/>
        <v>Train</v>
      </c>
      <c r="T517" t="str">
        <f t="shared" si="304"/>
        <v>Test</v>
      </c>
      <c r="U517" t="str">
        <f t="shared" si="305"/>
        <v/>
      </c>
      <c r="V517" t="str">
        <f t="shared" si="306"/>
        <v>0-17</v>
      </c>
      <c r="W517" t="str">
        <f t="shared" si="307"/>
        <v>F</v>
      </c>
      <c r="X517" t="str">
        <f t="shared" si="308"/>
        <v>21-30</v>
      </c>
      <c r="Y517" t="b">
        <f>SUMPRODUCT(--(U517=counts!$A$40:$A$49))&gt;0</f>
        <v>0</v>
      </c>
      <c r="Z517" t="b">
        <f>SUMPRODUCT(--(W517=counts!$A$18:$A$22))&gt;0</f>
        <v>0</v>
      </c>
      <c r="AA517" t="str">
        <f t="shared" si="309"/>
        <v>0-17</v>
      </c>
      <c r="AB517" t="str">
        <f>IF(W517="","Blank",IF(Z517="TRUE",W517,counts!$A$23))</f>
        <v>F, G, T</v>
      </c>
      <c r="AC517" t="str">
        <f t="shared" si="310"/>
        <v>21-30</v>
      </c>
      <c r="AD517" t="str">
        <f t="shared" si="311"/>
        <v>Blank</v>
      </c>
      <c r="AE517" t="str">
        <f t="shared" si="312"/>
        <v>male</v>
      </c>
      <c r="AF517">
        <f>IF(F517&gt;=4, counts!$A$62,F517)</f>
        <v>1</v>
      </c>
      <c r="AG517">
        <f>IF(G517&gt;=3, counts!$A$69,G517)</f>
        <v>1</v>
      </c>
      <c r="AH517" t="str">
        <f>IF(OR(K517="S",K517=""), counts!$A$75,K517)</f>
        <v>S, blank</v>
      </c>
      <c r="AI517">
        <f t="shared" si="313"/>
        <v>2</v>
      </c>
      <c r="AJ517">
        <f>VLOOKUP(AA517,counts!$V$8:$W$13,2,FALSE)</f>
        <v>-3.7643689058441341</v>
      </c>
      <c r="AK517">
        <f>VLOOKUP(AB517,counts!$V$17:$W$23,2,FALSE)</f>
        <v>123.30204897661667</v>
      </c>
      <c r="AL517">
        <f>VLOOKUP(AC517,counts!$V$27:$W$33,2,FALSE)</f>
        <v>40.172297072540438</v>
      </c>
      <c r="AM517">
        <f>VLOOKUP(AD517,counts!$V$38:$W$49,2,FALSE)</f>
        <v>-33.757758935166962</v>
      </c>
      <c r="AN517">
        <f>VLOOKUP(AE517,counts!$V$53:$W$54,2,FALSE)</f>
        <v>-108.67008854708662</v>
      </c>
      <c r="AO517">
        <f>VLOOKUP(AF517,counts!$V$58:$W$62,2,FALSE)</f>
        <v>48.695090775187893</v>
      </c>
      <c r="AP517">
        <f>VLOOKUP(AG517,counts!$V$66:$W$69,2,FALSE)</f>
        <v>79.365382998232107</v>
      </c>
      <c r="AQ517">
        <f>VLOOKUP(AH517,counts!$V$73:$W$75,2,FALSE)</f>
        <v>-22.422560732600829</v>
      </c>
      <c r="AR517">
        <f>VLOOKUP(AI517,counts!$V$79:$W$81,2,FALSE)</f>
        <v>25.957134405206311</v>
      </c>
      <c r="AS517">
        <f t="shared" si="314"/>
        <v>1</v>
      </c>
      <c r="AT517">
        <f t="shared" si="315"/>
        <v>4</v>
      </c>
      <c r="AU517" t="str">
        <f t="shared" si="298"/>
        <v>Test</v>
      </c>
      <c r="AW517" t="str">
        <f t="shared" si="316"/>
        <v>0-17</v>
      </c>
      <c r="AX517" t="str">
        <f t="shared" si="317"/>
        <v>F, G, T</v>
      </c>
      <c r="AY517" t="str">
        <f t="shared" si="318"/>
        <v>21-30</v>
      </c>
      <c r="AZ517" t="str">
        <f t="shared" si="319"/>
        <v>Blank</v>
      </c>
      <c r="BA517" t="str">
        <f t="shared" si="320"/>
        <v>male</v>
      </c>
      <c r="BB517">
        <f t="shared" si="321"/>
        <v>1</v>
      </c>
      <c r="BC517">
        <f t="shared" si="322"/>
        <v>1</v>
      </c>
      <c r="BD517" t="str">
        <f t="shared" si="323"/>
        <v>S, blank</v>
      </c>
      <c r="BE517">
        <f t="shared" si="324"/>
        <v>2</v>
      </c>
      <c r="BF517">
        <f t="shared" si="325"/>
        <v>-3.7643689058441341</v>
      </c>
      <c r="BG517">
        <f t="shared" si="326"/>
        <v>123.30204897661667</v>
      </c>
      <c r="BH517">
        <f t="shared" si="327"/>
        <v>40.172297072540438</v>
      </c>
      <c r="BI517">
        <f t="shared" si="328"/>
        <v>-33.757758935166962</v>
      </c>
      <c r="BJ517">
        <f t="shared" si="329"/>
        <v>-108.67008854708662</v>
      </c>
      <c r="BK517">
        <f t="shared" si="330"/>
        <v>48.695090775187893</v>
      </c>
      <c r="BL517">
        <f t="shared" si="331"/>
        <v>79.365382998232107</v>
      </c>
      <c r="BM517">
        <f t="shared" si="332"/>
        <v>-22.422560732600829</v>
      </c>
      <c r="BN517">
        <f t="shared" si="333"/>
        <v>25.957134405206311</v>
      </c>
      <c r="BO517">
        <f t="shared" si="299"/>
        <v>1</v>
      </c>
      <c r="BP517">
        <f t="shared" si="300"/>
        <v>4</v>
      </c>
      <c r="BQ517" t="str">
        <f t="shared" si="301"/>
        <v>Test</v>
      </c>
    </row>
    <row r="518" spans="1:69" x14ac:dyDescent="0.3">
      <c r="A518">
        <v>2</v>
      </c>
      <c r="B518">
        <v>0</v>
      </c>
      <c r="C518" t="s">
        <v>1237</v>
      </c>
      <c r="D518" t="s">
        <v>20</v>
      </c>
      <c r="E518">
        <v>36.5</v>
      </c>
      <c r="F518">
        <v>0</v>
      </c>
      <c r="G518">
        <v>2</v>
      </c>
      <c r="H518" t="s">
        <v>1233</v>
      </c>
      <c r="I518">
        <v>26</v>
      </c>
      <c r="J518" t="s">
        <v>1234</v>
      </c>
      <c r="K518" t="s">
        <v>17</v>
      </c>
      <c r="M518">
        <v>15</v>
      </c>
      <c r="N518" t="s">
        <v>1235</v>
      </c>
      <c r="O518">
        <v>5</v>
      </c>
      <c r="P518">
        <v>4</v>
      </c>
      <c r="Q518">
        <v>1</v>
      </c>
      <c r="R518" t="str">
        <f t="shared" si="302"/>
        <v>Validate</v>
      </c>
      <c r="S518" t="str">
        <f t="shared" si="303"/>
        <v>Test</v>
      </c>
      <c r="T518" t="str">
        <f t="shared" si="304"/>
        <v>Train</v>
      </c>
      <c r="U518" t="str">
        <f t="shared" si="305"/>
        <v/>
      </c>
      <c r="V518" t="str">
        <f t="shared" si="306"/>
        <v>31-40</v>
      </c>
      <c r="W518" t="str">
        <f t="shared" si="307"/>
        <v>F</v>
      </c>
      <c r="X518" t="str">
        <f t="shared" si="308"/>
        <v>21-30</v>
      </c>
      <c r="Y518" t="b">
        <f>SUMPRODUCT(--(U518=counts!$A$40:$A$49))&gt;0</f>
        <v>0</v>
      </c>
      <c r="Z518" t="b">
        <f>SUMPRODUCT(--(W518=counts!$A$18:$A$22))&gt;0</f>
        <v>0</v>
      </c>
      <c r="AA518" t="str">
        <f t="shared" si="309"/>
        <v>31-40</v>
      </c>
      <c r="AB518" t="str">
        <f>IF(W518="","Blank",IF(Z518="TRUE",W518,counts!$A$23))</f>
        <v>F, G, T</v>
      </c>
      <c r="AC518" t="str">
        <f t="shared" si="310"/>
        <v>21-30</v>
      </c>
      <c r="AD518" t="str">
        <f t="shared" si="311"/>
        <v>Blank</v>
      </c>
      <c r="AE518" t="str">
        <f t="shared" si="312"/>
        <v>male</v>
      </c>
      <c r="AF518">
        <f>IF(F518&gt;=4, counts!$A$62,F518)</f>
        <v>0</v>
      </c>
      <c r="AG518">
        <f>IF(G518&gt;=3, counts!$A$69,G518)</f>
        <v>2</v>
      </c>
      <c r="AH518" t="str">
        <f>IF(OR(K518="S",K518=""), counts!$A$75,K518)</f>
        <v>S, blank</v>
      </c>
      <c r="AI518">
        <f t="shared" si="313"/>
        <v>2</v>
      </c>
      <c r="AJ518">
        <f>VLOOKUP(AA518,counts!$V$8:$W$13,2,FALSE)</f>
        <v>32.769878926258563</v>
      </c>
      <c r="AK518">
        <f>VLOOKUP(AB518,counts!$V$17:$W$23,2,FALSE)</f>
        <v>123.30204897661667</v>
      </c>
      <c r="AL518">
        <f>VLOOKUP(AC518,counts!$V$27:$W$33,2,FALSE)</f>
        <v>40.172297072540438</v>
      </c>
      <c r="AM518">
        <f>VLOOKUP(AD518,counts!$V$38:$W$49,2,FALSE)</f>
        <v>-33.757758935166962</v>
      </c>
      <c r="AN518">
        <f>VLOOKUP(AE518,counts!$V$53:$W$54,2,FALSE)</f>
        <v>-108.67008854708662</v>
      </c>
      <c r="AO518">
        <f>VLOOKUP(AF518,counts!$V$58:$W$62,2,FALSE)</f>
        <v>-14.754319664473872</v>
      </c>
      <c r="AP518">
        <f>VLOOKUP(AG518,counts!$V$66:$W$69,2,FALSE)</f>
        <v>75.609641767585757</v>
      </c>
      <c r="AQ518">
        <f>VLOOKUP(AH518,counts!$V$73:$W$75,2,FALSE)</f>
        <v>-22.422560732600829</v>
      </c>
      <c r="AR518">
        <f>VLOOKUP(AI518,counts!$V$79:$W$81,2,FALSE)</f>
        <v>25.957134405206311</v>
      </c>
      <c r="AS518">
        <f t="shared" si="314"/>
        <v>0</v>
      </c>
      <c r="AT518">
        <f t="shared" si="315"/>
        <v>5</v>
      </c>
      <c r="AU518" t="str">
        <f t="shared" si="298"/>
        <v>Validate</v>
      </c>
      <c r="AW518" t="str">
        <f t="shared" si="316"/>
        <v>31-40</v>
      </c>
      <c r="AX518" t="str">
        <f t="shared" si="317"/>
        <v>F, G, T</v>
      </c>
      <c r="AY518" t="str">
        <f t="shared" si="318"/>
        <v>21-30</v>
      </c>
      <c r="AZ518" t="str">
        <f t="shared" si="319"/>
        <v>Blank</v>
      </c>
      <c r="BA518" t="str">
        <f t="shared" si="320"/>
        <v>male</v>
      </c>
      <c r="BB518">
        <f t="shared" si="321"/>
        <v>0</v>
      </c>
      <c r="BC518">
        <f t="shared" si="322"/>
        <v>2</v>
      </c>
      <c r="BD518" t="str">
        <f t="shared" si="323"/>
        <v>S, blank</v>
      </c>
      <c r="BE518">
        <f t="shared" si="324"/>
        <v>2</v>
      </c>
      <c r="BF518">
        <f t="shared" si="325"/>
        <v>32.769878926258563</v>
      </c>
      <c r="BG518">
        <f t="shared" si="326"/>
        <v>123.30204897661667</v>
      </c>
      <c r="BH518">
        <f t="shared" si="327"/>
        <v>40.172297072540438</v>
      </c>
      <c r="BI518">
        <f t="shared" si="328"/>
        <v>-33.757758935166962</v>
      </c>
      <c r="BJ518">
        <f t="shared" si="329"/>
        <v>-108.67008854708662</v>
      </c>
      <c r="BK518">
        <f t="shared" si="330"/>
        <v>-14.754319664473872</v>
      </c>
      <c r="BL518">
        <f t="shared" si="331"/>
        <v>75.609641767585757</v>
      </c>
      <c r="BM518">
        <f t="shared" si="332"/>
        <v>-22.422560732600829</v>
      </c>
      <c r="BN518">
        <f t="shared" si="333"/>
        <v>25.957134405206311</v>
      </c>
      <c r="BO518">
        <f t="shared" si="299"/>
        <v>0</v>
      </c>
      <c r="BP518">
        <f t="shared" si="300"/>
        <v>5</v>
      </c>
      <c r="BQ518" t="str">
        <f t="shared" si="301"/>
        <v>Validate</v>
      </c>
    </row>
    <row r="519" spans="1:69" x14ac:dyDescent="0.3">
      <c r="A519">
        <v>2</v>
      </c>
      <c r="B519">
        <v>0</v>
      </c>
      <c r="C519" t="s">
        <v>1238</v>
      </c>
      <c r="D519" t="s">
        <v>20</v>
      </c>
      <c r="E519">
        <v>26</v>
      </c>
      <c r="F519">
        <v>0</v>
      </c>
      <c r="G519">
        <v>0</v>
      </c>
      <c r="H519" t="s">
        <v>1239</v>
      </c>
      <c r="I519">
        <v>13</v>
      </c>
      <c r="J519" t="s">
        <v>1234</v>
      </c>
      <c r="K519" t="s">
        <v>17</v>
      </c>
      <c r="N519" t="s">
        <v>454</v>
      </c>
      <c r="O519">
        <v>5</v>
      </c>
      <c r="P519">
        <v>4</v>
      </c>
      <c r="Q519">
        <v>2</v>
      </c>
      <c r="R519" t="str">
        <f t="shared" si="302"/>
        <v>Validate</v>
      </c>
      <c r="S519" t="str">
        <f t="shared" si="303"/>
        <v>Test</v>
      </c>
      <c r="T519" t="str">
        <f t="shared" si="304"/>
        <v>Train</v>
      </c>
      <c r="U519" t="str">
        <f t="shared" si="305"/>
        <v>MA</v>
      </c>
      <c r="V519" t="str">
        <f t="shared" si="306"/>
        <v>18-30</v>
      </c>
      <c r="W519" t="str">
        <f t="shared" si="307"/>
        <v>F</v>
      </c>
      <c r="X519" t="str">
        <f t="shared" si="308"/>
        <v>11-20</v>
      </c>
      <c r="Y519" t="b">
        <f>SUMPRODUCT(--(U519=counts!$A$40:$A$49))&gt;0</f>
        <v>1</v>
      </c>
      <c r="Z519" t="b">
        <f>SUMPRODUCT(--(W519=counts!$A$18:$A$22))&gt;0</f>
        <v>0</v>
      </c>
      <c r="AA519" t="str">
        <f t="shared" si="309"/>
        <v>18-30</v>
      </c>
      <c r="AB519" t="str">
        <f>IF(W519="","Blank",IF(Z519="TRUE",W519,counts!$A$23))</f>
        <v>F, G, T</v>
      </c>
      <c r="AC519" t="str">
        <f t="shared" si="310"/>
        <v>11-20</v>
      </c>
      <c r="AD519" t="str">
        <f t="shared" si="311"/>
        <v>MA</v>
      </c>
      <c r="AE519" t="str">
        <f t="shared" si="312"/>
        <v>male</v>
      </c>
      <c r="AF519">
        <f>IF(F519&gt;=4, counts!$A$62,F519)</f>
        <v>0</v>
      </c>
      <c r="AG519">
        <f>IF(G519&gt;=3, counts!$A$69,G519)</f>
        <v>0</v>
      </c>
      <c r="AH519" t="str">
        <f>IF(OR(K519="S",K519=""), counts!$A$75,K519)</f>
        <v>S, blank</v>
      </c>
      <c r="AI519">
        <f t="shared" si="313"/>
        <v>2</v>
      </c>
      <c r="AJ519">
        <f>VLOOKUP(AA519,counts!$V$8:$W$13,2,FALSE)</f>
        <v>-11.613432440426715</v>
      </c>
      <c r="AK519">
        <f>VLOOKUP(AB519,counts!$V$17:$W$23,2,FALSE)</f>
        <v>123.30204897661667</v>
      </c>
      <c r="AL519">
        <f>VLOOKUP(AC519,counts!$V$27:$W$33,2,FALSE)</f>
        <v>-9.6115457513775127</v>
      </c>
      <c r="AM519">
        <f>VLOOKUP(AD519,counts!$V$38:$W$49,2,FALSE)</f>
        <v>-23.331657902726029</v>
      </c>
      <c r="AN519">
        <f>VLOOKUP(AE519,counts!$V$53:$W$54,2,FALSE)</f>
        <v>-108.67008854708662</v>
      </c>
      <c r="AO519">
        <f>VLOOKUP(AF519,counts!$V$58:$W$62,2,FALSE)</f>
        <v>-14.754319664473872</v>
      </c>
      <c r="AP519">
        <f>VLOOKUP(AG519,counts!$V$66:$W$69,2,FALSE)</f>
        <v>-22.013681658285037</v>
      </c>
      <c r="AQ519">
        <f>VLOOKUP(AH519,counts!$V$73:$W$75,2,FALSE)</f>
        <v>-22.422560732600829</v>
      </c>
      <c r="AR519">
        <f>VLOOKUP(AI519,counts!$V$79:$W$81,2,FALSE)</f>
        <v>25.957134405206311</v>
      </c>
      <c r="AS519">
        <f t="shared" si="314"/>
        <v>0</v>
      </c>
      <c r="AT519">
        <f t="shared" si="315"/>
        <v>5</v>
      </c>
      <c r="AU519" t="str">
        <f t="shared" si="298"/>
        <v>Validate</v>
      </c>
      <c r="AW519" t="str">
        <f t="shared" si="316"/>
        <v>18-30</v>
      </c>
      <c r="AX519" t="str">
        <f t="shared" si="317"/>
        <v>F, G, T</v>
      </c>
      <c r="AY519" t="str">
        <f t="shared" si="318"/>
        <v>11-20</v>
      </c>
      <c r="AZ519" t="str">
        <f t="shared" si="319"/>
        <v>MA</v>
      </c>
      <c r="BA519" t="str">
        <f t="shared" si="320"/>
        <v>male</v>
      </c>
      <c r="BB519">
        <f t="shared" si="321"/>
        <v>0</v>
      </c>
      <c r="BC519">
        <f t="shared" si="322"/>
        <v>0</v>
      </c>
      <c r="BD519" t="str">
        <f t="shared" si="323"/>
        <v>S, blank</v>
      </c>
      <c r="BE519">
        <f t="shared" si="324"/>
        <v>2</v>
      </c>
      <c r="BF519">
        <f t="shared" si="325"/>
        <v>-11.613432440426715</v>
      </c>
      <c r="BG519">
        <f t="shared" si="326"/>
        <v>123.30204897661667</v>
      </c>
      <c r="BH519">
        <f t="shared" si="327"/>
        <v>-9.6115457513775127</v>
      </c>
      <c r="BI519">
        <f t="shared" si="328"/>
        <v>-23.331657902726029</v>
      </c>
      <c r="BJ519">
        <f t="shared" si="329"/>
        <v>-108.67008854708662</v>
      </c>
      <c r="BK519">
        <f t="shared" si="330"/>
        <v>-14.754319664473872</v>
      </c>
      <c r="BL519">
        <f t="shared" si="331"/>
        <v>-22.013681658285037</v>
      </c>
      <c r="BM519">
        <f t="shared" si="332"/>
        <v>-22.422560732600829</v>
      </c>
      <c r="BN519">
        <f t="shared" si="333"/>
        <v>25.957134405206311</v>
      </c>
      <c r="BO519">
        <f t="shared" si="299"/>
        <v>0</v>
      </c>
      <c r="BP519">
        <f t="shared" si="300"/>
        <v>5</v>
      </c>
      <c r="BQ519" t="str">
        <f t="shared" si="301"/>
        <v>Validate</v>
      </c>
    </row>
    <row r="520" spans="1:69" x14ac:dyDescent="0.3">
      <c r="A520">
        <v>2</v>
      </c>
      <c r="B520">
        <v>0</v>
      </c>
      <c r="C520" t="s">
        <v>1240</v>
      </c>
      <c r="D520" t="s">
        <v>20</v>
      </c>
      <c r="E520">
        <v>19</v>
      </c>
      <c r="F520">
        <v>1</v>
      </c>
      <c r="G520">
        <v>1</v>
      </c>
      <c r="H520" t="s">
        <v>949</v>
      </c>
      <c r="I520">
        <v>36.75</v>
      </c>
      <c r="K520" t="s">
        <v>17</v>
      </c>
      <c r="M520">
        <v>101</v>
      </c>
      <c r="N520" t="s">
        <v>1241</v>
      </c>
      <c r="O520">
        <v>4</v>
      </c>
      <c r="P520">
        <v>4</v>
      </c>
      <c r="Q520">
        <v>2</v>
      </c>
      <c r="R520" t="str">
        <f t="shared" si="302"/>
        <v>Test</v>
      </c>
      <c r="S520" t="str">
        <f t="shared" si="303"/>
        <v>Test</v>
      </c>
      <c r="T520" t="str">
        <f t="shared" si="304"/>
        <v>Train</v>
      </c>
      <c r="U520" t="str">
        <f t="shared" si="305"/>
        <v>MI</v>
      </c>
      <c r="V520" t="str">
        <f t="shared" si="306"/>
        <v>18-30</v>
      </c>
      <c r="W520" t="str">
        <f t="shared" si="307"/>
        <v/>
      </c>
      <c r="X520" t="str">
        <f t="shared" si="308"/>
        <v>31-40</v>
      </c>
      <c r="Y520" t="b">
        <f>SUMPRODUCT(--(U520=counts!$A$40:$A$49))&gt;0</f>
        <v>1</v>
      </c>
      <c r="Z520" t="b">
        <f>SUMPRODUCT(--(W520=counts!$A$18:$A$22))&gt;0</f>
        <v>0</v>
      </c>
      <c r="AA520" t="str">
        <f t="shared" si="309"/>
        <v>18-30</v>
      </c>
      <c r="AB520" t="str">
        <f>IF(W520="","Blank",IF(Z520="TRUE",W520,counts!$A$23))</f>
        <v>Blank</v>
      </c>
      <c r="AC520" t="str">
        <f t="shared" si="310"/>
        <v>31-40</v>
      </c>
      <c r="AD520" t="str">
        <f t="shared" si="311"/>
        <v>MI</v>
      </c>
      <c r="AE520" t="str">
        <f t="shared" si="312"/>
        <v>male</v>
      </c>
      <c r="AF520">
        <f>IF(F520&gt;=4, counts!$A$62,F520)</f>
        <v>1</v>
      </c>
      <c r="AG520">
        <f>IF(G520&gt;=3, counts!$A$69,G520)</f>
        <v>1</v>
      </c>
      <c r="AH520" t="str">
        <f>IF(OR(K520="S",K520=""), counts!$A$75,K520)</f>
        <v>S, blank</v>
      </c>
      <c r="AI520">
        <f t="shared" si="313"/>
        <v>2</v>
      </c>
      <c r="AJ520">
        <f>VLOOKUP(AA520,counts!$V$8:$W$13,2,FALSE)</f>
        <v>-11.613432440426715</v>
      </c>
      <c r="AK520">
        <f>VLOOKUP(AB520,counts!$V$17:$W$23,2,FALSE)</f>
        <v>-42.171718189759716</v>
      </c>
      <c r="AL520">
        <f>VLOOKUP(AC520,counts!$V$27:$W$33,2,FALSE)</f>
        <v>22.971838090238197</v>
      </c>
      <c r="AM520">
        <f>VLOOKUP(AD520,counts!$V$38:$W$49,2,FALSE)</f>
        <v>123.30204897661667</v>
      </c>
      <c r="AN520">
        <f>VLOOKUP(AE520,counts!$V$53:$W$54,2,FALSE)</f>
        <v>-108.67008854708662</v>
      </c>
      <c r="AO520">
        <f>VLOOKUP(AF520,counts!$V$58:$W$62,2,FALSE)</f>
        <v>48.695090775187893</v>
      </c>
      <c r="AP520">
        <f>VLOOKUP(AG520,counts!$V$66:$W$69,2,FALSE)</f>
        <v>79.365382998232107</v>
      </c>
      <c r="AQ520">
        <f>VLOOKUP(AH520,counts!$V$73:$W$75,2,FALSE)</f>
        <v>-22.422560732600829</v>
      </c>
      <c r="AR520">
        <f>VLOOKUP(AI520,counts!$V$79:$W$81,2,FALSE)</f>
        <v>25.957134405206311</v>
      </c>
      <c r="AS520">
        <f t="shared" si="314"/>
        <v>0</v>
      </c>
      <c r="AT520">
        <f t="shared" si="315"/>
        <v>4</v>
      </c>
      <c r="AU520" t="str">
        <f t="shared" si="298"/>
        <v>Test</v>
      </c>
      <c r="AW520" t="str">
        <f t="shared" si="316"/>
        <v>18-30</v>
      </c>
      <c r="AX520" t="str">
        <f t="shared" si="317"/>
        <v>Blank</v>
      </c>
      <c r="AY520" t="str">
        <f t="shared" si="318"/>
        <v>31-40</v>
      </c>
      <c r="AZ520" t="str">
        <f t="shared" si="319"/>
        <v>MI</v>
      </c>
      <c r="BA520" t="str">
        <f t="shared" si="320"/>
        <v>male</v>
      </c>
      <c r="BB520">
        <f t="shared" si="321"/>
        <v>1</v>
      </c>
      <c r="BC520">
        <f t="shared" si="322"/>
        <v>1</v>
      </c>
      <c r="BD520" t="str">
        <f t="shared" si="323"/>
        <v>S, blank</v>
      </c>
      <c r="BE520">
        <f t="shared" si="324"/>
        <v>2</v>
      </c>
      <c r="BF520">
        <f t="shared" si="325"/>
        <v>-11.613432440426715</v>
      </c>
      <c r="BG520">
        <f t="shared" si="326"/>
        <v>-42.171718189759716</v>
      </c>
      <c r="BH520">
        <f t="shared" si="327"/>
        <v>22.971838090238197</v>
      </c>
      <c r="BI520">
        <f t="shared" si="328"/>
        <v>123.30204897661667</v>
      </c>
      <c r="BJ520">
        <f t="shared" si="329"/>
        <v>-108.67008854708662</v>
      </c>
      <c r="BK520">
        <f t="shared" si="330"/>
        <v>48.695090775187893</v>
      </c>
      <c r="BL520">
        <f t="shared" si="331"/>
        <v>79.365382998232107</v>
      </c>
      <c r="BM520">
        <f t="shared" si="332"/>
        <v>-22.422560732600829</v>
      </c>
      <c r="BN520">
        <f t="shared" si="333"/>
        <v>25.957134405206311</v>
      </c>
      <c r="BO520">
        <f t="shared" si="299"/>
        <v>0</v>
      </c>
      <c r="BP520">
        <f t="shared" si="300"/>
        <v>4</v>
      </c>
      <c r="BQ520" t="str">
        <f t="shared" si="301"/>
        <v>Test</v>
      </c>
    </row>
    <row r="521" spans="1:69" x14ac:dyDescent="0.3">
      <c r="A521">
        <v>2</v>
      </c>
      <c r="B521">
        <v>0</v>
      </c>
      <c r="C521" t="s">
        <v>1242</v>
      </c>
      <c r="D521" t="s">
        <v>20</v>
      </c>
      <c r="E521">
        <v>28</v>
      </c>
      <c r="F521">
        <v>0</v>
      </c>
      <c r="G521">
        <v>0</v>
      </c>
      <c r="H521" t="s">
        <v>1243</v>
      </c>
      <c r="I521">
        <v>13.5</v>
      </c>
      <c r="K521" t="s">
        <v>17</v>
      </c>
      <c r="M521">
        <v>287</v>
      </c>
      <c r="N521" t="s">
        <v>1244</v>
      </c>
      <c r="O521">
        <v>4</v>
      </c>
      <c r="P521">
        <v>3</v>
      </c>
      <c r="Q521">
        <v>2</v>
      </c>
      <c r="R521" t="str">
        <f t="shared" si="302"/>
        <v>Test</v>
      </c>
      <c r="S521" t="str">
        <f t="shared" si="303"/>
        <v>Train</v>
      </c>
      <c r="T521" t="str">
        <f t="shared" si="304"/>
        <v>Train</v>
      </c>
      <c r="U521" t="str">
        <f t="shared" si="305"/>
        <v/>
      </c>
      <c r="V521" t="str">
        <f t="shared" si="306"/>
        <v>18-30</v>
      </c>
      <c r="W521" t="str">
        <f t="shared" si="307"/>
        <v/>
      </c>
      <c r="X521" t="str">
        <f t="shared" si="308"/>
        <v>11-20</v>
      </c>
      <c r="Y521" t="b">
        <f>SUMPRODUCT(--(U521=counts!$A$40:$A$49))&gt;0</f>
        <v>0</v>
      </c>
      <c r="Z521" t="b">
        <f>SUMPRODUCT(--(W521=counts!$A$18:$A$22))&gt;0</f>
        <v>0</v>
      </c>
      <c r="AA521" t="str">
        <f t="shared" si="309"/>
        <v>18-30</v>
      </c>
      <c r="AB521" t="str">
        <f>IF(W521="","Blank",IF(Z521="TRUE",W521,counts!$A$23))</f>
        <v>Blank</v>
      </c>
      <c r="AC521" t="str">
        <f t="shared" si="310"/>
        <v>11-20</v>
      </c>
      <c r="AD521" t="str">
        <f t="shared" si="311"/>
        <v>Blank</v>
      </c>
      <c r="AE521" t="str">
        <f t="shared" si="312"/>
        <v>male</v>
      </c>
      <c r="AF521">
        <f>IF(F521&gt;=4, counts!$A$62,F521)</f>
        <v>0</v>
      </c>
      <c r="AG521">
        <f>IF(G521&gt;=3, counts!$A$69,G521)</f>
        <v>0</v>
      </c>
      <c r="AH521" t="str">
        <f>IF(OR(K521="S",K521=""), counts!$A$75,K521)</f>
        <v>S, blank</v>
      </c>
      <c r="AI521">
        <f t="shared" si="313"/>
        <v>2</v>
      </c>
      <c r="AJ521">
        <f>VLOOKUP(AA521,counts!$V$8:$W$13,2,FALSE)</f>
        <v>-11.613432440426715</v>
      </c>
      <c r="AK521">
        <f>VLOOKUP(AB521,counts!$V$17:$W$23,2,FALSE)</f>
        <v>-42.171718189759716</v>
      </c>
      <c r="AL521">
        <f>VLOOKUP(AC521,counts!$V$27:$W$33,2,FALSE)</f>
        <v>-9.6115457513775127</v>
      </c>
      <c r="AM521">
        <f>VLOOKUP(AD521,counts!$V$38:$W$49,2,FALSE)</f>
        <v>-33.757758935166962</v>
      </c>
      <c r="AN521">
        <f>VLOOKUP(AE521,counts!$V$53:$W$54,2,FALSE)</f>
        <v>-108.67008854708662</v>
      </c>
      <c r="AO521">
        <f>VLOOKUP(AF521,counts!$V$58:$W$62,2,FALSE)</f>
        <v>-14.754319664473872</v>
      </c>
      <c r="AP521">
        <f>VLOOKUP(AG521,counts!$V$66:$W$69,2,FALSE)</f>
        <v>-22.013681658285037</v>
      </c>
      <c r="AQ521">
        <f>VLOOKUP(AH521,counts!$V$73:$W$75,2,FALSE)</f>
        <v>-22.422560732600829</v>
      </c>
      <c r="AR521">
        <f>VLOOKUP(AI521,counts!$V$79:$W$81,2,FALSE)</f>
        <v>25.957134405206311</v>
      </c>
      <c r="AS521">
        <f t="shared" si="314"/>
        <v>0</v>
      </c>
      <c r="AT521">
        <f t="shared" si="315"/>
        <v>4</v>
      </c>
      <c r="AU521" t="str">
        <f t="shared" si="298"/>
        <v>Test</v>
      </c>
      <c r="AW521" t="str">
        <f t="shared" si="316"/>
        <v>18-30</v>
      </c>
      <c r="AX521" t="str">
        <f t="shared" si="317"/>
        <v>Blank</v>
      </c>
      <c r="AY521" t="str">
        <f t="shared" si="318"/>
        <v>11-20</v>
      </c>
      <c r="AZ521" t="str">
        <f t="shared" si="319"/>
        <v>Blank</v>
      </c>
      <c r="BA521" t="str">
        <f t="shared" si="320"/>
        <v>male</v>
      </c>
      <c r="BB521">
        <f t="shared" si="321"/>
        <v>0</v>
      </c>
      <c r="BC521">
        <f t="shared" si="322"/>
        <v>0</v>
      </c>
      <c r="BD521" t="str">
        <f t="shared" si="323"/>
        <v>S, blank</v>
      </c>
      <c r="BE521">
        <f t="shared" si="324"/>
        <v>2</v>
      </c>
      <c r="BF521">
        <f t="shared" si="325"/>
        <v>-11.613432440426715</v>
      </c>
      <c r="BG521">
        <f t="shared" si="326"/>
        <v>-42.171718189759716</v>
      </c>
      <c r="BH521">
        <f t="shared" si="327"/>
        <v>-9.6115457513775127</v>
      </c>
      <c r="BI521">
        <f t="shared" si="328"/>
        <v>-33.757758935166962</v>
      </c>
      <c r="BJ521">
        <f t="shared" si="329"/>
        <v>-108.67008854708662</v>
      </c>
      <c r="BK521">
        <f t="shared" si="330"/>
        <v>-14.754319664473872</v>
      </c>
      <c r="BL521">
        <f t="shared" si="331"/>
        <v>-22.013681658285037</v>
      </c>
      <c r="BM521">
        <f t="shared" si="332"/>
        <v>-22.422560732600829</v>
      </c>
      <c r="BN521">
        <f t="shared" si="333"/>
        <v>25.957134405206311</v>
      </c>
      <c r="BO521">
        <f t="shared" si="299"/>
        <v>0</v>
      </c>
      <c r="BP521">
        <f t="shared" si="300"/>
        <v>4</v>
      </c>
      <c r="BQ521" t="str">
        <f t="shared" si="301"/>
        <v>Test</v>
      </c>
    </row>
    <row r="522" spans="1:69" x14ac:dyDescent="0.3">
      <c r="A522">
        <v>2</v>
      </c>
      <c r="B522">
        <v>1</v>
      </c>
      <c r="C522" t="s">
        <v>1245</v>
      </c>
      <c r="D522" t="s">
        <v>20</v>
      </c>
      <c r="E522">
        <v>20</v>
      </c>
      <c r="F522">
        <v>0</v>
      </c>
      <c r="G522">
        <v>0</v>
      </c>
      <c r="H522" t="s">
        <v>1246</v>
      </c>
      <c r="I522">
        <v>13.862500000000001</v>
      </c>
      <c r="J522" t="s">
        <v>1247</v>
      </c>
      <c r="K522" t="s">
        <v>44</v>
      </c>
      <c r="L522" t="s">
        <v>90</v>
      </c>
      <c r="N522" t="s">
        <v>1248</v>
      </c>
      <c r="O522">
        <v>1</v>
      </c>
      <c r="P522">
        <v>5</v>
      </c>
      <c r="Q522">
        <v>4</v>
      </c>
      <c r="R522" t="str">
        <f t="shared" si="302"/>
        <v>Train</v>
      </c>
      <c r="S522" t="str">
        <f t="shared" si="303"/>
        <v>Validate</v>
      </c>
      <c r="T522" t="str">
        <f t="shared" si="304"/>
        <v>Test</v>
      </c>
      <c r="U522" t="str">
        <f t="shared" si="305"/>
        <v/>
      </c>
      <c r="V522" t="str">
        <f t="shared" si="306"/>
        <v>18-30</v>
      </c>
      <c r="W522" t="str">
        <f t="shared" si="307"/>
        <v>D</v>
      </c>
      <c r="X522" t="str">
        <f t="shared" si="308"/>
        <v>11-20</v>
      </c>
      <c r="Y522" t="b">
        <f>SUMPRODUCT(--(U522=counts!$A$40:$A$49))&gt;0</f>
        <v>0</v>
      </c>
      <c r="Z522" t="b">
        <f>SUMPRODUCT(--(W522=counts!$A$18:$A$22))&gt;0</f>
        <v>1</v>
      </c>
      <c r="AA522" t="str">
        <f t="shared" si="309"/>
        <v>18-30</v>
      </c>
      <c r="AB522" t="str">
        <f>IF(W522="","Blank",IF(Z522="TRUE",W522,counts!$A$23))</f>
        <v>F, G, T</v>
      </c>
      <c r="AC522" t="str">
        <f t="shared" si="310"/>
        <v>11-20</v>
      </c>
      <c r="AD522" t="str">
        <f t="shared" si="311"/>
        <v>Blank</v>
      </c>
      <c r="AE522" t="str">
        <f t="shared" si="312"/>
        <v>male</v>
      </c>
      <c r="AF522">
        <f>IF(F522&gt;=4, counts!$A$62,F522)</f>
        <v>0</v>
      </c>
      <c r="AG522">
        <f>IF(G522&gt;=3, counts!$A$69,G522)</f>
        <v>0</v>
      </c>
      <c r="AH522" t="str">
        <f>IF(OR(K522="S",K522=""), counts!$A$75,K522)</f>
        <v>C</v>
      </c>
      <c r="AI522">
        <f t="shared" si="313"/>
        <v>2</v>
      </c>
      <c r="AJ522">
        <f>VLOOKUP(AA522,counts!$V$8:$W$13,2,FALSE)</f>
        <v>-11.613432440426715</v>
      </c>
      <c r="AK522">
        <f>VLOOKUP(AB522,counts!$V$17:$W$23,2,FALSE)</f>
        <v>123.30204897661667</v>
      </c>
      <c r="AL522">
        <f>VLOOKUP(AC522,counts!$V$27:$W$33,2,FALSE)</f>
        <v>-9.6115457513775127</v>
      </c>
      <c r="AM522">
        <f>VLOOKUP(AD522,counts!$V$38:$W$49,2,FALSE)</f>
        <v>-33.757758935166962</v>
      </c>
      <c r="AN522">
        <f>VLOOKUP(AE522,counts!$V$53:$W$54,2,FALSE)</f>
        <v>-108.67008854708662</v>
      </c>
      <c r="AO522">
        <f>VLOOKUP(AF522,counts!$V$58:$W$62,2,FALSE)</f>
        <v>-14.754319664473872</v>
      </c>
      <c r="AP522">
        <f>VLOOKUP(AG522,counts!$V$66:$W$69,2,FALSE)</f>
        <v>-22.013681658285037</v>
      </c>
      <c r="AQ522">
        <f>VLOOKUP(AH522,counts!$V$73:$W$75,2,FALSE)</f>
        <v>72.444458573419169</v>
      </c>
      <c r="AR522">
        <f>VLOOKUP(AI522,counts!$V$79:$W$81,2,FALSE)</f>
        <v>25.957134405206311</v>
      </c>
      <c r="AS522">
        <f t="shared" si="314"/>
        <v>1</v>
      </c>
      <c r="AT522">
        <f t="shared" si="315"/>
        <v>1</v>
      </c>
      <c r="AU522" t="str">
        <f t="shared" si="298"/>
        <v>Train</v>
      </c>
      <c r="AW522" t="str">
        <f t="shared" si="316"/>
        <v>18-30</v>
      </c>
      <c r="AX522" t="str">
        <f t="shared" si="317"/>
        <v>F, G, T</v>
      </c>
      <c r="AY522" t="str">
        <f t="shared" si="318"/>
        <v>11-20</v>
      </c>
      <c r="AZ522" t="str">
        <f t="shared" si="319"/>
        <v>Blank</v>
      </c>
      <c r="BA522" t="str">
        <f t="shared" si="320"/>
        <v>male</v>
      </c>
      <c r="BB522">
        <f t="shared" si="321"/>
        <v>0</v>
      </c>
      <c r="BC522">
        <f t="shared" si="322"/>
        <v>0</v>
      </c>
      <c r="BD522" t="str">
        <f t="shared" si="323"/>
        <v>C</v>
      </c>
      <c r="BE522">
        <f t="shared" si="324"/>
        <v>2</v>
      </c>
      <c r="BF522">
        <f t="shared" si="325"/>
        <v>-11.613432440426715</v>
      </c>
      <c r="BG522">
        <f t="shared" si="326"/>
        <v>123.30204897661667</v>
      </c>
      <c r="BH522">
        <f t="shared" si="327"/>
        <v>-9.6115457513775127</v>
      </c>
      <c r="BI522">
        <f t="shared" si="328"/>
        <v>-33.757758935166962</v>
      </c>
      <c r="BJ522">
        <f t="shared" si="329"/>
        <v>-108.67008854708662</v>
      </c>
      <c r="BK522">
        <f t="shared" si="330"/>
        <v>-14.754319664473872</v>
      </c>
      <c r="BL522">
        <f t="shared" si="331"/>
        <v>-22.013681658285037</v>
      </c>
      <c r="BM522">
        <f t="shared" si="332"/>
        <v>72.444458573419169</v>
      </c>
      <c r="BN522">
        <f t="shared" si="333"/>
        <v>25.957134405206311</v>
      </c>
      <c r="BO522">
        <f t="shared" si="299"/>
        <v>1</v>
      </c>
      <c r="BP522">
        <f t="shared" si="300"/>
        <v>1</v>
      </c>
      <c r="BQ522" t="str">
        <f t="shared" si="301"/>
        <v>Train</v>
      </c>
    </row>
    <row r="523" spans="1:69" x14ac:dyDescent="0.3">
      <c r="A523">
        <v>2</v>
      </c>
      <c r="B523">
        <v>1</v>
      </c>
      <c r="C523" t="s">
        <v>1249</v>
      </c>
      <c r="D523" t="s">
        <v>15</v>
      </c>
      <c r="E523">
        <v>29</v>
      </c>
      <c r="F523">
        <v>0</v>
      </c>
      <c r="G523">
        <v>0</v>
      </c>
      <c r="H523" t="s">
        <v>1250</v>
      </c>
      <c r="I523">
        <v>10.5</v>
      </c>
      <c r="J523" t="s">
        <v>872</v>
      </c>
      <c r="K523" t="s">
        <v>17</v>
      </c>
      <c r="L523" t="s">
        <v>22</v>
      </c>
      <c r="N523" t="s">
        <v>1251</v>
      </c>
      <c r="O523">
        <v>3</v>
      </c>
      <c r="P523">
        <v>1</v>
      </c>
      <c r="Q523">
        <v>1</v>
      </c>
      <c r="R523" t="str">
        <f t="shared" si="302"/>
        <v>Train</v>
      </c>
      <c r="S523" t="str">
        <f t="shared" si="303"/>
        <v>Train</v>
      </c>
      <c r="T523" t="str">
        <f t="shared" si="304"/>
        <v>Train</v>
      </c>
      <c r="U523" t="str">
        <f t="shared" si="305"/>
        <v>NY</v>
      </c>
      <c r="V523" t="str">
        <f t="shared" si="306"/>
        <v>18-30</v>
      </c>
      <c r="W523" t="str">
        <f t="shared" si="307"/>
        <v>F</v>
      </c>
      <c r="X523" t="str">
        <f t="shared" si="308"/>
        <v>11-20</v>
      </c>
      <c r="Y523" t="b">
        <f>SUMPRODUCT(--(U523=counts!$A$40:$A$49))&gt;0</f>
        <v>1</v>
      </c>
      <c r="Z523" t="b">
        <f>SUMPRODUCT(--(W523=counts!$A$18:$A$22))&gt;0</f>
        <v>0</v>
      </c>
      <c r="AA523" t="str">
        <f t="shared" si="309"/>
        <v>18-30</v>
      </c>
      <c r="AB523" t="str">
        <f>IF(W523="","Blank",IF(Z523="TRUE",W523,counts!$A$23))</f>
        <v>F, G, T</v>
      </c>
      <c r="AC523" t="str">
        <f t="shared" si="310"/>
        <v>11-20</v>
      </c>
      <c r="AD523" t="str">
        <f t="shared" si="311"/>
        <v>NY</v>
      </c>
      <c r="AE523" t="str">
        <f t="shared" si="312"/>
        <v>female</v>
      </c>
      <c r="AF523">
        <f>IF(F523&gt;=4, counts!$A$62,F523)</f>
        <v>0</v>
      </c>
      <c r="AG523">
        <f>IF(G523&gt;=3, counts!$A$69,G523)</f>
        <v>0</v>
      </c>
      <c r="AH523" t="str">
        <f>IF(OR(K523="S",K523=""), counts!$A$75,K523)</f>
        <v>S, blank</v>
      </c>
      <c r="AI523">
        <f t="shared" si="313"/>
        <v>2</v>
      </c>
      <c r="AJ523">
        <f>VLOOKUP(AA523,counts!$V$8:$W$13,2,FALSE)</f>
        <v>-11.613432440426715</v>
      </c>
      <c r="AK523">
        <f>VLOOKUP(AB523,counts!$V$17:$W$23,2,FALSE)</f>
        <v>123.30204897661667</v>
      </c>
      <c r="AL523">
        <f>VLOOKUP(AC523,counts!$V$27:$W$33,2,FALSE)</f>
        <v>-9.6115457513775127</v>
      </c>
      <c r="AM523">
        <f>VLOOKUP(AD523,counts!$V$38:$W$49,2,FALSE)</f>
        <v>57.761363718906857</v>
      </c>
      <c r="AN523">
        <f>VLOOKUP(AE523,counts!$V$53:$W$54,2,FALSE)</f>
        <v>151.41878811967541</v>
      </c>
      <c r="AO523">
        <f>VLOOKUP(AF523,counts!$V$58:$W$62,2,FALSE)</f>
        <v>-14.754319664473872</v>
      </c>
      <c r="AP523">
        <f>VLOOKUP(AG523,counts!$V$66:$W$69,2,FALSE)</f>
        <v>-22.013681658285037</v>
      </c>
      <c r="AQ523">
        <f>VLOOKUP(AH523,counts!$V$73:$W$75,2,FALSE)</f>
        <v>-22.422560732600829</v>
      </c>
      <c r="AR523">
        <f>VLOOKUP(AI523,counts!$V$79:$W$81,2,FALSE)</f>
        <v>25.957134405206311</v>
      </c>
      <c r="AS523">
        <f t="shared" si="314"/>
        <v>1</v>
      </c>
      <c r="AT523">
        <f t="shared" si="315"/>
        <v>3</v>
      </c>
      <c r="AU523" t="str">
        <f t="shared" si="298"/>
        <v>Train</v>
      </c>
      <c r="AW523" t="str">
        <f t="shared" si="316"/>
        <v>18-30</v>
      </c>
      <c r="AX523" t="str">
        <f t="shared" si="317"/>
        <v>F, G, T</v>
      </c>
      <c r="AY523" t="str">
        <f t="shared" si="318"/>
        <v>11-20</v>
      </c>
      <c r="AZ523" t="str">
        <f t="shared" si="319"/>
        <v>NY</v>
      </c>
      <c r="BA523" t="str">
        <f t="shared" si="320"/>
        <v>female</v>
      </c>
      <c r="BB523">
        <f t="shared" si="321"/>
        <v>0</v>
      </c>
      <c r="BC523">
        <f t="shared" si="322"/>
        <v>0</v>
      </c>
      <c r="BD523" t="str">
        <f t="shared" si="323"/>
        <v>S, blank</v>
      </c>
      <c r="BE523">
        <f t="shared" si="324"/>
        <v>2</v>
      </c>
      <c r="BF523">
        <f t="shared" si="325"/>
        <v>-11.613432440426715</v>
      </c>
      <c r="BG523">
        <f t="shared" si="326"/>
        <v>123.30204897661667</v>
      </c>
      <c r="BH523">
        <f t="shared" si="327"/>
        <v>-9.6115457513775127</v>
      </c>
      <c r="BI523">
        <f t="shared" si="328"/>
        <v>57.761363718906857</v>
      </c>
      <c r="BJ523">
        <f t="shared" si="329"/>
        <v>151.41878811967541</v>
      </c>
      <c r="BK523">
        <f t="shared" si="330"/>
        <v>-14.754319664473872</v>
      </c>
      <c r="BL523">
        <f t="shared" si="331"/>
        <v>-22.013681658285037</v>
      </c>
      <c r="BM523">
        <f t="shared" si="332"/>
        <v>-22.422560732600829</v>
      </c>
      <c r="BN523">
        <f t="shared" si="333"/>
        <v>25.957134405206311</v>
      </c>
      <c r="BO523">
        <f t="shared" si="299"/>
        <v>1</v>
      </c>
      <c r="BP523">
        <f t="shared" si="300"/>
        <v>3</v>
      </c>
      <c r="BQ523" t="str">
        <f t="shared" si="301"/>
        <v>Train</v>
      </c>
    </row>
    <row r="524" spans="1:69" x14ac:dyDescent="0.3">
      <c r="A524">
        <v>2</v>
      </c>
      <c r="B524">
        <v>0</v>
      </c>
      <c r="C524" t="s">
        <v>1252</v>
      </c>
      <c r="D524" t="s">
        <v>20</v>
      </c>
      <c r="E524">
        <v>39</v>
      </c>
      <c r="F524">
        <v>0</v>
      </c>
      <c r="G524">
        <v>0</v>
      </c>
      <c r="H524" t="s">
        <v>1253</v>
      </c>
      <c r="I524">
        <v>13</v>
      </c>
      <c r="K524" t="s">
        <v>17</v>
      </c>
      <c r="N524" t="s">
        <v>1254</v>
      </c>
      <c r="O524">
        <v>5</v>
      </c>
      <c r="P524">
        <v>3</v>
      </c>
      <c r="Q524">
        <v>4</v>
      </c>
      <c r="R524" t="str">
        <f t="shared" si="302"/>
        <v>Validate</v>
      </c>
      <c r="S524" t="str">
        <f t="shared" si="303"/>
        <v>Train</v>
      </c>
      <c r="T524" t="str">
        <f t="shared" si="304"/>
        <v>Test</v>
      </c>
      <c r="U524" t="str">
        <f t="shared" si="305"/>
        <v>OH</v>
      </c>
      <c r="V524" t="str">
        <f t="shared" si="306"/>
        <v>31-40</v>
      </c>
      <c r="W524" t="str">
        <f t="shared" si="307"/>
        <v/>
      </c>
      <c r="X524" t="str">
        <f t="shared" si="308"/>
        <v>11-20</v>
      </c>
      <c r="Y524" t="b">
        <f>SUMPRODUCT(--(U524=counts!$A$40:$A$49))&gt;0</f>
        <v>1</v>
      </c>
      <c r="Z524" t="b">
        <f>SUMPRODUCT(--(W524=counts!$A$18:$A$22))&gt;0</f>
        <v>0</v>
      </c>
      <c r="AA524" t="str">
        <f t="shared" si="309"/>
        <v>31-40</v>
      </c>
      <c r="AB524" t="str">
        <f>IF(W524="","Blank",IF(Z524="TRUE",W524,counts!$A$23))</f>
        <v>Blank</v>
      </c>
      <c r="AC524" t="str">
        <f t="shared" si="310"/>
        <v>11-20</v>
      </c>
      <c r="AD524" t="str">
        <f t="shared" si="311"/>
        <v>OH</v>
      </c>
      <c r="AE524" t="str">
        <f t="shared" si="312"/>
        <v>male</v>
      </c>
      <c r="AF524">
        <f>IF(F524&gt;=4, counts!$A$62,F524)</f>
        <v>0</v>
      </c>
      <c r="AG524">
        <f>IF(G524&gt;=3, counts!$A$69,G524)</f>
        <v>0</v>
      </c>
      <c r="AH524" t="str">
        <f>IF(OR(K524="S",K524=""), counts!$A$75,K524)</f>
        <v>S, blank</v>
      </c>
      <c r="AI524">
        <f t="shared" si="313"/>
        <v>2</v>
      </c>
      <c r="AJ524">
        <f>VLOOKUP(AA524,counts!$V$8:$W$13,2,FALSE)</f>
        <v>32.769878926258563</v>
      </c>
      <c r="AK524">
        <f>VLOOKUP(AB524,counts!$V$17:$W$23,2,FALSE)</f>
        <v>-42.171718189759716</v>
      </c>
      <c r="AL524">
        <f>VLOOKUP(AC524,counts!$V$27:$W$33,2,FALSE)</f>
        <v>-9.6115457513775127</v>
      </c>
      <c r="AM524">
        <f>VLOOKUP(AD524,counts!$V$38:$W$49,2,FALSE)</f>
        <v>82.755538165800246</v>
      </c>
      <c r="AN524">
        <f>VLOOKUP(AE524,counts!$V$53:$W$54,2,FALSE)</f>
        <v>-108.67008854708662</v>
      </c>
      <c r="AO524">
        <f>VLOOKUP(AF524,counts!$V$58:$W$62,2,FALSE)</f>
        <v>-14.754319664473872</v>
      </c>
      <c r="AP524">
        <f>VLOOKUP(AG524,counts!$V$66:$W$69,2,FALSE)</f>
        <v>-22.013681658285037</v>
      </c>
      <c r="AQ524">
        <f>VLOOKUP(AH524,counts!$V$73:$W$75,2,FALSE)</f>
        <v>-22.422560732600829</v>
      </c>
      <c r="AR524">
        <f>VLOOKUP(AI524,counts!$V$79:$W$81,2,FALSE)</f>
        <v>25.957134405206311</v>
      </c>
      <c r="AS524">
        <f t="shared" si="314"/>
        <v>0</v>
      </c>
      <c r="AT524">
        <f t="shared" si="315"/>
        <v>5</v>
      </c>
      <c r="AU524" t="str">
        <f t="shared" si="298"/>
        <v>Validate</v>
      </c>
      <c r="AW524" t="str">
        <f t="shared" si="316"/>
        <v>31-40</v>
      </c>
      <c r="AX524" t="str">
        <f t="shared" si="317"/>
        <v>Blank</v>
      </c>
      <c r="AY524" t="str">
        <f t="shared" si="318"/>
        <v>11-20</v>
      </c>
      <c r="AZ524" t="str">
        <f t="shared" si="319"/>
        <v>OH</v>
      </c>
      <c r="BA524" t="str">
        <f t="shared" si="320"/>
        <v>male</v>
      </c>
      <c r="BB524">
        <f t="shared" si="321"/>
        <v>0</v>
      </c>
      <c r="BC524">
        <f t="shared" si="322"/>
        <v>0</v>
      </c>
      <c r="BD524" t="str">
        <f t="shared" si="323"/>
        <v>S, blank</v>
      </c>
      <c r="BE524">
        <f t="shared" si="324"/>
        <v>2</v>
      </c>
      <c r="BF524">
        <f t="shared" si="325"/>
        <v>32.769878926258563</v>
      </c>
      <c r="BG524">
        <f t="shared" si="326"/>
        <v>-42.171718189759716</v>
      </c>
      <c r="BH524">
        <f t="shared" si="327"/>
        <v>-9.6115457513775127</v>
      </c>
      <c r="BI524">
        <f t="shared" si="328"/>
        <v>82.755538165800246</v>
      </c>
      <c r="BJ524">
        <f t="shared" si="329"/>
        <v>-108.67008854708662</v>
      </c>
      <c r="BK524">
        <f t="shared" si="330"/>
        <v>-14.754319664473872</v>
      </c>
      <c r="BL524">
        <f t="shared" si="331"/>
        <v>-22.013681658285037</v>
      </c>
      <c r="BM524">
        <f t="shared" si="332"/>
        <v>-22.422560732600829</v>
      </c>
      <c r="BN524">
        <f t="shared" si="333"/>
        <v>25.957134405206311</v>
      </c>
      <c r="BO524">
        <f t="shared" si="299"/>
        <v>0</v>
      </c>
      <c r="BP524">
        <f t="shared" si="300"/>
        <v>5</v>
      </c>
      <c r="BQ524" t="str">
        <f t="shared" si="301"/>
        <v>Validate</v>
      </c>
    </row>
    <row r="525" spans="1:69" x14ac:dyDescent="0.3">
      <c r="A525">
        <v>2</v>
      </c>
      <c r="B525">
        <v>1</v>
      </c>
      <c r="C525" t="s">
        <v>1255</v>
      </c>
      <c r="D525" t="s">
        <v>20</v>
      </c>
      <c r="E525">
        <v>22</v>
      </c>
      <c r="F525">
        <v>0</v>
      </c>
      <c r="G525">
        <v>0</v>
      </c>
      <c r="H525" t="s">
        <v>1256</v>
      </c>
      <c r="I525">
        <v>10.5</v>
      </c>
      <c r="K525" t="s">
        <v>17</v>
      </c>
      <c r="L525" t="s">
        <v>241</v>
      </c>
      <c r="N525" t="s">
        <v>1257</v>
      </c>
      <c r="O525">
        <v>3</v>
      </c>
      <c r="P525">
        <v>4</v>
      </c>
      <c r="Q525">
        <v>1</v>
      </c>
      <c r="R525" t="str">
        <f t="shared" si="302"/>
        <v>Train</v>
      </c>
      <c r="S525" t="str">
        <f t="shared" si="303"/>
        <v>Test</v>
      </c>
      <c r="T525" t="str">
        <f t="shared" si="304"/>
        <v>Train</v>
      </c>
      <c r="U525" t="str">
        <f t="shared" si="305"/>
        <v>NJ</v>
      </c>
      <c r="V525" t="str">
        <f t="shared" si="306"/>
        <v>18-30</v>
      </c>
      <c r="W525" t="str">
        <f t="shared" si="307"/>
        <v/>
      </c>
      <c r="X525" t="str">
        <f t="shared" si="308"/>
        <v>11-20</v>
      </c>
      <c r="Y525" t="b">
        <f>SUMPRODUCT(--(U525=counts!$A$40:$A$49))&gt;0</f>
        <v>1</v>
      </c>
      <c r="Z525" t="b">
        <f>SUMPRODUCT(--(W525=counts!$A$18:$A$22))&gt;0</f>
        <v>0</v>
      </c>
      <c r="AA525" t="str">
        <f t="shared" si="309"/>
        <v>18-30</v>
      </c>
      <c r="AB525" t="str">
        <f>IF(W525="","Blank",IF(Z525="TRUE",W525,counts!$A$23))</f>
        <v>Blank</v>
      </c>
      <c r="AC525" t="str">
        <f t="shared" si="310"/>
        <v>11-20</v>
      </c>
      <c r="AD525" t="str">
        <f t="shared" si="311"/>
        <v>NJ</v>
      </c>
      <c r="AE525" t="str">
        <f t="shared" si="312"/>
        <v>male</v>
      </c>
      <c r="AF525">
        <f>IF(F525&gt;=4, counts!$A$62,F525)</f>
        <v>0</v>
      </c>
      <c r="AG525">
        <f>IF(G525&gt;=3, counts!$A$69,G525)</f>
        <v>0</v>
      </c>
      <c r="AH525" t="str">
        <f>IF(OR(K525="S",K525=""), counts!$A$75,K525)</f>
        <v>S, blank</v>
      </c>
      <c r="AI525">
        <f t="shared" si="313"/>
        <v>2</v>
      </c>
      <c r="AJ525">
        <f>VLOOKUP(AA525,counts!$V$8:$W$13,2,FALSE)</f>
        <v>-11.613432440426715</v>
      </c>
      <c r="AK525">
        <f>VLOOKUP(AB525,counts!$V$17:$W$23,2,FALSE)</f>
        <v>-42.171718189759716</v>
      </c>
      <c r="AL525">
        <f>VLOOKUP(AC525,counts!$V$27:$W$33,2,FALSE)</f>
        <v>-9.6115457513775127</v>
      </c>
      <c r="AM525">
        <f>VLOOKUP(AD525,counts!$V$38:$W$49,2,FALSE)</f>
        <v>45.286193221659182</v>
      </c>
      <c r="AN525">
        <f>VLOOKUP(AE525,counts!$V$53:$W$54,2,FALSE)</f>
        <v>-108.67008854708662</v>
      </c>
      <c r="AO525">
        <f>VLOOKUP(AF525,counts!$V$58:$W$62,2,FALSE)</f>
        <v>-14.754319664473872</v>
      </c>
      <c r="AP525">
        <f>VLOOKUP(AG525,counts!$V$66:$W$69,2,FALSE)</f>
        <v>-22.013681658285037</v>
      </c>
      <c r="AQ525">
        <f>VLOOKUP(AH525,counts!$V$73:$W$75,2,FALSE)</f>
        <v>-22.422560732600829</v>
      </c>
      <c r="AR525">
        <f>VLOOKUP(AI525,counts!$V$79:$W$81,2,FALSE)</f>
        <v>25.957134405206311</v>
      </c>
      <c r="AS525">
        <f t="shared" si="314"/>
        <v>1</v>
      </c>
      <c r="AT525">
        <f t="shared" si="315"/>
        <v>3</v>
      </c>
      <c r="AU525" t="str">
        <f t="shared" si="298"/>
        <v>Train</v>
      </c>
      <c r="AW525" t="str">
        <f t="shared" si="316"/>
        <v>18-30</v>
      </c>
      <c r="AX525" t="str">
        <f t="shared" si="317"/>
        <v>Blank</v>
      </c>
      <c r="AY525" t="str">
        <f t="shared" si="318"/>
        <v>11-20</v>
      </c>
      <c r="AZ525" t="str">
        <f t="shared" si="319"/>
        <v>NJ</v>
      </c>
      <c r="BA525" t="str">
        <f t="shared" si="320"/>
        <v>male</v>
      </c>
      <c r="BB525">
        <f t="shared" si="321"/>
        <v>0</v>
      </c>
      <c r="BC525">
        <f t="shared" si="322"/>
        <v>0</v>
      </c>
      <c r="BD525" t="str">
        <f t="shared" si="323"/>
        <v>S, blank</v>
      </c>
      <c r="BE525">
        <f t="shared" si="324"/>
        <v>2</v>
      </c>
      <c r="BF525">
        <f t="shared" si="325"/>
        <v>-11.613432440426715</v>
      </c>
      <c r="BG525">
        <f t="shared" si="326"/>
        <v>-42.171718189759716</v>
      </c>
      <c r="BH525">
        <f t="shared" si="327"/>
        <v>-9.6115457513775127</v>
      </c>
      <c r="BI525">
        <f t="shared" si="328"/>
        <v>45.286193221659182</v>
      </c>
      <c r="BJ525">
        <f t="shared" si="329"/>
        <v>-108.67008854708662</v>
      </c>
      <c r="BK525">
        <f t="shared" si="330"/>
        <v>-14.754319664473872</v>
      </c>
      <c r="BL525">
        <f t="shared" si="331"/>
        <v>-22.013681658285037</v>
      </c>
      <c r="BM525">
        <f t="shared" si="332"/>
        <v>-22.422560732600829</v>
      </c>
      <c r="BN525">
        <f t="shared" si="333"/>
        <v>25.957134405206311</v>
      </c>
      <c r="BO525">
        <f t="shared" si="299"/>
        <v>1</v>
      </c>
      <c r="BP525">
        <f t="shared" si="300"/>
        <v>3</v>
      </c>
      <c r="BQ525" t="str">
        <f t="shared" si="301"/>
        <v>Train</v>
      </c>
    </row>
    <row r="526" spans="1:69" x14ac:dyDescent="0.3">
      <c r="A526">
        <v>2</v>
      </c>
      <c r="B526">
        <v>1</v>
      </c>
      <c r="C526" t="s">
        <v>1258</v>
      </c>
      <c r="D526" t="s">
        <v>20</v>
      </c>
      <c r="F526">
        <v>0</v>
      </c>
      <c r="G526">
        <v>0</v>
      </c>
      <c r="H526" t="s">
        <v>1259</v>
      </c>
      <c r="I526">
        <v>13.862500000000001</v>
      </c>
      <c r="K526" t="s">
        <v>44</v>
      </c>
      <c r="L526" t="s">
        <v>54</v>
      </c>
      <c r="N526" t="s">
        <v>1260</v>
      </c>
      <c r="O526">
        <v>4</v>
      </c>
      <c r="P526">
        <v>4</v>
      </c>
      <c r="Q526">
        <v>4</v>
      </c>
      <c r="R526" t="str">
        <f t="shared" si="302"/>
        <v>Test</v>
      </c>
      <c r="S526" t="str">
        <f t="shared" si="303"/>
        <v>Test</v>
      </c>
      <c r="T526" t="str">
        <f t="shared" si="304"/>
        <v>Test</v>
      </c>
      <c r="U526" t="str">
        <f t="shared" si="305"/>
        <v/>
      </c>
      <c r="V526" t="str">
        <f t="shared" si="306"/>
        <v>0-17</v>
      </c>
      <c r="W526" t="str">
        <f t="shared" si="307"/>
        <v/>
      </c>
      <c r="X526" t="str">
        <f t="shared" si="308"/>
        <v>11-20</v>
      </c>
      <c r="Y526" t="b">
        <f>SUMPRODUCT(--(U526=counts!$A$40:$A$49))&gt;0</f>
        <v>0</v>
      </c>
      <c r="Z526" t="b">
        <f>SUMPRODUCT(--(W526=counts!$A$18:$A$22))&gt;0</f>
        <v>0</v>
      </c>
      <c r="AA526" t="str">
        <f t="shared" si="309"/>
        <v>0-17</v>
      </c>
      <c r="AB526" t="str">
        <f>IF(W526="","Blank",IF(Z526="TRUE",W526,counts!$A$23))</f>
        <v>Blank</v>
      </c>
      <c r="AC526" t="str">
        <f t="shared" si="310"/>
        <v>11-20</v>
      </c>
      <c r="AD526" t="str">
        <f t="shared" si="311"/>
        <v>Blank</v>
      </c>
      <c r="AE526" t="str">
        <f t="shared" si="312"/>
        <v>male</v>
      </c>
      <c r="AF526">
        <f>IF(F526&gt;=4, counts!$A$62,F526)</f>
        <v>0</v>
      </c>
      <c r="AG526">
        <f>IF(G526&gt;=3, counts!$A$69,G526)</f>
        <v>0</v>
      </c>
      <c r="AH526" t="str">
        <f>IF(OR(K526="S",K526=""), counts!$A$75,K526)</f>
        <v>C</v>
      </c>
      <c r="AI526">
        <f t="shared" si="313"/>
        <v>2</v>
      </c>
      <c r="AJ526">
        <f>VLOOKUP(AA526,counts!$V$8:$W$13,2,FALSE)</f>
        <v>-3.7643689058441341</v>
      </c>
      <c r="AK526">
        <f>VLOOKUP(AB526,counts!$V$17:$W$23,2,FALSE)</f>
        <v>-42.171718189759716</v>
      </c>
      <c r="AL526">
        <f>VLOOKUP(AC526,counts!$V$27:$W$33,2,FALSE)</f>
        <v>-9.6115457513775127</v>
      </c>
      <c r="AM526">
        <f>VLOOKUP(AD526,counts!$V$38:$W$49,2,FALSE)</f>
        <v>-33.757758935166962</v>
      </c>
      <c r="AN526">
        <f>VLOOKUP(AE526,counts!$V$53:$W$54,2,FALSE)</f>
        <v>-108.67008854708662</v>
      </c>
      <c r="AO526">
        <f>VLOOKUP(AF526,counts!$V$58:$W$62,2,FALSE)</f>
        <v>-14.754319664473872</v>
      </c>
      <c r="AP526">
        <f>VLOOKUP(AG526,counts!$V$66:$W$69,2,FALSE)</f>
        <v>-22.013681658285037</v>
      </c>
      <c r="AQ526">
        <f>VLOOKUP(AH526,counts!$V$73:$W$75,2,FALSE)</f>
        <v>72.444458573419169</v>
      </c>
      <c r="AR526">
        <f>VLOOKUP(AI526,counts!$V$79:$W$81,2,FALSE)</f>
        <v>25.957134405206311</v>
      </c>
      <c r="AS526">
        <f t="shared" si="314"/>
        <v>1</v>
      </c>
      <c r="AT526">
        <f t="shared" si="315"/>
        <v>4</v>
      </c>
      <c r="AU526" t="str">
        <f t="shared" si="298"/>
        <v>Test</v>
      </c>
      <c r="AW526" t="str">
        <f t="shared" si="316"/>
        <v>0-17</v>
      </c>
      <c r="AX526" t="str">
        <f t="shared" si="317"/>
        <v>Blank</v>
      </c>
      <c r="AY526" t="str">
        <f t="shared" si="318"/>
        <v>11-20</v>
      </c>
      <c r="AZ526" t="str">
        <f t="shared" si="319"/>
        <v>Blank</v>
      </c>
      <c r="BA526" t="str">
        <f t="shared" si="320"/>
        <v>male</v>
      </c>
      <c r="BB526">
        <f t="shared" si="321"/>
        <v>0</v>
      </c>
      <c r="BC526">
        <f t="shared" si="322"/>
        <v>0</v>
      </c>
      <c r="BD526" t="str">
        <f t="shared" si="323"/>
        <v>C</v>
      </c>
      <c r="BE526">
        <f t="shared" si="324"/>
        <v>2</v>
      </c>
      <c r="BF526">
        <f t="shared" si="325"/>
        <v>-3.7643689058441341</v>
      </c>
      <c r="BG526">
        <f t="shared" si="326"/>
        <v>-42.171718189759716</v>
      </c>
      <c r="BH526">
        <f t="shared" si="327"/>
        <v>-9.6115457513775127</v>
      </c>
      <c r="BI526">
        <f t="shared" si="328"/>
        <v>-33.757758935166962</v>
      </c>
      <c r="BJ526">
        <f t="shared" si="329"/>
        <v>-108.67008854708662</v>
      </c>
      <c r="BK526">
        <f t="shared" si="330"/>
        <v>-14.754319664473872</v>
      </c>
      <c r="BL526">
        <f t="shared" si="331"/>
        <v>-22.013681658285037</v>
      </c>
      <c r="BM526">
        <f t="shared" si="332"/>
        <v>72.444458573419169</v>
      </c>
      <c r="BN526">
        <f t="shared" si="333"/>
        <v>25.957134405206311</v>
      </c>
      <c r="BO526">
        <f t="shared" si="299"/>
        <v>1</v>
      </c>
      <c r="BP526">
        <f t="shared" si="300"/>
        <v>4</v>
      </c>
      <c r="BQ526" t="str">
        <f t="shared" si="301"/>
        <v>Test</v>
      </c>
    </row>
    <row r="527" spans="1:69" x14ac:dyDescent="0.3">
      <c r="A527">
        <v>2</v>
      </c>
      <c r="B527">
        <v>0</v>
      </c>
      <c r="C527" t="s">
        <v>1261</v>
      </c>
      <c r="D527" t="s">
        <v>20</v>
      </c>
      <c r="E527">
        <v>23</v>
      </c>
      <c r="F527">
        <v>0</v>
      </c>
      <c r="G527">
        <v>0</v>
      </c>
      <c r="H527" t="s">
        <v>1262</v>
      </c>
      <c r="I527">
        <v>10.5</v>
      </c>
      <c r="K527" t="s">
        <v>17</v>
      </c>
      <c r="N527" t="s">
        <v>1263</v>
      </c>
      <c r="O527">
        <v>3</v>
      </c>
      <c r="P527">
        <v>5</v>
      </c>
      <c r="Q527">
        <v>4</v>
      </c>
      <c r="R527" t="str">
        <f t="shared" si="302"/>
        <v>Train</v>
      </c>
      <c r="S527" t="str">
        <f t="shared" si="303"/>
        <v>Validate</v>
      </c>
      <c r="T527" t="str">
        <f t="shared" si="304"/>
        <v>Test</v>
      </c>
      <c r="U527" t="str">
        <f t="shared" si="305"/>
        <v>ON</v>
      </c>
      <c r="V527" t="str">
        <f t="shared" si="306"/>
        <v>18-30</v>
      </c>
      <c r="W527" t="str">
        <f t="shared" si="307"/>
        <v/>
      </c>
      <c r="X527" t="str">
        <f t="shared" si="308"/>
        <v>11-20</v>
      </c>
      <c r="Y527" t="b">
        <f>SUMPRODUCT(--(U527=counts!$A$40:$A$49))&gt;0</f>
        <v>1</v>
      </c>
      <c r="Z527" t="b">
        <f>SUMPRODUCT(--(W527=counts!$A$18:$A$22))&gt;0</f>
        <v>0</v>
      </c>
      <c r="AA527" t="str">
        <f t="shared" si="309"/>
        <v>18-30</v>
      </c>
      <c r="AB527" t="str">
        <f>IF(W527="","Blank",IF(Z527="TRUE",W527,counts!$A$23))</f>
        <v>Blank</v>
      </c>
      <c r="AC527" t="str">
        <f t="shared" si="310"/>
        <v>11-20</v>
      </c>
      <c r="AD527" t="str">
        <f t="shared" si="311"/>
        <v>ON</v>
      </c>
      <c r="AE527" t="str">
        <f t="shared" si="312"/>
        <v>male</v>
      </c>
      <c r="AF527">
        <f>IF(F527&gt;=4, counts!$A$62,F527)</f>
        <v>0</v>
      </c>
      <c r="AG527">
        <f>IF(G527&gt;=3, counts!$A$69,G527)</f>
        <v>0</v>
      </c>
      <c r="AH527" t="str">
        <f>IF(OR(K527="S",K527=""), counts!$A$75,K527)</f>
        <v>S, blank</v>
      </c>
      <c r="AI527">
        <f t="shared" si="313"/>
        <v>2</v>
      </c>
      <c r="AJ527">
        <f>VLOOKUP(AA527,counts!$V$8:$W$13,2,FALSE)</f>
        <v>-11.613432440426715</v>
      </c>
      <c r="AK527">
        <f>VLOOKUP(AB527,counts!$V$17:$W$23,2,FALSE)</f>
        <v>-42.171718189759716</v>
      </c>
      <c r="AL527">
        <f>VLOOKUP(AC527,counts!$V$27:$W$33,2,FALSE)</f>
        <v>-9.6115457513775127</v>
      </c>
      <c r="AM527">
        <f>VLOOKUP(AD527,counts!$V$38:$W$49,2,FALSE)</f>
        <v>-202.50760482553153</v>
      </c>
      <c r="AN527">
        <f>VLOOKUP(AE527,counts!$V$53:$W$54,2,FALSE)</f>
        <v>-108.67008854708662</v>
      </c>
      <c r="AO527">
        <f>VLOOKUP(AF527,counts!$V$58:$W$62,2,FALSE)</f>
        <v>-14.754319664473872</v>
      </c>
      <c r="AP527">
        <f>VLOOKUP(AG527,counts!$V$66:$W$69,2,FALSE)</f>
        <v>-22.013681658285037</v>
      </c>
      <c r="AQ527">
        <f>VLOOKUP(AH527,counts!$V$73:$W$75,2,FALSE)</f>
        <v>-22.422560732600829</v>
      </c>
      <c r="AR527">
        <f>VLOOKUP(AI527,counts!$V$79:$W$81,2,FALSE)</f>
        <v>25.957134405206311</v>
      </c>
      <c r="AS527">
        <f t="shared" si="314"/>
        <v>0</v>
      </c>
      <c r="AT527">
        <f t="shared" si="315"/>
        <v>3</v>
      </c>
      <c r="AU527" t="str">
        <f t="shared" si="298"/>
        <v>Train</v>
      </c>
      <c r="AW527" t="str">
        <f t="shared" si="316"/>
        <v>18-30</v>
      </c>
      <c r="AX527" t="str">
        <f t="shared" si="317"/>
        <v>Blank</v>
      </c>
      <c r="AY527" t="str">
        <f t="shared" si="318"/>
        <v>11-20</v>
      </c>
      <c r="AZ527" t="str">
        <f t="shared" si="319"/>
        <v>ON</v>
      </c>
      <c r="BA527" t="str">
        <f t="shared" si="320"/>
        <v>male</v>
      </c>
      <c r="BB527">
        <f t="shared" si="321"/>
        <v>0</v>
      </c>
      <c r="BC527">
        <f t="shared" si="322"/>
        <v>0</v>
      </c>
      <c r="BD527" t="str">
        <f t="shared" si="323"/>
        <v>S, blank</v>
      </c>
      <c r="BE527">
        <f t="shared" si="324"/>
        <v>2</v>
      </c>
      <c r="BF527">
        <f t="shared" si="325"/>
        <v>-11.613432440426715</v>
      </c>
      <c r="BG527">
        <f t="shared" si="326"/>
        <v>-42.171718189759716</v>
      </c>
      <c r="BH527">
        <f t="shared" si="327"/>
        <v>-9.6115457513775127</v>
      </c>
      <c r="BI527">
        <f t="shared" si="328"/>
        <v>-202.50760482553153</v>
      </c>
      <c r="BJ527">
        <f t="shared" si="329"/>
        <v>-108.67008854708662</v>
      </c>
      <c r="BK527">
        <f t="shared" si="330"/>
        <v>-14.754319664473872</v>
      </c>
      <c r="BL527">
        <f t="shared" si="331"/>
        <v>-22.013681658285037</v>
      </c>
      <c r="BM527">
        <f t="shared" si="332"/>
        <v>-22.422560732600829</v>
      </c>
      <c r="BN527">
        <f t="shared" si="333"/>
        <v>25.957134405206311</v>
      </c>
      <c r="BO527">
        <f t="shared" si="299"/>
        <v>0</v>
      </c>
      <c r="BP527">
        <f t="shared" si="300"/>
        <v>3</v>
      </c>
      <c r="BQ527" t="str">
        <f t="shared" si="301"/>
        <v>Train</v>
      </c>
    </row>
    <row r="528" spans="1:69" x14ac:dyDescent="0.3">
      <c r="A528">
        <v>2</v>
      </c>
      <c r="B528">
        <v>1</v>
      </c>
      <c r="C528" t="s">
        <v>1264</v>
      </c>
      <c r="D528" t="s">
        <v>20</v>
      </c>
      <c r="E528">
        <v>29</v>
      </c>
      <c r="F528">
        <v>0</v>
      </c>
      <c r="G528">
        <v>0</v>
      </c>
      <c r="H528" t="s">
        <v>1265</v>
      </c>
      <c r="I528">
        <v>13.8583</v>
      </c>
      <c r="K528" t="s">
        <v>44</v>
      </c>
      <c r="L528" t="s">
        <v>54</v>
      </c>
      <c r="N528" t="s">
        <v>1260</v>
      </c>
      <c r="O528">
        <v>3</v>
      </c>
      <c r="P528">
        <v>2</v>
      </c>
      <c r="Q528">
        <v>4</v>
      </c>
      <c r="R528" t="str">
        <f t="shared" si="302"/>
        <v>Train</v>
      </c>
      <c r="S528" t="str">
        <f t="shared" si="303"/>
        <v>Train</v>
      </c>
      <c r="T528" t="str">
        <f t="shared" si="304"/>
        <v>Test</v>
      </c>
      <c r="U528" t="str">
        <f t="shared" si="305"/>
        <v/>
      </c>
      <c r="V528" t="str">
        <f t="shared" si="306"/>
        <v>18-30</v>
      </c>
      <c r="W528" t="str">
        <f t="shared" si="307"/>
        <v/>
      </c>
      <c r="X528" t="str">
        <f t="shared" si="308"/>
        <v>11-20</v>
      </c>
      <c r="Y528" t="b">
        <f>SUMPRODUCT(--(U528=counts!$A$40:$A$49))&gt;0</f>
        <v>0</v>
      </c>
      <c r="Z528" t="b">
        <f>SUMPRODUCT(--(W528=counts!$A$18:$A$22))&gt;0</f>
        <v>0</v>
      </c>
      <c r="AA528" t="str">
        <f t="shared" si="309"/>
        <v>18-30</v>
      </c>
      <c r="AB528" t="str">
        <f>IF(W528="","Blank",IF(Z528="TRUE",W528,counts!$A$23))</f>
        <v>Blank</v>
      </c>
      <c r="AC528" t="str">
        <f t="shared" si="310"/>
        <v>11-20</v>
      </c>
      <c r="AD528" t="str">
        <f t="shared" si="311"/>
        <v>Blank</v>
      </c>
      <c r="AE528" t="str">
        <f t="shared" si="312"/>
        <v>male</v>
      </c>
      <c r="AF528">
        <f>IF(F528&gt;=4, counts!$A$62,F528)</f>
        <v>0</v>
      </c>
      <c r="AG528">
        <f>IF(G528&gt;=3, counts!$A$69,G528)</f>
        <v>0</v>
      </c>
      <c r="AH528" t="str">
        <f>IF(OR(K528="S",K528=""), counts!$A$75,K528)</f>
        <v>C</v>
      </c>
      <c r="AI528">
        <f t="shared" si="313"/>
        <v>2</v>
      </c>
      <c r="AJ528">
        <f>VLOOKUP(AA528,counts!$V$8:$W$13,2,FALSE)</f>
        <v>-11.613432440426715</v>
      </c>
      <c r="AK528">
        <f>VLOOKUP(AB528,counts!$V$17:$W$23,2,FALSE)</f>
        <v>-42.171718189759716</v>
      </c>
      <c r="AL528">
        <f>VLOOKUP(AC528,counts!$V$27:$W$33,2,FALSE)</f>
        <v>-9.6115457513775127</v>
      </c>
      <c r="AM528">
        <f>VLOOKUP(AD528,counts!$V$38:$W$49,2,FALSE)</f>
        <v>-33.757758935166962</v>
      </c>
      <c r="AN528">
        <f>VLOOKUP(AE528,counts!$V$53:$W$54,2,FALSE)</f>
        <v>-108.67008854708662</v>
      </c>
      <c r="AO528">
        <f>VLOOKUP(AF528,counts!$V$58:$W$62,2,FALSE)</f>
        <v>-14.754319664473872</v>
      </c>
      <c r="AP528">
        <f>VLOOKUP(AG528,counts!$V$66:$W$69,2,FALSE)</f>
        <v>-22.013681658285037</v>
      </c>
      <c r="AQ528">
        <f>VLOOKUP(AH528,counts!$V$73:$W$75,2,FALSE)</f>
        <v>72.444458573419169</v>
      </c>
      <c r="AR528">
        <f>VLOOKUP(AI528,counts!$V$79:$W$81,2,FALSE)</f>
        <v>25.957134405206311</v>
      </c>
      <c r="AS528">
        <f t="shared" si="314"/>
        <v>1</v>
      </c>
      <c r="AT528">
        <f t="shared" si="315"/>
        <v>3</v>
      </c>
      <c r="AU528" t="str">
        <f t="shared" si="298"/>
        <v>Train</v>
      </c>
      <c r="AW528" t="str">
        <f t="shared" si="316"/>
        <v>18-30</v>
      </c>
      <c r="AX528" t="str">
        <f t="shared" si="317"/>
        <v>Blank</v>
      </c>
      <c r="AY528" t="str">
        <f t="shared" si="318"/>
        <v>11-20</v>
      </c>
      <c r="AZ528" t="str">
        <f t="shared" si="319"/>
        <v>Blank</v>
      </c>
      <c r="BA528" t="str">
        <f t="shared" si="320"/>
        <v>male</v>
      </c>
      <c r="BB528">
        <f t="shared" si="321"/>
        <v>0</v>
      </c>
      <c r="BC528">
        <f t="shared" si="322"/>
        <v>0</v>
      </c>
      <c r="BD528" t="str">
        <f t="shared" si="323"/>
        <v>C</v>
      </c>
      <c r="BE528">
        <f t="shared" si="324"/>
        <v>2</v>
      </c>
      <c r="BF528">
        <f t="shared" si="325"/>
        <v>-11.613432440426715</v>
      </c>
      <c r="BG528">
        <f t="shared" si="326"/>
        <v>-42.171718189759716</v>
      </c>
      <c r="BH528">
        <f t="shared" si="327"/>
        <v>-9.6115457513775127</v>
      </c>
      <c r="BI528">
        <f t="shared" si="328"/>
        <v>-33.757758935166962</v>
      </c>
      <c r="BJ528">
        <f t="shared" si="329"/>
        <v>-108.67008854708662</v>
      </c>
      <c r="BK528">
        <f t="shared" si="330"/>
        <v>-14.754319664473872</v>
      </c>
      <c r="BL528">
        <f t="shared" si="331"/>
        <v>-22.013681658285037</v>
      </c>
      <c r="BM528">
        <f t="shared" si="332"/>
        <v>72.444458573419169</v>
      </c>
      <c r="BN528">
        <f t="shared" si="333"/>
        <v>25.957134405206311</v>
      </c>
      <c r="BO528">
        <f t="shared" si="299"/>
        <v>1</v>
      </c>
      <c r="BP528">
        <f t="shared" si="300"/>
        <v>3</v>
      </c>
      <c r="BQ528" t="str">
        <f t="shared" si="301"/>
        <v>Train</v>
      </c>
    </row>
    <row r="529" spans="1:69" x14ac:dyDescent="0.3">
      <c r="A529">
        <v>2</v>
      </c>
      <c r="B529">
        <v>0</v>
      </c>
      <c r="C529" t="s">
        <v>1266</v>
      </c>
      <c r="D529" t="s">
        <v>20</v>
      </c>
      <c r="E529">
        <v>28</v>
      </c>
      <c r="F529">
        <v>0</v>
      </c>
      <c r="G529">
        <v>0</v>
      </c>
      <c r="H529" t="s">
        <v>1267</v>
      </c>
      <c r="I529">
        <v>10.5</v>
      </c>
      <c r="K529" t="s">
        <v>17</v>
      </c>
      <c r="N529" t="s">
        <v>1268</v>
      </c>
      <c r="O529">
        <v>2</v>
      </c>
      <c r="P529">
        <v>4</v>
      </c>
      <c r="Q529">
        <v>2</v>
      </c>
      <c r="R529" t="str">
        <f t="shared" si="302"/>
        <v>Train</v>
      </c>
      <c r="S529" t="str">
        <f t="shared" si="303"/>
        <v>Test</v>
      </c>
      <c r="T529" t="str">
        <f t="shared" si="304"/>
        <v>Train</v>
      </c>
      <c r="U529" t="str">
        <f t="shared" si="305"/>
        <v/>
      </c>
      <c r="V529" t="str">
        <f t="shared" si="306"/>
        <v>18-30</v>
      </c>
      <c r="W529" t="str">
        <f t="shared" si="307"/>
        <v/>
      </c>
      <c r="X529" t="str">
        <f t="shared" si="308"/>
        <v>11-20</v>
      </c>
      <c r="Y529" t="b">
        <f>SUMPRODUCT(--(U529=counts!$A$40:$A$49))&gt;0</f>
        <v>0</v>
      </c>
      <c r="Z529" t="b">
        <f>SUMPRODUCT(--(W529=counts!$A$18:$A$22))&gt;0</f>
        <v>0</v>
      </c>
      <c r="AA529" t="str">
        <f t="shared" si="309"/>
        <v>18-30</v>
      </c>
      <c r="AB529" t="str">
        <f>IF(W529="","Blank",IF(Z529="TRUE",W529,counts!$A$23))</f>
        <v>Blank</v>
      </c>
      <c r="AC529" t="str">
        <f t="shared" si="310"/>
        <v>11-20</v>
      </c>
      <c r="AD529" t="str">
        <f t="shared" si="311"/>
        <v>Blank</v>
      </c>
      <c r="AE529" t="str">
        <f t="shared" si="312"/>
        <v>male</v>
      </c>
      <c r="AF529">
        <f>IF(F529&gt;=4, counts!$A$62,F529)</f>
        <v>0</v>
      </c>
      <c r="AG529">
        <f>IF(G529&gt;=3, counts!$A$69,G529)</f>
        <v>0</v>
      </c>
      <c r="AH529" t="str">
        <f>IF(OR(K529="S",K529=""), counts!$A$75,K529)</f>
        <v>S, blank</v>
      </c>
      <c r="AI529">
        <f t="shared" si="313"/>
        <v>2</v>
      </c>
      <c r="AJ529">
        <f>VLOOKUP(AA529,counts!$V$8:$W$13,2,FALSE)</f>
        <v>-11.613432440426715</v>
      </c>
      <c r="AK529">
        <f>VLOOKUP(AB529,counts!$V$17:$W$23,2,FALSE)</f>
        <v>-42.171718189759716</v>
      </c>
      <c r="AL529">
        <f>VLOOKUP(AC529,counts!$V$27:$W$33,2,FALSE)</f>
        <v>-9.6115457513775127</v>
      </c>
      <c r="AM529">
        <f>VLOOKUP(AD529,counts!$V$38:$W$49,2,FALSE)</f>
        <v>-33.757758935166962</v>
      </c>
      <c r="AN529">
        <f>VLOOKUP(AE529,counts!$V$53:$W$54,2,FALSE)</f>
        <v>-108.67008854708662</v>
      </c>
      <c r="AO529">
        <f>VLOOKUP(AF529,counts!$V$58:$W$62,2,FALSE)</f>
        <v>-14.754319664473872</v>
      </c>
      <c r="AP529">
        <f>VLOOKUP(AG529,counts!$V$66:$W$69,2,FALSE)</f>
        <v>-22.013681658285037</v>
      </c>
      <c r="AQ529">
        <f>VLOOKUP(AH529,counts!$V$73:$W$75,2,FALSE)</f>
        <v>-22.422560732600829</v>
      </c>
      <c r="AR529">
        <f>VLOOKUP(AI529,counts!$V$79:$W$81,2,FALSE)</f>
        <v>25.957134405206311</v>
      </c>
      <c r="AS529">
        <f t="shared" si="314"/>
        <v>0</v>
      </c>
      <c r="AT529">
        <f t="shared" si="315"/>
        <v>2</v>
      </c>
      <c r="AU529" t="str">
        <f t="shared" si="298"/>
        <v>Train</v>
      </c>
      <c r="AW529" t="str">
        <f t="shared" si="316"/>
        <v>18-30</v>
      </c>
      <c r="AX529" t="str">
        <f t="shared" si="317"/>
        <v>Blank</v>
      </c>
      <c r="AY529" t="str">
        <f t="shared" si="318"/>
        <v>11-20</v>
      </c>
      <c r="AZ529" t="str">
        <f t="shared" si="319"/>
        <v>Blank</v>
      </c>
      <c r="BA529" t="str">
        <f t="shared" si="320"/>
        <v>male</v>
      </c>
      <c r="BB529">
        <f t="shared" si="321"/>
        <v>0</v>
      </c>
      <c r="BC529">
        <f t="shared" si="322"/>
        <v>0</v>
      </c>
      <c r="BD529" t="str">
        <f t="shared" si="323"/>
        <v>S, blank</v>
      </c>
      <c r="BE529">
        <f t="shared" si="324"/>
        <v>2</v>
      </c>
      <c r="BF529">
        <f t="shared" si="325"/>
        <v>-11.613432440426715</v>
      </c>
      <c r="BG529">
        <f t="shared" si="326"/>
        <v>-42.171718189759716</v>
      </c>
      <c r="BH529">
        <f t="shared" si="327"/>
        <v>-9.6115457513775127</v>
      </c>
      <c r="BI529">
        <f t="shared" si="328"/>
        <v>-33.757758935166962</v>
      </c>
      <c r="BJ529">
        <f t="shared" si="329"/>
        <v>-108.67008854708662</v>
      </c>
      <c r="BK529">
        <f t="shared" si="330"/>
        <v>-14.754319664473872</v>
      </c>
      <c r="BL529">
        <f t="shared" si="331"/>
        <v>-22.013681658285037</v>
      </c>
      <c r="BM529">
        <f t="shared" si="332"/>
        <v>-22.422560732600829</v>
      </c>
      <c r="BN529">
        <f t="shared" si="333"/>
        <v>25.957134405206311</v>
      </c>
      <c r="BO529">
        <f t="shared" si="299"/>
        <v>0</v>
      </c>
      <c r="BP529">
        <f t="shared" si="300"/>
        <v>2</v>
      </c>
      <c r="BQ529" t="str">
        <f t="shared" si="301"/>
        <v>Train</v>
      </c>
    </row>
    <row r="530" spans="1:69" x14ac:dyDescent="0.3">
      <c r="A530">
        <v>2</v>
      </c>
      <c r="B530">
        <v>0</v>
      </c>
      <c r="C530" t="s">
        <v>1269</v>
      </c>
      <c r="D530" t="s">
        <v>20</v>
      </c>
      <c r="F530">
        <v>0</v>
      </c>
      <c r="G530">
        <v>0</v>
      </c>
      <c r="H530" t="s">
        <v>902</v>
      </c>
      <c r="I530">
        <v>0</v>
      </c>
      <c r="K530" t="s">
        <v>17</v>
      </c>
      <c r="N530" t="s">
        <v>571</v>
      </c>
      <c r="O530">
        <v>5</v>
      </c>
      <c r="P530">
        <v>1</v>
      </c>
      <c r="Q530">
        <v>3</v>
      </c>
      <c r="R530" t="str">
        <f t="shared" si="302"/>
        <v>Validate</v>
      </c>
      <c r="S530" t="str">
        <f t="shared" si="303"/>
        <v>Train</v>
      </c>
      <c r="T530" t="str">
        <f t="shared" si="304"/>
        <v>Train</v>
      </c>
      <c r="U530" t="str">
        <f t="shared" si="305"/>
        <v/>
      </c>
      <c r="V530" t="str">
        <f t="shared" si="306"/>
        <v>0-17</v>
      </c>
      <c r="W530" t="str">
        <f t="shared" si="307"/>
        <v/>
      </c>
      <c r="X530" t="str">
        <f t="shared" si="308"/>
        <v>0</v>
      </c>
      <c r="Y530" t="b">
        <f>SUMPRODUCT(--(U530=counts!$A$40:$A$49))&gt;0</f>
        <v>0</v>
      </c>
      <c r="Z530" t="b">
        <f>SUMPRODUCT(--(W530=counts!$A$18:$A$22))&gt;0</f>
        <v>0</v>
      </c>
      <c r="AA530" t="str">
        <f t="shared" si="309"/>
        <v>0-17</v>
      </c>
      <c r="AB530" t="str">
        <f>IF(W530="","Blank",IF(Z530="TRUE",W530,counts!$A$23))</f>
        <v>Blank</v>
      </c>
      <c r="AC530" t="str">
        <f t="shared" si="310"/>
        <v>0</v>
      </c>
      <c r="AD530" t="str">
        <f t="shared" si="311"/>
        <v>Blank</v>
      </c>
      <c r="AE530" t="str">
        <f t="shared" si="312"/>
        <v>male</v>
      </c>
      <c r="AF530">
        <f>IF(F530&gt;=4, counts!$A$62,F530)</f>
        <v>0</v>
      </c>
      <c r="AG530">
        <f>IF(G530&gt;=3, counts!$A$69,G530)</f>
        <v>0</v>
      </c>
      <c r="AH530" t="str">
        <f>IF(OR(K530="S",K530=""), counts!$A$75,K530)</f>
        <v>S, blank</v>
      </c>
      <c r="AI530">
        <f t="shared" si="313"/>
        <v>2</v>
      </c>
      <c r="AJ530">
        <f>VLOOKUP(AA530,counts!$V$8:$W$13,2,FALSE)</f>
        <v>-3.7643689058441341</v>
      </c>
      <c r="AK530">
        <f>VLOOKUP(AB530,counts!$V$17:$W$23,2,FALSE)</f>
        <v>-42.171718189759716</v>
      </c>
      <c r="AL530">
        <f>VLOOKUP(AC530,counts!$V$27:$W$33,2,FALSE)</f>
        <v>-194.50333405817787</v>
      </c>
      <c r="AM530">
        <f>VLOOKUP(AD530,counts!$V$38:$W$49,2,FALSE)</f>
        <v>-33.757758935166962</v>
      </c>
      <c r="AN530">
        <f>VLOOKUP(AE530,counts!$V$53:$W$54,2,FALSE)</f>
        <v>-108.67008854708662</v>
      </c>
      <c r="AO530">
        <f>VLOOKUP(AF530,counts!$V$58:$W$62,2,FALSE)</f>
        <v>-14.754319664473872</v>
      </c>
      <c r="AP530">
        <f>VLOOKUP(AG530,counts!$V$66:$W$69,2,FALSE)</f>
        <v>-22.013681658285037</v>
      </c>
      <c r="AQ530">
        <f>VLOOKUP(AH530,counts!$V$73:$W$75,2,FALSE)</f>
        <v>-22.422560732600829</v>
      </c>
      <c r="AR530">
        <f>VLOOKUP(AI530,counts!$V$79:$W$81,2,FALSE)</f>
        <v>25.957134405206311</v>
      </c>
      <c r="AS530">
        <f t="shared" si="314"/>
        <v>0</v>
      </c>
      <c r="AT530">
        <f t="shared" si="315"/>
        <v>5</v>
      </c>
      <c r="AU530" t="str">
        <f t="shared" si="298"/>
        <v>Validate</v>
      </c>
      <c r="AW530" t="str">
        <f t="shared" si="316"/>
        <v>0-17</v>
      </c>
      <c r="AX530" t="str">
        <f t="shared" si="317"/>
        <v>Blank</v>
      </c>
      <c r="AY530" t="str">
        <f t="shared" si="318"/>
        <v>0</v>
      </c>
      <c r="AZ530" t="str">
        <f t="shared" si="319"/>
        <v>Blank</v>
      </c>
      <c r="BA530" t="str">
        <f t="shared" si="320"/>
        <v>male</v>
      </c>
      <c r="BB530">
        <f t="shared" si="321"/>
        <v>0</v>
      </c>
      <c r="BC530">
        <f t="shared" si="322"/>
        <v>0</v>
      </c>
      <c r="BD530" t="str">
        <f t="shared" si="323"/>
        <v>S, blank</v>
      </c>
      <c r="BE530">
        <f t="shared" si="324"/>
        <v>2</v>
      </c>
      <c r="BF530">
        <f t="shared" si="325"/>
        <v>-3.7643689058441341</v>
      </c>
      <c r="BG530">
        <f t="shared" si="326"/>
        <v>-42.171718189759716</v>
      </c>
      <c r="BH530">
        <f t="shared" si="327"/>
        <v>-194.50333405817787</v>
      </c>
      <c r="BI530">
        <f t="shared" si="328"/>
        <v>-33.757758935166962</v>
      </c>
      <c r="BJ530">
        <f t="shared" si="329"/>
        <v>-108.67008854708662</v>
      </c>
      <c r="BK530">
        <f t="shared" si="330"/>
        <v>-14.754319664473872</v>
      </c>
      <c r="BL530">
        <f t="shared" si="331"/>
        <v>-22.013681658285037</v>
      </c>
      <c r="BM530">
        <f t="shared" si="332"/>
        <v>-22.422560732600829</v>
      </c>
      <c r="BN530">
        <f t="shared" si="333"/>
        <v>25.957134405206311</v>
      </c>
      <c r="BO530">
        <f t="shared" si="299"/>
        <v>0</v>
      </c>
      <c r="BP530">
        <f t="shared" si="300"/>
        <v>5</v>
      </c>
      <c r="BQ530" t="str">
        <f t="shared" si="301"/>
        <v>Validate</v>
      </c>
    </row>
    <row r="531" spans="1:69" x14ac:dyDescent="0.3">
      <c r="A531">
        <v>2</v>
      </c>
      <c r="B531">
        <v>1</v>
      </c>
      <c r="C531" t="s">
        <v>1270</v>
      </c>
      <c r="D531" t="s">
        <v>15</v>
      </c>
      <c r="E531">
        <v>50</v>
      </c>
      <c r="F531">
        <v>0</v>
      </c>
      <c r="G531">
        <v>1</v>
      </c>
      <c r="H531" t="s">
        <v>1271</v>
      </c>
      <c r="I531">
        <v>26</v>
      </c>
      <c r="K531" t="s">
        <v>17</v>
      </c>
      <c r="L531" t="s">
        <v>857</v>
      </c>
      <c r="N531" t="s">
        <v>1272</v>
      </c>
      <c r="O531">
        <v>1</v>
      </c>
      <c r="P531">
        <v>2</v>
      </c>
      <c r="Q531">
        <v>2</v>
      </c>
      <c r="R531" t="str">
        <f t="shared" si="302"/>
        <v>Train</v>
      </c>
      <c r="S531" t="str">
        <f t="shared" si="303"/>
        <v>Train</v>
      </c>
      <c r="T531" t="str">
        <f t="shared" si="304"/>
        <v>Train</v>
      </c>
      <c r="U531" t="str">
        <f t="shared" si="305"/>
        <v>KY</v>
      </c>
      <c r="V531" t="str">
        <f t="shared" si="306"/>
        <v>41-50</v>
      </c>
      <c r="W531" t="str">
        <f t="shared" si="307"/>
        <v/>
      </c>
      <c r="X531" t="str">
        <f t="shared" si="308"/>
        <v>21-30</v>
      </c>
      <c r="Y531" t="b">
        <f>SUMPRODUCT(--(U531=counts!$A$40:$A$49))&gt;0</f>
        <v>0</v>
      </c>
      <c r="Z531" t="b">
        <f>SUMPRODUCT(--(W531=counts!$A$18:$A$22))&gt;0</f>
        <v>0</v>
      </c>
      <c r="AA531" t="str">
        <f t="shared" si="309"/>
        <v>41-50</v>
      </c>
      <c r="AB531" t="str">
        <f>IF(W531="","Blank",IF(Z531="TRUE",W531,counts!$A$23))</f>
        <v>Blank</v>
      </c>
      <c r="AC531" t="str">
        <f t="shared" si="310"/>
        <v>21-30</v>
      </c>
      <c r="AD531" t="str">
        <f t="shared" si="311"/>
        <v>Others</v>
      </c>
      <c r="AE531" t="str">
        <f t="shared" si="312"/>
        <v>female</v>
      </c>
      <c r="AF531">
        <f>IF(F531&gt;=4, counts!$A$62,F531)</f>
        <v>0</v>
      </c>
      <c r="AG531">
        <f>IF(G531&gt;=3, counts!$A$69,G531)</f>
        <v>1</v>
      </c>
      <c r="AH531" t="str">
        <f>IF(OR(K531="S",K531=""), counts!$A$75,K531)</f>
        <v>S, blank</v>
      </c>
      <c r="AI531">
        <f t="shared" si="313"/>
        <v>2</v>
      </c>
      <c r="AJ531">
        <f>VLOOKUP(AA531,counts!$V$8:$W$13,2,FALSE)</f>
        <v>-13.385578549662212</v>
      </c>
      <c r="AK531">
        <f>VLOOKUP(AB531,counts!$V$17:$W$23,2,FALSE)</f>
        <v>-42.171718189759716</v>
      </c>
      <c r="AL531">
        <f>VLOOKUP(AC531,counts!$V$27:$W$33,2,FALSE)</f>
        <v>40.172297072540438</v>
      </c>
      <c r="AM531">
        <f>VLOOKUP(AD531,counts!$V$38:$W$49,2,FALSE)</f>
        <v>40.634191658169868</v>
      </c>
      <c r="AN531">
        <f>VLOOKUP(AE531,counts!$V$53:$W$54,2,FALSE)</f>
        <v>151.41878811967541</v>
      </c>
      <c r="AO531">
        <f>VLOOKUP(AF531,counts!$V$58:$W$62,2,FALSE)</f>
        <v>-14.754319664473872</v>
      </c>
      <c r="AP531">
        <f>VLOOKUP(AG531,counts!$V$66:$W$69,2,FALSE)</f>
        <v>79.365382998232107</v>
      </c>
      <c r="AQ531">
        <f>VLOOKUP(AH531,counts!$V$73:$W$75,2,FALSE)</f>
        <v>-22.422560732600829</v>
      </c>
      <c r="AR531">
        <f>VLOOKUP(AI531,counts!$V$79:$W$81,2,FALSE)</f>
        <v>25.957134405206311</v>
      </c>
      <c r="AS531">
        <f t="shared" si="314"/>
        <v>1</v>
      </c>
      <c r="AT531">
        <f t="shared" si="315"/>
        <v>1</v>
      </c>
      <c r="AU531" t="str">
        <f t="shared" si="298"/>
        <v>Train</v>
      </c>
      <c r="AW531" t="str">
        <f t="shared" si="316"/>
        <v>41-50</v>
      </c>
      <c r="AX531" t="str">
        <f t="shared" si="317"/>
        <v>Blank</v>
      </c>
      <c r="AY531" t="str">
        <f t="shared" si="318"/>
        <v>21-30</v>
      </c>
      <c r="AZ531" t="str">
        <f t="shared" si="319"/>
        <v>Others</v>
      </c>
      <c r="BA531" t="str">
        <f t="shared" si="320"/>
        <v>female</v>
      </c>
      <c r="BB531">
        <f t="shared" si="321"/>
        <v>0</v>
      </c>
      <c r="BC531">
        <f t="shared" si="322"/>
        <v>1</v>
      </c>
      <c r="BD531" t="str">
        <f t="shared" si="323"/>
        <v>S, blank</v>
      </c>
      <c r="BE531">
        <f t="shared" si="324"/>
        <v>2</v>
      </c>
      <c r="BF531">
        <f t="shared" si="325"/>
        <v>-13.385578549662212</v>
      </c>
      <c r="BG531">
        <f t="shared" si="326"/>
        <v>-42.171718189759716</v>
      </c>
      <c r="BH531">
        <f t="shared" si="327"/>
        <v>40.172297072540438</v>
      </c>
      <c r="BI531">
        <f t="shared" si="328"/>
        <v>40.634191658169868</v>
      </c>
      <c r="BJ531">
        <f t="shared" si="329"/>
        <v>151.41878811967541</v>
      </c>
      <c r="BK531">
        <f t="shared" si="330"/>
        <v>-14.754319664473872</v>
      </c>
      <c r="BL531">
        <f t="shared" si="331"/>
        <v>79.365382998232107</v>
      </c>
      <c r="BM531">
        <f t="shared" si="332"/>
        <v>-22.422560732600829</v>
      </c>
      <c r="BN531">
        <f t="shared" si="333"/>
        <v>25.957134405206311</v>
      </c>
      <c r="BO531">
        <f t="shared" si="299"/>
        <v>1</v>
      </c>
      <c r="BP531">
        <f t="shared" si="300"/>
        <v>1</v>
      </c>
      <c r="BQ531" t="str">
        <f t="shared" si="301"/>
        <v>Train</v>
      </c>
    </row>
    <row r="532" spans="1:69" x14ac:dyDescent="0.3">
      <c r="A532">
        <v>2</v>
      </c>
      <c r="B532">
        <v>0</v>
      </c>
      <c r="C532" t="s">
        <v>1273</v>
      </c>
      <c r="D532" t="s">
        <v>20</v>
      </c>
      <c r="E532">
        <v>19</v>
      </c>
      <c r="F532">
        <v>0</v>
      </c>
      <c r="G532">
        <v>0</v>
      </c>
      <c r="H532" t="s">
        <v>1274</v>
      </c>
      <c r="I532">
        <v>10.5</v>
      </c>
      <c r="K532" t="s">
        <v>17</v>
      </c>
      <c r="N532" t="s">
        <v>1275</v>
      </c>
      <c r="O532">
        <v>5</v>
      </c>
      <c r="P532">
        <v>3</v>
      </c>
      <c r="Q532">
        <v>3</v>
      </c>
      <c r="R532" t="str">
        <f t="shared" si="302"/>
        <v>Validate</v>
      </c>
      <c r="S532" t="str">
        <f t="shared" si="303"/>
        <v>Train</v>
      </c>
      <c r="T532" t="str">
        <f t="shared" si="304"/>
        <v>Train</v>
      </c>
      <c r="U532" t="str">
        <f t="shared" si="305"/>
        <v>MT</v>
      </c>
      <c r="V532" t="str">
        <f t="shared" si="306"/>
        <v>18-30</v>
      </c>
      <c r="W532" t="str">
        <f t="shared" si="307"/>
        <v/>
      </c>
      <c r="X532" t="str">
        <f t="shared" si="308"/>
        <v>11-20</v>
      </c>
      <c r="Y532" t="b">
        <f>SUMPRODUCT(--(U532=counts!$A$40:$A$49))&gt;0</f>
        <v>0</v>
      </c>
      <c r="Z532" t="b">
        <f>SUMPRODUCT(--(W532=counts!$A$18:$A$22))&gt;0</f>
        <v>0</v>
      </c>
      <c r="AA532" t="str">
        <f t="shared" si="309"/>
        <v>18-30</v>
      </c>
      <c r="AB532" t="str">
        <f>IF(W532="","Blank",IF(Z532="TRUE",W532,counts!$A$23))</f>
        <v>Blank</v>
      </c>
      <c r="AC532" t="str">
        <f t="shared" si="310"/>
        <v>11-20</v>
      </c>
      <c r="AD532" t="str">
        <f t="shared" si="311"/>
        <v>Others</v>
      </c>
      <c r="AE532" t="str">
        <f t="shared" si="312"/>
        <v>male</v>
      </c>
      <c r="AF532">
        <f>IF(F532&gt;=4, counts!$A$62,F532)</f>
        <v>0</v>
      </c>
      <c r="AG532">
        <f>IF(G532&gt;=3, counts!$A$69,G532)</f>
        <v>0</v>
      </c>
      <c r="AH532" t="str">
        <f>IF(OR(K532="S",K532=""), counts!$A$75,K532)</f>
        <v>S, blank</v>
      </c>
      <c r="AI532">
        <f t="shared" si="313"/>
        <v>2</v>
      </c>
      <c r="AJ532">
        <f>VLOOKUP(AA532,counts!$V$8:$W$13,2,FALSE)</f>
        <v>-11.613432440426715</v>
      </c>
      <c r="AK532">
        <f>VLOOKUP(AB532,counts!$V$17:$W$23,2,FALSE)</f>
        <v>-42.171718189759716</v>
      </c>
      <c r="AL532">
        <f>VLOOKUP(AC532,counts!$V$27:$W$33,2,FALSE)</f>
        <v>-9.6115457513775127</v>
      </c>
      <c r="AM532">
        <f>VLOOKUP(AD532,counts!$V$38:$W$49,2,FALSE)</f>
        <v>40.634191658169868</v>
      </c>
      <c r="AN532">
        <f>VLOOKUP(AE532,counts!$V$53:$W$54,2,FALSE)</f>
        <v>-108.67008854708662</v>
      </c>
      <c r="AO532">
        <f>VLOOKUP(AF532,counts!$V$58:$W$62,2,FALSE)</f>
        <v>-14.754319664473872</v>
      </c>
      <c r="AP532">
        <f>VLOOKUP(AG532,counts!$V$66:$W$69,2,FALSE)</f>
        <v>-22.013681658285037</v>
      </c>
      <c r="AQ532">
        <f>VLOOKUP(AH532,counts!$V$73:$W$75,2,FALSE)</f>
        <v>-22.422560732600829</v>
      </c>
      <c r="AR532">
        <f>VLOOKUP(AI532,counts!$V$79:$W$81,2,FALSE)</f>
        <v>25.957134405206311</v>
      </c>
      <c r="AS532">
        <f t="shared" si="314"/>
        <v>0</v>
      </c>
      <c r="AT532">
        <f t="shared" si="315"/>
        <v>5</v>
      </c>
      <c r="AU532" t="str">
        <f t="shared" si="298"/>
        <v>Validate</v>
      </c>
      <c r="AW532" t="str">
        <f t="shared" si="316"/>
        <v>18-30</v>
      </c>
      <c r="AX532" t="str">
        <f t="shared" si="317"/>
        <v>Blank</v>
      </c>
      <c r="AY532" t="str">
        <f t="shared" si="318"/>
        <v>11-20</v>
      </c>
      <c r="AZ532" t="str">
        <f t="shared" si="319"/>
        <v>Others</v>
      </c>
      <c r="BA532" t="str">
        <f t="shared" si="320"/>
        <v>male</v>
      </c>
      <c r="BB532">
        <f t="shared" si="321"/>
        <v>0</v>
      </c>
      <c r="BC532">
        <f t="shared" si="322"/>
        <v>0</v>
      </c>
      <c r="BD532" t="str">
        <f t="shared" si="323"/>
        <v>S, blank</v>
      </c>
      <c r="BE532">
        <f t="shared" si="324"/>
        <v>2</v>
      </c>
      <c r="BF532">
        <f t="shared" si="325"/>
        <v>-11.613432440426715</v>
      </c>
      <c r="BG532">
        <f t="shared" si="326"/>
        <v>-42.171718189759716</v>
      </c>
      <c r="BH532">
        <f t="shared" si="327"/>
        <v>-9.6115457513775127</v>
      </c>
      <c r="BI532">
        <f t="shared" si="328"/>
        <v>40.634191658169868</v>
      </c>
      <c r="BJ532">
        <f t="shared" si="329"/>
        <v>-108.67008854708662</v>
      </c>
      <c r="BK532">
        <f t="shared" si="330"/>
        <v>-14.754319664473872</v>
      </c>
      <c r="BL532">
        <f t="shared" si="331"/>
        <v>-22.013681658285037</v>
      </c>
      <c r="BM532">
        <f t="shared" si="332"/>
        <v>-22.422560732600829</v>
      </c>
      <c r="BN532">
        <f t="shared" si="333"/>
        <v>25.957134405206311</v>
      </c>
      <c r="BO532">
        <f t="shared" si="299"/>
        <v>0</v>
      </c>
      <c r="BP532">
        <f t="shared" si="300"/>
        <v>5</v>
      </c>
      <c r="BQ532" t="str">
        <f t="shared" si="301"/>
        <v>Validate</v>
      </c>
    </row>
    <row r="533" spans="1:69" x14ac:dyDescent="0.3">
      <c r="A533">
        <v>2</v>
      </c>
      <c r="B533">
        <v>0</v>
      </c>
      <c r="C533" t="s">
        <v>1276</v>
      </c>
      <c r="D533" t="s">
        <v>20</v>
      </c>
      <c r="F533">
        <v>0</v>
      </c>
      <c r="G533">
        <v>0</v>
      </c>
      <c r="H533" t="s">
        <v>1277</v>
      </c>
      <c r="I533">
        <v>15.05</v>
      </c>
      <c r="K533" t="s">
        <v>44</v>
      </c>
      <c r="O533">
        <v>3</v>
      </c>
      <c r="P533">
        <v>3</v>
      </c>
      <c r="Q533">
        <v>4</v>
      </c>
      <c r="R533" t="str">
        <f t="shared" si="302"/>
        <v>Train</v>
      </c>
      <c r="S533" t="str">
        <f t="shared" si="303"/>
        <v>Train</v>
      </c>
      <c r="T533" t="str">
        <f t="shared" si="304"/>
        <v>Test</v>
      </c>
      <c r="U533" t="str">
        <f t="shared" si="305"/>
        <v/>
      </c>
      <c r="V533" t="str">
        <f t="shared" si="306"/>
        <v>0-17</v>
      </c>
      <c r="W533" t="str">
        <f t="shared" si="307"/>
        <v/>
      </c>
      <c r="X533" t="str">
        <f t="shared" si="308"/>
        <v>11-20</v>
      </c>
      <c r="Y533" t="b">
        <f>SUMPRODUCT(--(U533=counts!$A$40:$A$49))&gt;0</f>
        <v>0</v>
      </c>
      <c r="Z533" t="b">
        <f>SUMPRODUCT(--(W533=counts!$A$18:$A$22))&gt;0</f>
        <v>0</v>
      </c>
      <c r="AA533" t="str">
        <f t="shared" si="309"/>
        <v>0-17</v>
      </c>
      <c r="AB533" t="str">
        <f>IF(W533="","Blank",IF(Z533="TRUE",W533,counts!$A$23))</f>
        <v>Blank</v>
      </c>
      <c r="AC533" t="str">
        <f t="shared" si="310"/>
        <v>11-20</v>
      </c>
      <c r="AD533" t="str">
        <f t="shared" si="311"/>
        <v>Blank</v>
      </c>
      <c r="AE533" t="str">
        <f t="shared" si="312"/>
        <v>male</v>
      </c>
      <c r="AF533">
        <f>IF(F533&gt;=4, counts!$A$62,F533)</f>
        <v>0</v>
      </c>
      <c r="AG533">
        <f>IF(G533&gt;=3, counts!$A$69,G533)</f>
        <v>0</v>
      </c>
      <c r="AH533" t="str">
        <f>IF(OR(K533="S",K533=""), counts!$A$75,K533)</f>
        <v>C</v>
      </c>
      <c r="AI533">
        <f t="shared" si="313"/>
        <v>2</v>
      </c>
      <c r="AJ533">
        <f>VLOOKUP(AA533,counts!$V$8:$W$13,2,FALSE)</f>
        <v>-3.7643689058441341</v>
      </c>
      <c r="AK533">
        <f>VLOOKUP(AB533,counts!$V$17:$W$23,2,FALSE)</f>
        <v>-42.171718189759716</v>
      </c>
      <c r="AL533">
        <f>VLOOKUP(AC533,counts!$V$27:$W$33,2,FALSE)</f>
        <v>-9.6115457513775127</v>
      </c>
      <c r="AM533">
        <f>VLOOKUP(AD533,counts!$V$38:$W$49,2,FALSE)</f>
        <v>-33.757758935166962</v>
      </c>
      <c r="AN533">
        <f>VLOOKUP(AE533,counts!$V$53:$W$54,2,FALSE)</f>
        <v>-108.67008854708662</v>
      </c>
      <c r="AO533">
        <f>VLOOKUP(AF533,counts!$V$58:$W$62,2,FALSE)</f>
        <v>-14.754319664473872</v>
      </c>
      <c r="AP533">
        <f>VLOOKUP(AG533,counts!$V$66:$W$69,2,FALSE)</f>
        <v>-22.013681658285037</v>
      </c>
      <c r="AQ533">
        <f>VLOOKUP(AH533,counts!$V$73:$W$75,2,FALSE)</f>
        <v>72.444458573419169</v>
      </c>
      <c r="AR533">
        <f>VLOOKUP(AI533,counts!$V$79:$W$81,2,FALSE)</f>
        <v>25.957134405206311</v>
      </c>
      <c r="AS533">
        <f t="shared" si="314"/>
        <v>0</v>
      </c>
      <c r="AT533">
        <f t="shared" si="315"/>
        <v>3</v>
      </c>
      <c r="AU533" t="str">
        <f t="shared" si="298"/>
        <v>Train</v>
      </c>
      <c r="AW533" t="str">
        <f t="shared" si="316"/>
        <v>0-17</v>
      </c>
      <c r="AX533" t="str">
        <f t="shared" si="317"/>
        <v>Blank</v>
      </c>
      <c r="AY533" t="str">
        <f t="shared" si="318"/>
        <v>11-20</v>
      </c>
      <c r="AZ533" t="str">
        <f t="shared" si="319"/>
        <v>Blank</v>
      </c>
      <c r="BA533" t="str">
        <f t="shared" si="320"/>
        <v>male</v>
      </c>
      <c r="BB533">
        <f t="shared" si="321"/>
        <v>0</v>
      </c>
      <c r="BC533">
        <f t="shared" si="322"/>
        <v>0</v>
      </c>
      <c r="BD533" t="str">
        <f t="shared" si="323"/>
        <v>C</v>
      </c>
      <c r="BE533">
        <f t="shared" si="324"/>
        <v>2</v>
      </c>
      <c r="BF533">
        <f t="shared" si="325"/>
        <v>-3.7643689058441341</v>
      </c>
      <c r="BG533">
        <f t="shared" si="326"/>
        <v>-42.171718189759716</v>
      </c>
      <c r="BH533">
        <f t="shared" si="327"/>
        <v>-9.6115457513775127</v>
      </c>
      <c r="BI533">
        <f t="shared" si="328"/>
        <v>-33.757758935166962</v>
      </c>
      <c r="BJ533">
        <f t="shared" si="329"/>
        <v>-108.67008854708662</v>
      </c>
      <c r="BK533">
        <f t="shared" si="330"/>
        <v>-14.754319664473872</v>
      </c>
      <c r="BL533">
        <f t="shared" si="331"/>
        <v>-22.013681658285037</v>
      </c>
      <c r="BM533">
        <f t="shared" si="332"/>
        <v>72.444458573419169</v>
      </c>
      <c r="BN533">
        <f t="shared" si="333"/>
        <v>25.957134405206311</v>
      </c>
      <c r="BO533">
        <f t="shared" si="299"/>
        <v>0</v>
      </c>
      <c r="BP533">
        <f t="shared" si="300"/>
        <v>3</v>
      </c>
      <c r="BQ533" t="str">
        <f t="shared" si="301"/>
        <v>Train</v>
      </c>
    </row>
    <row r="534" spans="1:69" x14ac:dyDescent="0.3">
      <c r="A534">
        <v>2</v>
      </c>
      <c r="B534">
        <v>0</v>
      </c>
      <c r="C534" t="s">
        <v>1278</v>
      </c>
      <c r="D534" t="s">
        <v>20</v>
      </c>
      <c r="E534">
        <v>41</v>
      </c>
      <c r="F534">
        <v>0</v>
      </c>
      <c r="G534">
        <v>0</v>
      </c>
      <c r="H534" t="s">
        <v>1279</v>
      </c>
      <c r="I534">
        <v>13</v>
      </c>
      <c r="K534" t="s">
        <v>17</v>
      </c>
      <c r="O534">
        <v>4</v>
      </c>
      <c r="P534">
        <v>1</v>
      </c>
      <c r="Q534">
        <v>2</v>
      </c>
      <c r="R534" t="str">
        <f t="shared" si="302"/>
        <v>Test</v>
      </c>
      <c r="S534" t="str">
        <f t="shared" si="303"/>
        <v>Train</v>
      </c>
      <c r="T534" t="str">
        <f t="shared" si="304"/>
        <v>Train</v>
      </c>
      <c r="U534" t="str">
        <f t="shared" si="305"/>
        <v/>
      </c>
      <c r="V534" t="str">
        <f t="shared" si="306"/>
        <v>41-50</v>
      </c>
      <c r="W534" t="str">
        <f t="shared" si="307"/>
        <v/>
      </c>
      <c r="X534" t="str">
        <f t="shared" si="308"/>
        <v>11-20</v>
      </c>
      <c r="Y534" t="b">
        <f>SUMPRODUCT(--(U534=counts!$A$40:$A$49))&gt;0</f>
        <v>0</v>
      </c>
      <c r="Z534" t="b">
        <f>SUMPRODUCT(--(W534=counts!$A$18:$A$22))&gt;0</f>
        <v>0</v>
      </c>
      <c r="AA534" t="str">
        <f t="shared" si="309"/>
        <v>41-50</v>
      </c>
      <c r="AB534" t="str">
        <f>IF(W534="","Blank",IF(Z534="TRUE",W534,counts!$A$23))</f>
        <v>Blank</v>
      </c>
      <c r="AC534" t="str">
        <f t="shared" si="310"/>
        <v>11-20</v>
      </c>
      <c r="AD534" t="str">
        <f t="shared" si="311"/>
        <v>Blank</v>
      </c>
      <c r="AE534" t="str">
        <f t="shared" si="312"/>
        <v>male</v>
      </c>
      <c r="AF534">
        <f>IF(F534&gt;=4, counts!$A$62,F534)</f>
        <v>0</v>
      </c>
      <c r="AG534">
        <f>IF(G534&gt;=3, counts!$A$69,G534)</f>
        <v>0</v>
      </c>
      <c r="AH534" t="str">
        <f>IF(OR(K534="S",K534=""), counts!$A$75,K534)</f>
        <v>S, blank</v>
      </c>
      <c r="AI534">
        <f t="shared" si="313"/>
        <v>2</v>
      </c>
      <c r="AJ534">
        <f>VLOOKUP(AA534,counts!$V$8:$W$13,2,FALSE)</f>
        <v>-13.385578549662212</v>
      </c>
      <c r="AK534">
        <f>VLOOKUP(AB534,counts!$V$17:$W$23,2,FALSE)</f>
        <v>-42.171718189759716</v>
      </c>
      <c r="AL534">
        <f>VLOOKUP(AC534,counts!$V$27:$W$33,2,FALSE)</f>
        <v>-9.6115457513775127</v>
      </c>
      <c r="AM534">
        <f>VLOOKUP(AD534,counts!$V$38:$W$49,2,FALSE)</f>
        <v>-33.757758935166962</v>
      </c>
      <c r="AN534">
        <f>VLOOKUP(AE534,counts!$V$53:$W$54,2,FALSE)</f>
        <v>-108.67008854708662</v>
      </c>
      <c r="AO534">
        <f>VLOOKUP(AF534,counts!$V$58:$W$62,2,FALSE)</f>
        <v>-14.754319664473872</v>
      </c>
      <c r="AP534">
        <f>VLOOKUP(AG534,counts!$V$66:$W$69,2,FALSE)</f>
        <v>-22.013681658285037</v>
      </c>
      <c r="AQ534">
        <f>VLOOKUP(AH534,counts!$V$73:$W$75,2,FALSE)</f>
        <v>-22.422560732600829</v>
      </c>
      <c r="AR534">
        <f>VLOOKUP(AI534,counts!$V$79:$W$81,2,FALSE)</f>
        <v>25.957134405206311</v>
      </c>
      <c r="AS534">
        <f t="shared" si="314"/>
        <v>0</v>
      </c>
      <c r="AT534">
        <f t="shared" si="315"/>
        <v>4</v>
      </c>
      <c r="AU534" t="str">
        <f t="shared" si="298"/>
        <v>Test</v>
      </c>
      <c r="AW534" t="str">
        <f t="shared" si="316"/>
        <v>41-50</v>
      </c>
      <c r="AX534" t="str">
        <f t="shared" si="317"/>
        <v>Blank</v>
      </c>
      <c r="AY534" t="str">
        <f t="shared" si="318"/>
        <v>11-20</v>
      </c>
      <c r="AZ534" t="str">
        <f t="shared" si="319"/>
        <v>Blank</v>
      </c>
      <c r="BA534" t="str">
        <f t="shared" si="320"/>
        <v>male</v>
      </c>
      <c r="BB534">
        <f t="shared" si="321"/>
        <v>0</v>
      </c>
      <c r="BC534">
        <f t="shared" si="322"/>
        <v>0</v>
      </c>
      <c r="BD534" t="str">
        <f t="shared" si="323"/>
        <v>S, blank</v>
      </c>
      <c r="BE534">
        <f t="shared" si="324"/>
        <v>2</v>
      </c>
      <c r="BF534">
        <f t="shared" si="325"/>
        <v>-13.385578549662212</v>
      </c>
      <c r="BG534">
        <f t="shared" si="326"/>
        <v>-42.171718189759716</v>
      </c>
      <c r="BH534">
        <f t="shared" si="327"/>
        <v>-9.6115457513775127</v>
      </c>
      <c r="BI534">
        <f t="shared" si="328"/>
        <v>-33.757758935166962</v>
      </c>
      <c r="BJ534">
        <f t="shared" si="329"/>
        <v>-108.67008854708662</v>
      </c>
      <c r="BK534">
        <f t="shared" si="330"/>
        <v>-14.754319664473872</v>
      </c>
      <c r="BL534">
        <f t="shared" si="331"/>
        <v>-22.013681658285037</v>
      </c>
      <c r="BM534">
        <f t="shared" si="332"/>
        <v>-22.422560732600829</v>
      </c>
      <c r="BN534">
        <f t="shared" si="333"/>
        <v>25.957134405206311</v>
      </c>
      <c r="BO534">
        <f t="shared" si="299"/>
        <v>0</v>
      </c>
      <c r="BP534">
        <f t="shared" si="300"/>
        <v>4</v>
      </c>
      <c r="BQ534" t="str">
        <f t="shared" si="301"/>
        <v>Test</v>
      </c>
    </row>
    <row r="535" spans="1:69" x14ac:dyDescent="0.3">
      <c r="A535">
        <v>2</v>
      </c>
      <c r="B535">
        <v>1</v>
      </c>
      <c r="C535" t="s">
        <v>1280</v>
      </c>
      <c r="D535" t="s">
        <v>15</v>
      </c>
      <c r="E535">
        <v>21</v>
      </c>
      <c r="F535">
        <v>0</v>
      </c>
      <c r="G535">
        <v>1</v>
      </c>
      <c r="H535" t="s">
        <v>1281</v>
      </c>
      <c r="I535">
        <v>21</v>
      </c>
      <c r="K535" t="s">
        <v>17</v>
      </c>
      <c r="L535" t="s">
        <v>857</v>
      </c>
      <c r="N535" t="s">
        <v>1282</v>
      </c>
      <c r="O535">
        <v>3</v>
      </c>
      <c r="P535">
        <v>2</v>
      </c>
      <c r="Q535">
        <v>4</v>
      </c>
      <c r="R535" t="str">
        <f t="shared" si="302"/>
        <v>Train</v>
      </c>
      <c r="S535" t="str">
        <f t="shared" si="303"/>
        <v>Train</v>
      </c>
      <c r="T535" t="str">
        <f t="shared" si="304"/>
        <v>Test</v>
      </c>
      <c r="U535" t="str">
        <f t="shared" si="305"/>
        <v/>
      </c>
      <c r="V535" t="str">
        <f t="shared" si="306"/>
        <v>18-30</v>
      </c>
      <c r="W535" t="str">
        <f t="shared" si="307"/>
        <v/>
      </c>
      <c r="X535" t="str">
        <f t="shared" si="308"/>
        <v>21-30</v>
      </c>
      <c r="Y535" t="b">
        <f>SUMPRODUCT(--(U535=counts!$A$40:$A$49))&gt;0</f>
        <v>0</v>
      </c>
      <c r="Z535" t="b">
        <f>SUMPRODUCT(--(W535=counts!$A$18:$A$22))&gt;0</f>
        <v>0</v>
      </c>
      <c r="AA535" t="str">
        <f t="shared" si="309"/>
        <v>18-30</v>
      </c>
      <c r="AB535" t="str">
        <f>IF(W535="","Blank",IF(Z535="TRUE",W535,counts!$A$23))</f>
        <v>Blank</v>
      </c>
      <c r="AC535" t="str">
        <f t="shared" si="310"/>
        <v>21-30</v>
      </c>
      <c r="AD535" t="str">
        <f t="shared" si="311"/>
        <v>Blank</v>
      </c>
      <c r="AE535" t="str">
        <f t="shared" si="312"/>
        <v>female</v>
      </c>
      <c r="AF535">
        <f>IF(F535&gt;=4, counts!$A$62,F535)</f>
        <v>0</v>
      </c>
      <c r="AG535">
        <f>IF(G535&gt;=3, counts!$A$69,G535)</f>
        <v>1</v>
      </c>
      <c r="AH535" t="str">
        <f>IF(OR(K535="S",K535=""), counts!$A$75,K535)</f>
        <v>S, blank</v>
      </c>
      <c r="AI535">
        <f t="shared" si="313"/>
        <v>2</v>
      </c>
      <c r="AJ535">
        <f>VLOOKUP(AA535,counts!$V$8:$W$13,2,FALSE)</f>
        <v>-11.613432440426715</v>
      </c>
      <c r="AK535">
        <f>VLOOKUP(AB535,counts!$V$17:$W$23,2,FALSE)</f>
        <v>-42.171718189759716</v>
      </c>
      <c r="AL535">
        <f>VLOOKUP(AC535,counts!$V$27:$W$33,2,FALSE)</f>
        <v>40.172297072540438</v>
      </c>
      <c r="AM535">
        <f>VLOOKUP(AD535,counts!$V$38:$W$49,2,FALSE)</f>
        <v>-33.757758935166962</v>
      </c>
      <c r="AN535">
        <f>VLOOKUP(AE535,counts!$V$53:$W$54,2,FALSE)</f>
        <v>151.41878811967541</v>
      </c>
      <c r="AO535">
        <f>VLOOKUP(AF535,counts!$V$58:$W$62,2,FALSE)</f>
        <v>-14.754319664473872</v>
      </c>
      <c r="AP535">
        <f>VLOOKUP(AG535,counts!$V$66:$W$69,2,FALSE)</f>
        <v>79.365382998232107</v>
      </c>
      <c r="AQ535">
        <f>VLOOKUP(AH535,counts!$V$73:$W$75,2,FALSE)</f>
        <v>-22.422560732600829</v>
      </c>
      <c r="AR535">
        <f>VLOOKUP(AI535,counts!$V$79:$W$81,2,FALSE)</f>
        <v>25.957134405206311</v>
      </c>
      <c r="AS535">
        <f t="shared" si="314"/>
        <v>1</v>
      </c>
      <c r="AT535">
        <f t="shared" si="315"/>
        <v>3</v>
      </c>
      <c r="AU535" t="str">
        <f t="shared" si="298"/>
        <v>Train</v>
      </c>
      <c r="AW535" t="str">
        <f t="shared" si="316"/>
        <v>18-30</v>
      </c>
      <c r="AX535" t="str">
        <f t="shared" si="317"/>
        <v>Blank</v>
      </c>
      <c r="AY535" t="str">
        <f t="shared" si="318"/>
        <v>21-30</v>
      </c>
      <c r="AZ535" t="str">
        <f t="shared" si="319"/>
        <v>Blank</v>
      </c>
      <c r="BA535" t="str">
        <f t="shared" si="320"/>
        <v>female</v>
      </c>
      <c r="BB535">
        <f t="shared" si="321"/>
        <v>0</v>
      </c>
      <c r="BC535">
        <f t="shared" si="322"/>
        <v>1</v>
      </c>
      <c r="BD535" t="str">
        <f t="shared" si="323"/>
        <v>S, blank</v>
      </c>
      <c r="BE535">
        <f t="shared" si="324"/>
        <v>2</v>
      </c>
      <c r="BF535">
        <f t="shared" si="325"/>
        <v>-11.613432440426715</v>
      </c>
      <c r="BG535">
        <f t="shared" si="326"/>
        <v>-42.171718189759716</v>
      </c>
      <c r="BH535">
        <f t="shared" si="327"/>
        <v>40.172297072540438</v>
      </c>
      <c r="BI535">
        <f t="shared" si="328"/>
        <v>-33.757758935166962</v>
      </c>
      <c r="BJ535">
        <f t="shared" si="329"/>
        <v>151.41878811967541</v>
      </c>
      <c r="BK535">
        <f t="shared" si="330"/>
        <v>-14.754319664473872</v>
      </c>
      <c r="BL535">
        <f t="shared" si="331"/>
        <v>79.365382998232107</v>
      </c>
      <c r="BM535">
        <f t="shared" si="332"/>
        <v>-22.422560732600829</v>
      </c>
      <c r="BN535">
        <f t="shared" si="333"/>
        <v>25.957134405206311</v>
      </c>
      <c r="BO535">
        <f t="shared" si="299"/>
        <v>1</v>
      </c>
      <c r="BP535">
        <f t="shared" si="300"/>
        <v>3</v>
      </c>
      <c r="BQ535" t="str">
        <f t="shared" si="301"/>
        <v>Train</v>
      </c>
    </row>
    <row r="536" spans="1:69" x14ac:dyDescent="0.3">
      <c r="A536">
        <v>2</v>
      </c>
      <c r="B536">
        <v>1</v>
      </c>
      <c r="C536" t="s">
        <v>1283</v>
      </c>
      <c r="D536" t="s">
        <v>15</v>
      </c>
      <c r="E536">
        <v>19</v>
      </c>
      <c r="F536">
        <v>0</v>
      </c>
      <c r="G536">
        <v>0</v>
      </c>
      <c r="H536" t="s">
        <v>1223</v>
      </c>
      <c r="I536">
        <v>26</v>
      </c>
      <c r="K536" t="s">
        <v>17</v>
      </c>
      <c r="L536" t="s">
        <v>22</v>
      </c>
      <c r="N536" t="s">
        <v>1284</v>
      </c>
      <c r="O536">
        <v>1</v>
      </c>
      <c r="P536">
        <v>3</v>
      </c>
      <c r="Q536">
        <v>2</v>
      </c>
      <c r="R536" t="str">
        <f t="shared" si="302"/>
        <v>Train</v>
      </c>
      <c r="S536" t="str">
        <f t="shared" si="303"/>
        <v>Train</v>
      </c>
      <c r="T536" t="str">
        <f t="shared" si="304"/>
        <v>Train</v>
      </c>
      <c r="U536" t="str">
        <f t="shared" si="305"/>
        <v/>
      </c>
      <c r="V536" t="str">
        <f t="shared" si="306"/>
        <v>18-30</v>
      </c>
      <c r="W536" t="str">
        <f t="shared" si="307"/>
        <v/>
      </c>
      <c r="X536" t="str">
        <f t="shared" si="308"/>
        <v>21-30</v>
      </c>
      <c r="Y536" t="b">
        <f>SUMPRODUCT(--(U536=counts!$A$40:$A$49))&gt;0</f>
        <v>0</v>
      </c>
      <c r="Z536" t="b">
        <f>SUMPRODUCT(--(W536=counts!$A$18:$A$22))&gt;0</f>
        <v>0</v>
      </c>
      <c r="AA536" t="str">
        <f t="shared" si="309"/>
        <v>18-30</v>
      </c>
      <c r="AB536" t="str">
        <f>IF(W536="","Blank",IF(Z536="TRUE",W536,counts!$A$23))</f>
        <v>Blank</v>
      </c>
      <c r="AC536" t="str">
        <f t="shared" si="310"/>
        <v>21-30</v>
      </c>
      <c r="AD536" t="str">
        <f t="shared" si="311"/>
        <v>Blank</v>
      </c>
      <c r="AE536" t="str">
        <f t="shared" si="312"/>
        <v>female</v>
      </c>
      <c r="AF536">
        <f>IF(F536&gt;=4, counts!$A$62,F536)</f>
        <v>0</v>
      </c>
      <c r="AG536">
        <f>IF(G536&gt;=3, counts!$A$69,G536)</f>
        <v>0</v>
      </c>
      <c r="AH536" t="str">
        <f>IF(OR(K536="S",K536=""), counts!$A$75,K536)</f>
        <v>S, blank</v>
      </c>
      <c r="AI536">
        <f t="shared" si="313"/>
        <v>2</v>
      </c>
      <c r="AJ536">
        <f>VLOOKUP(AA536,counts!$V$8:$W$13,2,FALSE)</f>
        <v>-11.613432440426715</v>
      </c>
      <c r="AK536">
        <f>VLOOKUP(AB536,counts!$V$17:$W$23,2,FALSE)</f>
        <v>-42.171718189759716</v>
      </c>
      <c r="AL536">
        <f>VLOOKUP(AC536,counts!$V$27:$W$33,2,FALSE)</f>
        <v>40.172297072540438</v>
      </c>
      <c r="AM536">
        <f>VLOOKUP(AD536,counts!$V$38:$W$49,2,FALSE)</f>
        <v>-33.757758935166962</v>
      </c>
      <c r="AN536">
        <f>VLOOKUP(AE536,counts!$V$53:$W$54,2,FALSE)</f>
        <v>151.41878811967541</v>
      </c>
      <c r="AO536">
        <f>VLOOKUP(AF536,counts!$V$58:$W$62,2,FALSE)</f>
        <v>-14.754319664473872</v>
      </c>
      <c r="AP536">
        <f>VLOOKUP(AG536,counts!$V$66:$W$69,2,FALSE)</f>
        <v>-22.013681658285037</v>
      </c>
      <c r="AQ536">
        <f>VLOOKUP(AH536,counts!$V$73:$W$75,2,FALSE)</f>
        <v>-22.422560732600829</v>
      </c>
      <c r="AR536">
        <f>VLOOKUP(AI536,counts!$V$79:$W$81,2,FALSE)</f>
        <v>25.957134405206311</v>
      </c>
      <c r="AS536">
        <f t="shared" si="314"/>
        <v>1</v>
      </c>
      <c r="AT536">
        <f t="shared" si="315"/>
        <v>1</v>
      </c>
      <c r="AU536" t="str">
        <f t="shared" si="298"/>
        <v>Train</v>
      </c>
      <c r="AW536" t="str">
        <f t="shared" si="316"/>
        <v>18-30</v>
      </c>
      <c r="AX536" t="str">
        <f t="shared" si="317"/>
        <v>Blank</v>
      </c>
      <c r="AY536" t="str">
        <f t="shared" si="318"/>
        <v>21-30</v>
      </c>
      <c r="AZ536" t="str">
        <f t="shared" si="319"/>
        <v>Blank</v>
      </c>
      <c r="BA536" t="str">
        <f t="shared" si="320"/>
        <v>female</v>
      </c>
      <c r="BB536">
        <f t="shared" si="321"/>
        <v>0</v>
      </c>
      <c r="BC536">
        <f t="shared" si="322"/>
        <v>0</v>
      </c>
      <c r="BD536" t="str">
        <f t="shared" si="323"/>
        <v>S, blank</v>
      </c>
      <c r="BE536">
        <f t="shared" si="324"/>
        <v>2</v>
      </c>
      <c r="BF536">
        <f t="shared" si="325"/>
        <v>-11.613432440426715</v>
      </c>
      <c r="BG536">
        <f t="shared" si="326"/>
        <v>-42.171718189759716</v>
      </c>
      <c r="BH536">
        <f t="shared" si="327"/>
        <v>40.172297072540438</v>
      </c>
      <c r="BI536">
        <f t="shared" si="328"/>
        <v>-33.757758935166962</v>
      </c>
      <c r="BJ536">
        <f t="shared" si="329"/>
        <v>151.41878811967541</v>
      </c>
      <c r="BK536">
        <f t="shared" si="330"/>
        <v>-14.754319664473872</v>
      </c>
      <c r="BL536">
        <f t="shared" si="331"/>
        <v>-22.013681658285037</v>
      </c>
      <c r="BM536">
        <f t="shared" si="332"/>
        <v>-22.422560732600829</v>
      </c>
      <c r="BN536">
        <f t="shared" si="333"/>
        <v>25.957134405206311</v>
      </c>
      <c r="BO536">
        <f t="shared" si="299"/>
        <v>1</v>
      </c>
      <c r="BP536">
        <f t="shared" si="300"/>
        <v>1</v>
      </c>
      <c r="BQ536" t="str">
        <f t="shared" si="301"/>
        <v>Train</v>
      </c>
    </row>
    <row r="537" spans="1:69" x14ac:dyDescent="0.3">
      <c r="A537">
        <v>2</v>
      </c>
      <c r="B537">
        <v>0</v>
      </c>
      <c r="C537" t="s">
        <v>1285</v>
      </c>
      <c r="D537" t="s">
        <v>20</v>
      </c>
      <c r="E537">
        <v>43</v>
      </c>
      <c r="F537">
        <v>0</v>
      </c>
      <c r="G537">
        <v>1</v>
      </c>
      <c r="H537" t="s">
        <v>1281</v>
      </c>
      <c r="I537">
        <v>21</v>
      </c>
      <c r="K537" t="s">
        <v>17</v>
      </c>
      <c r="N537" t="s">
        <v>1282</v>
      </c>
      <c r="O537">
        <v>1</v>
      </c>
      <c r="P537">
        <v>5</v>
      </c>
      <c r="Q537">
        <v>5</v>
      </c>
      <c r="R537" t="str">
        <f t="shared" si="302"/>
        <v>Train</v>
      </c>
      <c r="S537" t="str">
        <f t="shared" si="303"/>
        <v>Validate</v>
      </c>
      <c r="T537" t="str">
        <f t="shared" si="304"/>
        <v>Validate</v>
      </c>
      <c r="U537" t="str">
        <f t="shared" si="305"/>
        <v/>
      </c>
      <c r="V537" t="str">
        <f t="shared" si="306"/>
        <v>41-50</v>
      </c>
      <c r="W537" t="str">
        <f t="shared" si="307"/>
        <v/>
      </c>
      <c r="X537" t="str">
        <f t="shared" si="308"/>
        <v>21-30</v>
      </c>
      <c r="Y537" t="b">
        <f>SUMPRODUCT(--(U537=counts!$A$40:$A$49))&gt;0</f>
        <v>0</v>
      </c>
      <c r="Z537" t="b">
        <f>SUMPRODUCT(--(W537=counts!$A$18:$A$22))&gt;0</f>
        <v>0</v>
      </c>
      <c r="AA537" t="str">
        <f t="shared" si="309"/>
        <v>41-50</v>
      </c>
      <c r="AB537" t="str">
        <f>IF(W537="","Blank",IF(Z537="TRUE",W537,counts!$A$23))</f>
        <v>Blank</v>
      </c>
      <c r="AC537" t="str">
        <f t="shared" si="310"/>
        <v>21-30</v>
      </c>
      <c r="AD537" t="str">
        <f t="shared" si="311"/>
        <v>Blank</v>
      </c>
      <c r="AE537" t="str">
        <f t="shared" si="312"/>
        <v>male</v>
      </c>
      <c r="AF537">
        <f>IF(F537&gt;=4, counts!$A$62,F537)</f>
        <v>0</v>
      </c>
      <c r="AG537">
        <f>IF(G537&gt;=3, counts!$A$69,G537)</f>
        <v>1</v>
      </c>
      <c r="AH537" t="str">
        <f>IF(OR(K537="S",K537=""), counts!$A$75,K537)</f>
        <v>S, blank</v>
      </c>
      <c r="AI537">
        <f t="shared" si="313"/>
        <v>2</v>
      </c>
      <c r="AJ537">
        <f>VLOOKUP(AA537,counts!$V$8:$W$13,2,FALSE)</f>
        <v>-13.385578549662212</v>
      </c>
      <c r="AK537">
        <f>VLOOKUP(AB537,counts!$V$17:$W$23,2,FALSE)</f>
        <v>-42.171718189759716</v>
      </c>
      <c r="AL537">
        <f>VLOOKUP(AC537,counts!$V$27:$W$33,2,FALSE)</f>
        <v>40.172297072540438</v>
      </c>
      <c r="AM537">
        <f>VLOOKUP(AD537,counts!$V$38:$W$49,2,FALSE)</f>
        <v>-33.757758935166962</v>
      </c>
      <c r="AN537">
        <f>VLOOKUP(AE537,counts!$V$53:$W$54,2,FALSE)</f>
        <v>-108.67008854708662</v>
      </c>
      <c r="AO537">
        <f>VLOOKUP(AF537,counts!$V$58:$W$62,2,FALSE)</f>
        <v>-14.754319664473872</v>
      </c>
      <c r="AP537">
        <f>VLOOKUP(AG537,counts!$V$66:$W$69,2,FALSE)</f>
        <v>79.365382998232107</v>
      </c>
      <c r="AQ537">
        <f>VLOOKUP(AH537,counts!$V$73:$W$75,2,FALSE)</f>
        <v>-22.422560732600829</v>
      </c>
      <c r="AR537">
        <f>VLOOKUP(AI537,counts!$V$79:$W$81,2,FALSE)</f>
        <v>25.957134405206311</v>
      </c>
      <c r="AS537">
        <f t="shared" si="314"/>
        <v>0</v>
      </c>
      <c r="AT537">
        <f t="shared" si="315"/>
        <v>1</v>
      </c>
      <c r="AU537" t="str">
        <f t="shared" si="298"/>
        <v>Train</v>
      </c>
      <c r="AW537" t="str">
        <f t="shared" si="316"/>
        <v>41-50</v>
      </c>
      <c r="AX537" t="str">
        <f t="shared" si="317"/>
        <v>Blank</v>
      </c>
      <c r="AY537" t="str">
        <f t="shared" si="318"/>
        <v>21-30</v>
      </c>
      <c r="AZ537" t="str">
        <f t="shared" si="319"/>
        <v>Blank</v>
      </c>
      <c r="BA537" t="str">
        <f t="shared" si="320"/>
        <v>male</v>
      </c>
      <c r="BB537">
        <f t="shared" si="321"/>
        <v>0</v>
      </c>
      <c r="BC537">
        <f t="shared" si="322"/>
        <v>1</v>
      </c>
      <c r="BD537" t="str">
        <f t="shared" si="323"/>
        <v>S, blank</v>
      </c>
      <c r="BE537">
        <f t="shared" si="324"/>
        <v>2</v>
      </c>
      <c r="BF537">
        <f t="shared" si="325"/>
        <v>-13.385578549662212</v>
      </c>
      <c r="BG537">
        <f t="shared" si="326"/>
        <v>-42.171718189759716</v>
      </c>
      <c r="BH537">
        <f t="shared" si="327"/>
        <v>40.172297072540438</v>
      </c>
      <c r="BI537">
        <f t="shared" si="328"/>
        <v>-33.757758935166962</v>
      </c>
      <c r="BJ537">
        <f t="shared" si="329"/>
        <v>-108.67008854708662</v>
      </c>
      <c r="BK537">
        <f t="shared" si="330"/>
        <v>-14.754319664473872</v>
      </c>
      <c r="BL537">
        <f t="shared" si="331"/>
        <v>79.365382998232107</v>
      </c>
      <c r="BM537">
        <f t="shared" si="332"/>
        <v>-22.422560732600829</v>
      </c>
      <c r="BN537">
        <f t="shared" si="333"/>
        <v>25.957134405206311</v>
      </c>
      <c r="BO537">
        <f t="shared" si="299"/>
        <v>0</v>
      </c>
      <c r="BP537">
        <f t="shared" si="300"/>
        <v>1</v>
      </c>
      <c r="BQ537" t="str">
        <f t="shared" si="301"/>
        <v>Train</v>
      </c>
    </row>
    <row r="538" spans="1:69" x14ac:dyDescent="0.3">
      <c r="A538">
        <v>2</v>
      </c>
      <c r="B538">
        <v>1</v>
      </c>
      <c r="C538" t="s">
        <v>1286</v>
      </c>
      <c r="D538" t="s">
        <v>15</v>
      </c>
      <c r="E538">
        <v>32</v>
      </c>
      <c r="F538">
        <v>0</v>
      </c>
      <c r="G538">
        <v>0</v>
      </c>
      <c r="H538" t="s">
        <v>1287</v>
      </c>
      <c r="I538">
        <v>13</v>
      </c>
      <c r="K538" t="s">
        <v>17</v>
      </c>
      <c r="L538" t="s">
        <v>54</v>
      </c>
      <c r="N538" t="s">
        <v>1288</v>
      </c>
      <c r="O538">
        <v>1</v>
      </c>
      <c r="P538">
        <v>5</v>
      </c>
      <c r="Q538">
        <v>4</v>
      </c>
      <c r="R538" t="str">
        <f t="shared" si="302"/>
        <v>Train</v>
      </c>
      <c r="S538" t="str">
        <f t="shared" si="303"/>
        <v>Validate</v>
      </c>
      <c r="T538" t="str">
        <f t="shared" si="304"/>
        <v>Test</v>
      </c>
      <c r="U538" t="str">
        <f t="shared" si="305"/>
        <v/>
      </c>
      <c r="V538" t="str">
        <f t="shared" si="306"/>
        <v>31-40</v>
      </c>
      <c r="W538" t="str">
        <f t="shared" si="307"/>
        <v/>
      </c>
      <c r="X538" t="str">
        <f t="shared" si="308"/>
        <v>11-20</v>
      </c>
      <c r="Y538" t="b">
        <f>SUMPRODUCT(--(U538=counts!$A$40:$A$49))&gt;0</f>
        <v>0</v>
      </c>
      <c r="Z538" t="b">
        <f>SUMPRODUCT(--(W538=counts!$A$18:$A$22))&gt;0</f>
        <v>0</v>
      </c>
      <c r="AA538" t="str">
        <f t="shared" si="309"/>
        <v>31-40</v>
      </c>
      <c r="AB538" t="str">
        <f>IF(W538="","Blank",IF(Z538="TRUE",W538,counts!$A$23))</f>
        <v>Blank</v>
      </c>
      <c r="AC538" t="str">
        <f t="shared" si="310"/>
        <v>11-20</v>
      </c>
      <c r="AD538" t="str">
        <f t="shared" si="311"/>
        <v>Blank</v>
      </c>
      <c r="AE538" t="str">
        <f t="shared" si="312"/>
        <v>female</v>
      </c>
      <c r="AF538">
        <f>IF(F538&gt;=4, counts!$A$62,F538)</f>
        <v>0</v>
      </c>
      <c r="AG538">
        <f>IF(G538&gt;=3, counts!$A$69,G538)</f>
        <v>0</v>
      </c>
      <c r="AH538" t="str">
        <f>IF(OR(K538="S",K538=""), counts!$A$75,K538)</f>
        <v>S, blank</v>
      </c>
      <c r="AI538">
        <f t="shared" si="313"/>
        <v>2</v>
      </c>
      <c r="AJ538">
        <f>VLOOKUP(AA538,counts!$V$8:$W$13,2,FALSE)</f>
        <v>32.769878926258563</v>
      </c>
      <c r="AK538">
        <f>VLOOKUP(AB538,counts!$V$17:$W$23,2,FALSE)</f>
        <v>-42.171718189759716</v>
      </c>
      <c r="AL538">
        <f>VLOOKUP(AC538,counts!$V$27:$W$33,2,FALSE)</f>
        <v>-9.6115457513775127</v>
      </c>
      <c r="AM538">
        <f>VLOOKUP(AD538,counts!$V$38:$W$49,2,FALSE)</f>
        <v>-33.757758935166962</v>
      </c>
      <c r="AN538">
        <f>VLOOKUP(AE538,counts!$V$53:$W$54,2,FALSE)</f>
        <v>151.41878811967541</v>
      </c>
      <c r="AO538">
        <f>VLOOKUP(AF538,counts!$V$58:$W$62,2,FALSE)</f>
        <v>-14.754319664473872</v>
      </c>
      <c r="AP538">
        <f>VLOOKUP(AG538,counts!$V$66:$W$69,2,FALSE)</f>
        <v>-22.013681658285037</v>
      </c>
      <c r="AQ538">
        <f>VLOOKUP(AH538,counts!$V$73:$W$75,2,FALSE)</f>
        <v>-22.422560732600829</v>
      </c>
      <c r="AR538">
        <f>VLOOKUP(AI538,counts!$V$79:$W$81,2,FALSE)</f>
        <v>25.957134405206311</v>
      </c>
      <c r="AS538">
        <f t="shared" si="314"/>
        <v>1</v>
      </c>
      <c r="AT538">
        <f t="shared" si="315"/>
        <v>1</v>
      </c>
      <c r="AU538" t="str">
        <f t="shared" si="298"/>
        <v>Train</v>
      </c>
      <c r="AW538" t="str">
        <f t="shared" si="316"/>
        <v>31-40</v>
      </c>
      <c r="AX538" t="str">
        <f t="shared" si="317"/>
        <v>Blank</v>
      </c>
      <c r="AY538" t="str">
        <f t="shared" si="318"/>
        <v>11-20</v>
      </c>
      <c r="AZ538" t="str">
        <f t="shared" si="319"/>
        <v>Blank</v>
      </c>
      <c r="BA538" t="str">
        <f t="shared" si="320"/>
        <v>female</v>
      </c>
      <c r="BB538">
        <f t="shared" si="321"/>
        <v>0</v>
      </c>
      <c r="BC538">
        <f t="shared" si="322"/>
        <v>0</v>
      </c>
      <c r="BD538" t="str">
        <f t="shared" si="323"/>
        <v>S, blank</v>
      </c>
      <c r="BE538">
        <f t="shared" si="324"/>
        <v>2</v>
      </c>
      <c r="BF538">
        <f t="shared" si="325"/>
        <v>32.769878926258563</v>
      </c>
      <c r="BG538">
        <f t="shared" si="326"/>
        <v>-42.171718189759716</v>
      </c>
      <c r="BH538">
        <f t="shared" si="327"/>
        <v>-9.6115457513775127</v>
      </c>
      <c r="BI538">
        <f t="shared" si="328"/>
        <v>-33.757758935166962</v>
      </c>
      <c r="BJ538">
        <f t="shared" si="329"/>
        <v>151.41878811967541</v>
      </c>
      <c r="BK538">
        <f t="shared" si="330"/>
        <v>-14.754319664473872</v>
      </c>
      <c r="BL538">
        <f t="shared" si="331"/>
        <v>-22.013681658285037</v>
      </c>
      <c r="BM538">
        <f t="shared" si="332"/>
        <v>-22.422560732600829</v>
      </c>
      <c r="BN538">
        <f t="shared" si="333"/>
        <v>25.957134405206311</v>
      </c>
      <c r="BO538">
        <f t="shared" si="299"/>
        <v>1</v>
      </c>
      <c r="BP538">
        <f t="shared" si="300"/>
        <v>1</v>
      </c>
      <c r="BQ538" t="str">
        <f t="shared" si="301"/>
        <v>Train</v>
      </c>
    </row>
    <row r="539" spans="1:69" x14ac:dyDescent="0.3">
      <c r="A539">
        <v>2</v>
      </c>
      <c r="B539">
        <v>0</v>
      </c>
      <c r="C539" t="s">
        <v>1289</v>
      </c>
      <c r="D539" t="s">
        <v>20</v>
      </c>
      <c r="E539">
        <v>34</v>
      </c>
      <c r="F539">
        <v>0</v>
      </c>
      <c r="G539">
        <v>0</v>
      </c>
      <c r="H539" t="s">
        <v>1043</v>
      </c>
      <c r="I539">
        <v>13</v>
      </c>
      <c r="K539" t="s">
        <v>17</v>
      </c>
      <c r="N539" t="s">
        <v>1290</v>
      </c>
      <c r="O539">
        <v>2</v>
      </c>
      <c r="P539">
        <v>3</v>
      </c>
      <c r="Q539">
        <v>1</v>
      </c>
      <c r="R539" t="str">
        <f t="shared" si="302"/>
        <v>Train</v>
      </c>
      <c r="S539" t="str">
        <f t="shared" si="303"/>
        <v>Train</v>
      </c>
      <c r="T539" t="str">
        <f t="shared" si="304"/>
        <v>Train</v>
      </c>
      <c r="U539" t="str">
        <f t="shared" si="305"/>
        <v>NY</v>
      </c>
      <c r="V539" t="str">
        <f t="shared" si="306"/>
        <v>31-40</v>
      </c>
      <c r="W539" t="str">
        <f t="shared" si="307"/>
        <v/>
      </c>
      <c r="X539" t="str">
        <f t="shared" si="308"/>
        <v>11-20</v>
      </c>
      <c r="Y539" t="b">
        <f>SUMPRODUCT(--(U539=counts!$A$40:$A$49))&gt;0</f>
        <v>1</v>
      </c>
      <c r="Z539" t="b">
        <f>SUMPRODUCT(--(W539=counts!$A$18:$A$22))&gt;0</f>
        <v>0</v>
      </c>
      <c r="AA539" t="str">
        <f t="shared" si="309"/>
        <v>31-40</v>
      </c>
      <c r="AB539" t="str">
        <f>IF(W539="","Blank",IF(Z539="TRUE",W539,counts!$A$23))</f>
        <v>Blank</v>
      </c>
      <c r="AC539" t="str">
        <f t="shared" si="310"/>
        <v>11-20</v>
      </c>
      <c r="AD539" t="str">
        <f t="shared" si="311"/>
        <v>NY</v>
      </c>
      <c r="AE539" t="str">
        <f t="shared" si="312"/>
        <v>male</v>
      </c>
      <c r="AF539">
        <f>IF(F539&gt;=4, counts!$A$62,F539)</f>
        <v>0</v>
      </c>
      <c r="AG539">
        <f>IF(G539&gt;=3, counts!$A$69,G539)</f>
        <v>0</v>
      </c>
      <c r="AH539" t="str">
        <f>IF(OR(K539="S",K539=""), counts!$A$75,K539)</f>
        <v>S, blank</v>
      </c>
      <c r="AI539">
        <f t="shared" si="313"/>
        <v>2</v>
      </c>
      <c r="AJ539">
        <f>VLOOKUP(AA539,counts!$V$8:$W$13,2,FALSE)</f>
        <v>32.769878926258563</v>
      </c>
      <c r="AK539">
        <f>VLOOKUP(AB539,counts!$V$17:$W$23,2,FALSE)</f>
        <v>-42.171718189759716</v>
      </c>
      <c r="AL539">
        <f>VLOOKUP(AC539,counts!$V$27:$W$33,2,FALSE)</f>
        <v>-9.6115457513775127</v>
      </c>
      <c r="AM539">
        <f>VLOOKUP(AD539,counts!$V$38:$W$49,2,FALSE)</f>
        <v>57.761363718906857</v>
      </c>
      <c r="AN539">
        <f>VLOOKUP(AE539,counts!$V$53:$W$54,2,FALSE)</f>
        <v>-108.67008854708662</v>
      </c>
      <c r="AO539">
        <f>VLOOKUP(AF539,counts!$V$58:$W$62,2,FALSE)</f>
        <v>-14.754319664473872</v>
      </c>
      <c r="AP539">
        <f>VLOOKUP(AG539,counts!$V$66:$W$69,2,FALSE)</f>
        <v>-22.013681658285037</v>
      </c>
      <c r="AQ539">
        <f>VLOOKUP(AH539,counts!$V$73:$W$75,2,FALSE)</f>
        <v>-22.422560732600829</v>
      </c>
      <c r="AR539">
        <f>VLOOKUP(AI539,counts!$V$79:$W$81,2,FALSE)</f>
        <v>25.957134405206311</v>
      </c>
      <c r="AS539">
        <f t="shared" si="314"/>
        <v>0</v>
      </c>
      <c r="AT539">
        <f t="shared" si="315"/>
        <v>2</v>
      </c>
      <c r="AU539" t="str">
        <f t="shared" si="298"/>
        <v>Train</v>
      </c>
      <c r="AW539" t="str">
        <f t="shared" si="316"/>
        <v>31-40</v>
      </c>
      <c r="AX539" t="str">
        <f t="shared" si="317"/>
        <v>Blank</v>
      </c>
      <c r="AY539" t="str">
        <f t="shared" si="318"/>
        <v>11-20</v>
      </c>
      <c r="AZ539" t="str">
        <f t="shared" si="319"/>
        <v>NY</v>
      </c>
      <c r="BA539" t="str">
        <f t="shared" si="320"/>
        <v>male</v>
      </c>
      <c r="BB539">
        <f t="shared" si="321"/>
        <v>0</v>
      </c>
      <c r="BC539">
        <f t="shared" si="322"/>
        <v>0</v>
      </c>
      <c r="BD539" t="str">
        <f t="shared" si="323"/>
        <v>S, blank</v>
      </c>
      <c r="BE539">
        <f t="shared" si="324"/>
        <v>2</v>
      </c>
      <c r="BF539">
        <f t="shared" si="325"/>
        <v>32.769878926258563</v>
      </c>
      <c r="BG539">
        <f t="shared" si="326"/>
        <v>-42.171718189759716</v>
      </c>
      <c r="BH539">
        <f t="shared" si="327"/>
        <v>-9.6115457513775127</v>
      </c>
      <c r="BI539">
        <f t="shared" si="328"/>
        <v>57.761363718906857</v>
      </c>
      <c r="BJ539">
        <f t="shared" si="329"/>
        <v>-108.67008854708662</v>
      </c>
      <c r="BK539">
        <f t="shared" si="330"/>
        <v>-14.754319664473872</v>
      </c>
      <c r="BL539">
        <f t="shared" si="331"/>
        <v>-22.013681658285037</v>
      </c>
      <c r="BM539">
        <f t="shared" si="332"/>
        <v>-22.422560732600829</v>
      </c>
      <c r="BN539">
        <f t="shared" si="333"/>
        <v>25.957134405206311</v>
      </c>
      <c r="BO539">
        <f t="shared" si="299"/>
        <v>0</v>
      </c>
      <c r="BP539">
        <f t="shared" si="300"/>
        <v>2</v>
      </c>
      <c r="BQ539" t="str">
        <f t="shared" si="301"/>
        <v>Train</v>
      </c>
    </row>
    <row r="540" spans="1:69" x14ac:dyDescent="0.3">
      <c r="A540">
        <v>2</v>
      </c>
      <c r="B540">
        <v>1</v>
      </c>
      <c r="C540" t="s">
        <v>1291</v>
      </c>
      <c r="D540" t="s">
        <v>20</v>
      </c>
      <c r="E540">
        <v>30</v>
      </c>
      <c r="F540">
        <v>0</v>
      </c>
      <c r="G540">
        <v>0</v>
      </c>
      <c r="H540" t="s">
        <v>1292</v>
      </c>
      <c r="I540">
        <v>12.737500000000001</v>
      </c>
      <c r="K540" t="s">
        <v>44</v>
      </c>
      <c r="L540" t="s">
        <v>204</v>
      </c>
      <c r="N540" t="s">
        <v>1293</v>
      </c>
      <c r="O540">
        <v>1</v>
      </c>
      <c r="P540">
        <v>3</v>
      </c>
      <c r="Q540">
        <v>3</v>
      </c>
      <c r="R540" t="str">
        <f t="shared" si="302"/>
        <v>Train</v>
      </c>
      <c r="S540" t="str">
        <f t="shared" si="303"/>
        <v>Train</v>
      </c>
      <c r="T540" t="str">
        <f t="shared" si="304"/>
        <v>Train</v>
      </c>
      <c r="U540" t="str">
        <f t="shared" si="305"/>
        <v>NH</v>
      </c>
      <c r="V540" t="str">
        <f t="shared" si="306"/>
        <v>18-30</v>
      </c>
      <c r="W540" t="str">
        <f t="shared" si="307"/>
        <v/>
      </c>
      <c r="X540" t="str">
        <f t="shared" si="308"/>
        <v>11-20</v>
      </c>
      <c r="Y540" t="b">
        <f>SUMPRODUCT(--(U540=counts!$A$40:$A$49))&gt;0</f>
        <v>0</v>
      </c>
      <c r="Z540" t="b">
        <f>SUMPRODUCT(--(W540=counts!$A$18:$A$22))&gt;0</f>
        <v>0</v>
      </c>
      <c r="AA540" t="str">
        <f t="shared" si="309"/>
        <v>18-30</v>
      </c>
      <c r="AB540" t="str">
        <f>IF(W540="","Blank",IF(Z540="TRUE",W540,counts!$A$23))</f>
        <v>Blank</v>
      </c>
      <c r="AC540" t="str">
        <f t="shared" si="310"/>
        <v>11-20</v>
      </c>
      <c r="AD540" t="str">
        <f t="shared" si="311"/>
        <v>Others</v>
      </c>
      <c r="AE540" t="str">
        <f t="shared" si="312"/>
        <v>male</v>
      </c>
      <c r="AF540">
        <f>IF(F540&gt;=4, counts!$A$62,F540)</f>
        <v>0</v>
      </c>
      <c r="AG540">
        <f>IF(G540&gt;=3, counts!$A$69,G540)</f>
        <v>0</v>
      </c>
      <c r="AH540" t="str">
        <f>IF(OR(K540="S",K540=""), counts!$A$75,K540)</f>
        <v>C</v>
      </c>
      <c r="AI540">
        <f t="shared" si="313"/>
        <v>2</v>
      </c>
      <c r="AJ540">
        <f>VLOOKUP(AA540,counts!$V$8:$W$13,2,FALSE)</f>
        <v>-11.613432440426715</v>
      </c>
      <c r="AK540">
        <f>VLOOKUP(AB540,counts!$V$17:$W$23,2,FALSE)</f>
        <v>-42.171718189759716</v>
      </c>
      <c r="AL540">
        <f>VLOOKUP(AC540,counts!$V$27:$W$33,2,FALSE)</f>
        <v>-9.6115457513775127</v>
      </c>
      <c r="AM540">
        <f>VLOOKUP(AD540,counts!$V$38:$W$49,2,FALSE)</f>
        <v>40.634191658169868</v>
      </c>
      <c r="AN540">
        <f>VLOOKUP(AE540,counts!$V$53:$W$54,2,FALSE)</f>
        <v>-108.67008854708662</v>
      </c>
      <c r="AO540">
        <f>VLOOKUP(AF540,counts!$V$58:$W$62,2,FALSE)</f>
        <v>-14.754319664473872</v>
      </c>
      <c r="AP540">
        <f>VLOOKUP(AG540,counts!$V$66:$W$69,2,FALSE)</f>
        <v>-22.013681658285037</v>
      </c>
      <c r="AQ540">
        <f>VLOOKUP(AH540,counts!$V$73:$W$75,2,FALSE)</f>
        <v>72.444458573419169</v>
      </c>
      <c r="AR540">
        <f>VLOOKUP(AI540,counts!$V$79:$W$81,2,FALSE)</f>
        <v>25.957134405206311</v>
      </c>
      <c r="AS540">
        <f t="shared" si="314"/>
        <v>1</v>
      </c>
      <c r="AT540">
        <f t="shared" si="315"/>
        <v>1</v>
      </c>
      <c r="AU540" t="str">
        <f t="shared" si="298"/>
        <v>Train</v>
      </c>
      <c r="AW540" t="str">
        <f t="shared" si="316"/>
        <v>18-30</v>
      </c>
      <c r="AX540" t="str">
        <f t="shared" si="317"/>
        <v>Blank</v>
      </c>
      <c r="AY540" t="str">
        <f t="shared" si="318"/>
        <v>11-20</v>
      </c>
      <c r="AZ540" t="str">
        <f t="shared" si="319"/>
        <v>Others</v>
      </c>
      <c r="BA540" t="str">
        <f t="shared" si="320"/>
        <v>male</v>
      </c>
      <c r="BB540">
        <f t="shared" si="321"/>
        <v>0</v>
      </c>
      <c r="BC540">
        <f t="shared" si="322"/>
        <v>0</v>
      </c>
      <c r="BD540" t="str">
        <f t="shared" si="323"/>
        <v>C</v>
      </c>
      <c r="BE540">
        <f t="shared" si="324"/>
        <v>2</v>
      </c>
      <c r="BF540">
        <f t="shared" si="325"/>
        <v>-11.613432440426715</v>
      </c>
      <c r="BG540">
        <f t="shared" si="326"/>
        <v>-42.171718189759716</v>
      </c>
      <c r="BH540">
        <f t="shared" si="327"/>
        <v>-9.6115457513775127</v>
      </c>
      <c r="BI540">
        <f t="shared" si="328"/>
        <v>40.634191658169868</v>
      </c>
      <c r="BJ540">
        <f t="shared" si="329"/>
        <v>-108.67008854708662</v>
      </c>
      <c r="BK540">
        <f t="shared" si="330"/>
        <v>-14.754319664473872</v>
      </c>
      <c r="BL540">
        <f t="shared" si="331"/>
        <v>-22.013681658285037</v>
      </c>
      <c r="BM540">
        <f t="shared" si="332"/>
        <v>72.444458573419169</v>
      </c>
      <c r="BN540">
        <f t="shared" si="333"/>
        <v>25.957134405206311</v>
      </c>
      <c r="BO540">
        <f t="shared" si="299"/>
        <v>1</v>
      </c>
      <c r="BP540">
        <f t="shared" si="300"/>
        <v>1</v>
      </c>
      <c r="BQ540" t="str">
        <f t="shared" si="301"/>
        <v>Train</v>
      </c>
    </row>
    <row r="541" spans="1:69" x14ac:dyDescent="0.3">
      <c r="A541">
        <v>2</v>
      </c>
      <c r="B541">
        <v>0</v>
      </c>
      <c r="C541" t="s">
        <v>1294</v>
      </c>
      <c r="D541" t="s">
        <v>20</v>
      </c>
      <c r="E541">
        <v>27</v>
      </c>
      <c r="F541">
        <v>0</v>
      </c>
      <c r="G541">
        <v>0</v>
      </c>
      <c r="H541" t="s">
        <v>1295</v>
      </c>
      <c r="I541">
        <v>15.033300000000001</v>
      </c>
      <c r="K541" t="s">
        <v>44</v>
      </c>
      <c r="N541" t="s">
        <v>1180</v>
      </c>
      <c r="O541">
        <v>3</v>
      </c>
      <c r="P541">
        <v>3</v>
      </c>
      <c r="Q541">
        <v>5</v>
      </c>
      <c r="R541" t="str">
        <f t="shared" si="302"/>
        <v>Train</v>
      </c>
      <c r="S541" t="str">
        <f t="shared" si="303"/>
        <v>Train</v>
      </c>
      <c r="T541" t="str">
        <f t="shared" si="304"/>
        <v>Validate</v>
      </c>
      <c r="U541" t="str">
        <f t="shared" si="305"/>
        <v/>
      </c>
      <c r="V541" t="str">
        <f t="shared" si="306"/>
        <v>18-30</v>
      </c>
      <c r="W541" t="str">
        <f t="shared" si="307"/>
        <v/>
      </c>
      <c r="X541" t="str">
        <f t="shared" si="308"/>
        <v>11-20</v>
      </c>
      <c r="Y541" t="b">
        <f>SUMPRODUCT(--(U541=counts!$A$40:$A$49))&gt;0</f>
        <v>0</v>
      </c>
      <c r="Z541" t="b">
        <f>SUMPRODUCT(--(W541=counts!$A$18:$A$22))&gt;0</f>
        <v>0</v>
      </c>
      <c r="AA541" t="str">
        <f t="shared" si="309"/>
        <v>18-30</v>
      </c>
      <c r="AB541" t="str">
        <f>IF(W541="","Blank",IF(Z541="TRUE",W541,counts!$A$23))</f>
        <v>Blank</v>
      </c>
      <c r="AC541" t="str">
        <f t="shared" si="310"/>
        <v>11-20</v>
      </c>
      <c r="AD541" t="str">
        <f t="shared" si="311"/>
        <v>Blank</v>
      </c>
      <c r="AE541" t="str">
        <f t="shared" si="312"/>
        <v>male</v>
      </c>
      <c r="AF541">
        <f>IF(F541&gt;=4, counts!$A$62,F541)</f>
        <v>0</v>
      </c>
      <c r="AG541">
        <f>IF(G541&gt;=3, counts!$A$69,G541)</f>
        <v>0</v>
      </c>
      <c r="AH541" t="str">
        <f>IF(OR(K541="S",K541=""), counts!$A$75,K541)</f>
        <v>C</v>
      </c>
      <c r="AI541">
        <f t="shared" si="313"/>
        <v>2</v>
      </c>
      <c r="AJ541">
        <f>VLOOKUP(AA541,counts!$V$8:$W$13,2,FALSE)</f>
        <v>-11.613432440426715</v>
      </c>
      <c r="AK541">
        <f>VLOOKUP(AB541,counts!$V$17:$W$23,2,FALSE)</f>
        <v>-42.171718189759716</v>
      </c>
      <c r="AL541">
        <f>VLOOKUP(AC541,counts!$V$27:$W$33,2,FALSE)</f>
        <v>-9.6115457513775127</v>
      </c>
      <c r="AM541">
        <f>VLOOKUP(AD541,counts!$V$38:$W$49,2,FALSE)</f>
        <v>-33.757758935166962</v>
      </c>
      <c r="AN541">
        <f>VLOOKUP(AE541,counts!$V$53:$W$54,2,FALSE)</f>
        <v>-108.67008854708662</v>
      </c>
      <c r="AO541">
        <f>VLOOKUP(AF541,counts!$V$58:$W$62,2,FALSE)</f>
        <v>-14.754319664473872</v>
      </c>
      <c r="AP541">
        <f>VLOOKUP(AG541,counts!$V$66:$W$69,2,FALSE)</f>
        <v>-22.013681658285037</v>
      </c>
      <c r="AQ541">
        <f>VLOOKUP(AH541,counts!$V$73:$W$75,2,FALSE)</f>
        <v>72.444458573419169</v>
      </c>
      <c r="AR541">
        <f>VLOOKUP(AI541,counts!$V$79:$W$81,2,FALSE)</f>
        <v>25.957134405206311</v>
      </c>
      <c r="AS541">
        <f t="shared" si="314"/>
        <v>0</v>
      </c>
      <c r="AT541">
        <f t="shared" si="315"/>
        <v>3</v>
      </c>
      <c r="AU541" t="str">
        <f t="shared" si="298"/>
        <v>Train</v>
      </c>
      <c r="AW541" t="str">
        <f t="shared" si="316"/>
        <v>18-30</v>
      </c>
      <c r="AX541" t="str">
        <f t="shared" si="317"/>
        <v>Blank</v>
      </c>
      <c r="AY541" t="str">
        <f t="shared" si="318"/>
        <v>11-20</v>
      </c>
      <c r="AZ541" t="str">
        <f t="shared" si="319"/>
        <v>Blank</v>
      </c>
      <c r="BA541" t="str">
        <f t="shared" si="320"/>
        <v>male</v>
      </c>
      <c r="BB541">
        <f t="shared" si="321"/>
        <v>0</v>
      </c>
      <c r="BC541">
        <f t="shared" si="322"/>
        <v>0</v>
      </c>
      <c r="BD541" t="str">
        <f t="shared" si="323"/>
        <v>C</v>
      </c>
      <c r="BE541">
        <f t="shared" si="324"/>
        <v>2</v>
      </c>
      <c r="BF541">
        <f t="shared" si="325"/>
        <v>-11.613432440426715</v>
      </c>
      <c r="BG541">
        <f t="shared" si="326"/>
        <v>-42.171718189759716</v>
      </c>
      <c r="BH541">
        <f t="shared" si="327"/>
        <v>-9.6115457513775127</v>
      </c>
      <c r="BI541">
        <f t="shared" si="328"/>
        <v>-33.757758935166962</v>
      </c>
      <c r="BJ541">
        <f t="shared" si="329"/>
        <v>-108.67008854708662</v>
      </c>
      <c r="BK541">
        <f t="shared" si="330"/>
        <v>-14.754319664473872</v>
      </c>
      <c r="BL541">
        <f t="shared" si="331"/>
        <v>-22.013681658285037</v>
      </c>
      <c r="BM541">
        <f t="shared" si="332"/>
        <v>72.444458573419169</v>
      </c>
      <c r="BN541">
        <f t="shared" si="333"/>
        <v>25.957134405206311</v>
      </c>
      <c r="BO541">
        <f t="shared" si="299"/>
        <v>0</v>
      </c>
      <c r="BP541">
        <f t="shared" si="300"/>
        <v>3</v>
      </c>
      <c r="BQ541" t="str">
        <f t="shared" si="301"/>
        <v>Train</v>
      </c>
    </row>
    <row r="542" spans="1:69" x14ac:dyDescent="0.3">
      <c r="A542">
        <v>2</v>
      </c>
      <c r="B542">
        <v>1</v>
      </c>
      <c r="C542" t="s">
        <v>1296</v>
      </c>
      <c r="D542" t="s">
        <v>15</v>
      </c>
      <c r="E542">
        <v>2</v>
      </c>
      <c r="F542">
        <v>1</v>
      </c>
      <c r="G542">
        <v>1</v>
      </c>
      <c r="H542" t="s">
        <v>1297</v>
      </c>
      <c r="I542">
        <v>26</v>
      </c>
      <c r="K542" t="s">
        <v>17</v>
      </c>
      <c r="L542" t="s">
        <v>22</v>
      </c>
      <c r="N542" t="s">
        <v>1298</v>
      </c>
      <c r="O542">
        <v>1</v>
      </c>
      <c r="P542">
        <v>5</v>
      </c>
      <c r="Q542">
        <v>1</v>
      </c>
      <c r="R542" t="str">
        <f t="shared" si="302"/>
        <v>Train</v>
      </c>
      <c r="S542" t="str">
        <f t="shared" si="303"/>
        <v>Validate</v>
      </c>
      <c r="T542" t="str">
        <f t="shared" si="304"/>
        <v>Train</v>
      </c>
      <c r="U542" t="str">
        <f t="shared" si="305"/>
        <v>MI</v>
      </c>
      <c r="V542" t="str">
        <f t="shared" si="306"/>
        <v>0-17</v>
      </c>
      <c r="W542" t="str">
        <f t="shared" si="307"/>
        <v/>
      </c>
      <c r="X542" t="str">
        <f t="shared" si="308"/>
        <v>21-30</v>
      </c>
      <c r="Y542" t="b">
        <f>SUMPRODUCT(--(U542=counts!$A$40:$A$49))&gt;0</f>
        <v>1</v>
      </c>
      <c r="Z542" t="b">
        <f>SUMPRODUCT(--(W542=counts!$A$18:$A$22))&gt;0</f>
        <v>0</v>
      </c>
      <c r="AA542" t="str">
        <f t="shared" si="309"/>
        <v>0-17</v>
      </c>
      <c r="AB542" t="str">
        <f>IF(W542="","Blank",IF(Z542="TRUE",W542,counts!$A$23))</f>
        <v>Blank</v>
      </c>
      <c r="AC542" t="str">
        <f t="shared" si="310"/>
        <v>21-30</v>
      </c>
      <c r="AD542" t="str">
        <f t="shared" si="311"/>
        <v>MI</v>
      </c>
      <c r="AE542" t="str">
        <f t="shared" si="312"/>
        <v>female</v>
      </c>
      <c r="AF542">
        <f>IF(F542&gt;=4, counts!$A$62,F542)</f>
        <v>1</v>
      </c>
      <c r="AG542">
        <f>IF(G542&gt;=3, counts!$A$69,G542)</f>
        <v>1</v>
      </c>
      <c r="AH542" t="str">
        <f>IF(OR(K542="S",K542=""), counts!$A$75,K542)</f>
        <v>S, blank</v>
      </c>
      <c r="AI542">
        <f t="shared" si="313"/>
        <v>2</v>
      </c>
      <c r="AJ542">
        <f>VLOOKUP(AA542,counts!$V$8:$W$13,2,FALSE)</f>
        <v>-3.7643689058441341</v>
      </c>
      <c r="AK542">
        <f>VLOOKUP(AB542,counts!$V$17:$W$23,2,FALSE)</f>
        <v>-42.171718189759716</v>
      </c>
      <c r="AL542">
        <f>VLOOKUP(AC542,counts!$V$27:$W$33,2,FALSE)</f>
        <v>40.172297072540438</v>
      </c>
      <c r="AM542">
        <f>VLOOKUP(AD542,counts!$V$38:$W$49,2,FALSE)</f>
        <v>123.30204897661667</v>
      </c>
      <c r="AN542">
        <f>VLOOKUP(AE542,counts!$V$53:$W$54,2,FALSE)</f>
        <v>151.41878811967541</v>
      </c>
      <c r="AO542">
        <f>VLOOKUP(AF542,counts!$V$58:$W$62,2,FALSE)</f>
        <v>48.695090775187893</v>
      </c>
      <c r="AP542">
        <f>VLOOKUP(AG542,counts!$V$66:$W$69,2,FALSE)</f>
        <v>79.365382998232107</v>
      </c>
      <c r="AQ542">
        <f>VLOOKUP(AH542,counts!$V$73:$W$75,2,FALSE)</f>
        <v>-22.422560732600829</v>
      </c>
      <c r="AR542">
        <f>VLOOKUP(AI542,counts!$V$79:$W$81,2,FALSE)</f>
        <v>25.957134405206311</v>
      </c>
      <c r="AS542">
        <f t="shared" si="314"/>
        <v>1</v>
      </c>
      <c r="AT542">
        <f t="shared" si="315"/>
        <v>1</v>
      </c>
      <c r="AU542" t="str">
        <f t="shared" si="298"/>
        <v>Train</v>
      </c>
      <c r="AW542" t="str">
        <f t="shared" si="316"/>
        <v>0-17</v>
      </c>
      <c r="AX542" t="str">
        <f t="shared" si="317"/>
        <v>Blank</v>
      </c>
      <c r="AY542" t="str">
        <f t="shared" si="318"/>
        <v>21-30</v>
      </c>
      <c r="AZ542" t="str">
        <f t="shared" si="319"/>
        <v>MI</v>
      </c>
      <c r="BA542" t="str">
        <f t="shared" si="320"/>
        <v>female</v>
      </c>
      <c r="BB542">
        <f t="shared" si="321"/>
        <v>1</v>
      </c>
      <c r="BC542">
        <f t="shared" si="322"/>
        <v>1</v>
      </c>
      <c r="BD542" t="str">
        <f t="shared" si="323"/>
        <v>S, blank</v>
      </c>
      <c r="BE542">
        <f t="shared" si="324"/>
        <v>2</v>
      </c>
      <c r="BF542">
        <f t="shared" si="325"/>
        <v>-3.7643689058441341</v>
      </c>
      <c r="BG542">
        <f t="shared" si="326"/>
        <v>-42.171718189759716</v>
      </c>
      <c r="BH542">
        <f t="shared" si="327"/>
        <v>40.172297072540438</v>
      </c>
      <c r="BI542">
        <f t="shared" si="328"/>
        <v>123.30204897661667</v>
      </c>
      <c r="BJ542">
        <f t="shared" si="329"/>
        <v>151.41878811967541</v>
      </c>
      <c r="BK542">
        <f t="shared" si="330"/>
        <v>48.695090775187893</v>
      </c>
      <c r="BL542">
        <f t="shared" si="331"/>
        <v>79.365382998232107</v>
      </c>
      <c r="BM542">
        <f t="shared" si="332"/>
        <v>-22.422560732600829</v>
      </c>
      <c r="BN542">
        <f t="shared" si="333"/>
        <v>25.957134405206311</v>
      </c>
      <c r="BO542">
        <f t="shared" si="299"/>
        <v>1</v>
      </c>
      <c r="BP542">
        <f t="shared" si="300"/>
        <v>1</v>
      </c>
      <c r="BQ542" t="str">
        <f t="shared" si="301"/>
        <v>Train</v>
      </c>
    </row>
    <row r="543" spans="1:69" x14ac:dyDescent="0.3">
      <c r="A543">
        <v>2</v>
      </c>
      <c r="B543">
        <v>1</v>
      </c>
      <c r="C543" t="s">
        <v>1299</v>
      </c>
      <c r="D543" t="s">
        <v>15</v>
      </c>
      <c r="E543">
        <v>8</v>
      </c>
      <c r="F543">
        <v>1</v>
      </c>
      <c r="G543">
        <v>1</v>
      </c>
      <c r="H543" t="s">
        <v>1297</v>
      </c>
      <c r="I543">
        <v>26</v>
      </c>
      <c r="K543" t="s">
        <v>17</v>
      </c>
      <c r="L543" t="s">
        <v>22</v>
      </c>
      <c r="N543" t="s">
        <v>1298</v>
      </c>
      <c r="O543">
        <v>2</v>
      </c>
      <c r="P543">
        <v>2</v>
      </c>
      <c r="Q543">
        <v>2</v>
      </c>
      <c r="R543" t="str">
        <f t="shared" si="302"/>
        <v>Train</v>
      </c>
      <c r="S543" t="str">
        <f t="shared" si="303"/>
        <v>Train</v>
      </c>
      <c r="T543" t="str">
        <f t="shared" si="304"/>
        <v>Train</v>
      </c>
      <c r="U543" t="str">
        <f t="shared" si="305"/>
        <v>MI</v>
      </c>
      <c r="V543" t="str">
        <f t="shared" si="306"/>
        <v>0-17</v>
      </c>
      <c r="W543" t="str">
        <f t="shared" si="307"/>
        <v/>
      </c>
      <c r="X543" t="str">
        <f t="shared" si="308"/>
        <v>21-30</v>
      </c>
      <c r="Y543" t="b">
        <f>SUMPRODUCT(--(U543=counts!$A$40:$A$49))&gt;0</f>
        <v>1</v>
      </c>
      <c r="Z543" t="b">
        <f>SUMPRODUCT(--(W543=counts!$A$18:$A$22))&gt;0</f>
        <v>0</v>
      </c>
      <c r="AA543" t="str">
        <f t="shared" si="309"/>
        <v>0-17</v>
      </c>
      <c r="AB543" t="str">
        <f>IF(W543="","Blank",IF(Z543="TRUE",W543,counts!$A$23))</f>
        <v>Blank</v>
      </c>
      <c r="AC543" t="str">
        <f t="shared" si="310"/>
        <v>21-30</v>
      </c>
      <c r="AD543" t="str">
        <f t="shared" si="311"/>
        <v>MI</v>
      </c>
      <c r="AE543" t="str">
        <f t="shared" si="312"/>
        <v>female</v>
      </c>
      <c r="AF543">
        <f>IF(F543&gt;=4, counts!$A$62,F543)</f>
        <v>1</v>
      </c>
      <c r="AG543">
        <f>IF(G543&gt;=3, counts!$A$69,G543)</f>
        <v>1</v>
      </c>
      <c r="AH543" t="str">
        <f>IF(OR(K543="S",K543=""), counts!$A$75,K543)</f>
        <v>S, blank</v>
      </c>
      <c r="AI543">
        <f t="shared" si="313"/>
        <v>2</v>
      </c>
      <c r="AJ543">
        <f>VLOOKUP(AA543,counts!$V$8:$W$13,2,FALSE)</f>
        <v>-3.7643689058441341</v>
      </c>
      <c r="AK543">
        <f>VLOOKUP(AB543,counts!$V$17:$W$23,2,FALSE)</f>
        <v>-42.171718189759716</v>
      </c>
      <c r="AL543">
        <f>VLOOKUP(AC543,counts!$V$27:$W$33,2,FALSE)</f>
        <v>40.172297072540438</v>
      </c>
      <c r="AM543">
        <f>VLOOKUP(AD543,counts!$V$38:$W$49,2,FALSE)</f>
        <v>123.30204897661667</v>
      </c>
      <c r="AN543">
        <f>VLOOKUP(AE543,counts!$V$53:$W$54,2,FALSE)</f>
        <v>151.41878811967541</v>
      </c>
      <c r="AO543">
        <f>VLOOKUP(AF543,counts!$V$58:$W$62,2,FALSE)</f>
        <v>48.695090775187893</v>
      </c>
      <c r="AP543">
        <f>VLOOKUP(AG543,counts!$V$66:$W$69,2,FALSE)</f>
        <v>79.365382998232107</v>
      </c>
      <c r="AQ543">
        <f>VLOOKUP(AH543,counts!$V$73:$W$75,2,FALSE)</f>
        <v>-22.422560732600829</v>
      </c>
      <c r="AR543">
        <f>VLOOKUP(AI543,counts!$V$79:$W$81,2,FALSE)</f>
        <v>25.957134405206311</v>
      </c>
      <c r="AS543">
        <f t="shared" si="314"/>
        <v>1</v>
      </c>
      <c r="AT543">
        <f t="shared" si="315"/>
        <v>2</v>
      </c>
      <c r="AU543" t="str">
        <f t="shared" si="298"/>
        <v>Train</v>
      </c>
      <c r="AW543" t="str">
        <f t="shared" si="316"/>
        <v>0-17</v>
      </c>
      <c r="AX543" t="str">
        <f t="shared" si="317"/>
        <v>Blank</v>
      </c>
      <c r="AY543" t="str">
        <f t="shared" si="318"/>
        <v>21-30</v>
      </c>
      <c r="AZ543" t="str">
        <f t="shared" si="319"/>
        <v>MI</v>
      </c>
      <c r="BA543" t="str">
        <f t="shared" si="320"/>
        <v>female</v>
      </c>
      <c r="BB543">
        <f t="shared" si="321"/>
        <v>1</v>
      </c>
      <c r="BC543">
        <f t="shared" si="322"/>
        <v>1</v>
      </c>
      <c r="BD543" t="str">
        <f t="shared" si="323"/>
        <v>S, blank</v>
      </c>
      <c r="BE543">
        <f t="shared" si="324"/>
        <v>2</v>
      </c>
      <c r="BF543">
        <f t="shared" si="325"/>
        <v>-3.7643689058441341</v>
      </c>
      <c r="BG543">
        <f t="shared" si="326"/>
        <v>-42.171718189759716</v>
      </c>
      <c r="BH543">
        <f t="shared" si="327"/>
        <v>40.172297072540438</v>
      </c>
      <c r="BI543">
        <f t="shared" si="328"/>
        <v>123.30204897661667</v>
      </c>
      <c r="BJ543">
        <f t="shared" si="329"/>
        <v>151.41878811967541</v>
      </c>
      <c r="BK543">
        <f t="shared" si="330"/>
        <v>48.695090775187893</v>
      </c>
      <c r="BL543">
        <f t="shared" si="331"/>
        <v>79.365382998232107</v>
      </c>
      <c r="BM543">
        <f t="shared" si="332"/>
        <v>-22.422560732600829</v>
      </c>
      <c r="BN543">
        <f t="shared" si="333"/>
        <v>25.957134405206311</v>
      </c>
      <c r="BO543">
        <f t="shared" si="299"/>
        <v>1</v>
      </c>
      <c r="BP543">
        <f t="shared" si="300"/>
        <v>2</v>
      </c>
      <c r="BQ543" t="str">
        <f t="shared" si="301"/>
        <v>Train</v>
      </c>
    </row>
    <row r="544" spans="1:69" x14ac:dyDescent="0.3">
      <c r="A544">
        <v>2</v>
      </c>
      <c r="B544">
        <v>1</v>
      </c>
      <c r="C544" t="s">
        <v>1300</v>
      </c>
      <c r="D544" t="s">
        <v>15</v>
      </c>
      <c r="E544">
        <v>33</v>
      </c>
      <c r="F544">
        <v>0</v>
      </c>
      <c r="G544">
        <v>2</v>
      </c>
      <c r="H544" t="s">
        <v>1297</v>
      </c>
      <c r="I544">
        <v>26</v>
      </c>
      <c r="K544" t="s">
        <v>17</v>
      </c>
      <c r="L544" t="s">
        <v>22</v>
      </c>
      <c r="N544" t="s">
        <v>1298</v>
      </c>
      <c r="O544">
        <v>3</v>
      </c>
      <c r="P544">
        <v>1</v>
      </c>
      <c r="Q544">
        <v>4</v>
      </c>
      <c r="R544" t="str">
        <f t="shared" si="302"/>
        <v>Train</v>
      </c>
      <c r="S544" t="str">
        <f t="shared" si="303"/>
        <v>Train</v>
      </c>
      <c r="T544" t="str">
        <f t="shared" si="304"/>
        <v>Test</v>
      </c>
      <c r="U544" t="str">
        <f t="shared" si="305"/>
        <v>MI</v>
      </c>
      <c r="V544" t="str">
        <f t="shared" si="306"/>
        <v>31-40</v>
      </c>
      <c r="W544" t="str">
        <f t="shared" si="307"/>
        <v/>
      </c>
      <c r="X544" t="str">
        <f t="shared" si="308"/>
        <v>21-30</v>
      </c>
      <c r="Y544" t="b">
        <f>SUMPRODUCT(--(U544=counts!$A$40:$A$49))&gt;0</f>
        <v>1</v>
      </c>
      <c r="Z544" t="b">
        <f>SUMPRODUCT(--(W544=counts!$A$18:$A$22))&gt;0</f>
        <v>0</v>
      </c>
      <c r="AA544" t="str">
        <f t="shared" si="309"/>
        <v>31-40</v>
      </c>
      <c r="AB544" t="str">
        <f>IF(W544="","Blank",IF(Z544="TRUE",W544,counts!$A$23))</f>
        <v>Blank</v>
      </c>
      <c r="AC544" t="str">
        <f t="shared" si="310"/>
        <v>21-30</v>
      </c>
      <c r="AD544" t="str">
        <f t="shared" si="311"/>
        <v>MI</v>
      </c>
      <c r="AE544" t="str">
        <f t="shared" si="312"/>
        <v>female</v>
      </c>
      <c r="AF544">
        <f>IF(F544&gt;=4, counts!$A$62,F544)</f>
        <v>0</v>
      </c>
      <c r="AG544">
        <f>IF(G544&gt;=3, counts!$A$69,G544)</f>
        <v>2</v>
      </c>
      <c r="AH544" t="str">
        <f>IF(OR(K544="S",K544=""), counts!$A$75,K544)</f>
        <v>S, blank</v>
      </c>
      <c r="AI544">
        <f t="shared" si="313"/>
        <v>2</v>
      </c>
      <c r="AJ544">
        <f>VLOOKUP(AA544,counts!$V$8:$W$13,2,FALSE)</f>
        <v>32.769878926258563</v>
      </c>
      <c r="AK544">
        <f>VLOOKUP(AB544,counts!$V$17:$W$23,2,FALSE)</f>
        <v>-42.171718189759716</v>
      </c>
      <c r="AL544">
        <f>VLOOKUP(AC544,counts!$V$27:$W$33,2,FALSE)</f>
        <v>40.172297072540438</v>
      </c>
      <c r="AM544">
        <f>VLOOKUP(AD544,counts!$V$38:$W$49,2,FALSE)</f>
        <v>123.30204897661667</v>
      </c>
      <c r="AN544">
        <f>VLOOKUP(AE544,counts!$V$53:$W$54,2,FALSE)</f>
        <v>151.41878811967541</v>
      </c>
      <c r="AO544">
        <f>VLOOKUP(AF544,counts!$V$58:$W$62,2,FALSE)</f>
        <v>-14.754319664473872</v>
      </c>
      <c r="AP544">
        <f>VLOOKUP(AG544,counts!$V$66:$W$69,2,FALSE)</f>
        <v>75.609641767585757</v>
      </c>
      <c r="AQ544">
        <f>VLOOKUP(AH544,counts!$V$73:$W$75,2,FALSE)</f>
        <v>-22.422560732600829</v>
      </c>
      <c r="AR544">
        <f>VLOOKUP(AI544,counts!$V$79:$W$81,2,FALSE)</f>
        <v>25.957134405206311</v>
      </c>
      <c r="AS544">
        <f t="shared" si="314"/>
        <v>1</v>
      </c>
      <c r="AT544">
        <f t="shared" si="315"/>
        <v>3</v>
      </c>
      <c r="AU544" t="str">
        <f t="shared" si="298"/>
        <v>Train</v>
      </c>
      <c r="AW544" t="str">
        <f t="shared" si="316"/>
        <v>31-40</v>
      </c>
      <c r="AX544" t="str">
        <f t="shared" si="317"/>
        <v>Blank</v>
      </c>
      <c r="AY544" t="str">
        <f t="shared" si="318"/>
        <v>21-30</v>
      </c>
      <c r="AZ544" t="str">
        <f t="shared" si="319"/>
        <v>MI</v>
      </c>
      <c r="BA544" t="str">
        <f t="shared" si="320"/>
        <v>female</v>
      </c>
      <c r="BB544">
        <f t="shared" si="321"/>
        <v>0</v>
      </c>
      <c r="BC544">
        <f t="shared" si="322"/>
        <v>2</v>
      </c>
      <c r="BD544" t="str">
        <f t="shared" si="323"/>
        <v>S, blank</v>
      </c>
      <c r="BE544">
        <f t="shared" si="324"/>
        <v>2</v>
      </c>
      <c r="BF544">
        <f t="shared" si="325"/>
        <v>32.769878926258563</v>
      </c>
      <c r="BG544">
        <f t="shared" si="326"/>
        <v>-42.171718189759716</v>
      </c>
      <c r="BH544">
        <f t="shared" si="327"/>
        <v>40.172297072540438</v>
      </c>
      <c r="BI544">
        <f t="shared" si="328"/>
        <v>123.30204897661667</v>
      </c>
      <c r="BJ544">
        <f t="shared" si="329"/>
        <v>151.41878811967541</v>
      </c>
      <c r="BK544">
        <f t="shared" si="330"/>
        <v>-14.754319664473872</v>
      </c>
      <c r="BL544">
        <f t="shared" si="331"/>
        <v>75.609641767585757</v>
      </c>
      <c r="BM544">
        <f t="shared" si="332"/>
        <v>-22.422560732600829</v>
      </c>
      <c r="BN544">
        <f t="shared" si="333"/>
        <v>25.957134405206311</v>
      </c>
      <c r="BO544">
        <f t="shared" si="299"/>
        <v>1</v>
      </c>
      <c r="BP544">
        <f t="shared" si="300"/>
        <v>3</v>
      </c>
      <c r="BQ544" t="str">
        <f t="shared" si="301"/>
        <v>Train</v>
      </c>
    </row>
    <row r="545" spans="1:69" x14ac:dyDescent="0.3">
      <c r="A545">
        <v>2</v>
      </c>
      <c r="B545">
        <v>0</v>
      </c>
      <c r="C545" t="s">
        <v>1301</v>
      </c>
      <c r="D545" t="s">
        <v>20</v>
      </c>
      <c r="E545">
        <v>36</v>
      </c>
      <c r="F545">
        <v>0</v>
      </c>
      <c r="G545">
        <v>0</v>
      </c>
      <c r="H545" t="s">
        <v>1302</v>
      </c>
      <c r="I545">
        <v>10.5</v>
      </c>
      <c r="K545" t="s">
        <v>17</v>
      </c>
      <c r="N545" t="s">
        <v>1303</v>
      </c>
      <c r="O545">
        <v>5</v>
      </c>
      <c r="P545">
        <v>5</v>
      </c>
      <c r="Q545">
        <v>1</v>
      </c>
      <c r="R545" t="str">
        <f t="shared" si="302"/>
        <v>Validate</v>
      </c>
      <c r="S545" t="str">
        <f t="shared" si="303"/>
        <v>Validate</v>
      </c>
      <c r="T545" t="str">
        <f t="shared" si="304"/>
        <v>Train</v>
      </c>
      <c r="U545" t="str">
        <f t="shared" si="305"/>
        <v/>
      </c>
      <c r="V545" t="str">
        <f t="shared" si="306"/>
        <v>31-40</v>
      </c>
      <c r="W545" t="str">
        <f t="shared" si="307"/>
        <v/>
      </c>
      <c r="X545" t="str">
        <f t="shared" si="308"/>
        <v>11-20</v>
      </c>
      <c r="Y545" t="b">
        <f>SUMPRODUCT(--(U545=counts!$A$40:$A$49))&gt;0</f>
        <v>0</v>
      </c>
      <c r="Z545" t="b">
        <f>SUMPRODUCT(--(W545=counts!$A$18:$A$22))&gt;0</f>
        <v>0</v>
      </c>
      <c r="AA545" t="str">
        <f t="shared" si="309"/>
        <v>31-40</v>
      </c>
      <c r="AB545" t="str">
        <f>IF(W545="","Blank",IF(Z545="TRUE",W545,counts!$A$23))</f>
        <v>Blank</v>
      </c>
      <c r="AC545" t="str">
        <f t="shared" si="310"/>
        <v>11-20</v>
      </c>
      <c r="AD545" t="str">
        <f t="shared" si="311"/>
        <v>Blank</v>
      </c>
      <c r="AE545" t="str">
        <f t="shared" si="312"/>
        <v>male</v>
      </c>
      <c r="AF545">
        <f>IF(F545&gt;=4, counts!$A$62,F545)</f>
        <v>0</v>
      </c>
      <c r="AG545">
        <f>IF(G545&gt;=3, counts!$A$69,G545)</f>
        <v>0</v>
      </c>
      <c r="AH545" t="str">
        <f>IF(OR(K545="S",K545=""), counts!$A$75,K545)</f>
        <v>S, blank</v>
      </c>
      <c r="AI545">
        <f t="shared" si="313"/>
        <v>2</v>
      </c>
      <c r="AJ545">
        <f>VLOOKUP(AA545,counts!$V$8:$W$13,2,FALSE)</f>
        <v>32.769878926258563</v>
      </c>
      <c r="AK545">
        <f>VLOOKUP(AB545,counts!$V$17:$W$23,2,FALSE)</f>
        <v>-42.171718189759716</v>
      </c>
      <c r="AL545">
        <f>VLOOKUP(AC545,counts!$V$27:$W$33,2,FALSE)</f>
        <v>-9.6115457513775127</v>
      </c>
      <c r="AM545">
        <f>VLOOKUP(AD545,counts!$V$38:$W$49,2,FALSE)</f>
        <v>-33.757758935166962</v>
      </c>
      <c r="AN545">
        <f>VLOOKUP(AE545,counts!$V$53:$W$54,2,FALSE)</f>
        <v>-108.67008854708662</v>
      </c>
      <c r="AO545">
        <f>VLOOKUP(AF545,counts!$V$58:$W$62,2,FALSE)</f>
        <v>-14.754319664473872</v>
      </c>
      <c r="AP545">
        <f>VLOOKUP(AG545,counts!$V$66:$W$69,2,FALSE)</f>
        <v>-22.013681658285037</v>
      </c>
      <c r="AQ545">
        <f>VLOOKUP(AH545,counts!$V$73:$W$75,2,FALSE)</f>
        <v>-22.422560732600829</v>
      </c>
      <c r="AR545">
        <f>VLOOKUP(AI545,counts!$V$79:$W$81,2,FALSE)</f>
        <v>25.957134405206311</v>
      </c>
      <c r="AS545">
        <f t="shared" si="314"/>
        <v>0</v>
      </c>
      <c r="AT545">
        <f t="shared" si="315"/>
        <v>5</v>
      </c>
      <c r="AU545" t="str">
        <f t="shared" si="298"/>
        <v>Validate</v>
      </c>
      <c r="AW545" t="str">
        <f t="shared" si="316"/>
        <v>31-40</v>
      </c>
      <c r="AX545" t="str">
        <f t="shared" si="317"/>
        <v>Blank</v>
      </c>
      <c r="AY545" t="str">
        <f t="shared" si="318"/>
        <v>11-20</v>
      </c>
      <c r="AZ545" t="str">
        <f t="shared" si="319"/>
        <v>Blank</v>
      </c>
      <c r="BA545" t="str">
        <f t="shared" si="320"/>
        <v>male</v>
      </c>
      <c r="BB545">
        <f t="shared" si="321"/>
        <v>0</v>
      </c>
      <c r="BC545">
        <f t="shared" si="322"/>
        <v>0</v>
      </c>
      <c r="BD545" t="str">
        <f t="shared" si="323"/>
        <v>S, blank</v>
      </c>
      <c r="BE545">
        <f t="shared" si="324"/>
        <v>2</v>
      </c>
      <c r="BF545">
        <f t="shared" si="325"/>
        <v>32.769878926258563</v>
      </c>
      <c r="BG545">
        <f t="shared" si="326"/>
        <v>-42.171718189759716</v>
      </c>
      <c r="BH545">
        <f t="shared" si="327"/>
        <v>-9.6115457513775127</v>
      </c>
      <c r="BI545">
        <f t="shared" si="328"/>
        <v>-33.757758935166962</v>
      </c>
      <c r="BJ545">
        <f t="shared" si="329"/>
        <v>-108.67008854708662</v>
      </c>
      <c r="BK545">
        <f t="shared" si="330"/>
        <v>-14.754319664473872</v>
      </c>
      <c r="BL545">
        <f t="shared" si="331"/>
        <v>-22.013681658285037</v>
      </c>
      <c r="BM545">
        <f t="shared" si="332"/>
        <v>-22.422560732600829</v>
      </c>
      <c r="BN545">
        <f t="shared" si="333"/>
        <v>25.957134405206311</v>
      </c>
      <c r="BO545">
        <f t="shared" si="299"/>
        <v>0</v>
      </c>
      <c r="BP545">
        <f t="shared" si="300"/>
        <v>5</v>
      </c>
      <c r="BQ545" t="str">
        <f t="shared" si="301"/>
        <v>Validate</v>
      </c>
    </row>
    <row r="546" spans="1:69" x14ac:dyDescent="0.3">
      <c r="A546">
        <v>2</v>
      </c>
      <c r="B546">
        <v>0</v>
      </c>
      <c r="C546" t="s">
        <v>1304</v>
      </c>
      <c r="D546" t="s">
        <v>20</v>
      </c>
      <c r="E546">
        <v>34</v>
      </c>
      <c r="F546">
        <v>1</v>
      </c>
      <c r="G546">
        <v>0</v>
      </c>
      <c r="H546" t="s">
        <v>1305</v>
      </c>
      <c r="I546">
        <v>21</v>
      </c>
      <c r="K546" t="s">
        <v>17</v>
      </c>
      <c r="L546" t="s">
        <v>857</v>
      </c>
      <c r="N546" t="s">
        <v>1306</v>
      </c>
      <c r="O546">
        <v>4</v>
      </c>
      <c r="P546">
        <v>5</v>
      </c>
      <c r="Q546">
        <v>1</v>
      </c>
      <c r="R546" t="str">
        <f t="shared" si="302"/>
        <v>Test</v>
      </c>
      <c r="S546" t="str">
        <f t="shared" si="303"/>
        <v>Validate</v>
      </c>
      <c r="T546" t="str">
        <f t="shared" si="304"/>
        <v>Train</v>
      </c>
      <c r="U546" t="str">
        <f t="shared" si="305"/>
        <v>NJ</v>
      </c>
      <c r="V546" t="str">
        <f t="shared" si="306"/>
        <v>31-40</v>
      </c>
      <c r="W546" t="str">
        <f t="shared" si="307"/>
        <v/>
      </c>
      <c r="X546" t="str">
        <f t="shared" si="308"/>
        <v>21-30</v>
      </c>
      <c r="Y546" t="b">
        <f>SUMPRODUCT(--(U546=counts!$A$40:$A$49))&gt;0</f>
        <v>1</v>
      </c>
      <c r="Z546" t="b">
        <f>SUMPRODUCT(--(W546=counts!$A$18:$A$22))&gt;0</f>
        <v>0</v>
      </c>
      <c r="AA546" t="str">
        <f t="shared" si="309"/>
        <v>31-40</v>
      </c>
      <c r="AB546" t="str">
        <f>IF(W546="","Blank",IF(Z546="TRUE",W546,counts!$A$23))</f>
        <v>Blank</v>
      </c>
      <c r="AC546" t="str">
        <f t="shared" si="310"/>
        <v>21-30</v>
      </c>
      <c r="AD546" t="str">
        <f t="shared" si="311"/>
        <v>NJ</v>
      </c>
      <c r="AE546" t="str">
        <f t="shared" si="312"/>
        <v>male</v>
      </c>
      <c r="AF546">
        <f>IF(F546&gt;=4, counts!$A$62,F546)</f>
        <v>1</v>
      </c>
      <c r="AG546">
        <f>IF(G546&gt;=3, counts!$A$69,G546)</f>
        <v>0</v>
      </c>
      <c r="AH546" t="str">
        <f>IF(OR(K546="S",K546=""), counts!$A$75,K546)</f>
        <v>S, blank</v>
      </c>
      <c r="AI546">
        <f t="shared" si="313"/>
        <v>2</v>
      </c>
      <c r="AJ546">
        <f>VLOOKUP(AA546,counts!$V$8:$W$13,2,FALSE)</f>
        <v>32.769878926258563</v>
      </c>
      <c r="AK546">
        <f>VLOOKUP(AB546,counts!$V$17:$W$23,2,FALSE)</f>
        <v>-42.171718189759716</v>
      </c>
      <c r="AL546">
        <f>VLOOKUP(AC546,counts!$V$27:$W$33,2,FALSE)</f>
        <v>40.172297072540438</v>
      </c>
      <c r="AM546">
        <f>VLOOKUP(AD546,counts!$V$38:$W$49,2,FALSE)</f>
        <v>45.286193221659182</v>
      </c>
      <c r="AN546">
        <f>VLOOKUP(AE546,counts!$V$53:$W$54,2,FALSE)</f>
        <v>-108.67008854708662</v>
      </c>
      <c r="AO546">
        <f>VLOOKUP(AF546,counts!$V$58:$W$62,2,FALSE)</f>
        <v>48.695090775187893</v>
      </c>
      <c r="AP546">
        <f>VLOOKUP(AG546,counts!$V$66:$W$69,2,FALSE)</f>
        <v>-22.013681658285037</v>
      </c>
      <c r="AQ546">
        <f>VLOOKUP(AH546,counts!$V$73:$W$75,2,FALSE)</f>
        <v>-22.422560732600829</v>
      </c>
      <c r="AR546">
        <f>VLOOKUP(AI546,counts!$V$79:$W$81,2,FALSE)</f>
        <v>25.957134405206311</v>
      </c>
      <c r="AS546">
        <f t="shared" si="314"/>
        <v>0</v>
      </c>
      <c r="AT546">
        <f t="shared" si="315"/>
        <v>4</v>
      </c>
      <c r="AU546" t="str">
        <f t="shared" si="298"/>
        <v>Test</v>
      </c>
      <c r="AW546" t="str">
        <f t="shared" si="316"/>
        <v>31-40</v>
      </c>
      <c r="AX546" t="str">
        <f t="shared" si="317"/>
        <v>Blank</v>
      </c>
      <c r="AY546" t="str">
        <f t="shared" si="318"/>
        <v>21-30</v>
      </c>
      <c r="AZ546" t="str">
        <f t="shared" si="319"/>
        <v>NJ</v>
      </c>
      <c r="BA546" t="str">
        <f t="shared" si="320"/>
        <v>male</v>
      </c>
      <c r="BB546">
        <f t="shared" si="321"/>
        <v>1</v>
      </c>
      <c r="BC546">
        <f t="shared" si="322"/>
        <v>0</v>
      </c>
      <c r="BD546" t="str">
        <f t="shared" si="323"/>
        <v>S, blank</v>
      </c>
      <c r="BE546">
        <f t="shared" si="324"/>
        <v>2</v>
      </c>
      <c r="BF546">
        <f t="shared" si="325"/>
        <v>32.769878926258563</v>
      </c>
      <c r="BG546">
        <f t="shared" si="326"/>
        <v>-42.171718189759716</v>
      </c>
      <c r="BH546">
        <f t="shared" si="327"/>
        <v>40.172297072540438</v>
      </c>
      <c r="BI546">
        <f t="shared" si="328"/>
        <v>45.286193221659182</v>
      </c>
      <c r="BJ546">
        <f t="shared" si="329"/>
        <v>-108.67008854708662</v>
      </c>
      <c r="BK546">
        <f t="shared" si="330"/>
        <v>48.695090775187893</v>
      </c>
      <c r="BL546">
        <f t="shared" si="331"/>
        <v>-22.013681658285037</v>
      </c>
      <c r="BM546">
        <f t="shared" si="332"/>
        <v>-22.422560732600829</v>
      </c>
      <c r="BN546">
        <f t="shared" si="333"/>
        <v>25.957134405206311</v>
      </c>
      <c r="BO546">
        <f t="shared" si="299"/>
        <v>0</v>
      </c>
      <c r="BP546">
        <f t="shared" si="300"/>
        <v>4</v>
      </c>
      <c r="BQ546" t="str">
        <f t="shared" si="301"/>
        <v>Test</v>
      </c>
    </row>
    <row r="547" spans="1:69" x14ac:dyDescent="0.3">
      <c r="A547">
        <v>2</v>
      </c>
      <c r="B547">
        <v>1</v>
      </c>
      <c r="C547" t="s">
        <v>1307</v>
      </c>
      <c r="D547" t="s">
        <v>15</v>
      </c>
      <c r="E547">
        <v>30</v>
      </c>
      <c r="F547">
        <v>3</v>
      </c>
      <c r="G547">
        <v>0</v>
      </c>
      <c r="H547" t="s">
        <v>1305</v>
      </c>
      <c r="I547">
        <v>21</v>
      </c>
      <c r="K547" t="s">
        <v>17</v>
      </c>
      <c r="N547" t="s">
        <v>1306</v>
      </c>
      <c r="O547">
        <v>5</v>
      </c>
      <c r="P547">
        <v>5</v>
      </c>
      <c r="Q547">
        <v>5</v>
      </c>
      <c r="R547" t="str">
        <f t="shared" si="302"/>
        <v>Validate</v>
      </c>
      <c r="S547" t="str">
        <f t="shared" si="303"/>
        <v>Validate</v>
      </c>
      <c r="T547" t="str">
        <f t="shared" si="304"/>
        <v>Validate</v>
      </c>
      <c r="U547" t="str">
        <f t="shared" si="305"/>
        <v>NJ</v>
      </c>
      <c r="V547" t="str">
        <f t="shared" si="306"/>
        <v>18-30</v>
      </c>
      <c r="W547" t="str">
        <f t="shared" si="307"/>
        <v/>
      </c>
      <c r="X547" t="str">
        <f t="shared" si="308"/>
        <v>21-30</v>
      </c>
      <c r="Y547" t="b">
        <f>SUMPRODUCT(--(U547=counts!$A$40:$A$49))&gt;0</f>
        <v>1</v>
      </c>
      <c r="Z547" t="b">
        <f>SUMPRODUCT(--(W547=counts!$A$18:$A$22))&gt;0</f>
        <v>0</v>
      </c>
      <c r="AA547" t="str">
        <f t="shared" si="309"/>
        <v>18-30</v>
      </c>
      <c r="AB547" t="str">
        <f>IF(W547="","Blank",IF(Z547="TRUE",W547,counts!$A$23))</f>
        <v>Blank</v>
      </c>
      <c r="AC547" t="str">
        <f t="shared" si="310"/>
        <v>21-30</v>
      </c>
      <c r="AD547" t="str">
        <f t="shared" si="311"/>
        <v>NJ</v>
      </c>
      <c r="AE547" t="str">
        <f t="shared" si="312"/>
        <v>female</v>
      </c>
      <c r="AF547">
        <f>IF(F547&gt;=4, counts!$A$62,F547)</f>
        <v>3</v>
      </c>
      <c r="AG547">
        <f>IF(G547&gt;=3, counts!$A$69,G547)</f>
        <v>0</v>
      </c>
      <c r="AH547" t="str">
        <f>IF(OR(K547="S",K547=""), counts!$A$75,K547)</f>
        <v>S, blank</v>
      </c>
      <c r="AI547">
        <f t="shared" si="313"/>
        <v>2</v>
      </c>
      <c r="AJ547">
        <f>VLOOKUP(AA547,counts!$V$8:$W$13,2,FALSE)</f>
        <v>-11.613432440426715</v>
      </c>
      <c r="AK547">
        <f>VLOOKUP(AB547,counts!$V$17:$W$23,2,FALSE)</f>
        <v>-42.171718189759716</v>
      </c>
      <c r="AL547">
        <f>VLOOKUP(AC547,counts!$V$27:$W$33,2,FALSE)</f>
        <v>40.172297072540438</v>
      </c>
      <c r="AM547">
        <f>VLOOKUP(AD547,counts!$V$38:$W$49,2,FALSE)</f>
        <v>45.286193221659182</v>
      </c>
      <c r="AN547">
        <f>VLOOKUP(AE547,counts!$V$53:$W$54,2,FALSE)</f>
        <v>151.41878811967541</v>
      </c>
      <c r="AO547">
        <f>VLOOKUP(AF547,counts!$V$58:$W$62,2,FALSE)</f>
        <v>-37.641742266793358</v>
      </c>
      <c r="AP547">
        <f>VLOOKUP(AG547,counts!$V$66:$W$69,2,FALSE)</f>
        <v>-22.013681658285037</v>
      </c>
      <c r="AQ547">
        <f>VLOOKUP(AH547,counts!$V$73:$W$75,2,FALSE)</f>
        <v>-22.422560732600829</v>
      </c>
      <c r="AR547">
        <f>VLOOKUP(AI547,counts!$V$79:$W$81,2,FALSE)</f>
        <v>25.957134405206311</v>
      </c>
      <c r="AS547">
        <f t="shared" si="314"/>
        <v>1</v>
      </c>
      <c r="AT547">
        <f t="shared" si="315"/>
        <v>5</v>
      </c>
      <c r="AU547" t="str">
        <f t="shared" si="298"/>
        <v>Validate</v>
      </c>
      <c r="AW547" t="str">
        <f t="shared" si="316"/>
        <v>18-30</v>
      </c>
      <c r="AX547" t="str">
        <f t="shared" si="317"/>
        <v>Blank</v>
      </c>
      <c r="AY547" t="str">
        <f t="shared" si="318"/>
        <v>21-30</v>
      </c>
      <c r="AZ547" t="str">
        <f t="shared" si="319"/>
        <v>NJ</v>
      </c>
      <c r="BA547" t="str">
        <f t="shared" si="320"/>
        <v>female</v>
      </c>
      <c r="BB547">
        <f t="shared" si="321"/>
        <v>3</v>
      </c>
      <c r="BC547">
        <f t="shared" si="322"/>
        <v>0</v>
      </c>
      <c r="BD547" t="str">
        <f t="shared" si="323"/>
        <v>S, blank</v>
      </c>
      <c r="BE547">
        <f t="shared" si="324"/>
        <v>2</v>
      </c>
      <c r="BF547">
        <f t="shared" si="325"/>
        <v>-11.613432440426715</v>
      </c>
      <c r="BG547">
        <f t="shared" si="326"/>
        <v>-42.171718189759716</v>
      </c>
      <c r="BH547">
        <f t="shared" si="327"/>
        <v>40.172297072540438</v>
      </c>
      <c r="BI547">
        <f t="shared" si="328"/>
        <v>45.286193221659182</v>
      </c>
      <c r="BJ547">
        <f t="shared" si="329"/>
        <v>151.41878811967541</v>
      </c>
      <c r="BK547">
        <f t="shared" si="330"/>
        <v>-37.641742266793358</v>
      </c>
      <c r="BL547">
        <f t="shared" si="331"/>
        <v>-22.013681658285037</v>
      </c>
      <c r="BM547">
        <f t="shared" si="332"/>
        <v>-22.422560732600829</v>
      </c>
      <c r="BN547">
        <f t="shared" si="333"/>
        <v>25.957134405206311</v>
      </c>
      <c r="BO547">
        <f t="shared" si="299"/>
        <v>1</v>
      </c>
      <c r="BP547">
        <f t="shared" si="300"/>
        <v>5</v>
      </c>
      <c r="BQ547" t="str">
        <f t="shared" si="301"/>
        <v>Validate</v>
      </c>
    </row>
    <row r="548" spans="1:69" x14ac:dyDescent="0.3">
      <c r="A548">
        <v>2</v>
      </c>
      <c r="B548">
        <v>1</v>
      </c>
      <c r="C548" t="s">
        <v>1308</v>
      </c>
      <c r="D548" t="s">
        <v>15</v>
      </c>
      <c r="E548">
        <v>28</v>
      </c>
      <c r="F548">
        <v>0</v>
      </c>
      <c r="G548">
        <v>0</v>
      </c>
      <c r="H548" t="s">
        <v>1309</v>
      </c>
      <c r="I548">
        <v>13</v>
      </c>
      <c r="K548" t="s">
        <v>17</v>
      </c>
      <c r="L548" t="s">
        <v>54</v>
      </c>
      <c r="N548" t="s">
        <v>1310</v>
      </c>
      <c r="O548">
        <v>5</v>
      </c>
      <c r="P548">
        <v>3</v>
      </c>
      <c r="Q548">
        <v>4</v>
      </c>
      <c r="R548" t="str">
        <f t="shared" si="302"/>
        <v>Validate</v>
      </c>
      <c r="S548" t="str">
        <f t="shared" si="303"/>
        <v>Train</v>
      </c>
      <c r="T548" t="str">
        <f t="shared" si="304"/>
        <v>Test</v>
      </c>
      <c r="U548" t="str">
        <f t="shared" si="305"/>
        <v/>
      </c>
      <c r="V548" t="str">
        <f t="shared" si="306"/>
        <v>18-30</v>
      </c>
      <c r="W548" t="str">
        <f t="shared" si="307"/>
        <v/>
      </c>
      <c r="X548" t="str">
        <f t="shared" si="308"/>
        <v>11-20</v>
      </c>
      <c r="Y548" t="b">
        <f>SUMPRODUCT(--(U548=counts!$A$40:$A$49))&gt;0</f>
        <v>0</v>
      </c>
      <c r="Z548" t="b">
        <f>SUMPRODUCT(--(W548=counts!$A$18:$A$22))&gt;0</f>
        <v>0</v>
      </c>
      <c r="AA548" t="str">
        <f t="shared" si="309"/>
        <v>18-30</v>
      </c>
      <c r="AB548" t="str">
        <f>IF(W548="","Blank",IF(Z548="TRUE",W548,counts!$A$23))</f>
        <v>Blank</v>
      </c>
      <c r="AC548" t="str">
        <f t="shared" si="310"/>
        <v>11-20</v>
      </c>
      <c r="AD548" t="str">
        <f t="shared" si="311"/>
        <v>Blank</v>
      </c>
      <c r="AE548" t="str">
        <f t="shared" si="312"/>
        <v>female</v>
      </c>
      <c r="AF548">
        <f>IF(F548&gt;=4, counts!$A$62,F548)</f>
        <v>0</v>
      </c>
      <c r="AG548">
        <f>IF(G548&gt;=3, counts!$A$69,G548)</f>
        <v>0</v>
      </c>
      <c r="AH548" t="str">
        <f>IF(OR(K548="S",K548=""), counts!$A$75,K548)</f>
        <v>S, blank</v>
      </c>
      <c r="AI548">
        <f t="shared" si="313"/>
        <v>2</v>
      </c>
      <c r="AJ548">
        <f>VLOOKUP(AA548,counts!$V$8:$W$13,2,FALSE)</f>
        <v>-11.613432440426715</v>
      </c>
      <c r="AK548">
        <f>VLOOKUP(AB548,counts!$V$17:$W$23,2,FALSE)</f>
        <v>-42.171718189759716</v>
      </c>
      <c r="AL548">
        <f>VLOOKUP(AC548,counts!$V$27:$W$33,2,FALSE)</f>
        <v>-9.6115457513775127</v>
      </c>
      <c r="AM548">
        <f>VLOOKUP(AD548,counts!$V$38:$W$49,2,FALSE)</f>
        <v>-33.757758935166962</v>
      </c>
      <c r="AN548">
        <f>VLOOKUP(AE548,counts!$V$53:$W$54,2,FALSE)</f>
        <v>151.41878811967541</v>
      </c>
      <c r="AO548">
        <f>VLOOKUP(AF548,counts!$V$58:$W$62,2,FALSE)</f>
        <v>-14.754319664473872</v>
      </c>
      <c r="AP548">
        <f>VLOOKUP(AG548,counts!$V$66:$W$69,2,FALSE)</f>
        <v>-22.013681658285037</v>
      </c>
      <c r="AQ548">
        <f>VLOOKUP(AH548,counts!$V$73:$W$75,2,FALSE)</f>
        <v>-22.422560732600829</v>
      </c>
      <c r="AR548">
        <f>VLOOKUP(AI548,counts!$V$79:$W$81,2,FALSE)</f>
        <v>25.957134405206311</v>
      </c>
      <c r="AS548">
        <f t="shared" si="314"/>
        <v>1</v>
      </c>
      <c r="AT548">
        <f t="shared" si="315"/>
        <v>5</v>
      </c>
      <c r="AU548" t="str">
        <f t="shared" si="298"/>
        <v>Validate</v>
      </c>
      <c r="AW548" t="str">
        <f t="shared" si="316"/>
        <v>18-30</v>
      </c>
      <c r="AX548" t="str">
        <f t="shared" si="317"/>
        <v>Blank</v>
      </c>
      <c r="AY548" t="str">
        <f t="shared" si="318"/>
        <v>11-20</v>
      </c>
      <c r="AZ548" t="str">
        <f t="shared" si="319"/>
        <v>Blank</v>
      </c>
      <c r="BA548" t="str">
        <f t="shared" si="320"/>
        <v>female</v>
      </c>
      <c r="BB548">
        <f t="shared" si="321"/>
        <v>0</v>
      </c>
      <c r="BC548">
        <f t="shared" si="322"/>
        <v>0</v>
      </c>
      <c r="BD548" t="str">
        <f t="shared" si="323"/>
        <v>S, blank</v>
      </c>
      <c r="BE548">
        <f t="shared" si="324"/>
        <v>2</v>
      </c>
      <c r="BF548">
        <f t="shared" si="325"/>
        <v>-11.613432440426715</v>
      </c>
      <c r="BG548">
        <f t="shared" si="326"/>
        <v>-42.171718189759716</v>
      </c>
      <c r="BH548">
        <f t="shared" si="327"/>
        <v>-9.6115457513775127</v>
      </c>
      <c r="BI548">
        <f t="shared" si="328"/>
        <v>-33.757758935166962</v>
      </c>
      <c r="BJ548">
        <f t="shared" si="329"/>
        <v>151.41878811967541</v>
      </c>
      <c r="BK548">
        <f t="shared" si="330"/>
        <v>-14.754319664473872</v>
      </c>
      <c r="BL548">
        <f t="shared" si="331"/>
        <v>-22.013681658285037</v>
      </c>
      <c r="BM548">
        <f t="shared" si="332"/>
        <v>-22.422560732600829</v>
      </c>
      <c r="BN548">
        <f t="shared" si="333"/>
        <v>25.957134405206311</v>
      </c>
      <c r="BO548">
        <f t="shared" si="299"/>
        <v>1</v>
      </c>
      <c r="BP548">
        <f t="shared" si="300"/>
        <v>5</v>
      </c>
      <c r="BQ548" t="str">
        <f t="shared" si="301"/>
        <v>Validate</v>
      </c>
    </row>
    <row r="549" spans="1:69" x14ac:dyDescent="0.3">
      <c r="A549">
        <v>2</v>
      </c>
      <c r="B549">
        <v>0</v>
      </c>
      <c r="C549" t="s">
        <v>1311</v>
      </c>
      <c r="D549" t="s">
        <v>20</v>
      </c>
      <c r="E549">
        <v>23</v>
      </c>
      <c r="F549">
        <v>0</v>
      </c>
      <c r="G549">
        <v>0</v>
      </c>
      <c r="H549" t="s">
        <v>1312</v>
      </c>
      <c r="I549">
        <v>15.0458</v>
      </c>
      <c r="K549" t="s">
        <v>44</v>
      </c>
      <c r="N549" t="s">
        <v>1183</v>
      </c>
      <c r="O549">
        <v>2</v>
      </c>
      <c r="P549">
        <v>2</v>
      </c>
      <c r="Q549">
        <v>5</v>
      </c>
      <c r="R549" t="str">
        <f t="shared" si="302"/>
        <v>Train</v>
      </c>
      <c r="S549" t="str">
        <f t="shared" si="303"/>
        <v>Train</v>
      </c>
      <c r="T549" t="str">
        <f t="shared" si="304"/>
        <v>Validate</v>
      </c>
      <c r="U549" t="str">
        <f t="shared" si="305"/>
        <v>PQ</v>
      </c>
      <c r="V549" t="str">
        <f t="shared" si="306"/>
        <v>18-30</v>
      </c>
      <c r="W549" t="str">
        <f t="shared" si="307"/>
        <v/>
      </c>
      <c r="X549" t="str">
        <f t="shared" si="308"/>
        <v>11-20</v>
      </c>
      <c r="Y549" t="b">
        <f>SUMPRODUCT(--(U549=counts!$A$40:$A$49))&gt;0</f>
        <v>1</v>
      </c>
      <c r="Z549" t="b">
        <f>SUMPRODUCT(--(W549=counts!$A$18:$A$22))&gt;0</f>
        <v>0</v>
      </c>
      <c r="AA549" t="str">
        <f t="shared" si="309"/>
        <v>18-30</v>
      </c>
      <c r="AB549" t="str">
        <f>IF(W549="","Blank",IF(Z549="TRUE",W549,counts!$A$23))</f>
        <v>Blank</v>
      </c>
      <c r="AC549" t="str">
        <f t="shared" si="310"/>
        <v>11-20</v>
      </c>
      <c r="AD549" t="str">
        <f t="shared" si="311"/>
        <v>PQ</v>
      </c>
      <c r="AE549" t="str">
        <f t="shared" si="312"/>
        <v>male</v>
      </c>
      <c r="AF549">
        <f>IF(F549&gt;=4, counts!$A$62,F549)</f>
        <v>0</v>
      </c>
      <c r="AG549">
        <f>IF(G549&gt;=3, counts!$A$69,G549)</f>
        <v>0</v>
      </c>
      <c r="AH549" t="str">
        <f>IF(OR(K549="S",K549=""), counts!$A$75,K549)</f>
        <v>C</v>
      </c>
      <c r="AI549">
        <f t="shared" si="313"/>
        <v>2</v>
      </c>
      <c r="AJ549">
        <f>VLOOKUP(AA549,counts!$V$8:$W$13,2,FALSE)</f>
        <v>-11.613432440426715</v>
      </c>
      <c r="AK549">
        <f>VLOOKUP(AB549,counts!$V$17:$W$23,2,FALSE)</f>
        <v>-42.171718189759716</v>
      </c>
      <c r="AL549">
        <f>VLOOKUP(AC549,counts!$V$27:$W$33,2,FALSE)</f>
        <v>-9.6115457513775127</v>
      </c>
      <c r="AM549">
        <f>VLOOKUP(AD549,counts!$V$38:$W$49,2,FALSE)</f>
        <v>123.30204897661667</v>
      </c>
      <c r="AN549">
        <f>VLOOKUP(AE549,counts!$V$53:$W$54,2,FALSE)</f>
        <v>-108.67008854708662</v>
      </c>
      <c r="AO549">
        <f>VLOOKUP(AF549,counts!$V$58:$W$62,2,FALSE)</f>
        <v>-14.754319664473872</v>
      </c>
      <c r="AP549">
        <f>VLOOKUP(AG549,counts!$V$66:$W$69,2,FALSE)</f>
        <v>-22.013681658285037</v>
      </c>
      <c r="AQ549">
        <f>VLOOKUP(AH549,counts!$V$73:$W$75,2,FALSE)</f>
        <v>72.444458573419169</v>
      </c>
      <c r="AR549">
        <f>VLOOKUP(AI549,counts!$V$79:$W$81,2,FALSE)</f>
        <v>25.957134405206311</v>
      </c>
      <c r="AS549">
        <f t="shared" si="314"/>
        <v>0</v>
      </c>
      <c r="AT549">
        <f t="shared" si="315"/>
        <v>2</v>
      </c>
      <c r="AU549" t="str">
        <f t="shared" si="298"/>
        <v>Train</v>
      </c>
      <c r="AW549" t="str">
        <f t="shared" si="316"/>
        <v>18-30</v>
      </c>
      <c r="AX549" t="str">
        <f t="shared" si="317"/>
        <v>Blank</v>
      </c>
      <c r="AY549" t="str">
        <f t="shared" si="318"/>
        <v>11-20</v>
      </c>
      <c r="AZ549" t="str">
        <f t="shared" si="319"/>
        <v>PQ</v>
      </c>
      <c r="BA549" t="str">
        <f t="shared" si="320"/>
        <v>male</v>
      </c>
      <c r="BB549">
        <f t="shared" si="321"/>
        <v>0</v>
      </c>
      <c r="BC549">
        <f t="shared" si="322"/>
        <v>0</v>
      </c>
      <c r="BD549" t="str">
        <f t="shared" si="323"/>
        <v>C</v>
      </c>
      <c r="BE549">
        <f t="shared" si="324"/>
        <v>2</v>
      </c>
      <c r="BF549">
        <f t="shared" si="325"/>
        <v>-11.613432440426715</v>
      </c>
      <c r="BG549">
        <f t="shared" si="326"/>
        <v>-42.171718189759716</v>
      </c>
      <c r="BH549">
        <f t="shared" si="327"/>
        <v>-9.6115457513775127</v>
      </c>
      <c r="BI549">
        <f t="shared" si="328"/>
        <v>123.30204897661667</v>
      </c>
      <c r="BJ549">
        <f t="shared" si="329"/>
        <v>-108.67008854708662</v>
      </c>
      <c r="BK549">
        <f t="shared" si="330"/>
        <v>-14.754319664473872</v>
      </c>
      <c r="BL549">
        <f t="shared" si="331"/>
        <v>-22.013681658285037</v>
      </c>
      <c r="BM549">
        <f t="shared" si="332"/>
        <v>72.444458573419169</v>
      </c>
      <c r="BN549">
        <f t="shared" si="333"/>
        <v>25.957134405206311</v>
      </c>
      <c r="BO549">
        <f t="shared" si="299"/>
        <v>0</v>
      </c>
      <c r="BP549">
        <f t="shared" si="300"/>
        <v>2</v>
      </c>
      <c r="BQ549" t="str">
        <f t="shared" si="301"/>
        <v>Train</v>
      </c>
    </row>
    <row r="550" spans="1:69" x14ac:dyDescent="0.3">
      <c r="A550">
        <v>2</v>
      </c>
      <c r="B550">
        <v>1</v>
      </c>
      <c r="C550" t="s">
        <v>1313</v>
      </c>
      <c r="D550" t="s">
        <v>20</v>
      </c>
      <c r="E550">
        <v>0.83330000000000004</v>
      </c>
      <c r="F550">
        <v>1</v>
      </c>
      <c r="G550">
        <v>1</v>
      </c>
      <c r="H550" t="s">
        <v>1314</v>
      </c>
      <c r="I550">
        <v>18.75</v>
      </c>
      <c r="K550" t="s">
        <v>17</v>
      </c>
      <c r="L550" t="s">
        <v>50</v>
      </c>
      <c r="N550" t="s">
        <v>1086</v>
      </c>
      <c r="O550">
        <v>1</v>
      </c>
      <c r="P550">
        <v>5</v>
      </c>
      <c r="Q550">
        <v>2</v>
      </c>
      <c r="R550" t="str">
        <f t="shared" si="302"/>
        <v>Train</v>
      </c>
      <c r="S550" t="str">
        <f t="shared" si="303"/>
        <v>Validate</v>
      </c>
      <c r="T550" t="str">
        <f t="shared" si="304"/>
        <v>Train</v>
      </c>
      <c r="U550" t="str">
        <f t="shared" si="305"/>
        <v>OH</v>
      </c>
      <c r="V550" t="str">
        <f t="shared" si="306"/>
        <v>0-17</v>
      </c>
      <c r="W550" t="str">
        <f t="shared" si="307"/>
        <v/>
      </c>
      <c r="X550" t="str">
        <f t="shared" si="308"/>
        <v>11-20</v>
      </c>
      <c r="Y550" t="b">
        <f>SUMPRODUCT(--(U550=counts!$A$40:$A$49))&gt;0</f>
        <v>1</v>
      </c>
      <c r="Z550" t="b">
        <f>SUMPRODUCT(--(W550=counts!$A$18:$A$22))&gt;0</f>
        <v>0</v>
      </c>
      <c r="AA550" t="str">
        <f t="shared" si="309"/>
        <v>0-17</v>
      </c>
      <c r="AB550" t="str">
        <f>IF(W550="","Blank",IF(Z550="TRUE",W550,counts!$A$23))</f>
        <v>Blank</v>
      </c>
      <c r="AC550" t="str">
        <f t="shared" si="310"/>
        <v>11-20</v>
      </c>
      <c r="AD550" t="str">
        <f t="shared" si="311"/>
        <v>OH</v>
      </c>
      <c r="AE550" t="str">
        <f t="shared" si="312"/>
        <v>male</v>
      </c>
      <c r="AF550">
        <f>IF(F550&gt;=4, counts!$A$62,F550)</f>
        <v>1</v>
      </c>
      <c r="AG550">
        <f>IF(G550&gt;=3, counts!$A$69,G550)</f>
        <v>1</v>
      </c>
      <c r="AH550" t="str">
        <f>IF(OR(K550="S",K550=""), counts!$A$75,K550)</f>
        <v>S, blank</v>
      </c>
      <c r="AI550">
        <f t="shared" si="313"/>
        <v>2</v>
      </c>
      <c r="AJ550">
        <f>VLOOKUP(AA550,counts!$V$8:$W$13,2,FALSE)</f>
        <v>-3.7643689058441341</v>
      </c>
      <c r="AK550">
        <f>VLOOKUP(AB550,counts!$V$17:$W$23,2,FALSE)</f>
        <v>-42.171718189759716</v>
      </c>
      <c r="AL550">
        <f>VLOOKUP(AC550,counts!$V$27:$W$33,2,FALSE)</f>
        <v>-9.6115457513775127</v>
      </c>
      <c r="AM550">
        <f>VLOOKUP(AD550,counts!$V$38:$W$49,2,FALSE)</f>
        <v>82.755538165800246</v>
      </c>
      <c r="AN550">
        <f>VLOOKUP(AE550,counts!$V$53:$W$54,2,FALSE)</f>
        <v>-108.67008854708662</v>
      </c>
      <c r="AO550">
        <f>VLOOKUP(AF550,counts!$V$58:$W$62,2,FALSE)</f>
        <v>48.695090775187893</v>
      </c>
      <c r="AP550">
        <f>VLOOKUP(AG550,counts!$V$66:$W$69,2,FALSE)</f>
        <v>79.365382998232107</v>
      </c>
      <c r="AQ550">
        <f>VLOOKUP(AH550,counts!$V$73:$W$75,2,FALSE)</f>
        <v>-22.422560732600829</v>
      </c>
      <c r="AR550">
        <f>VLOOKUP(AI550,counts!$V$79:$W$81,2,FALSE)</f>
        <v>25.957134405206311</v>
      </c>
      <c r="AS550">
        <f t="shared" si="314"/>
        <v>1</v>
      </c>
      <c r="AT550">
        <f t="shared" si="315"/>
        <v>1</v>
      </c>
      <c r="AU550" t="str">
        <f t="shared" si="298"/>
        <v>Train</v>
      </c>
      <c r="AW550" t="str">
        <f t="shared" si="316"/>
        <v>0-17</v>
      </c>
      <c r="AX550" t="str">
        <f t="shared" si="317"/>
        <v>Blank</v>
      </c>
      <c r="AY550" t="str">
        <f t="shared" si="318"/>
        <v>11-20</v>
      </c>
      <c r="AZ550" t="str">
        <f t="shared" si="319"/>
        <v>OH</v>
      </c>
      <c r="BA550" t="str">
        <f t="shared" si="320"/>
        <v>male</v>
      </c>
      <c r="BB550">
        <f t="shared" si="321"/>
        <v>1</v>
      </c>
      <c r="BC550">
        <f t="shared" si="322"/>
        <v>1</v>
      </c>
      <c r="BD550" t="str">
        <f t="shared" si="323"/>
        <v>S, blank</v>
      </c>
      <c r="BE550">
        <f t="shared" si="324"/>
        <v>2</v>
      </c>
      <c r="BF550">
        <f t="shared" si="325"/>
        <v>-3.7643689058441341</v>
      </c>
      <c r="BG550">
        <f t="shared" si="326"/>
        <v>-42.171718189759716</v>
      </c>
      <c r="BH550">
        <f t="shared" si="327"/>
        <v>-9.6115457513775127</v>
      </c>
      <c r="BI550">
        <f t="shared" si="328"/>
        <v>82.755538165800246</v>
      </c>
      <c r="BJ550">
        <f t="shared" si="329"/>
        <v>-108.67008854708662</v>
      </c>
      <c r="BK550">
        <f t="shared" si="330"/>
        <v>48.695090775187893</v>
      </c>
      <c r="BL550">
        <f t="shared" si="331"/>
        <v>79.365382998232107</v>
      </c>
      <c r="BM550">
        <f t="shared" si="332"/>
        <v>-22.422560732600829</v>
      </c>
      <c r="BN550">
        <f t="shared" si="333"/>
        <v>25.957134405206311</v>
      </c>
      <c r="BO550">
        <f t="shared" si="299"/>
        <v>1</v>
      </c>
      <c r="BP550">
        <f t="shared" si="300"/>
        <v>1</v>
      </c>
      <c r="BQ550" t="str">
        <f t="shared" si="301"/>
        <v>Train</v>
      </c>
    </row>
    <row r="551" spans="1:69" x14ac:dyDescent="0.3">
      <c r="A551">
        <v>2</v>
      </c>
      <c r="B551">
        <v>1</v>
      </c>
      <c r="C551" t="s">
        <v>1315</v>
      </c>
      <c r="D551" t="s">
        <v>20</v>
      </c>
      <c r="E551">
        <v>3</v>
      </c>
      <c r="F551">
        <v>1</v>
      </c>
      <c r="G551">
        <v>1</v>
      </c>
      <c r="H551" t="s">
        <v>1314</v>
      </c>
      <c r="I551">
        <v>18.75</v>
      </c>
      <c r="K551" t="s">
        <v>17</v>
      </c>
      <c r="L551" t="s">
        <v>50</v>
      </c>
      <c r="N551" t="s">
        <v>1086</v>
      </c>
      <c r="O551">
        <v>2</v>
      </c>
      <c r="P551">
        <v>4</v>
      </c>
      <c r="Q551">
        <v>3</v>
      </c>
      <c r="R551" t="str">
        <f t="shared" si="302"/>
        <v>Train</v>
      </c>
      <c r="S551" t="str">
        <f t="shared" si="303"/>
        <v>Test</v>
      </c>
      <c r="T551" t="str">
        <f t="shared" si="304"/>
        <v>Train</v>
      </c>
      <c r="U551" t="str">
        <f t="shared" si="305"/>
        <v>OH</v>
      </c>
      <c r="V551" t="str">
        <f t="shared" si="306"/>
        <v>0-17</v>
      </c>
      <c r="W551" t="str">
        <f t="shared" si="307"/>
        <v/>
      </c>
      <c r="X551" t="str">
        <f t="shared" si="308"/>
        <v>11-20</v>
      </c>
      <c r="Y551" t="b">
        <f>SUMPRODUCT(--(U551=counts!$A$40:$A$49))&gt;0</f>
        <v>1</v>
      </c>
      <c r="Z551" t="b">
        <f>SUMPRODUCT(--(W551=counts!$A$18:$A$22))&gt;0</f>
        <v>0</v>
      </c>
      <c r="AA551" t="str">
        <f t="shared" si="309"/>
        <v>0-17</v>
      </c>
      <c r="AB551" t="str">
        <f>IF(W551="","Blank",IF(Z551="TRUE",W551,counts!$A$23))</f>
        <v>Blank</v>
      </c>
      <c r="AC551" t="str">
        <f t="shared" si="310"/>
        <v>11-20</v>
      </c>
      <c r="AD551" t="str">
        <f t="shared" si="311"/>
        <v>OH</v>
      </c>
      <c r="AE551" t="str">
        <f t="shared" si="312"/>
        <v>male</v>
      </c>
      <c r="AF551">
        <f>IF(F551&gt;=4, counts!$A$62,F551)</f>
        <v>1</v>
      </c>
      <c r="AG551">
        <f>IF(G551&gt;=3, counts!$A$69,G551)</f>
        <v>1</v>
      </c>
      <c r="AH551" t="str">
        <f>IF(OR(K551="S",K551=""), counts!$A$75,K551)</f>
        <v>S, blank</v>
      </c>
      <c r="AI551">
        <f t="shared" si="313"/>
        <v>2</v>
      </c>
      <c r="AJ551">
        <f>VLOOKUP(AA551,counts!$V$8:$W$13,2,FALSE)</f>
        <v>-3.7643689058441341</v>
      </c>
      <c r="AK551">
        <f>VLOOKUP(AB551,counts!$V$17:$W$23,2,FALSE)</f>
        <v>-42.171718189759716</v>
      </c>
      <c r="AL551">
        <f>VLOOKUP(AC551,counts!$V$27:$W$33,2,FALSE)</f>
        <v>-9.6115457513775127</v>
      </c>
      <c r="AM551">
        <f>VLOOKUP(AD551,counts!$V$38:$W$49,2,FALSE)</f>
        <v>82.755538165800246</v>
      </c>
      <c r="AN551">
        <f>VLOOKUP(AE551,counts!$V$53:$W$54,2,FALSE)</f>
        <v>-108.67008854708662</v>
      </c>
      <c r="AO551">
        <f>VLOOKUP(AF551,counts!$V$58:$W$62,2,FALSE)</f>
        <v>48.695090775187893</v>
      </c>
      <c r="AP551">
        <f>VLOOKUP(AG551,counts!$V$66:$W$69,2,FALSE)</f>
        <v>79.365382998232107</v>
      </c>
      <c r="AQ551">
        <f>VLOOKUP(AH551,counts!$V$73:$W$75,2,FALSE)</f>
        <v>-22.422560732600829</v>
      </c>
      <c r="AR551">
        <f>VLOOKUP(AI551,counts!$V$79:$W$81,2,FALSE)</f>
        <v>25.957134405206311</v>
      </c>
      <c r="AS551">
        <f t="shared" si="314"/>
        <v>1</v>
      </c>
      <c r="AT551">
        <f t="shared" si="315"/>
        <v>2</v>
      </c>
      <c r="AU551" t="str">
        <f t="shared" si="298"/>
        <v>Train</v>
      </c>
      <c r="AW551" t="str">
        <f t="shared" si="316"/>
        <v>0-17</v>
      </c>
      <c r="AX551" t="str">
        <f t="shared" si="317"/>
        <v>Blank</v>
      </c>
      <c r="AY551" t="str">
        <f t="shared" si="318"/>
        <v>11-20</v>
      </c>
      <c r="AZ551" t="str">
        <f t="shared" si="319"/>
        <v>OH</v>
      </c>
      <c r="BA551" t="str">
        <f t="shared" si="320"/>
        <v>male</v>
      </c>
      <c r="BB551">
        <f t="shared" si="321"/>
        <v>1</v>
      </c>
      <c r="BC551">
        <f t="shared" si="322"/>
        <v>1</v>
      </c>
      <c r="BD551" t="str">
        <f t="shared" si="323"/>
        <v>S, blank</v>
      </c>
      <c r="BE551">
        <f t="shared" si="324"/>
        <v>2</v>
      </c>
      <c r="BF551">
        <f t="shared" si="325"/>
        <v>-3.7643689058441341</v>
      </c>
      <c r="BG551">
        <f t="shared" si="326"/>
        <v>-42.171718189759716</v>
      </c>
      <c r="BH551">
        <f t="shared" si="327"/>
        <v>-9.6115457513775127</v>
      </c>
      <c r="BI551">
        <f t="shared" si="328"/>
        <v>82.755538165800246</v>
      </c>
      <c r="BJ551">
        <f t="shared" si="329"/>
        <v>-108.67008854708662</v>
      </c>
      <c r="BK551">
        <f t="shared" si="330"/>
        <v>48.695090775187893</v>
      </c>
      <c r="BL551">
        <f t="shared" si="331"/>
        <v>79.365382998232107</v>
      </c>
      <c r="BM551">
        <f t="shared" si="332"/>
        <v>-22.422560732600829</v>
      </c>
      <c r="BN551">
        <f t="shared" si="333"/>
        <v>25.957134405206311</v>
      </c>
      <c r="BO551">
        <f t="shared" si="299"/>
        <v>1</v>
      </c>
      <c r="BP551">
        <f t="shared" si="300"/>
        <v>2</v>
      </c>
      <c r="BQ551" t="str">
        <f t="shared" si="301"/>
        <v>Train</v>
      </c>
    </row>
    <row r="552" spans="1:69" x14ac:dyDescent="0.3">
      <c r="A552">
        <v>2</v>
      </c>
      <c r="B552">
        <v>1</v>
      </c>
      <c r="C552" t="s">
        <v>1316</v>
      </c>
      <c r="D552" t="s">
        <v>15</v>
      </c>
      <c r="E552">
        <v>24</v>
      </c>
      <c r="F552">
        <v>2</v>
      </c>
      <c r="G552">
        <v>3</v>
      </c>
      <c r="H552" t="s">
        <v>1314</v>
      </c>
      <c r="I552">
        <v>18.75</v>
      </c>
      <c r="K552" t="s">
        <v>17</v>
      </c>
      <c r="L552" t="s">
        <v>50</v>
      </c>
      <c r="N552" t="s">
        <v>1086</v>
      </c>
      <c r="O552">
        <v>5</v>
      </c>
      <c r="P552">
        <v>2</v>
      </c>
      <c r="Q552">
        <v>2</v>
      </c>
      <c r="R552" t="str">
        <f t="shared" si="302"/>
        <v>Validate</v>
      </c>
      <c r="S552" t="str">
        <f t="shared" si="303"/>
        <v>Train</v>
      </c>
      <c r="T552" t="str">
        <f t="shared" si="304"/>
        <v>Train</v>
      </c>
      <c r="U552" t="str">
        <f t="shared" si="305"/>
        <v>OH</v>
      </c>
      <c r="V552" t="str">
        <f t="shared" si="306"/>
        <v>18-30</v>
      </c>
      <c r="W552" t="str">
        <f t="shared" si="307"/>
        <v/>
      </c>
      <c r="X552" t="str">
        <f t="shared" si="308"/>
        <v>11-20</v>
      </c>
      <c r="Y552" t="b">
        <f>SUMPRODUCT(--(U552=counts!$A$40:$A$49))&gt;0</f>
        <v>1</v>
      </c>
      <c r="Z552" t="b">
        <f>SUMPRODUCT(--(W552=counts!$A$18:$A$22))&gt;0</f>
        <v>0</v>
      </c>
      <c r="AA552" t="str">
        <f t="shared" si="309"/>
        <v>18-30</v>
      </c>
      <c r="AB552" t="str">
        <f>IF(W552="","Blank",IF(Z552="TRUE",W552,counts!$A$23))</f>
        <v>Blank</v>
      </c>
      <c r="AC552" t="str">
        <f t="shared" si="310"/>
        <v>11-20</v>
      </c>
      <c r="AD552" t="str">
        <f t="shared" si="311"/>
        <v>OH</v>
      </c>
      <c r="AE552" t="str">
        <f t="shared" si="312"/>
        <v>female</v>
      </c>
      <c r="AF552">
        <f>IF(F552&gt;=4, counts!$A$62,F552)</f>
        <v>2</v>
      </c>
      <c r="AG552" t="str">
        <f>IF(G552&gt;=3, counts!$A$69,G552)</f>
        <v>3, 4, 5, 6, 9</v>
      </c>
      <c r="AH552" t="str">
        <f>IF(OR(K552="S",K552=""), counts!$A$75,K552)</f>
        <v>S, blank</v>
      </c>
      <c r="AI552">
        <f t="shared" si="313"/>
        <v>2</v>
      </c>
      <c r="AJ552">
        <f>VLOOKUP(AA552,counts!$V$8:$W$13,2,FALSE)</f>
        <v>-11.613432440426715</v>
      </c>
      <c r="AK552">
        <f>VLOOKUP(AB552,counts!$V$17:$W$23,2,FALSE)</f>
        <v>-42.171718189759716</v>
      </c>
      <c r="AL552">
        <f>VLOOKUP(AC552,counts!$V$27:$W$33,2,FALSE)</f>
        <v>-9.6115457513775127</v>
      </c>
      <c r="AM552">
        <f>VLOOKUP(AD552,counts!$V$38:$W$49,2,FALSE)</f>
        <v>82.755538165800246</v>
      </c>
      <c r="AN552">
        <f>VLOOKUP(AE552,counts!$V$53:$W$54,2,FALSE)</f>
        <v>151.41878811967541</v>
      </c>
      <c r="AO552">
        <f>VLOOKUP(AF552,counts!$V$58:$W$62,2,FALSE)</f>
        <v>47.533478806865013</v>
      </c>
      <c r="AP552">
        <f>VLOOKUP(AG552,counts!$V$66:$W$69,2,FALSE)</f>
        <v>-92.646375958720569</v>
      </c>
      <c r="AQ552">
        <f>VLOOKUP(AH552,counts!$V$73:$W$75,2,FALSE)</f>
        <v>-22.422560732600829</v>
      </c>
      <c r="AR552">
        <f>VLOOKUP(AI552,counts!$V$79:$W$81,2,FALSE)</f>
        <v>25.957134405206311</v>
      </c>
      <c r="AS552">
        <f t="shared" si="314"/>
        <v>1</v>
      </c>
      <c r="AT552">
        <f t="shared" si="315"/>
        <v>5</v>
      </c>
      <c r="AU552" t="str">
        <f t="shared" si="298"/>
        <v>Validate</v>
      </c>
      <c r="AW552" t="str">
        <f t="shared" si="316"/>
        <v>18-30</v>
      </c>
      <c r="AX552" t="str">
        <f t="shared" si="317"/>
        <v>Blank</v>
      </c>
      <c r="AY552" t="str">
        <f t="shared" si="318"/>
        <v>11-20</v>
      </c>
      <c r="AZ552" t="str">
        <f t="shared" si="319"/>
        <v>OH</v>
      </c>
      <c r="BA552" t="str">
        <f t="shared" si="320"/>
        <v>female</v>
      </c>
      <c r="BB552">
        <f t="shared" si="321"/>
        <v>2</v>
      </c>
      <c r="BC552" t="str">
        <f t="shared" si="322"/>
        <v>3, 4, 5, 6, 9</v>
      </c>
      <c r="BD552" t="str">
        <f t="shared" si="323"/>
        <v>S, blank</v>
      </c>
      <c r="BE552">
        <f t="shared" si="324"/>
        <v>2</v>
      </c>
      <c r="BF552">
        <f t="shared" si="325"/>
        <v>-11.613432440426715</v>
      </c>
      <c r="BG552">
        <f t="shared" si="326"/>
        <v>-42.171718189759716</v>
      </c>
      <c r="BH552">
        <f t="shared" si="327"/>
        <v>-9.6115457513775127</v>
      </c>
      <c r="BI552">
        <f t="shared" si="328"/>
        <v>82.755538165800246</v>
      </c>
      <c r="BJ552">
        <f t="shared" si="329"/>
        <v>151.41878811967541</v>
      </c>
      <c r="BK552">
        <f t="shared" si="330"/>
        <v>47.533478806865013</v>
      </c>
      <c r="BL552">
        <f t="shared" si="331"/>
        <v>-92.646375958720569</v>
      </c>
      <c r="BM552">
        <f t="shared" si="332"/>
        <v>-22.422560732600829</v>
      </c>
      <c r="BN552">
        <f t="shared" si="333"/>
        <v>25.957134405206311</v>
      </c>
      <c r="BO552">
        <f t="shared" si="299"/>
        <v>1</v>
      </c>
      <c r="BP552">
        <f t="shared" si="300"/>
        <v>5</v>
      </c>
      <c r="BQ552" t="str">
        <f t="shared" si="301"/>
        <v>Validate</v>
      </c>
    </row>
    <row r="553" spans="1:69" x14ac:dyDescent="0.3">
      <c r="A553">
        <v>2</v>
      </c>
      <c r="B553">
        <v>1</v>
      </c>
      <c r="C553" t="s">
        <v>1317</v>
      </c>
      <c r="D553" t="s">
        <v>15</v>
      </c>
      <c r="E553">
        <v>50</v>
      </c>
      <c r="F553">
        <v>0</v>
      </c>
      <c r="G553">
        <v>0</v>
      </c>
      <c r="H553" t="s">
        <v>1318</v>
      </c>
      <c r="I553">
        <v>10.5</v>
      </c>
      <c r="K553" t="s">
        <v>17</v>
      </c>
      <c r="L553" t="s">
        <v>241</v>
      </c>
      <c r="N553" t="s">
        <v>1319</v>
      </c>
      <c r="O553">
        <v>4</v>
      </c>
      <c r="P553">
        <v>1</v>
      </c>
      <c r="Q553">
        <v>4</v>
      </c>
      <c r="R553" t="str">
        <f t="shared" si="302"/>
        <v>Test</v>
      </c>
      <c r="S553" t="str">
        <f t="shared" si="303"/>
        <v>Train</v>
      </c>
      <c r="T553" t="str">
        <f t="shared" si="304"/>
        <v>Test</v>
      </c>
      <c r="U553" t="str">
        <f t="shared" si="305"/>
        <v>WI</v>
      </c>
      <c r="V553" t="str">
        <f t="shared" si="306"/>
        <v>41-50</v>
      </c>
      <c r="W553" t="str">
        <f t="shared" si="307"/>
        <v/>
      </c>
      <c r="X553" t="str">
        <f t="shared" si="308"/>
        <v>11-20</v>
      </c>
      <c r="Y553" t="b">
        <f>SUMPRODUCT(--(U553=counts!$A$40:$A$49))&gt;0</f>
        <v>0</v>
      </c>
      <c r="Z553" t="b">
        <f>SUMPRODUCT(--(W553=counts!$A$18:$A$22))&gt;0</f>
        <v>0</v>
      </c>
      <c r="AA553" t="str">
        <f t="shared" si="309"/>
        <v>41-50</v>
      </c>
      <c r="AB553" t="str">
        <f>IF(W553="","Blank",IF(Z553="TRUE",W553,counts!$A$23))</f>
        <v>Blank</v>
      </c>
      <c r="AC553" t="str">
        <f t="shared" si="310"/>
        <v>11-20</v>
      </c>
      <c r="AD553" t="str">
        <f t="shared" si="311"/>
        <v>Others</v>
      </c>
      <c r="AE553" t="str">
        <f t="shared" si="312"/>
        <v>female</v>
      </c>
      <c r="AF553">
        <f>IF(F553&gt;=4, counts!$A$62,F553)</f>
        <v>0</v>
      </c>
      <c r="AG553">
        <f>IF(G553&gt;=3, counts!$A$69,G553)</f>
        <v>0</v>
      </c>
      <c r="AH553" t="str">
        <f>IF(OR(K553="S",K553=""), counts!$A$75,K553)</f>
        <v>S, blank</v>
      </c>
      <c r="AI553">
        <f t="shared" si="313"/>
        <v>2</v>
      </c>
      <c r="AJ553">
        <f>VLOOKUP(AA553,counts!$V$8:$W$13,2,FALSE)</f>
        <v>-13.385578549662212</v>
      </c>
      <c r="AK553">
        <f>VLOOKUP(AB553,counts!$V$17:$W$23,2,FALSE)</f>
        <v>-42.171718189759716</v>
      </c>
      <c r="AL553">
        <f>VLOOKUP(AC553,counts!$V$27:$W$33,2,FALSE)</f>
        <v>-9.6115457513775127</v>
      </c>
      <c r="AM553">
        <f>VLOOKUP(AD553,counts!$V$38:$W$49,2,FALSE)</f>
        <v>40.634191658169868</v>
      </c>
      <c r="AN553">
        <f>VLOOKUP(AE553,counts!$V$53:$W$54,2,FALSE)</f>
        <v>151.41878811967541</v>
      </c>
      <c r="AO553">
        <f>VLOOKUP(AF553,counts!$V$58:$W$62,2,FALSE)</f>
        <v>-14.754319664473872</v>
      </c>
      <c r="AP553">
        <f>VLOOKUP(AG553,counts!$V$66:$W$69,2,FALSE)</f>
        <v>-22.013681658285037</v>
      </c>
      <c r="AQ553">
        <f>VLOOKUP(AH553,counts!$V$73:$W$75,2,FALSE)</f>
        <v>-22.422560732600829</v>
      </c>
      <c r="AR553">
        <f>VLOOKUP(AI553,counts!$V$79:$W$81,2,FALSE)</f>
        <v>25.957134405206311</v>
      </c>
      <c r="AS553">
        <f t="shared" si="314"/>
        <v>1</v>
      </c>
      <c r="AT553">
        <f t="shared" si="315"/>
        <v>4</v>
      </c>
      <c r="AU553" t="str">
        <f t="shared" si="298"/>
        <v>Test</v>
      </c>
      <c r="AW553" t="str">
        <f t="shared" si="316"/>
        <v>41-50</v>
      </c>
      <c r="AX553" t="str">
        <f t="shared" si="317"/>
        <v>Blank</v>
      </c>
      <c r="AY553" t="str">
        <f t="shared" si="318"/>
        <v>11-20</v>
      </c>
      <c r="AZ553" t="str">
        <f t="shared" si="319"/>
        <v>Others</v>
      </c>
      <c r="BA553" t="str">
        <f t="shared" si="320"/>
        <v>female</v>
      </c>
      <c r="BB553">
        <f t="shared" si="321"/>
        <v>0</v>
      </c>
      <c r="BC553">
        <f t="shared" si="322"/>
        <v>0</v>
      </c>
      <c r="BD553" t="str">
        <f t="shared" si="323"/>
        <v>S, blank</v>
      </c>
      <c r="BE553">
        <f t="shared" si="324"/>
        <v>2</v>
      </c>
      <c r="BF553">
        <f t="shared" si="325"/>
        <v>-13.385578549662212</v>
      </c>
      <c r="BG553">
        <f t="shared" si="326"/>
        <v>-42.171718189759716</v>
      </c>
      <c r="BH553">
        <f t="shared" si="327"/>
        <v>-9.6115457513775127</v>
      </c>
      <c r="BI553">
        <f t="shared" si="328"/>
        <v>40.634191658169868</v>
      </c>
      <c r="BJ553">
        <f t="shared" si="329"/>
        <v>151.41878811967541</v>
      </c>
      <c r="BK553">
        <f t="shared" si="330"/>
        <v>-14.754319664473872</v>
      </c>
      <c r="BL553">
        <f t="shared" si="331"/>
        <v>-22.013681658285037</v>
      </c>
      <c r="BM553">
        <f t="shared" si="332"/>
        <v>-22.422560732600829</v>
      </c>
      <c r="BN553">
        <f t="shared" si="333"/>
        <v>25.957134405206311</v>
      </c>
      <c r="BO553">
        <f t="shared" si="299"/>
        <v>1</v>
      </c>
      <c r="BP553">
        <f t="shared" si="300"/>
        <v>4</v>
      </c>
      <c r="BQ553" t="str">
        <f t="shared" si="301"/>
        <v>Test</v>
      </c>
    </row>
    <row r="554" spans="1:69" x14ac:dyDescent="0.3">
      <c r="A554">
        <v>2</v>
      </c>
      <c r="B554">
        <v>0</v>
      </c>
      <c r="C554" t="s">
        <v>1320</v>
      </c>
      <c r="D554" t="s">
        <v>20</v>
      </c>
      <c r="E554">
        <v>19</v>
      </c>
      <c r="F554">
        <v>0</v>
      </c>
      <c r="G554">
        <v>0</v>
      </c>
      <c r="H554" t="s">
        <v>1321</v>
      </c>
      <c r="I554">
        <v>10.5</v>
      </c>
      <c r="K554" t="s">
        <v>17</v>
      </c>
      <c r="O554">
        <v>4</v>
      </c>
      <c r="P554">
        <v>5</v>
      </c>
      <c r="Q554">
        <v>4</v>
      </c>
      <c r="R554" t="str">
        <f t="shared" si="302"/>
        <v>Test</v>
      </c>
      <c r="S554" t="str">
        <f t="shared" si="303"/>
        <v>Validate</v>
      </c>
      <c r="T554" t="str">
        <f t="shared" si="304"/>
        <v>Test</v>
      </c>
      <c r="U554" t="str">
        <f t="shared" si="305"/>
        <v/>
      </c>
      <c r="V554" t="str">
        <f t="shared" si="306"/>
        <v>18-30</v>
      </c>
      <c r="W554" t="str">
        <f t="shared" si="307"/>
        <v/>
      </c>
      <c r="X554" t="str">
        <f t="shared" si="308"/>
        <v>11-20</v>
      </c>
      <c r="Y554" t="b">
        <f>SUMPRODUCT(--(U554=counts!$A$40:$A$49))&gt;0</f>
        <v>0</v>
      </c>
      <c r="Z554" t="b">
        <f>SUMPRODUCT(--(W554=counts!$A$18:$A$22))&gt;0</f>
        <v>0</v>
      </c>
      <c r="AA554" t="str">
        <f t="shared" si="309"/>
        <v>18-30</v>
      </c>
      <c r="AB554" t="str">
        <f>IF(W554="","Blank",IF(Z554="TRUE",W554,counts!$A$23))</f>
        <v>Blank</v>
      </c>
      <c r="AC554" t="str">
        <f t="shared" si="310"/>
        <v>11-20</v>
      </c>
      <c r="AD554" t="str">
        <f t="shared" si="311"/>
        <v>Blank</v>
      </c>
      <c r="AE554" t="str">
        <f t="shared" si="312"/>
        <v>male</v>
      </c>
      <c r="AF554">
        <f>IF(F554&gt;=4, counts!$A$62,F554)</f>
        <v>0</v>
      </c>
      <c r="AG554">
        <f>IF(G554&gt;=3, counts!$A$69,G554)</f>
        <v>0</v>
      </c>
      <c r="AH554" t="str">
        <f>IF(OR(K554="S",K554=""), counts!$A$75,K554)</f>
        <v>S, blank</v>
      </c>
      <c r="AI554">
        <f t="shared" si="313"/>
        <v>2</v>
      </c>
      <c r="AJ554">
        <f>VLOOKUP(AA554,counts!$V$8:$W$13,2,FALSE)</f>
        <v>-11.613432440426715</v>
      </c>
      <c r="AK554">
        <f>VLOOKUP(AB554,counts!$V$17:$W$23,2,FALSE)</f>
        <v>-42.171718189759716</v>
      </c>
      <c r="AL554">
        <f>VLOOKUP(AC554,counts!$V$27:$W$33,2,FALSE)</f>
        <v>-9.6115457513775127</v>
      </c>
      <c r="AM554">
        <f>VLOOKUP(AD554,counts!$V$38:$W$49,2,FALSE)</f>
        <v>-33.757758935166962</v>
      </c>
      <c r="AN554">
        <f>VLOOKUP(AE554,counts!$V$53:$W$54,2,FALSE)</f>
        <v>-108.67008854708662</v>
      </c>
      <c r="AO554">
        <f>VLOOKUP(AF554,counts!$V$58:$W$62,2,FALSE)</f>
        <v>-14.754319664473872</v>
      </c>
      <c r="AP554">
        <f>VLOOKUP(AG554,counts!$V$66:$W$69,2,FALSE)</f>
        <v>-22.013681658285037</v>
      </c>
      <c r="AQ554">
        <f>VLOOKUP(AH554,counts!$V$73:$W$75,2,FALSE)</f>
        <v>-22.422560732600829</v>
      </c>
      <c r="AR554">
        <f>VLOOKUP(AI554,counts!$V$79:$W$81,2,FALSE)</f>
        <v>25.957134405206311</v>
      </c>
      <c r="AS554">
        <f t="shared" si="314"/>
        <v>0</v>
      </c>
      <c r="AT554">
        <f t="shared" si="315"/>
        <v>4</v>
      </c>
      <c r="AU554" t="str">
        <f t="shared" si="298"/>
        <v>Test</v>
      </c>
      <c r="AW554" t="str">
        <f t="shared" si="316"/>
        <v>18-30</v>
      </c>
      <c r="AX554" t="str">
        <f t="shared" si="317"/>
        <v>Blank</v>
      </c>
      <c r="AY554" t="str">
        <f t="shared" si="318"/>
        <v>11-20</v>
      </c>
      <c r="AZ554" t="str">
        <f t="shared" si="319"/>
        <v>Blank</v>
      </c>
      <c r="BA554" t="str">
        <f t="shared" si="320"/>
        <v>male</v>
      </c>
      <c r="BB554">
        <f t="shared" si="321"/>
        <v>0</v>
      </c>
      <c r="BC554">
        <f t="shared" si="322"/>
        <v>0</v>
      </c>
      <c r="BD554" t="str">
        <f t="shared" si="323"/>
        <v>S, blank</v>
      </c>
      <c r="BE554">
        <f t="shared" si="324"/>
        <v>2</v>
      </c>
      <c r="BF554">
        <f t="shared" si="325"/>
        <v>-11.613432440426715</v>
      </c>
      <c r="BG554">
        <f t="shared" si="326"/>
        <v>-42.171718189759716</v>
      </c>
      <c r="BH554">
        <f t="shared" si="327"/>
        <v>-9.6115457513775127</v>
      </c>
      <c r="BI554">
        <f t="shared" si="328"/>
        <v>-33.757758935166962</v>
      </c>
      <c r="BJ554">
        <f t="shared" si="329"/>
        <v>-108.67008854708662</v>
      </c>
      <c r="BK554">
        <f t="shared" si="330"/>
        <v>-14.754319664473872</v>
      </c>
      <c r="BL554">
        <f t="shared" si="331"/>
        <v>-22.013681658285037</v>
      </c>
      <c r="BM554">
        <f t="shared" si="332"/>
        <v>-22.422560732600829</v>
      </c>
      <c r="BN554">
        <f t="shared" si="333"/>
        <v>25.957134405206311</v>
      </c>
      <c r="BO554">
        <f t="shared" si="299"/>
        <v>0</v>
      </c>
      <c r="BP554">
        <f t="shared" si="300"/>
        <v>4</v>
      </c>
      <c r="BQ554" t="str">
        <f t="shared" si="301"/>
        <v>Test</v>
      </c>
    </row>
    <row r="555" spans="1:69" x14ac:dyDescent="0.3">
      <c r="A555">
        <v>2</v>
      </c>
      <c r="B555">
        <v>1</v>
      </c>
      <c r="C555" t="s">
        <v>1322</v>
      </c>
      <c r="D555" t="s">
        <v>15</v>
      </c>
      <c r="E555">
        <v>21</v>
      </c>
      <c r="F555">
        <v>0</v>
      </c>
      <c r="G555">
        <v>0</v>
      </c>
      <c r="H555" t="s">
        <v>1323</v>
      </c>
      <c r="I555">
        <v>10.5</v>
      </c>
      <c r="K555" t="s">
        <v>17</v>
      </c>
      <c r="L555" t="s">
        <v>857</v>
      </c>
      <c r="N555" t="s">
        <v>1324</v>
      </c>
      <c r="O555">
        <v>3</v>
      </c>
      <c r="P555">
        <v>3</v>
      </c>
      <c r="Q555">
        <v>4</v>
      </c>
      <c r="R555" t="str">
        <f t="shared" si="302"/>
        <v>Train</v>
      </c>
      <c r="S555" t="str">
        <f t="shared" si="303"/>
        <v>Train</v>
      </c>
      <c r="T555" t="str">
        <f t="shared" si="304"/>
        <v>Test</v>
      </c>
      <c r="U555" t="str">
        <f t="shared" si="305"/>
        <v>DE</v>
      </c>
      <c r="V555" t="str">
        <f t="shared" si="306"/>
        <v>18-30</v>
      </c>
      <c r="W555" t="str">
        <f t="shared" si="307"/>
        <v/>
      </c>
      <c r="X555" t="str">
        <f t="shared" si="308"/>
        <v>11-20</v>
      </c>
      <c r="Y555" t="b">
        <f>SUMPRODUCT(--(U555=counts!$A$40:$A$49))&gt;0</f>
        <v>0</v>
      </c>
      <c r="Z555" t="b">
        <f>SUMPRODUCT(--(W555=counts!$A$18:$A$22))&gt;0</f>
        <v>0</v>
      </c>
      <c r="AA555" t="str">
        <f t="shared" si="309"/>
        <v>18-30</v>
      </c>
      <c r="AB555" t="str">
        <f>IF(W555="","Blank",IF(Z555="TRUE",W555,counts!$A$23))</f>
        <v>Blank</v>
      </c>
      <c r="AC555" t="str">
        <f t="shared" si="310"/>
        <v>11-20</v>
      </c>
      <c r="AD555" t="str">
        <f t="shared" si="311"/>
        <v>Others</v>
      </c>
      <c r="AE555" t="str">
        <f t="shared" si="312"/>
        <v>female</v>
      </c>
      <c r="AF555">
        <f>IF(F555&gt;=4, counts!$A$62,F555)</f>
        <v>0</v>
      </c>
      <c r="AG555">
        <f>IF(G555&gt;=3, counts!$A$69,G555)</f>
        <v>0</v>
      </c>
      <c r="AH555" t="str">
        <f>IF(OR(K555="S",K555=""), counts!$A$75,K555)</f>
        <v>S, blank</v>
      </c>
      <c r="AI555">
        <f t="shared" si="313"/>
        <v>2</v>
      </c>
      <c r="AJ555">
        <f>VLOOKUP(AA555,counts!$V$8:$W$13,2,FALSE)</f>
        <v>-11.613432440426715</v>
      </c>
      <c r="AK555">
        <f>VLOOKUP(AB555,counts!$V$17:$W$23,2,FALSE)</f>
        <v>-42.171718189759716</v>
      </c>
      <c r="AL555">
        <f>VLOOKUP(AC555,counts!$V$27:$W$33,2,FALSE)</f>
        <v>-9.6115457513775127</v>
      </c>
      <c r="AM555">
        <f>VLOOKUP(AD555,counts!$V$38:$W$49,2,FALSE)</f>
        <v>40.634191658169868</v>
      </c>
      <c r="AN555">
        <f>VLOOKUP(AE555,counts!$V$53:$W$54,2,FALSE)</f>
        <v>151.41878811967541</v>
      </c>
      <c r="AO555">
        <f>VLOOKUP(AF555,counts!$V$58:$W$62,2,FALSE)</f>
        <v>-14.754319664473872</v>
      </c>
      <c r="AP555">
        <f>VLOOKUP(AG555,counts!$V$66:$W$69,2,FALSE)</f>
        <v>-22.013681658285037</v>
      </c>
      <c r="AQ555">
        <f>VLOOKUP(AH555,counts!$V$73:$W$75,2,FALSE)</f>
        <v>-22.422560732600829</v>
      </c>
      <c r="AR555">
        <f>VLOOKUP(AI555,counts!$V$79:$W$81,2,FALSE)</f>
        <v>25.957134405206311</v>
      </c>
      <c r="AS555">
        <f t="shared" si="314"/>
        <v>1</v>
      </c>
      <c r="AT555">
        <f t="shared" si="315"/>
        <v>3</v>
      </c>
      <c r="AU555" t="str">
        <f t="shared" si="298"/>
        <v>Train</v>
      </c>
      <c r="AW555" t="str">
        <f t="shared" si="316"/>
        <v>18-30</v>
      </c>
      <c r="AX555" t="str">
        <f t="shared" si="317"/>
        <v>Blank</v>
      </c>
      <c r="AY555" t="str">
        <f t="shared" si="318"/>
        <v>11-20</v>
      </c>
      <c r="AZ555" t="str">
        <f t="shared" si="319"/>
        <v>Others</v>
      </c>
      <c r="BA555" t="str">
        <f t="shared" si="320"/>
        <v>female</v>
      </c>
      <c r="BB555">
        <f t="shared" si="321"/>
        <v>0</v>
      </c>
      <c r="BC555">
        <f t="shared" si="322"/>
        <v>0</v>
      </c>
      <c r="BD555" t="str">
        <f t="shared" si="323"/>
        <v>S, blank</v>
      </c>
      <c r="BE555">
        <f t="shared" si="324"/>
        <v>2</v>
      </c>
      <c r="BF555">
        <f t="shared" si="325"/>
        <v>-11.613432440426715</v>
      </c>
      <c r="BG555">
        <f t="shared" si="326"/>
        <v>-42.171718189759716</v>
      </c>
      <c r="BH555">
        <f t="shared" si="327"/>
        <v>-9.6115457513775127</v>
      </c>
      <c r="BI555">
        <f t="shared" si="328"/>
        <v>40.634191658169868</v>
      </c>
      <c r="BJ555">
        <f t="shared" si="329"/>
        <v>151.41878811967541</v>
      </c>
      <c r="BK555">
        <f t="shared" si="330"/>
        <v>-14.754319664473872</v>
      </c>
      <c r="BL555">
        <f t="shared" si="331"/>
        <v>-22.013681658285037</v>
      </c>
      <c r="BM555">
        <f t="shared" si="332"/>
        <v>-22.422560732600829</v>
      </c>
      <c r="BN555">
        <f t="shared" si="333"/>
        <v>25.957134405206311</v>
      </c>
      <c r="BO555">
        <f t="shared" si="299"/>
        <v>1</v>
      </c>
      <c r="BP555">
        <f t="shared" si="300"/>
        <v>3</v>
      </c>
      <c r="BQ555" t="str">
        <f t="shared" si="301"/>
        <v>Train</v>
      </c>
    </row>
    <row r="556" spans="1:69" x14ac:dyDescent="0.3">
      <c r="A556">
        <v>2</v>
      </c>
      <c r="B556">
        <v>0</v>
      </c>
      <c r="C556" t="s">
        <v>1325</v>
      </c>
      <c r="D556" t="s">
        <v>20</v>
      </c>
      <c r="E556">
        <v>26</v>
      </c>
      <c r="F556">
        <v>0</v>
      </c>
      <c r="G556">
        <v>0</v>
      </c>
      <c r="H556" t="s">
        <v>1326</v>
      </c>
      <c r="I556">
        <v>13</v>
      </c>
      <c r="K556" t="s">
        <v>17</v>
      </c>
      <c r="N556" t="s">
        <v>707</v>
      </c>
      <c r="O556">
        <v>2</v>
      </c>
      <c r="P556">
        <v>2</v>
      </c>
      <c r="Q556">
        <v>3</v>
      </c>
      <c r="R556" t="str">
        <f t="shared" si="302"/>
        <v>Train</v>
      </c>
      <c r="S556" t="str">
        <f t="shared" si="303"/>
        <v>Train</v>
      </c>
      <c r="T556" t="str">
        <f t="shared" si="304"/>
        <v>Train</v>
      </c>
      <c r="U556" t="str">
        <f t="shared" si="305"/>
        <v>NJ</v>
      </c>
      <c r="V556" t="str">
        <f t="shared" si="306"/>
        <v>18-30</v>
      </c>
      <c r="W556" t="str">
        <f t="shared" si="307"/>
        <v/>
      </c>
      <c r="X556" t="str">
        <f t="shared" si="308"/>
        <v>11-20</v>
      </c>
      <c r="Y556" t="b">
        <f>SUMPRODUCT(--(U556=counts!$A$40:$A$49))&gt;0</f>
        <v>1</v>
      </c>
      <c r="Z556" t="b">
        <f>SUMPRODUCT(--(W556=counts!$A$18:$A$22))&gt;0</f>
        <v>0</v>
      </c>
      <c r="AA556" t="str">
        <f t="shared" si="309"/>
        <v>18-30</v>
      </c>
      <c r="AB556" t="str">
        <f>IF(W556="","Blank",IF(Z556="TRUE",W556,counts!$A$23))</f>
        <v>Blank</v>
      </c>
      <c r="AC556" t="str">
        <f t="shared" si="310"/>
        <v>11-20</v>
      </c>
      <c r="AD556" t="str">
        <f t="shared" si="311"/>
        <v>NJ</v>
      </c>
      <c r="AE556" t="str">
        <f t="shared" si="312"/>
        <v>male</v>
      </c>
      <c r="AF556">
        <f>IF(F556&gt;=4, counts!$A$62,F556)</f>
        <v>0</v>
      </c>
      <c r="AG556">
        <f>IF(G556&gt;=3, counts!$A$69,G556)</f>
        <v>0</v>
      </c>
      <c r="AH556" t="str">
        <f>IF(OR(K556="S",K556=""), counts!$A$75,K556)</f>
        <v>S, blank</v>
      </c>
      <c r="AI556">
        <f t="shared" si="313"/>
        <v>2</v>
      </c>
      <c r="AJ556">
        <f>VLOOKUP(AA556,counts!$V$8:$W$13,2,FALSE)</f>
        <v>-11.613432440426715</v>
      </c>
      <c r="AK556">
        <f>VLOOKUP(AB556,counts!$V$17:$W$23,2,FALSE)</f>
        <v>-42.171718189759716</v>
      </c>
      <c r="AL556">
        <f>VLOOKUP(AC556,counts!$V$27:$W$33,2,FALSE)</f>
        <v>-9.6115457513775127</v>
      </c>
      <c r="AM556">
        <f>VLOOKUP(AD556,counts!$V$38:$W$49,2,FALSE)</f>
        <v>45.286193221659182</v>
      </c>
      <c r="AN556">
        <f>VLOOKUP(AE556,counts!$V$53:$W$54,2,FALSE)</f>
        <v>-108.67008854708662</v>
      </c>
      <c r="AO556">
        <f>VLOOKUP(AF556,counts!$V$58:$W$62,2,FALSE)</f>
        <v>-14.754319664473872</v>
      </c>
      <c r="AP556">
        <f>VLOOKUP(AG556,counts!$V$66:$W$69,2,FALSE)</f>
        <v>-22.013681658285037</v>
      </c>
      <c r="AQ556">
        <f>VLOOKUP(AH556,counts!$V$73:$W$75,2,FALSE)</f>
        <v>-22.422560732600829</v>
      </c>
      <c r="AR556">
        <f>VLOOKUP(AI556,counts!$V$79:$W$81,2,FALSE)</f>
        <v>25.957134405206311</v>
      </c>
      <c r="AS556">
        <f t="shared" si="314"/>
        <v>0</v>
      </c>
      <c r="AT556">
        <f t="shared" si="315"/>
        <v>2</v>
      </c>
      <c r="AU556" t="str">
        <f t="shared" si="298"/>
        <v>Train</v>
      </c>
      <c r="AW556" t="str">
        <f t="shared" si="316"/>
        <v>18-30</v>
      </c>
      <c r="AX556" t="str">
        <f t="shared" si="317"/>
        <v>Blank</v>
      </c>
      <c r="AY556" t="str">
        <f t="shared" si="318"/>
        <v>11-20</v>
      </c>
      <c r="AZ556" t="str">
        <f t="shared" si="319"/>
        <v>NJ</v>
      </c>
      <c r="BA556" t="str">
        <f t="shared" si="320"/>
        <v>male</v>
      </c>
      <c r="BB556">
        <f t="shared" si="321"/>
        <v>0</v>
      </c>
      <c r="BC556">
        <f t="shared" si="322"/>
        <v>0</v>
      </c>
      <c r="BD556" t="str">
        <f t="shared" si="323"/>
        <v>S, blank</v>
      </c>
      <c r="BE556">
        <f t="shared" si="324"/>
        <v>2</v>
      </c>
      <c r="BF556">
        <f t="shared" si="325"/>
        <v>-11.613432440426715</v>
      </c>
      <c r="BG556">
        <f t="shared" si="326"/>
        <v>-42.171718189759716</v>
      </c>
      <c r="BH556">
        <f t="shared" si="327"/>
        <v>-9.6115457513775127</v>
      </c>
      <c r="BI556">
        <f t="shared" si="328"/>
        <v>45.286193221659182</v>
      </c>
      <c r="BJ556">
        <f t="shared" si="329"/>
        <v>-108.67008854708662</v>
      </c>
      <c r="BK556">
        <f t="shared" si="330"/>
        <v>-14.754319664473872</v>
      </c>
      <c r="BL556">
        <f t="shared" si="331"/>
        <v>-22.013681658285037</v>
      </c>
      <c r="BM556">
        <f t="shared" si="332"/>
        <v>-22.422560732600829</v>
      </c>
      <c r="BN556">
        <f t="shared" si="333"/>
        <v>25.957134405206311</v>
      </c>
      <c r="BO556">
        <f t="shared" si="299"/>
        <v>0</v>
      </c>
      <c r="BP556">
        <f t="shared" si="300"/>
        <v>2</v>
      </c>
      <c r="BQ556" t="str">
        <f t="shared" si="301"/>
        <v>Train</v>
      </c>
    </row>
    <row r="557" spans="1:69" x14ac:dyDescent="0.3">
      <c r="A557">
        <v>2</v>
      </c>
      <c r="B557">
        <v>0</v>
      </c>
      <c r="C557" t="s">
        <v>1327</v>
      </c>
      <c r="D557" t="s">
        <v>20</v>
      </c>
      <c r="E557">
        <v>25</v>
      </c>
      <c r="F557">
        <v>0</v>
      </c>
      <c r="G557">
        <v>0</v>
      </c>
      <c r="H557" t="s">
        <v>1328</v>
      </c>
      <c r="I557">
        <v>13</v>
      </c>
      <c r="K557" t="s">
        <v>17</v>
      </c>
      <c r="N557" t="s">
        <v>432</v>
      </c>
      <c r="O557">
        <v>2</v>
      </c>
      <c r="P557">
        <v>1</v>
      </c>
      <c r="Q557">
        <v>2</v>
      </c>
      <c r="R557" t="str">
        <f t="shared" si="302"/>
        <v>Train</v>
      </c>
      <c r="S557" t="str">
        <f t="shared" si="303"/>
        <v>Train</v>
      </c>
      <c r="T557" t="str">
        <f t="shared" si="304"/>
        <v>Train</v>
      </c>
      <c r="U557" t="str">
        <f t="shared" si="305"/>
        <v/>
      </c>
      <c r="V557" t="str">
        <f t="shared" si="306"/>
        <v>18-30</v>
      </c>
      <c r="W557" t="str">
        <f t="shared" si="307"/>
        <v/>
      </c>
      <c r="X557" t="str">
        <f t="shared" si="308"/>
        <v>11-20</v>
      </c>
      <c r="Y557" t="b">
        <f>SUMPRODUCT(--(U557=counts!$A$40:$A$49))&gt;0</f>
        <v>0</v>
      </c>
      <c r="Z557" t="b">
        <f>SUMPRODUCT(--(W557=counts!$A$18:$A$22))&gt;0</f>
        <v>0</v>
      </c>
      <c r="AA557" t="str">
        <f t="shared" si="309"/>
        <v>18-30</v>
      </c>
      <c r="AB557" t="str">
        <f>IF(W557="","Blank",IF(Z557="TRUE",W557,counts!$A$23))</f>
        <v>Blank</v>
      </c>
      <c r="AC557" t="str">
        <f t="shared" si="310"/>
        <v>11-20</v>
      </c>
      <c r="AD557" t="str">
        <f t="shared" si="311"/>
        <v>Blank</v>
      </c>
      <c r="AE557" t="str">
        <f t="shared" si="312"/>
        <v>male</v>
      </c>
      <c r="AF557">
        <f>IF(F557&gt;=4, counts!$A$62,F557)</f>
        <v>0</v>
      </c>
      <c r="AG557">
        <f>IF(G557&gt;=3, counts!$A$69,G557)</f>
        <v>0</v>
      </c>
      <c r="AH557" t="str">
        <f>IF(OR(K557="S",K557=""), counts!$A$75,K557)</f>
        <v>S, blank</v>
      </c>
      <c r="AI557">
        <f t="shared" si="313"/>
        <v>2</v>
      </c>
      <c r="AJ557">
        <f>VLOOKUP(AA557,counts!$V$8:$W$13,2,FALSE)</f>
        <v>-11.613432440426715</v>
      </c>
      <c r="AK557">
        <f>VLOOKUP(AB557,counts!$V$17:$W$23,2,FALSE)</f>
        <v>-42.171718189759716</v>
      </c>
      <c r="AL557">
        <f>VLOOKUP(AC557,counts!$V$27:$W$33,2,FALSE)</f>
        <v>-9.6115457513775127</v>
      </c>
      <c r="AM557">
        <f>VLOOKUP(AD557,counts!$V$38:$W$49,2,FALSE)</f>
        <v>-33.757758935166962</v>
      </c>
      <c r="AN557">
        <f>VLOOKUP(AE557,counts!$V$53:$W$54,2,FALSE)</f>
        <v>-108.67008854708662</v>
      </c>
      <c r="AO557">
        <f>VLOOKUP(AF557,counts!$V$58:$W$62,2,FALSE)</f>
        <v>-14.754319664473872</v>
      </c>
      <c r="AP557">
        <f>VLOOKUP(AG557,counts!$V$66:$W$69,2,FALSE)</f>
        <v>-22.013681658285037</v>
      </c>
      <c r="AQ557">
        <f>VLOOKUP(AH557,counts!$V$73:$W$75,2,FALSE)</f>
        <v>-22.422560732600829</v>
      </c>
      <c r="AR557">
        <f>VLOOKUP(AI557,counts!$V$79:$W$81,2,FALSE)</f>
        <v>25.957134405206311</v>
      </c>
      <c r="AS557">
        <f t="shared" si="314"/>
        <v>0</v>
      </c>
      <c r="AT557">
        <f t="shared" si="315"/>
        <v>2</v>
      </c>
      <c r="AU557" t="str">
        <f t="shared" si="298"/>
        <v>Train</v>
      </c>
      <c r="AW557" t="str">
        <f t="shared" si="316"/>
        <v>18-30</v>
      </c>
      <c r="AX557" t="str">
        <f t="shared" si="317"/>
        <v>Blank</v>
      </c>
      <c r="AY557" t="str">
        <f t="shared" si="318"/>
        <v>11-20</v>
      </c>
      <c r="AZ557" t="str">
        <f t="shared" si="319"/>
        <v>Blank</v>
      </c>
      <c r="BA557" t="str">
        <f t="shared" si="320"/>
        <v>male</v>
      </c>
      <c r="BB557">
        <f t="shared" si="321"/>
        <v>0</v>
      </c>
      <c r="BC557">
        <f t="shared" si="322"/>
        <v>0</v>
      </c>
      <c r="BD557" t="str">
        <f t="shared" si="323"/>
        <v>S, blank</v>
      </c>
      <c r="BE557">
        <f t="shared" si="324"/>
        <v>2</v>
      </c>
      <c r="BF557">
        <f t="shared" si="325"/>
        <v>-11.613432440426715</v>
      </c>
      <c r="BG557">
        <f t="shared" si="326"/>
        <v>-42.171718189759716</v>
      </c>
      <c r="BH557">
        <f t="shared" si="327"/>
        <v>-9.6115457513775127</v>
      </c>
      <c r="BI557">
        <f t="shared" si="328"/>
        <v>-33.757758935166962</v>
      </c>
      <c r="BJ557">
        <f t="shared" si="329"/>
        <v>-108.67008854708662</v>
      </c>
      <c r="BK557">
        <f t="shared" si="330"/>
        <v>-14.754319664473872</v>
      </c>
      <c r="BL557">
        <f t="shared" si="331"/>
        <v>-22.013681658285037</v>
      </c>
      <c r="BM557">
        <f t="shared" si="332"/>
        <v>-22.422560732600829</v>
      </c>
      <c r="BN557">
        <f t="shared" si="333"/>
        <v>25.957134405206311</v>
      </c>
      <c r="BO557">
        <f t="shared" si="299"/>
        <v>0</v>
      </c>
      <c r="BP557">
        <f t="shared" si="300"/>
        <v>2</v>
      </c>
      <c r="BQ557" t="str">
        <f t="shared" si="301"/>
        <v>Train</v>
      </c>
    </row>
    <row r="558" spans="1:69" x14ac:dyDescent="0.3">
      <c r="A558">
        <v>2</v>
      </c>
      <c r="B558">
        <v>0</v>
      </c>
      <c r="C558" t="s">
        <v>1329</v>
      </c>
      <c r="D558" t="s">
        <v>20</v>
      </c>
      <c r="E558">
        <v>27</v>
      </c>
      <c r="F558">
        <v>0</v>
      </c>
      <c r="G558">
        <v>0</v>
      </c>
      <c r="H558" t="s">
        <v>843</v>
      </c>
      <c r="I558">
        <v>26</v>
      </c>
      <c r="K558" t="s">
        <v>17</v>
      </c>
      <c r="N558" t="s">
        <v>1330</v>
      </c>
      <c r="O558">
        <v>5</v>
      </c>
      <c r="P558">
        <v>2</v>
      </c>
      <c r="Q558">
        <v>2</v>
      </c>
      <c r="R558" t="str">
        <f t="shared" si="302"/>
        <v>Validate</v>
      </c>
      <c r="S558" t="str">
        <f t="shared" si="303"/>
        <v>Train</v>
      </c>
      <c r="T558" t="str">
        <f t="shared" si="304"/>
        <v>Train</v>
      </c>
      <c r="U558" t="str">
        <f t="shared" si="305"/>
        <v/>
      </c>
      <c r="V558" t="str">
        <f t="shared" si="306"/>
        <v>18-30</v>
      </c>
      <c r="W558" t="str">
        <f t="shared" si="307"/>
        <v/>
      </c>
      <c r="X558" t="str">
        <f t="shared" si="308"/>
        <v>21-30</v>
      </c>
      <c r="Y558" t="b">
        <f>SUMPRODUCT(--(U558=counts!$A$40:$A$49))&gt;0</f>
        <v>0</v>
      </c>
      <c r="Z558" t="b">
        <f>SUMPRODUCT(--(W558=counts!$A$18:$A$22))&gt;0</f>
        <v>0</v>
      </c>
      <c r="AA558" t="str">
        <f t="shared" si="309"/>
        <v>18-30</v>
      </c>
      <c r="AB558" t="str">
        <f>IF(W558="","Blank",IF(Z558="TRUE",W558,counts!$A$23))</f>
        <v>Blank</v>
      </c>
      <c r="AC558" t="str">
        <f t="shared" si="310"/>
        <v>21-30</v>
      </c>
      <c r="AD558" t="str">
        <f t="shared" si="311"/>
        <v>Blank</v>
      </c>
      <c r="AE558" t="str">
        <f t="shared" si="312"/>
        <v>male</v>
      </c>
      <c r="AF558">
        <f>IF(F558&gt;=4, counts!$A$62,F558)</f>
        <v>0</v>
      </c>
      <c r="AG558">
        <f>IF(G558&gt;=3, counts!$A$69,G558)</f>
        <v>0</v>
      </c>
      <c r="AH558" t="str">
        <f>IF(OR(K558="S",K558=""), counts!$A$75,K558)</f>
        <v>S, blank</v>
      </c>
      <c r="AI558">
        <f t="shared" si="313"/>
        <v>2</v>
      </c>
      <c r="AJ558">
        <f>VLOOKUP(AA558,counts!$V$8:$W$13,2,FALSE)</f>
        <v>-11.613432440426715</v>
      </c>
      <c r="AK558">
        <f>VLOOKUP(AB558,counts!$V$17:$W$23,2,FALSE)</f>
        <v>-42.171718189759716</v>
      </c>
      <c r="AL558">
        <f>VLOOKUP(AC558,counts!$V$27:$W$33,2,FALSE)</f>
        <v>40.172297072540438</v>
      </c>
      <c r="AM558">
        <f>VLOOKUP(AD558,counts!$V$38:$W$49,2,FALSE)</f>
        <v>-33.757758935166962</v>
      </c>
      <c r="AN558">
        <f>VLOOKUP(AE558,counts!$V$53:$W$54,2,FALSE)</f>
        <v>-108.67008854708662</v>
      </c>
      <c r="AO558">
        <f>VLOOKUP(AF558,counts!$V$58:$W$62,2,FALSE)</f>
        <v>-14.754319664473872</v>
      </c>
      <c r="AP558">
        <f>VLOOKUP(AG558,counts!$V$66:$W$69,2,FALSE)</f>
        <v>-22.013681658285037</v>
      </c>
      <c r="AQ558">
        <f>VLOOKUP(AH558,counts!$V$73:$W$75,2,FALSE)</f>
        <v>-22.422560732600829</v>
      </c>
      <c r="AR558">
        <f>VLOOKUP(AI558,counts!$V$79:$W$81,2,FALSE)</f>
        <v>25.957134405206311</v>
      </c>
      <c r="AS558">
        <f t="shared" si="314"/>
        <v>0</v>
      </c>
      <c r="AT558">
        <f t="shared" si="315"/>
        <v>5</v>
      </c>
      <c r="AU558" t="str">
        <f t="shared" si="298"/>
        <v>Validate</v>
      </c>
      <c r="AW558" t="str">
        <f t="shared" si="316"/>
        <v>18-30</v>
      </c>
      <c r="AX558" t="str">
        <f t="shared" si="317"/>
        <v>Blank</v>
      </c>
      <c r="AY558" t="str">
        <f t="shared" si="318"/>
        <v>21-30</v>
      </c>
      <c r="AZ558" t="str">
        <f t="shared" si="319"/>
        <v>Blank</v>
      </c>
      <c r="BA558" t="str">
        <f t="shared" si="320"/>
        <v>male</v>
      </c>
      <c r="BB558">
        <f t="shared" si="321"/>
        <v>0</v>
      </c>
      <c r="BC558">
        <f t="shared" si="322"/>
        <v>0</v>
      </c>
      <c r="BD558" t="str">
        <f t="shared" si="323"/>
        <v>S, blank</v>
      </c>
      <c r="BE558">
        <f t="shared" si="324"/>
        <v>2</v>
      </c>
      <c r="BF558">
        <f t="shared" si="325"/>
        <v>-11.613432440426715</v>
      </c>
      <c r="BG558">
        <f t="shared" si="326"/>
        <v>-42.171718189759716</v>
      </c>
      <c r="BH558">
        <f t="shared" si="327"/>
        <v>40.172297072540438</v>
      </c>
      <c r="BI558">
        <f t="shared" si="328"/>
        <v>-33.757758935166962</v>
      </c>
      <c r="BJ558">
        <f t="shared" si="329"/>
        <v>-108.67008854708662</v>
      </c>
      <c r="BK558">
        <f t="shared" si="330"/>
        <v>-14.754319664473872</v>
      </c>
      <c r="BL558">
        <f t="shared" si="331"/>
        <v>-22.013681658285037</v>
      </c>
      <c r="BM558">
        <f t="shared" si="332"/>
        <v>-22.422560732600829</v>
      </c>
      <c r="BN558">
        <f t="shared" si="333"/>
        <v>25.957134405206311</v>
      </c>
      <c r="BO558">
        <f t="shared" si="299"/>
        <v>0</v>
      </c>
      <c r="BP558">
        <f t="shared" si="300"/>
        <v>5</v>
      </c>
      <c r="BQ558" t="str">
        <f t="shared" si="301"/>
        <v>Validate</v>
      </c>
    </row>
    <row r="559" spans="1:69" x14ac:dyDescent="0.3">
      <c r="A559">
        <v>2</v>
      </c>
      <c r="B559">
        <v>1</v>
      </c>
      <c r="C559" t="s">
        <v>1331</v>
      </c>
      <c r="D559" t="s">
        <v>15</v>
      </c>
      <c r="E559">
        <v>25</v>
      </c>
      <c r="F559">
        <v>0</v>
      </c>
      <c r="G559">
        <v>1</v>
      </c>
      <c r="H559" t="s">
        <v>1271</v>
      </c>
      <c r="I559">
        <v>26</v>
      </c>
      <c r="K559" t="s">
        <v>17</v>
      </c>
      <c r="L559" t="s">
        <v>857</v>
      </c>
      <c r="N559" t="s">
        <v>1332</v>
      </c>
      <c r="O559">
        <v>1</v>
      </c>
      <c r="P559">
        <v>4</v>
      </c>
      <c r="Q559">
        <v>5</v>
      </c>
      <c r="R559" t="str">
        <f t="shared" si="302"/>
        <v>Train</v>
      </c>
      <c r="S559" t="str">
        <f t="shared" si="303"/>
        <v>Test</v>
      </c>
      <c r="T559" t="str">
        <f t="shared" si="304"/>
        <v>Validate</v>
      </c>
      <c r="U559" t="str">
        <f t="shared" si="305"/>
        <v>MT</v>
      </c>
      <c r="V559" t="str">
        <f t="shared" si="306"/>
        <v>18-30</v>
      </c>
      <c r="W559" t="str">
        <f t="shared" si="307"/>
        <v/>
      </c>
      <c r="X559" t="str">
        <f t="shared" si="308"/>
        <v>21-30</v>
      </c>
      <c r="Y559" t="b">
        <f>SUMPRODUCT(--(U559=counts!$A$40:$A$49))&gt;0</f>
        <v>0</v>
      </c>
      <c r="Z559" t="b">
        <f>SUMPRODUCT(--(W559=counts!$A$18:$A$22))&gt;0</f>
        <v>0</v>
      </c>
      <c r="AA559" t="str">
        <f t="shared" si="309"/>
        <v>18-30</v>
      </c>
      <c r="AB559" t="str">
        <f>IF(W559="","Blank",IF(Z559="TRUE",W559,counts!$A$23))</f>
        <v>Blank</v>
      </c>
      <c r="AC559" t="str">
        <f t="shared" si="310"/>
        <v>21-30</v>
      </c>
      <c r="AD559" t="str">
        <f t="shared" si="311"/>
        <v>Others</v>
      </c>
      <c r="AE559" t="str">
        <f t="shared" si="312"/>
        <v>female</v>
      </c>
      <c r="AF559">
        <f>IF(F559&gt;=4, counts!$A$62,F559)</f>
        <v>0</v>
      </c>
      <c r="AG559">
        <f>IF(G559&gt;=3, counts!$A$69,G559)</f>
        <v>1</v>
      </c>
      <c r="AH559" t="str">
        <f>IF(OR(K559="S",K559=""), counts!$A$75,K559)</f>
        <v>S, blank</v>
      </c>
      <c r="AI559">
        <f t="shared" si="313"/>
        <v>2</v>
      </c>
      <c r="AJ559">
        <f>VLOOKUP(AA559,counts!$V$8:$W$13,2,FALSE)</f>
        <v>-11.613432440426715</v>
      </c>
      <c r="AK559">
        <f>VLOOKUP(AB559,counts!$V$17:$W$23,2,FALSE)</f>
        <v>-42.171718189759716</v>
      </c>
      <c r="AL559">
        <f>VLOOKUP(AC559,counts!$V$27:$W$33,2,FALSE)</f>
        <v>40.172297072540438</v>
      </c>
      <c r="AM559">
        <f>VLOOKUP(AD559,counts!$V$38:$W$49,2,FALSE)</f>
        <v>40.634191658169868</v>
      </c>
      <c r="AN559">
        <f>VLOOKUP(AE559,counts!$V$53:$W$54,2,FALSE)</f>
        <v>151.41878811967541</v>
      </c>
      <c r="AO559">
        <f>VLOOKUP(AF559,counts!$V$58:$W$62,2,FALSE)</f>
        <v>-14.754319664473872</v>
      </c>
      <c r="AP559">
        <f>VLOOKUP(AG559,counts!$V$66:$W$69,2,FALSE)</f>
        <v>79.365382998232107</v>
      </c>
      <c r="AQ559">
        <f>VLOOKUP(AH559,counts!$V$73:$W$75,2,FALSE)</f>
        <v>-22.422560732600829</v>
      </c>
      <c r="AR559">
        <f>VLOOKUP(AI559,counts!$V$79:$W$81,2,FALSE)</f>
        <v>25.957134405206311</v>
      </c>
      <c r="AS559">
        <f t="shared" si="314"/>
        <v>1</v>
      </c>
      <c r="AT559">
        <f t="shared" si="315"/>
        <v>1</v>
      </c>
      <c r="AU559" t="str">
        <f t="shared" si="298"/>
        <v>Train</v>
      </c>
      <c r="AW559" t="str">
        <f t="shared" si="316"/>
        <v>18-30</v>
      </c>
      <c r="AX559" t="str">
        <f t="shared" si="317"/>
        <v>Blank</v>
      </c>
      <c r="AY559" t="str">
        <f t="shared" si="318"/>
        <v>21-30</v>
      </c>
      <c r="AZ559" t="str">
        <f t="shared" si="319"/>
        <v>Others</v>
      </c>
      <c r="BA559" t="str">
        <f t="shared" si="320"/>
        <v>female</v>
      </c>
      <c r="BB559">
        <f t="shared" si="321"/>
        <v>0</v>
      </c>
      <c r="BC559">
        <f t="shared" si="322"/>
        <v>1</v>
      </c>
      <c r="BD559" t="str">
        <f t="shared" si="323"/>
        <v>S, blank</v>
      </c>
      <c r="BE559">
        <f t="shared" si="324"/>
        <v>2</v>
      </c>
      <c r="BF559">
        <f t="shared" si="325"/>
        <v>-11.613432440426715</v>
      </c>
      <c r="BG559">
        <f t="shared" si="326"/>
        <v>-42.171718189759716</v>
      </c>
      <c r="BH559">
        <f t="shared" si="327"/>
        <v>40.172297072540438</v>
      </c>
      <c r="BI559">
        <f t="shared" si="328"/>
        <v>40.634191658169868</v>
      </c>
      <c r="BJ559">
        <f t="shared" si="329"/>
        <v>151.41878811967541</v>
      </c>
      <c r="BK559">
        <f t="shared" si="330"/>
        <v>-14.754319664473872</v>
      </c>
      <c r="BL559">
        <f t="shared" si="331"/>
        <v>79.365382998232107</v>
      </c>
      <c r="BM559">
        <f t="shared" si="332"/>
        <v>-22.422560732600829</v>
      </c>
      <c r="BN559">
        <f t="shared" si="333"/>
        <v>25.957134405206311</v>
      </c>
      <c r="BO559">
        <f t="shared" si="299"/>
        <v>1</v>
      </c>
      <c r="BP559">
        <f t="shared" si="300"/>
        <v>1</v>
      </c>
      <c r="BQ559" t="str">
        <f t="shared" si="301"/>
        <v>Train</v>
      </c>
    </row>
    <row r="560" spans="1:69" x14ac:dyDescent="0.3">
      <c r="A560">
        <v>2</v>
      </c>
      <c r="B560">
        <v>1</v>
      </c>
      <c r="C560" t="s">
        <v>1333</v>
      </c>
      <c r="D560" t="s">
        <v>15</v>
      </c>
      <c r="E560">
        <v>18</v>
      </c>
      <c r="F560">
        <v>0</v>
      </c>
      <c r="G560">
        <v>2</v>
      </c>
      <c r="H560" t="s">
        <v>1334</v>
      </c>
      <c r="I560">
        <v>13</v>
      </c>
      <c r="K560" t="s">
        <v>17</v>
      </c>
      <c r="L560" t="s">
        <v>1001</v>
      </c>
      <c r="N560" t="s">
        <v>1335</v>
      </c>
      <c r="O560">
        <v>4</v>
      </c>
      <c r="P560">
        <v>3</v>
      </c>
      <c r="Q560">
        <v>5</v>
      </c>
      <c r="R560" t="str">
        <f t="shared" si="302"/>
        <v>Test</v>
      </c>
      <c r="S560" t="str">
        <f t="shared" si="303"/>
        <v>Train</v>
      </c>
      <c r="T560" t="str">
        <f t="shared" si="304"/>
        <v>Validate</v>
      </c>
      <c r="U560" t="str">
        <f t="shared" si="305"/>
        <v>MN</v>
      </c>
      <c r="V560" t="str">
        <f t="shared" si="306"/>
        <v>18-30</v>
      </c>
      <c r="W560" t="str">
        <f t="shared" si="307"/>
        <v/>
      </c>
      <c r="X560" t="str">
        <f t="shared" si="308"/>
        <v>11-20</v>
      </c>
      <c r="Y560" t="b">
        <f>SUMPRODUCT(--(U560=counts!$A$40:$A$49))&gt;0</f>
        <v>1</v>
      </c>
      <c r="Z560" t="b">
        <f>SUMPRODUCT(--(W560=counts!$A$18:$A$22))&gt;0</f>
        <v>0</v>
      </c>
      <c r="AA560" t="str">
        <f t="shared" si="309"/>
        <v>18-30</v>
      </c>
      <c r="AB560" t="str">
        <f>IF(W560="","Blank",IF(Z560="TRUE",W560,counts!$A$23))</f>
        <v>Blank</v>
      </c>
      <c r="AC560" t="str">
        <f t="shared" si="310"/>
        <v>11-20</v>
      </c>
      <c r="AD560" t="str">
        <f t="shared" si="311"/>
        <v>MN</v>
      </c>
      <c r="AE560" t="str">
        <f t="shared" si="312"/>
        <v>female</v>
      </c>
      <c r="AF560">
        <f>IF(F560&gt;=4, counts!$A$62,F560)</f>
        <v>0</v>
      </c>
      <c r="AG560">
        <f>IF(G560&gt;=3, counts!$A$69,G560)</f>
        <v>2</v>
      </c>
      <c r="AH560" t="str">
        <f>IF(OR(K560="S",K560=""), counts!$A$75,K560)</f>
        <v>S, blank</v>
      </c>
      <c r="AI560">
        <f t="shared" si="313"/>
        <v>2</v>
      </c>
      <c r="AJ560">
        <f>VLOOKUP(AA560,counts!$V$8:$W$13,2,FALSE)</f>
        <v>-11.613432440426715</v>
      </c>
      <c r="AK560">
        <f>VLOOKUP(AB560,counts!$V$17:$W$23,2,FALSE)</f>
        <v>-42.171718189759716</v>
      </c>
      <c r="AL560">
        <f>VLOOKUP(AC560,counts!$V$27:$W$33,2,FALSE)</f>
        <v>-9.6115457513775127</v>
      </c>
      <c r="AM560">
        <f>VLOOKUP(AD560,counts!$V$38:$W$49,2,FALSE)</f>
        <v>-96.420408757005262</v>
      </c>
      <c r="AN560">
        <f>VLOOKUP(AE560,counts!$V$53:$W$54,2,FALSE)</f>
        <v>151.41878811967541</v>
      </c>
      <c r="AO560">
        <f>VLOOKUP(AF560,counts!$V$58:$W$62,2,FALSE)</f>
        <v>-14.754319664473872</v>
      </c>
      <c r="AP560">
        <f>VLOOKUP(AG560,counts!$V$66:$W$69,2,FALSE)</f>
        <v>75.609641767585757</v>
      </c>
      <c r="AQ560">
        <f>VLOOKUP(AH560,counts!$V$73:$W$75,2,FALSE)</f>
        <v>-22.422560732600829</v>
      </c>
      <c r="AR560">
        <f>VLOOKUP(AI560,counts!$V$79:$W$81,2,FALSE)</f>
        <v>25.957134405206311</v>
      </c>
      <c r="AS560">
        <f t="shared" si="314"/>
        <v>1</v>
      </c>
      <c r="AT560">
        <f t="shared" si="315"/>
        <v>4</v>
      </c>
      <c r="AU560" t="str">
        <f t="shared" si="298"/>
        <v>Test</v>
      </c>
      <c r="AW560" t="str">
        <f t="shared" si="316"/>
        <v>18-30</v>
      </c>
      <c r="AX560" t="str">
        <f t="shared" si="317"/>
        <v>Blank</v>
      </c>
      <c r="AY560" t="str">
        <f t="shared" si="318"/>
        <v>11-20</v>
      </c>
      <c r="AZ560" t="str">
        <f t="shared" si="319"/>
        <v>MN</v>
      </c>
      <c r="BA560" t="str">
        <f t="shared" si="320"/>
        <v>female</v>
      </c>
      <c r="BB560">
        <f t="shared" si="321"/>
        <v>0</v>
      </c>
      <c r="BC560">
        <f t="shared" si="322"/>
        <v>2</v>
      </c>
      <c r="BD560" t="str">
        <f t="shared" si="323"/>
        <v>S, blank</v>
      </c>
      <c r="BE560">
        <f t="shared" si="324"/>
        <v>2</v>
      </c>
      <c r="BF560">
        <f t="shared" si="325"/>
        <v>-11.613432440426715</v>
      </c>
      <c r="BG560">
        <f t="shared" si="326"/>
        <v>-42.171718189759716</v>
      </c>
      <c r="BH560">
        <f t="shared" si="327"/>
        <v>-9.6115457513775127</v>
      </c>
      <c r="BI560">
        <f t="shared" si="328"/>
        <v>-96.420408757005262</v>
      </c>
      <c r="BJ560">
        <f t="shared" si="329"/>
        <v>151.41878811967541</v>
      </c>
      <c r="BK560">
        <f t="shared" si="330"/>
        <v>-14.754319664473872</v>
      </c>
      <c r="BL560">
        <f t="shared" si="331"/>
        <v>75.609641767585757</v>
      </c>
      <c r="BM560">
        <f t="shared" si="332"/>
        <v>-22.422560732600829</v>
      </c>
      <c r="BN560">
        <f t="shared" si="333"/>
        <v>25.957134405206311</v>
      </c>
      <c r="BO560">
        <f t="shared" si="299"/>
        <v>1</v>
      </c>
      <c r="BP560">
        <f t="shared" si="300"/>
        <v>4</v>
      </c>
      <c r="BQ560" t="str">
        <f t="shared" si="301"/>
        <v>Test</v>
      </c>
    </row>
    <row r="561" spans="1:69" x14ac:dyDescent="0.3">
      <c r="A561">
        <v>2</v>
      </c>
      <c r="B561">
        <v>1</v>
      </c>
      <c r="C561" t="s">
        <v>1336</v>
      </c>
      <c r="D561" t="s">
        <v>15</v>
      </c>
      <c r="E561">
        <v>20</v>
      </c>
      <c r="F561">
        <v>0</v>
      </c>
      <c r="G561">
        <v>0</v>
      </c>
      <c r="H561" t="s">
        <v>949</v>
      </c>
      <c r="I561">
        <v>36.75</v>
      </c>
      <c r="K561" t="s">
        <v>17</v>
      </c>
      <c r="L561" t="s">
        <v>22</v>
      </c>
      <c r="N561" t="s">
        <v>1241</v>
      </c>
      <c r="O561">
        <v>1</v>
      </c>
      <c r="P561">
        <v>5</v>
      </c>
      <c r="Q561">
        <v>4</v>
      </c>
      <c r="R561" t="str">
        <f t="shared" si="302"/>
        <v>Train</v>
      </c>
      <c r="S561" t="str">
        <f t="shared" si="303"/>
        <v>Validate</v>
      </c>
      <c r="T561" t="str">
        <f t="shared" si="304"/>
        <v>Test</v>
      </c>
      <c r="U561" t="str">
        <f t="shared" si="305"/>
        <v>MI</v>
      </c>
      <c r="V561" t="str">
        <f t="shared" si="306"/>
        <v>18-30</v>
      </c>
      <c r="W561" t="str">
        <f t="shared" si="307"/>
        <v/>
      </c>
      <c r="X561" t="str">
        <f t="shared" si="308"/>
        <v>31-40</v>
      </c>
      <c r="Y561" t="b">
        <f>SUMPRODUCT(--(U561=counts!$A$40:$A$49))&gt;0</f>
        <v>1</v>
      </c>
      <c r="Z561" t="b">
        <f>SUMPRODUCT(--(W561=counts!$A$18:$A$22))&gt;0</f>
        <v>0</v>
      </c>
      <c r="AA561" t="str">
        <f t="shared" si="309"/>
        <v>18-30</v>
      </c>
      <c r="AB561" t="str">
        <f>IF(W561="","Blank",IF(Z561="TRUE",W561,counts!$A$23))</f>
        <v>Blank</v>
      </c>
      <c r="AC561" t="str">
        <f t="shared" si="310"/>
        <v>31-40</v>
      </c>
      <c r="AD561" t="str">
        <f t="shared" si="311"/>
        <v>MI</v>
      </c>
      <c r="AE561" t="str">
        <f t="shared" si="312"/>
        <v>female</v>
      </c>
      <c r="AF561">
        <f>IF(F561&gt;=4, counts!$A$62,F561)</f>
        <v>0</v>
      </c>
      <c r="AG561">
        <f>IF(G561&gt;=3, counts!$A$69,G561)</f>
        <v>0</v>
      </c>
      <c r="AH561" t="str">
        <f>IF(OR(K561="S",K561=""), counts!$A$75,K561)</f>
        <v>S, blank</v>
      </c>
      <c r="AI561">
        <f t="shared" si="313"/>
        <v>2</v>
      </c>
      <c r="AJ561">
        <f>VLOOKUP(AA561,counts!$V$8:$W$13,2,FALSE)</f>
        <v>-11.613432440426715</v>
      </c>
      <c r="AK561">
        <f>VLOOKUP(AB561,counts!$V$17:$W$23,2,FALSE)</f>
        <v>-42.171718189759716</v>
      </c>
      <c r="AL561">
        <f>VLOOKUP(AC561,counts!$V$27:$W$33,2,FALSE)</f>
        <v>22.971838090238197</v>
      </c>
      <c r="AM561">
        <f>VLOOKUP(AD561,counts!$V$38:$W$49,2,FALSE)</f>
        <v>123.30204897661667</v>
      </c>
      <c r="AN561">
        <f>VLOOKUP(AE561,counts!$V$53:$W$54,2,FALSE)</f>
        <v>151.41878811967541</v>
      </c>
      <c r="AO561">
        <f>VLOOKUP(AF561,counts!$V$58:$W$62,2,FALSE)</f>
        <v>-14.754319664473872</v>
      </c>
      <c r="AP561">
        <f>VLOOKUP(AG561,counts!$V$66:$W$69,2,FALSE)</f>
        <v>-22.013681658285037</v>
      </c>
      <c r="AQ561">
        <f>VLOOKUP(AH561,counts!$V$73:$W$75,2,FALSE)</f>
        <v>-22.422560732600829</v>
      </c>
      <c r="AR561">
        <f>VLOOKUP(AI561,counts!$V$79:$W$81,2,FALSE)</f>
        <v>25.957134405206311</v>
      </c>
      <c r="AS561">
        <f t="shared" si="314"/>
        <v>1</v>
      </c>
      <c r="AT561">
        <f t="shared" si="315"/>
        <v>1</v>
      </c>
      <c r="AU561" t="str">
        <f t="shared" si="298"/>
        <v>Train</v>
      </c>
      <c r="AW561" t="str">
        <f t="shared" si="316"/>
        <v>18-30</v>
      </c>
      <c r="AX561" t="str">
        <f t="shared" si="317"/>
        <v>Blank</v>
      </c>
      <c r="AY561" t="str">
        <f t="shared" si="318"/>
        <v>31-40</v>
      </c>
      <c r="AZ561" t="str">
        <f t="shared" si="319"/>
        <v>MI</v>
      </c>
      <c r="BA561" t="str">
        <f t="shared" si="320"/>
        <v>female</v>
      </c>
      <c r="BB561">
        <f t="shared" si="321"/>
        <v>0</v>
      </c>
      <c r="BC561">
        <f t="shared" si="322"/>
        <v>0</v>
      </c>
      <c r="BD561" t="str">
        <f t="shared" si="323"/>
        <v>S, blank</v>
      </c>
      <c r="BE561">
        <f t="shared" si="324"/>
        <v>2</v>
      </c>
      <c r="BF561">
        <f t="shared" si="325"/>
        <v>-11.613432440426715</v>
      </c>
      <c r="BG561">
        <f t="shared" si="326"/>
        <v>-42.171718189759716</v>
      </c>
      <c r="BH561">
        <f t="shared" si="327"/>
        <v>22.971838090238197</v>
      </c>
      <c r="BI561">
        <f t="shared" si="328"/>
        <v>123.30204897661667</v>
      </c>
      <c r="BJ561">
        <f t="shared" si="329"/>
        <v>151.41878811967541</v>
      </c>
      <c r="BK561">
        <f t="shared" si="330"/>
        <v>-14.754319664473872</v>
      </c>
      <c r="BL561">
        <f t="shared" si="331"/>
        <v>-22.013681658285037</v>
      </c>
      <c r="BM561">
        <f t="shared" si="332"/>
        <v>-22.422560732600829</v>
      </c>
      <c r="BN561">
        <f t="shared" si="333"/>
        <v>25.957134405206311</v>
      </c>
      <c r="BO561">
        <f t="shared" si="299"/>
        <v>1</v>
      </c>
      <c r="BP561">
        <f t="shared" si="300"/>
        <v>1</v>
      </c>
      <c r="BQ561" t="str">
        <f t="shared" si="301"/>
        <v>Train</v>
      </c>
    </row>
    <row r="562" spans="1:69" x14ac:dyDescent="0.3">
      <c r="A562">
        <v>2</v>
      </c>
      <c r="B562">
        <v>1</v>
      </c>
      <c r="C562" t="s">
        <v>1337</v>
      </c>
      <c r="D562" t="s">
        <v>15</v>
      </c>
      <c r="E562">
        <v>30</v>
      </c>
      <c r="F562">
        <v>0</v>
      </c>
      <c r="G562">
        <v>0</v>
      </c>
      <c r="H562" t="s">
        <v>1338</v>
      </c>
      <c r="I562">
        <v>13</v>
      </c>
      <c r="K562" t="s">
        <v>17</v>
      </c>
      <c r="L562" t="s">
        <v>33</v>
      </c>
      <c r="N562" t="s">
        <v>1339</v>
      </c>
      <c r="O562">
        <v>1</v>
      </c>
      <c r="P562">
        <v>2</v>
      </c>
      <c r="Q562">
        <v>5</v>
      </c>
      <c r="R562" t="str">
        <f t="shared" si="302"/>
        <v>Train</v>
      </c>
      <c r="S562" t="str">
        <f t="shared" si="303"/>
        <v>Train</v>
      </c>
      <c r="T562" t="str">
        <f t="shared" si="304"/>
        <v>Validate</v>
      </c>
      <c r="U562" t="str">
        <f t="shared" si="305"/>
        <v>DC</v>
      </c>
      <c r="V562" t="str">
        <f t="shared" si="306"/>
        <v>18-30</v>
      </c>
      <c r="W562" t="str">
        <f t="shared" si="307"/>
        <v/>
      </c>
      <c r="X562" t="str">
        <f t="shared" si="308"/>
        <v>11-20</v>
      </c>
      <c r="Y562" t="b">
        <f>SUMPRODUCT(--(U562=counts!$A$40:$A$49))&gt;0</f>
        <v>0</v>
      </c>
      <c r="Z562" t="b">
        <f>SUMPRODUCT(--(W562=counts!$A$18:$A$22))&gt;0</f>
        <v>0</v>
      </c>
      <c r="AA562" t="str">
        <f t="shared" si="309"/>
        <v>18-30</v>
      </c>
      <c r="AB562" t="str">
        <f>IF(W562="","Blank",IF(Z562="TRUE",W562,counts!$A$23))</f>
        <v>Blank</v>
      </c>
      <c r="AC562" t="str">
        <f t="shared" si="310"/>
        <v>11-20</v>
      </c>
      <c r="AD562" t="str">
        <f t="shared" si="311"/>
        <v>Others</v>
      </c>
      <c r="AE562" t="str">
        <f t="shared" si="312"/>
        <v>female</v>
      </c>
      <c r="AF562">
        <f>IF(F562&gt;=4, counts!$A$62,F562)</f>
        <v>0</v>
      </c>
      <c r="AG562">
        <f>IF(G562&gt;=3, counts!$A$69,G562)</f>
        <v>0</v>
      </c>
      <c r="AH562" t="str">
        <f>IF(OR(K562="S",K562=""), counts!$A$75,K562)</f>
        <v>S, blank</v>
      </c>
      <c r="AI562">
        <f t="shared" si="313"/>
        <v>2</v>
      </c>
      <c r="AJ562">
        <f>VLOOKUP(AA562,counts!$V$8:$W$13,2,FALSE)</f>
        <v>-11.613432440426715</v>
      </c>
      <c r="AK562">
        <f>VLOOKUP(AB562,counts!$V$17:$W$23,2,FALSE)</f>
        <v>-42.171718189759716</v>
      </c>
      <c r="AL562">
        <f>VLOOKUP(AC562,counts!$V$27:$W$33,2,FALSE)</f>
        <v>-9.6115457513775127</v>
      </c>
      <c r="AM562">
        <f>VLOOKUP(AD562,counts!$V$38:$W$49,2,FALSE)</f>
        <v>40.634191658169868</v>
      </c>
      <c r="AN562">
        <f>VLOOKUP(AE562,counts!$V$53:$W$54,2,FALSE)</f>
        <v>151.41878811967541</v>
      </c>
      <c r="AO562">
        <f>VLOOKUP(AF562,counts!$V$58:$W$62,2,FALSE)</f>
        <v>-14.754319664473872</v>
      </c>
      <c r="AP562">
        <f>VLOOKUP(AG562,counts!$V$66:$W$69,2,FALSE)</f>
        <v>-22.013681658285037</v>
      </c>
      <c r="AQ562">
        <f>VLOOKUP(AH562,counts!$V$73:$W$75,2,FALSE)</f>
        <v>-22.422560732600829</v>
      </c>
      <c r="AR562">
        <f>VLOOKUP(AI562,counts!$V$79:$W$81,2,FALSE)</f>
        <v>25.957134405206311</v>
      </c>
      <c r="AS562">
        <f t="shared" si="314"/>
        <v>1</v>
      </c>
      <c r="AT562">
        <f t="shared" si="315"/>
        <v>1</v>
      </c>
      <c r="AU562" t="str">
        <f t="shared" si="298"/>
        <v>Train</v>
      </c>
      <c r="AW562" t="str">
        <f t="shared" si="316"/>
        <v>18-30</v>
      </c>
      <c r="AX562" t="str">
        <f t="shared" si="317"/>
        <v>Blank</v>
      </c>
      <c r="AY562" t="str">
        <f t="shared" si="318"/>
        <v>11-20</v>
      </c>
      <c r="AZ562" t="str">
        <f t="shared" si="319"/>
        <v>Others</v>
      </c>
      <c r="BA562" t="str">
        <f t="shared" si="320"/>
        <v>female</v>
      </c>
      <c r="BB562">
        <f t="shared" si="321"/>
        <v>0</v>
      </c>
      <c r="BC562">
        <f t="shared" si="322"/>
        <v>0</v>
      </c>
      <c r="BD562" t="str">
        <f t="shared" si="323"/>
        <v>S, blank</v>
      </c>
      <c r="BE562">
        <f t="shared" si="324"/>
        <v>2</v>
      </c>
      <c r="BF562">
        <f t="shared" si="325"/>
        <v>-11.613432440426715</v>
      </c>
      <c r="BG562">
        <f t="shared" si="326"/>
        <v>-42.171718189759716</v>
      </c>
      <c r="BH562">
        <f t="shared" si="327"/>
        <v>-9.6115457513775127</v>
      </c>
      <c r="BI562">
        <f t="shared" si="328"/>
        <v>40.634191658169868</v>
      </c>
      <c r="BJ562">
        <f t="shared" si="329"/>
        <v>151.41878811967541</v>
      </c>
      <c r="BK562">
        <f t="shared" si="330"/>
        <v>-14.754319664473872</v>
      </c>
      <c r="BL562">
        <f t="shared" si="331"/>
        <v>-22.013681658285037</v>
      </c>
      <c r="BM562">
        <f t="shared" si="332"/>
        <v>-22.422560732600829</v>
      </c>
      <c r="BN562">
        <f t="shared" si="333"/>
        <v>25.957134405206311</v>
      </c>
      <c r="BO562">
        <f t="shared" si="299"/>
        <v>1</v>
      </c>
      <c r="BP562">
        <f t="shared" si="300"/>
        <v>1</v>
      </c>
      <c r="BQ562" t="str">
        <f t="shared" si="301"/>
        <v>Train</v>
      </c>
    </row>
    <row r="563" spans="1:69" x14ac:dyDescent="0.3">
      <c r="A563">
        <v>2</v>
      </c>
      <c r="B563">
        <v>0</v>
      </c>
      <c r="C563" t="s">
        <v>1340</v>
      </c>
      <c r="D563" t="s">
        <v>20</v>
      </c>
      <c r="E563">
        <v>59</v>
      </c>
      <c r="F563">
        <v>0</v>
      </c>
      <c r="G563">
        <v>0</v>
      </c>
      <c r="H563" t="s">
        <v>1341</v>
      </c>
      <c r="I563">
        <v>13.5</v>
      </c>
      <c r="K563" t="s">
        <v>17</v>
      </c>
      <c r="N563" t="s">
        <v>1342</v>
      </c>
      <c r="O563">
        <v>3</v>
      </c>
      <c r="P563">
        <v>2</v>
      </c>
      <c r="Q563">
        <v>3</v>
      </c>
      <c r="R563" t="str">
        <f t="shared" si="302"/>
        <v>Train</v>
      </c>
      <c r="S563" t="str">
        <f t="shared" si="303"/>
        <v>Train</v>
      </c>
      <c r="T563" t="str">
        <f t="shared" si="304"/>
        <v>Train</v>
      </c>
      <c r="U563" t="str">
        <f t="shared" si="305"/>
        <v>ON</v>
      </c>
      <c r="V563" t="str">
        <f t="shared" si="306"/>
        <v>51-60</v>
      </c>
      <c r="W563" t="str">
        <f t="shared" si="307"/>
        <v/>
      </c>
      <c r="X563" t="str">
        <f t="shared" si="308"/>
        <v>11-20</v>
      </c>
      <c r="Y563" t="b">
        <f>SUMPRODUCT(--(U563=counts!$A$40:$A$49))&gt;0</f>
        <v>1</v>
      </c>
      <c r="Z563" t="b">
        <f>SUMPRODUCT(--(W563=counts!$A$18:$A$22))&gt;0</f>
        <v>0</v>
      </c>
      <c r="AA563" t="str">
        <f t="shared" si="309"/>
        <v>51-60</v>
      </c>
      <c r="AB563" t="str">
        <f>IF(W563="","Blank",IF(Z563="TRUE",W563,counts!$A$23))</f>
        <v>Blank</v>
      </c>
      <c r="AC563" t="str">
        <f t="shared" si="310"/>
        <v>11-20</v>
      </c>
      <c r="AD563" t="str">
        <f t="shared" si="311"/>
        <v>ON</v>
      </c>
      <c r="AE563" t="str">
        <f t="shared" si="312"/>
        <v>male</v>
      </c>
      <c r="AF563">
        <f>IF(F563&gt;=4, counts!$A$62,F563)</f>
        <v>0</v>
      </c>
      <c r="AG563">
        <f>IF(G563&gt;=3, counts!$A$69,G563)</f>
        <v>0</v>
      </c>
      <c r="AH563" t="str">
        <f>IF(OR(K563="S",K563=""), counts!$A$75,K563)</f>
        <v>S, blank</v>
      </c>
      <c r="AI563">
        <f t="shared" si="313"/>
        <v>2</v>
      </c>
      <c r="AJ563">
        <f>VLOOKUP(AA563,counts!$V$8:$W$13,2,FALSE)</f>
        <v>74.751267398446615</v>
      </c>
      <c r="AK563">
        <f>VLOOKUP(AB563,counts!$V$17:$W$23,2,FALSE)</f>
        <v>-42.171718189759716</v>
      </c>
      <c r="AL563">
        <f>VLOOKUP(AC563,counts!$V$27:$W$33,2,FALSE)</f>
        <v>-9.6115457513775127</v>
      </c>
      <c r="AM563">
        <f>VLOOKUP(AD563,counts!$V$38:$W$49,2,FALSE)</f>
        <v>-202.50760482553153</v>
      </c>
      <c r="AN563">
        <f>VLOOKUP(AE563,counts!$V$53:$W$54,2,FALSE)</f>
        <v>-108.67008854708662</v>
      </c>
      <c r="AO563">
        <f>VLOOKUP(AF563,counts!$V$58:$W$62,2,FALSE)</f>
        <v>-14.754319664473872</v>
      </c>
      <c r="AP563">
        <f>VLOOKUP(AG563,counts!$V$66:$W$69,2,FALSE)</f>
        <v>-22.013681658285037</v>
      </c>
      <c r="AQ563">
        <f>VLOOKUP(AH563,counts!$V$73:$W$75,2,FALSE)</f>
        <v>-22.422560732600829</v>
      </c>
      <c r="AR563">
        <f>VLOOKUP(AI563,counts!$V$79:$W$81,2,FALSE)</f>
        <v>25.957134405206311</v>
      </c>
      <c r="AS563">
        <f t="shared" si="314"/>
        <v>0</v>
      </c>
      <c r="AT563">
        <f t="shared" si="315"/>
        <v>3</v>
      </c>
      <c r="AU563" t="str">
        <f t="shared" si="298"/>
        <v>Train</v>
      </c>
      <c r="AW563" t="str">
        <f t="shared" si="316"/>
        <v>51-60</v>
      </c>
      <c r="AX563" t="str">
        <f t="shared" si="317"/>
        <v>Blank</v>
      </c>
      <c r="AY563" t="str">
        <f t="shared" si="318"/>
        <v>11-20</v>
      </c>
      <c r="AZ563" t="str">
        <f t="shared" si="319"/>
        <v>ON</v>
      </c>
      <c r="BA563" t="str">
        <f t="shared" si="320"/>
        <v>male</v>
      </c>
      <c r="BB563">
        <f t="shared" si="321"/>
        <v>0</v>
      </c>
      <c r="BC563">
        <f t="shared" si="322"/>
        <v>0</v>
      </c>
      <c r="BD563" t="str">
        <f t="shared" si="323"/>
        <v>S, blank</v>
      </c>
      <c r="BE563">
        <f t="shared" si="324"/>
        <v>2</v>
      </c>
      <c r="BF563">
        <f t="shared" si="325"/>
        <v>74.751267398446615</v>
      </c>
      <c r="BG563">
        <f t="shared" si="326"/>
        <v>-42.171718189759716</v>
      </c>
      <c r="BH563">
        <f t="shared" si="327"/>
        <v>-9.6115457513775127</v>
      </c>
      <c r="BI563">
        <f t="shared" si="328"/>
        <v>-202.50760482553153</v>
      </c>
      <c r="BJ563">
        <f t="shared" si="329"/>
        <v>-108.67008854708662</v>
      </c>
      <c r="BK563">
        <f t="shared" si="330"/>
        <v>-14.754319664473872</v>
      </c>
      <c r="BL563">
        <f t="shared" si="331"/>
        <v>-22.013681658285037</v>
      </c>
      <c r="BM563">
        <f t="shared" si="332"/>
        <v>-22.422560732600829</v>
      </c>
      <c r="BN563">
        <f t="shared" si="333"/>
        <v>25.957134405206311</v>
      </c>
      <c r="BO563">
        <f t="shared" si="299"/>
        <v>0</v>
      </c>
      <c r="BP563">
        <f t="shared" si="300"/>
        <v>3</v>
      </c>
      <c r="BQ563" t="str">
        <f t="shared" si="301"/>
        <v>Train</v>
      </c>
    </row>
    <row r="564" spans="1:69" x14ac:dyDescent="0.3">
      <c r="A564">
        <v>2</v>
      </c>
      <c r="B564">
        <v>1</v>
      </c>
      <c r="C564" t="s">
        <v>1343</v>
      </c>
      <c r="D564" t="s">
        <v>15</v>
      </c>
      <c r="E564">
        <v>30</v>
      </c>
      <c r="F564">
        <v>0</v>
      </c>
      <c r="G564">
        <v>0</v>
      </c>
      <c r="H564" t="s">
        <v>1344</v>
      </c>
      <c r="I564">
        <v>12.35</v>
      </c>
      <c r="K564" t="s">
        <v>527</v>
      </c>
      <c r="L564" t="s">
        <v>241</v>
      </c>
      <c r="N564" t="s">
        <v>800</v>
      </c>
      <c r="O564">
        <v>5</v>
      </c>
      <c r="P564">
        <v>1</v>
      </c>
      <c r="Q564">
        <v>1</v>
      </c>
      <c r="R564" t="str">
        <f t="shared" si="302"/>
        <v>Validate</v>
      </c>
      <c r="S564" t="str">
        <f t="shared" si="303"/>
        <v>Train</v>
      </c>
      <c r="T564" t="str">
        <f t="shared" si="304"/>
        <v>Train</v>
      </c>
      <c r="U564" t="str">
        <f t="shared" si="305"/>
        <v>NS</v>
      </c>
      <c r="V564" t="str">
        <f t="shared" si="306"/>
        <v>18-30</v>
      </c>
      <c r="W564" t="str">
        <f t="shared" si="307"/>
        <v/>
      </c>
      <c r="X564" t="str">
        <f t="shared" si="308"/>
        <v>11-20</v>
      </c>
      <c r="Y564" t="b">
        <f>SUMPRODUCT(--(U564=counts!$A$40:$A$49))&gt;0</f>
        <v>0</v>
      </c>
      <c r="Z564" t="b">
        <f>SUMPRODUCT(--(W564=counts!$A$18:$A$22))&gt;0</f>
        <v>0</v>
      </c>
      <c r="AA564" t="str">
        <f t="shared" si="309"/>
        <v>18-30</v>
      </c>
      <c r="AB564" t="str">
        <f>IF(W564="","Blank",IF(Z564="TRUE",W564,counts!$A$23))</f>
        <v>Blank</v>
      </c>
      <c r="AC564" t="str">
        <f t="shared" si="310"/>
        <v>11-20</v>
      </c>
      <c r="AD564" t="str">
        <f t="shared" si="311"/>
        <v>Others</v>
      </c>
      <c r="AE564" t="str">
        <f t="shared" si="312"/>
        <v>female</v>
      </c>
      <c r="AF564">
        <f>IF(F564&gt;=4, counts!$A$62,F564)</f>
        <v>0</v>
      </c>
      <c r="AG564">
        <f>IF(G564&gt;=3, counts!$A$69,G564)</f>
        <v>0</v>
      </c>
      <c r="AH564" t="str">
        <f>IF(OR(K564="S",K564=""), counts!$A$75,K564)</f>
        <v>Q</v>
      </c>
      <c r="AI564">
        <f t="shared" si="313"/>
        <v>2</v>
      </c>
      <c r="AJ564">
        <f>VLOOKUP(AA564,counts!$V$8:$W$13,2,FALSE)</f>
        <v>-11.613432440426715</v>
      </c>
      <c r="AK564">
        <f>VLOOKUP(AB564,counts!$V$17:$W$23,2,FALSE)</f>
        <v>-42.171718189759716</v>
      </c>
      <c r="AL564">
        <f>VLOOKUP(AC564,counts!$V$27:$W$33,2,FALSE)</f>
        <v>-9.6115457513775127</v>
      </c>
      <c r="AM564">
        <f>VLOOKUP(AD564,counts!$V$38:$W$49,2,FALSE)</f>
        <v>40.634191658169868</v>
      </c>
      <c r="AN564">
        <f>VLOOKUP(AE564,counts!$V$53:$W$54,2,FALSE)</f>
        <v>151.41878811967541</v>
      </c>
      <c r="AO564">
        <f>VLOOKUP(AF564,counts!$V$58:$W$62,2,FALSE)</f>
        <v>-14.754319664473872</v>
      </c>
      <c r="AP564">
        <f>VLOOKUP(AG564,counts!$V$66:$W$69,2,FALSE)</f>
        <v>-22.013681658285037</v>
      </c>
      <c r="AQ564">
        <f>VLOOKUP(AH564,counts!$V$73:$W$75,2,FALSE)</f>
        <v>-11.405315820044242</v>
      </c>
      <c r="AR564">
        <f>VLOOKUP(AI564,counts!$V$79:$W$81,2,FALSE)</f>
        <v>25.957134405206311</v>
      </c>
      <c r="AS564">
        <f t="shared" si="314"/>
        <v>1</v>
      </c>
      <c r="AT564">
        <f t="shared" si="315"/>
        <v>5</v>
      </c>
      <c r="AU564" t="str">
        <f t="shared" si="298"/>
        <v>Validate</v>
      </c>
      <c r="AW564" t="str">
        <f t="shared" si="316"/>
        <v>18-30</v>
      </c>
      <c r="AX564" t="str">
        <f t="shared" si="317"/>
        <v>Blank</v>
      </c>
      <c r="AY564" t="str">
        <f t="shared" si="318"/>
        <v>11-20</v>
      </c>
      <c r="AZ564" t="str">
        <f t="shared" si="319"/>
        <v>Others</v>
      </c>
      <c r="BA564" t="str">
        <f t="shared" si="320"/>
        <v>female</v>
      </c>
      <c r="BB564">
        <f t="shared" si="321"/>
        <v>0</v>
      </c>
      <c r="BC564">
        <f t="shared" si="322"/>
        <v>0</v>
      </c>
      <c r="BD564" t="str">
        <f t="shared" si="323"/>
        <v>Q</v>
      </c>
      <c r="BE564">
        <f t="shared" si="324"/>
        <v>2</v>
      </c>
      <c r="BF564">
        <f t="shared" si="325"/>
        <v>-11.613432440426715</v>
      </c>
      <c r="BG564">
        <f t="shared" si="326"/>
        <v>-42.171718189759716</v>
      </c>
      <c r="BH564">
        <f t="shared" si="327"/>
        <v>-9.6115457513775127</v>
      </c>
      <c r="BI564">
        <f t="shared" si="328"/>
        <v>40.634191658169868</v>
      </c>
      <c r="BJ564">
        <f t="shared" si="329"/>
        <v>151.41878811967541</v>
      </c>
      <c r="BK564">
        <f t="shared" si="330"/>
        <v>-14.754319664473872</v>
      </c>
      <c r="BL564">
        <f t="shared" si="331"/>
        <v>-22.013681658285037</v>
      </c>
      <c r="BM564">
        <f t="shared" si="332"/>
        <v>-11.405315820044242</v>
      </c>
      <c r="BN564">
        <f t="shared" si="333"/>
        <v>25.957134405206311</v>
      </c>
      <c r="BO564">
        <f t="shared" si="299"/>
        <v>1</v>
      </c>
      <c r="BP564">
        <f t="shared" si="300"/>
        <v>5</v>
      </c>
      <c r="BQ564" t="str">
        <f t="shared" si="301"/>
        <v>Validate</v>
      </c>
    </row>
    <row r="565" spans="1:69" x14ac:dyDescent="0.3">
      <c r="A565">
        <v>2</v>
      </c>
      <c r="B565">
        <v>0</v>
      </c>
      <c r="C565" t="s">
        <v>1345</v>
      </c>
      <c r="D565" t="s">
        <v>20</v>
      </c>
      <c r="E565">
        <v>35</v>
      </c>
      <c r="F565">
        <v>0</v>
      </c>
      <c r="G565">
        <v>0</v>
      </c>
      <c r="H565" t="s">
        <v>1346</v>
      </c>
      <c r="I565">
        <v>10.5</v>
      </c>
      <c r="K565" t="s">
        <v>17</v>
      </c>
      <c r="N565" t="s">
        <v>1026</v>
      </c>
      <c r="O565">
        <v>1</v>
      </c>
      <c r="P565">
        <v>2</v>
      </c>
      <c r="Q565">
        <v>2</v>
      </c>
      <c r="R565" t="str">
        <f t="shared" si="302"/>
        <v>Train</v>
      </c>
      <c r="S565" t="str">
        <f t="shared" si="303"/>
        <v>Train</v>
      </c>
      <c r="T565" t="str">
        <f t="shared" si="304"/>
        <v>Train</v>
      </c>
      <c r="U565" t="str">
        <f t="shared" si="305"/>
        <v/>
      </c>
      <c r="V565" t="str">
        <f t="shared" si="306"/>
        <v>31-40</v>
      </c>
      <c r="W565" t="str">
        <f t="shared" si="307"/>
        <v/>
      </c>
      <c r="X565" t="str">
        <f t="shared" si="308"/>
        <v>11-20</v>
      </c>
      <c r="Y565" t="b">
        <f>SUMPRODUCT(--(U565=counts!$A$40:$A$49))&gt;0</f>
        <v>0</v>
      </c>
      <c r="Z565" t="b">
        <f>SUMPRODUCT(--(W565=counts!$A$18:$A$22))&gt;0</f>
        <v>0</v>
      </c>
      <c r="AA565" t="str">
        <f t="shared" si="309"/>
        <v>31-40</v>
      </c>
      <c r="AB565" t="str">
        <f>IF(W565="","Blank",IF(Z565="TRUE",W565,counts!$A$23))</f>
        <v>Blank</v>
      </c>
      <c r="AC565" t="str">
        <f t="shared" si="310"/>
        <v>11-20</v>
      </c>
      <c r="AD565" t="str">
        <f t="shared" si="311"/>
        <v>Blank</v>
      </c>
      <c r="AE565" t="str">
        <f t="shared" si="312"/>
        <v>male</v>
      </c>
      <c r="AF565">
        <f>IF(F565&gt;=4, counts!$A$62,F565)</f>
        <v>0</v>
      </c>
      <c r="AG565">
        <f>IF(G565&gt;=3, counts!$A$69,G565)</f>
        <v>0</v>
      </c>
      <c r="AH565" t="str">
        <f>IF(OR(K565="S",K565=""), counts!$A$75,K565)</f>
        <v>S, blank</v>
      </c>
      <c r="AI565">
        <f t="shared" si="313"/>
        <v>2</v>
      </c>
      <c r="AJ565">
        <f>VLOOKUP(AA565,counts!$V$8:$W$13,2,FALSE)</f>
        <v>32.769878926258563</v>
      </c>
      <c r="AK565">
        <f>VLOOKUP(AB565,counts!$V$17:$W$23,2,FALSE)</f>
        <v>-42.171718189759716</v>
      </c>
      <c r="AL565">
        <f>VLOOKUP(AC565,counts!$V$27:$W$33,2,FALSE)</f>
        <v>-9.6115457513775127</v>
      </c>
      <c r="AM565">
        <f>VLOOKUP(AD565,counts!$V$38:$W$49,2,FALSE)</f>
        <v>-33.757758935166962</v>
      </c>
      <c r="AN565">
        <f>VLOOKUP(AE565,counts!$V$53:$W$54,2,FALSE)</f>
        <v>-108.67008854708662</v>
      </c>
      <c r="AO565">
        <f>VLOOKUP(AF565,counts!$V$58:$W$62,2,FALSE)</f>
        <v>-14.754319664473872</v>
      </c>
      <c r="AP565">
        <f>VLOOKUP(AG565,counts!$V$66:$W$69,2,FALSE)</f>
        <v>-22.013681658285037</v>
      </c>
      <c r="AQ565">
        <f>VLOOKUP(AH565,counts!$V$73:$W$75,2,FALSE)</f>
        <v>-22.422560732600829</v>
      </c>
      <c r="AR565">
        <f>VLOOKUP(AI565,counts!$V$79:$W$81,2,FALSE)</f>
        <v>25.957134405206311</v>
      </c>
      <c r="AS565">
        <f t="shared" si="314"/>
        <v>0</v>
      </c>
      <c r="AT565">
        <f t="shared" si="315"/>
        <v>1</v>
      </c>
      <c r="AU565" t="str">
        <f t="shared" si="298"/>
        <v>Train</v>
      </c>
      <c r="AW565" t="str">
        <f t="shared" si="316"/>
        <v>31-40</v>
      </c>
      <c r="AX565" t="str">
        <f t="shared" si="317"/>
        <v>Blank</v>
      </c>
      <c r="AY565" t="str">
        <f t="shared" si="318"/>
        <v>11-20</v>
      </c>
      <c r="AZ565" t="str">
        <f t="shared" si="319"/>
        <v>Blank</v>
      </c>
      <c r="BA565" t="str">
        <f t="shared" si="320"/>
        <v>male</v>
      </c>
      <c r="BB565">
        <f t="shared" si="321"/>
        <v>0</v>
      </c>
      <c r="BC565">
        <f t="shared" si="322"/>
        <v>0</v>
      </c>
      <c r="BD565" t="str">
        <f t="shared" si="323"/>
        <v>S, blank</v>
      </c>
      <c r="BE565">
        <f t="shared" si="324"/>
        <v>2</v>
      </c>
      <c r="BF565">
        <f t="shared" si="325"/>
        <v>32.769878926258563</v>
      </c>
      <c r="BG565">
        <f t="shared" si="326"/>
        <v>-42.171718189759716</v>
      </c>
      <c r="BH565">
        <f t="shared" si="327"/>
        <v>-9.6115457513775127</v>
      </c>
      <c r="BI565">
        <f t="shared" si="328"/>
        <v>-33.757758935166962</v>
      </c>
      <c r="BJ565">
        <f t="shared" si="329"/>
        <v>-108.67008854708662</v>
      </c>
      <c r="BK565">
        <f t="shared" si="330"/>
        <v>-14.754319664473872</v>
      </c>
      <c r="BL565">
        <f t="shared" si="331"/>
        <v>-22.013681658285037</v>
      </c>
      <c r="BM565">
        <f t="shared" si="332"/>
        <v>-22.422560732600829</v>
      </c>
      <c r="BN565">
        <f t="shared" si="333"/>
        <v>25.957134405206311</v>
      </c>
      <c r="BO565">
        <f t="shared" si="299"/>
        <v>0</v>
      </c>
      <c r="BP565">
        <f t="shared" si="300"/>
        <v>1</v>
      </c>
      <c r="BQ565" t="str">
        <f t="shared" si="301"/>
        <v>Train</v>
      </c>
    </row>
    <row r="566" spans="1:69" x14ac:dyDescent="0.3">
      <c r="A566">
        <v>2</v>
      </c>
      <c r="B566">
        <v>1</v>
      </c>
      <c r="C566" t="s">
        <v>1347</v>
      </c>
      <c r="D566" t="s">
        <v>15</v>
      </c>
      <c r="E566">
        <v>40</v>
      </c>
      <c r="F566">
        <v>0</v>
      </c>
      <c r="G566">
        <v>0</v>
      </c>
      <c r="H566" t="s">
        <v>1348</v>
      </c>
      <c r="I566">
        <v>13</v>
      </c>
      <c r="K566" t="s">
        <v>17</v>
      </c>
      <c r="L566" t="s">
        <v>54</v>
      </c>
      <c r="O566">
        <v>4</v>
      </c>
      <c r="P566">
        <v>2</v>
      </c>
      <c r="Q566">
        <v>1</v>
      </c>
      <c r="R566" t="str">
        <f t="shared" si="302"/>
        <v>Test</v>
      </c>
      <c r="S566" t="str">
        <f t="shared" si="303"/>
        <v>Train</v>
      </c>
      <c r="T566" t="str">
        <f t="shared" si="304"/>
        <v>Train</v>
      </c>
      <c r="U566" t="str">
        <f t="shared" si="305"/>
        <v/>
      </c>
      <c r="V566" t="str">
        <f t="shared" si="306"/>
        <v>31-40</v>
      </c>
      <c r="W566" t="str">
        <f t="shared" si="307"/>
        <v/>
      </c>
      <c r="X566" t="str">
        <f t="shared" si="308"/>
        <v>11-20</v>
      </c>
      <c r="Y566" t="b">
        <f>SUMPRODUCT(--(U566=counts!$A$40:$A$49))&gt;0</f>
        <v>0</v>
      </c>
      <c r="Z566" t="b">
        <f>SUMPRODUCT(--(W566=counts!$A$18:$A$22))&gt;0</f>
        <v>0</v>
      </c>
      <c r="AA566" t="str">
        <f t="shared" si="309"/>
        <v>31-40</v>
      </c>
      <c r="AB566" t="str">
        <f>IF(W566="","Blank",IF(Z566="TRUE",W566,counts!$A$23))</f>
        <v>Blank</v>
      </c>
      <c r="AC566" t="str">
        <f t="shared" si="310"/>
        <v>11-20</v>
      </c>
      <c r="AD566" t="str">
        <f t="shared" si="311"/>
        <v>Blank</v>
      </c>
      <c r="AE566" t="str">
        <f t="shared" si="312"/>
        <v>female</v>
      </c>
      <c r="AF566">
        <f>IF(F566&gt;=4, counts!$A$62,F566)</f>
        <v>0</v>
      </c>
      <c r="AG566">
        <f>IF(G566&gt;=3, counts!$A$69,G566)</f>
        <v>0</v>
      </c>
      <c r="AH566" t="str">
        <f>IF(OR(K566="S",K566=""), counts!$A$75,K566)</f>
        <v>S, blank</v>
      </c>
      <c r="AI566">
        <f t="shared" si="313"/>
        <v>2</v>
      </c>
      <c r="AJ566">
        <f>VLOOKUP(AA566,counts!$V$8:$W$13,2,FALSE)</f>
        <v>32.769878926258563</v>
      </c>
      <c r="AK566">
        <f>VLOOKUP(AB566,counts!$V$17:$W$23,2,FALSE)</f>
        <v>-42.171718189759716</v>
      </c>
      <c r="AL566">
        <f>VLOOKUP(AC566,counts!$V$27:$W$33,2,FALSE)</f>
        <v>-9.6115457513775127</v>
      </c>
      <c r="AM566">
        <f>VLOOKUP(AD566,counts!$V$38:$W$49,2,FALSE)</f>
        <v>-33.757758935166962</v>
      </c>
      <c r="AN566">
        <f>VLOOKUP(AE566,counts!$V$53:$W$54,2,FALSE)</f>
        <v>151.41878811967541</v>
      </c>
      <c r="AO566">
        <f>VLOOKUP(AF566,counts!$V$58:$W$62,2,FALSE)</f>
        <v>-14.754319664473872</v>
      </c>
      <c r="AP566">
        <f>VLOOKUP(AG566,counts!$V$66:$W$69,2,FALSE)</f>
        <v>-22.013681658285037</v>
      </c>
      <c r="AQ566">
        <f>VLOOKUP(AH566,counts!$V$73:$W$75,2,FALSE)</f>
        <v>-22.422560732600829</v>
      </c>
      <c r="AR566">
        <f>VLOOKUP(AI566,counts!$V$79:$W$81,2,FALSE)</f>
        <v>25.957134405206311</v>
      </c>
      <c r="AS566">
        <f t="shared" si="314"/>
        <v>1</v>
      </c>
      <c r="AT566">
        <f t="shared" si="315"/>
        <v>4</v>
      </c>
      <c r="AU566" t="str">
        <f t="shared" si="298"/>
        <v>Test</v>
      </c>
      <c r="AW566" t="str">
        <f t="shared" si="316"/>
        <v>31-40</v>
      </c>
      <c r="AX566" t="str">
        <f t="shared" si="317"/>
        <v>Blank</v>
      </c>
      <c r="AY566" t="str">
        <f t="shared" si="318"/>
        <v>11-20</v>
      </c>
      <c r="AZ566" t="str">
        <f t="shared" si="319"/>
        <v>Blank</v>
      </c>
      <c r="BA566" t="str">
        <f t="shared" si="320"/>
        <v>female</v>
      </c>
      <c r="BB566">
        <f t="shared" si="321"/>
        <v>0</v>
      </c>
      <c r="BC566">
        <f t="shared" si="322"/>
        <v>0</v>
      </c>
      <c r="BD566" t="str">
        <f t="shared" si="323"/>
        <v>S, blank</v>
      </c>
      <c r="BE566">
        <f t="shared" si="324"/>
        <v>2</v>
      </c>
      <c r="BF566">
        <f t="shared" si="325"/>
        <v>32.769878926258563</v>
      </c>
      <c r="BG566">
        <f t="shared" si="326"/>
        <v>-42.171718189759716</v>
      </c>
      <c r="BH566">
        <f t="shared" si="327"/>
        <v>-9.6115457513775127</v>
      </c>
      <c r="BI566">
        <f t="shared" si="328"/>
        <v>-33.757758935166962</v>
      </c>
      <c r="BJ566">
        <f t="shared" si="329"/>
        <v>151.41878811967541</v>
      </c>
      <c r="BK566">
        <f t="shared" si="330"/>
        <v>-14.754319664473872</v>
      </c>
      <c r="BL566">
        <f t="shared" si="331"/>
        <v>-22.013681658285037</v>
      </c>
      <c r="BM566">
        <f t="shared" si="332"/>
        <v>-22.422560732600829</v>
      </c>
      <c r="BN566">
        <f t="shared" si="333"/>
        <v>25.957134405206311</v>
      </c>
      <c r="BO566">
        <f t="shared" si="299"/>
        <v>1</v>
      </c>
      <c r="BP566">
        <f t="shared" si="300"/>
        <v>4</v>
      </c>
      <c r="BQ566" t="str">
        <f t="shared" si="301"/>
        <v>Test</v>
      </c>
    </row>
    <row r="567" spans="1:69" x14ac:dyDescent="0.3">
      <c r="A567">
        <v>2</v>
      </c>
      <c r="B567">
        <v>0</v>
      </c>
      <c r="C567" t="s">
        <v>1349</v>
      </c>
      <c r="D567" t="s">
        <v>20</v>
      </c>
      <c r="E567">
        <v>25</v>
      </c>
      <c r="F567">
        <v>0</v>
      </c>
      <c r="G567">
        <v>0</v>
      </c>
      <c r="H567" t="s">
        <v>1350</v>
      </c>
      <c r="I567">
        <v>13</v>
      </c>
      <c r="K567" t="s">
        <v>17</v>
      </c>
      <c r="N567" t="s">
        <v>1004</v>
      </c>
      <c r="O567">
        <v>5</v>
      </c>
      <c r="P567">
        <v>1</v>
      </c>
      <c r="Q567">
        <v>5</v>
      </c>
      <c r="R567" t="str">
        <f t="shared" si="302"/>
        <v>Validate</v>
      </c>
      <c r="S567" t="str">
        <f t="shared" si="303"/>
        <v>Train</v>
      </c>
      <c r="T567" t="str">
        <f t="shared" si="304"/>
        <v>Validate</v>
      </c>
      <c r="U567" t="str">
        <f t="shared" si="305"/>
        <v>MI</v>
      </c>
      <c r="V567" t="str">
        <f t="shared" si="306"/>
        <v>18-30</v>
      </c>
      <c r="W567" t="str">
        <f t="shared" si="307"/>
        <v/>
      </c>
      <c r="X567" t="str">
        <f t="shared" si="308"/>
        <v>11-20</v>
      </c>
      <c r="Y567" t="b">
        <f>SUMPRODUCT(--(U567=counts!$A$40:$A$49))&gt;0</f>
        <v>1</v>
      </c>
      <c r="Z567" t="b">
        <f>SUMPRODUCT(--(W567=counts!$A$18:$A$22))&gt;0</f>
        <v>0</v>
      </c>
      <c r="AA567" t="str">
        <f t="shared" si="309"/>
        <v>18-30</v>
      </c>
      <c r="AB567" t="str">
        <f>IF(W567="","Blank",IF(Z567="TRUE",W567,counts!$A$23))</f>
        <v>Blank</v>
      </c>
      <c r="AC567" t="str">
        <f t="shared" si="310"/>
        <v>11-20</v>
      </c>
      <c r="AD567" t="str">
        <f t="shared" si="311"/>
        <v>MI</v>
      </c>
      <c r="AE567" t="str">
        <f t="shared" si="312"/>
        <v>male</v>
      </c>
      <c r="AF567">
        <f>IF(F567&gt;=4, counts!$A$62,F567)</f>
        <v>0</v>
      </c>
      <c r="AG567">
        <f>IF(G567&gt;=3, counts!$A$69,G567)</f>
        <v>0</v>
      </c>
      <c r="AH567" t="str">
        <f>IF(OR(K567="S",K567=""), counts!$A$75,K567)</f>
        <v>S, blank</v>
      </c>
      <c r="AI567">
        <f t="shared" si="313"/>
        <v>2</v>
      </c>
      <c r="AJ567">
        <f>VLOOKUP(AA567,counts!$V$8:$W$13,2,FALSE)</f>
        <v>-11.613432440426715</v>
      </c>
      <c r="AK567">
        <f>VLOOKUP(AB567,counts!$V$17:$W$23,2,FALSE)</f>
        <v>-42.171718189759716</v>
      </c>
      <c r="AL567">
        <f>VLOOKUP(AC567,counts!$V$27:$W$33,2,FALSE)</f>
        <v>-9.6115457513775127</v>
      </c>
      <c r="AM567">
        <f>VLOOKUP(AD567,counts!$V$38:$W$49,2,FALSE)</f>
        <v>123.30204897661667</v>
      </c>
      <c r="AN567">
        <f>VLOOKUP(AE567,counts!$V$53:$W$54,2,FALSE)</f>
        <v>-108.67008854708662</v>
      </c>
      <c r="AO567">
        <f>VLOOKUP(AF567,counts!$V$58:$W$62,2,FALSE)</f>
        <v>-14.754319664473872</v>
      </c>
      <c r="AP567">
        <f>VLOOKUP(AG567,counts!$V$66:$W$69,2,FALSE)</f>
        <v>-22.013681658285037</v>
      </c>
      <c r="AQ567">
        <f>VLOOKUP(AH567,counts!$V$73:$W$75,2,FALSE)</f>
        <v>-22.422560732600829</v>
      </c>
      <c r="AR567">
        <f>VLOOKUP(AI567,counts!$V$79:$W$81,2,FALSE)</f>
        <v>25.957134405206311</v>
      </c>
      <c r="AS567">
        <f t="shared" si="314"/>
        <v>0</v>
      </c>
      <c r="AT567">
        <f t="shared" si="315"/>
        <v>5</v>
      </c>
      <c r="AU567" t="str">
        <f t="shared" si="298"/>
        <v>Validate</v>
      </c>
      <c r="AW567" t="str">
        <f t="shared" si="316"/>
        <v>18-30</v>
      </c>
      <c r="AX567" t="str">
        <f t="shared" si="317"/>
        <v>Blank</v>
      </c>
      <c r="AY567" t="str">
        <f t="shared" si="318"/>
        <v>11-20</v>
      </c>
      <c r="AZ567" t="str">
        <f t="shared" si="319"/>
        <v>MI</v>
      </c>
      <c r="BA567" t="str">
        <f t="shared" si="320"/>
        <v>male</v>
      </c>
      <c r="BB567">
        <f t="shared" si="321"/>
        <v>0</v>
      </c>
      <c r="BC567">
        <f t="shared" si="322"/>
        <v>0</v>
      </c>
      <c r="BD567" t="str">
        <f t="shared" si="323"/>
        <v>S, blank</v>
      </c>
      <c r="BE567">
        <f t="shared" si="324"/>
        <v>2</v>
      </c>
      <c r="BF567">
        <f t="shared" si="325"/>
        <v>-11.613432440426715</v>
      </c>
      <c r="BG567">
        <f t="shared" si="326"/>
        <v>-42.171718189759716</v>
      </c>
      <c r="BH567">
        <f t="shared" si="327"/>
        <v>-9.6115457513775127</v>
      </c>
      <c r="BI567">
        <f t="shared" si="328"/>
        <v>123.30204897661667</v>
      </c>
      <c r="BJ567">
        <f t="shared" si="329"/>
        <v>-108.67008854708662</v>
      </c>
      <c r="BK567">
        <f t="shared" si="330"/>
        <v>-14.754319664473872</v>
      </c>
      <c r="BL567">
        <f t="shared" si="331"/>
        <v>-22.013681658285037</v>
      </c>
      <c r="BM567">
        <f t="shared" si="332"/>
        <v>-22.422560732600829</v>
      </c>
      <c r="BN567">
        <f t="shared" si="333"/>
        <v>25.957134405206311</v>
      </c>
      <c r="BO567">
        <f t="shared" si="299"/>
        <v>0</v>
      </c>
      <c r="BP567">
        <f t="shared" si="300"/>
        <v>5</v>
      </c>
      <c r="BQ567" t="str">
        <f t="shared" si="301"/>
        <v>Validate</v>
      </c>
    </row>
    <row r="568" spans="1:69" x14ac:dyDescent="0.3">
      <c r="A568">
        <v>2</v>
      </c>
      <c r="B568">
        <v>0</v>
      </c>
      <c r="C568" t="s">
        <v>1351</v>
      </c>
      <c r="D568" t="s">
        <v>20</v>
      </c>
      <c r="E568">
        <v>41</v>
      </c>
      <c r="F568">
        <v>0</v>
      </c>
      <c r="G568">
        <v>0</v>
      </c>
      <c r="H568" t="s">
        <v>1352</v>
      </c>
      <c r="I568">
        <v>15.0458</v>
      </c>
      <c r="K568" t="s">
        <v>44</v>
      </c>
      <c r="N568" t="s">
        <v>30</v>
      </c>
      <c r="O568">
        <v>4</v>
      </c>
      <c r="P568">
        <v>4</v>
      </c>
      <c r="Q568">
        <v>5</v>
      </c>
      <c r="R568" t="str">
        <f t="shared" si="302"/>
        <v>Test</v>
      </c>
      <c r="S568" t="str">
        <f t="shared" si="303"/>
        <v>Test</v>
      </c>
      <c r="T568" t="str">
        <f t="shared" si="304"/>
        <v>Validate</v>
      </c>
      <c r="U568" t="str">
        <f t="shared" si="305"/>
        <v>NY</v>
      </c>
      <c r="V568" t="str">
        <f t="shared" si="306"/>
        <v>41-50</v>
      </c>
      <c r="W568" t="str">
        <f t="shared" si="307"/>
        <v/>
      </c>
      <c r="X568" t="str">
        <f t="shared" si="308"/>
        <v>11-20</v>
      </c>
      <c r="Y568" t="b">
        <f>SUMPRODUCT(--(U568=counts!$A$40:$A$49))&gt;0</f>
        <v>1</v>
      </c>
      <c r="Z568" t="b">
        <f>SUMPRODUCT(--(W568=counts!$A$18:$A$22))&gt;0</f>
        <v>0</v>
      </c>
      <c r="AA568" t="str">
        <f t="shared" si="309"/>
        <v>41-50</v>
      </c>
      <c r="AB568" t="str">
        <f>IF(W568="","Blank",IF(Z568="TRUE",W568,counts!$A$23))</f>
        <v>Blank</v>
      </c>
      <c r="AC568" t="str">
        <f t="shared" si="310"/>
        <v>11-20</v>
      </c>
      <c r="AD568" t="str">
        <f t="shared" si="311"/>
        <v>NY</v>
      </c>
      <c r="AE568" t="str">
        <f t="shared" si="312"/>
        <v>male</v>
      </c>
      <c r="AF568">
        <f>IF(F568&gt;=4, counts!$A$62,F568)</f>
        <v>0</v>
      </c>
      <c r="AG568">
        <f>IF(G568&gt;=3, counts!$A$69,G568)</f>
        <v>0</v>
      </c>
      <c r="AH568" t="str">
        <f>IF(OR(K568="S",K568=""), counts!$A$75,K568)</f>
        <v>C</v>
      </c>
      <c r="AI568">
        <f t="shared" si="313"/>
        <v>2</v>
      </c>
      <c r="AJ568">
        <f>VLOOKUP(AA568,counts!$V$8:$W$13,2,FALSE)</f>
        <v>-13.385578549662212</v>
      </c>
      <c r="AK568">
        <f>VLOOKUP(AB568,counts!$V$17:$W$23,2,FALSE)</f>
        <v>-42.171718189759716</v>
      </c>
      <c r="AL568">
        <f>VLOOKUP(AC568,counts!$V$27:$W$33,2,FALSE)</f>
        <v>-9.6115457513775127</v>
      </c>
      <c r="AM568">
        <f>VLOOKUP(AD568,counts!$V$38:$W$49,2,FALSE)</f>
        <v>57.761363718906857</v>
      </c>
      <c r="AN568">
        <f>VLOOKUP(AE568,counts!$V$53:$W$54,2,FALSE)</f>
        <v>-108.67008854708662</v>
      </c>
      <c r="AO568">
        <f>VLOOKUP(AF568,counts!$V$58:$W$62,2,FALSE)</f>
        <v>-14.754319664473872</v>
      </c>
      <c r="AP568">
        <f>VLOOKUP(AG568,counts!$V$66:$W$69,2,FALSE)</f>
        <v>-22.013681658285037</v>
      </c>
      <c r="AQ568">
        <f>VLOOKUP(AH568,counts!$V$73:$W$75,2,FALSE)</f>
        <v>72.444458573419169</v>
      </c>
      <c r="AR568">
        <f>VLOOKUP(AI568,counts!$V$79:$W$81,2,FALSE)</f>
        <v>25.957134405206311</v>
      </c>
      <c r="AS568">
        <f t="shared" si="314"/>
        <v>0</v>
      </c>
      <c r="AT568">
        <f t="shared" si="315"/>
        <v>4</v>
      </c>
      <c r="AU568" t="str">
        <f t="shared" si="298"/>
        <v>Test</v>
      </c>
      <c r="AW568" t="str">
        <f t="shared" si="316"/>
        <v>41-50</v>
      </c>
      <c r="AX568" t="str">
        <f t="shared" si="317"/>
        <v>Blank</v>
      </c>
      <c r="AY568" t="str">
        <f t="shared" si="318"/>
        <v>11-20</v>
      </c>
      <c r="AZ568" t="str">
        <f t="shared" si="319"/>
        <v>NY</v>
      </c>
      <c r="BA568" t="str">
        <f t="shared" si="320"/>
        <v>male</v>
      </c>
      <c r="BB568">
        <f t="shared" si="321"/>
        <v>0</v>
      </c>
      <c r="BC568">
        <f t="shared" si="322"/>
        <v>0</v>
      </c>
      <c r="BD568" t="str">
        <f t="shared" si="323"/>
        <v>C</v>
      </c>
      <c r="BE568">
        <f t="shared" si="324"/>
        <v>2</v>
      </c>
      <c r="BF568">
        <f t="shared" si="325"/>
        <v>-13.385578549662212</v>
      </c>
      <c r="BG568">
        <f t="shared" si="326"/>
        <v>-42.171718189759716</v>
      </c>
      <c r="BH568">
        <f t="shared" si="327"/>
        <v>-9.6115457513775127</v>
      </c>
      <c r="BI568">
        <f t="shared" si="328"/>
        <v>57.761363718906857</v>
      </c>
      <c r="BJ568">
        <f t="shared" si="329"/>
        <v>-108.67008854708662</v>
      </c>
      <c r="BK568">
        <f t="shared" si="330"/>
        <v>-14.754319664473872</v>
      </c>
      <c r="BL568">
        <f t="shared" si="331"/>
        <v>-22.013681658285037</v>
      </c>
      <c r="BM568">
        <f t="shared" si="332"/>
        <v>72.444458573419169</v>
      </c>
      <c r="BN568">
        <f t="shared" si="333"/>
        <v>25.957134405206311</v>
      </c>
      <c r="BO568">
        <f t="shared" si="299"/>
        <v>0</v>
      </c>
      <c r="BP568">
        <f t="shared" si="300"/>
        <v>4</v>
      </c>
      <c r="BQ568" t="str">
        <f t="shared" si="301"/>
        <v>Test</v>
      </c>
    </row>
    <row r="569" spans="1:69" x14ac:dyDescent="0.3">
      <c r="A569">
        <v>2</v>
      </c>
      <c r="B569">
        <v>0</v>
      </c>
      <c r="C569" t="s">
        <v>1353</v>
      </c>
      <c r="D569" t="s">
        <v>20</v>
      </c>
      <c r="E569">
        <v>25</v>
      </c>
      <c r="F569">
        <v>0</v>
      </c>
      <c r="G569">
        <v>0</v>
      </c>
      <c r="H569" t="s">
        <v>1354</v>
      </c>
      <c r="I569">
        <v>10.5</v>
      </c>
      <c r="K569" t="s">
        <v>17</v>
      </c>
      <c r="M569">
        <v>81</v>
      </c>
      <c r="N569" t="s">
        <v>1355</v>
      </c>
      <c r="O569">
        <v>3</v>
      </c>
      <c r="P569">
        <v>3</v>
      </c>
      <c r="Q569">
        <v>3</v>
      </c>
      <c r="R569" t="str">
        <f t="shared" si="302"/>
        <v>Train</v>
      </c>
      <c r="S569" t="str">
        <f t="shared" si="303"/>
        <v>Train</v>
      </c>
      <c r="T569" t="str">
        <f t="shared" si="304"/>
        <v>Train</v>
      </c>
      <c r="U569" t="str">
        <f t="shared" si="305"/>
        <v>MI</v>
      </c>
      <c r="V569" t="str">
        <f t="shared" si="306"/>
        <v>18-30</v>
      </c>
      <c r="W569" t="str">
        <f t="shared" si="307"/>
        <v/>
      </c>
      <c r="X569" t="str">
        <f t="shared" si="308"/>
        <v>11-20</v>
      </c>
      <c r="Y569" t="b">
        <f>SUMPRODUCT(--(U569=counts!$A$40:$A$49))&gt;0</f>
        <v>1</v>
      </c>
      <c r="Z569" t="b">
        <f>SUMPRODUCT(--(W569=counts!$A$18:$A$22))&gt;0</f>
        <v>0</v>
      </c>
      <c r="AA569" t="str">
        <f t="shared" si="309"/>
        <v>18-30</v>
      </c>
      <c r="AB569" t="str">
        <f>IF(W569="","Blank",IF(Z569="TRUE",W569,counts!$A$23))</f>
        <v>Blank</v>
      </c>
      <c r="AC569" t="str">
        <f t="shared" si="310"/>
        <v>11-20</v>
      </c>
      <c r="AD569" t="str">
        <f t="shared" si="311"/>
        <v>MI</v>
      </c>
      <c r="AE569" t="str">
        <f t="shared" si="312"/>
        <v>male</v>
      </c>
      <c r="AF569">
        <f>IF(F569&gt;=4, counts!$A$62,F569)</f>
        <v>0</v>
      </c>
      <c r="AG569">
        <f>IF(G569&gt;=3, counts!$A$69,G569)</f>
        <v>0</v>
      </c>
      <c r="AH569" t="str">
        <f>IF(OR(K569="S",K569=""), counts!$A$75,K569)</f>
        <v>S, blank</v>
      </c>
      <c r="AI569">
        <f t="shared" si="313"/>
        <v>2</v>
      </c>
      <c r="AJ569">
        <f>VLOOKUP(AA569,counts!$V$8:$W$13,2,FALSE)</f>
        <v>-11.613432440426715</v>
      </c>
      <c r="AK569">
        <f>VLOOKUP(AB569,counts!$V$17:$W$23,2,FALSE)</f>
        <v>-42.171718189759716</v>
      </c>
      <c r="AL569">
        <f>VLOOKUP(AC569,counts!$V$27:$W$33,2,FALSE)</f>
        <v>-9.6115457513775127</v>
      </c>
      <c r="AM569">
        <f>VLOOKUP(AD569,counts!$V$38:$W$49,2,FALSE)</f>
        <v>123.30204897661667</v>
      </c>
      <c r="AN569">
        <f>VLOOKUP(AE569,counts!$V$53:$W$54,2,FALSE)</f>
        <v>-108.67008854708662</v>
      </c>
      <c r="AO569">
        <f>VLOOKUP(AF569,counts!$V$58:$W$62,2,FALSE)</f>
        <v>-14.754319664473872</v>
      </c>
      <c r="AP569">
        <f>VLOOKUP(AG569,counts!$V$66:$W$69,2,FALSE)</f>
        <v>-22.013681658285037</v>
      </c>
      <c r="AQ569">
        <f>VLOOKUP(AH569,counts!$V$73:$W$75,2,FALSE)</f>
        <v>-22.422560732600829</v>
      </c>
      <c r="AR569">
        <f>VLOOKUP(AI569,counts!$V$79:$W$81,2,FALSE)</f>
        <v>25.957134405206311</v>
      </c>
      <c r="AS569">
        <f t="shared" si="314"/>
        <v>0</v>
      </c>
      <c r="AT569">
        <f t="shared" si="315"/>
        <v>3</v>
      </c>
      <c r="AU569" t="str">
        <f t="shared" si="298"/>
        <v>Train</v>
      </c>
      <c r="AW569" t="str">
        <f t="shared" si="316"/>
        <v>18-30</v>
      </c>
      <c r="AX569" t="str">
        <f t="shared" si="317"/>
        <v>Blank</v>
      </c>
      <c r="AY569" t="str">
        <f t="shared" si="318"/>
        <v>11-20</v>
      </c>
      <c r="AZ569" t="str">
        <f t="shared" si="319"/>
        <v>MI</v>
      </c>
      <c r="BA569" t="str">
        <f t="shared" si="320"/>
        <v>male</v>
      </c>
      <c r="BB569">
        <f t="shared" si="321"/>
        <v>0</v>
      </c>
      <c r="BC569">
        <f t="shared" si="322"/>
        <v>0</v>
      </c>
      <c r="BD569" t="str">
        <f t="shared" si="323"/>
        <v>S, blank</v>
      </c>
      <c r="BE569">
        <f t="shared" si="324"/>
        <v>2</v>
      </c>
      <c r="BF569">
        <f t="shared" si="325"/>
        <v>-11.613432440426715</v>
      </c>
      <c r="BG569">
        <f t="shared" si="326"/>
        <v>-42.171718189759716</v>
      </c>
      <c r="BH569">
        <f t="shared" si="327"/>
        <v>-9.6115457513775127</v>
      </c>
      <c r="BI569">
        <f t="shared" si="328"/>
        <v>123.30204897661667</v>
      </c>
      <c r="BJ569">
        <f t="shared" si="329"/>
        <v>-108.67008854708662</v>
      </c>
      <c r="BK569">
        <f t="shared" si="330"/>
        <v>-14.754319664473872</v>
      </c>
      <c r="BL569">
        <f t="shared" si="331"/>
        <v>-22.013681658285037</v>
      </c>
      <c r="BM569">
        <f t="shared" si="332"/>
        <v>-22.422560732600829</v>
      </c>
      <c r="BN569">
        <f t="shared" si="333"/>
        <v>25.957134405206311</v>
      </c>
      <c r="BO569">
        <f t="shared" si="299"/>
        <v>0</v>
      </c>
      <c r="BP569">
        <f t="shared" si="300"/>
        <v>3</v>
      </c>
      <c r="BQ569" t="str">
        <f t="shared" si="301"/>
        <v>Train</v>
      </c>
    </row>
    <row r="570" spans="1:69" x14ac:dyDescent="0.3">
      <c r="A570">
        <v>2</v>
      </c>
      <c r="B570">
        <v>0</v>
      </c>
      <c r="C570" t="s">
        <v>1356</v>
      </c>
      <c r="D570" t="s">
        <v>20</v>
      </c>
      <c r="E570">
        <v>18.5</v>
      </c>
      <c r="F570">
        <v>0</v>
      </c>
      <c r="G570">
        <v>0</v>
      </c>
      <c r="H570" t="s">
        <v>1357</v>
      </c>
      <c r="I570">
        <v>13</v>
      </c>
      <c r="J570" t="s">
        <v>1358</v>
      </c>
      <c r="K570" t="s">
        <v>17</v>
      </c>
      <c r="M570">
        <v>294</v>
      </c>
      <c r="O570">
        <v>3</v>
      </c>
      <c r="P570">
        <v>2</v>
      </c>
      <c r="Q570">
        <v>3</v>
      </c>
      <c r="R570" t="str">
        <f t="shared" si="302"/>
        <v>Train</v>
      </c>
      <c r="S570" t="str">
        <f t="shared" si="303"/>
        <v>Train</v>
      </c>
      <c r="T570" t="str">
        <f t="shared" si="304"/>
        <v>Train</v>
      </c>
      <c r="U570" t="str">
        <f t="shared" si="305"/>
        <v/>
      </c>
      <c r="V570" t="str">
        <f t="shared" si="306"/>
        <v>18-30</v>
      </c>
      <c r="W570" t="str">
        <f t="shared" si="307"/>
        <v>F</v>
      </c>
      <c r="X570" t="str">
        <f t="shared" si="308"/>
        <v>11-20</v>
      </c>
      <c r="Y570" t="b">
        <f>SUMPRODUCT(--(U570=counts!$A$40:$A$49))&gt;0</f>
        <v>0</v>
      </c>
      <c r="Z570" t="b">
        <f>SUMPRODUCT(--(W570=counts!$A$18:$A$22))&gt;0</f>
        <v>0</v>
      </c>
      <c r="AA570" t="str">
        <f t="shared" si="309"/>
        <v>18-30</v>
      </c>
      <c r="AB570" t="str">
        <f>IF(W570="","Blank",IF(Z570="TRUE",W570,counts!$A$23))</f>
        <v>F, G, T</v>
      </c>
      <c r="AC570" t="str">
        <f t="shared" si="310"/>
        <v>11-20</v>
      </c>
      <c r="AD570" t="str">
        <f t="shared" si="311"/>
        <v>Blank</v>
      </c>
      <c r="AE570" t="str">
        <f t="shared" si="312"/>
        <v>male</v>
      </c>
      <c r="AF570">
        <f>IF(F570&gt;=4, counts!$A$62,F570)</f>
        <v>0</v>
      </c>
      <c r="AG570">
        <f>IF(G570&gt;=3, counts!$A$69,G570)</f>
        <v>0</v>
      </c>
      <c r="AH570" t="str">
        <f>IF(OR(K570="S",K570=""), counts!$A$75,K570)</f>
        <v>S, blank</v>
      </c>
      <c r="AI570">
        <f t="shared" si="313"/>
        <v>2</v>
      </c>
      <c r="AJ570">
        <f>VLOOKUP(AA570,counts!$V$8:$W$13,2,FALSE)</f>
        <v>-11.613432440426715</v>
      </c>
      <c r="AK570">
        <f>VLOOKUP(AB570,counts!$V$17:$W$23,2,FALSE)</f>
        <v>123.30204897661667</v>
      </c>
      <c r="AL570">
        <f>VLOOKUP(AC570,counts!$V$27:$W$33,2,FALSE)</f>
        <v>-9.6115457513775127</v>
      </c>
      <c r="AM570">
        <f>VLOOKUP(AD570,counts!$V$38:$W$49,2,FALSE)</f>
        <v>-33.757758935166962</v>
      </c>
      <c r="AN570">
        <f>VLOOKUP(AE570,counts!$V$53:$W$54,2,FALSE)</f>
        <v>-108.67008854708662</v>
      </c>
      <c r="AO570">
        <f>VLOOKUP(AF570,counts!$V$58:$W$62,2,FALSE)</f>
        <v>-14.754319664473872</v>
      </c>
      <c r="AP570">
        <f>VLOOKUP(AG570,counts!$V$66:$W$69,2,FALSE)</f>
        <v>-22.013681658285037</v>
      </c>
      <c r="AQ570">
        <f>VLOOKUP(AH570,counts!$V$73:$W$75,2,FALSE)</f>
        <v>-22.422560732600829</v>
      </c>
      <c r="AR570">
        <f>VLOOKUP(AI570,counts!$V$79:$W$81,2,FALSE)</f>
        <v>25.957134405206311</v>
      </c>
      <c r="AS570">
        <f t="shared" si="314"/>
        <v>0</v>
      </c>
      <c r="AT570">
        <f t="shared" si="315"/>
        <v>3</v>
      </c>
      <c r="AU570" t="str">
        <f t="shared" si="298"/>
        <v>Train</v>
      </c>
      <c r="AW570" t="str">
        <f t="shared" si="316"/>
        <v>18-30</v>
      </c>
      <c r="AX570" t="str">
        <f t="shared" si="317"/>
        <v>F, G, T</v>
      </c>
      <c r="AY570" t="str">
        <f t="shared" si="318"/>
        <v>11-20</v>
      </c>
      <c r="AZ570" t="str">
        <f t="shared" si="319"/>
        <v>Blank</v>
      </c>
      <c r="BA570" t="str">
        <f t="shared" si="320"/>
        <v>male</v>
      </c>
      <c r="BB570">
        <f t="shared" si="321"/>
        <v>0</v>
      </c>
      <c r="BC570">
        <f t="shared" si="322"/>
        <v>0</v>
      </c>
      <c r="BD570" t="str">
        <f t="shared" si="323"/>
        <v>S, blank</v>
      </c>
      <c r="BE570">
        <f t="shared" si="324"/>
        <v>2</v>
      </c>
      <c r="BF570">
        <f t="shared" si="325"/>
        <v>-11.613432440426715</v>
      </c>
      <c r="BG570">
        <f t="shared" si="326"/>
        <v>123.30204897661667</v>
      </c>
      <c r="BH570">
        <f t="shared" si="327"/>
        <v>-9.6115457513775127</v>
      </c>
      <c r="BI570">
        <f t="shared" si="328"/>
        <v>-33.757758935166962</v>
      </c>
      <c r="BJ570">
        <f t="shared" si="329"/>
        <v>-108.67008854708662</v>
      </c>
      <c r="BK570">
        <f t="shared" si="330"/>
        <v>-14.754319664473872</v>
      </c>
      <c r="BL570">
        <f t="shared" si="331"/>
        <v>-22.013681658285037</v>
      </c>
      <c r="BM570">
        <f t="shared" si="332"/>
        <v>-22.422560732600829</v>
      </c>
      <c r="BN570">
        <f t="shared" si="333"/>
        <v>25.957134405206311</v>
      </c>
      <c r="BO570">
        <f t="shared" si="299"/>
        <v>0</v>
      </c>
      <c r="BP570">
        <f t="shared" si="300"/>
        <v>3</v>
      </c>
      <c r="BQ570" t="str">
        <f t="shared" si="301"/>
        <v>Train</v>
      </c>
    </row>
    <row r="571" spans="1:69" x14ac:dyDescent="0.3">
      <c r="A571">
        <v>2</v>
      </c>
      <c r="B571">
        <v>0</v>
      </c>
      <c r="C571" t="s">
        <v>1359</v>
      </c>
      <c r="D571" t="s">
        <v>20</v>
      </c>
      <c r="E571">
        <v>14</v>
      </c>
      <c r="F571">
        <v>0</v>
      </c>
      <c r="G571">
        <v>0</v>
      </c>
      <c r="H571" t="s">
        <v>1069</v>
      </c>
      <c r="I571">
        <v>65</v>
      </c>
      <c r="K571" t="s">
        <v>17</v>
      </c>
      <c r="N571" t="s">
        <v>1070</v>
      </c>
      <c r="O571">
        <v>5</v>
      </c>
      <c r="P571">
        <v>2</v>
      </c>
      <c r="Q571">
        <v>3</v>
      </c>
      <c r="R571" t="str">
        <f t="shared" si="302"/>
        <v>Validate</v>
      </c>
      <c r="S571" t="str">
        <f t="shared" si="303"/>
        <v>Train</v>
      </c>
      <c r="T571" t="str">
        <f t="shared" si="304"/>
        <v>Train</v>
      </c>
      <c r="U571" t="str">
        <f t="shared" si="305"/>
        <v>NJ</v>
      </c>
      <c r="V571" t="str">
        <f t="shared" si="306"/>
        <v>0-17</v>
      </c>
      <c r="W571" t="str">
        <f t="shared" si="307"/>
        <v/>
      </c>
      <c r="X571" t="str">
        <f t="shared" si="308"/>
        <v>41-100</v>
      </c>
      <c r="Y571" t="b">
        <f>SUMPRODUCT(--(U571=counts!$A$40:$A$49))&gt;0</f>
        <v>1</v>
      </c>
      <c r="Z571" t="b">
        <f>SUMPRODUCT(--(W571=counts!$A$18:$A$22))&gt;0</f>
        <v>0</v>
      </c>
      <c r="AA571" t="str">
        <f t="shared" si="309"/>
        <v>0-17</v>
      </c>
      <c r="AB571" t="str">
        <f>IF(W571="","Blank",IF(Z571="TRUE",W571,counts!$A$23))</f>
        <v>Blank</v>
      </c>
      <c r="AC571" t="str">
        <f t="shared" si="310"/>
        <v>41-100</v>
      </c>
      <c r="AD571" t="str">
        <f t="shared" si="311"/>
        <v>NJ</v>
      </c>
      <c r="AE571" t="str">
        <f t="shared" si="312"/>
        <v>male</v>
      </c>
      <c r="AF571">
        <f>IF(F571&gt;=4, counts!$A$62,F571)</f>
        <v>0</v>
      </c>
      <c r="AG571">
        <f>IF(G571&gt;=3, counts!$A$69,G571)</f>
        <v>0</v>
      </c>
      <c r="AH571" t="str">
        <f>IF(OR(K571="S",K571=""), counts!$A$75,K571)</f>
        <v>S, blank</v>
      </c>
      <c r="AI571">
        <f t="shared" si="313"/>
        <v>2</v>
      </c>
      <c r="AJ571">
        <f>VLOOKUP(AA571,counts!$V$8:$W$13,2,FALSE)</f>
        <v>-3.7643689058441341</v>
      </c>
      <c r="AK571">
        <f>VLOOKUP(AB571,counts!$V$17:$W$23,2,FALSE)</f>
        <v>-42.171718189759716</v>
      </c>
      <c r="AL571">
        <f>VLOOKUP(AC571,counts!$V$27:$W$33,2,FALSE)</f>
        <v>70.538774768379497</v>
      </c>
      <c r="AM571">
        <f>VLOOKUP(AD571,counts!$V$38:$W$49,2,FALSE)</f>
        <v>45.286193221659182</v>
      </c>
      <c r="AN571">
        <f>VLOOKUP(AE571,counts!$V$53:$W$54,2,FALSE)</f>
        <v>-108.67008854708662</v>
      </c>
      <c r="AO571">
        <f>VLOOKUP(AF571,counts!$V$58:$W$62,2,FALSE)</f>
        <v>-14.754319664473872</v>
      </c>
      <c r="AP571">
        <f>VLOOKUP(AG571,counts!$V$66:$W$69,2,FALSE)</f>
        <v>-22.013681658285037</v>
      </c>
      <c r="AQ571">
        <f>VLOOKUP(AH571,counts!$V$73:$W$75,2,FALSE)</f>
        <v>-22.422560732600829</v>
      </c>
      <c r="AR571">
        <f>VLOOKUP(AI571,counts!$V$79:$W$81,2,FALSE)</f>
        <v>25.957134405206311</v>
      </c>
      <c r="AS571">
        <f t="shared" si="314"/>
        <v>0</v>
      </c>
      <c r="AT571">
        <f t="shared" si="315"/>
        <v>5</v>
      </c>
      <c r="AU571" t="str">
        <f t="shared" si="298"/>
        <v>Validate</v>
      </c>
      <c r="AW571" t="str">
        <f t="shared" si="316"/>
        <v>0-17</v>
      </c>
      <c r="AX571" t="str">
        <f t="shared" si="317"/>
        <v>Blank</v>
      </c>
      <c r="AY571" t="str">
        <f t="shared" si="318"/>
        <v>41-100</v>
      </c>
      <c r="AZ571" t="str">
        <f t="shared" si="319"/>
        <v>NJ</v>
      </c>
      <c r="BA571" t="str">
        <f t="shared" si="320"/>
        <v>male</v>
      </c>
      <c r="BB571">
        <f t="shared" si="321"/>
        <v>0</v>
      </c>
      <c r="BC571">
        <f t="shared" si="322"/>
        <v>0</v>
      </c>
      <c r="BD571" t="str">
        <f t="shared" si="323"/>
        <v>S, blank</v>
      </c>
      <c r="BE571">
        <f t="shared" si="324"/>
        <v>2</v>
      </c>
      <c r="BF571">
        <f t="shared" si="325"/>
        <v>-3.7643689058441341</v>
      </c>
      <c r="BG571">
        <f t="shared" si="326"/>
        <v>-42.171718189759716</v>
      </c>
      <c r="BH571">
        <f t="shared" si="327"/>
        <v>70.538774768379497</v>
      </c>
      <c r="BI571">
        <f t="shared" si="328"/>
        <v>45.286193221659182</v>
      </c>
      <c r="BJ571">
        <f t="shared" si="329"/>
        <v>-108.67008854708662</v>
      </c>
      <c r="BK571">
        <f t="shared" si="330"/>
        <v>-14.754319664473872</v>
      </c>
      <c r="BL571">
        <f t="shared" si="331"/>
        <v>-22.013681658285037</v>
      </c>
      <c r="BM571">
        <f t="shared" si="332"/>
        <v>-22.422560732600829</v>
      </c>
      <c r="BN571">
        <f t="shared" si="333"/>
        <v>25.957134405206311</v>
      </c>
      <c r="BO571">
        <f t="shared" si="299"/>
        <v>0</v>
      </c>
      <c r="BP571">
        <f t="shared" si="300"/>
        <v>5</v>
      </c>
      <c r="BQ571" t="str">
        <f t="shared" si="301"/>
        <v>Validate</v>
      </c>
    </row>
    <row r="572" spans="1:69" x14ac:dyDescent="0.3">
      <c r="A572">
        <v>2</v>
      </c>
      <c r="B572">
        <v>1</v>
      </c>
      <c r="C572" t="s">
        <v>1360</v>
      </c>
      <c r="D572" t="s">
        <v>15</v>
      </c>
      <c r="E572">
        <v>50</v>
      </c>
      <c r="F572">
        <v>0</v>
      </c>
      <c r="G572">
        <v>0</v>
      </c>
      <c r="H572" t="s">
        <v>1361</v>
      </c>
      <c r="I572">
        <v>10.5</v>
      </c>
      <c r="K572" t="s">
        <v>17</v>
      </c>
      <c r="L572" t="s">
        <v>54</v>
      </c>
      <c r="N572" t="s">
        <v>415</v>
      </c>
      <c r="O572">
        <v>4</v>
      </c>
      <c r="P572">
        <v>3</v>
      </c>
      <c r="Q572">
        <v>3</v>
      </c>
      <c r="R572" t="str">
        <f t="shared" si="302"/>
        <v>Test</v>
      </c>
      <c r="S572" t="str">
        <f t="shared" si="303"/>
        <v>Train</v>
      </c>
      <c r="T572" t="str">
        <f t="shared" si="304"/>
        <v>Train</v>
      </c>
      <c r="U572" t="str">
        <f t="shared" si="305"/>
        <v>IN</v>
      </c>
      <c r="V572" t="str">
        <f t="shared" si="306"/>
        <v>41-50</v>
      </c>
      <c r="W572" t="str">
        <f t="shared" si="307"/>
        <v/>
      </c>
      <c r="X572" t="str">
        <f t="shared" si="308"/>
        <v>11-20</v>
      </c>
      <c r="Y572" t="b">
        <f>SUMPRODUCT(--(U572=counts!$A$40:$A$49))&gt;0</f>
        <v>0</v>
      </c>
      <c r="Z572" t="b">
        <f>SUMPRODUCT(--(W572=counts!$A$18:$A$22))&gt;0</f>
        <v>0</v>
      </c>
      <c r="AA572" t="str">
        <f t="shared" si="309"/>
        <v>41-50</v>
      </c>
      <c r="AB572" t="str">
        <f>IF(W572="","Blank",IF(Z572="TRUE",W572,counts!$A$23))</f>
        <v>Blank</v>
      </c>
      <c r="AC572" t="str">
        <f t="shared" si="310"/>
        <v>11-20</v>
      </c>
      <c r="AD572" t="str">
        <f t="shared" si="311"/>
        <v>Others</v>
      </c>
      <c r="AE572" t="str">
        <f t="shared" si="312"/>
        <v>female</v>
      </c>
      <c r="AF572">
        <f>IF(F572&gt;=4, counts!$A$62,F572)</f>
        <v>0</v>
      </c>
      <c r="AG572">
        <f>IF(G572&gt;=3, counts!$A$69,G572)</f>
        <v>0</v>
      </c>
      <c r="AH572" t="str">
        <f>IF(OR(K572="S",K572=""), counts!$A$75,K572)</f>
        <v>S, blank</v>
      </c>
      <c r="AI572">
        <f t="shared" si="313"/>
        <v>2</v>
      </c>
      <c r="AJ572">
        <f>VLOOKUP(AA572,counts!$V$8:$W$13,2,FALSE)</f>
        <v>-13.385578549662212</v>
      </c>
      <c r="AK572">
        <f>VLOOKUP(AB572,counts!$V$17:$W$23,2,FALSE)</f>
        <v>-42.171718189759716</v>
      </c>
      <c r="AL572">
        <f>VLOOKUP(AC572,counts!$V$27:$W$33,2,FALSE)</f>
        <v>-9.6115457513775127</v>
      </c>
      <c r="AM572">
        <f>VLOOKUP(AD572,counts!$V$38:$W$49,2,FALSE)</f>
        <v>40.634191658169868</v>
      </c>
      <c r="AN572">
        <f>VLOOKUP(AE572,counts!$V$53:$W$54,2,FALSE)</f>
        <v>151.41878811967541</v>
      </c>
      <c r="AO572">
        <f>VLOOKUP(AF572,counts!$V$58:$W$62,2,FALSE)</f>
        <v>-14.754319664473872</v>
      </c>
      <c r="AP572">
        <f>VLOOKUP(AG572,counts!$V$66:$W$69,2,FALSE)</f>
        <v>-22.013681658285037</v>
      </c>
      <c r="AQ572">
        <f>VLOOKUP(AH572,counts!$V$73:$W$75,2,FALSE)</f>
        <v>-22.422560732600829</v>
      </c>
      <c r="AR572">
        <f>VLOOKUP(AI572,counts!$V$79:$W$81,2,FALSE)</f>
        <v>25.957134405206311</v>
      </c>
      <c r="AS572">
        <f t="shared" si="314"/>
        <v>1</v>
      </c>
      <c r="AT572">
        <f t="shared" si="315"/>
        <v>4</v>
      </c>
      <c r="AU572" t="str">
        <f t="shared" si="298"/>
        <v>Test</v>
      </c>
      <c r="AW572" t="str">
        <f t="shared" si="316"/>
        <v>41-50</v>
      </c>
      <c r="AX572" t="str">
        <f t="shared" si="317"/>
        <v>Blank</v>
      </c>
      <c r="AY572" t="str">
        <f t="shared" si="318"/>
        <v>11-20</v>
      </c>
      <c r="AZ572" t="str">
        <f t="shared" si="319"/>
        <v>Others</v>
      </c>
      <c r="BA572" t="str">
        <f t="shared" si="320"/>
        <v>female</v>
      </c>
      <c r="BB572">
        <f t="shared" si="321"/>
        <v>0</v>
      </c>
      <c r="BC572">
        <f t="shared" si="322"/>
        <v>0</v>
      </c>
      <c r="BD572" t="str">
        <f t="shared" si="323"/>
        <v>S, blank</v>
      </c>
      <c r="BE572">
        <f t="shared" si="324"/>
        <v>2</v>
      </c>
      <c r="BF572">
        <f t="shared" si="325"/>
        <v>-13.385578549662212</v>
      </c>
      <c r="BG572">
        <f t="shared" si="326"/>
        <v>-42.171718189759716</v>
      </c>
      <c r="BH572">
        <f t="shared" si="327"/>
        <v>-9.6115457513775127</v>
      </c>
      <c r="BI572">
        <f t="shared" si="328"/>
        <v>40.634191658169868</v>
      </c>
      <c r="BJ572">
        <f t="shared" si="329"/>
        <v>151.41878811967541</v>
      </c>
      <c r="BK572">
        <f t="shared" si="330"/>
        <v>-14.754319664473872</v>
      </c>
      <c r="BL572">
        <f t="shared" si="331"/>
        <v>-22.013681658285037</v>
      </c>
      <c r="BM572">
        <f t="shared" si="332"/>
        <v>-22.422560732600829</v>
      </c>
      <c r="BN572">
        <f t="shared" si="333"/>
        <v>25.957134405206311</v>
      </c>
      <c r="BO572">
        <f t="shared" si="299"/>
        <v>1</v>
      </c>
      <c r="BP572">
        <f t="shared" si="300"/>
        <v>4</v>
      </c>
      <c r="BQ572" t="str">
        <f t="shared" si="301"/>
        <v>Test</v>
      </c>
    </row>
    <row r="573" spans="1:69" x14ac:dyDescent="0.3">
      <c r="A573">
        <v>2</v>
      </c>
      <c r="B573">
        <v>0</v>
      </c>
      <c r="C573" t="s">
        <v>1362</v>
      </c>
      <c r="D573" t="s">
        <v>20</v>
      </c>
      <c r="E573">
        <v>23</v>
      </c>
      <c r="F573">
        <v>0</v>
      </c>
      <c r="G573">
        <v>0</v>
      </c>
      <c r="H573" t="s">
        <v>1363</v>
      </c>
      <c r="I573">
        <v>13</v>
      </c>
      <c r="K573" t="s">
        <v>17</v>
      </c>
      <c r="O573">
        <v>3</v>
      </c>
      <c r="P573">
        <v>5</v>
      </c>
      <c r="Q573">
        <v>4</v>
      </c>
      <c r="R573" t="str">
        <f t="shared" si="302"/>
        <v>Train</v>
      </c>
      <c r="S573" t="str">
        <f t="shared" si="303"/>
        <v>Validate</v>
      </c>
      <c r="T573" t="str">
        <f t="shared" si="304"/>
        <v>Test</v>
      </c>
      <c r="U573" t="str">
        <f t="shared" si="305"/>
        <v/>
      </c>
      <c r="V573" t="str">
        <f t="shared" si="306"/>
        <v>18-30</v>
      </c>
      <c r="W573" t="str">
        <f t="shared" si="307"/>
        <v/>
      </c>
      <c r="X573" t="str">
        <f t="shared" si="308"/>
        <v>11-20</v>
      </c>
      <c r="Y573" t="b">
        <f>SUMPRODUCT(--(U573=counts!$A$40:$A$49))&gt;0</f>
        <v>0</v>
      </c>
      <c r="Z573" t="b">
        <f>SUMPRODUCT(--(W573=counts!$A$18:$A$22))&gt;0</f>
        <v>0</v>
      </c>
      <c r="AA573" t="str">
        <f t="shared" si="309"/>
        <v>18-30</v>
      </c>
      <c r="AB573" t="str">
        <f>IF(W573="","Blank",IF(Z573="TRUE",W573,counts!$A$23))</f>
        <v>Blank</v>
      </c>
      <c r="AC573" t="str">
        <f t="shared" si="310"/>
        <v>11-20</v>
      </c>
      <c r="AD573" t="str">
        <f t="shared" si="311"/>
        <v>Blank</v>
      </c>
      <c r="AE573" t="str">
        <f t="shared" si="312"/>
        <v>male</v>
      </c>
      <c r="AF573">
        <f>IF(F573&gt;=4, counts!$A$62,F573)</f>
        <v>0</v>
      </c>
      <c r="AG573">
        <f>IF(G573&gt;=3, counts!$A$69,G573)</f>
        <v>0</v>
      </c>
      <c r="AH573" t="str">
        <f>IF(OR(K573="S",K573=""), counts!$A$75,K573)</f>
        <v>S, blank</v>
      </c>
      <c r="AI573">
        <f t="shared" si="313"/>
        <v>2</v>
      </c>
      <c r="AJ573">
        <f>VLOOKUP(AA573,counts!$V$8:$W$13,2,FALSE)</f>
        <v>-11.613432440426715</v>
      </c>
      <c r="AK573">
        <f>VLOOKUP(AB573,counts!$V$17:$W$23,2,FALSE)</f>
        <v>-42.171718189759716</v>
      </c>
      <c r="AL573">
        <f>VLOOKUP(AC573,counts!$V$27:$W$33,2,FALSE)</f>
        <v>-9.6115457513775127</v>
      </c>
      <c r="AM573">
        <f>VLOOKUP(AD573,counts!$V$38:$W$49,2,FALSE)</f>
        <v>-33.757758935166962</v>
      </c>
      <c r="AN573">
        <f>VLOOKUP(AE573,counts!$V$53:$W$54,2,FALSE)</f>
        <v>-108.67008854708662</v>
      </c>
      <c r="AO573">
        <f>VLOOKUP(AF573,counts!$V$58:$W$62,2,FALSE)</f>
        <v>-14.754319664473872</v>
      </c>
      <c r="AP573">
        <f>VLOOKUP(AG573,counts!$V$66:$W$69,2,FALSE)</f>
        <v>-22.013681658285037</v>
      </c>
      <c r="AQ573">
        <f>VLOOKUP(AH573,counts!$V$73:$W$75,2,FALSE)</f>
        <v>-22.422560732600829</v>
      </c>
      <c r="AR573">
        <f>VLOOKUP(AI573,counts!$V$79:$W$81,2,FALSE)</f>
        <v>25.957134405206311</v>
      </c>
      <c r="AS573">
        <f t="shared" si="314"/>
        <v>0</v>
      </c>
      <c r="AT573">
        <f t="shared" si="315"/>
        <v>3</v>
      </c>
      <c r="AU573" t="str">
        <f t="shared" si="298"/>
        <v>Train</v>
      </c>
      <c r="AW573" t="str">
        <f t="shared" si="316"/>
        <v>18-30</v>
      </c>
      <c r="AX573" t="str">
        <f t="shared" si="317"/>
        <v>Blank</v>
      </c>
      <c r="AY573" t="str">
        <f t="shared" si="318"/>
        <v>11-20</v>
      </c>
      <c r="AZ573" t="str">
        <f t="shared" si="319"/>
        <v>Blank</v>
      </c>
      <c r="BA573" t="str">
        <f t="shared" si="320"/>
        <v>male</v>
      </c>
      <c r="BB573">
        <f t="shared" si="321"/>
        <v>0</v>
      </c>
      <c r="BC573">
        <f t="shared" si="322"/>
        <v>0</v>
      </c>
      <c r="BD573" t="str">
        <f t="shared" si="323"/>
        <v>S, blank</v>
      </c>
      <c r="BE573">
        <f t="shared" si="324"/>
        <v>2</v>
      </c>
      <c r="BF573">
        <f t="shared" si="325"/>
        <v>-11.613432440426715</v>
      </c>
      <c r="BG573">
        <f t="shared" si="326"/>
        <v>-42.171718189759716</v>
      </c>
      <c r="BH573">
        <f t="shared" si="327"/>
        <v>-9.6115457513775127</v>
      </c>
      <c r="BI573">
        <f t="shared" si="328"/>
        <v>-33.757758935166962</v>
      </c>
      <c r="BJ573">
        <f t="shared" si="329"/>
        <v>-108.67008854708662</v>
      </c>
      <c r="BK573">
        <f t="shared" si="330"/>
        <v>-14.754319664473872</v>
      </c>
      <c r="BL573">
        <f t="shared" si="331"/>
        <v>-22.013681658285037</v>
      </c>
      <c r="BM573">
        <f t="shared" si="332"/>
        <v>-22.422560732600829</v>
      </c>
      <c r="BN573">
        <f t="shared" si="333"/>
        <v>25.957134405206311</v>
      </c>
      <c r="BO573">
        <f t="shared" si="299"/>
        <v>0</v>
      </c>
      <c r="BP573">
        <f t="shared" si="300"/>
        <v>3</v>
      </c>
      <c r="BQ573" t="str">
        <f t="shared" si="301"/>
        <v>Train</v>
      </c>
    </row>
    <row r="574" spans="1:69" x14ac:dyDescent="0.3">
      <c r="A574">
        <v>2</v>
      </c>
      <c r="B574">
        <v>1</v>
      </c>
      <c r="C574" t="s">
        <v>1364</v>
      </c>
      <c r="D574" t="s">
        <v>15</v>
      </c>
      <c r="E574">
        <v>28</v>
      </c>
      <c r="F574">
        <v>0</v>
      </c>
      <c r="G574">
        <v>0</v>
      </c>
      <c r="H574" t="s">
        <v>1365</v>
      </c>
      <c r="I574">
        <v>12.65</v>
      </c>
      <c r="K574" t="s">
        <v>17</v>
      </c>
      <c r="N574" t="s">
        <v>1366</v>
      </c>
      <c r="O574">
        <v>2</v>
      </c>
      <c r="P574">
        <v>1</v>
      </c>
      <c r="Q574">
        <v>1</v>
      </c>
      <c r="R574" t="str">
        <f t="shared" si="302"/>
        <v>Train</v>
      </c>
      <c r="S574" t="str">
        <f t="shared" si="303"/>
        <v>Train</v>
      </c>
      <c r="T574" t="str">
        <f t="shared" si="304"/>
        <v>Train</v>
      </c>
      <c r="U574" t="str">
        <f t="shared" si="305"/>
        <v>OH</v>
      </c>
      <c r="V574" t="str">
        <f t="shared" si="306"/>
        <v>18-30</v>
      </c>
      <c r="W574" t="str">
        <f t="shared" si="307"/>
        <v/>
      </c>
      <c r="X574" t="str">
        <f t="shared" si="308"/>
        <v>11-20</v>
      </c>
      <c r="Y574" t="b">
        <f>SUMPRODUCT(--(U574=counts!$A$40:$A$49))&gt;0</f>
        <v>1</v>
      </c>
      <c r="Z574" t="b">
        <f>SUMPRODUCT(--(W574=counts!$A$18:$A$22))&gt;0</f>
        <v>0</v>
      </c>
      <c r="AA574" t="str">
        <f t="shared" si="309"/>
        <v>18-30</v>
      </c>
      <c r="AB574" t="str">
        <f>IF(W574="","Blank",IF(Z574="TRUE",W574,counts!$A$23))</f>
        <v>Blank</v>
      </c>
      <c r="AC574" t="str">
        <f t="shared" si="310"/>
        <v>11-20</v>
      </c>
      <c r="AD574" t="str">
        <f t="shared" si="311"/>
        <v>OH</v>
      </c>
      <c r="AE574" t="str">
        <f t="shared" si="312"/>
        <v>female</v>
      </c>
      <c r="AF574">
        <f>IF(F574&gt;=4, counts!$A$62,F574)</f>
        <v>0</v>
      </c>
      <c r="AG574">
        <f>IF(G574&gt;=3, counts!$A$69,G574)</f>
        <v>0</v>
      </c>
      <c r="AH574" t="str">
        <f>IF(OR(K574="S",K574=""), counts!$A$75,K574)</f>
        <v>S, blank</v>
      </c>
      <c r="AI574">
        <f t="shared" si="313"/>
        <v>2</v>
      </c>
      <c r="AJ574">
        <f>VLOOKUP(AA574,counts!$V$8:$W$13,2,FALSE)</f>
        <v>-11.613432440426715</v>
      </c>
      <c r="AK574">
        <f>VLOOKUP(AB574,counts!$V$17:$W$23,2,FALSE)</f>
        <v>-42.171718189759716</v>
      </c>
      <c r="AL574">
        <f>VLOOKUP(AC574,counts!$V$27:$W$33,2,FALSE)</f>
        <v>-9.6115457513775127</v>
      </c>
      <c r="AM574">
        <f>VLOOKUP(AD574,counts!$V$38:$W$49,2,FALSE)</f>
        <v>82.755538165800246</v>
      </c>
      <c r="AN574">
        <f>VLOOKUP(AE574,counts!$V$53:$W$54,2,FALSE)</f>
        <v>151.41878811967541</v>
      </c>
      <c r="AO574">
        <f>VLOOKUP(AF574,counts!$V$58:$W$62,2,FALSE)</f>
        <v>-14.754319664473872</v>
      </c>
      <c r="AP574">
        <f>VLOOKUP(AG574,counts!$V$66:$W$69,2,FALSE)</f>
        <v>-22.013681658285037</v>
      </c>
      <c r="AQ574">
        <f>VLOOKUP(AH574,counts!$V$73:$W$75,2,FALSE)</f>
        <v>-22.422560732600829</v>
      </c>
      <c r="AR574">
        <f>VLOOKUP(AI574,counts!$V$79:$W$81,2,FALSE)</f>
        <v>25.957134405206311</v>
      </c>
      <c r="AS574">
        <f t="shared" si="314"/>
        <v>1</v>
      </c>
      <c r="AT574">
        <f t="shared" si="315"/>
        <v>2</v>
      </c>
      <c r="AU574" t="str">
        <f t="shared" si="298"/>
        <v>Train</v>
      </c>
      <c r="AW574" t="str">
        <f t="shared" si="316"/>
        <v>18-30</v>
      </c>
      <c r="AX574" t="str">
        <f t="shared" si="317"/>
        <v>Blank</v>
      </c>
      <c r="AY574" t="str">
        <f t="shared" si="318"/>
        <v>11-20</v>
      </c>
      <c r="AZ574" t="str">
        <f t="shared" si="319"/>
        <v>OH</v>
      </c>
      <c r="BA574" t="str">
        <f t="shared" si="320"/>
        <v>female</v>
      </c>
      <c r="BB574">
        <f t="shared" si="321"/>
        <v>0</v>
      </c>
      <c r="BC574">
        <f t="shared" si="322"/>
        <v>0</v>
      </c>
      <c r="BD574" t="str">
        <f t="shared" si="323"/>
        <v>S, blank</v>
      </c>
      <c r="BE574">
        <f t="shared" si="324"/>
        <v>2</v>
      </c>
      <c r="BF574">
        <f t="shared" si="325"/>
        <v>-11.613432440426715</v>
      </c>
      <c r="BG574">
        <f t="shared" si="326"/>
        <v>-42.171718189759716</v>
      </c>
      <c r="BH574">
        <f t="shared" si="327"/>
        <v>-9.6115457513775127</v>
      </c>
      <c r="BI574">
        <f t="shared" si="328"/>
        <v>82.755538165800246</v>
      </c>
      <c r="BJ574">
        <f t="shared" si="329"/>
        <v>151.41878811967541</v>
      </c>
      <c r="BK574">
        <f t="shared" si="330"/>
        <v>-14.754319664473872</v>
      </c>
      <c r="BL574">
        <f t="shared" si="331"/>
        <v>-22.013681658285037</v>
      </c>
      <c r="BM574">
        <f t="shared" si="332"/>
        <v>-22.422560732600829</v>
      </c>
      <c r="BN574">
        <f t="shared" si="333"/>
        <v>25.957134405206311</v>
      </c>
      <c r="BO574">
        <f t="shared" si="299"/>
        <v>1</v>
      </c>
      <c r="BP574">
        <f t="shared" si="300"/>
        <v>2</v>
      </c>
      <c r="BQ574" t="str">
        <f t="shared" si="301"/>
        <v>Train</v>
      </c>
    </row>
    <row r="575" spans="1:69" x14ac:dyDescent="0.3">
      <c r="A575">
        <v>2</v>
      </c>
      <c r="B575">
        <v>1</v>
      </c>
      <c r="C575" t="s">
        <v>1367</v>
      </c>
      <c r="D575" t="s">
        <v>15</v>
      </c>
      <c r="E575">
        <v>27</v>
      </c>
      <c r="F575">
        <v>0</v>
      </c>
      <c r="G575">
        <v>0</v>
      </c>
      <c r="H575" t="s">
        <v>1368</v>
      </c>
      <c r="I575">
        <v>10.5</v>
      </c>
      <c r="J575" t="s">
        <v>1132</v>
      </c>
      <c r="K575" t="s">
        <v>17</v>
      </c>
      <c r="L575" t="s">
        <v>1001</v>
      </c>
      <c r="N575" t="s">
        <v>1369</v>
      </c>
      <c r="O575">
        <v>3</v>
      </c>
      <c r="P575">
        <v>3</v>
      </c>
      <c r="Q575">
        <v>5</v>
      </c>
      <c r="R575" t="str">
        <f t="shared" si="302"/>
        <v>Train</v>
      </c>
      <c r="S575" t="str">
        <f t="shared" si="303"/>
        <v>Train</v>
      </c>
      <c r="T575" t="str">
        <f t="shared" si="304"/>
        <v>Validate</v>
      </c>
      <c r="U575" t="str">
        <f t="shared" si="305"/>
        <v/>
      </c>
      <c r="V575" t="str">
        <f t="shared" si="306"/>
        <v>18-30</v>
      </c>
      <c r="W575" t="str">
        <f t="shared" si="307"/>
        <v>E</v>
      </c>
      <c r="X575" t="str">
        <f t="shared" si="308"/>
        <v>11-20</v>
      </c>
      <c r="Y575" t="b">
        <f>SUMPRODUCT(--(U575=counts!$A$40:$A$49))&gt;0</f>
        <v>0</v>
      </c>
      <c r="Z575" t="b">
        <f>SUMPRODUCT(--(W575=counts!$A$18:$A$22))&gt;0</f>
        <v>1</v>
      </c>
      <c r="AA575" t="str">
        <f t="shared" si="309"/>
        <v>18-30</v>
      </c>
      <c r="AB575" t="str">
        <f>IF(W575="","Blank",IF(Z575="TRUE",W575,counts!$A$23))</f>
        <v>F, G, T</v>
      </c>
      <c r="AC575" t="str">
        <f t="shared" si="310"/>
        <v>11-20</v>
      </c>
      <c r="AD575" t="str">
        <f t="shared" si="311"/>
        <v>Blank</v>
      </c>
      <c r="AE575" t="str">
        <f t="shared" si="312"/>
        <v>female</v>
      </c>
      <c r="AF575">
        <f>IF(F575&gt;=4, counts!$A$62,F575)</f>
        <v>0</v>
      </c>
      <c r="AG575">
        <f>IF(G575&gt;=3, counts!$A$69,G575)</f>
        <v>0</v>
      </c>
      <c r="AH575" t="str">
        <f>IF(OR(K575="S",K575=""), counts!$A$75,K575)</f>
        <v>S, blank</v>
      </c>
      <c r="AI575">
        <f t="shared" si="313"/>
        <v>2</v>
      </c>
      <c r="AJ575">
        <f>VLOOKUP(AA575,counts!$V$8:$W$13,2,FALSE)</f>
        <v>-11.613432440426715</v>
      </c>
      <c r="AK575">
        <f>VLOOKUP(AB575,counts!$V$17:$W$23,2,FALSE)</f>
        <v>123.30204897661667</v>
      </c>
      <c r="AL575">
        <f>VLOOKUP(AC575,counts!$V$27:$W$33,2,FALSE)</f>
        <v>-9.6115457513775127</v>
      </c>
      <c r="AM575">
        <f>VLOOKUP(AD575,counts!$V$38:$W$49,2,FALSE)</f>
        <v>-33.757758935166962</v>
      </c>
      <c r="AN575">
        <f>VLOOKUP(AE575,counts!$V$53:$W$54,2,FALSE)</f>
        <v>151.41878811967541</v>
      </c>
      <c r="AO575">
        <f>VLOOKUP(AF575,counts!$V$58:$W$62,2,FALSE)</f>
        <v>-14.754319664473872</v>
      </c>
      <c r="AP575">
        <f>VLOOKUP(AG575,counts!$V$66:$W$69,2,FALSE)</f>
        <v>-22.013681658285037</v>
      </c>
      <c r="AQ575">
        <f>VLOOKUP(AH575,counts!$V$73:$W$75,2,FALSE)</f>
        <v>-22.422560732600829</v>
      </c>
      <c r="AR575">
        <f>VLOOKUP(AI575,counts!$V$79:$W$81,2,FALSE)</f>
        <v>25.957134405206311</v>
      </c>
      <c r="AS575">
        <f t="shared" si="314"/>
        <v>1</v>
      </c>
      <c r="AT575">
        <f t="shared" si="315"/>
        <v>3</v>
      </c>
      <c r="AU575" t="str">
        <f t="shared" si="298"/>
        <v>Train</v>
      </c>
      <c r="AW575" t="str">
        <f t="shared" si="316"/>
        <v>18-30</v>
      </c>
      <c r="AX575" t="str">
        <f t="shared" si="317"/>
        <v>F, G, T</v>
      </c>
      <c r="AY575" t="str">
        <f t="shared" si="318"/>
        <v>11-20</v>
      </c>
      <c r="AZ575" t="str">
        <f t="shared" si="319"/>
        <v>Blank</v>
      </c>
      <c r="BA575" t="str">
        <f t="shared" si="320"/>
        <v>female</v>
      </c>
      <c r="BB575">
        <f t="shared" si="321"/>
        <v>0</v>
      </c>
      <c r="BC575">
        <f t="shared" si="322"/>
        <v>0</v>
      </c>
      <c r="BD575" t="str">
        <f t="shared" si="323"/>
        <v>S, blank</v>
      </c>
      <c r="BE575">
        <f t="shared" si="324"/>
        <v>2</v>
      </c>
      <c r="BF575">
        <f t="shared" si="325"/>
        <v>-11.613432440426715</v>
      </c>
      <c r="BG575">
        <f t="shared" si="326"/>
        <v>123.30204897661667</v>
      </c>
      <c r="BH575">
        <f t="shared" si="327"/>
        <v>-9.6115457513775127</v>
      </c>
      <c r="BI575">
        <f t="shared" si="328"/>
        <v>-33.757758935166962</v>
      </c>
      <c r="BJ575">
        <f t="shared" si="329"/>
        <v>151.41878811967541</v>
      </c>
      <c r="BK575">
        <f t="shared" si="330"/>
        <v>-14.754319664473872</v>
      </c>
      <c r="BL575">
        <f t="shared" si="331"/>
        <v>-22.013681658285037</v>
      </c>
      <c r="BM575">
        <f t="shared" si="332"/>
        <v>-22.422560732600829</v>
      </c>
      <c r="BN575">
        <f t="shared" si="333"/>
        <v>25.957134405206311</v>
      </c>
      <c r="BO575">
        <f t="shared" si="299"/>
        <v>1</v>
      </c>
      <c r="BP575">
        <f t="shared" si="300"/>
        <v>3</v>
      </c>
      <c r="BQ575" t="str">
        <f t="shared" si="301"/>
        <v>Train</v>
      </c>
    </row>
    <row r="576" spans="1:69" x14ac:dyDescent="0.3">
      <c r="A576">
        <v>2</v>
      </c>
      <c r="B576">
        <v>0</v>
      </c>
      <c r="C576" t="s">
        <v>1370</v>
      </c>
      <c r="D576" t="s">
        <v>20</v>
      </c>
      <c r="E576">
        <v>29</v>
      </c>
      <c r="F576">
        <v>1</v>
      </c>
      <c r="G576">
        <v>0</v>
      </c>
      <c r="H576" t="s">
        <v>1371</v>
      </c>
      <c r="I576">
        <v>21</v>
      </c>
      <c r="K576" t="s">
        <v>17</v>
      </c>
      <c r="N576" t="s">
        <v>1372</v>
      </c>
      <c r="O576">
        <v>5</v>
      </c>
      <c r="P576">
        <v>2</v>
      </c>
      <c r="Q576">
        <v>3</v>
      </c>
      <c r="R576" t="str">
        <f t="shared" si="302"/>
        <v>Validate</v>
      </c>
      <c r="S576" t="str">
        <f t="shared" si="303"/>
        <v>Train</v>
      </c>
      <c r="T576" t="str">
        <f t="shared" si="304"/>
        <v>Train</v>
      </c>
      <c r="U576" t="str">
        <f t="shared" si="305"/>
        <v/>
      </c>
      <c r="V576" t="str">
        <f t="shared" si="306"/>
        <v>18-30</v>
      </c>
      <c r="W576" t="str">
        <f t="shared" si="307"/>
        <v/>
      </c>
      <c r="X576" t="str">
        <f t="shared" si="308"/>
        <v>21-30</v>
      </c>
      <c r="Y576" t="b">
        <f>SUMPRODUCT(--(U576=counts!$A$40:$A$49))&gt;0</f>
        <v>0</v>
      </c>
      <c r="Z576" t="b">
        <f>SUMPRODUCT(--(W576=counts!$A$18:$A$22))&gt;0</f>
        <v>0</v>
      </c>
      <c r="AA576" t="str">
        <f t="shared" si="309"/>
        <v>18-30</v>
      </c>
      <c r="AB576" t="str">
        <f>IF(W576="","Blank",IF(Z576="TRUE",W576,counts!$A$23))</f>
        <v>Blank</v>
      </c>
      <c r="AC576" t="str">
        <f t="shared" si="310"/>
        <v>21-30</v>
      </c>
      <c r="AD576" t="str">
        <f t="shared" si="311"/>
        <v>Blank</v>
      </c>
      <c r="AE576" t="str">
        <f t="shared" si="312"/>
        <v>male</v>
      </c>
      <c r="AF576">
        <f>IF(F576&gt;=4, counts!$A$62,F576)</f>
        <v>1</v>
      </c>
      <c r="AG576">
        <f>IF(G576&gt;=3, counts!$A$69,G576)</f>
        <v>0</v>
      </c>
      <c r="AH576" t="str">
        <f>IF(OR(K576="S",K576=""), counts!$A$75,K576)</f>
        <v>S, blank</v>
      </c>
      <c r="AI576">
        <f t="shared" si="313"/>
        <v>2</v>
      </c>
      <c r="AJ576">
        <f>VLOOKUP(AA576,counts!$V$8:$W$13,2,FALSE)</f>
        <v>-11.613432440426715</v>
      </c>
      <c r="AK576">
        <f>VLOOKUP(AB576,counts!$V$17:$W$23,2,FALSE)</f>
        <v>-42.171718189759716</v>
      </c>
      <c r="AL576">
        <f>VLOOKUP(AC576,counts!$V$27:$W$33,2,FALSE)</f>
        <v>40.172297072540438</v>
      </c>
      <c r="AM576">
        <f>VLOOKUP(AD576,counts!$V$38:$W$49,2,FALSE)</f>
        <v>-33.757758935166962</v>
      </c>
      <c r="AN576">
        <f>VLOOKUP(AE576,counts!$V$53:$W$54,2,FALSE)</f>
        <v>-108.67008854708662</v>
      </c>
      <c r="AO576">
        <f>VLOOKUP(AF576,counts!$V$58:$W$62,2,FALSE)</f>
        <v>48.695090775187893</v>
      </c>
      <c r="AP576">
        <f>VLOOKUP(AG576,counts!$V$66:$W$69,2,FALSE)</f>
        <v>-22.013681658285037</v>
      </c>
      <c r="AQ576">
        <f>VLOOKUP(AH576,counts!$V$73:$W$75,2,FALSE)</f>
        <v>-22.422560732600829</v>
      </c>
      <c r="AR576">
        <f>VLOOKUP(AI576,counts!$V$79:$W$81,2,FALSE)</f>
        <v>25.957134405206311</v>
      </c>
      <c r="AS576">
        <f t="shared" si="314"/>
        <v>0</v>
      </c>
      <c r="AT576">
        <f t="shared" si="315"/>
        <v>5</v>
      </c>
      <c r="AU576" t="str">
        <f t="shared" si="298"/>
        <v>Validate</v>
      </c>
      <c r="AW576" t="str">
        <f t="shared" si="316"/>
        <v>18-30</v>
      </c>
      <c r="AX576" t="str">
        <f t="shared" si="317"/>
        <v>Blank</v>
      </c>
      <c r="AY576" t="str">
        <f t="shared" si="318"/>
        <v>21-30</v>
      </c>
      <c r="AZ576" t="str">
        <f t="shared" si="319"/>
        <v>Blank</v>
      </c>
      <c r="BA576" t="str">
        <f t="shared" si="320"/>
        <v>male</v>
      </c>
      <c r="BB576">
        <f t="shared" si="321"/>
        <v>1</v>
      </c>
      <c r="BC576">
        <f t="shared" si="322"/>
        <v>0</v>
      </c>
      <c r="BD576" t="str">
        <f t="shared" si="323"/>
        <v>S, blank</v>
      </c>
      <c r="BE576">
        <f t="shared" si="324"/>
        <v>2</v>
      </c>
      <c r="BF576">
        <f t="shared" si="325"/>
        <v>-11.613432440426715</v>
      </c>
      <c r="BG576">
        <f t="shared" si="326"/>
        <v>-42.171718189759716</v>
      </c>
      <c r="BH576">
        <f t="shared" si="327"/>
        <v>40.172297072540438</v>
      </c>
      <c r="BI576">
        <f t="shared" si="328"/>
        <v>-33.757758935166962</v>
      </c>
      <c r="BJ576">
        <f t="shared" si="329"/>
        <v>-108.67008854708662</v>
      </c>
      <c r="BK576">
        <f t="shared" si="330"/>
        <v>48.695090775187893</v>
      </c>
      <c r="BL576">
        <f t="shared" si="331"/>
        <v>-22.013681658285037</v>
      </c>
      <c r="BM576">
        <f t="shared" si="332"/>
        <v>-22.422560732600829</v>
      </c>
      <c r="BN576">
        <f t="shared" si="333"/>
        <v>25.957134405206311</v>
      </c>
      <c r="BO576">
        <f t="shared" si="299"/>
        <v>0</v>
      </c>
      <c r="BP576">
        <f t="shared" si="300"/>
        <v>5</v>
      </c>
      <c r="BQ576" t="str">
        <f t="shared" si="301"/>
        <v>Validate</v>
      </c>
    </row>
    <row r="577" spans="1:69" x14ac:dyDescent="0.3">
      <c r="A577">
        <v>2</v>
      </c>
      <c r="B577">
        <v>0</v>
      </c>
      <c r="C577" t="s">
        <v>1373</v>
      </c>
      <c r="D577" t="s">
        <v>15</v>
      </c>
      <c r="E577">
        <v>27</v>
      </c>
      <c r="F577">
        <v>1</v>
      </c>
      <c r="G577">
        <v>0</v>
      </c>
      <c r="H577" t="s">
        <v>1371</v>
      </c>
      <c r="I577">
        <v>21</v>
      </c>
      <c r="K577" t="s">
        <v>17</v>
      </c>
      <c r="N577" t="s">
        <v>1372</v>
      </c>
      <c r="O577">
        <v>5</v>
      </c>
      <c r="P577">
        <v>1</v>
      </c>
      <c r="Q577">
        <v>4</v>
      </c>
      <c r="R577" t="str">
        <f t="shared" si="302"/>
        <v>Validate</v>
      </c>
      <c r="S577" t="str">
        <f t="shared" si="303"/>
        <v>Train</v>
      </c>
      <c r="T577" t="str">
        <f t="shared" si="304"/>
        <v>Test</v>
      </c>
      <c r="U577" t="str">
        <f t="shared" si="305"/>
        <v/>
      </c>
      <c r="V577" t="str">
        <f t="shared" si="306"/>
        <v>18-30</v>
      </c>
      <c r="W577" t="str">
        <f t="shared" si="307"/>
        <v/>
      </c>
      <c r="X577" t="str">
        <f t="shared" si="308"/>
        <v>21-30</v>
      </c>
      <c r="Y577" t="b">
        <f>SUMPRODUCT(--(U577=counts!$A$40:$A$49))&gt;0</f>
        <v>0</v>
      </c>
      <c r="Z577" t="b">
        <f>SUMPRODUCT(--(W577=counts!$A$18:$A$22))&gt;0</f>
        <v>0</v>
      </c>
      <c r="AA577" t="str">
        <f t="shared" si="309"/>
        <v>18-30</v>
      </c>
      <c r="AB577" t="str">
        <f>IF(W577="","Blank",IF(Z577="TRUE",W577,counts!$A$23))</f>
        <v>Blank</v>
      </c>
      <c r="AC577" t="str">
        <f t="shared" si="310"/>
        <v>21-30</v>
      </c>
      <c r="AD577" t="str">
        <f t="shared" si="311"/>
        <v>Blank</v>
      </c>
      <c r="AE577" t="str">
        <f t="shared" si="312"/>
        <v>female</v>
      </c>
      <c r="AF577">
        <f>IF(F577&gt;=4, counts!$A$62,F577)</f>
        <v>1</v>
      </c>
      <c r="AG577">
        <f>IF(G577&gt;=3, counts!$A$69,G577)</f>
        <v>0</v>
      </c>
      <c r="AH577" t="str">
        <f>IF(OR(K577="S",K577=""), counts!$A$75,K577)</f>
        <v>S, blank</v>
      </c>
      <c r="AI577">
        <f t="shared" si="313"/>
        <v>2</v>
      </c>
      <c r="AJ577">
        <f>VLOOKUP(AA577,counts!$V$8:$W$13,2,FALSE)</f>
        <v>-11.613432440426715</v>
      </c>
      <c r="AK577">
        <f>VLOOKUP(AB577,counts!$V$17:$W$23,2,FALSE)</f>
        <v>-42.171718189759716</v>
      </c>
      <c r="AL577">
        <f>VLOOKUP(AC577,counts!$V$27:$W$33,2,FALSE)</f>
        <v>40.172297072540438</v>
      </c>
      <c r="AM577">
        <f>VLOOKUP(AD577,counts!$V$38:$W$49,2,FALSE)</f>
        <v>-33.757758935166962</v>
      </c>
      <c r="AN577">
        <f>VLOOKUP(AE577,counts!$V$53:$W$54,2,FALSE)</f>
        <v>151.41878811967541</v>
      </c>
      <c r="AO577">
        <f>VLOOKUP(AF577,counts!$V$58:$W$62,2,FALSE)</f>
        <v>48.695090775187893</v>
      </c>
      <c r="AP577">
        <f>VLOOKUP(AG577,counts!$V$66:$W$69,2,FALSE)</f>
        <v>-22.013681658285037</v>
      </c>
      <c r="AQ577">
        <f>VLOOKUP(AH577,counts!$V$73:$W$75,2,FALSE)</f>
        <v>-22.422560732600829</v>
      </c>
      <c r="AR577">
        <f>VLOOKUP(AI577,counts!$V$79:$W$81,2,FALSE)</f>
        <v>25.957134405206311</v>
      </c>
      <c r="AS577">
        <f t="shared" si="314"/>
        <v>0</v>
      </c>
      <c r="AT577">
        <f t="shared" si="315"/>
        <v>5</v>
      </c>
      <c r="AU577" t="str">
        <f t="shared" si="298"/>
        <v>Validate</v>
      </c>
      <c r="AW577" t="str">
        <f t="shared" si="316"/>
        <v>18-30</v>
      </c>
      <c r="AX577" t="str">
        <f t="shared" si="317"/>
        <v>Blank</v>
      </c>
      <c r="AY577" t="str">
        <f t="shared" si="318"/>
        <v>21-30</v>
      </c>
      <c r="AZ577" t="str">
        <f t="shared" si="319"/>
        <v>Blank</v>
      </c>
      <c r="BA577" t="str">
        <f t="shared" si="320"/>
        <v>female</v>
      </c>
      <c r="BB577">
        <f t="shared" si="321"/>
        <v>1</v>
      </c>
      <c r="BC577">
        <f t="shared" si="322"/>
        <v>0</v>
      </c>
      <c r="BD577" t="str">
        <f t="shared" si="323"/>
        <v>S, blank</v>
      </c>
      <c r="BE577">
        <f t="shared" si="324"/>
        <v>2</v>
      </c>
      <c r="BF577">
        <f t="shared" si="325"/>
        <v>-11.613432440426715</v>
      </c>
      <c r="BG577">
        <f t="shared" si="326"/>
        <v>-42.171718189759716</v>
      </c>
      <c r="BH577">
        <f t="shared" si="327"/>
        <v>40.172297072540438</v>
      </c>
      <c r="BI577">
        <f t="shared" si="328"/>
        <v>-33.757758935166962</v>
      </c>
      <c r="BJ577">
        <f t="shared" si="329"/>
        <v>151.41878811967541</v>
      </c>
      <c r="BK577">
        <f t="shared" si="330"/>
        <v>48.695090775187893</v>
      </c>
      <c r="BL577">
        <f t="shared" si="331"/>
        <v>-22.013681658285037</v>
      </c>
      <c r="BM577">
        <f t="shared" si="332"/>
        <v>-22.422560732600829</v>
      </c>
      <c r="BN577">
        <f t="shared" si="333"/>
        <v>25.957134405206311</v>
      </c>
      <c r="BO577">
        <f t="shared" si="299"/>
        <v>0</v>
      </c>
      <c r="BP577">
        <f t="shared" si="300"/>
        <v>5</v>
      </c>
      <c r="BQ577" t="str">
        <f t="shared" si="301"/>
        <v>Validate</v>
      </c>
    </row>
    <row r="578" spans="1:69" x14ac:dyDescent="0.3">
      <c r="A578">
        <v>2</v>
      </c>
      <c r="B578">
        <v>0</v>
      </c>
      <c r="C578" t="s">
        <v>1374</v>
      </c>
      <c r="D578" t="s">
        <v>20</v>
      </c>
      <c r="E578">
        <v>40</v>
      </c>
      <c r="F578">
        <v>0</v>
      </c>
      <c r="G578">
        <v>0</v>
      </c>
      <c r="H578" t="s">
        <v>1375</v>
      </c>
      <c r="I578">
        <v>13</v>
      </c>
      <c r="K578" t="s">
        <v>17</v>
      </c>
      <c r="N578" t="s">
        <v>1376</v>
      </c>
      <c r="O578">
        <v>2</v>
      </c>
      <c r="P578">
        <v>2</v>
      </c>
      <c r="Q578">
        <v>1</v>
      </c>
      <c r="R578" t="str">
        <f t="shared" si="302"/>
        <v>Train</v>
      </c>
      <c r="S578" t="str">
        <f t="shared" si="303"/>
        <v>Train</v>
      </c>
      <c r="T578" t="str">
        <f t="shared" si="304"/>
        <v>Train</v>
      </c>
      <c r="U578" t="str">
        <f t="shared" si="305"/>
        <v>VT</v>
      </c>
      <c r="V578" t="str">
        <f t="shared" si="306"/>
        <v>31-40</v>
      </c>
      <c r="W578" t="str">
        <f t="shared" si="307"/>
        <v/>
      </c>
      <c r="X578" t="str">
        <f t="shared" si="308"/>
        <v>11-20</v>
      </c>
      <c r="Y578" t="b">
        <f>SUMPRODUCT(--(U578=counts!$A$40:$A$49))&gt;0</f>
        <v>0</v>
      </c>
      <c r="Z578" t="b">
        <f>SUMPRODUCT(--(W578=counts!$A$18:$A$22))&gt;0</f>
        <v>0</v>
      </c>
      <c r="AA578" t="str">
        <f t="shared" si="309"/>
        <v>31-40</v>
      </c>
      <c r="AB578" t="str">
        <f>IF(W578="","Blank",IF(Z578="TRUE",W578,counts!$A$23))</f>
        <v>Blank</v>
      </c>
      <c r="AC578" t="str">
        <f t="shared" si="310"/>
        <v>11-20</v>
      </c>
      <c r="AD578" t="str">
        <f t="shared" si="311"/>
        <v>Others</v>
      </c>
      <c r="AE578" t="str">
        <f t="shared" si="312"/>
        <v>male</v>
      </c>
      <c r="AF578">
        <f>IF(F578&gt;=4, counts!$A$62,F578)</f>
        <v>0</v>
      </c>
      <c r="AG578">
        <f>IF(G578&gt;=3, counts!$A$69,G578)</f>
        <v>0</v>
      </c>
      <c r="AH578" t="str">
        <f>IF(OR(K578="S",K578=""), counts!$A$75,K578)</f>
        <v>S, blank</v>
      </c>
      <c r="AI578">
        <f t="shared" si="313"/>
        <v>2</v>
      </c>
      <c r="AJ578">
        <f>VLOOKUP(AA578,counts!$V$8:$W$13,2,FALSE)</f>
        <v>32.769878926258563</v>
      </c>
      <c r="AK578">
        <f>VLOOKUP(AB578,counts!$V$17:$W$23,2,FALSE)</f>
        <v>-42.171718189759716</v>
      </c>
      <c r="AL578">
        <f>VLOOKUP(AC578,counts!$V$27:$W$33,2,FALSE)</f>
        <v>-9.6115457513775127</v>
      </c>
      <c r="AM578">
        <f>VLOOKUP(AD578,counts!$V$38:$W$49,2,FALSE)</f>
        <v>40.634191658169868</v>
      </c>
      <c r="AN578">
        <f>VLOOKUP(AE578,counts!$V$53:$W$54,2,FALSE)</f>
        <v>-108.67008854708662</v>
      </c>
      <c r="AO578">
        <f>VLOOKUP(AF578,counts!$V$58:$W$62,2,FALSE)</f>
        <v>-14.754319664473872</v>
      </c>
      <c r="AP578">
        <f>VLOOKUP(AG578,counts!$V$66:$W$69,2,FALSE)</f>
        <v>-22.013681658285037</v>
      </c>
      <c r="AQ578">
        <f>VLOOKUP(AH578,counts!$V$73:$W$75,2,FALSE)</f>
        <v>-22.422560732600829</v>
      </c>
      <c r="AR578">
        <f>VLOOKUP(AI578,counts!$V$79:$W$81,2,FALSE)</f>
        <v>25.957134405206311</v>
      </c>
      <c r="AS578">
        <f t="shared" si="314"/>
        <v>0</v>
      </c>
      <c r="AT578">
        <f t="shared" si="315"/>
        <v>2</v>
      </c>
      <c r="AU578" t="str">
        <f t="shared" ref="AU578:AU641" si="334">R578</f>
        <v>Train</v>
      </c>
      <c r="AW578" t="str">
        <f t="shared" si="316"/>
        <v>31-40</v>
      </c>
      <c r="AX578" t="str">
        <f t="shared" si="317"/>
        <v>Blank</v>
      </c>
      <c r="AY578" t="str">
        <f t="shared" si="318"/>
        <v>11-20</v>
      </c>
      <c r="AZ578" t="str">
        <f t="shared" si="319"/>
        <v>Others</v>
      </c>
      <c r="BA578" t="str">
        <f t="shared" si="320"/>
        <v>male</v>
      </c>
      <c r="BB578">
        <f t="shared" si="321"/>
        <v>0</v>
      </c>
      <c r="BC578">
        <f t="shared" si="322"/>
        <v>0</v>
      </c>
      <c r="BD578" t="str">
        <f t="shared" si="323"/>
        <v>S, blank</v>
      </c>
      <c r="BE578">
        <f t="shared" si="324"/>
        <v>2</v>
      </c>
      <c r="BF578">
        <f t="shared" si="325"/>
        <v>32.769878926258563</v>
      </c>
      <c r="BG578">
        <f t="shared" si="326"/>
        <v>-42.171718189759716</v>
      </c>
      <c r="BH578">
        <f t="shared" si="327"/>
        <v>-9.6115457513775127</v>
      </c>
      <c r="BI578">
        <f t="shared" si="328"/>
        <v>40.634191658169868</v>
      </c>
      <c r="BJ578">
        <f t="shared" si="329"/>
        <v>-108.67008854708662</v>
      </c>
      <c r="BK578">
        <f t="shared" si="330"/>
        <v>-14.754319664473872</v>
      </c>
      <c r="BL578">
        <f t="shared" si="331"/>
        <v>-22.013681658285037</v>
      </c>
      <c r="BM578">
        <f t="shared" si="332"/>
        <v>-22.422560732600829</v>
      </c>
      <c r="BN578">
        <f t="shared" si="333"/>
        <v>25.957134405206311</v>
      </c>
      <c r="BO578">
        <f t="shared" ref="BO578:BO641" si="335">AS578</f>
        <v>0</v>
      </c>
      <c r="BP578">
        <f t="shared" ref="BP578:BP641" si="336">AT578</f>
        <v>2</v>
      </c>
      <c r="BQ578" t="str">
        <f t="shared" ref="BQ578:BQ641" si="337">AU578</f>
        <v>Train</v>
      </c>
    </row>
    <row r="579" spans="1:69" x14ac:dyDescent="0.3">
      <c r="A579">
        <v>2</v>
      </c>
      <c r="B579">
        <v>1</v>
      </c>
      <c r="C579" t="s">
        <v>1377</v>
      </c>
      <c r="D579" t="s">
        <v>15</v>
      </c>
      <c r="E579">
        <v>31</v>
      </c>
      <c r="F579">
        <v>0</v>
      </c>
      <c r="G579">
        <v>0</v>
      </c>
      <c r="H579" t="s">
        <v>899</v>
      </c>
      <c r="I579">
        <v>21</v>
      </c>
      <c r="K579" t="s">
        <v>17</v>
      </c>
      <c r="L579" t="s">
        <v>204</v>
      </c>
      <c r="N579" t="s">
        <v>900</v>
      </c>
      <c r="O579">
        <v>3</v>
      </c>
      <c r="P579">
        <v>2</v>
      </c>
      <c r="Q579">
        <v>4</v>
      </c>
      <c r="R579" t="str">
        <f t="shared" ref="R579:R642" si="338">IF(O579&lt;=3,"Train",IF(O579=4,"Test","Validate"))</f>
        <v>Train</v>
      </c>
      <c r="S579" t="str">
        <f t="shared" ref="S579:S642" si="339">IF(P579&lt;=3,"Train",IF(P579=4,"Test","Validate"))</f>
        <v>Train</v>
      </c>
      <c r="T579" t="str">
        <f t="shared" ref="T579:T642" si="340">IF(Q579&lt;=3,"Train",IF(Q579=4,"Test","Validate"))</f>
        <v>Test</v>
      </c>
      <c r="U579" t="str">
        <f t="shared" ref="U579:U642" si="341">IFERROR(MID(RIGHT(N579,4), FIND(",",RIGHT(N579,4))+2,2),"")</f>
        <v>NY</v>
      </c>
      <c r="V579" t="str">
        <f t="shared" ref="V579:V642" si="342">IF(E579&lt;=17, "0-17", IF(E579&lt;=30, "18-30", IF(E579&lt;=40, "31-40", IF(E579&lt;=50, "41-50", IF(E579&lt;=60, "51-60", "61+")))))</f>
        <v>31-40</v>
      </c>
      <c r="W579" t="str">
        <f t="shared" ref="W579:W642" si="343">LEFT(J579,1)</f>
        <v/>
      </c>
      <c r="X579" t="str">
        <f t="shared" ref="X579:X642" si="344">IF(I579=0,"0", IF(I579&lt;=10, "0-10", IF(I579&lt;=20, "11-20", IF(I579&lt;=30, "21-30", IF(I579&lt;=40, "31-40", IF(I579&lt;=100, "41-100", "100+"))))))</f>
        <v>21-30</v>
      </c>
      <c r="Y579" t="b">
        <f>SUMPRODUCT(--(U579=counts!$A$40:$A$49))&gt;0</f>
        <v>1</v>
      </c>
      <c r="Z579" t="b">
        <f>SUMPRODUCT(--(W579=counts!$A$18:$A$22))&gt;0</f>
        <v>0</v>
      </c>
      <c r="AA579" t="str">
        <f t="shared" ref="AA579:AA642" si="345">V579</f>
        <v>31-40</v>
      </c>
      <c r="AB579" t="str">
        <f>IF(W579="","Blank",IF(Z579="TRUE",W579,counts!$A$23))</f>
        <v>Blank</v>
      </c>
      <c r="AC579" t="str">
        <f t="shared" ref="AC579:AC642" si="346">X579</f>
        <v>21-30</v>
      </c>
      <c r="AD579" t="str">
        <f t="shared" ref="AD579:AD642" si="347">IF(U579="","Blank",IF(Y579=TRUE, U579,"Others"))</f>
        <v>NY</v>
      </c>
      <c r="AE579" t="str">
        <f t="shared" ref="AE579:AE642" si="348">D579</f>
        <v>female</v>
      </c>
      <c r="AF579">
        <f>IF(F579&gt;=4, counts!$A$62,F579)</f>
        <v>0</v>
      </c>
      <c r="AG579">
        <f>IF(G579&gt;=3, counts!$A$69,G579)</f>
        <v>0</v>
      </c>
      <c r="AH579" t="str">
        <f>IF(OR(K579="S",K579=""), counts!$A$75,K579)</f>
        <v>S, blank</v>
      </c>
      <c r="AI579">
        <f t="shared" ref="AI579:AI642" si="349">A579</f>
        <v>2</v>
      </c>
      <c r="AJ579">
        <f>VLOOKUP(AA579,counts!$V$8:$W$13,2,FALSE)</f>
        <v>32.769878926258563</v>
      </c>
      <c r="AK579">
        <f>VLOOKUP(AB579,counts!$V$17:$W$23,2,FALSE)</f>
        <v>-42.171718189759716</v>
      </c>
      <c r="AL579">
        <f>VLOOKUP(AC579,counts!$V$27:$W$33,2,FALSE)</f>
        <v>40.172297072540438</v>
      </c>
      <c r="AM579">
        <f>VLOOKUP(AD579,counts!$V$38:$W$49,2,FALSE)</f>
        <v>57.761363718906857</v>
      </c>
      <c r="AN579">
        <f>VLOOKUP(AE579,counts!$V$53:$W$54,2,FALSE)</f>
        <v>151.41878811967541</v>
      </c>
      <c r="AO579">
        <f>VLOOKUP(AF579,counts!$V$58:$W$62,2,FALSE)</f>
        <v>-14.754319664473872</v>
      </c>
      <c r="AP579">
        <f>VLOOKUP(AG579,counts!$V$66:$W$69,2,FALSE)</f>
        <v>-22.013681658285037</v>
      </c>
      <c r="AQ579">
        <f>VLOOKUP(AH579,counts!$V$73:$W$75,2,FALSE)</f>
        <v>-22.422560732600829</v>
      </c>
      <c r="AR579">
        <f>VLOOKUP(AI579,counts!$V$79:$W$81,2,FALSE)</f>
        <v>25.957134405206311</v>
      </c>
      <c r="AS579">
        <f t="shared" ref="AS579:AS642" si="350">B579</f>
        <v>1</v>
      </c>
      <c r="AT579">
        <f t="shared" ref="AT579:AT642" si="351">O579</f>
        <v>3</v>
      </c>
      <c r="AU579" t="str">
        <f t="shared" si="334"/>
        <v>Train</v>
      </c>
      <c r="AW579" t="str">
        <f t="shared" ref="AW579:AW642" si="352">AA579</f>
        <v>31-40</v>
      </c>
      <c r="AX579" t="str">
        <f t="shared" ref="AX579:AX642" si="353">AB579</f>
        <v>Blank</v>
      </c>
      <c r="AY579" t="str">
        <f t="shared" ref="AY579:AY642" si="354">AC579</f>
        <v>21-30</v>
      </c>
      <c r="AZ579" t="str">
        <f t="shared" ref="AZ579:AZ642" si="355">AD579</f>
        <v>NY</v>
      </c>
      <c r="BA579" t="str">
        <f t="shared" ref="BA579:BA642" si="356">AE579</f>
        <v>female</v>
      </c>
      <c r="BB579">
        <f t="shared" ref="BB579:BB642" si="357">AF579</f>
        <v>0</v>
      </c>
      <c r="BC579">
        <f t="shared" ref="BC579:BC642" si="358">AG579</f>
        <v>0</v>
      </c>
      <c r="BD579" t="str">
        <f t="shared" ref="BD579:BD642" si="359">AH579</f>
        <v>S, blank</v>
      </c>
      <c r="BE579">
        <f t="shared" ref="BE579:BE642" si="360">AI579</f>
        <v>2</v>
      </c>
      <c r="BF579">
        <f t="shared" ref="BF579:BF642" si="361">AJ579</f>
        <v>32.769878926258563</v>
      </c>
      <c r="BG579">
        <f t="shared" ref="BG579:BG642" si="362">AK579</f>
        <v>-42.171718189759716</v>
      </c>
      <c r="BH579">
        <f t="shared" ref="BH579:BH642" si="363">AL579</f>
        <v>40.172297072540438</v>
      </c>
      <c r="BI579">
        <f t="shared" ref="BI579:BI642" si="364">AM579</f>
        <v>57.761363718906857</v>
      </c>
      <c r="BJ579">
        <f t="shared" ref="BJ579:BJ642" si="365">AN579</f>
        <v>151.41878811967541</v>
      </c>
      <c r="BK579">
        <f t="shared" ref="BK579:BK642" si="366">AO579</f>
        <v>-14.754319664473872</v>
      </c>
      <c r="BL579">
        <f t="shared" ref="BL579:BL642" si="367">AP579</f>
        <v>-22.013681658285037</v>
      </c>
      <c r="BM579">
        <f t="shared" ref="BM579:BM642" si="368">AQ579</f>
        <v>-22.422560732600829</v>
      </c>
      <c r="BN579">
        <f t="shared" ref="BN579:BN642" si="369">AR579</f>
        <v>25.957134405206311</v>
      </c>
      <c r="BO579">
        <f t="shared" si="335"/>
        <v>1</v>
      </c>
      <c r="BP579">
        <f t="shared" si="336"/>
        <v>3</v>
      </c>
      <c r="BQ579" t="str">
        <f t="shared" si="337"/>
        <v>Train</v>
      </c>
    </row>
    <row r="580" spans="1:69" x14ac:dyDescent="0.3">
      <c r="A580">
        <v>2</v>
      </c>
      <c r="B580">
        <v>0</v>
      </c>
      <c r="C580" t="s">
        <v>1378</v>
      </c>
      <c r="D580" t="s">
        <v>20</v>
      </c>
      <c r="E580">
        <v>30</v>
      </c>
      <c r="F580">
        <v>1</v>
      </c>
      <c r="G580">
        <v>0</v>
      </c>
      <c r="H580" t="s">
        <v>1379</v>
      </c>
      <c r="I580">
        <v>21</v>
      </c>
      <c r="K580" t="s">
        <v>17</v>
      </c>
      <c r="N580" t="s">
        <v>1380</v>
      </c>
      <c r="O580">
        <v>1</v>
      </c>
      <c r="P580">
        <v>4</v>
      </c>
      <c r="Q580">
        <v>2</v>
      </c>
      <c r="R580" t="str">
        <f t="shared" si="338"/>
        <v>Train</v>
      </c>
      <c r="S580" t="str">
        <f t="shared" si="339"/>
        <v>Test</v>
      </c>
      <c r="T580" t="str">
        <f t="shared" si="340"/>
        <v>Train</v>
      </c>
      <c r="U580" t="str">
        <f t="shared" si="341"/>
        <v>CT</v>
      </c>
      <c r="V580" t="str">
        <f t="shared" si="342"/>
        <v>18-30</v>
      </c>
      <c r="W580" t="str">
        <f t="shared" si="343"/>
        <v/>
      </c>
      <c r="X580" t="str">
        <f t="shared" si="344"/>
        <v>21-30</v>
      </c>
      <c r="Y580" t="b">
        <f>SUMPRODUCT(--(U580=counts!$A$40:$A$49))&gt;0</f>
        <v>0</v>
      </c>
      <c r="Z580" t="b">
        <f>SUMPRODUCT(--(W580=counts!$A$18:$A$22))&gt;0</f>
        <v>0</v>
      </c>
      <c r="AA580" t="str">
        <f t="shared" si="345"/>
        <v>18-30</v>
      </c>
      <c r="AB580" t="str">
        <f>IF(W580="","Blank",IF(Z580="TRUE",W580,counts!$A$23))</f>
        <v>Blank</v>
      </c>
      <c r="AC580" t="str">
        <f t="shared" si="346"/>
        <v>21-30</v>
      </c>
      <c r="AD580" t="str">
        <f t="shared" si="347"/>
        <v>Others</v>
      </c>
      <c r="AE580" t="str">
        <f t="shared" si="348"/>
        <v>male</v>
      </c>
      <c r="AF580">
        <f>IF(F580&gt;=4, counts!$A$62,F580)</f>
        <v>1</v>
      </c>
      <c r="AG580">
        <f>IF(G580&gt;=3, counts!$A$69,G580)</f>
        <v>0</v>
      </c>
      <c r="AH580" t="str">
        <f>IF(OR(K580="S",K580=""), counts!$A$75,K580)</f>
        <v>S, blank</v>
      </c>
      <c r="AI580">
        <f t="shared" si="349"/>
        <v>2</v>
      </c>
      <c r="AJ580">
        <f>VLOOKUP(AA580,counts!$V$8:$W$13,2,FALSE)</f>
        <v>-11.613432440426715</v>
      </c>
      <c r="AK580">
        <f>VLOOKUP(AB580,counts!$V$17:$W$23,2,FALSE)</f>
        <v>-42.171718189759716</v>
      </c>
      <c r="AL580">
        <f>VLOOKUP(AC580,counts!$V$27:$W$33,2,FALSE)</f>
        <v>40.172297072540438</v>
      </c>
      <c r="AM580">
        <f>VLOOKUP(AD580,counts!$V$38:$W$49,2,FALSE)</f>
        <v>40.634191658169868</v>
      </c>
      <c r="AN580">
        <f>VLOOKUP(AE580,counts!$V$53:$W$54,2,FALSE)</f>
        <v>-108.67008854708662</v>
      </c>
      <c r="AO580">
        <f>VLOOKUP(AF580,counts!$V$58:$W$62,2,FALSE)</f>
        <v>48.695090775187893</v>
      </c>
      <c r="AP580">
        <f>VLOOKUP(AG580,counts!$V$66:$W$69,2,FALSE)</f>
        <v>-22.013681658285037</v>
      </c>
      <c r="AQ580">
        <f>VLOOKUP(AH580,counts!$V$73:$W$75,2,FALSE)</f>
        <v>-22.422560732600829</v>
      </c>
      <c r="AR580">
        <f>VLOOKUP(AI580,counts!$V$79:$W$81,2,FALSE)</f>
        <v>25.957134405206311</v>
      </c>
      <c r="AS580">
        <f t="shared" si="350"/>
        <v>0</v>
      </c>
      <c r="AT580">
        <f t="shared" si="351"/>
        <v>1</v>
      </c>
      <c r="AU580" t="str">
        <f t="shared" si="334"/>
        <v>Train</v>
      </c>
      <c r="AW580" t="str">
        <f t="shared" si="352"/>
        <v>18-30</v>
      </c>
      <c r="AX580" t="str">
        <f t="shared" si="353"/>
        <v>Blank</v>
      </c>
      <c r="AY580" t="str">
        <f t="shared" si="354"/>
        <v>21-30</v>
      </c>
      <c r="AZ580" t="str">
        <f t="shared" si="355"/>
        <v>Others</v>
      </c>
      <c r="BA580" t="str">
        <f t="shared" si="356"/>
        <v>male</v>
      </c>
      <c r="BB580">
        <f t="shared" si="357"/>
        <v>1</v>
      </c>
      <c r="BC580">
        <f t="shared" si="358"/>
        <v>0</v>
      </c>
      <c r="BD580" t="str">
        <f t="shared" si="359"/>
        <v>S, blank</v>
      </c>
      <c r="BE580">
        <f t="shared" si="360"/>
        <v>2</v>
      </c>
      <c r="BF580">
        <f t="shared" si="361"/>
        <v>-11.613432440426715</v>
      </c>
      <c r="BG580">
        <f t="shared" si="362"/>
        <v>-42.171718189759716</v>
      </c>
      <c r="BH580">
        <f t="shared" si="363"/>
        <v>40.172297072540438</v>
      </c>
      <c r="BI580">
        <f t="shared" si="364"/>
        <v>40.634191658169868</v>
      </c>
      <c r="BJ580">
        <f t="shared" si="365"/>
        <v>-108.67008854708662</v>
      </c>
      <c r="BK580">
        <f t="shared" si="366"/>
        <v>48.695090775187893</v>
      </c>
      <c r="BL580">
        <f t="shared" si="367"/>
        <v>-22.013681658285037</v>
      </c>
      <c r="BM580">
        <f t="shared" si="368"/>
        <v>-22.422560732600829</v>
      </c>
      <c r="BN580">
        <f t="shared" si="369"/>
        <v>25.957134405206311</v>
      </c>
      <c r="BO580">
        <f t="shared" si="335"/>
        <v>0</v>
      </c>
      <c r="BP580">
        <f t="shared" si="336"/>
        <v>1</v>
      </c>
      <c r="BQ580" t="str">
        <f t="shared" si="337"/>
        <v>Train</v>
      </c>
    </row>
    <row r="581" spans="1:69" x14ac:dyDescent="0.3">
      <c r="A581">
        <v>2</v>
      </c>
      <c r="B581">
        <v>0</v>
      </c>
      <c r="C581" t="s">
        <v>1381</v>
      </c>
      <c r="D581" t="s">
        <v>20</v>
      </c>
      <c r="E581">
        <v>23</v>
      </c>
      <c r="F581">
        <v>1</v>
      </c>
      <c r="G581">
        <v>0</v>
      </c>
      <c r="H581" t="s">
        <v>1382</v>
      </c>
      <c r="I581">
        <v>10.5</v>
      </c>
      <c r="K581" t="s">
        <v>17</v>
      </c>
      <c r="O581">
        <v>1</v>
      </c>
      <c r="P581">
        <v>4</v>
      </c>
      <c r="Q581">
        <v>3</v>
      </c>
      <c r="R581" t="str">
        <f t="shared" si="338"/>
        <v>Train</v>
      </c>
      <c r="S581" t="str">
        <f t="shared" si="339"/>
        <v>Test</v>
      </c>
      <c r="T581" t="str">
        <f t="shared" si="340"/>
        <v>Train</v>
      </c>
      <c r="U581" t="str">
        <f t="shared" si="341"/>
        <v/>
      </c>
      <c r="V581" t="str">
        <f t="shared" si="342"/>
        <v>18-30</v>
      </c>
      <c r="W581" t="str">
        <f t="shared" si="343"/>
        <v/>
      </c>
      <c r="X581" t="str">
        <f t="shared" si="344"/>
        <v>11-20</v>
      </c>
      <c r="Y581" t="b">
        <f>SUMPRODUCT(--(U581=counts!$A$40:$A$49))&gt;0</f>
        <v>0</v>
      </c>
      <c r="Z581" t="b">
        <f>SUMPRODUCT(--(W581=counts!$A$18:$A$22))&gt;0</f>
        <v>0</v>
      </c>
      <c r="AA581" t="str">
        <f t="shared" si="345"/>
        <v>18-30</v>
      </c>
      <c r="AB581" t="str">
        <f>IF(W581="","Blank",IF(Z581="TRUE",W581,counts!$A$23))</f>
        <v>Blank</v>
      </c>
      <c r="AC581" t="str">
        <f t="shared" si="346"/>
        <v>11-20</v>
      </c>
      <c r="AD581" t="str">
        <f t="shared" si="347"/>
        <v>Blank</v>
      </c>
      <c r="AE581" t="str">
        <f t="shared" si="348"/>
        <v>male</v>
      </c>
      <c r="AF581">
        <f>IF(F581&gt;=4, counts!$A$62,F581)</f>
        <v>1</v>
      </c>
      <c r="AG581">
        <f>IF(G581&gt;=3, counts!$A$69,G581)</f>
        <v>0</v>
      </c>
      <c r="AH581" t="str">
        <f>IF(OR(K581="S",K581=""), counts!$A$75,K581)</f>
        <v>S, blank</v>
      </c>
      <c r="AI581">
        <f t="shared" si="349"/>
        <v>2</v>
      </c>
      <c r="AJ581">
        <f>VLOOKUP(AA581,counts!$V$8:$W$13,2,FALSE)</f>
        <v>-11.613432440426715</v>
      </c>
      <c r="AK581">
        <f>VLOOKUP(AB581,counts!$V$17:$W$23,2,FALSE)</f>
        <v>-42.171718189759716</v>
      </c>
      <c r="AL581">
        <f>VLOOKUP(AC581,counts!$V$27:$W$33,2,FALSE)</f>
        <v>-9.6115457513775127</v>
      </c>
      <c r="AM581">
        <f>VLOOKUP(AD581,counts!$V$38:$W$49,2,FALSE)</f>
        <v>-33.757758935166962</v>
      </c>
      <c r="AN581">
        <f>VLOOKUP(AE581,counts!$V$53:$W$54,2,FALSE)</f>
        <v>-108.67008854708662</v>
      </c>
      <c r="AO581">
        <f>VLOOKUP(AF581,counts!$V$58:$W$62,2,FALSE)</f>
        <v>48.695090775187893</v>
      </c>
      <c r="AP581">
        <f>VLOOKUP(AG581,counts!$V$66:$W$69,2,FALSE)</f>
        <v>-22.013681658285037</v>
      </c>
      <c r="AQ581">
        <f>VLOOKUP(AH581,counts!$V$73:$W$75,2,FALSE)</f>
        <v>-22.422560732600829</v>
      </c>
      <c r="AR581">
        <f>VLOOKUP(AI581,counts!$V$79:$W$81,2,FALSE)</f>
        <v>25.957134405206311</v>
      </c>
      <c r="AS581">
        <f t="shared" si="350"/>
        <v>0</v>
      </c>
      <c r="AT581">
        <f t="shared" si="351"/>
        <v>1</v>
      </c>
      <c r="AU581" t="str">
        <f t="shared" si="334"/>
        <v>Train</v>
      </c>
      <c r="AW581" t="str">
        <f t="shared" si="352"/>
        <v>18-30</v>
      </c>
      <c r="AX581" t="str">
        <f t="shared" si="353"/>
        <v>Blank</v>
      </c>
      <c r="AY581" t="str">
        <f t="shared" si="354"/>
        <v>11-20</v>
      </c>
      <c r="AZ581" t="str">
        <f t="shared" si="355"/>
        <v>Blank</v>
      </c>
      <c r="BA581" t="str">
        <f t="shared" si="356"/>
        <v>male</v>
      </c>
      <c r="BB581">
        <f t="shared" si="357"/>
        <v>1</v>
      </c>
      <c r="BC581">
        <f t="shared" si="358"/>
        <v>0</v>
      </c>
      <c r="BD581" t="str">
        <f t="shared" si="359"/>
        <v>S, blank</v>
      </c>
      <c r="BE581">
        <f t="shared" si="360"/>
        <v>2</v>
      </c>
      <c r="BF581">
        <f t="shared" si="361"/>
        <v>-11.613432440426715</v>
      </c>
      <c r="BG581">
        <f t="shared" si="362"/>
        <v>-42.171718189759716</v>
      </c>
      <c r="BH581">
        <f t="shared" si="363"/>
        <v>-9.6115457513775127</v>
      </c>
      <c r="BI581">
        <f t="shared" si="364"/>
        <v>-33.757758935166962</v>
      </c>
      <c r="BJ581">
        <f t="shared" si="365"/>
        <v>-108.67008854708662</v>
      </c>
      <c r="BK581">
        <f t="shared" si="366"/>
        <v>48.695090775187893</v>
      </c>
      <c r="BL581">
        <f t="shared" si="367"/>
        <v>-22.013681658285037</v>
      </c>
      <c r="BM581">
        <f t="shared" si="368"/>
        <v>-22.422560732600829</v>
      </c>
      <c r="BN581">
        <f t="shared" si="369"/>
        <v>25.957134405206311</v>
      </c>
      <c r="BO581">
        <f t="shared" si="335"/>
        <v>0</v>
      </c>
      <c r="BP581">
        <f t="shared" si="336"/>
        <v>1</v>
      </c>
      <c r="BQ581" t="str">
        <f t="shared" si="337"/>
        <v>Train</v>
      </c>
    </row>
    <row r="582" spans="1:69" x14ac:dyDescent="0.3">
      <c r="A582">
        <v>2</v>
      </c>
      <c r="B582">
        <v>1</v>
      </c>
      <c r="C582" t="s">
        <v>1383</v>
      </c>
      <c r="D582" t="s">
        <v>15</v>
      </c>
      <c r="E582">
        <v>31</v>
      </c>
      <c r="F582">
        <v>0</v>
      </c>
      <c r="G582">
        <v>0</v>
      </c>
      <c r="H582" t="s">
        <v>1379</v>
      </c>
      <c r="I582">
        <v>21</v>
      </c>
      <c r="K582" t="s">
        <v>17</v>
      </c>
      <c r="L582" t="s">
        <v>33</v>
      </c>
      <c r="N582" t="s">
        <v>1380</v>
      </c>
      <c r="O582">
        <v>4</v>
      </c>
      <c r="P582">
        <v>3</v>
      </c>
      <c r="Q582">
        <v>1</v>
      </c>
      <c r="R582" t="str">
        <f t="shared" si="338"/>
        <v>Test</v>
      </c>
      <c r="S582" t="str">
        <f t="shared" si="339"/>
        <v>Train</v>
      </c>
      <c r="T582" t="str">
        <f t="shared" si="340"/>
        <v>Train</v>
      </c>
      <c r="U582" t="str">
        <f t="shared" si="341"/>
        <v>CT</v>
      </c>
      <c r="V582" t="str">
        <f t="shared" si="342"/>
        <v>31-40</v>
      </c>
      <c r="W582" t="str">
        <f t="shared" si="343"/>
        <v/>
      </c>
      <c r="X582" t="str">
        <f t="shared" si="344"/>
        <v>21-30</v>
      </c>
      <c r="Y582" t="b">
        <f>SUMPRODUCT(--(U582=counts!$A$40:$A$49))&gt;0</f>
        <v>0</v>
      </c>
      <c r="Z582" t="b">
        <f>SUMPRODUCT(--(W582=counts!$A$18:$A$22))&gt;0</f>
        <v>0</v>
      </c>
      <c r="AA582" t="str">
        <f t="shared" si="345"/>
        <v>31-40</v>
      </c>
      <c r="AB582" t="str">
        <f>IF(W582="","Blank",IF(Z582="TRUE",W582,counts!$A$23))</f>
        <v>Blank</v>
      </c>
      <c r="AC582" t="str">
        <f t="shared" si="346"/>
        <v>21-30</v>
      </c>
      <c r="AD582" t="str">
        <f t="shared" si="347"/>
        <v>Others</v>
      </c>
      <c r="AE582" t="str">
        <f t="shared" si="348"/>
        <v>female</v>
      </c>
      <c r="AF582">
        <f>IF(F582&gt;=4, counts!$A$62,F582)</f>
        <v>0</v>
      </c>
      <c r="AG582">
        <f>IF(G582&gt;=3, counts!$A$69,G582)</f>
        <v>0</v>
      </c>
      <c r="AH582" t="str">
        <f>IF(OR(K582="S",K582=""), counts!$A$75,K582)</f>
        <v>S, blank</v>
      </c>
      <c r="AI582">
        <f t="shared" si="349"/>
        <v>2</v>
      </c>
      <c r="AJ582">
        <f>VLOOKUP(AA582,counts!$V$8:$W$13,2,FALSE)</f>
        <v>32.769878926258563</v>
      </c>
      <c r="AK582">
        <f>VLOOKUP(AB582,counts!$V$17:$W$23,2,FALSE)</f>
        <v>-42.171718189759716</v>
      </c>
      <c r="AL582">
        <f>VLOOKUP(AC582,counts!$V$27:$W$33,2,FALSE)</f>
        <v>40.172297072540438</v>
      </c>
      <c r="AM582">
        <f>VLOOKUP(AD582,counts!$V$38:$W$49,2,FALSE)</f>
        <v>40.634191658169868</v>
      </c>
      <c r="AN582">
        <f>VLOOKUP(AE582,counts!$V$53:$W$54,2,FALSE)</f>
        <v>151.41878811967541</v>
      </c>
      <c r="AO582">
        <f>VLOOKUP(AF582,counts!$V$58:$W$62,2,FALSE)</f>
        <v>-14.754319664473872</v>
      </c>
      <c r="AP582">
        <f>VLOOKUP(AG582,counts!$V$66:$W$69,2,FALSE)</f>
        <v>-22.013681658285037</v>
      </c>
      <c r="AQ582">
        <f>VLOOKUP(AH582,counts!$V$73:$W$75,2,FALSE)</f>
        <v>-22.422560732600829</v>
      </c>
      <c r="AR582">
        <f>VLOOKUP(AI582,counts!$V$79:$W$81,2,FALSE)</f>
        <v>25.957134405206311</v>
      </c>
      <c r="AS582">
        <f t="shared" si="350"/>
        <v>1</v>
      </c>
      <c r="AT582">
        <f t="shared" si="351"/>
        <v>4</v>
      </c>
      <c r="AU582" t="str">
        <f t="shared" si="334"/>
        <v>Test</v>
      </c>
      <c r="AW582" t="str">
        <f t="shared" si="352"/>
        <v>31-40</v>
      </c>
      <c r="AX582" t="str">
        <f t="shared" si="353"/>
        <v>Blank</v>
      </c>
      <c r="AY582" t="str">
        <f t="shared" si="354"/>
        <v>21-30</v>
      </c>
      <c r="AZ582" t="str">
        <f t="shared" si="355"/>
        <v>Others</v>
      </c>
      <c r="BA582" t="str">
        <f t="shared" si="356"/>
        <v>female</v>
      </c>
      <c r="BB582">
        <f t="shared" si="357"/>
        <v>0</v>
      </c>
      <c r="BC582">
        <f t="shared" si="358"/>
        <v>0</v>
      </c>
      <c r="BD582" t="str">
        <f t="shared" si="359"/>
        <v>S, blank</v>
      </c>
      <c r="BE582">
        <f t="shared" si="360"/>
        <v>2</v>
      </c>
      <c r="BF582">
        <f t="shared" si="361"/>
        <v>32.769878926258563</v>
      </c>
      <c r="BG582">
        <f t="shared" si="362"/>
        <v>-42.171718189759716</v>
      </c>
      <c r="BH582">
        <f t="shared" si="363"/>
        <v>40.172297072540438</v>
      </c>
      <c r="BI582">
        <f t="shared" si="364"/>
        <v>40.634191658169868</v>
      </c>
      <c r="BJ582">
        <f t="shared" si="365"/>
        <v>151.41878811967541</v>
      </c>
      <c r="BK582">
        <f t="shared" si="366"/>
        <v>-14.754319664473872</v>
      </c>
      <c r="BL582">
        <f t="shared" si="367"/>
        <v>-22.013681658285037</v>
      </c>
      <c r="BM582">
        <f t="shared" si="368"/>
        <v>-22.422560732600829</v>
      </c>
      <c r="BN582">
        <f t="shared" si="369"/>
        <v>25.957134405206311</v>
      </c>
      <c r="BO582">
        <f t="shared" si="335"/>
        <v>1</v>
      </c>
      <c r="BP582">
        <f t="shared" si="336"/>
        <v>4</v>
      </c>
      <c r="BQ582" t="str">
        <f t="shared" si="337"/>
        <v>Test</v>
      </c>
    </row>
    <row r="583" spans="1:69" x14ac:dyDescent="0.3">
      <c r="A583">
        <v>2</v>
      </c>
      <c r="B583">
        <v>0</v>
      </c>
      <c r="C583" t="s">
        <v>1384</v>
      </c>
      <c r="D583" t="s">
        <v>20</v>
      </c>
      <c r="F583">
        <v>0</v>
      </c>
      <c r="G583">
        <v>0</v>
      </c>
      <c r="H583" t="s">
        <v>1385</v>
      </c>
      <c r="I583">
        <v>0</v>
      </c>
      <c r="K583" t="s">
        <v>17</v>
      </c>
      <c r="N583" t="s">
        <v>571</v>
      </c>
      <c r="O583">
        <v>3</v>
      </c>
      <c r="P583">
        <v>2</v>
      </c>
      <c r="Q583">
        <v>2</v>
      </c>
      <c r="R583" t="str">
        <f t="shared" si="338"/>
        <v>Train</v>
      </c>
      <c r="S583" t="str">
        <f t="shared" si="339"/>
        <v>Train</v>
      </c>
      <c r="T583" t="str">
        <f t="shared" si="340"/>
        <v>Train</v>
      </c>
      <c r="U583" t="str">
        <f t="shared" si="341"/>
        <v/>
      </c>
      <c r="V583" t="str">
        <f t="shared" si="342"/>
        <v>0-17</v>
      </c>
      <c r="W583" t="str">
        <f t="shared" si="343"/>
        <v/>
      </c>
      <c r="X583" t="str">
        <f t="shared" si="344"/>
        <v>0</v>
      </c>
      <c r="Y583" t="b">
        <f>SUMPRODUCT(--(U583=counts!$A$40:$A$49))&gt;0</f>
        <v>0</v>
      </c>
      <c r="Z583" t="b">
        <f>SUMPRODUCT(--(W583=counts!$A$18:$A$22))&gt;0</f>
        <v>0</v>
      </c>
      <c r="AA583" t="str">
        <f t="shared" si="345"/>
        <v>0-17</v>
      </c>
      <c r="AB583" t="str">
        <f>IF(W583="","Blank",IF(Z583="TRUE",W583,counts!$A$23))</f>
        <v>Blank</v>
      </c>
      <c r="AC583" t="str">
        <f t="shared" si="346"/>
        <v>0</v>
      </c>
      <c r="AD583" t="str">
        <f t="shared" si="347"/>
        <v>Blank</v>
      </c>
      <c r="AE583" t="str">
        <f t="shared" si="348"/>
        <v>male</v>
      </c>
      <c r="AF583">
        <f>IF(F583&gt;=4, counts!$A$62,F583)</f>
        <v>0</v>
      </c>
      <c r="AG583">
        <f>IF(G583&gt;=3, counts!$A$69,G583)</f>
        <v>0</v>
      </c>
      <c r="AH583" t="str">
        <f>IF(OR(K583="S",K583=""), counts!$A$75,K583)</f>
        <v>S, blank</v>
      </c>
      <c r="AI583">
        <f t="shared" si="349"/>
        <v>2</v>
      </c>
      <c r="AJ583">
        <f>VLOOKUP(AA583,counts!$V$8:$W$13,2,FALSE)</f>
        <v>-3.7643689058441341</v>
      </c>
      <c r="AK583">
        <f>VLOOKUP(AB583,counts!$V$17:$W$23,2,FALSE)</f>
        <v>-42.171718189759716</v>
      </c>
      <c r="AL583">
        <f>VLOOKUP(AC583,counts!$V$27:$W$33,2,FALSE)</f>
        <v>-194.50333405817787</v>
      </c>
      <c r="AM583">
        <f>VLOOKUP(AD583,counts!$V$38:$W$49,2,FALSE)</f>
        <v>-33.757758935166962</v>
      </c>
      <c r="AN583">
        <f>VLOOKUP(AE583,counts!$V$53:$W$54,2,FALSE)</f>
        <v>-108.67008854708662</v>
      </c>
      <c r="AO583">
        <f>VLOOKUP(AF583,counts!$V$58:$W$62,2,FALSE)</f>
        <v>-14.754319664473872</v>
      </c>
      <c r="AP583">
        <f>VLOOKUP(AG583,counts!$V$66:$W$69,2,FALSE)</f>
        <v>-22.013681658285037</v>
      </c>
      <c r="AQ583">
        <f>VLOOKUP(AH583,counts!$V$73:$W$75,2,FALSE)</f>
        <v>-22.422560732600829</v>
      </c>
      <c r="AR583">
        <f>VLOOKUP(AI583,counts!$V$79:$W$81,2,FALSE)</f>
        <v>25.957134405206311</v>
      </c>
      <c r="AS583">
        <f t="shared" si="350"/>
        <v>0</v>
      </c>
      <c r="AT583">
        <f t="shared" si="351"/>
        <v>3</v>
      </c>
      <c r="AU583" t="str">
        <f t="shared" si="334"/>
        <v>Train</v>
      </c>
      <c r="AW583" t="str">
        <f t="shared" si="352"/>
        <v>0-17</v>
      </c>
      <c r="AX583" t="str">
        <f t="shared" si="353"/>
        <v>Blank</v>
      </c>
      <c r="AY583" t="str">
        <f t="shared" si="354"/>
        <v>0</v>
      </c>
      <c r="AZ583" t="str">
        <f t="shared" si="355"/>
        <v>Blank</v>
      </c>
      <c r="BA583" t="str">
        <f t="shared" si="356"/>
        <v>male</v>
      </c>
      <c r="BB583">
        <f t="shared" si="357"/>
        <v>0</v>
      </c>
      <c r="BC583">
        <f t="shared" si="358"/>
        <v>0</v>
      </c>
      <c r="BD583" t="str">
        <f t="shared" si="359"/>
        <v>S, blank</v>
      </c>
      <c r="BE583">
        <f t="shared" si="360"/>
        <v>2</v>
      </c>
      <c r="BF583">
        <f t="shared" si="361"/>
        <v>-3.7643689058441341</v>
      </c>
      <c r="BG583">
        <f t="shared" si="362"/>
        <v>-42.171718189759716</v>
      </c>
      <c r="BH583">
        <f t="shared" si="363"/>
        <v>-194.50333405817787</v>
      </c>
      <c r="BI583">
        <f t="shared" si="364"/>
        <v>-33.757758935166962</v>
      </c>
      <c r="BJ583">
        <f t="shared" si="365"/>
        <v>-108.67008854708662</v>
      </c>
      <c r="BK583">
        <f t="shared" si="366"/>
        <v>-14.754319664473872</v>
      </c>
      <c r="BL583">
        <f t="shared" si="367"/>
        <v>-22.013681658285037</v>
      </c>
      <c r="BM583">
        <f t="shared" si="368"/>
        <v>-22.422560732600829</v>
      </c>
      <c r="BN583">
        <f t="shared" si="369"/>
        <v>25.957134405206311</v>
      </c>
      <c r="BO583">
        <f t="shared" si="335"/>
        <v>0</v>
      </c>
      <c r="BP583">
        <f t="shared" si="336"/>
        <v>3</v>
      </c>
      <c r="BQ583" t="str">
        <f t="shared" si="337"/>
        <v>Train</v>
      </c>
    </row>
    <row r="584" spans="1:69" x14ac:dyDescent="0.3">
      <c r="A584">
        <v>2</v>
      </c>
      <c r="B584">
        <v>1</v>
      </c>
      <c r="C584" t="s">
        <v>1386</v>
      </c>
      <c r="D584" t="s">
        <v>15</v>
      </c>
      <c r="E584">
        <v>12</v>
      </c>
      <c r="F584">
        <v>0</v>
      </c>
      <c r="G584">
        <v>0</v>
      </c>
      <c r="H584" t="s">
        <v>1387</v>
      </c>
      <c r="I584">
        <v>15.75</v>
      </c>
      <c r="K584" t="s">
        <v>17</v>
      </c>
      <c r="L584" t="s">
        <v>54</v>
      </c>
      <c r="N584" t="s">
        <v>1388</v>
      </c>
      <c r="O584">
        <v>4</v>
      </c>
      <c r="P584">
        <v>5</v>
      </c>
      <c r="Q584">
        <v>1</v>
      </c>
      <c r="R584" t="str">
        <f t="shared" si="338"/>
        <v>Test</v>
      </c>
      <c r="S584" t="str">
        <f t="shared" si="339"/>
        <v>Validate</v>
      </c>
      <c r="T584" t="str">
        <f t="shared" si="340"/>
        <v>Train</v>
      </c>
      <c r="U584" t="str">
        <f t="shared" si="341"/>
        <v>OR</v>
      </c>
      <c r="V584" t="str">
        <f t="shared" si="342"/>
        <v>0-17</v>
      </c>
      <c r="W584" t="str">
        <f t="shared" si="343"/>
        <v/>
      </c>
      <c r="X584" t="str">
        <f t="shared" si="344"/>
        <v>11-20</v>
      </c>
      <c r="Y584" t="b">
        <f>SUMPRODUCT(--(U584=counts!$A$40:$A$49))&gt;0</f>
        <v>0</v>
      </c>
      <c r="Z584" t="b">
        <f>SUMPRODUCT(--(W584=counts!$A$18:$A$22))&gt;0</f>
        <v>0</v>
      </c>
      <c r="AA584" t="str">
        <f t="shared" si="345"/>
        <v>0-17</v>
      </c>
      <c r="AB584" t="str">
        <f>IF(W584="","Blank",IF(Z584="TRUE",W584,counts!$A$23))</f>
        <v>Blank</v>
      </c>
      <c r="AC584" t="str">
        <f t="shared" si="346"/>
        <v>11-20</v>
      </c>
      <c r="AD584" t="str">
        <f t="shared" si="347"/>
        <v>Others</v>
      </c>
      <c r="AE584" t="str">
        <f t="shared" si="348"/>
        <v>female</v>
      </c>
      <c r="AF584">
        <f>IF(F584&gt;=4, counts!$A$62,F584)</f>
        <v>0</v>
      </c>
      <c r="AG584">
        <f>IF(G584&gt;=3, counts!$A$69,G584)</f>
        <v>0</v>
      </c>
      <c r="AH584" t="str">
        <f>IF(OR(K584="S",K584=""), counts!$A$75,K584)</f>
        <v>S, blank</v>
      </c>
      <c r="AI584">
        <f t="shared" si="349"/>
        <v>2</v>
      </c>
      <c r="AJ584">
        <f>VLOOKUP(AA584,counts!$V$8:$W$13,2,FALSE)</f>
        <v>-3.7643689058441341</v>
      </c>
      <c r="AK584">
        <f>VLOOKUP(AB584,counts!$V$17:$W$23,2,FALSE)</f>
        <v>-42.171718189759716</v>
      </c>
      <c r="AL584">
        <f>VLOOKUP(AC584,counts!$V$27:$W$33,2,FALSE)</f>
        <v>-9.6115457513775127</v>
      </c>
      <c r="AM584">
        <f>VLOOKUP(AD584,counts!$V$38:$W$49,2,FALSE)</f>
        <v>40.634191658169868</v>
      </c>
      <c r="AN584">
        <f>VLOOKUP(AE584,counts!$V$53:$W$54,2,FALSE)</f>
        <v>151.41878811967541</v>
      </c>
      <c r="AO584">
        <f>VLOOKUP(AF584,counts!$V$58:$W$62,2,FALSE)</f>
        <v>-14.754319664473872</v>
      </c>
      <c r="AP584">
        <f>VLOOKUP(AG584,counts!$V$66:$W$69,2,FALSE)</f>
        <v>-22.013681658285037</v>
      </c>
      <c r="AQ584">
        <f>VLOOKUP(AH584,counts!$V$73:$W$75,2,FALSE)</f>
        <v>-22.422560732600829</v>
      </c>
      <c r="AR584">
        <f>VLOOKUP(AI584,counts!$V$79:$W$81,2,FALSE)</f>
        <v>25.957134405206311</v>
      </c>
      <c r="AS584">
        <f t="shared" si="350"/>
        <v>1</v>
      </c>
      <c r="AT584">
        <f t="shared" si="351"/>
        <v>4</v>
      </c>
      <c r="AU584" t="str">
        <f t="shared" si="334"/>
        <v>Test</v>
      </c>
      <c r="AW584" t="str">
        <f t="shared" si="352"/>
        <v>0-17</v>
      </c>
      <c r="AX584" t="str">
        <f t="shared" si="353"/>
        <v>Blank</v>
      </c>
      <c r="AY584" t="str">
        <f t="shared" si="354"/>
        <v>11-20</v>
      </c>
      <c r="AZ584" t="str">
        <f t="shared" si="355"/>
        <v>Others</v>
      </c>
      <c r="BA584" t="str">
        <f t="shared" si="356"/>
        <v>female</v>
      </c>
      <c r="BB584">
        <f t="shared" si="357"/>
        <v>0</v>
      </c>
      <c r="BC584">
        <f t="shared" si="358"/>
        <v>0</v>
      </c>
      <c r="BD584" t="str">
        <f t="shared" si="359"/>
        <v>S, blank</v>
      </c>
      <c r="BE584">
        <f t="shared" si="360"/>
        <v>2</v>
      </c>
      <c r="BF584">
        <f t="shared" si="361"/>
        <v>-3.7643689058441341</v>
      </c>
      <c r="BG584">
        <f t="shared" si="362"/>
        <v>-42.171718189759716</v>
      </c>
      <c r="BH584">
        <f t="shared" si="363"/>
        <v>-9.6115457513775127</v>
      </c>
      <c r="BI584">
        <f t="shared" si="364"/>
        <v>40.634191658169868</v>
      </c>
      <c r="BJ584">
        <f t="shared" si="365"/>
        <v>151.41878811967541</v>
      </c>
      <c r="BK584">
        <f t="shared" si="366"/>
        <v>-14.754319664473872</v>
      </c>
      <c r="BL584">
        <f t="shared" si="367"/>
        <v>-22.013681658285037</v>
      </c>
      <c r="BM584">
        <f t="shared" si="368"/>
        <v>-22.422560732600829</v>
      </c>
      <c r="BN584">
        <f t="shared" si="369"/>
        <v>25.957134405206311</v>
      </c>
      <c r="BO584">
        <f t="shared" si="335"/>
        <v>1</v>
      </c>
      <c r="BP584">
        <f t="shared" si="336"/>
        <v>4</v>
      </c>
      <c r="BQ584" t="str">
        <f t="shared" si="337"/>
        <v>Test</v>
      </c>
    </row>
    <row r="585" spans="1:69" x14ac:dyDescent="0.3">
      <c r="A585">
        <v>2</v>
      </c>
      <c r="B585">
        <v>1</v>
      </c>
      <c r="C585" t="s">
        <v>1389</v>
      </c>
      <c r="D585" t="s">
        <v>15</v>
      </c>
      <c r="E585">
        <v>40</v>
      </c>
      <c r="F585">
        <v>0</v>
      </c>
      <c r="G585">
        <v>0</v>
      </c>
      <c r="H585" t="s">
        <v>1387</v>
      </c>
      <c r="I585">
        <v>15.75</v>
      </c>
      <c r="K585" t="s">
        <v>17</v>
      </c>
      <c r="L585" t="s">
        <v>54</v>
      </c>
      <c r="N585" t="s">
        <v>1388</v>
      </c>
      <c r="O585">
        <v>5</v>
      </c>
      <c r="P585">
        <v>1</v>
      </c>
      <c r="Q585">
        <v>1</v>
      </c>
      <c r="R585" t="str">
        <f t="shared" si="338"/>
        <v>Validate</v>
      </c>
      <c r="S585" t="str">
        <f t="shared" si="339"/>
        <v>Train</v>
      </c>
      <c r="T585" t="str">
        <f t="shared" si="340"/>
        <v>Train</v>
      </c>
      <c r="U585" t="str">
        <f t="shared" si="341"/>
        <v>OR</v>
      </c>
      <c r="V585" t="str">
        <f t="shared" si="342"/>
        <v>31-40</v>
      </c>
      <c r="W585" t="str">
        <f t="shared" si="343"/>
        <v/>
      </c>
      <c r="X585" t="str">
        <f t="shared" si="344"/>
        <v>11-20</v>
      </c>
      <c r="Y585" t="b">
        <f>SUMPRODUCT(--(U585=counts!$A$40:$A$49))&gt;0</f>
        <v>0</v>
      </c>
      <c r="Z585" t="b">
        <f>SUMPRODUCT(--(W585=counts!$A$18:$A$22))&gt;0</f>
        <v>0</v>
      </c>
      <c r="AA585" t="str">
        <f t="shared" si="345"/>
        <v>31-40</v>
      </c>
      <c r="AB585" t="str">
        <f>IF(W585="","Blank",IF(Z585="TRUE",W585,counts!$A$23))</f>
        <v>Blank</v>
      </c>
      <c r="AC585" t="str">
        <f t="shared" si="346"/>
        <v>11-20</v>
      </c>
      <c r="AD585" t="str">
        <f t="shared" si="347"/>
        <v>Others</v>
      </c>
      <c r="AE585" t="str">
        <f t="shared" si="348"/>
        <v>female</v>
      </c>
      <c r="AF585">
        <f>IF(F585&gt;=4, counts!$A$62,F585)</f>
        <v>0</v>
      </c>
      <c r="AG585">
        <f>IF(G585&gt;=3, counts!$A$69,G585)</f>
        <v>0</v>
      </c>
      <c r="AH585" t="str">
        <f>IF(OR(K585="S",K585=""), counts!$A$75,K585)</f>
        <v>S, blank</v>
      </c>
      <c r="AI585">
        <f t="shared" si="349"/>
        <v>2</v>
      </c>
      <c r="AJ585">
        <f>VLOOKUP(AA585,counts!$V$8:$W$13,2,FALSE)</f>
        <v>32.769878926258563</v>
      </c>
      <c r="AK585">
        <f>VLOOKUP(AB585,counts!$V$17:$W$23,2,FALSE)</f>
        <v>-42.171718189759716</v>
      </c>
      <c r="AL585">
        <f>VLOOKUP(AC585,counts!$V$27:$W$33,2,FALSE)</f>
        <v>-9.6115457513775127</v>
      </c>
      <c r="AM585">
        <f>VLOOKUP(AD585,counts!$V$38:$W$49,2,FALSE)</f>
        <v>40.634191658169868</v>
      </c>
      <c r="AN585">
        <f>VLOOKUP(AE585,counts!$V$53:$W$54,2,FALSE)</f>
        <v>151.41878811967541</v>
      </c>
      <c r="AO585">
        <f>VLOOKUP(AF585,counts!$V$58:$W$62,2,FALSE)</f>
        <v>-14.754319664473872</v>
      </c>
      <c r="AP585">
        <f>VLOOKUP(AG585,counts!$V$66:$W$69,2,FALSE)</f>
        <v>-22.013681658285037</v>
      </c>
      <c r="AQ585">
        <f>VLOOKUP(AH585,counts!$V$73:$W$75,2,FALSE)</f>
        <v>-22.422560732600829</v>
      </c>
      <c r="AR585">
        <f>VLOOKUP(AI585,counts!$V$79:$W$81,2,FALSE)</f>
        <v>25.957134405206311</v>
      </c>
      <c r="AS585">
        <f t="shared" si="350"/>
        <v>1</v>
      </c>
      <c r="AT585">
        <f t="shared" si="351"/>
        <v>5</v>
      </c>
      <c r="AU585" t="str">
        <f t="shared" si="334"/>
        <v>Validate</v>
      </c>
      <c r="AW585" t="str">
        <f t="shared" si="352"/>
        <v>31-40</v>
      </c>
      <c r="AX585" t="str">
        <f t="shared" si="353"/>
        <v>Blank</v>
      </c>
      <c r="AY585" t="str">
        <f t="shared" si="354"/>
        <v>11-20</v>
      </c>
      <c r="AZ585" t="str">
        <f t="shared" si="355"/>
        <v>Others</v>
      </c>
      <c r="BA585" t="str">
        <f t="shared" si="356"/>
        <v>female</v>
      </c>
      <c r="BB585">
        <f t="shared" si="357"/>
        <v>0</v>
      </c>
      <c r="BC585">
        <f t="shared" si="358"/>
        <v>0</v>
      </c>
      <c r="BD585" t="str">
        <f t="shared" si="359"/>
        <v>S, blank</v>
      </c>
      <c r="BE585">
        <f t="shared" si="360"/>
        <v>2</v>
      </c>
      <c r="BF585">
        <f t="shared" si="361"/>
        <v>32.769878926258563</v>
      </c>
      <c r="BG585">
        <f t="shared" si="362"/>
        <v>-42.171718189759716</v>
      </c>
      <c r="BH585">
        <f t="shared" si="363"/>
        <v>-9.6115457513775127</v>
      </c>
      <c r="BI585">
        <f t="shared" si="364"/>
        <v>40.634191658169868</v>
      </c>
      <c r="BJ585">
        <f t="shared" si="365"/>
        <v>151.41878811967541</v>
      </c>
      <c r="BK585">
        <f t="shared" si="366"/>
        <v>-14.754319664473872</v>
      </c>
      <c r="BL585">
        <f t="shared" si="367"/>
        <v>-22.013681658285037</v>
      </c>
      <c r="BM585">
        <f t="shared" si="368"/>
        <v>-22.422560732600829</v>
      </c>
      <c r="BN585">
        <f t="shared" si="369"/>
        <v>25.957134405206311</v>
      </c>
      <c r="BO585">
        <f t="shared" si="335"/>
        <v>1</v>
      </c>
      <c r="BP585">
        <f t="shared" si="336"/>
        <v>5</v>
      </c>
      <c r="BQ585" t="str">
        <f t="shared" si="337"/>
        <v>Validate</v>
      </c>
    </row>
    <row r="586" spans="1:69" x14ac:dyDescent="0.3">
      <c r="A586">
        <v>2</v>
      </c>
      <c r="B586">
        <v>1</v>
      </c>
      <c r="C586" t="s">
        <v>1390</v>
      </c>
      <c r="D586" t="s">
        <v>15</v>
      </c>
      <c r="E586">
        <v>32.5</v>
      </c>
      <c r="F586">
        <v>0</v>
      </c>
      <c r="G586">
        <v>0</v>
      </c>
      <c r="H586" t="s">
        <v>1391</v>
      </c>
      <c r="I586">
        <v>13</v>
      </c>
      <c r="J586" t="s">
        <v>1132</v>
      </c>
      <c r="K586" t="s">
        <v>17</v>
      </c>
      <c r="L586" t="s">
        <v>857</v>
      </c>
      <c r="N586" t="s">
        <v>1392</v>
      </c>
      <c r="O586">
        <v>1</v>
      </c>
      <c r="P586">
        <v>5</v>
      </c>
      <c r="Q586">
        <v>1</v>
      </c>
      <c r="R586" t="str">
        <f t="shared" si="338"/>
        <v>Train</v>
      </c>
      <c r="S586" t="str">
        <f t="shared" si="339"/>
        <v>Validate</v>
      </c>
      <c r="T586" t="str">
        <f t="shared" si="340"/>
        <v>Train</v>
      </c>
      <c r="U586" t="str">
        <f t="shared" si="341"/>
        <v>CT</v>
      </c>
      <c r="V586" t="str">
        <f t="shared" si="342"/>
        <v>31-40</v>
      </c>
      <c r="W586" t="str">
        <f t="shared" si="343"/>
        <v>E</v>
      </c>
      <c r="X586" t="str">
        <f t="shared" si="344"/>
        <v>11-20</v>
      </c>
      <c r="Y586" t="b">
        <f>SUMPRODUCT(--(U586=counts!$A$40:$A$49))&gt;0</f>
        <v>0</v>
      </c>
      <c r="Z586" t="b">
        <f>SUMPRODUCT(--(W586=counts!$A$18:$A$22))&gt;0</f>
        <v>1</v>
      </c>
      <c r="AA586" t="str">
        <f t="shared" si="345"/>
        <v>31-40</v>
      </c>
      <c r="AB586" t="str">
        <f>IF(W586="","Blank",IF(Z586="TRUE",W586,counts!$A$23))</f>
        <v>F, G, T</v>
      </c>
      <c r="AC586" t="str">
        <f t="shared" si="346"/>
        <v>11-20</v>
      </c>
      <c r="AD586" t="str">
        <f t="shared" si="347"/>
        <v>Others</v>
      </c>
      <c r="AE586" t="str">
        <f t="shared" si="348"/>
        <v>female</v>
      </c>
      <c r="AF586">
        <f>IF(F586&gt;=4, counts!$A$62,F586)</f>
        <v>0</v>
      </c>
      <c r="AG586">
        <f>IF(G586&gt;=3, counts!$A$69,G586)</f>
        <v>0</v>
      </c>
      <c r="AH586" t="str">
        <f>IF(OR(K586="S",K586=""), counts!$A$75,K586)</f>
        <v>S, blank</v>
      </c>
      <c r="AI586">
        <f t="shared" si="349"/>
        <v>2</v>
      </c>
      <c r="AJ586">
        <f>VLOOKUP(AA586,counts!$V$8:$W$13,2,FALSE)</f>
        <v>32.769878926258563</v>
      </c>
      <c r="AK586">
        <f>VLOOKUP(AB586,counts!$V$17:$W$23,2,FALSE)</f>
        <v>123.30204897661667</v>
      </c>
      <c r="AL586">
        <f>VLOOKUP(AC586,counts!$V$27:$W$33,2,FALSE)</f>
        <v>-9.6115457513775127</v>
      </c>
      <c r="AM586">
        <f>VLOOKUP(AD586,counts!$V$38:$W$49,2,FALSE)</f>
        <v>40.634191658169868</v>
      </c>
      <c r="AN586">
        <f>VLOOKUP(AE586,counts!$V$53:$W$54,2,FALSE)</f>
        <v>151.41878811967541</v>
      </c>
      <c r="AO586">
        <f>VLOOKUP(AF586,counts!$V$58:$W$62,2,FALSE)</f>
        <v>-14.754319664473872</v>
      </c>
      <c r="AP586">
        <f>VLOOKUP(AG586,counts!$V$66:$W$69,2,FALSE)</f>
        <v>-22.013681658285037</v>
      </c>
      <c r="AQ586">
        <f>VLOOKUP(AH586,counts!$V$73:$W$75,2,FALSE)</f>
        <v>-22.422560732600829</v>
      </c>
      <c r="AR586">
        <f>VLOOKUP(AI586,counts!$V$79:$W$81,2,FALSE)</f>
        <v>25.957134405206311</v>
      </c>
      <c r="AS586">
        <f t="shared" si="350"/>
        <v>1</v>
      </c>
      <c r="AT586">
        <f t="shared" si="351"/>
        <v>1</v>
      </c>
      <c r="AU586" t="str">
        <f t="shared" si="334"/>
        <v>Train</v>
      </c>
      <c r="AW586" t="str">
        <f t="shared" si="352"/>
        <v>31-40</v>
      </c>
      <c r="AX586" t="str">
        <f t="shared" si="353"/>
        <v>F, G, T</v>
      </c>
      <c r="AY586" t="str">
        <f t="shared" si="354"/>
        <v>11-20</v>
      </c>
      <c r="AZ586" t="str">
        <f t="shared" si="355"/>
        <v>Others</v>
      </c>
      <c r="BA586" t="str">
        <f t="shared" si="356"/>
        <v>female</v>
      </c>
      <c r="BB586">
        <f t="shared" si="357"/>
        <v>0</v>
      </c>
      <c r="BC586">
        <f t="shared" si="358"/>
        <v>0</v>
      </c>
      <c r="BD586" t="str">
        <f t="shared" si="359"/>
        <v>S, blank</v>
      </c>
      <c r="BE586">
        <f t="shared" si="360"/>
        <v>2</v>
      </c>
      <c r="BF586">
        <f t="shared" si="361"/>
        <v>32.769878926258563</v>
      </c>
      <c r="BG586">
        <f t="shared" si="362"/>
        <v>123.30204897661667</v>
      </c>
      <c r="BH586">
        <f t="shared" si="363"/>
        <v>-9.6115457513775127</v>
      </c>
      <c r="BI586">
        <f t="shared" si="364"/>
        <v>40.634191658169868</v>
      </c>
      <c r="BJ586">
        <f t="shared" si="365"/>
        <v>151.41878811967541</v>
      </c>
      <c r="BK586">
        <f t="shared" si="366"/>
        <v>-14.754319664473872</v>
      </c>
      <c r="BL586">
        <f t="shared" si="367"/>
        <v>-22.013681658285037</v>
      </c>
      <c r="BM586">
        <f t="shared" si="368"/>
        <v>-22.422560732600829</v>
      </c>
      <c r="BN586">
        <f t="shared" si="369"/>
        <v>25.957134405206311</v>
      </c>
      <c r="BO586">
        <f t="shared" si="335"/>
        <v>1</v>
      </c>
      <c r="BP586">
        <f t="shared" si="336"/>
        <v>1</v>
      </c>
      <c r="BQ586" t="str">
        <f t="shared" si="337"/>
        <v>Train</v>
      </c>
    </row>
    <row r="587" spans="1:69" x14ac:dyDescent="0.3">
      <c r="A587">
        <v>2</v>
      </c>
      <c r="B587">
        <v>0</v>
      </c>
      <c r="C587" t="s">
        <v>1393</v>
      </c>
      <c r="D587" t="s">
        <v>20</v>
      </c>
      <c r="E587">
        <v>27</v>
      </c>
      <c r="F587">
        <v>1</v>
      </c>
      <c r="G587">
        <v>0</v>
      </c>
      <c r="H587" t="s">
        <v>1394</v>
      </c>
      <c r="I587">
        <v>26</v>
      </c>
      <c r="K587" t="s">
        <v>17</v>
      </c>
      <c r="M587">
        <v>293</v>
      </c>
      <c r="N587" t="s">
        <v>1395</v>
      </c>
      <c r="O587">
        <v>4</v>
      </c>
      <c r="P587">
        <v>4</v>
      </c>
      <c r="Q587">
        <v>5</v>
      </c>
      <c r="R587" t="str">
        <f t="shared" si="338"/>
        <v>Test</v>
      </c>
      <c r="S587" t="str">
        <f t="shared" si="339"/>
        <v>Test</v>
      </c>
      <c r="T587" t="str">
        <f t="shared" si="340"/>
        <v>Validate</v>
      </c>
      <c r="U587" t="str">
        <f t="shared" si="341"/>
        <v>PQ</v>
      </c>
      <c r="V587" t="str">
        <f t="shared" si="342"/>
        <v>18-30</v>
      </c>
      <c r="W587" t="str">
        <f t="shared" si="343"/>
        <v/>
      </c>
      <c r="X587" t="str">
        <f t="shared" si="344"/>
        <v>21-30</v>
      </c>
      <c r="Y587" t="b">
        <f>SUMPRODUCT(--(U587=counts!$A$40:$A$49))&gt;0</f>
        <v>1</v>
      </c>
      <c r="Z587" t="b">
        <f>SUMPRODUCT(--(W587=counts!$A$18:$A$22))&gt;0</f>
        <v>0</v>
      </c>
      <c r="AA587" t="str">
        <f t="shared" si="345"/>
        <v>18-30</v>
      </c>
      <c r="AB587" t="str">
        <f>IF(W587="","Blank",IF(Z587="TRUE",W587,counts!$A$23))</f>
        <v>Blank</v>
      </c>
      <c r="AC587" t="str">
        <f t="shared" si="346"/>
        <v>21-30</v>
      </c>
      <c r="AD587" t="str">
        <f t="shared" si="347"/>
        <v>PQ</v>
      </c>
      <c r="AE587" t="str">
        <f t="shared" si="348"/>
        <v>male</v>
      </c>
      <c r="AF587">
        <f>IF(F587&gt;=4, counts!$A$62,F587)</f>
        <v>1</v>
      </c>
      <c r="AG587">
        <f>IF(G587&gt;=3, counts!$A$69,G587)</f>
        <v>0</v>
      </c>
      <c r="AH587" t="str">
        <f>IF(OR(K587="S",K587=""), counts!$A$75,K587)</f>
        <v>S, blank</v>
      </c>
      <c r="AI587">
        <f t="shared" si="349"/>
        <v>2</v>
      </c>
      <c r="AJ587">
        <f>VLOOKUP(AA587,counts!$V$8:$W$13,2,FALSE)</f>
        <v>-11.613432440426715</v>
      </c>
      <c r="AK587">
        <f>VLOOKUP(AB587,counts!$V$17:$W$23,2,FALSE)</f>
        <v>-42.171718189759716</v>
      </c>
      <c r="AL587">
        <f>VLOOKUP(AC587,counts!$V$27:$W$33,2,FALSE)</f>
        <v>40.172297072540438</v>
      </c>
      <c r="AM587">
        <f>VLOOKUP(AD587,counts!$V$38:$W$49,2,FALSE)</f>
        <v>123.30204897661667</v>
      </c>
      <c r="AN587">
        <f>VLOOKUP(AE587,counts!$V$53:$W$54,2,FALSE)</f>
        <v>-108.67008854708662</v>
      </c>
      <c r="AO587">
        <f>VLOOKUP(AF587,counts!$V$58:$W$62,2,FALSE)</f>
        <v>48.695090775187893</v>
      </c>
      <c r="AP587">
        <f>VLOOKUP(AG587,counts!$V$66:$W$69,2,FALSE)</f>
        <v>-22.013681658285037</v>
      </c>
      <c r="AQ587">
        <f>VLOOKUP(AH587,counts!$V$73:$W$75,2,FALSE)</f>
        <v>-22.422560732600829</v>
      </c>
      <c r="AR587">
        <f>VLOOKUP(AI587,counts!$V$79:$W$81,2,FALSE)</f>
        <v>25.957134405206311</v>
      </c>
      <c r="AS587">
        <f t="shared" si="350"/>
        <v>0</v>
      </c>
      <c r="AT587">
        <f t="shared" si="351"/>
        <v>4</v>
      </c>
      <c r="AU587" t="str">
        <f t="shared" si="334"/>
        <v>Test</v>
      </c>
      <c r="AW587" t="str">
        <f t="shared" si="352"/>
        <v>18-30</v>
      </c>
      <c r="AX587" t="str">
        <f t="shared" si="353"/>
        <v>Blank</v>
      </c>
      <c r="AY587" t="str">
        <f t="shared" si="354"/>
        <v>21-30</v>
      </c>
      <c r="AZ587" t="str">
        <f t="shared" si="355"/>
        <v>PQ</v>
      </c>
      <c r="BA587" t="str">
        <f t="shared" si="356"/>
        <v>male</v>
      </c>
      <c r="BB587">
        <f t="shared" si="357"/>
        <v>1</v>
      </c>
      <c r="BC587">
        <f t="shared" si="358"/>
        <v>0</v>
      </c>
      <c r="BD587" t="str">
        <f t="shared" si="359"/>
        <v>S, blank</v>
      </c>
      <c r="BE587">
        <f t="shared" si="360"/>
        <v>2</v>
      </c>
      <c r="BF587">
        <f t="shared" si="361"/>
        <v>-11.613432440426715</v>
      </c>
      <c r="BG587">
        <f t="shared" si="362"/>
        <v>-42.171718189759716</v>
      </c>
      <c r="BH587">
        <f t="shared" si="363"/>
        <v>40.172297072540438</v>
      </c>
      <c r="BI587">
        <f t="shared" si="364"/>
        <v>123.30204897661667</v>
      </c>
      <c r="BJ587">
        <f t="shared" si="365"/>
        <v>-108.67008854708662</v>
      </c>
      <c r="BK587">
        <f t="shared" si="366"/>
        <v>48.695090775187893</v>
      </c>
      <c r="BL587">
        <f t="shared" si="367"/>
        <v>-22.013681658285037</v>
      </c>
      <c r="BM587">
        <f t="shared" si="368"/>
        <v>-22.422560732600829</v>
      </c>
      <c r="BN587">
        <f t="shared" si="369"/>
        <v>25.957134405206311</v>
      </c>
      <c r="BO587">
        <f t="shared" si="335"/>
        <v>0</v>
      </c>
      <c r="BP587">
        <f t="shared" si="336"/>
        <v>4</v>
      </c>
      <c r="BQ587" t="str">
        <f t="shared" si="337"/>
        <v>Test</v>
      </c>
    </row>
    <row r="588" spans="1:69" x14ac:dyDescent="0.3">
      <c r="A588">
        <v>2</v>
      </c>
      <c r="B588">
        <v>1</v>
      </c>
      <c r="C588" t="s">
        <v>1396</v>
      </c>
      <c r="D588" t="s">
        <v>15</v>
      </c>
      <c r="E588">
        <v>29</v>
      </c>
      <c r="F588">
        <v>1</v>
      </c>
      <c r="G588">
        <v>0</v>
      </c>
      <c r="H588" t="s">
        <v>1394</v>
      </c>
      <c r="I588">
        <v>26</v>
      </c>
      <c r="K588" t="s">
        <v>17</v>
      </c>
      <c r="L588" t="s">
        <v>33</v>
      </c>
      <c r="N588" t="s">
        <v>1395</v>
      </c>
      <c r="O588">
        <v>4</v>
      </c>
      <c r="P588">
        <v>2</v>
      </c>
      <c r="Q588">
        <v>4</v>
      </c>
      <c r="R588" t="str">
        <f t="shared" si="338"/>
        <v>Test</v>
      </c>
      <c r="S588" t="str">
        <f t="shared" si="339"/>
        <v>Train</v>
      </c>
      <c r="T588" t="str">
        <f t="shared" si="340"/>
        <v>Test</v>
      </c>
      <c r="U588" t="str">
        <f t="shared" si="341"/>
        <v>PQ</v>
      </c>
      <c r="V588" t="str">
        <f t="shared" si="342"/>
        <v>18-30</v>
      </c>
      <c r="W588" t="str">
        <f t="shared" si="343"/>
        <v/>
      </c>
      <c r="X588" t="str">
        <f t="shared" si="344"/>
        <v>21-30</v>
      </c>
      <c r="Y588" t="b">
        <f>SUMPRODUCT(--(U588=counts!$A$40:$A$49))&gt;0</f>
        <v>1</v>
      </c>
      <c r="Z588" t="b">
        <f>SUMPRODUCT(--(W588=counts!$A$18:$A$22))&gt;0</f>
        <v>0</v>
      </c>
      <c r="AA588" t="str">
        <f t="shared" si="345"/>
        <v>18-30</v>
      </c>
      <c r="AB588" t="str">
        <f>IF(W588="","Blank",IF(Z588="TRUE",W588,counts!$A$23))</f>
        <v>Blank</v>
      </c>
      <c r="AC588" t="str">
        <f t="shared" si="346"/>
        <v>21-30</v>
      </c>
      <c r="AD588" t="str">
        <f t="shared" si="347"/>
        <v>PQ</v>
      </c>
      <c r="AE588" t="str">
        <f t="shared" si="348"/>
        <v>female</v>
      </c>
      <c r="AF588">
        <f>IF(F588&gt;=4, counts!$A$62,F588)</f>
        <v>1</v>
      </c>
      <c r="AG588">
        <f>IF(G588&gt;=3, counts!$A$69,G588)</f>
        <v>0</v>
      </c>
      <c r="AH588" t="str">
        <f>IF(OR(K588="S",K588=""), counts!$A$75,K588)</f>
        <v>S, blank</v>
      </c>
      <c r="AI588">
        <f t="shared" si="349"/>
        <v>2</v>
      </c>
      <c r="AJ588">
        <f>VLOOKUP(AA588,counts!$V$8:$W$13,2,FALSE)</f>
        <v>-11.613432440426715</v>
      </c>
      <c r="AK588">
        <f>VLOOKUP(AB588,counts!$V$17:$W$23,2,FALSE)</f>
        <v>-42.171718189759716</v>
      </c>
      <c r="AL588">
        <f>VLOOKUP(AC588,counts!$V$27:$W$33,2,FALSE)</f>
        <v>40.172297072540438</v>
      </c>
      <c r="AM588">
        <f>VLOOKUP(AD588,counts!$V$38:$W$49,2,FALSE)</f>
        <v>123.30204897661667</v>
      </c>
      <c r="AN588">
        <f>VLOOKUP(AE588,counts!$V$53:$W$54,2,FALSE)</f>
        <v>151.41878811967541</v>
      </c>
      <c r="AO588">
        <f>VLOOKUP(AF588,counts!$V$58:$W$62,2,FALSE)</f>
        <v>48.695090775187893</v>
      </c>
      <c r="AP588">
        <f>VLOOKUP(AG588,counts!$V$66:$W$69,2,FALSE)</f>
        <v>-22.013681658285037</v>
      </c>
      <c r="AQ588">
        <f>VLOOKUP(AH588,counts!$V$73:$W$75,2,FALSE)</f>
        <v>-22.422560732600829</v>
      </c>
      <c r="AR588">
        <f>VLOOKUP(AI588,counts!$V$79:$W$81,2,FALSE)</f>
        <v>25.957134405206311</v>
      </c>
      <c r="AS588">
        <f t="shared" si="350"/>
        <v>1</v>
      </c>
      <c r="AT588">
        <f t="shared" si="351"/>
        <v>4</v>
      </c>
      <c r="AU588" t="str">
        <f t="shared" si="334"/>
        <v>Test</v>
      </c>
      <c r="AW588" t="str">
        <f t="shared" si="352"/>
        <v>18-30</v>
      </c>
      <c r="AX588" t="str">
        <f t="shared" si="353"/>
        <v>Blank</v>
      </c>
      <c r="AY588" t="str">
        <f t="shared" si="354"/>
        <v>21-30</v>
      </c>
      <c r="AZ588" t="str">
        <f t="shared" si="355"/>
        <v>PQ</v>
      </c>
      <c r="BA588" t="str">
        <f t="shared" si="356"/>
        <v>female</v>
      </c>
      <c r="BB588">
        <f t="shared" si="357"/>
        <v>1</v>
      </c>
      <c r="BC588">
        <f t="shared" si="358"/>
        <v>0</v>
      </c>
      <c r="BD588" t="str">
        <f t="shared" si="359"/>
        <v>S, blank</v>
      </c>
      <c r="BE588">
        <f t="shared" si="360"/>
        <v>2</v>
      </c>
      <c r="BF588">
        <f t="shared" si="361"/>
        <v>-11.613432440426715</v>
      </c>
      <c r="BG588">
        <f t="shared" si="362"/>
        <v>-42.171718189759716</v>
      </c>
      <c r="BH588">
        <f t="shared" si="363"/>
        <v>40.172297072540438</v>
      </c>
      <c r="BI588">
        <f t="shared" si="364"/>
        <v>123.30204897661667</v>
      </c>
      <c r="BJ588">
        <f t="shared" si="365"/>
        <v>151.41878811967541</v>
      </c>
      <c r="BK588">
        <f t="shared" si="366"/>
        <v>48.695090775187893</v>
      </c>
      <c r="BL588">
        <f t="shared" si="367"/>
        <v>-22.013681658285037</v>
      </c>
      <c r="BM588">
        <f t="shared" si="368"/>
        <v>-22.422560732600829</v>
      </c>
      <c r="BN588">
        <f t="shared" si="369"/>
        <v>25.957134405206311</v>
      </c>
      <c r="BO588">
        <f t="shared" si="335"/>
        <v>1</v>
      </c>
      <c r="BP588">
        <f t="shared" si="336"/>
        <v>4</v>
      </c>
      <c r="BQ588" t="str">
        <f t="shared" si="337"/>
        <v>Test</v>
      </c>
    </row>
    <row r="589" spans="1:69" x14ac:dyDescent="0.3">
      <c r="A589">
        <v>2</v>
      </c>
      <c r="B589">
        <v>1</v>
      </c>
      <c r="C589" t="s">
        <v>1397</v>
      </c>
      <c r="D589" t="s">
        <v>20</v>
      </c>
      <c r="E589">
        <v>2</v>
      </c>
      <c r="F589">
        <v>1</v>
      </c>
      <c r="G589">
        <v>1</v>
      </c>
      <c r="H589" t="s">
        <v>1398</v>
      </c>
      <c r="I589">
        <v>23</v>
      </c>
      <c r="K589" t="s">
        <v>17</v>
      </c>
      <c r="L589" t="s">
        <v>204</v>
      </c>
      <c r="N589" t="s">
        <v>1086</v>
      </c>
      <c r="O589">
        <v>3</v>
      </c>
      <c r="P589">
        <v>4</v>
      </c>
      <c r="Q589">
        <v>5</v>
      </c>
      <c r="R589" t="str">
        <f t="shared" si="338"/>
        <v>Train</v>
      </c>
      <c r="S589" t="str">
        <f t="shared" si="339"/>
        <v>Test</v>
      </c>
      <c r="T589" t="str">
        <f t="shared" si="340"/>
        <v>Validate</v>
      </c>
      <c r="U589" t="str">
        <f t="shared" si="341"/>
        <v>OH</v>
      </c>
      <c r="V589" t="str">
        <f t="shared" si="342"/>
        <v>0-17</v>
      </c>
      <c r="W589" t="str">
        <f t="shared" si="343"/>
        <v/>
      </c>
      <c r="X589" t="str">
        <f t="shared" si="344"/>
        <v>21-30</v>
      </c>
      <c r="Y589" t="b">
        <f>SUMPRODUCT(--(U589=counts!$A$40:$A$49))&gt;0</f>
        <v>1</v>
      </c>
      <c r="Z589" t="b">
        <f>SUMPRODUCT(--(W589=counts!$A$18:$A$22))&gt;0</f>
        <v>0</v>
      </c>
      <c r="AA589" t="str">
        <f t="shared" si="345"/>
        <v>0-17</v>
      </c>
      <c r="AB589" t="str">
        <f>IF(W589="","Blank",IF(Z589="TRUE",W589,counts!$A$23))</f>
        <v>Blank</v>
      </c>
      <c r="AC589" t="str">
        <f t="shared" si="346"/>
        <v>21-30</v>
      </c>
      <c r="AD589" t="str">
        <f t="shared" si="347"/>
        <v>OH</v>
      </c>
      <c r="AE589" t="str">
        <f t="shared" si="348"/>
        <v>male</v>
      </c>
      <c r="AF589">
        <f>IF(F589&gt;=4, counts!$A$62,F589)</f>
        <v>1</v>
      </c>
      <c r="AG589">
        <f>IF(G589&gt;=3, counts!$A$69,G589)</f>
        <v>1</v>
      </c>
      <c r="AH589" t="str">
        <f>IF(OR(K589="S",K589=""), counts!$A$75,K589)</f>
        <v>S, blank</v>
      </c>
      <c r="AI589">
        <f t="shared" si="349"/>
        <v>2</v>
      </c>
      <c r="AJ589">
        <f>VLOOKUP(AA589,counts!$V$8:$W$13,2,FALSE)</f>
        <v>-3.7643689058441341</v>
      </c>
      <c r="AK589">
        <f>VLOOKUP(AB589,counts!$V$17:$W$23,2,FALSE)</f>
        <v>-42.171718189759716</v>
      </c>
      <c r="AL589">
        <f>VLOOKUP(AC589,counts!$V$27:$W$33,2,FALSE)</f>
        <v>40.172297072540438</v>
      </c>
      <c r="AM589">
        <f>VLOOKUP(AD589,counts!$V$38:$W$49,2,FALSE)</f>
        <v>82.755538165800246</v>
      </c>
      <c r="AN589">
        <f>VLOOKUP(AE589,counts!$V$53:$W$54,2,FALSE)</f>
        <v>-108.67008854708662</v>
      </c>
      <c r="AO589">
        <f>VLOOKUP(AF589,counts!$V$58:$W$62,2,FALSE)</f>
        <v>48.695090775187893</v>
      </c>
      <c r="AP589">
        <f>VLOOKUP(AG589,counts!$V$66:$W$69,2,FALSE)</f>
        <v>79.365382998232107</v>
      </c>
      <c r="AQ589">
        <f>VLOOKUP(AH589,counts!$V$73:$W$75,2,FALSE)</f>
        <v>-22.422560732600829</v>
      </c>
      <c r="AR589">
        <f>VLOOKUP(AI589,counts!$V$79:$W$81,2,FALSE)</f>
        <v>25.957134405206311</v>
      </c>
      <c r="AS589">
        <f t="shared" si="350"/>
        <v>1</v>
      </c>
      <c r="AT589">
        <f t="shared" si="351"/>
        <v>3</v>
      </c>
      <c r="AU589" t="str">
        <f t="shared" si="334"/>
        <v>Train</v>
      </c>
      <c r="AW589" t="str">
        <f t="shared" si="352"/>
        <v>0-17</v>
      </c>
      <c r="AX589" t="str">
        <f t="shared" si="353"/>
        <v>Blank</v>
      </c>
      <c r="AY589" t="str">
        <f t="shared" si="354"/>
        <v>21-30</v>
      </c>
      <c r="AZ589" t="str">
        <f t="shared" si="355"/>
        <v>OH</v>
      </c>
      <c r="BA589" t="str">
        <f t="shared" si="356"/>
        <v>male</v>
      </c>
      <c r="BB589">
        <f t="shared" si="357"/>
        <v>1</v>
      </c>
      <c r="BC589">
        <f t="shared" si="358"/>
        <v>1</v>
      </c>
      <c r="BD589" t="str">
        <f t="shared" si="359"/>
        <v>S, blank</v>
      </c>
      <c r="BE589">
        <f t="shared" si="360"/>
        <v>2</v>
      </c>
      <c r="BF589">
        <f t="shared" si="361"/>
        <v>-3.7643689058441341</v>
      </c>
      <c r="BG589">
        <f t="shared" si="362"/>
        <v>-42.171718189759716</v>
      </c>
      <c r="BH589">
        <f t="shared" si="363"/>
        <v>40.172297072540438</v>
      </c>
      <c r="BI589">
        <f t="shared" si="364"/>
        <v>82.755538165800246</v>
      </c>
      <c r="BJ589">
        <f t="shared" si="365"/>
        <v>-108.67008854708662</v>
      </c>
      <c r="BK589">
        <f t="shared" si="366"/>
        <v>48.695090775187893</v>
      </c>
      <c r="BL589">
        <f t="shared" si="367"/>
        <v>79.365382998232107</v>
      </c>
      <c r="BM589">
        <f t="shared" si="368"/>
        <v>-22.422560732600829</v>
      </c>
      <c r="BN589">
        <f t="shared" si="369"/>
        <v>25.957134405206311</v>
      </c>
      <c r="BO589">
        <f t="shared" si="335"/>
        <v>1</v>
      </c>
      <c r="BP589">
        <f t="shared" si="336"/>
        <v>3</v>
      </c>
      <c r="BQ589" t="str">
        <f t="shared" si="337"/>
        <v>Train</v>
      </c>
    </row>
    <row r="590" spans="1:69" x14ac:dyDescent="0.3">
      <c r="A590">
        <v>2</v>
      </c>
      <c r="B590">
        <v>1</v>
      </c>
      <c r="C590" t="s">
        <v>1399</v>
      </c>
      <c r="D590" t="s">
        <v>15</v>
      </c>
      <c r="E590">
        <v>4</v>
      </c>
      <c r="F590">
        <v>1</v>
      </c>
      <c r="G590">
        <v>1</v>
      </c>
      <c r="H590" t="s">
        <v>1398</v>
      </c>
      <c r="I590">
        <v>23</v>
      </c>
      <c r="K590" t="s">
        <v>17</v>
      </c>
      <c r="L590" t="s">
        <v>204</v>
      </c>
      <c r="N590" t="s">
        <v>1086</v>
      </c>
      <c r="O590">
        <v>5</v>
      </c>
      <c r="P590">
        <v>2</v>
      </c>
      <c r="Q590">
        <v>3</v>
      </c>
      <c r="R590" t="str">
        <f t="shared" si="338"/>
        <v>Validate</v>
      </c>
      <c r="S590" t="str">
        <f t="shared" si="339"/>
        <v>Train</v>
      </c>
      <c r="T590" t="str">
        <f t="shared" si="340"/>
        <v>Train</v>
      </c>
      <c r="U590" t="str">
        <f t="shared" si="341"/>
        <v>OH</v>
      </c>
      <c r="V590" t="str">
        <f t="shared" si="342"/>
        <v>0-17</v>
      </c>
      <c r="W590" t="str">
        <f t="shared" si="343"/>
        <v/>
      </c>
      <c r="X590" t="str">
        <f t="shared" si="344"/>
        <v>21-30</v>
      </c>
      <c r="Y590" t="b">
        <f>SUMPRODUCT(--(U590=counts!$A$40:$A$49))&gt;0</f>
        <v>1</v>
      </c>
      <c r="Z590" t="b">
        <f>SUMPRODUCT(--(W590=counts!$A$18:$A$22))&gt;0</f>
        <v>0</v>
      </c>
      <c r="AA590" t="str">
        <f t="shared" si="345"/>
        <v>0-17</v>
      </c>
      <c r="AB590" t="str">
        <f>IF(W590="","Blank",IF(Z590="TRUE",W590,counts!$A$23))</f>
        <v>Blank</v>
      </c>
      <c r="AC590" t="str">
        <f t="shared" si="346"/>
        <v>21-30</v>
      </c>
      <c r="AD590" t="str">
        <f t="shared" si="347"/>
        <v>OH</v>
      </c>
      <c r="AE590" t="str">
        <f t="shared" si="348"/>
        <v>female</v>
      </c>
      <c r="AF590">
        <f>IF(F590&gt;=4, counts!$A$62,F590)</f>
        <v>1</v>
      </c>
      <c r="AG590">
        <f>IF(G590&gt;=3, counts!$A$69,G590)</f>
        <v>1</v>
      </c>
      <c r="AH590" t="str">
        <f>IF(OR(K590="S",K590=""), counts!$A$75,K590)</f>
        <v>S, blank</v>
      </c>
      <c r="AI590">
        <f t="shared" si="349"/>
        <v>2</v>
      </c>
      <c r="AJ590">
        <f>VLOOKUP(AA590,counts!$V$8:$W$13,2,FALSE)</f>
        <v>-3.7643689058441341</v>
      </c>
      <c r="AK590">
        <f>VLOOKUP(AB590,counts!$V$17:$W$23,2,FALSE)</f>
        <v>-42.171718189759716</v>
      </c>
      <c r="AL590">
        <f>VLOOKUP(AC590,counts!$V$27:$W$33,2,FALSE)</f>
        <v>40.172297072540438</v>
      </c>
      <c r="AM590">
        <f>VLOOKUP(AD590,counts!$V$38:$W$49,2,FALSE)</f>
        <v>82.755538165800246</v>
      </c>
      <c r="AN590">
        <f>VLOOKUP(AE590,counts!$V$53:$W$54,2,FALSE)</f>
        <v>151.41878811967541</v>
      </c>
      <c r="AO590">
        <f>VLOOKUP(AF590,counts!$V$58:$W$62,2,FALSE)</f>
        <v>48.695090775187893</v>
      </c>
      <c r="AP590">
        <f>VLOOKUP(AG590,counts!$V$66:$W$69,2,FALSE)</f>
        <v>79.365382998232107</v>
      </c>
      <c r="AQ590">
        <f>VLOOKUP(AH590,counts!$V$73:$W$75,2,FALSE)</f>
        <v>-22.422560732600829</v>
      </c>
      <c r="AR590">
        <f>VLOOKUP(AI590,counts!$V$79:$W$81,2,FALSE)</f>
        <v>25.957134405206311</v>
      </c>
      <c r="AS590">
        <f t="shared" si="350"/>
        <v>1</v>
      </c>
      <c r="AT590">
        <f t="shared" si="351"/>
        <v>5</v>
      </c>
      <c r="AU590" t="str">
        <f t="shared" si="334"/>
        <v>Validate</v>
      </c>
      <c r="AW590" t="str">
        <f t="shared" si="352"/>
        <v>0-17</v>
      </c>
      <c r="AX590" t="str">
        <f t="shared" si="353"/>
        <v>Blank</v>
      </c>
      <c r="AY590" t="str">
        <f t="shared" si="354"/>
        <v>21-30</v>
      </c>
      <c r="AZ590" t="str">
        <f t="shared" si="355"/>
        <v>OH</v>
      </c>
      <c r="BA590" t="str">
        <f t="shared" si="356"/>
        <v>female</v>
      </c>
      <c r="BB590">
        <f t="shared" si="357"/>
        <v>1</v>
      </c>
      <c r="BC590">
        <f t="shared" si="358"/>
        <v>1</v>
      </c>
      <c r="BD590" t="str">
        <f t="shared" si="359"/>
        <v>S, blank</v>
      </c>
      <c r="BE590">
        <f t="shared" si="360"/>
        <v>2</v>
      </c>
      <c r="BF590">
        <f t="shared" si="361"/>
        <v>-3.7643689058441341</v>
      </c>
      <c r="BG590">
        <f t="shared" si="362"/>
        <v>-42.171718189759716</v>
      </c>
      <c r="BH590">
        <f t="shared" si="363"/>
        <v>40.172297072540438</v>
      </c>
      <c r="BI590">
        <f t="shared" si="364"/>
        <v>82.755538165800246</v>
      </c>
      <c r="BJ590">
        <f t="shared" si="365"/>
        <v>151.41878811967541</v>
      </c>
      <c r="BK590">
        <f t="shared" si="366"/>
        <v>48.695090775187893</v>
      </c>
      <c r="BL590">
        <f t="shared" si="367"/>
        <v>79.365382998232107</v>
      </c>
      <c r="BM590">
        <f t="shared" si="368"/>
        <v>-22.422560732600829</v>
      </c>
      <c r="BN590">
        <f t="shared" si="369"/>
        <v>25.957134405206311</v>
      </c>
      <c r="BO590">
        <f t="shared" si="335"/>
        <v>1</v>
      </c>
      <c r="BP590">
        <f t="shared" si="336"/>
        <v>5</v>
      </c>
      <c r="BQ590" t="str">
        <f t="shared" si="337"/>
        <v>Validate</v>
      </c>
    </row>
    <row r="591" spans="1:69" x14ac:dyDescent="0.3">
      <c r="A591">
        <v>2</v>
      </c>
      <c r="B591">
        <v>1</v>
      </c>
      <c r="C591" t="s">
        <v>1400</v>
      </c>
      <c r="D591" t="s">
        <v>15</v>
      </c>
      <c r="E591">
        <v>29</v>
      </c>
      <c r="F591">
        <v>0</v>
      </c>
      <c r="G591">
        <v>2</v>
      </c>
      <c r="H591" t="s">
        <v>1398</v>
      </c>
      <c r="I591">
        <v>23</v>
      </c>
      <c r="K591" t="s">
        <v>17</v>
      </c>
      <c r="L591" t="s">
        <v>204</v>
      </c>
      <c r="N591" t="s">
        <v>1086</v>
      </c>
      <c r="O591">
        <v>3</v>
      </c>
      <c r="P591">
        <v>3</v>
      </c>
      <c r="Q591">
        <v>4</v>
      </c>
      <c r="R591" t="str">
        <f t="shared" si="338"/>
        <v>Train</v>
      </c>
      <c r="S591" t="str">
        <f t="shared" si="339"/>
        <v>Train</v>
      </c>
      <c r="T591" t="str">
        <f t="shared" si="340"/>
        <v>Test</v>
      </c>
      <c r="U591" t="str">
        <f t="shared" si="341"/>
        <v>OH</v>
      </c>
      <c r="V591" t="str">
        <f t="shared" si="342"/>
        <v>18-30</v>
      </c>
      <c r="W591" t="str">
        <f t="shared" si="343"/>
        <v/>
      </c>
      <c r="X591" t="str">
        <f t="shared" si="344"/>
        <v>21-30</v>
      </c>
      <c r="Y591" t="b">
        <f>SUMPRODUCT(--(U591=counts!$A$40:$A$49))&gt;0</f>
        <v>1</v>
      </c>
      <c r="Z591" t="b">
        <f>SUMPRODUCT(--(W591=counts!$A$18:$A$22))&gt;0</f>
        <v>0</v>
      </c>
      <c r="AA591" t="str">
        <f t="shared" si="345"/>
        <v>18-30</v>
      </c>
      <c r="AB591" t="str">
        <f>IF(W591="","Blank",IF(Z591="TRUE",W591,counts!$A$23))</f>
        <v>Blank</v>
      </c>
      <c r="AC591" t="str">
        <f t="shared" si="346"/>
        <v>21-30</v>
      </c>
      <c r="AD591" t="str">
        <f t="shared" si="347"/>
        <v>OH</v>
      </c>
      <c r="AE591" t="str">
        <f t="shared" si="348"/>
        <v>female</v>
      </c>
      <c r="AF591">
        <f>IF(F591&gt;=4, counts!$A$62,F591)</f>
        <v>0</v>
      </c>
      <c r="AG591">
        <f>IF(G591&gt;=3, counts!$A$69,G591)</f>
        <v>2</v>
      </c>
      <c r="AH591" t="str">
        <f>IF(OR(K591="S",K591=""), counts!$A$75,K591)</f>
        <v>S, blank</v>
      </c>
      <c r="AI591">
        <f t="shared" si="349"/>
        <v>2</v>
      </c>
      <c r="AJ591">
        <f>VLOOKUP(AA591,counts!$V$8:$W$13,2,FALSE)</f>
        <v>-11.613432440426715</v>
      </c>
      <c r="AK591">
        <f>VLOOKUP(AB591,counts!$V$17:$W$23,2,FALSE)</f>
        <v>-42.171718189759716</v>
      </c>
      <c r="AL591">
        <f>VLOOKUP(AC591,counts!$V$27:$W$33,2,FALSE)</f>
        <v>40.172297072540438</v>
      </c>
      <c r="AM591">
        <f>VLOOKUP(AD591,counts!$V$38:$W$49,2,FALSE)</f>
        <v>82.755538165800246</v>
      </c>
      <c r="AN591">
        <f>VLOOKUP(AE591,counts!$V$53:$W$54,2,FALSE)</f>
        <v>151.41878811967541</v>
      </c>
      <c r="AO591">
        <f>VLOOKUP(AF591,counts!$V$58:$W$62,2,FALSE)</f>
        <v>-14.754319664473872</v>
      </c>
      <c r="AP591">
        <f>VLOOKUP(AG591,counts!$V$66:$W$69,2,FALSE)</f>
        <v>75.609641767585757</v>
      </c>
      <c r="AQ591">
        <f>VLOOKUP(AH591,counts!$V$73:$W$75,2,FALSE)</f>
        <v>-22.422560732600829</v>
      </c>
      <c r="AR591">
        <f>VLOOKUP(AI591,counts!$V$79:$W$81,2,FALSE)</f>
        <v>25.957134405206311</v>
      </c>
      <c r="AS591">
        <f t="shared" si="350"/>
        <v>1</v>
      </c>
      <c r="AT591">
        <f t="shared" si="351"/>
        <v>3</v>
      </c>
      <c r="AU591" t="str">
        <f t="shared" si="334"/>
        <v>Train</v>
      </c>
      <c r="AW591" t="str">
        <f t="shared" si="352"/>
        <v>18-30</v>
      </c>
      <c r="AX591" t="str">
        <f t="shared" si="353"/>
        <v>Blank</v>
      </c>
      <c r="AY591" t="str">
        <f t="shared" si="354"/>
        <v>21-30</v>
      </c>
      <c r="AZ591" t="str">
        <f t="shared" si="355"/>
        <v>OH</v>
      </c>
      <c r="BA591" t="str">
        <f t="shared" si="356"/>
        <v>female</v>
      </c>
      <c r="BB591">
        <f t="shared" si="357"/>
        <v>0</v>
      </c>
      <c r="BC591">
        <f t="shared" si="358"/>
        <v>2</v>
      </c>
      <c r="BD591" t="str">
        <f t="shared" si="359"/>
        <v>S, blank</v>
      </c>
      <c r="BE591">
        <f t="shared" si="360"/>
        <v>2</v>
      </c>
      <c r="BF591">
        <f t="shared" si="361"/>
        <v>-11.613432440426715</v>
      </c>
      <c r="BG591">
        <f t="shared" si="362"/>
        <v>-42.171718189759716</v>
      </c>
      <c r="BH591">
        <f t="shared" si="363"/>
        <v>40.172297072540438</v>
      </c>
      <c r="BI591">
        <f t="shared" si="364"/>
        <v>82.755538165800246</v>
      </c>
      <c r="BJ591">
        <f t="shared" si="365"/>
        <v>151.41878811967541</v>
      </c>
      <c r="BK591">
        <f t="shared" si="366"/>
        <v>-14.754319664473872</v>
      </c>
      <c r="BL591">
        <f t="shared" si="367"/>
        <v>75.609641767585757</v>
      </c>
      <c r="BM591">
        <f t="shared" si="368"/>
        <v>-22.422560732600829</v>
      </c>
      <c r="BN591">
        <f t="shared" si="369"/>
        <v>25.957134405206311</v>
      </c>
      <c r="BO591">
        <f t="shared" si="335"/>
        <v>1</v>
      </c>
      <c r="BP591">
        <f t="shared" si="336"/>
        <v>3</v>
      </c>
      <c r="BQ591" t="str">
        <f t="shared" si="337"/>
        <v>Train</v>
      </c>
    </row>
    <row r="592" spans="1:69" x14ac:dyDescent="0.3">
      <c r="A592">
        <v>2</v>
      </c>
      <c r="B592">
        <v>1</v>
      </c>
      <c r="C592" t="s">
        <v>1401</v>
      </c>
      <c r="D592" t="s">
        <v>15</v>
      </c>
      <c r="E592">
        <v>0.91669999999999996</v>
      </c>
      <c r="F592">
        <v>1</v>
      </c>
      <c r="G592">
        <v>2</v>
      </c>
      <c r="H592" t="s">
        <v>1402</v>
      </c>
      <c r="I592">
        <v>27.75</v>
      </c>
      <c r="K592" t="s">
        <v>17</v>
      </c>
      <c r="L592" t="s">
        <v>33</v>
      </c>
      <c r="N592" t="s">
        <v>1403</v>
      </c>
      <c r="O592">
        <v>5</v>
      </c>
      <c r="P592">
        <v>3</v>
      </c>
      <c r="Q592">
        <v>3</v>
      </c>
      <c r="R592" t="str">
        <f t="shared" si="338"/>
        <v>Validate</v>
      </c>
      <c r="S592" t="str">
        <f t="shared" si="339"/>
        <v>Train</v>
      </c>
      <c r="T592" t="str">
        <f t="shared" si="340"/>
        <v>Train</v>
      </c>
      <c r="U592" t="str">
        <f t="shared" si="341"/>
        <v/>
      </c>
      <c r="V592" t="str">
        <f t="shared" si="342"/>
        <v>0-17</v>
      </c>
      <c r="W592" t="str">
        <f t="shared" si="343"/>
        <v/>
      </c>
      <c r="X592" t="str">
        <f t="shared" si="344"/>
        <v>21-30</v>
      </c>
      <c r="Y592" t="b">
        <f>SUMPRODUCT(--(U592=counts!$A$40:$A$49))&gt;0</f>
        <v>0</v>
      </c>
      <c r="Z592" t="b">
        <f>SUMPRODUCT(--(W592=counts!$A$18:$A$22))&gt;0</f>
        <v>0</v>
      </c>
      <c r="AA592" t="str">
        <f t="shared" si="345"/>
        <v>0-17</v>
      </c>
      <c r="AB592" t="str">
        <f>IF(W592="","Blank",IF(Z592="TRUE",W592,counts!$A$23))</f>
        <v>Blank</v>
      </c>
      <c r="AC592" t="str">
        <f t="shared" si="346"/>
        <v>21-30</v>
      </c>
      <c r="AD592" t="str">
        <f t="shared" si="347"/>
        <v>Blank</v>
      </c>
      <c r="AE592" t="str">
        <f t="shared" si="348"/>
        <v>female</v>
      </c>
      <c r="AF592">
        <f>IF(F592&gt;=4, counts!$A$62,F592)</f>
        <v>1</v>
      </c>
      <c r="AG592">
        <f>IF(G592&gt;=3, counts!$A$69,G592)</f>
        <v>2</v>
      </c>
      <c r="AH592" t="str">
        <f>IF(OR(K592="S",K592=""), counts!$A$75,K592)</f>
        <v>S, blank</v>
      </c>
      <c r="AI592">
        <f t="shared" si="349"/>
        <v>2</v>
      </c>
      <c r="AJ592">
        <f>VLOOKUP(AA592,counts!$V$8:$W$13,2,FALSE)</f>
        <v>-3.7643689058441341</v>
      </c>
      <c r="AK592">
        <f>VLOOKUP(AB592,counts!$V$17:$W$23,2,FALSE)</f>
        <v>-42.171718189759716</v>
      </c>
      <c r="AL592">
        <f>VLOOKUP(AC592,counts!$V$27:$W$33,2,FALSE)</f>
        <v>40.172297072540438</v>
      </c>
      <c r="AM592">
        <f>VLOOKUP(AD592,counts!$V$38:$W$49,2,FALSE)</f>
        <v>-33.757758935166962</v>
      </c>
      <c r="AN592">
        <f>VLOOKUP(AE592,counts!$V$53:$W$54,2,FALSE)</f>
        <v>151.41878811967541</v>
      </c>
      <c r="AO592">
        <f>VLOOKUP(AF592,counts!$V$58:$W$62,2,FALSE)</f>
        <v>48.695090775187893</v>
      </c>
      <c r="AP592">
        <f>VLOOKUP(AG592,counts!$V$66:$W$69,2,FALSE)</f>
        <v>75.609641767585757</v>
      </c>
      <c r="AQ592">
        <f>VLOOKUP(AH592,counts!$V$73:$W$75,2,FALSE)</f>
        <v>-22.422560732600829</v>
      </c>
      <c r="AR592">
        <f>VLOOKUP(AI592,counts!$V$79:$W$81,2,FALSE)</f>
        <v>25.957134405206311</v>
      </c>
      <c r="AS592">
        <f t="shared" si="350"/>
        <v>1</v>
      </c>
      <c r="AT592">
        <f t="shared" si="351"/>
        <v>5</v>
      </c>
      <c r="AU592" t="str">
        <f t="shared" si="334"/>
        <v>Validate</v>
      </c>
      <c r="AW592" t="str">
        <f t="shared" si="352"/>
        <v>0-17</v>
      </c>
      <c r="AX592" t="str">
        <f t="shared" si="353"/>
        <v>Blank</v>
      </c>
      <c r="AY592" t="str">
        <f t="shared" si="354"/>
        <v>21-30</v>
      </c>
      <c r="AZ592" t="str">
        <f t="shared" si="355"/>
        <v>Blank</v>
      </c>
      <c r="BA592" t="str">
        <f t="shared" si="356"/>
        <v>female</v>
      </c>
      <c r="BB592">
        <f t="shared" si="357"/>
        <v>1</v>
      </c>
      <c r="BC592">
        <f t="shared" si="358"/>
        <v>2</v>
      </c>
      <c r="BD592" t="str">
        <f t="shared" si="359"/>
        <v>S, blank</v>
      </c>
      <c r="BE592">
        <f t="shared" si="360"/>
        <v>2</v>
      </c>
      <c r="BF592">
        <f t="shared" si="361"/>
        <v>-3.7643689058441341</v>
      </c>
      <c r="BG592">
        <f t="shared" si="362"/>
        <v>-42.171718189759716</v>
      </c>
      <c r="BH592">
        <f t="shared" si="363"/>
        <v>40.172297072540438</v>
      </c>
      <c r="BI592">
        <f t="shared" si="364"/>
        <v>-33.757758935166962</v>
      </c>
      <c r="BJ592">
        <f t="shared" si="365"/>
        <v>151.41878811967541</v>
      </c>
      <c r="BK592">
        <f t="shared" si="366"/>
        <v>48.695090775187893</v>
      </c>
      <c r="BL592">
        <f t="shared" si="367"/>
        <v>75.609641767585757</v>
      </c>
      <c r="BM592">
        <f t="shared" si="368"/>
        <v>-22.422560732600829</v>
      </c>
      <c r="BN592">
        <f t="shared" si="369"/>
        <v>25.957134405206311</v>
      </c>
      <c r="BO592">
        <f t="shared" si="335"/>
        <v>1</v>
      </c>
      <c r="BP592">
        <f t="shared" si="336"/>
        <v>5</v>
      </c>
      <c r="BQ592" t="str">
        <f t="shared" si="337"/>
        <v>Validate</v>
      </c>
    </row>
    <row r="593" spans="1:69" x14ac:dyDescent="0.3">
      <c r="A593">
        <v>2</v>
      </c>
      <c r="B593">
        <v>1</v>
      </c>
      <c r="C593" t="s">
        <v>1404</v>
      </c>
      <c r="D593" t="s">
        <v>15</v>
      </c>
      <c r="E593">
        <v>5</v>
      </c>
      <c r="F593">
        <v>1</v>
      </c>
      <c r="G593">
        <v>2</v>
      </c>
      <c r="H593" t="s">
        <v>1402</v>
      </c>
      <c r="I593">
        <v>27.75</v>
      </c>
      <c r="K593" t="s">
        <v>17</v>
      </c>
      <c r="L593" t="s">
        <v>33</v>
      </c>
      <c r="N593" t="s">
        <v>1403</v>
      </c>
      <c r="O593">
        <v>3</v>
      </c>
      <c r="P593">
        <v>1</v>
      </c>
      <c r="Q593">
        <v>5</v>
      </c>
      <c r="R593" t="str">
        <f t="shared" si="338"/>
        <v>Train</v>
      </c>
      <c r="S593" t="str">
        <f t="shared" si="339"/>
        <v>Train</v>
      </c>
      <c r="T593" t="str">
        <f t="shared" si="340"/>
        <v>Validate</v>
      </c>
      <c r="U593" t="str">
        <f t="shared" si="341"/>
        <v/>
      </c>
      <c r="V593" t="str">
        <f t="shared" si="342"/>
        <v>0-17</v>
      </c>
      <c r="W593" t="str">
        <f t="shared" si="343"/>
        <v/>
      </c>
      <c r="X593" t="str">
        <f t="shared" si="344"/>
        <v>21-30</v>
      </c>
      <c r="Y593" t="b">
        <f>SUMPRODUCT(--(U593=counts!$A$40:$A$49))&gt;0</f>
        <v>0</v>
      </c>
      <c r="Z593" t="b">
        <f>SUMPRODUCT(--(W593=counts!$A$18:$A$22))&gt;0</f>
        <v>0</v>
      </c>
      <c r="AA593" t="str">
        <f t="shared" si="345"/>
        <v>0-17</v>
      </c>
      <c r="AB593" t="str">
        <f>IF(W593="","Blank",IF(Z593="TRUE",W593,counts!$A$23))</f>
        <v>Blank</v>
      </c>
      <c r="AC593" t="str">
        <f t="shared" si="346"/>
        <v>21-30</v>
      </c>
      <c r="AD593" t="str">
        <f t="shared" si="347"/>
        <v>Blank</v>
      </c>
      <c r="AE593" t="str">
        <f t="shared" si="348"/>
        <v>female</v>
      </c>
      <c r="AF593">
        <f>IF(F593&gt;=4, counts!$A$62,F593)</f>
        <v>1</v>
      </c>
      <c r="AG593">
        <f>IF(G593&gt;=3, counts!$A$69,G593)</f>
        <v>2</v>
      </c>
      <c r="AH593" t="str">
        <f>IF(OR(K593="S",K593=""), counts!$A$75,K593)</f>
        <v>S, blank</v>
      </c>
      <c r="AI593">
        <f t="shared" si="349"/>
        <v>2</v>
      </c>
      <c r="AJ593">
        <f>VLOOKUP(AA593,counts!$V$8:$W$13,2,FALSE)</f>
        <v>-3.7643689058441341</v>
      </c>
      <c r="AK593">
        <f>VLOOKUP(AB593,counts!$V$17:$W$23,2,FALSE)</f>
        <v>-42.171718189759716</v>
      </c>
      <c r="AL593">
        <f>VLOOKUP(AC593,counts!$V$27:$W$33,2,FALSE)</f>
        <v>40.172297072540438</v>
      </c>
      <c r="AM593">
        <f>VLOOKUP(AD593,counts!$V$38:$W$49,2,FALSE)</f>
        <v>-33.757758935166962</v>
      </c>
      <c r="AN593">
        <f>VLOOKUP(AE593,counts!$V$53:$W$54,2,FALSE)</f>
        <v>151.41878811967541</v>
      </c>
      <c r="AO593">
        <f>VLOOKUP(AF593,counts!$V$58:$W$62,2,FALSE)</f>
        <v>48.695090775187893</v>
      </c>
      <c r="AP593">
        <f>VLOOKUP(AG593,counts!$V$66:$W$69,2,FALSE)</f>
        <v>75.609641767585757</v>
      </c>
      <c r="AQ593">
        <f>VLOOKUP(AH593,counts!$V$73:$W$75,2,FALSE)</f>
        <v>-22.422560732600829</v>
      </c>
      <c r="AR593">
        <f>VLOOKUP(AI593,counts!$V$79:$W$81,2,FALSE)</f>
        <v>25.957134405206311</v>
      </c>
      <c r="AS593">
        <f t="shared" si="350"/>
        <v>1</v>
      </c>
      <c r="AT593">
        <f t="shared" si="351"/>
        <v>3</v>
      </c>
      <c r="AU593" t="str">
        <f t="shared" si="334"/>
        <v>Train</v>
      </c>
      <c r="AW593" t="str">
        <f t="shared" si="352"/>
        <v>0-17</v>
      </c>
      <c r="AX593" t="str">
        <f t="shared" si="353"/>
        <v>Blank</v>
      </c>
      <c r="AY593" t="str">
        <f t="shared" si="354"/>
        <v>21-30</v>
      </c>
      <c r="AZ593" t="str">
        <f t="shared" si="355"/>
        <v>Blank</v>
      </c>
      <c r="BA593" t="str">
        <f t="shared" si="356"/>
        <v>female</v>
      </c>
      <c r="BB593">
        <f t="shared" si="357"/>
        <v>1</v>
      </c>
      <c r="BC593">
        <f t="shared" si="358"/>
        <v>2</v>
      </c>
      <c r="BD593" t="str">
        <f t="shared" si="359"/>
        <v>S, blank</v>
      </c>
      <c r="BE593">
        <f t="shared" si="360"/>
        <v>2</v>
      </c>
      <c r="BF593">
        <f t="shared" si="361"/>
        <v>-3.7643689058441341</v>
      </c>
      <c r="BG593">
        <f t="shared" si="362"/>
        <v>-42.171718189759716</v>
      </c>
      <c r="BH593">
        <f t="shared" si="363"/>
        <v>40.172297072540438</v>
      </c>
      <c r="BI593">
        <f t="shared" si="364"/>
        <v>-33.757758935166962</v>
      </c>
      <c r="BJ593">
        <f t="shared" si="365"/>
        <v>151.41878811967541</v>
      </c>
      <c r="BK593">
        <f t="shared" si="366"/>
        <v>48.695090775187893</v>
      </c>
      <c r="BL593">
        <f t="shared" si="367"/>
        <v>75.609641767585757</v>
      </c>
      <c r="BM593">
        <f t="shared" si="368"/>
        <v>-22.422560732600829</v>
      </c>
      <c r="BN593">
        <f t="shared" si="369"/>
        <v>25.957134405206311</v>
      </c>
      <c r="BO593">
        <f t="shared" si="335"/>
        <v>1</v>
      </c>
      <c r="BP593">
        <f t="shared" si="336"/>
        <v>3</v>
      </c>
      <c r="BQ593" t="str">
        <f t="shared" si="337"/>
        <v>Train</v>
      </c>
    </row>
    <row r="594" spans="1:69" x14ac:dyDescent="0.3">
      <c r="A594">
        <v>2</v>
      </c>
      <c r="B594">
        <v>0</v>
      </c>
      <c r="C594" t="s">
        <v>1405</v>
      </c>
      <c r="D594" t="s">
        <v>20</v>
      </c>
      <c r="E594">
        <v>36</v>
      </c>
      <c r="F594">
        <v>1</v>
      </c>
      <c r="G594">
        <v>2</v>
      </c>
      <c r="H594" t="s">
        <v>1402</v>
      </c>
      <c r="I594">
        <v>27.75</v>
      </c>
      <c r="K594" t="s">
        <v>17</v>
      </c>
      <c r="N594" t="s">
        <v>1403</v>
      </c>
      <c r="O594">
        <v>5</v>
      </c>
      <c r="P594">
        <v>4</v>
      </c>
      <c r="Q594">
        <v>5</v>
      </c>
      <c r="R594" t="str">
        <f t="shared" si="338"/>
        <v>Validate</v>
      </c>
      <c r="S594" t="str">
        <f t="shared" si="339"/>
        <v>Test</v>
      </c>
      <c r="T594" t="str">
        <f t="shared" si="340"/>
        <v>Validate</v>
      </c>
      <c r="U594" t="str">
        <f t="shared" si="341"/>
        <v/>
      </c>
      <c r="V594" t="str">
        <f t="shared" si="342"/>
        <v>31-40</v>
      </c>
      <c r="W594" t="str">
        <f t="shared" si="343"/>
        <v/>
      </c>
      <c r="X594" t="str">
        <f t="shared" si="344"/>
        <v>21-30</v>
      </c>
      <c r="Y594" t="b">
        <f>SUMPRODUCT(--(U594=counts!$A$40:$A$49))&gt;0</f>
        <v>0</v>
      </c>
      <c r="Z594" t="b">
        <f>SUMPRODUCT(--(W594=counts!$A$18:$A$22))&gt;0</f>
        <v>0</v>
      </c>
      <c r="AA594" t="str">
        <f t="shared" si="345"/>
        <v>31-40</v>
      </c>
      <c r="AB594" t="str">
        <f>IF(W594="","Blank",IF(Z594="TRUE",W594,counts!$A$23))</f>
        <v>Blank</v>
      </c>
      <c r="AC594" t="str">
        <f t="shared" si="346"/>
        <v>21-30</v>
      </c>
      <c r="AD594" t="str">
        <f t="shared" si="347"/>
        <v>Blank</v>
      </c>
      <c r="AE594" t="str">
        <f t="shared" si="348"/>
        <v>male</v>
      </c>
      <c r="AF594">
        <f>IF(F594&gt;=4, counts!$A$62,F594)</f>
        <v>1</v>
      </c>
      <c r="AG594">
        <f>IF(G594&gt;=3, counts!$A$69,G594)</f>
        <v>2</v>
      </c>
      <c r="AH594" t="str">
        <f>IF(OR(K594="S",K594=""), counts!$A$75,K594)</f>
        <v>S, blank</v>
      </c>
      <c r="AI594">
        <f t="shared" si="349"/>
        <v>2</v>
      </c>
      <c r="AJ594">
        <f>VLOOKUP(AA594,counts!$V$8:$W$13,2,FALSE)</f>
        <v>32.769878926258563</v>
      </c>
      <c r="AK594">
        <f>VLOOKUP(AB594,counts!$V$17:$W$23,2,FALSE)</f>
        <v>-42.171718189759716</v>
      </c>
      <c r="AL594">
        <f>VLOOKUP(AC594,counts!$V$27:$W$33,2,FALSE)</f>
        <v>40.172297072540438</v>
      </c>
      <c r="AM594">
        <f>VLOOKUP(AD594,counts!$V$38:$W$49,2,FALSE)</f>
        <v>-33.757758935166962</v>
      </c>
      <c r="AN594">
        <f>VLOOKUP(AE594,counts!$V$53:$W$54,2,FALSE)</f>
        <v>-108.67008854708662</v>
      </c>
      <c r="AO594">
        <f>VLOOKUP(AF594,counts!$V$58:$W$62,2,FALSE)</f>
        <v>48.695090775187893</v>
      </c>
      <c r="AP594">
        <f>VLOOKUP(AG594,counts!$V$66:$W$69,2,FALSE)</f>
        <v>75.609641767585757</v>
      </c>
      <c r="AQ594">
        <f>VLOOKUP(AH594,counts!$V$73:$W$75,2,FALSE)</f>
        <v>-22.422560732600829</v>
      </c>
      <c r="AR594">
        <f>VLOOKUP(AI594,counts!$V$79:$W$81,2,FALSE)</f>
        <v>25.957134405206311</v>
      </c>
      <c r="AS594">
        <f t="shared" si="350"/>
        <v>0</v>
      </c>
      <c r="AT594">
        <f t="shared" si="351"/>
        <v>5</v>
      </c>
      <c r="AU594" t="str">
        <f t="shared" si="334"/>
        <v>Validate</v>
      </c>
      <c r="AW594" t="str">
        <f t="shared" si="352"/>
        <v>31-40</v>
      </c>
      <c r="AX594" t="str">
        <f t="shared" si="353"/>
        <v>Blank</v>
      </c>
      <c r="AY594" t="str">
        <f t="shared" si="354"/>
        <v>21-30</v>
      </c>
      <c r="AZ594" t="str">
        <f t="shared" si="355"/>
        <v>Blank</v>
      </c>
      <c r="BA594" t="str">
        <f t="shared" si="356"/>
        <v>male</v>
      </c>
      <c r="BB594">
        <f t="shared" si="357"/>
        <v>1</v>
      </c>
      <c r="BC594">
        <f t="shared" si="358"/>
        <v>2</v>
      </c>
      <c r="BD594" t="str">
        <f t="shared" si="359"/>
        <v>S, blank</v>
      </c>
      <c r="BE594">
        <f t="shared" si="360"/>
        <v>2</v>
      </c>
      <c r="BF594">
        <f t="shared" si="361"/>
        <v>32.769878926258563</v>
      </c>
      <c r="BG594">
        <f t="shared" si="362"/>
        <v>-42.171718189759716</v>
      </c>
      <c r="BH594">
        <f t="shared" si="363"/>
        <v>40.172297072540438</v>
      </c>
      <c r="BI594">
        <f t="shared" si="364"/>
        <v>-33.757758935166962</v>
      </c>
      <c r="BJ594">
        <f t="shared" si="365"/>
        <v>-108.67008854708662</v>
      </c>
      <c r="BK594">
        <f t="shared" si="366"/>
        <v>48.695090775187893</v>
      </c>
      <c r="BL594">
        <f t="shared" si="367"/>
        <v>75.609641767585757</v>
      </c>
      <c r="BM594">
        <f t="shared" si="368"/>
        <v>-22.422560732600829</v>
      </c>
      <c r="BN594">
        <f t="shared" si="369"/>
        <v>25.957134405206311</v>
      </c>
      <c r="BO594">
        <f t="shared" si="335"/>
        <v>0</v>
      </c>
      <c r="BP594">
        <f t="shared" si="336"/>
        <v>5</v>
      </c>
      <c r="BQ594" t="str">
        <f t="shared" si="337"/>
        <v>Validate</v>
      </c>
    </row>
    <row r="595" spans="1:69" x14ac:dyDescent="0.3">
      <c r="A595">
        <v>2</v>
      </c>
      <c r="B595">
        <v>1</v>
      </c>
      <c r="C595" t="s">
        <v>1406</v>
      </c>
      <c r="D595" t="s">
        <v>15</v>
      </c>
      <c r="E595">
        <v>33</v>
      </c>
      <c r="F595">
        <v>1</v>
      </c>
      <c r="G595">
        <v>2</v>
      </c>
      <c r="H595" t="s">
        <v>1402</v>
      </c>
      <c r="I595">
        <v>27.75</v>
      </c>
      <c r="K595" t="s">
        <v>17</v>
      </c>
      <c r="L595" t="s">
        <v>33</v>
      </c>
      <c r="N595" t="s">
        <v>1403</v>
      </c>
      <c r="O595">
        <v>5</v>
      </c>
      <c r="P595">
        <v>2</v>
      </c>
      <c r="Q595">
        <v>2</v>
      </c>
      <c r="R595" t="str">
        <f t="shared" si="338"/>
        <v>Validate</v>
      </c>
      <c r="S595" t="str">
        <f t="shared" si="339"/>
        <v>Train</v>
      </c>
      <c r="T595" t="str">
        <f t="shared" si="340"/>
        <v>Train</v>
      </c>
      <c r="U595" t="str">
        <f t="shared" si="341"/>
        <v/>
      </c>
      <c r="V595" t="str">
        <f t="shared" si="342"/>
        <v>31-40</v>
      </c>
      <c r="W595" t="str">
        <f t="shared" si="343"/>
        <v/>
      </c>
      <c r="X595" t="str">
        <f t="shared" si="344"/>
        <v>21-30</v>
      </c>
      <c r="Y595" t="b">
        <f>SUMPRODUCT(--(U595=counts!$A$40:$A$49))&gt;0</f>
        <v>0</v>
      </c>
      <c r="Z595" t="b">
        <f>SUMPRODUCT(--(W595=counts!$A$18:$A$22))&gt;0</f>
        <v>0</v>
      </c>
      <c r="AA595" t="str">
        <f t="shared" si="345"/>
        <v>31-40</v>
      </c>
      <c r="AB595" t="str">
        <f>IF(W595="","Blank",IF(Z595="TRUE",W595,counts!$A$23))</f>
        <v>Blank</v>
      </c>
      <c r="AC595" t="str">
        <f t="shared" si="346"/>
        <v>21-30</v>
      </c>
      <c r="AD595" t="str">
        <f t="shared" si="347"/>
        <v>Blank</v>
      </c>
      <c r="AE595" t="str">
        <f t="shared" si="348"/>
        <v>female</v>
      </c>
      <c r="AF595">
        <f>IF(F595&gt;=4, counts!$A$62,F595)</f>
        <v>1</v>
      </c>
      <c r="AG595">
        <f>IF(G595&gt;=3, counts!$A$69,G595)</f>
        <v>2</v>
      </c>
      <c r="AH595" t="str">
        <f>IF(OR(K595="S",K595=""), counts!$A$75,K595)</f>
        <v>S, blank</v>
      </c>
      <c r="AI595">
        <f t="shared" si="349"/>
        <v>2</v>
      </c>
      <c r="AJ595">
        <f>VLOOKUP(AA595,counts!$V$8:$W$13,2,FALSE)</f>
        <v>32.769878926258563</v>
      </c>
      <c r="AK595">
        <f>VLOOKUP(AB595,counts!$V$17:$W$23,2,FALSE)</f>
        <v>-42.171718189759716</v>
      </c>
      <c r="AL595">
        <f>VLOOKUP(AC595,counts!$V$27:$W$33,2,FALSE)</f>
        <v>40.172297072540438</v>
      </c>
      <c r="AM595">
        <f>VLOOKUP(AD595,counts!$V$38:$W$49,2,FALSE)</f>
        <v>-33.757758935166962</v>
      </c>
      <c r="AN595">
        <f>VLOOKUP(AE595,counts!$V$53:$W$54,2,FALSE)</f>
        <v>151.41878811967541</v>
      </c>
      <c r="AO595">
        <f>VLOOKUP(AF595,counts!$V$58:$W$62,2,FALSE)</f>
        <v>48.695090775187893</v>
      </c>
      <c r="AP595">
        <f>VLOOKUP(AG595,counts!$V$66:$W$69,2,FALSE)</f>
        <v>75.609641767585757</v>
      </c>
      <c r="AQ595">
        <f>VLOOKUP(AH595,counts!$V$73:$W$75,2,FALSE)</f>
        <v>-22.422560732600829</v>
      </c>
      <c r="AR595">
        <f>VLOOKUP(AI595,counts!$V$79:$W$81,2,FALSE)</f>
        <v>25.957134405206311</v>
      </c>
      <c r="AS595">
        <f t="shared" si="350"/>
        <v>1</v>
      </c>
      <c r="AT595">
        <f t="shared" si="351"/>
        <v>5</v>
      </c>
      <c r="AU595" t="str">
        <f t="shared" si="334"/>
        <v>Validate</v>
      </c>
      <c r="AW595" t="str">
        <f t="shared" si="352"/>
        <v>31-40</v>
      </c>
      <c r="AX595" t="str">
        <f t="shared" si="353"/>
        <v>Blank</v>
      </c>
      <c r="AY595" t="str">
        <f t="shared" si="354"/>
        <v>21-30</v>
      </c>
      <c r="AZ595" t="str">
        <f t="shared" si="355"/>
        <v>Blank</v>
      </c>
      <c r="BA595" t="str">
        <f t="shared" si="356"/>
        <v>female</v>
      </c>
      <c r="BB595">
        <f t="shared" si="357"/>
        <v>1</v>
      </c>
      <c r="BC595">
        <f t="shared" si="358"/>
        <v>2</v>
      </c>
      <c r="BD595" t="str">
        <f t="shared" si="359"/>
        <v>S, blank</v>
      </c>
      <c r="BE595">
        <f t="shared" si="360"/>
        <v>2</v>
      </c>
      <c r="BF595">
        <f t="shared" si="361"/>
        <v>32.769878926258563</v>
      </c>
      <c r="BG595">
        <f t="shared" si="362"/>
        <v>-42.171718189759716</v>
      </c>
      <c r="BH595">
        <f t="shared" si="363"/>
        <v>40.172297072540438</v>
      </c>
      <c r="BI595">
        <f t="shared" si="364"/>
        <v>-33.757758935166962</v>
      </c>
      <c r="BJ595">
        <f t="shared" si="365"/>
        <v>151.41878811967541</v>
      </c>
      <c r="BK595">
        <f t="shared" si="366"/>
        <v>48.695090775187893</v>
      </c>
      <c r="BL595">
        <f t="shared" si="367"/>
        <v>75.609641767585757</v>
      </c>
      <c r="BM595">
        <f t="shared" si="368"/>
        <v>-22.422560732600829</v>
      </c>
      <c r="BN595">
        <f t="shared" si="369"/>
        <v>25.957134405206311</v>
      </c>
      <c r="BO595">
        <f t="shared" si="335"/>
        <v>1</v>
      </c>
      <c r="BP595">
        <f t="shared" si="336"/>
        <v>5</v>
      </c>
      <c r="BQ595" t="str">
        <f t="shared" si="337"/>
        <v>Validate</v>
      </c>
    </row>
    <row r="596" spans="1:69" x14ac:dyDescent="0.3">
      <c r="A596">
        <v>2</v>
      </c>
      <c r="B596">
        <v>0</v>
      </c>
      <c r="C596" t="s">
        <v>1407</v>
      </c>
      <c r="D596" t="s">
        <v>20</v>
      </c>
      <c r="E596">
        <v>66</v>
      </c>
      <c r="F596">
        <v>0</v>
      </c>
      <c r="G596">
        <v>0</v>
      </c>
      <c r="H596" t="s">
        <v>1408</v>
      </c>
      <c r="I596">
        <v>10.5</v>
      </c>
      <c r="K596" t="s">
        <v>17</v>
      </c>
      <c r="N596" t="s">
        <v>1409</v>
      </c>
      <c r="O596">
        <v>4</v>
      </c>
      <c r="P596">
        <v>4</v>
      </c>
      <c r="Q596">
        <v>2</v>
      </c>
      <c r="R596" t="str">
        <f t="shared" si="338"/>
        <v>Test</v>
      </c>
      <c r="S596" t="str">
        <f t="shared" si="339"/>
        <v>Test</v>
      </c>
      <c r="T596" t="str">
        <f t="shared" si="340"/>
        <v>Train</v>
      </c>
      <c r="U596" t="str">
        <f t="shared" si="341"/>
        <v>RI</v>
      </c>
      <c r="V596" t="str">
        <f t="shared" si="342"/>
        <v>61+</v>
      </c>
      <c r="W596" t="str">
        <f t="shared" si="343"/>
        <v/>
      </c>
      <c r="X596" t="str">
        <f t="shared" si="344"/>
        <v>11-20</v>
      </c>
      <c r="Y596" t="b">
        <f>SUMPRODUCT(--(U596=counts!$A$40:$A$49))&gt;0</f>
        <v>0</v>
      </c>
      <c r="Z596" t="b">
        <f>SUMPRODUCT(--(W596=counts!$A$18:$A$22))&gt;0</f>
        <v>0</v>
      </c>
      <c r="AA596" t="str">
        <f t="shared" si="345"/>
        <v>61+</v>
      </c>
      <c r="AB596" t="str">
        <f>IF(W596="","Blank",IF(Z596="TRUE",W596,counts!$A$23))</f>
        <v>Blank</v>
      </c>
      <c r="AC596" t="str">
        <f t="shared" si="346"/>
        <v>11-20</v>
      </c>
      <c r="AD596" t="str">
        <f t="shared" si="347"/>
        <v>Others</v>
      </c>
      <c r="AE596" t="str">
        <f t="shared" si="348"/>
        <v>male</v>
      </c>
      <c r="AF596">
        <f>IF(F596&gt;=4, counts!$A$62,F596)</f>
        <v>0</v>
      </c>
      <c r="AG596">
        <f>IF(G596&gt;=3, counts!$A$69,G596)</f>
        <v>0</v>
      </c>
      <c r="AH596" t="str">
        <f>IF(OR(K596="S",K596=""), counts!$A$75,K596)</f>
        <v>S, blank</v>
      </c>
      <c r="AI596">
        <f t="shared" si="349"/>
        <v>2</v>
      </c>
      <c r="AJ596">
        <f>VLOOKUP(AA596,counts!$V$8:$W$13,2,FALSE)</f>
        <v>-68.390212241589438</v>
      </c>
      <c r="AK596">
        <f>VLOOKUP(AB596,counts!$V$17:$W$23,2,FALSE)</f>
        <v>-42.171718189759716</v>
      </c>
      <c r="AL596">
        <f>VLOOKUP(AC596,counts!$V$27:$W$33,2,FALSE)</f>
        <v>-9.6115457513775127</v>
      </c>
      <c r="AM596">
        <f>VLOOKUP(AD596,counts!$V$38:$W$49,2,FALSE)</f>
        <v>40.634191658169868</v>
      </c>
      <c r="AN596">
        <f>VLOOKUP(AE596,counts!$V$53:$W$54,2,FALSE)</f>
        <v>-108.67008854708662</v>
      </c>
      <c r="AO596">
        <f>VLOOKUP(AF596,counts!$V$58:$W$62,2,FALSE)</f>
        <v>-14.754319664473872</v>
      </c>
      <c r="AP596">
        <f>VLOOKUP(AG596,counts!$V$66:$W$69,2,FALSE)</f>
        <v>-22.013681658285037</v>
      </c>
      <c r="AQ596">
        <f>VLOOKUP(AH596,counts!$V$73:$W$75,2,FALSE)</f>
        <v>-22.422560732600829</v>
      </c>
      <c r="AR596">
        <f>VLOOKUP(AI596,counts!$V$79:$W$81,2,FALSE)</f>
        <v>25.957134405206311</v>
      </c>
      <c r="AS596">
        <f t="shared" si="350"/>
        <v>0</v>
      </c>
      <c r="AT596">
        <f t="shared" si="351"/>
        <v>4</v>
      </c>
      <c r="AU596" t="str">
        <f t="shared" si="334"/>
        <v>Test</v>
      </c>
      <c r="AW596" t="str">
        <f t="shared" si="352"/>
        <v>61+</v>
      </c>
      <c r="AX596" t="str">
        <f t="shared" si="353"/>
        <v>Blank</v>
      </c>
      <c r="AY596" t="str">
        <f t="shared" si="354"/>
        <v>11-20</v>
      </c>
      <c r="AZ596" t="str">
        <f t="shared" si="355"/>
        <v>Others</v>
      </c>
      <c r="BA596" t="str">
        <f t="shared" si="356"/>
        <v>male</v>
      </c>
      <c r="BB596">
        <f t="shared" si="357"/>
        <v>0</v>
      </c>
      <c r="BC596">
        <f t="shared" si="358"/>
        <v>0</v>
      </c>
      <c r="BD596" t="str">
        <f t="shared" si="359"/>
        <v>S, blank</v>
      </c>
      <c r="BE596">
        <f t="shared" si="360"/>
        <v>2</v>
      </c>
      <c r="BF596">
        <f t="shared" si="361"/>
        <v>-68.390212241589438</v>
      </c>
      <c r="BG596">
        <f t="shared" si="362"/>
        <v>-42.171718189759716</v>
      </c>
      <c r="BH596">
        <f t="shared" si="363"/>
        <v>-9.6115457513775127</v>
      </c>
      <c r="BI596">
        <f t="shared" si="364"/>
        <v>40.634191658169868</v>
      </c>
      <c r="BJ596">
        <f t="shared" si="365"/>
        <v>-108.67008854708662</v>
      </c>
      <c r="BK596">
        <f t="shared" si="366"/>
        <v>-14.754319664473872</v>
      </c>
      <c r="BL596">
        <f t="shared" si="367"/>
        <v>-22.013681658285037</v>
      </c>
      <c r="BM596">
        <f t="shared" si="368"/>
        <v>-22.422560732600829</v>
      </c>
      <c r="BN596">
        <f t="shared" si="369"/>
        <v>25.957134405206311</v>
      </c>
      <c r="BO596">
        <f t="shared" si="335"/>
        <v>0</v>
      </c>
      <c r="BP596">
        <f t="shared" si="336"/>
        <v>4</v>
      </c>
      <c r="BQ596" t="str">
        <f t="shared" si="337"/>
        <v>Test</v>
      </c>
    </row>
    <row r="597" spans="1:69" x14ac:dyDescent="0.3">
      <c r="A597">
        <v>2</v>
      </c>
      <c r="B597">
        <v>0</v>
      </c>
      <c r="C597" t="s">
        <v>1410</v>
      </c>
      <c r="D597" t="s">
        <v>20</v>
      </c>
      <c r="F597">
        <v>0</v>
      </c>
      <c r="G597">
        <v>0</v>
      </c>
      <c r="H597" t="s">
        <v>1411</v>
      </c>
      <c r="I597">
        <v>12.875</v>
      </c>
      <c r="K597" t="s">
        <v>17</v>
      </c>
      <c r="O597">
        <v>3</v>
      </c>
      <c r="P597">
        <v>1</v>
      </c>
      <c r="Q597">
        <v>2</v>
      </c>
      <c r="R597" t="str">
        <f t="shared" si="338"/>
        <v>Train</v>
      </c>
      <c r="S597" t="str">
        <f t="shared" si="339"/>
        <v>Train</v>
      </c>
      <c r="T597" t="str">
        <f t="shared" si="340"/>
        <v>Train</v>
      </c>
      <c r="U597" t="str">
        <f t="shared" si="341"/>
        <v/>
      </c>
      <c r="V597" t="str">
        <f t="shared" si="342"/>
        <v>0-17</v>
      </c>
      <c r="W597" t="str">
        <f t="shared" si="343"/>
        <v/>
      </c>
      <c r="X597" t="str">
        <f t="shared" si="344"/>
        <v>11-20</v>
      </c>
      <c r="Y597" t="b">
        <f>SUMPRODUCT(--(U597=counts!$A$40:$A$49))&gt;0</f>
        <v>0</v>
      </c>
      <c r="Z597" t="b">
        <f>SUMPRODUCT(--(W597=counts!$A$18:$A$22))&gt;0</f>
        <v>0</v>
      </c>
      <c r="AA597" t="str">
        <f t="shared" si="345"/>
        <v>0-17</v>
      </c>
      <c r="AB597" t="str">
        <f>IF(W597="","Blank",IF(Z597="TRUE",W597,counts!$A$23))</f>
        <v>Blank</v>
      </c>
      <c r="AC597" t="str">
        <f t="shared" si="346"/>
        <v>11-20</v>
      </c>
      <c r="AD597" t="str">
        <f t="shared" si="347"/>
        <v>Blank</v>
      </c>
      <c r="AE597" t="str">
        <f t="shared" si="348"/>
        <v>male</v>
      </c>
      <c r="AF597">
        <f>IF(F597&gt;=4, counts!$A$62,F597)</f>
        <v>0</v>
      </c>
      <c r="AG597">
        <f>IF(G597&gt;=3, counts!$A$69,G597)</f>
        <v>0</v>
      </c>
      <c r="AH597" t="str">
        <f>IF(OR(K597="S",K597=""), counts!$A$75,K597)</f>
        <v>S, blank</v>
      </c>
      <c r="AI597">
        <f t="shared" si="349"/>
        <v>2</v>
      </c>
      <c r="AJ597">
        <f>VLOOKUP(AA597,counts!$V$8:$W$13,2,FALSE)</f>
        <v>-3.7643689058441341</v>
      </c>
      <c r="AK597">
        <f>VLOOKUP(AB597,counts!$V$17:$W$23,2,FALSE)</f>
        <v>-42.171718189759716</v>
      </c>
      <c r="AL597">
        <f>VLOOKUP(AC597,counts!$V$27:$W$33,2,FALSE)</f>
        <v>-9.6115457513775127</v>
      </c>
      <c r="AM597">
        <f>VLOOKUP(AD597,counts!$V$38:$W$49,2,FALSE)</f>
        <v>-33.757758935166962</v>
      </c>
      <c r="AN597">
        <f>VLOOKUP(AE597,counts!$V$53:$W$54,2,FALSE)</f>
        <v>-108.67008854708662</v>
      </c>
      <c r="AO597">
        <f>VLOOKUP(AF597,counts!$V$58:$W$62,2,FALSE)</f>
        <v>-14.754319664473872</v>
      </c>
      <c r="AP597">
        <f>VLOOKUP(AG597,counts!$V$66:$W$69,2,FALSE)</f>
        <v>-22.013681658285037</v>
      </c>
      <c r="AQ597">
        <f>VLOOKUP(AH597,counts!$V$73:$W$75,2,FALSE)</f>
        <v>-22.422560732600829</v>
      </c>
      <c r="AR597">
        <f>VLOOKUP(AI597,counts!$V$79:$W$81,2,FALSE)</f>
        <v>25.957134405206311</v>
      </c>
      <c r="AS597">
        <f t="shared" si="350"/>
        <v>0</v>
      </c>
      <c r="AT597">
        <f t="shared" si="351"/>
        <v>3</v>
      </c>
      <c r="AU597" t="str">
        <f t="shared" si="334"/>
        <v>Train</v>
      </c>
      <c r="AW597" t="str">
        <f t="shared" si="352"/>
        <v>0-17</v>
      </c>
      <c r="AX597" t="str">
        <f t="shared" si="353"/>
        <v>Blank</v>
      </c>
      <c r="AY597" t="str">
        <f t="shared" si="354"/>
        <v>11-20</v>
      </c>
      <c r="AZ597" t="str">
        <f t="shared" si="355"/>
        <v>Blank</v>
      </c>
      <c r="BA597" t="str">
        <f t="shared" si="356"/>
        <v>male</v>
      </c>
      <c r="BB597">
        <f t="shared" si="357"/>
        <v>0</v>
      </c>
      <c r="BC597">
        <f t="shared" si="358"/>
        <v>0</v>
      </c>
      <c r="BD597" t="str">
        <f t="shared" si="359"/>
        <v>S, blank</v>
      </c>
      <c r="BE597">
        <f t="shared" si="360"/>
        <v>2</v>
      </c>
      <c r="BF597">
        <f t="shared" si="361"/>
        <v>-3.7643689058441341</v>
      </c>
      <c r="BG597">
        <f t="shared" si="362"/>
        <v>-42.171718189759716</v>
      </c>
      <c r="BH597">
        <f t="shared" si="363"/>
        <v>-9.6115457513775127</v>
      </c>
      <c r="BI597">
        <f t="shared" si="364"/>
        <v>-33.757758935166962</v>
      </c>
      <c r="BJ597">
        <f t="shared" si="365"/>
        <v>-108.67008854708662</v>
      </c>
      <c r="BK597">
        <f t="shared" si="366"/>
        <v>-14.754319664473872</v>
      </c>
      <c r="BL597">
        <f t="shared" si="367"/>
        <v>-22.013681658285037</v>
      </c>
      <c r="BM597">
        <f t="shared" si="368"/>
        <v>-22.422560732600829</v>
      </c>
      <c r="BN597">
        <f t="shared" si="369"/>
        <v>25.957134405206311</v>
      </c>
      <c r="BO597">
        <f t="shared" si="335"/>
        <v>0</v>
      </c>
      <c r="BP597">
        <f t="shared" si="336"/>
        <v>3</v>
      </c>
      <c r="BQ597" t="str">
        <f t="shared" si="337"/>
        <v>Train</v>
      </c>
    </row>
    <row r="598" spans="1:69" x14ac:dyDescent="0.3">
      <c r="A598">
        <v>2</v>
      </c>
      <c r="B598">
        <v>1</v>
      </c>
      <c r="C598" t="s">
        <v>1412</v>
      </c>
      <c r="D598" t="s">
        <v>20</v>
      </c>
      <c r="E598">
        <v>31</v>
      </c>
      <c r="F598">
        <v>0</v>
      </c>
      <c r="G598">
        <v>0</v>
      </c>
      <c r="H598" t="s">
        <v>1413</v>
      </c>
      <c r="I598">
        <v>13</v>
      </c>
      <c r="K598" t="s">
        <v>17</v>
      </c>
      <c r="L598" t="s">
        <v>54</v>
      </c>
      <c r="N598" t="s">
        <v>184</v>
      </c>
      <c r="O598">
        <v>2</v>
      </c>
      <c r="P598">
        <v>2</v>
      </c>
      <c r="Q598">
        <v>4</v>
      </c>
      <c r="R598" t="str">
        <f t="shared" si="338"/>
        <v>Train</v>
      </c>
      <c r="S598" t="str">
        <f t="shared" si="339"/>
        <v>Train</v>
      </c>
      <c r="T598" t="str">
        <f t="shared" si="340"/>
        <v>Test</v>
      </c>
      <c r="U598" t="str">
        <f t="shared" si="341"/>
        <v/>
      </c>
      <c r="V598" t="str">
        <f t="shared" si="342"/>
        <v>31-40</v>
      </c>
      <c r="W598" t="str">
        <f t="shared" si="343"/>
        <v/>
      </c>
      <c r="X598" t="str">
        <f t="shared" si="344"/>
        <v>11-20</v>
      </c>
      <c r="Y598" t="b">
        <f>SUMPRODUCT(--(U598=counts!$A$40:$A$49))&gt;0</f>
        <v>0</v>
      </c>
      <c r="Z598" t="b">
        <f>SUMPRODUCT(--(W598=counts!$A$18:$A$22))&gt;0</f>
        <v>0</v>
      </c>
      <c r="AA598" t="str">
        <f t="shared" si="345"/>
        <v>31-40</v>
      </c>
      <c r="AB598" t="str">
        <f>IF(W598="","Blank",IF(Z598="TRUE",W598,counts!$A$23))</f>
        <v>Blank</v>
      </c>
      <c r="AC598" t="str">
        <f t="shared" si="346"/>
        <v>11-20</v>
      </c>
      <c r="AD598" t="str">
        <f t="shared" si="347"/>
        <v>Blank</v>
      </c>
      <c r="AE598" t="str">
        <f t="shared" si="348"/>
        <v>male</v>
      </c>
      <c r="AF598">
        <f>IF(F598&gt;=4, counts!$A$62,F598)</f>
        <v>0</v>
      </c>
      <c r="AG598">
        <f>IF(G598&gt;=3, counts!$A$69,G598)</f>
        <v>0</v>
      </c>
      <c r="AH598" t="str">
        <f>IF(OR(K598="S",K598=""), counts!$A$75,K598)</f>
        <v>S, blank</v>
      </c>
      <c r="AI598">
        <f t="shared" si="349"/>
        <v>2</v>
      </c>
      <c r="AJ598">
        <f>VLOOKUP(AA598,counts!$V$8:$W$13,2,FALSE)</f>
        <v>32.769878926258563</v>
      </c>
      <c r="AK598">
        <f>VLOOKUP(AB598,counts!$V$17:$W$23,2,FALSE)</f>
        <v>-42.171718189759716</v>
      </c>
      <c r="AL598">
        <f>VLOOKUP(AC598,counts!$V$27:$W$33,2,FALSE)</f>
        <v>-9.6115457513775127</v>
      </c>
      <c r="AM598">
        <f>VLOOKUP(AD598,counts!$V$38:$W$49,2,FALSE)</f>
        <v>-33.757758935166962</v>
      </c>
      <c r="AN598">
        <f>VLOOKUP(AE598,counts!$V$53:$W$54,2,FALSE)</f>
        <v>-108.67008854708662</v>
      </c>
      <c r="AO598">
        <f>VLOOKUP(AF598,counts!$V$58:$W$62,2,FALSE)</f>
        <v>-14.754319664473872</v>
      </c>
      <c r="AP598">
        <f>VLOOKUP(AG598,counts!$V$66:$W$69,2,FALSE)</f>
        <v>-22.013681658285037</v>
      </c>
      <c r="AQ598">
        <f>VLOOKUP(AH598,counts!$V$73:$W$75,2,FALSE)</f>
        <v>-22.422560732600829</v>
      </c>
      <c r="AR598">
        <f>VLOOKUP(AI598,counts!$V$79:$W$81,2,FALSE)</f>
        <v>25.957134405206311</v>
      </c>
      <c r="AS598">
        <f t="shared" si="350"/>
        <v>1</v>
      </c>
      <c r="AT598">
        <f t="shared" si="351"/>
        <v>2</v>
      </c>
      <c r="AU598" t="str">
        <f t="shared" si="334"/>
        <v>Train</v>
      </c>
      <c r="AW598" t="str">
        <f t="shared" si="352"/>
        <v>31-40</v>
      </c>
      <c r="AX598" t="str">
        <f t="shared" si="353"/>
        <v>Blank</v>
      </c>
      <c r="AY598" t="str">
        <f t="shared" si="354"/>
        <v>11-20</v>
      </c>
      <c r="AZ598" t="str">
        <f t="shared" si="355"/>
        <v>Blank</v>
      </c>
      <c r="BA598" t="str">
        <f t="shared" si="356"/>
        <v>male</v>
      </c>
      <c r="BB598">
        <f t="shared" si="357"/>
        <v>0</v>
      </c>
      <c r="BC598">
        <f t="shared" si="358"/>
        <v>0</v>
      </c>
      <c r="BD598" t="str">
        <f t="shared" si="359"/>
        <v>S, blank</v>
      </c>
      <c r="BE598">
        <f t="shared" si="360"/>
        <v>2</v>
      </c>
      <c r="BF598">
        <f t="shared" si="361"/>
        <v>32.769878926258563</v>
      </c>
      <c r="BG598">
        <f t="shared" si="362"/>
        <v>-42.171718189759716</v>
      </c>
      <c r="BH598">
        <f t="shared" si="363"/>
        <v>-9.6115457513775127</v>
      </c>
      <c r="BI598">
        <f t="shared" si="364"/>
        <v>-33.757758935166962</v>
      </c>
      <c r="BJ598">
        <f t="shared" si="365"/>
        <v>-108.67008854708662</v>
      </c>
      <c r="BK598">
        <f t="shared" si="366"/>
        <v>-14.754319664473872</v>
      </c>
      <c r="BL598">
        <f t="shared" si="367"/>
        <v>-22.013681658285037</v>
      </c>
      <c r="BM598">
        <f t="shared" si="368"/>
        <v>-22.422560732600829</v>
      </c>
      <c r="BN598">
        <f t="shared" si="369"/>
        <v>25.957134405206311</v>
      </c>
      <c r="BO598">
        <f t="shared" si="335"/>
        <v>1</v>
      </c>
      <c r="BP598">
        <f t="shared" si="336"/>
        <v>2</v>
      </c>
      <c r="BQ598" t="str">
        <f t="shared" si="337"/>
        <v>Train</v>
      </c>
    </row>
    <row r="599" spans="1:69" x14ac:dyDescent="0.3">
      <c r="A599">
        <v>2</v>
      </c>
      <c r="B599">
        <v>1</v>
      </c>
      <c r="C599" t="s">
        <v>1414</v>
      </c>
      <c r="D599" t="s">
        <v>20</v>
      </c>
      <c r="F599">
        <v>0</v>
      </c>
      <c r="G599">
        <v>0</v>
      </c>
      <c r="H599" t="s">
        <v>1415</v>
      </c>
      <c r="I599">
        <v>13</v>
      </c>
      <c r="K599" t="s">
        <v>17</v>
      </c>
      <c r="L599" t="s">
        <v>204</v>
      </c>
      <c r="N599" t="s">
        <v>1416</v>
      </c>
      <c r="O599">
        <v>4</v>
      </c>
      <c r="P599">
        <v>3</v>
      </c>
      <c r="Q599">
        <v>4</v>
      </c>
      <c r="R599" t="str">
        <f t="shared" si="338"/>
        <v>Test</v>
      </c>
      <c r="S599" t="str">
        <f t="shared" si="339"/>
        <v>Train</v>
      </c>
      <c r="T599" t="str">
        <f t="shared" si="340"/>
        <v>Test</v>
      </c>
      <c r="U599" t="str">
        <f t="shared" si="341"/>
        <v/>
      </c>
      <c r="V599" t="str">
        <f t="shared" si="342"/>
        <v>0-17</v>
      </c>
      <c r="W599" t="str">
        <f t="shared" si="343"/>
        <v/>
      </c>
      <c r="X599" t="str">
        <f t="shared" si="344"/>
        <v>11-20</v>
      </c>
      <c r="Y599" t="b">
        <f>SUMPRODUCT(--(U599=counts!$A$40:$A$49))&gt;0</f>
        <v>0</v>
      </c>
      <c r="Z599" t="b">
        <f>SUMPRODUCT(--(W599=counts!$A$18:$A$22))&gt;0</f>
        <v>0</v>
      </c>
      <c r="AA599" t="str">
        <f t="shared" si="345"/>
        <v>0-17</v>
      </c>
      <c r="AB599" t="str">
        <f>IF(W599="","Blank",IF(Z599="TRUE",W599,counts!$A$23))</f>
        <v>Blank</v>
      </c>
      <c r="AC599" t="str">
        <f t="shared" si="346"/>
        <v>11-20</v>
      </c>
      <c r="AD599" t="str">
        <f t="shared" si="347"/>
        <v>Blank</v>
      </c>
      <c r="AE599" t="str">
        <f t="shared" si="348"/>
        <v>male</v>
      </c>
      <c r="AF599">
        <f>IF(F599&gt;=4, counts!$A$62,F599)</f>
        <v>0</v>
      </c>
      <c r="AG599">
        <f>IF(G599&gt;=3, counts!$A$69,G599)</f>
        <v>0</v>
      </c>
      <c r="AH599" t="str">
        <f>IF(OR(K599="S",K599=""), counts!$A$75,K599)</f>
        <v>S, blank</v>
      </c>
      <c r="AI599">
        <f t="shared" si="349"/>
        <v>2</v>
      </c>
      <c r="AJ599">
        <f>VLOOKUP(AA599,counts!$V$8:$W$13,2,FALSE)</f>
        <v>-3.7643689058441341</v>
      </c>
      <c r="AK599">
        <f>VLOOKUP(AB599,counts!$V$17:$W$23,2,FALSE)</f>
        <v>-42.171718189759716</v>
      </c>
      <c r="AL599">
        <f>VLOOKUP(AC599,counts!$V$27:$W$33,2,FALSE)</f>
        <v>-9.6115457513775127</v>
      </c>
      <c r="AM599">
        <f>VLOOKUP(AD599,counts!$V$38:$W$49,2,FALSE)</f>
        <v>-33.757758935166962</v>
      </c>
      <c r="AN599">
        <f>VLOOKUP(AE599,counts!$V$53:$W$54,2,FALSE)</f>
        <v>-108.67008854708662</v>
      </c>
      <c r="AO599">
        <f>VLOOKUP(AF599,counts!$V$58:$W$62,2,FALSE)</f>
        <v>-14.754319664473872</v>
      </c>
      <c r="AP599">
        <f>VLOOKUP(AG599,counts!$V$66:$W$69,2,FALSE)</f>
        <v>-22.013681658285037</v>
      </c>
      <c r="AQ599">
        <f>VLOOKUP(AH599,counts!$V$73:$W$75,2,FALSE)</f>
        <v>-22.422560732600829</v>
      </c>
      <c r="AR599">
        <f>VLOOKUP(AI599,counts!$V$79:$W$81,2,FALSE)</f>
        <v>25.957134405206311</v>
      </c>
      <c r="AS599">
        <f t="shared" si="350"/>
        <v>1</v>
      </c>
      <c r="AT599">
        <f t="shared" si="351"/>
        <v>4</v>
      </c>
      <c r="AU599" t="str">
        <f t="shared" si="334"/>
        <v>Test</v>
      </c>
      <c r="AW599" t="str">
        <f t="shared" si="352"/>
        <v>0-17</v>
      </c>
      <c r="AX599" t="str">
        <f t="shared" si="353"/>
        <v>Blank</v>
      </c>
      <c r="AY599" t="str">
        <f t="shared" si="354"/>
        <v>11-20</v>
      </c>
      <c r="AZ599" t="str">
        <f t="shared" si="355"/>
        <v>Blank</v>
      </c>
      <c r="BA599" t="str">
        <f t="shared" si="356"/>
        <v>male</v>
      </c>
      <c r="BB599">
        <f t="shared" si="357"/>
        <v>0</v>
      </c>
      <c r="BC599">
        <f t="shared" si="358"/>
        <v>0</v>
      </c>
      <c r="BD599" t="str">
        <f t="shared" si="359"/>
        <v>S, blank</v>
      </c>
      <c r="BE599">
        <f t="shared" si="360"/>
        <v>2</v>
      </c>
      <c r="BF599">
        <f t="shared" si="361"/>
        <v>-3.7643689058441341</v>
      </c>
      <c r="BG599">
        <f t="shared" si="362"/>
        <v>-42.171718189759716</v>
      </c>
      <c r="BH599">
        <f t="shared" si="363"/>
        <v>-9.6115457513775127</v>
      </c>
      <c r="BI599">
        <f t="shared" si="364"/>
        <v>-33.757758935166962</v>
      </c>
      <c r="BJ599">
        <f t="shared" si="365"/>
        <v>-108.67008854708662</v>
      </c>
      <c r="BK599">
        <f t="shared" si="366"/>
        <v>-14.754319664473872</v>
      </c>
      <c r="BL599">
        <f t="shared" si="367"/>
        <v>-22.013681658285037</v>
      </c>
      <c r="BM599">
        <f t="shared" si="368"/>
        <v>-22.422560732600829</v>
      </c>
      <c r="BN599">
        <f t="shared" si="369"/>
        <v>25.957134405206311</v>
      </c>
      <c r="BO599">
        <f t="shared" si="335"/>
        <v>1</v>
      </c>
      <c r="BP599">
        <f t="shared" si="336"/>
        <v>4</v>
      </c>
      <c r="BQ599" t="str">
        <f t="shared" si="337"/>
        <v>Test</v>
      </c>
    </row>
    <row r="600" spans="1:69" x14ac:dyDescent="0.3">
      <c r="A600">
        <v>2</v>
      </c>
      <c r="B600">
        <v>1</v>
      </c>
      <c r="C600" t="s">
        <v>1417</v>
      </c>
      <c r="D600" t="s">
        <v>15</v>
      </c>
      <c r="E600">
        <v>26</v>
      </c>
      <c r="F600">
        <v>0</v>
      </c>
      <c r="G600">
        <v>0</v>
      </c>
      <c r="H600" t="s">
        <v>1418</v>
      </c>
      <c r="I600">
        <v>13.5</v>
      </c>
      <c r="K600" t="s">
        <v>17</v>
      </c>
      <c r="L600" t="s">
        <v>54</v>
      </c>
      <c r="N600" t="s">
        <v>1419</v>
      </c>
      <c r="O600">
        <v>4</v>
      </c>
      <c r="P600">
        <v>1</v>
      </c>
      <c r="Q600">
        <v>3</v>
      </c>
      <c r="R600" t="str">
        <f t="shared" si="338"/>
        <v>Test</v>
      </c>
      <c r="S600" t="str">
        <f t="shared" si="339"/>
        <v>Train</v>
      </c>
      <c r="T600" t="str">
        <f t="shared" si="340"/>
        <v>Train</v>
      </c>
      <c r="U600" t="str">
        <f t="shared" si="341"/>
        <v>OR</v>
      </c>
      <c r="V600" t="str">
        <f t="shared" si="342"/>
        <v>18-30</v>
      </c>
      <c r="W600" t="str">
        <f t="shared" si="343"/>
        <v/>
      </c>
      <c r="X600" t="str">
        <f t="shared" si="344"/>
        <v>11-20</v>
      </c>
      <c r="Y600" t="b">
        <f>SUMPRODUCT(--(U600=counts!$A$40:$A$49))&gt;0</f>
        <v>0</v>
      </c>
      <c r="Z600" t="b">
        <f>SUMPRODUCT(--(W600=counts!$A$18:$A$22))&gt;0</f>
        <v>0</v>
      </c>
      <c r="AA600" t="str">
        <f t="shared" si="345"/>
        <v>18-30</v>
      </c>
      <c r="AB600" t="str">
        <f>IF(W600="","Blank",IF(Z600="TRUE",W600,counts!$A$23))</f>
        <v>Blank</v>
      </c>
      <c r="AC600" t="str">
        <f t="shared" si="346"/>
        <v>11-20</v>
      </c>
      <c r="AD600" t="str">
        <f t="shared" si="347"/>
        <v>Others</v>
      </c>
      <c r="AE600" t="str">
        <f t="shared" si="348"/>
        <v>female</v>
      </c>
      <c r="AF600">
        <f>IF(F600&gt;=4, counts!$A$62,F600)</f>
        <v>0</v>
      </c>
      <c r="AG600">
        <f>IF(G600&gt;=3, counts!$A$69,G600)</f>
        <v>0</v>
      </c>
      <c r="AH600" t="str">
        <f>IF(OR(K600="S",K600=""), counts!$A$75,K600)</f>
        <v>S, blank</v>
      </c>
      <c r="AI600">
        <f t="shared" si="349"/>
        <v>2</v>
      </c>
      <c r="AJ600">
        <f>VLOOKUP(AA600,counts!$V$8:$W$13,2,FALSE)</f>
        <v>-11.613432440426715</v>
      </c>
      <c r="AK600">
        <f>VLOOKUP(AB600,counts!$V$17:$W$23,2,FALSE)</f>
        <v>-42.171718189759716</v>
      </c>
      <c r="AL600">
        <f>VLOOKUP(AC600,counts!$V$27:$W$33,2,FALSE)</f>
        <v>-9.6115457513775127</v>
      </c>
      <c r="AM600">
        <f>VLOOKUP(AD600,counts!$V$38:$W$49,2,FALSE)</f>
        <v>40.634191658169868</v>
      </c>
      <c r="AN600">
        <f>VLOOKUP(AE600,counts!$V$53:$W$54,2,FALSE)</f>
        <v>151.41878811967541</v>
      </c>
      <c r="AO600">
        <f>VLOOKUP(AF600,counts!$V$58:$W$62,2,FALSE)</f>
        <v>-14.754319664473872</v>
      </c>
      <c r="AP600">
        <f>VLOOKUP(AG600,counts!$V$66:$W$69,2,FALSE)</f>
        <v>-22.013681658285037</v>
      </c>
      <c r="AQ600">
        <f>VLOOKUP(AH600,counts!$V$73:$W$75,2,FALSE)</f>
        <v>-22.422560732600829</v>
      </c>
      <c r="AR600">
        <f>VLOOKUP(AI600,counts!$V$79:$W$81,2,FALSE)</f>
        <v>25.957134405206311</v>
      </c>
      <c r="AS600">
        <f t="shared" si="350"/>
        <v>1</v>
      </c>
      <c r="AT600">
        <f t="shared" si="351"/>
        <v>4</v>
      </c>
      <c r="AU600" t="str">
        <f t="shared" si="334"/>
        <v>Test</v>
      </c>
      <c r="AW600" t="str">
        <f t="shared" si="352"/>
        <v>18-30</v>
      </c>
      <c r="AX600" t="str">
        <f t="shared" si="353"/>
        <v>Blank</v>
      </c>
      <c r="AY600" t="str">
        <f t="shared" si="354"/>
        <v>11-20</v>
      </c>
      <c r="AZ600" t="str">
        <f t="shared" si="355"/>
        <v>Others</v>
      </c>
      <c r="BA600" t="str">
        <f t="shared" si="356"/>
        <v>female</v>
      </c>
      <c r="BB600">
        <f t="shared" si="357"/>
        <v>0</v>
      </c>
      <c r="BC600">
        <f t="shared" si="358"/>
        <v>0</v>
      </c>
      <c r="BD600" t="str">
        <f t="shared" si="359"/>
        <v>S, blank</v>
      </c>
      <c r="BE600">
        <f t="shared" si="360"/>
        <v>2</v>
      </c>
      <c r="BF600">
        <f t="shared" si="361"/>
        <v>-11.613432440426715</v>
      </c>
      <c r="BG600">
        <f t="shared" si="362"/>
        <v>-42.171718189759716</v>
      </c>
      <c r="BH600">
        <f t="shared" si="363"/>
        <v>-9.6115457513775127</v>
      </c>
      <c r="BI600">
        <f t="shared" si="364"/>
        <v>40.634191658169868</v>
      </c>
      <c r="BJ600">
        <f t="shared" si="365"/>
        <v>151.41878811967541</v>
      </c>
      <c r="BK600">
        <f t="shared" si="366"/>
        <v>-14.754319664473872</v>
      </c>
      <c r="BL600">
        <f t="shared" si="367"/>
        <v>-22.013681658285037</v>
      </c>
      <c r="BM600">
        <f t="shared" si="368"/>
        <v>-22.422560732600829</v>
      </c>
      <c r="BN600">
        <f t="shared" si="369"/>
        <v>25.957134405206311</v>
      </c>
      <c r="BO600">
        <f t="shared" si="335"/>
        <v>1</v>
      </c>
      <c r="BP600">
        <f t="shared" si="336"/>
        <v>4</v>
      </c>
      <c r="BQ600" t="str">
        <f t="shared" si="337"/>
        <v>Test</v>
      </c>
    </row>
    <row r="601" spans="1:69" x14ac:dyDescent="0.3">
      <c r="A601">
        <v>2</v>
      </c>
      <c r="B601">
        <v>0</v>
      </c>
      <c r="C601" t="s">
        <v>1420</v>
      </c>
      <c r="D601" t="s">
        <v>15</v>
      </c>
      <c r="E601">
        <v>24</v>
      </c>
      <c r="F601">
        <v>0</v>
      </c>
      <c r="G601">
        <v>0</v>
      </c>
      <c r="H601" t="s">
        <v>1421</v>
      </c>
      <c r="I601">
        <v>13</v>
      </c>
      <c r="K601" t="s">
        <v>17</v>
      </c>
      <c r="N601" t="s">
        <v>1180</v>
      </c>
      <c r="O601">
        <v>2</v>
      </c>
      <c r="P601">
        <v>4</v>
      </c>
      <c r="Q601">
        <v>3</v>
      </c>
      <c r="R601" t="str">
        <f t="shared" si="338"/>
        <v>Train</v>
      </c>
      <c r="S601" t="str">
        <f t="shared" si="339"/>
        <v>Test</v>
      </c>
      <c r="T601" t="str">
        <f t="shared" si="340"/>
        <v>Train</v>
      </c>
      <c r="U601" t="str">
        <f t="shared" si="341"/>
        <v/>
      </c>
      <c r="V601" t="str">
        <f t="shared" si="342"/>
        <v>18-30</v>
      </c>
      <c r="W601" t="str">
        <f t="shared" si="343"/>
        <v/>
      </c>
      <c r="X601" t="str">
        <f t="shared" si="344"/>
        <v>11-20</v>
      </c>
      <c r="Y601" t="b">
        <f>SUMPRODUCT(--(U601=counts!$A$40:$A$49))&gt;0</f>
        <v>0</v>
      </c>
      <c r="Z601" t="b">
        <f>SUMPRODUCT(--(W601=counts!$A$18:$A$22))&gt;0</f>
        <v>0</v>
      </c>
      <c r="AA601" t="str">
        <f t="shared" si="345"/>
        <v>18-30</v>
      </c>
      <c r="AB601" t="str">
        <f>IF(W601="","Blank",IF(Z601="TRUE",W601,counts!$A$23))</f>
        <v>Blank</v>
      </c>
      <c r="AC601" t="str">
        <f t="shared" si="346"/>
        <v>11-20</v>
      </c>
      <c r="AD601" t="str">
        <f t="shared" si="347"/>
        <v>Blank</v>
      </c>
      <c r="AE601" t="str">
        <f t="shared" si="348"/>
        <v>female</v>
      </c>
      <c r="AF601">
        <f>IF(F601&gt;=4, counts!$A$62,F601)</f>
        <v>0</v>
      </c>
      <c r="AG601">
        <f>IF(G601&gt;=3, counts!$A$69,G601)</f>
        <v>0</v>
      </c>
      <c r="AH601" t="str">
        <f>IF(OR(K601="S",K601=""), counts!$A$75,K601)</f>
        <v>S, blank</v>
      </c>
      <c r="AI601">
        <f t="shared" si="349"/>
        <v>2</v>
      </c>
      <c r="AJ601">
        <f>VLOOKUP(AA601,counts!$V$8:$W$13,2,FALSE)</f>
        <v>-11.613432440426715</v>
      </c>
      <c r="AK601">
        <f>VLOOKUP(AB601,counts!$V$17:$W$23,2,FALSE)</f>
        <v>-42.171718189759716</v>
      </c>
      <c r="AL601">
        <f>VLOOKUP(AC601,counts!$V$27:$W$33,2,FALSE)</f>
        <v>-9.6115457513775127</v>
      </c>
      <c r="AM601">
        <f>VLOOKUP(AD601,counts!$V$38:$W$49,2,FALSE)</f>
        <v>-33.757758935166962</v>
      </c>
      <c r="AN601">
        <f>VLOOKUP(AE601,counts!$V$53:$W$54,2,FALSE)</f>
        <v>151.41878811967541</v>
      </c>
      <c r="AO601">
        <f>VLOOKUP(AF601,counts!$V$58:$W$62,2,FALSE)</f>
        <v>-14.754319664473872</v>
      </c>
      <c r="AP601">
        <f>VLOOKUP(AG601,counts!$V$66:$W$69,2,FALSE)</f>
        <v>-22.013681658285037</v>
      </c>
      <c r="AQ601">
        <f>VLOOKUP(AH601,counts!$V$73:$W$75,2,FALSE)</f>
        <v>-22.422560732600829</v>
      </c>
      <c r="AR601">
        <f>VLOOKUP(AI601,counts!$V$79:$W$81,2,FALSE)</f>
        <v>25.957134405206311</v>
      </c>
      <c r="AS601">
        <f t="shared" si="350"/>
        <v>0</v>
      </c>
      <c r="AT601">
        <f t="shared" si="351"/>
        <v>2</v>
      </c>
      <c r="AU601" t="str">
        <f t="shared" si="334"/>
        <v>Train</v>
      </c>
      <c r="AW601" t="str">
        <f t="shared" si="352"/>
        <v>18-30</v>
      </c>
      <c r="AX601" t="str">
        <f t="shared" si="353"/>
        <v>Blank</v>
      </c>
      <c r="AY601" t="str">
        <f t="shared" si="354"/>
        <v>11-20</v>
      </c>
      <c r="AZ601" t="str">
        <f t="shared" si="355"/>
        <v>Blank</v>
      </c>
      <c r="BA601" t="str">
        <f t="shared" si="356"/>
        <v>female</v>
      </c>
      <c r="BB601">
        <f t="shared" si="357"/>
        <v>0</v>
      </c>
      <c r="BC601">
        <f t="shared" si="358"/>
        <v>0</v>
      </c>
      <c r="BD601" t="str">
        <f t="shared" si="359"/>
        <v>S, blank</v>
      </c>
      <c r="BE601">
        <f t="shared" si="360"/>
        <v>2</v>
      </c>
      <c r="BF601">
        <f t="shared" si="361"/>
        <v>-11.613432440426715</v>
      </c>
      <c r="BG601">
        <f t="shared" si="362"/>
        <v>-42.171718189759716</v>
      </c>
      <c r="BH601">
        <f t="shared" si="363"/>
        <v>-9.6115457513775127</v>
      </c>
      <c r="BI601">
        <f t="shared" si="364"/>
        <v>-33.757758935166962</v>
      </c>
      <c r="BJ601">
        <f t="shared" si="365"/>
        <v>151.41878811967541</v>
      </c>
      <c r="BK601">
        <f t="shared" si="366"/>
        <v>-14.754319664473872</v>
      </c>
      <c r="BL601">
        <f t="shared" si="367"/>
        <v>-22.013681658285037</v>
      </c>
      <c r="BM601">
        <f t="shared" si="368"/>
        <v>-22.422560732600829</v>
      </c>
      <c r="BN601">
        <f t="shared" si="369"/>
        <v>25.957134405206311</v>
      </c>
      <c r="BO601">
        <f t="shared" si="335"/>
        <v>0</v>
      </c>
      <c r="BP601">
        <f t="shared" si="336"/>
        <v>2</v>
      </c>
      <c r="BQ601" t="str">
        <f t="shared" si="337"/>
        <v>Train</v>
      </c>
    </row>
    <row r="602" spans="1:69" x14ac:dyDescent="0.3">
      <c r="A602">
        <v>3</v>
      </c>
      <c r="B602">
        <v>0</v>
      </c>
      <c r="C602" t="s">
        <v>1422</v>
      </c>
      <c r="D602" t="s">
        <v>20</v>
      </c>
      <c r="E602">
        <v>42</v>
      </c>
      <c r="F602">
        <v>0</v>
      </c>
      <c r="G602">
        <v>0</v>
      </c>
      <c r="H602" t="s">
        <v>1423</v>
      </c>
      <c r="I602">
        <v>7.55</v>
      </c>
      <c r="K602" t="s">
        <v>17</v>
      </c>
      <c r="O602">
        <v>1</v>
      </c>
      <c r="P602">
        <v>5</v>
      </c>
      <c r="Q602">
        <v>2</v>
      </c>
      <c r="R602" t="str">
        <f t="shared" si="338"/>
        <v>Train</v>
      </c>
      <c r="S602" t="str">
        <f t="shared" si="339"/>
        <v>Validate</v>
      </c>
      <c r="T602" t="str">
        <f t="shared" si="340"/>
        <v>Train</v>
      </c>
      <c r="U602" t="str">
        <f t="shared" si="341"/>
        <v/>
      </c>
      <c r="V602" t="str">
        <f t="shared" si="342"/>
        <v>41-50</v>
      </c>
      <c r="W602" t="str">
        <f t="shared" si="343"/>
        <v/>
      </c>
      <c r="X602" t="str">
        <f t="shared" si="344"/>
        <v>0-10</v>
      </c>
      <c r="Y602" t="b">
        <f>SUMPRODUCT(--(U602=counts!$A$40:$A$49))&gt;0</f>
        <v>0</v>
      </c>
      <c r="Z602" t="b">
        <f>SUMPRODUCT(--(W602=counts!$A$18:$A$22))&gt;0</f>
        <v>0</v>
      </c>
      <c r="AA602" t="str">
        <f t="shared" si="345"/>
        <v>41-50</v>
      </c>
      <c r="AB602" t="str">
        <f>IF(W602="","Blank",IF(Z602="TRUE",W602,counts!$A$23))</f>
        <v>Blank</v>
      </c>
      <c r="AC602" t="str">
        <f t="shared" si="346"/>
        <v>0-10</v>
      </c>
      <c r="AD602" t="str">
        <f t="shared" si="347"/>
        <v>Blank</v>
      </c>
      <c r="AE602" t="str">
        <f t="shared" si="348"/>
        <v>male</v>
      </c>
      <c r="AF602">
        <f>IF(F602&gt;=4, counts!$A$62,F602)</f>
        <v>0</v>
      </c>
      <c r="AG602">
        <f>IF(G602&gt;=3, counts!$A$69,G602)</f>
        <v>0</v>
      </c>
      <c r="AH602" t="str">
        <f>IF(OR(K602="S",K602=""), counts!$A$75,K602)</f>
        <v>S, blank</v>
      </c>
      <c r="AI602">
        <f t="shared" si="349"/>
        <v>3</v>
      </c>
      <c r="AJ602">
        <f>VLOOKUP(AA602,counts!$V$8:$W$13,2,FALSE)</f>
        <v>-13.385578549662212</v>
      </c>
      <c r="AK602">
        <f>VLOOKUP(AB602,counts!$V$17:$W$23,2,FALSE)</f>
        <v>-42.171718189759716</v>
      </c>
      <c r="AL602">
        <f>VLOOKUP(AC602,counts!$V$27:$W$33,2,FALSE)</f>
        <v>-82.840254641099079</v>
      </c>
      <c r="AM602">
        <f>VLOOKUP(AD602,counts!$V$38:$W$49,2,FALSE)</f>
        <v>-33.757758935166962</v>
      </c>
      <c r="AN602">
        <f>VLOOKUP(AE602,counts!$V$53:$W$54,2,FALSE)</f>
        <v>-108.67008854708662</v>
      </c>
      <c r="AO602">
        <f>VLOOKUP(AF602,counts!$V$58:$W$62,2,FALSE)</f>
        <v>-14.754319664473872</v>
      </c>
      <c r="AP602">
        <f>VLOOKUP(AG602,counts!$V$66:$W$69,2,FALSE)</f>
        <v>-22.013681658285037</v>
      </c>
      <c r="AQ602">
        <f>VLOOKUP(AH602,counts!$V$73:$W$75,2,FALSE)</f>
        <v>-22.422560732600829</v>
      </c>
      <c r="AR602">
        <f>VLOOKUP(AI602,counts!$V$79:$W$81,2,FALSE)</f>
        <v>-67.960368165567971</v>
      </c>
      <c r="AS602">
        <f t="shared" si="350"/>
        <v>0</v>
      </c>
      <c r="AT602">
        <f t="shared" si="351"/>
        <v>1</v>
      </c>
      <c r="AU602" t="str">
        <f t="shared" si="334"/>
        <v>Train</v>
      </c>
      <c r="AW602" t="str">
        <f t="shared" si="352"/>
        <v>41-50</v>
      </c>
      <c r="AX602" t="str">
        <f t="shared" si="353"/>
        <v>Blank</v>
      </c>
      <c r="AY602" t="str">
        <f t="shared" si="354"/>
        <v>0-10</v>
      </c>
      <c r="AZ602" t="str">
        <f t="shared" si="355"/>
        <v>Blank</v>
      </c>
      <c r="BA602" t="str">
        <f t="shared" si="356"/>
        <v>male</v>
      </c>
      <c r="BB602">
        <f t="shared" si="357"/>
        <v>0</v>
      </c>
      <c r="BC602">
        <f t="shared" si="358"/>
        <v>0</v>
      </c>
      <c r="BD602" t="str">
        <f t="shared" si="359"/>
        <v>S, blank</v>
      </c>
      <c r="BE602">
        <f t="shared" si="360"/>
        <v>3</v>
      </c>
      <c r="BF602">
        <f t="shared" si="361"/>
        <v>-13.385578549662212</v>
      </c>
      <c r="BG602">
        <f t="shared" si="362"/>
        <v>-42.171718189759716</v>
      </c>
      <c r="BH602">
        <f t="shared" si="363"/>
        <v>-82.840254641099079</v>
      </c>
      <c r="BI602">
        <f t="shared" si="364"/>
        <v>-33.757758935166962</v>
      </c>
      <c r="BJ602">
        <f t="shared" si="365"/>
        <v>-108.67008854708662</v>
      </c>
      <c r="BK602">
        <f t="shared" si="366"/>
        <v>-14.754319664473872</v>
      </c>
      <c r="BL602">
        <f t="shared" si="367"/>
        <v>-22.013681658285037</v>
      </c>
      <c r="BM602">
        <f t="shared" si="368"/>
        <v>-22.422560732600829</v>
      </c>
      <c r="BN602">
        <f t="shared" si="369"/>
        <v>-67.960368165567971</v>
      </c>
      <c r="BO602">
        <f t="shared" si="335"/>
        <v>0</v>
      </c>
      <c r="BP602">
        <f t="shared" si="336"/>
        <v>1</v>
      </c>
      <c r="BQ602" t="str">
        <f t="shared" si="337"/>
        <v>Train</v>
      </c>
    </row>
    <row r="603" spans="1:69" x14ac:dyDescent="0.3">
      <c r="A603">
        <v>3</v>
      </c>
      <c r="B603">
        <v>0</v>
      </c>
      <c r="C603" t="s">
        <v>1424</v>
      </c>
      <c r="D603" t="s">
        <v>20</v>
      </c>
      <c r="E603">
        <v>13</v>
      </c>
      <c r="F603">
        <v>0</v>
      </c>
      <c r="G603">
        <v>2</v>
      </c>
      <c r="H603" t="s">
        <v>1425</v>
      </c>
      <c r="I603">
        <v>20.25</v>
      </c>
      <c r="K603" t="s">
        <v>17</v>
      </c>
      <c r="N603" t="s">
        <v>1426</v>
      </c>
      <c r="O603">
        <v>1</v>
      </c>
      <c r="P603">
        <v>4</v>
      </c>
      <c r="Q603">
        <v>1</v>
      </c>
      <c r="R603" t="str">
        <f t="shared" si="338"/>
        <v>Train</v>
      </c>
      <c r="S603" t="str">
        <f t="shared" si="339"/>
        <v>Test</v>
      </c>
      <c r="T603" t="str">
        <f t="shared" si="340"/>
        <v>Train</v>
      </c>
      <c r="U603" t="str">
        <f t="shared" si="341"/>
        <v>RI</v>
      </c>
      <c r="V603" t="str">
        <f t="shared" si="342"/>
        <v>0-17</v>
      </c>
      <c r="W603" t="str">
        <f t="shared" si="343"/>
        <v/>
      </c>
      <c r="X603" t="str">
        <f t="shared" si="344"/>
        <v>21-30</v>
      </c>
      <c r="Y603" t="b">
        <f>SUMPRODUCT(--(U603=counts!$A$40:$A$49))&gt;0</f>
        <v>0</v>
      </c>
      <c r="Z603" t="b">
        <f>SUMPRODUCT(--(W603=counts!$A$18:$A$22))&gt;0</f>
        <v>0</v>
      </c>
      <c r="AA603" t="str">
        <f t="shared" si="345"/>
        <v>0-17</v>
      </c>
      <c r="AB603" t="str">
        <f>IF(W603="","Blank",IF(Z603="TRUE",W603,counts!$A$23))</f>
        <v>Blank</v>
      </c>
      <c r="AC603" t="str">
        <f t="shared" si="346"/>
        <v>21-30</v>
      </c>
      <c r="AD603" t="str">
        <f t="shared" si="347"/>
        <v>Others</v>
      </c>
      <c r="AE603" t="str">
        <f t="shared" si="348"/>
        <v>male</v>
      </c>
      <c r="AF603">
        <f>IF(F603&gt;=4, counts!$A$62,F603)</f>
        <v>0</v>
      </c>
      <c r="AG603">
        <f>IF(G603&gt;=3, counts!$A$69,G603)</f>
        <v>2</v>
      </c>
      <c r="AH603" t="str">
        <f>IF(OR(K603="S",K603=""), counts!$A$75,K603)</f>
        <v>S, blank</v>
      </c>
      <c r="AI603">
        <f t="shared" si="349"/>
        <v>3</v>
      </c>
      <c r="AJ603">
        <f>VLOOKUP(AA603,counts!$V$8:$W$13,2,FALSE)</f>
        <v>-3.7643689058441341</v>
      </c>
      <c r="AK603">
        <f>VLOOKUP(AB603,counts!$V$17:$W$23,2,FALSE)</f>
        <v>-42.171718189759716</v>
      </c>
      <c r="AL603">
        <f>VLOOKUP(AC603,counts!$V$27:$W$33,2,FALSE)</f>
        <v>40.172297072540438</v>
      </c>
      <c r="AM603">
        <f>VLOOKUP(AD603,counts!$V$38:$W$49,2,FALSE)</f>
        <v>40.634191658169868</v>
      </c>
      <c r="AN603">
        <f>VLOOKUP(AE603,counts!$V$53:$W$54,2,FALSE)</f>
        <v>-108.67008854708662</v>
      </c>
      <c r="AO603">
        <f>VLOOKUP(AF603,counts!$V$58:$W$62,2,FALSE)</f>
        <v>-14.754319664473872</v>
      </c>
      <c r="AP603">
        <f>VLOOKUP(AG603,counts!$V$66:$W$69,2,FALSE)</f>
        <v>75.609641767585757</v>
      </c>
      <c r="AQ603">
        <f>VLOOKUP(AH603,counts!$V$73:$W$75,2,FALSE)</f>
        <v>-22.422560732600829</v>
      </c>
      <c r="AR603">
        <f>VLOOKUP(AI603,counts!$V$79:$W$81,2,FALSE)</f>
        <v>-67.960368165567971</v>
      </c>
      <c r="AS603">
        <f t="shared" si="350"/>
        <v>0</v>
      </c>
      <c r="AT603">
        <f t="shared" si="351"/>
        <v>1</v>
      </c>
      <c r="AU603" t="str">
        <f t="shared" si="334"/>
        <v>Train</v>
      </c>
      <c r="AW603" t="str">
        <f t="shared" si="352"/>
        <v>0-17</v>
      </c>
      <c r="AX603" t="str">
        <f t="shared" si="353"/>
        <v>Blank</v>
      </c>
      <c r="AY603" t="str">
        <f t="shared" si="354"/>
        <v>21-30</v>
      </c>
      <c r="AZ603" t="str">
        <f t="shared" si="355"/>
        <v>Others</v>
      </c>
      <c r="BA603" t="str">
        <f t="shared" si="356"/>
        <v>male</v>
      </c>
      <c r="BB603">
        <f t="shared" si="357"/>
        <v>0</v>
      </c>
      <c r="BC603">
        <f t="shared" si="358"/>
        <v>2</v>
      </c>
      <c r="BD603" t="str">
        <f t="shared" si="359"/>
        <v>S, blank</v>
      </c>
      <c r="BE603">
        <f t="shared" si="360"/>
        <v>3</v>
      </c>
      <c r="BF603">
        <f t="shared" si="361"/>
        <v>-3.7643689058441341</v>
      </c>
      <c r="BG603">
        <f t="shared" si="362"/>
        <v>-42.171718189759716</v>
      </c>
      <c r="BH603">
        <f t="shared" si="363"/>
        <v>40.172297072540438</v>
      </c>
      <c r="BI603">
        <f t="shared" si="364"/>
        <v>40.634191658169868</v>
      </c>
      <c r="BJ603">
        <f t="shared" si="365"/>
        <v>-108.67008854708662</v>
      </c>
      <c r="BK603">
        <f t="shared" si="366"/>
        <v>-14.754319664473872</v>
      </c>
      <c r="BL603">
        <f t="shared" si="367"/>
        <v>75.609641767585757</v>
      </c>
      <c r="BM603">
        <f t="shared" si="368"/>
        <v>-22.422560732600829</v>
      </c>
      <c r="BN603">
        <f t="shared" si="369"/>
        <v>-67.960368165567971</v>
      </c>
      <c r="BO603">
        <f t="shared" si="335"/>
        <v>0</v>
      </c>
      <c r="BP603">
        <f t="shared" si="336"/>
        <v>1</v>
      </c>
      <c r="BQ603" t="str">
        <f t="shared" si="337"/>
        <v>Train</v>
      </c>
    </row>
    <row r="604" spans="1:69" x14ac:dyDescent="0.3">
      <c r="A604">
        <v>3</v>
      </c>
      <c r="B604">
        <v>0</v>
      </c>
      <c r="C604" t="s">
        <v>1427</v>
      </c>
      <c r="D604" t="s">
        <v>20</v>
      </c>
      <c r="E604">
        <v>16</v>
      </c>
      <c r="F604">
        <v>1</v>
      </c>
      <c r="G604">
        <v>1</v>
      </c>
      <c r="H604" t="s">
        <v>1425</v>
      </c>
      <c r="I604">
        <v>20.25</v>
      </c>
      <c r="K604" t="s">
        <v>17</v>
      </c>
      <c r="M604">
        <v>190</v>
      </c>
      <c r="N604" t="s">
        <v>1426</v>
      </c>
      <c r="O604">
        <v>2</v>
      </c>
      <c r="P604">
        <v>3</v>
      </c>
      <c r="Q604">
        <v>5</v>
      </c>
      <c r="R604" t="str">
        <f t="shared" si="338"/>
        <v>Train</v>
      </c>
      <c r="S604" t="str">
        <f t="shared" si="339"/>
        <v>Train</v>
      </c>
      <c r="T604" t="str">
        <f t="shared" si="340"/>
        <v>Validate</v>
      </c>
      <c r="U604" t="str">
        <f t="shared" si="341"/>
        <v>RI</v>
      </c>
      <c r="V604" t="str">
        <f t="shared" si="342"/>
        <v>0-17</v>
      </c>
      <c r="W604" t="str">
        <f t="shared" si="343"/>
        <v/>
      </c>
      <c r="X604" t="str">
        <f t="shared" si="344"/>
        <v>21-30</v>
      </c>
      <c r="Y604" t="b">
        <f>SUMPRODUCT(--(U604=counts!$A$40:$A$49))&gt;0</f>
        <v>0</v>
      </c>
      <c r="Z604" t="b">
        <f>SUMPRODUCT(--(W604=counts!$A$18:$A$22))&gt;0</f>
        <v>0</v>
      </c>
      <c r="AA604" t="str">
        <f t="shared" si="345"/>
        <v>0-17</v>
      </c>
      <c r="AB604" t="str">
        <f>IF(W604="","Blank",IF(Z604="TRUE",W604,counts!$A$23))</f>
        <v>Blank</v>
      </c>
      <c r="AC604" t="str">
        <f t="shared" si="346"/>
        <v>21-30</v>
      </c>
      <c r="AD604" t="str">
        <f t="shared" si="347"/>
        <v>Others</v>
      </c>
      <c r="AE604" t="str">
        <f t="shared" si="348"/>
        <v>male</v>
      </c>
      <c r="AF604">
        <f>IF(F604&gt;=4, counts!$A$62,F604)</f>
        <v>1</v>
      </c>
      <c r="AG604">
        <f>IF(G604&gt;=3, counts!$A$69,G604)</f>
        <v>1</v>
      </c>
      <c r="AH604" t="str">
        <f>IF(OR(K604="S",K604=""), counts!$A$75,K604)</f>
        <v>S, blank</v>
      </c>
      <c r="AI604">
        <f t="shared" si="349"/>
        <v>3</v>
      </c>
      <c r="AJ604">
        <f>VLOOKUP(AA604,counts!$V$8:$W$13,2,FALSE)</f>
        <v>-3.7643689058441341</v>
      </c>
      <c r="AK604">
        <f>VLOOKUP(AB604,counts!$V$17:$W$23,2,FALSE)</f>
        <v>-42.171718189759716</v>
      </c>
      <c r="AL604">
        <f>VLOOKUP(AC604,counts!$V$27:$W$33,2,FALSE)</f>
        <v>40.172297072540438</v>
      </c>
      <c r="AM604">
        <f>VLOOKUP(AD604,counts!$V$38:$W$49,2,FALSE)</f>
        <v>40.634191658169868</v>
      </c>
      <c r="AN604">
        <f>VLOOKUP(AE604,counts!$V$53:$W$54,2,FALSE)</f>
        <v>-108.67008854708662</v>
      </c>
      <c r="AO604">
        <f>VLOOKUP(AF604,counts!$V$58:$W$62,2,FALSE)</f>
        <v>48.695090775187893</v>
      </c>
      <c r="AP604">
        <f>VLOOKUP(AG604,counts!$V$66:$W$69,2,FALSE)</f>
        <v>79.365382998232107</v>
      </c>
      <c r="AQ604">
        <f>VLOOKUP(AH604,counts!$V$73:$W$75,2,FALSE)</f>
        <v>-22.422560732600829</v>
      </c>
      <c r="AR604">
        <f>VLOOKUP(AI604,counts!$V$79:$W$81,2,FALSE)</f>
        <v>-67.960368165567971</v>
      </c>
      <c r="AS604">
        <f t="shared" si="350"/>
        <v>0</v>
      </c>
      <c r="AT604">
        <f t="shared" si="351"/>
        <v>2</v>
      </c>
      <c r="AU604" t="str">
        <f t="shared" si="334"/>
        <v>Train</v>
      </c>
      <c r="AW604" t="str">
        <f t="shared" si="352"/>
        <v>0-17</v>
      </c>
      <c r="AX604" t="str">
        <f t="shared" si="353"/>
        <v>Blank</v>
      </c>
      <c r="AY604" t="str">
        <f t="shared" si="354"/>
        <v>21-30</v>
      </c>
      <c r="AZ604" t="str">
        <f t="shared" si="355"/>
        <v>Others</v>
      </c>
      <c r="BA604" t="str">
        <f t="shared" si="356"/>
        <v>male</v>
      </c>
      <c r="BB604">
        <f t="shared" si="357"/>
        <v>1</v>
      </c>
      <c r="BC604">
        <f t="shared" si="358"/>
        <v>1</v>
      </c>
      <c r="BD604" t="str">
        <f t="shared" si="359"/>
        <v>S, blank</v>
      </c>
      <c r="BE604">
        <f t="shared" si="360"/>
        <v>3</v>
      </c>
      <c r="BF604">
        <f t="shared" si="361"/>
        <v>-3.7643689058441341</v>
      </c>
      <c r="BG604">
        <f t="shared" si="362"/>
        <v>-42.171718189759716</v>
      </c>
      <c r="BH604">
        <f t="shared" si="363"/>
        <v>40.172297072540438</v>
      </c>
      <c r="BI604">
        <f t="shared" si="364"/>
        <v>40.634191658169868</v>
      </c>
      <c r="BJ604">
        <f t="shared" si="365"/>
        <v>-108.67008854708662</v>
      </c>
      <c r="BK604">
        <f t="shared" si="366"/>
        <v>48.695090775187893</v>
      </c>
      <c r="BL604">
        <f t="shared" si="367"/>
        <v>79.365382998232107</v>
      </c>
      <c r="BM604">
        <f t="shared" si="368"/>
        <v>-22.422560732600829</v>
      </c>
      <c r="BN604">
        <f t="shared" si="369"/>
        <v>-67.960368165567971</v>
      </c>
      <c r="BO604">
        <f t="shared" si="335"/>
        <v>0</v>
      </c>
      <c r="BP604">
        <f t="shared" si="336"/>
        <v>2</v>
      </c>
      <c r="BQ604" t="str">
        <f t="shared" si="337"/>
        <v>Train</v>
      </c>
    </row>
    <row r="605" spans="1:69" x14ac:dyDescent="0.3">
      <c r="A605">
        <v>3</v>
      </c>
      <c r="B605">
        <v>1</v>
      </c>
      <c r="C605" t="s">
        <v>1428</v>
      </c>
      <c r="D605" t="s">
        <v>15</v>
      </c>
      <c r="E605">
        <v>35</v>
      </c>
      <c r="F605">
        <v>1</v>
      </c>
      <c r="G605">
        <v>1</v>
      </c>
      <c r="H605" t="s">
        <v>1425</v>
      </c>
      <c r="I605">
        <v>20.25</v>
      </c>
      <c r="K605" t="s">
        <v>17</v>
      </c>
      <c r="L605" t="s">
        <v>74</v>
      </c>
      <c r="N605" t="s">
        <v>1426</v>
      </c>
      <c r="O605">
        <v>5</v>
      </c>
      <c r="P605">
        <v>1</v>
      </c>
      <c r="Q605">
        <v>1</v>
      </c>
      <c r="R605" t="str">
        <f t="shared" si="338"/>
        <v>Validate</v>
      </c>
      <c r="S605" t="str">
        <f t="shared" si="339"/>
        <v>Train</v>
      </c>
      <c r="T605" t="str">
        <f t="shared" si="340"/>
        <v>Train</v>
      </c>
      <c r="U605" t="str">
        <f t="shared" si="341"/>
        <v>RI</v>
      </c>
      <c r="V605" t="str">
        <f t="shared" si="342"/>
        <v>31-40</v>
      </c>
      <c r="W605" t="str">
        <f t="shared" si="343"/>
        <v/>
      </c>
      <c r="X605" t="str">
        <f t="shared" si="344"/>
        <v>21-30</v>
      </c>
      <c r="Y605" t="b">
        <f>SUMPRODUCT(--(U605=counts!$A$40:$A$49))&gt;0</f>
        <v>0</v>
      </c>
      <c r="Z605" t="b">
        <f>SUMPRODUCT(--(W605=counts!$A$18:$A$22))&gt;0</f>
        <v>0</v>
      </c>
      <c r="AA605" t="str">
        <f t="shared" si="345"/>
        <v>31-40</v>
      </c>
      <c r="AB605" t="str">
        <f>IF(W605="","Blank",IF(Z605="TRUE",W605,counts!$A$23))</f>
        <v>Blank</v>
      </c>
      <c r="AC605" t="str">
        <f t="shared" si="346"/>
        <v>21-30</v>
      </c>
      <c r="AD605" t="str">
        <f t="shared" si="347"/>
        <v>Others</v>
      </c>
      <c r="AE605" t="str">
        <f t="shared" si="348"/>
        <v>female</v>
      </c>
      <c r="AF605">
        <f>IF(F605&gt;=4, counts!$A$62,F605)</f>
        <v>1</v>
      </c>
      <c r="AG605">
        <f>IF(G605&gt;=3, counts!$A$69,G605)</f>
        <v>1</v>
      </c>
      <c r="AH605" t="str">
        <f>IF(OR(K605="S",K605=""), counts!$A$75,K605)</f>
        <v>S, blank</v>
      </c>
      <c r="AI605">
        <f t="shared" si="349"/>
        <v>3</v>
      </c>
      <c r="AJ605">
        <f>VLOOKUP(AA605,counts!$V$8:$W$13,2,FALSE)</f>
        <v>32.769878926258563</v>
      </c>
      <c r="AK605">
        <f>VLOOKUP(AB605,counts!$V$17:$W$23,2,FALSE)</f>
        <v>-42.171718189759716</v>
      </c>
      <c r="AL605">
        <f>VLOOKUP(AC605,counts!$V$27:$W$33,2,FALSE)</f>
        <v>40.172297072540438</v>
      </c>
      <c r="AM605">
        <f>VLOOKUP(AD605,counts!$V$38:$W$49,2,FALSE)</f>
        <v>40.634191658169868</v>
      </c>
      <c r="AN605">
        <f>VLOOKUP(AE605,counts!$V$53:$W$54,2,FALSE)</f>
        <v>151.41878811967541</v>
      </c>
      <c r="AO605">
        <f>VLOOKUP(AF605,counts!$V$58:$W$62,2,FALSE)</f>
        <v>48.695090775187893</v>
      </c>
      <c r="AP605">
        <f>VLOOKUP(AG605,counts!$V$66:$W$69,2,FALSE)</f>
        <v>79.365382998232107</v>
      </c>
      <c r="AQ605">
        <f>VLOOKUP(AH605,counts!$V$73:$W$75,2,FALSE)</f>
        <v>-22.422560732600829</v>
      </c>
      <c r="AR605">
        <f>VLOOKUP(AI605,counts!$V$79:$W$81,2,FALSE)</f>
        <v>-67.960368165567971</v>
      </c>
      <c r="AS605">
        <f t="shared" si="350"/>
        <v>1</v>
      </c>
      <c r="AT605">
        <f t="shared" si="351"/>
        <v>5</v>
      </c>
      <c r="AU605" t="str">
        <f t="shared" si="334"/>
        <v>Validate</v>
      </c>
      <c r="AW605" t="str">
        <f t="shared" si="352"/>
        <v>31-40</v>
      </c>
      <c r="AX605" t="str">
        <f t="shared" si="353"/>
        <v>Blank</v>
      </c>
      <c r="AY605" t="str">
        <f t="shared" si="354"/>
        <v>21-30</v>
      </c>
      <c r="AZ605" t="str">
        <f t="shared" si="355"/>
        <v>Others</v>
      </c>
      <c r="BA605" t="str">
        <f t="shared" si="356"/>
        <v>female</v>
      </c>
      <c r="BB605">
        <f t="shared" si="357"/>
        <v>1</v>
      </c>
      <c r="BC605">
        <f t="shared" si="358"/>
        <v>1</v>
      </c>
      <c r="BD605" t="str">
        <f t="shared" si="359"/>
        <v>S, blank</v>
      </c>
      <c r="BE605">
        <f t="shared" si="360"/>
        <v>3</v>
      </c>
      <c r="BF605">
        <f t="shared" si="361"/>
        <v>32.769878926258563</v>
      </c>
      <c r="BG605">
        <f t="shared" si="362"/>
        <v>-42.171718189759716</v>
      </c>
      <c r="BH605">
        <f t="shared" si="363"/>
        <v>40.172297072540438</v>
      </c>
      <c r="BI605">
        <f t="shared" si="364"/>
        <v>40.634191658169868</v>
      </c>
      <c r="BJ605">
        <f t="shared" si="365"/>
        <v>151.41878811967541</v>
      </c>
      <c r="BK605">
        <f t="shared" si="366"/>
        <v>48.695090775187893</v>
      </c>
      <c r="BL605">
        <f t="shared" si="367"/>
        <v>79.365382998232107</v>
      </c>
      <c r="BM605">
        <f t="shared" si="368"/>
        <v>-22.422560732600829</v>
      </c>
      <c r="BN605">
        <f t="shared" si="369"/>
        <v>-67.960368165567971</v>
      </c>
      <c r="BO605">
        <f t="shared" si="335"/>
        <v>1</v>
      </c>
      <c r="BP605">
        <f t="shared" si="336"/>
        <v>5</v>
      </c>
      <c r="BQ605" t="str">
        <f t="shared" si="337"/>
        <v>Validate</v>
      </c>
    </row>
    <row r="606" spans="1:69" x14ac:dyDescent="0.3">
      <c r="A606">
        <v>3</v>
      </c>
      <c r="B606">
        <v>1</v>
      </c>
      <c r="C606" t="s">
        <v>1429</v>
      </c>
      <c r="D606" t="s">
        <v>15</v>
      </c>
      <c r="E606">
        <v>16</v>
      </c>
      <c r="F606">
        <v>0</v>
      </c>
      <c r="G606">
        <v>0</v>
      </c>
      <c r="H606" t="s">
        <v>1430</v>
      </c>
      <c r="I606">
        <v>7.65</v>
      </c>
      <c r="K606" t="s">
        <v>17</v>
      </c>
      <c r="L606" t="s">
        <v>1001</v>
      </c>
      <c r="N606" t="s">
        <v>1431</v>
      </c>
      <c r="O606">
        <v>4</v>
      </c>
      <c r="P606">
        <v>3</v>
      </c>
      <c r="Q606">
        <v>2</v>
      </c>
      <c r="R606" t="str">
        <f t="shared" si="338"/>
        <v>Test</v>
      </c>
      <c r="S606" t="str">
        <f t="shared" si="339"/>
        <v>Train</v>
      </c>
      <c r="T606" t="str">
        <f t="shared" si="340"/>
        <v>Train</v>
      </c>
      <c r="U606" t="str">
        <f t="shared" si="341"/>
        <v>CA</v>
      </c>
      <c r="V606" t="str">
        <f t="shared" si="342"/>
        <v>0-17</v>
      </c>
      <c r="W606" t="str">
        <f t="shared" si="343"/>
        <v/>
      </c>
      <c r="X606" t="str">
        <f t="shared" si="344"/>
        <v>0-10</v>
      </c>
      <c r="Y606" t="b">
        <f>SUMPRODUCT(--(U606=counts!$A$40:$A$49))&gt;0</f>
        <v>0</v>
      </c>
      <c r="Z606" t="b">
        <f>SUMPRODUCT(--(W606=counts!$A$18:$A$22))&gt;0</f>
        <v>0</v>
      </c>
      <c r="AA606" t="str">
        <f t="shared" si="345"/>
        <v>0-17</v>
      </c>
      <c r="AB606" t="str">
        <f>IF(W606="","Blank",IF(Z606="TRUE",W606,counts!$A$23))</f>
        <v>Blank</v>
      </c>
      <c r="AC606" t="str">
        <f t="shared" si="346"/>
        <v>0-10</v>
      </c>
      <c r="AD606" t="str">
        <f t="shared" si="347"/>
        <v>Others</v>
      </c>
      <c r="AE606" t="str">
        <f t="shared" si="348"/>
        <v>female</v>
      </c>
      <c r="AF606">
        <f>IF(F606&gt;=4, counts!$A$62,F606)</f>
        <v>0</v>
      </c>
      <c r="AG606">
        <f>IF(G606&gt;=3, counts!$A$69,G606)</f>
        <v>0</v>
      </c>
      <c r="AH606" t="str">
        <f>IF(OR(K606="S",K606=""), counts!$A$75,K606)</f>
        <v>S, blank</v>
      </c>
      <c r="AI606">
        <f t="shared" si="349"/>
        <v>3</v>
      </c>
      <c r="AJ606">
        <f>VLOOKUP(AA606,counts!$V$8:$W$13,2,FALSE)</f>
        <v>-3.7643689058441341</v>
      </c>
      <c r="AK606">
        <f>VLOOKUP(AB606,counts!$V$17:$W$23,2,FALSE)</f>
        <v>-42.171718189759716</v>
      </c>
      <c r="AL606">
        <f>VLOOKUP(AC606,counts!$V$27:$W$33,2,FALSE)</f>
        <v>-82.840254641099079</v>
      </c>
      <c r="AM606">
        <f>VLOOKUP(AD606,counts!$V$38:$W$49,2,FALSE)</f>
        <v>40.634191658169868</v>
      </c>
      <c r="AN606">
        <f>VLOOKUP(AE606,counts!$V$53:$W$54,2,FALSE)</f>
        <v>151.41878811967541</v>
      </c>
      <c r="AO606">
        <f>VLOOKUP(AF606,counts!$V$58:$W$62,2,FALSE)</f>
        <v>-14.754319664473872</v>
      </c>
      <c r="AP606">
        <f>VLOOKUP(AG606,counts!$V$66:$W$69,2,FALSE)</f>
        <v>-22.013681658285037</v>
      </c>
      <c r="AQ606">
        <f>VLOOKUP(AH606,counts!$V$73:$W$75,2,FALSE)</f>
        <v>-22.422560732600829</v>
      </c>
      <c r="AR606">
        <f>VLOOKUP(AI606,counts!$V$79:$W$81,2,FALSE)</f>
        <v>-67.960368165567971</v>
      </c>
      <c r="AS606">
        <f t="shared" si="350"/>
        <v>1</v>
      </c>
      <c r="AT606">
        <f t="shared" si="351"/>
        <v>4</v>
      </c>
      <c r="AU606" t="str">
        <f t="shared" si="334"/>
        <v>Test</v>
      </c>
      <c r="AW606" t="str">
        <f t="shared" si="352"/>
        <v>0-17</v>
      </c>
      <c r="AX606" t="str">
        <f t="shared" si="353"/>
        <v>Blank</v>
      </c>
      <c r="AY606" t="str">
        <f t="shared" si="354"/>
        <v>0-10</v>
      </c>
      <c r="AZ606" t="str">
        <f t="shared" si="355"/>
        <v>Others</v>
      </c>
      <c r="BA606" t="str">
        <f t="shared" si="356"/>
        <v>female</v>
      </c>
      <c r="BB606">
        <f t="shared" si="357"/>
        <v>0</v>
      </c>
      <c r="BC606">
        <f t="shared" si="358"/>
        <v>0</v>
      </c>
      <c r="BD606" t="str">
        <f t="shared" si="359"/>
        <v>S, blank</v>
      </c>
      <c r="BE606">
        <f t="shared" si="360"/>
        <v>3</v>
      </c>
      <c r="BF606">
        <f t="shared" si="361"/>
        <v>-3.7643689058441341</v>
      </c>
      <c r="BG606">
        <f t="shared" si="362"/>
        <v>-42.171718189759716</v>
      </c>
      <c r="BH606">
        <f t="shared" si="363"/>
        <v>-82.840254641099079</v>
      </c>
      <c r="BI606">
        <f t="shared" si="364"/>
        <v>40.634191658169868</v>
      </c>
      <c r="BJ606">
        <f t="shared" si="365"/>
        <v>151.41878811967541</v>
      </c>
      <c r="BK606">
        <f t="shared" si="366"/>
        <v>-14.754319664473872</v>
      </c>
      <c r="BL606">
        <f t="shared" si="367"/>
        <v>-22.013681658285037</v>
      </c>
      <c r="BM606">
        <f t="shared" si="368"/>
        <v>-22.422560732600829</v>
      </c>
      <c r="BN606">
        <f t="shared" si="369"/>
        <v>-67.960368165567971</v>
      </c>
      <c r="BO606">
        <f t="shared" si="335"/>
        <v>1</v>
      </c>
      <c r="BP606">
        <f t="shared" si="336"/>
        <v>4</v>
      </c>
      <c r="BQ606" t="str">
        <f t="shared" si="337"/>
        <v>Test</v>
      </c>
    </row>
    <row r="607" spans="1:69" x14ac:dyDescent="0.3">
      <c r="A607">
        <v>3</v>
      </c>
      <c r="B607">
        <v>1</v>
      </c>
      <c r="C607" t="s">
        <v>1432</v>
      </c>
      <c r="D607" t="s">
        <v>20</v>
      </c>
      <c r="E607">
        <v>25</v>
      </c>
      <c r="F607">
        <v>0</v>
      </c>
      <c r="G607">
        <v>0</v>
      </c>
      <c r="H607" t="s">
        <v>1433</v>
      </c>
      <c r="I607">
        <v>7.65</v>
      </c>
      <c r="J607" t="s">
        <v>1434</v>
      </c>
      <c r="K607" t="s">
        <v>17</v>
      </c>
      <c r="L607" t="s">
        <v>74</v>
      </c>
      <c r="N607" t="s">
        <v>1435</v>
      </c>
      <c r="O607">
        <v>4</v>
      </c>
      <c r="P607">
        <v>3</v>
      </c>
      <c r="Q607">
        <v>4</v>
      </c>
      <c r="R607" t="str">
        <f t="shared" si="338"/>
        <v>Test</v>
      </c>
      <c r="S607" t="str">
        <f t="shared" si="339"/>
        <v>Train</v>
      </c>
      <c r="T607" t="str">
        <f t="shared" si="340"/>
        <v>Test</v>
      </c>
      <c r="U607" t="str">
        <f t="shared" si="341"/>
        <v>SD</v>
      </c>
      <c r="V607" t="str">
        <f t="shared" si="342"/>
        <v>18-30</v>
      </c>
      <c r="W607" t="str">
        <f t="shared" si="343"/>
        <v>F</v>
      </c>
      <c r="X607" t="str">
        <f t="shared" si="344"/>
        <v>0-10</v>
      </c>
      <c r="Y607" t="b">
        <f>SUMPRODUCT(--(U607=counts!$A$40:$A$49))&gt;0</f>
        <v>0</v>
      </c>
      <c r="Z607" t="b">
        <f>SUMPRODUCT(--(W607=counts!$A$18:$A$22))&gt;0</f>
        <v>0</v>
      </c>
      <c r="AA607" t="str">
        <f t="shared" si="345"/>
        <v>18-30</v>
      </c>
      <c r="AB607" t="str">
        <f>IF(W607="","Blank",IF(Z607="TRUE",W607,counts!$A$23))</f>
        <v>F, G, T</v>
      </c>
      <c r="AC607" t="str">
        <f t="shared" si="346"/>
        <v>0-10</v>
      </c>
      <c r="AD607" t="str">
        <f t="shared" si="347"/>
        <v>Others</v>
      </c>
      <c r="AE607" t="str">
        <f t="shared" si="348"/>
        <v>male</v>
      </c>
      <c r="AF607">
        <f>IF(F607&gt;=4, counts!$A$62,F607)</f>
        <v>0</v>
      </c>
      <c r="AG607">
        <f>IF(G607&gt;=3, counts!$A$69,G607)</f>
        <v>0</v>
      </c>
      <c r="AH607" t="str">
        <f>IF(OR(K607="S",K607=""), counts!$A$75,K607)</f>
        <v>S, blank</v>
      </c>
      <c r="AI607">
        <f t="shared" si="349"/>
        <v>3</v>
      </c>
      <c r="AJ607">
        <f>VLOOKUP(AA607,counts!$V$8:$W$13,2,FALSE)</f>
        <v>-11.613432440426715</v>
      </c>
      <c r="AK607">
        <f>VLOOKUP(AB607,counts!$V$17:$W$23,2,FALSE)</f>
        <v>123.30204897661667</v>
      </c>
      <c r="AL607">
        <f>VLOOKUP(AC607,counts!$V$27:$W$33,2,FALSE)</f>
        <v>-82.840254641099079</v>
      </c>
      <c r="AM607">
        <f>VLOOKUP(AD607,counts!$V$38:$W$49,2,FALSE)</f>
        <v>40.634191658169868</v>
      </c>
      <c r="AN607">
        <f>VLOOKUP(AE607,counts!$V$53:$W$54,2,FALSE)</f>
        <v>-108.67008854708662</v>
      </c>
      <c r="AO607">
        <f>VLOOKUP(AF607,counts!$V$58:$W$62,2,FALSE)</f>
        <v>-14.754319664473872</v>
      </c>
      <c r="AP607">
        <f>VLOOKUP(AG607,counts!$V$66:$W$69,2,FALSE)</f>
        <v>-22.013681658285037</v>
      </c>
      <c r="AQ607">
        <f>VLOOKUP(AH607,counts!$V$73:$W$75,2,FALSE)</f>
        <v>-22.422560732600829</v>
      </c>
      <c r="AR607">
        <f>VLOOKUP(AI607,counts!$V$79:$W$81,2,FALSE)</f>
        <v>-67.960368165567971</v>
      </c>
      <c r="AS607">
        <f t="shared" si="350"/>
        <v>1</v>
      </c>
      <c r="AT607">
        <f t="shared" si="351"/>
        <v>4</v>
      </c>
      <c r="AU607" t="str">
        <f t="shared" si="334"/>
        <v>Test</v>
      </c>
      <c r="AW607" t="str">
        <f t="shared" si="352"/>
        <v>18-30</v>
      </c>
      <c r="AX607" t="str">
        <f t="shared" si="353"/>
        <v>F, G, T</v>
      </c>
      <c r="AY607" t="str">
        <f t="shared" si="354"/>
        <v>0-10</v>
      </c>
      <c r="AZ607" t="str">
        <f t="shared" si="355"/>
        <v>Others</v>
      </c>
      <c r="BA607" t="str">
        <f t="shared" si="356"/>
        <v>male</v>
      </c>
      <c r="BB607">
        <f t="shared" si="357"/>
        <v>0</v>
      </c>
      <c r="BC607">
        <f t="shared" si="358"/>
        <v>0</v>
      </c>
      <c r="BD607" t="str">
        <f t="shared" si="359"/>
        <v>S, blank</v>
      </c>
      <c r="BE607">
        <f t="shared" si="360"/>
        <v>3</v>
      </c>
      <c r="BF607">
        <f t="shared" si="361"/>
        <v>-11.613432440426715</v>
      </c>
      <c r="BG607">
        <f t="shared" si="362"/>
        <v>123.30204897661667</v>
      </c>
      <c r="BH607">
        <f t="shared" si="363"/>
        <v>-82.840254641099079</v>
      </c>
      <c r="BI607">
        <f t="shared" si="364"/>
        <v>40.634191658169868</v>
      </c>
      <c r="BJ607">
        <f t="shared" si="365"/>
        <v>-108.67008854708662</v>
      </c>
      <c r="BK607">
        <f t="shared" si="366"/>
        <v>-14.754319664473872</v>
      </c>
      <c r="BL607">
        <f t="shared" si="367"/>
        <v>-22.013681658285037</v>
      </c>
      <c r="BM607">
        <f t="shared" si="368"/>
        <v>-22.422560732600829</v>
      </c>
      <c r="BN607">
        <f t="shared" si="369"/>
        <v>-67.960368165567971</v>
      </c>
      <c r="BO607">
        <f t="shared" si="335"/>
        <v>1</v>
      </c>
      <c r="BP607">
        <f t="shared" si="336"/>
        <v>4</v>
      </c>
      <c r="BQ607" t="str">
        <f t="shared" si="337"/>
        <v>Test</v>
      </c>
    </row>
    <row r="608" spans="1:69" x14ac:dyDescent="0.3">
      <c r="A608">
        <v>3</v>
      </c>
      <c r="B608">
        <v>1</v>
      </c>
      <c r="C608" t="s">
        <v>1436</v>
      </c>
      <c r="D608" t="s">
        <v>20</v>
      </c>
      <c r="E608">
        <v>20</v>
      </c>
      <c r="F608">
        <v>0</v>
      </c>
      <c r="G608">
        <v>0</v>
      </c>
      <c r="H608" t="s">
        <v>1437</v>
      </c>
      <c r="I608">
        <v>7.9249999999999998</v>
      </c>
      <c r="K608" t="s">
        <v>17</v>
      </c>
      <c r="L608" t="s">
        <v>414</v>
      </c>
      <c r="N608" t="s">
        <v>1438</v>
      </c>
      <c r="O608">
        <v>3</v>
      </c>
      <c r="P608">
        <v>4</v>
      </c>
      <c r="Q608">
        <v>4</v>
      </c>
      <c r="R608" t="str">
        <f t="shared" si="338"/>
        <v>Train</v>
      </c>
      <c r="S608" t="str">
        <f t="shared" si="339"/>
        <v>Test</v>
      </c>
      <c r="T608" t="str">
        <f t="shared" si="340"/>
        <v>Test</v>
      </c>
      <c r="U608" t="str">
        <f t="shared" si="341"/>
        <v>NJ</v>
      </c>
      <c r="V608" t="str">
        <f t="shared" si="342"/>
        <v>18-30</v>
      </c>
      <c r="W608" t="str">
        <f t="shared" si="343"/>
        <v/>
      </c>
      <c r="X608" t="str">
        <f t="shared" si="344"/>
        <v>0-10</v>
      </c>
      <c r="Y608" t="b">
        <f>SUMPRODUCT(--(U608=counts!$A$40:$A$49))&gt;0</f>
        <v>1</v>
      </c>
      <c r="Z608" t="b">
        <f>SUMPRODUCT(--(W608=counts!$A$18:$A$22))&gt;0</f>
        <v>0</v>
      </c>
      <c r="AA608" t="str">
        <f t="shared" si="345"/>
        <v>18-30</v>
      </c>
      <c r="AB608" t="str">
        <f>IF(W608="","Blank",IF(Z608="TRUE",W608,counts!$A$23))</f>
        <v>Blank</v>
      </c>
      <c r="AC608" t="str">
        <f t="shared" si="346"/>
        <v>0-10</v>
      </c>
      <c r="AD608" t="str">
        <f t="shared" si="347"/>
        <v>NJ</v>
      </c>
      <c r="AE608" t="str">
        <f t="shared" si="348"/>
        <v>male</v>
      </c>
      <c r="AF608">
        <f>IF(F608&gt;=4, counts!$A$62,F608)</f>
        <v>0</v>
      </c>
      <c r="AG608">
        <f>IF(G608&gt;=3, counts!$A$69,G608)</f>
        <v>0</v>
      </c>
      <c r="AH608" t="str">
        <f>IF(OR(K608="S",K608=""), counts!$A$75,K608)</f>
        <v>S, blank</v>
      </c>
      <c r="AI608">
        <f t="shared" si="349"/>
        <v>3</v>
      </c>
      <c r="AJ608">
        <f>VLOOKUP(AA608,counts!$V$8:$W$13,2,FALSE)</f>
        <v>-11.613432440426715</v>
      </c>
      <c r="AK608">
        <f>VLOOKUP(AB608,counts!$V$17:$W$23,2,FALSE)</f>
        <v>-42.171718189759716</v>
      </c>
      <c r="AL608">
        <f>VLOOKUP(AC608,counts!$V$27:$W$33,2,FALSE)</f>
        <v>-82.840254641099079</v>
      </c>
      <c r="AM608">
        <f>VLOOKUP(AD608,counts!$V$38:$W$49,2,FALSE)</f>
        <v>45.286193221659182</v>
      </c>
      <c r="AN608">
        <f>VLOOKUP(AE608,counts!$V$53:$W$54,2,FALSE)</f>
        <v>-108.67008854708662</v>
      </c>
      <c r="AO608">
        <f>VLOOKUP(AF608,counts!$V$58:$W$62,2,FALSE)</f>
        <v>-14.754319664473872</v>
      </c>
      <c r="AP608">
        <f>VLOOKUP(AG608,counts!$V$66:$W$69,2,FALSE)</f>
        <v>-22.013681658285037</v>
      </c>
      <c r="AQ608">
        <f>VLOOKUP(AH608,counts!$V$73:$W$75,2,FALSE)</f>
        <v>-22.422560732600829</v>
      </c>
      <c r="AR608">
        <f>VLOOKUP(AI608,counts!$V$79:$W$81,2,FALSE)</f>
        <v>-67.960368165567971</v>
      </c>
      <c r="AS608">
        <f t="shared" si="350"/>
        <v>1</v>
      </c>
      <c r="AT608">
        <f t="shared" si="351"/>
        <v>3</v>
      </c>
      <c r="AU608" t="str">
        <f t="shared" si="334"/>
        <v>Train</v>
      </c>
      <c r="AW608" t="str">
        <f t="shared" si="352"/>
        <v>18-30</v>
      </c>
      <c r="AX608" t="str">
        <f t="shared" si="353"/>
        <v>Blank</v>
      </c>
      <c r="AY608" t="str">
        <f t="shared" si="354"/>
        <v>0-10</v>
      </c>
      <c r="AZ608" t="str">
        <f t="shared" si="355"/>
        <v>NJ</v>
      </c>
      <c r="BA608" t="str">
        <f t="shared" si="356"/>
        <v>male</v>
      </c>
      <c r="BB608">
        <f t="shared" si="357"/>
        <v>0</v>
      </c>
      <c r="BC608">
        <f t="shared" si="358"/>
        <v>0</v>
      </c>
      <c r="BD608" t="str">
        <f t="shared" si="359"/>
        <v>S, blank</v>
      </c>
      <c r="BE608">
        <f t="shared" si="360"/>
        <v>3</v>
      </c>
      <c r="BF608">
        <f t="shared" si="361"/>
        <v>-11.613432440426715</v>
      </c>
      <c r="BG608">
        <f t="shared" si="362"/>
        <v>-42.171718189759716</v>
      </c>
      <c r="BH608">
        <f t="shared" si="363"/>
        <v>-82.840254641099079</v>
      </c>
      <c r="BI608">
        <f t="shared" si="364"/>
        <v>45.286193221659182</v>
      </c>
      <c r="BJ608">
        <f t="shared" si="365"/>
        <v>-108.67008854708662</v>
      </c>
      <c r="BK608">
        <f t="shared" si="366"/>
        <v>-14.754319664473872</v>
      </c>
      <c r="BL608">
        <f t="shared" si="367"/>
        <v>-22.013681658285037</v>
      </c>
      <c r="BM608">
        <f t="shared" si="368"/>
        <v>-22.422560732600829</v>
      </c>
      <c r="BN608">
        <f t="shared" si="369"/>
        <v>-67.960368165567971</v>
      </c>
      <c r="BO608">
        <f t="shared" si="335"/>
        <v>1</v>
      </c>
      <c r="BP608">
        <f t="shared" si="336"/>
        <v>3</v>
      </c>
      <c r="BQ608" t="str">
        <f t="shared" si="337"/>
        <v>Train</v>
      </c>
    </row>
    <row r="609" spans="1:69" x14ac:dyDescent="0.3">
      <c r="A609">
        <v>3</v>
      </c>
      <c r="B609">
        <v>1</v>
      </c>
      <c r="C609" t="s">
        <v>1439</v>
      </c>
      <c r="D609" t="s">
        <v>15</v>
      </c>
      <c r="E609">
        <v>18</v>
      </c>
      <c r="F609">
        <v>0</v>
      </c>
      <c r="G609">
        <v>0</v>
      </c>
      <c r="H609" t="s">
        <v>1440</v>
      </c>
      <c r="I609">
        <v>7.2291999999999996</v>
      </c>
      <c r="K609" t="s">
        <v>44</v>
      </c>
      <c r="L609" t="s">
        <v>44</v>
      </c>
      <c r="N609" t="s">
        <v>1441</v>
      </c>
      <c r="O609">
        <v>5</v>
      </c>
      <c r="P609">
        <v>4</v>
      </c>
      <c r="Q609">
        <v>1</v>
      </c>
      <c r="R609" t="str">
        <f t="shared" si="338"/>
        <v>Validate</v>
      </c>
      <c r="S609" t="str">
        <f t="shared" si="339"/>
        <v>Test</v>
      </c>
      <c r="T609" t="str">
        <f t="shared" si="340"/>
        <v>Train</v>
      </c>
      <c r="U609" t="str">
        <f t="shared" si="341"/>
        <v>PA</v>
      </c>
      <c r="V609" t="str">
        <f t="shared" si="342"/>
        <v>18-30</v>
      </c>
      <c r="W609" t="str">
        <f t="shared" si="343"/>
        <v/>
      </c>
      <c r="X609" t="str">
        <f t="shared" si="344"/>
        <v>0-10</v>
      </c>
      <c r="Y609" t="b">
        <f>SUMPRODUCT(--(U609=counts!$A$40:$A$49))&gt;0</f>
        <v>1</v>
      </c>
      <c r="Z609" t="b">
        <f>SUMPRODUCT(--(W609=counts!$A$18:$A$22))&gt;0</f>
        <v>0</v>
      </c>
      <c r="AA609" t="str">
        <f t="shared" si="345"/>
        <v>18-30</v>
      </c>
      <c r="AB609" t="str">
        <f>IF(W609="","Blank",IF(Z609="TRUE",W609,counts!$A$23))</f>
        <v>Blank</v>
      </c>
      <c r="AC609" t="str">
        <f t="shared" si="346"/>
        <v>0-10</v>
      </c>
      <c r="AD609" t="str">
        <f t="shared" si="347"/>
        <v>PA</v>
      </c>
      <c r="AE609" t="str">
        <f t="shared" si="348"/>
        <v>female</v>
      </c>
      <c r="AF609">
        <f>IF(F609&gt;=4, counts!$A$62,F609)</f>
        <v>0</v>
      </c>
      <c r="AG609">
        <f>IF(G609&gt;=3, counts!$A$69,G609)</f>
        <v>0</v>
      </c>
      <c r="AH609" t="str">
        <f>IF(OR(K609="S",K609=""), counts!$A$75,K609)</f>
        <v>C</v>
      </c>
      <c r="AI609">
        <f t="shared" si="349"/>
        <v>3</v>
      </c>
      <c r="AJ609">
        <f>VLOOKUP(AA609,counts!$V$8:$W$13,2,FALSE)</f>
        <v>-11.613432440426715</v>
      </c>
      <c r="AK609">
        <f>VLOOKUP(AB609,counts!$V$17:$W$23,2,FALSE)</f>
        <v>-42.171718189759716</v>
      </c>
      <c r="AL609">
        <f>VLOOKUP(AC609,counts!$V$27:$W$33,2,FALSE)</f>
        <v>-82.840254641099079</v>
      </c>
      <c r="AM609">
        <f>VLOOKUP(AD609,counts!$V$38:$W$49,2,FALSE)</f>
        <v>105.0698932972212</v>
      </c>
      <c r="AN609">
        <f>VLOOKUP(AE609,counts!$V$53:$W$54,2,FALSE)</f>
        <v>151.41878811967541</v>
      </c>
      <c r="AO609">
        <f>VLOOKUP(AF609,counts!$V$58:$W$62,2,FALSE)</f>
        <v>-14.754319664473872</v>
      </c>
      <c r="AP609">
        <f>VLOOKUP(AG609,counts!$V$66:$W$69,2,FALSE)</f>
        <v>-22.013681658285037</v>
      </c>
      <c r="AQ609">
        <f>VLOOKUP(AH609,counts!$V$73:$W$75,2,FALSE)</f>
        <v>72.444458573419169</v>
      </c>
      <c r="AR609">
        <f>VLOOKUP(AI609,counts!$V$79:$W$81,2,FALSE)</f>
        <v>-67.960368165567971</v>
      </c>
      <c r="AS609">
        <f t="shared" si="350"/>
        <v>1</v>
      </c>
      <c r="AT609">
        <f t="shared" si="351"/>
        <v>5</v>
      </c>
      <c r="AU609" t="str">
        <f t="shared" si="334"/>
        <v>Validate</v>
      </c>
      <c r="AW609" t="str">
        <f t="shared" si="352"/>
        <v>18-30</v>
      </c>
      <c r="AX609" t="str">
        <f t="shared" si="353"/>
        <v>Blank</v>
      </c>
      <c r="AY609" t="str">
        <f t="shared" si="354"/>
        <v>0-10</v>
      </c>
      <c r="AZ609" t="str">
        <f t="shared" si="355"/>
        <v>PA</v>
      </c>
      <c r="BA609" t="str">
        <f t="shared" si="356"/>
        <v>female</v>
      </c>
      <c r="BB609">
        <f t="shared" si="357"/>
        <v>0</v>
      </c>
      <c r="BC609">
        <f t="shared" si="358"/>
        <v>0</v>
      </c>
      <c r="BD609" t="str">
        <f t="shared" si="359"/>
        <v>C</v>
      </c>
      <c r="BE609">
        <f t="shared" si="360"/>
        <v>3</v>
      </c>
      <c r="BF609">
        <f t="shared" si="361"/>
        <v>-11.613432440426715</v>
      </c>
      <c r="BG609">
        <f t="shared" si="362"/>
        <v>-42.171718189759716</v>
      </c>
      <c r="BH609">
        <f t="shared" si="363"/>
        <v>-82.840254641099079</v>
      </c>
      <c r="BI609">
        <f t="shared" si="364"/>
        <v>105.0698932972212</v>
      </c>
      <c r="BJ609">
        <f t="shared" si="365"/>
        <v>151.41878811967541</v>
      </c>
      <c r="BK609">
        <f t="shared" si="366"/>
        <v>-14.754319664473872</v>
      </c>
      <c r="BL609">
        <f t="shared" si="367"/>
        <v>-22.013681658285037</v>
      </c>
      <c r="BM609">
        <f t="shared" si="368"/>
        <v>72.444458573419169</v>
      </c>
      <c r="BN609">
        <f t="shared" si="369"/>
        <v>-67.960368165567971</v>
      </c>
      <c r="BO609">
        <f t="shared" si="335"/>
        <v>1</v>
      </c>
      <c r="BP609">
        <f t="shared" si="336"/>
        <v>5</v>
      </c>
      <c r="BQ609" t="str">
        <f t="shared" si="337"/>
        <v>Validate</v>
      </c>
    </row>
    <row r="610" spans="1:69" x14ac:dyDescent="0.3">
      <c r="A610">
        <v>3</v>
      </c>
      <c r="B610">
        <v>0</v>
      </c>
      <c r="C610" t="s">
        <v>1442</v>
      </c>
      <c r="D610" t="s">
        <v>20</v>
      </c>
      <c r="E610">
        <v>30</v>
      </c>
      <c r="F610">
        <v>0</v>
      </c>
      <c r="G610">
        <v>0</v>
      </c>
      <c r="H610" t="s">
        <v>1443</v>
      </c>
      <c r="I610">
        <v>7.25</v>
      </c>
      <c r="K610" t="s">
        <v>17</v>
      </c>
      <c r="M610">
        <v>72</v>
      </c>
      <c r="N610" t="s">
        <v>1444</v>
      </c>
      <c r="O610">
        <v>4</v>
      </c>
      <c r="P610">
        <v>1</v>
      </c>
      <c r="Q610">
        <v>3</v>
      </c>
      <c r="R610" t="str">
        <f t="shared" si="338"/>
        <v>Test</v>
      </c>
      <c r="S610" t="str">
        <f t="shared" si="339"/>
        <v>Train</v>
      </c>
      <c r="T610" t="str">
        <f t="shared" si="340"/>
        <v>Train</v>
      </c>
      <c r="U610" t="str">
        <f t="shared" si="341"/>
        <v>NY</v>
      </c>
      <c r="V610" t="str">
        <f t="shared" si="342"/>
        <v>18-30</v>
      </c>
      <c r="W610" t="str">
        <f t="shared" si="343"/>
        <v/>
      </c>
      <c r="X610" t="str">
        <f t="shared" si="344"/>
        <v>0-10</v>
      </c>
      <c r="Y610" t="b">
        <f>SUMPRODUCT(--(U610=counts!$A$40:$A$49))&gt;0</f>
        <v>1</v>
      </c>
      <c r="Z610" t="b">
        <f>SUMPRODUCT(--(W610=counts!$A$18:$A$22))&gt;0</f>
        <v>0</v>
      </c>
      <c r="AA610" t="str">
        <f t="shared" si="345"/>
        <v>18-30</v>
      </c>
      <c r="AB610" t="str">
        <f>IF(W610="","Blank",IF(Z610="TRUE",W610,counts!$A$23))</f>
        <v>Blank</v>
      </c>
      <c r="AC610" t="str">
        <f t="shared" si="346"/>
        <v>0-10</v>
      </c>
      <c r="AD610" t="str">
        <f t="shared" si="347"/>
        <v>NY</v>
      </c>
      <c r="AE610" t="str">
        <f t="shared" si="348"/>
        <v>male</v>
      </c>
      <c r="AF610">
        <f>IF(F610&gt;=4, counts!$A$62,F610)</f>
        <v>0</v>
      </c>
      <c r="AG610">
        <f>IF(G610&gt;=3, counts!$A$69,G610)</f>
        <v>0</v>
      </c>
      <c r="AH610" t="str">
        <f>IF(OR(K610="S",K610=""), counts!$A$75,K610)</f>
        <v>S, blank</v>
      </c>
      <c r="AI610">
        <f t="shared" si="349"/>
        <v>3</v>
      </c>
      <c r="AJ610">
        <f>VLOOKUP(AA610,counts!$V$8:$W$13,2,FALSE)</f>
        <v>-11.613432440426715</v>
      </c>
      <c r="AK610">
        <f>VLOOKUP(AB610,counts!$V$17:$W$23,2,FALSE)</f>
        <v>-42.171718189759716</v>
      </c>
      <c r="AL610">
        <f>VLOOKUP(AC610,counts!$V$27:$W$33,2,FALSE)</f>
        <v>-82.840254641099079</v>
      </c>
      <c r="AM610">
        <f>VLOOKUP(AD610,counts!$V$38:$W$49,2,FALSE)</f>
        <v>57.761363718906857</v>
      </c>
      <c r="AN610">
        <f>VLOOKUP(AE610,counts!$V$53:$W$54,2,FALSE)</f>
        <v>-108.67008854708662</v>
      </c>
      <c r="AO610">
        <f>VLOOKUP(AF610,counts!$V$58:$W$62,2,FALSE)</f>
        <v>-14.754319664473872</v>
      </c>
      <c r="AP610">
        <f>VLOOKUP(AG610,counts!$V$66:$W$69,2,FALSE)</f>
        <v>-22.013681658285037</v>
      </c>
      <c r="AQ610">
        <f>VLOOKUP(AH610,counts!$V$73:$W$75,2,FALSE)</f>
        <v>-22.422560732600829</v>
      </c>
      <c r="AR610">
        <f>VLOOKUP(AI610,counts!$V$79:$W$81,2,FALSE)</f>
        <v>-67.960368165567971</v>
      </c>
      <c r="AS610">
        <f t="shared" si="350"/>
        <v>0</v>
      </c>
      <c r="AT610">
        <f t="shared" si="351"/>
        <v>4</v>
      </c>
      <c r="AU610" t="str">
        <f t="shared" si="334"/>
        <v>Test</v>
      </c>
      <c r="AW610" t="str">
        <f t="shared" si="352"/>
        <v>18-30</v>
      </c>
      <c r="AX610" t="str">
        <f t="shared" si="353"/>
        <v>Blank</v>
      </c>
      <c r="AY610" t="str">
        <f t="shared" si="354"/>
        <v>0-10</v>
      </c>
      <c r="AZ610" t="str">
        <f t="shared" si="355"/>
        <v>NY</v>
      </c>
      <c r="BA610" t="str">
        <f t="shared" si="356"/>
        <v>male</v>
      </c>
      <c r="BB610">
        <f t="shared" si="357"/>
        <v>0</v>
      </c>
      <c r="BC610">
        <f t="shared" si="358"/>
        <v>0</v>
      </c>
      <c r="BD610" t="str">
        <f t="shared" si="359"/>
        <v>S, blank</v>
      </c>
      <c r="BE610">
        <f t="shared" si="360"/>
        <v>3</v>
      </c>
      <c r="BF610">
        <f t="shared" si="361"/>
        <v>-11.613432440426715</v>
      </c>
      <c r="BG610">
        <f t="shared" si="362"/>
        <v>-42.171718189759716</v>
      </c>
      <c r="BH610">
        <f t="shared" si="363"/>
        <v>-82.840254641099079</v>
      </c>
      <c r="BI610">
        <f t="shared" si="364"/>
        <v>57.761363718906857</v>
      </c>
      <c r="BJ610">
        <f t="shared" si="365"/>
        <v>-108.67008854708662</v>
      </c>
      <c r="BK610">
        <f t="shared" si="366"/>
        <v>-14.754319664473872</v>
      </c>
      <c r="BL610">
        <f t="shared" si="367"/>
        <v>-22.013681658285037</v>
      </c>
      <c r="BM610">
        <f t="shared" si="368"/>
        <v>-22.422560732600829</v>
      </c>
      <c r="BN610">
        <f t="shared" si="369"/>
        <v>-67.960368165567971</v>
      </c>
      <c r="BO610">
        <f t="shared" si="335"/>
        <v>0</v>
      </c>
      <c r="BP610">
        <f t="shared" si="336"/>
        <v>4</v>
      </c>
      <c r="BQ610" t="str">
        <f t="shared" si="337"/>
        <v>Test</v>
      </c>
    </row>
    <row r="611" spans="1:69" x14ac:dyDescent="0.3">
      <c r="A611">
        <v>3</v>
      </c>
      <c r="B611">
        <v>0</v>
      </c>
      <c r="C611" t="s">
        <v>1445</v>
      </c>
      <c r="D611" t="s">
        <v>20</v>
      </c>
      <c r="E611">
        <v>26</v>
      </c>
      <c r="F611">
        <v>0</v>
      </c>
      <c r="G611">
        <v>0</v>
      </c>
      <c r="H611" t="s">
        <v>1446</v>
      </c>
      <c r="I611">
        <v>8.0500000000000007</v>
      </c>
      <c r="K611" t="s">
        <v>17</v>
      </c>
      <c r="M611">
        <v>103</v>
      </c>
      <c r="N611" t="s">
        <v>1447</v>
      </c>
      <c r="O611">
        <v>1</v>
      </c>
      <c r="P611">
        <v>2</v>
      </c>
      <c r="Q611">
        <v>4</v>
      </c>
      <c r="R611" t="str">
        <f t="shared" si="338"/>
        <v>Train</v>
      </c>
      <c r="S611" t="str">
        <f t="shared" si="339"/>
        <v>Train</v>
      </c>
      <c r="T611" t="str">
        <f t="shared" si="340"/>
        <v>Test</v>
      </c>
      <c r="U611" t="str">
        <f t="shared" si="341"/>
        <v/>
      </c>
      <c r="V611" t="str">
        <f t="shared" si="342"/>
        <v>18-30</v>
      </c>
      <c r="W611" t="str">
        <f t="shared" si="343"/>
        <v/>
      </c>
      <c r="X611" t="str">
        <f t="shared" si="344"/>
        <v>0-10</v>
      </c>
      <c r="Y611" t="b">
        <f>SUMPRODUCT(--(U611=counts!$A$40:$A$49))&gt;0</f>
        <v>0</v>
      </c>
      <c r="Z611" t="b">
        <f>SUMPRODUCT(--(W611=counts!$A$18:$A$22))&gt;0</f>
        <v>0</v>
      </c>
      <c r="AA611" t="str">
        <f t="shared" si="345"/>
        <v>18-30</v>
      </c>
      <c r="AB611" t="str">
        <f>IF(W611="","Blank",IF(Z611="TRUE",W611,counts!$A$23))</f>
        <v>Blank</v>
      </c>
      <c r="AC611" t="str">
        <f t="shared" si="346"/>
        <v>0-10</v>
      </c>
      <c r="AD611" t="str">
        <f t="shared" si="347"/>
        <v>Blank</v>
      </c>
      <c r="AE611" t="str">
        <f t="shared" si="348"/>
        <v>male</v>
      </c>
      <c r="AF611">
        <f>IF(F611&gt;=4, counts!$A$62,F611)</f>
        <v>0</v>
      </c>
      <c r="AG611">
        <f>IF(G611&gt;=3, counts!$A$69,G611)</f>
        <v>0</v>
      </c>
      <c r="AH611" t="str">
        <f>IF(OR(K611="S",K611=""), counts!$A$75,K611)</f>
        <v>S, blank</v>
      </c>
      <c r="AI611">
        <f t="shared" si="349"/>
        <v>3</v>
      </c>
      <c r="AJ611">
        <f>VLOOKUP(AA611,counts!$V$8:$W$13,2,FALSE)</f>
        <v>-11.613432440426715</v>
      </c>
      <c r="AK611">
        <f>VLOOKUP(AB611,counts!$V$17:$W$23,2,FALSE)</f>
        <v>-42.171718189759716</v>
      </c>
      <c r="AL611">
        <f>VLOOKUP(AC611,counts!$V$27:$W$33,2,FALSE)</f>
        <v>-82.840254641099079</v>
      </c>
      <c r="AM611">
        <f>VLOOKUP(AD611,counts!$V$38:$W$49,2,FALSE)</f>
        <v>-33.757758935166962</v>
      </c>
      <c r="AN611">
        <f>VLOOKUP(AE611,counts!$V$53:$W$54,2,FALSE)</f>
        <v>-108.67008854708662</v>
      </c>
      <c r="AO611">
        <f>VLOOKUP(AF611,counts!$V$58:$W$62,2,FALSE)</f>
        <v>-14.754319664473872</v>
      </c>
      <c r="AP611">
        <f>VLOOKUP(AG611,counts!$V$66:$W$69,2,FALSE)</f>
        <v>-22.013681658285037</v>
      </c>
      <c r="AQ611">
        <f>VLOOKUP(AH611,counts!$V$73:$W$75,2,FALSE)</f>
        <v>-22.422560732600829</v>
      </c>
      <c r="AR611">
        <f>VLOOKUP(AI611,counts!$V$79:$W$81,2,FALSE)</f>
        <v>-67.960368165567971</v>
      </c>
      <c r="AS611">
        <f t="shared" si="350"/>
        <v>0</v>
      </c>
      <c r="AT611">
        <f t="shared" si="351"/>
        <v>1</v>
      </c>
      <c r="AU611" t="str">
        <f t="shared" si="334"/>
        <v>Train</v>
      </c>
      <c r="AW611" t="str">
        <f t="shared" si="352"/>
        <v>18-30</v>
      </c>
      <c r="AX611" t="str">
        <f t="shared" si="353"/>
        <v>Blank</v>
      </c>
      <c r="AY611" t="str">
        <f t="shared" si="354"/>
        <v>0-10</v>
      </c>
      <c r="AZ611" t="str">
        <f t="shared" si="355"/>
        <v>Blank</v>
      </c>
      <c r="BA611" t="str">
        <f t="shared" si="356"/>
        <v>male</v>
      </c>
      <c r="BB611">
        <f t="shared" si="357"/>
        <v>0</v>
      </c>
      <c r="BC611">
        <f t="shared" si="358"/>
        <v>0</v>
      </c>
      <c r="BD611" t="str">
        <f t="shared" si="359"/>
        <v>S, blank</v>
      </c>
      <c r="BE611">
        <f t="shared" si="360"/>
        <v>3</v>
      </c>
      <c r="BF611">
        <f t="shared" si="361"/>
        <v>-11.613432440426715</v>
      </c>
      <c r="BG611">
        <f t="shared" si="362"/>
        <v>-42.171718189759716</v>
      </c>
      <c r="BH611">
        <f t="shared" si="363"/>
        <v>-82.840254641099079</v>
      </c>
      <c r="BI611">
        <f t="shared" si="364"/>
        <v>-33.757758935166962</v>
      </c>
      <c r="BJ611">
        <f t="shared" si="365"/>
        <v>-108.67008854708662</v>
      </c>
      <c r="BK611">
        <f t="shared" si="366"/>
        <v>-14.754319664473872</v>
      </c>
      <c r="BL611">
        <f t="shared" si="367"/>
        <v>-22.013681658285037</v>
      </c>
      <c r="BM611">
        <f t="shared" si="368"/>
        <v>-22.422560732600829</v>
      </c>
      <c r="BN611">
        <f t="shared" si="369"/>
        <v>-67.960368165567971</v>
      </c>
      <c r="BO611">
        <f t="shared" si="335"/>
        <v>0</v>
      </c>
      <c r="BP611">
        <f t="shared" si="336"/>
        <v>1</v>
      </c>
      <c r="BQ611" t="str">
        <f t="shared" si="337"/>
        <v>Train</v>
      </c>
    </row>
    <row r="612" spans="1:69" x14ac:dyDescent="0.3">
      <c r="A612">
        <v>3</v>
      </c>
      <c r="B612">
        <v>0</v>
      </c>
      <c r="C612" t="s">
        <v>1448</v>
      </c>
      <c r="D612" t="s">
        <v>15</v>
      </c>
      <c r="E612">
        <v>40</v>
      </c>
      <c r="F612">
        <v>1</v>
      </c>
      <c r="G612">
        <v>0</v>
      </c>
      <c r="H612" t="s">
        <v>1449</v>
      </c>
      <c r="I612">
        <v>9.4749999999999996</v>
      </c>
      <c r="K612" t="s">
        <v>17</v>
      </c>
      <c r="N612" t="s">
        <v>1450</v>
      </c>
      <c r="O612">
        <v>3</v>
      </c>
      <c r="P612">
        <v>4</v>
      </c>
      <c r="Q612">
        <v>3</v>
      </c>
      <c r="R612" t="str">
        <f t="shared" si="338"/>
        <v>Train</v>
      </c>
      <c r="S612" t="str">
        <f t="shared" si="339"/>
        <v>Test</v>
      </c>
      <c r="T612" t="str">
        <f t="shared" si="340"/>
        <v>Train</v>
      </c>
      <c r="U612" t="str">
        <f t="shared" si="341"/>
        <v>MN</v>
      </c>
      <c r="V612" t="str">
        <f t="shared" si="342"/>
        <v>31-40</v>
      </c>
      <c r="W612" t="str">
        <f t="shared" si="343"/>
        <v/>
      </c>
      <c r="X612" t="str">
        <f t="shared" si="344"/>
        <v>0-10</v>
      </c>
      <c r="Y612" t="b">
        <f>SUMPRODUCT(--(U612=counts!$A$40:$A$49))&gt;0</f>
        <v>1</v>
      </c>
      <c r="Z612" t="b">
        <f>SUMPRODUCT(--(W612=counts!$A$18:$A$22))&gt;0</f>
        <v>0</v>
      </c>
      <c r="AA612" t="str">
        <f t="shared" si="345"/>
        <v>31-40</v>
      </c>
      <c r="AB612" t="str">
        <f>IF(W612="","Blank",IF(Z612="TRUE",W612,counts!$A$23))</f>
        <v>Blank</v>
      </c>
      <c r="AC612" t="str">
        <f t="shared" si="346"/>
        <v>0-10</v>
      </c>
      <c r="AD612" t="str">
        <f t="shared" si="347"/>
        <v>MN</v>
      </c>
      <c r="AE612" t="str">
        <f t="shared" si="348"/>
        <v>female</v>
      </c>
      <c r="AF612">
        <f>IF(F612&gt;=4, counts!$A$62,F612)</f>
        <v>1</v>
      </c>
      <c r="AG612">
        <f>IF(G612&gt;=3, counts!$A$69,G612)</f>
        <v>0</v>
      </c>
      <c r="AH612" t="str">
        <f>IF(OR(K612="S",K612=""), counts!$A$75,K612)</f>
        <v>S, blank</v>
      </c>
      <c r="AI612">
        <f t="shared" si="349"/>
        <v>3</v>
      </c>
      <c r="AJ612">
        <f>VLOOKUP(AA612,counts!$V$8:$W$13,2,FALSE)</f>
        <v>32.769878926258563</v>
      </c>
      <c r="AK612">
        <f>VLOOKUP(AB612,counts!$V$17:$W$23,2,FALSE)</f>
        <v>-42.171718189759716</v>
      </c>
      <c r="AL612">
        <f>VLOOKUP(AC612,counts!$V$27:$W$33,2,FALSE)</f>
        <v>-82.840254641099079</v>
      </c>
      <c r="AM612">
        <f>VLOOKUP(AD612,counts!$V$38:$W$49,2,FALSE)</f>
        <v>-96.420408757005262</v>
      </c>
      <c r="AN612">
        <f>VLOOKUP(AE612,counts!$V$53:$W$54,2,FALSE)</f>
        <v>151.41878811967541</v>
      </c>
      <c r="AO612">
        <f>VLOOKUP(AF612,counts!$V$58:$W$62,2,FALSE)</f>
        <v>48.695090775187893</v>
      </c>
      <c r="AP612">
        <f>VLOOKUP(AG612,counts!$V$66:$W$69,2,FALSE)</f>
        <v>-22.013681658285037</v>
      </c>
      <c r="AQ612">
        <f>VLOOKUP(AH612,counts!$V$73:$W$75,2,FALSE)</f>
        <v>-22.422560732600829</v>
      </c>
      <c r="AR612">
        <f>VLOOKUP(AI612,counts!$V$79:$W$81,2,FALSE)</f>
        <v>-67.960368165567971</v>
      </c>
      <c r="AS612">
        <f t="shared" si="350"/>
        <v>0</v>
      </c>
      <c r="AT612">
        <f t="shared" si="351"/>
        <v>3</v>
      </c>
      <c r="AU612" t="str">
        <f t="shared" si="334"/>
        <v>Train</v>
      </c>
      <c r="AW612" t="str">
        <f t="shared" si="352"/>
        <v>31-40</v>
      </c>
      <c r="AX612" t="str">
        <f t="shared" si="353"/>
        <v>Blank</v>
      </c>
      <c r="AY612" t="str">
        <f t="shared" si="354"/>
        <v>0-10</v>
      </c>
      <c r="AZ612" t="str">
        <f t="shared" si="355"/>
        <v>MN</v>
      </c>
      <c r="BA612" t="str">
        <f t="shared" si="356"/>
        <v>female</v>
      </c>
      <c r="BB612">
        <f t="shared" si="357"/>
        <v>1</v>
      </c>
      <c r="BC612">
        <f t="shared" si="358"/>
        <v>0</v>
      </c>
      <c r="BD612" t="str">
        <f t="shared" si="359"/>
        <v>S, blank</v>
      </c>
      <c r="BE612">
        <f t="shared" si="360"/>
        <v>3</v>
      </c>
      <c r="BF612">
        <f t="shared" si="361"/>
        <v>32.769878926258563</v>
      </c>
      <c r="BG612">
        <f t="shared" si="362"/>
        <v>-42.171718189759716</v>
      </c>
      <c r="BH612">
        <f t="shared" si="363"/>
        <v>-82.840254641099079</v>
      </c>
      <c r="BI612">
        <f t="shared" si="364"/>
        <v>-96.420408757005262</v>
      </c>
      <c r="BJ612">
        <f t="shared" si="365"/>
        <v>151.41878811967541</v>
      </c>
      <c r="BK612">
        <f t="shared" si="366"/>
        <v>48.695090775187893</v>
      </c>
      <c r="BL612">
        <f t="shared" si="367"/>
        <v>-22.013681658285037</v>
      </c>
      <c r="BM612">
        <f t="shared" si="368"/>
        <v>-22.422560732600829</v>
      </c>
      <c r="BN612">
        <f t="shared" si="369"/>
        <v>-67.960368165567971</v>
      </c>
      <c r="BO612">
        <f t="shared" si="335"/>
        <v>0</v>
      </c>
      <c r="BP612">
        <f t="shared" si="336"/>
        <v>3</v>
      </c>
      <c r="BQ612" t="str">
        <f t="shared" si="337"/>
        <v>Train</v>
      </c>
    </row>
    <row r="613" spans="1:69" x14ac:dyDescent="0.3">
      <c r="A613">
        <v>3</v>
      </c>
      <c r="B613">
        <v>1</v>
      </c>
      <c r="C613" t="s">
        <v>1451</v>
      </c>
      <c r="D613" t="s">
        <v>20</v>
      </c>
      <c r="E613">
        <v>0.83330000000000004</v>
      </c>
      <c r="F613">
        <v>0</v>
      </c>
      <c r="G613">
        <v>1</v>
      </c>
      <c r="H613" t="s">
        <v>1452</v>
      </c>
      <c r="I613">
        <v>9.35</v>
      </c>
      <c r="K613" t="s">
        <v>17</v>
      </c>
      <c r="L613" t="s">
        <v>22</v>
      </c>
      <c r="N613" t="s">
        <v>1453</v>
      </c>
      <c r="O613">
        <v>1</v>
      </c>
      <c r="P613">
        <v>2</v>
      </c>
      <c r="Q613">
        <v>1</v>
      </c>
      <c r="R613" t="str">
        <f t="shared" si="338"/>
        <v>Train</v>
      </c>
      <c r="S613" t="str">
        <f t="shared" si="339"/>
        <v>Train</v>
      </c>
      <c r="T613" t="str">
        <f t="shared" si="340"/>
        <v>Train</v>
      </c>
      <c r="U613" t="str">
        <f t="shared" si="341"/>
        <v>VA</v>
      </c>
      <c r="V613" t="str">
        <f t="shared" si="342"/>
        <v>0-17</v>
      </c>
      <c r="W613" t="str">
        <f t="shared" si="343"/>
        <v/>
      </c>
      <c r="X613" t="str">
        <f t="shared" si="344"/>
        <v>0-10</v>
      </c>
      <c r="Y613" t="b">
        <f>SUMPRODUCT(--(U613=counts!$A$40:$A$49))&gt;0</f>
        <v>0</v>
      </c>
      <c r="Z613" t="b">
        <f>SUMPRODUCT(--(W613=counts!$A$18:$A$22))&gt;0</f>
        <v>0</v>
      </c>
      <c r="AA613" t="str">
        <f t="shared" si="345"/>
        <v>0-17</v>
      </c>
      <c r="AB613" t="str">
        <f>IF(W613="","Blank",IF(Z613="TRUE",W613,counts!$A$23))</f>
        <v>Blank</v>
      </c>
      <c r="AC613" t="str">
        <f t="shared" si="346"/>
        <v>0-10</v>
      </c>
      <c r="AD613" t="str">
        <f t="shared" si="347"/>
        <v>Others</v>
      </c>
      <c r="AE613" t="str">
        <f t="shared" si="348"/>
        <v>male</v>
      </c>
      <c r="AF613">
        <f>IF(F613&gt;=4, counts!$A$62,F613)</f>
        <v>0</v>
      </c>
      <c r="AG613">
        <f>IF(G613&gt;=3, counts!$A$69,G613)</f>
        <v>1</v>
      </c>
      <c r="AH613" t="str">
        <f>IF(OR(K613="S",K613=""), counts!$A$75,K613)</f>
        <v>S, blank</v>
      </c>
      <c r="AI613">
        <f t="shared" si="349"/>
        <v>3</v>
      </c>
      <c r="AJ613">
        <f>VLOOKUP(AA613,counts!$V$8:$W$13,2,FALSE)</f>
        <v>-3.7643689058441341</v>
      </c>
      <c r="AK613">
        <f>VLOOKUP(AB613,counts!$V$17:$W$23,2,FALSE)</f>
        <v>-42.171718189759716</v>
      </c>
      <c r="AL613">
        <f>VLOOKUP(AC613,counts!$V$27:$W$33,2,FALSE)</f>
        <v>-82.840254641099079</v>
      </c>
      <c r="AM613">
        <f>VLOOKUP(AD613,counts!$V$38:$W$49,2,FALSE)</f>
        <v>40.634191658169868</v>
      </c>
      <c r="AN613">
        <f>VLOOKUP(AE613,counts!$V$53:$W$54,2,FALSE)</f>
        <v>-108.67008854708662</v>
      </c>
      <c r="AO613">
        <f>VLOOKUP(AF613,counts!$V$58:$W$62,2,FALSE)</f>
        <v>-14.754319664473872</v>
      </c>
      <c r="AP613">
        <f>VLOOKUP(AG613,counts!$V$66:$W$69,2,FALSE)</f>
        <v>79.365382998232107</v>
      </c>
      <c r="AQ613">
        <f>VLOOKUP(AH613,counts!$V$73:$W$75,2,FALSE)</f>
        <v>-22.422560732600829</v>
      </c>
      <c r="AR613">
        <f>VLOOKUP(AI613,counts!$V$79:$W$81,2,FALSE)</f>
        <v>-67.960368165567971</v>
      </c>
      <c r="AS613">
        <f t="shared" si="350"/>
        <v>1</v>
      </c>
      <c r="AT613">
        <f t="shared" si="351"/>
        <v>1</v>
      </c>
      <c r="AU613" t="str">
        <f t="shared" si="334"/>
        <v>Train</v>
      </c>
      <c r="AW613" t="str">
        <f t="shared" si="352"/>
        <v>0-17</v>
      </c>
      <c r="AX613" t="str">
        <f t="shared" si="353"/>
        <v>Blank</v>
      </c>
      <c r="AY613" t="str">
        <f t="shared" si="354"/>
        <v>0-10</v>
      </c>
      <c r="AZ613" t="str">
        <f t="shared" si="355"/>
        <v>Others</v>
      </c>
      <c r="BA613" t="str">
        <f t="shared" si="356"/>
        <v>male</v>
      </c>
      <c r="BB613">
        <f t="shared" si="357"/>
        <v>0</v>
      </c>
      <c r="BC613">
        <f t="shared" si="358"/>
        <v>1</v>
      </c>
      <c r="BD613" t="str">
        <f t="shared" si="359"/>
        <v>S, blank</v>
      </c>
      <c r="BE613">
        <f t="shared" si="360"/>
        <v>3</v>
      </c>
      <c r="BF613">
        <f t="shared" si="361"/>
        <v>-3.7643689058441341</v>
      </c>
      <c r="BG613">
        <f t="shared" si="362"/>
        <v>-42.171718189759716</v>
      </c>
      <c r="BH613">
        <f t="shared" si="363"/>
        <v>-82.840254641099079</v>
      </c>
      <c r="BI613">
        <f t="shared" si="364"/>
        <v>40.634191658169868</v>
      </c>
      <c r="BJ613">
        <f t="shared" si="365"/>
        <v>-108.67008854708662</v>
      </c>
      <c r="BK613">
        <f t="shared" si="366"/>
        <v>-14.754319664473872</v>
      </c>
      <c r="BL613">
        <f t="shared" si="367"/>
        <v>79.365382998232107</v>
      </c>
      <c r="BM613">
        <f t="shared" si="368"/>
        <v>-22.422560732600829</v>
      </c>
      <c r="BN613">
        <f t="shared" si="369"/>
        <v>-67.960368165567971</v>
      </c>
      <c r="BO613">
        <f t="shared" si="335"/>
        <v>1</v>
      </c>
      <c r="BP613">
        <f t="shared" si="336"/>
        <v>1</v>
      </c>
      <c r="BQ613" t="str">
        <f t="shared" si="337"/>
        <v>Train</v>
      </c>
    </row>
    <row r="614" spans="1:69" x14ac:dyDescent="0.3">
      <c r="A614">
        <v>3</v>
      </c>
      <c r="B614">
        <v>1</v>
      </c>
      <c r="C614" t="s">
        <v>1454</v>
      </c>
      <c r="D614" t="s">
        <v>15</v>
      </c>
      <c r="E614">
        <v>18</v>
      </c>
      <c r="F614">
        <v>0</v>
      </c>
      <c r="G614">
        <v>1</v>
      </c>
      <c r="H614" t="s">
        <v>1452</v>
      </c>
      <c r="I614">
        <v>9.35</v>
      </c>
      <c r="K614" t="s">
        <v>17</v>
      </c>
      <c r="L614" t="s">
        <v>241</v>
      </c>
      <c r="N614" t="s">
        <v>1453</v>
      </c>
      <c r="O614">
        <v>1</v>
      </c>
      <c r="P614">
        <v>5</v>
      </c>
      <c r="Q614">
        <v>2</v>
      </c>
      <c r="R614" t="str">
        <f t="shared" si="338"/>
        <v>Train</v>
      </c>
      <c r="S614" t="str">
        <f t="shared" si="339"/>
        <v>Validate</v>
      </c>
      <c r="T614" t="str">
        <f t="shared" si="340"/>
        <v>Train</v>
      </c>
      <c r="U614" t="str">
        <f t="shared" si="341"/>
        <v>VA</v>
      </c>
      <c r="V614" t="str">
        <f t="shared" si="342"/>
        <v>18-30</v>
      </c>
      <c r="W614" t="str">
        <f t="shared" si="343"/>
        <v/>
      </c>
      <c r="X614" t="str">
        <f t="shared" si="344"/>
        <v>0-10</v>
      </c>
      <c r="Y614" t="b">
        <f>SUMPRODUCT(--(U614=counts!$A$40:$A$49))&gt;0</f>
        <v>0</v>
      </c>
      <c r="Z614" t="b">
        <f>SUMPRODUCT(--(W614=counts!$A$18:$A$22))&gt;0</f>
        <v>0</v>
      </c>
      <c r="AA614" t="str">
        <f t="shared" si="345"/>
        <v>18-30</v>
      </c>
      <c r="AB614" t="str">
        <f>IF(W614="","Blank",IF(Z614="TRUE",W614,counts!$A$23))</f>
        <v>Blank</v>
      </c>
      <c r="AC614" t="str">
        <f t="shared" si="346"/>
        <v>0-10</v>
      </c>
      <c r="AD614" t="str">
        <f t="shared" si="347"/>
        <v>Others</v>
      </c>
      <c r="AE614" t="str">
        <f t="shared" si="348"/>
        <v>female</v>
      </c>
      <c r="AF614">
        <f>IF(F614&gt;=4, counts!$A$62,F614)</f>
        <v>0</v>
      </c>
      <c r="AG614">
        <f>IF(G614&gt;=3, counts!$A$69,G614)</f>
        <v>1</v>
      </c>
      <c r="AH614" t="str">
        <f>IF(OR(K614="S",K614=""), counts!$A$75,K614)</f>
        <v>S, blank</v>
      </c>
      <c r="AI614">
        <f t="shared" si="349"/>
        <v>3</v>
      </c>
      <c r="AJ614">
        <f>VLOOKUP(AA614,counts!$V$8:$W$13,2,FALSE)</f>
        <v>-11.613432440426715</v>
      </c>
      <c r="AK614">
        <f>VLOOKUP(AB614,counts!$V$17:$W$23,2,FALSE)</f>
        <v>-42.171718189759716</v>
      </c>
      <c r="AL614">
        <f>VLOOKUP(AC614,counts!$V$27:$W$33,2,FALSE)</f>
        <v>-82.840254641099079</v>
      </c>
      <c r="AM614">
        <f>VLOOKUP(AD614,counts!$V$38:$W$49,2,FALSE)</f>
        <v>40.634191658169868</v>
      </c>
      <c r="AN614">
        <f>VLOOKUP(AE614,counts!$V$53:$W$54,2,FALSE)</f>
        <v>151.41878811967541</v>
      </c>
      <c r="AO614">
        <f>VLOOKUP(AF614,counts!$V$58:$W$62,2,FALSE)</f>
        <v>-14.754319664473872</v>
      </c>
      <c r="AP614">
        <f>VLOOKUP(AG614,counts!$V$66:$W$69,2,FALSE)</f>
        <v>79.365382998232107</v>
      </c>
      <c r="AQ614">
        <f>VLOOKUP(AH614,counts!$V$73:$W$75,2,FALSE)</f>
        <v>-22.422560732600829</v>
      </c>
      <c r="AR614">
        <f>VLOOKUP(AI614,counts!$V$79:$W$81,2,FALSE)</f>
        <v>-67.960368165567971</v>
      </c>
      <c r="AS614">
        <f t="shared" si="350"/>
        <v>1</v>
      </c>
      <c r="AT614">
        <f t="shared" si="351"/>
        <v>1</v>
      </c>
      <c r="AU614" t="str">
        <f t="shared" si="334"/>
        <v>Train</v>
      </c>
      <c r="AW614" t="str">
        <f t="shared" si="352"/>
        <v>18-30</v>
      </c>
      <c r="AX614" t="str">
        <f t="shared" si="353"/>
        <v>Blank</v>
      </c>
      <c r="AY614" t="str">
        <f t="shared" si="354"/>
        <v>0-10</v>
      </c>
      <c r="AZ614" t="str">
        <f t="shared" si="355"/>
        <v>Others</v>
      </c>
      <c r="BA614" t="str">
        <f t="shared" si="356"/>
        <v>female</v>
      </c>
      <c r="BB614">
        <f t="shared" si="357"/>
        <v>0</v>
      </c>
      <c r="BC614">
        <f t="shared" si="358"/>
        <v>1</v>
      </c>
      <c r="BD614" t="str">
        <f t="shared" si="359"/>
        <v>S, blank</v>
      </c>
      <c r="BE614">
        <f t="shared" si="360"/>
        <v>3</v>
      </c>
      <c r="BF614">
        <f t="shared" si="361"/>
        <v>-11.613432440426715</v>
      </c>
      <c r="BG614">
        <f t="shared" si="362"/>
        <v>-42.171718189759716</v>
      </c>
      <c r="BH614">
        <f t="shared" si="363"/>
        <v>-82.840254641099079</v>
      </c>
      <c r="BI614">
        <f t="shared" si="364"/>
        <v>40.634191658169868</v>
      </c>
      <c r="BJ614">
        <f t="shared" si="365"/>
        <v>151.41878811967541</v>
      </c>
      <c r="BK614">
        <f t="shared" si="366"/>
        <v>-14.754319664473872</v>
      </c>
      <c r="BL614">
        <f t="shared" si="367"/>
        <v>79.365382998232107</v>
      </c>
      <c r="BM614">
        <f t="shared" si="368"/>
        <v>-22.422560732600829</v>
      </c>
      <c r="BN614">
        <f t="shared" si="369"/>
        <v>-67.960368165567971</v>
      </c>
      <c r="BO614">
        <f t="shared" si="335"/>
        <v>1</v>
      </c>
      <c r="BP614">
        <f t="shared" si="336"/>
        <v>1</v>
      </c>
      <c r="BQ614" t="str">
        <f t="shared" si="337"/>
        <v>Train</v>
      </c>
    </row>
    <row r="615" spans="1:69" x14ac:dyDescent="0.3">
      <c r="A615">
        <v>3</v>
      </c>
      <c r="B615">
        <v>1</v>
      </c>
      <c r="C615" t="s">
        <v>1455</v>
      </c>
      <c r="D615" t="s">
        <v>20</v>
      </c>
      <c r="E615">
        <v>26</v>
      </c>
      <c r="F615">
        <v>0</v>
      </c>
      <c r="G615">
        <v>0</v>
      </c>
      <c r="H615" t="s">
        <v>1456</v>
      </c>
      <c r="I615">
        <v>18.787500000000001</v>
      </c>
      <c r="K615" t="s">
        <v>44</v>
      </c>
      <c r="L615" t="s">
        <v>414</v>
      </c>
      <c r="N615" t="s">
        <v>1457</v>
      </c>
      <c r="O615">
        <v>4</v>
      </c>
      <c r="P615">
        <v>5</v>
      </c>
      <c r="Q615">
        <v>2</v>
      </c>
      <c r="R615" t="str">
        <f t="shared" si="338"/>
        <v>Test</v>
      </c>
      <c r="S615" t="str">
        <f t="shared" si="339"/>
        <v>Validate</v>
      </c>
      <c r="T615" t="str">
        <f t="shared" si="340"/>
        <v>Train</v>
      </c>
      <c r="U615" t="str">
        <f t="shared" si="341"/>
        <v>VA</v>
      </c>
      <c r="V615" t="str">
        <f t="shared" si="342"/>
        <v>18-30</v>
      </c>
      <c r="W615" t="str">
        <f t="shared" si="343"/>
        <v/>
      </c>
      <c r="X615" t="str">
        <f t="shared" si="344"/>
        <v>11-20</v>
      </c>
      <c r="Y615" t="b">
        <f>SUMPRODUCT(--(U615=counts!$A$40:$A$49))&gt;0</f>
        <v>0</v>
      </c>
      <c r="Z615" t="b">
        <f>SUMPRODUCT(--(W615=counts!$A$18:$A$22))&gt;0</f>
        <v>0</v>
      </c>
      <c r="AA615" t="str">
        <f t="shared" si="345"/>
        <v>18-30</v>
      </c>
      <c r="AB615" t="str">
        <f>IF(W615="","Blank",IF(Z615="TRUE",W615,counts!$A$23))</f>
        <v>Blank</v>
      </c>
      <c r="AC615" t="str">
        <f t="shared" si="346"/>
        <v>11-20</v>
      </c>
      <c r="AD615" t="str">
        <f t="shared" si="347"/>
        <v>Others</v>
      </c>
      <c r="AE615" t="str">
        <f t="shared" si="348"/>
        <v>male</v>
      </c>
      <c r="AF615">
        <f>IF(F615&gt;=4, counts!$A$62,F615)</f>
        <v>0</v>
      </c>
      <c r="AG615">
        <f>IF(G615&gt;=3, counts!$A$69,G615)</f>
        <v>0</v>
      </c>
      <c r="AH615" t="str">
        <f>IF(OR(K615="S",K615=""), counts!$A$75,K615)</f>
        <v>C</v>
      </c>
      <c r="AI615">
        <f t="shared" si="349"/>
        <v>3</v>
      </c>
      <c r="AJ615">
        <f>VLOOKUP(AA615,counts!$V$8:$W$13,2,FALSE)</f>
        <v>-11.613432440426715</v>
      </c>
      <c r="AK615">
        <f>VLOOKUP(AB615,counts!$V$17:$W$23,2,FALSE)</f>
        <v>-42.171718189759716</v>
      </c>
      <c r="AL615">
        <f>VLOOKUP(AC615,counts!$V$27:$W$33,2,FALSE)</f>
        <v>-9.6115457513775127</v>
      </c>
      <c r="AM615">
        <f>VLOOKUP(AD615,counts!$V$38:$W$49,2,FALSE)</f>
        <v>40.634191658169868</v>
      </c>
      <c r="AN615">
        <f>VLOOKUP(AE615,counts!$V$53:$W$54,2,FALSE)</f>
        <v>-108.67008854708662</v>
      </c>
      <c r="AO615">
        <f>VLOOKUP(AF615,counts!$V$58:$W$62,2,FALSE)</f>
        <v>-14.754319664473872</v>
      </c>
      <c r="AP615">
        <f>VLOOKUP(AG615,counts!$V$66:$W$69,2,FALSE)</f>
        <v>-22.013681658285037</v>
      </c>
      <c r="AQ615">
        <f>VLOOKUP(AH615,counts!$V$73:$W$75,2,FALSE)</f>
        <v>72.444458573419169</v>
      </c>
      <c r="AR615">
        <f>VLOOKUP(AI615,counts!$V$79:$W$81,2,FALSE)</f>
        <v>-67.960368165567971</v>
      </c>
      <c r="AS615">
        <f t="shared" si="350"/>
        <v>1</v>
      </c>
      <c r="AT615">
        <f t="shared" si="351"/>
        <v>4</v>
      </c>
      <c r="AU615" t="str">
        <f t="shared" si="334"/>
        <v>Test</v>
      </c>
      <c r="AW615" t="str">
        <f t="shared" si="352"/>
        <v>18-30</v>
      </c>
      <c r="AX615" t="str">
        <f t="shared" si="353"/>
        <v>Blank</v>
      </c>
      <c r="AY615" t="str">
        <f t="shared" si="354"/>
        <v>11-20</v>
      </c>
      <c r="AZ615" t="str">
        <f t="shared" si="355"/>
        <v>Others</v>
      </c>
      <c r="BA615" t="str">
        <f t="shared" si="356"/>
        <v>male</v>
      </c>
      <c r="BB615">
        <f t="shared" si="357"/>
        <v>0</v>
      </c>
      <c r="BC615">
        <f t="shared" si="358"/>
        <v>0</v>
      </c>
      <c r="BD615" t="str">
        <f t="shared" si="359"/>
        <v>C</v>
      </c>
      <c r="BE615">
        <f t="shared" si="360"/>
        <v>3</v>
      </c>
      <c r="BF615">
        <f t="shared" si="361"/>
        <v>-11.613432440426715</v>
      </c>
      <c r="BG615">
        <f t="shared" si="362"/>
        <v>-42.171718189759716</v>
      </c>
      <c r="BH615">
        <f t="shared" si="363"/>
        <v>-9.6115457513775127</v>
      </c>
      <c r="BI615">
        <f t="shared" si="364"/>
        <v>40.634191658169868</v>
      </c>
      <c r="BJ615">
        <f t="shared" si="365"/>
        <v>-108.67008854708662</v>
      </c>
      <c r="BK615">
        <f t="shared" si="366"/>
        <v>-14.754319664473872</v>
      </c>
      <c r="BL615">
        <f t="shared" si="367"/>
        <v>-22.013681658285037</v>
      </c>
      <c r="BM615">
        <f t="shared" si="368"/>
        <v>72.444458573419169</v>
      </c>
      <c r="BN615">
        <f t="shared" si="369"/>
        <v>-67.960368165567971</v>
      </c>
      <c r="BO615">
        <f t="shared" si="335"/>
        <v>1</v>
      </c>
      <c r="BP615">
        <f t="shared" si="336"/>
        <v>4</v>
      </c>
      <c r="BQ615" t="str">
        <f t="shared" si="337"/>
        <v>Test</v>
      </c>
    </row>
    <row r="616" spans="1:69" x14ac:dyDescent="0.3">
      <c r="A616">
        <v>3</v>
      </c>
      <c r="B616">
        <v>0</v>
      </c>
      <c r="C616" t="s">
        <v>1458</v>
      </c>
      <c r="D616" t="s">
        <v>20</v>
      </c>
      <c r="E616">
        <v>26</v>
      </c>
      <c r="F616">
        <v>0</v>
      </c>
      <c r="G616">
        <v>0</v>
      </c>
      <c r="H616" t="s">
        <v>1459</v>
      </c>
      <c r="I616">
        <v>7.8875000000000002</v>
      </c>
      <c r="K616" t="s">
        <v>17</v>
      </c>
      <c r="N616" t="s">
        <v>1460</v>
      </c>
      <c r="O616">
        <v>2</v>
      </c>
      <c r="P616">
        <v>2</v>
      </c>
      <c r="Q616">
        <v>3</v>
      </c>
      <c r="R616" t="str">
        <f t="shared" si="338"/>
        <v>Train</v>
      </c>
      <c r="S616" t="str">
        <f t="shared" si="339"/>
        <v>Train</v>
      </c>
      <c r="T616" t="str">
        <f t="shared" si="340"/>
        <v>Train</v>
      </c>
      <c r="U616" t="str">
        <f t="shared" si="341"/>
        <v>NY</v>
      </c>
      <c r="V616" t="str">
        <f t="shared" si="342"/>
        <v>18-30</v>
      </c>
      <c r="W616" t="str">
        <f t="shared" si="343"/>
        <v/>
      </c>
      <c r="X616" t="str">
        <f t="shared" si="344"/>
        <v>0-10</v>
      </c>
      <c r="Y616" t="b">
        <f>SUMPRODUCT(--(U616=counts!$A$40:$A$49))&gt;0</f>
        <v>1</v>
      </c>
      <c r="Z616" t="b">
        <f>SUMPRODUCT(--(W616=counts!$A$18:$A$22))&gt;0</f>
        <v>0</v>
      </c>
      <c r="AA616" t="str">
        <f t="shared" si="345"/>
        <v>18-30</v>
      </c>
      <c r="AB616" t="str">
        <f>IF(W616="","Blank",IF(Z616="TRUE",W616,counts!$A$23))</f>
        <v>Blank</v>
      </c>
      <c r="AC616" t="str">
        <f t="shared" si="346"/>
        <v>0-10</v>
      </c>
      <c r="AD616" t="str">
        <f t="shared" si="347"/>
        <v>NY</v>
      </c>
      <c r="AE616" t="str">
        <f t="shared" si="348"/>
        <v>male</v>
      </c>
      <c r="AF616">
        <f>IF(F616&gt;=4, counts!$A$62,F616)</f>
        <v>0</v>
      </c>
      <c r="AG616">
        <f>IF(G616&gt;=3, counts!$A$69,G616)</f>
        <v>0</v>
      </c>
      <c r="AH616" t="str">
        <f>IF(OR(K616="S",K616=""), counts!$A$75,K616)</f>
        <v>S, blank</v>
      </c>
      <c r="AI616">
        <f t="shared" si="349"/>
        <v>3</v>
      </c>
      <c r="AJ616">
        <f>VLOOKUP(AA616,counts!$V$8:$W$13,2,FALSE)</f>
        <v>-11.613432440426715</v>
      </c>
      <c r="AK616">
        <f>VLOOKUP(AB616,counts!$V$17:$W$23,2,FALSE)</f>
        <v>-42.171718189759716</v>
      </c>
      <c r="AL616">
        <f>VLOOKUP(AC616,counts!$V$27:$W$33,2,FALSE)</f>
        <v>-82.840254641099079</v>
      </c>
      <c r="AM616">
        <f>VLOOKUP(AD616,counts!$V$38:$W$49,2,FALSE)</f>
        <v>57.761363718906857</v>
      </c>
      <c r="AN616">
        <f>VLOOKUP(AE616,counts!$V$53:$W$54,2,FALSE)</f>
        <v>-108.67008854708662</v>
      </c>
      <c r="AO616">
        <f>VLOOKUP(AF616,counts!$V$58:$W$62,2,FALSE)</f>
        <v>-14.754319664473872</v>
      </c>
      <c r="AP616">
        <f>VLOOKUP(AG616,counts!$V$66:$W$69,2,FALSE)</f>
        <v>-22.013681658285037</v>
      </c>
      <c r="AQ616">
        <f>VLOOKUP(AH616,counts!$V$73:$W$75,2,FALSE)</f>
        <v>-22.422560732600829</v>
      </c>
      <c r="AR616">
        <f>VLOOKUP(AI616,counts!$V$79:$W$81,2,FALSE)</f>
        <v>-67.960368165567971</v>
      </c>
      <c r="AS616">
        <f t="shared" si="350"/>
        <v>0</v>
      </c>
      <c r="AT616">
        <f t="shared" si="351"/>
        <v>2</v>
      </c>
      <c r="AU616" t="str">
        <f t="shared" si="334"/>
        <v>Train</v>
      </c>
      <c r="AW616" t="str">
        <f t="shared" si="352"/>
        <v>18-30</v>
      </c>
      <c r="AX616" t="str">
        <f t="shared" si="353"/>
        <v>Blank</v>
      </c>
      <c r="AY616" t="str">
        <f t="shared" si="354"/>
        <v>0-10</v>
      </c>
      <c r="AZ616" t="str">
        <f t="shared" si="355"/>
        <v>NY</v>
      </c>
      <c r="BA616" t="str">
        <f t="shared" si="356"/>
        <v>male</v>
      </c>
      <c r="BB616">
        <f t="shared" si="357"/>
        <v>0</v>
      </c>
      <c r="BC616">
        <f t="shared" si="358"/>
        <v>0</v>
      </c>
      <c r="BD616" t="str">
        <f t="shared" si="359"/>
        <v>S, blank</v>
      </c>
      <c r="BE616">
        <f t="shared" si="360"/>
        <v>3</v>
      </c>
      <c r="BF616">
        <f t="shared" si="361"/>
        <v>-11.613432440426715</v>
      </c>
      <c r="BG616">
        <f t="shared" si="362"/>
        <v>-42.171718189759716</v>
      </c>
      <c r="BH616">
        <f t="shared" si="363"/>
        <v>-82.840254641099079</v>
      </c>
      <c r="BI616">
        <f t="shared" si="364"/>
        <v>57.761363718906857</v>
      </c>
      <c r="BJ616">
        <f t="shared" si="365"/>
        <v>-108.67008854708662</v>
      </c>
      <c r="BK616">
        <f t="shared" si="366"/>
        <v>-14.754319664473872</v>
      </c>
      <c r="BL616">
        <f t="shared" si="367"/>
        <v>-22.013681658285037</v>
      </c>
      <c r="BM616">
        <f t="shared" si="368"/>
        <v>-22.422560732600829</v>
      </c>
      <c r="BN616">
        <f t="shared" si="369"/>
        <v>-67.960368165567971</v>
      </c>
      <c r="BO616">
        <f t="shared" si="335"/>
        <v>0</v>
      </c>
      <c r="BP616">
        <f t="shared" si="336"/>
        <v>2</v>
      </c>
      <c r="BQ616" t="str">
        <f t="shared" si="337"/>
        <v>Train</v>
      </c>
    </row>
    <row r="617" spans="1:69" x14ac:dyDescent="0.3">
      <c r="A617">
        <v>3</v>
      </c>
      <c r="B617">
        <v>0</v>
      </c>
      <c r="C617" t="s">
        <v>1461</v>
      </c>
      <c r="D617" t="s">
        <v>20</v>
      </c>
      <c r="E617">
        <v>20</v>
      </c>
      <c r="F617">
        <v>0</v>
      </c>
      <c r="G617">
        <v>0</v>
      </c>
      <c r="H617" t="s">
        <v>1462</v>
      </c>
      <c r="I617">
        <v>7.9249999999999998</v>
      </c>
      <c r="K617" t="s">
        <v>17</v>
      </c>
      <c r="N617" t="s">
        <v>1463</v>
      </c>
      <c r="O617">
        <v>2</v>
      </c>
      <c r="P617">
        <v>3</v>
      </c>
      <c r="Q617">
        <v>5</v>
      </c>
      <c r="R617" t="str">
        <f t="shared" si="338"/>
        <v>Train</v>
      </c>
      <c r="S617" t="str">
        <f t="shared" si="339"/>
        <v>Train</v>
      </c>
      <c r="T617" t="str">
        <f t="shared" si="340"/>
        <v>Validate</v>
      </c>
      <c r="U617" t="str">
        <f t="shared" si="341"/>
        <v>OR</v>
      </c>
      <c r="V617" t="str">
        <f t="shared" si="342"/>
        <v>18-30</v>
      </c>
      <c r="W617" t="str">
        <f t="shared" si="343"/>
        <v/>
      </c>
      <c r="X617" t="str">
        <f t="shared" si="344"/>
        <v>0-10</v>
      </c>
      <c r="Y617" t="b">
        <f>SUMPRODUCT(--(U617=counts!$A$40:$A$49))&gt;0</f>
        <v>0</v>
      </c>
      <c r="Z617" t="b">
        <f>SUMPRODUCT(--(W617=counts!$A$18:$A$22))&gt;0</f>
        <v>0</v>
      </c>
      <c r="AA617" t="str">
        <f t="shared" si="345"/>
        <v>18-30</v>
      </c>
      <c r="AB617" t="str">
        <f>IF(W617="","Blank",IF(Z617="TRUE",W617,counts!$A$23))</f>
        <v>Blank</v>
      </c>
      <c r="AC617" t="str">
        <f t="shared" si="346"/>
        <v>0-10</v>
      </c>
      <c r="AD617" t="str">
        <f t="shared" si="347"/>
        <v>Others</v>
      </c>
      <c r="AE617" t="str">
        <f t="shared" si="348"/>
        <v>male</v>
      </c>
      <c r="AF617">
        <f>IF(F617&gt;=4, counts!$A$62,F617)</f>
        <v>0</v>
      </c>
      <c r="AG617">
        <f>IF(G617&gt;=3, counts!$A$69,G617)</f>
        <v>0</v>
      </c>
      <c r="AH617" t="str">
        <f>IF(OR(K617="S",K617=""), counts!$A$75,K617)</f>
        <v>S, blank</v>
      </c>
      <c r="AI617">
        <f t="shared" si="349"/>
        <v>3</v>
      </c>
      <c r="AJ617">
        <f>VLOOKUP(AA617,counts!$V$8:$W$13,2,FALSE)</f>
        <v>-11.613432440426715</v>
      </c>
      <c r="AK617">
        <f>VLOOKUP(AB617,counts!$V$17:$W$23,2,FALSE)</f>
        <v>-42.171718189759716</v>
      </c>
      <c r="AL617">
        <f>VLOOKUP(AC617,counts!$V$27:$W$33,2,FALSE)</f>
        <v>-82.840254641099079</v>
      </c>
      <c r="AM617">
        <f>VLOOKUP(AD617,counts!$V$38:$W$49,2,FALSE)</f>
        <v>40.634191658169868</v>
      </c>
      <c r="AN617">
        <f>VLOOKUP(AE617,counts!$V$53:$W$54,2,FALSE)</f>
        <v>-108.67008854708662</v>
      </c>
      <c r="AO617">
        <f>VLOOKUP(AF617,counts!$V$58:$W$62,2,FALSE)</f>
        <v>-14.754319664473872</v>
      </c>
      <c r="AP617">
        <f>VLOOKUP(AG617,counts!$V$66:$W$69,2,FALSE)</f>
        <v>-22.013681658285037</v>
      </c>
      <c r="AQ617">
        <f>VLOOKUP(AH617,counts!$V$73:$W$75,2,FALSE)</f>
        <v>-22.422560732600829</v>
      </c>
      <c r="AR617">
        <f>VLOOKUP(AI617,counts!$V$79:$W$81,2,FALSE)</f>
        <v>-67.960368165567971</v>
      </c>
      <c r="AS617">
        <f t="shared" si="350"/>
        <v>0</v>
      </c>
      <c r="AT617">
        <f t="shared" si="351"/>
        <v>2</v>
      </c>
      <c r="AU617" t="str">
        <f t="shared" si="334"/>
        <v>Train</v>
      </c>
      <c r="AW617" t="str">
        <f t="shared" si="352"/>
        <v>18-30</v>
      </c>
      <c r="AX617" t="str">
        <f t="shared" si="353"/>
        <v>Blank</v>
      </c>
      <c r="AY617" t="str">
        <f t="shared" si="354"/>
        <v>0-10</v>
      </c>
      <c r="AZ617" t="str">
        <f t="shared" si="355"/>
        <v>Others</v>
      </c>
      <c r="BA617" t="str">
        <f t="shared" si="356"/>
        <v>male</v>
      </c>
      <c r="BB617">
        <f t="shared" si="357"/>
        <v>0</v>
      </c>
      <c r="BC617">
        <f t="shared" si="358"/>
        <v>0</v>
      </c>
      <c r="BD617" t="str">
        <f t="shared" si="359"/>
        <v>S, blank</v>
      </c>
      <c r="BE617">
        <f t="shared" si="360"/>
        <v>3</v>
      </c>
      <c r="BF617">
        <f t="shared" si="361"/>
        <v>-11.613432440426715</v>
      </c>
      <c r="BG617">
        <f t="shared" si="362"/>
        <v>-42.171718189759716</v>
      </c>
      <c r="BH617">
        <f t="shared" si="363"/>
        <v>-82.840254641099079</v>
      </c>
      <c r="BI617">
        <f t="shared" si="364"/>
        <v>40.634191658169868</v>
      </c>
      <c r="BJ617">
        <f t="shared" si="365"/>
        <v>-108.67008854708662</v>
      </c>
      <c r="BK617">
        <f t="shared" si="366"/>
        <v>-14.754319664473872</v>
      </c>
      <c r="BL617">
        <f t="shared" si="367"/>
        <v>-22.013681658285037</v>
      </c>
      <c r="BM617">
        <f t="shared" si="368"/>
        <v>-22.422560732600829</v>
      </c>
      <c r="BN617">
        <f t="shared" si="369"/>
        <v>-67.960368165567971</v>
      </c>
      <c r="BO617">
        <f t="shared" si="335"/>
        <v>0</v>
      </c>
      <c r="BP617">
        <f t="shared" si="336"/>
        <v>2</v>
      </c>
      <c r="BQ617" t="str">
        <f t="shared" si="337"/>
        <v>Train</v>
      </c>
    </row>
    <row r="618" spans="1:69" x14ac:dyDescent="0.3">
      <c r="A618">
        <v>3</v>
      </c>
      <c r="B618">
        <v>0</v>
      </c>
      <c r="C618" t="s">
        <v>1464</v>
      </c>
      <c r="D618" t="s">
        <v>20</v>
      </c>
      <c r="E618">
        <v>24</v>
      </c>
      <c r="F618">
        <v>0</v>
      </c>
      <c r="G618">
        <v>0</v>
      </c>
      <c r="H618" t="s">
        <v>1465</v>
      </c>
      <c r="I618">
        <v>7.05</v>
      </c>
      <c r="K618" t="s">
        <v>17</v>
      </c>
      <c r="O618">
        <v>5</v>
      </c>
      <c r="P618">
        <v>2</v>
      </c>
      <c r="Q618">
        <v>1</v>
      </c>
      <c r="R618" t="str">
        <f t="shared" si="338"/>
        <v>Validate</v>
      </c>
      <c r="S618" t="str">
        <f t="shared" si="339"/>
        <v>Train</v>
      </c>
      <c r="T618" t="str">
        <f t="shared" si="340"/>
        <v>Train</v>
      </c>
      <c r="U618" t="str">
        <f t="shared" si="341"/>
        <v/>
      </c>
      <c r="V618" t="str">
        <f t="shared" si="342"/>
        <v>18-30</v>
      </c>
      <c r="W618" t="str">
        <f t="shared" si="343"/>
        <v/>
      </c>
      <c r="X618" t="str">
        <f t="shared" si="344"/>
        <v>0-10</v>
      </c>
      <c r="Y618" t="b">
        <f>SUMPRODUCT(--(U618=counts!$A$40:$A$49))&gt;0</f>
        <v>0</v>
      </c>
      <c r="Z618" t="b">
        <f>SUMPRODUCT(--(W618=counts!$A$18:$A$22))&gt;0</f>
        <v>0</v>
      </c>
      <c r="AA618" t="str">
        <f t="shared" si="345"/>
        <v>18-30</v>
      </c>
      <c r="AB618" t="str">
        <f>IF(W618="","Blank",IF(Z618="TRUE",W618,counts!$A$23))</f>
        <v>Blank</v>
      </c>
      <c r="AC618" t="str">
        <f t="shared" si="346"/>
        <v>0-10</v>
      </c>
      <c r="AD618" t="str">
        <f t="shared" si="347"/>
        <v>Blank</v>
      </c>
      <c r="AE618" t="str">
        <f t="shared" si="348"/>
        <v>male</v>
      </c>
      <c r="AF618">
        <f>IF(F618&gt;=4, counts!$A$62,F618)</f>
        <v>0</v>
      </c>
      <c r="AG618">
        <f>IF(G618&gt;=3, counts!$A$69,G618)</f>
        <v>0</v>
      </c>
      <c r="AH618" t="str">
        <f>IF(OR(K618="S",K618=""), counts!$A$75,K618)</f>
        <v>S, blank</v>
      </c>
      <c r="AI618">
        <f t="shared" si="349"/>
        <v>3</v>
      </c>
      <c r="AJ618">
        <f>VLOOKUP(AA618,counts!$V$8:$W$13,2,FALSE)</f>
        <v>-11.613432440426715</v>
      </c>
      <c r="AK618">
        <f>VLOOKUP(AB618,counts!$V$17:$W$23,2,FALSE)</f>
        <v>-42.171718189759716</v>
      </c>
      <c r="AL618">
        <f>VLOOKUP(AC618,counts!$V$27:$W$33,2,FALSE)</f>
        <v>-82.840254641099079</v>
      </c>
      <c r="AM618">
        <f>VLOOKUP(AD618,counts!$V$38:$W$49,2,FALSE)</f>
        <v>-33.757758935166962</v>
      </c>
      <c r="AN618">
        <f>VLOOKUP(AE618,counts!$V$53:$W$54,2,FALSE)</f>
        <v>-108.67008854708662</v>
      </c>
      <c r="AO618">
        <f>VLOOKUP(AF618,counts!$V$58:$W$62,2,FALSE)</f>
        <v>-14.754319664473872</v>
      </c>
      <c r="AP618">
        <f>VLOOKUP(AG618,counts!$V$66:$W$69,2,FALSE)</f>
        <v>-22.013681658285037</v>
      </c>
      <c r="AQ618">
        <f>VLOOKUP(AH618,counts!$V$73:$W$75,2,FALSE)</f>
        <v>-22.422560732600829</v>
      </c>
      <c r="AR618">
        <f>VLOOKUP(AI618,counts!$V$79:$W$81,2,FALSE)</f>
        <v>-67.960368165567971</v>
      </c>
      <c r="AS618">
        <f t="shared" si="350"/>
        <v>0</v>
      </c>
      <c r="AT618">
        <f t="shared" si="351"/>
        <v>5</v>
      </c>
      <c r="AU618" t="str">
        <f t="shared" si="334"/>
        <v>Validate</v>
      </c>
      <c r="AW618" t="str">
        <f t="shared" si="352"/>
        <v>18-30</v>
      </c>
      <c r="AX618" t="str">
        <f t="shared" si="353"/>
        <v>Blank</v>
      </c>
      <c r="AY618" t="str">
        <f t="shared" si="354"/>
        <v>0-10</v>
      </c>
      <c r="AZ618" t="str">
        <f t="shared" si="355"/>
        <v>Blank</v>
      </c>
      <c r="BA618" t="str">
        <f t="shared" si="356"/>
        <v>male</v>
      </c>
      <c r="BB618">
        <f t="shared" si="357"/>
        <v>0</v>
      </c>
      <c r="BC618">
        <f t="shared" si="358"/>
        <v>0</v>
      </c>
      <c r="BD618" t="str">
        <f t="shared" si="359"/>
        <v>S, blank</v>
      </c>
      <c r="BE618">
        <f t="shared" si="360"/>
        <v>3</v>
      </c>
      <c r="BF618">
        <f t="shared" si="361"/>
        <v>-11.613432440426715</v>
      </c>
      <c r="BG618">
        <f t="shared" si="362"/>
        <v>-42.171718189759716</v>
      </c>
      <c r="BH618">
        <f t="shared" si="363"/>
        <v>-82.840254641099079</v>
      </c>
      <c r="BI618">
        <f t="shared" si="364"/>
        <v>-33.757758935166962</v>
      </c>
      <c r="BJ618">
        <f t="shared" si="365"/>
        <v>-108.67008854708662</v>
      </c>
      <c r="BK618">
        <f t="shared" si="366"/>
        <v>-14.754319664473872</v>
      </c>
      <c r="BL618">
        <f t="shared" si="367"/>
        <v>-22.013681658285037</v>
      </c>
      <c r="BM618">
        <f t="shared" si="368"/>
        <v>-22.422560732600829</v>
      </c>
      <c r="BN618">
        <f t="shared" si="369"/>
        <v>-67.960368165567971</v>
      </c>
      <c r="BO618">
        <f t="shared" si="335"/>
        <v>0</v>
      </c>
      <c r="BP618">
        <f t="shared" si="336"/>
        <v>5</v>
      </c>
      <c r="BQ618" t="str">
        <f t="shared" si="337"/>
        <v>Validate</v>
      </c>
    </row>
    <row r="619" spans="1:69" x14ac:dyDescent="0.3">
      <c r="A619">
        <v>3</v>
      </c>
      <c r="B619">
        <v>0</v>
      </c>
      <c r="C619" t="s">
        <v>1466</v>
      </c>
      <c r="D619" t="s">
        <v>20</v>
      </c>
      <c r="E619">
        <v>25</v>
      </c>
      <c r="F619">
        <v>0</v>
      </c>
      <c r="G619">
        <v>0</v>
      </c>
      <c r="H619" t="s">
        <v>1467</v>
      </c>
      <c r="I619">
        <v>7.05</v>
      </c>
      <c r="K619" t="s">
        <v>17</v>
      </c>
      <c r="M619">
        <v>79</v>
      </c>
      <c r="N619" t="s">
        <v>1468</v>
      </c>
      <c r="O619">
        <v>1</v>
      </c>
      <c r="P619">
        <v>5</v>
      </c>
      <c r="Q619">
        <v>5</v>
      </c>
      <c r="R619" t="str">
        <f t="shared" si="338"/>
        <v>Train</v>
      </c>
      <c r="S619" t="str">
        <f t="shared" si="339"/>
        <v>Validate</v>
      </c>
      <c r="T619" t="str">
        <f t="shared" si="340"/>
        <v>Validate</v>
      </c>
      <c r="U619" t="str">
        <f t="shared" si="341"/>
        <v/>
      </c>
      <c r="V619" t="str">
        <f t="shared" si="342"/>
        <v>18-30</v>
      </c>
      <c r="W619" t="str">
        <f t="shared" si="343"/>
        <v/>
      </c>
      <c r="X619" t="str">
        <f t="shared" si="344"/>
        <v>0-10</v>
      </c>
      <c r="Y619" t="b">
        <f>SUMPRODUCT(--(U619=counts!$A$40:$A$49))&gt;0</f>
        <v>0</v>
      </c>
      <c r="Z619" t="b">
        <f>SUMPRODUCT(--(W619=counts!$A$18:$A$22))&gt;0</f>
        <v>0</v>
      </c>
      <c r="AA619" t="str">
        <f t="shared" si="345"/>
        <v>18-30</v>
      </c>
      <c r="AB619" t="str">
        <f>IF(W619="","Blank",IF(Z619="TRUE",W619,counts!$A$23))</f>
        <v>Blank</v>
      </c>
      <c r="AC619" t="str">
        <f t="shared" si="346"/>
        <v>0-10</v>
      </c>
      <c r="AD619" t="str">
        <f t="shared" si="347"/>
        <v>Blank</v>
      </c>
      <c r="AE619" t="str">
        <f t="shared" si="348"/>
        <v>male</v>
      </c>
      <c r="AF619">
        <f>IF(F619&gt;=4, counts!$A$62,F619)</f>
        <v>0</v>
      </c>
      <c r="AG619">
        <f>IF(G619&gt;=3, counts!$A$69,G619)</f>
        <v>0</v>
      </c>
      <c r="AH619" t="str">
        <f>IF(OR(K619="S",K619=""), counts!$A$75,K619)</f>
        <v>S, blank</v>
      </c>
      <c r="AI619">
        <f t="shared" si="349"/>
        <v>3</v>
      </c>
      <c r="AJ619">
        <f>VLOOKUP(AA619,counts!$V$8:$W$13,2,FALSE)</f>
        <v>-11.613432440426715</v>
      </c>
      <c r="AK619">
        <f>VLOOKUP(AB619,counts!$V$17:$W$23,2,FALSE)</f>
        <v>-42.171718189759716</v>
      </c>
      <c r="AL619">
        <f>VLOOKUP(AC619,counts!$V$27:$W$33,2,FALSE)</f>
        <v>-82.840254641099079</v>
      </c>
      <c r="AM619">
        <f>VLOOKUP(AD619,counts!$V$38:$W$49,2,FALSE)</f>
        <v>-33.757758935166962</v>
      </c>
      <c r="AN619">
        <f>VLOOKUP(AE619,counts!$V$53:$W$54,2,FALSE)</f>
        <v>-108.67008854708662</v>
      </c>
      <c r="AO619">
        <f>VLOOKUP(AF619,counts!$V$58:$W$62,2,FALSE)</f>
        <v>-14.754319664473872</v>
      </c>
      <c r="AP619">
        <f>VLOOKUP(AG619,counts!$V$66:$W$69,2,FALSE)</f>
        <v>-22.013681658285037</v>
      </c>
      <c r="AQ619">
        <f>VLOOKUP(AH619,counts!$V$73:$W$75,2,FALSE)</f>
        <v>-22.422560732600829</v>
      </c>
      <c r="AR619">
        <f>VLOOKUP(AI619,counts!$V$79:$W$81,2,FALSE)</f>
        <v>-67.960368165567971</v>
      </c>
      <c r="AS619">
        <f t="shared" si="350"/>
        <v>0</v>
      </c>
      <c r="AT619">
        <f t="shared" si="351"/>
        <v>1</v>
      </c>
      <c r="AU619" t="str">
        <f t="shared" si="334"/>
        <v>Train</v>
      </c>
      <c r="AW619" t="str">
        <f t="shared" si="352"/>
        <v>18-30</v>
      </c>
      <c r="AX619" t="str">
        <f t="shared" si="353"/>
        <v>Blank</v>
      </c>
      <c r="AY619" t="str">
        <f t="shared" si="354"/>
        <v>0-10</v>
      </c>
      <c r="AZ619" t="str">
        <f t="shared" si="355"/>
        <v>Blank</v>
      </c>
      <c r="BA619" t="str">
        <f t="shared" si="356"/>
        <v>male</v>
      </c>
      <c r="BB619">
        <f t="shared" si="357"/>
        <v>0</v>
      </c>
      <c r="BC619">
        <f t="shared" si="358"/>
        <v>0</v>
      </c>
      <c r="BD619" t="str">
        <f t="shared" si="359"/>
        <v>S, blank</v>
      </c>
      <c r="BE619">
        <f t="shared" si="360"/>
        <v>3</v>
      </c>
      <c r="BF619">
        <f t="shared" si="361"/>
        <v>-11.613432440426715</v>
      </c>
      <c r="BG619">
        <f t="shared" si="362"/>
        <v>-42.171718189759716</v>
      </c>
      <c r="BH619">
        <f t="shared" si="363"/>
        <v>-82.840254641099079</v>
      </c>
      <c r="BI619">
        <f t="shared" si="364"/>
        <v>-33.757758935166962</v>
      </c>
      <c r="BJ619">
        <f t="shared" si="365"/>
        <v>-108.67008854708662</v>
      </c>
      <c r="BK619">
        <f t="shared" si="366"/>
        <v>-14.754319664473872</v>
      </c>
      <c r="BL619">
        <f t="shared" si="367"/>
        <v>-22.013681658285037</v>
      </c>
      <c r="BM619">
        <f t="shared" si="368"/>
        <v>-22.422560732600829</v>
      </c>
      <c r="BN619">
        <f t="shared" si="369"/>
        <v>-67.960368165567971</v>
      </c>
      <c r="BO619">
        <f t="shared" si="335"/>
        <v>0</v>
      </c>
      <c r="BP619">
        <f t="shared" si="336"/>
        <v>1</v>
      </c>
      <c r="BQ619" t="str">
        <f t="shared" si="337"/>
        <v>Train</v>
      </c>
    </row>
    <row r="620" spans="1:69" x14ac:dyDescent="0.3">
      <c r="A620">
        <v>3</v>
      </c>
      <c r="B620">
        <v>0</v>
      </c>
      <c r="C620" t="s">
        <v>1469</v>
      </c>
      <c r="D620" t="s">
        <v>20</v>
      </c>
      <c r="E620">
        <v>35</v>
      </c>
      <c r="F620">
        <v>0</v>
      </c>
      <c r="G620">
        <v>0</v>
      </c>
      <c r="H620" t="s">
        <v>1470</v>
      </c>
      <c r="I620">
        <v>8.0500000000000007</v>
      </c>
      <c r="K620" t="s">
        <v>17</v>
      </c>
      <c r="N620" t="s">
        <v>1471</v>
      </c>
      <c r="O620">
        <v>3</v>
      </c>
      <c r="P620">
        <v>4</v>
      </c>
      <c r="Q620">
        <v>1</v>
      </c>
      <c r="R620" t="str">
        <f t="shared" si="338"/>
        <v>Train</v>
      </c>
      <c r="S620" t="str">
        <f t="shared" si="339"/>
        <v>Test</v>
      </c>
      <c r="T620" t="str">
        <f t="shared" si="340"/>
        <v>Train</v>
      </c>
      <c r="U620" t="str">
        <f t="shared" si="341"/>
        <v/>
      </c>
      <c r="V620" t="str">
        <f t="shared" si="342"/>
        <v>31-40</v>
      </c>
      <c r="W620" t="str">
        <f t="shared" si="343"/>
        <v/>
      </c>
      <c r="X620" t="str">
        <f t="shared" si="344"/>
        <v>0-10</v>
      </c>
      <c r="Y620" t="b">
        <f>SUMPRODUCT(--(U620=counts!$A$40:$A$49))&gt;0</f>
        <v>0</v>
      </c>
      <c r="Z620" t="b">
        <f>SUMPRODUCT(--(W620=counts!$A$18:$A$22))&gt;0</f>
        <v>0</v>
      </c>
      <c r="AA620" t="str">
        <f t="shared" si="345"/>
        <v>31-40</v>
      </c>
      <c r="AB620" t="str">
        <f>IF(W620="","Blank",IF(Z620="TRUE",W620,counts!$A$23))</f>
        <v>Blank</v>
      </c>
      <c r="AC620" t="str">
        <f t="shared" si="346"/>
        <v>0-10</v>
      </c>
      <c r="AD620" t="str">
        <f t="shared" si="347"/>
        <v>Blank</v>
      </c>
      <c r="AE620" t="str">
        <f t="shared" si="348"/>
        <v>male</v>
      </c>
      <c r="AF620">
        <f>IF(F620&gt;=4, counts!$A$62,F620)</f>
        <v>0</v>
      </c>
      <c r="AG620">
        <f>IF(G620&gt;=3, counts!$A$69,G620)</f>
        <v>0</v>
      </c>
      <c r="AH620" t="str">
        <f>IF(OR(K620="S",K620=""), counts!$A$75,K620)</f>
        <v>S, blank</v>
      </c>
      <c r="AI620">
        <f t="shared" si="349"/>
        <v>3</v>
      </c>
      <c r="AJ620">
        <f>VLOOKUP(AA620,counts!$V$8:$W$13,2,FALSE)</f>
        <v>32.769878926258563</v>
      </c>
      <c r="AK620">
        <f>VLOOKUP(AB620,counts!$V$17:$W$23,2,FALSE)</f>
        <v>-42.171718189759716</v>
      </c>
      <c r="AL620">
        <f>VLOOKUP(AC620,counts!$V$27:$W$33,2,FALSE)</f>
        <v>-82.840254641099079</v>
      </c>
      <c r="AM620">
        <f>VLOOKUP(AD620,counts!$V$38:$W$49,2,FALSE)</f>
        <v>-33.757758935166962</v>
      </c>
      <c r="AN620">
        <f>VLOOKUP(AE620,counts!$V$53:$W$54,2,FALSE)</f>
        <v>-108.67008854708662</v>
      </c>
      <c r="AO620">
        <f>VLOOKUP(AF620,counts!$V$58:$W$62,2,FALSE)</f>
        <v>-14.754319664473872</v>
      </c>
      <c r="AP620">
        <f>VLOOKUP(AG620,counts!$V$66:$W$69,2,FALSE)</f>
        <v>-22.013681658285037</v>
      </c>
      <c r="AQ620">
        <f>VLOOKUP(AH620,counts!$V$73:$W$75,2,FALSE)</f>
        <v>-22.422560732600829</v>
      </c>
      <c r="AR620">
        <f>VLOOKUP(AI620,counts!$V$79:$W$81,2,FALSE)</f>
        <v>-67.960368165567971</v>
      </c>
      <c r="AS620">
        <f t="shared" si="350"/>
        <v>0</v>
      </c>
      <c r="AT620">
        <f t="shared" si="351"/>
        <v>3</v>
      </c>
      <c r="AU620" t="str">
        <f t="shared" si="334"/>
        <v>Train</v>
      </c>
      <c r="AW620" t="str">
        <f t="shared" si="352"/>
        <v>31-40</v>
      </c>
      <c r="AX620" t="str">
        <f t="shared" si="353"/>
        <v>Blank</v>
      </c>
      <c r="AY620" t="str">
        <f t="shared" si="354"/>
        <v>0-10</v>
      </c>
      <c r="AZ620" t="str">
        <f t="shared" si="355"/>
        <v>Blank</v>
      </c>
      <c r="BA620" t="str">
        <f t="shared" si="356"/>
        <v>male</v>
      </c>
      <c r="BB620">
        <f t="shared" si="357"/>
        <v>0</v>
      </c>
      <c r="BC620">
        <f t="shared" si="358"/>
        <v>0</v>
      </c>
      <c r="BD620" t="str">
        <f t="shared" si="359"/>
        <v>S, blank</v>
      </c>
      <c r="BE620">
        <f t="shared" si="360"/>
        <v>3</v>
      </c>
      <c r="BF620">
        <f t="shared" si="361"/>
        <v>32.769878926258563</v>
      </c>
      <c r="BG620">
        <f t="shared" si="362"/>
        <v>-42.171718189759716</v>
      </c>
      <c r="BH620">
        <f t="shared" si="363"/>
        <v>-82.840254641099079</v>
      </c>
      <c r="BI620">
        <f t="shared" si="364"/>
        <v>-33.757758935166962</v>
      </c>
      <c r="BJ620">
        <f t="shared" si="365"/>
        <v>-108.67008854708662</v>
      </c>
      <c r="BK620">
        <f t="shared" si="366"/>
        <v>-14.754319664473872</v>
      </c>
      <c r="BL620">
        <f t="shared" si="367"/>
        <v>-22.013681658285037</v>
      </c>
      <c r="BM620">
        <f t="shared" si="368"/>
        <v>-22.422560732600829</v>
      </c>
      <c r="BN620">
        <f t="shared" si="369"/>
        <v>-67.960368165567971</v>
      </c>
      <c r="BO620">
        <f t="shared" si="335"/>
        <v>0</v>
      </c>
      <c r="BP620">
        <f t="shared" si="336"/>
        <v>3</v>
      </c>
      <c r="BQ620" t="str">
        <f t="shared" si="337"/>
        <v>Train</v>
      </c>
    </row>
    <row r="621" spans="1:69" x14ac:dyDescent="0.3">
      <c r="A621">
        <v>3</v>
      </c>
      <c r="B621">
        <v>0</v>
      </c>
      <c r="C621" t="s">
        <v>1472</v>
      </c>
      <c r="D621" t="s">
        <v>20</v>
      </c>
      <c r="E621">
        <v>18</v>
      </c>
      <c r="F621">
        <v>0</v>
      </c>
      <c r="G621">
        <v>0</v>
      </c>
      <c r="H621" t="s">
        <v>1473</v>
      </c>
      <c r="I621">
        <v>8.3000000000000007</v>
      </c>
      <c r="K621" t="s">
        <v>17</v>
      </c>
      <c r="M621">
        <v>259</v>
      </c>
      <c r="N621" t="s">
        <v>1474</v>
      </c>
      <c r="O621">
        <v>3</v>
      </c>
      <c r="P621">
        <v>1</v>
      </c>
      <c r="Q621">
        <v>2</v>
      </c>
      <c r="R621" t="str">
        <f t="shared" si="338"/>
        <v>Train</v>
      </c>
      <c r="S621" t="str">
        <f t="shared" si="339"/>
        <v>Train</v>
      </c>
      <c r="T621" t="str">
        <f t="shared" si="340"/>
        <v>Train</v>
      </c>
      <c r="U621" t="str">
        <f t="shared" si="341"/>
        <v>NY</v>
      </c>
      <c r="V621" t="str">
        <f t="shared" si="342"/>
        <v>18-30</v>
      </c>
      <c r="W621" t="str">
        <f t="shared" si="343"/>
        <v/>
      </c>
      <c r="X621" t="str">
        <f t="shared" si="344"/>
        <v>0-10</v>
      </c>
      <c r="Y621" t="b">
        <f>SUMPRODUCT(--(U621=counts!$A$40:$A$49))&gt;0</f>
        <v>1</v>
      </c>
      <c r="Z621" t="b">
        <f>SUMPRODUCT(--(W621=counts!$A$18:$A$22))&gt;0</f>
        <v>0</v>
      </c>
      <c r="AA621" t="str">
        <f t="shared" si="345"/>
        <v>18-30</v>
      </c>
      <c r="AB621" t="str">
        <f>IF(W621="","Blank",IF(Z621="TRUE",W621,counts!$A$23))</f>
        <v>Blank</v>
      </c>
      <c r="AC621" t="str">
        <f t="shared" si="346"/>
        <v>0-10</v>
      </c>
      <c r="AD621" t="str">
        <f t="shared" si="347"/>
        <v>NY</v>
      </c>
      <c r="AE621" t="str">
        <f t="shared" si="348"/>
        <v>male</v>
      </c>
      <c r="AF621">
        <f>IF(F621&gt;=4, counts!$A$62,F621)</f>
        <v>0</v>
      </c>
      <c r="AG621">
        <f>IF(G621&gt;=3, counts!$A$69,G621)</f>
        <v>0</v>
      </c>
      <c r="AH621" t="str">
        <f>IF(OR(K621="S",K621=""), counts!$A$75,K621)</f>
        <v>S, blank</v>
      </c>
      <c r="AI621">
        <f t="shared" si="349"/>
        <v>3</v>
      </c>
      <c r="AJ621">
        <f>VLOOKUP(AA621,counts!$V$8:$W$13,2,FALSE)</f>
        <v>-11.613432440426715</v>
      </c>
      <c r="AK621">
        <f>VLOOKUP(AB621,counts!$V$17:$W$23,2,FALSE)</f>
        <v>-42.171718189759716</v>
      </c>
      <c r="AL621">
        <f>VLOOKUP(AC621,counts!$V$27:$W$33,2,FALSE)</f>
        <v>-82.840254641099079</v>
      </c>
      <c r="AM621">
        <f>VLOOKUP(AD621,counts!$V$38:$W$49,2,FALSE)</f>
        <v>57.761363718906857</v>
      </c>
      <c r="AN621">
        <f>VLOOKUP(AE621,counts!$V$53:$W$54,2,FALSE)</f>
        <v>-108.67008854708662</v>
      </c>
      <c r="AO621">
        <f>VLOOKUP(AF621,counts!$V$58:$W$62,2,FALSE)</f>
        <v>-14.754319664473872</v>
      </c>
      <c r="AP621">
        <f>VLOOKUP(AG621,counts!$V$66:$W$69,2,FALSE)</f>
        <v>-22.013681658285037</v>
      </c>
      <c r="AQ621">
        <f>VLOOKUP(AH621,counts!$V$73:$W$75,2,FALSE)</f>
        <v>-22.422560732600829</v>
      </c>
      <c r="AR621">
        <f>VLOOKUP(AI621,counts!$V$79:$W$81,2,FALSE)</f>
        <v>-67.960368165567971</v>
      </c>
      <c r="AS621">
        <f t="shared" si="350"/>
        <v>0</v>
      </c>
      <c r="AT621">
        <f t="shared" si="351"/>
        <v>3</v>
      </c>
      <c r="AU621" t="str">
        <f t="shared" si="334"/>
        <v>Train</v>
      </c>
      <c r="AW621" t="str">
        <f t="shared" si="352"/>
        <v>18-30</v>
      </c>
      <c r="AX621" t="str">
        <f t="shared" si="353"/>
        <v>Blank</v>
      </c>
      <c r="AY621" t="str">
        <f t="shared" si="354"/>
        <v>0-10</v>
      </c>
      <c r="AZ621" t="str">
        <f t="shared" si="355"/>
        <v>NY</v>
      </c>
      <c r="BA621" t="str">
        <f t="shared" si="356"/>
        <v>male</v>
      </c>
      <c r="BB621">
        <f t="shared" si="357"/>
        <v>0</v>
      </c>
      <c r="BC621">
        <f t="shared" si="358"/>
        <v>0</v>
      </c>
      <c r="BD621" t="str">
        <f t="shared" si="359"/>
        <v>S, blank</v>
      </c>
      <c r="BE621">
        <f t="shared" si="360"/>
        <v>3</v>
      </c>
      <c r="BF621">
        <f t="shared" si="361"/>
        <v>-11.613432440426715</v>
      </c>
      <c r="BG621">
        <f t="shared" si="362"/>
        <v>-42.171718189759716</v>
      </c>
      <c r="BH621">
        <f t="shared" si="363"/>
        <v>-82.840254641099079</v>
      </c>
      <c r="BI621">
        <f t="shared" si="364"/>
        <v>57.761363718906857</v>
      </c>
      <c r="BJ621">
        <f t="shared" si="365"/>
        <v>-108.67008854708662</v>
      </c>
      <c r="BK621">
        <f t="shared" si="366"/>
        <v>-14.754319664473872</v>
      </c>
      <c r="BL621">
        <f t="shared" si="367"/>
        <v>-22.013681658285037</v>
      </c>
      <c r="BM621">
        <f t="shared" si="368"/>
        <v>-22.422560732600829</v>
      </c>
      <c r="BN621">
        <f t="shared" si="369"/>
        <v>-67.960368165567971</v>
      </c>
      <c r="BO621">
        <f t="shared" si="335"/>
        <v>0</v>
      </c>
      <c r="BP621">
        <f t="shared" si="336"/>
        <v>3</v>
      </c>
      <c r="BQ621" t="str">
        <f t="shared" si="337"/>
        <v>Train</v>
      </c>
    </row>
    <row r="622" spans="1:69" x14ac:dyDescent="0.3">
      <c r="A622">
        <v>3</v>
      </c>
      <c r="B622">
        <v>0</v>
      </c>
      <c r="C622" t="s">
        <v>1475</v>
      </c>
      <c r="D622" t="s">
        <v>20</v>
      </c>
      <c r="E622">
        <v>32</v>
      </c>
      <c r="F622">
        <v>0</v>
      </c>
      <c r="G622">
        <v>0</v>
      </c>
      <c r="H622" t="s">
        <v>1476</v>
      </c>
      <c r="I622">
        <v>22.524999999999999</v>
      </c>
      <c r="K622" t="s">
        <v>17</v>
      </c>
      <c r="M622">
        <v>260</v>
      </c>
      <c r="N622" t="s">
        <v>1477</v>
      </c>
      <c r="O622">
        <v>1</v>
      </c>
      <c r="P622">
        <v>5</v>
      </c>
      <c r="Q622">
        <v>1</v>
      </c>
      <c r="R622" t="str">
        <f t="shared" si="338"/>
        <v>Train</v>
      </c>
      <c r="S622" t="str">
        <f t="shared" si="339"/>
        <v>Validate</v>
      </c>
      <c r="T622" t="str">
        <f t="shared" si="340"/>
        <v>Train</v>
      </c>
      <c r="U622" t="str">
        <f t="shared" si="341"/>
        <v/>
      </c>
      <c r="V622" t="str">
        <f t="shared" si="342"/>
        <v>31-40</v>
      </c>
      <c r="W622" t="str">
        <f t="shared" si="343"/>
        <v/>
      </c>
      <c r="X622" t="str">
        <f t="shared" si="344"/>
        <v>21-30</v>
      </c>
      <c r="Y622" t="b">
        <f>SUMPRODUCT(--(U622=counts!$A$40:$A$49))&gt;0</f>
        <v>0</v>
      </c>
      <c r="Z622" t="b">
        <f>SUMPRODUCT(--(W622=counts!$A$18:$A$22))&gt;0</f>
        <v>0</v>
      </c>
      <c r="AA622" t="str">
        <f t="shared" si="345"/>
        <v>31-40</v>
      </c>
      <c r="AB622" t="str">
        <f>IF(W622="","Blank",IF(Z622="TRUE",W622,counts!$A$23))</f>
        <v>Blank</v>
      </c>
      <c r="AC622" t="str">
        <f t="shared" si="346"/>
        <v>21-30</v>
      </c>
      <c r="AD622" t="str">
        <f t="shared" si="347"/>
        <v>Blank</v>
      </c>
      <c r="AE622" t="str">
        <f t="shared" si="348"/>
        <v>male</v>
      </c>
      <c r="AF622">
        <f>IF(F622&gt;=4, counts!$A$62,F622)</f>
        <v>0</v>
      </c>
      <c r="AG622">
        <f>IF(G622&gt;=3, counts!$A$69,G622)</f>
        <v>0</v>
      </c>
      <c r="AH622" t="str">
        <f>IF(OR(K622="S",K622=""), counts!$A$75,K622)</f>
        <v>S, blank</v>
      </c>
      <c r="AI622">
        <f t="shared" si="349"/>
        <v>3</v>
      </c>
      <c r="AJ622">
        <f>VLOOKUP(AA622,counts!$V$8:$W$13,2,FALSE)</f>
        <v>32.769878926258563</v>
      </c>
      <c r="AK622">
        <f>VLOOKUP(AB622,counts!$V$17:$W$23,2,FALSE)</f>
        <v>-42.171718189759716</v>
      </c>
      <c r="AL622">
        <f>VLOOKUP(AC622,counts!$V$27:$W$33,2,FALSE)</f>
        <v>40.172297072540438</v>
      </c>
      <c r="AM622">
        <f>VLOOKUP(AD622,counts!$V$38:$W$49,2,FALSE)</f>
        <v>-33.757758935166962</v>
      </c>
      <c r="AN622">
        <f>VLOOKUP(AE622,counts!$V$53:$W$54,2,FALSE)</f>
        <v>-108.67008854708662</v>
      </c>
      <c r="AO622">
        <f>VLOOKUP(AF622,counts!$V$58:$W$62,2,FALSE)</f>
        <v>-14.754319664473872</v>
      </c>
      <c r="AP622">
        <f>VLOOKUP(AG622,counts!$V$66:$W$69,2,FALSE)</f>
        <v>-22.013681658285037</v>
      </c>
      <c r="AQ622">
        <f>VLOOKUP(AH622,counts!$V$73:$W$75,2,FALSE)</f>
        <v>-22.422560732600829</v>
      </c>
      <c r="AR622">
        <f>VLOOKUP(AI622,counts!$V$79:$W$81,2,FALSE)</f>
        <v>-67.960368165567971</v>
      </c>
      <c r="AS622">
        <f t="shared" si="350"/>
        <v>0</v>
      </c>
      <c r="AT622">
        <f t="shared" si="351"/>
        <v>1</v>
      </c>
      <c r="AU622" t="str">
        <f t="shared" si="334"/>
        <v>Train</v>
      </c>
      <c r="AW622" t="str">
        <f t="shared" si="352"/>
        <v>31-40</v>
      </c>
      <c r="AX622" t="str">
        <f t="shared" si="353"/>
        <v>Blank</v>
      </c>
      <c r="AY622" t="str">
        <f t="shared" si="354"/>
        <v>21-30</v>
      </c>
      <c r="AZ622" t="str">
        <f t="shared" si="355"/>
        <v>Blank</v>
      </c>
      <c r="BA622" t="str">
        <f t="shared" si="356"/>
        <v>male</v>
      </c>
      <c r="BB622">
        <f t="shared" si="357"/>
        <v>0</v>
      </c>
      <c r="BC622">
        <f t="shared" si="358"/>
        <v>0</v>
      </c>
      <c r="BD622" t="str">
        <f t="shared" si="359"/>
        <v>S, blank</v>
      </c>
      <c r="BE622">
        <f t="shared" si="360"/>
        <v>3</v>
      </c>
      <c r="BF622">
        <f t="shared" si="361"/>
        <v>32.769878926258563</v>
      </c>
      <c r="BG622">
        <f t="shared" si="362"/>
        <v>-42.171718189759716</v>
      </c>
      <c r="BH622">
        <f t="shared" si="363"/>
        <v>40.172297072540438</v>
      </c>
      <c r="BI622">
        <f t="shared" si="364"/>
        <v>-33.757758935166962</v>
      </c>
      <c r="BJ622">
        <f t="shared" si="365"/>
        <v>-108.67008854708662</v>
      </c>
      <c r="BK622">
        <f t="shared" si="366"/>
        <v>-14.754319664473872</v>
      </c>
      <c r="BL622">
        <f t="shared" si="367"/>
        <v>-22.013681658285037</v>
      </c>
      <c r="BM622">
        <f t="shared" si="368"/>
        <v>-22.422560732600829</v>
      </c>
      <c r="BN622">
        <f t="shared" si="369"/>
        <v>-67.960368165567971</v>
      </c>
      <c r="BO622">
        <f t="shared" si="335"/>
        <v>0</v>
      </c>
      <c r="BP622">
        <f t="shared" si="336"/>
        <v>1</v>
      </c>
      <c r="BQ622" t="str">
        <f t="shared" si="337"/>
        <v>Train</v>
      </c>
    </row>
    <row r="623" spans="1:69" x14ac:dyDescent="0.3">
      <c r="A623">
        <v>3</v>
      </c>
      <c r="B623">
        <v>1</v>
      </c>
      <c r="C623" t="s">
        <v>1478</v>
      </c>
      <c r="D623" t="s">
        <v>15</v>
      </c>
      <c r="E623">
        <v>19</v>
      </c>
      <c r="F623">
        <v>1</v>
      </c>
      <c r="G623">
        <v>0</v>
      </c>
      <c r="H623" t="s">
        <v>1479</v>
      </c>
      <c r="I623">
        <v>7.8541999999999996</v>
      </c>
      <c r="K623" t="s">
        <v>17</v>
      </c>
      <c r="L623" t="s">
        <v>1001</v>
      </c>
      <c r="O623">
        <v>5</v>
      </c>
      <c r="P623">
        <v>1</v>
      </c>
      <c r="Q623">
        <v>1</v>
      </c>
      <c r="R623" t="str">
        <f t="shared" si="338"/>
        <v>Validate</v>
      </c>
      <c r="S623" t="str">
        <f t="shared" si="339"/>
        <v>Train</v>
      </c>
      <c r="T623" t="str">
        <f t="shared" si="340"/>
        <v>Train</v>
      </c>
      <c r="U623" t="str">
        <f t="shared" si="341"/>
        <v/>
      </c>
      <c r="V623" t="str">
        <f t="shared" si="342"/>
        <v>18-30</v>
      </c>
      <c r="W623" t="str">
        <f t="shared" si="343"/>
        <v/>
      </c>
      <c r="X623" t="str">
        <f t="shared" si="344"/>
        <v>0-10</v>
      </c>
      <c r="Y623" t="b">
        <f>SUMPRODUCT(--(U623=counts!$A$40:$A$49))&gt;0</f>
        <v>0</v>
      </c>
      <c r="Z623" t="b">
        <f>SUMPRODUCT(--(W623=counts!$A$18:$A$22))&gt;0</f>
        <v>0</v>
      </c>
      <c r="AA623" t="str">
        <f t="shared" si="345"/>
        <v>18-30</v>
      </c>
      <c r="AB623" t="str">
        <f>IF(W623="","Blank",IF(Z623="TRUE",W623,counts!$A$23))</f>
        <v>Blank</v>
      </c>
      <c r="AC623" t="str">
        <f t="shared" si="346"/>
        <v>0-10</v>
      </c>
      <c r="AD623" t="str">
        <f t="shared" si="347"/>
        <v>Blank</v>
      </c>
      <c r="AE623" t="str">
        <f t="shared" si="348"/>
        <v>female</v>
      </c>
      <c r="AF623">
        <f>IF(F623&gt;=4, counts!$A$62,F623)</f>
        <v>1</v>
      </c>
      <c r="AG623">
        <f>IF(G623&gt;=3, counts!$A$69,G623)</f>
        <v>0</v>
      </c>
      <c r="AH623" t="str">
        <f>IF(OR(K623="S",K623=""), counts!$A$75,K623)</f>
        <v>S, blank</v>
      </c>
      <c r="AI623">
        <f t="shared" si="349"/>
        <v>3</v>
      </c>
      <c r="AJ623">
        <f>VLOOKUP(AA623,counts!$V$8:$W$13,2,FALSE)</f>
        <v>-11.613432440426715</v>
      </c>
      <c r="AK623">
        <f>VLOOKUP(AB623,counts!$V$17:$W$23,2,FALSE)</f>
        <v>-42.171718189759716</v>
      </c>
      <c r="AL623">
        <f>VLOOKUP(AC623,counts!$V$27:$W$33,2,FALSE)</f>
        <v>-82.840254641099079</v>
      </c>
      <c r="AM623">
        <f>VLOOKUP(AD623,counts!$V$38:$W$49,2,FALSE)</f>
        <v>-33.757758935166962</v>
      </c>
      <c r="AN623">
        <f>VLOOKUP(AE623,counts!$V$53:$W$54,2,FALSE)</f>
        <v>151.41878811967541</v>
      </c>
      <c r="AO623">
        <f>VLOOKUP(AF623,counts!$V$58:$W$62,2,FALSE)</f>
        <v>48.695090775187893</v>
      </c>
      <c r="AP623">
        <f>VLOOKUP(AG623,counts!$V$66:$W$69,2,FALSE)</f>
        <v>-22.013681658285037</v>
      </c>
      <c r="AQ623">
        <f>VLOOKUP(AH623,counts!$V$73:$W$75,2,FALSE)</f>
        <v>-22.422560732600829</v>
      </c>
      <c r="AR623">
        <f>VLOOKUP(AI623,counts!$V$79:$W$81,2,FALSE)</f>
        <v>-67.960368165567971</v>
      </c>
      <c r="AS623">
        <f t="shared" si="350"/>
        <v>1</v>
      </c>
      <c r="AT623">
        <f t="shared" si="351"/>
        <v>5</v>
      </c>
      <c r="AU623" t="str">
        <f t="shared" si="334"/>
        <v>Validate</v>
      </c>
      <c r="AW623" t="str">
        <f t="shared" si="352"/>
        <v>18-30</v>
      </c>
      <c r="AX623" t="str">
        <f t="shared" si="353"/>
        <v>Blank</v>
      </c>
      <c r="AY623" t="str">
        <f t="shared" si="354"/>
        <v>0-10</v>
      </c>
      <c r="AZ623" t="str">
        <f t="shared" si="355"/>
        <v>Blank</v>
      </c>
      <c r="BA623" t="str">
        <f t="shared" si="356"/>
        <v>female</v>
      </c>
      <c r="BB623">
        <f t="shared" si="357"/>
        <v>1</v>
      </c>
      <c r="BC623">
        <f t="shared" si="358"/>
        <v>0</v>
      </c>
      <c r="BD623" t="str">
        <f t="shared" si="359"/>
        <v>S, blank</v>
      </c>
      <c r="BE623">
        <f t="shared" si="360"/>
        <v>3</v>
      </c>
      <c r="BF623">
        <f t="shared" si="361"/>
        <v>-11.613432440426715</v>
      </c>
      <c r="BG623">
        <f t="shared" si="362"/>
        <v>-42.171718189759716</v>
      </c>
      <c r="BH623">
        <f t="shared" si="363"/>
        <v>-82.840254641099079</v>
      </c>
      <c r="BI623">
        <f t="shared" si="364"/>
        <v>-33.757758935166962</v>
      </c>
      <c r="BJ623">
        <f t="shared" si="365"/>
        <v>151.41878811967541</v>
      </c>
      <c r="BK623">
        <f t="shared" si="366"/>
        <v>48.695090775187893</v>
      </c>
      <c r="BL623">
        <f t="shared" si="367"/>
        <v>-22.013681658285037</v>
      </c>
      <c r="BM623">
        <f t="shared" si="368"/>
        <v>-22.422560732600829</v>
      </c>
      <c r="BN623">
        <f t="shared" si="369"/>
        <v>-67.960368165567971</v>
      </c>
      <c r="BO623">
        <f t="shared" si="335"/>
        <v>1</v>
      </c>
      <c r="BP623">
        <f t="shared" si="336"/>
        <v>5</v>
      </c>
      <c r="BQ623" t="str">
        <f t="shared" si="337"/>
        <v>Validate</v>
      </c>
    </row>
    <row r="624" spans="1:69" x14ac:dyDescent="0.3">
      <c r="A624">
        <v>3</v>
      </c>
      <c r="B624">
        <v>0</v>
      </c>
      <c r="C624" t="s">
        <v>1480</v>
      </c>
      <c r="D624" t="s">
        <v>20</v>
      </c>
      <c r="E624">
        <v>4</v>
      </c>
      <c r="F624">
        <v>4</v>
      </c>
      <c r="G624">
        <v>2</v>
      </c>
      <c r="H624" t="s">
        <v>1481</v>
      </c>
      <c r="I624">
        <v>31.274999999999999</v>
      </c>
      <c r="K624" t="s">
        <v>17</v>
      </c>
      <c r="N624" t="s">
        <v>1482</v>
      </c>
      <c r="O624">
        <v>2</v>
      </c>
      <c r="P624">
        <v>1</v>
      </c>
      <c r="Q624">
        <v>2</v>
      </c>
      <c r="R624" t="str">
        <f t="shared" si="338"/>
        <v>Train</v>
      </c>
      <c r="S624" t="str">
        <f t="shared" si="339"/>
        <v>Train</v>
      </c>
      <c r="T624" t="str">
        <f t="shared" si="340"/>
        <v>Train</v>
      </c>
      <c r="U624" t="str">
        <f t="shared" si="341"/>
        <v>MN</v>
      </c>
      <c r="V624" t="str">
        <f t="shared" si="342"/>
        <v>0-17</v>
      </c>
      <c r="W624" t="str">
        <f t="shared" si="343"/>
        <v/>
      </c>
      <c r="X624" t="str">
        <f t="shared" si="344"/>
        <v>31-40</v>
      </c>
      <c r="Y624" t="b">
        <f>SUMPRODUCT(--(U624=counts!$A$40:$A$49))&gt;0</f>
        <v>1</v>
      </c>
      <c r="Z624" t="b">
        <f>SUMPRODUCT(--(W624=counts!$A$18:$A$22))&gt;0</f>
        <v>0</v>
      </c>
      <c r="AA624" t="str">
        <f t="shared" si="345"/>
        <v>0-17</v>
      </c>
      <c r="AB624" t="str">
        <f>IF(W624="","Blank",IF(Z624="TRUE",W624,counts!$A$23))</f>
        <v>Blank</v>
      </c>
      <c r="AC624" t="str">
        <f t="shared" si="346"/>
        <v>31-40</v>
      </c>
      <c r="AD624" t="str">
        <f t="shared" si="347"/>
        <v>MN</v>
      </c>
      <c r="AE624" t="str">
        <f t="shared" si="348"/>
        <v>male</v>
      </c>
      <c r="AF624" t="str">
        <f>IF(F624&gt;=4, counts!$A$62,F624)</f>
        <v>4, 5, 8</v>
      </c>
      <c r="AG624">
        <f>IF(G624&gt;=3, counts!$A$69,G624)</f>
        <v>2</v>
      </c>
      <c r="AH624" t="str">
        <f>IF(OR(K624="S",K624=""), counts!$A$75,K624)</f>
        <v>S, blank</v>
      </c>
      <c r="AI624">
        <f t="shared" si="349"/>
        <v>3</v>
      </c>
      <c r="AJ624">
        <f>VLOOKUP(AA624,counts!$V$8:$W$13,2,FALSE)</f>
        <v>-3.7643689058441341</v>
      </c>
      <c r="AK624">
        <f>VLOOKUP(AB624,counts!$V$17:$W$23,2,FALSE)</f>
        <v>-42.171718189759716</v>
      </c>
      <c r="AL624">
        <f>VLOOKUP(AC624,counts!$V$27:$W$33,2,FALSE)</f>
        <v>22.971838090238197</v>
      </c>
      <c r="AM624">
        <f>VLOOKUP(AD624,counts!$V$38:$W$49,2,FALSE)</f>
        <v>-96.420408757005262</v>
      </c>
      <c r="AN624">
        <f>VLOOKUP(AE624,counts!$V$53:$W$54,2,FALSE)</f>
        <v>-108.67008854708662</v>
      </c>
      <c r="AO624">
        <f>VLOOKUP(AF624,counts!$V$58:$W$62,2,FALSE)</f>
        <v>-259.56209067229281</v>
      </c>
      <c r="AP624">
        <f>VLOOKUP(AG624,counts!$V$66:$W$69,2,FALSE)</f>
        <v>75.609641767585757</v>
      </c>
      <c r="AQ624">
        <f>VLOOKUP(AH624,counts!$V$73:$W$75,2,FALSE)</f>
        <v>-22.422560732600829</v>
      </c>
      <c r="AR624">
        <f>VLOOKUP(AI624,counts!$V$79:$W$81,2,FALSE)</f>
        <v>-67.960368165567971</v>
      </c>
      <c r="AS624">
        <f t="shared" si="350"/>
        <v>0</v>
      </c>
      <c r="AT624">
        <f t="shared" si="351"/>
        <v>2</v>
      </c>
      <c r="AU624" t="str">
        <f t="shared" si="334"/>
        <v>Train</v>
      </c>
      <c r="AW624" t="str">
        <f t="shared" si="352"/>
        <v>0-17</v>
      </c>
      <c r="AX624" t="str">
        <f t="shared" si="353"/>
        <v>Blank</v>
      </c>
      <c r="AY624" t="str">
        <f t="shared" si="354"/>
        <v>31-40</v>
      </c>
      <c r="AZ624" t="str">
        <f t="shared" si="355"/>
        <v>MN</v>
      </c>
      <c r="BA624" t="str">
        <f t="shared" si="356"/>
        <v>male</v>
      </c>
      <c r="BB624" t="str">
        <f t="shared" si="357"/>
        <v>4, 5, 8</v>
      </c>
      <c r="BC624">
        <f t="shared" si="358"/>
        <v>2</v>
      </c>
      <c r="BD624" t="str">
        <f t="shared" si="359"/>
        <v>S, blank</v>
      </c>
      <c r="BE624">
        <f t="shared" si="360"/>
        <v>3</v>
      </c>
      <c r="BF624">
        <f t="shared" si="361"/>
        <v>-3.7643689058441341</v>
      </c>
      <c r="BG624">
        <f t="shared" si="362"/>
        <v>-42.171718189759716</v>
      </c>
      <c r="BH624">
        <f t="shared" si="363"/>
        <v>22.971838090238197</v>
      </c>
      <c r="BI624">
        <f t="shared" si="364"/>
        <v>-96.420408757005262</v>
      </c>
      <c r="BJ624">
        <f t="shared" si="365"/>
        <v>-108.67008854708662</v>
      </c>
      <c r="BK624">
        <f t="shared" si="366"/>
        <v>-259.56209067229281</v>
      </c>
      <c r="BL624">
        <f t="shared" si="367"/>
        <v>75.609641767585757</v>
      </c>
      <c r="BM624">
        <f t="shared" si="368"/>
        <v>-22.422560732600829</v>
      </c>
      <c r="BN624">
        <f t="shared" si="369"/>
        <v>-67.960368165567971</v>
      </c>
      <c r="BO624">
        <f t="shared" si="335"/>
        <v>0</v>
      </c>
      <c r="BP624">
        <f t="shared" si="336"/>
        <v>2</v>
      </c>
      <c r="BQ624" t="str">
        <f t="shared" si="337"/>
        <v>Train</v>
      </c>
    </row>
    <row r="625" spans="1:69" x14ac:dyDescent="0.3">
      <c r="A625">
        <v>3</v>
      </c>
      <c r="B625">
        <v>0</v>
      </c>
      <c r="C625" t="s">
        <v>1483</v>
      </c>
      <c r="D625" t="s">
        <v>15</v>
      </c>
      <c r="E625">
        <v>6</v>
      </c>
      <c r="F625">
        <v>4</v>
      </c>
      <c r="G625">
        <v>2</v>
      </c>
      <c r="H625" t="s">
        <v>1481</v>
      </c>
      <c r="I625">
        <v>31.274999999999999</v>
      </c>
      <c r="K625" t="s">
        <v>17</v>
      </c>
      <c r="N625" t="s">
        <v>1482</v>
      </c>
      <c r="O625">
        <v>5</v>
      </c>
      <c r="P625">
        <v>4</v>
      </c>
      <c r="Q625">
        <v>2</v>
      </c>
      <c r="R625" t="str">
        <f t="shared" si="338"/>
        <v>Validate</v>
      </c>
      <c r="S625" t="str">
        <f t="shared" si="339"/>
        <v>Test</v>
      </c>
      <c r="T625" t="str">
        <f t="shared" si="340"/>
        <v>Train</v>
      </c>
      <c r="U625" t="str">
        <f t="shared" si="341"/>
        <v>MN</v>
      </c>
      <c r="V625" t="str">
        <f t="shared" si="342"/>
        <v>0-17</v>
      </c>
      <c r="W625" t="str">
        <f t="shared" si="343"/>
        <v/>
      </c>
      <c r="X625" t="str">
        <f t="shared" si="344"/>
        <v>31-40</v>
      </c>
      <c r="Y625" t="b">
        <f>SUMPRODUCT(--(U625=counts!$A$40:$A$49))&gt;0</f>
        <v>1</v>
      </c>
      <c r="Z625" t="b">
        <f>SUMPRODUCT(--(W625=counts!$A$18:$A$22))&gt;0</f>
        <v>0</v>
      </c>
      <c r="AA625" t="str">
        <f t="shared" si="345"/>
        <v>0-17</v>
      </c>
      <c r="AB625" t="str">
        <f>IF(W625="","Blank",IF(Z625="TRUE",W625,counts!$A$23))</f>
        <v>Blank</v>
      </c>
      <c r="AC625" t="str">
        <f t="shared" si="346"/>
        <v>31-40</v>
      </c>
      <c r="AD625" t="str">
        <f t="shared" si="347"/>
        <v>MN</v>
      </c>
      <c r="AE625" t="str">
        <f t="shared" si="348"/>
        <v>female</v>
      </c>
      <c r="AF625" t="str">
        <f>IF(F625&gt;=4, counts!$A$62,F625)</f>
        <v>4, 5, 8</v>
      </c>
      <c r="AG625">
        <f>IF(G625&gt;=3, counts!$A$69,G625)</f>
        <v>2</v>
      </c>
      <c r="AH625" t="str">
        <f>IF(OR(K625="S",K625=""), counts!$A$75,K625)</f>
        <v>S, blank</v>
      </c>
      <c r="AI625">
        <f t="shared" si="349"/>
        <v>3</v>
      </c>
      <c r="AJ625">
        <f>VLOOKUP(AA625,counts!$V$8:$W$13,2,FALSE)</f>
        <v>-3.7643689058441341</v>
      </c>
      <c r="AK625">
        <f>VLOOKUP(AB625,counts!$V$17:$W$23,2,FALSE)</f>
        <v>-42.171718189759716</v>
      </c>
      <c r="AL625">
        <f>VLOOKUP(AC625,counts!$V$27:$W$33,2,FALSE)</f>
        <v>22.971838090238197</v>
      </c>
      <c r="AM625">
        <f>VLOOKUP(AD625,counts!$V$38:$W$49,2,FALSE)</f>
        <v>-96.420408757005262</v>
      </c>
      <c r="AN625">
        <f>VLOOKUP(AE625,counts!$V$53:$W$54,2,FALSE)</f>
        <v>151.41878811967541</v>
      </c>
      <c r="AO625">
        <f>VLOOKUP(AF625,counts!$V$58:$W$62,2,FALSE)</f>
        <v>-259.56209067229281</v>
      </c>
      <c r="AP625">
        <f>VLOOKUP(AG625,counts!$V$66:$W$69,2,FALSE)</f>
        <v>75.609641767585757</v>
      </c>
      <c r="AQ625">
        <f>VLOOKUP(AH625,counts!$V$73:$W$75,2,FALSE)</f>
        <v>-22.422560732600829</v>
      </c>
      <c r="AR625">
        <f>VLOOKUP(AI625,counts!$V$79:$W$81,2,FALSE)</f>
        <v>-67.960368165567971</v>
      </c>
      <c r="AS625">
        <f t="shared" si="350"/>
        <v>0</v>
      </c>
      <c r="AT625">
        <f t="shared" si="351"/>
        <v>5</v>
      </c>
      <c r="AU625" t="str">
        <f t="shared" si="334"/>
        <v>Validate</v>
      </c>
      <c r="AW625" t="str">
        <f t="shared" si="352"/>
        <v>0-17</v>
      </c>
      <c r="AX625" t="str">
        <f t="shared" si="353"/>
        <v>Blank</v>
      </c>
      <c r="AY625" t="str">
        <f t="shared" si="354"/>
        <v>31-40</v>
      </c>
      <c r="AZ625" t="str">
        <f t="shared" si="355"/>
        <v>MN</v>
      </c>
      <c r="BA625" t="str">
        <f t="shared" si="356"/>
        <v>female</v>
      </c>
      <c r="BB625" t="str">
        <f t="shared" si="357"/>
        <v>4, 5, 8</v>
      </c>
      <c r="BC625">
        <f t="shared" si="358"/>
        <v>2</v>
      </c>
      <c r="BD625" t="str">
        <f t="shared" si="359"/>
        <v>S, blank</v>
      </c>
      <c r="BE625">
        <f t="shared" si="360"/>
        <v>3</v>
      </c>
      <c r="BF625">
        <f t="shared" si="361"/>
        <v>-3.7643689058441341</v>
      </c>
      <c r="BG625">
        <f t="shared" si="362"/>
        <v>-42.171718189759716</v>
      </c>
      <c r="BH625">
        <f t="shared" si="363"/>
        <v>22.971838090238197</v>
      </c>
      <c r="BI625">
        <f t="shared" si="364"/>
        <v>-96.420408757005262</v>
      </c>
      <c r="BJ625">
        <f t="shared" si="365"/>
        <v>151.41878811967541</v>
      </c>
      <c r="BK625">
        <f t="shared" si="366"/>
        <v>-259.56209067229281</v>
      </c>
      <c r="BL625">
        <f t="shared" si="367"/>
        <v>75.609641767585757</v>
      </c>
      <c r="BM625">
        <f t="shared" si="368"/>
        <v>-22.422560732600829</v>
      </c>
      <c r="BN625">
        <f t="shared" si="369"/>
        <v>-67.960368165567971</v>
      </c>
      <c r="BO625">
        <f t="shared" si="335"/>
        <v>0</v>
      </c>
      <c r="BP625">
        <f t="shared" si="336"/>
        <v>5</v>
      </c>
      <c r="BQ625" t="str">
        <f t="shared" si="337"/>
        <v>Validate</v>
      </c>
    </row>
    <row r="626" spans="1:69" x14ac:dyDescent="0.3">
      <c r="A626">
        <v>3</v>
      </c>
      <c r="B626">
        <v>0</v>
      </c>
      <c r="C626" t="s">
        <v>1484</v>
      </c>
      <c r="D626" t="s">
        <v>15</v>
      </c>
      <c r="E626">
        <v>2</v>
      </c>
      <c r="F626">
        <v>4</v>
      </c>
      <c r="G626">
        <v>2</v>
      </c>
      <c r="H626" t="s">
        <v>1481</v>
      </c>
      <c r="I626">
        <v>31.274999999999999</v>
      </c>
      <c r="K626" t="s">
        <v>17</v>
      </c>
      <c r="N626" t="s">
        <v>1482</v>
      </c>
      <c r="O626">
        <v>2</v>
      </c>
      <c r="P626">
        <v>2</v>
      </c>
      <c r="Q626">
        <v>5</v>
      </c>
      <c r="R626" t="str">
        <f t="shared" si="338"/>
        <v>Train</v>
      </c>
      <c r="S626" t="str">
        <f t="shared" si="339"/>
        <v>Train</v>
      </c>
      <c r="T626" t="str">
        <f t="shared" si="340"/>
        <v>Validate</v>
      </c>
      <c r="U626" t="str">
        <f t="shared" si="341"/>
        <v>MN</v>
      </c>
      <c r="V626" t="str">
        <f t="shared" si="342"/>
        <v>0-17</v>
      </c>
      <c r="W626" t="str">
        <f t="shared" si="343"/>
        <v/>
      </c>
      <c r="X626" t="str">
        <f t="shared" si="344"/>
        <v>31-40</v>
      </c>
      <c r="Y626" t="b">
        <f>SUMPRODUCT(--(U626=counts!$A$40:$A$49))&gt;0</f>
        <v>1</v>
      </c>
      <c r="Z626" t="b">
        <f>SUMPRODUCT(--(W626=counts!$A$18:$A$22))&gt;0</f>
        <v>0</v>
      </c>
      <c r="AA626" t="str">
        <f t="shared" si="345"/>
        <v>0-17</v>
      </c>
      <c r="AB626" t="str">
        <f>IF(W626="","Blank",IF(Z626="TRUE",W626,counts!$A$23))</f>
        <v>Blank</v>
      </c>
      <c r="AC626" t="str">
        <f t="shared" si="346"/>
        <v>31-40</v>
      </c>
      <c r="AD626" t="str">
        <f t="shared" si="347"/>
        <v>MN</v>
      </c>
      <c r="AE626" t="str">
        <f t="shared" si="348"/>
        <v>female</v>
      </c>
      <c r="AF626" t="str">
        <f>IF(F626&gt;=4, counts!$A$62,F626)</f>
        <v>4, 5, 8</v>
      </c>
      <c r="AG626">
        <f>IF(G626&gt;=3, counts!$A$69,G626)</f>
        <v>2</v>
      </c>
      <c r="AH626" t="str">
        <f>IF(OR(K626="S",K626=""), counts!$A$75,K626)</f>
        <v>S, blank</v>
      </c>
      <c r="AI626">
        <f t="shared" si="349"/>
        <v>3</v>
      </c>
      <c r="AJ626">
        <f>VLOOKUP(AA626,counts!$V$8:$W$13,2,FALSE)</f>
        <v>-3.7643689058441341</v>
      </c>
      <c r="AK626">
        <f>VLOOKUP(AB626,counts!$V$17:$W$23,2,FALSE)</f>
        <v>-42.171718189759716</v>
      </c>
      <c r="AL626">
        <f>VLOOKUP(AC626,counts!$V$27:$W$33,2,FALSE)</f>
        <v>22.971838090238197</v>
      </c>
      <c r="AM626">
        <f>VLOOKUP(AD626,counts!$V$38:$W$49,2,FALSE)</f>
        <v>-96.420408757005262</v>
      </c>
      <c r="AN626">
        <f>VLOOKUP(AE626,counts!$V$53:$W$54,2,FALSE)</f>
        <v>151.41878811967541</v>
      </c>
      <c r="AO626">
        <f>VLOOKUP(AF626,counts!$V$58:$W$62,2,FALSE)</f>
        <v>-259.56209067229281</v>
      </c>
      <c r="AP626">
        <f>VLOOKUP(AG626,counts!$V$66:$W$69,2,FALSE)</f>
        <v>75.609641767585757</v>
      </c>
      <c r="AQ626">
        <f>VLOOKUP(AH626,counts!$V$73:$W$75,2,FALSE)</f>
        <v>-22.422560732600829</v>
      </c>
      <c r="AR626">
        <f>VLOOKUP(AI626,counts!$V$79:$W$81,2,FALSE)</f>
        <v>-67.960368165567971</v>
      </c>
      <c r="AS626">
        <f t="shared" si="350"/>
        <v>0</v>
      </c>
      <c r="AT626">
        <f t="shared" si="351"/>
        <v>2</v>
      </c>
      <c r="AU626" t="str">
        <f t="shared" si="334"/>
        <v>Train</v>
      </c>
      <c r="AW626" t="str">
        <f t="shared" si="352"/>
        <v>0-17</v>
      </c>
      <c r="AX626" t="str">
        <f t="shared" si="353"/>
        <v>Blank</v>
      </c>
      <c r="AY626" t="str">
        <f t="shared" si="354"/>
        <v>31-40</v>
      </c>
      <c r="AZ626" t="str">
        <f t="shared" si="355"/>
        <v>MN</v>
      </c>
      <c r="BA626" t="str">
        <f t="shared" si="356"/>
        <v>female</v>
      </c>
      <c r="BB626" t="str">
        <f t="shared" si="357"/>
        <v>4, 5, 8</v>
      </c>
      <c r="BC626">
        <f t="shared" si="358"/>
        <v>2</v>
      </c>
      <c r="BD626" t="str">
        <f t="shared" si="359"/>
        <v>S, blank</v>
      </c>
      <c r="BE626">
        <f t="shared" si="360"/>
        <v>3</v>
      </c>
      <c r="BF626">
        <f t="shared" si="361"/>
        <v>-3.7643689058441341</v>
      </c>
      <c r="BG626">
        <f t="shared" si="362"/>
        <v>-42.171718189759716</v>
      </c>
      <c r="BH626">
        <f t="shared" si="363"/>
        <v>22.971838090238197</v>
      </c>
      <c r="BI626">
        <f t="shared" si="364"/>
        <v>-96.420408757005262</v>
      </c>
      <c r="BJ626">
        <f t="shared" si="365"/>
        <v>151.41878811967541</v>
      </c>
      <c r="BK626">
        <f t="shared" si="366"/>
        <v>-259.56209067229281</v>
      </c>
      <c r="BL626">
        <f t="shared" si="367"/>
        <v>75.609641767585757</v>
      </c>
      <c r="BM626">
        <f t="shared" si="368"/>
        <v>-22.422560732600829</v>
      </c>
      <c r="BN626">
        <f t="shared" si="369"/>
        <v>-67.960368165567971</v>
      </c>
      <c r="BO626">
        <f t="shared" si="335"/>
        <v>0</v>
      </c>
      <c r="BP626">
        <f t="shared" si="336"/>
        <v>2</v>
      </c>
      <c r="BQ626" t="str">
        <f t="shared" si="337"/>
        <v>Train</v>
      </c>
    </row>
    <row r="627" spans="1:69" x14ac:dyDescent="0.3">
      <c r="A627">
        <v>3</v>
      </c>
      <c r="B627">
        <v>1</v>
      </c>
      <c r="C627" t="s">
        <v>1485</v>
      </c>
      <c r="D627" t="s">
        <v>15</v>
      </c>
      <c r="E627">
        <v>17</v>
      </c>
      <c r="F627">
        <v>4</v>
      </c>
      <c r="G627">
        <v>2</v>
      </c>
      <c r="H627" t="s">
        <v>1486</v>
      </c>
      <c r="I627">
        <v>7.9249999999999998</v>
      </c>
      <c r="K627" t="s">
        <v>17</v>
      </c>
      <c r="L627" t="s">
        <v>40</v>
      </c>
      <c r="N627" t="s">
        <v>1487</v>
      </c>
      <c r="O627">
        <v>4</v>
      </c>
      <c r="P627">
        <v>4</v>
      </c>
      <c r="Q627">
        <v>3</v>
      </c>
      <c r="R627" t="str">
        <f t="shared" si="338"/>
        <v>Test</v>
      </c>
      <c r="S627" t="str">
        <f t="shared" si="339"/>
        <v>Test</v>
      </c>
      <c r="T627" t="str">
        <f t="shared" si="340"/>
        <v>Train</v>
      </c>
      <c r="U627" t="str">
        <f t="shared" si="341"/>
        <v>NY</v>
      </c>
      <c r="V627" t="str">
        <f t="shared" si="342"/>
        <v>0-17</v>
      </c>
      <c r="W627" t="str">
        <f t="shared" si="343"/>
        <v/>
      </c>
      <c r="X627" t="str">
        <f t="shared" si="344"/>
        <v>0-10</v>
      </c>
      <c r="Y627" t="b">
        <f>SUMPRODUCT(--(U627=counts!$A$40:$A$49))&gt;0</f>
        <v>1</v>
      </c>
      <c r="Z627" t="b">
        <f>SUMPRODUCT(--(W627=counts!$A$18:$A$22))&gt;0</f>
        <v>0</v>
      </c>
      <c r="AA627" t="str">
        <f t="shared" si="345"/>
        <v>0-17</v>
      </c>
      <c r="AB627" t="str">
        <f>IF(W627="","Blank",IF(Z627="TRUE",W627,counts!$A$23))</f>
        <v>Blank</v>
      </c>
      <c r="AC627" t="str">
        <f t="shared" si="346"/>
        <v>0-10</v>
      </c>
      <c r="AD627" t="str">
        <f t="shared" si="347"/>
        <v>NY</v>
      </c>
      <c r="AE627" t="str">
        <f t="shared" si="348"/>
        <v>female</v>
      </c>
      <c r="AF627" t="str">
        <f>IF(F627&gt;=4, counts!$A$62,F627)</f>
        <v>4, 5, 8</v>
      </c>
      <c r="AG627">
        <f>IF(G627&gt;=3, counts!$A$69,G627)</f>
        <v>2</v>
      </c>
      <c r="AH627" t="str">
        <f>IF(OR(K627="S",K627=""), counts!$A$75,K627)</f>
        <v>S, blank</v>
      </c>
      <c r="AI627">
        <f t="shared" si="349"/>
        <v>3</v>
      </c>
      <c r="AJ627">
        <f>VLOOKUP(AA627,counts!$V$8:$W$13,2,FALSE)</f>
        <v>-3.7643689058441341</v>
      </c>
      <c r="AK627">
        <f>VLOOKUP(AB627,counts!$V$17:$W$23,2,FALSE)</f>
        <v>-42.171718189759716</v>
      </c>
      <c r="AL627">
        <f>VLOOKUP(AC627,counts!$V$27:$W$33,2,FALSE)</f>
        <v>-82.840254641099079</v>
      </c>
      <c r="AM627">
        <f>VLOOKUP(AD627,counts!$V$38:$W$49,2,FALSE)</f>
        <v>57.761363718906857</v>
      </c>
      <c r="AN627">
        <f>VLOOKUP(AE627,counts!$V$53:$W$54,2,FALSE)</f>
        <v>151.41878811967541</v>
      </c>
      <c r="AO627">
        <f>VLOOKUP(AF627,counts!$V$58:$W$62,2,FALSE)</f>
        <v>-259.56209067229281</v>
      </c>
      <c r="AP627">
        <f>VLOOKUP(AG627,counts!$V$66:$W$69,2,FALSE)</f>
        <v>75.609641767585757</v>
      </c>
      <c r="AQ627">
        <f>VLOOKUP(AH627,counts!$V$73:$W$75,2,FALSE)</f>
        <v>-22.422560732600829</v>
      </c>
      <c r="AR627">
        <f>VLOOKUP(AI627,counts!$V$79:$W$81,2,FALSE)</f>
        <v>-67.960368165567971</v>
      </c>
      <c r="AS627">
        <f t="shared" si="350"/>
        <v>1</v>
      </c>
      <c r="AT627">
        <f t="shared" si="351"/>
        <v>4</v>
      </c>
      <c r="AU627" t="str">
        <f t="shared" si="334"/>
        <v>Test</v>
      </c>
      <c r="AW627" t="str">
        <f t="shared" si="352"/>
        <v>0-17</v>
      </c>
      <c r="AX627" t="str">
        <f t="shared" si="353"/>
        <v>Blank</v>
      </c>
      <c r="AY627" t="str">
        <f t="shared" si="354"/>
        <v>0-10</v>
      </c>
      <c r="AZ627" t="str">
        <f t="shared" si="355"/>
        <v>NY</v>
      </c>
      <c r="BA627" t="str">
        <f t="shared" si="356"/>
        <v>female</v>
      </c>
      <c r="BB627" t="str">
        <f t="shared" si="357"/>
        <v>4, 5, 8</v>
      </c>
      <c r="BC627">
        <f t="shared" si="358"/>
        <v>2</v>
      </c>
      <c r="BD627" t="str">
        <f t="shared" si="359"/>
        <v>S, blank</v>
      </c>
      <c r="BE627">
        <f t="shared" si="360"/>
        <v>3</v>
      </c>
      <c r="BF627">
        <f t="shared" si="361"/>
        <v>-3.7643689058441341</v>
      </c>
      <c r="BG627">
        <f t="shared" si="362"/>
        <v>-42.171718189759716</v>
      </c>
      <c r="BH627">
        <f t="shared" si="363"/>
        <v>-82.840254641099079</v>
      </c>
      <c r="BI627">
        <f t="shared" si="364"/>
        <v>57.761363718906857</v>
      </c>
      <c r="BJ627">
        <f t="shared" si="365"/>
        <v>151.41878811967541</v>
      </c>
      <c r="BK627">
        <f t="shared" si="366"/>
        <v>-259.56209067229281</v>
      </c>
      <c r="BL627">
        <f t="shared" si="367"/>
        <v>75.609641767585757</v>
      </c>
      <c r="BM627">
        <f t="shared" si="368"/>
        <v>-22.422560732600829</v>
      </c>
      <c r="BN627">
        <f t="shared" si="369"/>
        <v>-67.960368165567971</v>
      </c>
      <c r="BO627">
        <f t="shared" si="335"/>
        <v>1</v>
      </c>
      <c r="BP627">
        <f t="shared" si="336"/>
        <v>4</v>
      </c>
      <c r="BQ627" t="str">
        <f t="shared" si="337"/>
        <v>Test</v>
      </c>
    </row>
    <row r="628" spans="1:69" x14ac:dyDescent="0.3">
      <c r="A628">
        <v>3</v>
      </c>
      <c r="B628">
        <v>0</v>
      </c>
      <c r="C628" t="s">
        <v>1488</v>
      </c>
      <c r="D628" t="s">
        <v>15</v>
      </c>
      <c r="E628">
        <v>38</v>
      </c>
      <c r="F628">
        <v>4</v>
      </c>
      <c r="G628">
        <v>2</v>
      </c>
      <c r="H628" t="s">
        <v>1489</v>
      </c>
      <c r="I628">
        <v>7.7750000000000004</v>
      </c>
      <c r="K628" t="s">
        <v>17</v>
      </c>
      <c r="N628" t="s">
        <v>1490</v>
      </c>
      <c r="O628">
        <v>4</v>
      </c>
      <c r="P628">
        <v>1</v>
      </c>
      <c r="Q628">
        <v>1</v>
      </c>
      <c r="R628" t="str">
        <f t="shared" si="338"/>
        <v>Test</v>
      </c>
      <c r="S628" t="str">
        <f t="shared" si="339"/>
        <v>Train</v>
      </c>
      <c r="T628" t="str">
        <f t="shared" si="340"/>
        <v>Train</v>
      </c>
      <c r="U628" t="str">
        <f t="shared" si="341"/>
        <v>MI</v>
      </c>
      <c r="V628" t="str">
        <f t="shared" si="342"/>
        <v>31-40</v>
      </c>
      <c r="W628" t="str">
        <f t="shared" si="343"/>
        <v/>
      </c>
      <c r="X628" t="str">
        <f t="shared" si="344"/>
        <v>0-10</v>
      </c>
      <c r="Y628" t="b">
        <f>SUMPRODUCT(--(U628=counts!$A$40:$A$49))&gt;0</f>
        <v>1</v>
      </c>
      <c r="Z628" t="b">
        <f>SUMPRODUCT(--(W628=counts!$A$18:$A$22))&gt;0</f>
        <v>0</v>
      </c>
      <c r="AA628" t="str">
        <f t="shared" si="345"/>
        <v>31-40</v>
      </c>
      <c r="AB628" t="str">
        <f>IF(W628="","Blank",IF(Z628="TRUE",W628,counts!$A$23))</f>
        <v>Blank</v>
      </c>
      <c r="AC628" t="str">
        <f t="shared" si="346"/>
        <v>0-10</v>
      </c>
      <c r="AD628" t="str">
        <f t="shared" si="347"/>
        <v>MI</v>
      </c>
      <c r="AE628" t="str">
        <f t="shared" si="348"/>
        <v>female</v>
      </c>
      <c r="AF628" t="str">
        <f>IF(F628&gt;=4, counts!$A$62,F628)</f>
        <v>4, 5, 8</v>
      </c>
      <c r="AG628">
        <f>IF(G628&gt;=3, counts!$A$69,G628)</f>
        <v>2</v>
      </c>
      <c r="AH628" t="str">
        <f>IF(OR(K628="S",K628=""), counts!$A$75,K628)</f>
        <v>S, blank</v>
      </c>
      <c r="AI628">
        <f t="shared" si="349"/>
        <v>3</v>
      </c>
      <c r="AJ628">
        <f>VLOOKUP(AA628,counts!$V$8:$W$13,2,FALSE)</f>
        <v>32.769878926258563</v>
      </c>
      <c r="AK628">
        <f>VLOOKUP(AB628,counts!$V$17:$W$23,2,FALSE)</f>
        <v>-42.171718189759716</v>
      </c>
      <c r="AL628">
        <f>VLOOKUP(AC628,counts!$V$27:$W$33,2,FALSE)</f>
        <v>-82.840254641099079</v>
      </c>
      <c r="AM628">
        <f>VLOOKUP(AD628,counts!$V$38:$W$49,2,FALSE)</f>
        <v>123.30204897661667</v>
      </c>
      <c r="AN628">
        <f>VLOOKUP(AE628,counts!$V$53:$W$54,2,FALSE)</f>
        <v>151.41878811967541</v>
      </c>
      <c r="AO628">
        <f>VLOOKUP(AF628,counts!$V$58:$W$62,2,FALSE)</f>
        <v>-259.56209067229281</v>
      </c>
      <c r="AP628">
        <f>VLOOKUP(AG628,counts!$V$66:$W$69,2,FALSE)</f>
        <v>75.609641767585757</v>
      </c>
      <c r="AQ628">
        <f>VLOOKUP(AH628,counts!$V$73:$W$75,2,FALSE)</f>
        <v>-22.422560732600829</v>
      </c>
      <c r="AR628">
        <f>VLOOKUP(AI628,counts!$V$79:$W$81,2,FALSE)</f>
        <v>-67.960368165567971</v>
      </c>
      <c r="AS628">
        <f t="shared" si="350"/>
        <v>0</v>
      </c>
      <c r="AT628">
        <f t="shared" si="351"/>
        <v>4</v>
      </c>
      <c r="AU628" t="str">
        <f t="shared" si="334"/>
        <v>Test</v>
      </c>
      <c r="AW628" t="str">
        <f t="shared" si="352"/>
        <v>31-40</v>
      </c>
      <c r="AX628" t="str">
        <f t="shared" si="353"/>
        <v>Blank</v>
      </c>
      <c r="AY628" t="str">
        <f t="shared" si="354"/>
        <v>0-10</v>
      </c>
      <c r="AZ628" t="str">
        <f t="shared" si="355"/>
        <v>MI</v>
      </c>
      <c r="BA628" t="str">
        <f t="shared" si="356"/>
        <v>female</v>
      </c>
      <c r="BB628" t="str">
        <f t="shared" si="357"/>
        <v>4, 5, 8</v>
      </c>
      <c r="BC628">
        <f t="shared" si="358"/>
        <v>2</v>
      </c>
      <c r="BD628" t="str">
        <f t="shared" si="359"/>
        <v>S, blank</v>
      </c>
      <c r="BE628">
        <f t="shared" si="360"/>
        <v>3</v>
      </c>
      <c r="BF628">
        <f t="shared" si="361"/>
        <v>32.769878926258563</v>
      </c>
      <c r="BG628">
        <f t="shared" si="362"/>
        <v>-42.171718189759716</v>
      </c>
      <c r="BH628">
        <f t="shared" si="363"/>
        <v>-82.840254641099079</v>
      </c>
      <c r="BI628">
        <f t="shared" si="364"/>
        <v>123.30204897661667</v>
      </c>
      <c r="BJ628">
        <f t="shared" si="365"/>
        <v>151.41878811967541</v>
      </c>
      <c r="BK628">
        <f t="shared" si="366"/>
        <v>-259.56209067229281</v>
      </c>
      <c r="BL628">
        <f t="shared" si="367"/>
        <v>75.609641767585757</v>
      </c>
      <c r="BM628">
        <f t="shared" si="368"/>
        <v>-22.422560732600829</v>
      </c>
      <c r="BN628">
        <f t="shared" si="369"/>
        <v>-67.960368165567971</v>
      </c>
      <c r="BO628">
        <f t="shared" si="335"/>
        <v>0</v>
      </c>
      <c r="BP628">
        <f t="shared" si="336"/>
        <v>4</v>
      </c>
      <c r="BQ628" t="str">
        <f t="shared" si="337"/>
        <v>Test</v>
      </c>
    </row>
    <row r="629" spans="1:69" x14ac:dyDescent="0.3">
      <c r="A629">
        <v>3</v>
      </c>
      <c r="B629">
        <v>0</v>
      </c>
      <c r="C629" t="s">
        <v>1491</v>
      </c>
      <c r="D629" t="s">
        <v>15</v>
      </c>
      <c r="E629">
        <v>9</v>
      </c>
      <c r="F629">
        <v>4</v>
      </c>
      <c r="G629">
        <v>2</v>
      </c>
      <c r="H629" t="s">
        <v>1481</v>
      </c>
      <c r="I629">
        <v>31.274999999999999</v>
      </c>
      <c r="K629" t="s">
        <v>17</v>
      </c>
      <c r="N629" t="s">
        <v>1482</v>
      </c>
      <c r="O629">
        <v>2</v>
      </c>
      <c r="P629">
        <v>3</v>
      </c>
      <c r="Q629">
        <v>3</v>
      </c>
      <c r="R629" t="str">
        <f t="shared" si="338"/>
        <v>Train</v>
      </c>
      <c r="S629" t="str">
        <f t="shared" si="339"/>
        <v>Train</v>
      </c>
      <c r="T629" t="str">
        <f t="shared" si="340"/>
        <v>Train</v>
      </c>
      <c r="U629" t="str">
        <f t="shared" si="341"/>
        <v>MN</v>
      </c>
      <c r="V629" t="str">
        <f t="shared" si="342"/>
        <v>0-17</v>
      </c>
      <c r="W629" t="str">
        <f t="shared" si="343"/>
        <v/>
      </c>
      <c r="X629" t="str">
        <f t="shared" si="344"/>
        <v>31-40</v>
      </c>
      <c r="Y629" t="b">
        <f>SUMPRODUCT(--(U629=counts!$A$40:$A$49))&gt;0</f>
        <v>1</v>
      </c>
      <c r="Z629" t="b">
        <f>SUMPRODUCT(--(W629=counts!$A$18:$A$22))&gt;0</f>
        <v>0</v>
      </c>
      <c r="AA629" t="str">
        <f t="shared" si="345"/>
        <v>0-17</v>
      </c>
      <c r="AB629" t="str">
        <f>IF(W629="","Blank",IF(Z629="TRUE",W629,counts!$A$23))</f>
        <v>Blank</v>
      </c>
      <c r="AC629" t="str">
        <f t="shared" si="346"/>
        <v>31-40</v>
      </c>
      <c r="AD629" t="str">
        <f t="shared" si="347"/>
        <v>MN</v>
      </c>
      <c r="AE629" t="str">
        <f t="shared" si="348"/>
        <v>female</v>
      </c>
      <c r="AF629" t="str">
        <f>IF(F629&gt;=4, counts!$A$62,F629)</f>
        <v>4, 5, 8</v>
      </c>
      <c r="AG629">
        <f>IF(G629&gt;=3, counts!$A$69,G629)</f>
        <v>2</v>
      </c>
      <c r="AH629" t="str">
        <f>IF(OR(K629="S",K629=""), counts!$A$75,K629)</f>
        <v>S, blank</v>
      </c>
      <c r="AI629">
        <f t="shared" si="349"/>
        <v>3</v>
      </c>
      <c r="AJ629">
        <f>VLOOKUP(AA629,counts!$V$8:$W$13,2,FALSE)</f>
        <v>-3.7643689058441341</v>
      </c>
      <c r="AK629">
        <f>VLOOKUP(AB629,counts!$V$17:$W$23,2,FALSE)</f>
        <v>-42.171718189759716</v>
      </c>
      <c r="AL629">
        <f>VLOOKUP(AC629,counts!$V$27:$W$33,2,FALSE)</f>
        <v>22.971838090238197</v>
      </c>
      <c r="AM629">
        <f>VLOOKUP(AD629,counts!$V$38:$W$49,2,FALSE)</f>
        <v>-96.420408757005262</v>
      </c>
      <c r="AN629">
        <f>VLOOKUP(AE629,counts!$V$53:$W$54,2,FALSE)</f>
        <v>151.41878811967541</v>
      </c>
      <c r="AO629">
        <f>VLOOKUP(AF629,counts!$V$58:$W$62,2,FALSE)</f>
        <v>-259.56209067229281</v>
      </c>
      <c r="AP629">
        <f>VLOOKUP(AG629,counts!$V$66:$W$69,2,FALSE)</f>
        <v>75.609641767585757</v>
      </c>
      <c r="AQ629">
        <f>VLOOKUP(AH629,counts!$V$73:$W$75,2,FALSE)</f>
        <v>-22.422560732600829</v>
      </c>
      <c r="AR629">
        <f>VLOOKUP(AI629,counts!$V$79:$W$81,2,FALSE)</f>
        <v>-67.960368165567971</v>
      </c>
      <c r="AS629">
        <f t="shared" si="350"/>
        <v>0</v>
      </c>
      <c r="AT629">
        <f t="shared" si="351"/>
        <v>2</v>
      </c>
      <c r="AU629" t="str">
        <f t="shared" si="334"/>
        <v>Train</v>
      </c>
      <c r="AW629" t="str">
        <f t="shared" si="352"/>
        <v>0-17</v>
      </c>
      <c r="AX629" t="str">
        <f t="shared" si="353"/>
        <v>Blank</v>
      </c>
      <c r="AY629" t="str">
        <f t="shared" si="354"/>
        <v>31-40</v>
      </c>
      <c r="AZ629" t="str">
        <f t="shared" si="355"/>
        <v>MN</v>
      </c>
      <c r="BA629" t="str">
        <f t="shared" si="356"/>
        <v>female</v>
      </c>
      <c r="BB629" t="str">
        <f t="shared" si="357"/>
        <v>4, 5, 8</v>
      </c>
      <c r="BC629">
        <f t="shared" si="358"/>
        <v>2</v>
      </c>
      <c r="BD629" t="str">
        <f t="shared" si="359"/>
        <v>S, blank</v>
      </c>
      <c r="BE629">
        <f t="shared" si="360"/>
        <v>3</v>
      </c>
      <c r="BF629">
        <f t="shared" si="361"/>
        <v>-3.7643689058441341</v>
      </c>
      <c r="BG629">
        <f t="shared" si="362"/>
        <v>-42.171718189759716</v>
      </c>
      <c r="BH629">
        <f t="shared" si="363"/>
        <v>22.971838090238197</v>
      </c>
      <c r="BI629">
        <f t="shared" si="364"/>
        <v>-96.420408757005262</v>
      </c>
      <c r="BJ629">
        <f t="shared" si="365"/>
        <v>151.41878811967541</v>
      </c>
      <c r="BK629">
        <f t="shared" si="366"/>
        <v>-259.56209067229281</v>
      </c>
      <c r="BL629">
        <f t="shared" si="367"/>
        <v>75.609641767585757</v>
      </c>
      <c r="BM629">
        <f t="shared" si="368"/>
        <v>-22.422560732600829</v>
      </c>
      <c r="BN629">
        <f t="shared" si="369"/>
        <v>-67.960368165567971</v>
      </c>
      <c r="BO629">
        <f t="shared" si="335"/>
        <v>0</v>
      </c>
      <c r="BP629">
        <f t="shared" si="336"/>
        <v>2</v>
      </c>
      <c r="BQ629" t="str">
        <f t="shared" si="337"/>
        <v>Train</v>
      </c>
    </row>
    <row r="630" spans="1:69" x14ac:dyDescent="0.3">
      <c r="A630">
        <v>3</v>
      </c>
      <c r="B630">
        <v>0</v>
      </c>
      <c r="C630" t="s">
        <v>1492</v>
      </c>
      <c r="D630" t="s">
        <v>15</v>
      </c>
      <c r="E630">
        <v>11</v>
      </c>
      <c r="F630">
        <v>4</v>
      </c>
      <c r="G630">
        <v>2</v>
      </c>
      <c r="H630" t="s">
        <v>1481</v>
      </c>
      <c r="I630">
        <v>31.274999999999999</v>
      </c>
      <c r="K630" t="s">
        <v>17</v>
      </c>
      <c r="N630" t="s">
        <v>1482</v>
      </c>
      <c r="O630">
        <v>3</v>
      </c>
      <c r="P630">
        <v>2</v>
      </c>
      <c r="Q630">
        <v>2</v>
      </c>
      <c r="R630" t="str">
        <f t="shared" si="338"/>
        <v>Train</v>
      </c>
      <c r="S630" t="str">
        <f t="shared" si="339"/>
        <v>Train</v>
      </c>
      <c r="T630" t="str">
        <f t="shared" si="340"/>
        <v>Train</v>
      </c>
      <c r="U630" t="str">
        <f t="shared" si="341"/>
        <v>MN</v>
      </c>
      <c r="V630" t="str">
        <f t="shared" si="342"/>
        <v>0-17</v>
      </c>
      <c r="W630" t="str">
        <f t="shared" si="343"/>
        <v/>
      </c>
      <c r="X630" t="str">
        <f t="shared" si="344"/>
        <v>31-40</v>
      </c>
      <c r="Y630" t="b">
        <f>SUMPRODUCT(--(U630=counts!$A$40:$A$49))&gt;0</f>
        <v>1</v>
      </c>
      <c r="Z630" t="b">
        <f>SUMPRODUCT(--(W630=counts!$A$18:$A$22))&gt;0</f>
        <v>0</v>
      </c>
      <c r="AA630" t="str">
        <f t="shared" si="345"/>
        <v>0-17</v>
      </c>
      <c r="AB630" t="str">
        <f>IF(W630="","Blank",IF(Z630="TRUE",W630,counts!$A$23))</f>
        <v>Blank</v>
      </c>
      <c r="AC630" t="str">
        <f t="shared" si="346"/>
        <v>31-40</v>
      </c>
      <c r="AD630" t="str">
        <f t="shared" si="347"/>
        <v>MN</v>
      </c>
      <c r="AE630" t="str">
        <f t="shared" si="348"/>
        <v>female</v>
      </c>
      <c r="AF630" t="str">
        <f>IF(F630&gt;=4, counts!$A$62,F630)</f>
        <v>4, 5, 8</v>
      </c>
      <c r="AG630">
        <f>IF(G630&gt;=3, counts!$A$69,G630)</f>
        <v>2</v>
      </c>
      <c r="AH630" t="str">
        <f>IF(OR(K630="S",K630=""), counts!$A$75,K630)</f>
        <v>S, blank</v>
      </c>
      <c r="AI630">
        <f t="shared" si="349"/>
        <v>3</v>
      </c>
      <c r="AJ630">
        <f>VLOOKUP(AA630,counts!$V$8:$W$13,2,FALSE)</f>
        <v>-3.7643689058441341</v>
      </c>
      <c r="AK630">
        <f>VLOOKUP(AB630,counts!$V$17:$W$23,2,FALSE)</f>
        <v>-42.171718189759716</v>
      </c>
      <c r="AL630">
        <f>VLOOKUP(AC630,counts!$V$27:$W$33,2,FALSE)</f>
        <v>22.971838090238197</v>
      </c>
      <c r="AM630">
        <f>VLOOKUP(AD630,counts!$V$38:$W$49,2,FALSE)</f>
        <v>-96.420408757005262</v>
      </c>
      <c r="AN630">
        <f>VLOOKUP(AE630,counts!$V$53:$W$54,2,FALSE)</f>
        <v>151.41878811967541</v>
      </c>
      <c r="AO630">
        <f>VLOOKUP(AF630,counts!$V$58:$W$62,2,FALSE)</f>
        <v>-259.56209067229281</v>
      </c>
      <c r="AP630">
        <f>VLOOKUP(AG630,counts!$V$66:$W$69,2,FALSE)</f>
        <v>75.609641767585757</v>
      </c>
      <c r="AQ630">
        <f>VLOOKUP(AH630,counts!$V$73:$W$75,2,FALSE)</f>
        <v>-22.422560732600829</v>
      </c>
      <c r="AR630">
        <f>VLOOKUP(AI630,counts!$V$79:$W$81,2,FALSE)</f>
        <v>-67.960368165567971</v>
      </c>
      <c r="AS630">
        <f t="shared" si="350"/>
        <v>0</v>
      </c>
      <c r="AT630">
        <f t="shared" si="351"/>
        <v>3</v>
      </c>
      <c r="AU630" t="str">
        <f t="shared" si="334"/>
        <v>Train</v>
      </c>
      <c r="AW630" t="str">
        <f t="shared" si="352"/>
        <v>0-17</v>
      </c>
      <c r="AX630" t="str">
        <f t="shared" si="353"/>
        <v>Blank</v>
      </c>
      <c r="AY630" t="str">
        <f t="shared" si="354"/>
        <v>31-40</v>
      </c>
      <c r="AZ630" t="str">
        <f t="shared" si="355"/>
        <v>MN</v>
      </c>
      <c r="BA630" t="str">
        <f t="shared" si="356"/>
        <v>female</v>
      </c>
      <c r="BB630" t="str">
        <f t="shared" si="357"/>
        <v>4, 5, 8</v>
      </c>
      <c r="BC630">
        <f t="shared" si="358"/>
        <v>2</v>
      </c>
      <c r="BD630" t="str">
        <f t="shared" si="359"/>
        <v>S, blank</v>
      </c>
      <c r="BE630">
        <f t="shared" si="360"/>
        <v>3</v>
      </c>
      <c r="BF630">
        <f t="shared" si="361"/>
        <v>-3.7643689058441341</v>
      </c>
      <c r="BG630">
        <f t="shared" si="362"/>
        <v>-42.171718189759716</v>
      </c>
      <c r="BH630">
        <f t="shared" si="363"/>
        <v>22.971838090238197</v>
      </c>
      <c r="BI630">
        <f t="shared" si="364"/>
        <v>-96.420408757005262</v>
      </c>
      <c r="BJ630">
        <f t="shared" si="365"/>
        <v>151.41878811967541</v>
      </c>
      <c r="BK630">
        <f t="shared" si="366"/>
        <v>-259.56209067229281</v>
      </c>
      <c r="BL630">
        <f t="shared" si="367"/>
        <v>75.609641767585757</v>
      </c>
      <c r="BM630">
        <f t="shared" si="368"/>
        <v>-22.422560732600829</v>
      </c>
      <c r="BN630">
        <f t="shared" si="369"/>
        <v>-67.960368165567971</v>
      </c>
      <c r="BO630">
        <f t="shared" si="335"/>
        <v>0</v>
      </c>
      <c r="BP630">
        <f t="shared" si="336"/>
        <v>3</v>
      </c>
      <c r="BQ630" t="str">
        <f t="shared" si="337"/>
        <v>Train</v>
      </c>
    </row>
    <row r="631" spans="1:69" x14ac:dyDescent="0.3">
      <c r="A631">
        <v>3</v>
      </c>
      <c r="B631">
        <v>0</v>
      </c>
      <c r="C631" t="s">
        <v>1493</v>
      </c>
      <c r="D631" t="s">
        <v>20</v>
      </c>
      <c r="E631">
        <v>39</v>
      </c>
      <c r="F631">
        <v>1</v>
      </c>
      <c r="G631">
        <v>5</v>
      </c>
      <c r="H631" t="s">
        <v>1481</v>
      </c>
      <c r="I631">
        <v>31.274999999999999</v>
      </c>
      <c r="K631" t="s">
        <v>17</v>
      </c>
      <c r="N631" t="s">
        <v>1482</v>
      </c>
      <c r="O631">
        <v>3</v>
      </c>
      <c r="P631">
        <v>3</v>
      </c>
      <c r="Q631">
        <v>1</v>
      </c>
      <c r="R631" t="str">
        <f t="shared" si="338"/>
        <v>Train</v>
      </c>
      <c r="S631" t="str">
        <f t="shared" si="339"/>
        <v>Train</v>
      </c>
      <c r="T631" t="str">
        <f t="shared" si="340"/>
        <v>Train</v>
      </c>
      <c r="U631" t="str">
        <f t="shared" si="341"/>
        <v>MN</v>
      </c>
      <c r="V631" t="str">
        <f t="shared" si="342"/>
        <v>31-40</v>
      </c>
      <c r="W631" t="str">
        <f t="shared" si="343"/>
        <v/>
      </c>
      <c r="X631" t="str">
        <f t="shared" si="344"/>
        <v>31-40</v>
      </c>
      <c r="Y631" t="b">
        <f>SUMPRODUCT(--(U631=counts!$A$40:$A$49))&gt;0</f>
        <v>1</v>
      </c>
      <c r="Z631" t="b">
        <f>SUMPRODUCT(--(W631=counts!$A$18:$A$22))&gt;0</f>
        <v>0</v>
      </c>
      <c r="AA631" t="str">
        <f t="shared" si="345"/>
        <v>31-40</v>
      </c>
      <c r="AB631" t="str">
        <f>IF(W631="","Blank",IF(Z631="TRUE",W631,counts!$A$23))</f>
        <v>Blank</v>
      </c>
      <c r="AC631" t="str">
        <f t="shared" si="346"/>
        <v>31-40</v>
      </c>
      <c r="AD631" t="str">
        <f t="shared" si="347"/>
        <v>MN</v>
      </c>
      <c r="AE631" t="str">
        <f t="shared" si="348"/>
        <v>male</v>
      </c>
      <c r="AF631">
        <f>IF(F631&gt;=4, counts!$A$62,F631)</f>
        <v>1</v>
      </c>
      <c r="AG631" t="str">
        <f>IF(G631&gt;=3, counts!$A$69,G631)</f>
        <v>3, 4, 5, 6, 9</v>
      </c>
      <c r="AH631" t="str">
        <f>IF(OR(K631="S",K631=""), counts!$A$75,K631)</f>
        <v>S, blank</v>
      </c>
      <c r="AI631">
        <f t="shared" si="349"/>
        <v>3</v>
      </c>
      <c r="AJ631">
        <f>VLOOKUP(AA631,counts!$V$8:$W$13,2,FALSE)</f>
        <v>32.769878926258563</v>
      </c>
      <c r="AK631">
        <f>VLOOKUP(AB631,counts!$V$17:$W$23,2,FALSE)</f>
        <v>-42.171718189759716</v>
      </c>
      <c r="AL631">
        <f>VLOOKUP(AC631,counts!$V$27:$W$33,2,FALSE)</f>
        <v>22.971838090238197</v>
      </c>
      <c r="AM631">
        <f>VLOOKUP(AD631,counts!$V$38:$W$49,2,FALSE)</f>
        <v>-96.420408757005262</v>
      </c>
      <c r="AN631">
        <f>VLOOKUP(AE631,counts!$V$53:$W$54,2,FALSE)</f>
        <v>-108.67008854708662</v>
      </c>
      <c r="AO631">
        <f>VLOOKUP(AF631,counts!$V$58:$W$62,2,FALSE)</f>
        <v>48.695090775187893</v>
      </c>
      <c r="AP631">
        <f>VLOOKUP(AG631,counts!$V$66:$W$69,2,FALSE)</f>
        <v>-92.646375958720569</v>
      </c>
      <c r="AQ631">
        <f>VLOOKUP(AH631,counts!$V$73:$W$75,2,FALSE)</f>
        <v>-22.422560732600829</v>
      </c>
      <c r="AR631">
        <f>VLOOKUP(AI631,counts!$V$79:$W$81,2,FALSE)</f>
        <v>-67.960368165567971</v>
      </c>
      <c r="AS631">
        <f t="shared" si="350"/>
        <v>0</v>
      </c>
      <c r="AT631">
        <f t="shared" si="351"/>
        <v>3</v>
      </c>
      <c r="AU631" t="str">
        <f t="shared" si="334"/>
        <v>Train</v>
      </c>
      <c r="AW631" t="str">
        <f t="shared" si="352"/>
        <v>31-40</v>
      </c>
      <c r="AX631" t="str">
        <f t="shared" si="353"/>
        <v>Blank</v>
      </c>
      <c r="AY631" t="str">
        <f t="shared" si="354"/>
        <v>31-40</v>
      </c>
      <c r="AZ631" t="str">
        <f t="shared" si="355"/>
        <v>MN</v>
      </c>
      <c r="BA631" t="str">
        <f t="shared" si="356"/>
        <v>male</v>
      </c>
      <c r="BB631">
        <f t="shared" si="357"/>
        <v>1</v>
      </c>
      <c r="BC631" t="str">
        <f t="shared" si="358"/>
        <v>3, 4, 5, 6, 9</v>
      </c>
      <c r="BD631" t="str">
        <f t="shared" si="359"/>
        <v>S, blank</v>
      </c>
      <c r="BE631">
        <f t="shared" si="360"/>
        <v>3</v>
      </c>
      <c r="BF631">
        <f t="shared" si="361"/>
        <v>32.769878926258563</v>
      </c>
      <c r="BG631">
        <f t="shared" si="362"/>
        <v>-42.171718189759716</v>
      </c>
      <c r="BH631">
        <f t="shared" si="363"/>
        <v>22.971838090238197</v>
      </c>
      <c r="BI631">
        <f t="shared" si="364"/>
        <v>-96.420408757005262</v>
      </c>
      <c r="BJ631">
        <f t="shared" si="365"/>
        <v>-108.67008854708662</v>
      </c>
      <c r="BK631">
        <f t="shared" si="366"/>
        <v>48.695090775187893</v>
      </c>
      <c r="BL631">
        <f t="shared" si="367"/>
        <v>-92.646375958720569</v>
      </c>
      <c r="BM631">
        <f t="shared" si="368"/>
        <v>-22.422560732600829</v>
      </c>
      <c r="BN631">
        <f t="shared" si="369"/>
        <v>-67.960368165567971</v>
      </c>
      <c r="BO631">
        <f t="shared" si="335"/>
        <v>0</v>
      </c>
      <c r="BP631">
        <f t="shared" si="336"/>
        <v>3</v>
      </c>
      <c r="BQ631" t="str">
        <f t="shared" si="337"/>
        <v>Train</v>
      </c>
    </row>
    <row r="632" spans="1:69" x14ac:dyDescent="0.3">
      <c r="A632">
        <v>3</v>
      </c>
      <c r="B632">
        <v>1</v>
      </c>
      <c r="C632" t="s">
        <v>1494</v>
      </c>
      <c r="D632" t="s">
        <v>20</v>
      </c>
      <c r="E632">
        <v>27</v>
      </c>
      <c r="F632">
        <v>0</v>
      </c>
      <c r="G632">
        <v>0</v>
      </c>
      <c r="H632" t="s">
        <v>1495</v>
      </c>
      <c r="I632">
        <v>7.7957999999999998</v>
      </c>
      <c r="K632" t="s">
        <v>17</v>
      </c>
      <c r="L632" t="s">
        <v>74</v>
      </c>
      <c r="O632">
        <v>5</v>
      </c>
      <c r="P632">
        <v>4</v>
      </c>
      <c r="Q632">
        <v>3</v>
      </c>
      <c r="R632" t="str">
        <f t="shared" si="338"/>
        <v>Validate</v>
      </c>
      <c r="S632" t="str">
        <f t="shared" si="339"/>
        <v>Test</v>
      </c>
      <c r="T632" t="str">
        <f t="shared" si="340"/>
        <v>Train</v>
      </c>
      <c r="U632" t="str">
        <f t="shared" si="341"/>
        <v/>
      </c>
      <c r="V632" t="str">
        <f t="shared" si="342"/>
        <v>18-30</v>
      </c>
      <c r="W632" t="str">
        <f t="shared" si="343"/>
        <v/>
      </c>
      <c r="X632" t="str">
        <f t="shared" si="344"/>
        <v>0-10</v>
      </c>
      <c r="Y632" t="b">
        <f>SUMPRODUCT(--(U632=counts!$A$40:$A$49))&gt;0</f>
        <v>0</v>
      </c>
      <c r="Z632" t="b">
        <f>SUMPRODUCT(--(W632=counts!$A$18:$A$22))&gt;0</f>
        <v>0</v>
      </c>
      <c r="AA632" t="str">
        <f t="shared" si="345"/>
        <v>18-30</v>
      </c>
      <c r="AB632" t="str">
        <f>IF(W632="","Blank",IF(Z632="TRUE",W632,counts!$A$23))</f>
        <v>Blank</v>
      </c>
      <c r="AC632" t="str">
        <f t="shared" si="346"/>
        <v>0-10</v>
      </c>
      <c r="AD632" t="str">
        <f t="shared" si="347"/>
        <v>Blank</v>
      </c>
      <c r="AE632" t="str">
        <f t="shared" si="348"/>
        <v>male</v>
      </c>
      <c r="AF632">
        <f>IF(F632&gt;=4, counts!$A$62,F632)</f>
        <v>0</v>
      </c>
      <c r="AG632">
        <f>IF(G632&gt;=3, counts!$A$69,G632)</f>
        <v>0</v>
      </c>
      <c r="AH632" t="str">
        <f>IF(OR(K632="S",K632=""), counts!$A$75,K632)</f>
        <v>S, blank</v>
      </c>
      <c r="AI632">
        <f t="shared" si="349"/>
        <v>3</v>
      </c>
      <c r="AJ632">
        <f>VLOOKUP(AA632,counts!$V$8:$W$13,2,FALSE)</f>
        <v>-11.613432440426715</v>
      </c>
      <c r="AK632">
        <f>VLOOKUP(AB632,counts!$V$17:$W$23,2,FALSE)</f>
        <v>-42.171718189759716</v>
      </c>
      <c r="AL632">
        <f>VLOOKUP(AC632,counts!$V$27:$W$33,2,FALSE)</f>
        <v>-82.840254641099079</v>
      </c>
      <c r="AM632">
        <f>VLOOKUP(AD632,counts!$V$38:$W$49,2,FALSE)</f>
        <v>-33.757758935166962</v>
      </c>
      <c r="AN632">
        <f>VLOOKUP(AE632,counts!$V$53:$W$54,2,FALSE)</f>
        <v>-108.67008854708662</v>
      </c>
      <c r="AO632">
        <f>VLOOKUP(AF632,counts!$V$58:$W$62,2,FALSE)</f>
        <v>-14.754319664473872</v>
      </c>
      <c r="AP632">
        <f>VLOOKUP(AG632,counts!$V$66:$W$69,2,FALSE)</f>
        <v>-22.013681658285037</v>
      </c>
      <c r="AQ632">
        <f>VLOOKUP(AH632,counts!$V$73:$W$75,2,FALSE)</f>
        <v>-22.422560732600829</v>
      </c>
      <c r="AR632">
        <f>VLOOKUP(AI632,counts!$V$79:$W$81,2,FALSE)</f>
        <v>-67.960368165567971</v>
      </c>
      <c r="AS632">
        <f t="shared" si="350"/>
        <v>1</v>
      </c>
      <c r="AT632">
        <f t="shared" si="351"/>
        <v>5</v>
      </c>
      <c r="AU632" t="str">
        <f t="shared" si="334"/>
        <v>Validate</v>
      </c>
      <c r="AW632" t="str">
        <f t="shared" si="352"/>
        <v>18-30</v>
      </c>
      <c r="AX632" t="str">
        <f t="shared" si="353"/>
        <v>Blank</v>
      </c>
      <c r="AY632" t="str">
        <f t="shared" si="354"/>
        <v>0-10</v>
      </c>
      <c r="AZ632" t="str">
        <f t="shared" si="355"/>
        <v>Blank</v>
      </c>
      <c r="BA632" t="str">
        <f t="shared" si="356"/>
        <v>male</v>
      </c>
      <c r="BB632">
        <f t="shared" si="357"/>
        <v>0</v>
      </c>
      <c r="BC632">
        <f t="shared" si="358"/>
        <v>0</v>
      </c>
      <c r="BD632" t="str">
        <f t="shared" si="359"/>
        <v>S, blank</v>
      </c>
      <c r="BE632">
        <f t="shared" si="360"/>
        <v>3</v>
      </c>
      <c r="BF632">
        <f t="shared" si="361"/>
        <v>-11.613432440426715</v>
      </c>
      <c r="BG632">
        <f t="shared" si="362"/>
        <v>-42.171718189759716</v>
      </c>
      <c r="BH632">
        <f t="shared" si="363"/>
        <v>-82.840254641099079</v>
      </c>
      <c r="BI632">
        <f t="shared" si="364"/>
        <v>-33.757758935166962</v>
      </c>
      <c r="BJ632">
        <f t="shared" si="365"/>
        <v>-108.67008854708662</v>
      </c>
      <c r="BK632">
        <f t="shared" si="366"/>
        <v>-14.754319664473872</v>
      </c>
      <c r="BL632">
        <f t="shared" si="367"/>
        <v>-22.013681658285037</v>
      </c>
      <c r="BM632">
        <f t="shared" si="368"/>
        <v>-22.422560732600829</v>
      </c>
      <c r="BN632">
        <f t="shared" si="369"/>
        <v>-67.960368165567971</v>
      </c>
      <c r="BO632">
        <f t="shared" si="335"/>
        <v>1</v>
      </c>
      <c r="BP632">
        <f t="shared" si="336"/>
        <v>5</v>
      </c>
      <c r="BQ632" t="str">
        <f t="shared" si="337"/>
        <v>Validate</v>
      </c>
    </row>
    <row r="633" spans="1:69" x14ac:dyDescent="0.3">
      <c r="A633">
        <v>3</v>
      </c>
      <c r="B633">
        <v>0</v>
      </c>
      <c r="C633" t="s">
        <v>1496</v>
      </c>
      <c r="D633" t="s">
        <v>20</v>
      </c>
      <c r="E633">
        <v>26</v>
      </c>
      <c r="F633">
        <v>0</v>
      </c>
      <c r="G633">
        <v>0</v>
      </c>
      <c r="H633" t="s">
        <v>1497</v>
      </c>
      <c r="I633">
        <v>7.7750000000000004</v>
      </c>
      <c r="K633" t="s">
        <v>17</v>
      </c>
      <c r="N633" t="s">
        <v>1498</v>
      </c>
      <c r="O633">
        <v>3</v>
      </c>
      <c r="P633">
        <v>3</v>
      </c>
      <c r="Q633">
        <v>4</v>
      </c>
      <c r="R633" t="str">
        <f t="shared" si="338"/>
        <v>Train</v>
      </c>
      <c r="S633" t="str">
        <f t="shared" si="339"/>
        <v>Train</v>
      </c>
      <c r="T633" t="str">
        <f t="shared" si="340"/>
        <v>Test</v>
      </c>
      <c r="U633" t="str">
        <f t="shared" si="341"/>
        <v>CT</v>
      </c>
      <c r="V633" t="str">
        <f t="shared" si="342"/>
        <v>18-30</v>
      </c>
      <c r="W633" t="str">
        <f t="shared" si="343"/>
        <v/>
      </c>
      <c r="X633" t="str">
        <f t="shared" si="344"/>
        <v>0-10</v>
      </c>
      <c r="Y633" t="b">
        <f>SUMPRODUCT(--(U633=counts!$A$40:$A$49))&gt;0</f>
        <v>0</v>
      </c>
      <c r="Z633" t="b">
        <f>SUMPRODUCT(--(W633=counts!$A$18:$A$22))&gt;0</f>
        <v>0</v>
      </c>
      <c r="AA633" t="str">
        <f t="shared" si="345"/>
        <v>18-30</v>
      </c>
      <c r="AB633" t="str">
        <f>IF(W633="","Blank",IF(Z633="TRUE",W633,counts!$A$23))</f>
        <v>Blank</v>
      </c>
      <c r="AC633" t="str">
        <f t="shared" si="346"/>
        <v>0-10</v>
      </c>
      <c r="AD633" t="str">
        <f t="shared" si="347"/>
        <v>Others</v>
      </c>
      <c r="AE633" t="str">
        <f t="shared" si="348"/>
        <v>male</v>
      </c>
      <c r="AF633">
        <f>IF(F633&gt;=4, counts!$A$62,F633)</f>
        <v>0</v>
      </c>
      <c r="AG633">
        <f>IF(G633&gt;=3, counts!$A$69,G633)</f>
        <v>0</v>
      </c>
      <c r="AH633" t="str">
        <f>IF(OR(K633="S",K633=""), counts!$A$75,K633)</f>
        <v>S, blank</v>
      </c>
      <c r="AI633">
        <f t="shared" si="349"/>
        <v>3</v>
      </c>
      <c r="AJ633">
        <f>VLOOKUP(AA633,counts!$V$8:$W$13,2,FALSE)</f>
        <v>-11.613432440426715</v>
      </c>
      <c r="AK633">
        <f>VLOOKUP(AB633,counts!$V$17:$W$23,2,FALSE)</f>
        <v>-42.171718189759716</v>
      </c>
      <c r="AL633">
        <f>VLOOKUP(AC633,counts!$V$27:$W$33,2,FALSE)</f>
        <v>-82.840254641099079</v>
      </c>
      <c r="AM633">
        <f>VLOOKUP(AD633,counts!$V$38:$W$49,2,FALSE)</f>
        <v>40.634191658169868</v>
      </c>
      <c r="AN633">
        <f>VLOOKUP(AE633,counts!$V$53:$W$54,2,FALSE)</f>
        <v>-108.67008854708662</v>
      </c>
      <c r="AO633">
        <f>VLOOKUP(AF633,counts!$V$58:$W$62,2,FALSE)</f>
        <v>-14.754319664473872</v>
      </c>
      <c r="AP633">
        <f>VLOOKUP(AG633,counts!$V$66:$W$69,2,FALSE)</f>
        <v>-22.013681658285037</v>
      </c>
      <c r="AQ633">
        <f>VLOOKUP(AH633,counts!$V$73:$W$75,2,FALSE)</f>
        <v>-22.422560732600829</v>
      </c>
      <c r="AR633">
        <f>VLOOKUP(AI633,counts!$V$79:$W$81,2,FALSE)</f>
        <v>-67.960368165567971</v>
      </c>
      <c r="AS633">
        <f t="shared" si="350"/>
        <v>0</v>
      </c>
      <c r="AT633">
        <f t="shared" si="351"/>
        <v>3</v>
      </c>
      <c r="AU633" t="str">
        <f t="shared" si="334"/>
        <v>Train</v>
      </c>
      <c r="AW633" t="str">
        <f t="shared" si="352"/>
        <v>18-30</v>
      </c>
      <c r="AX633" t="str">
        <f t="shared" si="353"/>
        <v>Blank</v>
      </c>
      <c r="AY633" t="str">
        <f t="shared" si="354"/>
        <v>0-10</v>
      </c>
      <c r="AZ633" t="str">
        <f t="shared" si="355"/>
        <v>Others</v>
      </c>
      <c r="BA633" t="str">
        <f t="shared" si="356"/>
        <v>male</v>
      </c>
      <c r="BB633">
        <f t="shared" si="357"/>
        <v>0</v>
      </c>
      <c r="BC633">
        <f t="shared" si="358"/>
        <v>0</v>
      </c>
      <c r="BD633" t="str">
        <f t="shared" si="359"/>
        <v>S, blank</v>
      </c>
      <c r="BE633">
        <f t="shared" si="360"/>
        <v>3</v>
      </c>
      <c r="BF633">
        <f t="shared" si="361"/>
        <v>-11.613432440426715</v>
      </c>
      <c r="BG633">
        <f t="shared" si="362"/>
        <v>-42.171718189759716</v>
      </c>
      <c r="BH633">
        <f t="shared" si="363"/>
        <v>-82.840254641099079</v>
      </c>
      <c r="BI633">
        <f t="shared" si="364"/>
        <v>40.634191658169868</v>
      </c>
      <c r="BJ633">
        <f t="shared" si="365"/>
        <v>-108.67008854708662</v>
      </c>
      <c r="BK633">
        <f t="shared" si="366"/>
        <v>-14.754319664473872</v>
      </c>
      <c r="BL633">
        <f t="shared" si="367"/>
        <v>-22.013681658285037</v>
      </c>
      <c r="BM633">
        <f t="shared" si="368"/>
        <v>-22.422560732600829</v>
      </c>
      <c r="BN633">
        <f t="shared" si="369"/>
        <v>-67.960368165567971</v>
      </c>
      <c r="BO633">
        <f t="shared" si="335"/>
        <v>0</v>
      </c>
      <c r="BP633">
        <f t="shared" si="336"/>
        <v>3</v>
      </c>
      <c r="BQ633" t="str">
        <f t="shared" si="337"/>
        <v>Train</v>
      </c>
    </row>
    <row r="634" spans="1:69" x14ac:dyDescent="0.3">
      <c r="A634">
        <v>3</v>
      </c>
      <c r="B634">
        <v>0</v>
      </c>
      <c r="C634" t="s">
        <v>1499</v>
      </c>
      <c r="D634" t="s">
        <v>15</v>
      </c>
      <c r="E634">
        <v>39</v>
      </c>
      <c r="F634">
        <v>1</v>
      </c>
      <c r="G634">
        <v>5</v>
      </c>
      <c r="H634" t="s">
        <v>1481</v>
      </c>
      <c r="I634">
        <v>31.274999999999999</v>
      </c>
      <c r="K634" t="s">
        <v>17</v>
      </c>
      <c r="N634" t="s">
        <v>1482</v>
      </c>
      <c r="O634">
        <v>1</v>
      </c>
      <c r="P634">
        <v>4</v>
      </c>
      <c r="Q634">
        <v>1</v>
      </c>
      <c r="R634" t="str">
        <f t="shared" si="338"/>
        <v>Train</v>
      </c>
      <c r="S634" t="str">
        <f t="shared" si="339"/>
        <v>Test</v>
      </c>
      <c r="T634" t="str">
        <f t="shared" si="340"/>
        <v>Train</v>
      </c>
      <c r="U634" t="str">
        <f t="shared" si="341"/>
        <v>MN</v>
      </c>
      <c r="V634" t="str">
        <f t="shared" si="342"/>
        <v>31-40</v>
      </c>
      <c r="W634" t="str">
        <f t="shared" si="343"/>
        <v/>
      </c>
      <c r="X634" t="str">
        <f t="shared" si="344"/>
        <v>31-40</v>
      </c>
      <c r="Y634" t="b">
        <f>SUMPRODUCT(--(U634=counts!$A$40:$A$49))&gt;0</f>
        <v>1</v>
      </c>
      <c r="Z634" t="b">
        <f>SUMPRODUCT(--(W634=counts!$A$18:$A$22))&gt;0</f>
        <v>0</v>
      </c>
      <c r="AA634" t="str">
        <f t="shared" si="345"/>
        <v>31-40</v>
      </c>
      <c r="AB634" t="str">
        <f>IF(W634="","Blank",IF(Z634="TRUE",W634,counts!$A$23))</f>
        <v>Blank</v>
      </c>
      <c r="AC634" t="str">
        <f t="shared" si="346"/>
        <v>31-40</v>
      </c>
      <c r="AD634" t="str">
        <f t="shared" si="347"/>
        <v>MN</v>
      </c>
      <c r="AE634" t="str">
        <f t="shared" si="348"/>
        <v>female</v>
      </c>
      <c r="AF634">
        <f>IF(F634&gt;=4, counts!$A$62,F634)</f>
        <v>1</v>
      </c>
      <c r="AG634" t="str">
        <f>IF(G634&gt;=3, counts!$A$69,G634)</f>
        <v>3, 4, 5, 6, 9</v>
      </c>
      <c r="AH634" t="str">
        <f>IF(OR(K634="S",K634=""), counts!$A$75,K634)</f>
        <v>S, blank</v>
      </c>
      <c r="AI634">
        <f t="shared" si="349"/>
        <v>3</v>
      </c>
      <c r="AJ634">
        <f>VLOOKUP(AA634,counts!$V$8:$W$13,2,FALSE)</f>
        <v>32.769878926258563</v>
      </c>
      <c r="AK634">
        <f>VLOOKUP(AB634,counts!$V$17:$W$23,2,FALSE)</f>
        <v>-42.171718189759716</v>
      </c>
      <c r="AL634">
        <f>VLOOKUP(AC634,counts!$V$27:$W$33,2,FALSE)</f>
        <v>22.971838090238197</v>
      </c>
      <c r="AM634">
        <f>VLOOKUP(AD634,counts!$V$38:$W$49,2,FALSE)</f>
        <v>-96.420408757005262</v>
      </c>
      <c r="AN634">
        <f>VLOOKUP(AE634,counts!$V$53:$W$54,2,FALSE)</f>
        <v>151.41878811967541</v>
      </c>
      <c r="AO634">
        <f>VLOOKUP(AF634,counts!$V$58:$W$62,2,FALSE)</f>
        <v>48.695090775187893</v>
      </c>
      <c r="AP634">
        <f>VLOOKUP(AG634,counts!$V$66:$W$69,2,FALSE)</f>
        <v>-92.646375958720569</v>
      </c>
      <c r="AQ634">
        <f>VLOOKUP(AH634,counts!$V$73:$W$75,2,FALSE)</f>
        <v>-22.422560732600829</v>
      </c>
      <c r="AR634">
        <f>VLOOKUP(AI634,counts!$V$79:$W$81,2,FALSE)</f>
        <v>-67.960368165567971</v>
      </c>
      <c r="AS634">
        <f t="shared" si="350"/>
        <v>0</v>
      </c>
      <c r="AT634">
        <f t="shared" si="351"/>
        <v>1</v>
      </c>
      <c r="AU634" t="str">
        <f t="shared" si="334"/>
        <v>Train</v>
      </c>
      <c r="AW634" t="str">
        <f t="shared" si="352"/>
        <v>31-40</v>
      </c>
      <c r="AX634" t="str">
        <f t="shared" si="353"/>
        <v>Blank</v>
      </c>
      <c r="AY634" t="str">
        <f t="shared" si="354"/>
        <v>31-40</v>
      </c>
      <c r="AZ634" t="str">
        <f t="shared" si="355"/>
        <v>MN</v>
      </c>
      <c r="BA634" t="str">
        <f t="shared" si="356"/>
        <v>female</v>
      </c>
      <c r="BB634">
        <f t="shared" si="357"/>
        <v>1</v>
      </c>
      <c r="BC634" t="str">
        <f t="shared" si="358"/>
        <v>3, 4, 5, 6, 9</v>
      </c>
      <c r="BD634" t="str">
        <f t="shared" si="359"/>
        <v>S, blank</v>
      </c>
      <c r="BE634">
        <f t="shared" si="360"/>
        <v>3</v>
      </c>
      <c r="BF634">
        <f t="shared" si="361"/>
        <v>32.769878926258563</v>
      </c>
      <c r="BG634">
        <f t="shared" si="362"/>
        <v>-42.171718189759716</v>
      </c>
      <c r="BH634">
        <f t="shared" si="363"/>
        <v>22.971838090238197</v>
      </c>
      <c r="BI634">
        <f t="shared" si="364"/>
        <v>-96.420408757005262</v>
      </c>
      <c r="BJ634">
        <f t="shared" si="365"/>
        <v>151.41878811967541</v>
      </c>
      <c r="BK634">
        <f t="shared" si="366"/>
        <v>48.695090775187893</v>
      </c>
      <c r="BL634">
        <f t="shared" si="367"/>
        <v>-92.646375958720569</v>
      </c>
      <c r="BM634">
        <f t="shared" si="368"/>
        <v>-22.422560732600829</v>
      </c>
      <c r="BN634">
        <f t="shared" si="369"/>
        <v>-67.960368165567971</v>
      </c>
      <c r="BO634">
        <f t="shared" si="335"/>
        <v>0</v>
      </c>
      <c r="BP634">
        <f t="shared" si="336"/>
        <v>1</v>
      </c>
      <c r="BQ634" t="str">
        <f t="shared" si="337"/>
        <v>Train</v>
      </c>
    </row>
    <row r="635" spans="1:69" x14ac:dyDescent="0.3">
      <c r="A635">
        <v>3</v>
      </c>
      <c r="B635">
        <v>0</v>
      </c>
      <c r="C635" t="s">
        <v>1500</v>
      </c>
      <c r="D635" t="s">
        <v>20</v>
      </c>
      <c r="E635">
        <v>20</v>
      </c>
      <c r="F635">
        <v>0</v>
      </c>
      <c r="G635">
        <v>0</v>
      </c>
      <c r="H635" t="s">
        <v>1501</v>
      </c>
      <c r="I635">
        <v>7.8541999999999996</v>
      </c>
      <c r="K635" t="s">
        <v>17</v>
      </c>
      <c r="N635" t="s">
        <v>1502</v>
      </c>
      <c r="O635">
        <v>2</v>
      </c>
      <c r="P635">
        <v>4</v>
      </c>
      <c r="Q635">
        <v>3</v>
      </c>
      <c r="R635" t="str">
        <f t="shared" si="338"/>
        <v>Train</v>
      </c>
      <c r="S635" t="str">
        <f t="shared" si="339"/>
        <v>Test</v>
      </c>
      <c r="T635" t="str">
        <f t="shared" si="340"/>
        <v>Train</v>
      </c>
      <c r="U635" t="str">
        <f t="shared" si="341"/>
        <v>IL</v>
      </c>
      <c r="V635" t="str">
        <f t="shared" si="342"/>
        <v>18-30</v>
      </c>
      <c r="W635" t="str">
        <f t="shared" si="343"/>
        <v/>
      </c>
      <c r="X635" t="str">
        <f t="shared" si="344"/>
        <v>0-10</v>
      </c>
      <c r="Y635" t="b">
        <f>SUMPRODUCT(--(U635=counts!$A$40:$A$49))&gt;0</f>
        <v>1</v>
      </c>
      <c r="Z635" t="b">
        <f>SUMPRODUCT(--(W635=counts!$A$18:$A$22))&gt;0</f>
        <v>0</v>
      </c>
      <c r="AA635" t="str">
        <f t="shared" si="345"/>
        <v>18-30</v>
      </c>
      <c r="AB635" t="str">
        <f>IF(W635="","Blank",IF(Z635="TRUE",W635,counts!$A$23))</f>
        <v>Blank</v>
      </c>
      <c r="AC635" t="str">
        <f t="shared" si="346"/>
        <v>0-10</v>
      </c>
      <c r="AD635" t="str">
        <f t="shared" si="347"/>
        <v>IL</v>
      </c>
      <c r="AE635" t="str">
        <f t="shared" si="348"/>
        <v>male</v>
      </c>
      <c r="AF635">
        <f>IF(F635&gt;=4, counts!$A$62,F635)</f>
        <v>0</v>
      </c>
      <c r="AG635">
        <f>IF(G635&gt;=3, counts!$A$69,G635)</f>
        <v>0</v>
      </c>
      <c r="AH635" t="str">
        <f>IF(OR(K635="S",K635=""), counts!$A$75,K635)</f>
        <v>S, blank</v>
      </c>
      <c r="AI635">
        <f t="shared" si="349"/>
        <v>3</v>
      </c>
      <c r="AJ635">
        <f>VLOOKUP(AA635,counts!$V$8:$W$13,2,FALSE)</f>
        <v>-11.613432440426715</v>
      </c>
      <c r="AK635">
        <f>VLOOKUP(AB635,counts!$V$17:$W$23,2,FALSE)</f>
        <v>-42.171718189759716</v>
      </c>
      <c r="AL635">
        <f>VLOOKUP(AC635,counts!$V$27:$W$33,2,FALSE)</f>
        <v>-82.840254641099079</v>
      </c>
      <c r="AM635">
        <f>VLOOKUP(AD635,counts!$V$38:$W$49,2,FALSE)</f>
        <v>-68.390212241589438</v>
      </c>
      <c r="AN635">
        <f>VLOOKUP(AE635,counts!$V$53:$W$54,2,FALSE)</f>
        <v>-108.67008854708662</v>
      </c>
      <c r="AO635">
        <f>VLOOKUP(AF635,counts!$V$58:$W$62,2,FALSE)</f>
        <v>-14.754319664473872</v>
      </c>
      <c r="AP635">
        <f>VLOOKUP(AG635,counts!$V$66:$W$69,2,FALSE)</f>
        <v>-22.013681658285037</v>
      </c>
      <c r="AQ635">
        <f>VLOOKUP(AH635,counts!$V$73:$W$75,2,FALSE)</f>
        <v>-22.422560732600829</v>
      </c>
      <c r="AR635">
        <f>VLOOKUP(AI635,counts!$V$79:$W$81,2,FALSE)</f>
        <v>-67.960368165567971</v>
      </c>
      <c r="AS635">
        <f t="shared" si="350"/>
        <v>0</v>
      </c>
      <c r="AT635">
        <f t="shared" si="351"/>
        <v>2</v>
      </c>
      <c r="AU635" t="str">
        <f t="shared" si="334"/>
        <v>Train</v>
      </c>
      <c r="AW635" t="str">
        <f t="shared" si="352"/>
        <v>18-30</v>
      </c>
      <c r="AX635" t="str">
        <f t="shared" si="353"/>
        <v>Blank</v>
      </c>
      <c r="AY635" t="str">
        <f t="shared" si="354"/>
        <v>0-10</v>
      </c>
      <c r="AZ635" t="str">
        <f t="shared" si="355"/>
        <v>IL</v>
      </c>
      <c r="BA635" t="str">
        <f t="shared" si="356"/>
        <v>male</v>
      </c>
      <c r="BB635">
        <f t="shared" si="357"/>
        <v>0</v>
      </c>
      <c r="BC635">
        <f t="shared" si="358"/>
        <v>0</v>
      </c>
      <c r="BD635" t="str">
        <f t="shared" si="359"/>
        <v>S, blank</v>
      </c>
      <c r="BE635">
        <f t="shared" si="360"/>
        <v>3</v>
      </c>
      <c r="BF635">
        <f t="shared" si="361"/>
        <v>-11.613432440426715</v>
      </c>
      <c r="BG635">
        <f t="shared" si="362"/>
        <v>-42.171718189759716</v>
      </c>
      <c r="BH635">
        <f t="shared" si="363"/>
        <v>-82.840254641099079</v>
      </c>
      <c r="BI635">
        <f t="shared" si="364"/>
        <v>-68.390212241589438</v>
      </c>
      <c r="BJ635">
        <f t="shared" si="365"/>
        <v>-108.67008854708662</v>
      </c>
      <c r="BK635">
        <f t="shared" si="366"/>
        <v>-14.754319664473872</v>
      </c>
      <c r="BL635">
        <f t="shared" si="367"/>
        <v>-22.013681658285037</v>
      </c>
      <c r="BM635">
        <f t="shared" si="368"/>
        <v>-22.422560732600829</v>
      </c>
      <c r="BN635">
        <f t="shared" si="369"/>
        <v>-67.960368165567971</v>
      </c>
      <c r="BO635">
        <f t="shared" si="335"/>
        <v>0</v>
      </c>
      <c r="BP635">
        <f t="shared" si="336"/>
        <v>2</v>
      </c>
      <c r="BQ635" t="str">
        <f t="shared" si="337"/>
        <v>Train</v>
      </c>
    </row>
    <row r="636" spans="1:69" x14ac:dyDescent="0.3">
      <c r="A636">
        <v>3</v>
      </c>
      <c r="B636">
        <v>0</v>
      </c>
      <c r="C636" t="s">
        <v>1503</v>
      </c>
      <c r="D636" t="s">
        <v>20</v>
      </c>
      <c r="E636">
        <v>26</v>
      </c>
      <c r="F636">
        <v>0</v>
      </c>
      <c r="G636">
        <v>0</v>
      </c>
      <c r="H636" t="s">
        <v>1504</v>
      </c>
      <c r="I636">
        <v>7.8958000000000004</v>
      </c>
      <c r="K636" t="s">
        <v>17</v>
      </c>
      <c r="N636" t="s">
        <v>1505</v>
      </c>
      <c r="O636">
        <v>5</v>
      </c>
      <c r="P636">
        <v>5</v>
      </c>
      <c r="Q636">
        <v>3</v>
      </c>
      <c r="R636" t="str">
        <f t="shared" si="338"/>
        <v>Validate</v>
      </c>
      <c r="S636" t="str">
        <f t="shared" si="339"/>
        <v>Validate</v>
      </c>
      <c r="T636" t="str">
        <f t="shared" si="340"/>
        <v>Train</v>
      </c>
      <c r="U636" t="str">
        <f t="shared" si="341"/>
        <v>IL</v>
      </c>
      <c r="V636" t="str">
        <f t="shared" si="342"/>
        <v>18-30</v>
      </c>
      <c r="W636" t="str">
        <f t="shared" si="343"/>
        <v/>
      </c>
      <c r="X636" t="str">
        <f t="shared" si="344"/>
        <v>0-10</v>
      </c>
      <c r="Y636" t="b">
        <f>SUMPRODUCT(--(U636=counts!$A$40:$A$49))&gt;0</f>
        <v>1</v>
      </c>
      <c r="Z636" t="b">
        <f>SUMPRODUCT(--(W636=counts!$A$18:$A$22))&gt;0</f>
        <v>0</v>
      </c>
      <c r="AA636" t="str">
        <f t="shared" si="345"/>
        <v>18-30</v>
      </c>
      <c r="AB636" t="str">
        <f>IF(W636="","Blank",IF(Z636="TRUE",W636,counts!$A$23))</f>
        <v>Blank</v>
      </c>
      <c r="AC636" t="str">
        <f t="shared" si="346"/>
        <v>0-10</v>
      </c>
      <c r="AD636" t="str">
        <f t="shared" si="347"/>
        <v>IL</v>
      </c>
      <c r="AE636" t="str">
        <f t="shared" si="348"/>
        <v>male</v>
      </c>
      <c r="AF636">
        <f>IF(F636&gt;=4, counts!$A$62,F636)</f>
        <v>0</v>
      </c>
      <c r="AG636">
        <f>IF(G636&gt;=3, counts!$A$69,G636)</f>
        <v>0</v>
      </c>
      <c r="AH636" t="str">
        <f>IF(OR(K636="S",K636=""), counts!$A$75,K636)</f>
        <v>S, blank</v>
      </c>
      <c r="AI636">
        <f t="shared" si="349"/>
        <v>3</v>
      </c>
      <c r="AJ636">
        <f>VLOOKUP(AA636,counts!$V$8:$W$13,2,FALSE)</f>
        <v>-11.613432440426715</v>
      </c>
      <c r="AK636">
        <f>VLOOKUP(AB636,counts!$V$17:$W$23,2,FALSE)</f>
        <v>-42.171718189759716</v>
      </c>
      <c r="AL636">
        <f>VLOOKUP(AC636,counts!$V$27:$W$33,2,FALSE)</f>
        <v>-82.840254641099079</v>
      </c>
      <c r="AM636">
        <f>VLOOKUP(AD636,counts!$V$38:$W$49,2,FALSE)</f>
        <v>-68.390212241589438</v>
      </c>
      <c r="AN636">
        <f>VLOOKUP(AE636,counts!$V$53:$W$54,2,FALSE)</f>
        <v>-108.67008854708662</v>
      </c>
      <c r="AO636">
        <f>VLOOKUP(AF636,counts!$V$58:$W$62,2,FALSE)</f>
        <v>-14.754319664473872</v>
      </c>
      <c r="AP636">
        <f>VLOOKUP(AG636,counts!$V$66:$W$69,2,FALSE)</f>
        <v>-22.013681658285037</v>
      </c>
      <c r="AQ636">
        <f>VLOOKUP(AH636,counts!$V$73:$W$75,2,FALSE)</f>
        <v>-22.422560732600829</v>
      </c>
      <c r="AR636">
        <f>VLOOKUP(AI636,counts!$V$79:$W$81,2,FALSE)</f>
        <v>-67.960368165567971</v>
      </c>
      <c r="AS636">
        <f t="shared" si="350"/>
        <v>0</v>
      </c>
      <c r="AT636">
        <f t="shared" si="351"/>
        <v>5</v>
      </c>
      <c r="AU636" t="str">
        <f t="shared" si="334"/>
        <v>Validate</v>
      </c>
      <c r="AW636" t="str">
        <f t="shared" si="352"/>
        <v>18-30</v>
      </c>
      <c r="AX636" t="str">
        <f t="shared" si="353"/>
        <v>Blank</v>
      </c>
      <c r="AY636" t="str">
        <f t="shared" si="354"/>
        <v>0-10</v>
      </c>
      <c r="AZ636" t="str">
        <f t="shared" si="355"/>
        <v>IL</v>
      </c>
      <c r="BA636" t="str">
        <f t="shared" si="356"/>
        <v>male</v>
      </c>
      <c r="BB636">
        <f t="shared" si="357"/>
        <v>0</v>
      </c>
      <c r="BC636">
        <f t="shared" si="358"/>
        <v>0</v>
      </c>
      <c r="BD636" t="str">
        <f t="shared" si="359"/>
        <v>S, blank</v>
      </c>
      <c r="BE636">
        <f t="shared" si="360"/>
        <v>3</v>
      </c>
      <c r="BF636">
        <f t="shared" si="361"/>
        <v>-11.613432440426715</v>
      </c>
      <c r="BG636">
        <f t="shared" si="362"/>
        <v>-42.171718189759716</v>
      </c>
      <c r="BH636">
        <f t="shared" si="363"/>
        <v>-82.840254641099079</v>
      </c>
      <c r="BI636">
        <f t="shared" si="364"/>
        <v>-68.390212241589438</v>
      </c>
      <c r="BJ636">
        <f t="shared" si="365"/>
        <v>-108.67008854708662</v>
      </c>
      <c r="BK636">
        <f t="shared" si="366"/>
        <v>-14.754319664473872</v>
      </c>
      <c r="BL636">
        <f t="shared" si="367"/>
        <v>-22.013681658285037</v>
      </c>
      <c r="BM636">
        <f t="shared" si="368"/>
        <v>-22.422560732600829</v>
      </c>
      <c r="BN636">
        <f t="shared" si="369"/>
        <v>-67.960368165567971</v>
      </c>
      <c r="BO636">
        <f t="shared" si="335"/>
        <v>0</v>
      </c>
      <c r="BP636">
        <f t="shared" si="336"/>
        <v>5</v>
      </c>
      <c r="BQ636" t="str">
        <f t="shared" si="337"/>
        <v>Validate</v>
      </c>
    </row>
    <row r="637" spans="1:69" x14ac:dyDescent="0.3">
      <c r="A637">
        <v>3</v>
      </c>
      <c r="B637">
        <v>0</v>
      </c>
      <c r="C637" t="s">
        <v>1506</v>
      </c>
      <c r="D637" t="s">
        <v>20</v>
      </c>
      <c r="E637">
        <v>25</v>
      </c>
      <c r="F637">
        <v>1</v>
      </c>
      <c r="G637">
        <v>0</v>
      </c>
      <c r="H637" t="s">
        <v>1507</v>
      </c>
      <c r="I637">
        <v>17.8</v>
      </c>
      <c r="K637" t="s">
        <v>17</v>
      </c>
      <c r="N637" t="s">
        <v>1508</v>
      </c>
      <c r="O637">
        <v>4</v>
      </c>
      <c r="P637">
        <v>1</v>
      </c>
      <c r="Q637">
        <v>5</v>
      </c>
      <c r="R637" t="str">
        <f t="shared" si="338"/>
        <v>Test</v>
      </c>
      <c r="S637" t="str">
        <f t="shared" si="339"/>
        <v>Train</v>
      </c>
      <c r="T637" t="str">
        <f t="shared" si="340"/>
        <v>Validate</v>
      </c>
      <c r="U637" t="str">
        <f t="shared" si="341"/>
        <v/>
      </c>
      <c r="V637" t="str">
        <f t="shared" si="342"/>
        <v>18-30</v>
      </c>
      <c r="W637" t="str">
        <f t="shared" si="343"/>
        <v/>
      </c>
      <c r="X637" t="str">
        <f t="shared" si="344"/>
        <v>11-20</v>
      </c>
      <c r="Y637" t="b">
        <f>SUMPRODUCT(--(U637=counts!$A$40:$A$49))&gt;0</f>
        <v>0</v>
      </c>
      <c r="Z637" t="b">
        <f>SUMPRODUCT(--(W637=counts!$A$18:$A$22))&gt;0</f>
        <v>0</v>
      </c>
      <c r="AA637" t="str">
        <f t="shared" si="345"/>
        <v>18-30</v>
      </c>
      <c r="AB637" t="str">
        <f>IF(W637="","Blank",IF(Z637="TRUE",W637,counts!$A$23))</f>
        <v>Blank</v>
      </c>
      <c r="AC637" t="str">
        <f t="shared" si="346"/>
        <v>11-20</v>
      </c>
      <c r="AD637" t="str">
        <f t="shared" si="347"/>
        <v>Blank</v>
      </c>
      <c r="AE637" t="str">
        <f t="shared" si="348"/>
        <v>male</v>
      </c>
      <c r="AF637">
        <f>IF(F637&gt;=4, counts!$A$62,F637)</f>
        <v>1</v>
      </c>
      <c r="AG637">
        <f>IF(G637&gt;=3, counts!$A$69,G637)</f>
        <v>0</v>
      </c>
      <c r="AH637" t="str">
        <f>IF(OR(K637="S",K637=""), counts!$A$75,K637)</f>
        <v>S, blank</v>
      </c>
      <c r="AI637">
        <f t="shared" si="349"/>
        <v>3</v>
      </c>
      <c r="AJ637">
        <f>VLOOKUP(AA637,counts!$V$8:$W$13,2,FALSE)</f>
        <v>-11.613432440426715</v>
      </c>
      <c r="AK637">
        <f>VLOOKUP(AB637,counts!$V$17:$W$23,2,FALSE)</f>
        <v>-42.171718189759716</v>
      </c>
      <c r="AL637">
        <f>VLOOKUP(AC637,counts!$V$27:$W$33,2,FALSE)</f>
        <v>-9.6115457513775127</v>
      </c>
      <c r="AM637">
        <f>VLOOKUP(AD637,counts!$V$38:$W$49,2,FALSE)</f>
        <v>-33.757758935166962</v>
      </c>
      <c r="AN637">
        <f>VLOOKUP(AE637,counts!$V$53:$W$54,2,FALSE)</f>
        <v>-108.67008854708662</v>
      </c>
      <c r="AO637">
        <f>VLOOKUP(AF637,counts!$V$58:$W$62,2,FALSE)</f>
        <v>48.695090775187893</v>
      </c>
      <c r="AP637">
        <f>VLOOKUP(AG637,counts!$V$66:$W$69,2,FALSE)</f>
        <v>-22.013681658285037</v>
      </c>
      <c r="AQ637">
        <f>VLOOKUP(AH637,counts!$V$73:$W$75,2,FALSE)</f>
        <v>-22.422560732600829</v>
      </c>
      <c r="AR637">
        <f>VLOOKUP(AI637,counts!$V$79:$W$81,2,FALSE)</f>
        <v>-67.960368165567971</v>
      </c>
      <c r="AS637">
        <f t="shared" si="350"/>
        <v>0</v>
      </c>
      <c r="AT637">
        <f t="shared" si="351"/>
        <v>4</v>
      </c>
      <c r="AU637" t="str">
        <f t="shared" si="334"/>
        <v>Test</v>
      </c>
      <c r="AW637" t="str">
        <f t="shared" si="352"/>
        <v>18-30</v>
      </c>
      <c r="AX637" t="str">
        <f t="shared" si="353"/>
        <v>Blank</v>
      </c>
      <c r="AY637" t="str">
        <f t="shared" si="354"/>
        <v>11-20</v>
      </c>
      <c r="AZ637" t="str">
        <f t="shared" si="355"/>
        <v>Blank</v>
      </c>
      <c r="BA637" t="str">
        <f t="shared" si="356"/>
        <v>male</v>
      </c>
      <c r="BB637">
        <f t="shared" si="357"/>
        <v>1</v>
      </c>
      <c r="BC637">
        <f t="shared" si="358"/>
        <v>0</v>
      </c>
      <c r="BD637" t="str">
        <f t="shared" si="359"/>
        <v>S, blank</v>
      </c>
      <c r="BE637">
        <f t="shared" si="360"/>
        <v>3</v>
      </c>
      <c r="BF637">
        <f t="shared" si="361"/>
        <v>-11.613432440426715</v>
      </c>
      <c r="BG637">
        <f t="shared" si="362"/>
        <v>-42.171718189759716</v>
      </c>
      <c r="BH637">
        <f t="shared" si="363"/>
        <v>-9.6115457513775127</v>
      </c>
      <c r="BI637">
        <f t="shared" si="364"/>
        <v>-33.757758935166962</v>
      </c>
      <c r="BJ637">
        <f t="shared" si="365"/>
        <v>-108.67008854708662</v>
      </c>
      <c r="BK637">
        <f t="shared" si="366"/>
        <v>48.695090775187893</v>
      </c>
      <c r="BL637">
        <f t="shared" si="367"/>
        <v>-22.013681658285037</v>
      </c>
      <c r="BM637">
        <f t="shared" si="368"/>
        <v>-22.422560732600829</v>
      </c>
      <c r="BN637">
        <f t="shared" si="369"/>
        <v>-67.960368165567971</v>
      </c>
      <c r="BO637">
        <f t="shared" si="335"/>
        <v>0</v>
      </c>
      <c r="BP637">
        <f t="shared" si="336"/>
        <v>4</v>
      </c>
      <c r="BQ637" t="str">
        <f t="shared" si="337"/>
        <v>Test</v>
      </c>
    </row>
    <row r="638" spans="1:69" x14ac:dyDescent="0.3">
      <c r="A638">
        <v>3</v>
      </c>
      <c r="B638">
        <v>0</v>
      </c>
      <c r="C638" t="s">
        <v>1509</v>
      </c>
      <c r="D638" t="s">
        <v>15</v>
      </c>
      <c r="E638">
        <v>18</v>
      </c>
      <c r="F638">
        <v>1</v>
      </c>
      <c r="G638">
        <v>0</v>
      </c>
      <c r="H638" t="s">
        <v>1507</v>
      </c>
      <c r="I638">
        <v>17.8</v>
      </c>
      <c r="K638" t="s">
        <v>17</v>
      </c>
      <c r="N638" t="s">
        <v>1508</v>
      </c>
      <c r="O638">
        <v>4</v>
      </c>
      <c r="P638">
        <v>4</v>
      </c>
      <c r="Q638">
        <v>2</v>
      </c>
      <c r="R638" t="str">
        <f t="shared" si="338"/>
        <v>Test</v>
      </c>
      <c r="S638" t="str">
        <f t="shared" si="339"/>
        <v>Test</v>
      </c>
      <c r="T638" t="str">
        <f t="shared" si="340"/>
        <v>Train</v>
      </c>
      <c r="U638" t="str">
        <f t="shared" si="341"/>
        <v/>
      </c>
      <c r="V638" t="str">
        <f t="shared" si="342"/>
        <v>18-30</v>
      </c>
      <c r="W638" t="str">
        <f t="shared" si="343"/>
        <v/>
      </c>
      <c r="X638" t="str">
        <f t="shared" si="344"/>
        <v>11-20</v>
      </c>
      <c r="Y638" t="b">
        <f>SUMPRODUCT(--(U638=counts!$A$40:$A$49))&gt;0</f>
        <v>0</v>
      </c>
      <c r="Z638" t="b">
        <f>SUMPRODUCT(--(W638=counts!$A$18:$A$22))&gt;0</f>
        <v>0</v>
      </c>
      <c r="AA638" t="str">
        <f t="shared" si="345"/>
        <v>18-30</v>
      </c>
      <c r="AB638" t="str">
        <f>IF(W638="","Blank",IF(Z638="TRUE",W638,counts!$A$23))</f>
        <v>Blank</v>
      </c>
      <c r="AC638" t="str">
        <f t="shared" si="346"/>
        <v>11-20</v>
      </c>
      <c r="AD638" t="str">
        <f t="shared" si="347"/>
        <v>Blank</v>
      </c>
      <c r="AE638" t="str">
        <f t="shared" si="348"/>
        <v>female</v>
      </c>
      <c r="AF638">
        <f>IF(F638&gt;=4, counts!$A$62,F638)</f>
        <v>1</v>
      </c>
      <c r="AG638">
        <f>IF(G638&gt;=3, counts!$A$69,G638)</f>
        <v>0</v>
      </c>
      <c r="AH638" t="str">
        <f>IF(OR(K638="S",K638=""), counts!$A$75,K638)</f>
        <v>S, blank</v>
      </c>
      <c r="AI638">
        <f t="shared" si="349"/>
        <v>3</v>
      </c>
      <c r="AJ638">
        <f>VLOOKUP(AA638,counts!$V$8:$W$13,2,FALSE)</f>
        <v>-11.613432440426715</v>
      </c>
      <c r="AK638">
        <f>VLOOKUP(AB638,counts!$V$17:$W$23,2,FALSE)</f>
        <v>-42.171718189759716</v>
      </c>
      <c r="AL638">
        <f>VLOOKUP(AC638,counts!$V$27:$W$33,2,FALSE)</f>
        <v>-9.6115457513775127</v>
      </c>
      <c r="AM638">
        <f>VLOOKUP(AD638,counts!$V$38:$W$49,2,FALSE)</f>
        <v>-33.757758935166962</v>
      </c>
      <c r="AN638">
        <f>VLOOKUP(AE638,counts!$V$53:$W$54,2,FALSE)</f>
        <v>151.41878811967541</v>
      </c>
      <c r="AO638">
        <f>VLOOKUP(AF638,counts!$V$58:$W$62,2,FALSE)</f>
        <v>48.695090775187893</v>
      </c>
      <c r="AP638">
        <f>VLOOKUP(AG638,counts!$V$66:$W$69,2,FALSE)</f>
        <v>-22.013681658285037</v>
      </c>
      <c r="AQ638">
        <f>VLOOKUP(AH638,counts!$V$73:$W$75,2,FALSE)</f>
        <v>-22.422560732600829</v>
      </c>
      <c r="AR638">
        <f>VLOOKUP(AI638,counts!$V$79:$W$81,2,FALSE)</f>
        <v>-67.960368165567971</v>
      </c>
      <c r="AS638">
        <f t="shared" si="350"/>
        <v>0</v>
      </c>
      <c r="AT638">
        <f t="shared" si="351"/>
        <v>4</v>
      </c>
      <c r="AU638" t="str">
        <f t="shared" si="334"/>
        <v>Test</v>
      </c>
      <c r="AW638" t="str">
        <f t="shared" si="352"/>
        <v>18-30</v>
      </c>
      <c r="AX638" t="str">
        <f t="shared" si="353"/>
        <v>Blank</v>
      </c>
      <c r="AY638" t="str">
        <f t="shared" si="354"/>
        <v>11-20</v>
      </c>
      <c r="AZ638" t="str">
        <f t="shared" si="355"/>
        <v>Blank</v>
      </c>
      <c r="BA638" t="str">
        <f t="shared" si="356"/>
        <v>female</v>
      </c>
      <c r="BB638">
        <f t="shared" si="357"/>
        <v>1</v>
      </c>
      <c r="BC638">
        <f t="shared" si="358"/>
        <v>0</v>
      </c>
      <c r="BD638" t="str">
        <f t="shared" si="359"/>
        <v>S, blank</v>
      </c>
      <c r="BE638">
        <f t="shared" si="360"/>
        <v>3</v>
      </c>
      <c r="BF638">
        <f t="shared" si="361"/>
        <v>-11.613432440426715</v>
      </c>
      <c r="BG638">
        <f t="shared" si="362"/>
        <v>-42.171718189759716</v>
      </c>
      <c r="BH638">
        <f t="shared" si="363"/>
        <v>-9.6115457513775127</v>
      </c>
      <c r="BI638">
        <f t="shared" si="364"/>
        <v>-33.757758935166962</v>
      </c>
      <c r="BJ638">
        <f t="shared" si="365"/>
        <v>151.41878811967541</v>
      </c>
      <c r="BK638">
        <f t="shared" si="366"/>
        <v>48.695090775187893</v>
      </c>
      <c r="BL638">
        <f t="shared" si="367"/>
        <v>-22.013681658285037</v>
      </c>
      <c r="BM638">
        <f t="shared" si="368"/>
        <v>-22.422560732600829</v>
      </c>
      <c r="BN638">
        <f t="shared" si="369"/>
        <v>-67.960368165567971</v>
      </c>
      <c r="BO638">
        <f t="shared" si="335"/>
        <v>0</v>
      </c>
      <c r="BP638">
        <f t="shared" si="336"/>
        <v>4</v>
      </c>
      <c r="BQ638" t="str">
        <f t="shared" si="337"/>
        <v>Test</v>
      </c>
    </row>
    <row r="639" spans="1:69" x14ac:dyDescent="0.3">
      <c r="A639">
        <v>3</v>
      </c>
      <c r="B639">
        <v>0</v>
      </c>
      <c r="C639" t="s">
        <v>1510</v>
      </c>
      <c r="D639" t="s">
        <v>20</v>
      </c>
      <c r="E639">
        <v>24</v>
      </c>
      <c r="F639">
        <v>0</v>
      </c>
      <c r="G639">
        <v>0</v>
      </c>
      <c r="H639" t="s">
        <v>1511</v>
      </c>
      <c r="I639">
        <v>7.7750000000000004</v>
      </c>
      <c r="K639" t="s">
        <v>17</v>
      </c>
      <c r="N639" t="s">
        <v>1512</v>
      </c>
      <c r="O639">
        <v>3</v>
      </c>
      <c r="P639">
        <v>5</v>
      </c>
      <c r="Q639">
        <v>1</v>
      </c>
      <c r="R639" t="str">
        <f t="shared" si="338"/>
        <v>Train</v>
      </c>
      <c r="S639" t="str">
        <f t="shared" si="339"/>
        <v>Validate</v>
      </c>
      <c r="T639" t="str">
        <f t="shared" si="340"/>
        <v>Train</v>
      </c>
      <c r="U639" t="str">
        <f t="shared" si="341"/>
        <v>IL</v>
      </c>
      <c r="V639" t="str">
        <f t="shared" si="342"/>
        <v>18-30</v>
      </c>
      <c r="W639" t="str">
        <f t="shared" si="343"/>
        <v/>
      </c>
      <c r="X639" t="str">
        <f t="shared" si="344"/>
        <v>0-10</v>
      </c>
      <c r="Y639" t="b">
        <f>SUMPRODUCT(--(U639=counts!$A$40:$A$49))&gt;0</f>
        <v>1</v>
      </c>
      <c r="Z639" t="b">
        <f>SUMPRODUCT(--(W639=counts!$A$18:$A$22))&gt;0</f>
        <v>0</v>
      </c>
      <c r="AA639" t="str">
        <f t="shared" si="345"/>
        <v>18-30</v>
      </c>
      <c r="AB639" t="str">
        <f>IF(W639="","Blank",IF(Z639="TRUE",W639,counts!$A$23))</f>
        <v>Blank</v>
      </c>
      <c r="AC639" t="str">
        <f t="shared" si="346"/>
        <v>0-10</v>
      </c>
      <c r="AD639" t="str">
        <f t="shared" si="347"/>
        <v>IL</v>
      </c>
      <c r="AE639" t="str">
        <f t="shared" si="348"/>
        <v>male</v>
      </c>
      <c r="AF639">
        <f>IF(F639&gt;=4, counts!$A$62,F639)</f>
        <v>0</v>
      </c>
      <c r="AG639">
        <f>IF(G639&gt;=3, counts!$A$69,G639)</f>
        <v>0</v>
      </c>
      <c r="AH639" t="str">
        <f>IF(OR(K639="S",K639=""), counts!$A$75,K639)</f>
        <v>S, blank</v>
      </c>
      <c r="AI639">
        <f t="shared" si="349"/>
        <v>3</v>
      </c>
      <c r="AJ639">
        <f>VLOOKUP(AA639,counts!$V$8:$W$13,2,FALSE)</f>
        <v>-11.613432440426715</v>
      </c>
      <c r="AK639">
        <f>VLOOKUP(AB639,counts!$V$17:$W$23,2,FALSE)</f>
        <v>-42.171718189759716</v>
      </c>
      <c r="AL639">
        <f>VLOOKUP(AC639,counts!$V$27:$W$33,2,FALSE)</f>
        <v>-82.840254641099079</v>
      </c>
      <c r="AM639">
        <f>VLOOKUP(AD639,counts!$V$38:$W$49,2,FALSE)</f>
        <v>-68.390212241589438</v>
      </c>
      <c r="AN639">
        <f>VLOOKUP(AE639,counts!$V$53:$W$54,2,FALSE)</f>
        <v>-108.67008854708662</v>
      </c>
      <c r="AO639">
        <f>VLOOKUP(AF639,counts!$V$58:$W$62,2,FALSE)</f>
        <v>-14.754319664473872</v>
      </c>
      <c r="AP639">
        <f>VLOOKUP(AG639,counts!$V$66:$W$69,2,FALSE)</f>
        <v>-22.013681658285037</v>
      </c>
      <c r="AQ639">
        <f>VLOOKUP(AH639,counts!$V$73:$W$75,2,FALSE)</f>
        <v>-22.422560732600829</v>
      </c>
      <c r="AR639">
        <f>VLOOKUP(AI639,counts!$V$79:$W$81,2,FALSE)</f>
        <v>-67.960368165567971</v>
      </c>
      <c r="AS639">
        <f t="shared" si="350"/>
        <v>0</v>
      </c>
      <c r="AT639">
        <f t="shared" si="351"/>
        <v>3</v>
      </c>
      <c r="AU639" t="str">
        <f t="shared" si="334"/>
        <v>Train</v>
      </c>
      <c r="AW639" t="str">
        <f t="shared" si="352"/>
        <v>18-30</v>
      </c>
      <c r="AX639" t="str">
        <f t="shared" si="353"/>
        <v>Blank</v>
      </c>
      <c r="AY639" t="str">
        <f t="shared" si="354"/>
        <v>0-10</v>
      </c>
      <c r="AZ639" t="str">
        <f t="shared" si="355"/>
        <v>IL</v>
      </c>
      <c r="BA639" t="str">
        <f t="shared" si="356"/>
        <v>male</v>
      </c>
      <c r="BB639">
        <f t="shared" si="357"/>
        <v>0</v>
      </c>
      <c r="BC639">
        <f t="shared" si="358"/>
        <v>0</v>
      </c>
      <c r="BD639" t="str">
        <f t="shared" si="359"/>
        <v>S, blank</v>
      </c>
      <c r="BE639">
        <f t="shared" si="360"/>
        <v>3</v>
      </c>
      <c r="BF639">
        <f t="shared" si="361"/>
        <v>-11.613432440426715</v>
      </c>
      <c r="BG639">
        <f t="shared" si="362"/>
        <v>-42.171718189759716</v>
      </c>
      <c r="BH639">
        <f t="shared" si="363"/>
        <v>-82.840254641099079</v>
      </c>
      <c r="BI639">
        <f t="shared" si="364"/>
        <v>-68.390212241589438</v>
      </c>
      <c r="BJ639">
        <f t="shared" si="365"/>
        <v>-108.67008854708662</v>
      </c>
      <c r="BK639">
        <f t="shared" si="366"/>
        <v>-14.754319664473872</v>
      </c>
      <c r="BL639">
        <f t="shared" si="367"/>
        <v>-22.013681658285037</v>
      </c>
      <c r="BM639">
        <f t="shared" si="368"/>
        <v>-22.422560732600829</v>
      </c>
      <c r="BN639">
        <f t="shared" si="369"/>
        <v>-67.960368165567971</v>
      </c>
      <c r="BO639">
        <f t="shared" si="335"/>
        <v>0</v>
      </c>
      <c r="BP639">
        <f t="shared" si="336"/>
        <v>3</v>
      </c>
      <c r="BQ639" t="str">
        <f t="shared" si="337"/>
        <v>Train</v>
      </c>
    </row>
    <row r="640" spans="1:69" x14ac:dyDescent="0.3">
      <c r="A640">
        <v>3</v>
      </c>
      <c r="B640">
        <v>0</v>
      </c>
      <c r="C640" t="s">
        <v>1513</v>
      </c>
      <c r="D640" t="s">
        <v>20</v>
      </c>
      <c r="E640">
        <v>35</v>
      </c>
      <c r="F640">
        <v>0</v>
      </c>
      <c r="G640">
        <v>0</v>
      </c>
      <c r="H640" t="s">
        <v>1514</v>
      </c>
      <c r="I640">
        <v>7.05</v>
      </c>
      <c r="K640" t="s">
        <v>17</v>
      </c>
      <c r="O640">
        <v>4</v>
      </c>
      <c r="P640">
        <v>3</v>
      </c>
      <c r="Q640">
        <v>1</v>
      </c>
      <c r="R640" t="str">
        <f t="shared" si="338"/>
        <v>Test</v>
      </c>
      <c r="S640" t="str">
        <f t="shared" si="339"/>
        <v>Train</v>
      </c>
      <c r="T640" t="str">
        <f t="shared" si="340"/>
        <v>Train</v>
      </c>
      <c r="U640" t="str">
        <f t="shared" si="341"/>
        <v/>
      </c>
      <c r="V640" t="str">
        <f t="shared" si="342"/>
        <v>31-40</v>
      </c>
      <c r="W640" t="str">
        <f t="shared" si="343"/>
        <v/>
      </c>
      <c r="X640" t="str">
        <f t="shared" si="344"/>
        <v>0-10</v>
      </c>
      <c r="Y640" t="b">
        <f>SUMPRODUCT(--(U640=counts!$A$40:$A$49))&gt;0</f>
        <v>0</v>
      </c>
      <c r="Z640" t="b">
        <f>SUMPRODUCT(--(W640=counts!$A$18:$A$22))&gt;0</f>
        <v>0</v>
      </c>
      <c r="AA640" t="str">
        <f t="shared" si="345"/>
        <v>31-40</v>
      </c>
      <c r="AB640" t="str">
        <f>IF(W640="","Blank",IF(Z640="TRUE",W640,counts!$A$23))</f>
        <v>Blank</v>
      </c>
      <c r="AC640" t="str">
        <f t="shared" si="346"/>
        <v>0-10</v>
      </c>
      <c r="AD640" t="str">
        <f t="shared" si="347"/>
        <v>Blank</v>
      </c>
      <c r="AE640" t="str">
        <f t="shared" si="348"/>
        <v>male</v>
      </c>
      <c r="AF640">
        <f>IF(F640&gt;=4, counts!$A$62,F640)</f>
        <v>0</v>
      </c>
      <c r="AG640">
        <f>IF(G640&gt;=3, counts!$A$69,G640)</f>
        <v>0</v>
      </c>
      <c r="AH640" t="str">
        <f>IF(OR(K640="S",K640=""), counts!$A$75,K640)</f>
        <v>S, blank</v>
      </c>
      <c r="AI640">
        <f t="shared" si="349"/>
        <v>3</v>
      </c>
      <c r="AJ640">
        <f>VLOOKUP(AA640,counts!$V$8:$W$13,2,FALSE)</f>
        <v>32.769878926258563</v>
      </c>
      <c r="AK640">
        <f>VLOOKUP(AB640,counts!$V$17:$W$23,2,FALSE)</f>
        <v>-42.171718189759716</v>
      </c>
      <c r="AL640">
        <f>VLOOKUP(AC640,counts!$V$27:$W$33,2,FALSE)</f>
        <v>-82.840254641099079</v>
      </c>
      <c r="AM640">
        <f>VLOOKUP(AD640,counts!$V$38:$W$49,2,FALSE)</f>
        <v>-33.757758935166962</v>
      </c>
      <c r="AN640">
        <f>VLOOKUP(AE640,counts!$V$53:$W$54,2,FALSE)</f>
        <v>-108.67008854708662</v>
      </c>
      <c r="AO640">
        <f>VLOOKUP(AF640,counts!$V$58:$W$62,2,FALSE)</f>
        <v>-14.754319664473872</v>
      </c>
      <c r="AP640">
        <f>VLOOKUP(AG640,counts!$V$66:$W$69,2,FALSE)</f>
        <v>-22.013681658285037</v>
      </c>
      <c r="AQ640">
        <f>VLOOKUP(AH640,counts!$V$73:$W$75,2,FALSE)</f>
        <v>-22.422560732600829</v>
      </c>
      <c r="AR640">
        <f>VLOOKUP(AI640,counts!$V$79:$W$81,2,FALSE)</f>
        <v>-67.960368165567971</v>
      </c>
      <c r="AS640">
        <f t="shared" si="350"/>
        <v>0</v>
      </c>
      <c r="AT640">
        <f t="shared" si="351"/>
        <v>4</v>
      </c>
      <c r="AU640" t="str">
        <f t="shared" si="334"/>
        <v>Test</v>
      </c>
      <c r="AW640" t="str">
        <f t="shared" si="352"/>
        <v>31-40</v>
      </c>
      <c r="AX640" t="str">
        <f t="shared" si="353"/>
        <v>Blank</v>
      </c>
      <c r="AY640" t="str">
        <f t="shared" si="354"/>
        <v>0-10</v>
      </c>
      <c r="AZ640" t="str">
        <f t="shared" si="355"/>
        <v>Blank</v>
      </c>
      <c r="BA640" t="str">
        <f t="shared" si="356"/>
        <v>male</v>
      </c>
      <c r="BB640">
        <f t="shared" si="357"/>
        <v>0</v>
      </c>
      <c r="BC640">
        <f t="shared" si="358"/>
        <v>0</v>
      </c>
      <c r="BD640" t="str">
        <f t="shared" si="359"/>
        <v>S, blank</v>
      </c>
      <c r="BE640">
        <f t="shared" si="360"/>
        <v>3</v>
      </c>
      <c r="BF640">
        <f t="shared" si="361"/>
        <v>32.769878926258563</v>
      </c>
      <c r="BG640">
        <f t="shared" si="362"/>
        <v>-42.171718189759716</v>
      </c>
      <c r="BH640">
        <f t="shared" si="363"/>
        <v>-82.840254641099079</v>
      </c>
      <c r="BI640">
        <f t="shared" si="364"/>
        <v>-33.757758935166962</v>
      </c>
      <c r="BJ640">
        <f t="shared" si="365"/>
        <v>-108.67008854708662</v>
      </c>
      <c r="BK640">
        <f t="shared" si="366"/>
        <v>-14.754319664473872</v>
      </c>
      <c r="BL640">
        <f t="shared" si="367"/>
        <v>-22.013681658285037</v>
      </c>
      <c r="BM640">
        <f t="shared" si="368"/>
        <v>-22.422560732600829</v>
      </c>
      <c r="BN640">
        <f t="shared" si="369"/>
        <v>-67.960368165567971</v>
      </c>
      <c r="BO640">
        <f t="shared" si="335"/>
        <v>0</v>
      </c>
      <c r="BP640">
        <f t="shared" si="336"/>
        <v>4</v>
      </c>
      <c r="BQ640" t="str">
        <f t="shared" si="337"/>
        <v>Test</v>
      </c>
    </row>
    <row r="641" spans="1:69" x14ac:dyDescent="0.3">
      <c r="A641">
        <v>3</v>
      </c>
      <c r="B641">
        <v>0</v>
      </c>
      <c r="C641" t="s">
        <v>1515</v>
      </c>
      <c r="D641" t="s">
        <v>20</v>
      </c>
      <c r="E641">
        <v>5</v>
      </c>
      <c r="F641">
        <v>4</v>
      </c>
      <c r="G641">
        <v>2</v>
      </c>
      <c r="H641" t="s">
        <v>1516</v>
      </c>
      <c r="I641">
        <v>31.387499999999999</v>
      </c>
      <c r="K641" t="s">
        <v>17</v>
      </c>
      <c r="N641" t="s">
        <v>1517</v>
      </c>
      <c r="O641">
        <v>5</v>
      </c>
      <c r="P641">
        <v>2</v>
      </c>
      <c r="Q641">
        <v>5</v>
      </c>
      <c r="R641" t="str">
        <f t="shared" si="338"/>
        <v>Validate</v>
      </c>
      <c r="S641" t="str">
        <f t="shared" si="339"/>
        <v>Train</v>
      </c>
      <c r="T641" t="str">
        <f t="shared" si="340"/>
        <v>Validate</v>
      </c>
      <c r="U641" t="str">
        <f t="shared" si="341"/>
        <v>MA</v>
      </c>
      <c r="V641" t="str">
        <f t="shared" si="342"/>
        <v>0-17</v>
      </c>
      <c r="W641" t="str">
        <f t="shared" si="343"/>
        <v/>
      </c>
      <c r="X641" t="str">
        <f t="shared" si="344"/>
        <v>31-40</v>
      </c>
      <c r="Y641" t="b">
        <f>SUMPRODUCT(--(U641=counts!$A$40:$A$49))&gt;0</f>
        <v>1</v>
      </c>
      <c r="Z641" t="b">
        <f>SUMPRODUCT(--(W641=counts!$A$18:$A$22))&gt;0</f>
        <v>0</v>
      </c>
      <c r="AA641" t="str">
        <f t="shared" si="345"/>
        <v>0-17</v>
      </c>
      <c r="AB641" t="str">
        <f>IF(W641="","Blank",IF(Z641="TRUE",W641,counts!$A$23))</f>
        <v>Blank</v>
      </c>
      <c r="AC641" t="str">
        <f t="shared" si="346"/>
        <v>31-40</v>
      </c>
      <c r="AD641" t="str">
        <f t="shared" si="347"/>
        <v>MA</v>
      </c>
      <c r="AE641" t="str">
        <f t="shared" si="348"/>
        <v>male</v>
      </c>
      <c r="AF641" t="str">
        <f>IF(F641&gt;=4, counts!$A$62,F641)</f>
        <v>4, 5, 8</v>
      </c>
      <c r="AG641">
        <f>IF(G641&gt;=3, counts!$A$69,G641)</f>
        <v>2</v>
      </c>
      <c r="AH641" t="str">
        <f>IF(OR(K641="S",K641=""), counts!$A$75,K641)</f>
        <v>S, blank</v>
      </c>
      <c r="AI641">
        <f t="shared" si="349"/>
        <v>3</v>
      </c>
      <c r="AJ641">
        <f>VLOOKUP(AA641,counts!$V$8:$W$13,2,FALSE)</f>
        <v>-3.7643689058441341</v>
      </c>
      <c r="AK641">
        <f>VLOOKUP(AB641,counts!$V$17:$W$23,2,FALSE)</f>
        <v>-42.171718189759716</v>
      </c>
      <c r="AL641">
        <f>VLOOKUP(AC641,counts!$V$27:$W$33,2,FALSE)</f>
        <v>22.971838090238197</v>
      </c>
      <c r="AM641">
        <f>VLOOKUP(AD641,counts!$V$38:$W$49,2,FALSE)</f>
        <v>-23.331657902726029</v>
      </c>
      <c r="AN641">
        <f>VLOOKUP(AE641,counts!$V$53:$W$54,2,FALSE)</f>
        <v>-108.67008854708662</v>
      </c>
      <c r="AO641">
        <f>VLOOKUP(AF641,counts!$V$58:$W$62,2,FALSE)</f>
        <v>-259.56209067229281</v>
      </c>
      <c r="AP641">
        <f>VLOOKUP(AG641,counts!$V$66:$W$69,2,FALSE)</f>
        <v>75.609641767585757</v>
      </c>
      <c r="AQ641">
        <f>VLOOKUP(AH641,counts!$V$73:$W$75,2,FALSE)</f>
        <v>-22.422560732600829</v>
      </c>
      <c r="AR641">
        <f>VLOOKUP(AI641,counts!$V$79:$W$81,2,FALSE)</f>
        <v>-67.960368165567971</v>
      </c>
      <c r="AS641">
        <f t="shared" si="350"/>
        <v>0</v>
      </c>
      <c r="AT641">
        <f t="shared" si="351"/>
        <v>5</v>
      </c>
      <c r="AU641" t="str">
        <f t="shared" si="334"/>
        <v>Validate</v>
      </c>
      <c r="AW641" t="str">
        <f t="shared" si="352"/>
        <v>0-17</v>
      </c>
      <c r="AX641" t="str">
        <f t="shared" si="353"/>
        <v>Blank</v>
      </c>
      <c r="AY641" t="str">
        <f t="shared" si="354"/>
        <v>31-40</v>
      </c>
      <c r="AZ641" t="str">
        <f t="shared" si="355"/>
        <v>MA</v>
      </c>
      <c r="BA641" t="str">
        <f t="shared" si="356"/>
        <v>male</v>
      </c>
      <c r="BB641" t="str">
        <f t="shared" si="357"/>
        <v>4, 5, 8</v>
      </c>
      <c r="BC641">
        <f t="shared" si="358"/>
        <v>2</v>
      </c>
      <c r="BD641" t="str">
        <f t="shared" si="359"/>
        <v>S, blank</v>
      </c>
      <c r="BE641">
        <f t="shared" si="360"/>
        <v>3</v>
      </c>
      <c r="BF641">
        <f t="shared" si="361"/>
        <v>-3.7643689058441341</v>
      </c>
      <c r="BG641">
        <f t="shared" si="362"/>
        <v>-42.171718189759716</v>
      </c>
      <c r="BH641">
        <f t="shared" si="363"/>
        <v>22.971838090238197</v>
      </c>
      <c r="BI641">
        <f t="shared" si="364"/>
        <v>-23.331657902726029</v>
      </c>
      <c r="BJ641">
        <f t="shared" si="365"/>
        <v>-108.67008854708662</v>
      </c>
      <c r="BK641">
        <f t="shared" si="366"/>
        <v>-259.56209067229281</v>
      </c>
      <c r="BL641">
        <f t="shared" si="367"/>
        <v>75.609641767585757</v>
      </c>
      <c r="BM641">
        <f t="shared" si="368"/>
        <v>-22.422560732600829</v>
      </c>
      <c r="BN641">
        <f t="shared" si="369"/>
        <v>-67.960368165567971</v>
      </c>
      <c r="BO641">
        <f t="shared" si="335"/>
        <v>0</v>
      </c>
      <c r="BP641">
        <f t="shared" si="336"/>
        <v>5</v>
      </c>
      <c r="BQ641" t="str">
        <f t="shared" si="337"/>
        <v>Validate</v>
      </c>
    </row>
    <row r="642" spans="1:69" x14ac:dyDescent="0.3">
      <c r="A642">
        <v>3</v>
      </c>
      <c r="B642">
        <v>0</v>
      </c>
      <c r="C642" t="s">
        <v>1518</v>
      </c>
      <c r="D642" t="s">
        <v>20</v>
      </c>
      <c r="E642">
        <v>9</v>
      </c>
      <c r="F642">
        <v>4</v>
      </c>
      <c r="G642">
        <v>2</v>
      </c>
      <c r="H642" t="s">
        <v>1516</v>
      </c>
      <c r="I642">
        <v>31.387499999999999</v>
      </c>
      <c r="K642" t="s">
        <v>17</v>
      </c>
      <c r="N642" t="s">
        <v>1519</v>
      </c>
      <c r="O642">
        <v>5</v>
      </c>
      <c r="P642">
        <v>5</v>
      </c>
      <c r="Q642">
        <v>3</v>
      </c>
      <c r="R642" t="str">
        <f t="shared" si="338"/>
        <v>Validate</v>
      </c>
      <c r="S642" t="str">
        <f t="shared" si="339"/>
        <v>Validate</v>
      </c>
      <c r="T642" t="str">
        <f t="shared" si="340"/>
        <v>Train</v>
      </c>
      <c r="U642" t="str">
        <f t="shared" si="341"/>
        <v>MA</v>
      </c>
      <c r="V642" t="str">
        <f t="shared" si="342"/>
        <v>0-17</v>
      </c>
      <c r="W642" t="str">
        <f t="shared" si="343"/>
        <v/>
      </c>
      <c r="X642" t="str">
        <f t="shared" si="344"/>
        <v>31-40</v>
      </c>
      <c r="Y642" t="b">
        <f>SUMPRODUCT(--(U642=counts!$A$40:$A$49))&gt;0</f>
        <v>1</v>
      </c>
      <c r="Z642" t="b">
        <f>SUMPRODUCT(--(W642=counts!$A$18:$A$22))&gt;0</f>
        <v>0</v>
      </c>
      <c r="AA642" t="str">
        <f t="shared" si="345"/>
        <v>0-17</v>
      </c>
      <c r="AB642" t="str">
        <f>IF(W642="","Blank",IF(Z642="TRUE",W642,counts!$A$23))</f>
        <v>Blank</v>
      </c>
      <c r="AC642" t="str">
        <f t="shared" si="346"/>
        <v>31-40</v>
      </c>
      <c r="AD642" t="str">
        <f t="shared" si="347"/>
        <v>MA</v>
      </c>
      <c r="AE642" t="str">
        <f t="shared" si="348"/>
        <v>male</v>
      </c>
      <c r="AF642" t="str">
        <f>IF(F642&gt;=4, counts!$A$62,F642)</f>
        <v>4, 5, 8</v>
      </c>
      <c r="AG642">
        <f>IF(G642&gt;=3, counts!$A$69,G642)</f>
        <v>2</v>
      </c>
      <c r="AH642" t="str">
        <f>IF(OR(K642="S",K642=""), counts!$A$75,K642)</f>
        <v>S, blank</v>
      </c>
      <c r="AI642">
        <f t="shared" si="349"/>
        <v>3</v>
      </c>
      <c r="AJ642">
        <f>VLOOKUP(AA642,counts!$V$8:$W$13,2,FALSE)</f>
        <v>-3.7643689058441341</v>
      </c>
      <c r="AK642">
        <f>VLOOKUP(AB642,counts!$V$17:$W$23,2,FALSE)</f>
        <v>-42.171718189759716</v>
      </c>
      <c r="AL642">
        <f>VLOOKUP(AC642,counts!$V$27:$W$33,2,FALSE)</f>
        <v>22.971838090238197</v>
      </c>
      <c r="AM642">
        <f>VLOOKUP(AD642,counts!$V$38:$W$49,2,FALSE)</f>
        <v>-23.331657902726029</v>
      </c>
      <c r="AN642">
        <f>VLOOKUP(AE642,counts!$V$53:$W$54,2,FALSE)</f>
        <v>-108.67008854708662</v>
      </c>
      <c r="AO642">
        <f>VLOOKUP(AF642,counts!$V$58:$W$62,2,FALSE)</f>
        <v>-259.56209067229281</v>
      </c>
      <c r="AP642">
        <f>VLOOKUP(AG642,counts!$V$66:$W$69,2,FALSE)</f>
        <v>75.609641767585757</v>
      </c>
      <c r="AQ642">
        <f>VLOOKUP(AH642,counts!$V$73:$W$75,2,FALSE)</f>
        <v>-22.422560732600829</v>
      </c>
      <c r="AR642">
        <f>VLOOKUP(AI642,counts!$V$79:$W$81,2,FALSE)</f>
        <v>-67.960368165567971</v>
      </c>
      <c r="AS642">
        <f t="shared" si="350"/>
        <v>0</v>
      </c>
      <c r="AT642">
        <f t="shared" si="351"/>
        <v>5</v>
      </c>
      <c r="AU642" t="str">
        <f t="shared" ref="AU642:AU705" si="370">R642</f>
        <v>Validate</v>
      </c>
      <c r="AW642" t="str">
        <f t="shared" si="352"/>
        <v>0-17</v>
      </c>
      <c r="AX642" t="str">
        <f t="shared" si="353"/>
        <v>Blank</v>
      </c>
      <c r="AY642" t="str">
        <f t="shared" si="354"/>
        <v>31-40</v>
      </c>
      <c r="AZ642" t="str">
        <f t="shared" si="355"/>
        <v>MA</v>
      </c>
      <c r="BA642" t="str">
        <f t="shared" si="356"/>
        <v>male</v>
      </c>
      <c r="BB642" t="str">
        <f t="shared" si="357"/>
        <v>4, 5, 8</v>
      </c>
      <c r="BC642">
        <f t="shared" si="358"/>
        <v>2</v>
      </c>
      <c r="BD642" t="str">
        <f t="shared" si="359"/>
        <v>S, blank</v>
      </c>
      <c r="BE642">
        <f t="shared" si="360"/>
        <v>3</v>
      </c>
      <c r="BF642">
        <f t="shared" si="361"/>
        <v>-3.7643689058441341</v>
      </c>
      <c r="BG642">
        <f t="shared" si="362"/>
        <v>-42.171718189759716</v>
      </c>
      <c r="BH642">
        <f t="shared" si="363"/>
        <v>22.971838090238197</v>
      </c>
      <c r="BI642">
        <f t="shared" si="364"/>
        <v>-23.331657902726029</v>
      </c>
      <c r="BJ642">
        <f t="shared" si="365"/>
        <v>-108.67008854708662</v>
      </c>
      <c r="BK642">
        <f t="shared" si="366"/>
        <v>-259.56209067229281</v>
      </c>
      <c r="BL642">
        <f t="shared" si="367"/>
        <v>75.609641767585757</v>
      </c>
      <c r="BM642">
        <f t="shared" si="368"/>
        <v>-22.422560732600829</v>
      </c>
      <c r="BN642">
        <f t="shared" si="369"/>
        <v>-67.960368165567971</v>
      </c>
      <c r="BO642">
        <f t="shared" ref="BO642:BO705" si="371">AS642</f>
        <v>0</v>
      </c>
      <c r="BP642">
        <f t="shared" ref="BP642:BP705" si="372">AT642</f>
        <v>5</v>
      </c>
      <c r="BQ642" t="str">
        <f t="shared" ref="BQ642:BQ705" si="373">AU642</f>
        <v>Validate</v>
      </c>
    </row>
    <row r="643" spans="1:69" x14ac:dyDescent="0.3">
      <c r="A643">
        <v>3</v>
      </c>
      <c r="B643">
        <v>1</v>
      </c>
      <c r="C643" t="s">
        <v>1520</v>
      </c>
      <c r="D643" t="s">
        <v>20</v>
      </c>
      <c r="E643">
        <v>3</v>
      </c>
      <c r="F643">
        <v>4</v>
      </c>
      <c r="G643">
        <v>2</v>
      </c>
      <c r="H643" t="s">
        <v>1516</v>
      </c>
      <c r="I643">
        <v>31.387499999999999</v>
      </c>
      <c r="K643" t="s">
        <v>17</v>
      </c>
      <c r="L643" t="s">
        <v>414</v>
      </c>
      <c r="N643" t="s">
        <v>1519</v>
      </c>
      <c r="O643">
        <v>2</v>
      </c>
      <c r="P643">
        <v>1</v>
      </c>
      <c r="Q643">
        <v>3</v>
      </c>
      <c r="R643" t="str">
        <f t="shared" ref="R643:R706" si="374">IF(O643&lt;=3,"Train",IF(O643=4,"Test","Validate"))</f>
        <v>Train</v>
      </c>
      <c r="S643" t="str">
        <f t="shared" ref="S643:S706" si="375">IF(P643&lt;=3,"Train",IF(P643=4,"Test","Validate"))</f>
        <v>Train</v>
      </c>
      <c r="T643" t="str">
        <f t="shared" ref="T643:T706" si="376">IF(Q643&lt;=3,"Train",IF(Q643=4,"Test","Validate"))</f>
        <v>Train</v>
      </c>
      <c r="U643" t="str">
        <f t="shared" ref="U643:U706" si="377">IFERROR(MID(RIGHT(N643,4), FIND(",",RIGHT(N643,4))+2,2),"")</f>
        <v>MA</v>
      </c>
      <c r="V643" t="str">
        <f t="shared" ref="V643:V706" si="378">IF(E643&lt;=17, "0-17", IF(E643&lt;=30, "18-30", IF(E643&lt;=40, "31-40", IF(E643&lt;=50, "41-50", IF(E643&lt;=60, "51-60", "61+")))))</f>
        <v>0-17</v>
      </c>
      <c r="W643" t="str">
        <f t="shared" ref="W643:W706" si="379">LEFT(J643,1)</f>
        <v/>
      </c>
      <c r="X643" t="str">
        <f t="shared" ref="X643:X706" si="380">IF(I643=0,"0", IF(I643&lt;=10, "0-10", IF(I643&lt;=20, "11-20", IF(I643&lt;=30, "21-30", IF(I643&lt;=40, "31-40", IF(I643&lt;=100, "41-100", "100+"))))))</f>
        <v>31-40</v>
      </c>
      <c r="Y643" t="b">
        <f>SUMPRODUCT(--(U643=counts!$A$40:$A$49))&gt;0</f>
        <v>1</v>
      </c>
      <c r="Z643" t="b">
        <f>SUMPRODUCT(--(W643=counts!$A$18:$A$22))&gt;0</f>
        <v>0</v>
      </c>
      <c r="AA643" t="str">
        <f t="shared" ref="AA643:AA706" si="381">V643</f>
        <v>0-17</v>
      </c>
      <c r="AB643" t="str">
        <f>IF(W643="","Blank",IF(Z643="TRUE",W643,counts!$A$23))</f>
        <v>Blank</v>
      </c>
      <c r="AC643" t="str">
        <f t="shared" ref="AC643:AC706" si="382">X643</f>
        <v>31-40</v>
      </c>
      <c r="AD643" t="str">
        <f t="shared" ref="AD643:AD706" si="383">IF(U643="","Blank",IF(Y643=TRUE, U643,"Others"))</f>
        <v>MA</v>
      </c>
      <c r="AE643" t="str">
        <f t="shared" ref="AE643:AE706" si="384">D643</f>
        <v>male</v>
      </c>
      <c r="AF643" t="str">
        <f>IF(F643&gt;=4, counts!$A$62,F643)</f>
        <v>4, 5, 8</v>
      </c>
      <c r="AG643">
        <f>IF(G643&gt;=3, counts!$A$69,G643)</f>
        <v>2</v>
      </c>
      <c r="AH643" t="str">
        <f>IF(OR(K643="S",K643=""), counts!$A$75,K643)</f>
        <v>S, blank</v>
      </c>
      <c r="AI643">
        <f t="shared" ref="AI643:AI706" si="385">A643</f>
        <v>3</v>
      </c>
      <c r="AJ643">
        <f>VLOOKUP(AA643,counts!$V$8:$W$13,2,FALSE)</f>
        <v>-3.7643689058441341</v>
      </c>
      <c r="AK643">
        <f>VLOOKUP(AB643,counts!$V$17:$W$23,2,FALSE)</f>
        <v>-42.171718189759716</v>
      </c>
      <c r="AL643">
        <f>VLOOKUP(AC643,counts!$V$27:$W$33,2,FALSE)</f>
        <v>22.971838090238197</v>
      </c>
      <c r="AM643">
        <f>VLOOKUP(AD643,counts!$V$38:$W$49,2,FALSE)</f>
        <v>-23.331657902726029</v>
      </c>
      <c r="AN643">
        <f>VLOOKUP(AE643,counts!$V$53:$W$54,2,FALSE)</f>
        <v>-108.67008854708662</v>
      </c>
      <c r="AO643">
        <f>VLOOKUP(AF643,counts!$V$58:$W$62,2,FALSE)</f>
        <v>-259.56209067229281</v>
      </c>
      <c r="AP643">
        <f>VLOOKUP(AG643,counts!$V$66:$W$69,2,FALSE)</f>
        <v>75.609641767585757</v>
      </c>
      <c r="AQ643">
        <f>VLOOKUP(AH643,counts!$V$73:$W$75,2,FALSE)</f>
        <v>-22.422560732600829</v>
      </c>
      <c r="AR643">
        <f>VLOOKUP(AI643,counts!$V$79:$W$81,2,FALSE)</f>
        <v>-67.960368165567971</v>
      </c>
      <c r="AS643">
        <f t="shared" ref="AS643:AS706" si="386">B643</f>
        <v>1</v>
      </c>
      <c r="AT643">
        <f t="shared" ref="AT643:AT706" si="387">O643</f>
        <v>2</v>
      </c>
      <c r="AU643" t="str">
        <f t="shared" si="370"/>
        <v>Train</v>
      </c>
      <c r="AW643" t="str">
        <f t="shared" ref="AW643:AW706" si="388">AA643</f>
        <v>0-17</v>
      </c>
      <c r="AX643" t="str">
        <f t="shared" ref="AX643:AX706" si="389">AB643</f>
        <v>Blank</v>
      </c>
      <c r="AY643" t="str">
        <f t="shared" ref="AY643:AY706" si="390">AC643</f>
        <v>31-40</v>
      </c>
      <c r="AZ643" t="str">
        <f t="shared" ref="AZ643:AZ706" si="391">AD643</f>
        <v>MA</v>
      </c>
      <c r="BA643" t="str">
        <f t="shared" ref="BA643:BA706" si="392">AE643</f>
        <v>male</v>
      </c>
      <c r="BB643" t="str">
        <f t="shared" ref="BB643:BB706" si="393">AF643</f>
        <v>4, 5, 8</v>
      </c>
      <c r="BC643">
        <f t="shared" ref="BC643:BC706" si="394">AG643</f>
        <v>2</v>
      </c>
      <c r="BD643" t="str">
        <f t="shared" ref="BD643:BD706" si="395">AH643</f>
        <v>S, blank</v>
      </c>
      <c r="BE643">
        <f t="shared" ref="BE643:BE706" si="396">AI643</f>
        <v>3</v>
      </c>
      <c r="BF643">
        <f t="shared" ref="BF643:BF706" si="397">AJ643</f>
        <v>-3.7643689058441341</v>
      </c>
      <c r="BG643">
        <f t="shared" ref="BG643:BG706" si="398">AK643</f>
        <v>-42.171718189759716</v>
      </c>
      <c r="BH643">
        <f t="shared" ref="BH643:BH706" si="399">AL643</f>
        <v>22.971838090238197</v>
      </c>
      <c r="BI643">
        <f t="shared" ref="BI643:BI706" si="400">AM643</f>
        <v>-23.331657902726029</v>
      </c>
      <c r="BJ643">
        <f t="shared" ref="BJ643:BJ706" si="401">AN643</f>
        <v>-108.67008854708662</v>
      </c>
      <c r="BK643">
        <f t="shared" ref="BK643:BK706" si="402">AO643</f>
        <v>-259.56209067229281</v>
      </c>
      <c r="BL643">
        <f t="shared" ref="BL643:BL706" si="403">AP643</f>
        <v>75.609641767585757</v>
      </c>
      <c r="BM643">
        <f t="shared" ref="BM643:BM706" si="404">AQ643</f>
        <v>-22.422560732600829</v>
      </c>
      <c r="BN643">
        <f t="shared" ref="BN643:BN706" si="405">AR643</f>
        <v>-67.960368165567971</v>
      </c>
      <c r="BO643">
        <f t="shared" si="371"/>
        <v>1</v>
      </c>
      <c r="BP643">
        <f t="shared" si="372"/>
        <v>2</v>
      </c>
      <c r="BQ643" t="str">
        <f t="shared" si="373"/>
        <v>Train</v>
      </c>
    </row>
    <row r="644" spans="1:69" x14ac:dyDescent="0.3">
      <c r="A644">
        <v>3</v>
      </c>
      <c r="B644">
        <v>0</v>
      </c>
      <c r="C644" t="s">
        <v>1521</v>
      </c>
      <c r="D644" t="s">
        <v>20</v>
      </c>
      <c r="E644">
        <v>13</v>
      </c>
      <c r="F644">
        <v>4</v>
      </c>
      <c r="G644">
        <v>2</v>
      </c>
      <c r="H644" t="s">
        <v>1516</v>
      </c>
      <c r="I644">
        <v>31.387499999999999</v>
      </c>
      <c r="K644" t="s">
        <v>17</v>
      </c>
      <c r="N644" t="s">
        <v>1519</v>
      </c>
      <c r="O644">
        <v>5</v>
      </c>
      <c r="P644">
        <v>5</v>
      </c>
      <c r="Q644">
        <v>5</v>
      </c>
      <c r="R644" t="str">
        <f t="shared" si="374"/>
        <v>Validate</v>
      </c>
      <c r="S644" t="str">
        <f t="shared" si="375"/>
        <v>Validate</v>
      </c>
      <c r="T644" t="str">
        <f t="shared" si="376"/>
        <v>Validate</v>
      </c>
      <c r="U644" t="str">
        <f t="shared" si="377"/>
        <v>MA</v>
      </c>
      <c r="V644" t="str">
        <f t="shared" si="378"/>
        <v>0-17</v>
      </c>
      <c r="W644" t="str">
        <f t="shared" si="379"/>
        <v/>
      </c>
      <c r="X644" t="str">
        <f t="shared" si="380"/>
        <v>31-40</v>
      </c>
      <c r="Y644" t="b">
        <f>SUMPRODUCT(--(U644=counts!$A$40:$A$49))&gt;0</f>
        <v>1</v>
      </c>
      <c r="Z644" t="b">
        <f>SUMPRODUCT(--(W644=counts!$A$18:$A$22))&gt;0</f>
        <v>0</v>
      </c>
      <c r="AA644" t="str">
        <f t="shared" si="381"/>
        <v>0-17</v>
      </c>
      <c r="AB644" t="str">
        <f>IF(W644="","Blank",IF(Z644="TRUE",W644,counts!$A$23))</f>
        <v>Blank</v>
      </c>
      <c r="AC644" t="str">
        <f t="shared" si="382"/>
        <v>31-40</v>
      </c>
      <c r="AD644" t="str">
        <f t="shared" si="383"/>
        <v>MA</v>
      </c>
      <c r="AE644" t="str">
        <f t="shared" si="384"/>
        <v>male</v>
      </c>
      <c r="AF644" t="str">
        <f>IF(F644&gt;=4, counts!$A$62,F644)</f>
        <v>4, 5, 8</v>
      </c>
      <c r="AG644">
        <f>IF(G644&gt;=3, counts!$A$69,G644)</f>
        <v>2</v>
      </c>
      <c r="AH644" t="str">
        <f>IF(OR(K644="S",K644=""), counts!$A$75,K644)</f>
        <v>S, blank</v>
      </c>
      <c r="AI644">
        <f t="shared" si="385"/>
        <v>3</v>
      </c>
      <c r="AJ644">
        <f>VLOOKUP(AA644,counts!$V$8:$W$13,2,FALSE)</f>
        <v>-3.7643689058441341</v>
      </c>
      <c r="AK644">
        <f>VLOOKUP(AB644,counts!$V$17:$W$23,2,FALSE)</f>
        <v>-42.171718189759716</v>
      </c>
      <c r="AL644">
        <f>VLOOKUP(AC644,counts!$V$27:$W$33,2,FALSE)</f>
        <v>22.971838090238197</v>
      </c>
      <c r="AM644">
        <f>VLOOKUP(AD644,counts!$V$38:$W$49,2,FALSE)</f>
        <v>-23.331657902726029</v>
      </c>
      <c r="AN644">
        <f>VLOOKUP(AE644,counts!$V$53:$W$54,2,FALSE)</f>
        <v>-108.67008854708662</v>
      </c>
      <c r="AO644">
        <f>VLOOKUP(AF644,counts!$V$58:$W$62,2,FALSE)</f>
        <v>-259.56209067229281</v>
      </c>
      <c r="AP644">
        <f>VLOOKUP(AG644,counts!$V$66:$W$69,2,FALSE)</f>
        <v>75.609641767585757</v>
      </c>
      <c r="AQ644">
        <f>VLOOKUP(AH644,counts!$V$73:$W$75,2,FALSE)</f>
        <v>-22.422560732600829</v>
      </c>
      <c r="AR644">
        <f>VLOOKUP(AI644,counts!$V$79:$W$81,2,FALSE)</f>
        <v>-67.960368165567971</v>
      </c>
      <c r="AS644">
        <f t="shared" si="386"/>
        <v>0</v>
      </c>
      <c r="AT644">
        <f t="shared" si="387"/>
        <v>5</v>
      </c>
      <c r="AU644" t="str">
        <f t="shared" si="370"/>
        <v>Validate</v>
      </c>
      <c r="AW644" t="str">
        <f t="shared" si="388"/>
        <v>0-17</v>
      </c>
      <c r="AX644" t="str">
        <f t="shared" si="389"/>
        <v>Blank</v>
      </c>
      <c r="AY644" t="str">
        <f t="shared" si="390"/>
        <v>31-40</v>
      </c>
      <c r="AZ644" t="str">
        <f t="shared" si="391"/>
        <v>MA</v>
      </c>
      <c r="BA644" t="str">
        <f t="shared" si="392"/>
        <v>male</v>
      </c>
      <c r="BB644" t="str">
        <f t="shared" si="393"/>
        <v>4, 5, 8</v>
      </c>
      <c r="BC644">
        <f t="shared" si="394"/>
        <v>2</v>
      </c>
      <c r="BD644" t="str">
        <f t="shared" si="395"/>
        <v>S, blank</v>
      </c>
      <c r="BE644">
        <f t="shared" si="396"/>
        <v>3</v>
      </c>
      <c r="BF644">
        <f t="shared" si="397"/>
        <v>-3.7643689058441341</v>
      </c>
      <c r="BG644">
        <f t="shared" si="398"/>
        <v>-42.171718189759716</v>
      </c>
      <c r="BH644">
        <f t="shared" si="399"/>
        <v>22.971838090238197</v>
      </c>
      <c r="BI644">
        <f t="shared" si="400"/>
        <v>-23.331657902726029</v>
      </c>
      <c r="BJ644">
        <f t="shared" si="401"/>
        <v>-108.67008854708662</v>
      </c>
      <c r="BK644">
        <f t="shared" si="402"/>
        <v>-259.56209067229281</v>
      </c>
      <c r="BL644">
        <f t="shared" si="403"/>
        <v>75.609641767585757</v>
      </c>
      <c r="BM644">
        <f t="shared" si="404"/>
        <v>-22.422560732600829</v>
      </c>
      <c r="BN644">
        <f t="shared" si="405"/>
        <v>-67.960368165567971</v>
      </c>
      <c r="BO644">
        <f t="shared" si="371"/>
        <v>0</v>
      </c>
      <c r="BP644">
        <f t="shared" si="372"/>
        <v>5</v>
      </c>
      <c r="BQ644" t="str">
        <f t="shared" si="373"/>
        <v>Validate</v>
      </c>
    </row>
    <row r="645" spans="1:69" x14ac:dyDescent="0.3">
      <c r="A645">
        <v>3</v>
      </c>
      <c r="B645">
        <v>1</v>
      </c>
      <c r="C645" t="s">
        <v>1522</v>
      </c>
      <c r="D645" t="s">
        <v>15</v>
      </c>
      <c r="E645">
        <v>5</v>
      </c>
      <c r="F645">
        <v>4</v>
      </c>
      <c r="G645">
        <v>2</v>
      </c>
      <c r="H645" t="s">
        <v>1516</v>
      </c>
      <c r="I645">
        <v>31.387499999999999</v>
      </c>
      <c r="K645" t="s">
        <v>17</v>
      </c>
      <c r="L645" t="s">
        <v>414</v>
      </c>
      <c r="N645" t="s">
        <v>1519</v>
      </c>
      <c r="O645">
        <v>5</v>
      </c>
      <c r="P645">
        <v>4</v>
      </c>
      <c r="Q645">
        <v>4</v>
      </c>
      <c r="R645" t="str">
        <f t="shared" si="374"/>
        <v>Validate</v>
      </c>
      <c r="S645" t="str">
        <f t="shared" si="375"/>
        <v>Test</v>
      </c>
      <c r="T645" t="str">
        <f t="shared" si="376"/>
        <v>Test</v>
      </c>
      <c r="U645" t="str">
        <f t="shared" si="377"/>
        <v>MA</v>
      </c>
      <c r="V645" t="str">
        <f t="shared" si="378"/>
        <v>0-17</v>
      </c>
      <c r="W645" t="str">
        <f t="shared" si="379"/>
        <v/>
      </c>
      <c r="X645" t="str">
        <f t="shared" si="380"/>
        <v>31-40</v>
      </c>
      <c r="Y645" t="b">
        <f>SUMPRODUCT(--(U645=counts!$A$40:$A$49))&gt;0</f>
        <v>1</v>
      </c>
      <c r="Z645" t="b">
        <f>SUMPRODUCT(--(W645=counts!$A$18:$A$22))&gt;0</f>
        <v>0</v>
      </c>
      <c r="AA645" t="str">
        <f t="shared" si="381"/>
        <v>0-17</v>
      </c>
      <c r="AB645" t="str">
        <f>IF(W645="","Blank",IF(Z645="TRUE",W645,counts!$A$23))</f>
        <v>Blank</v>
      </c>
      <c r="AC645" t="str">
        <f t="shared" si="382"/>
        <v>31-40</v>
      </c>
      <c r="AD645" t="str">
        <f t="shared" si="383"/>
        <v>MA</v>
      </c>
      <c r="AE645" t="str">
        <f t="shared" si="384"/>
        <v>female</v>
      </c>
      <c r="AF645" t="str">
        <f>IF(F645&gt;=4, counts!$A$62,F645)</f>
        <v>4, 5, 8</v>
      </c>
      <c r="AG645">
        <f>IF(G645&gt;=3, counts!$A$69,G645)</f>
        <v>2</v>
      </c>
      <c r="AH645" t="str">
        <f>IF(OR(K645="S",K645=""), counts!$A$75,K645)</f>
        <v>S, blank</v>
      </c>
      <c r="AI645">
        <f t="shared" si="385"/>
        <v>3</v>
      </c>
      <c r="AJ645">
        <f>VLOOKUP(AA645,counts!$V$8:$W$13,2,FALSE)</f>
        <v>-3.7643689058441341</v>
      </c>
      <c r="AK645">
        <f>VLOOKUP(AB645,counts!$V$17:$W$23,2,FALSE)</f>
        <v>-42.171718189759716</v>
      </c>
      <c r="AL645">
        <f>VLOOKUP(AC645,counts!$V$27:$W$33,2,FALSE)</f>
        <v>22.971838090238197</v>
      </c>
      <c r="AM645">
        <f>VLOOKUP(AD645,counts!$V$38:$W$49,2,FALSE)</f>
        <v>-23.331657902726029</v>
      </c>
      <c r="AN645">
        <f>VLOOKUP(AE645,counts!$V$53:$W$54,2,FALSE)</f>
        <v>151.41878811967541</v>
      </c>
      <c r="AO645">
        <f>VLOOKUP(AF645,counts!$V$58:$W$62,2,FALSE)</f>
        <v>-259.56209067229281</v>
      </c>
      <c r="AP645">
        <f>VLOOKUP(AG645,counts!$V$66:$W$69,2,FALSE)</f>
        <v>75.609641767585757</v>
      </c>
      <c r="AQ645">
        <f>VLOOKUP(AH645,counts!$V$73:$W$75,2,FALSE)</f>
        <v>-22.422560732600829</v>
      </c>
      <c r="AR645">
        <f>VLOOKUP(AI645,counts!$V$79:$W$81,2,FALSE)</f>
        <v>-67.960368165567971</v>
      </c>
      <c r="AS645">
        <f t="shared" si="386"/>
        <v>1</v>
      </c>
      <c r="AT645">
        <f t="shared" si="387"/>
        <v>5</v>
      </c>
      <c r="AU645" t="str">
        <f t="shared" si="370"/>
        <v>Validate</v>
      </c>
      <c r="AW645" t="str">
        <f t="shared" si="388"/>
        <v>0-17</v>
      </c>
      <c r="AX645" t="str">
        <f t="shared" si="389"/>
        <v>Blank</v>
      </c>
      <c r="AY645" t="str">
        <f t="shared" si="390"/>
        <v>31-40</v>
      </c>
      <c r="AZ645" t="str">
        <f t="shared" si="391"/>
        <v>MA</v>
      </c>
      <c r="BA645" t="str">
        <f t="shared" si="392"/>
        <v>female</v>
      </c>
      <c r="BB645" t="str">
        <f t="shared" si="393"/>
        <v>4, 5, 8</v>
      </c>
      <c r="BC645">
        <f t="shared" si="394"/>
        <v>2</v>
      </c>
      <c r="BD645" t="str">
        <f t="shared" si="395"/>
        <v>S, blank</v>
      </c>
      <c r="BE645">
        <f t="shared" si="396"/>
        <v>3</v>
      </c>
      <c r="BF645">
        <f t="shared" si="397"/>
        <v>-3.7643689058441341</v>
      </c>
      <c r="BG645">
        <f t="shared" si="398"/>
        <v>-42.171718189759716</v>
      </c>
      <c r="BH645">
        <f t="shared" si="399"/>
        <v>22.971838090238197</v>
      </c>
      <c r="BI645">
        <f t="shared" si="400"/>
        <v>-23.331657902726029</v>
      </c>
      <c r="BJ645">
        <f t="shared" si="401"/>
        <v>151.41878811967541</v>
      </c>
      <c r="BK645">
        <f t="shared" si="402"/>
        <v>-259.56209067229281</v>
      </c>
      <c r="BL645">
        <f t="shared" si="403"/>
        <v>75.609641767585757</v>
      </c>
      <c r="BM645">
        <f t="shared" si="404"/>
        <v>-22.422560732600829</v>
      </c>
      <c r="BN645">
        <f t="shared" si="405"/>
        <v>-67.960368165567971</v>
      </c>
      <c r="BO645">
        <f t="shared" si="371"/>
        <v>1</v>
      </c>
      <c r="BP645">
        <f t="shared" si="372"/>
        <v>5</v>
      </c>
      <c r="BQ645" t="str">
        <f t="shared" si="373"/>
        <v>Validate</v>
      </c>
    </row>
    <row r="646" spans="1:69" x14ac:dyDescent="0.3">
      <c r="A646">
        <v>3</v>
      </c>
      <c r="B646">
        <v>0</v>
      </c>
      <c r="C646" t="s">
        <v>1523</v>
      </c>
      <c r="D646" t="s">
        <v>20</v>
      </c>
      <c r="E646">
        <v>40</v>
      </c>
      <c r="F646">
        <v>1</v>
      </c>
      <c r="G646">
        <v>5</v>
      </c>
      <c r="H646" t="s">
        <v>1516</v>
      </c>
      <c r="I646">
        <v>31.387499999999999</v>
      </c>
      <c r="K646" t="s">
        <v>17</v>
      </c>
      <c r="M646">
        <v>142</v>
      </c>
      <c r="N646" t="s">
        <v>1517</v>
      </c>
      <c r="O646">
        <v>2</v>
      </c>
      <c r="P646">
        <v>1</v>
      </c>
      <c r="Q646">
        <v>3</v>
      </c>
      <c r="R646" t="str">
        <f t="shared" si="374"/>
        <v>Train</v>
      </c>
      <c r="S646" t="str">
        <f t="shared" si="375"/>
        <v>Train</v>
      </c>
      <c r="T646" t="str">
        <f t="shared" si="376"/>
        <v>Train</v>
      </c>
      <c r="U646" t="str">
        <f t="shared" si="377"/>
        <v>MA</v>
      </c>
      <c r="V646" t="str">
        <f t="shared" si="378"/>
        <v>31-40</v>
      </c>
      <c r="W646" t="str">
        <f t="shared" si="379"/>
        <v/>
      </c>
      <c r="X646" t="str">
        <f t="shared" si="380"/>
        <v>31-40</v>
      </c>
      <c r="Y646" t="b">
        <f>SUMPRODUCT(--(U646=counts!$A$40:$A$49))&gt;0</f>
        <v>1</v>
      </c>
      <c r="Z646" t="b">
        <f>SUMPRODUCT(--(W646=counts!$A$18:$A$22))&gt;0</f>
        <v>0</v>
      </c>
      <c r="AA646" t="str">
        <f t="shared" si="381"/>
        <v>31-40</v>
      </c>
      <c r="AB646" t="str">
        <f>IF(W646="","Blank",IF(Z646="TRUE",W646,counts!$A$23))</f>
        <v>Blank</v>
      </c>
      <c r="AC646" t="str">
        <f t="shared" si="382"/>
        <v>31-40</v>
      </c>
      <c r="AD646" t="str">
        <f t="shared" si="383"/>
        <v>MA</v>
      </c>
      <c r="AE646" t="str">
        <f t="shared" si="384"/>
        <v>male</v>
      </c>
      <c r="AF646">
        <f>IF(F646&gt;=4, counts!$A$62,F646)</f>
        <v>1</v>
      </c>
      <c r="AG646" t="str">
        <f>IF(G646&gt;=3, counts!$A$69,G646)</f>
        <v>3, 4, 5, 6, 9</v>
      </c>
      <c r="AH646" t="str">
        <f>IF(OR(K646="S",K646=""), counts!$A$75,K646)</f>
        <v>S, blank</v>
      </c>
      <c r="AI646">
        <f t="shared" si="385"/>
        <v>3</v>
      </c>
      <c r="AJ646">
        <f>VLOOKUP(AA646,counts!$V$8:$W$13,2,FALSE)</f>
        <v>32.769878926258563</v>
      </c>
      <c r="AK646">
        <f>VLOOKUP(AB646,counts!$V$17:$W$23,2,FALSE)</f>
        <v>-42.171718189759716</v>
      </c>
      <c r="AL646">
        <f>VLOOKUP(AC646,counts!$V$27:$W$33,2,FALSE)</f>
        <v>22.971838090238197</v>
      </c>
      <c r="AM646">
        <f>VLOOKUP(AD646,counts!$V$38:$W$49,2,FALSE)</f>
        <v>-23.331657902726029</v>
      </c>
      <c r="AN646">
        <f>VLOOKUP(AE646,counts!$V$53:$W$54,2,FALSE)</f>
        <v>-108.67008854708662</v>
      </c>
      <c r="AO646">
        <f>VLOOKUP(AF646,counts!$V$58:$W$62,2,FALSE)</f>
        <v>48.695090775187893</v>
      </c>
      <c r="AP646">
        <f>VLOOKUP(AG646,counts!$V$66:$W$69,2,FALSE)</f>
        <v>-92.646375958720569</v>
      </c>
      <c r="AQ646">
        <f>VLOOKUP(AH646,counts!$V$73:$W$75,2,FALSE)</f>
        <v>-22.422560732600829</v>
      </c>
      <c r="AR646">
        <f>VLOOKUP(AI646,counts!$V$79:$W$81,2,FALSE)</f>
        <v>-67.960368165567971</v>
      </c>
      <c r="AS646">
        <f t="shared" si="386"/>
        <v>0</v>
      </c>
      <c r="AT646">
        <f t="shared" si="387"/>
        <v>2</v>
      </c>
      <c r="AU646" t="str">
        <f t="shared" si="370"/>
        <v>Train</v>
      </c>
      <c r="AW646" t="str">
        <f t="shared" si="388"/>
        <v>31-40</v>
      </c>
      <c r="AX646" t="str">
        <f t="shared" si="389"/>
        <v>Blank</v>
      </c>
      <c r="AY646" t="str">
        <f t="shared" si="390"/>
        <v>31-40</v>
      </c>
      <c r="AZ646" t="str">
        <f t="shared" si="391"/>
        <v>MA</v>
      </c>
      <c r="BA646" t="str">
        <f t="shared" si="392"/>
        <v>male</v>
      </c>
      <c r="BB646">
        <f t="shared" si="393"/>
        <v>1</v>
      </c>
      <c r="BC646" t="str">
        <f t="shared" si="394"/>
        <v>3, 4, 5, 6, 9</v>
      </c>
      <c r="BD646" t="str">
        <f t="shared" si="395"/>
        <v>S, blank</v>
      </c>
      <c r="BE646">
        <f t="shared" si="396"/>
        <v>3</v>
      </c>
      <c r="BF646">
        <f t="shared" si="397"/>
        <v>32.769878926258563</v>
      </c>
      <c r="BG646">
        <f t="shared" si="398"/>
        <v>-42.171718189759716</v>
      </c>
      <c r="BH646">
        <f t="shared" si="399"/>
        <v>22.971838090238197</v>
      </c>
      <c r="BI646">
        <f t="shared" si="400"/>
        <v>-23.331657902726029</v>
      </c>
      <c r="BJ646">
        <f t="shared" si="401"/>
        <v>-108.67008854708662</v>
      </c>
      <c r="BK646">
        <f t="shared" si="402"/>
        <v>48.695090775187893</v>
      </c>
      <c r="BL646">
        <f t="shared" si="403"/>
        <v>-92.646375958720569</v>
      </c>
      <c r="BM646">
        <f t="shared" si="404"/>
        <v>-22.422560732600829</v>
      </c>
      <c r="BN646">
        <f t="shared" si="405"/>
        <v>-67.960368165567971</v>
      </c>
      <c r="BO646">
        <f t="shared" si="371"/>
        <v>0</v>
      </c>
      <c r="BP646">
        <f t="shared" si="372"/>
        <v>2</v>
      </c>
      <c r="BQ646" t="str">
        <f t="shared" si="373"/>
        <v>Train</v>
      </c>
    </row>
    <row r="647" spans="1:69" x14ac:dyDescent="0.3">
      <c r="A647">
        <v>3</v>
      </c>
      <c r="B647">
        <v>1</v>
      </c>
      <c r="C647" t="s">
        <v>1524</v>
      </c>
      <c r="D647" t="s">
        <v>20</v>
      </c>
      <c r="E647">
        <v>23</v>
      </c>
      <c r="F647">
        <v>0</v>
      </c>
      <c r="G647">
        <v>0</v>
      </c>
      <c r="H647" t="s">
        <v>1525</v>
      </c>
      <c r="I647">
        <v>7.7957999999999998</v>
      </c>
      <c r="K647" t="s">
        <v>17</v>
      </c>
      <c r="L647" t="s">
        <v>241</v>
      </c>
      <c r="N647" t="s">
        <v>1526</v>
      </c>
      <c r="O647">
        <v>4</v>
      </c>
      <c r="P647">
        <v>3</v>
      </c>
      <c r="Q647">
        <v>1</v>
      </c>
      <c r="R647" t="str">
        <f t="shared" si="374"/>
        <v>Test</v>
      </c>
      <c r="S647" t="str">
        <f t="shared" si="375"/>
        <v>Train</v>
      </c>
      <c r="T647" t="str">
        <f t="shared" si="376"/>
        <v>Train</v>
      </c>
      <c r="U647" t="str">
        <f t="shared" si="377"/>
        <v>MN</v>
      </c>
      <c r="V647" t="str">
        <f t="shared" si="378"/>
        <v>18-30</v>
      </c>
      <c r="W647" t="str">
        <f t="shared" si="379"/>
        <v/>
      </c>
      <c r="X647" t="str">
        <f t="shared" si="380"/>
        <v>0-10</v>
      </c>
      <c r="Y647" t="b">
        <f>SUMPRODUCT(--(U647=counts!$A$40:$A$49))&gt;0</f>
        <v>1</v>
      </c>
      <c r="Z647" t="b">
        <f>SUMPRODUCT(--(W647=counts!$A$18:$A$22))&gt;0</f>
        <v>0</v>
      </c>
      <c r="AA647" t="str">
        <f t="shared" si="381"/>
        <v>18-30</v>
      </c>
      <c r="AB647" t="str">
        <f>IF(W647="","Blank",IF(Z647="TRUE",W647,counts!$A$23))</f>
        <v>Blank</v>
      </c>
      <c r="AC647" t="str">
        <f t="shared" si="382"/>
        <v>0-10</v>
      </c>
      <c r="AD647" t="str">
        <f t="shared" si="383"/>
        <v>MN</v>
      </c>
      <c r="AE647" t="str">
        <f t="shared" si="384"/>
        <v>male</v>
      </c>
      <c r="AF647">
        <f>IF(F647&gt;=4, counts!$A$62,F647)</f>
        <v>0</v>
      </c>
      <c r="AG647">
        <f>IF(G647&gt;=3, counts!$A$69,G647)</f>
        <v>0</v>
      </c>
      <c r="AH647" t="str">
        <f>IF(OR(K647="S",K647=""), counts!$A$75,K647)</f>
        <v>S, blank</v>
      </c>
      <c r="AI647">
        <f t="shared" si="385"/>
        <v>3</v>
      </c>
      <c r="AJ647">
        <f>VLOOKUP(AA647,counts!$V$8:$W$13,2,FALSE)</f>
        <v>-11.613432440426715</v>
      </c>
      <c r="AK647">
        <f>VLOOKUP(AB647,counts!$V$17:$W$23,2,FALSE)</f>
        <v>-42.171718189759716</v>
      </c>
      <c r="AL647">
        <f>VLOOKUP(AC647,counts!$V$27:$W$33,2,FALSE)</f>
        <v>-82.840254641099079</v>
      </c>
      <c r="AM647">
        <f>VLOOKUP(AD647,counts!$V$38:$W$49,2,FALSE)</f>
        <v>-96.420408757005262</v>
      </c>
      <c r="AN647">
        <f>VLOOKUP(AE647,counts!$V$53:$W$54,2,FALSE)</f>
        <v>-108.67008854708662</v>
      </c>
      <c r="AO647">
        <f>VLOOKUP(AF647,counts!$V$58:$W$62,2,FALSE)</f>
        <v>-14.754319664473872</v>
      </c>
      <c r="AP647">
        <f>VLOOKUP(AG647,counts!$V$66:$W$69,2,FALSE)</f>
        <v>-22.013681658285037</v>
      </c>
      <c r="AQ647">
        <f>VLOOKUP(AH647,counts!$V$73:$W$75,2,FALSE)</f>
        <v>-22.422560732600829</v>
      </c>
      <c r="AR647">
        <f>VLOOKUP(AI647,counts!$V$79:$W$81,2,FALSE)</f>
        <v>-67.960368165567971</v>
      </c>
      <c r="AS647">
        <f t="shared" si="386"/>
        <v>1</v>
      </c>
      <c r="AT647">
        <f t="shared" si="387"/>
        <v>4</v>
      </c>
      <c r="AU647" t="str">
        <f t="shared" si="370"/>
        <v>Test</v>
      </c>
      <c r="AW647" t="str">
        <f t="shared" si="388"/>
        <v>18-30</v>
      </c>
      <c r="AX647" t="str">
        <f t="shared" si="389"/>
        <v>Blank</v>
      </c>
      <c r="AY647" t="str">
        <f t="shared" si="390"/>
        <v>0-10</v>
      </c>
      <c r="AZ647" t="str">
        <f t="shared" si="391"/>
        <v>MN</v>
      </c>
      <c r="BA647" t="str">
        <f t="shared" si="392"/>
        <v>male</v>
      </c>
      <c r="BB647">
        <f t="shared" si="393"/>
        <v>0</v>
      </c>
      <c r="BC647">
        <f t="shared" si="394"/>
        <v>0</v>
      </c>
      <c r="BD647" t="str">
        <f t="shared" si="395"/>
        <v>S, blank</v>
      </c>
      <c r="BE647">
        <f t="shared" si="396"/>
        <v>3</v>
      </c>
      <c r="BF647">
        <f t="shared" si="397"/>
        <v>-11.613432440426715</v>
      </c>
      <c r="BG647">
        <f t="shared" si="398"/>
        <v>-42.171718189759716</v>
      </c>
      <c r="BH647">
        <f t="shared" si="399"/>
        <v>-82.840254641099079</v>
      </c>
      <c r="BI647">
        <f t="shared" si="400"/>
        <v>-96.420408757005262</v>
      </c>
      <c r="BJ647">
        <f t="shared" si="401"/>
        <v>-108.67008854708662</v>
      </c>
      <c r="BK647">
        <f t="shared" si="402"/>
        <v>-14.754319664473872</v>
      </c>
      <c r="BL647">
        <f t="shared" si="403"/>
        <v>-22.013681658285037</v>
      </c>
      <c r="BM647">
        <f t="shared" si="404"/>
        <v>-22.422560732600829</v>
      </c>
      <c r="BN647">
        <f t="shared" si="405"/>
        <v>-67.960368165567971</v>
      </c>
      <c r="BO647">
        <f t="shared" si="371"/>
        <v>1</v>
      </c>
      <c r="BP647">
        <f t="shared" si="372"/>
        <v>4</v>
      </c>
      <c r="BQ647" t="str">
        <f t="shared" si="373"/>
        <v>Test</v>
      </c>
    </row>
    <row r="648" spans="1:69" x14ac:dyDescent="0.3">
      <c r="A648">
        <v>3</v>
      </c>
      <c r="B648">
        <v>1</v>
      </c>
      <c r="C648" t="s">
        <v>1527</v>
      </c>
      <c r="D648" t="s">
        <v>15</v>
      </c>
      <c r="E648">
        <v>38</v>
      </c>
      <c r="F648">
        <v>1</v>
      </c>
      <c r="G648">
        <v>5</v>
      </c>
      <c r="H648" t="s">
        <v>1516</v>
      </c>
      <c r="I648">
        <v>31.387499999999999</v>
      </c>
      <c r="K648" t="s">
        <v>17</v>
      </c>
      <c r="L648" t="s">
        <v>414</v>
      </c>
      <c r="N648" t="s">
        <v>1517</v>
      </c>
      <c r="O648">
        <v>2</v>
      </c>
      <c r="P648">
        <v>2</v>
      </c>
      <c r="Q648">
        <v>3</v>
      </c>
      <c r="R648" t="str">
        <f t="shared" si="374"/>
        <v>Train</v>
      </c>
      <c r="S648" t="str">
        <f t="shared" si="375"/>
        <v>Train</v>
      </c>
      <c r="T648" t="str">
        <f t="shared" si="376"/>
        <v>Train</v>
      </c>
      <c r="U648" t="str">
        <f t="shared" si="377"/>
        <v>MA</v>
      </c>
      <c r="V648" t="str">
        <f t="shared" si="378"/>
        <v>31-40</v>
      </c>
      <c r="W648" t="str">
        <f t="shared" si="379"/>
        <v/>
      </c>
      <c r="X648" t="str">
        <f t="shared" si="380"/>
        <v>31-40</v>
      </c>
      <c r="Y648" t="b">
        <f>SUMPRODUCT(--(U648=counts!$A$40:$A$49))&gt;0</f>
        <v>1</v>
      </c>
      <c r="Z648" t="b">
        <f>SUMPRODUCT(--(W648=counts!$A$18:$A$22))&gt;0</f>
        <v>0</v>
      </c>
      <c r="AA648" t="str">
        <f t="shared" si="381"/>
        <v>31-40</v>
      </c>
      <c r="AB648" t="str">
        <f>IF(W648="","Blank",IF(Z648="TRUE",W648,counts!$A$23))</f>
        <v>Blank</v>
      </c>
      <c r="AC648" t="str">
        <f t="shared" si="382"/>
        <v>31-40</v>
      </c>
      <c r="AD648" t="str">
        <f t="shared" si="383"/>
        <v>MA</v>
      </c>
      <c r="AE648" t="str">
        <f t="shared" si="384"/>
        <v>female</v>
      </c>
      <c r="AF648">
        <f>IF(F648&gt;=4, counts!$A$62,F648)</f>
        <v>1</v>
      </c>
      <c r="AG648" t="str">
        <f>IF(G648&gt;=3, counts!$A$69,G648)</f>
        <v>3, 4, 5, 6, 9</v>
      </c>
      <c r="AH648" t="str">
        <f>IF(OR(K648="S",K648=""), counts!$A$75,K648)</f>
        <v>S, blank</v>
      </c>
      <c r="AI648">
        <f t="shared" si="385"/>
        <v>3</v>
      </c>
      <c r="AJ648">
        <f>VLOOKUP(AA648,counts!$V$8:$W$13,2,FALSE)</f>
        <v>32.769878926258563</v>
      </c>
      <c r="AK648">
        <f>VLOOKUP(AB648,counts!$V$17:$W$23,2,FALSE)</f>
        <v>-42.171718189759716</v>
      </c>
      <c r="AL648">
        <f>VLOOKUP(AC648,counts!$V$27:$W$33,2,FALSE)</f>
        <v>22.971838090238197</v>
      </c>
      <c r="AM648">
        <f>VLOOKUP(AD648,counts!$V$38:$W$49,2,FALSE)</f>
        <v>-23.331657902726029</v>
      </c>
      <c r="AN648">
        <f>VLOOKUP(AE648,counts!$V$53:$W$54,2,FALSE)</f>
        <v>151.41878811967541</v>
      </c>
      <c r="AO648">
        <f>VLOOKUP(AF648,counts!$V$58:$W$62,2,FALSE)</f>
        <v>48.695090775187893</v>
      </c>
      <c r="AP648">
        <f>VLOOKUP(AG648,counts!$V$66:$W$69,2,FALSE)</f>
        <v>-92.646375958720569</v>
      </c>
      <c r="AQ648">
        <f>VLOOKUP(AH648,counts!$V$73:$W$75,2,FALSE)</f>
        <v>-22.422560732600829</v>
      </c>
      <c r="AR648">
        <f>VLOOKUP(AI648,counts!$V$79:$W$81,2,FALSE)</f>
        <v>-67.960368165567971</v>
      </c>
      <c r="AS648">
        <f t="shared" si="386"/>
        <v>1</v>
      </c>
      <c r="AT648">
        <f t="shared" si="387"/>
        <v>2</v>
      </c>
      <c r="AU648" t="str">
        <f t="shared" si="370"/>
        <v>Train</v>
      </c>
      <c r="AW648" t="str">
        <f t="shared" si="388"/>
        <v>31-40</v>
      </c>
      <c r="AX648" t="str">
        <f t="shared" si="389"/>
        <v>Blank</v>
      </c>
      <c r="AY648" t="str">
        <f t="shared" si="390"/>
        <v>31-40</v>
      </c>
      <c r="AZ648" t="str">
        <f t="shared" si="391"/>
        <v>MA</v>
      </c>
      <c r="BA648" t="str">
        <f t="shared" si="392"/>
        <v>female</v>
      </c>
      <c r="BB648">
        <f t="shared" si="393"/>
        <v>1</v>
      </c>
      <c r="BC648" t="str">
        <f t="shared" si="394"/>
        <v>3, 4, 5, 6, 9</v>
      </c>
      <c r="BD648" t="str">
        <f t="shared" si="395"/>
        <v>S, blank</v>
      </c>
      <c r="BE648">
        <f t="shared" si="396"/>
        <v>3</v>
      </c>
      <c r="BF648">
        <f t="shared" si="397"/>
        <v>32.769878926258563</v>
      </c>
      <c r="BG648">
        <f t="shared" si="398"/>
        <v>-42.171718189759716</v>
      </c>
      <c r="BH648">
        <f t="shared" si="399"/>
        <v>22.971838090238197</v>
      </c>
      <c r="BI648">
        <f t="shared" si="400"/>
        <v>-23.331657902726029</v>
      </c>
      <c r="BJ648">
        <f t="shared" si="401"/>
        <v>151.41878811967541</v>
      </c>
      <c r="BK648">
        <f t="shared" si="402"/>
        <v>48.695090775187893</v>
      </c>
      <c r="BL648">
        <f t="shared" si="403"/>
        <v>-92.646375958720569</v>
      </c>
      <c r="BM648">
        <f t="shared" si="404"/>
        <v>-22.422560732600829</v>
      </c>
      <c r="BN648">
        <f t="shared" si="405"/>
        <v>-67.960368165567971</v>
      </c>
      <c r="BO648">
        <f t="shared" si="371"/>
        <v>1</v>
      </c>
      <c r="BP648">
        <f t="shared" si="372"/>
        <v>2</v>
      </c>
      <c r="BQ648" t="str">
        <f t="shared" si="373"/>
        <v>Train</v>
      </c>
    </row>
    <row r="649" spans="1:69" x14ac:dyDescent="0.3">
      <c r="A649">
        <v>3</v>
      </c>
      <c r="B649">
        <v>1</v>
      </c>
      <c r="C649" t="s">
        <v>1528</v>
      </c>
      <c r="D649" t="s">
        <v>15</v>
      </c>
      <c r="E649">
        <v>45</v>
      </c>
      <c r="F649">
        <v>0</v>
      </c>
      <c r="G649">
        <v>0</v>
      </c>
      <c r="H649" t="s">
        <v>1529</v>
      </c>
      <c r="I649">
        <v>7.2249999999999996</v>
      </c>
      <c r="K649" t="s">
        <v>44</v>
      </c>
      <c r="L649" t="s">
        <v>44</v>
      </c>
      <c r="N649" t="s">
        <v>1530</v>
      </c>
      <c r="O649">
        <v>4</v>
      </c>
      <c r="P649">
        <v>5</v>
      </c>
      <c r="Q649">
        <v>2</v>
      </c>
      <c r="R649" t="str">
        <f t="shared" si="374"/>
        <v>Test</v>
      </c>
      <c r="S649" t="str">
        <f t="shared" si="375"/>
        <v>Validate</v>
      </c>
      <c r="T649" t="str">
        <f t="shared" si="376"/>
        <v>Train</v>
      </c>
      <c r="U649" t="str">
        <f t="shared" si="377"/>
        <v>ON</v>
      </c>
      <c r="V649" t="str">
        <f t="shared" si="378"/>
        <v>41-50</v>
      </c>
      <c r="W649" t="str">
        <f t="shared" si="379"/>
        <v/>
      </c>
      <c r="X649" t="str">
        <f t="shared" si="380"/>
        <v>0-10</v>
      </c>
      <c r="Y649" t="b">
        <f>SUMPRODUCT(--(U649=counts!$A$40:$A$49))&gt;0</f>
        <v>1</v>
      </c>
      <c r="Z649" t="b">
        <f>SUMPRODUCT(--(W649=counts!$A$18:$A$22))&gt;0</f>
        <v>0</v>
      </c>
      <c r="AA649" t="str">
        <f t="shared" si="381"/>
        <v>41-50</v>
      </c>
      <c r="AB649" t="str">
        <f>IF(W649="","Blank",IF(Z649="TRUE",W649,counts!$A$23))</f>
        <v>Blank</v>
      </c>
      <c r="AC649" t="str">
        <f t="shared" si="382"/>
        <v>0-10</v>
      </c>
      <c r="AD649" t="str">
        <f t="shared" si="383"/>
        <v>ON</v>
      </c>
      <c r="AE649" t="str">
        <f t="shared" si="384"/>
        <v>female</v>
      </c>
      <c r="AF649">
        <f>IF(F649&gt;=4, counts!$A$62,F649)</f>
        <v>0</v>
      </c>
      <c r="AG649">
        <f>IF(G649&gt;=3, counts!$A$69,G649)</f>
        <v>0</v>
      </c>
      <c r="AH649" t="str">
        <f>IF(OR(K649="S",K649=""), counts!$A$75,K649)</f>
        <v>C</v>
      </c>
      <c r="AI649">
        <f t="shared" si="385"/>
        <v>3</v>
      </c>
      <c r="AJ649">
        <f>VLOOKUP(AA649,counts!$V$8:$W$13,2,FALSE)</f>
        <v>-13.385578549662212</v>
      </c>
      <c r="AK649">
        <f>VLOOKUP(AB649,counts!$V$17:$W$23,2,FALSE)</f>
        <v>-42.171718189759716</v>
      </c>
      <c r="AL649">
        <f>VLOOKUP(AC649,counts!$V$27:$W$33,2,FALSE)</f>
        <v>-82.840254641099079</v>
      </c>
      <c r="AM649">
        <f>VLOOKUP(AD649,counts!$V$38:$W$49,2,FALSE)</f>
        <v>-202.50760482553153</v>
      </c>
      <c r="AN649">
        <f>VLOOKUP(AE649,counts!$V$53:$W$54,2,FALSE)</f>
        <v>151.41878811967541</v>
      </c>
      <c r="AO649">
        <f>VLOOKUP(AF649,counts!$V$58:$W$62,2,FALSE)</f>
        <v>-14.754319664473872</v>
      </c>
      <c r="AP649">
        <f>VLOOKUP(AG649,counts!$V$66:$W$69,2,FALSE)</f>
        <v>-22.013681658285037</v>
      </c>
      <c r="AQ649">
        <f>VLOOKUP(AH649,counts!$V$73:$W$75,2,FALSE)</f>
        <v>72.444458573419169</v>
      </c>
      <c r="AR649">
        <f>VLOOKUP(AI649,counts!$V$79:$W$81,2,FALSE)</f>
        <v>-67.960368165567971</v>
      </c>
      <c r="AS649">
        <f t="shared" si="386"/>
        <v>1</v>
      </c>
      <c r="AT649">
        <f t="shared" si="387"/>
        <v>4</v>
      </c>
      <c r="AU649" t="str">
        <f t="shared" si="370"/>
        <v>Test</v>
      </c>
      <c r="AW649" t="str">
        <f t="shared" si="388"/>
        <v>41-50</v>
      </c>
      <c r="AX649" t="str">
        <f t="shared" si="389"/>
        <v>Blank</v>
      </c>
      <c r="AY649" t="str">
        <f t="shared" si="390"/>
        <v>0-10</v>
      </c>
      <c r="AZ649" t="str">
        <f t="shared" si="391"/>
        <v>ON</v>
      </c>
      <c r="BA649" t="str">
        <f t="shared" si="392"/>
        <v>female</v>
      </c>
      <c r="BB649">
        <f t="shared" si="393"/>
        <v>0</v>
      </c>
      <c r="BC649">
        <f t="shared" si="394"/>
        <v>0</v>
      </c>
      <c r="BD649" t="str">
        <f t="shared" si="395"/>
        <v>C</v>
      </c>
      <c r="BE649">
        <f t="shared" si="396"/>
        <v>3</v>
      </c>
      <c r="BF649">
        <f t="shared" si="397"/>
        <v>-13.385578549662212</v>
      </c>
      <c r="BG649">
        <f t="shared" si="398"/>
        <v>-42.171718189759716</v>
      </c>
      <c r="BH649">
        <f t="shared" si="399"/>
        <v>-82.840254641099079</v>
      </c>
      <c r="BI649">
        <f t="shared" si="400"/>
        <v>-202.50760482553153</v>
      </c>
      <c r="BJ649">
        <f t="shared" si="401"/>
        <v>151.41878811967541</v>
      </c>
      <c r="BK649">
        <f t="shared" si="402"/>
        <v>-14.754319664473872</v>
      </c>
      <c r="BL649">
        <f t="shared" si="403"/>
        <v>-22.013681658285037</v>
      </c>
      <c r="BM649">
        <f t="shared" si="404"/>
        <v>72.444458573419169</v>
      </c>
      <c r="BN649">
        <f t="shared" si="405"/>
        <v>-67.960368165567971</v>
      </c>
      <c r="BO649">
        <f t="shared" si="371"/>
        <v>1</v>
      </c>
      <c r="BP649">
        <f t="shared" si="372"/>
        <v>4</v>
      </c>
      <c r="BQ649" t="str">
        <f t="shared" si="373"/>
        <v>Test</v>
      </c>
    </row>
    <row r="650" spans="1:69" x14ac:dyDescent="0.3">
      <c r="A650">
        <v>3</v>
      </c>
      <c r="B650">
        <v>0</v>
      </c>
      <c r="C650" t="s">
        <v>1531</v>
      </c>
      <c r="D650" t="s">
        <v>20</v>
      </c>
      <c r="E650">
        <v>21</v>
      </c>
      <c r="F650">
        <v>0</v>
      </c>
      <c r="G650">
        <v>0</v>
      </c>
      <c r="H650" t="s">
        <v>1532</v>
      </c>
      <c r="I650">
        <v>7.2249999999999996</v>
      </c>
      <c r="K650" t="s">
        <v>44</v>
      </c>
      <c r="N650" t="s">
        <v>1530</v>
      </c>
      <c r="O650">
        <v>3</v>
      </c>
      <c r="P650">
        <v>1</v>
      </c>
      <c r="Q650">
        <v>5</v>
      </c>
      <c r="R650" t="str">
        <f t="shared" si="374"/>
        <v>Train</v>
      </c>
      <c r="S650" t="str">
        <f t="shared" si="375"/>
        <v>Train</v>
      </c>
      <c r="T650" t="str">
        <f t="shared" si="376"/>
        <v>Validate</v>
      </c>
      <c r="U650" t="str">
        <f t="shared" si="377"/>
        <v>ON</v>
      </c>
      <c r="V650" t="str">
        <f t="shared" si="378"/>
        <v>18-30</v>
      </c>
      <c r="W650" t="str">
        <f t="shared" si="379"/>
        <v/>
      </c>
      <c r="X650" t="str">
        <f t="shared" si="380"/>
        <v>0-10</v>
      </c>
      <c r="Y650" t="b">
        <f>SUMPRODUCT(--(U650=counts!$A$40:$A$49))&gt;0</f>
        <v>1</v>
      </c>
      <c r="Z650" t="b">
        <f>SUMPRODUCT(--(W650=counts!$A$18:$A$22))&gt;0</f>
        <v>0</v>
      </c>
      <c r="AA650" t="str">
        <f t="shared" si="381"/>
        <v>18-30</v>
      </c>
      <c r="AB650" t="str">
        <f>IF(W650="","Blank",IF(Z650="TRUE",W650,counts!$A$23))</f>
        <v>Blank</v>
      </c>
      <c r="AC650" t="str">
        <f t="shared" si="382"/>
        <v>0-10</v>
      </c>
      <c r="AD650" t="str">
        <f t="shared" si="383"/>
        <v>ON</v>
      </c>
      <c r="AE650" t="str">
        <f t="shared" si="384"/>
        <v>male</v>
      </c>
      <c r="AF650">
        <f>IF(F650&gt;=4, counts!$A$62,F650)</f>
        <v>0</v>
      </c>
      <c r="AG650">
        <f>IF(G650&gt;=3, counts!$A$69,G650)</f>
        <v>0</v>
      </c>
      <c r="AH650" t="str">
        <f>IF(OR(K650="S",K650=""), counts!$A$75,K650)</f>
        <v>C</v>
      </c>
      <c r="AI650">
        <f t="shared" si="385"/>
        <v>3</v>
      </c>
      <c r="AJ650">
        <f>VLOOKUP(AA650,counts!$V$8:$W$13,2,FALSE)</f>
        <v>-11.613432440426715</v>
      </c>
      <c r="AK650">
        <f>VLOOKUP(AB650,counts!$V$17:$W$23,2,FALSE)</f>
        <v>-42.171718189759716</v>
      </c>
      <c r="AL650">
        <f>VLOOKUP(AC650,counts!$V$27:$W$33,2,FALSE)</f>
        <v>-82.840254641099079</v>
      </c>
      <c r="AM650">
        <f>VLOOKUP(AD650,counts!$V$38:$W$49,2,FALSE)</f>
        <v>-202.50760482553153</v>
      </c>
      <c r="AN650">
        <f>VLOOKUP(AE650,counts!$V$53:$W$54,2,FALSE)</f>
        <v>-108.67008854708662</v>
      </c>
      <c r="AO650">
        <f>VLOOKUP(AF650,counts!$V$58:$W$62,2,FALSE)</f>
        <v>-14.754319664473872</v>
      </c>
      <c r="AP650">
        <f>VLOOKUP(AG650,counts!$V$66:$W$69,2,FALSE)</f>
        <v>-22.013681658285037</v>
      </c>
      <c r="AQ650">
        <f>VLOOKUP(AH650,counts!$V$73:$W$75,2,FALSE)</f>
        <v>72.444458573419169</v>
      </c>
      <c r="AR650">
        <f>VLOOKUP(AI650,counts!$V$79:$W$81,2,FALSE)</f>
        <v>-67.960368165567971</v>
      </c>
      <c r="AS650">
        <f t="shared" si="386"/>
        <v>0</v>
      </c>
      <c r="AT650">
        <f t="shared" si="387"/>
        <v>3</v>
      </c>
      <c r="AU650" t="str">
        <f t="shared" si="370"/>
        <v>Train</v>
      </c>
      <c r="AW650" t="str">
        <f t="shared" si="388"/>
        <v>18-30</v>
      </c>
      <c r="AX650" t="str">
        <f t="shared" si="389"/>
        <v>Blank</v>
      </c>
      <c r="AY650" t="str">
        <f t="shared" si="390"/>
        <v>0-10</v>
      </c>
      <c r="AZ650" t="str">
        <f t="shared" si="391"/>
        <v>ON</v>
      </c>
      <c r="BA650" t="str">
        <f t="shared" si="392"/>
        <v>male</v>
      </c>
      <c r="BB650">
        <f t="shared" si="393"/>
        <v>0</v>
      </c>
      <c r="BC650">
        <f t="shared" si="394"/>
        <v>0</v>
      </c>
      <c r="BD650" t="str">
        <f t="shared" si="395"/>
        <v>C</v>
      </c>
      <c r="BE650">
        <f t="shared" si="396"/>
        <v>3</v>
      </c>
      <c r="BF650">
        <f t="shared" si="397"/>
        <v>-11.613432440426715</v>
      </c>
      <c r="BG650">
        <f t="shared" si="398"/>
        <v>-42.171718189759716</v>
      </c>
      <c r="BH650">
        <f t="shared" si="399"/>
        <v>-82.840254641099079</v>
      </c>
      <c r="BI650">
        <f t="shared" si="400"/>
        <v>-202.50760482553153</v>
      </c>
      <c r="BJ650">
        <f t="shared" si="401"/>
        <v>-108.67008854708662</v>
      </c>
      <c r="BK650">
        <f t="shared" si="402"/>
        <v>-14.754319664473872</v>
      </c>
      <c r="BL650">
        <f t="shared" si="403"/>
        <v>-22.013681658285037</v>
      </c>
      <c r="BM650">
        <f t="shared" si="404"/>
        <v>72.444458573419169</v>
      </c>
      <c r="BN650">
        <f t="shared" si="405"/>
        <v>-67.960368165567971</v>
      </c>
      <c r="BO650">
        <f t="shared" si="371"/>
        <v>0</v>
      </c>
      <c r="BP650">
        <f t="shared" si="372"/>
        <v>3</v>
      </c>
      <c r="BQ650" t="str">
        <f t="shared" si="373"/>
        <v>Train</v>
      </c>
    </row>
    <row r="651" spans="1:69" x14ac:dyDescent="0.3">
      <c r="A651">
        <v>3</v>
      </c>
      <c r="B651">
        <v>0</v>
      </c>
      <c r="C651" t="s">
        <v>1533</v>
      </c>
      <c r="D651" t="s">
        <v>20</v>
      </c>
      <c r="E651">
        <v>23</v>
      </c>
      <c r="F651">
        <v>0</v>
      </c>
      <c r="G651">
        <v>0</v>
      </c>
      <c r="H651" t="s">
        <v>1534</v>
      </c>
      <c r="I651">
        <v>7.05</v>
      </c>
      <c r="K651" t="s">
        <v>17</v>
      </c>
      <c r="O651">
        <v>5</v>
      </c>
      <c r="P651">
        <v>2</v>
      </c>
      <c r="Q651">
        <v>3</v>
      </c>
      <c r="R651" t="str">
        <f t="shared" si="374"/>
        <v>Validate</v>
      </c>
      <c r="S651" t="str">
        <f t="shared" si="375"/>
        <v>Train</v>
      </c>
      <c r="T651" t="str">
        <f t="shared" si="376"/>
        <v>Train</v>
      </c>
      <c r="U651" t="str">
        <f t="shared" si="377"/>
        <v/>
      </c>
      <c r="V651" t="str">
        <f t="shared" si="378"/>
        <v>18-30</v>
      </c>
      <c r="W651" t="str">
        <f t="shared" si="379"/>
        <v/>
      </c>
      <c r="X651" t="str">
        <f t="shared" si="380"/>
        <v>0-10</v>
      </c>
      <c r="Y651" t="b">
        <f>SUMPRODUCT(--(U651=counts!$A$40:$A$49))&gt;0</f>
        <v>0</v>
      </c>
      <c r="Z651" t="b">
        <f>SUMPRODUCT(--(W651=counts!$A$18:$A$22))&gt;0</f>
        <v>0</v>
      </c>
      <c r="AA651" t="str">
        <f t="shared" si="381"/>
        <v>18-30</v>
      </c>
      <c r="AB651" t="str">
        <f>IF(W651="","Blank",IF(Z651="TRUE",W651,counts!$A$23))</f>
        <v>Blank</v>
      </c>
      <c r="AC651" t="str">
        <f t="shared" si="382"/>
        <v>0-10</v>
      </c>
      <c r="AD651" t="str">
        <f t="shared" si="383"/>
        <v>Blank</v>
      </c>
      <c r="AE651" t="str">
        <f t="shared" si="384"/>
        <v>male</v>
      </c>
      <c r="AF651">
        <f>IF(F651&gt;=4, counts!$A$62,F651)</f>
        <v>0</v>
      </c>
      <c r="AG651">
        <f>IF(G651&gt;=3, counts!$A$69,G651)</f>
        <v>0</v>
      </c>
      <c r="AH651" t="str">
        <f>IF(OR(K651="S",K651=""), counts!$A$75,K651)</f>
        <v>S, blank</v>
      </c>
      <c r="AI651">
        <f t="shared" si="385"/>
        <v>3</v>
      </c>
      <c r="AJ651">
        <f>VLOOKUP(AA651,counts!$V$8:$W$13,2,FALSE)</f>
        <v>-11.613432440426715</v>
      </c>
      <c r="AK651">
        <f>VLOOKUP(AB651,counts!$V$17:$W$23,2,FALSE)</f>
        <v>-42.171718189759716</v>
      </c>
      <c r="AL651">
        <f>VLOOKUP(AC651,counts!$V$27:$W$33,2,FALSE)</f>
        <v>-82.840254641099079</v>
      </c>
      <c r="AM651">
        <f>VLOOKUP(AD651,counts!$V$38:$W$49,2,FALSE)</f>
        <v>-33.757758935166962</v>
      </c>
      <c r="AN651">
        <f>VLOOKUP(AE651,counts!$V$53:$W$54,2,FALSE)</f>
        <v>-108.67008854708662</v>
      </c>
      <c r="AO651">
        <f>VLOOKUP(AF651,counts!$V$58:$W$62,2,FALSE)</f>
        <v>-14.754319664473872</v>
      </c>
      <c r="AP651">
        <f>VLOOKUP(AG651,counts!$V$66:$W$69,2,FALSE)</f>
        <v>-22.013681658285037</v>
      </c>
      <c r="AQ651">
        <f>VLOOKUP(AH651,counts!$V$73:$W$75,2,FALSE)</f>
        <v>-22.422560732600829</v>
      </c>
      <c r="AR651">
        <f>VLOOKUP(AI651,counts!$V$79:$W$81,2,FALSE)</f>
        <v>-67.960368165567971</v>
      </c>
      <c r="AS651">
        <f t="shared" si="386"/>
        <v>0</v>
      </c>
      <c r="AT651">
        <f t="shared" si="387"/>
        <v>5</v>
      </c>
      <c r="AU651" t="str">
        <f t="shared" si="370"/>
        <v>Validate</v>
      </c>
      <c r="AW651" t="str">
        <f t="shared" si="388"/>
        <v>18-30</v>
      </c>
      <c r="AX651" t="str">
        <f t="shared" si="389"/>
        <v>Blank</v>
      </c>
      <c r="AY651" t="str">
        <f t="shared" si="390"/>
        <v>0-10</v>
      </c>
      <c r="AZ651" t="str">
        <f t="shared" si="391"/>
        <v>Blank</v>
      </c>
      <c r="BA651" t="str">
        <f t="shared" si="392"/>
        <v>male</v>
      </c>
      <c r="BB651">
        <f t="shared" si="393"/>
        <v>0</v>
      </c>
      <c r="BC651">
        <f t="shared" si="394"/>
        <v>0</v>
      </c>
      <c r="BD651" t="str">
        <f t="shared" si="395"/>
        <v>S, blank</v>
      </c>
      <c r="BE651">
        <f t="shared" si="396"/>
        <v>3</v>
      </c>
      <c r="BF651">
        <f t="shared" si="397"/>
        <v>-11.613432440426715</v>
      </c>
      <c r="BG651">
        <f t="shared" si="398"/>
        <v>-42.171718189759716</v>
      </c>
      <c r="BH651">
        <f t="shared" si="399"/>
        <v>-82.840254641099079</v>
      </c>
      <c r="BI651">
        <f t="shared" si="400"/>
        <v>-33.757758935166962</v>
      </c>
      <c r="BJ651">
        <f t="shared" si="401"/>
        <v>-108.67008854708662</v>
      </c>
      <c r="BK651">
        <f t="shared" si="402"/>
        <v>-14.754319664473872</v>
      </c>
      <c r="BL651">
        <f t="shared" si="403"/>
        <v>-22.013681658285037</v>
      </c>
      <c r="BM651">
        <f t="shared" si="404"/>
        <v>-22.422560732600829</v>
      </c>
      <c r="BN651">
        <f t="shared" si="405"/>
        <v>-67.960368165567971</v>
      </c>
      <c r="BO651">
        <f t="shared" si="371"/>
        <v>0</v>
      </c>
      <c r="BP651">
        <f t="shared" si="372"/>
        <v>5</v>
      </c>
      <c r="BQ651" t="str">
        <f t="shared" si="373"/>
        <v>Validate</v>
      </c>
    </row>
    <row r="652" spans="1:69" x14ac:dyDescent="0.3">
      <c r="A652">
        <v>3</v>
      </c>
      <c r="B652">
        <v>0</v>
      </c>
      <c r="C652" t="s">
        <v>1535</v>
      </c>
      <c r="D652" t="s">
        <v>15</v>
      </c>
      <c r="E652">
        <v>17</v>
      </c>
      <c r="F652">
        <v>0</v>
      </c>
      <c r="G652">
        <v>0</v>
      </c>
      <c r="H652" t="s">
        <v>1536</v>
      </c>
      <c r="I652">
        <v>14.458299999999999</v>
      </c>
      <c r="K652" t="s">
        <v>44</v>
      </c>
      <c r="O652">
        <v>3</v>
      </c>
      <c r="P652">
        <v>4</v>
      </c>
      <c r="Q652">
        <v>2</v>
      </c>
      <c r="R652" t="str">
        <f t="shared" si="374"/>
        <v>Train</v>
      </c>
      <c r="S652" t="str">
        <f t="shared" si="375"/>
        <v>Test</v>
      </c>
      <c r="T652" t="str">
        <f t="shared" si="376"/>
        <v>Train</v>
      </c>
      <c r="U652" t="str">
        <f t="shared" si="377"/>
        <v/>
      </c>
      <c r="V652" t="str">
        <f t="shared" si="378"/>
        <v>0-17</v>
      </c>
      <c r="W652" t="str">
        <f t="shared" si="379"/>
        <v/>
      </c>
      <c r="X652" t="str">
        <f t="shared" si="380"/>
        <v>11-20</v>
      </c>
      <c r="Y652" t="b">
        <f>SUMPRODUCT(--(U652=counts!$A$40:$A$49))&gt;0</f>
        <v>0</v>
      </c>
      <c r="Z652" t="b">
        <f>SUMPRODUCT(--(W652=counts!$A$18:$A$22))&gt;0</f>
        <v>0</v>
      </c>
      <c r="AA652" t="str">
        <f t="shared" si="381"/>
        <v>0-17</v>
      </c>
      <c r="AB652" t="str">
        <f>IF(W652="","Blank",IF(Z652="TRUE",W652,counts!$A$23))</f>
        <v>Blank</v>
      </c>
      <c r="AC652" t="str">
        <f t="shared" si="382"/>
        <v>11-20</v>
      </c>
      <c r="AD652" t="str">
        <f t="shared" si="383"/>
        <v>Blank</v>
      </c>
      <c r="AE652" t="str">
        <f t="shared" si="384"/>
        <v>female</v>
      </c>
      <c r="AF652">
        <f>IF(F652&gt;=4, counts!$A$62,F652)</f>
        <v>0</v>
      </c>
      <c r="AG652">
        <f>IF(G652&gt;=3, counts!$A$69,G652)</f>
        <v>0</v>
      </c>
      <c r="AH652" t="str">
        <f>IF(OR(K652="S",K652=""), counts!$A$75,K652)</f>
        <v>C</v>
      </c>
      <c r="AI652">
        <f t="shared" si="385"/>
        <v>3</v>
      </c>
      <c r="AJ652">
        <f>VLOOKUP(AA652,counts!$V$8:$W$13,2,FALSE)</f>
        <v>-3.7643689058441341</v>
      </c>
      <c r="AK652">
        <f>VLOOKUP(AB652,counts!$V$17:$W$23,2,FALSE)</f>
        <v>-42.171718189759716</v>
      </c>
      <c r="AL652">
        <f>VLOOKUP(AC652,counts!$V$27:$W$33,2,FALSE)</f>
        <v>-9.6115457513775127</v>
      </c>
      <c r="AM652">
        <f>VLOOKUP(AD652,counts!$V$38:$W$49,2,FALSE)</f>
        <v>-33.757758935166962</v>
      </c>
      <c r="AN652">
        <f>VLOOKUP(AE652,counts!$V$53:$W$54,2,FALSE)</f>
        <v>151.41878811967541</v>
      </c>
      <c r="AO652">
        <f>VLOOKUP(AF652,counts!$V$58:$W$62,2,FALSE)</f>
        <v>-14.754319664473872</v>
      </c>
      <c r="AP652">
        <f>VLOOKUP(AG652,counts!$V$66:$W$69,2,FALSE)</f>
        <v>-22.013681658285037</v>
      </c>
      <c r="AQ652">
        <f>VLOOKUP(AH652,counts!$V$73:$W$75,2,FALSE)</f>
        <v>72.444458573419169</v>
      </c>
      <c r="AR652">
        <f>VLOOKUP(AI652,counts!$V$79:$W$81,2,FALSE)</f>
        <v>-67.960368165567971</v>
      </c>
      <c r="AS652">
        <f t="shared" si="386"/>
        <v>0</v>
      </c>
      <c r="AT652">
        <f t="shared" si="387"/>
        <v>3</v>
      </c>
      <c r="AU652" t="str">
        <f t="shared" si="370"/>
        <v>Train</v>
      </c>
      <c r="AW652" t="str">
        <f t="shared" si="388"/>
        <v>0-17</v>
      </c>
      <c r="AX652" t="str">
        <f t="shared" si="389"/>
        <v>Blank</v>
      </c>
      <c r="AY652" t="str">
        <f t="shared" si="390"/>
        <v>11-20</v>
      </c>
      <c r="AZ652" t="str">
        <f t="shared" si="391"/>
        <v>Blank</v>
      </c>
      <c r="BA652" t="str">
        <f t="shared" si="392"/>
        <v>female</v>
      </c>
      <c r="BB652">
        <f t="shared" si="393"/>
        <v>0</v>
      </c>
      <c r="BC652">
        <f t="shared" si="394"/>
        <v>0</v>
      </c>
      <c r="BD652" t="str">
        <f t="shared" si="395"/>
        <v>C</v>
      </c>
      <c r="BE652">
        <f t="shared" si="396"/>
        <v>3</v>
      </c>
      <c r="BF652">
        <f t="shared" si="397"/>
        <v>-3.7643689058441341</v>
      </c>
      <c r="BG652">
        <f t="shared" si="398"/>
        <v>-42.171718189759716</v>
      </c>
      <c r="BH652">
        <f t="shared" si="399"/>
        <v>-9.6115457513775127</v>
      </c>
      <c r="BI652">
        <f t="shared" si="400"/>
        <v>-33.757758935166962</v>
      </c>
      <c r="BJ652">
        <f t="shared" si="401"/>
        <v>151.41878811967541</v>
      </c>
      <c r="BK652">
        <f t="shared" si="402"/>
        <v>-14.754319664473872</v>
      </c>
      <c r="BL652">
        <f t="shared" si="403"/>
        <v>-22.013681658285037</v>
      </c>
      <c r="BM652">
        <f t="shared" si="404"/>
        <v>72.444458573419169</v>
      </c>
      <c r="BN652">
        <f t="shared" si="405"/>
        <v>-67.960368165567971</v>
      </c>
      <c r="BO652">
        <f t="shared" si="371"/>
        <v>0</v>
      </c>
      <c r="BP652">
        <f t="shared" si="372"/>
        <v>3</v>
      </c>
      <c r="BQ652" t="str">
        <f t="shared" si="373"/>
        <v>Train</v>
      </c>
    </row>
    <row r="653" spans="1:69" x14ac:dyDescent="0.3">
      <c r="A653">
        <v>3</v>
      </c>
      <c r="B653">
        <v>0</v>
      </c>
      <c r="C653" t="s">
        <v>1537</v>
      </c>
      <c r="D653" t="s">
        <v>20</v>
      </c>
      <c r="E653">
        <v>30</v>
      </c>
      <c r="F653">
        <v>0</v>
      </c>
      <c r="G653">
        <v>0</v>
      </c>
      <c r="H653" t="s">
        <v>1538</v>
      </c>
      <c r="I653">
        <v>7.2249999999999996</v>
      </c>
      <c r="K653" t="s">
        <v>44</v>
      </c>
      <c r="N653" t="s">
        <v>1530</v>
      </c>
      <c r="O653">
        <v>1</v>
      </c>
      <c r="P653">
        <v>5</v>
      </c>
      <c r="Q653">
        <v>4</v>
      </c>
      <c r="R653" t="str">
        <f t="shared" si="374"/>
        <v>Train</v>
      </c>
      <c r="S653" t="str">
        <f t="shared" si="375"/>
        <v>Validate</v>
      </c>
      <c r="T653" t="str">
        <f t="shared" si="376"/>
        <v>Test</v>
      </c>
      <c r="U653" t="str">
        <f t="shared" si="377"/>
        <v>ON</v>
      </c>
      <c r="V653" t="str">
        <f t="shared" si="378"/>
        <v>18-30</v>
      </c>
      <c r="W653" t="str">
        <f t="shared" si="379"/>
        <v/>
      </c>
      <c r="X653" t="str">
        <f t="shared" si="380"/>
        <v>0-10</v>
      </c>
      <c r="Y653" t="b">
        <f>SUMPRODUCT(--(U653=counts!$A$40:$A$49))&gt;0</f>
        <v>1</v>
      </c>
      <c r="Z653" t="b">
        <f>SUMPRODUCT(--(W653=counts!$A$18:$A$22))&gt;0</f>
        <v>0</v>
      </c>
      <c r="AA653" t="str">
        <f t="shared" si="381"/>
        <v>18-30</v>
      </c>
      <c r="AB653" t="str">
        <f>IF(W653="","Blank",IF(Z653="TRUE",W653,counts!$A$23))</f>
        <v>Blank</v>
      </c>
      <c r="AC653" t="str">
        <f t="shared" si="382"/>
        <v>0-10</v>
      </c>
      <c r="AD653" t="str">
        <f t="shared" si="383"/>
        <v>ON</v>
      </c>
      <c r="AE653" t="str">
        <f t="shared" si="384"/>
        <v>male</v>
      </c>
      <c r="AF653">
        <f>IF(F653&gt;=4, counts!$A$62,F653)</f>
        <v>0</v>
      </c>
      <c r="AG653">
        <f>IF(G653&gt;=3, counts!$A$69,G653)</f>
        <v>0</v>
      </c>
      <c r="AH653" t="str">
        <f>IF(OR(K653="S",K653=""), counts!$A$75,K653)</f>
        <v>C</v>
      </c>
      <c r="AI653">
        <f t="shared" si="385"/>
        <v>3</v>
      </c>
      <c r="AJ653">
        <f>VLOOKUP(AA653,counts!$V$8:$W$13,2,FALSE)</f>
        <v>-11.613432440426715</v>
      </c>
      <c r="AK653">
        <f>VLOOKUP(AB653,counts!$V$17:$W$23,2,FALSE)</f>
        <v>-42.171718189759716</v>
      </c>
      <c r="AL653">
        <f>VLOOKUP(AC653,counts!$V$27:$W$33,2,FALSE)</f>
        <v>-82.840254641099079</v>
      </c>
      <c r="AM653">
        <f>VLOOKUP(AD653,counts!$V$38:$W$49,2,FALSE)</f>
        <v>-202.50760482553153</v>
      </c>
      <c r="AN653">
        <f>VLOOKUP(AE653,counts!$V$53:$W$54,2,FALSE)</f>
        <v>-108.67008854708662</v>
      </c>
      <c r="AO653">
        <f>VLOOKUP(AF653,counts!$V$58:$W$62,2,FALSE)</f>
        <v>-14.754319664473872</v>
      </c>
      <c r="AP653">
        <f>VLOOKUP(AG653,counts!$V$66:$W$69,2,FALSE)</f>
        <v>-22.013681658285037</v>
      </c>
      <c r="AQ653">
        <f>VLOOKUP(AH653,counts!$V$73:$W$75,2,FALSE)</f>
        <v>72.444458573419169</v>
      </c>
      <c r="AR653">
        <f>VLOOKUP(AI653,counts!$V$79:$W$81,2,FALSE)</f>
        <v>-67.960368165567971</v>
      </c>
      <c r="AS653">
        <f t="shared" si="386"/>
        <v>0</v>
      </c>
      <c r="AT653">
        <f t="shared" si="387"/>
        <v>1</v>
      </c>
      <c r="AU653" t="str">
        <f t="shared" si="370"/>
        <v>Train</v>
      </c>
      <c r="AW653" t="str">
        <f t="shared" si="388"/>
        <v>18-30</v>
      </c>
      <c r="AX653" t="str">
        <f t="shared" si="389"/>
        <v>Blank</v>
      </c>
      <c r="AY653" t="str">
        <f t="shared" si="390"/>
        <v>0-10</v>
      </c>
      <c r="AZ653" t="str">
        <f t="shared" si="391"/>
        <v>ON</v>
      </c>
      <c r="BA653" t="str">
        <f t="shared" si="392"/>
        <v>male</v>
      </c>
      <c r="BB653">
        <f t="shared" si="393"/>
        <v>0</v>
      </c>
      <c r="BC653">
        <f t="shared" si="394"/>
        <v>0</v>
      </c>
      <c r="BD653" t="str">
        <f t="shared" si="395"/>
        <v>C</v>
      </c>
      <c r="BE653">
        <f t="shared" si="396"/>
        <v>3</v>
      </c>
      <c r="BF653">
        <f t="shared" si="397"/>
        <v>-11.613432440426715</v>
      </c>
      <c r="BG653">
        <f t="shared" si="398"/>
        <v>-42.171718189759716</v>
      </c>
      <c r="BH653">
        <f t="shared" si="399"/>
        <v>-82.840254641099079</v>
      </c>
      <c r="BI653">
        <f t="shared" si="400"/>
        <v>-202.50760482553153</v>
      </c>
      <c r="BJ653">
        <f t="shared" si="401"/>
        <v>-108.67008854708662</v>
      </c>
      <c r="BK653">
        <f t="shared" si="402"/>
        <v>-14.754319664473872</v>
      </c>
      <c r="BL653">
        <f t="shared" si="403"/>
        <v>-22.013681658285037</v>
      </c>
      <c r="BM653">
        <f t="shared" si="404"/>
        <v>72.444458573419169</v>
      </c>
      <c r="BN653">
        <f t="shared" si="405"/>
        <v>-67.960368165567971</v>
      </c>
      <c r="BO653">
        <f t="shared" si="371"/>
        <v>0</v>
      </c>
      <c r="BP653">
        <f t="shared" si="372"/>
        <v>1</v>
      </c>
      <c r="BQ653" t="str">
        <f t="shared" si="373"/>
        <v>Train</v>
      </c>
    </row>
    <row r="654" spans="1:69" x14ac:dyDescent="0.3">
      <c r="A654">
        <v>3</v>
      </c>
      <c r="B654">
        <v>0</v>
      </c>
      <c r="C654" t="s">
        <v>1539</v>
      </c>
      <c r="D654" t="s">
        <v>20</v>
      </c>
      <c r="E654">
        <v>23</v>
      </c>
      <c r="F654">
        <v>0</v>
      </c>
      <c r="G654">
        <v>0</v>
      </c>
      <c r="H654" t="s">
        <v>1540</v>
      </c>
      <c r="I654">
        <v>7.8541999999999996</v>
      </c>
      <c r="K654" t="s">
        <v>17</v>
      </c>
      <c r="N654" t="s">
        <v>1541</v>
      </c>
      <c r="O654">
        <v>3</v>
      </c>
      <c r="P654">
        <v>4</v>
      </c>
      <c r="Q654">
        <v>3</v>
      </c>
      <c r="R654" t="str">
        <f t="shared" si="374"/>
        <v>Train</v>
      </c>
      <c r="S654" t="str">
        <f t="shared" si="375"/>
        <v>Test</v>
      </c>
      <c r="T654" t="str">
        <f t="shared" si="376"/>
        <v>Train</v>
      </c>
      <c r="U654" t="str">
        <f t="shared" si="377"/>
        <v>IL</v>
      </c>
      <c r="V654" t="str">
        <f t="shared" si="378"/>
        <v>18-30</v>
      </c>
      <c r="W654" t="str">
        <f t="shared" si="379"/>
        <v/>
      </c>
      <c r="X654" t="str">
        <f t="shared" si="380"/>
        <v>0-10</v>
      </c>
      <c r="Y654" t="b">
        <f>SUMPRODUCT(--(U654=counts!$A$40:$A$49))&gt;0</f>
        <v>1</v>
      </c>
      <c r="Z654" t="b">
        <f>SUMPRODUCT(--(W654=counts!$A$18:$A$22))&gt;0</f>
        <v>0</v>
      </c>
      <c r="AA654" t="str">
        <f t="shared" si="381"/>
        <v>18-30</v>
      </c>
      <c r="AB654" t="str">
        <f>IF(W654="","Blank",IF(Z654="TRUE",W654,counts!$A$23))</f>
        <v>Blank</v>
      </c>
      <c r="AC654" t="str">
        <f t="shared" si="382"/>
        <v>0-10</v>
      </c>
      <c r="AD654" t="str">
        <f t="shared" si="383"/>
        <v>IL</v>
      </c>
      <c r="AE654" t="str">
        <f t="shared" si="384"/>
        <v>male</v>
      </c>
      <c r="AF654">
        <f>IF(F654&gt;=4, counts!$A$62,F654)</f>
        <v>0</v>
      </c>
      <c r="AG654">
        <f>IF(G654&gt;=3, counts!$A$69,G654)</f>
        <v>0</v>
      </c>
      <c r="AH654" t="str">
        <f>IF(OR(K654="S",K654=""), counts!$A$75,K654)</f>
        <v>S, blank</v>
      </c>
      <c r="AI654">
        <f t="shared" si="385"/>
        <v>3</v>
      </c>
      <c r="AJ654">
        <f>VLOOKUP(AA654,counts!$V$8:$W$13,2,FALSE)</f>
        <v>-11.613432440426715</v>
      </c>
      <c r="AK654">
        <f>VLOOKUP(AB654,counts!$V$17:$W$23,2,FALSE)</f>
        <v>-42.171718189759716</v>
      </c>
      <c r="AL654">
        <f>VLOOKUP(AC654,counts!$V$27:$W$33,2,FALSE)</f>
        <v>-82.840254641099079</v>
      </c>
      <c r="AM654">
        <f>VLOOKUP(AD654,counts!$V$38:$W$49,2,FALSE)</f>
        <v>-68.390212241589438</v>
      </c>
      <c r="AN654">
        <f>VLOOKUP(AE654,counts!$V$53:$W$54,2,FALSE)</f>
        <v>-108.67008854708662</v>
      </c>
      <c r="AO654">
        <f>VLOOKUP(AF654,counts!$V$58:$W$62,2,FALSE)</f>
        <v>-14.754319664473872</v>
      </c>
      <c r="AP654">
        <f>VLOOKUP(AG654,counts!$V$66:$W$69,2,FALSE)</f>
        <v>-22.013681658285037</v>
      </c>
      <c r="AQ654">
        <f>VLOOKUP(AH654,counts!$V$73:$W$75,2,FALSE)</f>
        <v>-22.422560732600829</v>
      </c>
      <c r="AR654">
        <f>VLOOKUP(AI654,counts!$V$79:$W$81,2,FALSE)</f>
        <v>-67.960368165567971</v>
      </c>
      <c r="AS654">
        <f t="shared" si="386"/>
        <v>0</v>
      </c>
      <c r="AT654">
        <f t="shared" si="387"/>
        <v>3</v>
      </c>
      <c r="AU654" t="str">
        <f t="shared" si="370"/>
        <v>Train</v>
      </c>
      <c r="AW654" t="str">
        <f t="shared" si="388"/>
        <v>18-30</v>
      </c>
      <c r="AX654" t="str">
        <f t="shared" si="389"/>
        <v>Blank</v>
      </c>
      <c r="AY654" t="str">
        <f t="shared" si="390"/>
        <v>0-10</v>
      </c>
      <c r="AZ654" t="str">
        <f t="shared" si="391"/>
        <v>IL</v>
      </c>
      <c r="BA654" t="str">
        <f t="shared" si="392"/>
        <v>male</v>
      </c>
      <c r="BB654">
        <f t="shared" si="393"/>
        <v>0</v>
      </c>
      <c r="BC654">
        <f t="shared" si="394"/>
        <v>0</v>
      </c>
      <c r="BD654" t="str">
        <f t="shared" si="395"/>
        <v>S, blank</v>
      </c>
      <c r="BE654">
        <f t="shared" si="396"/>
        <v>3</v>
      </c>
      <c r="BF654">
        <f t="shared" si="397"/>
        <v>-11.613432440426715</v>
      </c>
      <c r="BG654">
        <f t="shared" si="398"/>
        <v>-42.171718189759716</v>
      </c>
      <c r="BH654">
        <f t="shared" si="399"/>
        <v>-82.840254641099079</v>
      </c>
      <c r="BI654">
        <f t="shared" si="400"/>
        <v>-68.390212241589438</v>
      </c>
      <c r="BJ654">
        <f t="shared" si="401"/>
        <v>-108.67008854708662</v>
      </c>
      <c r="BK654">
        <f t="shared" si="402"/>
        <v>-14.754319664473872</v>
      </c>
      <c r="BL654">
        <f t="shared" si="403"/>
        <v>-22.013681658285037</v>
      </c>
      <c r="BM654">
        <f t="shared" si="404"/>
        <v>-22.422560732600829</v>
      </c>
      <c r="BN654">
        <f t="shared" si="405"/>
        <v>-67.960368165567971</v>
      </c>
      <c r="BO654">
        <f t="shared" si="371"/>
        <v>0</v>
      </c>
      <c r="BP654">
        <f t="shared" si="372"/>
        <v>3</v>
      </c>
      <c r="BQ654" t="str">
        <f t="shared" si="373"/>
        <v>Train</v>
      </c>
    </row>
    <row r="655" spans="1:69" x14ac:dyDescent="0.3">
      <c r="A655">
        <v>3</v>
      </c>
      <c r="B655">
        <v>1</v>
      </c>
      <c r="C655" t="s">
        <v>1542</v>
      </c>
      <c r="D655" t="s">
        <v>15</v>
      </c>
      <c r="E655">
        <v>13</v>
      </c>
      <c r="F655">
        <v>0</v>
      </c>
      <c r="G655">
        <v>0</v>
      </c>
      <c r="H655" t="s">
        <v>1543</v>
      </c>
      <c r="I655">
        <v>7.2291999999999996</v>
      </c>
      <c r="K655" t="s">
        <v>44</v>
      </c>
      <c r="L655" t="s">
        <v>44</v>
      </c>
      <c r="N655" t="s">
        <v>1544</v>
      </c>
      <c r="O655">
        <v>5</v>
      </c>
      <c r="P655">
        <v>4</v>
      </c>
      <c r="Q655">
        <v>5</v>
      </c>
      <c r="R655" t="str">
        <f t="shared" si="374"/>
        <v>Validate</v>
      </c>
      <c r="S655" t="str">
        <f t="shared" si="375"/>
        <v>Test</v>
      </c>
      <c r="T655" t="str">
        <f t="shared" si="376"/>
        <v>Validate</v>
      </c>
      <c r="U655" t="str">
        <f t="shared" si="377"/>
        <v>OH</v>
      </c>
      <c r="V655" t="str">
        <f t="shared" si="378"/>
        <v>0-17</v>
      </c>
      <c r="W655" t="str">
        <f t="shared" si="379"/>
        <v/>
      </c>
      <c r="X655" t="str">
        <f t="shared" si="380"/>
        <v>0-10</v>
      </c>
      <c r="Y655" t="b">
        <f>SUMPRODUCT(--(U655=counts!$A$40:$A$49))&gt;0</f>
        <v>1</v>
      </c>
      <c r="Z655" t="b">
        <f>SUMPRODUCT(--(W655=counts!$A$18:$A$22))&gt;0</f>
        <v>0</v>
      </c>
      <c r="AA655" t="str">
        <f t="shared" si="381"/>
        <v>0-17</v>
      </c>
      <c r="AB655" t="str">
        <f>IF(W655="","Blank",IF(Z655="TRUE",W655,counts!$A$23))</f>
        <v>Blank</v>
      </c>
      <c r="AC655" t="str">
        <f t="shared" si="382"/>
        <v>0-10</v>
      </c>
      <c r="AD655" t="str">
        <f t="shared" si="383"/>
        <v>OH</v>
      </c>
      <c r="AE655" t="str">
        <f t="shared" si="384"/>
        <v>female</v>
      </c>
      <c r="AF655">
        <f>IF(F655&gt;=4, counts!$A$62,F655)</f>
        <v>0</v>
      </c>
      <c r="AG655">
        <f>IF(G655&gt;=3, counts!$A$69,G655)</f>
        <v>0</v>
      </c>
      <c r="AH655" t="str">
        <f>IF(OR(K655="S",K655=""), counts!$A$75,K655)</f>
        <v>C</v>
      </c>
      <c r="AI655">
        <f t="shared" si="385"/>
        <v>3</v>
      </c>
      <c r="AJ655">
        <f>VLOOKUP(AA655,counts!$V$8:$W$13,2,FALSE)</f>
        <v>-3.7643689058441341</v>
      </c>
      <c r="AK655">
        <f>VLOOKUP(AB655,counts!$V$17:$W$23,2,FALSE)</f>
        <v>-42.171718189759716</v>
      </c>
      <c r="AL655">
        <f>VLOOKUP(AC655,counts!$V$27:$W$33,2,FALSE)</f>
        <v>-82.840254641099079</v>
      </c>
      <c r="AM655">
        <f>VLOOKUP(AD655,counts!$V$38:$W$49,2,FALSE)</f>
        <v>82.755538165800246</v>
      </c>
      <c r="AN655">
        <f>VLOOKUP(AE655,counts!$V$53:$W$54,2,FALSE)</f>
        <v>151.41878811967541</v>
      </c>
      <c r="AO655">
        <f>VLOOKUP(AF655,counts!$V$58:$W$62,2,FALSE)</f>
        <v>-14.754319664473872</v>
      </c>
      <c r="AP655">
        <f>VLOOKUP(AG655,counts!$V$66:$W$69,2,FALSE)</f>
        <v>-22.013681658285037</v>
      </c>
      <c r="AQ655">
        <f>VLOOKUP(AH655,counts!$V$73:$W$75,2,FALSE)</f>
        <v>72.444458573419169</v>
      </c>
      <c r="AR655">
        <f>VLOOKUP(AI655,counts!$V$79:$W$81,2,FALSE)</f>
        <v>-67.960368165567971</v>
      </c>
      <c r="AS655">
        <f t="shared" si="386"/>
        <v>1</v>
      </c>
      <c r="AT655">
        <f t="shared" si="387"/>
        <v>5</v>
      </c>
      <c r="AU655" t="str">
        <f t="shared" si="370"/>
        <v>Validate</v>
      </c>
      <c r="AW655" t="str">
        <f t="shared" si="388"/>
        <v>0-17</v>
      </c>
      <c r="AX655" t="str">
        <f t="shared" si="389"/>
        <v>Blank</v>
      </c>
      <c r="AY655" t="str">
        <f t="shared" si="390"/>
        <v>0-10</v>
      </c>
      <c r="AZ655" t="str">
        <f t="shared" si="391"/>
        <v>OH</v>
      </c>
      <c r="BA655" t="str">
        <f t="shared" si="392"/>
        <v>female</v>
      </c>
      <c r="BB655">
        <f t="shared" si="393"/>
        <v>0</v>
      </c>
      <c r="BC655">
        <f t="shared" si="394"/>
        <v>0</v>
      </c>
      <c r="BD655" t="str">
        <f t="shared" si="395"/>
        <v>C</v>
      </c>
      <c r="BE655">
        <f t="shared" si="396"/>
        <v>3</v>
      </c>
      <c r="BF655">
        <f t="shared" si="397"/>
        <v>-3.7643689058441341</v>
      </c>
      <c r="BG655">
        <f t="shared" si="398"/>
        <v>-42.171718189759716</v>
      </c>
      <c r="BH655">
        <f t="shared" si="399"/>
        <v>-82.840254641099079</v>
      </c>
      <c r="BI655">
        <f t="shared" si="400"/>
        <v>82.755538165800246</v>
      </c>
      <c r="BJ655">
        <f t="shared" si="401"/>
        <v>151.41878811967541</v>
      </c>
      <c r="BK655">
        <f t="shared" si="402"/>
        <v>-14.754319664473872</v>
      </c>
      <c r="BL655">
        <f t="shared" si="403"/>
        <v>-22.013681658285037</v>
      </c>
      <c r="BM655">
        <f t="shared" si="404"/>
        <v>72.444458573419169</v>
      </c>
      <c r="BN655">
        <f t="shared" si="405"/>
        <v>-67.960368165567971</v>
      </c>
      <c r="BO655">
        <f t="shared" si="371"/>
        <v>1</v>
      </c>
      <c r="BP655">
        <f t="shared" si="372"/>
        <v>5</v>
      </c>
      <c r="BQ655" t="str">
        <f t="shared" si="373"/>
        <v>Validate</v>
      </c>
    </row>
    <row r="656" spans="1:69" x14ac:dyDescent="0.3">
      <c r="A656">
        <v>3</v>
      </c>
      <c r="B656">
        <v>0</v>
      </c>
      <c r="C656" t="s">
        <v>1545</v>
      </c>
      <c r="D656" t="s">
        <v>20</v>
      </c>
      <c r="E656">
        <v>20</v>
      </c>
      <c r="F656">
        <v>0</v>
      </c>
      <c r="G656">
        <v>0</v>
      </c>
      <c r="H656" t="s">
        <v>1546</v>
      </c>
      <c r="I656">
        <v>7.2249999999999996</v>
      </c>
      <c r="K656" t="s">
        <v>44</v>
      </c>
      <c r="O656">
        <v>5</v>
      </c>
      <c r="P656">
        <v>3</v>
      </c>
      <c r="Q656">
        <v>4</v>
      </c>
      <c r="R656" t="str">
        <f t="shared" si="374"/>
        <v>Validate</v>
      </c>
      <c r="S656" t="str">
        <f t="shared" si="375"/>
        <v>Train</v>
      </c>
      <c r="T656" t="str">
        <f t="shared" si="376"/>
        <v>Test</v>
      </c>
      <c r="U656" t="str">
        <f t="shared" si="377"/>
        <v/>
      </c>
      <c r="V656" t="str">
        <f t="shared" si="378"/>
        <v>18-30</v>
      </c>
      <c r="W656" t="str">
        <f t="shared" si="379"/>
        <v/>
      </c>
      <c r="X656" t="str">
        <f t="shared" si="380"/>
        <v>0-10</v>
      </c>
      <c r="Y656" t="b">
        <f>SUMPRODUCT(--(U656=counts!$A$40:$A$49))&gt;0</f>
        <v>0</v>
      </c>
      <c r="Z656" t="b">
        <f>SUMPRODUCT(--(W656=counts!$A$18:$A$22))&gt;0</f>
        <v>0</v>
      </c>
      <c r="AA656" t="str">
        <f t="shared" si="381"/>
        <v>18-30</v>
      </c>
      <c r="AB656" t="str">
        <f>IF(W656="","Blank",IF(Z656="TRUE",W656,counts!$A$23))</f>
        <v>Blank</v>
      </c>
      <c r="AC656" t="str">
        <f t="shared" si="382"/>
        <v>0-10</v>
      </c>
      <c r="AD656" t="str">
        <f t="shared" si="383"/>
        <v>Blank</v>
      </c>
      <c r="AE656" t="str">
        <f t="shared" si="384"/>
        <v>male</v>
      </c>
      <c r="AF656">
        <f>IF(F656&gt;=4, counts!$A$62,F656)</f>
        <v>0</v>
      </c>
      <c r="AG656">
        <f>IF(G656&gt;=3, counts!$A$69,G656)</f>
        <v>0</v>
      </c>
      <c r="AH656" t="str">
        <f>IF(OR(K656="S",K656=""), counts!$A$75,K656)</f>
        <v>C</v>
      </c>
      <c r="AI656">
        <f t="shared" si="385"/>
        <v>3</v>
      </c>
      <c r="AJ656">
        <f>VLOOKUP(AA656,counts!$V$8:$W$13,2,FALSE)</f>
        <v>-11.613432440426715</v>
      </c>
      <c r="AK656">
        <f>VLOOKUP(AB656,counts!$V$17:$W$23,2,FALSE)</f>
        <v>-42.171718189759716</v>
      </c>
      <c r="AL656">
        <f>VLOOKUP(AC656,counts!$V$27:$W$33,2,FALSE)</f>
        <v>-82.840254641099079</v>
      </c>
      <c r="AM656">
        <f>VLOOKUP(AD656,counts!$V$38:$W$49,2,FALSE)</f>
        <v>-33.757758935166962</v>
      </c>
      <c r="AN656">
        <f>VLOOKUP(AE656,counts!$V$53:$W$54,2,FALSE)</f>
        <v>-108.67008854708662</v>
      </c>
      <c r="AO656">
        <f>VLOOKUP(AF656,counts!$V$58:$W$62,2,FALSE)</f>
        <v>-14.754319664473872</v>
      </c>
      <c r="AP656">
        <f>VLOOKUP(AG656,counts!$V$66:$W$69,2,FALSE)</f>
        <v>-22.013681658285037</v>
      </c>
      <c r="AQ656">
        <f>VLOOKUP(AH656,counts!$V$73:$W$75,2,FALSE)</f>
        <v>72.444458573419169</v>
      </c>
      <c r="AR656">
        <f>VLOOKUP(AI656,counts!$V$79:$W$81,2,FALSE)</f>
        <v>-67.960368165567971</v>
      </c>
      <c r="AS656">
        <f t="shared" si="386"/>
        <v>0</v>
      </c>
      <c r="AT656">
        <f t="shared" si="387"/>
        <v>5</v>
      </c>
      <c r="AU656" t="str">
        <f t="shared" si="370"/>
        <v>Validate</v>
      </c>
      <c r="AW656" t="str">
        <f t="shared" si="388"/>
        <v>18-30</v>
      </c>
      <c r="AX656" t="str">
        <f t="shared" si="389"/>
        <v>Blank</v>
      </c>
      <c r="AY656" t="str">
        <f t="shared" si="390"/>
        <v>0-10</v>
      </c>
      <c r="AZ656" t="str">
        <f t="shared" si="391"/>
        <v>Blank</v>
      </c>
      <c r="BA656" t="str">
        <f t="shared" si="392"/>
        <v>male</v>
      </c>
      <c r="BB656">
        <f t="shared" si="393"/>
        <v>0</v>
      </c>
      <c r="BC656">
        <f t="shared" si="394"/>
        <v>0</v>
      </c>
      <c r="BD656" t="str">
        <f t="shared" si="395"/>
        <v>C</v>
      </c>
      <c r="BE656">
        <f t="shared" si="396"/>
        <v>3</v>
      </c>
      <c r="BF656">
        <f t="shared" si="397"/>
        <v>-11.613432440426715</v>
      </c>
      <c r="BG656">
        <f t="shared" si="398"/>
        <v>-42.171718189759716</v>
      </c>
      <c r="BH656">
        <f t="shared" si="399"/>
        <v>-82.840254641099079</v>
      </c>
      <c r="BI656">
        <f t="shared" si="400"/>
        <v>-33.757758935166962</v>
      </c>
      <c r="BJ656">
        <f t="shared" si="401"/>
        <v>-108.67008854708662</v>
      </c>
      <c r="BK656">
        <f t="shared" si="402"/>
        <v>-14.754319664473872</v>
      </c>
      <c r="BL656">
        <f t="shared" si="403"/>
        <v>-22.013681658285037</v>
      </c>
      <c r="BM656">
        <f t="shared" si="404"/>
        <v>72.444458573419169</v>
      </c>
      <c r="BN656">
        <f t="shared" si="405"/>
        <v>-67.960368165567971</v>
      </c>
      <c r="BO656">
        <f t="shared" si="371"/>
        <v>0</v>
      </c>
      <c r="BP656">
        <f t="shared" si="372"/>
        <v>5</v>
      </c>
      <c r="BQ656" t="str">
        <f t="shared" si="373"/>
        <v>Validate</v>
      </c>
    </row>
    <row r="657" spans="1:69" x14ac:dyDescent="0.3">
      <c r="A657">
        <v>3</v>
      </c>
      <c r="B657">
        <v>0</v>
      </c>
      <c r="C657" t="s">
        <v>1547</v>
      </c>
      <c r="D657" t="s">
        <v>20</v>
      </c>
      <c r="E657">
        <v>32</v>
      </c>
      <c r="F657">
        <v>1</v>
      </c>
      <c r="G657">
        <v>0</v>
      </c>
      <c r="H657" t="s">
        <v>1548</v>
      </c>
      <c r="I657">
        <v>15.85</v>
      </c>
      <c r="K657" t="s">
        <v>17</v>
      </c>
      <c r="L657" t="s">
        <v>40</v>
      </c>
      <c r="N657" t="s">
        <v>1549</v>
      </c>
      <c r="O657">
        <v>1</v>
      </c>
      <c r="P657">
        <v>1</v>
      </c>
      <c r="Q657">
        <v>3</v>
      </c>
      <c r="R657" t="str">
        <f t="shared" si="374"/>
        <v>Train</v>
      </c>
      <c r="S657" t="str">
        <f t="shared" si="375"/>
        <v>Train</v>
      </c>
      <c r="T657" t="str">
        <f t="shared" si="376"/>
        <v>Train</v>
      </c>
      <c r="U657" t="str">
        <f t="shared" si="377"/>
        <v>NY</v>
      </c>
      <c r="V657" t="str">
        <f t="shared" si="378"/>
        <v>31-40</v>
      </c>
      <c r="W657" t="str">
        <f t="shared" si="379"/>
        <v/>
      </c>
      <c r="X657" t="str">
        <f t="shared" si="380"/>
        <v>11-20</v>
      </c>
      <c r="Y657" t="b">
        <f>SUMPRODUCT(--(U657=counts!$A$40:$A$49))&gt;0</f>
        <v>1</v>
      </c>
      <c r="Z657" t="b">
        <f>SUMPRODUCT(--(W657=counts!$A$18:$A$22))&gt;0</f>
        <v>0</v>
      </c>
      <c r="AA657" t="str">
        <f t="shared" si="381"/>
        <v>31-40</v>
      </c>
      <c r="AB657" t="str">
        <f>IF(W657="","Blank",IF(Z657="TRUE",W657,counts!$A$23))</f>
        <v>Blank</v>
      </c>
      <c r="AC657" t="str">
        <f t="shared" si="382"/>
        <v>11-20</v>
      </c>
      <c r="AD657" t="str">
        <f t="shared" si="383"/>
        <v>NY</v>
      </c>
      <c r="AE657" t="str">
        <f t="shared" si="384"/>
        <v>male</v>
      </c>
      <c r="AF657">
        <f>IF(F657&gt;=4, counts!$A$62,F657)</f>
        <v>1</v>
      </c>
      <c r="AG657">
        <f>IF(G657&gt;=3, counts!$A$69,G657)</f>
        <v>0</v>
      </c>
      <c r="AH657" t="str">
        <f>IF(OR(K657="S",K657=""), counts!$A$75,K657)</f>
        <v>S, blank</v>
      </c>
      <c r="AI657">
        <f t="shared" si="385"/>
        <v>3</v>
      </c>
      <c r="AJ657">
        <f>VLOOKUP(AA657,counts!$V$8:$W$13,2,FALSE)</f>
        <v>32.769878926258563</v>
      </c>
      <c r="AK657">
        <f>VLOOKUP(AB657,counts!$V$17:$W$23,2,FALSE)</f>
        <v>-42.171718189759716</v>
      </c>
      <c r="AL657">
        <f>VLOOKUP(AC657,counts!$V$27:$W$33,2,FALSE)</f>
        <v>-9.6115457513775127</v>
      </c>
      <c r="AM657">
        <f>VLOOKUP(AD657,counts!$V$38:$W$49,2,FALSE)</f>
        <v>57.761363718906857</v>
      </c>
      <c r="AN657">
        <f>VLOOKUP(AE657,counts!$V$53:$W$54,2,FALSE)</f>
        <v>-108.67008854708662</v>
      </c>
      <c r="AO657">
        <f>VLOOKUP(AF657,counts!$V$58:$W$62,2,FALSE)</f>
        <v>48.695090775187893</v>
      </c>
      <c r="AP657">
        <f>VLOOKUP(AG657,counts!$V$66:$W$69,2,FALSE)</f>
        <v>-22.013681658285037</v>
      </c>
      <c r="AQ657">
        <f>VLOOKUP(AH657,counts!$V$73:$W$75,2,FALSE)</f>
        <v>-22.422560732600829</v>
      </c>
      <c r="AR657">
        <f>VLOOKUP(AI657,counts!$V$79:$W$81,2,FALSE)</f>
        <v>-67.960368165567971</v>
      </c>
      <c r="AS657">
        <f t="shared" si="386"/>
        <v>0</v>
      </c>
      <c r="AT657">
        <f t="shared" si="387"/>
        <v>1</v>
      </c>
      <c r="AU657" t="str">
        <f t="shared" si="370"/>
        <v>Train</v>
      </c>
      <c r="AW657" t="str">
        <f t="shared" si="388"/>
        <v>31-40</v>
      </c>
      <c r="AX657" t="str">
        <f t="shared" si="389"/>
        <v>Blank</v>
      </c>
      <c r="AY657" t="str">
        <f t="shared" si="390"/>
        <v>11-20</v>
      </c>
      <c r="AZ657" t="str">
        <f t="shared" si="391"/>
        <v>NY</v>
      </c>
      <c r="BA657" t="str">
        <f t="shared" si="392"/>
        <v>male</v>
      </c>
      <c r="BB657">
        <f t="shared" si="393"/>
        <v>1</v>
      </c>
      <c r="BC657">
        <f t="shared" si="394"/>
        <v>0</v>
      </c>
      <c r="BD657" t="str">
        <f t="shared" si="395"/>
        <v>S, blank</v>
      </c>
      <c r="BE657">
        <f t="shared" si="396"/>
        <v>3</v>
      </c>
      <c r="BF657">
        <f t="shared" si="397"/>
        <v>32.769878926258563</v>
      </c>
      <c r="BG657">
        <f t="shared" si="398"/>
        <v>-42.171718189759716</v>
      </c>
      <c r="BH657">
        <f t="shared" si="399"/>
        <v>-9.6115457513775127</v>
      </c>
      <c r="BI657">
        <f t="shared" si="400"/>
        <v>57.761363718906857</v>
      </c>
      <c r="BJ657">
        <f t="shared" si="401"/>
        <v>-108.67008854708662</v>
      </c>
      <c r="BK657">
        <f t="shared" si="402"/>
        <v>48.695090775187893</v>
      </c>
      <c r="BL657">
        <f t="shared" si="403"/>
        <v>-22.013681658285037</v>
      </c>
      <c r="BM657">
        <f t="shared" si="404"/>
        <v>-22.422560732600829</v>
      </c>
      <c r="BN657">
        <f t="shared" si="405"/>
        <v>-67.960368165567971</v>
      </c>
      <c r="BO657">
        <f t="shared" si="371"/>
        <v>0</v>
      </c>
      <c r="BP657">
        <f t="shared" si="372"/>
        <v>1</v>
      </c>
      <c r="BQ657" t="str">
        <f t="shared" si="373"/>
        <v>Train</v>
      </c>
    </row>
    <row r="658" spans="1:69" x14ac:dyDescent="0.3">
      <c r="A658">
        <v>3</v>
      </c>
      <c r="B658">
        <v>1</v>
      </c>
      <c r="C658" t="s">
        <v>1550</v>
      </c>
      <c r="D658" t="s">
        <v>15</v>
      </c>
      <c r="E658">
        <v>33</v>
      </c>
      <c r="F658">
        <v>3</v>
      </c>
      <c r="G658">
        <v>0</v>
      </c>
      <c r="H658" t="s">
        <v>1548</v>
      </c>
      <c r="I658">
        <v>15.85</v>
      </c>
      <c r="K658" t="s">
        <v>17</v>
      </c>
      <c r="N658" t="s">
        <v>1549</v>
      </c>
      <c r="O658">
        <v>4</v>
      </c>
      <c r="P658">
        <v>5</v>
      </c>
      <c r="Q658">
        <v>4</v>
      </c>
      <c r="R658" t="str">
        <f t="shared" si="374"/>
        <v>Test</v>
      </c>
      <c r="S658" t="str">
        <f t="shared" si="375"/>
        <v>Validate</v>
      </c>
      <c r="T658" t="str">
        <f t="shared" si="376"/>
        <v>Test</v>
      </c>
      <c r="U658" t="str">
        <f t="shared" si="377"/>
        <v>NY</v>
      </c>
      <c r="V658" t="str">
        <f t="shared" si="378"/>
        <v>31-40</v>
      </c>
      <c r="W658" t="str">
        <f t="shared" si="379"/>
        <v/>
      </c>
      <c r="X658" t="str">
        <f t="shared" si="380"/>
        <v>11-20</v>
      </c>
      <c r="Y658" t="b">
        <f>SUMPRODUCT(--(U658=counts!$A$40:$A$49))&gt;0</f>
        <v>1</v>
      </c>
      <c r="Z658" t="b">
        <f>SUMPRODUCT(--(W658=counts!$A$18:$A$22))&gt;0</f>
        <v>0</v>
      </c>
      <c r="AA658" t="str">
        <f t="shared" si="381"/>
        <v>31-40</v>
      </c>
      <c r="AB658" t="str">
        <f>IF(W658="","Blank",IF(Z658="TRUE",W658,counts!$A$23))</f>
        <v>Blank</v>
      </c>
      <c r="AC658" t="str">
        <f t="shared" si="382"/>
        <v>11-20</v>
      </c>
      <c r="AD658" t="str">
        <f t="shared" si="383"/>
        <v>NY</v>
      </c>
      <c r="AE658" t="str">
        <f t="shared" si="384"/>
        <v>female</v>
      </c>
      <c r="AF658">
        <f>IF(F658&gt;=4, counts!$A$62,F658)</f>
        <v>3</v>
      </c>
      <c r="AG658">
        <f>IF(G658&gt;=3, counts!$A$69,G658)</f>
        <v>0</v>
      </c>
      <c r="AH658" t="str">
        <f>IF(OR(K658="S",K658=""), counts!$A$75,K658)</f>
        <v>S, blank</v>
      </c>
      <c r="AI658">
        <f t="shared" si="385"/>
        <v>3</v>
      </c>
      <c r="AJ658">
        <f>VLOOKUP(AA658,counts!$V$8:$W$13,2,FALSE)</f>
        <v>32.769878926258563</v>
      </c>
      <c r="AK658">
        <f>VLOOKUP(AB658,counts!$V$17:$W$23,2,FALSE)</f>
        <v>-42.171718189759716</v>
      </c>
      <c r="AL658">
        <f>VLOOKUP(AC658,counts!$V$27:$W$33,2,FALSE)</f>
        <v>-9.6115457513775127</v>
      </c>
      <c r="AM658">
        <f>VLOOKUP(AD658,counts!$V$38:$W$49,2,FALSE)</f>
        <v>57.761363718906857</v>
      </c>
      <c r="AN658">
        <f>VLOOKUP(AE658,counts!$V$53:$W$54,2,FALSE)</f>
        <v>151.41878811967541</v>
      </c>
      <c r="AO658">
        <f>VLOOKUP(AF658,counts!$V$58:$W$62,2,FALSE)</f>
        <v>-37.641742266793358</v>
      </c>
      <c r="AP658">
        <f>VLOOKUP(AG658,counts!$V$66:$W$69,2,FALSE)</f>
        <v>-22.013681658285037</v>
      </c>
      <c r="AQ658">
        <f>VLOOKUP(AH658,counts!$V$73:$W$75,2,FALSE)</f>
        <v>-22.422560732600829</v>
      </c>
      <c r="AR658">
        <f>VLOOKUP(AI658,counts!$V$79:$W$81,2,FALSE)</f>
        <v>-67.960368165567971</v>
      </c>
      <c r="AS658">
        <f t="shared" si="386"/>
        <v>1</v>
      </c>
      <c r="AT658">
        <f t="shared" si="387"/>
        <v>4</v>
      </c>
      <c r="AU658" t="str">
        <f t="shared" si="370"/>
        <v>Test</v>
      </c>
      <c r="AW658" t="str">
        <f t="shared" si="388"/>
        <v>31-40</v>
      </c>
      <c r="AX658" t="str">
        <f t="shared" si="389"/>
        <v>Blank</v>
      </c>
      <c r="AY658" t="str">
        <f t="shared" si="390"/>
        <v>11-20</v>
      </c>
      <c r="AZ658" t="str">
        <f t="shared" si="391"/>
        <v>NY</v>
      </c>
      <c r="BA658" t="str">
        <f t="shared" si="392"/>
        <v>female</v>
      </c>
      <c r="BB658">
        <f t="shared" si="393"/>
        <v>3</v>
      </c>
      <c r="BC658">
        <f t="shared" si="394"/>
        <v>0</v>
      </c>
      <c r="BD658" t="str">
        <f t="shared" si="395"/>
        <v>S, blank</v>
      </c>
      <c r="BE658">
        <f t="shared" si="396"/>
        <v>3</v>
      </c>
      <c r="BF658">
        <f t="shared" si="397"/>
        <v>32.769878926258563</v>
      </c>
      <c r="BG658">
        <f t="shared" si="398"/>
        <v>-42.171718189759716</v>
      </c>
      <c r="BH658">
        <f t="shared" si="399"/>
        <v>-9.6115457513775127</v>
      </c>
      <c r="BI658">
        <f t="shared" si="400"/>
        <v>57.761363718906857</v>
      </c>
      <c r="BJ658">
        <f t="shared" si="401"/>
        <v>151.41878811967541</v>
      </c>
      <c r="BK658">
        <f t="shared" si="402"/>
        <v>-37.641742266793358</v>
      </c>
      <c r="BL658">
        <f t="shared" si="403"/>
        <v>-22.013681658285037</v>
      </c>
      <c r="BM658">
        <f t="shared" si="404"/>
        <v>-22.422560732600829</v>
      </c>
      <c r="BN658">
        <f t="shared" si="405"/>
        <v>-67.960368165567971</v>
      </c>
      <c r="BO658">
        <f t="shared" si="371"/>
        <v>1</v>
      </c>
      <c r="BP658">
        <f t="shared" si="372"/>
        <v>4</v>
      </c>
      <c r="BQ658" t="str">
        <f t="shared" si="373"/>
        <v>Test</v>
      </c>
    </row>
    <row r="659" spans="1:69" x14ac:dyDescent="0.3">
      <c r="A659">
        <v>3</v>
      </c>
      <c r="B659">
        <v>1</v>
      </c>
      <c r="C659" t="s">
        <v>1551</v>
      </c>
      <c r="D659" t="s">
        <v>15</v>
      </c>
      <c r="E659">
        <v>0.75</v>
      </c>
      <c r="F659">
        <v>2</v>
      </c>
      <c r="G659">
        <v>1</v>
      </c>
      <c r="H659" t="s">
        <v>1552</v>
      </c>
      <c r="I659">
        <v>19.258299999999998</v>
      </c>
      <c r="K659" t="s">
        <v>44</v>
      </c>
      <c r="L659" t="s">
        <v>44</v>
      </c>
      <c r="N659" t="s">
        <v>1553</v>
      </c>
      <c r="O659">
        <v>2</v>
      </c>
      <c r="P659">
        <v>2</v>
      </c>
      <c r="Q659">
        <v>5</v>
      </c>
      <c r="R659" t="str">
        <f t="shared" si="374"/>
        <v>Train</v>
      </c>
      <c r="S659" t="str">
        <f t="shared" si="375"/>
        <v>Train</v>
      </c>
      <c r="T659" t="str">
        <f t="shared" si="376"/>
        <v>Validate</v>
      </c>
      <c r="U659" t="str">
        <f t="shared" si="377"/>
        <v>NY</v>
      </c>
      <c r="V659" t="str">
        <f t="shared" si="378"/>
        <v>0-17</v>
      </c>
      <c r="W659" t="str">
        <f t="shared" si="379"/>
        <v/>
      </c>
      <c r="X659" t="str">
        <f t="shared" si="380"/>
        <v>11-20</v>
      </c>
      <c r="Y659" t="b">
        <f>SUMPRODUCT(--(U659=counts!$A$40:$A$49))&gt;0</f>
        <v>1</v>
      </c>
      <c r="Z659" t="b">
        <f>SUMPRODUCT(--(W659=counts!$A$18:$A$22))&gt;0</f>
        <v>0</v>
      </c>
      <c r="AA659" t="str">
        <f t="shared" si="381"/>
        <v>0-17</v>
      </c>
      <c r="AB659" t="str">
        <f>IF(W659="","Blank",IF(Z659="TRUE",W659,counts!$A$23))</f>
        <v>Blank</v>
      </c>
      <c r="AC659" t="str">
        <f t="shared" si="382"/>
        <v>11-20</v>
      </c>
      <c r="AD659" t="str">
        <f t="shared" si="383"/>
        <v>NY</v>
      </c>
      <c r="AE659" t="str">
        <f t="shared" si="384"/>
        <v>female</v>
      </c>
      <c r="AF659">
        <f>IF(F659&gt;=4, counts!$A$62,F659)</f>
        <v>2</v>
      </c>
      <c r="AG659">
        <f>IF(G659&gt;=3, counts!$A$69,G659)</f>
        <v>1</v>
      </c>
      <c r="AH659" t="str">
        <f>IF(OR(K659="S",K659=""), counts!$A$75,K659)</f>
        <v>C</v>
      </c>
      <c r="AI659">
        <f t="shared" si="385"/>
        <v>3</v>
      </c>
      <c r="AJ659">
        <f>VLOOKUP(AA659,counts!$V$8:$W$13,2,FALSE)</f>
        <v>-3.7643689058441341</v>
      </c>
      <c r="AK659">
        <f>VLOOKUP(AB659,counts!$V$17:$W$23,2,FALSE)</f>
        <v>-42.171718189759716</v>
      </c>
      <c r="AL659">
        <f>VLOOKUP(AC659,counts!$V$27:$W$33,2,FALSE)</f>
        <v>-9.6115457513775127</v>
      </c>
      <c r="AM659">
        <f>VLOOKUP(AD659,counts!$V$38:$W$49,2,FALSE)</f>
        <v>57.761363718906857</v>
      </c>
      <c r="AN659">
        <f>VLOOKUP(AE659,counts!$V$53:$W$54,2,FALSE)</f>
        <v>151.41878811967541</v>
      </c>
      <c r="AO659">
        <f>VLOOKUP(AF659,counts!$V$58:$W$62,2,FALSE)</f>
        <v>47.533478806865013</v>
      </c>
      <c r="AP659">
        <f>VLOOKUP(AG659,counts!$V$66:$W$69,2,FALSE)</f>
        <v>79.365382998232107</v>
      </c>
      <c r="AQ659">
        <f>VLOOKUP(AH659,counts!$V$73:$W$75,2,FALSE)</f>
        <v>72.444458573419169</v>
      </c>
      <c r="AR659">
        <f>VLOOKUP(AI659,counts!$V$79:$W$81,2,FALSE)</f>
        <v>-67.960368165567971</v>
      </c>
      <c r="AS659">
        <f t="shared" si="386"/>
        <v>1</v>
      </c>
      <c r="AT659">
        <f t="shared" si="387"/>
        <v>2</v>
      </c>
      <c r="AU659" t="str">
        <f t="shared" si="370"/>
        <v>Train</v>
      </c>
      <c r="AW659" t="str">
        <f t="shared" si="388"/>
        <v>0-17</v>
      </c>
      <c r="AX659" t="str">
        <f t="shared" si="389"/>
        <v>Blank</v>
      </c>
      <c r="AY659" t="str">
        <f t="shared" si="390"/>
        <v>11-20</v>
      </c>
      <c r="AZ659" t="str">
        <f t="shared" si="391"/>
        <v>NY</v>
      </c>
      <c r="BA659" t="str">
        <f t="shared" si="392"/>
        <v>female</v>
      </c>
      <c r="BB659">
        <f t="shared" si="393"/>
        <v>2</v>
      </c>
      <c r="BC659">
        <f t="shared" si="394"/>
        <v>1</v>
      </c>
      <c r="BD659" t="str">
        <f t="shared" si="395"/>
        <v>C</v>
      </c>
      <c r="BE659">
        <f t="shared" si="396"/>
        <v>3</v>
      </c>
      <c r="BF659">
        <f t="shared" si="397"/>
        <v>-3.7643689058441341</v>
      </c>
      <c r="BG659">
        <f t="shared" si="398"/>
        <v>-42.171718189759716</v>
      </c>
      <c r="BH659">
        <f t="shared" si="399"/>
        <v>-9.6115457513775127</v>
      </c>
      <c r="BI659">
        <f t="shared" si="400"/>
        <v>57.761363718906857</v>
      </c>
      <c r="BJ659">
        <f t="shared" si="401"/>
        <v>151.41878811967541</v>
      </c>
      <c r="BK659">
        <f t="shared" si="402"/>
        <v>47.533478806865013</v>
      </c>
      <c r="BL659">
        <f t="shared" si="403"/>
        <v>79.365382998232107</v>
      </c>
      <c r="BM659">
        <f t="shared" si="404"/>
        <v>72.444458573419169</v>
      </c>
      <c r="BN659">
        <f t="shared" si="405"/>
        <v>-67.960368165567971</v>
      </c>
      <c r="BO659">
        <f t="shared" si="371"/>
        <v>1</v>
      </c>
      <c r="BP659">
        <f t="shared" si="372"/>
        <v>2</v>
      </c>
      <c r="BQ659" t="str">
        <f t="shared" si="373"/>
        <v>Train</v>
      </c>
    </row>
    <row r="660" spans="1:69" x14ac:dyDescent="0.3">
      <c r="A660">
        <v>3</v>
      </c>
      <c r="B660">
        <v>1</v>
      </c>
      <c r="C660" t="s">
        <v>1554</v>
      </c>
      <c r="D660" t="s">
        <v>15</v>
      </c>
      <c r="E660">
        <v>0.75</v>
      </c>
      <c r="F660">
        <v>2</v>
      </c>
      <c r="G660">
        <v>1</v>
      </c>
      <c r="H660" t="s">
        <v>1552</v>
      </c>
      <c r="I660">
        <v>19.258299999999998</v>
      </c>
      <c r="K660" t="s">
        <v>44</v>
      </c>
      <c r="L660" t="s">
        <v>44</v>
      </c>
      <c r="N660" t="s">
        <v>1553</v>
      </c>
      <c r="O660">
        <v>2</v>
      </c>
      <c r="P660">
        <v>4</v>
      </c>
      <c r="Q660">
        <v>5</v>
      </c>
      <c r="R660" t="str">
        <f t="shared" si="374"/>
        <v>Train</v>
      </c>
      <c r="S660" t="str">
        <f t="shared" si="375"/>
        <v>Test</v>
      </c>
      <c r="T660" t="str">
        <f t="shared" si="376"/>
        <v>Validate</v>
      </c>
      <c r="U660" t="str">
        <f t="shared" si="377"/>
        <v>NY</v>
      </c>
      <c r="V660" t="str">
        <f t="shared" si="378"/>
        <v>0-17</v>
      </c>
      <c r="W660" t="str">
        <f t="shared" si="379"/>
        <v/>
      </c>
      <c r="X660" t="str">
        <f t="shared" si="380"/>
        <v>11-20</v>
      </c>
      <c r="Y660" t="b">
        <f>SUMPRODUCT(--(U660=counts!$A$40:$A$49))&gt;0</f>
        <v>1</v>
      </c>
      <c r="Z660" t="b">
        <f>SUMPRODUCT(--(W660=counts!$A$18:$A$22))&gt;0</f>
        <v>0</v>
      </c>
      <c r="AA660" t="str">
        <f t="shared" si="381"/>
        <v>0-17</v>
      </c>
      <c r="AB660" t="str">
        <f>IF(W660="","Blank",IF(Z660="TRUE",W660,counts!$A$23))</f>
        <v>Blank</v>
      </c>
      <c r="AC660" t="str">
        <f t="shared" si="382"/>
        <v>11-20</v>
      </c>
      <c r="AD660" t="str">
        <f t="shared" si="383"/>
        <v>NY</v>
      </c>
      <c r="AE660" t="str">
        <f t="shared" si="384"/>
        <v>female</v>
      </c>
      <c r="AF660">
        <f>IF(F660&gt;=4, counts!$A$62,F660)</f>
        <v>2</v>
      </c>
      <c r="AG660">
        <f>IF(G660&gt;=3, counts!$A$69,G660)</f>
        <v>1</v>
      </c>
      <c r="AH660" t="str">
        <f>IF(OR(K660="S",K660=""), counts!$A$75,K660)</f>
        <v>C</v>
      </c>
      <c r="AI660">
        <f t="shared" si="385"/>
        <v>3</v>
      </c>
      <c r="AJ660">
        <f>VLOOKUP(AA660,counts!$V$8:$W$13,2,FALSE)</f>
        <v>-3.7643689058441341</v>
      </c>
      <c r="AK660">
        <f>VLOOKUP(AB660,counts!$V$17:$W$23,2,FALSE)</f>
        <v>-42.171718189759716</v>
      </c>
      <c r="AL660">
        <f>VLOOKUP(AC660,counts!$V$27:$W$33,2,FALSE)</f>
        <v>-9.6115457513775127</v>
      </c>
      <c r="AM660">
        <f>VLOOKUP(AD660,counts!$V$38:$W$49,2,FALSE)</f>
        <v>57.761363718906857</v>
      </c>
      <c r="AN660">
        <f>VLOOKUP(AE660,counts!$V$53:$W$54,2,FALSE)</f>
        <v>151.41878811967541</v>
      </c>
      <c r="AO660">
        <f>VLOOKUP(AF660,counts!$V$58:$W$62,2,FALSE)</f>
        <v>47.533478806865013</v>
      </c>
      <c r="AP660">
        <f>VLOOKUP(AG660,counts!$V$66:$W$69,2,FALSE)</f>
        <v>79.365382998232107</v>
      </c>
      <c r="AQ660">
        <f>VLOOKUP(AH660,counts!$V$73:$W$75,2,FALSE)</f>
        <v>72.444458573419169</v>
      </c>
      <c r="AR660">
        <f>VLOOKUP(AI660,counts!$V$79:$W$81,2,FALSE)</f>
        <v>-67.960368165567971</v>
      </c>
      <c r="AS660">
        <f t="shared" si="386"/>
        <v>1</v>
      </c>
      <c r="AT660">
        <f t="shared" si="387"/>
        <v>2</v>
      </c>
      <c r="AU660" t="str">
        <f t="shared" si="370"/>
        <v>Train</v>
      </c>
      <c r="AW660" t="str">
        <f t="shared" si="388"/>
        <v>0-17</v>
      </c>
      <c r="AX660" t="str">
        <f t="shared" si="389"/>
        <v>Blank</v>
      </c>
      <c r="AY660" t="str">
        <f t="shared" si="390"/>
        <v>11-20</v>
      </c>
      <c r="AZ660" t="str">
        <f t="shared" si="391"/>
        <v>NY</v>
      </c>
      <c r="BA660" t="str">
        <f t="shared" si="392"/>
        <v>female</v>
      </c>
      <c r="BB660">
        <f t="shared" si="393"/>
        <v>2</v>
      </c>
      <c r="BC660">
        <f t="shared" si="394"/>
        <v>1</v>
      </c>
      <c r="BD660" t="str">
        <f t="shared" si="395"/>
        <v>C</v>
      </c>
      <c r="BE660">
        <f t="shared" si="396"/>
        <v>3</v>
      </c>
      <c r="BF660">
        <f t="shared" si="397"/>
        <v>-3.7643689058441341</v>
      </c>
      <c r="BG660">
        <f t="shared" si="398"/>
        <v>-42.171718189759716</v>
      </c>
      <c r="BH660">
        <f t="shared" si="399"/>
        <v>-9.6115457513775127</v>
      </c>
      <c r="BI660">
        <f t="shared" si="400"/>
        <v>57.761363718906857</v>
      </c>
      <c r="BJ660">
        <f t="shared" si="401"/>
        <v>151.41878811967541</v>
      </c>
      <c r="BK660">
        <f t="shared" si="402"/>
        <v>47.533478806865013</v>
      </c>
      <c r="BL660">
        <f t="shared" si="403"/>
        <v>79.365382998232107</v>
      </c>
      <c r="BM660">
        <f t="shared" si="404"/>
        <v>72.444458573419169</v>
      </c>
      <c r="BN660">
        <f t="shared" si="405"/>
        <v>-67.960368165567971</v>
      </c>
      <c r="BO660">
        <f t="shared" si="371"/>
        <v>1</v>
      </c>
      <c r="BP660">
        <f t="shared" si="372"/>
        <v>2</v>
      </c>
      <c r="BQ660" t="str">
        <f t="shared" si="373"/>
        <v>Train</v>
      </c>
    </row>
    <row r="661" spans="1:69" x14ac:dyDescent="0.3">
      <c r="A661">
        <v>3</v>
      </c>
      <c r="B661">
        <v>1</v>
      </c>
      <c r="C661" t="s">
        <v>1555</v>
      </c>
      <c r="D661" t="s">
        <v>15</v>
      </c>
      <c r="E661">
        <v>5</v>
      </c>
      <c r="F661">
        <v>2</v>
      </c>
      <c r="G661">
        <v>1</v>
      </c>
      <c r="H661" t="s">
        <v>1552</v>
      </c>
      <c r="I661">
        <v>19.258299999999998</v>
      </c>
      <c r="K661" t="s">
        <v>44</v>
      </c>
      <c r="L661" t="s">
        <v>44</v>
      </c>
      <c r="N661" t="s">
        <v>1553</v>
      </c>
      <c r="O661">
        <v>3</v>
      </c>
      <c r="P661">
        <v>1</v>
      </c>
      <c r="Q661">
        <v>5</v>
      </c>
      <c r="R661" t="str">
        <f t="shared" si="374"/>
        <v>Train</v>
      </c>
      <c r="S661" t="str">
        <f t="shared" si="375"/>
        <v>Train</v>
      </c>
      <c r="T661" t="str">
        <f t="shared" si="376"/>
        <v>Validate</v>
      </c>
      <c r="U661" t="str">
        <f t="shared" si="377"/>
        <v>NY</v>
      </c>
      <c r="V661" t="str">
        <f t="shared" si="378"/>
        <v>0-17</v>
      </c>
      <c r="W661" t="str">
        <f t="shared" si="379"/>
        <v/>
      </c>
      <c r="X661" t="str">
        <f t="shared" si="380"/>
        <v>11-20</v>
      </c>
      <c r="Y661" t="b">
        <f>SUMPRODUCT(--(U661=counts!$A$40:$A$49))&gt;0</f>
        <v>1</v>
      </c>
      <c r="Z661" t="b">
        <f>SUMPRODUCT(--(W661=counts!$A$18:$A$22))&gt;0</f>
        <v>0</v>
      </c>
      <c r="AA661" t="str">
        <f t="shared" si="381"/>
        <v>0-17</v>
      </c>
      <c r="AB661" t="str">
        <f>IF(W661="","Blank",IF(Z661="TRUE",W661,counts!$A$23))</f>
        <v>Blank</v>
      </c>
      <c r="AC661" t="str">
        <f t="shared" si="382"/>
        <v>11-20</v>
      </c>
      <c r="AD661" t="str">
        <f t="shared" si="383"/>
        <v>NY</v>
      </c>
      <c r="AE661" t="str">
        <f t="shared" si="384"/>
        <v>female</v>
      </c>
      <c r="AF661">
        <f>IF(F661&gt;=4, counts!$A$62,F661)</f>
        <v>2</v>
      </c>
      <c r="AG661">
        <f>IF(G661&gt;=3, counts!$A$69,G661)</f>
        <v>1</v>
      </c>
      <c r="AH661" t="str">
        <f>IF(OR(K661="S",K661=""), counts!$A$75,K661)</f>
        <v>C</v>
      </c>
      <c r="AI661">
        <f t="shared" si="385"/>
        <v>3</v>
      </c>
      <c r="AJ661">
        <f>VLOOKUP(AA661,counts!$V$8:$W$13,2,FALSE)</f>
        <v>-3.7643689058441341</v>
      </c>
      <c r="AK661">
        <f>VLOOKUP(AB661,counts!$V$17:$W$23,2,FALSE)</f>
        <v>-42.171718189759716</v>
      </c>
      <c r="AL661">
        <f>VLOOKUP(AC661,counts!$V$27:$W$33,2,FALSE)</f>
        <v>-9.6115457513775127</v>
      </c>
      <c r="AM661">
        <f>VLOOKUP(AD661,counts!$V$38:$W$49,2,FALSE)</f>
        <v>57.761363718906857</v>
      </c>
      <c r="AN661">
        <f>VLOOKUP(AE661,counts!$V$53:$W$54,2,FALSE)</f>
        <v>151.41878811967541</v>
      </c>
      <c r="AO661">
        <f>VLOOKUP(AF661,counts!$V$58:$W$62,2,FALSE)</f>
        <v>47.533478806865013</v>
      </c>
      <c r="AP661">
        <f>VLOOKUP(AG661,counts!$V$66:$W$69,2,FALSE)</f>
        <v>79.365382998232107</v>
      </c>
      <c r="AQ661">
        <f>VLOOKUP(AH661,counts!$V$73:$W$75,2,FALSE)</f>
        <v>72.444458573419169</v>
      </c>
      <c r="AR661">
        <f>VLOOKUP(AI661,counts!$V$79:$W$81,2,FALSE)</f>
        <v>-67.960368165567971</v>
      </c>
      <c r="AS661">
        <f t="shared" si="386"/>
        <v>1</v>
      </c>
      <c r="AT661">
        <f t="shared" si="387"/>
        <v>3</v>
      </c>
      <c r="AU661" t="str">
        <f t="shared" si="370"/>
        <v>Train</v>
      </c>
      <c r="AW661" t="str">
        <f t="shared" si="388"/>
        <v>0-17</v>
      </c>
      <c r="AX661" t="str">
        <f t="shared" si="389"/>
        <v>Blank</v>
      </c>
      <c r="AY661" t="str">
        <f t="shared" si="390"/>
        <v>11-20</v>
      </c>
      <c r="AZ661" t="str">
        <f t="shared" si="391"/>
        <v>NY</v>
      </c>
      <c r="BA661" t="str">
        <f t="shared" si="392"/>
        <v>female</v>
      </c>
      <c r="BB661">
        <f t="shared" si="393"/>
        <v>2</v>
      </c>
      <c r="BC661">
        <f t="shared" si="394"/>
        <v>1</v>
      </c>
      <c r="BD661" t="str">
        <f t="shared" si="395"/>
        <v>C</v>
      </c>
      <c r="BE661">
        <f t="shared" si="396"/>
        <v>3</v>
      </c>
      <c r="BF661">
        <f t="shared" si="397"/>
        <v>-3.7643689058441341</v>
      </c>
      <c r="BG661">
        <f t="shared" si="398"/>
        <v>-42.171718189759716</v>
      </c>
      <c r="BH661">
        <f t="shared" si="399"/>
        <v>-9.6115457513775127</v>
      </c>
      <c r="BI661">
        <f t="shared" si="400"/>
        <v>57.761363718906857</v>
      </c>
      <c r="BJ661">
        <f t="shared" si="401"/>
        <v>151.41878811967541</v>
      </c>
      <c r="BK661">
        <f t="shared" si="402"/>
        <v>47.533478806865013</v>
      </c>
      <c r="BL661">
        <f t="shared" si="403"/>
        <v>79.365382998232107</v>
      </c>
      <c r="BM661">
        <f t="shared" si="404"/>
        <v>72.444458573419169</v>
      </c>
      <c r="BN661">
        <f t="shared" si="405"/>
        <v>-67.960368165567971</v>
      </c>
      <c r="BO661">
        <f t="shared" si="371"/>
        <v>1</v>
      </c>
      <c r="BP661">
        <f t="shared" si="372"/>
        <v>3</v>
      </c>
      <c r="BQ661" t="str">
        <f t="shared" si="373"/>
        <v>Train</v>
      </c>
    </row>
    <row r="662" spans="1:69" x14ac:dyDescent="0.3">
      <c r="A662">
        <v>3</v>
      </c>
      <c r="B662">
        <v>1</v>
      </c>
      <c r="C662" t="s">
        <v>1556</v>
      </c>
      <c r="D662" t="s">
        <v>15</v>
      </c>
      <c r="E662">
        <v>24</v>
      </c>
      <c r="F662">
        <v>0</v>
      </c>
      <c r="G662">
        <v>3</v>
      </c>
      <c r="H662" t="s">
        <v>1552</v>
      </c>
      <c r="I662">
        <v>19.258299999999998</v>
      </c>
      <c r="K662" t="s">
        <v>44</v>
      </c>
      <c r="L662" t="s">
        <v>44</v>
      </c>
      <c r="N662" t="s">
        <v>1553</v>
      </c>
      <c r="O662">
        <v>3</v>
      </c>
      <c r="P662">
        <v>4</v>
      </c>
      <c r="Q662">
        <v>4</v>
      </c>
      <c r="R662" t="str">
        <f t="shared" si="374"/>
        <v>Train</v>
      </c>
      <c r="S662" t="str">
        <f t="shared" si="375"/>
        <v>Test</v>
      </c>
      <c r="T662" t="str">
        <f t="shared" si="376"/>
        <v>Test</v>
      </c>
      <c r="U662" t="str">
        <f t="shared" si="377"/>
        <v>NY</v>
      </c>
      <c r="V662" t="str">
        <f t="shared" si="378"/>
        <v>18-30</v>
      </c>
      <c r="W662" t="str">
        <f t="shared" si="379"/>
        <v/>
      </c>
      <c r="X662" t="str">
        <f t="shared" si="380"/>
        <v>11-20</v>
      </c>
      <c r="Y662" t="b">
        <f>SUMPRODUCT(--(U662=counts!$A$40:$A$49))&gt;0</f>
        <v>1</v>
      </c>
      <c r="Z662" t="b">
        <f>SUMPRODUCT(--(W662=counts!$A$18:$A$22))&gt;0</f>
        <v>0</v>
      </c>
      <c r="AA662" t="str">
        <f t="shared" si="381"/>
        <v>18-30</v>
      </c>
      <c r="AB662" t="str">
        <f>IF(W662="","Blank",IF(Z662="TRUE",W662,counts!$A$23))</f>
        <v>Blank</v>
      </c>
      <c r="AC662" t="str">
        <f t="shared" si="382"/>
        <v>11-20</v>
      </c>
      <c r="AD662" t="str">
        <f t="shared" si="383"/>
        <v>NY</v>
      </c>
      <c r="AE662" t="str">
        <f t="shared" si="384"/>
        <v>female</v>
      </c>
      <c r="AF662">
        <f>IF(F662&gt;=4, counts!$A$62,F662)</f>
        <v>0</v>
      </c>
      <c r="AG662" t="str">
        <f>IF(G662&gt;=3, counts!$A$69,G662)</f>
        <v>3, 4, 5, 6, 9</v>
      </c>
      <c r="AH662" t="str">
        <f>IF(OR(K662="S",K662=""), counts!$A$75,K662)</f>
        <v>C</v>
      </c>
      <c r="AI662">
        <f t="shared" si="385"/>
        <v>3</v>
      </c>
      <c r="AJ662">
        <f>VLOOKUP(AA662,counts!$V$8:$W$13,2,FALSE)</f>
        <v>-11.613432440426715</v>
      </c>
      <c r="AK662">
        <f>VLOOKUP(AB662,counts!$V$17:$W$23,2,FALSE)</f>
        <v>-42.171718189759716</v>
      </c>
      <c r="AL662">
        <f>VLOOKUP(AC662,counts!$V$27:$W$33,2,FALSE)</f>
        <v>-9.6115457513775127</v>
      </c>
      <c r="AM662">
        <f>VLOOKUP(AD662,counts!$V$38:$W$49,2,FALSE)</f>
        <v>57.761363718906857</v>
      </c>
      <c r="AN662">
        <f>VLOOKUP(AE662,counts!$V$53:$W$54,2,FALSE)</f>
        <v>151.41878811967541</v>
      </c>
      <c r="AO662">
        <f>VLOOKUP(AF662,counts!$V$58:$W$62,2,FALSE)</f>
        <v>-14.754319664473872</v>
      </c>
      <c r="AP662">
        <f>VLOOKUP(AG662,counts!$V$66:$W$69,2,FALSE)</f>
        <v>-92.646375958720569</v>
      </c>
      <c r="AQ662">
        <f>VLOOKUP(AH662,counts!$V$73:$W$75,2,FALSE)</f>
        <v>72.444458573419169</v>
      </c>
      <c r="AR662">
        <f>VLOOKUP(AI662,counts!$V$79:$W$81,2,FALSE)</f>
        <v>-67.960368165567971</v>
      </c>
      <c r="AS662">
        <f t="shared" si="386"/>
        <v>1</v>
      </c>
      <c r="AT662">
        <f t="shared" si="387"/>
        <v>3</v>
      </c>
      <c r="AU662" t="str">
        <f t="shared" si="370"/>
        <v>Train</v>
      </c>
      <c r="AW662" t="str">
        <f t="shared" si="388"/>
        <v>18-30</v>
      </c>
      <c r="AX662" t="str">
        <f t="shared" si="389"/>
        <v>Blank</v>
      </c>
      <c r="AY662" t="str">
        <f t="shared" si="390"/>
        <v>11-20</v>
      </c>
      <c r="AZ662" t="str">
        <f t="shared" si="391"/>
        <v>NY</v>
      </c>
      <c r="BA662" t="str">
        <f t="shared" si="392"/>
        <v>female</v>
      </c>
      <c r="BB662">
        <f t="shared" si="393"/>
        <v>0</v>
      </c>
      <c r="BC662" t="str">
        <f t="shared" si="394"/>
        <v>3, 4, 5, 6, 9</v>
      </c>
      <c r="BD662" t="str">
        <f t="shared" si="395"/>
        <v>C</v>
      </c>
      <c r="BE662">
        <f t="shared" si="396"/>
        <v>3</v>
      </c>
      <c r="BF662">
        <f t="shared" si="397"/>
        <v>-11.613432440426715</v>
      </c>
      <c r="BG662">
        <f t="shared" si="398"/>
        <v>-42.171718189759716</v>
      </c>
      <c r="BH662">
        <f t="shared" si="399"/>
        <v>-9.6115457513775127</v>
      </c>
      <c r="BI662">
        <f t="shared" si="400"/>
        <v>57.761363718906857</v>
      </c>
      <c r="BJ662">
        <f t="shared" si="401"/>
        <v>151.41878811967541</v>
      </c>
      <c r="BK662">
        <f t="shared" si="402"/>
        <v>-14.754319664473872</v>
      </c>
      <c r="BL662">
        <f t="shared" si="403"/>
        <v>-92.646375958720569</v>
      </c>
      <c r="BM662">
        <f t="shared" si="404"/>
        <v>72.444458573419169</v>
      </c>
      <c r="BN662">
        <f t="shared" si="405"/>
        <v>-67.960368165567971</v>
      </c>
      <c r="BO662">
        <f t="shared" si="371"/>
        <v>1</v>
      </c>
      <c r="BP662">
        <f t="shared" si="372"/>
        <v>3</v>
      </c>
      <c r="BQ662" t="str">
        <f t="shared" si="373"/>
        <v>Train</v>
      </c>
    </row>
    <row r="663" spans="1:69" x14ac:dyDescent="0.3">
      <c r="A663">
        <v>3</v>
      </c>
      <c r="B663">
        <v>1</v>
      </c>
      <c r="C663" t="s">
        <v>1557</v>
      </c>
      <c r="D663" t="s">
        <v>15</v>
      </c>
      <c r="E663">
        <v>18</v>
      </c>
      <c r="F663">
        <v>0</v>
      </c>
      <c r="G663">
        <v>0</v>
      </c>
      <c r="H663" t="s">
        <v>1558</v>
      </c>
      <c r="I663">
        <v>8.0500000000000007</v>
      </c>
      <c r="K663" t="s">
        <v>17</v>
      </c>
      <c r="L663" t="s">
        <v>44</v>
      </c>
      <c r="N663" t="s">
        <v>1559</v>
      </c>
      <c r="O663">
        <v>2</v>
      </c>
      <c r="P663">
        <v>3</v>
      </c>
      <c r="Q663">
        <v>4</v>
      </c>
      <c r="R663" t="str">
        <f t="shared" si="374"/>
        <v>Train</v>
      </c>
      <c r="S663" t="str">
        <f t="shared" si="375"/>
        <v>Train</v>
      </c>
      <c r="T663" t="str">
        <f t="shared" si="376"/>
        <v>Test</v>
      </c>
      <c r="U663" t="str">
        <f t="shared" si="377"/>
        <v>NY</v>
      </c>
      <c r="V663" t="str">
        <f t="shared" si="378"/>
        <v>18-30</v>
      </c>
      <c r="W663" t="str">
        <f t="shared" si="379"/>
        <v/>
      </c>
      <c r="X663" t="str">
        <f t="shared" si="380"/>
        <v>0-10</v>
      </c>
      <c r="Y663" t="b">
        <f>SUMPRODUCT(--(U663=counts!$A$40:$A$49))&gt;0</f>
        <v>1</v>
      </c>
      <c r="Z663" t="b">
        <f>SUMPRODUCT(--(W663=counts!$A$18:$A$22))&gt;0</f>
        <v>0</v>
      </c>
      <c r="AA663" t="str">
        <f t="shared" si="381"/>
        <v>18-30</v>
      </c>
      <c r="AB663" t="str">
        <f>IF(W663="","Blank",IF(Z663="TRUE",W663,counts!$A$23))</f>
        <v>Blank</v>
      </c>
      <c r="AC663" t="str">
        <f t="shared" si="382"/>
        <v>0-10</v>
      </c>
      <c r="AD663" t="str">
        <f t="shared" si="383"/>
        <v>NY</v>
      </c>
      <c r="AE663" t="str">
        <f t="shared" si="384"/>
        <v>female</v>
      </c>
      <c r="AF663">
        <f>IF(F663&gt;=4, counts!$A$62,F663)</f>
        <v>0</v>
      </c>
      <c r="AG663">
        <f>IF(G663&gt;=3, counts!$A$69,G663)</f>
        <v>0</v>
      </c>
      <c r="AH663" t="str">
        <f>IF(OR(K663="S",K663=""), counts!$A$75,K663)</f>
        <v>S, blank</v>
      </c>
      <c r="AI663">
        <f t="shared" si="385"/>
        <v>3</v>
      </c>
      <c r="AJ663">
        <f>VLOOKUP(AA663,counts!$V$8:$W$13,2,FALSE)</f>
        <v>-11.613432440426715</v>
      </c>
      <c r="AK663">
        <f>VLOOKUP(AB663,counts!$V$17:$W$23,2,FALSE)</f>
        <v>-42.171718189759716</v>
      </c>
      <c r="AL663">
        <f>VLOOKUP(AC663,counts!$V$27:$W$33,2,FALSE)</f>
        <v>-82.840254641099079</v>
      </c>
      <c r="AM663">
        <f>VLOOKUP(AD663,counts!$V$38:$W$49,2,FALSE)</f>
        <v>57.761363718906857</v>
      </c>
      <c r="AN663">
        <f>VLOOKUP(AE663,counts!$V$53:$W$54,2,FALSE)</f>
        <v>151.41878811967541</v>
      </c>
      <c r="AO663">
        <f>VLOOKUP(AF663,counts!$V$58:$W$62,2,FALSE)</f>
        <v>-14.754319664473872</v>
      </c>
      <c r="AP663">
        <f>VLOOKUP(AG663,counts!$V$66:$W$69,2,FALSE)</f>
        <v>-22.013681658285037</v>
      </c>
      <c r="AQ663">
        <f>VLOOKUP(AH663,counts!$V$73:$W$75,2,FALSE)</f>
        <v>-22.422560732600829</v>
      </c>
      <c r="AR663">
        <f>VLOOKUP(AI663,counts!$V$79:$W$81,2,FALSE)</f>
        <v>-67.960368165567971</v>
      </c>
      <c r="AS663">
        <f t="shared" si="386"/>
        <v>1</v>
      </c>
      <c r="AT663">
        <f t="shared" si="387"/>
        <v>2</v>
      </c>
      <c r="AU663" t="str">
        <f t="shared" si="370"/>
        <v>Train</v>
      </c>
      <c r="AW663" t="str">
        <f t="shared" si="388"/>
        <v>18-30</v>
      </c>
      <c r="AX663" t="str">
        <f t="shared" si="389"/>
        <v>Blank</v>
      </c>
      <c r="AY663" t="str">
        <f t="shared" si="390"/>
        <v>0-10</v>
      </c>
      <c r="AZ663" t="str">
        <f t="shared" si="391"/>
        <v>NY</v>
      </c>
      <c r="BA663" t="str">
        <f t="shared" si="392"/>
        <v>female</v>
      </c>
      <c r="BB663">
        <f t="shared" si="393"/>
        <v>0</v>
      </c>
      <c r="BC663">
        <f t="shared" si="394"/>
        <v>0</v>
      </c>
      <c r="BD663" t="str">
        <f t="shared" si="395"/>
        <v>S, blank</v>
      </c>
      <c r="BE663">
        <f t="shared" si="396"/>
        <v>3</v>
      </c>
      <c r="BF663">
        <f t="shared" si="397"/>
        <v>-11.613432440426715</v>
      </c>
      <c r="BG663">
        <f t="shared" si="398"/>
        <v>-42.171718189759716</v>
      </c>
      <c r="BH663">
        <f t="shared" si="399"/>
        <v>-82.840254641099079</v>
      </c>
      <c r="BI663">
        <f t="shared" si="400"/>
        <v>57.761363718906857</v>
      </c>
      <c r="BJ663">
        <f t="shared" si="401"/>
        <v>151.41878811967541</v>
      </c>
      <c r="BK663">
        <f t="shared" si="402"/>
        <v>-14.754319664473872</v>
      </c>
      <c r="BL663">
        <f t="shared" si="403"/>
        <v>-22.013681658285037</v>
      </c>
      <c r="BM663">
        <f t="shared" si="404"/>
        <v>-22.422560732600829</v>
      </c>
      <c r="BN663">
        <f t="shared" si="405"/>
        <v>-67.960368165567971</v>
      </c>
      <c r="BO663">
        <f t="shared" si="371"/>
        <v>1</v>
      </c>
      <c r="BP663">
        <f t="shared" si="372"/>
        <v>2</v>
      </c>
      <c r="BQ663" t="str">
        <f t="shared" si="373"/>
        <v>Train</v>
      </c>
    </row>
    <row r="664" spans="1:69" x14ac:dyDescent="0.3">
      <c r="A664">
        <v>3</v>
      </c>
      <c r="B664">
        <v>0</v>
      </c>
      <c r="C664" t="s">
        <v>1560</v>
      </c>
      <c r="D664" t="s">
        <v>20</v>
      </c>
      <c r="E664">
        <v>40</v>
      </c>
      <c r="F664">
        <v>0</v>
      </c>
      <c r="G664">
        <v>0</v>
      </c>
      <c r="H664" t="s">
        <v>1561</v>
      </c>
      <c r="I664">
        <v>7.2249999999999996</v>
      </c>
      <c r="K664" t="s">
        <v>44</v>
      </c>
      <c r="O664">
        <v>2</v>
      </c>
      <c r="P664">
        <v>5</v>
      </c>
      <c r="Q664">
        <v>5</v>
      </c>
      <c r="R664" t="str">
        <f t="shared" si="374"/>
        <v>Train</v>
      </c>
      <c r="S664" t="str">
        <f t="shared" si="375"/>
        <v>Validate</v>
      </c>
      <c r="T664" t="str">
        <f t="shared" si="376"/>
        <v>Validate</v>
      </c>
      <c r="U664" t="str">
        <f t="shared" si="377"/>
        <v/>
      </c>
      <c r="V664" t="str">
        <f t="shared" si="378"/>
        <v>31-40</v>
      </c>
      <c r="W664" t="str">
        <f t="shared" si="379"/>
        <v/>
      </c>
      <c r="X664" t="str">
        <f t="shared" si="380"/>
        <v>0-10</v>
      </c>
      <c r="Y664" t="b">
        <f>SUMPRODUCT(--(U664=counts!$A$40:$A$49))&gt;0</f>
        <v>0</v>
      </c>
      <c r="Z664" t="b">
        <f>SUMPRODUCT(--(W664=counts!$A$18:$A$22))&gt;0</f>
        <v>0</v>
      </c>
      <c r="AA664" t="str">
        <f t="shared" si="381"/>
        <v>31-40</v>
      </c>
      <c r="AB664" t="str">
        <f>IF(W664="","Blank",IF(Z664="TRUE",W664,counts!$A$23))</f>
        <v>Blank</v>
      </c>
      <c r="AC664" t="str">
        <f t="shared" si="382"/>
        <v>0-10</v>
      </c>
      <c r="AD664" t="str">
        <f t="shared" si="383"/>
        <v>Blank</v>
      </c>
      <c r="AE664" t="str">
        <f t="shared" si="384"/>
        <v>male</v>
      </c>
      <c r="AF664">
        <f>IF(F664&gt;=4, counts!$A$62,F664)</f>
        <v>0</v>
      </c>
      <c r="AG664">
        <f>IF(G664&gt;=3, counts!$A$69,G664)</f>
        <v>0</v>
      </c>
      <c r="AH664" t="str">
        <f>IF(OR(K664="S",K664=""), counts!$A$75,K664)</f>
        <v>C</v>
      </c>
      <c r="AI664">
        <f t="shared" si="385"/>
        <v>3</v>
      </c>
      <c r="AJ664">
        <f>VLOOKUP(AA664,counts!$V$8:$W$13,2,FALSE)</f>
        <v>32.769878926258563</v>
      </c>
      <c r="AK664">
        <f>VLOOKUP(AB664,counts!$V$17:$W$23,2,FALSE)</f>
        <v>-42.171718189759716</v>
      </c>
      <c r="AL664">
        <f>VLOOKUP(AC664,counts!$V$27:$W$33,2,FALSE)</f>
        <v>-82.840254641099079</v>
      </c>
      <c r="AM664">
        <f>VLOOKUP(AD664,counts!$V$38:$W$49,2,FALSE)</f>
        <v>-33.757758935166962</v>
      </c>
      <c r="AN664">
        <f>VLOOKUP(AE664,counts!$V$53:$W$54,2,FALSE)</f>
        <v>-108.67008854708662</v>
      </c>
      <c r="AO664">
        <f>VLOOKUP(AF664,counts!$V$58:$W$62,2,FALSE)</f>
        <v>-14.754319664473872</v>
      </c>
      <c r="AP664">
        <f>VLOOKUP(AG664,counts!$V$66:$W$69,2,FALSE)</f>
        <v>-22.013681658285037</v>
      </c>
      <c r="AQ664">
        <f>VLOOKUP(AH664,counts!$V$73:$W$75,2,FALSE)</f>
        <v>72.444458573419169</v>
      </c>
      <c r="AR664">
        <f>VLOOKUP(AI664,counts!$V$79:$W$81,2,FALSE)</f>
        <v>-67.960368165567971</v>
      </c>
      <c r="AS664">
        <f t="shared" si="386"/>
        <v>0</v>
      </c>
      <c r="AT664">
        <f t="shared" si="387"/>
        <v>2</v>
      </c>
      <c r="AU664" t="str">
        <f t="shared" si="370"/>
        <v>Train</v>
      </c>
      <c r="AW664" t="str">
        <f t="shared" si="388"/>
        <v>31-40</v>
      </c>
      <c r="AX664" t="str">
        <f t="shared" si="389"/>
        <v>Blank</v>
      </c>
      <c r="AY664" t="str">
        <f t="shared" si="390"/>
        <v>0-10</v>
      </c>
      <c r="AZ664" t="str">
        <f t="shared" si="391"/>
        <v>Blank</v>
      </c>
      <c r="BA664" t="str">
        <f t="shared" si="392"/>
        <v>male</v>
      </c>
      <c r="BB664">
        <f t="shared" si="393"/>
        <v>0</v>
      </c>
      <c r="BC664">
        <f t="shared" si="394"/>
        <v>0</v>
      </c>
      <c r="BD664" t="str">
        <f t="shared" si="395"/>
        <v>C</v>
      </c>
      <c r="BE664">
        <f t="shared" si="396"/>
        <v>3</v>
      </c>
      <c r="BF664">
        <f t="shared" si="397"/>
        <v>32.769878926258563</v>
      </c>
      <c r="BG664">
        <f t="shared" si="398"/>
        <v>-42.171718189759716</v>
      </c>
      <c r="BH664">
        <f t="shared" si="399"/>
        <v>-82.840254641099079</v>
      </c>
      <c r="BI664">
        <f t="shared" si="400"/>
        <v>-33.757758935166962</v>
      </c>
      <c r="BJ664">
        <f t="shared" si="401"/>
        <v>-108.67008854708662</v>
      </c>
      <c r="BK664">
        <f t="shared" si="402"/>
        <v>-14.754319664473872</v>
      </c>
      <c r="BL664">
        <f t="shared" si="403"/>
        <v>-22.013681658285037</v>
      </c>
      <c r="BM664">
        <f t="shared" si="404"/>
        <v>72.444458573419169</v>
      </c>
      <c r="BN664">
        <f t="shared" si="405"/>
        <v>-67.960368165567971</v>
      </c>
      <c r="BO664">
        <f t="shared" si="371"/>
        <v>0</v>
      </c>
      <c r="BP664">
        <f t="shared" si="372"/>
        <v>2</v>
      </c>
      <c r="BQ664" t="str">
        <f t="shared" si="373"/>
        <v>Train</v>
      </c>
    </row>
    <row r="665" spans="1:69" x14ac:dyDescent="0.3">
      <c r="A665">
        <v>3</v>
      </c>
      <c r="B665">
        <v>0</v>
      </c>
      <c r="C665" t="s">
        <v>1562</v>
      </c>
      <c r="D665" t="s">
        <v>20</v>
      </c>
      <c r="E665">
        <v>26</v>
      </c>
      <c r="F665">
        <v>0</v>
      </c>
      <c r="G665">
        <v>0</v>
      </c>
      <c r="H665" t="s">
        <v>1563</v>
      </c>
      <c r="I665">
        <v>7.8958000000000004</v>
      </c>
      <c r="K665" t="s">
        <v>17</v>
      </c>
      <c r="O665">
        <v>2</v>
      </c>
      <c r="P665">
        <v>2</v>
      </c>
      <c r="Q665">
        <v>4</v>
      </c>
      <c r="R665" t="str">
        <f t="shared" si="374"/>
        <v>Train</v>
      </c>
      <c r="S665" t="str">
        <f t="shared" si="375"/>
        <v>Train</v>
      </c>
      <c r="T665" t="str">
        <f t="shared" si="376"/>
        <v>Test</v>
      </c>
      <c r="U665" t="str">
        <f t="shared" si="377"/>
        <v/>
      </c>
      <c r="V665" t="str">
        <f t="shared" si="378"/>
        <v>18-30</v>
      </c>
      <c r="W665" t="str">
        <f t="shared" si="379"/>
        <v/>
      </c>
      <c r="X665" t="str">
        <f t="shared" si="380"/>
        <v>0-10</v>
      </c>
      <c r="Y665" t="b">
        <f>SUMPRODUCT(--(U665=counts!$A$40:$A$49))&gt;0</f>
        <v>0</v>
      </c>
      <c r="Z665" t="b">
        <f>SUMPRODUCT(--(W665=counts!$A$18:$A$22))&gt;0</f>
        <v>0</v>
      </c>
      <c r="AA665" t="str">
        <f t="shared" si="381"/>
        <v>18-30</v>
      </c>
      <c r="AB665" t="str">
        <f>IF(W665="","Blank",IF(Z665="TRUE",W665,counts!$A$23))</f>
        <v>Blank</v>
      </c>
      <c r="AC665" t="str">
        <f t="shared" si="382"/>
        <v>0-10</v>
      </c>
      <c r="AD665" t="str">
        <f t="shared" si="383"/>
        <v>Blank</v>
      </c>
      <c r="AE665" t="str">
        <f t="shared" si="384"/>
        <v>male</v>
      </c>
      <c r="AF665">
        <f>IF(F665&gt;=4, counts!$A$62,F665)</f>
        <v>0</v>
      </c>
      <c r="AG665">
        <f>IF(G665&gt;=3, counts!$A$69,G665)</f>
        <v>0</v>
      </c>
      <c r="AH665" t="str">
        <f>IF(OR(K665="S",K665=""), counts!$A$75,K665)</f>
        <v>S, blank</v>
      </c>
      <c r="AI665">
        <f t="shared" si="385"/>
        <v>3</v>
      </c>
      <c r="AJ665">
        <f>VLOOKUP(AA665,counts!$V$8:$W$13,2,FALSE)</f>
        <v>-11.613432440426715</v>
      </c>
      <c r="AK665">
        <f>VLOOKUP(AB665,counts!$V$17:$W$23,2,FALSE)</f>
        <v>-42.171718189759716</v>
      </c>
      <c r="AL665">
        <f>VLOOKUP(AC665,counts!$V$27:$W$33,2,FALSE)</f>
        <v>-82.840254641099079</v>
      </c>
      <c r="AM665">
        <f>VLOOKUP(AD665,counts!$V$38:$W$49,2,FALSE)</f>
        <v>-33.757758935166962</v>
      </c>
      <c r="AN665">
        <f>VLOOKUP(AE665,counts!$V$53:$W$54,2,FALSE)</f>
        <v>-108.67008854708662</v>
      </c>
      <c r="AO665">
        <f>VLOOKUP(AF665,counts!$V$58:$W$62,2,FALSE)</f>
        <v>-14.754319664473872</v>
      </c>
      <c r="AP665">
        <f>VLOOKUP(AG665,counts!$V$66:$W$69,2,FALSE)</f>
        <v>-22.013681658285037</v>
      </c>
      <c r="AQ665">
        <f>VLOOKUP(AH665,counts!$V$73:$W$75,2,FALSE)</f>
        <v>-22.422560732600829</v>
      </c>
      <c r="AR665">
        <f>VLOOKUP(AI665,counts!$V$79:$W$81,2,FALSE)</f>
        <v>-67.960368165567971</v>
      </c>
      <c r="AS665">
        <f t="shared" si="386"/>
        <v>0</v>
      </c>
      <c r="AT665">
        <f t="shared" si="387"/>
        <v>2</v>
      </c>
      <c r="AU665" t="str">
        <f t="shared" si="370"/>
        <v>Train</v>
      </c>
      <c r="AW665" t="str">
        <f t="shared" si="388"/>
        <v>18-30</v>
      </c>
      <c r="AX665" t="str">
        <f t="shared" si="389"/>
        <v>Blank</v>
      </c>
      <c r="AY665" t="str">
        <f t="shared" si="390"/>
        <v>0-10</v>
      </c>
      <c r="AZ665" t="str">
        <f t="shared" si="391"/>
        <v>Blank</v>
      </c>
      <c r="BA665" t="str">
        <f t="shared" si="392"/>
        <v>male</v>
      </c>
      <c r="BB665">
        <f t="shared" si="393"/>
        <v>0</v>
      </c>
      <c r="BC665">
        <f t="shared" si="394"/>
        <v>0</v>
      </c>
      <c r="BD665" t="str">
        <f t="shared" si="395"/>
        <v>S, blank</v>
      </c>
      <c r="BE665">
        <f t="shared" si="396"/>
        <v>3</v>
      </c>
      <c r="BF665">
        <f t="shared" si="397"/>
        <v>-11.613432440426715</v>
      </c>
      <c r="BG665">
        <f t="shared" si="398"/>
        <v>-42.171718189759716</v>
      </c>
      <c r="BH665">
        <f t="shared" si="399"/>
        <v>-82.840254641099079</v>
      </c>
      <c r="BI665">
        <f t="shared" si="400"/>
        <v>-33.757758935166962</v>
      </c>
      <c r="BJ665">
        <f t="shared" si="401"/>
        <v>-108.67008854708662</v>
      </c>
      <c r="BK665">
        <f t="shared" si="402"/>
        <v>-14.754319664473872</v>
      </c>
      <c r="BL665">
        <f t="shared" si="403"/>
        <v>-22.013681658285037</v>
      </c>
      <c r="BM665">
        <f t="shared" si="404"/>
        <v>-22.422560732600829</v>
      </c>
      <c r="BN665">
        <f t="shared" si="405"/>
        <v>-67.960368165567971</v>
      </c>
      <c r="BO665">
        <f t="shared" si="371"/>
        <v>0</v>
      </c>
      <c r="BP665">
        <f t="shared" si="372"/>
        <v>2</v>
      </c>
      <c r="BQ665" t="str">
        <f t="shared" si="373"/>
        <v>Train</v>
      </c>
    </row>
    <row r="666" spans="1:69" x14ac:dyDescent="0.3">
      <c r="A666">
        <v>3</v>
      </c>
      <c r="B666">
        <v>1</v>
      </c>
      <c r="C666" t="s">
        <v>1564</v>
      </c>
      <c r="D666" t="s">
        <v>20</v>
      </c>
      <c r="E666">
        <v>20</v>
      </c>
      <c r="F666">
        <v>0</v>
      </c>
      <c r="G666">
        <v>0</v>
      </c>
      <c r="H666" t="s">
        <v>1565</v>
      </c>
      <c r="I666">
        <v>7.2291999999999996</v>
      </c>
      <c r="K666" t="s">
        <v>44</v>
      </c>
      <c r="L666" t="s">
        <v>414</v>
      </c>
      <c r="O666">
        <v>5</v>
      </c>
      <c r="P666">
        <v>2</v>
      </c>
      <c r="Q666">
        <v>4</v>
      </c>
      <c r="R666" t="str">
        <f t="shared" si="374"/>
        <v>Validate</v>
      </c>
      <c r="S666" t="str">
        <f t="shared" si="375"/>
        <v>Train</v>
      </c>
      <c r="T666" t="str">
        <f t="shared" si="376"/>
        <v>Test</v>
      </c>
      <c r="U666" t="str">
        <f t="shared" si="377"/>
        <v/>
      </c>
      <c r="V666" t="str">
        <f t="shared" si="378"/>
        <v>18-30</v>
      </c>
      <c r="W666" t="str">
        <f t="shared" si="379"/>
        <v/>
      </c>
      <c r="X666" t="str">
        <f t="shared" si="380"/>
        <v>0-10</v>
      </c>
      <c r="Y666" t="b">
        <f>SUMPRODUCT(--(U666=counts!$A$40:$A$49))&gt;0</f>
        <v>0</v>
      </c>
      <c r="Z666" t="b">
        <f>SUMPRODUCT(--(W666=counts!$A$18:$A$22))&gt;0</f>
        <v>0</v>
      </c>
      <c r="AA666" t="str">
        <f t="shared" si="381"/>
        <v>18-30</v>
      </c>
      <c r="AB666" t="str">
        <f>IF(W666="","Blank",IF(Z666="TRUE",W666,counts!$A$23))</f>
        <v>Blank</v>
      </c>
      <c r="AC666" t="str">
        <f t="shared" si="382"/>
        <v>0-10</v>
      </c>
      <c r="AD666" t="str">
        <f t="shared" si="383"/>
        <v>Blank</v>
      </c>
      <c r="AE666" t="str">
        <f t="shared" si="384"/>
        <v>male</v>
      </c>
      <c r="AF666">
        <f>IF(F666&gt;=4, counts!$A$62,F666)</f>
        <v>0</v>
      </c>
      <c r="AG666">
        <f>IF(G666&gt;=3, counts!$A$69,G666)</f>
        <v>0</v>
      </c>
      <c r="AH666" t="str">
        <f>IF(OR(K666="S",K666=""), counts!$A$75,K666)</f>
        <v>C</v>
      </c>
      <c r="AI666">
        <f t="shared" si="385"/>
        <v>3</v>
      </c>
      <c r="AJ666">
        <f>VLOOKUP(AA666,counts!$V$8:$W$13,2,FALSE)</f>
        <v>-11.613432440426715</v>
      </c>
      <c r="AK666">
        <f>VLOOKUP(AB666,counts!$V$17:$W$23,2,FALSE)</f>
        <v>-42.171718189759716</v>
      </c>
      <c r="AL666">
        <f>VLOOKUP(AC666,counts!$V$27:$W$33,2,FALSE)</f>
        <v>-82.840254641099079</v>
      </c>
      <c r="AM666">
        <f>VLOOKUP(AD666,counts!$V$38:$W$49,2,FALSE)</f>
        <v>-33.757758935166962</v>
      </c>
      <c r="AN666">
        <f>VLOOKUP(AE666,counts!$V$53:$W$54,2,FALSE)</f>
        <v>-108.67008854708662</v>
      </c>
      <c r="AO666">
        <f>VLOOKUP(AF666,counts!$V$58:$W$62,2,FALSE)</f>
        <v>-14.754319664473872</v>
      </c>
      <c r="AP666">
        <f>VLOOKUP(AG666,counts!$V$66:$W$69,2,FALSE)</f>
        <v>-22.013681658285037</v>
      </c>
      <c r="AQ666">
        <f>VLOOKUP(AH666,counts!$V$73:$W$75,2,FALSE)</f>
        <v>72.444458573419169</v>
      </c>
      <c r="AR666">
        <f>VLOOKUP(AI666,counts!$V$79:$W$81,2,FALSE)</f>
        <v>-67.960368165567971</v>
      </c>
      <c r="AS666">
        <f t="shared" si="386"/>
        <v>1</v>
      </c>
      <c r="AT666">
        <f t="shared" si="387"/>
        <v>5</v>
      </c>
      <c r="AU666" t="str">
        <f t="shared" si="370"/>
        <v>Validate</v>
      </c>
      <c r="AW666" t="str">
        <f t="shared" si="388"/>
        <v>18-30</v>
      </c>
      <c r="AX666" t="str">
        <f t="shared" si="389"/>
        <v>Blank</v>
      </c>
      <c r="AY666" t="str">
        <f t="shared" si="390"/>
        <v>0-10</v>
      </c>
      <c r="AZ666" t="str">
        <f t="shared" si="391"/>
        <v>Blank</v>
      </c>
      <c r="BA666" t="str">
        <f t="shared" si="392"/>
        <v>male</v>
      </c>
      <c r="BB666">
        <f t="shared" si="393"/>
        <v>0</v>
      </c>
      <c r="BC666">
        <f t="shared" si="394"/>
        <v>0</v>
      </c>
      <c r="BD666" t="str">
        <f t="shared" si="395"/>
        <v>C</v>
      </c>
      <c r="BE666">
        <f t="shared" si="396"/>
        <v>3</v>
      </c>
      <c r="BF666">
        <f t="shared" si="397"/>
        <v>-11.613432440426715</v>
      </c>
      <c r="BG666">
        <f t="shared" si="398"/>
        <v>-42.171718189759716</v>
      </c>
      <c r="BH666">
        <f t="shared" si="399"/>
        <v>-82.840254641099079</v>
      </c>
      <c r="BI666">
        <f t="shared" si="400"/>
        <v>-33.757758935166962</v>
      </c>
      <c r="BJ666">
        <f t="shared" si="401"/>
        <v>-108.67008854708662</v>
      </c>
      <c r="BK666">
        <f t="shared" si="402"/>
        <v>-14.754319664473872</v>
      </c>
      <c r="BL666">
        <f t="shared" si="403"/>
        <v>-22.013681658285037</v>
      </c>
      <c r="BM666">
        <f t="shared" si="404"/>
        <v>72.444458573419169</v>
      </c>
      <c r="BN666">
        <f t="shared" si="405"/>
        <v>-67.960368165567971</v>
      </c>
      <c r="BO666">
        <f t="shared" si="371"/>
        <v>1</v>
      </c>
      <c r="BP666">
        <f t="shared" si="372"/>
        <v>5</v>
      </c>
      <c r="BQ666" t="str">
        <f t="shared" si="373"/>
        <v>Validate</v>
      </c>
    </row>
    <row r="667" spans="1:69" x14ac:dyDescent="0.3">
      <c r="A667">
        <v>3</v>
      </c>
      <c r="B667">
        <v>0</v>
      </c>
      <c r="C667" t="s">
        <v>1566</v>
      </c>
      <c r="D667" t="s">
        <v>15</v>
      </c>
      <c r="E667">
        <v>18</v>
      </c>
      <c r="F667">
        <v>0</v>
      </c>
      <c r="G667">
        <v>1</v>
      </c>
      <c r="H667" t="s">
        <v>1567</v>
      </c>
      <c r="I667">
        <v>14.4542</v>
      </c>
      <c r="K667" t="s">
        <v>44</v>
      </c>
      <c r="N667" t="s">
        <v>1568</v>
      </c>
      <c r="O667">
        <v>1</v>
      </c>
      <c r="P667">
        <v>5</v>
      </c>
      <c r="Q667">
        <v>5</v>
      </c>
      <c r="R667" t="str">
        <f t="shared" si="374"/>
        <v>Train</v>
      </c>
      <c r="S667" t="str">
        <f t="shared" si="375"/>
        <v>Validate</v>
      </c>
      <c r="T667" t="str">
        <f t="shared" si="376"/>
        <v>Validate</v>
      </c>
      <c r="U667" t="str">
        <f t="shared" si="377"/>
        <v>ON</v>
      </c>
      <c r="V667" t="str">
        <f t="shared" si="378"/>
        <v>18-30</v>
      </c>
      <c r="W667" t="str">
        <f t="shared" si="379"/>
        <v/>
      </c>
      <c r="X667" t="str">
        <f t="shared" si="380"/>
        <v>11-20</v>
      </c>
      <c r="Y667" t="b">
        <f>SUMPRODUCT(--(U667=counts!$A$40:$A$49))&gt;0</f>
        <v>1</v>
      </c>
      <c r="Z667" t="b">
        <f>SUMPRODUCT(--(W667=counts!$A$18:$A$22))&gt;0</f>
        <v>0</v>
      </c>
      <c r="AA667" t="str">
        <f t="shared" si="381"/>
        <v>18-30</v>
      </c>
      <c r="AB667" t="str">
        <f>IF(W667="","Blank",IF(Z667="TRUE",W667,counts!$A$23))</f>
        <v>Blank</v>
      </c>
      <c r="AC667" t="str">
        <f t="shared" si="382"/>
        <v>11-20</v>
      </c>
      <c r="AD667" t="str">
        <f t="shared" si="383"/>
        <v>ON</v>
      </c>
      <c r="AE667" t="str">
        <f t="shared" si="384"/>
        <v>female</v>
      </c>
      <c r="AF667">
        <f>IF(F667&gt;=4, counts!$A$62,F667)</f>
        <v>0</v>
      </c>
      <c r="AG667">
        <f>IF(G667&gt;=3, counts!$A$69,G667)</f>
        <v>1</v>
      </c>
      <c r="AH667" t="str">
        <f>IF(OR(K667="S",K667=""), counts!$A$75,K667)</f>
        <v>C</v>
      </c>
      <c r="AI667">
        <f t="shared" si="385"/>
        <v>3</v>
      </c>
      <c r="AJ667">
        <f>VLOOKUP(AA667,counts!$V$8:$W$13,2,FALSE)</f>
        <v>-11.613432440426715</v>
      </c>
      <c r="AK667">
        <f>VLOOKUP(AB667,counts!$V$17:$W$23,2,FALSE)</f>
        <v>-42.171718189759716</v>
      </c>
      <c r="AL667">
        <f>VLOOKUP(AC667,counts!$V$27:$W$33,2,FALSE)</f>
        <v>-9.6115457513775127</v>
      </c>
      <c r="AM667">
        <f>VLOOKUP(AD667,counts!$V$38:$W$49,2,FALSE)</f>
        <v>-202.50760482553153</v>
      </c>
      <c r="AN667">
        <f>VLOOKUP(AE667,counts!$V$53:$W$54,2,FALSE)</f>
        <v>151.41878811967541</v>
      </c>
      <c r="AO667">
        <f>VLOOKUP(AF667,counts!$V$58:$W$62,2,FALSE)</f>
        <v>-14.754319664473872</v>
      </c>
      <c r="AP667">
        <f>VLOOKUP(AG667,counts!$V$66:$W$69,2,FALSE)</f>
        <v>79.365382998232107</v>
      </c>
      <c r="AQ667">
        <f>VLOOKUP(AH667,counts!$V$73:$W$75,2,FALSE)</f>
        <v>72.444458573419169</v>
      </c>
      <c r="AR667">
        <f>VLOOKUP(AI667,counts!$V$79:$W$81,2,FALSE)</f>
        <v>-67.960368165567971</v>
      </c>
      <c r="AS667">
        <f t="shared" si="386"/>
        <v>0</v>
      </c>
      <c r="AT667">
        <f t="shared" si="387"/>
        <v>1</v>
      </c>
      <c r="AU667" t="str">
        <f t="shared" si="370"/>
        <v>Train</v>
      </c>
      <c r="AW667" t="str">
        <f t="shared" si="388"/>
        <v>18-30</v>
      </c>
      <c r="AX667" t="str">
        <f t="shared" si="389"/>
        <v>Blank</v>
      </c>
      <c r="AY667" t="str">
        <f t="shared" si="390"/>
        <v>11-20</v>
      </c>
      <c r="AZ667" t="str">
        <f t="shared" si="391"/>
        <v>ON</v>
      </c>
      <c r="BA667" t="str">
        <f t="shared" si="392"/>
        <v>female</v>
      </c>
      <c r="BB667">
        <f t="shared" si="393"/>
        <v>0</v>
      </c>
      <c r="BC667">
        <f t="shared" si="394"/>
        <v>1</v>
      </c>
      <c r="BD667" t="str">
        <f t="shared" si="395"/>
        <v>C</v>
      </c>
      <c r="BE667">
        <f t="shared" si="396"/>
        <v>3</v>
      </c>
      <c r="BF667">
        <f t="shared" si="397"/>
        <v>-11.613432440426715</v>
      </c>
      <c r="BG667">
        <f t="shared" si="398"/>
        <v>-42.171718189759716</v>
      </c>
      <c r="BH667">
        <f t="shared" si="399"/>
        <v>-9.6115457513775127</v>
      </c>
      <c r="BI667">
        <f t="shared" si="400"/>
        <v>-202.50760482553153</v>
      </c>
      <c r="BJ667">
        <f t="shared" si="401"/>
        <v>151.41878811967541</v>
      </c>
      <c r="BK667">
        <f t="shared" si="402"/>
        <v>-14.754319664473872</v>
      </c>
      <c r="BL667">
        <f t="shared" si="403"/>
        <v>79.365382998232107</v>
      </c>
      <c r="BM667">
        <f t="shared" si="404"/>
        <v>72.444458573419169</v>
      </c>
      <c r="BN667">
        <f t="shared" si="405"/>
        <v>-67.960368165567971</v>
      </c>
      <c r="BO667">
        <f t="shared" si="371"/>
        <v>0</v>
      </c>
      <c r="BP667">
        <f t="shared" si="372"/>
        <v>1</v>
      </c>
      <c r="BQ667" t="str">
        <f t="shared" si="373"/>
        <v>Train</v>
      </c>
    </row>
    <row r="668" spans="1:69" x14ac:dyDescent="0.3">
      <c r="A668">
        <v>3</v>
      </c>
      <c r="B668">
        <v>0</v>
      </c>
      <c r="C668" t="s">
        <v>1569</v>
      </c>
      <c r="D668" t="s">
        <v>15</v>
      </c>
      <c r="E668">
        <v>45</v>
      </c>
      <c r="F668">
        <v>0</v>
      </c>
      <c r="G668">
        <v>1</v>
      </c>
      <c r="H668" t="s">
        <v>1567</v>
      </c>
      <c r="I668">
        <v>14.4542</v>
      </c>
      <c r="K668" t="s">
        <v>44</v>
      </c>
      <c r="N668" t="s">
        <v>1568</v>
      </c>
      <c r="O668">
        <v>3</v>
      </c>
      <c r="P668">
        <v>3</v>
      </c>
      <c r="Q668">
        <v>5</v>
      </c>
      <c r="R668" t="str">
        <f t="shared" si="374"/>
        <v>Train</v>
      </c>
      <c r="S668" t="str">
        <f t="shared" si="375"/>
        <v>Train</v>
      </c>
      <c r="T668" t="str">
        <f t="shared" si="376"/>
        <v>Validate</v>
      </c>
      <c r="U668" t="str">
        <f t="shared" si="377"/>
        <v>ON</v>
      </c>
      <c r="V668" t="str">
        <f t="shared" si="378"/>
        <v>41-50</v>
      </c>
      <c r="W668" t="str">
        <f t="shared" si="379"/>
        <v/>
      </c>
      <c r="X668" t="str">
        <f t="shared" si="380"/>
        <v>11-20</v>
      </c>
      <c r="Y668" t="b">
        <f>SUMPRODUCT(--(U668=counts!$A$40:$A$49))&gt;0</f>
        <v>1</v>
      </c>
      <c r="Z668" t="b">
        <f>SUMPRODUCT(--(W668=counts!$A$18:$A$22))&gt;0</f>
        <v>0</v>
      </c>
      <c r="AA668" t="str">
        <f t="shared" si="381"/>
        <v>41-50</v>
      </c>
      <c r="AB668" t="str">
        <f>IF(W668="","Blank",IF(Z668="TRUE",W668,counts!$A$23))</f>
        <v>Blank</v>
      </c>
      <c r="AC668" t="str">
        <f t="shared" si="382"/>
        <v>11-20</v>
      </c>
      <c r="AD668" t="str">
        <f t="shared" si="383"/>
        <v>ON</v>
      </c>
      <c r="AE668" t="str">
        <f t="shared" si="384"/>
        <v>female</v>
      </c>
      <c r="AF668">
        <f>IF(F668&gt;=4, counts!$A$62,F668)</f>
        <v>0</v>
      </c>
      <c r="AG668">
        <f>IF(G668&gt;=3, counts!$A$69,G668)</f>
        <v>1</v>
      </c>
      <c r="AH668" t="str">
        <f>IF(OR(K668="S",K668=""), counts!$A$75,K668)</f>
        <v>C</v>
      </c>
      <c r="AI668">
        <f t="shared" si="385"/>
        <v>3</v>
      </c>
      <c r="AJ668">
        <f>VLOOKUP(AA668,counts!$V$8:$W$13,2,FALSE)</f>
        <v>-13.385578549662212</v>
      </c>
      <c r="AK668">
        <f>VLOOKUP(AB668,counts!$V$17:$W$23,2,FALSE)</f>
        <v>-42.171718189759716</v>
      </c>
      <c r="AL668">
        <f>VLOOKUP(AC668,counts!$V$27:$W$33,2,FALSE)</f>
        <v>-9.6115457513775127</v>
      </c>
      <c r="AM668">
        <f>VLOOKUP(AD668,counts!$V$38:$W$49,2,FALSE)</f>
        <v>-202.50760482553153</v>
      </c>
      <c r="AN668">
        <f>VLOOKUP(AE668,counts!$V$53:$W$54,2,FALSE)</f>
        <v>151.41878811967541</v>
      </c>
      <c r="AO668">
        <f>VLOOKUP(AF668,counts!$V$58:$W$62,2,FALSE)</f>
        <v>-14.754319664473872</v>
      </c>
      <c r="AP668">
        <f>VLOOKUP(AG668,counts!$V$66:$W$69,2,FALSE)</f>
        <v>79.365382998232107</v>
      </c>
      <c r="AQ668">
        <f>VLOOKUP(AH668,counts!$V$73:$W$75,2,FALSE)</f>
        <v>72.444458573419169</v>
      </c>
      <c r="AR668">
        <f>VLOOKUP(AI668,counts!$V$79:$W$81,2,FALSE)</f>
        <v>-67.960368165567971</v>
      </c>
      <c r="AS668">
        <f t="shared" si="386"/>
        <v>0</v>
      </c>
      <c r="AT668">
        <f t="shared" si="387"/>
        <v>3</v>
      </c>
      <c r="AU668" t="str">
        <f t="shared" si="370"/>
        <v>Train</v>
      </c>
      <c r="AW668" t="str">
        <f t="shared" si="388"/>
        <v>41-50</v>
      </c>
      <c r="AX668" t="str">
        <f t="shared" si="389"/>
        <v>Blank</v>
      </c>
      <c r="AY668" t="str">
        <f t="shared" si="390"/>
        <v>11-20</v>
      </c>
      <c r="AZ668" t="str">
        <f t="shared" si="391"/>
        <v>ON</v>
      </c>
      <c r="BA668" t="str">
        <f t="shared" si="392"/>
        <v>female</v>
      </c>
      <c r="BB668">
        <f t="shared" si="393"/>
        <v>0</v>
      </c>
      <c r="BC668">
        <f t="shared" si="394"/>
        <v>1</v>
      </c>
      <c r="BD668" t="str">
        <f t="shared" si="395"/>
        <v>C</v>
      </c>
      <c r="BE668">
        <f t="shared" si="396"/>
        <v>3</v>
      </c>
      <c r="BF668">
        <f t="shared" si="397"/>
        <v>-13.385578549662212</v>
      </c>
      <c r="BG668">
        <f t="shared" si="398"/>
        <v>-42.171718189759716</v>
      </c>
      <c r="BH668">
        <f t="shared" si="399"/>
        <v>-9.6115457513775127</v>
      </c>
      <c r="BI668">
        <f t="shared" si="400"/>
        <v>-202.50760482553153</v>
      </c>
      <c r="BJ668">
        <f t="shared" si="401"/>
        <v>151.41878811967541</v>
      </c>
      <c r="BK668">
        <f t="shared" si="402"/>
        <v>-14.754319664473872</v>
      </c>
      <c r="BL668">
        <f t="shared" si="403"/>
        <v>79.365382998232107</v>
      </c>
      <c r="BM668">
        <f t="shared" si="404"/>
        <v>72.444458573419169</v>
      </c>
      <c r="BN668">
        <f t="shared" si="405"/>
        <v>-67.960368165567971</v>
      </c>
      <c r="BO668">
        <f t="shared" si="371"/>
        <v>0</v>
      </c>
      <c r="BP668">
        <f t="shared" si="372"/>
        <v>3</v>
      </c>
      <c r="BQ668" t="str">
        <f t="shared" si="373"/>
        <v>Train</v>
      </c>
    </row>
    <row r="669" spans="1:69" x14ac:dyDescent="0.3">
      <c r="A669">
        <v>3</v>
      </c>
      <c r="B669">
        <v>0</v>
      </c>
      <c r="C669" t="s">
        <v>1570</v>
      </c>
      <c r="D669" t="s">
        <v>15</v>
      </c>
      <c r="E669">
        <v>27</v>
      </c>
      <c r="F669">
        <v>0</v>
      </c>
      <c r="G669">
        <v>0</v>
      </c>
      <c r="H669" t="s">
        <v>1571</v>
      </c>
      <c r="I669">
        <v>7.8792</v>
      </c>
      <c r="K669" t="s">
        <v>527</v>
      </c>
      <c r="N669" t="s">
        <v>30</v>
      </c>
      <c r="O669">
        <v>4</v>
      </c>
      <c r="P669">
        <v>2</v>
      </c>
      <c r="Q669">
        <v>1</v>
      </c>
      <c r="R669" t="str">
        <f t="shared" si="374"/>
        <v>Test</v>
      </c>
      <c r="S669" t="str">
        <f t="shared" si="375"/>
        <v>Train</v>
      </c>
      <c r="T669" t="str">
        <f t="shared" si="376"/>
        <v>Train</v>
      </c>
      <c r="U669" t="str">
        <f t="shared" si="377"/>
        <v>NY</v>
      </c>
      <c r="V669" t="str">
        <f t="shared" si="378"/>
        <v>18-30</v>
      </c>
      <c r="W669" t="str">
        <f t="shared" si="379"/>
        <v/>
      </c>
      <c r="X669" t="str">
        <f t="shared" si="380"/>
        <v>0-10</v>
      </c>
      <c r="Y669" t="b">
        <f>SUMPRODUCT(--(U669=counts!$A$40:$A$49))&gt;0</f>
        <v>1</v>
      </c>
      <c r="Z669" t="b">
        <f>SUMPRODUCT(--(W669=counts!$A$18:$A$22))&gt;0</f>
        <v>0</v>
      </c>
      <c r="AA669" t="str">
        <f t="shared" si="381"/>
        <v>18-30</v>
      </c>
      <c r="AB669" t="str">
        <f>IF(W669="","Blank",IF(Z669="TRUE",W669,counts!$A$23))</f>
        <v>Blank</v>
      </c>
      <c r="AC669" t="str">
        <f t="shared" si="382"/>
        <v>0-10</v>
      </c>
      <c r="AD669" t="str">
        <f t="shared" si="383"/>
        <v>NY</v>
      </c>
      <c r="AE669" t="str">
        <f t="shared" si="384"/>
        <v>female</v>
      </c>
      <c r="AF669">
        <f>IF(F669&gt;=4, counts!$A$62,F669)</f>
        <v>0</v>
      </c>
      <c r="AG669">
        <f>IF(G669&gt;=3, counts!$A$69,G669)</f>
        <v>0</v>
      </c>
      <c r="AH669" t="str">
        <f>IF(OR(K669="S",K669=""), counts!$A$75,K669)</f>
        <v>Q</v>
      </c>
      <c r="AI669">
        <f t="shared" si="385"/>
        <v>3</v>
      </c>
      <c r="AJ669">
        <f>VLOOKUP(AA669,counts!$V$8:$W$13,2,FALSE)</f>
        <v>-11.613432440426715</v>
      </c>
      <c r="AK669">
        <f>VLOOKUP(AB669,counts!$V$17:$W$23,2,FALSE)</f>
        <v>-42.171718189759716</v>
      </c>
      <c r="AL669">
        <f>VLOOKUP(AC669,counts!$V$27:$W$33,2,FALSE)</f>
        <v>-82.840254641099079</v>
      </c>
      <c r="AM669">
        <f>VLOOKUP(AD669,counts!$V$38:$W$49,2,FALSE)</f>
        <v>57.761363718906857</v>
      </c>
      <c r="AN669">
        <f>VLOOKUP(AE669,counts!$V$53:$W$54,2,FALSE)</f>
        <v>151.41878811967541</v>
      </c>
      <c r="AO669">
        <f>VLOOKUP(AF669,counts!$V$58:$W$62,2,FALSE)</f>
        <v>-14.754319664473872</v>
      </c>
      <c r="AP669">
        <f>VLOOKUP(AG669,counts!$V$66:$W$69,2,FALSE)</f>
        <v>-22.013681658285037</v>
      </c>
      <c r="AQ669">
        <f>VLOOKUP(AH669,counts!$V$73:$W$75,2,FALSE)</f>
        <v>-11.405315820044242</v>
      </c>
      <c r="AR669">
        <f>VLOOKUP(AI669,counts!$V$79:$W$81,2,FALSE)</f>
        <v>-67.960368165567971</v>
      </c>
      <c r="AS669">
        <f t="shared" si="386"/>
        <v>0</v>
      </c>
      <c r="AT669">
        <f t="shared" si="387"/>
        <v>4</v>
      </c>
      <c r="AU669" t="str">
        <f t="shared" si="370"/>
        <v>Test</v>
      </c>
      <c r="AW669" t="str">
        <f t="shared" si="388"/>
        <v>18-30</v>
      </c>
      <c r="AX669" t="str">
        <f t="shared" si="389"/>
        <v>Blank</v>
      </c>
      <c r="AY669" t="str">
        <f t="shared" si="390"/>
        <v>0-10</v>
      </c>
      <c r="AZ669" t="str">
        <f t="shared" si="391"/>
        <v>NY</v>
      </c>
      <c r="BA669" t="str">
        <f t="shared" si="392"/>
        <v>female</v>
      </c>
      <c r="BB669">
        <f t="shared" si="393"/>
        <v>0</v>
      </c>
      <c r="BC669">
        <f t="shared" si="394"/>
        <v>0</v>
      </c>
      <c r="BD669" t="str">
        <f t="shared" si="395"/>
        <v>Q</v>
      </c>
      <c r="BE669">
        <f t="shared" si="396"/>
        <v>3</v>
      </c>
      <c r="BF669">
        <f t="shared" si="397"/>
        <v>-11.613432440426715</v>
      </c>
      <c r="BG669">
        <f t="shared" si="398"/>
        <v>-42.171718189759716</v>
      </c>
      <c r="BH669">
        <f t="shared" si="399"/>
        <v>-82.840254641099079</v>
      </c>
      <c r="BI669">
        <f t="shared" si="400"/>
        <v>57.761363718906857</v>
      </c>
      <c r="BJ669">
        <f t="shared" si="401"/>
        <v>151.41878811967541</v>
      </c>
      <c r="BK669">
        <f t="shared" si="402"/>
        <v>-14.754319664473872</v>
      </c>
      <c r="BL669">
        <f t="shared" si="403"/>
        <v>-22.013681658285037</v>
      </c>
      <c r="BM669">
        <f t="shared" si="404"/>
        <v>-11.405315820044242</v>
      </c>
      <c r="BN669">
        <f t="shared" si="405"/>
        <v>-67.960368165567971</v>
      </c>
      <c r="BO669">
        <f t="shared" si="371"/>
        <v>0</v>
      </c>
      <c r="BP669">
        <f t="shared" si="372"/>
        <v>4</v>
      </c>
      <c r="BQ669" t="str">
        <f t="shared" si="373"/>
        <v>Test</v>
      </c>
    </row>
    <row r="670" spans="1:69" x14ac:dyDescent="0.3">
      <c r="A670">
        <v>3</v>
      </c>
      <c r="B670">
        <v>0</v>
      </c>
      <c r="C670" t="s">
        <v>1572</v>
      </c>
      <c r="D670" t="s">
        <v>20</v>
      </c>
      <c r="E670">
        <v>22</v>
      </c>
      <c r="F670">
        <v>0</v>
      </c>
      <c r="G670">
        <v>0</v>
      </c>
      <c r="H670" t="s">
        <v>1573</v>
      </c>
      <c r="I670">
        <v>8.0500000000000007</v>
      </c>
      <c r="K670" t="s">
        <v>17</v>
      </c>
      <c r="N670" t="s">
        <v>1574</v>
      </c>
      <c r="O670">
        <v>4</v>
      </c>
      <c r="P670">
        <v>4</v>
      </c>
      <c r="Q670">
        <v>3</v>
      </c>
      <c r="R670" t="str">
        <f t="shared" si="374"/>
        <v>Test</v>
      </c>
      <c r="S670" t="str">
        <f t="shared" si="375"/>
        <v>Test</v>
      </c>
      <c r="T670" t="str">
        <f t="shared" si="376"/>
        <v>Train</v>
      </c>
      <c r="U670" t="str">
        <f t="shared" si="377"/>
        <v>NY</v>
      </c>
      <c r="V670" t="str">
        <f t="shared" si="378"/>
        <v>18-30</v>
      </c>
      <c r="W670" t="str">
        <f t="shared" si="379"/>
        <v/>
      </c>
      <c r="X670" t="str">
        <f t="shared" si="380"/>
        <v>0-10</v>
      </c>
      <c r="Y670" t="b">
        <f>SUMPRODUCT(--(U670=counts!$A$40:$A$49))&gt;0</f>
        <v>1</v>
      </c>
      <c r="Z670" t="b">
        <f>SUMPRODUCT(--(W670=counts!$A$18:$A$22))&gt;0</f>
        <v>0</v>
      </c>
      <c r="AA670" t="str">
        <f t="shared" si="381"/>
        <v>18-30</v>
      </c>
      <c r="AB670" t="str">
        <f>IF(W670="","Blank",IF(Z670="TRUE",W670,counts!$A$23))</f>
        <v>Blank</v>
      </c>
      <c r="AC670" t="str">
        <f t="shared" si="382"/>
        <v>0-10</v>
      </c>
      <c r="AD670" t="str">
        <f t="shared" si="383"/>
        <v>NY</v>
      </c>
      <c r="AE670" t="str">
        <f t="shared" si="384"/>
        <v>male</v>
      </c>
      <c r="AF670">
        <f>IF(F670&gt;=4, counts!$A$62,F670)</f>
        <v>0</v>
      </c>
      <c r="AG670">
        <f>IF(G670&gt;=3, counts!$A$69,G670)</f>
        <v>0</v>
      </c>
      <c r="AH670" t="str">
        <f>IF(OR(K670="S",K670=""), counts!$A$75,K670)</f>
        <v>S, blank</v>
      </c>
      <c r="AI670">
        <f t="shared" si="385"/>
        <v>3</v>
      </c>
      <c r="AJ670">
        <f>VLOOKUP(AA670,counts!$V$8:$W$13,2,FALSE)</f>
        <v>-11.613432440426715</v>
      </c>
      <c r="AK670">
        <f>VLOOKUP(AB670,counts!$V$17:$W$23,2,FALSE)</f>
        <v>-42.171718189759716</v>
      </c>
      <c r="AL670">
        <f>VLOOKUP(AC670,counts!$V$27:$W$33,2,FALSE)</f>
        <v>-82.840254641099079</v>
      </c>
      <c r="AM670">
        <f>VLOOKUP(AD670,counts!$V$38:$W$49,2,FALSE)</f>
        <v>57.761363718906857</v>
      </c>
      <c r="AN670">
        <f>VLOOKUP(AE670,counts!$V$53:$W$54,2,FALSE)</f>
        <v>-108.67008854708662</v>
      </c>
      <c r="AO670">
        <f>VLOOKUP(AF670,counts!$V$58:$W$62,2,FALSE)</f>
        <v>-14.754319664473872</v>
      </c>
      <c r="AP670">
        <f>VLOOKUP(AG670,counts!$V$66:$W$69,2,FALSE)</f>
        <v>-22.013681658285037</v>
      </c>
      <c r="AQ670">
        <f>VLOOKUP(AH670,counts!$V$73:$W$75,2,FALSE)</f>
        <v>-22.422560732600829</v>
      </c>
      <c r="AR670">
        <f>VLOOKUP(AI670,counts!$V$79:$W$81,2,FALSE)</f>
        <v>-67.960368165567971</v>
      </c>
      <c r="AS670">
        <f t="shared" si="386"/>
        <v>0</v>
      </c>
      <c r="AT670">
        <f t="shared" si="387"/>
        <v>4</v>
      </c>
      <c r="AU670" t="str">
        <f t="shared" si="370"/>
        <v>Test</v>
      </c>
      <c r="AW670" t="str">
        <f t="shared" si="388"/>
        <v>18-30</v>
      </c>
      <c r="AX670" t="str">
        <f t="shared" si="389"/>
        <v>Blank</v>
      </c>
      <c r="AY670" t="str">
        <f t="shared" si="390"/>
        <v>0-10</v>
      </c>
      <c r="AZ670" t="str">
        <f t="shared" si="391"/>
        <v>NY</v>
      </c>
      <c r="BA670" t="str">
        <f t="shared" si="392"/>
        <v>male</v>
      </c>
      <c r="BB670">
        <f t="shared" si="393"/>
        <v>0</v>
      </c>
      <c r="BC670">
        <f t="shared" si="394"/>
        <v>0</v>
      </c>
      <c r="BD670" t="str">
        <f t="shared" si="395"/>
        <v>S, blank</v>
      </c>
      <c r="BE670">
        <f t="shared" si="396"/>
        <v>3</v>
      </c>
      <c r="BF670">
        <f t="shared" si="397"/>
        <v>-11.613432440426715</v>
      </c>
      <c r="BG670">
        <f t="shared" si="398"/>
        <v>-42.171718189759716</v>
      </c>
      <c r="BH670">
        <f t="shared" si="399"/>
        <v>-82.840254641099079</v>
      </c>
      <c r="BI670">
        <f t="shared" si="400"/>
        <v>57.761363718906857</v>
      </c>
      <c r="BJ670">
        <f t="shared" si="401"/>
        <v>-108.67008854708662</v>
      </c>
      <c r="BK670">
        <f t="shared" si="402"/>
        <v>-14.754319664473872</v>
      </c>
      <c r="BL670">
        <f t="shared" si="403"/>
        <v>-22.013681658285037</v>
      </c>
      <c r="BM670">
        <f t="shared" si="404"/>
        <v>-22.422560732600829</v>
      </c>
      <c r="BN670">
        <f t="shared" si="405"/>
        <v>-67.960368165567971</v>
      </c>
      <c r="BO670">
        <f t="shared" si="371"/>
        <v>0</v>
      </c>
      <c r="BP670">
        <f t="shared" si="372"/>
        <v>4</v>
      </c>
      <c r="BQ670" t="str">
        <f t="shared" si="373"/>
        <v>Test</v>
      </c>
    </row>
    <row r="671" spans="1:69" x14ac:dyDescent="0.3">
      <c r="A671">
        <v>3</v>
      </c>
      <c r="B671">
        <v>0</v>
      </c>
      <c r="C671" t="s">
        <v>1575</v>
      </c>
      <c r="D671" t="s">
        <v>20</v>
      </c>
      <c r="E671">
        <v>19</v>
      </c>
      <c r="F671">
        <v>0</v>
      </c>
      <c r="G671">
        <v>0</v>
      </c>
      <c r="H671" t="s">
        <v>1576</v>
      </c>
      <c r="I671">
        <v>8.0500000000000007</v>
      </c>
      <c r="K671" t="s">
        <v>17</v>
      </c>
      <c r="N671" t="s">
        <v>844</v>
      </c>
      <c r="O671">
        <v>2</v>
      </c>
      <c r="P671">
        <v>5</v>
      </c>
      <c r="Q671">
        <v>4</v>
      </c>
      <c r="R671" t="str">
        <f t="shared" si="374"/>
        <v>Train</v>
      </c>
      <c r="S671" t="str">
        <f t="shared" si="375"/>
        <v>Validate</v>
      </c>
      <c r="T671" t="str">
        <f t="shared" si="376"/>
        <v>Test</v>
      </c>
      <c r="U671" t="str">
        <f t="shared" si="377"/>
        <v/>
      </c>
      <c r="V671" t="str">
        <f t="shared" si="378"/>
        <v>18-30</v>
      </c>
      <c r="W671" t="str">
        <f t="shared" si="379"/>
        <v/>
      </c>
      <c r="X671" t="str">
        <f t="shared" si="380"/>
        <v>0-10</v>
      </c>
      <c r="Y671" t="b">
        <f>SUMPRODUCT(--(U671=counts!$A$40:$A$49))&gt;0</f>
        <v>0</v>
      </c>
      <c r="Z671" t="b">
        <f>SUMPRODUCT(--(W671=counts!$A$18:$A$22))&gt;0</f>
        <v>0</v>
      </c>
      <c r="AA671" t="str">
        <f t="shared" si="381"/>
        <v>18-30</v>
      </c>
      <c r="AB671" t="str">
        <f>IF(W671="","Blank",IF(Z671="TRUE",W671,counts!$A$23))</f>
        <v>Blank</v>
      </c>
      <c r="AC671" t="str">
        <f t="shared" si="382"/>
        <v>0-10</v>
      </c>
      <c r="AD671" t="str">
        <f t="shared" si="383"/>
        <v>Blank</v>
      </c>
      <c r="AE671" t="str">
        <f t="shared" si="384"/>
        <v>male</v>
      </c>
      <c r="AF671">
        <f>IF(F671&gt;=4, counts!$A$62,F671)</f>
        <v>0</v>
      </c>
      <c r="AG671">
        <f>IF(G671&gt;=3, counts!$A$69,G671)</f>
        <v>0</v>
      </c>
      <c r="AH671" t="str">
        <f>IF(OR(K671="S",K671=""), counts!$A$75,K671)</f>
        <v>S, blank</v>
      </c>
      <c r="AI671">
        <f t="shared" si="385"/>
        <v>3</v>
      </c>
      <c r="AJ671">
        <f>VLOOKUP(AA671,counts!$V$8:$W$13,2,FALSE)</f>
        <v>-11.613432440426715</v>
      </c>
      <c r="AK671">
        <f>VLOOKUP(AB671,counts!$V$17:$W$23,2,FALSE)</f>
        <v>-42.171718189759716</v>
      </c>
      <c r="AL671">
        <f>VLOOKUP(AC671,counts!$V$27:$W$33,2,FALSE)</f>
        <v>-82.840254641099079</v>
      </c>
      <c r="AM671">
        <f>VLOOKUP(AD671,counts!$V$38:$W$49,2,FALSE)</f>
        <v>-33.757758935166962</v>
      </c>
      <c r="AN671">
        <f>VLOOKUP(AE671,counts!$V$53:$W$54,2,FALSE)</f>
        <v>-108.67008854708662</v>
      </c>
      <c r="AO671">
        <f>VLOOKUP(AF671,counts!$V$58:$W$62,2,FALSE)</f>
        <v>-14.754319664473872</v>
      </c>
      <c r="AP671">
        <f>VLOOKUP(AG671,counts!$V$66:$W$69,2,FALSE)</f>
        <v>-22.013681658285037</v>
      </c>
      <c r="AQ671">
        <f>VLOOKUP(AH671,counts!$V$73:$W$75,2,FALSE)</f>
        <v>-22.422560732600829</v>
      </c>
      <c r="AR671">
        <f>VLOOKUP(AI671,counts!$V$79:$W$81,2,FALSE)</f>
        <v>-67.960368165567971</v>
      </c>
      <c r="AS671">
        <f t="shared" si="386"/>
        <v>0</v>
      </c>
      <c r="AT671">
        <f t="shared" si="387"/>
        <v>2</v>
      </c>
      <c r="AU671" t="str">
        <f t="shared" si="370"/>
        <v>Train</v>
      </c>
      <c r="AW671" t="str">
        <f t="shared" si="388"/>
        <v>18-30</v>
      </c>
      <c r="AX671" t="str">
        <f t="shared" si="389"/>
        <v>Blank</v>
      </c>
      <c r="AY671" t="str">
        <f t="shared" si="390"/>
        <v>0-10</v>
      </c>
      <c r="AZ671" t="str">
        <f t="shared" si="391"/>
        <v>Blank</v>
      </c>
      <c r="BA671" t="str">
        <f t="shared" si="392"/>
        <v>male</v>
      </c>
      <c r="BB671">
        <f t="shared" si="393"/>
        <v>0</v>
      </c>
      <c r="BC671">
        <f t="shared" si="394"/>
        <v>0</v>
      </c>
      <c r="BD671" t="str">
        <f t="shared" si="395"/>
        <v>S, blank</v>
      </c>
      <c r="BE671">
        <f t="shared" si="396"/>
        <v>3</v>
      </c>
      <c r="BF671">
        <f t="shared" si="397"/>
        <v>-11.613432440426715</v>
      </c>
      <c r="BG671">
        <f t="shared" si="398"/>
        <v>-42.171718189759716</v>
      </c>
      <c r="BH671">
        <f t="shared" si="399"/>
        <v>-82.840254641099079</v>
      </c>
      <c r="BI671">
        <f t="shared" si="400"/>
        <v>-33.757758935166962</v>
      </c>
      <c r="BJ671">
        <f t="shared" si="401"/>
        <v>-108.67008854708662</v>
      </c>
      <c r="BK671">
        <f t="shared" si="402"/>
        <v>-14.754319664473872</v>
      </c>
      <c r="BL671">
        <f t="shared" si="403"/>
        <v>-22.013681658285037</v>
      </c>
      <c r="BM671">
        <f t="shared" si="404"/>
        <v>-22.422560732600829</v>
      </c>
      <c r="BN671">
        <f t="shared" si="405"/>
        <v>-67.960368165567971</v>
      </c>
      <c r="BO671">
        <f t="shared" si="371"/>
        <v>0</v>
      </c>
      <c r="BP671">
        <f t="shared" si="372"/>
        <v>2</v>
      </c>
      <c r="BQ671" t="str">
        <f t="shared" si="373"/>
        <v>Train</v>
      </c>
    </row>
    <row r="672" spans="1:69" x14ac:dyDescent="0.3">
      <c r="A672">
        <v>3</v>
      </c>
      <c r="B672">
        <v>0</v>
      </c>
      <c r="C672" t="s">
        <v>1577</v>
      </c>
      <c r="D672" t="s">
        <v>20</v>
      </c>
      <c r="E672">
        <v>26</v>
      </c>
      <c r="F672">
        <v>0</v>
      </c>
      <c r="G672">
        <v>0</v>
      </c>
      <c r="H672" t="s">
        <v>1578</v>
      </c>
      <c r="I672">
        <v>7.7750000000000004</v>
      </c>
      <c r="K672" t="s">
        <v>17</v>
      </c>
      <c r="N672" t="s">
        <v>1579</v>
      </c>
      <c r="O672">
        <v>3</v>
      </c>
      <c r="P672">
        <v>5</v>
      </c>
      <c r="Q672">
        <v>2</v>
      </c>
      <c r="R672" t="str">
        <f t="shared" si="374"/>
        <v>Train</v>
      </c>
      <c r="S672" t="str">
        <f t="shared" si="375"/>
        <v>Validate</v>
      </c>
      <c r="T672" t="str">
        <f t="shared" si="376"/>
        <v>Train</v>
      </c>
      <c r="U672" t="str">
        <f t="shared" si="377"/>
        <v>IL</v>
      </c>
      <c r="V672" t="str">
        <f t="shared" si="378"/>
        <v>18-30</v>
      </c>
      <c r="W672" t="str">
        <f t="shared" si="379"/>
        <v/>
      </c>
      <c r="X672" t="str">
        <f t="shared" si="380"/>
        <v>0-10</v>
      </c>
      <c r="Y672" t="b">
        <f>SUMPRODUCT(--(U672=counts!$A$40:$A$49))&gt;0</f>
        <v>1</v>
      </c>
      <c r="Z672" t="b">
        <f>SUMPRODUCT(--(W672=counts!$A$18:$A$22))&gt;0</f>
        <v>0</v>
      </c>
      <c r="AA672" t="str">
        <f t="shared" si="381"/>
        <v>18-30</v>
      </c>
      <c r="AB672" t="str">
        <f>IF(W672="","Blank",IF(Z672="TRUE",W672,counts!$A$23))</f>
        <v>Blank</v>
      </c>
      <c r="AC672" t="str">
        <f t="shared" si="382"/>
        <v>0-10</v>
      </c>
      <c r="AD672" t="str">
        <f t="shared" si="383"/>
        <v>IL</v>
      </c>
      <c r="AE672" t="str">
        <f t="shared" si="384"/>
        <v>male</v>
      </c>
      <c r="AF672">
        <f>IF(F672&gt;=4, counts!$A$62,F672)</f>
        <v>0</v>
      </c>
      <c r="AG672">
        <f>IF(G672&gt;=3, counts!$A$69,G672)</f>
        <v>0</v>
      </c>
      <c r="AH672" t="str">
        <f>IF(OR(K672="S",K672=""), counts!$A$75,K672)</f>
        <v>S, blank</v>
      </c>
      <c r="AI672">
        <f t="shared" si="385"/>
        <v>3</v>
      </c>
      <c r="AJ672">
        <f>VLOOKUP(AA672,counts!$V$8:$W$13,2,FALSE)</f>
        <v>-11.613432440426715</v>
      </c>
      <c r="AK672">
        <f>VLOOKUP(AB672,counts!$V$17:$W$23,2,FALSE)</f>
        <v>-42.171718189759716</v>
      </c>
      <c r="AL672">
        <f>VLOOKUP(AC672,counts!$V$27:$W$33,2,FALSE)</f>
        <v>-82.840254641099079</v>
      </c>
      <c r="AM672">
        <f>VLOOKUP(AD672,counts!$V$38:$W$49,2,FALSE)</f>
        <v>-68.390212241589438</v>
      </c>
      <c r="AN672">
        <f>VLOOKUP(AE672,counts!$V$53:$W$54,2,FALSE)</f>
        <v>-108.67008854708662</v>
      </c>
      <c r="AO672">
        <f>VLOOKUP(AF672,counts!$V$58:$W$62,2,FALSE)</f>
        <v>-14.754319664473872</v>
      </c>
      <c r="AP672">
        <f>VLOOKUP(AG672,counts!$V$66:$W$69,2,FALSE)</f>
        <v>-22.013681658285037</v>
      </c>
      <c r="AQ672">
        <f>VLOOKUP(AH672,counts!$V$73:$W$75,2,FALSE)</f>
        <v>-22.422560732600829</v>
      </c>
      <c r="AR672">
        <f>VLOOKUP(AI672,counts!$V$79:$W$81,2,FALSE)</f>
        <v>-67.960368165567971</v>
      </c>
      <c r="AS672">
        <f t="shared" si="386"/>
        <v>0</v>
      </c>
      <c r="AT672">
        <f t="shared" si="387"/>
        <v>3</v>
      </c>
      <c r="AU672" t="str">
        <f t="shared" si="370"/>
        <v>Train</v>
      </c>
      <c r="AW672" t="str">
        <f t="shared" si="388"/>
        <v>18-30</v>
      </c>
      <c r="AX672" t="str">
        <f t="shared" si="389"/>
        <v>Blank</v>
      </c>
      <c r="AY672" t="str">
        <f t="shared" si="390"/>
        <v>0-10</v>
      </c>
      <c r="AZ672" t="str">
        <f t="shared" si="391"/>
        <v>IL</v>
      </c>
      <c r="BA672" t="str">
        <f t="shared" si="392"/>
        <v>male</v>
      </c>
      <c r="BB672">
        <f t="shared" si="393"/>
        <v>0</v>
      </c>
      <c r="BC672">
        <f t="shared" si="394"/>
        <v>0</v>
      </c>
      <c r="BD672" t="str">
        <f t="shared" si="395"/>
        <v>S, blank</v>
      </c>
      <c r="BE672">
        <f t="shared" si="396"/>
        <v>3</v>
      </c>
      <c r="BF672">
        <f t="shared" si="397"/>
        <v>-11.613432440426715</v>
      </c>
      <c r="BG672">
        <f t="shared" si="398"/>
        <v>-42.171718189759716</v>
      </c>
      <c r="BH672">
        <f t="shared" si="399"/>
        <v>-82.840254641099079</v>
      </c>
      <c r="BI672">
        <f t="shared" si="400"/>
        <v>-68.390212241589438</v>
      </c>
      <c r="BJ672">
        <f t="shared" si="401"/>
        <v>-108.67008854708662</v>
      </c>
      <c r="BK672">
        <f t="shared" si="402"/>
        <v>-14.754319664473872</v>
      </c>
      <c r="BL672">
        <f t="shared" si="403"/>
        <v>-22.013681658285037</v>
      </c>
      <c r="BM672">
        <f t="shared" si="404"/>
        <v>-22.422560732600829</v>
      </c>
      <c r="BN672">
        <f t="shared" si="405"/>
        <v>-67.960368165567971</v>
      </c>
      <c r="BO672">
        <f t="shared" si="371"/>
        <v>0</v>
      </c>
      <c r="BP672">
        <f t="shared" si="372"/>
        <v>3</v>
      </c>
      <c r="BQ672" t="str">
        <f t="shared" si="373"/>
        <v>Train</v>
      </c>
    </row>
    <row r="673" spans="1:69" x14ac:dyDescent="0.3">
      <c r="A673">
        <v>3</v>
      </c>
      <c r="B673">
        <v>0</v>
      </c>
      <c r="C673" t="s">
        <v>1580</v>
      </c>
      <c r="D673" t="s">
        <v>20</v>
      </c>
      <c r="E673">
        <v>22</v>
      </c>
      <c r="F673">
        <v>0</v>
      </c>
      <c r="G673">
        <v>0</v>
      </c>
      <c r="H673" t="s">
        <v>1581</v>
      </c>
      <c r="I673">
        <v>9.35</v>
      </c>
      <c r="K673" t="s">
        <v>17</v>
      </c>
      <c r="N673" t="s">
        <v>1582</v>
      </c>
      <c r="O673">
        <v>1</v>
      </c>
      <c r="P673">
        <v>2</v>
      </c>
      <c r="Q673">
        <v>1</v>
      </c>
      <c r="R673" t="str">
        <f t="shared" si="374"/>
        <v>Train</v>
      </c>
      <c r="S673" t="str">
        <f t="shared" si="375"/>
        <v>Train</v>
      </c>
      <c r="T673" t="str">
        <f t="shared" si="376"/>
        <v>Train</v>
      </c>
      <c r="U673" t="str">
        <f t="shared" si="377"/>
        <v/>
      </c>
      <c r="V673" t="str">
        <f t="shared" si="378"/>
        <v>18-30</v>
      </c>
      <c r="W673" t="str">
        <f t="shared" si="379"/>
        <v/>
      </c>
      <c r="X673" t="str">
        <f t="shared" si="380"/>
        <v>0-10</v>
      </c>
      <c r="Y673" t="b">
        <f>SUMPRODUCT(--(U673=counts!$A$40:$A$49))&gt;0</f>
        <v>0</v>
      </c>
      <c r="Z673" t="b">
        <f>SUMPRODUCT(--(W673=counts!$A$18:$A$22))&gt;0</f>
        <v>0</v>
      </c>
      <c r="AA673" t="str">
        <f t="shared" si="381"/>
        <v>18-30</v>
      </c>
      <c r="AB673" t="str">
        <f>IF(W673="","Blank",IF(Z673="TRUE",W673,counts!$A$23))</f>
        <v>Blank</v>
      </c>
      <c r="AC673" t="str">
        <f t="shared" si="382"/>
        <v>0-10</v>
      </c>
      <c r="AD673" t="str">
        <f t="shared" si="383"/>
        <v>Blank</v>
      </c>
      <c r="AE673" t="str">
        <f t="shared" si="384"/>
        <v>male</v>
      </c>
      <c r="AF673">
        <f>IF(F673&gt;=4, counts!$A$62,F673)</f>
        <v>0</v>
      </c>
      <c r="AG673">
        <f>IF(G673&gt;=3, counts!$A$69,G673)</f>
        <v>0</v>
      </c>
      <c r="AH673" t="str">
        <f>IF(OR(K673="S",K673=""), counts!$A$75,K673)</f>
        <v>S, blank</v>
      </c>
      <c r="AI673">
        <f t="shared" si="385"/>
        <v>3</v>
      </c>
      <c r="AJ673">
        <f>VLOOKUP(AA673,counts!$V$8:$W$13,2,FALSE)</f>
        <v>-11.613432440426715</v>
      </c>
      <c r="AK673">
        <f>VLOOKUP(AB673,counts!$V$17:$W$23,2,FALSE)</f>
        <v>-42.171718189759716</v>
      </c>
      <c r="AL673">
        <f>VLOOKUP(AC673,counts!$V$27:$W$33,2,FALSE)</f>
        <v>-82.840254641099079</v>
      </c>
      <c r="AM673">
        <f>VLOOKUP(AD673,counts!$V$38:$W$49,2,FALSE)</f>
        <v>-33.757758935166962</v>
      </c>
      <c r="AN673">
        <f>VLOOKUP(AE673,counts!$V$53:$W$54,2,FALSE)</f>
        <v>-108.67008854708662</v>
      </c>
      <c r="AO673">
        <f>VLOOKUP(AF673,counts!$V$58:$W$62,2,FALSE)</f>
        <v>-14.754319664473872</v>
      </c>
      <c r="AP673">
        <f>VLOOKUP(AG673,counts!$V$66:$W$69,2,FALSE)</f>
        <v>-22.013681658285037</v>
      </c>
      <c r="AQ673">
        <f>VLOOKUP(AH673,counts!$V$73:$W$75,2,FALSE)</f>
        <v>-22.422560732600829</v>
      </c>
      <c r="AR673">
        <f>VLOOKUP(AI673,counts!$V$79:$W$81,2,FALSE)</f>
        <v>-67.960368165567971</v>
      </c>
      <c r="AS673">
        <f t="shared" si="386"/>
        <v>0</v>
      </c>
      <c r="AT673">
        <f t="shared" si="387"/>
        <v>1</v>
      </c>
      <c r="AU673" t="str">
        <f t="shared" si="370"/>
        <v>Train</v>
      </c>
      <c r="AW673" t="str">
        <f t="shared" si="388"/>
        <v>18-30</v>
      </c>
      <c r="AX673" t="str">
        <f t="shared" si="389"/>
        <v>Blank</v>
      </c>
      <c r="AY673" t="str">
        <f t="shared" si="390"/>
        <v>0-10</v>
      </c>
      <c r="AZ673" t="str">
        <f t="shared" si="391"/>
        <v>Blank</v>
      </c>
      <c r="BA673" t="str">
        <f t="shared" si="392"/>
        <v>male</v>
      </c>
      <c r="BB673">
        <f t="shared" si="393"/>
        <v>0</v>
      </c>
      <c r="BC673">
        <f t="shared" si="394"/>
        <v>0</v>
      </c>
      <c r="BD673" t="str">
        <f t="shared" si="395"/>
        <v>S, blank</v>
      </c>
      <c r="BE673">
        <f t="shared" si="396"/>
        <v>3</v>
      </c>
      <c r="BF673">
        <f t="shared" si="397"/>
        <v>-11.613432440426715</v>
      </c>
      <c r="BG673">
        <f t="shared" si="398"/>
        <v>-42.171718189759716</v>
      </c>
      <c r="BH673">
        <f t="shared" si="399"/>
        <v>-82.840254641099079</v>
      </c>
      <c r="BI673">
        <f t="shared" si="400"/>
        <v>-33.757758935166962</v>
      </c>
      <c r="BJ673">
        <f t="shared" si="401"/>
        <v>-108.67008854708662</v>
      </c>
      <c r="BK673">
        <f t="shared" si="402"/>
        <v>-14.754319664473872</v>
      </c>
      <c r="BL673">
        <f t="shared" si="403"/>
        <v>-22.013681658285037</v>
      </c>
      <c r="BM673">
        <f t="shared" si="404"/>
        <v>-22.422560732600829</v>
      </c>
      <c r="BN673">
        <f t="shared" si="405"/>
        <v>-67.960368165567971</v>
      </c>
      <c r="BO673">
        <f t="shared" si="371"/>
        <v>0</v>
      </c>
      <c r="BP673">
        <f t="shared" si="372"/>
        <v>1</v>
      </c>
      <c r="BQ673" t="str">
        <f t="shared" si="373"/>
        <v>Train</v>
      </c>
    </row>
    <row r="674" spans="1:69" x14ac:dyDescent="0.3">
      <c r="A674">
        <v>3</v>
      </c>
      <c r="B674">
        <v>0</v>
      </c>
      <c r="C674" t="s">
        <v>1583</v>
      </c>
      <c r="D674" t="s">
        <v>20</v>
      </c>
      <c r="F674">
        <v>0</v>
      </c>
      <c r="G674">
        <v>0</v>
      </c>
      <c r="H674" t="s">
        <v>1584</v>
      </c>
      <c r="I674">
        <v>7.2291999999999996</v>
      </c>
      <c r="K674" t="s">
        <v>44</v>
      </c>
      <c r="O674">
        <v>2</v>
      </c>
      <c r="P674">
        <v>4</v>
      </c>
      <c r="Q674">
        <v>5</v>
      </c>
      <c r="R674" t="str">
        <f t="shared" si="374"/>
        <v>Train</v>
      </c>
      <c r="S674" t="str">
        <f t="shared" si="375"/>
        <v>Test</v>
      </c>
      <c r="T674" t="str">
        <f t="shared" si="376"/>
        <v>Validate</v>
      </c>
      <c r="U674" t="str">
        <f t="shared" si="377"/>
        <v/>
      </c>
      <c r="V674" t="str">
        <f t="shared" si="378"/>
        <v>0-17</v>
      </c>
      <c r="W674" t="str">
        <f t="shared" si="379"/>
        <v/>
      </c>
      <c r="X674" t="str">
        <f t="shared" si="380"/>
        <v>0-10</v>
      </c>
      <c r="Y674" t="b">
        <f>SUMPRODUCT(--(U674=counts!$A$40:$A$49))&gt;0</f>
        <v>0</v>
      </c>
      <c r="Z674" t="b">
        <f>SUMPRODUCT(--(W674=counts!$A$18:$A$22))&gt;0</f>
        <v>0</v>
      </c>
      <c r="AA674" t="str">
        <f t="shared" si="381"/>
        <v>0-17</v>
      </c>
      <c r="AB674" t="str">
        <f>IF(W674="","Blank",IF(Z674="TRUE",W674,counts!$A$23))</f>
        <v>Blank</v>
      </c>
      <c r="AC674" t="str">
        <f t="shared" si="382"/>
        <v>0-10</v>
      </c>
      <c r="AD674" t="str">
        <f t="shared" si="383"/>
        <v>Blank</v>
      </c>
      <c r="AE674" t="str">
        <f t="shared" si="384"/>
        <v>male</v>
      </c>
      <c r="AF674">
        <f>IF(F674&gt;=4, counts!$A$62,F674)</f>
        <v>0</v>
      </c>
      <c r="AG674">
        <f>IF(G674&gt;=3, counts!$A$69,G674)</f>
        <v>0</v>
      </c>
      <c r="AH674" t="str">
        <f>IF(OR(K674="S",K674=""), counts!$A$75,K674)</f>
        <v>C</v>
      </c>
      <c r="AI674">
        <f t="shared" si="385"/>
        <v>3</v>
      </c>
      <c r="AJ674">
        <f>VLOOKUP(AA674,counts!$V$8:$W$13,2,FALSE)</f>
        <v>-3.7643689058441341</v>
      </c>
      <c r="AK674">
        <f>VLOOKUP(AB674,counts!$V$17:$W$23,2,FALSE)</f>
        <v>-42.171718189759716</v>
      </c>
      <c r="AL674">
        <f>VLOOKUP(AC674,counts!$V$27:$W$33,2,FALSE)</f>
        <v>-82.840254641099079</v>
      </c>
      <c r="AM674">
        <f>VLOOKUP(AD674,counts!$V$38:$W$49,2,FALSE)</f>
        <v>-33.757758935166962</v>
      </c>
      <c r="AN674">
        <f>VLOOKUP(AE674,counts!$V$53:$W$54,2,FALSE)</f>
        <v>-108.67008854708662</v>
      </c>
      <c r="AO674">
        <f>VLOOKUP(AF674,counts!$V$58:$W$62,2,FALSE)</f>
        <v>-14.754319664473872</v>
      </c>
      <c r="AP674">
        <f>VLOOKUP(AG674,counts!$V$66:$W$69,2,FALSE)</f>
        <v>-22.013681658285037</v>
      </c>
      <c r="AQ674">
        <f>VLOOKUP(AH674,counts!$V$73:$W$75,2,FALSE)</f>
        <v>72.444458573419169</v>
      </c>
      <c r="AR674">
        <f>VLOOKUP(AI674,counts!$V$79:$W$81,2,FALSE)</f>
        <v>-67.960368165567971</v>
      </c>
      <c r="AS674">
        <f t="shared" si="386"/>
        <v>0</v>
      </c>
      <c r="AT674">
        <f t="shared" si="387"/>
        <v>2</v>
      </c>
      <c r="AU674" t="str">
        <f t="shared" si="370"/>
        <v>Train</v>
      </c>
      <c r="AW674" t="str">
        <f t="shared" si="388"/>
        <v>0-17</v>
      </c>
      <c r="AX674" t="str">
        <f t="shared" si="389"/>
        <v>Blank</v>
      </c>
      <c r="AY674" t="str">
        <f t="shared" si="390"/>
        <v>0-10</v>
      </c>
      <c r="AZ674" t="str">
        <f t="shared" si="391"/>
        <v>Blank</v>
      </c>
      <c r="BA674" t="str">
        <f t="shared" si="392"/>
        <v>male</v>
      </c>
      <c r="BB674">
        <f t="shared" si="393"/>
        <v>0</v>
      </c>
      <c r="BC674">
        <f t="shared" si="394"/>
        <v>0</v>
      </c>
      <c r="BD674" t="str">
        <f t="shared" si="395"/>
        <v>C</v>
      </c>
      <c r="BE674">
        <f t="shared" si="396"/>
        <v>3</v>
      </c>
      <c r="BF674">
        <f t="shared" si="397"/>
        <v>-3.7643689058441341</v>
      </c>
      <c r="BG674">
        <f t="shared" si="398"/>
        <v>-42.171718189759716</v>
      </c>
      <c r="BH674">
        <f t="shared" si="399"/>
        <v>-82.840254641099079</v>
      </c>
      <c r="BI674">
        <f t="shared" si="400"/>
        <v>-33.757758935166962</v>
      </c>
      <c r="BJ674">
        <f t="shared" si="401"/>
        <v>-108.67008854708662</v>
      </c>
      <c r="BK674">
        <f t="shared" si="402"/>
        <v>-14.754319664473872</v>
      </c>
      <c r="BL674">
        <f t="shared" si="403"/>
        <v>-22.013681658285037</v>
      </c>
      <c r="BM674">
        <f t="shared" si="404"/>
        <v>72.444458573419169</v>
      </c>
      <c r="BN674">
        <f t="shared" si="405"/>
        <v>-67.960368165567971</v>
      </c>
      <c r="BO674">
        <f t="shared" si="371"/>
        <v>0</v>
      </c>
      <c r="BP674">
        <f t="shared" si="372"/>
        <v>2</v>
      </c>
      <c r="BQ674" t="str">
        <f t="shared" si="373"/>
        <v>Train</v>
      </c>
    </row>
    <row r="675" spans="1:69" x14ac:dyDescent="0.3">
      <c r="A675">
        <v>3</v>
      </c>
      <c r="B675">
        <v>0</v>
      </c>
      <c r="C675" t="s">
        <v>1585</v>
      </c>
      <c r="D675" t="s">
        <v>20</v>
      </c>
      <c r="E675">
        <v>20</v>
      </c>
      <c r="F675">
        <v>0</v>
      </c>
      <c r="G675">
        <v>0</v>
      </c>
      <c r="H675" t="s">
        <v>1586</v>
      </c>
      <c r="I675">
        <v>4.0125000000000002</v>
      </c>
      <c r="K675" t="s">
        <v>44</v>
      </c>
      <c r="N675" t="s">
        <v>1587</v>
      </c>
      <c r="O675">
        <v>4</v>
      </c>
      <c r="P675">
        <v>2</v>
      </c>
      <c r="Q675">
        <v>2</v>
      </c>
      <c r="R675" t="str">
        <f t="shared" si="374"/>
        <v>Test</v>
      </c>
      <c r="S675" t="str">
        <f t="shared" si="375"/>
        <v>Train</v>
      </c>
      <c r="T675" t="str">
        <f t="shared" si="376"/>
        <v>Train</v>
      </c>
      <c r="U675" t="str">
        <f t="shared" si="377"/>
        <v/>
      </c>
      <c r="V675" t="str">
        <f t="shared" si="378"/>
        <v>18-30</v>
      </c>
      <c r="W675" t="str">
        <f t="shared" si="379"/>
        <v/>
      </c>
      <c r="X675" t="str">
        <f t="shared" si="380"/>
        <v>0-10</v>
      </c>
      <c r="Y675" t="b">
        <f>SUMPRODUCT(--(U675=counts!$A$40:$A$49))&gt;0</f>
        <v>0</v>
      </c>
      <c r="Z675" t="b">
        <f>SUMPRODUCT(--(W675=counts!$A$18:$A$22))&gt;0</f>
        <v>0</v>
      </c>
      <c r="AA675" t="str">
        <f t="shared" si="381"/>
        <v>18-30</v>
      </c>
      <c r="AB675" t="str">
        <f>IF(W675="","Blank",IF(Z675="TRUE",W675,counts!$A$23))</f>
        <v>Blank</v>
      </c>
      <c r="AC675" t="str">
        <f t="shared" si="382"/>
        <v>0-10</v>
      </c>
      <c r="AD675" t="str">
        <f t="shared" si="383"/>
        <v>Blank</v>
      </c>
      <c r="AE675" t="str">
        <f t="shared" si="384"/>
        <v>male</v>
      </c>
      <c r="AF675">
        <f>IF(F675&gt;=4, counts!$A$62,F675)</f>
        <v>0</v>
      </c>
      <c r="AG675">
        <f>IF(G675&gt;=3, counts!$A$69,G675)</f>
        <v>0</v>
      </c>
      <c r="AH675" t="str">
        <f>IF(OR(K675="S",K675=""), counts!$A$75,K675)</f>
        <v>C</v>
      </c>
      <c r="AI675">
        <f t="shared" si="385"/>
        <v>3</v>
      </c>
      <c r="AJ675">
        <f>VLOOKUP(AA675,counts!$V$8:$W$13,2,FALSE)</f>
        <v>-11.613432440426715</v>
      </c>
      <c r="AK675">
        <f>VLOOKUP(AB675,counts!$V$17:$W$23,2,FALSE)</f>
        <v>-42.171718189759716</v>
      </c>
      <c r="AL675">
        <f>VLOOKUP(AC675,counts!$V$27:$W$33,2,FALSE)</f>
        <v>-82.840254641099079</v>
      </c>
      <c r="AM675">
        <f>VLOOKUP(AD675,counts!$V$38:$W$49,2,FALSE)</f>
        <v>-33.757758935166962</v>
      </c>
      <c r="AN675">
        <f>VLOOKUP(AE675,counts!$V$53:$W$54,2,FALSE)</f>
        <v>-108.67008854708662</v>
      </c>
      <c r="AO675">
        <f>VLOOKUP(AF675,counts!$V$58:$W$62,2,FALSE)</f>
        <v>-14.754319664473872</v>
      </c>
      <c r="AP675">
        <f>VLOOKUP(AG675,counts!$V$66:$W$69,2,FALSE)</f>
        <v>-22.013681658285037</v>
      </c>
      <c r="AQ675">
        <f>VLOOKUP(AH675,counts!$V$73:$W$75,2,FALSE)</f>
        <v>72.444458573419169</v>
      </c>
      <c r="AR675">
        <f>VLOOKUP(AI675,counts!$V$79:$W$81,2,FALSE)</f>
        <v>-67.960368165567971</v>
      </c>
      <c r="AS675">
        <f t="shared" si="386"/>
        <v>0</v>
      </c>
      <c r="AT675">
        <f t="shared" si="387"/>
        <v>4</v>
      </c>
      <c r="AU675" t="str">
        <f t="shared" si="370"/>
        <v>Test</v>
      </c>
      <c r="AW675" t="str">
        <f t="shared" si="388"/>
        <v>18-30</v>
      </c>
      <c r="AX675" t="str">
        <f t="shared" si="389"/>
        <v>Blank</v>
      </c>
      <c r="AY675" t="str">
        <f t="shared" si="390"/>
        <v>0-10</v>
      </c>
      <c r="AZ675" t="str">
        <f t="shared" si="391"/>
        <v>Blank</v>
      </c>
      <c r="BA675" t="str">
        <f t="shared" si="392"/>
        <v>male</v>
      </c>
      <c r="BB675">
        <f t="shared" si="393"/>
        <v>0</v>
      </c>
      <c r="BC675">
        <f t="shared" si="394"/>
        <v>0</v>
      </c>
      <c r="BD675" t="str">
        <f t="shared" si="395"/>
        <v>C</v>
      </c>
      <c r="BE675">
        <f t="shared" si="396"/>
        <v>3</v>
      </c>
      <c r="BF675">
        <f t="shared" si="397"/>
        <v>-11.613432440426715</v>
      </c>
      <c r="BG675">
        <f t="shared" si="398"/>
        <v>-42.171718189759716</v>
      </c>
      <c r="BH675">
        <f t="shared" si="399"/>
        <v>-82.840254641099079</v>
      </c>
      <c r="BI675">
        <f t="shared" si="400"/>
        <v>-33.757758935166962</v>
      </c>
      <c r="BJ675">
        <f t="shared" si="401"/>
        <v>-108.67008854708662</v>
      </c>
      <c r="BK675">
        <f t="shared" si="402"/>
        <v>-14.754319664473872</v>
      </c>
      <c r="BL675">
        <f t="shared" si="403"/>
        <v>-22.013681658285037</v>
      </c>
      <c r="BM675">
        <f t="shared" si="404"/>
        <v>72.444458573419169</v>
      </c>
      <c r="BN675">
        <f t="shared" si="405"/>
        <v>-67.960368165567971</v>
      </c>
      <c r="BO675">
        <f t="shared" si="371"/>
        <v>0</v>
      </c>
      <c r="BP675">
        <f t="shared" si="372"/>
        <v>4</v>
      </c>
      <c r="BQ675" t="str">
        <f t="shared" si="373"/>
        <v>Test</v>
      </c>
    </row>
    <row r="676" spans="1:69" x14ac:dyDescent="0.3">
      <c r="A676">
        <v>3</v>
      </c>
      <c r="B676">
        <v>1</v>
      </c>
      <c r="C676" t="s">
        <v>1588</v>
      </c>
      <c r="D676" t="s">
        <v>20</v>
      </c>
      <c r="E676">
        <v>32</v>
      </c>
      <c r="F676">
        <v>0</v>
      </c>
      <c r="G676">
        <v>0</v>
      </c>
      <c r="H676" t="s">
        <v>1589</v>
      </c>
      <c r="I676">
        <v>56.495800000000003</v>
      </c>
      <c r="K676" t="s">
        <v>17</v>
      </c>
      <c r="L676" t="s">
        <v>44</v>
      </c>
      <c r="N676" t="s">
        <v>1590</v>
      </c>
      <c r="O676">
        <v>5</v>
      </c>
      <c r="P676">
        <v>2</v>
      </c>
      <c r="Q676">
        <v>5</v>
      </c>
      <c r="R676" t="str">
        <f t="shared" si="374"/>
        <v>Validate</v>
      </c>
      <c r="S676" t="str">
        <f t="shared" si="375"/>
        <v>Train</v>
      </c>
      <c r="T676" t="str">
        <f t="shared" si="376"/>
        <v>Validate</v>
      </c>
      <c r="U676" t="str">
        <f t="shared" si="377"/>
        <v>NY</v>
      </c>
      <c r="V676" t="str">
        <f t="shared" si="378"/>
        <v>31-40</v>
      </c>
      <c r="W676" t="str">
        <f t="shared" si="379"/>
        <v/>
      </c>
      <c r="X676" t="str">
        <f t="shared" si="380"/>
        <v>41-100</v>
      </c>
      <c r="Y676" t="b">
        <f>SUMPRODUCT(--(U676=counts!$A$40:$A$49))&gt;0</f>
        <v>1</v>
      </c>
      <c r="Z676" t="b">
        <f>SUMPRODUCT(--(W676=counts!$A$18:$A$22))&gt;0</f>
        <v>0</v>
      </c>
      <c r="AA676" t="str">
        <f t="shared" si="381"/>
        <v>31-40</v>
      </c>
      <c r="AB676" t="str">
        <f>IF(W676="","Blank",IF(Z676="TRUE",W676,counts!$A$23))</f>
        <v>Blank</v>
      </c>
      <c r="AC676" t="str">
        <f t="shared" si="382"/>
        <v>41-100</v>
      </c>
      <c r="AD676" t="str">
        <f t="shared" si="383"/>
        <v>NY</v>
      </c>
      <c r="AE676" t="str">
        <f t="shared" si="384"/>
        <v>male</v>
      </c>
      <c r="AF676">
        <f>IF(F676&gt;=4, counts!$A$62,F676)</f>
        <v>0</v>
      </c>
      <c r="AG676">
        <f>IF(G676&gt;=3, counts!$A$69,G676)</f>
        <v>0</v>
      </c>
      <c r="AH676" t="str">
        <f>IF(OR(K676="S",K676=""), counts!$A$75,K676)</f>
        <v>S, blank</v>
      </c>
      <c r="AI676">
        <f t="shared" si="385"/>
        <v>3</v>
      </c>
      <c r="AJ676">
        <f>VLOOKUP(AA676,counts!$V$8:$W$13,2,FALSE)</f>
        <v>32.769878926258563</v>
      </c>
      <c r="AK676">
        <f>VLOOKUP(AB676,counts!$V$17:$W$23,2,FALSE)</f>
        <v>-42.171718189759716</v>
      </c>
      <c r="AL676">
        <f>VLOOKUP(AC676,counts!$V$27:$W$33,2,FALSE)</f>
        <v>70.538774768379497</v>
      </c>
      <c r="AM676">
        <f>VLOOKUP(AD676,counts!$V$38:$W$49,2,FALSE)</f>
        <v>57.761363718906857</v>
      </c>
      <c r="AN676">
        <f>VLOOKUP(AE676,counts!$V$53:$W$54,2,FALSE)</f>
        <v>-108.67008854708662</v>
      </c>
      <c r="AO676">
        <f>VLOOKUP(AF676,counts!$V$58:$W$62,2,FALSE)</f>
        <v>-14.754319664473872</v>
      </c>
      <c r="AP676">
        <f>VLOOKUP(AG676,counts!$V$66:$W$69,2,FALSE)</f>
        <v>-22.013681658285037</v>
      </c>
      <c r="AQ676">
        <f>VLOOKUP(AH676,counts!$V$73:$W$75,2,FALSE)</f>
        <v>-22.422560732600829</v>
      </c>
      <c r="AR676">
        <f>VLOOKUP(AI676,counts!$V$79:$W$81,2,FALSE)</f>
        <v>-67.960368165567971</v>
      </c>
      <c r="AS676">
        <f t="shared" si="386"/>
        <v>1</v>
      </c>
      <c r="AT676">
        <f t="shared" si="387"/>
        <v>5</v>
      </c>
      <c r="AU676" t="str">
        <f t="shared" si="370"/>
        <v>Validate</v>
      </c>
      <c r="AW676" t="str">
        <f t="shared" si="388"/>
        <v>31-40</v>
      </c>
      <c r="AX676" t="str">
        <f t="shared" si="389"/>
        <v>Blank</v>
      </c>
      <c r="AY676" t="str">
        <f t="shared" si="390"/>
        <v>41-100</v>
      </c>
      <c r="AZ676" t="str">
        <f t="shared" si="391"/>
        <v>NY</v>
      </c>
      <c r="BA676" t="str">
        <f t="shared" si="392"/>
        <v>male</v>
      </c>
      <c r="BB676">
        <f t="shared" si="393"/>
        <v>0</v>
      </c>
      <c r="BC676">
        <f t="shared" si="394"/>
        <v>0</v>
      </c>
      <c r="BD676" t="str">
        <f t="shared" si="395"/>
        <v>S, blank</v>
      </c>
      <c r="BE676">
        <f t="shared" si="396"/>
        <v>3</v>
      </c>
      <c r="BF676">
        <f t="shared" si="397"/>
        <v>32.769878926258563</v>
      </c>
      <c r="BG676">
        <f t="shared" si="398"/>
        <v>-42.171718189759716</v>
      </c>
      <c r="BH676">
        <f t="shared" si="399"/>
        <v>70.538774768379497</v>
      </c>
      <c r="BI676">
        <f t="shared" si="400"/>
        <v>57.761363718906857</v>
      </c>
      <c r="BJ676">
        <f t="shared" si="401"/>
        <v>-108.67008854708662</v>
      </c>
      <c r="BK676">
        <f t="shared" si="402"/>
        <v>-14.754319664473872</v>
      </c>
      <c r="BL676">
        <f t="shared" si="403"/>
        <v>-22.013681658285037</v>
      </c>
      <c r="BM676">
        <f t="shared" si="404"/>
        <v>-22.422560732600829</v>
      </c>
      <c r="BN676">
        <f t="shared" si="405"/>
        <v>-67.960368165567971</v>
      </c>
      <c r="BO676">
        <f t="shared" si="371"/>
        <v>1</v>
      </c>
      <c r="BP676">
        <f t="shared" si="372"/>
        <v>5</v>
      </c>
      <c r="BQ676" t="str">
        <f t="shared" si="373"/>
        <v>Validate</v>
      </c>
    </row>
    <row r="677" spans="1:69" x14ac:dyDescent="0.3">
      <c r="A677">
        <v>3</v>
      </c>
      <c r="B677">
        <v>0</v>
      </c>
      <c r="C677" t="s">
        <v>1591</v>
      </c>
      <c r="D677" t="s">
        <v>20</v>
      </c>
      <c r="E677">
        <v>21</v>
      </c>
      <c r="F677">
        <v>0</v>
      </c>
      <c r="G677">
        <v>0</v>
      </c>
      <c r="H677" t="s">
        <v>1592</v>
      </c>
      <c r="I677">
        <v>7.7750000000000004</v>
      </c>
      <c r="K677" t="s">
        <v>17</v>
      </c>
      <c r="N677" t="s">
        <v>1593</v>
      </c>
      <c r="O677">
        <v>1</v>
      </c>
      <c r="P677">
        <v>5</v>
      </c>
      <c r="Q677">
        <v>4</v>
      </c>
      <c r="R677" t="str">
        <f t="shared" si="374"/>
        <v>Train</v>
      </c>
      <c r="S677" t="str">
        <f t="shared" si="375"/>
        <v>Validate</v>
      </c>
      <c r="T677" t="str">
        <f t="shared" si="376"/>
        <v>Test</v>
      </c>
      <c r="U677" t="str">
        <f t="shared" si="377"/>
        <v/>
      </c>
      <c r="V677" t="str">
        <f t="shared" si="378"/>
        <v>18-30</v>
      </c>
      <c r="W677" t="str">
        <f t="shared" si="379"/>
        <v/>
      </c>
      <c r="X677" t="str">
        <f t="shared" si="380"/>
        <v>0-10</v>
      </c>
      <c r="Y677" t="b">
        <f>SUMPRODUCT(--(U677=counts!$A$40:$A$49))&gt;0</f>
        <v>0</v>
      </c>
      <c r="Z677" t="b">
        <f>SUMPRODUCT(--(W677=counts!$A$18:$A$22))&gt;0</f>
        <v>0</v>
      </c>
      <c r="AA677" t="str">
        <f t="shared" si="381"/>
        <v>18-30</v>
      </c>
      <c r="AB677" t="str">
        <f>IF(W677="","Blank",IF(Z677="TRUE",W677,counts!$A$23))</f>
        <v>Blank</v>
      </c>
      <c r="AC677" t="str">
        <f t="shared" si="382"/>
        <v>0-10</v>
      </c>
      <c r="AD677" t="str">
        <f t="shared" si="383"/>
        <v>Blank</v>
      </c>
      <c r="AE677" t="str">
        <f t="shared" si="384"/>
        <v>male</v>
      </c>
      <c r="AF677">
        <f>IF(F677&gt;=4, counts!$A$62,F677)</f>
        <v>0</v>
      </c>
      <c r="AG677">
        <f>IF(G677&gt;=3, counts!$A$69,G677)</f>
        <v>0</v>
      </c>
      <c r="AH677" t="str">
        <f>IF(OR(K677="S",K677=""), counts!$A$75,K677)</f>
        <v>S, blank</v>
      </c>
      <c r="AI677">
        <f t="shared" si="385"/>
        <v>3</v>
      </c>
      <c r="AJ677">
        <f>VLOOKUP(AA677,counts!$V$8:$W$13,2,FALSE)</f>
        <v>-11.613432440426715</v>
      </c>
      <c r="AK677">
        <f>VLOOKUP(AB677,counts!$V$17:$W$23,2,FALSE)</f>
        <v>-42.171718189759716</v>
      </c>
      <c r="AL677">
        <f>VLOOKUP(AC677,counts!$V$27:$W$33,2,FALSE)</f>
        <v>-82.840254641099079</v>
      </c>
      <c r="AM677">
        <f>VLOOKUP(AD677,counts!$V$38:$W$49,2,FALSE)</f>
        <v>-33.757758935166962</v>
      </c>
      <c r="AN677">
        <f>VLOOKUP(AE677,counts!$V$53:$W$54,2,FALSE)</f>
        <v>-108.67008854708662</v>
      </c>
      <c r="AO677">
        <f>VLOOKUP(AF677,counts!$V$58:$W$62,2,FALSE)</f>
        <v>-14.754319664473872</v>
      </c>
      <c r="AP677">
        <f>VLOOKUP(AG677,counts!$V$66:$W$69,2,FALSE)</f>
        <v>-22.013681658285037</v>
      </c>
      <c r="AQ677">
        <f>VLOOKUP(AH677,counts!$V$73:$W$75,2,FALSE)</f>
        <v>-22.422560732600829</v>
      </c>
      <c r="AR677">
        <f>VLOOKUP(AI677,counts!$V$79:$W$81,2,FALSE)</f>
        <v>-67.960368165567971</v>
      </c>
      <c r="AS677">
        <f t="shared" si="386"/>
        <v>0</v>
      </c>
      <c r="AT677">
        <f t="shared" si="387"/>
        <v>1</v>
      </c>
      <c r="AU677" t="str">
        <f t="shared" si="370"/>
        <v>Train</v>
      </c>
      <c r="AW677" t="str">
        <f t="shared" si="388"/>
        <v>18-30</v>
      </c>
      <c r="AX677" t="str">
        <f t="shared" si="389"/>
        <v>Blank</v>
      </c>
      <c r="AY677" t="str">
        <f t="shared" si="390"/>
        <v>0-10</v>
      </c>
      <c r="AZ677" t="str">
        <f t="shared" si="391"/>
        <v>Blank</v>
      </c>
      <c r="BA677" t="str">
        <f t="shared" si="392"/>
        <v>male</v>
      </c>
      <c r="BB677">
        <f t="shared" si="393"/>
        <v>0</v>
      </c>
      <c r="BC677">
        <f t="shared" si="394"/>
        <v>0</v>
      </c>
      <c r="BD677" t="str">
        <f t="shared" si="395"/>
        <v>S, blank</v>
      </c>
      <c r="BE677">
        <f t="shared" si="396"/>
        <v>3</v>
      </c>
      <c r="BF677">
        <f t="shared" si="397"/>
        <v>-11.613432440426715</v>
      </c>
      <c r="BG677">
        <f t="shared" si="398"/>
        <v>-42.171718189759716</v>
      </c>
      <c r="BH677">
        <f t="shared" si="399"/>
        <v>-82.840254641099079</v>
      </c>
      <c r="BI677">
        <f t="shared" si="400"/>
        <v>-33.757758935166962</v>
      </c>
      <c r="BJ677">
        <f t="shared" si="401"/>
        <v>-108.67008854708662</v>
      </c>
      <c r="BK677">
        <f t="shared" si="402"/>
        <v>-14.754319664473872</v>
      </c>
      <c r="BL677">
        <f t="shared" si="403"/>
        <v>-22.013681658285037</v>
      </c>
      <c r="BM677">
        <f t="shared" si="404"/>
        <v>-22.422560732600829</v>
      </c>
      <c r="BN677">
        <f t="shared" si="405"/>
        <v>-67.960368165567971</v>
      </c>
      <c r="BO677">
        <f t="shared" si="371"/>
        <v>0</v>
      </c>
      <c r="BP677">
        <f t="shared" si="372"/>
        <v>1</v>
      </c>
      <c r="BQ677" t="str">
        <f t="shared" si="373"/>
        <v>Train</v>
      </c>
    </row>
    <row r="678" spans="1:69" x14ac:dyDescent="0.3">
      <c r="A678">
        <v>3</v>
      </c>
      <c r="B678">
        <v>0</v>
      </c>
      <c r="C678" t="s">
        <v>1594</v>
      </c>
      <c r="D678" t="s">
        <v>20</v>
      </c>
      <c r="E678">
        <v>18</v>
      </c>
      <c r="F678">
        <v>0</v>
      </c>
      <c r="G678">
        <v>0</v>
      </c>
      <c r="H678" t="s">
        <v>1595</v>
      </c>
      <c r="I678">
        <v>7.75</v>
      </c>
      <c r="K678" t="s">
        <v>17</v>
      </c>
      <c r="N678" t="s">
        <v>1596</v>
      </c>
      <c r="O678">
        <v>1</v>
      </c>
      <c r="P678">
        <v>4</v>
      </c>
      <c r="Q678">
        <v>5</v>
      </c>
      <c r="R678" t="str">
        <f t="shared" si="374"/>
        <v>Train</v>
      </c>
      <c r="S678" t="str">
        <f t="shared" si="375"/>
        <v>Test</v>
      </c>
      <c r="T678" t="str">
        <f t="shared" si="376"/>
        <v>Validate</v>
      </c>
      <c r="U678" t="str">
        <f t="shared" si="377"/>
        <v/>
      </c>
      <c r="V678" t="str">
        <f t="shared" si="378"/>
        <v>18-30</v>
      </c>
      <c r="W678" t="str">
        <f t="shared" si="379"/>
        <v/>
      </c>
      <c r="X678" t="str">
        <f t="shared" si="380"/>
        <v>0-10</v>
      </c>
      <c r="Y678" t="b">
        <f>SUMPRODUCT(--(U678=counts!$A$40:$A$49))&gt;0</f>
        <v>0</v>
      </c>
      <c r="Z678" t="b">
        <f>SUMPRODUCT(--(W678=counts!$A$18:$A$22))&gt;0</f>
        <v>0</v>
      </c>
      <c r="AA678" t="str">
        <f t="shared" si="381"/>
        <v>18-30</v>
      </c>
      <c r="AB678" t="str">
        <f>IF(W678="","Blank",IF(Z678="TRUE",W678,counts!$A$23))</f>
        <v>Blank</v>
      </c>
      <c r="AC678" t="str">
        <f t="shared" si="382"/>
        <v>0-10</v>
      </c>
      <c r="AD678" t="str">
        <f t="shared" si="383"/>
        <v>Blank</v>
      </c>
      <c r="AE678" t="str">
        <f t="shared" si="384"/>
        <v>male</v>
      </c>
      <c r="AF678">
        <f>IF(F678&gt;=4, counts!$A$62,F678)</f>
        <v>0</v>
      </c>
      <c r="AG678">
        <f>IF(G678&gt;=3, counts!$A$69,G678)</f>
        <v>0</v>
      </c>
      <c r="AH678" t="str">
        <f>IF(OR(K678="S",K678=""), counts!$A$75,K678)</f>
        <v>S, blank</v>
      </c>
      <c r="AI678">
        <f t="shared" si="385"/>
        <v>3</v>
      </c>
      <c r="AJ678">
        <f>VLOOKUP(AA678,counts!$V$8:$W$13,2,FALSE)</f>
        <v>-11.613432440426715</v>
      </c>
      <c r="AK678">
        <f>VLOOKUP(AB678,counts!$V$17:$W$23,2,FALSE)</f>
        <v>-42.171718189759716</v>
      </c>
      <c r="AL678">
        <f>VLOOKUP(AC678,counts!$V$27:$W$33,2,FALSE)</f>
        <v>-82.840254641099079</v>
      </c>
      <c r="AM678">
        <f>VLOOKUP(AD678,counts!$V$38:$W$49,2,FALSE)</f>
        <v>-33.757758935166962</v>
      </c>
      <c r="AN678">
        <f>VLOOKUP(AE678,counts!$V$53:$W$54,2,FALSE)</f>
        <v>-108.67008854708662</v>
      </c>
      <c r="AO678">
        <f>VLOOKUP(AF678,counts!$V$58:$W$62,2,FALSE)</f>
        <v>-14.754319664473872</v>
      </c>
      <c r="AP678">
        <f>VLOOKUP(AG678,counts!$V$66:$W$69,2,FALSE)</f>
        <v>-22.013681658285037</v>
      </c>
      <c r="AQ678">
        <f>VLOOKUP(AH678,counts!$V$73:$W$75,2,FALSE)</f>
        <v>-22.422560732600829</v>
      </c>
      <c r="AR678">
        <f>VLOOKUP(AI678,counts!$V$79:$W$81,2,FALSE)</f>
        <v>-67.960368165567971</v>
      </c>
      <c r="AS678">
        <f t="shared" si="386"/>
        <v>0</v>
      </c>
      <c r="AT678">
        <f t="shared" si="387"/>
        <v>1</v>
      </c>
      <c r="AU678" t="str">
        <f t="shared" si="370"/>
        <v>Train</v>
      </c>
      <c r="AW678" t="str">
        <f t="shared" si="388"/>
        <v>18-30</v>
      </c>
      <c r="AX678" t="str">
        <f t="shared" si="389"/>
        <v>Blank</v>
      </c>
      <c r="AY678" t="str">
        <f t="shared" si="390"/>
        <v>0-10</v>
      </c>
      <c r="AZ678" t="str">
        <f t="shared" si="391"/>
        <v>Blank</v>
      </c>
      <c r="BA678" t="str">
        <f t="shared" si="392"/>
        <v>male</v>
      </c>
      <c r="BB678">
        <f t="shared" si="393"/>
        <v>0</v>
      </c>
      <c r="BC678">
        <f t="shared" si="394"/>
        <v>0</v>
      </c>
      <c r="BD678" t="str">
        <f t="shared" si="395"/>
        <v>S, blank</v>
      </c>
      <c r="BE678">
        <f t="shared" si="396"/>
        <v>3</v>
      </c>
      <c r="BF678">
        <f t="shared" si="397"/>
        <v>-11.613432440426715</v>
      </c>
      <c r="BG678">
        <f t="shared" si="398"/>
        <v>-42.171718189759716</v>
      </c>
      <c r="BH678">
        <f t="shared" si="399"/>
        <v>-82.840254641099079</v>
      </c>
      <c r="BI678">
        <f t="shared" si="400"/>
        <v>-33.757758935166962</v>
      </c>
      <c r="BJ678">
        <f t="shared" si="401"/>
        <v>-108.67008854708662</v>
      </c>
      <c r="BK678">
        <f t="shared" si="402"/>
        <v>-14.754319664473872</v>
      </c>
      <c r="BL678">
        <f t="shared" si="403"/>
        <v>-22.013681658285037</v>
      </c>
      <c r="BM678">
        <f t="shared" si="404"/>
        <v>-22.422560732600829</v>
      </c>
      <c r="BN678">
        <f t="shared" si="405"/>
        <v>-67.960368165567971</v>
      </c>
      <c r="BO678">
        <f t="shared" si="371"/>
        <v>0</v>
      </c>
      <c r="BP678">
        <f t="shared" si="372"/>
        <v>1</v>
      </c>
      <c r="BQ678" t="str">
        <f t="shared" si="373"/>
        <v>Train</v>
      </c>
    </row>
    <row r="679" spans="1:69" x14ac:dyDescent="0.3">
      <c r="A679">
        <v>3</v>
      </c>
      <c r="B679">
        <v>0</v>
      </c>
      <c r="C679" t="s">
        <v>1597</v>
      </c>
      <c r="D679" t="s">
        <v>20</v>
      </c>
      <c r="E679">
        <v>26</v>
      </c>
      <c r="F679">
        <v>0</v>
      </c>
      <c r="G679">
        <v>0</v>
      </c>
      <c r="H679" t="s">
        <v>1598</v>
      </c>
      <c r="I679">
        <v>7.8958000000000004</v>
      </c>
      <c r="K679" t="s">
        <v>17</v>
      </c>
      <c r="N679" t="s">
        <v>1505</v>
      </c>
      <c r="O679">
        <v>3</v>
      </c>
      <c r="P679">
        <v>5</v>
      </c>
      <c r="Q679">
        <v>5</v>
      </c>
      <c r="R679" t="str">
        <f t="shared" si="374"/>
        <v>Train</v>
      </c>
      <c r="S679" t="str">
        <f t="shared" si="375"/>
        <v>Validate</v>
      </c>
      <c r="T679" t="str">
        <f t="shared" si="376"/>
        <v>Validate</v>
      </c>
      <c r="U679" t="str">
        <f t="shared" si="377"/>
        <v>IL</v>
      </c>
      <c r="V679" t="str">
        <f t="shared" si="378"/>
        <v>18-30</v>
      </c>
      <c r="W679" t="str">
        <f t="shared" si="379"/>
        <v/>
      </c>
      <c r="X679" t="str">
        <f t="shared" si="380"/>
        <v>0-10</v>
      </c>
      <c r="Y679" t="b">
        <f>SUMPRODUCT(--(U679=counts!$A$40:$A$49))&gt;0</f>
        <v>1</v>
      </c>
      <c r="Z679" t="b">
        <f>SUMPRODUCT(--(W679=counts!$A$18:$A$22))&gt;0</f>
        <v>0</v>
      </c>
      <c r="AA679" t="str">
        <f t="shared" si="381"/>
        <v>18-30</v>
      </c>
      <c r="AB679" t="str">
        <f>IF(W679="","Blank",IF(Z679="TRUE",W679,counts!$A$23))</f>
        <v>Blank</v>
      </c>
      <c r="AC679" t="str">
        <f t="shared" si="382"/>
        <v>0-10</v>
      </c>
      <c r="AD679" t="str">
        <f t="shared" si="383"/>
        <v>IL</v>
      </c>
      <c r="AE679" t="str">
        <f t="shared" si="384"/>
        <v>male</v>
      </c>
      <c r="AF679">
        <f>IF(F679&gt;=4, counts!$A$62,F679)</f>
        <v>0</v>
      </c>
      <c r="AG679">
        <f>IF(G679&gt;=3, counts!$A$69,G679)</f>
        <v>0</v>
      </c>
      <c r="AH679" t="str">
        <f>IF(OR(K679="S",K679=""), counts!$A$75,K679)</f>
        <v>S, blank</v>
      </c>
      <c r="AI679">
        <f t="shared" si="385"/>
        <v>3</v>
      </c>
      <c r="AJ679">
        <f>VLOOKUP(AA679,counts!$V$8:$W$13,2,FALSE)</f>
        <v>-11.613432440426715</v>
      </c>
      <c r="AK679">
        <f>VLOOKUP(AB679,counts!$V$17:$W$23,2,FALSE)</f>
        <v>-42.171718189759716</v>
      </c>
      <c r="AL679">
        <f>VLOOKUP(AC679,counts!$V$27:$W$33,2,FALSE)</f>
        <v>-82.840254641099079</v>
      </c>
      <c r="AM679">
        <f>VLOOKUP(AD679,counts!$V$38:$W$49,2,FALSE)</f>
        <v>-68.390212241589438</v>
      </c>
      <c r="AN679">
        <f>VLOOKUP(AE679,counts!$V$53:$W$54,2,FALSE)</f>
        <v>-108.67008854708662</v>
      </c>
      <c r="AO679">
        <f>VLOOKUP(AF679,counts!$V$58:$W$62,2,FALSE)</f>
        <v>-14.754319664473872</v>
      </c>
      <c r="AP679">
        <f>VLOOKUP(AG679,counts!$V$66:$W$69,2,FALSE)</f>
        <v>-22.013681658285037</v>
      </c>
      <c r="AQ679">
        <f>VLOOKUP(AH679,counts!$V$73:$W$75,2,FALSE)</f>
        <v>-22.422560732600829</v>
      </c>
      <c r="AR679">
        <f>VLOOKUP(AI679,counts!$V$79:$W$81,2,FALSE)</f>
        <v>-67.960368165567971</v>
      </c>
      <c r="AS679">
        <f t="shared" si="386"/>
        <v>0</v>
      </c>
      <c r="AT679">
        <f t="shared" si="387"/>
        <v>3</v>
      </c>
      <c r="AU679" t="str">
        <f t="shared" si="370"/>
        <v>Train</v>
      </c>
      <c r="AW679" t="str">
        <f t="shared" si="388"/>
        <v>18-30</v>
      </c>
      <c r="AX679" t="str">
        <f t="shared" si="389"/>
        <v>Blank</v>
      </c>
      <c r="AY679" t="str">
        <f t="shared" si="390"/>
        <v>0-10</v>
      </c>
      <c r="AZ679" t="str">
        <f t="shared" si="391"/>
        <v>IL</v>
      </c>
      <c r="BA679" t="str">
        <f t="shared" si="392"/>
        <v>male</v>
      </c>
      <c r="BB679">
        <f t="shared" si="393"/>
        <v>0</v>
      </c>
      <c r="BC679">
        <f t="shared" si="394"/>
        <v>0</v>
      </c>
      <c r="BD679" t="str">
        <f t="shared" si="395"/>
        <v>S, blank</v>
      </c>
      <c r="BE679">
        <f t="shared" si="396"/>
        <v>3</v>
      </c>
      <c r="BF679">
        <f t="shared" si="397"/>
        <v>-11.613432440426715</v>
      </c>
      <c r="BG679">
        <f t="shared" si="398"/>
        <v>-42.171718189759716</v>
      </c>
      <c r="BH679">
        <f t="shared" si="399"/>
        <v>-82.840254641099079</v>
      </c>
      <c r="BI679">
        <f t="shared" si="400"/>
        <v>-68.390212241589438</v>
      </c>
      <c r="BJ679">
        <f t="shared" si="401"/>
        <v>-108.67008854708662</v>
      </c>
      <c r="BK679">
        <f t="shared" si="402"/>
        <v>-14.754319664473872</v>
      </c>
      <c r="BL679">
        <f t="shared" si="403"/>
        <v>-22.013681658285037</v>
      </c>
      <c r="BM679">
        <f t="shared" si="404"/>
        <v>-22.422560732600829</v>
      </c>
      <c r="BN679">
        <f t="shared" si="405"/>
        <v>-67.960368165567971</v>
      </c>
      <c r="BO679">
        <f t="shared" si="371"/>
        <v>0</v>
      </c>
      <c r="BP679">
        <f t="shared" si="372"/>
        <v>3</v>
      </c>
      <c r="BQ679" t="str">
        <f t="shared" si="373"/>
        <v>Train</v>
      </c>
    </row>
    <row r="680" spans="1:69" x14ac:dyDescent="0.3">
      <c r="A680">
        <v>3</v>
      </c>
      <c r="B680">
        <v>0</v>
      </c>
      <c r="C680" t="s">
        <v>1599</v>
      </c>
      <c r="D680" t="s">
        <v>20</v>
      </c>
      <c r="E680">
        <v>6</v>
      </c>
      <c r="F680">
        <v>1</v>
      </c>
      <c r="G680">
        <v>1</v>
      </c>
      <c r="H680" t="s">
        <v>1600</v>
      </c>
      <c r="I680">
        <v>15.245799999999999</v>
      </c>
      <c r="K680" t="s">
        <v>44</v>
      </c>
      <c r="N680" t="s">
        <v>1601</v>
      </c>
      <c r="O680">
        <v>1</v>
      </c>
      <c r="P680">
        <v>3</v>
      </c>
      <c r="Q680">
        <v>2</v>
      </c>
      <c r="R680" t="str">
        <f t="shared" si="374"/>
        <v>Train</v>
      </c>
      <c r="S680" t="str">
        <f t="shared" si="375"/>
        <v>Train</v>
      </c>
      <c r="T680" t="str">
        <f t="shared" si="376"/>
        <v>Train</v>
      </c>
      <c r="U680" t="str">
        <f t="shared" si="377"/>
        <v>ON</v>
      </c>
      <c r="V680" t="str">
        <f t="shared" si="378"/>
        <v>0-17</v>
      </c>
      <c r="W680" t="str">
        <f t="shared" si="379"/>
        <v/>
      </c>
      <c r="X680" t="str">
        <f t="shared" si="380"/>
        <v>11-20</v>
      </c>
      <c r="Y680" t="b">
        <f>SUMPRODUCT(--(U680=counts!$A$40:$A$49))&gt;0</f>
        <v>1</v>
      </c>
      <c r="Z680" t="b">
        <f>SUMPRODUCT(--(W680=counts!$A$18:$A$22))&gt;0</f>
        <v>0</v>
      </c>
      <c r="AA680" t="str">
        <f t="shared" si="381"/>
        <v>0-17</v>
      </c>
      <c r="AB680" t="str">
        <f>IF(W680="","Blank",IF(Z680="TRUE",W680,counts!$A$23))</f>
        <v>Blank</v>
      </c>
      <c r="AC680" t="str">
        <f t="shared" si="382"/>
        <v>11-20</v>
      </c>
      <c r="AD680" t="str">
        <f t="shared" si="383"/>
        <v>ON</v>
      </c>
      <c r="AE680" t="str">
        <f t="shared" si="384"/>
        <v>male</v>
      </c>
      <c r="AF680">
        <f>IF(F680&gt;=4, counts!$A$62,F680)</f>
        <v>1</v>
      </c>
      <c r="AG680">
        <f>IF(G680&gt;=3, counts!$A$69,G680)</f>
        <v>1</v>
      </c>
      <c r="AH680" t="str">
        <f>IF(OR(K680="S",K680=""), counts!$A$75,K680)</f>
        <v>C</v>
      </c>
      <c r="AI680">
        <f t="shared" si="385"/>
        <v>3</v>
      </c>
      <c r="AJ680">
        <f>VLOOKUP(AA680,counts!$V$8:$W$13,2,FALSE)</f>
        <v>-3.7643689058441341</v>
      </c>
      <c r="AK680">
        <f>VLOOKUP(AB680,counts!$V$17:$W$23,2,FALSE)</f>
        <v>-42.171718189759716</v>
      </c>
      <c r="AL680">
        <f>VLOOKUP(AC680,counts!$V$27:$W$33,2,FALSE)</f>
        <v>-9.6115457513775127</v>
      </c>
      <c r="AM680">
        <f>VLOOKUP(AD680,counts!$V$38:$W$49,2,FALSE)</f>
        <v>-202.50760482553153</v>
      </c>
      <c r="AN680">
        <f>VLOOKUP(AE680,counts!$V$53:$W$54,2,FALSE)</f>
        <v>-108.67008854708662</v>
      </c>
      <c r="AO680">
        <f>VLOOKUP(AF680,counts!$V$58:$W$62,2,FALSE)</f>
        <v>48.695090775187893</v>
      </c>
      <c r="AP680">
        <f>VLOOKUP(AG680,counts!$V$66:$W$69,2,FALSE)</f>
        <v>79.365382998232107</v>
      </c>
      <c r="AQ680">
        <f>VLOOKUP(AH680,counts!$V$73:$W$75,2,FALSE)</f>
        <v>72.444458573419169</v>
      </c>
      <c r="AR680">
        <f>VLOOKUP(AI680,counts!$V$79:$W$81,2,FALSE)</f>
        <v>-67.960368165567971</v>
      </c>
      <c r="AS680">
        <f t="shared" si="386"/>
        <v>0</v>
      </c>
      <c r="AT680">
        <f t="shared" si="387"/>
        <v>1</v>
      </c>
      <c r="AU680" t="str">
        <f t="shared" si="370"/>
        <v>Train</v>
      </c>
      <c r="AW680" t="str">
        <f t="shared" si="388"/>
        <v>0-17</v>
      </c>
      <c r="AX680" t="str">
        <f t="shared" si="389"/>
        <v>Blank</v>
      </c>
      <c r="AY680" t="str">
        <f t="shared" si="390"/>
        <v>11-20</v>
      </c>
      <c r="AZ680" t="str">
        <f t="shared" si="391"/>
        <v>ON</v>
      </c>
      <c r="BA680" t="str">
        <f t="shared" si="392"/>
        <v>male</v>
      </c>
      <c r="BB680">
        <f t="shared" si="393"/>
        <v>1</v>
      </c>
      <c r="BC680">
        <f t="shared" si="394"/>
        <v>1</v>
      </c>
      <c r="BD680" t="str">
        <f t="shared" si="395"/>
        <v>C</v>
      </c>
      <c r="BE680">
        <f t="shared" si="396"/>
        <v>3</v>
      </c>
      <c r="BF680">
        <f t="shared" si="397"/>
        <v>-3.7643689058441341</v>
      </c>
      <c r="BG680">
        <f t="shared" si="398"/>
        <v>-42.171718189759716</v>
      </c>
      <c r="BH680">
        <f t="shared" si="399"/>
        <v>-9.6115457513775127</v>
      </c>
      <c r="BI680">
        <f t="shared" si="400"/>
        <v>-202.50760482553153</v>
      </c>
      <c r="BJ680">
        <f t="shared" si="401"/>
        <v>-108.67008854708662</v>
      </c>
      <c r="BK680">
        <f t="shared" si="402"/>
        <v>48.695090775187893</v>
      </c>
      <c r="BL680">
        <f t="shared" si="403"/>
        <v>79.365382998232107</v>
      </c>
      <c r="BM680">
        <f t="shared" si="404"/>
        <v>72.444458573419169</v>
      </c>
      <c r="BN680">
        <f t="shared" si="405"/>
        <v>-67.960368165567971</v>
      </c>
      <c r="BO680">
        <f t="shared" si="371"/>
        <v>0</v>
      </c>
      <c r="BP680">
        <f t="shared" si="372"/>
        <v>1</v>
      </c>
      <c r="BQ680" t="str">
        <f t="shared" si="373"/>
        <v>Train</v>
      </c>
    </row>
    <row r="681" spans="1:69" x14ac:dyDescent="0.3">
      <c r="A681">
        <v>3</v>
      </c>
      <c r="B681">
        <v>0</v>
      </c>
      <c r="C681" t="s">
        <v>1602</v>
      </c>
      <c r="D681" t="s">
        <v>15</v>
      </c>
      <c r="E681">
        <v>9</v>
      </c>
      <c r="F681">
        <v>1</v>
      </c>
      <c r="G681">
        <v>1</v>
      </c>
      <c r="H681" t="s">
        <v>1600</v>
      </c>
      <c r="I681">
        <v>15.245799999999999</v>
      </c>
      <c r="K681" t="s">
        <v>44</v>
      </c>
      <c r="N681" t="s">
        <v>1601</v>
      </c>
      <c r="O681">
        <v>5</v>
      </c>
      <c r="P681">
        <v>2</v>
      </c>
      <c r="Q681">
        <v>5</v>
      </c>
      <c r="R681" t="str">
        <f t="shared" si="374"/>
        <v>Validate</v>
      </c>
      <c r="S681" t="str">
        <f t="shared" si="375"/>
        <v>Train</v>
      </c>
      <c r="T681" t="str">
        <f t="shared" si="376"/>
        <v>Validate</v>
      </c>
      <c r="U681" t="str">
        <f t="shared" si="377"/>
        <v>ON</v>
      </c>
      <c r="V681" t="str">
        <f t="shared" si="378"/>
        <v>0-17</v>
      </c>
      <c r="W681" t="str">
        <f t="shared" si="379"/>
        <v/>
      </c>
      <c r="X681" t="str">
        <f t="shared" si="380"/>
        <v>11-20</v>
      </c>
      <c r="Y681" t="b">
        <f>SUMPRODUCT(--(U681=counts!$A$40:$A$49))&gt;0</f>
        <v>1</v>
      </c>
      <c r="Z681" t="b">
        <f>SUMPRODUCT(--(W681=counts!$A$18:$A$22))&gt;0</f>
        <v>0</v>
      </c>
      <c r="AA681" t="str">
        <f t="shared" si="381"/>
        <v>0-17</v>
      </c>
      <c r="AB681" t="str">
        <f>IF(W681="","Blank",IF(Z681="TRUE",W681,counts!$A$23))</f>
        <v>Blank</v>
      </c>
      <c r="AC681" t="str">
        <f t="shared" si="382"/>
        <v>11-20</v>
      </c>
      <c r="AD681" t="str">
        <f t="shared" si="383"/>
        <v>ON</v>
      </c>
      <c r="AE681" t="str">
        <f t="shared" si="384"/>
        <v>female</v>
      </c>
      <c r="AF681">
        <f>IF(F681&gt;=4, counts!$A$62,F681)</f>
        <v>1</v>
      </c>
      <c r="AG681">
        <f>IF(G681&gt;=3, counts!$A$69,G681)</f>
        <v>1</v>
      </c>
      <c r="AH681" t="str">
        <f>IF(OR(K681="S",K681=""), counts!$A$75,K681)</f>
        <v>C</v>
      </c>
      <c r="AI681">
        <f t="shared" si="385"/>
        <v>3</v>
      </c>
      <c r="AJ681">
        <f>VLOOKUP(AA681,counts!$V$8:$W$13,2,FALSE)</f>
        <v>-3.7643689058441341</v>
      </c>
      <c r="AK681">
        <f>VLOOKUP(AB681,counts!$V$17:$W$23,2,FALSE)</f>
        <v>-42.171718189759716</v>
      </c>
      <c r="AL681">
        <f>VLOOKUP(AC681,counts!$V$27:$W$33,2,FALSE)</f>
        <v>-9.6115457513775127</v>
      </c>
      <c r="AM681">
        <f>VLOOKUP(AD681,counts!$V$38:$W$49,2,FALSE)</f>
        <v>-202.50760482553153</v>
      </c>
      <c r="AN681">
        <f>VLOOKUP(AE681,counts!$V$53:$W$54,2,FALSE)</f>
        <v>151.41878811967541</v>
      </c>
      <c r="AO681">
        <f>VLOOKUP(AF681,counts!$V$58:$W$62,2,FALSE)</f>
        <v>48.695090775187893</v>
      </c>
      <c r="AP681">
        <f>VLOOKUP(AG681,counts!$V$66:$W$69,2,FALSE)</f>
        <v>79.365382998232107</v>
      </c>
      <c r="AQ681">
        <f>VLOOKUP(AH681,counts!$V$73:$W$75,2,FALSE)</f>
        <v>72.444458573419169</v>
      </c>
      <c r="AR681">
        <f>VLOOKUP(AI681,counts!$V$79:$W$81,2,FALSE)</f>
        <v>-67.960368165567971</v>
      </c>
      <c r="AS681">
        <f t="shared" si="386"/>
        <v>0</v>
      </c>
      <c r="AT681">
        <f t="shared" si="387"/>
        <v>5</v>
      </c>
      <c r="AU681" t="str">
        <f t="shared" si="370"/>
        <v>Validate</v>
      </c>
      <c r="AW681" t="str">
        <f t="shared" si="388"/>
        <v>0-17</v>
      </c>
      <c r="AX681" t="str">
        <f t="shared" si="389"/>
        <v>Blank</v>
      </c>
      <c r="AY681" t="str">
        <f t="shared" si="390"/>
        <v>11-20</v>
      </c>
      <c r="AZ681" t="str">
        <f t="shared" si="391"/>
        <v>ON</v>
      </c>
      <c r="BA681" t="str">
        <f t="shared" si="392"/>
        <v>female</v>
      </c>
      <c r="BB681">
        <f t="shared" si="393"/>
        <v>1</v>
      </c>
      <c r="BC681">
        <f t="shared" si="394"/>
        <v>1</v>
      </c>
      <c r="BD681" t="str">
        <f t="shared" si="395"/>
        <v>C</v>
      </c>
      <c r="BE681">
        <f t="shared" si="396"/>
        <v>3</v>
      </c>
      <c r="BF681">
        <f t="shared" si="397"/>
        <v>-3.7643689058441341</v>
      </c>
      <c r="BG681">
        <f t="shared" si="398"/>
        <v>-42.171718189759716</v>
      </c>
      <c r="BH681">
        <f t="shared" si="399"/>
        <v>-9.6115457513775127</v>
      </c>
      <c r="BI681">
        <f t="shared" si="400"/>
        <v>-202.50760482553153</v>
      </c>
      <c r="BJ681">
        <f t="shared" si="401"/>
        <v>151.41878811967541</v>
      </c>
      <c r="BK681">
        <f t="shared" si="402"/>
        <v>48.695090775187893</v>
      </c>
      <c r="BL681">
        <f t="shared" si="403"/>
        <v>79.365382998232107</v>
      </c>
      <c r="BM681">
        <f t="shared" si="404"/>
        <v>72.444458573419169</v>
      </c>
      <c r="BN681">
        <f t="shared" si="405"/>
        <v>-67.960368165567971</v>
      </c>
      <c r="BO681">
        <f t="shared" si="371"/>
        <v>0</v>
      </c>
      <c r="BP681">
        <f t="shared" si="372"/>
        <v>5</v>
      </c>
      <c r="BQ681" t="str">
        <f t="shared" si="373"/>
        <v>Validate</v>
      </c>
    </row>
    <row r="682" spans="1:69" x14ac:dyDescent="0.3">
      <c r="A682">
        <v>3</v>
      </c>
      <c r="B682">
        <v>0</v>
      </c>
      <c r="C682" t="s">
        <v>1603</v>
      </c>
      <c r="D682" t="s">
        <v>20</v>
      </c>
      <c r="F682">
        <v>0</v>
      </c>
      <c r="G682">
        <v>0</v>
      </c>
      <c r="H682" t="s">
        <v>1604</v>
      </c>
      <c r="I682">
        <v>7.2249999999999996</v>
      </c>
      <c r="K682" t="s">
        <v>44</v>
      </c>
      <c r="N682" t="s">
        <v>1587</v>
      </c>
      <c r="O682">
        <v>5</v>
      </c>
      <c r="P682">
        <v>3</v>
      </c>
      <c r="Q682">
        <v>5</v>
      </c>
      <c r="R682" t="str">
        <f t="shared" si="374"/>
        <v>Validate</v>
      </c>
      <c r="S682" t="str">
        <f t="shared" si="375"/>
        <v>Train</v>
      </c>
      <c r="T682" t="str">
        <f t="shared" si="376"/>
        <v>Validate</v>
      </c>
      <c r="U682" t="str">
        <f t="shared" si="377"/>
        <v/>
      </c>
      <c r="V682" t="str">
        <f t="shared" si="378"/>
        <v>0-17</v>
      </c>
      <c r="W682" t="str">
        <f t="shared" si="379"/>
        <v/>
      </c>
      <c r="X682" t="str">
        <f t="shared" si="380"/>
        <v>0-10</v>
      </c>
      <c r="Y682" t="b">
        <f>SUMPRODUCT(--(U682=counts!$A$40:$A$49))&gt;0</f>
        <v>0</v>
      </c>
      <c r="Z682" t="b">
        <f>SUMPRODUCT(--(W682=counts!$A$18:$A$22))&gt;0</f>
        <v>0</v>
      </c>
      <c r="AA682" t="str">
        <f t="shared" si="381"/>
        <v>0-17</v>
      </c>
      <c r="AB682" t="str">
        <f>IF(W682="","Blank",IF(Z682="TRUE",W682,counts!$A$23))</f>
        <v>Blank</v>
      </c>
      <c r="AC682" t="str">
        <f t="shared" si="382"/>
        <v>0-10</v>
      </c>
      <c r="AD682" t="str">
        <f t="shared" si="383"/>
        <v>Blank</v>
      </c>
      <c r="AE682" t="str">
        <f t="shared" si="384"/>
        <v>male</v>
      </c>
      <c r="AF682">
        <f>IF(F682&gt;=4, counts!$A$62,F682)</f>
        <v>0</v>
      </c>
      <c r="AG682">
        <f>IF(G682&gt;=3, counts!$A$69,G682)</f>
        <v>0</v>
      </c>
      <c r="AH682" t="str">
        <f>IF(OR(K682="S",K682=""), counts!$A$75,K682)</f>
        <v>C</v>
      </c>
      <c r="AI682">
        <f t="shared" si="385"/>
        <v>3</v>
      </c>
      <c r="AJ682">
        <f>VLOOKUP(AA682,counts!$V$8:$W$13,2,FALSE)</f>
        <v>-3.7643689058441341</v>
      </c>
      <c r="AK682">
        <f>VLOOKUP(AB682,counts!$V$17:$W$23,2,FALSE)</f>
        <v>-42.171718189759716</v>
      </c>
      <c r="AL682">
        <f>VLOOKUP(AC682,counts!$V$27:$W$33,2,FALSE)</f>
        <v>-82.840254641099079</v>
      </c>
      <c r="AM682">
        <f>VLOOKUP(AD682,counts!$V$38:$W$49,2,FALSE)</f>
        <v>-33.757758935166962</v>
      </c>
      <c r="AN682">
        <f>VLOOKUP(AE682,counts!$V$53:$W$54,2,FALSE)</f>
        <v>-108.67008854708662</v>
      </c>
      <c r="AO682">
        <f>VLOOKUP(AF682,counts!$V$58:$W$62,2,FALSE)</f>
        <v>-14.754319664473872</v>
      </c>
      <c r="AP682">
        <f>VLOOKUP(AG682,counts!$V$66:$W$69,2,FALSE)</f>
        <v>-22.013681658285037</v>
      </c>
      <c r="AQ682">
        <f>VLOOKUP(AH682,counts!$V$73:$W$75,2,FALSE)</f>
        <v>72.444458573419169</v>
      </c>
      <c r="AR682">
        <f>VLOOKUP(AI682,counts!$V$79:$W$81,2,FALSE)</f>
        <v>-67.960368165567971</v>
      </c>
      <c r="AS682">
        <f t="shared" si="386"/>
        <v>0</v>
      </c>
      <c r="AT682">
        <f t="shared" si="387"/>
        <v>5</v>
      </c>
      <c r="AU682" t="str">
        <f t="shared" si="370"/>
        <v>Validate</v>
      </c>
      <c r="AW682" t="str">
        <f t="shared" si="388"/>
        <v>0-17</v>
      </c>
      <c r="AX682" t="str">
        <f t="shared" si="389"/>
        <v>Blank</v>
      </c>
      <c r="AY682" t="str">
        <f t="shared" si="390"/>
        <v>0-10</v>
      </c>
      <c r="AZ682" t="str">
        <f t="shared" si="391"/>
        <v>Blank</v>
      </c>
      <c r="BA682" t="str">
        <f t="shared" si="392"/>
        <v>male</v>
      </c>
      <c r="BB682">
        <f t="shared" si="393"/>
        <v>0</v>
      </c>
      <c r="BC682">
        <f t="shared" si="394"/>
        <v>0</v>
      </c>
      <c r="BD682" t="str">
        <f t="shared" si="395"/>
        <v>C</v>
      </c>
      <c r="BE682">
        <f t="shared" si="396"/>
        <v>3</v>
      </c>
      <c r="BF682">
        <f t="shared" si="397"/>
        <v>-3.7643689058441341</v>
      </c>
      <c r="BG682">
        <f t="shared" si="398"/>
        <v>-42.171718189759716</v>
      </c>
      <c r="BH682">
        <f t="shared" si="399"/>
        <v>-82.840254641099079</v>
      </c>
      <c r="BI682">
        <f t="shared" si="400"/>
        <v>-33.757758935166962</v>
      </c>
      <c r="BJ682">
        <f t="shared" si="401"/>
        <v>-108.67008854708662</v>
      </c>
      <c r="BK682">
        <f t="shared" si="402"/>
        <v>-14.754319664473872</v>
      </c>
      <c r="BL682">
        <f t="shared" si="403"/>
        <v>-22.013681658285037</v>
      </c>
      <c r="BM682">
        <f t="shared" si="404"/>
        <v>72.444458573419169</v>
      </c>
      <c r="BN682">
        <f t="shared" si="405"/>
        <v>-67.960368165567971</v>
      </c>
      <c r="BO682">
        <f t="shared" si="371"/>
        <v>0</v>
      </c>
      <c r="BP682">
        <f t="shared" si="372"/>
        <v>5</v>
      </c>
      <c r="BQ682" t="str">
        <f t="shared" si="373"/>
        <v>Validate</v>
      </c>
    </row>
    <row r="683" spans="1:69" x14ac:dyDescent="0.3">
      <c r="A683">
        <v>3</v>
      </c>
      <c r="B683">
        <v>0</v>
      </c>
      <c r="C683" t="s">
        <v>1605</v>
      </c>
      <c r="D683" t="s">
        <v>15</v>
      </c>
      <c r="F683">
        <v>0</v>
      </c>
      <c r="G683">
        <v>2</v>
      </c>
      <c r="H683" t="s">
        <v>1600</v>
      </c>
      <c r="I683">
        <v>15.245799999999999</v>
      </c>
      <c r="K683" t="s">
        <v>44</v>
      </c>
      <c r="N683" t="s">
        <v>1601</v>
      </c>
      <c r="O683">
        <v>4</v>
      </c>
      <c r="P683">
        <v>1</v>
      </c>
      <c r="Q683">
        <v>4</v>
      </c>
      <c r="R683" t="str">
        <f t="shared" si="374"/>
        <v>Test</v>
      </c>
      <c r="S683" t="str">
        <f t="shared" si="375"/>
        <v>Train</v>
      </c>
      <c r="T683" t="str">
        <f t="shared" si="376"/>
        <v>Test</v>
      </c>
      <c r="U683" t="str">
        <f t="shared" si="377"/>
        <v>ON</v>
      </c>
      <c r="V683" t="str">
        <f t="shared" si="378"/>
        <v>0-17</v>
      </c>
      <c r="W683" t="str">
        <f t="shared" si="379"/>
        <v/>
      </c>
      <c r="X683" t="str">
        <f t="shared" si="380"/>
        <v>11-20</v>
      </c>
      <c r="Y683" t="b">
        <f>SUMPRODUCT(--(U683=counts!$A$40:$A$49))&gt;0</f>
        <v>1</v>
      </c>
      <c r="Z683" t="b">
        <f>SUMPRODUCT(--(W683=counts!$A$18:$A$22))&gt;0</f>
        <v>0</v>
      </c>
      <c r="AA683" t="str">
        <f t="shared" si="381"/>
        <v>0-17</v>
      </c>
      <c r="AB683" t="str">
        <f>IF(W683="","Blank",IF(Z683="TRUE",W683,counts!$A$23))</f>
        <v>Blank</v>
      </c>
      <c r="AC683" t="str">
        <f t="shared" si="382"/>
        <v>11-20</v>
      </c>
      <c r="AD683" t="str">
        <f t="shared" si="383"/>
        <v>ON</v>
      </c>
      <c r="AE683" t="str">
        <f t="shared" si="384"/>
        <v>female</v>
      </c>
      <c r="AF683">
        <f>IF(F683&gt;=4, counts!$A$62,F683)</f>
        <v>0</v>
      </c>
      <c r="AG683">
        <f>IF(G683&gt;=3, counts!$A$69,G683)</f>
        <v>2</v>
      </c>
      <c r="AH683" t="str">
        <f>IF(OR(K683="S",K683=""), counts!$A$75,K683)</f>
        <v>C</v>
      </c>
      <c r="AI683">
        <f t="shared" si="385"/>
        <v>3</v>
      </c>
      <c r="AJ683">
        <f>VLOOKUP(AA683,counts!$V$8:$W$13,2,FALSE)</f>
        <v>-3.7643689058441341</v>
      </c>
      <c r="AK683">
        <f>VLOOKUP(AB683,counts!$V$17:$W$23,2,FALSE)</f>
        <v>-42.171718189759716</v>
      </c>
      <c r="AL683">
        <f>VLOOKUP(AC683,counts!$V$27:$W$33,2,FALSE)</f>
        <v>-9.6115457513775127</v>
      </c>
      <c r="AM683">
        <f>VLOOKUP(AD683,counts!$V$38:$W$49,2,FALSE)</f>
        <v>-202.50760482553153</v>
      </c>
      <c r="AN683">
        <f>VLOOKUP(AE683,counts!$V$53:$W$54,2,FALSE)</f>
        <v>151.41878811967541</v>
      </c>
      <c r="AO683">
        <f>VLOOKUP(AF683,counts!$V$58:$W$62,2,FALSE)</f>
        <v>-14.754319664473872</v>
      </c>
      <c r="AP683">
        <f>VLOOKUP(AG683,counts!$V$66:$W$69,2,FALSE)</f>
        <v>75.609641767585757</v>
      </c>
      <c r="AQ683">
        <f>VLOOKUP(AH683,counts!$V$73:$W$75,2,FALSE)</f>
        <v>72.444458573419169</v>
      </c>
      <c r="AR683">
        <f>VLOOKUP(AI683,counts!$V$79:$W$81,2,FALSE)</f>
        <v>-67.960368165567971</v>
      </c>
      <c r="AS683">
        <f t="shared" si="386"/>
        <v>0</v>
      </c>
      <c r="AT683">
        <f t="shared" si="387"/>
        <v>4</v>
      </c>
      <c r="AU683" t="str">
        <f t="shared" si="370"/>
        <v>Test</v>
      </c>
      <c r="AW683" t="str">
        <f t="shared" si="388"/>
        <v>0-17</v>
      </c>
      <c r="AX683" t="str">
        <f t="shared" si="389"/>
        <v>Blank</v>
      </c>
      <c r="AY683" t="str">
        <f t="shared" si="390"/>
        <v>11-20</v>
      </c>
      <c r="AZ683" t="str">
        <f t="shared" si="391"/>
        <v>ON</v>
      </c>
      <c r="BA683" t="str">
        <f t="shared" si="392"/>
        <v>female</v>
      </c>
      <c r="BB683">
        <f t="shared" si="393"/>
        <v>0</v>
      </c>
      <c r="BC683">
        <f t="shared" si="394"/>
        <v>2</v>
      </c>
      <c r="BD683" t="str">
        <f t="shared" si="395"/>
        <v>C</v>
      </c>
      <c r="BE683">
        <f t="shared" si="396"/>
        <v>3</v>
      </c>
      <c r="BF683">
        <f t="shared" si="397"/>
        <v>-3.7643689058441341</v>
      </c>
      <c r="BG683">
        <f t="shared" si="398"/>
        <v>-42.171718189759716</v>
      </c>
      <c r="BH683">
        <f t="shared" si="399"/>
        <v>-9.6115457513775127</v>
      </c>
      <c r="BI683">
        <f t="shared" si="400"/>
        <v>-202.50760482553153</v>
      </c>
      <c r="BJ683">
        <f t="shared" si="401"/>
        <v>151.41878811967541</v>
      </c>
      <c r="BK683">
        <f t="shared" si="402"/>
        <v>-14.754319664473872</v>
      </c>
      <c r="BL683">
        <f t="shared" si="403"/>
        <v>75.609641767585757</v>
      </c>
      <c r="BM683">
        <f t="shared" si="404"/>
        <v>72.444458573419169</v>
      </c>
      <c r="BN683">
        <f t="shared" si="405"/>
        <v>-67.960368165567971</v>
      </c>
      <c r="BO683">
        <f t="shared" si="371"/>
        <v>0</v>
      </c>
      <c r="BP683">
        <f t="shared" si="372"/>
        <v>4</v>
      </c>
      <c r="BQ683" t="str">
        <f t="shared" si="373"/>
        <v>Test</v>
      </c>
    </row>
    <row r="684" spans="1:69" x14ac:dyDescent="0.3">
      <c r="A684">
        <v>3</v>
      </c>
      <c r="B684">
        <v>0</v>
      </c>
      <c r="C684" t="s">
        <v>1606</v>
      </c>
      <c r="D684" t="s">
        <v>15</v>
      </c>
      <c r="F684">
        <v>0</v>
      </c>
      <c r="G684">
        <v>2</v>
      </c>
      <c r="H684" t="s">
        <v>1607</v>
      </c>
      <c r="I684">
        <v>7.75</v>
      </c>
      <c r="K684" t="s">
        <v>527</v>
      </c>
      <c r="N684" t="s">
        <v>1608</v>
      </c>
      <c r="O684">
        <v>1</v>
      </c>
      <c r="P684">
        <v>3</v>
      </c>
      <c r="Q684">
        <v>5</v>
      </c>
      <c r="R684" t="str">
        <f t="shared" si="374"/>
        <v>Train</v>
      </c>
      <c r="S684" t="str">
        <f t="shared" si="375"/>
        <v>Train</v>
      </c>
      <c r="T684" t="str">
        <f t="shared" si="376"/>
        <v>Validate</v>
      </c>
      <c r="U684" t="str">
        <f t="shared" si="377"/>
        <v>IL</v>
      </c>
      <c r="V684" t="str">
        <f t="shared" si="378"/>
        <v>0-17</v>
      </c>
      <c r="W684" t="str">
        <f t="shared" si="379"/>
        <v/>
      </c>
      <c r="X684" t="str">
        <f t="shared" si="380"/>
        <v>0-10</v>
      </c>
      <c r="Y684" t="b">
        <f>SUMPRODUCT(--(U684=counts!$A$40:$A$49))&gt;0</f>
        <v>1</v>
      </c>
      <c r="Z684" t="b">
        <f>SUMPRODUCT(--(W684=counts!$A$18:$A$22))&gt;0</f>
        <v>0</v>
      </c>
      <c r="AA684" t="str">
        <f t="shared" si="381"/>
        <v>0-17</v>
      </c>
      <c r="AB684" t="str">
        <f>IF(W684="","Blank",IF(Z684="TRUE",W684,counts!$A$23))</f>
        <v>Blank</v>
      </c>
      <c r="AC684" t="str">
        <f t="shared" si="382"/>
        <v>0-10</v>
      </c>
      <c r="AD684" t="str">
        <f t="shared" si="383"/>
        <v>IL</v>
      </c>
      <c r="AE684" t="str">
        <f t="shared" si="384"/>
        <v>female</v>
      </c>
      <c r="AF684">
        <f>IF(F684&gt;=4, counts!$A$62,F684)</f>
        <v>0</v>
      </c>
      <c r="AG684">
        <f>IF(G684&gt;=3, counts!$A$69,G684)</f>
        <v>2</v>
      </c>
      <c r="AH684" t="str">
        <f>IF(OR(K684="S",K684=""), counts!$A$75,K684)</f>
        <v>Q</v>
      </c>
      <c r="AI684">
        <f t="shared" si="385"/>
        <v>3</v>
      </c>
      <c r="AJ684">
        <f>VLOOKUP(AA684,counts!$V$8:$W$13,2,FALSE)</f>
        <v>-3.7643689058441341</v>
      </c>
      <c r="AK684">
        <f>VLOOKUP(AB684,counts!$V$17:$W$23,2,FALSE)</f>
        <v>-42.171718189759716</v>
      </c>
      <c r="AL684">
        <f>VLOOKUP(AC684,counts!$V$27:$W$33,2,FALSE)</f>
        <v>-82.840254641099079</v>
      </c>
      <c r="AM684">
        <f>VLOOKUP(AD684,counts!$V$38:$W$49,2,FALSE)</f>
        <v>-68.390212241589438</v>
      </c>
      <c r="AN684">
        <f>VLOOKUP(AE684,counts!$V$53:$W$54,2,FALSE)</f>
        <v>151.41878811967541</v>
      </c>
      <c r="AO684">
        <f>VLOOKUP(AF684,counts!$V$58:$W$62,2,FALSE)</f>
        <v>-14.754319664473872</v>
      </c>
      <c r="AP684">
        <f>VLOOKUP(AG684,counts!$V$66:$W$69,2,FALSE)</f>
        <v>75.609641767585757</v>
      </c>
      <c r="AQ684">
        <f>VLOOKUP(AH684,counts!$V$73:$W$75,2,FALSE)</f>
        <v>-11.405315820044242</v>
      </c>
      <c r="AR684">
        <f>VLOOKUP(AI684,counts!$V$79:$W$81,2,FALSE)</f>
        <v>-67.960368165567971</v>
      </c>
      <c r="AS684">
        <f t="shared" si="386"/>
        <v>0</v>
      </c>
      <c r="AT684">
        <f t="shared" si="387"/>
        <v>1</v>
      </c>
      <c r="AU684" t="str">
        <f t="shared" si="370"/>
        <v>Train</v>
      </c>
      <c r="AW684" t="str">
        <f t="shared" si="388"/>
        <v>0-17</v>
      </c>
      <c r="AX684" t="str">
        <f t="shared" si="389"/>
        <v>Blank</v>
      </c>
      <c r="AY684" t="str">
        <f t="shared" si="390"/>
        <v>0-10</v>
      </c>
      <c r="AZ684" t="str">
        <f t="shared" si="391"/>
        <v>IL</v>
      </c>
      <c r="BA684" t="str">
        <f t="shared" si="392"/>
        <v>female</v>
      </c>
      <c r="BB684">
        <f t="shared" si="393"/>
        <v>0</v>
      </c>
      <c r="BC684">
        <f t="shared" si="394"/>
        <v>2</v>
      </c>
      <c r="BD684" t="str">
        <f t="shared" si="395"/>
        <v>Q</v>
      </c>
      <c r="BE684">
        <f t="shared" si="396"/>
        <v>3</v>
      </c>
      <c r="BF684">
        <f t="shared" si="397"/>
        <v>-3.7643689058441341</v>
      </c>
      <c r="BG684">
        <f t="shared" si="398"/>
        <v>-42.171718189759716</v>
      </c>
      <c r="BH684">
        <f t="shared" si="399"/>
        <v>-82.840254641099079</v>
      </c>
      <c r="BI684">
        <f t="shared" si="400"/>
        <v>-68.390212241589438</v>
      </c>
      <c r="BJ684">
        <f t="shared" si="401"/>
        <v>151.41878811967541</v>
      </c>
      <c r="BK684">
        <f t="shared" si="402"/>
        <v>-14.754319664473872</v>
      </c>
      <c r="BL684">
        <f t="shared" si="403"/>
        <v>75.609641767585757</v>
      </c>
      <c r="BM684">
        <f t="shared" si="404"/>
        <v>-11.405315820044242</v>
      </c>
      <c r="BN684">
        <f t="shared" si="405"/>
        <v>-67.960368165567971</v>
      </c>
      <c r="BO684">
        <f t="shared" si="371"/>
        <v>0</v>
      </c>
      <c r="BP684">
        <f t="shared" si="372"/>
        <v>1</v>
      </c>
      <c r="BQ684" t="str">
        <f t="shared" si="373"/>
        <v>Train</v>
      </c>
    </row>
    <row r="685" spans="1:69" x14ac:dyDescent="0.3">
      <c r="A685">
        <v>3</v>
      </c>
      <c r="B685">
        <v>0</v>
      </c>
      <c r="C685" t="s">
        <v>1609</v>
      </c>
      <c r="D685" t="s">
        <v>20</v>
      </c>
      <c r="E685">
        <v>40</v>
      </c>
      <c r="F685">
        <v>1</v>
      </c>
      <c r="G685">
        <v>1</v>
      </c>
      <c r="H685" t="s">
        <v>1610</v>
      </c>
      <c r="I685">
        <v>15.5</v>
      </c>
      <c r="K685" t="s">
        <v>527</v>
      </c>
      <c r="N685" t="s">
        <v>1608</v>
      </c>
      <c r="O685">
        <v>3</v>
      </c>
      <c r="P685">
        <v>1</v>
      </c>
      <c r="Q685">
        <v>5</v>
      </c>
      <c r="R685" t="str">
        <f t="shared" si="374"/>
        <v>Train</v>
      </c>
      <c r="S685" t="str">
        <f t="shared" si="375"/>
        <v>Train</v>
      </c>
      <c r="T685" t="str">
        <f t="shared" si="376"/>
        <v>Validate</v>
      </c>
      <c r="U685" t="str">
        <f t="shared" si="377"/>
        <v>IL</v>
      </c>
      <c r="V685" t="str">
        <f t="shared" si="378"/>
        <v>31-40</v>
      </c>
      <c r="W685" t="str">
        <f t="shared" si="379"/>
        <v/>
      </c>
      <c r="X685" t="str">
        <f t="shared" si="380"/>
        <v>11-20</v>
      </c>
      <c r="Y685" t="b">
        <f>SUMPRODUCT(--(U685=counts!$A$40:$A$49))&gt;0</f>
        <v>1</v>
      </c>
      <c r="Z685" t="b">
        <f>SUMPRODUCT(--(W685=counts!$A$18:$A$22))&gt;0</f>
        <v>0</v>
      </c>
      <c r="AA685" t="str">
        <f t="shared" si="381"/>
        <v>31-40</v>
      </c>
      <c r="AB685" t="str">
        <f>IF(W685="","Blank",IF(Z685="TRUE",W685,counts!$A$23))</f>
        <v>Blank</v>
      </c>
      <c r="AC685" t="str">
        <f t="shared" si="382"/>
        <v>11-20</v>
      </c>
      <c r="AD685" t="str">
        <f t="shared" si="383"/>
        <v>IL</v>
      </c>
      <c r="AE685" t="str">
        <f t="shared" si="384"/>
        <v>male</v>
      </c>
      <c r="AF685">
        <f>IF(F685&gt;=4, counts!$A$62,F685)</f>
        <v>1</v>
      </c>
      <c r="AG685">
        <f>IF(G685&gt;=3, counts!$A$69,G685)</f>
        <v>1</v>
      </c>
      <c r="AH685" t="str">
        <f>IF(OR(K685="S",K685=""), counts!$A$75,K685)</f>
        <v>Q</v>
      </c>
      <c r="AI685">
        <f t="shared" si="385"/>
        <v>3</v>
      </c>
      <c r="AJ685">
        <f>VLOOKUP(AA685,counts!$V$8:$W$13,2,FALSE)</f>
        <v>32.769878926258563</v>
      </c>
      <c r="AK685">
        <f>VLOOKUP(AB685,counts!$V$17:$W$23,2,FALSE)</f>
        <v>-42.171718189759716</v>
      </c>
      <c r="AL685">
        <f>VLOOKUP(AC685,counts!$V$27:$W$33,2,FALSE)</f>
        <v>-9.6115457513775127</v>
      </c>
      <c r="AM685">
        <f>VLOOKUP(AD685,counts!$V$38:$W$49,2,FALSE)</f>
        <v>-68.390212241589438</v>
      </c>
      <c r="AN685">
        <f>VLOOKUP(AE685,counts!$V$53:$W$54,2,FALSE)</f>
        <v>-108.67008854708662</v>
      </c>
      <c r="AO685">
        <f>VLOOKUP(AF685,counts!$V$58:$W$62,2,FALSE)</f>
        <v>48.695090775187893</v>
      </c>
      <c r="AP685">
        <f>VLOOKUP(AG685,counts!$V$66:$W$69,2,FALSE)</f>
        <v>79.365382998232107</v>
      </c>
      <c r="AQ685">
        <f>VLOOKUP(AH685,counts!$V$73:$W$75,2,FALSE)</f>
        <v>-11.405315820044242</v>
      </c>
      <c r="AR685">
        <f>VLOOKUP(AI685,counts!$V$79:$W$81,2,FALSE)</f>
        <v>-67.960368165567971</v>
      </c>
      <c r="AS685">
        <f t="shared" si="386"/>
        <v>0</v>
      </c>
      <c r="AT685">
        <f t="shared" si="387"/>
        <v>3</v>
      </c>
      <c r="AU685" t="str">
        <f t="shared" si="370"/>
        <v>Train</v>
      </c>
      <c r="AW685" t="str">
        <f t="shared" si="388"/>
        <v>31-40</v>
      </c>
      <c r="AX685" t="str">
        <f t="shared" si="389"/>
        <v>Blank</v>
      </c>
      <c r="AY685" t="str">
        <f t="shared" si="390"/>
        <v>11-20</v>
      </c>
      <c r="AZ685" t="str">
        <f t="shared" si="391"/>
        <v>IL</v>
      </c>
      <c r="BA685" t="str">
        <f t="shared" si="392"/>
        <v>male</v>
      </c>
      <c r="BB685">
        <f t="shared" si="393"/>
        <v>1</v>
      </c>
      <c r="BC685">
        <f t="shared" si="394"/>
        <v>1</v>
      </c>
      <c r="BD685" t="str">
        <f t="shared" si="395"/>
        <v>Q</v>
      </c>
      <c r="BE685">
        <f t="shared" si="396"/>
        <v>3</v>
      </c>
      <c r="BF685">
        <f t="shared" si="397"/>
        <v>32.769878926258563</v>
      </c>
      <c r="BG685">
        <f t="shared" si="398"/>
        <v>-42.171718189759716</v>
      </c>
      <c r="BH685">
        <f t="shared" si="399"/>
        <v>-9.6115457513775127</v>
      </c>
      <c r="BI685">
        <f t="shared" si="400"/>
        <v>-68.390212241589438</v>
      </c>
      <c r="BJ685">
        <f t="shared" si="401"/>
        <v>-108.67008854708662</v>
      </c>
      <c r="BK685">
        <f t="shared" si="402"/>
        <v>48.695090775187893</v>
      </c>
      <c r="BL685">
        <f t="shared" si="403"/>
        <v>79.365382998232107</v>
      </c>
      <c r="BM685">
        <f t="shared" si="404"/>
        <v>-11.405315820044242</v>
      </c>
      <c r="BN685">
        <f t="shared" si="405"/>
        <v>-67.960368165567971</v>
      </c>
      <c r="BO685">
        <f t="shared" si="371"/>
        <v>0</v>
      </c>
      <c r="BP685">
        <f t="shared" si="372"/>
        <v>3</v>
      </c>
      <c r="BQ685" t="str">
        <f t="shared" si="373"/>
        <v>Train</v>
      </c>
    </row>
    <row r="686" spans="1:69" x14ac:dyDescent="0.3">
      <c r="A686">
        <v>3</v>
      </c>
      <c r="B686">
        <v>0</v>
      </c>
      <c r="C686" t="s">
        <v>1611</v>
      </c>
      <c r="D686" t="s">
        <v>15</v>
      </c>
      <c r="E686">
        <v>32</v>
      </c>
      <c r="F686">
        <v>1</v>
      </c>
      <c r="G686">
        <v>1</v>
      </c>
      <c r="H686" t="s">
        <v>1610</v>
      </c>
      <c r="I686">
        <v>15.5</v>
      </c>
      <c r="K686" t="s">
        <v>527</v>
      </c>
      <c r="N686" t="s">
        <v>1608</v>
      </c>
      <c r="O686">
        <v>3</v>
      </c>
      <c r="P686">
        <v>3</v>
      </c>
      <c r="Q686">
        <v>4</v>
      </c>
      <c r="R686" t="str">
        <f t="shared" si="374"/>
        <v>Train</v>
      </c>
      <c r="S686" t="str">
        <f t="shared" si="375"/>
        <v>Train</v>
      </c>
      <c r="T686" t="str">
        <f t="shared" si="376"/>
        <v>Test</v>
      </c>
      <c r="U686" t="str">
        <f t="shared" si="377"/>
        <v>IL</v>
      </c>
      <c r="V686" t="str">
        <f t="shared" si="378"/>
        <v>31-40</v>
      </c>
      <c r="W686" t="str">
        <f t="shared" si="379"/>
        <v/>
      </c>
      <c r="X686" t="str">
        <f t="shared" si="380"/>
        <v>11-20</v>
      </c>
      <c r="Y686" t="b">
        <f>SUMPRODUCT(--(U686=counts!$A$40:$A$49))&gt;0</f>
        <v>1</v>
      </c>
      <c r="Z686" t="b">
        <f>SUMPRODUCT(--(W686=counts!$A$18:$A$22))&gt;0</f>
        <v>0</v>
      </c>
      <c r="AA686" t="str">
        <f t="shared" si="381"/>
        <v>31-40</v>
      </c>
      <c r="AB686" t="str">
        <f>IF(W686="","Blank",IF(Z686="TRUE",W686,counts!$A$23))</f>
        <v>Blank</v>
      </c>
      <c r="AC686" t="str">
        <f t="shared" si="382"/>
        <v>11-20</v>
      </c>
      <c r="AD686" t="str">
        <f t="shared" si="383"/>
        <v>IL</v>
      </c>
      <c r="AE686" t="str">
        <f t="shared" si="384"/>
        <v>female</v>
      </c>
      <c r="AF686">
        <f>IF(F686&gt;=4, counts!$A$62,F686)</f>
        <v>1</v>
      </c>
      <c r="AG686">
        <f>IF(G686&gt;=3, counts!$A$69,G686)</f>
        <v>1</v>
      </c>
      <c r="AH686" t="str">
        <f>IF(OR(K686="S",K686=""), counts!$A$75,K686)</f>
        <v>Q</v>
      </c>
      <c r="AI686">
        <f t="shared" si="385"/>
        <v>3</v>
      </c>
      <c r="AJ686">
        <f>VLOOKUP(AA686,counts!$V$8:$W$13,2,FALSE)</f>
        <v>32.769878926258563</v>
      </c>
      <c r="AK686">
        <f>VLOOKUP(AB686,counts!$V$17:$W$23,2,FALSE)</f>
        <v>-42.171718189759716</v>
      </c>
      <c r="AL686">
        <f>VLOOKUP(AC686,counts!$V$27:$W$33,2,FALSE)</f>
        <v>-9.6115457513775127</v>
      </c>
      <c r="AM686">
        <f>VLOOKUP(AD686,counts!$V$38:$W$49,2,FALSE)</f>
        <v>-68.390212241589438</v>
      </c>
      <c r="AN686">
        <f>VLOOKUP(AE686,counts!$V$53:$W$54,2,FALSE)</f>
        <v>151.41878811967541</v>
      </c>
      <c r="AO686">
        <f>VLOOKUP(AF686,counts!$V$58:$W$62,2,FALSE)</f>
        <v>48.695090775187893</v>
      </c>
      <c r="AP686">
        <f>VLOOKUP(AG686,counts!$V$66:$W$69,2,FALSE)</f>
        <v>79.365382998232107</v>
      </c>
      <c r="AQ686">
        <f>VLOOKUP(AH686,counts!$V$73:$W$75,2,FALSE)</f>
        <v>-11.405315820044242</v>
      </c>
      <c r="AR686">
        <f>VLOOKUP(AI686,counts!$V$79:$W$81,2,FALSE)</f>
        <v>-67.960368165567971</v>
      </c>
      <c r="AS686">
        <f t="shared" si="386"/>
        <v>0</v>
      </c>
      <c r="AT686">
        <f t="shared" si="387"/>
        <v>3</v>
      </c>
      <c r="AU686" t="str">
        <f t="shared" si="370"/>
        <v>Train</v>
      </c>
      <c r="AW686" t="str">
        <f t="shared" si="388"/>
        <v>31-40</v>
      </c>
      <c r="AX686" t="str">
        <f t="shared" si="389"/>
        <v>Blank</v>
      </c>
      <c r="AY686" t="str">
        <f t="shared" si="390"/>
        <v>11-20</v>
      </c>
      <c r="AZ686" t="str">
        <f t="shared" si="391"/>
        <v>IL</v>
      </c>
      <c r="BA686" t="str">
        <f t="shared" si="392"/>
        <v>female</v>
      </c>
      <c r="BB686">
        <f t="shared" si="393"/>
        <v>1</v>
      </c>
      <c r="BC686">
        <f t="shared" si="394"/>
        <v>1</v>
      </c>
      <c r="BD686" t="str">
        <f t="shared" si="395"/>
        <v>Q</v>
      </c>
      <c r="BE686">
        <f t="shared" si="396"/>
        <v>3</v>
      </c>
      <c r="BF686">
        <f t="shared" si="397"/>
        <v>32.769878926258563</v>
      </c>
      <c r="BG686">
        <f t="shared" si="398"/>
        <v>-42.171718189759716</v>
      </c>
      <c r="BH686">
        <f t="shared" si="399"/>
        <v>-9.6115457513775127</v>
      </c>
      <c r="BI686">
        <f t="shared" si="400"/>
        <v>-68.390212241589438</v>
      </c>
      <c r="BJ686">
        <f t="shared" si="401"/>
        <v>151.41878811967541</v>
      </c>
      <c r="BK686">
        <f t="shared" si="402"/>
        <v>48.695090775187893</v>
      </c>
      <c r="BL686">
        <f t="shared" si="403"/>
        <v>79.365382998232107</v>
      </c>
      <c r="BM686">
        <f t="shared" si="404"/>
        <v>-11.405315820044242</v>
      </c>
      <c r="BN686">
        <f t="shared" si="405"/>
        <v>-67.960368165567971</v>
      </c>
      <c r="BO686">
        <f t="shared" si="371"/>
        <v>0</v>
      </c>
      <c r="BP686">
        <f t="shared" si="372"/>
        <v>3</v>
      </c>
      <c r="BQ686" t="str">
        <f t="shared" si="373"/>
        <v>Train</v>
      </c>
    </row>
    <row r="687" spans="1:69" x14ac:dyDescent="0.3">
      <c r="A687">
        <v>3</v>
      </c>
      <c r="B687">
        <v>0</v>
      </c>
      <c r="C687" t="s">
        <v>1612</v>
      </c>
      <c r="D687" t="s">
        <v>20</v>
      </c>
      <c r="E687">
        <v>21</v>
      </c>
      <c r="F687">
        <v>0</v>
      </c>
      <c r="G687">
        <v>0</v>
      </c>
      <c r="H687" t="s">
        <v>1613</v>
      </c>
      <c r="I687">
        <v>16.100000000000001</v>
      </c>
      <c r="K687" t="s">
        <v>17</v>
      </c>
      <c r="N687" t="s">
        <v>1614</v>
      </c>
      <c r="O687">
        <v>4</v>
      </c>
      <c r="P687">
        <v>2</v>
      </c>
      <c r="Q687">
        <v>1</v>
      </c>
      <c r="R687" t="str">
        <f t="shared" si="374"/>
        <v>Test</v>
      </c>
      <c r="S687" t="str">
        <f t="shared" si="375"/>
        <v>Train</v>
      </c>
      <c r="T687" t="str">
        <f t="shared" si="376"/>
        <v>Train</v>
      </c>
      <c r="U687" t="str">
        <f t="shared" si="377"/>
        <v/>
      </c>
      <c r="V687" t="str">
        <f t="shared" si="378"/>
        <v>18-30</v>
      </c>
      <c r="W687" t="str">
        <f t="shared" si="379"/>
        <v/>
      </c>
      <c r="X687" t="str">
        <f t="shared" si="380"/>
        <v>11-20</v>
      </c>
      <c r="Y687" t="b">
        <f>SUMPRODUCT(--(U687=counts!$A$40:$A$49))&gt;0</f>
        <v>0</v>
      </c>
      <c r="Z687" t="b">
        <f>SUMPRODUCT(--(W687=counts!$A$18:$A$22))&gt;0</f>
        <v>0</v>
      </c>
      <c r="AA687" t="str">
        <f t="shared" si="381"/>
        <v>18-30</v>
      </c>
      <c r="AB687" t="str">
        <f>IF(W687="","Blank",IF(Z687="TRUE",W687,counts!$A$23))</f>
        <v>Blank</v>
      </c>
      <c r="AC687" t="str">
        <f t="shared" si="382"/>
        <v>11-20</v>
      </c>
      <c r="AD687" t="str">
        <f t="shared" si="383"/>
        <v>Blank</v>
      </c>
      <c r="AE687" t="str">
        <f t="shared" si="384"/>
        <v>male</v>
      </c>
      <c r="AF687">
        <f>IF(F687&gt;=4, counts!$A$62,F687)</f>
        <v>0</v>
      </c>
      <c r="AG687">
        <f>IF(G687&gt;=3, counts!$A$69,G687)</f>
        <v>0</v>
      </c>
      <c r="AH687" t="str">
        <f>IF(OR(K687="S",K687=""), counts!$A$75,K687)</f>
        <v>S, blank</v>
      </c>
      <c r="AI687">
        <f t="shared" si="385"/>
        <v>3</v>
      </c>
      <c r="AJ687">
        <f>VLOOKUP(AA687,counts!$V$8:$W$13,2,FALSE)</f>
        <v>-11.613432440426715</v>
      </c>
      <c r="AK687">
        <f>VLOOKUP(AB687,counts!$V$17:$W$23,2,FALSE)</f>
        <v>-42.171718189759716</v>
      </c>
      <c r="AL687">
        <f>VLOOKUP(AC687,counts!$V$27:$W$33,2,FALSE)</f>
        <v>-9.6115457513775127</v>
      </c>
      <c r="AM687">
        <f>VLOOKUP(AD687,counts!$V$38:$W$49,2,FALSE)</f>
        <v>-33.757758935166962</v>
      </c>
      <c r="AN687">
        <f>VLOOKUP(AE687,counts!$V$53:$W$54,2,FALSE)</f>
        <v>-108.67008854708662</v>
      </c>
      <c r="AO687">
        <f>VLOOKUP(AF687,counts!$V$58:$W$62,2,FALSE)</f>
        <v>-14.754319664473872</v>
      </c>
      <c r="AP687">
        <f>VLOOKUP(AG687,counts!$V$66:$W$69,2,FALSE)</f>
        <v>-22.013681658285037</v>
      </c>
      <c r="AQ687">
        <f>VLOOKUP(AH687,counts!$V$73:$W$75,2,FALSE)</f>
        <v>-22.422560732600829</v>
      </c>
      <c r="AR687">
        <f>VLOOKUP(AI687,counts!$V$79:$W$81,2,FALSE)</f>
        <v>-67.960368165567971</v>
      </c>
      <c r="AS687">
        <f t="shared" si="386"/>
        <v>0</v>
      </c>
      <c r="AT687">
        <f t="shared" si="387"/>
        <v>4</v>
      </c>
      <c r="AU687" t="str">
        <f t="shared" si="370"/>
        <v>Test</v>
      </c>
      <c r="AW687" t="str">
        <f t="shared" si="388"/>
        <v>18-30</v>
      </c>
      <c r="AX687" t="str">
        <f t="shared" si="389"/>
        <v>Blank</v>
      </c>
      <c r="AY687" t="str">
        <f t="shared" si="390"/>
        <v>11-20</v>
      </c>
      <c r="AZ687" t="str">
        <f t="shared" si="391"/>
        <v>Blank</v>
      </c>
      <c r="BA687" t="str">
        <f t="shared" si="392"/>
        <v>male</v>
      </c>
      <c r="BB687">
        <f t="shared" si="393"/>
        <v>0</v>
      </c>
      <c r="BC687">
        <f t="shared" si="394"/>
        <v>0</v>
      </c>
      <c r="BD687" t="str">
        <f t="shared" si="395"/>
        <v>S, blank</v>
      </c>
      <c r="BE687">
        <f t="shared" si="396"/>
        <v>3</v>
      </c>
      <c r="BF687">
        <f t="shared" si="397"/>
        <v>-11.613432440426715</v>
      </c>
      <c r="BG687">
        <f t="shared" si="398"/>
        <v>-42.171718189759716</v>
      </c>
      <c r="BH687">
        <f t="shared" si="399"/>
        <v>-9.6115457513775127</v>
      </c>
      <c r="BI687">
        <f t="shared" si="400"/>
        <v>-33.757758935166962</v>
      </c>
      <c r="BJ687">
        <f t="shared" si="401"/>
        <v>-108.67008854708662</v>
      </c>
      <c r="BK687">
        <f t="shared" si="402"/>
        <v>-14.754319664473872</v>
      </c>
      <c r="BL687">
        <f t="shared" si="403"/>
        <v>-22.013681658285037</v>
      </c>
      <c r="BM687">
        <f t="shared" si="404"/>
        <v>-22.422560732600829</v>
      </c>
      <c r="BN687">
        <f t="shared" si="405"/>
        <v>-67.960368165567971</v>
      </c>
      <c r="BO687">
        <f t="shared" si="371"/>
        <v>0</v>
      </c>
      <c r="BP687">
        <f t="shared" si="372"/>
        <v>4</v>
      </c>
      <c r="BQ687" t="str">
        <f t="shared" si="373"/>
        <v>Test</v>
      </c>
    </row>
    <row r="688" spans="1:69" x14ac:dyDescent="0.3">
      <c r="A688">
        <v>3</v>
      </c>
      <c r="B688">
        <v>1</v>
      </c>
      <c r="C688" t="s">
        <v>1615</v>
      </c>
      <c r="D688" t="s">
        <v>15</v>
      </c>
      <c r="E688">
        <v>22</v>
      </c>
      <c r="F688">
        <v>0</v>
      </c>
      <c r="G688">
        <v>0</v>
      </c>
      <c r="H688" t="s">
        <v>1616</v>
      </c>
      <c r="I688">
        <v>7.7249999999999996</v>
      </c>
      <c r="K688" t="s">
        <v>527</v>
      </c>
      <c r="L688" t="s">
        <v>241</v>
      </c>
      <c r="N688" t="s">
        <v>1617</v>
      </c>
      <c r="O688">
        <v>1</v>
      </c>
      <c r="P688">
        <v>2</v>
      </c>
      <c r="Q688">
        <v>3</v>
      </c>
      <c r="R688" t="str">
        <f t="shared" si="374"/>
        <v>Train</v>
      </c>
      <c r="S688" t="str">
        <f t="shared" si="375"/>
        <v>Train</v>
      </c>
      <c r="T688" t="str">
        <f t="shared" si="376"/>
        <v>Train</v>
      </c>
      <c r="U688" t="str">
        <f t="shared" si="377"/>
        <v>NY</v>
      </c>
      <c r="V688" t="str">
        <f t="shared" si="378"/>
        <v>18-30</v>
      </c>
      <c r="W688" t="str">
        <f t="shared" si="379"/>
        <v/>
      </c>
      <c r="X688" t="str">
        <f t="shared" si="380"/>
        <v>0-10</v>
      </c>
      <c r="Y688" t="b">
        <f>SUMPRODUCT(--(U688=counts!$A$40:$A$49))&gt;0</f>
        <v>1</v>
      </c>
      <c r="Z688" t="b">
        <f>SUMPRODUCT(--(W688=counts!$A$18:$A$22))&gt;0</f>
        <v>0</v>
      </c>
      <c r="AA688" t="str">
        <f t="shared" si="381"/>
        <v>18-30</v>
      </c>
      <c r="AB688" t="str">
        <f>IF(W688="","Blank",IF(Z688="TRUE",W688,counts!$A$23))</f>
        <v>Blank</v>
      </c>
      <c r="AC688" t="str">
        <f t="shared" si="382"/>
        <v>0-10</v>
      </c>
      <c r="AD688" t="str">
        <f t="shared" si="383"/>
        <v>NY</v>
      </c>
      <c r="AE688" t="str">
        <f t="shared" si="384"/>
        <v>female</v>
      </c>
      <c r="AF688">
        <f>IF(F688&gt;=4, counts!$A$62,F688)</f>
        <v>0</v>
      </c>
      <c r="AG688">
        <f>IF(G688&gt;=3, counts!$A$69,G688)</f>
        <v>0</v>
      </c>
      <c r="AH688" t="str">
        <f>IF(OR(K688="S",K688=""), counts!$A$75,K688)</f>
        <v>Q</v>
      </c>
      <c r="AI688">
        <f t="shared" si="385"/>
        <v>3</v>
      </c>
      <c r="AJ688">
        <f>VLOOKUP(AA688,counts!$V$8:$W$13,2,FALSE)</f>
        <v>-11.613432440426715</v>
      </c>
      <c r="AK688">
        <f>VLOOKUP(AB688,counts!$V$17:$W$23,2,FALSE)</f>
        <v>-42.171718189759716</v>
      </c>
      <c r="AL688">
        <f>VLOOKUP(AC688,counts!$V$27:$W$33,2,FALSE)</f>
        <v>-82.840254641099079</v>
      </c>
      <c r="AM688">
        <f>VLOOKUP(AD688,counts!$V$38:$W$49,2,FALSE)</f>
        <v>57.761363718906857</v>
      </c>
      <c r="AN688">
        <f>VLOOKUP(AE688,counts!$V$53:$W$54,2,FALSE)</f>
        <v>151.41878811967541</v>
      </c>
      <c r="AO688">
        <f>VLOOKUP(AF688,counts!$V$58:$W$62,2,FALSE)</f>
        <v>-14.754319664473872</v>
      </c>
      <c r="AP688">
        <f>VLOOKUP(AG688,counts!$V$66:$W$69,2,FALSE)</f>
        <v>-22.013681658285037</v>
      </c>
      <c r="AQ688">
        <f>VLOOKUP(AH688,counts!$V$73:$W$75,2,FALSE)</f>
        <v>-11.405315820044242</v>
      </c>
      <c r="AR688">
        <f>VLOOKUP(AI688,counts!$V$79:$W$81,2,FALSE)</f>
        <v>-67.960368165567971</v>
      </c>
      <c r="AS688">
        <f t="shared" si="386"/>
        <v>1</v>
      </c>
      <c r="AT688">
        <f t="shared" si="387"/>
        <v>1</v>
      </c>
      <c r="AU688" t="str">
        <f t="shared" si="370"/>
        <v>Train</v>
      </c>
      <c r="AW688" t="str">
        <f t="shared" si="388"/>
        <v>18-30</v>
      </c>
      <c r="AX688" t="str">
        <f t="shared" si="389"/>
        <v>Blank</v>
      </c>
      <c r="AY688" t="str">
        <f t="shared" si="390"/>
        <v>0-10</v>
      </c>
      <c r="AZ688" t="str">
        <f t="shared" si="391"/>
        <v>NY</v>
      </c>
      <c r="BA688" t="str">
        <f t="shared" si="392"/>
        <v>female</v>
      </c>
      <c r="BB688">
        <f t="shared" si="393"/>
        <v>0</v>
      </c>
      <c r="BC688">
        <f t="shared" si="394"/>
        <v>0</v>
      </c>
      <c r="BD688" t="str">
        <f t="shared" si="395"/>
        <v>Q</v>
      </c>
      <c r="BE688">
        <f t="shared" si="396"/>
        <v>3</v>
      </c>
      <c r="BF688">
        <f t="shared" si="397"/>
        <v>-11.613432440426715</v>
      </c>
      <c r="BG688">
        <f t="shared" si="398"/>
        <v>-42.171718189759716</v>
      </c>
      <c r="BH688">
        <f t="shared" si="399"/>
        <v>-82.840254641099079</v>
      </c>
      <c r="BI688">
        <f t="shared" si="400"/>
        <v>57.761363718906857</v>
      </c>
      <c r="BJ688">
        <f t="shared" si="401"/>
        <v>151.41878811967541</v>
      </c>
      <c r="BK688">
        <f t="shared" si="402"/>
        <v>-14.754319664473872</v>
      </c>
      <c r="BL688">
        <f t="shared" si="403"/>
        <v>-22.013681658285037</v>
      </c>
      <c r="BM688">
        <f t="shared" si="404"/>
        <v>-11.405315820044242</v>
      </c>
      <c r="BN688">
        <f t="shared" si="405"/>
        <v>-67.960368165567971</v>
      </c>
      <c r="BO688">
        <f t="shared" si="371"/>
        <v>1</v>
      </c>
      <c r="BP688">
        <f t="shared" si="372"/>
        <v>1</v>
      </c>
      <c r="BQ688" t="str">
        <f t="shared" si="373"/>
        <v>Train</v>
      </c>
    </row>
    <row r="689" spans="1:69" x14ac:dyDescent="0.3">
      <c r="A689">
        <v>3</v>
      </c>
      <c r="B689">
        <v>0</v>
      </c>
      <c r="C689" t="s">
        <v>1618</v>
      </c>
      <c r="D689" t="s">
        <v>15</v>
      </c>
      <c r="E689">
        <v>20</v>
      </c>
      <c r="F689">
        <v>0</v>
      </c>
      <c r="G689">
        <v>0</v>
      </c>
      <c r="H689" t="s">
        <v>1619</v>
      </c>
      <c r="I689">
        <v>7.8541999999999996</v>
      </c>
      <c r="K689" t="s">
        <v>17</v>
      </c>
      <c r="N689" t="s">
        <v>1620</v>
      </c>
      <c r="O689">
        <v>3</v>
      </c>
      <c r="P689">
        <v>2</v>
      </c>
      <c r="Q689">
        <v>5</v>
      </c>
      <c r="R689" t="str">
        <f t="shared" si="374"/>
        <v>Train</v>
      </c>
      <c r="S689" t="str">
        <f t="shared" si="375"/>
        <v>Train</v>
      </c>
      <c r="T689" t="str">
        <f t="shared" si="376"/>
        <v>Validate</v>
      </c>
      <c r="U689" t="str">
        <f t="shared" si="377"/>
        <v>IL</v>
      </c>
      <c r="V689" t="str">
        <f t="shared" si="378"/>
        <v>18-30</v>
      </c>
      <c r="W689" t="str">
        <f t="shared" si="379"/>
        <v/>
      </c>
      <c r="X689" t="str">
        <f t="shared" si="380"/>
        <v>0-10</v>
      </c>
      <c r="Y689" t="b">
        <f>SUMPRODUCT(--(U689=counts!$A$40:$A$49))&gt;0</f>
        <v>1</v>
      </c>
      <c r="Z689" t="b">
        <f>SUMPRODUCT(--(W689=counts!$A$18:$A$22))&gt;0</f>
        <v>0</v>
      </c>
      <c r="AA689" t="str">
        <f t="shared" si="381"/>
        <v>18-30</v>
      </c>
      <c r="AB689" t="str">
        <f>IF(W689="","Blank",IF(Z689="TRUE",W689,counts!$A$23))</f>
        <v>Blank</v>
      </c>
      <c r="AC689" t="str">
        <f t="shared" si="382"/>
        <v>0-10</v>
      </c>
      <c r="AD689" t="str">
        <f t="shared" si="383"/>
        <v>IL</v>
      </c>
      <c r="AE689" t="str">
        <f t="shared" si="384"/>
        <v>female</v>
      </c>
      <c r="AF689">
        <f>IF(F689&gt;=4, counts!$A$62,F689)</f>
        <v>0</v>
      </c>
      <c r="AG689">
        <f>IF(G689&gt;=3, counts!$A$69,G689)</f>
        <v>0</v>
      </c>
      <c r="AH689" t="str">
        <f>IF(OR(K689="S",K689=""), counts!$A$75,K689)</f>
        <v>S, blank</v>
      </c>
      <c r="AI689">
        <f t="shared" si="385"/>
        <v>3</v>
      </c>
      <c r="AJ689">
        <f>VLOOKUP(AA689,counts!$V$8:$W$13,2,FALSE)</f>
        <v>-11.613432440426715</v>
      </c>
      <c r="AK689">
        <f>VLOOKUP(AB689,counts!$V$17:$W$23,2,FALSE)</f>
        <v>-42.171718189759716</v>
      </c>
      <c r="AL689">
        <f>VLOOKUP(AC689,counts!$V$27:$W$33,2,FALSE)</f>
        <v>-82.840254641099079</v>
      </c>
      <c r="AM689">
        <f>VLOOKUP(AD689,counts!$V$38:$W$49,2,FALSE)</f>
        <v>-68.390212241589438</v>
      </c>
      <c r="AN689">
        <f>VLOOKUP(AE689,counts!$V$53:$W$54,2,FALSE)</f>
        <v>151.41878811967541</v>
      </c>
      <c r="AO689">
        <f>VLOOKUP(AF689,counts!$V$58:$W$62,2,FALSE)</f>
        <v>-14.754319664473872</v>
      </c>
      <c r="AP689">
        <f>VLOOKUP(AG689,counts!$V$66:$W$69,2,FALSE)</f>
        <v>-22.013681658285037</v>
      </c>
      <c r="AQ689">
        <f>VLOOKUP(AH689,counts!$V$73:$W$75,2,FALSE)</f>
        <v>-22.422560732600829</v>
      </c>
      <c r="AR689">
        <f>VLOOKUP(AI689,counts!$V$79:$W$81,2,FALSE)</f>
        <v>-67.960368165567971</v>
      </c>
      <c r="AS689">
        <f t="shared" si="386"/>
        <v>0</v>
      </c>
      <c r="AT689">
        <f t="shared" si="387"/>
        <v>3</v>
      </c>
      <c r="AU689" t="str">
        <f t="shared" si="370"/>
        <v>Train</v>
      </c>
      <c r="AW689" t="str">
        <f t="shared" si="388"/>
        <v>18-30</v>
      </c>
      <c r="AX689" t="str">
        <f t="shared" si="389"/>
        <v>Blank</v>
      </c>
      <c r="AY689" t="str">
        <f t="shared" si="390"/>
        <v>0-10</v>
      </c>
      <c r="AZ689" t="str">
        <f t="shared" si="391"/>
        <v>IL</v>
      </c>
      <c r="BA689" t="str">
        <f t="shared" si="392"/>
        <v>female</v>
      </c>
      <c r="BB689">
        <f t="shared" si="393"/>
        <v>0</v>
      </c>
      <c r="BC689">
        <f t="shared" si="394"/>
        <v>0</v>
      </c>
      <c r="BD689" t="str">
        <f t="shared" si="395"/>
        <v>S, blank</v>
      </c>
      <c r="BE689">
        <f t="shared" si="396"/>
        <v>3</v>
      </c>
      <c r="BF689">
        <f t="shared" si="397"/>
        <v>-11.613432440426715</v>
      </c>
      <c r="BG689">
        <f t="shared" si="398"/>
        <v>-42.171718189759716</v>
      </c>
      <c r="BH689">
        <f t="shared" si="399"/>
        <v>-82.840254641099079</v>
      </c>
      <c r="BI689">
        <f t="shared" si="400"/>
        <v>-68.390212241589438</v>
      </c>
      <c r="BJ689">
        <f t="shared" si="401"/>
        <v>151.41878811967541</v>
      </c>
      <c r="BK689">
        <f t="shared" si="402"/>
        <v>-14.754319664473872</v>
      </c>
      <c r="BL689">
        <f t="shared" si="403"/>
        <v>-22.013681658285037</v>
      </c>
      <c r="BM689">
        <f t="shared" si="404"/>
        <v>-22.422560732600829</v>
      </c>
      <c r="BN689">
        <f t="shared" si="405"/>
        <v>-67.960368165567971</v>
      </c>
      <c r="BO689">
        <f t="shared" si="371"/>
        <v>0</v>
      </c>
      <c r="BP689">
        <f t="shared" si="372"/>
        <v>3</v>
      </c>
      <c r="BQ689" t="str">
        <f t="shared" si="373"/>
        <v>Train</v>
      </c>
    </row>
    <row r="690" spans="1:69" x14ac:dyDescent="0.3">
      <c r="A690">
        <v>3</v>
      </c>
      <c r="B690">
        <v>0</v>
      </c>
      <c r="C690" t="s">
        <v>1621</v>
      </c>
      <c r="D690" t="s">
        <v>20</v>
      </c>
      <c r="E690">
        <v>29</v>
      </c>
      <c r="F690">
        <v>1</v>
      </c>
      <c r="G690">
        <v>0</v>
      </c>
      <c r="H690" t="s">
        <v>1622</v>
      </c>
      <c r="I690">
        <v>7.0457999999999998</v>
      </c>
      <c r="K690" t="s">
        <v>17</v>
      </c>
      <c r="N690" t="s">
        <v>1623</v>
      </c>
      <c r="O690">
        <v>3</v>
      </c>
      <c r="P690">
        <v>3</v>
      </c>
      <c r="Q690">
        <v>2</v>
      </c>
      <c r="R690" t="str">
        <f t="shared" si="374"/>
        <v>Train</v>
      </c>
      <c r="S690" t="str">
        <f t="shared" si="375"/>
        <v>Train</v>
      </c>
      <c r="T690" t="str">
        <f t="shared" si="376"/>
        <v>Train</v>
      </c>
      <c r="U690" t="str">
        <f t="shared" si="377"/>
        <v/>
      </c>
      <c r="V690" t="str">
        <f t="shared" si="378"/>
        <v>18-30</v>
      </c>
      <c r="W690" t="str">
        <f t="shared" si="379"/>
        <v/>
      </c>
      <c r="X690" t="str">
        <f t="shared" si="380"/>
        <v>0-10</v>
      </c>
      <c r="Y690" t="b">
        <f>SUMPRODUCT(--(U690=counts!$A$40:$A$49))&gt;0</f>
        <v>0</v>
      </c>
      <c r="Z690" t="b">
        <f>SUMPRODUCT(--(W690=counts!$A$18:$A$22))&gt;0</f>
        <v>0</v>
      </c>
      <c r="AA690" t="str">
        <f t="shared" si="381"/>
        <v>18-30</v>
      </c>
      <c r="AB690" t="str">
        <f>IF(W690="","Blank",IF(Z690="TRUE",W690,counts!$A$23))</f>
        <v>Blank</v>
      </c>
      <c r="AC690" t="str">
        <f t="shared" si="382"/>
        <v>0-10</v>
      </c>
      <c r="AD690" t="str">
        <f t="shared" si="383"/>
        <v>Blank</v>
      </c>
      <c r="AE690" t="str">
        <f t="shared" si="384"/>
        <v>male</v>
      </c>
      <c r="AF690">
        <f>IF(F690&gt;=4, counts!$A$62,F690)</f>
        <v>1</v>
      </c>
      <c r="AG690">
        <f>IF(G690&gt;=3, counts!$A$69,G690)</f>
        <v>0</v>
      </c>
      <c r="AH690" t="str">
        <f>IF(OR(K690="S",K690=""), counts!$A$75,K690)</f>
        <v>S, blank</v>
      </c>
      <c r="AI690">
        <f t="shared" si="385"/>
        <v>3</v>
      </c>
      <c r="AJ690">
        <f>VLOOKUP(AA690,counts!$V$8:$W$13,2,FALSE)</f>
        <v>-11.613432440426715</v>
      </c>
      <c r="AK690">
        <f>VLOOKUP(AB690,counts!$V$17:$W$23,2,FALSE)</f>
        <v>-42.171718189759716</v>
      </c>
      <c r="AL690">
        <f>VLOOKUP(AC690,counts!$V$27:$W$33,2,FALSE)</f>
        <v>-82.840254641099079</v>
      </c>
      <c r="AM690">
        <f>VLOOKUP(AD690,counts!$V$38:$W$49,2,FALSE)</f>
        <v>-33.757758935166962</v>
      </c>
      <c r="AN690">
        <f>VLOOKUP(AE690,counts!$V$53:$W$54,2,FALSE)</f>
        <v>-108.67008854708662</v>
      </c>
      <c r="AO690">
        <f>VLOOKUP(AF690,counts!$V$58:$W$62,2,FALSE)</f>
        <v>48.695090775187893</v>
      </c>
      <c r="AP690">
        <f>VLOOKUP(AG690,counts!$V$66:$W$69,2,FALSE)</f>
        <v>-22.013681658285037</v>
      </c>
      <c r="AQ690">
        <f>VLOOKUP(AH690,counts!$V$73:$W$75,2,FALSE)</f>
        <v>-22.422560732600829</v>
      </c>
      <c r="AR690">
        <f>VLOOKUP(AI690,counts!$V$79:$W$81,2,FALSE)</f>
        <v>-67.960368165567971</v>
      </c>
      <c r="AS690">
        <f t="shared" si="386"/>
        <v>0</v>
      </c>
      <c r="AT690">
        <f t="shared" si="387"/>
        <v>3</v>
      </c>
      <c r="AU690" t="str">
        <f t="shared" si="370"/>
        <v>Train</v>
      </c>
      <c r="AW690" t="str">
        <f t="shared" si="388"/>
        <v>18-30</v>
      </c>
      <c r="AX690" t="str">
        <f t="shared" si="389"/>
        <v>Blank</v>
      </c>
      <c r="AY690" t="str">
        <f t="shared" si="390"/>
        <v>0-10</v>
      </c>
      <c r="AZ690" t="str">
        <f t="shared" si="391"/>
        <v>Blank</v>
      </c>
      <c r="BA690" t="str">
        <f t="shared" si="392"/>
        <v>male</v>
      </c>
      <c r="BB690">
        <f t="shared" si="393"/>
        <v>1</v>
      </c>
      <c r="BC690">
        <f t="shared" si="394"/>
        <v>0</v>
      </c>
      <c r="BD690" t="str">
        <f t="shared" si="395"/>
        <v>S, blank</v>
      </c>
      <c r="BE690">
        <f t="shared" si="396"/>
        <v>3</v>
      </c>
      <c r="BF690">
        <f t="shared" si="397"/>
        <v>-11.613432440426715</v>
      </c>
      <c r="BG690">
        <f t="shared" si="398"/>
        <v>-42.171718189759716</v>
      </c>
      <c r="BH690">
        <f t="shared" si="399"/>
        <v>-82.840254641099079</v>
      </c>
      <c r="BI690">
        <f t="shared" si="400"/>
        <v>-33.757758935166962</v>
      </c>
      <c r="BJ690">
        <f t="shared" si="401"/>
        <v>-108.67008854708662</v>
      </c>
      <c r="BK690">
        <f t="shared" si="402"/>
        <v>48.695090775187893</v>
      </c>
      <c r="BL690">
        <f t="shared" si="403"/>
        <v>-22.013681658285037</v>
      </c>
      <c r="BM690">
        <f t="shared" si="404"/>
        <v>-22.422560732600829</v>
      </c>
      <c r="BN690">
        <f t="shared" si="405"/>
        <v>-67.960368165567971</v>
      </c>
      <c r="BO690">
        <f t="shared" si="371"/>
        <v>0</v>
      </c>
      <c r="BP690">
        <f t="shared" si="372"/>
        <v>3</v>
      </c>
      <c r="BQ690" t="str">
        <f t="shared" si="373"/>
        <v>Train</v>
      </c>
    </row>
    <row r="691" spans="1:69" x14ac:dyDescent="0.3">
      <c r="A691">
        <v>3</v>
      </c>
      <c r="B691">
        <v>0</v>
      </c>
      <c r="C691" t="s">
        <v>1624</v>
      </c>
      <c r="D691" t="s">
        <v>20</v>
      </c>
      <c r="E691">
        <v>22</v>
      </c>
      <c r="F691">
        <v>1</v>
      </c>
      <c r="G691">
        <v>0</v>
      </c>
      <c r="H691" t="s">
        <v>1625</v>
      </c>
      <c r="I691">
        <v>7.25</v>
      </c>
      <c r="K691" t="s">
        <v>17</v>
      </c>
      <c r="N691" t="s">
        <v>1623</v>
      </c>
      <c r="O691">
        <v>1</v>
      </c>
      <c r="P691">
        <v>3</v>
      </c>
      <c r="Q691">
        <v>5</v>
      </c>
      <c r="R691" t="str">
        <f t="shared" si="374"/>
        <v>Train</v>
      </c>
      <c r="S691" t="str">
        <f t="shared" si="375"/>
        <v>Train</v>
      </c>
      <c r="T691" t="str">
        <f t="shared" si="376"/>
        <v>Validate</v>
      </c>
      <c r="U691" t="str">
        <f t="shared" si="377"/>
        <v/>
      </c>
      <c r="V691" t="str">
        <f t="shared" si="378"/>
        <v>18-30</v>
      </c>
      <c r="W691" t="str">
        <f t="shared" si="379"/>
        <v/>
      </c>
      <c r="X691" t="str">
        <f t="shared" si="380"/>
        <v>0-10</v>
      </c>
      <c r="Y691" t="b">
        <f>SUMPRODUCT(--(U691=counts!$A$40:$A$49))&gt;0</f>
        <v>0</v>
      </c>
      <c r="Z691" t="b">
        <f>SUMPRODUCT(--(W691=counts!$A$18:$A$22))&gt;0</f>
        <v>0</v>
      </c>
      <c r="AA691" t="str">
        <f t="shared" si="381"/>
        <v>18-30</v>
      </c>
      <c r="AB691" t="str">
        <f>IF(W691="","Blank",IF(Z691="TRUE",W691,counts!$A$23))</f>
        <v>Blank</v>
      </c>
      <c r="AC691" t="str">
        <f t="shared" si="382"/>
        <v>0-10</v>
      </c>
      <c r="AD691" t="str">
        <f t="shared" si="383"/>
        <v>Blank</v>
      </c>
      <c r="AE691" t="str">
        <f t="shared" si="384"/>
        <v>male</v>
      </c>
      <c r="AF691">
        <f>IF(F691&gt;=4, counts!$A$62,F691)</f>
        <v>1</v>
      </c>
      <c r="AG691">
        <f>IF(G691&gt;=3, counts!$A$69,G691)</f>
        <v>0</v>
      </c>
      <c r="AH691" t="str">
        <f>IF(OR(K691="S",K691=""), counts!$A$75,K691)</f>
        <v>S, blank</v>
      </c>
      <c r="AI691">
        <f t="shared" si="385"/>
        <v>3</v>
      </c>
      <c r="AJ691">
        <f>VLOOKUP(AA691,counts!$V$8:$W$13,2,FALSE)</f>
        <v>-11.613432440426715</v>
      </c>
      <c r="AK691">
        <f>VLOOKUP(AB691,counts!$V$17:$W$23,2,FALSE)</f>
        <v>-42.171718189759716</v>
      </c>
      <c r="AL691">
        <f>VLOOKUP(AC691,counts!$V$27:$W$33,2,FALSE)</f>
        <v>-82.840254641099079</v>
      </c>
      <c r="AM691">
        <f>VLOOKUP(AD691,counts!$V$38:$W$49,2,FALSE)</f>
        <v>-33.757758935166962</v>
      </c>
      <c r="AN691">
        <f>VLOOKUP(AE691,counts!$V$53:$W$54,2,FALSE)</f>
        <v>-108.67008854708662</v>
      </c>
      <c r="AO691">
        <f>VLOOKUP(AF691,counts!$V$58:$W$62,2,FALSE)</f>
        <v>48.695090775187893</v>
      </c>
      <c r="AP691">
        <f>VLOOKUP(AG691,counts!$V$66:$W$69,2,FALSE)</f>
        <v>-22.013681658285037</v>
      </c>
      <c r="AQ691">
        <f>VLOOKUP(AH691,counts!$V$73:$W$75,2,FALSE)</f>
        <v>-22.422560732600829</v>
      </c>
      <c r="AR691">
        <f>VLOOKUP(AI691,counts!$V$79:$W$81,2,FALSE)</f>
        <v>-67.960368165567971</v>
      </c>
      <c r="AS691">
        <f t="shared" si="386"/>
        <v>0</v>
      </c>
      <c r="AT691">
        <f t="shared" si="387"/>
        <v>1</v>
      </c>
      <c r="AU691" t="str">
        <f t="shared" si="370"/>
        <v>Train</v>
      </c>
      <c r="AW691" t="str">
        <f t="shared" si="388"/>
        <v>18-30</v>
      </c>
      <c r="AX691" t="str">
        <f t="shared" si="389"/>
        <v>Blank</v>
      </c>
      <c r="AY691" t="str">
        <f t="shared" si="390"/>
        <v>0-10</v>
      </c>
      <c r="AZ691" t="str">
        <f t="shared" si="391"/>
        <v>Blank</v>
      </c>
      <c r="BA691" t="str">
        <f t="shared" si="392"/>
        <v>male</v>
      </c>
      <c r="BB691">
        <f t="shared" si="393"/>
        <v>1</v>
      </c>
      <c r="BC691">
        <f t="shared" si="394"/>
        <v>0</v>
      </c>
      <c r="BD691" t="str">
        <f t="shared" si="395"/>
        <v>S, blank</v>
      </c>
      <c r="BE691">
        <f t="shared" si="396"/>
        <v>3</v>
      </c>
      <c r="BF691">
        <f t="shared" si="397"/>
        <v>-11.613432440426715</v>
      </c>
      <c r="BG691">
        <f t="shared" si="398"/>
        <v>-42.171718189759716</v>
      </c>
      <c r="BH691">
        <f t="shared" si="399"/>
        <v>-82.840254641099079</v>
      </c>
      <c r="BI691">
        <f t="shared" si="400"/>
        <v>-33.757758935166962</v>
      </c>
      <c r="BJ691">
        <f t="shared" si="401"/>
        <v>-108.67008854708662</v>
      </c>
      <c r="BK691">
        <f t="shared" si="402"/>
        <v>48.695090775187893</v>
      </c>
      <c r="BL691">
        <f t="shared" si="403"/>
        <v>-22.013681658285037</v>
      </c>
      <c r="BM691">
        <f t="shared" si="404"/>
        <v>-22.422560732600829</v>
      </c>
      <c r="BN691">
        <f t="shared" si="405"/>
        <v>-67.960368165567971</v>
      </c>
      <c r="BO691">
        <f t="shared" si="371"/>
        <v>0</v>
      </c>
      <c r="BP691">
        <f t="shared" si="372"/>
        <v>1</v>
      </c>
      <c r="BQ691" t="str">
        <f t="shared" si="373"/>
        <v>Train</v>
      </c>
    </row>
    <row r="692" spans="1:69" x14ac:dyDescent="0.3">
      <c r="A692">
        <v>3</v>
      </c>
      <c r="B692">
        <v>0</v>
      </c>
      <c r="C692" t="s">
        <v>1626</v>
      </c>
      <c r="D692" t="s">
        <v>20</v>
      </c>
      <c r="E692">
        <v>22</v>
      </c>
      <c r="F692">
        <v>0</v>
      </c>
      <c r="G692">
        <v>0</v>
      </c>
      <c r="H692" t="s">
        <v>1627</v>
      </c>
      <c r="I692">
        <v>7.7957999999999998</v>
      </c>
      <c r="K692" t="s">
        <v>17</v>
      </c>
      <c r="N692" t="s">
        <v>1519</v>
      </c>
      <c r="O692">
        <v>5</v>
      </c>
      <c r="P692">
        <v>5</v>
      </c>
      <c r="Q692">
        <v>5</v>
      </c>
      <c r="R692" t="str">
        <f t="shared" si="374"/>
        <v>Validate</v>
      </c>
      <c r="S692" t="str">
        <f t="shared" si="375"/>
        <v>Validate</v>
      </c>
      <c r="T692" t="str">
        <f t="shared" si="376"/>
        <v>Validate</v>
      </c>
      <c r="U692" t="str">
        <f t="shared" si="377"/>
        <v>MA</v>
      </c>
      <c r="V692" t="str">
        <f t="shared" si="378"/>
        <v>18-30</v>
      </c>
      <c r="W692" t="str">
        <f t="shared" si="379"/>
        <v/>
      </c>
      <c r="X692" t="str">
        <f t="shared" si="380"/>
        <v>0-10</v>
      </c>
      <c r="Y692" t="b">
        <f>SUMPRODUCT(--(U692=counts!$A$40:$A$49))&gt;0</f>
        <v>1</v>
      </c>
      <c r="Z692" t="b">
        <f>SUMPRODUCT(--(W692=counts!$A$18:$A$22))&gt;0</f>
        <v>0</v>
      </c>
      <c r="AA692" t="str">
        <f t="shared" si="381"/>
        <v>18-30</v>
      </c>
      <c r="AB692" t="str">
        <f>IF(W692="","Blank",IF(Z692="TRUE",W692,counts!$A$23))</f>
        <v>Blank</v>
      </c>
      <c r="AC692" t="str">
        <f t="shared" si="382"/>
        <v>0-10</v>
      </c>
      <c r="AD692" t="str">
        <f t="shared" si="383"/>
        <v>MA</v>
      </c>
      <c r="AE692" t="str">
        <f t="shared" si="384"/>
        <v>male</v>
      </c>
      <c r="AF692">
        <f>IF(F692&gt;=4, counts!$A$62,F692)</f>
        <v>0</v>
      </c>
      <c r="AG692">
        <f>IF(G692&gt;=3, counts!$A$69,G692)</f>
        <v>0</v>
      </c>
      <c r="AH692" t="str">
        <f>IF(OR(K692="S",K692=""), counts!$A$75,K692)</f>
        <v>S, blank</v>
      </c>
      <c r="AI692">
        <f t="shared" si="385"/>
        <v>3</v>
      </c>
      <c r="AJ692">
        <f>VLOOKUP(AA692,counts!$V$8:$W$13,2,FALSE)</f>
        <v>-11.613432440426715</v>
      </c>
      <c r="AK692">
        <f>VLOOKUP(AB692,counts!$V$17:$W$23,2,FALSE)</f>
        <v>-42.171718189759716</v>
      </c>
      <c r="AL692">
        <f>VLOOKUP(AC692,counts!$V$27:$W$33,2,FALSE)</f>
        <v>-82.840254641099079</v>
      </c>
      <c r="AM692">
        <f>VLOOKUP(AD692,counts!$V$38:$W$49,2,FALSE)</f>
        <v>-23.331657902726029</v>
      </c>
      <c r="AN692">
        <f>VLOOKUP(AE692,counts!$V$53:$W$54,2,FALSE)</f>
        <v>-108.67008854708662</v>
      </c>
      <c r="AO692">
        <f>VLOOKUP(AF692,counts!$V$58:$W$62,2,FALSE)</f>
        <v>-14.754319664473872</v>
      </c>
      <c r="AP692">
        <f>VLOOKUP(AG692,counts!$V$66:$W$69,2,FALSE)</f>
        <v>-22.013681658285037</v>
      </c>
      <c r="AQ692">
        <f>VLOOKUP(AH692,counts!$V$73:$W$75,2,FALSE)</f>
        <v>-22.422560732600829</v>
      </c>
      <c r="AR692">
        <f>VLOOKUP(AI692,counts!$V$79:$W$81,2,FALSE)</f>
        <v>-67.960368165567971</v>
      </c>
      <c r="AS692">
        <f t="shared" si="386"/>
        <v>0</v>
      </c>
      <c r="AT692">
        <f t="shared" si="387"/>
        <v>5</v>
      </c>
      <c r="AU692" t="str">
        <f t="shared" si="370"/>
        <v>Validate</v>
      </c>
      <c r="AW692" t="str">
        <f t="shared" si="388"/>
        <v>18-30</v>
      </c>
      <c r="AX692" t="str">
        <f t="shared" si="389"/>
        <v>Blank</v>
      </c>
      <c r="AY692" t="str">
        <f t="shared" si="390"/>
        <v>0-10</v>
      </c>
      <c r="AZ692" t="str">
        <f t="shared" si="391"/>
        <v>MA</v>
      </c>
      <c r="BA692" t="str">
        <f t="shared" si="392"/>
        <v>male</v>
      </c>
      <c r="BB692">
        <f t="shared" si="393"/>
        <v>0</v>
      </c>
      <c r="BC692">
        <f t="shared" si="394"/>
        <v>0</v>
      </c>
      <c r="BD692" t="str">
        <f t="shared" si="395"/>
        <v>S, blank</v>
      </c>
      <c r="BE692">
        <f t="shared" si="396"/>
        <v>3</v>
      </c>
      <c r="BF692">
        <f t="shared" si="397"/>
        <v>-11.613432440426715</v>
      </c>
      <c r="BG692">
        <f t="shared" si="398"/>
        <v>-42.171718189759716</v>
      </c>
      <c r="BH692">
        <f t="shared" si="399"/>
        <v>-82.840254641099079</v>
      </c>
      <c r="BI692">
        <f t="shared" si="400"/>
        <v>-23.331657902726029</v>
      </c>
      <c r="BJ692">
        <f t="shared" si="401"/>
        <v>-108.67008854708662</v>
      </c>
      <c r="BK692">
        <f t="shared" si="402"/>
        <v>-14.754319664473872</v>
      </c>
      <c r="BL692">
        <f t="shared" si="403"/>
        <v>-22.013681658285037</v>
      </c>
      <c r="BM692">
        <f t="shared" si="404"/>
        <v>-22.422560732600829</v>
      </c>
      <c r="BN692">
        <f t="shared" si="405"/>
        <v>-67.960368165567971</v>
      </c>
      <c r="BO692">
        <f t="shared" si="371"/>
        <v>0</v>
      </c>
      <c r="BP692">
        <f t="shared" si="372"/>
        <v>5</v>
      </c>
      <c r="BQ692" t="str">
        <f t="shared" si="373"/>
        <v>Validate</v>
      </c>
    </row>
    <row r="693" spans="1:69" x14ac:dyDescent="0.3">
      <c r="A693">
        <v>3</v>
      </c>
      <c r="B693">
        <v>0</v>
      </c>
      <c r="C693" t="s">
        <v>1628</v>
      </c>
      <c r="D693" t="s">
        <v>20</v>
      </c>
      <c r="E693">
        <v>35</v>
      </c>
      <c r="F693">
        <v>0</v>
      </c>
      <c r="G693">
        <v>0</v>
      </c>
      <c r="H693" t="s">
        <v>1629</v>
      </c>
      <c r="I693">
        <v>8.0500000000000007</v>
      </c>
      <c r="K693" t="s">
        <v>17</v>
      </c>
      <c r="N693" t="s">
        <v>1630</v>
      </c>
      <c r="O693">
        <v>4</v>
      </c>
      <c r="P693">
        <v>4</v>
      </c>
      <c r="Q693">
        <v>3</v>
      </c>
      <c r="R693" t="str">
        <f t="shared" si="374"/>
        <v>Test</v>
      </c>
      <c r="S693" t="str">
        <f t="shared" si="375"/>
        <v>Test</v>
      </c>
      <c r="T693" t="str">
        <f t="shared" si="376"/>
        <v>Train</v>
      </c>
      <c r="U693" t="str">
        <f t="shared" si="377"/>
        <v/>
      </c>
      <c r="V693" t="str">
        <f t="shared" si="378"/>
        <v>31-40</v>
      </c>
      <c r="W693" t="str">
        <f t="shared" si="379"/>
        <v/>
      </c>
      <c r="X693" t="str">
        <f t="shared" si="380"/>
        <v>0-10</v>
      </c>
      <c r="Y693" t="b">
        <f>SUMPRODUCT(--(U693=counts!$A$40:$A$49))&gt;0</f>
        <v>0</v>
      </c>
      <c r="Z693" t="b">
        <f>SUMPRODUCT(--(W693=counts!$A$18:$A$22))&gt;0</f>
        <v>0</v>
      </c>
      <c r="AA693" t="str">
        <f t="shared" si="381"/>
        <v>31-40</v>
      </c>
      <c r="AB693" t="str">
        <f>IF(W693="","Blank",IF(Z693="TRUE",W693,counts!$A$23))</f>
        <v>Blank</v>
      </c>
      <c r="AC693" t="str">
        <f t="shared" si="382"/>
        <v>0-10</v>
      </c>
      <c r="AD693" t="str">
        <f t="shared" si="383"/>
        <v>Blank</v>
      </c>
      <c r="AE693" t="str">
        <f t="shared" si="384"/>
        <v>male</v>
      </c>
      <c r="AF693">
        <f>IF(F693&gt;=4, counts!$A$62,F693)</f>
        <v>0</v>
      </c>
      <c r="AG693">
        <f>IF(G693&gt;=3, counts!$A$69,G693)</f>
        <v>0</v>
      </c>
      <c r="AH693" t="str">
        <f>IF(OR(K693="S",K693=""), counts!$A$75,K693)</f>
        <v>S, blank</v>
      </c>
      <c r="AI693">
        <f t="shared" si="385"/>
        <v>3</v>
      </c>
      <c r="AJ693">
        <f>VLOOKUP(AA693,counts!$V$8:$W$13,2,FALSE)</f>
        <v>32.769878926258563</v>
      </c>
      <c r="AK693">
        <f>VLOOKUP(AB693,counts!$V$17:$W$23,2,FALSE)</f>
        <v>-42.171718189759716</v>
      </c>
      <c r="AL693">
        <f>VLOOKUP(AC693,counts!$V$27:$W$33,2,FALSE)</f>
        <v>-82.840254641099079</v>
      </c>
      <c r="AM693">
        <f>VLOOKUP(AD693,counts!$V$38:$W$49,2,FALSE)</f>
        <v>-33.757758935166962</v>
      </c>
      <c r="AN693">
        <f>VLOOKUP(AE693,counts!$V$53:$W$54,2,FALSE)</f>
        <v>-108.67008854708662</v>
      </c>
      <c r="AO693">
        <f>VLOOKUP(AF693,counts!$V$58:$W$62,2,FALSE)</f>
        <v>-14.754319664473872</v>
      </c>
      <c r="AP693">
        <f>VLOOKUP(AG693,counts!$V$66:$W$69,2,FALSE)</f>
        <v>-22.013681658285037</v>
      </c>
      <c r="AQ693">
        <f>VLOOKUP(AH693,counts!$V$73:$W$75,2,FALSE)</f>
        <v>-22.422560732600829</v>
      </c>
      <c r="AR693">
        <f>VLOOKUP(AI693,counts!$V$79:$W$81,2,FALSE)</f>
        <v>-67.960368165567971</v>
      </c>
      <c r="AS693">
        <f t="shared" si="386"/>
        <v>0</v>
      </c>
      <c r="AT693">
        <f t="shared" si="387"/>
        <v>4</v>
      </c>
      <c r="AU693" t="str">
        <f t="shared" si="370"/>
        <v>Test</v>
      </c>
      <c r="AW693" t="str">
        <f t="shared" si="388"/>
        <v>31-40</v>
      </c>
      <c r="AX693" t="str">
        <f t="shared" si="389"/>
        <v>Blank</v>
      </c>
      <c r="AY693" t="str">
        <f t="shared" si="390"/>
        <v>0-10</v>
      </c>
      <c r="AZ693" t="str">
        <f t="shared" si="391"/>
        <v>Blank</v>
      </c>
      <c r="BA693" t="str">
        <f t="shared" si="392"/>
        <v>male</v>
      </c>
      <c r="BB693">
        <f t="shared" si="393"/>
        <v>0</v>
      </c>
      <c r="BC693">
        <f t="shared" si="394"/>
        <v>0</v>
      </c>
      <c r="BD693" t="str">
        <f t="shared" si="395"/>
        <v>S, blank</v>
      </c>
      <c r="BE693">
        <f t="shared" si="396"/>
        <v>3</v>
      </c>
      <c r="BF693">
        <f t="shared" si="397"/>
        <v>32.769878926258563</v>
      </c>
      <c r="BG693">
        <f t="shared" si="398"/>
        <v>-42.171718189759716</v>
      </c>
      <c r="BH693">
        <f t="shared" si="399"/>
        <v>-82.840254641099079</v>
      </c>
      <c r="BI693">
        <f t="shared" si="400"/>
        <v>-33.757758935166962</v>
      </c>
      <c r="BJ693">
        <f t="shared" si="401"/>
        <v>-108.67008854708662</v>
      </c>
      <c r="BK693">
        <f t="shared" si="402"/>
        <v>-14.754319664473872</v>
      </c>
      <c r="BL693">
        <f t="shared" si="403"/>
        <v>-22.013681658285037</v>
      </c>
      <c r="BM693">
        <f t="shared" si="404"/>
        <v>-22.422560732600829</v>
      </c>
      <c r="BN693">
        <f t="shared" si="405"/>
        <v>-67.960368165567971</v>
      </c>
      <c r="BO693">
        <f t="shared" si="371"/>
        <v>0</v>
      </c>
      <c r="BP693">
        <f t="shared" si="372"/>
        <v>4</v>
      </c>
      <c r="BQ693" t="str">
        <f t="shared" si="373"/>
        <v>Test</v>
      </c>
    </row>
    <row r="694" spans="1:69" x14ac:dyDescent="0.3">
      <c r="A694">
        <v>3</v>
      </c>
      <c r="B694">
        <v>0</v>
      </c>
      <c r="C694" t="s">
        <v>1631</v>
      </c>
      <c r="D694" t="s">
        <v>15</v>
      </c>
      <c r="E694">
        <v>18.5</v>
      </c>
      <c r="F694">
        <v>0</v>
      </c>
      <c r="G694">
        <v>0</v>
      </c>
      <c r="H694" t="s">
        <v>1632</v>
      </c>
      <c r="I694">
        <v>7.2832999999999997</v>
      </c>
      <c r="K694" t="s">
        <v>527</v>
      </c>
      <c r="M694">
        <v>299</v>
      </c>
      <c r="N694" t="s">
        <v>1633</v>
      </c>
      <c r="O694">
        <v>2</v>
      </c>
      <c r="P694">
        <v>4</v>
      </c>
      <c r="Q694">
        <v>4</v>
      </c>
      <c r="R694" t="str">
        <f t="shared" si="374"/>
        <v>Train</v>
      </c>
      <c r="S694" t="str">
        <f t="shared" si="375"/>
        <v>Test</v>
      </c>
      <c r="T694" t="str">
        <f t="shared" si="376"/>
        <v>Test</v>
      </c>
      <c r="U694" t="str">
        <f t="shared" si="377"/>
        <v>MA</v>
      </c>
      <c r="V694" t="str">
        <f t="shared" si="378"/>
        <v>18-30</v>
      </c>
      <c r="W694" t="str">
        <f t="shared" si="379"/>
        <v/>
      </c>
      <c r="X694" t="str">
        <f t="shared" si="380"/>
        <v>0-10</v>
      </c>
      <c r="Y694" t="b">
        <f>SUMPRODUCT(--(U694=counts!$A$40:$A$49))&gt;0</f>
        <v>1</v>
      </c>
      <c r="Z694" t="b">
        <f>SUMPRODUCT(--(W694=counts!$A$18:$A$22))&gt;0</f>
        <v>0</v>
      </c>
      <c r="AA694" t="str">
        <f t="shared" si="381"/>
        <v>18-30</v>
      </c>
      <c r="AB694" t="str">
        <f>IF(W694="","Blank",IF(Z694="TRUE",W694,counts!$A$23))</f>
        <v>Blank</v>
      </c>
      <c r="AC694" t="str">
        <f t="shared" si="382"/>
        <v>0-10</v>
      </c>
      <c r="AD694" t="str">
        <f t="shared" si="383"/>
        <v>MA</v>
      </c>
      <c r="AE694" t="str">
        <f t="shared" si="384"/>
        <v>female</v>
      </c>
      <c r="AF694">
        <f>IF(F694&gt;=4, counts!$A$62,F694)</f>
        <v>0</v>
      </c>
      <c r="AG694">
        <f>IF(G694&gt;=3, counts!$A$69,G694)</f>
        <v>0</v>
      </c>
      <c r="AH694" t="str">
        <f>IF(OR(K694="S",K694=""), counts!$A$75,K694)</f>
        <v>Q</v>
      </c>
      <c r="AI694">
        <f t="shared" si="385"/>
        <v>3</v>
      </c>
      <c r="AJ694">
        <f>VLOOKUP(AA694,counts!$V$8:$W$13,2,FALSE)</f>
        <v>-11.613432440426715</v>
      </c>
      <c r="AK694">
        <f>VLOOKUP(AB694,counts!$V$17:$W$23,2,FALSE)</f>
        <v>-42.171718189759716</v>
      </c>
      <c r="AL694">
        <f>VLOOKUP(AC694,counts!$V$27:$W$33,2,FALSE)</f>
        <v>-82.840254641099079</v>
      </c>
      <c r="AM694">
        <f>VLOOKUP(AD694,counts!$V$38:$W$49,2,FALSE)</f>
        <v>-23.331657902726029</v>
      </c>
      <c r="AN694">
        <f>VLOOKUP(AE694,counts!$V$53:$W$54,2,FALSE)</f>
        <v>151.41878811967541</v>
      </c>
      <c r="AO694">
        <f>VLOOKUP(AF694,counts!$V$58:$W$62,2,FALSE)</f>
        <v>-14.754319664473872</v>
      </c>
      <c r="AP694">
        <f>VLOOKUP(AG694,counts!$V$66:$W$69,2,FALSE)</f>
        <v>-22.013681658285037</v>
      </c>
      <c r="AQ694">
        <f>VLOOKUP(AH694,counts!$V$73:$W$75,2,FALSE)</f>
        <v>-11.405315820044242</v>
      </c>
      <c r="AR694">
        <f>VLOOKUP(AI694,counts!$V$79:$W$81,2,FALSE)</f>
        <v>-67.960368165567971</v>
      </c>
      <c r="AS694">
        <f t="shared" si="386"/>
        <v>0</v>
      </c>
      <c r="AT694">
        <f t="shared" si="387"/>
        <v>2</v>
      </c>
      <c r="AU694" t="str">
        <f t="shared" si="370"/>
        <v>Train</v>
      </c>
      <c r="AW694" t="str">
        <f t="shared" si="388"/>
        <v>18-30</v>
      </c>
      <c r="AX694" t="str">
        <f t="shared" si="389"/>
        <v>Blank</v>
      </c>
      <c r="AY694" t="str">
        <f t="shared" si="390"/>
        <v>0-10</v>
      </c>
      <c r="AZ694" t="str">
        <f t="shared" si="391"/>
        <v>MA</v>
      </c>
      <c r="BA694" t="str">
        <f t="shared" si="392"/>
        <v>female</v>
      </c>
      <c r="BB694">
        <f t="shared" si="393"/>
        <v>0</v>
      </c>
      <c r="BC694">
        <f t="shared" si="394"/>
        <v>0</v>
      </c>
      <c r="BD694" t="str">
        <f t="shared" si="395"/>
        <v>Q</v>
      </c>
      <c r="BE694">
        <f t="shared" si="396"/>
        <v>3</v>
      </c>
      <c r="BF694">
        <f t="shared" si="397"/>
        <v>-11.613432440426715</v>
      </c>
      <c r="BG694">
        <f t="shared" si="398"/>
        <v>-42.171718189759716</v>
      </c>
      <c r="BH694">
        <f t="shared" si="399"/>
        <v>-82.840254641099079</v>
      </c>
      <c r="BI694">
        <f t="shared" si="400"/>
        <v>-23.331657902726029</v>
      </c>
      <c r="BJ694">
        <f t="shared" si="401"/>
        <v>151.41878811967541</v>
      </c>
      <c r="BK694">
        <f t="shared" si="402"/>
        <v>-14.754319664473872</v>
      </c>
      <c r="BL694">
        <f t="shared" si="403"/>
        <v>-22.013681658285037</v>
      </c>
      <c r="BM694">
        <f t="shared" si="404"/>
        <v>-11.405315820044242</v>
      </c>
      <c r="BN694">
        <f t="shared" si="405"/>
        <v>-67.960368165567971</v>
      </c>
      <c r="BO694">
        <f t="shared" si="371"/>
        <v>0</v>
      </c>
      <c r="BP694">
        <f t="shared" si="372"/>
        <v>2</v>
      </c>
      <c r="BQ694" t="str">
        <f t="shared" si="373"/>
        <v>Train</v>
      </c>
    </row>
    <row r="695" spans="1:69" x14ac:dyDescent="0.3">
      <c r="A695">
        <v>3</v>
      </c>
      <c r="B695">
        <v>1</v>
      </c>
      <c r="C695" t="s">
        <v>1634</v>
      </c>
      <c r="D695" t="s">
        <v>20</v>
      </c>
      <c r="E695">
        <v>21</v>
      </c>
      <c r="F695">
        <v>0</v>
      </c>
      <c r="G695">
        <v>0</v>
      </c>
      <c r="H695" t="s">
        <v>1635</v>
      </c>
      <c r="I695">
        <v>7.8208000000000002</v>
      </c>
      <c r="K695" t="s">
        <v>527</v>
      </c>
      <c r="L695" t="s">
        <v>241</v>
      </c>
      <c r="N695" t="s">
        <v>1636</v>
      </c>
      <c r="O695">
        <v>4</v>
      </c>
      <c r="P695">
        <v>5</v>
      </c>
      <c r="Q695">
        <v>5</v>
      </c>
      <c r="R695" t="str">
        <f t="shared" si="374"/>
        <v>Test</v>
      </c>
      <c r="S695" t="str">
        <f t="shared" si="375"/>
        <v>Validate</v>
      </c>
      <c r="T695" t="str">
        <f t="shared" si="376"/>
        <v>Validate</v>
      </c>
      <c r="U695" t="str">
        <f t="shared" si="377"/>
        <v>NY</v>
      </c>
      <c r="V695" t="str">
        <f t="shared" si="378"/>
        <v>18-30</v>
      </c>
      <c r="W695" t="str">
        <f t="shared" si="379"/>
        <v/>
      </c>
      <c r="X695" t="str">
        <f t="shared" si="380"/>
        <v>0-10</v>
      </c>
      <c r="Y695" t="b">
        <f>SUMPRODUCT(--(U695=counts!$A$40:$A$49))&gt;0</f>
        <v>1</v>
      </c>
      <c r="Z695" t="b">
        <f>SUMPRODUCT(--(W695=counts!$A$18:$A$22))&gt;0</f>
        <v>0</v>
      </c>
      <c r="AA695" t="str">
        <f t="shared" si="381"/>
        <v>18-30</v>
      </c>
      <c r="AB695" t="str">
        <f>IF(W695="","Blank",IF(Z695="TRUE",W695,counts!$A$23))</f>
        <v>Blank</v>
      </c>
      <c r="AC695" t="str">
        <f t="shared" si="382"/>
        <v>0-10</v>
      </c>
      <c r="AD695" t="str">
        <f t="shared" si="383"/>
        <v>NY</v>
      </c>
      <c r="AE695" t="str">
        <f t="shared" si="384"/>
        <v>male</v>
      </c>
      <c r="AF695">
        <f>IF(F695&gt;=4, counts!$A$62,F695)</f>
        <v>0</v>
      </c>
      <c r="AG695">
        <f>IF(G695&gt;=3, counts!$A$69,G695)</f>
        <v>0</v>
      </c>
      <c r="AH695" t="str">
        <f>IF(OR(K695="S",K695=""), counts!$A$75,K695)</f>
        <v>Q</v>
      </c>
      <c r="AI695">
        <f t="shared" si="385"/>
        <v>3</v>
      </c>
      <c r="AJ695">
        <f>VLOOKUP(AA695,counts!$V$8:$W$13,2,FALSE)</f>
        <v>-11.613432440426715</v>
      </c>
      <c r="AK695">
        <f>VLOOKUP(AB695,counts!$V$17:$W$23,2,FALSE)</f>
        <v>-42.171718189759716</v>
      </c>
      <c r="AL695">
        <f>VLOOKUP(AC695,counts!$V$27:$W$33,2,FALSE)</f>
        <v>-82.840254641099079</v>
      </c>
      <c r="AM695">
        <f>VLOOKUP(AD695,counts!$V$38:$W$49,2,FALSE)</f>
        <v>57.761363718906857</v>
      </c>
      <c r="AN695">
        <f>VLOOKUP(AE695,counts!$V$53:$W$54,2,FALSE)</f>
        <v>-108.67008854708662</v>
      </c>
      <c r="AO695">
        <f>VLOOKUP(AF695,counts!$V$58:$W$62,2,FALSE)</f>
        <v>-14.754319664473872</v>
      </c>
      <c r="AP695">
        <f>VLOOKUP(AG695,counts!$V$66:$W$69,2,FALSE)</f>
        <v>-22.013681658285037</v>
      </c>
      <c r="AQ695">
        <f>VLOOKUP(AH695,counts!$V$73:$W$75,2,FALSE)</f>
        <v>-11.405315820044242</v>
      </c>
      <c r="AR695">
        <f>VLOOKUP(AI695,counts!$V$79:$W$81,2,FALSE)</f>
        <v>-67.960368165567971</v>
      </c>
      <c r="AS695">
        <f t="shared" si="386"/>
        <v>1</v>
      </c>
      <c r="AT695">
        <f t="shared" si="387"/>
        <v>4</v>
      </c>
      <c r="AU695" t="str">
        <f t="shared" si="370"/>
        <v>Test</v>
      </c>
      <c r="AW695" t="str">
        <f t="shared" si="388"/>
        <v>18-30</v>
      </c>
      <c r="AX695" t="str">
        <f t="shared" si="389"/>
        <v>Blank</v>
      </c>
      <c r="AY695" t="str">
        <f t="shared" si="390"/>
        <v>0-10</v>
      </c>
      <c r="AZ695" t="str">
        <f t="shared" si="391"/>
        <v>NY</v>
      </c>
      <c r="BA695" t="str">
        <f t="shared" si="392"/>
        <v>male</v>
      </c>
      <c r="BB695">
        <f t="shared" si="393"/>
        <v>0</v>
      </c>
      <c r="BC695">
        <f t="shared" si="394"/>
        <v>0</v>
      </c>
      <c r="BD695" t="str">
        <f t="shared" si="395"/>
        <v>Q</v>
      </c>
      <c r="BE695">
        <f t="shared" si="396"/>
        <v>3</v>
      </c>
      <c r="BF695">
        <f t="shared" si="397"/>
        <v>-11.613432440426715</v>
      </c>
      <c r="BG695">
        <f t="shared" si="398"/>
        <v>-42.171718189759716</v>
      </c>
      <c r="BH695">
        <f t="shared" si="399"/>
        <v>-82.840254641099079</v>
      </c>
      <c r="BI695">
        <f t="shared" si="400"/>
        <v>57.761363718906857</v>
      </c>
      <c r="BJ695">
        <f t="shared" si="401"/>
        <v>-108.67008854708662</v>
      </c>
      <c r="BK695">
        <f t="shared" si="402"/>
        <v>-14.754319664473872</v>
      </c>
      <c r="BL695">
        <f t="shared" si="403"/>
        <v>-22.013681658285037</v>
      </c>
      <c r="BM695">
        <f t="shared" si="404"/>
        <v>-11.405315820044242</v>
      </c>
      <c r="BN695">
        <f t="shared" si="405"/>
        <v>-67.960368165567971</v>
      </c>
      <c r="BO695">
        <f t="shared" si="371"/>
        <v>1</v>
      </c>
      <c r="BP695">
        <f t="shared" si="372"/>
        <v>4</v>
      </c>
      <c r="BQ695" t="str">
        <f t="shared" si="373"/>
        <v>Test</v>
      </c>
    </row>
    <row r="696" spans="1:69" x14ac:dyDescent="0.3">
      <c r="A696">
        <v>3</v>
      </c>
      <c r="B696">
        <v>0</v>
      </c>
      <c r="C696" t="s">
        <v>1637</v>
      </c>
      <c r="D696" t="s">
        <v>20</v>
      </c>
      <c r="E696">
        <v>19</v>
      </c>
      <c r="F696">
        <v>0</v>
      </c>
      <c r="G696">
        <v>0</v>
      </c>
      <c r="H696" t="s">
        <v>1638</v>
      </c>
      <c r="I696">
        <v>6.75</v>
      </c>
      <c r="K696" t="s">
        <v>527</v>
      </c>
      <c r="N696" t="s">
        <v>1639</v>
      </c>
      <c r="O696">
        <v>3</v>
      </c>
      <c r="P696">
        <v>5</v>
      </c>
      <c r="Q696">
        <v>3</v>
      </c>
      <c r="R696" t="str">
        <f t="shared" si="374"/>
        <v>Train</v>
      </c>
      <c r="S696" t="str">
        <f t="shared" si="375"/>
        <v>Validate</v>
      </c>
      <c r="T696" t="str">
        <f t="shared" si="376"/>
        <v>Train</v>
      </c>
      <c r="U696" t="str">
        <f t="shared" si="377"/>
        <v>MA</v>
      </c>
      <c r="V696" t="str">
        <f t="shared" si="378"/>
        <v>18-30</v>
      </c>
      <c r="W696" t="str">
        <f t="shared" si="379"/>
        <v/>
      </c>
      <c r="X696" t="str">
        <f t="shared" si="380"/>
        <v>0-10</v>
      </c>
      <c r="Y696" t="b">
        <f>SUMPRODUCT(--(U696=counts!$A$40:$A$49))&gt;0</f>
        <v>1</v>
      </c>
      <c r="Z696" t="b">
        <f>SUMPRODUCT(--(W696=counts!$A$18:$A$22))&gt;0</f>
        <v>0</v>
      </c>
      <c r="AA696" t="str">
        <f t="shared" si="381"/>
        <v>18-30</v>
      </c>
      <c r="AB696" t="str">
        <f>IF(W696="","Blank",IF(Z696="TRUE",W696,counts!$A$23))</f>
        <v>Blank</v>
      </c>
      <c r="AC696" t="str">
        <f t="shared" si="382"/>
        <v>0-10</v>
      </c>
      <c r="AD696" t="str">
        <f t="shared" si="383"/>
        <v>MA</v>
      </c>
      <c r="AE696" t="str">
        <f t="shared" si="384"/>
        <v>male</v>
      </c>
      <c r="AF696">
        <f>IF(F696&gt;=4, counts!$A$62,F696)</f>
        <v>0</v>
      </c>
      <c r="AG696">
        <f>IF(G696&gt;=3, counts!$A$69,G696)</f>
        <v>0</v>
      </c>
      <c r="AH696" t="str">
        <f>IF(OR(K696="S",K696=""), counts!$A$75,K696)</f>
        <v>Q</v>
      </c>
      <c r="AI696">
        <f t="shared" si="385"/>
        <v>3</v>
      </c>
      <c r="AJ696">
        <f>VLOOKUP(AA696,counts!$V$8:$W$13,2,FALSE)</f>
        <v>-11.613432440426715</v>
      </c>
      <c r="AK696">
        <f>VLOOKUP(AB696,counts!$V$17:$W$23,2,FALSE)</f>
        <v>-42.171718189759716</v>
      </c>
      <c r="AL696">
        <f>VLOOKUP(AC696,counts!$V$27:$W$33,2,FALSE)</f>
        <v>-82.840254641099079</v>
      </c>
      <c r="AM696">
        <f>VLOOKUP(AD696,counts!$V$38:$W$49,2,FALSE)</f>
        <v>-23.331657902726029</v>
      </c>
      <c r="AN696">
        <f>VLOOKUP(AE696,counts!$V$53:$W$54,2,FALSE)</f>
        <v>-108.67008854708662</v>
      </c>
      <c r="AO696">
        <f>VLOOKUP(AF696,counts!$V$58:$W$62,2,FALSE)</f>
        <v>-14.754319664473872</v>
      </c>
      <c r="AP696">
        <f>VLOOKUP(AG696,counts!$V$66:$W$69,2,FALSE)</f>
        <v>-22.013681658285037</v>
      </c>
      <c r="AQ696">
        <f>VLOOKUP(AH696,counts!$V$73:$W$75,2,FALSE)</f>
        <v>-11.405315820044242</v>
      </c>
      <c r="AR696">
        <f>VLOOKUP(AI696,counts!$V$79:$W$81,2,FALSE)</f>
        <v>-67.960368165567971</v>
      </c>
      <c r="AS696">
        <f t="shared" si="386"/>
        <v>0</v>
      </c>
      <c r="AT696">
        <f t="shared" si="387"/>
        <v>3</v>
      </c>
      <c r="AU696" t="str">
        <f t="shared" si="370"/>
        <v>Train</v>
      </c>
      <c r="AW696" t="str">
        <f t="shared" si="388"/>
        <v>18-30</v>
      </c>
      <c r="AX696" t="str">
        <f t="shared" si="389"/>
        <v>Blank</v>
      </c>
      <c r="AY696" t="str">
        <f t="shared" si="390"/>
        <v>0-10</v>
      </c>
      <c r="AZ696" t="str">
        <f t="shared" si="391"/>
        <v>MA</v>
      </c>
      <c r="BA696" t="str">
        <f t="shared" si="392"/>
        <v>male</v>
      </c>
      <c r="BB696">
        <f t="shared" si="393"/>
        <v>0</v>
      </c>
      <c r="BC696">
        <f t="shared" si="394"/>
        <v>0</v>
      </c>
      <c r="BD696" t="str">
        <f t="shared" si="395"/>
        <v>Q</v>
      </c>
      <c r="BE696">
        <f t="shared" si="396"/>
        <v>3</v>
      </c>
      <c r="BF696">
        <f t="shared" si="397"/>
        <v>-11.613432440426715</v>
      </c>
      <c r="BG696">
        <f t="shared" si="398"/>
        <v>-42.171718189759716</v>
      </c>
      <c r="BH696">
        <f t="shared" si="399"/>
        <v>-82.840254641099079</v>
      </c>
      <c r="BI696">
        <f t="shared" si="400"/>
        <v>-23.331657902726029</v>
      </c>
      <c r="BJ696">
        <f t="shared" si="401"/>
        <v>-108.67008854708662</v>
      </c>
      <c r="BK696">
        <f t="shared" si="402"/>
        <v>-14.754319664473872</v>
      </c>
      <c r="BL696">
        <f t="shared" si="403"/>
        <v>-22.013681658285037</v>
      </c>
      <c r="BM696">
        <f t="shared" si="404"/>
        <v>-11.405315820044242</v>
      </c>
      <c r="BN696">
        <f t="shared" si="405"/>
        <v>-67.960368165567971</v>
      </c>
      <c r="BO696">
        <f t="shared" si="371"/>
        <v>0</v>
      </c>
      <c r="BP696">
        <f t="shared" si="372"/>
        <v>3</v>
      </c>
      <c r="BQ696" t="str">
        <f t="shared" si="373"/>
        <v>Train</v>
      </c>
    </row>
    <row r="697" spans="1:69" x14ac:dyDescent="0.3">
      <c r="A697">
        <v>3</v>
      </c>
      <c r="B697">
        <v>0</v>
      </c>
      <c r="C697" t="s">
        <v>1640</v>
      </c>
      <c r="D697" t="s">
        <v>15</v>
      </c>
      <c r="E697">
        <v>18</v>
      </c>
      <c r="F697">
        <v>0</v>
      </c>
      <c r="G697">
        <v>0</v>
      </c>
      <c r="H697" t="s">
        <v>1641</v>
      </c>
      <c r="I697">
        <v>7.8792</v>
      </c>
      <c r="K697" t="s">
        <v>527</v>
      </c>
      <c r="N697" t="s">
        <v>1642</v>
      </c>
      <c r="O697">
        <v>2</v>
      </c>
      <c r="P697">
        <v>4</v>
      </c>
      <c r="Q697">
        <v>4</v>
      </c>
      <c r="R697" t="str">
        <f t="shared" si="374"/>
        <v>Train</v>
      </c>
      <c r="S697" t="str">
        <f t="shared" si="375"/>
        <v>Test</v>
      </c>
      <c r="T697" t="str">
        <f t="shared" si="376"/>
        <v>Test</v>
      </c>
      <c r="U697" t="str">
        <f t="shared" si="377"/>
        <v>NY</v>
      </c>
      <c r="V697" t="str">
        <f t="shared" si="378"/>
        <v>18-30</v>
      </c>
      <c r="W697" t="str">
        <f t="shared" si="379"/>
        <v/>
      </c>
      <c r="X697" t="str">
        <f t="shared" si="380"/>
        <v>0-10</v>
      </c>
      <c r="Y697" t="b">
        <f>SUMPRODUCT(--(U697=counts!$A$40:$A$49))&gt;0</f>
        <v>1</v>
      </c>
      <c r="Z697" t="b">
        <f>SUMPRODUCT(--(W697=counts!$A$18:$A$22))&gt;0</f>
        <v>0</v>
      </c>
      <c r="AA697" t="str">
        <f t="shared" si="381"/>
        <v>18-30</v>
      </c>
      <c r="AB697" t="str">
        <f>IF(W697="","Blank",IF(Z697="TRUE",W697,counts!$A$23))</f>
        <v>Blank</v>
      </c>
      <c r="AC697" t="str">
        <f t="shared" si="382"/>
        <v>0-10</v>
      </c>
      <c r="AD697" t="str">
        <f t="shared" si="383"/>
        <v>NY</v>
      </c>
      <c r="AE697" t="str">
        <f t="shared" si="384"/>
        <v>female</v>
      </c>
      <c r="AF697">
        <f>IF(F697&gt;=4, counts!$A$62,F697)</f>
        <v>0</v>
      </c>
      <c r="AG697">
        <f>IF(G697&gt;=3, counts!$A$69,G697)</f>
        <v>0</v>
      </c>
      <c r="AH697" t="str">
        <f>IF(OR(K697="S",K697=""), counts!$A$75,K697)</f>
        <v>Q</v>
      </c>
      <c r="AI697">
        <f t="shared" si="385"/>
        <v>3</v>
      </c>
      <c r="AJ697">
        <f>VLOOKUP(AA697,counts!$V$8:$W$13,2,FALSE)</f>
        <v>-11.613432440426715</v>
      </c>
      <c r="AK697">
        <f>VLOOKUP(AB697,counts!$V$17:$W$23,2,FALSE)</f>
        <v>-42.171718189759716</v>
      </c>
      <c r="AL697">
        <f>VLOOKUP(AC697,counts!$V$27:$W$33,2,FALSE)</f>
        <v>-82.840254641099079</v>
      </c>
      <c r="AM697">
        <f>VLOOKUP(AD697,counts!$V$38:$W$49,2,FALSE)</f>
        <v>57.761363718906857</v>
      </c>
      <c r="AN697">
        <f>VLOOKUP(AE697,counts!$V$53:$W$54,2,FALSE)</f>
        <v>151.41878811967541</v>
      </c>
      <c r="AO697">
        <f>VLOOKUP(AF697,counts!$V$58:$W$62,2,FALSE)</f>
        <v>-14.754319664473872</v>
      </c>
      <c r="AP697">
        <f>VLOOKUP(AG697,counts!$V$66:$W$69,2,FALSE)</f>
        <v>-22.013681658285037</v>
      </c>
      <c r="AQ697">
        <f>VLOOKUP(AH697,counts!$V$73:$W$75,2,FALSE)</f>
        <v>-11.405315820044242</v>
      </c>
      <c r="AR697">
        <f>VLOOKUP(AI697,counts!$V$79:$W$81,2,FALSE)</f>
        <v>-67.960368165567971</v>
      </c>
      <c r="AS697">
        <f t="shared" si="386"/>
        <v>0</v>
      </c>
      <c r="AT697">
        <f t="shared" si="387"/>
        <v>2</v>
      </c>
      <c r="AU697" t="str">
        <f t="shared" si="370"/>
        <v>Train</v>
      </c>
      <c r="AW697" t="str">
        <f t="shared" si="388"/>
        <v>18-30</v>
      </c>
      <c r="AX697" t="str">
        <f t="shared" si="389"/>
        <v>Blank</v>
      </c>
      <c r="AY697" t="str">
        <f t="shared" si="390"/>
        <v>0-10</v>
      </c>
      <c r="AZ697" t="str">
        <f t="shared" si="391"/>
        <v>NY</v>
      </c>
      <c r="BA697" t="str">
        <f t="shared" si="392"/>
        <v>female</v>
      </c>
      <c r="BB697">
        <f t="shared" si="393"/>
        <v>0</v>
      </c>
      <c r="BC697">
        <f t="shared" si="394"/>
        <v>0</v>
      </c>
      <c r="BD697" t="str">
        <f t="shared" si="395"/>
        <v>Q</v>
      </c>
      <c r="BE697">
        <f t="shared" si="396"/>
        <v>3</v>
      </c>
      <c r="BF697">
        <f t="shared" si="397"/>
        <v>-11.613432440426715</v>
      </c>
      <c r="BG697">
        <f t="shared" si="398"/>
        <v>-42.171718189759716</v>
      </c>
      <c r="BH697">
        <f t="shared" si="399"/>
        <v>-82.840254641099079</v>
      </c>
      <c r="BI697">
        <f t="shared" si="400"/>
        <v>57.761363718906857</v>
      </c>
      <c r="BJ697">
        <f t="shared" si="401"/>
        <v>151.41878811967541</v>
      </c>
      <c r="BK697">
        <f t="shared" si="402"/>
        <v>-14.754319664473872</v>
      </c>
      <c r="BL697">
        <f t="shared" si="403"/>
        <v>-22.013681658285037</v>
      </c>
      <c r="BM697">
        <f t="shared" si="404"/>
        <v>-11.405315820044242</v>
      </c>
      <c r="BN697">
        <f t="shared" si="405"/>
        <v>-67.960368165567971</v>
      </c>
      <c r="BO697">
        <f t="shared" si="371"/>
        <v>0</v>
      </c>
      <c r="BP697">
        <f t="shared" si="372"/>
        <v>2</v>
      </c>
      <c r="BQ697" t="str">
        <f t="shared" si="373"/>
        <v>Train</v>
      </c>
    </row>
    <row r="698" spans="1:69" x14ac:dyDescent="0.3">
      <c r="A698">
        <v>3</v>
      </c>
      <c r="B698">
        <v>0</v>
      </c>
      <c r="C698" t="s">
        <v>1643</v>
      </c>
      <c r="D698" t="s">
        <v>15</v>
      </c>
      <c r="E698">
        <v>21</v>
      </c>
      <c r="F698">
        <v>0</v>
      </c>
      <c r="G698">
        <v>0</v>
      </c>
      <c r="H698" t="s">
        <v>1644</v>
      </c>
      <c r="I698">
        <v>8.6624999999999996</v>
      </c>
      <c r="K698" t="s">
        <v>17</v>
      </c>
      <c r="O698">
        <v>1</v>
      </c>
      <c r="P698">
        <v>3</v>
      </c>
      <c r="Q698">
        <v>4</v>
      </c>
      <c r="R698" t="str">
        <f t="shared" si="374"/>
        <v>Train</v>
      </c>
      <c r="S698" t="str">
        <f t="shared" si="375"/>
        <v>Train</v>
      </c>
      <c r="T698" t="str">
        <f t="shared" si="376"/>
        <v>Test</v>
      </c>
      <c r="U698" t="str">
        <f t="shared" si="377"/>
        <v/>
      </c>
      <c r="V698" t="str">
        <f t="shared" si="378"/>
        <v>18-30</v>
      </c>
      <c r="W698" t="str">
        <f t="shared" si="379"/>
        <v/>
      </c>
      <c r="X698" t="str">
        <f t="shared" si="380"/>
        <v>0-10</v>
      </c>
      <c r="Y698" t="b">
        <f>SUMPRODUCT(--(U698=counts!$A$40:$A$49))&gt;0</f>
        <v>0</v>
      </c>
      <c r="Z698" t="b">
        <f>SUMPRODUCT(--(W698=counts!$A$18:$A$22))&gt;0</f>
        <v>0</v>
      </c>
      <c r="AA698" t="str">
        <f t="shared" si="381"/>
        <v>18-30</v>
      </c>
      <c r="AB698" t="str">
        <f>IF(W698="","Blank",IF(Z698="TRUE",W698,counts!$A$23))</f>
        <v>Blank</v>
      </c>
      <c r="AC698" t="str">
        <f t="shared" si="382"/>
        <v>0-10</v>
      </c>
      <c r="AD698" t="str">
        <f t="shared" si="383"/>
        <v>Blank</v>
      </c>
      <c r="AE698" t="str">
        <f t="shared" si="384"/>
        <v>female</v>
      </c>
      <c r="AF698">
        <f>IF(F698&gt;=4, counts!$A$62,F698)</f>
        <v>0</v>
      </c>
      <c r="AG698">
        <f>IF(G698&gt;=3, counts!$A$69,G698)</f>
        <v>0</v>
      </c>
      <c r="AH698" t="str">
        <f>IF(OR(K698="S",K698=""), counts!$A$75,K698)</f>
        <v>S, blank</v>
      </c>
      <c r="AI698">
        <f t="shared" si="385"/>
        <v>3</v>
      </c>
      <c r="AJ698">
        <f>VLOOKUP(AA698,counts!$V$8:$W$13,2,FALSE)</f>
        <v>-11.613432440426715</v>
      </c>
      <c r="AK698">
        <f>VLOOKUP(AB698,counts!$V$17:$W$23,2,FALSE)</f>
        <v>-42.171718189759716</v>
      </c>
      <c r="AL698">
        <f>VLOOKUP(AC698,counts!$V$27:$W$33,2,FALSE)</f>
        <v>-82.840254641099079</v>
      </c>
      <c r="AM698">
        <f>VLOOKUP(AD698,counts!$V$38:$W$49,2,FALSE)</f>
        <v>-33.757758935166962</v>
      </c>
      <c r="AN698">
        <f>VLOOKUP(AE698,counts!$V$53:$W$54,2,FALSE)</f>
        <v>151.41878811967541</v>
      </c>
      <c r="AO698">
        <f>VLOOKUP(AF698,counts!$V$58:$W$62,2,FALSE)</f>
        <v>-14.754319664473872</v>
      </c>
      <c r="AP698">
        <f>VLOOKUP(AG698,counts!$V$66:$W$69,2,FALSE)</f>
        <v>-22.013681658285037</v>
      </c>
      <c r="AQ698">
        <f>VLOOKUP(AH698,counts!$V$73:$W$75,2,FALSE)</f>
        <v>-22.422560732600829</v>
      </c>
      <c r="AR698">
        <f>VLOOKUP(AI698,counts!$V$79:$W$81,2,FALSE)</f>
        <v>-67.960368165567971</v>
      </c>
      <c r="AS698">
        <f t="shared" si="386"/>
        <v>0</v>
      </c>
      <c r="AT698">
        <f t="shared" si="387"/>
        <v>1</v>
      </c>
      <c r="AU698" t="str">
        <f t="shared" si="370"/>
        <v>Train</v>
      </c>
      <c r="AW698" t="str">
        <f t="shared" si="388"/>
        <v>18-30</v>
      </c>
      <c r="AX698" t="str">
        <f t="shared" si="389"/>
        <v>Blank</v>
      </c>
      <c r="AY698" t="str">
        <f t="shared" si="390"/>
        <v>0-10</v>
      </c>
      <c r="AZ698" t="str">
        <f t="shared" si="391"/>
        <v>Blank</v>
      </c>
      <c r="BA698" t="str">
        <f t="shared" si="392"/>
        <v>female</v>
      </c>
      <c r="BB698">
        <f t="shared" si="393"/>
        <v>0</v>
      </c>
      <c r="BC698">
        <f t="shared" si="394"/>
        <v>0</v>
      </c>
      <c r="BD698" t="str">
        <f t="shared" si="395"/>
        <v>S, blank</v>
      </c>
      <c r="BE698">
        <f t="shared" si="396"/>
        <v>3</v>
      </c>
      <c r="BF698">
        <f t="shared" si="397"/>
        <v>-11.613432440426715</v>
      </c>
      <c r="BG698">
        <f t="shared" si="398"/>
        <v>-42.171718189759716</v>
      </c>
      <c r="BH698">
        <f t="shared" si="399"/>
        <v>-82.840254641099079</v>
      </c>
      <c r="BI698">
        <f t="shared" si="400"/>
        <v>-33.757758935166962</v>
      </c>
      <c r="BJ698">
        <f t="shared" si="401"/>
        <v>151.41878811967541</v>
      </c>
      <c r="BK698">
        <f t="shared" si="402"/>
        <v>-14.754319664473872</v>
      </c>
      <c r="BL698">
        <f t="shared" si="403"/>
        <v>-22.013681658285037</v>
      </c>
      <c r="BM698">
        <f t="shared" si="404"/>
        <v>-22.422560732600829</v>
      </c>
      <c r="BN698">
        <f t="shared" si="405"/>
        <v>-67.960368165567971</v>
      </c>
      <c r="BO698">
        <f t="shared" si="371"/>
        <v>0</v>
      </c>
      <c r="BP698">
        <f t="shared" si="372"/>
        <v>1</v>
      </c>
      <c r="BQ698" t="str">
        <f t="shared" si="373"/>
        <v>Train</v>
      </c>
    </row>
    <row r="699" spans="1:69" x14ac:dyDescent="0.3">
      <c r="A699">
        <v>3</v>
      </c>
      <c r="B699">
        <v>0</v>
      </c>
      <c r="C699" t="s">
        <v>1645</v>
      </c>
      <c r="D699" t="s">
        <v>15</v>
      </c>
      <c r="E699">
        <v>30</v>
      </c>
      <c r="F699">
        <v>0</v>
      </c>
      <c r="G699">
        <v>0</v>
      </c>
      <c r="H699" t="s">
        <v>1646</v>
      </c>
      <c r="I699">
        <v>8.6624999999999996</v>
      </c>
      <c r="K699" t="s">
        <v>17</v>
      </c>
      <c r="O699">
        <v>3</v>
      </c>
      <c r="P699">
        <v>3</v>
      </c>
      <c r="Q699">
        <v>5</v>
      </c>
      <c r="R699" t="str">
        <f t="shared" si="374"/>
        <v>Train</v>
      </c>
      <c r="S699" t="str">
        <f t="shared" si="375"/>
        <v>Train</v>
      </c>
      <c r="T699" t="str">
        <f t="shared" si="376"/>
        <v>Validate</v>
      </c>
      <c r="U699" t="str">
        <f t="shared" si="377"/>
        <v/>
      </c>
      <c r="V699" t="str">
        <f t="shared" si="378"/>
        <v>18-30</v>
      </c>
      <c r="W699" t="str">
        <f t="shared" si="379"/>
        <v/>
      </c>
      <c r="X699" t="str">
        <f t="shared" si="380"/>
        <v>0-10</v>
      </c>
      <c r="Y699" t="b">
        <f>SUMPRODUCT(--(U699=counts!$A$40:$A$49))&gt;0</f>
        <v>0</v>
      </c>
      <c r="Z699" t="b">
        <f>SUMPRODUCT(--(W699=counts!$A$18:$A$22))&gt;0</f>
        <v>0</v>
      </c>
      <c r="AA699" t="str">
        <f t="shared" si="381"/>
        <v>18-30</v>
      </c>
      <c r="AB699" t="str">
        <f>IF(W699="","Blank",IF(Z699="TRUE",W699,counts!$A$23))</f>
        <v>Blank</v>
      </c>
      <c r="AC699" t="str">
        <f t="shared" si="382"/>
        <v>0-10</v>
      </c>
      <c r="AD699" t="str">
        <f t="shared" si="383"/>
        <v>Blank</v>
      </c>
      <c r="AE699" t="str">
        <f t="shared" si="384"/>
        <v>female</v>
      </c>
      <c r="AF699">
        <f>IF(F699&gt;=4, counts!$A$62,F699)</f>
        <v>0</v>
      </c>
      <c r="AG699">
        <f>IF(G699&gt;=3, counts!$A$69,G699)</f>
        <v>0</v>
      </c>
      <c r="AH699" t="str">
        <f>IF(OR(K699="S",K699=""), counts!$A$75,K699)</f>
        <v>S, blank</v>
      </c>
      <c r="AI699">
        <f t="shared" si="385"/>
        <v>3</v>
      </c>
      <c r="AJ699">
        <f>VLOOKUP(AA699,counts!$V$8:$W$13,2,FALSE)</f>
        <v>-11.613432440426715</v>
      </c>
      <c r="AK699">
        <f>VLOOKUP(AB699,counts!$V$17:$W$23,2,FALSE)</f>
        <v>-42.171718189759716</v>
      </c>
      <c r="AL699">
        <f>VLOOKUP(AC699,counts!$V$27:$W$33,2,FALSE)</f>
        <v>-82.840254641099079</v>
      </c>
      <c r="AM699">
        <f>VLOOKUP(AD699,counts!$V$38:$W$49,2,FALSE)</f>
        <v>-33.757758935166962</v>
      </c>
      <c r="AN699">
        <f>VLOOKUP(AE699,counts!$V$53:$W$54,2,FALSE)</f>
        <v>151.41878811967541</v>
      </c>
      <c r="AO699">
        <f>VLOOKUP(AF699,counts!$V$58:$W$62,2,FALSE)</f>
        <v>-14.754319664473872</v>
      </c>
      <c r="AP699">
        <f>VLOOKUP(AG699,counts!$V$66:$W$69,2,FALSE)</f>
        <v>-22.013681658285037</v>
      </c>
      <c r="AQ699">
        <f>VLOOKUP(AH699,counts!$V$73:$W$75,2,FALSE)</f>
        <v>-22.422560732600829</v>
      </c>
      <c r="AR699">
        <f>VLOOKUP(AI699,counts!$V$79:$W$81,2,FALSE)</f>
        <v>-67.960368165567971</v>
      </c>
      <c r="AS699">
        <f t="shared" si="386"/>
        <v>0</v>
      </c>
      <c r="AT699">
        <f t="shared" si="387"/>
        <v>3</v>
      </c>
      <c r="AU699" t="str">
        <f t="shared" si="370"/>
        <v>Train</v>
      </c>
      <c r="AW699" t="str">
        <f t="shared" si="388"/>
        <v>18-30</v>
      </c>
      <c r="AX699" t="str">
        <f t="shared" si="389"/>
        <v>Blank</v>
      </c>
      <c r="AY699" t="str">
        <f t="shared" si="390"/>
        <v>0-10</v>
      </c>
      <c r="AZ699" t="str">
        <f t="shared" si="391"/>
        <v>Blank</v>
      </c>
      <c r="BA699" t="str">
        <f t="shared" si="392"/>
        <v>female</v>
      </c>
      <c r="BB699">
        <f t="shared" si="393"/>
        <v>0</v>
      </c>
      <c r="BC699">
        <f t="shared" si="394"/>
        <v>0</v>
      </c>
      <c r="BD699" t="str">
        <f t="shared" si="395"/>
        <v>S, blank</v>
      </c>
      <c r="BE699">
        <f t="shared" si="396"/>
        <v>3</v>
      </c>
      <c r="BF699">
        <f t="shared" si="397"/>
        <v>-11.613432440426715</v>
      </c>
      <c r="BG699">
        <f t="shared" si="398"/>
        <v>-42.171718189759716</v>
      </c>
      <c r="BH699">
        <f t="shared" si="399"/>
        <v>-82.840254641099079</v>
      </c>
      <c r="BI699">
        <f t="shared" si="400"/>
        <v>-33.757758935166962</v>
      </c>
      <c r="BJ699">
        <f t="shared" si="401"/>
        <v>151.41878811967541</v>
      </c>
      <c r="BK699">
        <f t="shared" si="402"/>
        <v>-14.754319664473872</v>
      </c>
      <c r="BL699">
        <f t="shared" si="403"/>
        <v>-22.013681658285037</v>
      </c>
      <c r="BM699">
        <f t="shared" si="404"/>
        <v>-22.422560732600829</v>
      </c>
      <c r="BN699">
        <f t="shared" si="405"/>
        <v>-67.960368165567971</v>
      </c>
      <c r="BO699">
        <f t="shared" si="371"/>
        <v>0</v>
      </c>
      <c r="BP699">
        <f t="shared" si="372"/>
        <v>3</v>
      </c>
      <c r="BQ699" t="str">
        <f t="shared" si="373"/>
        <v>Train</v>
      </c>
    </row>
    <row r="700" spans="1:69" x14ac:dyDescent="0.3">
      <c r="A700">
        <v>3</v>
      </c>
      <c r="B700">
        <v>0</v>
      </c>
      <c r="C700" t="s">
        <v>1647</v>
      </c>
      <c r="D700" t="s">
        <v>20</v>
      </c>
      <c r="E700">
        <v>18</v>
      </c>
      <c r="F700">
        <v>0</v>
      </c>
      <c r="G700">
        <v>0</v>
      </c>
      <c r="H700" t="s">
        <v>1648</v>
      </c>
      <c r="I700">
        <v>8.6624999999999996</v>
      </c>
      <c r="K700" t="s">
        <v>17</v>
      </c>
      <c r="O700">
        <v>4</v>
      </c>
      <c r="P700">
        <v>2</v>
      </c>
      <c r="Q700">
        <v>4</v>
      </c>
      <c r="R700" t="str">
        <f t="shared" si="374"/>
        <v>Test</v>
      </c>
      <c r="S700" t="str">
        <f t="shared" si="375"/>
        <v>Train</v>
      </c>
      <c r="T700" t="str">
        <f t="shared" si="376"/>
        <v>Test</v>
      </c>
      <c r="U700" t="str">
        <f t="shared" si="377"/>
        <v/>
      </c>
      <c r="V700" t="str">
        <f t="shared" si="378"/>
        <v>18-30</v>
      </c>
      <c r="W700" t="str">
        <f t="shared" si="379"/>
        <v/>
      </c>
      <c r="X700" t="str">
        <f t="shared" si="380"/>
        <v>0-10</v>
      </c>
      <c r="Y700" t="b">
        <f>SUMPRODUCT(--(U700=counts!$A$40:$A$49))&gt;0</f>
        <v>0</v>
      </c>
      <c r="Z700" t="b">
        <f>SUMPRODUCT(--(W700=counts!$A$18:$A$22))&gt;0</f>
        <v>0</v>
      </c>
      <c r="AA700" t="str">
        <f t="shared" si="381"/>
        <v>18-30</v>
      </c>
      <c r="AB700" t="str">
        <f>IF(W700="","Blank",IF(Z700="TRUE",W700,counts!$A$23))</f>
        <v>Blank</v>
      </c>
      <c r="AC700" t="str">
        <f t="shared" si="382"/>
        <v>0-10</v>
      </c>
      <c r="AD700" t="str">
        <f t="shared" si="383"/>
        <v>Blank</v>
      </c>
      <c r="AE700" t="str">
        <f t="shared" si="384"/>
        <v>male</v>
      </c>
      <c r="AF700">
        <f>IF(F700&gt;=4, counts!$A$62,F700)</f>
        <v>0</v>
      </c>
      <c r="AG700">
        <f>IF(G700&gt;=3, counts!$A$69,G700)</f>
        <v>0</v>
      </c>
      <c r="AH700" t="str">
        <f>IF(OR(K700="S",K700=""), counts!$A$75,K700)</f>
        <v>S, blank</v>
      </c>
      <c r="AI700">
        <f t="shared" si="385"/>
        <v>3</v>
      </c>
      <c r="AJ700">
        <f>VLOOKUP(AA700,counts!$V$8:$W$13,2,FALSE)</f>
        <v>-11.613432440426715</v>
      </c>
      <c r="AK700">
        <f>VLOOKUP(AB700,counts!$V$17:$W$23,2,FALSE)</f>
        <v>-42.171718189759716</v>
      </c>
      <c r="AL700">
        <f>VLOOKUP(AC700,counts!$V$27:$W$33,2,FALSE)</f>
        <v>-82.840254641099079</v>
      </c>
      <c r="AM700">
        <f>VLOOKUP(AD700,counts!$V$38:$W$49,2,FALSE)</f>
        <v>-33.757758935166962</v>
      </c>
      <c r="AN700">
        <f>VLOOKUP(AE700,counts!$V$53:$W$54,2,FALSE)</f>
        <v>-108.67008854708662</v>
      </c>
      <c r="AO700">
        <f>VLOOKUP(AF700,counts!$V$58:$W$62,2,FALSE)</f>
        <v>-14.754319664473872</v>
      </c>
      <c r="AP700">
        <f>VLOOKUP(AG700,counts!$V$66:$W$69,2,FALSE)</f>
        <v>-22.013681658285037</v>
      </c>
      <c r="AQ700">
        <f>VLOOKUP(AH700,counts!$V$73:$W$75,2,FALSE)</f>
        <v>-22.422560732600829</v>
      </c>
      <c r="AR700">
        <f>VLOOKUP(AI700,counts!$V$79:$W$81,2,FALSE)</f>
        <v>-67.960368165567971</v>
      </c>
      <c r="AS700">
        <f t="shared" si="386"/>
        <v>0</v>
      </c>
      <c r="AT700">
        <f t="shared" si="387"/>
        <v>4</v>
      </c>
      <c r="AU700" t="str">
        <f t="shared" si="370"/>
        <v>Test</v>
      </c>
      <c r="AW700" t="str">
        <f t="shared" si="388"/>
        <v>18-30</v>
      </c>
      <c r="AX700" t="str">
        <f t="shared" si="389"/>
        <v>Blank</v>
      </c>
      <c r="AY700" t="str">
        <f t="shared" si="390"/>
        <v>0-10</v>
      </c>
      <c r="AZ700" t="str">
        <f t="shared" si="391"/>
        <v>Blank</v>
      </c>
      <c r="BA700" t="str">
        <f t="shared" si="392"/>
        <v>male</v>
      </c>
      <c r="BB700">
        <f t="shared" si="393"/>
        <v>0</v>
      </c>
      <c r="BC700">
        <f t="shared" si="394"/>
        <v>0</v>
      </c>
      <c r="BD700" t="str">
        <f t="shared" si="395"/>
        <v>S, blank</v>
      </c>
      <c r="BE700">
        <f t="shared" si="396"/>
        <v>3</v>
      </c>
      <c r="BF700">
        <f t="shared" si="397"/>
        <v>-11.613432440426715</v>
      </c>
      <c r="BG700">
        <f t="shared" si="398"/>
        <v>-42.171718189759716</v>
      </c>
      <c r="BH700">
        <f t="shared" si="399"/>
        <v>-82.840254641099079</v>
      </c>
      <c r="BI700">
        <f t="shared" si="400"/>
        <v>-33.757758935166962</v>
      </c>
      <c r="BJ700">
        <f t="shared" si="401"/>
        <v>-108.67008854708662</v>
      </c>
      <c r="BK700">
        <f t="shared" si="402"/>
        <v>-14.754319664473872</v>
      </c>
      <c r="BL700">
        <f t="shared" si="403"/>
        <v>-22.013681658285037</v>
      </c>
      <c r="BM700">
        <f t="shared" si="404"/>
        <v>-22.422560732600829</v>
      </c>
      <c r="BN700">
        <f t="shared" si="405"/>
        <v>-67.960368165567971</v>
      </c>
      <c r="BO700">
        <f t="shared" si="371"/>
        <v>0</v>
      </c>
      <c r="BP700">
        <f t="shared" si="372"/>
        <v>4</v>
      </c>
      <c r="BQ700" t="str">
        <f t="shared" si="373"/>
        <v>Test</v>
      </c>
    </row>
    <row r="701" spans="1:69" x14ac:dyDescent="0.3">
      <c r="A701">
        <v>3</v>
      </c>
      <c r="B701">
        <v>0</v>
      </c>
      <c r="C701" t="s">
        <v>1649</v>
      </c>
      <c r="D701" t="s">
        <v>20</v>
      </c>
      <c r="E701">
        <v>38</v>
      </c>
      <c r="F701">
        <v>0</v>
      </c>
      <c r="G701">
        <v>0</v>
      </c>
      <c r="H701" t="s">
        <v>1650</v>
      </c>
      <c r="I701">
        <v>8.6624999999999996</v>
      </c>
      <c r="K701" t="s">
        <v>17</v>
      </c>
      <c r="N701" t="s">
        <v>1651</v>
      </c>
      <c r="O701">
        <v>2</v>
      </c>
      <c r="P701">
        <v>4</v>
      </c>
      <c r="Q701">
        <v>1</v>
      </c>
      <c r="R701" t="str">
        <f t="shared" si="374"/>
        <v>Train</v>
      </c>
      <c r="S701" t="str">
        <f t="shared" si="375"/>
        <v>Test</v>
      </c>
      <c r="T701" t="str">
        <f t="shared" si="376"/>
        <v>Train</v>
      </c>
      <c r="U701" t="str">
        <f t="shared" si="377"/>
        <v/>
      </c>
      <c r="V701" t="str">
        <f t="shared" si="378"/>
        <v>31-40</v>
      </c>
      <c r="W701" t="str">
        <f t="shared" si="379"/>
        <v/>
      </c>
      <c r="X701" t="str">
        <f t="shared" si="380"/>
        <v>0-10</v>
      </c>
      <c r="Y701" t="b">
        <f>SUMPRODUCT(--(U701=counts!$A$40:$A$49))&gt;0</f>
        <v>0</v>
      </c>
      <c r="Z701" t="b">
        <f>SUMPRODUCT(--(W701=counts!$A$18:$A$22))&gt;0</f>
        <v>0</v>
      </c>
      <c r="AA701" t="str">
        <f t="shared" si="381"/>
        <v>31-40</v>
      </c>
      <c r="AB701" t="str">
        <f>IF(W701="","Blank",IF(Z701="TRUE",W701,counts!$A$23))</f>
        <v>Blank</v>
      </c>
      <c r="AC701" t="str">
        <f t="shared" si="382"/>
        <v>0-10</v>
      </c>
      <c r="AD701" t="str">
        <f t="shared" si="383"/>
        <v>Blank</v>
      </c>
      <c r="AE701" t="str">
        <f t="shared" si="384"/>
        <v>male</v>
      </c>
      <c r="AF701">
        <f>IF(F701&gt;=4, counts!$A$62,F701)</f>
        <v>0</v>
      </c>
      <c r="AG701">
        <f>IF(G701&gt;=3, counts!$A$69,G701)</f>
        <v>0</v>
      </c>
      <c r="AH701" t="str">
        <f>IF(OR(K701="S",K701=""), counts!$A$75,K701)</f>
        <v>S, blank</v>
      </c>
      <c r="AI701">
        <f t="shared" si="385"/>
        <v>3</v>
      </c>
      <c r="AJ701">
        <f>VLOOKUP(AA701,counts!$V$8:$W$13,2,FALSE)</f>
        <v>32.769878926258563</v>
      </c>
      <c r="AK701">
        <f>VLOOKUP(AB701,counts!$V$17:$W$23,2,FALSE)</f>
        <v>-42.171718189759716</v>
      </c>
      <c r="AL701">
        <f>VLOOKUP(AC701,counts!$V$27:$W$33,2,FALSE)</f>
        <v>-82.840254641099079</v>
      </c>
      <c r="AM701">
        <f>VLOOKUP(AD701,counts!$V$38:$W$49,2,FALSE)</f>
        <v>-33.757758935166962</v>
      </c>
      <c r="AN701">
        <f>VLOOKUP(AE701,counts!$V$53:$W$54,2,FALSE)</f>
        <v>-108.67008854708662</v>
      </c>
      <c r="AO701">
        <f>VLOOKUP(AF701,counts!$V$58:$W$62,2,FALSE)</f>
        <v>-14.754319664473872</v>
      </c>
      <c r="AP701">
        <f>VLOOKUP(AG701,counts!$V$66:$W$69,2,FALSE)</f>
        <v>-22.013681658285037</v>
      </c>
      <c r="AQ701">
        <f>VLOOKUP(AH701,counts!$V$73:$W$75,2,FALSE)</f>
        <v>-22.422560732600829</v>
      </c>
      <c r="AR701">
        <f>VLOOKUP(AI701,counts!$V$79:$W$81,2,FALSE)</f>
        <v>-67.960368165567971</v>
      </c>
      <c r="AS701">
        <f t="shared" si="386"/>
        <v>0</v>
      </c>
      <c r="AT701">
        <f t="shared" si="387"/>
        <v>2</v>
      </c>
      <c r="AU701" t="str">
        <f t="shared" si="370"/>
        <v>Train</v>
      </c>
      <c r="AW701" t="str">
        <f t="shared" si="388"/>
        <v>31-40</v>
      </c>
      <c r="AX701" t="str">
        <f t="shared" si="389"/>
        <v>Blank</v>
      </c>
      <c r="AY701" t="str">
        <f t="shared" si="390"/>
        <v>0-10</v>
      </c>
      <c r="AZ701" t="str">
        <f t="shared" si="391"/>
        <v>Blank</v>
      </c>
      <c r="BA701" t="str">
        <f t="shared" si="392"/>
        <v>male</v>
      </c>
      <c r="BB701">
        <f t="shared" si="393"/>
        <v>0</v>
      </c>
      <c r="BC701">
        <f t="shared" si="394"/>
        <v>0</v>
      </c>
      <c r="BD701" t="str">
        <f t="shared" si="395"/>
        <v>S, blank</v>
      </c>
      <c r="BE701">
        <f t="shared" si="396"/>
        <v>3</v>
      </c>
      <c r="BF701">
        <f t="shared" si="397"/>
        <v>32.769878926258563</v>
      </c>
      <c r="BG701">
        <f t="shared" si="398"/>
        <v>-42.171718189759716</v>
      </c>
      <c r="BH701">
        <f t="shared" si="399"/>
        <v>-82.840254641099079</v>
      </c>
      <c r="BI701">
        <f t="shared" si="400"/>
        <v>-33.757758935166962</v>
      </c>
      <c r="BJ701">
        <f t="shared" si="401"/>
        <v>-108.67008854708662</v>
      </c>
      <c r="BK701">
        <f t="shared" si="402"/>
        <v>-14.754319664473872</v>
      </c>
      <c r="BL701">
        <f t="shared" si="403"/>
        <v>-22.013681658285037</v>
      </c>
      <c r="BM701">
        <f t="shared" si="404"/>
        <v>-22.422560732600829</v>
      </c>
      <c r="BN701">
        <f t="shared" si="405"/>
        <v>-67.960368165567971</v>
      </c>
      <c r="BO701">
        <f t="shared" si="371"/>
        <v>0</v>
      </c>
      <c r="BP701">
        <f t="shared" si="372"/>
        <v>2</v>
      </c>
      <c r="BQ701" t="str">
        <f t="shared" si="373"/>
        <v>Train</v>
      </c>
    </row>
    <row r="702" spans="1:69" x14ac:dyDescent="0.3">
      <c r="A702">
        <v>3</v>
      </c>
      <c r="B702">
        <v>0</v>
      </c>
      <c r="C702" t="s">
        <v>1652</v>
      </c>
      <c r="D702" t="s">
        <v>20</v>
      </c>
      <c r="E702">
        <v>17</v>
      </c>
      <c r="F702">
        <v>0</v>
      </c>
      <c r="G702">
        <v>0</v>
      </c>
      <c r="H702" t="s">
        <v>1653</v>
      </c>
      <c r="I702">
        <v>8.6624999999999996</v>
      </c>
      <c r="K702" t="s">
        <v>17</v>
      </c>
      <c r="O702">
        <v>4</v>
      </c>
      <c r="P702">
        <v>3</v>
      </c>
      <c r="Q702">
        <v>1</v>
      </c>
      <c r="R702" t="str">
        <f t="shared" si="374"/>
        <v>Test</v>
      </c>
      <c r="S702" t="str">
        <f t="shared" si="375"/>
        <v>Train</v>
      </c>
      <c r="T702" t="str">
        <f t="shared" si="376"/>
        <v>Train</v>
      </c>
      <c r="U702" t="str">
        <f t="shared" si="377"/>
        <v/>
      </c>
      <c r="V702" t="str">
        <f t="shared" si="378"/>
        <v>0-17</v>
      </c>
      <c r="W702" t="str">
        <f t="shared" si="379"/>
        <v/>
      </c>
      <c r="X702" t="str">
        <f t="shared" si="380"/>
        <v>0-10</v>
      </c>
      <c r="Y702" t="b">
        <f>SUMPRODUCT(--(U702=counts!$A$40:$A$49))&gt;0</f>
        <v>0</v>
      </c>
      <c r="Z702" t="b">
        <f>SUMPRODUCT(--(W702=counts!$A$18:$A$22))&gt;0</f>
        <v>0</v>
      </c>
      <c r="AA702" t="str">
        <f t="shared" si="381"/>
        <v>0-17</v>
      </c>
      <c r="AB702" t="str">
        <f>IF(W702="","Blank",IF(Z702="TRUE",W702,counts!$A$23))</f>
        <v>Blank</v>
      </c>
      <c r="AC702" t="str">
        <f t="shared" si="382"/>
        <v>0-10</v>
      </c>
      <c r="AD702" t="str">
        <f t="shared" si="383"/>
        <v>Blank</v>
      </c>
      <c r="AE702" t="str">
        <f t="shared" si="384"/>
        <v>male</v>
      </c>
      <c r="AF702">
        <f>IF(F702&gt;=4, counts!$A$62,F702)</f>
        <v>0</v>
      </c>
      <c r="AG702">
        <f>IF(G702&gt;=3, counts!$A$69,G702)</f>
        <v>0</v>
      </c>
      <c r="AH702" t="str">
        <f>IF(OR(K702="S",K702=""), counts!$A$75,K702)</f>
        <v>S, blank</v>
      </c>
      <c r="AI702">
        <f t="shared" si="385"/>
        <v>3</v>
      </c>
      <c r="AJ702">
        <f>VLOOKUP(AA702,counts!$V$8:$W$13,2,FALSE)</f>
        <v>-3.7643689058441341</v>
      </c>
      <c r="AK702">
        <f>VLOOKUP(AB702,counts!$V$17:$W$23,2,FALSE)</f>
        <v>-42.171718189759716</v>
      </c>
      <c r="AL702">
        <f>VLOOKUP(AC702,counts!$V$27:$W$33,2,FALSE)</f>
        <v>-82.840254641099079</v>
      </c>
      <c r="AM702">
        <f>VLOOKUP(AD702,counts!$V$38:$W$49,2,FALSE)</f>
        <v>-33.757758935166962</v>
      </c>
      <c r="AN702">
        <f>VLOOKUP(AE702,counts!$V$53:$W$54,2,FALSE)</f>
        <v>-108.67008854708662</v>
      </c>
      <c r="AO702">
        <f>VLOOKUP(AF702,counts!$V$58:$W$62,2,FALSE)</f>
        <v>-14.754319664473872</v>
      </c>
      <c r="AP702">
        <f>VLOOKUP(AG702,counts!$V$66:$W$69,2,FALSE)</f>
        <v>-22.013681658285037</v>
      </c>
      <c r="AQ702">
        <f>VLOOKUP(AH702,counts!$V$73:$W$75,2,FALSE)</f>
        <v>-22.422560732600829</v>
      </c>
      <c r="AR702">
        <f>VLOOKUP(AI702,counts!$V$79:$W$81,2,FALSE)</f>
        <v>-67.960368165567971</v>
      </c>
      <c r="AS702">
        <f t="shared" si="386"/>
        <v>0</v>
      </c>
      <c r="AT702">
        <f t="shared" si="387"/>
        <v>4</v>
      </c>
      <c r="AU702" t="str">
        <f t="shared" si="370"/>
        <v>Test</v>
      </c>
      <c r="AW702" t="str">
        <f t="shared" si="388"/>
        <v>0-17</v>
      </c>
      <c r="AX702" t="str">
        <f t="shared" si="389"/>
        <v>Blank</v>
      </c>
      <c r="AY702" t="str">
        <f t="shared" si="390"/>
        <v>0-10</v>
      </c>
      <c r="AZ702" t="str">
        <f t="shared" si="391"/>
        <v>Blank</v>
      </c>
      <c r="BA702" t="str">
        <f t="shared" si="392"/>
        <v>male</v>
      </c>
      <c r="BB702">
        <f t="shared" si="393"/>
        <v>0</v>
      </c>
      <c r="BC702">
        <f t="shared" si="394"/>
        <v>0</v>
      </c>
      <c r="BD702" t="str">
        <f t="shared" si="395"/>
        <v>S, blank</v>
      </c>
      <c r="BE702">
        <f t="shared" si="396"/>
        <v>3</v>
      </c>
      <c r="BF702">
        <f t="shared" si="397"/>
        <v>-3.7643689058441341</v>
      </c>
      <c r="BG702">
        <f t="shared" si="398"/>
        <v>-42.171718189759716</v>
      </c>
      <c r="BH702">
        <f t="shared" si="399"/>
        <v>-82.840254641099079</v>
      </c>
      <c r="BI702">
        <f t="shared" si="400"/>
        <v>-33.757758935166962</v>
      </c>
      <c r="BJ702">
        <f t="shared" si="401"/>
        <v>-108.67008854708662</v>
      </c>
      <c r="BK702">
        <f t="shared" si="402"/>
        <v>-14.754319664473872</v>
      </c>
      <c r="BL702">
        <f t="shared" si="403"/>
        <v>-22.013681658285037</v>
      </c>
      <c r="BM702">
        <f t="shared" si="404"/>
        <v>-22.422560732600829</v>
      </c>
      <c r="BN702">
        <f t="shared" si="405"/>
        <v>-67.960368165567971</v>
      </c>
      <c r="BO702">
        <f t="shared" si="371"/>
        <v>0</v>
      </c>
      <c r="BP702">
        <f t="shared" si="372"/>
        <v>4</v>
      </c>
      <c r="BQ702" t="str">
        <f t="shared" si="373"/>
        <v>Test</v>
      </c>
    </row>
    <row r="703" spans="1:69" x14ac:dyDescent="0.3">
      <c r="A703">
        <v>3</v>
      </c>
      <c r="B703">
        <v>0</v>
      </c>
      <c r="C703" t="s">
        <v>1654</v>
      </c>
      <c r="D703" t="s">
        <v>20</v>
      </c>
      <c r="E703">
        <v>17</v>
      </c>
      <c r="F703">
        <v>0</v>
      </c>
      <c r="G703">
        <v>0</v>
      </c>
      <c r="H703" t="s">
        <v>1655</v>
      </c>
      <c r="I703">
        <v>8.6624999999999996</v>
      </c>
      <c r="K703" t="s">
        <v>17</v>
      </c>
      <c r="O703">
        <v>1</v>
      </c>
      <c r="P703">
        <v>1</v>
      </c>
      <c r="Q703">
        <v>3</v>
      </c>
      <c r="R703" t="str">
        <f t="shared" si="374"/>
        <v>Train</v>
      </c>
      <c r="S703" t="str">
        <f t="shared" si="375"/>
        <v>Train</v>
      </c>
      <c r="T703" t="str">
        <f t="shared" si="376"/>
        <v>Train</v>
      </c>
      <c r="U703" t="str">
        <f t="shared" si="377"/>
        <v/>
      </c>
      <c r="V703" t="str">
        <f t="shared" si="378"/>
        <v>0-17</v>
      </c>
      <c r="W703" t="str">
        <f t="shared" si="379"/>
        <v/>
      </c>
      <c r="X703" t="str">
        <f t="shared" si="380"/>
        <v>0-10</v>
      </c>
      <c r="Y703" t="b">
        <f>SUMPRODUCT(--(U703=counts!$A$40:$A$49))&gt;0</f>
        <v>0</v>
      </c>
      <c r="Z703" t="b">
        <f>SUMPRODUCT(--(W703=counts!$A$18:$A$22))&gt;0</f>
        <v>0</v>
      </c>
      <c r="AA703" t="str">
        <f t="shared" si="381"/>
        <v>0-17</v>
      </c>
      <c r="AB703" t="str">
        <f>IF(W703="","Blank",IF(Z703="TRUE",W703,counts!$A$23))</f>
        <v>Blank</v>
      </c>
      <c r="AC703" t="str">
        <f t="shared" si="382"/>
        <v>0-10</v>
      </c>
      <c r="AD703" t="str">
        <f t="shared" si="383"/>
        <v>Blank</v>
      </c>
      <c r="AE703" t="str">
        <f t="shared" si="384"/>
        <v>male</v>
      </c>
      <c r="AF703">
        <f>IF(F703&gt;=4, counts!$A$62,F703)</f>
        <v>0</v>
      </c>
      <c r="AG703">
        <f>IF(G703&gt;=3, counts!$A$69,G703)</f>
        <v>0</v>
      </c>
      <c r="AH703" t="str">
        <f>IF(OR(K703="S",K703=""), counts!$A$75,K703)</f>
        <v>S, blank</v>
      </c>
      <c r="AI703">
        <f t="shared" si="385"/>
        <v>3</v>
      </c>
      <c r="AJ703">
        <f>VLOOKUP(AA703,counts!$V$8:$W$13,2,FALSE)</f>
        <v>-3.7643689058441341</v>
      </c>
      <c r="AK703">
        <f>VLOOKUP(AB703,counts!$V$17:$W$23,2,FALSE)</f>
        <v>-42.171718189759716</v>
      </c>
      <c r="AL703">
        <f>VLOOKUP(AC703,counts!$V$27:$W$33,2,FALSE)</f>
        <v>-82.840254641099079</v>
      </c>
      <c r="AM703">
        <f>VLOOKUP(AD703,counts!$V$38:$W$49,2,FALSE)</f>
        <v>-33.757758935166962</v>
      </c>
      <c r="AN703">
        <f>VLOOKUP(AE703,counts!$V$53:$W$54,2,FALSE)</f>
        <v>-108.67008854708662</v>
      </c>
      <c r="AO703">
        <f>VLOOKUP(AF703,counts!$V$58:$W$62,2,FALSE)</f>
        <v>-14.754319664473872</v>
      </c>
      <c r="AP703">
        <f>VLOOKUP(AG703,counts!$V$66:$W$69,2,FALSE)</f>
        <v>-22.013681658285037</v>
      </c>
      <c r="AQ703">
        <f>VLOOKUP(AH703,counts!$V$73:$W$75,2,FALSE)</f>
        <v>-22.422560732600829</v>
      </c>
      <c r="AR703">
        <f>VLOOKUP(AI703,counts!$V$79:$W$81,2,FALSE)</f>
        <v>-67.960368165567971</v>
      </c>
      <c r="AS703">
        <f t="shared" si="386"/>
        <v>0</v>
      </c>
      <c r="AT703">
        <f t="shared" si="387"/>
        <v>1</v>
      </c>
      <c r="AU703" t="str">
        <f t="shared" si="370"/>
        <v>Train</v>
      </c>
      <c r="AW703" t="str">
        <f t="shared" si="388"/>
        <v>0-17</v>
      </c>
      <c r="AX703" t="str">
        <f t="shared" si="389"/>
        <v>Blank</v>
      </c>
      <c r="AY703" t="str">
        <f t="shared" si="390"/>
        <v>0-10</v>
      </c>
      <c r="AZ703" t="str">
        <f t="shared" si="391"/>
        <v>Blank</v>
      </c>
      <c r="BA703" t="str">
        <f t="shared" si="392"/>
        <v>male</v>
      </c>
      <c r="BB703">
        <f t="shared" si="393"/>
        <v>0</v>
      </c>
      <c r="BC703">
        <f t="shared" si="394"/>
        <v>0</v>
      </c>
      <c r="BD703" t="str">
        <f t="shared" si="395"/>
        <v>S, blank</v>
      </c>
      <c r="BE703">
        <f t="shared" si="396"/>
        <v>3</v>
      </c>
      <c r="BF703">
        <f t="shared" si="397"/>
        <v>-3.7643689058441341</v>
      </c>
      <c r="BG703">
        <f t="shared" si="398"/>
        <v>-42.171718189759716</v>
      </c>
      <c r="BH703">
        <f t="shared" si="399"/>
        <v>-82.840254641099079</v>
      </c>
      <c r="BI703">
        <f t="shared" si="400"/>
        <v>-33.757758935166962</v>
      </c>
      <c r="BJ703">
        <f t="shared" si="401"/>
        <v>-108.67008854708662</v>
      </c>
      <c r="BK703">
        <f t="shared" si="402"/>
        <v>-14.754319664473872</v>
      </c>
      <c r="BL703">
        <f t="shared" si="403"/>
        <v>-22.013681658285037</v>
      </c>
      <c r="BM703">
        <f t="shared" si="404"/>
        <v>-22.422560732600829</v>
      </c>
      <c r="BN703">
        <f t="shared" si="405"/>
        <v>-67.960368165567971</v>
      </c>
      <c r="BO703">
        <f t="shared" si="371"/>
        <v>0</v>
      </c>
      <c r="BP703">
        <f t="shared" si="372"/>
        <v>1</v>
      </c>
      <c r="BQ703" t="str">
        <f t="shared" si="373"/>
        <v>Train</v>
      </c>
    </row>
    <row r="704" spans="1:69" x14ac:dyDescent="0.3">
      <c r="A704">
        <v>3</v>
      </c>
      <c r="B704">
        <v>0</v>
      </c>
      <c r="C704" t="s">
        <v>1656</v>
      </c>
      <c r="D704" t="s">
        <v>15</v>
      </c>
      <c r="E704">
        <v>21</v>
      </c>
      <c r="F704">
        <v>0</v>
      </c>
      <c r="G704">
        <v>0</v>
      </c>
      <c r="H704" t="s">
        <v>1657</v>
      </c>
      <c r="I704">
        <v>7.75</v>
      </c>
      <c r="K704" t="s">
        <v>527</v>
      </c>
      <c r="O704">
        <v>5</v>
      </c>
      <c r="P704">
        <v>5</v>
      </c>
      <c r="Q704">
        <v>2</v>
      </c>
      <c r="R704" t="str">
        <f t="shared" si="374"/>
        <v>Validate</v>
      </c>
      <c r="S704" t="str">
        <f t="shared" si="375"/>
        <v>Validate</v>
      </c>
      <c r="T704" t="str">
        <f t="shared" si="376"/>
        <v>Train</v>
      </c>
      <c r="U704" t="str">
        <f t="shared" si="377"/>
        <v/>
      </c>
      <c r="V704" t="str">
        <f t="shared" si="378"/>
        <v>18-30</v>
      </c>
      <c r="W704" t="str">
        <f t="shared" si="379"/>
        <v/>
      </c>
      <c r="X704" t="str">
        <f t="shared" si="380"/>
        <v>0-10</v>
      </c>
      <c r="Y704" t="b">
        <f>SUMPRODUCT(--(U704=counts!$A$40:$A$49))&gt;0</f>
        <v>0</v>
      </c>
      <c r="Z704" t="b">
        <f>SUMPRODUCT(--(W704=counts!$A$18:$A$22))&gt;0</f>
        <v>0</v>
      </c>
      <c r="AA704" t="str">
        <f t="shared" si="381"/>
        <v>18-30</v>
      </c>
      <c r="AB704" t="str">
        <f>IF(W704="","Blank",IF(Z704="TRUE",W704,counts!$A$23))</f>
        <v>Blank</v>
      </c>
      <c r="AC704" t="str">
        <f t="shared" si="382"/>
        <v>0-10</v>
      </c>
      <c r="AD704" t="str">
        <f t="shared" si="383"/>
        <v>Blank</v>
      </c>
      <c r="AE704" t="str">
        <f t="shared" si="384"/>
        <v>female</v>
      </c>
      <c r="AF704">
        <f>IF(F704&gt;=4, counts!$A$62,F704)</f>
        <v>0</v>
      </c>
      <c r="AG704">
        <f>IF(G704&gt;=3, counts!$A$69,G704)</f>
        <v>0</v>
      </c>
      <c r="AH704" t="str">
        <f>IF(OR(K704="S",K704=""), counts!$A$75,K704)</f>
        <v>Q</v>
      </c>
      <c r="AI704">
        <f t="shared" si="385"/>
        <v>3</v>
      </c>
      <c r="AJ704">
        <f>VLOOKUP(AA704,counts!$V$8:$W$13,2,FALSE)</f>
        <v>-11.613432440426715</v>
      </c>
      <c r="AK704">
        <f>VLOOKUP(AB704,counts!$V$17:$W$23,2,FALSE)</f>
        <v>-42.171718189759716</v>
      </c>
      <c r="AL704">
        <f>VLOOKUP(AC704,counts!$V$27:$W$33,2,FALSE)</f>
        <v>-82.840254641099079</v>
      </c>
      <c r="AM704">
        <f>VLOOKUP(AD704,counts!$V$38:$W$49,2,FALSE)</f>
        <v>-33.757758935166962</v>
      </c>
      <c r="AN704">
        <f>VLOOKUP(AE704,counts!$V$53:$W$54,2,FALSE)</f>
        <v>151.41878811967541</v>
      </c>
      <c r="AO704">
        <f>VLOOKUP(AF704,counts!$V$58:$W$62,2,FALSE)</f>
        <v>-14.754319664473872</v>
      </c>
      <c r="AP704">
        <f>VLOOKUP(AG704,counts!$V$66:$W$69,2,FALSE)</f>
        <v>-22.013681658285037</v>
      </c>
      <c r="AQ704">
        <f>VLOOKUP(AH704,counts!$V$73:$W$75,2,FALSE)</f>
        <v>-11.405315820044242</v>
      </c>
      <c r="AR704">
        <f>VLOOKUP(AI704,counts!$V$79:$W$81,2,FALSE)</f>
        <v>-67.960368165567971</v>
      </c>
      <c r="AS704">
        <f t="shared" si="386"/>
        <v>0</v>
      </c>
      <c r="AT704">
        <f t="shared" si="387"/>
        <v>5</v>
      </c>
      <c r="AU704" t="str">
        <f t="shared" si="370"/>
        <v>Validate</v>
      </c>
      <c r="AW704" t="str">
        <f t="shared" si="388"/>
        <v>18-30</v>
      </c>
      <c r="AX704" t="str">
        <f t="shared" si="389"/>
        <v>Blank</v>
      </c>
      <c r="AY704" t="str">
        <f t="shared" si="390"/>
        <v>0-10</v>
      </c>
      <c r="AZ704" t="str">
        <f t="shared" si="391"/>
        <v>Blank</v>
      </c>
      <c r="BA704" t="str">
        <f t="shared" si="392"/>
        <v>female</v>
      </c>
      <c r="BB704">
        <f t="shared" si="393"/>
        <v>0</v>
      </c>
      <c r="BC704">
        <f t="shared" si="394"/>
        <v>0</v>
      </c>
      <c r="BD704" t="str">
        <f t="shared" si="395"/>
        <v>Q</v>
      </c>
      <c r="BE704">
        <f t="shared" si="396"/>
        <v>3</v>
      </c>
      <c r="BF704">
        <f t="shared" si="397"/>
        <v>-11.613432440426715</v>
      </c>
      <c r="BG704">
        <f t="shared" si="398"/>
        <v>-42.171718189759716</v>
      </c>
      <c r="BH704">
        <f t="shared" si="399"/>
        <v>-82.840254641099079</v>
      </c>
      <c r="BI704">
        <f t="shared" si="400"/>
        <v>-33.757758935166962</v>
      </c>
      <c r="BJ704">
        <f t="shared" si="401"/>
        <v>151.41878811967541</v>
      </c>
      <c r="BK704">
        <f t="shared" si="402"/>
        <v>-14.754319664473872</v>
      </c>
      <c r="BL704">
        <f t="shared" si="403"/>
        <v>-22.013681658285037</v>
      </c>
      <c r="BM704">
        <f t="shared" si="404"/>
        <v>-11.405315820044242</v>
      </c>
      <c r="BN704">
        <f t="shared" si="405"/>
        <v>-67.960368165567971</v>
      </c>
      <c r="BO704">
        <f t="shared" si="371"/>
        <v>0</v>
      </c>
      <c r="BP704">
        <f t="shared" si="372"/>
        <v>5</v>
      </c>
      <c r="BQ704" t="str">
        <f t="shared" si="373"/>
        <v>Validate</v>
      </c>
    </row>
    <row r="705" spans="1:69" x14ac:dyDescent="0.3">
      <c r="A705">
        <v>3</v>
      </c>
      <c r="B705">
        <v>0</v>
      </c>
      <c r="C705" t="s">
        <v>1658</v>
      </c>
      <c r="D705" t="s">
        <v>20</v>
      </c>
      <c r="E705">
        <v>21</v>
      </c>
      <c r="F705">
        <v>0</v>
      </c>
      <c r="G705">
        <v>0</v>
      </c>
      <c r="H705" t="s">
        <v>1659</v>
      </c>
      <c r="I705">
        <v>7.75</v>
      </c>
      <c r="K705" t="s">
        <v>527</v>
      </c>
      <c r="N705" t="s">
        <v>1660</v>
      </c>
      <c r="O705">
        <v>3</v>
      </c>
      <c r="P705">
        <v>5</v>
      </c>
      <c r="Q705">
        <v>1</v>
      </c>
      <c r="R705" t="str">
        <f t="shared" si="374"/>
        <v>Train</v>
      </c>
      <c r="S705" t="str">
        <f t="shared" si="375"/>
        <v>Validate</v>
      </c>
      <c r="T705" t="str">
        <f t="shared" si="376"/>
        <v>Train</v>
      </c>
      <c r="U705" t="str">
        <f t="shared" si="377"/>
        <v>PA</v>
      </c>
      <c r="V705" t="str">
        <f t="shared" si="378"/>
        <v>18-30</v>
      </c>
      <c r="W705" t="str">
        <f t="shared" si="379"/>
        <v/>
      </c>
      <c r="X705" t="str">
        <f t="shared" si="380"/>
        <v>0-10</v>
      </c>
      <c r="Y705" t="b">
        <f>SUMPRODUCT(--(U705=counts!$A$40:$A$49))&gt;0</f>
        <v>1</v>
      </c>
      <c r="Z705" t="b">
        <f>SUMPRODUCT(--(W705=counts!$A$18:$A$22))&gt;0</f>
        <v>0</v>
      </c>
      <c r="AA705" t="str">
        <f t="shared" si="381"/>
        <v>18-30</v>
      </c>
      <c r="AB705" t="str">
        <f>IF(W705="","Blank",IF(Z705="TRUE",W705,counts!$A$23))</f>
        <v>Blank</v>
      </c>
      <c r="AC705" t="str">
        <f t="shared" si="382"/>
        <v>0-10</v>
      </c>
      <c r="AD705" t="str">
        <f t="shared" si="383"/>
        <v>PA</v>
      </c>
      <c r="AE705" t="str">
        <f t="shared" si="384"/>
        <v>male</v>
      </c>
      <c r="AF705">
        <f>IF(F705&gt;=4, counts!$A$62,F705)</f>
        <v>0</v>
      </c>
      <c r="AG705">
        <f>IF(G705&gt;=3, counts!$A$69,G705)</f>
        <v>0</v>
      </c>
      <c r="AH705" t="str">
        <f>IF(OR(K705="S",K705=""), counts!$A$75,K705)</f>
        <v>Q</v>
      </c>
      <c r="AI705">
        <f t="shared" si="385"/>
        <v>3</v>
      </c>
      <c r="AJ705">
        <f>VLOOKUP(AA705,counts!$V$8:$W$13,2,FALSE)</f>
        <v>-11.613432440426715</v>
      </c>
      <c r="AK705">
        <f>VLOOKUP(AB705,counts!$V$17:$W$23,2,FALSE)</f>
        <v>-42.171718189759716</v>
      </c>
      <c r="AL705">
        <f>VLOOKUP(AC705,counts!$V$27:$W$33,2,FALSE)</f>
        <v>-82.840254641099079</v>
      </c>
      <c r="AM705">
        <f>VLOOKUP(AD705,counts!$V$38:$W$49,2,FALSE)</f>
        <v>105.0698932972212</v>
      </c>
      <c r="AN705">
        <f>VLOOKUP(AE705,counts!$V$53:$W$54,2,FALSE)</f>
        <v>-108.67008854708662</v>
      </c>
      <c r="AO705">
        <f>VLOOKUP(AF705,counts!$V$58:$W$62,2,FALSE)</f>
        <v>-14.754319664473872</v>
      </c>
      <c r="AP705">
        <f>VLOOKUP(AG705,counts!$V$66:$W$69,2,FALSE)</f>
        <v>-22.013681658285037</v>
      </c>
      <c r="AQ705">
        <f>VLOOKUP(AH705,counts!$V$73:$W$75,2,FALSE)</f>
        <v>-11.405315820044242</v>
      </c>
      <c r="AR705">
        <f>VLOOKUP(AI705,counts!$V$79:$W$81,2,FALSE)</f>
        <v>-67.960368165567971</v>
      </c>
      <c r="AS705">
        <f t="shared" si="386"/>
        <v>0</v>
      </c>
      <c r="AT705">
        <f t="shared" si="387"/>
        <v>3</v>
      </c>
      <c r="AU705" t="str">
        <f t="shared" si="370"/>
        <v>Train</v>
      </c>
      <c r="AW705" t="str">
        <f t="shared" si="388"/>
        <v>18-30</v>
      </c>
      <c r="AX705" t="str">
        <f t="shared" si="389"/>
        <v>Blank</v>
      </c>
      <c r="AY705" t="str">
        <f t="shared" si="390"/>
        <v>0-10</v>
      </c>
      <c r="AZ705" t="str">
        <f t="shared" si="391"/>
        <v>PA</v>
      </c>
      <c r="BA705" t="str">
        <f t="shared" si="392"/>
        <v>male</v>
      </c>
      <c r="BB705">
        <f t="shared" si="393"/>
        <v>0</v>
      </c>
      <c r="BC705">
        <f t="shared" si="394"/>
        <v>0</v>
      </c>
      <c r="BD705" t="str">
        <f t="shared" si="395"/>
        <v>Q</v>
      </c>
      <c r="BE705">
        <f t="shared" si="396"/>
        <v>3</v>
      </c>
      <c r="BF705">
        <f t="shared" si="397"/>
        <v>-11.613432440426715</v>
      </c>
      <c r="BG705">
        <f t="shared" si="398"/>
        <v>-42.171718189759716</v>
      </c>
      <c r="BH705">
        <f t="shared" si="399"/>
        <v>-82.840254641099079</v>
      </c>
      <c r="BI705">
        <f t="shared" si="400"/>
        <v>105.0698932972212</v>
      </c>
      <c r="BJ705">
        <f t="shared" si="401"/>
        <v>-108.67008854708662</v>
      </c>
      <c r="BK705">
        <f t="shared" si="402"/>
        <v>-14.754319664473872</v>
      </c>
      <c r="BL705">
        <f t="shared" si="403"/>
        <v>-22.013681658285037</v>
      </c>
      <c r="BM705">
        <f t="shared" si="404"/>
        <v>-11.405315820044242</v>
      </c>
      <c r="BN705">
        <f t="shared" si="405"/>
        <v>-67.960368165567971</v>
      </c>
      <c r="BO705">
        <f t="shared" si="371"/>
        <v>0</v>
      </c>
      <c r="BP705">
        <f t="shared" si="372"/>
        <v>3</v>
      </c>
      <c r="BQ705" t="str">
        <f t="shared" si="373"/>
        <v>Train</v>
      </c>
    </row>
    <row r="706" spans="1:69" x14ac:dyDescent="0.3">
      <c r="A706">
        <v>3</v>
      </c>
      <c r="B706">
        <v>0</v>
      </c>
      <c r="C706" t="s">
        <v>1661</v>
      </c>
      <c r="D706" t="s">
        <v>20</v>
      </c>
      <c r="E706">
        <v>21</v>
      </c>
      <c r="F706">
        <v>0</v>
      </c>
      <c r="G706">
        <v>0</v>
      </c>
      <c r="H706" t="s">
        <v>1662</v>
      </c>
      <c r="I706">
        <v>8.0500000000000007</v>
      </c>
      <c r="K706" t="s">
        <v>17</v>
      </c>
      <c r="O706">
        <v>2</v>
      </c>
      <c r="P706">
        <v>4</v>
      </c>
      <c r="Q706">
        <v>5</v>
      </c>
      <c r="R706" t="str">
        <f t="shared" si="374"/>
        <v>Train</v>
      </c>
      <c r="S706" t="str">
        <f t="shared" si="375"/>
        <v>Test</v>
      </c>
      <c r="T706" t="str">
        <f t="shared" si="376"/>
        <v>Validate</v>
      </c>
      <c r="U706" t="str">
        <f t="shared" si="377"/>
        <v/>
      </c>
      <c r="V706" t="str">
        <f t="shared" si="378"/>
        <v>18-30</v>
      </c>
      <c r="W706" t="str">
        <f t="shared" si="379"/>
        <v/>
      </c>
      <c r="X706" t="str">
        <f t="shared" si="380"/>
        <v>0-10</v>
      </c>
      <c r="Y706" t="b">
        <f>SUMPRODUCT(--(U706=counts!$A$40:$A$49))&gt;0</f>
        <v>0</v>
      </c>
      <c r="Z706" t="b">
        <f>SUMPRODUCT(--(W706=counts!$A$18:$A$22))&gt;0</f>
        <v>0</v>
      </c>
      <c r="AA706" t="str">
        <f t="shared" si="381"/>
        <v>18-30</v>
      </c>
      <c r="AB706" t="str">
        <f>IF(W706="","Blank",IF(Z706="TRUE",W706,counts!$A$23))</f>
        <v>Blank</v>
      </c>
      <c r="AC706" t="str">
        <f t="shared" si="382"/>
        <v>0-10</v>
      </c>
      <c r="AD706" t="str">
        <f t="shared" si="383"/>
        <v>Blank</v>
      </c>
      <c r="AE706" t="str">
        <f t="shared" si="384"/>
        <v>male</v>
      </c>
      <c r="AF706">
        <f>IF(F706&gt;=4, counts!$A$62,F706)</f>
        <v>0</v>
      </c>
      <c r="AG706">
        <f>IF(G706&gt;=3, counts!$A$69,G706)</f>
        <v>0</v>
      </c>
      <c r="AH706" t="str">
        <f>IF(OR(K706="S",K706=""), counts!$A$75,K706)</f>
        <v>S, blank</v>
      </c>
      <c r="AI706">
        <f t="shared" si="385"/>
        <v>3</v>
      </c>
      <c r="AJ706">
        <f>VLOOKUP(AA706,counts!$V$8:$W$13,2,FALSE)</f>
        <v>-11.613432440426715</v>
      </c>
      <c r="AK706">
        <f>VLOOKUP(AB706,counts!$V$17:$W$23,2,FALSE)</f>
        <v>-42.171718189759716</v>
      </c>
      <c r="AL706">
        <f>VLOOKUP(AC706,counts!$V$27:$W$33,2,FALSE)</f>
        <v>-82.840254641099079</v>
      </c>
      <c r="AM706">
        <f>VLOOKUP(AD706,counts!$V$38:$W$49,2,FALSE)</f>
        <v>-33.757758935166962</v>
      </c>
      <c r="AN706">
        <f>VLOOKUP(AE706,counts!$V$53:$W$54,2,FALSE)</f>
        <v>-108.67008854708662</v>
      </c>
      <c r="AO706">
        <f>VLOOKUP(AF706,counts!$V$58:$W$62,2,FALSE)</f>
        <v>-14.754319664473872</v>
      </c>
      <c r="AP706">
        <f>VLOOKUP(AG706,counts!$V$66:$W$69,2,FALSE)</f>
        <v>-22.013681658285037</v>
      </c>
      <c r="AQ706">
        <f>VLOOKUP(AH706,counts!$V$73:$W$75,2,FALSE)</f>
        <v>-22.422560732600829</v>
      </c>
      <c r="AR706">
        <f>VLOOKUP(AI706,counts!$V$79:$W$81,2,FALSE)</f>
        <v>-67.960368165567971</v>
      </c>
      <c r="AS706">
        <f t="shared" si="386"/>
        <v>0</v>
      </c>
      <c r="AT706">
        <f t="shared" si="387"/>
        <v>2</v>
      </c>
      <c r="AU706" t="str">
        <f t="shared" ref="AU706:AU769" si="406">R706</f>
        <v>Train</v>
      </c>
      <c r="AW706" t="str">
        <f t="shared" si="388"/>
        <v>18-30</v>
      </c>
      <c r="AX706" t="str">
        <f t="shared" si="389"/>
        <v>Blank</v>
      </c>
      <c r="AY706" t="str">
        <f t="shared" si="390"/>
        <v>0-10</v>
      </c>
      <c r="AZ706" t="str">
        <f t="shared" si="391"/>
        <v>Blank</v>
      </c>
      <c r="BA706" t="str">
        <f t="shared" si="392"/>
        <v>male</v>
      </c>
      <c r="BB706">
        <f t="shared" si="393"/>
        <v>0</v>
      </c>
      <c r="BC706">
        <f t="shared" si="394"/>
        <v>0</v>
      </c>
      <c r="BD706" t="str">
        <f t="shared" si="395"/>
        <v>S, blank</v>
      </c>
      <c r="BE706">
        <f t="shared" si="396"/>
        <v>3</v>
      </c>
      <c r="BF706">
        <f t="shared" si="397"/>
        <v>-11.613432440426715</v>
      </c>
      <c r="BG706">
        <f t="shared" si="398"/>
        <v>-42.171718189759716</v>
      </c>
      <c r="BH706">
        <f t="shared" si="399"/>
        <v>-82.840254641099079</v>
      </c>
      <c r="BI706">
        <f t="shared" si="400"/>
        <v>-33.757758935166962</v>
      </c>
      <c r="BJ706">
        <f t="shared" si="401"/>
        <v>-108.67008854708662</v>
      </c>
      <c r="BK706">
        <f t="shared" si="402"/>
        <v>-14.754319664473872</v>
      </c>
      <c r="BL706">
        <f t="shared" si="403"/>
        <v>-22.013681658285037</v>
      </c>
      <c r="BM706">
        <f t="shared" si="404"/>
        <v>-22.422560732600829</v>
      </c>
      <c r="BN706">
        <f t="shared" si="405"/>
        <v>-67.960368165567971</v>
      </c>
      <c r="BO706">
        <f t="shared" ref="BO706:BO769" si="407">AS706</f>
        <v>0</v>
      </c>
      <c r="BP706">
        <f t="shared" ref="BP706:BP769" si="408">AT706</f>
        <v>2</v>
      </c>
      <c r="BQ706" t="str">
        <f t="shared" ref="BQ706:BQ769" si="409">AU706</f>
        <v>Train</v>
      </c>
    </row>
    <row r="707" spans="1:69" x14ac:dyDescent="0.3">
      <c r="A707">
        <v>3</v>
      </c>
      <c r="B707">
        <v>0</v>
      </c>
      <c r="C707" t="s">
        <v>1663</v>
      </c>
      <c r="D707" t="s">
        <v>20</v>
      </c>
      <c r="F707">
        <v>1</v>
      </c>
      <c r="G707">
        <v>0</v>
      </c>
      <c r="H707" t="s">
        <v>1664</v>
      </c>
      <c r="I707">
        <v>14.458299999999999</v>
      </c>
      <c r="K707" t="s">
        <v>44</v>
      </c>
      <c r="N707" t="s">
        <v>1530</v>
      </c>
      <c r="O707">
        <v>3</v>
      </c>
      <c r="P707">
        <v>3</v>
      </c>
      <c r="Q707">
        <v>4</v>
      </c>
      <c r="R707" t="str">
        <f t="shared" ref="R707:R770" si="410">IF(O707&lt;=3,"Train",IF(O707=4,"Test","Validate"))</f>
        <v>Train</v>
      </c>
      <c r="S707" t="str">
        <f t="shared" ref="S707:S770" si="411">IF(P707&lt;=3,"Train",IF(P707=4,"Test","Validate"))</f>
        <v>Train</v>
      </c>
      <c r="T707" t="str">
        <f t="shared" ref="T707:T770" si="412">IF(Q707&lt;=3,"Train",IF(Q707=4,"Test","Validate"))</f>
        <v>Test</v>
      </c>
      <c r="U707" t="str">
        <f t="shared" ref="U707:U770" si="413">IFERROR(MID(RIGHT(N707,4), FIND(",",RIGHT(N707,4))+2,2),"")</f>
        <v>ON</v>
      </c>
      <c r="V707" t="str">
        <f t="shared" ref="V707:V770" si="414">IF(E707&lt;=17, "0-17", IF(E707&lt;=30, "18-30", IF(E707&lt;=40, "31-40", IF(E707&lt;=50, "41-50", IF(E707&lt;=60, "51-60", "61+")))))</f>
        <v>0-17</v>
      </c>
      <c r="W707" t="str">
        <f t="shared" ref="W707:W770" si="415">LEFT(J707,1)</f>
        <v/>
      </c>
      <c r="X707" t="str">
        <f t="shared" ref="X707:X770" si="416">IF(I707=0,"0", IF(I707&lt;=10, "0-10", IF(I707&lt;=20, "11-20", IF(I707&lt;=30, "21-30", IF(I707&lt;=40, "31-40", IF(I707&lt;=100, "41-100", "100+"))))))</f>
        <v>11-20</v>
      </c>
      <c r="Y707" t="b">
        <f>SUMPRODUCT(--(U707=counts!$A$40:$A$49))&gt;0</f>
        <v>1</v>
      </c>
      <c r="Z707" t="b">
        <f>SUMPRODUCT(--(W707=counts!$A$18:$A$22))&gt;0</f>
        <v>0</v>
      </c>
      <c r="AA707" t="str">
        <f t="shared" ref="AA707:AA770" si="417">V707</f>
        <v>0-17</v>
      </c>
      <c r="AB707" t="str">
        <f>IF(W707="","Blank",IF(Z707="TRUE",W707,counts!$A$23))</f>
        <v>Blank</v>
      </c>
      <c r="AC707" t="str">
        <f t="shared" ref="AC707:AC770" si="418">X707</f>
        <v>11-20</v>
      </c>
      <c r="AD707" t="str">
        <f t="shared" ref="AD707:AD770" si="419">IF(U707="","Blank",IF(Y707=TRUE, U707,"Others"))</f>
        <v>ON</v>
      </c>
      <c r="AE707" t="str">
        <f t="shared" ref="AE707:AE770" si="420">D707</f>
        <v>male</v>
      </c>
      <c r="AF707">
        <f>IF(F707&gt;=4, counts!$A$62,F707)</f>
        <v>1</v>
      </c>
      <c r="AG707">
        <f>IF(G707&gt;=3, counts!$A$69,G707)</f>
        <v>0</v>
      </c>
      <c r="AH707" t="str">
        <f>IF(OR(K707="S",K707=""), counts!$A$75,K707)</f>
        <v>C</v>
      </c>
      <c r="AI707">
        <f t="shared" ref="AI707:AI770" si="421">A707</f>
        <v>3</v>
      </c>
      <c r="AJ707">
        <f>VLOOKUP(AA707,counts!$V$8:$W$13,2,FALSE)</f>
        <v>-3.7643689058441341</v>
      </c>
      <c r="AK707">
        <f>VLOOKUP(AB707,counts!$V$17:$W$23,2,FALSE)</f>
        <v>-42.171718189759716</v>
      </c>
      <c r="AL707">
        <f>VLOOKUP(AC707,counts!$V$27:$W$33,2,FALSE)</f>
        <v>-9.6115457513775127</v>
      </c>
      <c r="AM707">
        <f>VLOOKUP(AD707,counts!$V$38:$W$49,2,FALSE)</f>
        <v>-202.50760482553153</v>
      </c>
      <c r="AN707">
        <f>VLOOKUP(AE707,counts!$V$53:$W$54,2,FALSE)</f>
        <v>-108.67008854708662</v>
      </c>
      <c r="AO707">
        <f>VLOOKUP(AF707,counts!$V$58:$W$62,2,FALSE)</f>
        <v>48.695090775187893</v>
      </c>
      <c r="AP707">
        <f>VLOOKUP(AG707,counts!$V$66:$W$69,2,FALSE)</f>
        <v>-22.013681658285037</v>
      </c>
      <c r="AQ707">
        <f>VLOOKUP(AH707,counts!$V$73:$W$75,2,FALSE)</f>
        <v>72.444458573419169</v>
      </c>
      <c r="AR707">
        <f>VLOOKUP(AI707,counts!$V$79:$W$81,2,FALSE)</f>
        <v>-67.960368165567971</v>
      </c>
      <c r="AS707">
        <f t="shared" ref="AS707:AS770" si="422">B707</f>
        <v>0</v>
      </c>
      <c r="AT707">
        <f t="shared" ref="AT707:AT770" si="423">O707</f>
        <v>3</v>
      </c>
      <c r="AU707" t="str">
        <f t="shared" si="406"/>
        <v>Train</v>
      </c>
      <c r="AW707" t="str">
        <f t="shared" ref="AW707:AW770" si="424">AA707</f>
        <v>0-17</v>
      </c>
      <c r="AX707" t="str">
        <f t="shared" ref="AX707:AX770" si="425">AB707</f>
        <v>Blank</v>
      </c>
      <c r="AY707" t="str">
        <f t="shared" ref="AY707:AY770" si="426">AC707</f>
        <v>11-20</v>
      </c>
      <c r="AZ707" t="str">
        <f t="shared" ref="AZ707:AZ770" si="427">AD707</f>
        <v>ON</v>
      </c>
      <c r="BA707" t="str">
        <f t="shared" ref="BA707:BA770" si="428">AE707</f>
        <v>male</v>
      </c>
      <c r="BB707">
        <f t="shared" ref="BB707:BB770" si="429">AF707</f>
        <v>1</v>
      </c>
      <c r="BC707">
        <f t="shared" ref="BC707:BC770" si="430">AG707</f>
        <v>0</v>
      </c>
      <c r="BD707" t="str">
        <f t="shared" ref="BD707:BD770" si="431">AH707</f>
        <v>C</v>
      </c>
      <c r="BE707">
        <f t="shared" ref="BE707:BE770" si="432">AI707</f>
        <v>3</v>
      </c>
      <c r="BF707">
        <f t="shared" ref="BF707:BF770" si="433">AJ707</f>
        <v>-3.7643689058441341</v>
      </c>
      <c r="BG707">
        <f t="shared" ref="BG707:BG770" si="434">AK707</f>
        <v>-42.171718189759716</v>
      </c>
      <c r="BH707">
        <f t="shared" ref="BH707:BH770" si="435">AL707</f>
        <v>-9.6115457513775127</v>
      </c>
      <c r="BI707">
        <f t="shared" ref="BI707:BI770" si="436">AM707</f>
        <v>-202.50760482553153</v>
      </c>
      <c r="BJ707">
        <f t="shared" ref="BJ707:BJ770" si="437">AN707</f>
        <v>-108.67008854708662</v>
      </c>
      <c r="BK707">
        <f t="shared" ref="BK707:BK770" si="438">AO707</f>
        <v>48.695090775187893</v>
      </c>
      <c r="BL707">
        <f t="shared" ref="BL707:BL770" si="439">AP707</f>
        <v>-22.013681658285037</v>
      </c>
      <c r="BM707">
        <f t="shared" ref="BM707:BM770" si="440">AQ707</f>
        <v>72.444458573419169</v>
      </c>
      <c r="BN707">
        <f t="shared" ref="BN707:BN770" si="441">AR707</f>
        <v>-67.960368165567971</v>
      </c>
      <c r="BO707">
        <f t="shared" si="407"/>
        <v>0</v>
      </c>
      <c r="BP707">
        <f t="shared" si="408"/>
        <v>3</v>
      </c>
      <c r="BQ707" t="str">
        <f t="shared" si="409"/>
        <v>Train</v>
      </c>
    </row>
    <row r="708" spans="1:69" x14ac:dyDescent="0.3">
      <c r="A708">
        <v>3</v>
      </c>
      <c r="B708">
        <v>0</v>
      </c>
      <c r="C708" t="s">
        <v>1665</v>
      </c>
      <c r="D708" t="s">
        <v>15</v>
      </c>
      <c r="F708">
        <v>1</v>
      </c>
      <c r="G708">
        <v>0</v>
      </c>
      <c r="H708" t="s">
        <v>1664</v>
      </c>
      <c r="I708">
        <v>14.458299999999999</v>
      </c>
      <c r="K708" t="s">
        <v>44</v>
      </c>
      <c r="N708" t="s">
        <v>1530</v>
      </c>
      <c r="O708">
        <v>4</v>
      </c>
      <c r="P708">
        <v>3</v>
      </c>
      <c r="Q708">
        <v>4</v>
      </c>
      <c r="R708" t="str">
        <f t="shared" si="410"/>
        <v>Test</v>
      </c>
      <c r="S708" t="str">
        <f t="shared" si="411"/>
        <v>Train</v>
      </c>
      <c r="T708" t="str">
        <f t="shared" si="412"/>
        <v>Test</v>
      </c>
      <c r="U708" t="str">
        <f t="shared" si="413"/>
        <v>ON</v>
      </c>
      <c r="V708" t="str">
        <f t="shared" si="414"/>
        <v>0-17</v>
      </c>
      <c r="W708" t="str">
        <f t="shared" si="415"/>
        <v/>
      </c>
      <c r="X708" t="str">
        <f t="shared" si="416"/>
        <v>11-20</v>
      </c>
      <c r="Y708" t="b">
        <f>SUMPRODUCT(--(U708=counts!$A$40:$A$49))&gt;0</f>
        <v>1</v>
      </c>
      <c r="Z708" t="b">
        <f>SUMPRODUCT(--(W708=counts!$A$18:$A$22))&gt;0</f>
        <v>0</v>
      </c>
      <c r="AA708" t="str">
        <f t="shared" si="417"/>
        <v>0-17</v>
      </c>
      <c r="AB708" t="str">
        <f>IF(W708="","Blank",IF(Z708="TRUE",W708,counts!$A$23))</f>
        <v>Blank</v>
      </c>
      <c r="AC708" t="str">
        <f t="shared" si="418"/>
        <v>11-20</v>
      </c>
      <c r="AD708" t="str">
        <f t="shared" si="419"/>
        <v>ON</v>
      </c>
      <c r="AE708" t="str">
        <f t="shared" si="420"/>
        <v>female</v>
      </c>
      <c r="AF708">
        <f>IF(F708&gt;=4, counts!$A$62,F708)</f>
        <v>1</v>
      </c>
      <c r="AG708">
        <f>IF(G708&gt;=3, counts!$A$69,G708)</f>
        <v>0</v>
      </c>
      <c r="AH708" t="str">
        <f>IF(OR(K708="S",K708=""), counts!$A$75,K708)</f>
        <v>C</v>
      </c>
      <c r="AI708">
        <f t="shared" si="421"/>
        <v>3</v>
      </c>
      <c r="AJ708">
        <f>VLOOKUP(AA708,counts!$V$8:$W$13,2,FALSE)</f>
        <v>-3.7643689058441341</v>
      </c>
      <c r="AK708">
        <f>VLOOKUP(AB708,counts!$V$17:$W$23,2,FALSE)</f>
        <v>-42.171718189759716</v>
      </c>
      <c r="AL708">
        <f>VLOOKUP(AC708,counts!$V$27:$W$33,2,FALSE)</f>
        <v>-9.6115457513775127</v>
      </c>
      <c r="AM708">
        <f>VLOOKUP(AD708,counts!$V$38:$W$49,2,FALSE)</f>
        <v>-202.50760482553153</v>
      </c>
      <c r="AN708">
        <f>VLOOKUP(AE708,counts!$V$53:$W$54,2,FALSE)</f>
        <v>151.41878811967541</v>
      </c>
      <c r="AO708">
        <f>VLOOKUP(AF708,counts!$V$58:$W$62,2,FALSE)</f>
        <v>48.695090775187893</v>
      </c>
      <c r="AP708">
        <f>VLOOKUP(AG708,counts!$V$66:$W$69,2,FALSE)</f>
        <v>-22.013681658285037</v>
      </c>
      <c r="AQ708">
        <f>VLOOKUP(AH708,counts!$V$73:$W$75,2,FALSE)</f>
        <v>72.444458573419169</v>
      </c>
      <c r="AR708">
        <f>VLOOKUP(AI708,counts!$V$79:$W$81,2,FALSE)</f>
        <v>-67.960368165567971</v>
      </c>
      <c r="AS708">
        <f t="shared" si="422"/>
        <v>0</v>
      </c>
      <c r="AT708">
        <f t="shared" si="423"/>
        <v>4</v>
      </c>
      <c r="AU708" t="str">
        <f t="shared" si="406"/>
        <v>Test</v>
      </c>
      <c r="AW708" t="str">
        <f t="shared" si="424"/>
        <v>0-17</v>
      </c>
      <c r="AX708" t="str">
        <f t="shared" si="425"/>
        <v>Blank</v>
      </c>
      <c r="AY708" t="str">
        <f t="shared" si="426"/>
        <v>11-20</v>
      </c>
      <c r="AZ708" t="str">
        <f t="shared" si="427"/>
        <v>ON</v>
      </c>
      <c r="BA708" t="str">
        <f t="shared" si="428"/>
        <v>female</v>
      </c>
      <c r="BB708">
        <f t="shared" si="429"/>
        <v>1</v>
      </c>
      <c r="BC708">
        <f t="shared" si="430"/>
        <v>0</v>
      </c>
      <c r="BD708" t="str">
        <f t="shared" si="431"/>
        <v>C</v>
      </c>
      <c r="BE708">
        <f t="shared" si="432"/>
        <v>3</v>
      </c>
      <c r="BF708">
        <f t="shared" si="433"/>
        <v>-3.7643689058441341</v>
      </c>
      <c r="BG708">
        <f t="shared" si="434"/>
        <v>-42.171718189759716</v>
      </c>
      <c r="BH708">
        <f t="shared" si="435"/>
        <v>-9.6115457513775127</v>
      </c>
      <c r="BI708">
        <f t="shared" si="436"/>
        <v>-202.50760482553153</v>
      </c>
      <c r="BJ708">
        <f t="shared" si="437"/>
        <v>151.41878811967541</v>
      </c>
      <c r="BK708">
        <f t="shared" si="438"/>
        <v>48.695090775187893</v>
      </c>
      <c r="BL708">
        <f t="shared" si="439"/>
        <v>-22.013681658285037</v>
      </c>
      <c r="BM708">
        <f t="shared" si="440"/>
        <v>72.444458573419169</v>
      </c>
      <c r="BN708">
        <f t="shared" si="441"/>
        <v>-67.960368165567971</v>
      </c>
      <c r="BO708">
        <f t="shared" si="407"/>
        <v>0</v>
      </c>
      <c r="BP708">
        <f t="shared" si="408"/>
        <v>4</v>
      </c>
      <c r="BQ708" t="str">
        <f t="shared" si="409"/>
        <v>Test</v>
      </c>
    </row>
    <row r="709" spans="1:69" x14ac:dyDescent="0.3">
      <c r="A709">
        <v>3</v>
      </c>
      <c r="B709">
        <v>0</v>
      </c>
      <c r="C709" t="s">
        <v>1666</v>
      </c>
      <c r="D709" t="s">
        <v>20</v>
      </c>
      <c r="E709">
        <v>28</v>
      </c>
      <c r="F709">
        <v>0</v>
      </c>
      <c r="G709">
        <v>0</v>
      </c>
      <c r="H709" t="s">
        <v>1667</v>
      </c>
      <c r="I709">
        <v>7.7957999999999998</v>
      </c>
      <c r="K709" t="s">
        <v>17</v>
      </c>
      <c r="N709" t="s">
        <v>1668</v>
      </c>
      <c r="O709">
        <v>3</v>
      </c>
      <c r="P709">
        <v>1</v>
      </c>
      <c r="Q709">
        <v>1</v>
      </c>
      <c r="R709" t="str">
        <f t="shared" si="410"/>
        <v>Train</v>
      </c>
      <c r="S709" t="str">
        <f t="shared" si="411"/>
        <v>Train</v>
      </c>
      <c r="T709" t="str">
        <f t="shared" si="412"/>
        <v>Train</v>
      </c>
      <c r="U709" t="str">
        <f t="shared" si="413"/>
        <v>MN</v>
      </c>
      <c r="V709" t="str">
        <f t="shared" si="414"/>
        <v>18-30</v>
      </c>
      <c r="W709" t="str">
        <f t="shared" si="415"/>
        <v/>
      </c>
      <c r="X709" t="str">
        <f t="shared" si="416"/>
        <v>0-10</v>
      </c>
      <c r="Y709" t="b">
        <f>SUMPRODUCT(--(U709=counts!$A$40:$A$49))&gt;0</f>
        <v>1</v>
      </c>
      <c r="Z709" t="b">
        <f>SUMPRODUCT(--(W709=counts!$A$18:$A$22))&gt;0</f>
        <v>0</v>
      </c>
      <c r="AA709" t="str">
        <f t="shared" si="417"/>
        <v>18-30</v>
      </c>
      <c r="AB709" t="str">
        <f>IF(W709="","Blank",IF(Z709="TRUE",W709,counts!$A$23))</f>
        <v>Blank</v>
      </c>
      <c r="AC709" t="str">
        <f t="shared" si="418"/>
        <v>0-10</v>
      </c>
      <c r="AD709" t="str">
        <f t="shared" si="419"/>
        <v>MN</v>
      </c>
      <c r="AE709" t="str">
        <f t="shared" si="420"/>
        <v>male</v>
      </c>
      <c r="AF709">
        <f>IF(F709&gt;=4, counts!$A$62,F709)</f>
        <v>0</v>
      </c>
      <c r="AG709">
        <f>IF(G709&gt;=3, counts!$A$69,G709)</f>
        <v>0</v>
      </c>
      <c r="AH709" t="str">
        <f>IF(OR(K709="S",K709=""), counts!$A$75,K709)</f>
        <v>S, blank</v>
      </c>
      <c r="AI709">
        <f t="shared" si="421"/>
        <v>3</v>
      </c>
      <c r="AJ709">
        <f>VLOOKUP(AA709,counts!$V$8:$W$13,2,FALSE)</f>
        <v>-11.613432440426715</v>
      </c>
      <c r="AK709">
        <f>VLOOKUP(AB709,counts!$V$17:$W$23,2,FALSE)</f>
        <v>-42.171718189759716</v>
      </c>
      <c r="AL709">
        <f>VLOOKUP(AC709,counts!$V$27:$W$33,2,FALSE)</f>
        <v>-82.840254641099079</v>
      </c>
      <c r="AM709">
        <f>VLOOKUP(AD709,counts!$V$38:$W$49,2,FALSE)</f>
        <v>-96.420408757005262</v>
      </c>
      <c r="AN709">
        <f>VLOOKUP(AE709,counts!$V$53:$W$54,2,FALSE)</f>
        <v>-108.67008854708662</v>
      </c>
      <c r="AO709">
        <f>VLOOKUP(AF709,counts!$V$58:$W$62,2,FALSE)</f>
        <v>-14.754319664473872</v>
      </c>
      <c r="AP709">
        <f>VLOOKUP(AG709,counts!$V$66:$W$69,2,FALSE)</f>
        <v>-22.013681658285037</v>
      </c>
      <c r="AQ709">
        <f>VLOOKUP(AH709,counts!$V$73:$W$75,2,FALSE)</f>
        <v>-22.422560732600829</v>
      </c>
      <c r="AR709">
        <f>VLOOKUP(AI709,counts!$V$79:$W$81,2,FALSE)</f>
        <v>-67.960368165567971</v>
      </c>
      <c r="AS709">
        <f t="shared" si="422"/>
        <v>0</v>
      </c>
      <c r="AT709">
        <f t="shared" si="423"/>
        <v>3</v>
      </c>
      <c r="AU709" t="str">
        <f t="shared" si="406"/>
        <v>Train</v>
      </c>
      <c r="AW709" t="str">
        <f t="shared" si="424"/>
        <v>18-30</v>
      </c>
      <c r="AX709" t="str">
        <f t="shared" si="425"/>
        <v>Blank</v>
      </c>
      <c r="AY709" t="str">
        <f t="shared" si="426"/>
        <v>0-10</v>
      </c>
      <c r="AZ709" t="str">
        <f t="shared" si="427"/>
        <v>MN</v>
      </c>
      <c r="BA709" t="str">
        <f t="shared" si="428"/>
        <v>male</v>
      </c>
      <c r="BB709">
        <f t="shared" si="429"/>
        <v>0</v>
      </c>
      <c r="BC709">
        <f t="shared" si="430"/>
        <v>0</v>
      </c>
      <c r="BD709" t="str">
        <f t="shared" si="431"/>
        <v>S, blank</v>
      </c>
      <c r="BE709">
        <f t="shared" si="432"/>
        <v>3</v>
      </c>
      <c r="BF709">
        <f t="shared" si="433"/>
        <v>-11.613432440426715</v>
      </c>
      <c r="BG709">
        <f t="shared" si="434"/>
        <v>-42.171718189759716</v>
      </c>
      <c r="BH709">
        <f t="shared" si="435"/>
        <v>-82.840254641099079</v>
      </c>
      <c r="BI709">
        <f t="shared" si="436"/>
        <v>-96.420408757005262</v>
      </c>
      <c r="BJ709">
        <f t="shared" si="437"/>
        <v>-108.67008854708662</v>
      </c>
      <c r="BK709">
        <f t="shared" si="438"/>
        <v>-14.754319664473872</v>
      </c>
      <c r="BL709">
        <f t="shared" si="439"/>
        <v>-22.013681658285037</v>
      </c>
      <c r="BM709">
        <f t="shared" si="440"/>
        <v>-22.422560732600829</v>
      </c>
      <c r="BN709">
        <f t="shared" si="441"/>
        <v>-67.960368165567971</v>
      </c>
      <c r="BO709">
        <f t="shared" si="407"/>
        <v>0</v>
      </c>
      <c r="BP709">
        <f t="shared" si="408"/>
        <v>3</v>
      </c>
      <c r="BQ709" t="str">
        <f t="shared" si="409"/>
        <v>Train</v>
      </c>
    </row>
    <row r="710" spans="1:69" x14ac:dyDescent="0.3">
      <c r="A710">
        <v>3</v>
      </c>
      <c r="B710">
        <v>0</v>
      </c>
      <c r="C710" t="s">
        <v>1669</v>
      </c>
      <c r="D710" t="s">
        <v>20</v>
      </c>
      <c r="E710">
        <v>24</v>
      </c>
      <c r="F710">
        <v>0</v>
      </c>
      <c r="G710">
        <v>0</v>
      </c>
      <c r="H710" t="s">
        <v>1670</v>
      </c>
      <c r="I710">
        <v>7.8541999999999996</v>
      </c>
      <c r="K710" t="s">
        <v>17</v>
      </c>
      <c r="N710" t="s">
        <v>1671</v>
      </c>
      <c r="O710">
        <v>1</v>
      </c>
      <c r="P710">
        <v>1</v>
      </c>
      <c r="Q710">
        <v>4</v>
      </c>
      <c r="R710" t="str">
        <f t="shared" si="410"/>
        <v>Train</v>
      </c>
      <c r="S710" t="str">
        <f t="shared" si="411"/>
        <v>Train</v>
      </c>
      <c r="T710" t="str">
        <f t="shared" si="412"/>
        <v>Test</v>
      </c>
      <c r="U710" t="str">
        <f t="shared" si="413"/>
        <v>IL</v>
      </c>
      <c r="V710" t="str">
        <f t="shared" si="414"/>
        <v>18-30</v>
      </c>
      <c r="W710" t="str">
        <f t="shared" si="415"/>
        <v/>
      </c>
      <c r="X710" t="str">
        <f t="shared" si="416"/>
        <v>0-10</v>
      </c>
      <c r="Y710" t="b">
        <f>SUMPRODUCT(--(U710=counts!$A$40:$A$49))&gt;0</f>
        <v>1</v>
      </c>
      <c r="Z710" t="b">
        <f>SUMPRODUCT(--(W710=counts!$A$18:$A$22))&gt;0</f>
        <v>0</v>
      </c>
      <c r="AA710" t="str">
        <f t="shared" si="417"/>
        <v>18-30</v>
      </c>
      <c r="AB710" t="str">
        <f>IF(W710="","Blank",IF(Z710="TRUE",W710,counts!$A$23))</f>
        <v>Blank</v>
      </c>
      <c r="AC710" t="str">
        <f t="shared" si="418"/>
        <v>0-10</v>
      </c>
      <c r="AD710" t="str">
        <f t="shared" si="419"/>
        <v>IL</v>
      </c>
      <c r="AE710" t="str">
        <f t="shared" si="420"/>
        <v>male</v>
      </c>
      <c r="AF710">
        <f>IF(F710&gt;=4, counts!$A$62,F710)</f>
        <v>0</v>
      </c>
      <c r="AG710">
        <f>IF(G710&gt;=3, counts!$A$69,G710)</f>
        <v>0</v>
      </c>
      <c r="AH710" t="str">
        <f>IF(OR(K710="S",K710=""), counts!$A$75,K710)</f>
        <v>S, blank</v>
      </c>
      <c r="AI710">
        <f t="shared" si="421"/>
        <v>3</v>
      </c>
      <c r="AJ710">
        <f>VLOOKUP(AA710,counts!$V$8:$W$13,2,FALSE)</f>
        <v>-11.613432440426715</v>
      </c>
      <c r="AK710">
        <f>VLOOKUP(AB710,counts!$V$17:$W$23,2,FALSE)</f>
        <v>-42.171718189759716</v>
      </c>
      <c r="AL710">
        <f>VLOOKUP(AC710,counts!$V$27:$W$33,2,FALSE)</f>
        <v>-82.840254641099079</v>
      </c>
      <c r="AM710">
        <f>VLOOKUP(AD710,counts!$V$38:$W$49,2,FALSE)</f>
        <v>-68.390212241589438</v>
      </c>
      <c r="AN710">
        <f>VLOOKUP(AE710,counts!$V$53:$W$54,2,FALSE)</f>
        <v>-108.67008854708662</v>
      </c>
      <c r="AO710">
        <f>VLOOKUP(AF710,counts!$V$58:$W$62,2,FALSE)</f>
        <v>-14.754319664473872</v>
      </c>
      <c r="AP710">
        <f>VLOOKUP(AG710,counts!$V$66:$W$69,2,FALSE)</f>
        <v>-22.013681658285037</v>
      </c>
      <c r="AQ710">
        <f>VLOOKUP(AH710,counts!$V$73:$W$75,2,FALSE)</f>
        <v>-22.422560732600829</v>
      </c>
      <c r="AR710">
        <f>VLOOKUP(AI710,counts!$V$79:$W$81,2,FALSE)</f>
        <v>-67.960368165567971</v>
      </c>
      <c r="AS710">
        <f t="shared" si="422"/>
        <v>0</v>
      </c>
      <c r="AT710">
        <f t="shared" si="423"/>
        <v>1</v>
      </c>
      <c r="AU710" t="str">
        <f t="shared" si="406"/>
        <v>Train</v>
      </c>
      <c r="AW710" t="str">
        <f t="shared" si="424"/>
        <v>18-30</v>
      </c>
      <c r="AX710" t="str">
        <f t="shared" si="425"/>
        <v>Blank</v>
      </c>
      <c r="AY710" t="str">
        <f t="shared" si="426"/>
        <v>0-10</v>
      </c>
      <c r="AZ710" t="str">
        <f t="shared" si="427"/>
        <v>IL</v>
      </c>
      <c r="BA710" t="str">
        <f t="shared" si="428"/>
        <v>male</v>
      </c>
      <c r="BB710">
        <f t="shared" si="429"/>
        <v>0</v>
      </c>
      <c r="BC710">
        <f t="shared" si="430"/>
        <v>0</v>
      </c>
      <c r="BD710" t="str">
        <f t="shared" si="431"/>
        <v>S, blank</v>
      </c>
      <c r="BE710">
        <f t="shared" si="432"/>
        <v>3</v>
      </c>
      <c r="BF710">
        <f t="shared" si="433"/>
        <v>-11.613432440426715</v>
      </c>
      <c r="BG710">
        <f t="shared" si="434"/>
        <v>-42.171718189759716</v>
      </c>
      <c r="BH710">
        <f t="shared" si="435"/>
        <v>-82.840254641099079</v>
      </c>
      <c r="BI710">
        <f t="shared" si="436"/>
        <v>-68.390212241589438</v>
      </c>
      <c r="BJ710">
        <f t="shared" si="437"/>
        <v>-108.67008854708662</v>
      </c>
      <c r="BK710">
        <f t="shared" si="438"/>
        <v>-14.754319664473872</v>
      </c>
      <c r="BL710">
        <f t="shared" si="439"/>
        <v>-22.013681658285037</v>
      </c>
      <c r="BM710">
        <f t="shared" si="440"/>
        <v>-22.422560732600829</v>
      </c>
      <c r="BN710">
        <f t="shared" si="441"/>
        <v>-67.960368165567971</v>
      </c>
      <c r="BO710">
        <f t="shared" si="407"/>
        <v>0</v>
      </c>
      <c r="BP710">
        <f t="shared" si="408"/>
        <v>1</v>
      </c>
      <c r="BQ710" t="str">
        <f t="shared" si="409"/>
        <v>Train</v>
      </c>
    </row>
    <row r="711" spans="1:69" x14ac:dyDescent="0.3">
      <c r="A711">
        <v>3</v>
      </c>
      <c r="B711">
        <v>1</v>
      </c>
      <c r="C711" t="s">
        <v>1672</v>
      </c>
      <c r="D711" t="s">
        <v>15</v>
      </c>
      <c r="E711">
        <v>16</v>
      </c>
      <c r="F711">
        <v>0</v>
      </c>
      <c r="G711">
        <v>0</v>
      </c>
      <c r="H711" t="s">
        <v>1673</v>
      </c>
      <c r="I711">
        <v>7.75</v>
      </c>
      <c r="K711" t="s">
        <v>527</v>
      </c>
      <c r="L711" t="s">
        <v>1001</v>
      </c>
      <c r="N711" t="s">
        <v>1674</v>
      </c>
      <c r="O711">
        <v>4</v>
      </c>
      <c r="P711">
        <v>1</v>
      </c>
      <c r="Q711">
        <v>2</v>
      </c>
      <c r="R711" t="str">
        <f t="shared" si="410"/>
        <v>Test</v>
      </c>
      <c r="S711" t="str">
        <f t="shared" si="411"/>
        <v>Train</v>
      </c>
      <c r="T711" t="str">
        <f t="shared" si="412"/>
        <v>Train</v>
      </c>
      <c r="U711" t="str">
        <f t="shared" si="413"/>
        <v>NY</v>
      </c>
      <c r="V711" t="str">
        <f t="shared" si="414"/>
        <v>0-17</v>
      </c>
      <c r="W711" t="str">
        <f t="shared" si="415"/>
        <v/>
      </c>
      <c r="X711" t="str">
        <f t="shared" si="416"/>
        <v>0-10</v>
      </c>
      <c r="Y711" t="b">
        <f>SUMPRODUCT(--(U711=counts!$A$40:$A$49))&gt;0</f>
        <v>1</v>
      </c>
      <c r="Z711" t="b">
        <f>SUMPRODUCT(--(W711=counts!$A$18:$A$22))&gt;0</f>
        <v>0</v>
      </c>
      <c r="AA711" t="str">
        <f t="shared" si="417"/>
        <v>0-17</v>
      </c>
      <c r="AB711" t="str">
        <f>IF(W711="","Blank",IF(Z711="TRUE",W711,counts!$A$23))</f>
        <v>Blank</v>
      </c>
      <c r="AC711" t="str">
        <f t="shared" si="418"/>
        <v>0-10</v>
      </c>
      <c r="AD711" t="str">
        <f t="shared" si="419"/>
        <v>NY</v>
      </c>
      <c r="AE711" t="str">
        <f t="shared" si="420"/>
        <v>female</v>
      </c>
      <c r="AF711">
        <f>IF(F711&gt;=4, counts!$A$62,F711)</f>
        <v>0</v>
      </c>
      <c r="AG711">
        <f>IF(G711&gt;=3, counts!$A$69,G711)</f>
        <v>0</v>
      </c>
      <c r="AH711" t="str">
        <f>IF(OR(K711="S",K711=""), counts!$A$75,K711)</f>
        <v>Q</v>
      </c>
      <c r="AI711">
        <f t="shared" si="421"/>
        <v>3</v>
      </c>
      <c r="AJ711">
        <f>VLOOKUP(AA711,counts!$V$8:$W$13,2,FALSE)</f>
        <v>-3.7643689058441341</v>
      </c>
      <c r="AK711">
        <f>VLOOKUP(AB711,counts!$V$17:$W$23,2,FALSE)</f>
        <v>-42.171718189759716</v>
      </c>
      <c r="AL711">
        <f>VLOOKUP(AC711,counts!$V$27:$W$33,2,FALSE)</f>
        <v>-82.840254641099079</v>
      </c>
      <c r="AM711">
        <f>VLOOKUP(AD711,counts!$V$38:$W$49,2,FALSE)</f>
        <v>57.761363718906857</v>
      </c>
      <c r="AN711">
        <f>VLOOKUP(AE711,counts!$V$53:$W$54,2,FALSE)</f>
        <v>151.41878811967541</v>
      </c>
      <c r="AO711">
        <f>VLOOKUP(AF711,counts!$V$58:$W$62,2,FALSE)</f>
        <v>-14.754319664473872</v>
      </c>
      <c r="AP711">
        <f>VLOOKUP(AG711,counts!$V$66:$W$69,2,FALSE)</f>
        <v>-22.013681658285037</v>
      </c>
      <c r="AQ711">
        <f>VLOOKUP(AH711,counts!$V$73:$W$75,2,FALSE)</f>
        <v>-11.405315820044242</v>
      </c>
      <c r="AR711">
        <f>VLOOKUP(AI711,counts!$V$79:$W$81,2,FALSE)</f>
        <v>-67.960368165567971</v>
      </c>
      <c r="AS711">
        <f t="shared" si="422"/>
        <v>1</v>
      </c>
      <c r="AT711">
        <f t="shared" si="423"/>
        <v>4</v>
      </c>
      <c r="AU711" t="str">
        <f t="shared" si="406"/>
        <v>Test</v>
      </c>
      <c r="AW711" t="str">
        <f t="shared" si="424"/>
        <v>0-17</v>
      </c>
      <c r="AX711" t="str">
        <f t="shared" si="425"/>
        <v>Blank</v>
      </c>
      <c r="AY711" t="str">
        <f t="shared" si="426"/>
        <v>0-10</v>
      </c>
      <c r="AZ711" t="str">
        <f t="shared" si="427"/>
        <v>NY</v>
      </c>
      <c r="BA711" t="str">
        <f t="shared" si="428"/>
        <v>female</v>
      </c>
      <c r="BB711">
        <f t="shared" si="429"/>
        <v>0</v>
      </c>
      <c r="BC711">
        <f t="shared" si="430"/>
        <v>0</v>
      </c>
      <c r="BD711" t="str">
        <f t="shared" si="431"/>
        <v>Q</v>
      </c>
      <c r="BE711">
        <f t="shared" si="432"/>
        <v>3</v>
      </c>
      <c r="BF711">
        <f t="shared" si="433"/>
        <v>-3.7643689058441341</v>
      </c>
      <c r="BG711">
        <f t="shared" si="434"/>
        <v>-42.171718189759716</v>
      </c>
      <c r="BH711">
        <f t="shared" si="435"/>
        <v>-82.840254641099079</v>
      </c>
      <c r="BI711">
        <f t="shared" si="436"/>
        <v>57.761363718906857</v>
      </c>
      <c r="BJ711">
        <f t="shared" si="437"/>
        <v>151.41878811967541</v>
      </c>
      <c r="BK711">
        <f t="shared" si="438"/>
        <v>-14.754319664473872</v>
      </c>
      <c r="BL711">
        <f t="shared" si="439"/>
        <v>-22.013681658285037</v>
      </c>
      <c r="BM711">
        <f t="shared" si="440"/>
        <v>-11.405315820044242</v>
      </c>
      <c r="BN711">
        <f t="shared" si="441"/>
        <v>-67.960368165567971</v>
      </c>
      <c r="BO711">
        <f t="shared" si="407"/>
        <v>1</v>
      </c>
      <c r="BP711">
        <f t="shared" si="408"/>
        <v>4</v>
      </c>
      <c r="BQ711" t="str">
        <f t="shared" si="409"/>
        <v>Test</v>
      </c>
    </row>
    <row r="712" spans="1:69" x14ac:dyDescent="0.3">
      <c r="A712">
        <v>3</v>
      </c>
      <c r="B712">
        <v>0</v>
      </c>
      <c r="C712" t="s">
        <v>1675</v>
      </c>
      <c r="D712" t="s">
        <v>15</v>
      </c>
      <c r="E712">
        <v>37</v>
      </c>
      <c r="F712">
        <v>0</v>
      </c>
      <c r="G712">
        <v>0</v>
      </c>
      <c r="H712" t="s">
        <v>1676</v>
      </c>
      <c r="I712">
        <v>7.75</v>
      </c>
      <c r="K712" t="s">
        <v>527</v>
      </c>
      <c r="N712" t="s">
        <v>1677</v>
      </c>
      <c r="O712">
        <v>3</v>
      </c>
      <c r="P712">
        <v>5</v>
      </c>
      <c r="Q712">
        <v>3</v>
      </c>
      <c r="R712" t="str">
        <f t="shared" si="410"/>
        <v>Train</v>
      </c>
      <c r="S712" t="str">
        <f t="shared" si="411"/>
        <v>Validate</v>
      </c>
      <c r="T712" t="str">
        <f t="shared" si="412"/>
        <v>Train</v>
      </c>
      <c r="U712" t="str">
        <f t="shared" si="413"/>
        <v>CT</v>
      </c>
      <c r="V712" t="str">
        <f t="shared" si="414"/>
        <v>31-40</v>
      </c>
      <c r="W712" t="str">
        <f t="shared" si="415"/>
        <v/>
      </c>
      <c r="X712" t="str">
        <f t="shared" si="416"/>
        <v>0-10</v>
      </c>
      <c r="Y712" t="b">
        <f>SUMPRODUCT(--(U712=counts!$A$40:$A$49))&gt;0</f>
        <v>0</v>
      </c>
      <c r="Z712" t="b">
        <f>SUMPRODUCT(--(W712=counts!$A$18:$A$22))&gt;0</f>
        <v>0</v>
      </c>
      <c r="AA712" t="str">
        <f t="shared" si="417"/>
        <v>31-40</v>
      </c>
      <c r="AB712" t="str">
        <f>IF(W712="","Blank",IF(Z712="TRUE",W712,counts!$A$23))</f>
        <v>Blank</v>
      </c>
      <c r="AC712" t="str">
        <f t="shared" si="418"/>
        <v>0-10</v>
      </c>
      <c r="AD712" t="str">
        <f t="shared" si="419"/>
        <v>Others</v>
      </c>
      <c r="AE712" t="str">
        <f t="shared" si="420"/>
        <v>female</v>
      </c>
      <c r="AF712">
        <f>IF(F712&gt;=4, counts!$A$62,F712)</f>
        <v>0</v>
      </c>
      <c r="AG712">
        <f>IF(G712&gt;=3, counts!$A$69,G712)</f>
        <v>0</v>
      </c>
      <c r="AH712" t="str">
        <f>IF(OR(K712="S",K712=""), counts!$A$75,K712)</f>
        <v>Q</v>
      </c>
      <c r="AI712">
        <f t="shared" si="421"/>
        <v>3</v>
      </c>
      <c r="AJ712">
        <f>VLOOKUP(AA712,counts!$V$8:$W$13,2,FALSE)</f>
        <v>32.769878926258563</v>
      </c>
      <c r="AK712">
        <f>VLOOKUP(AB712,counts!$V$17:$W$23,2,FALSE)</f>
        <v>-42.171718189759716</v>
      </c>
      <c r="AL712">
        <f>VLOOKUP(AC712,counts!$V$27:$W$33,2,FALSE)</f>
        <v>-82.840254641099079</v>
      </c>
      <c r="AM712">
        <f>VLOOKUP(AD712,counts!$V$38:$W$49,2,FALSE)</f>
        <v>40.634191658169868</v>
      </c>
      <c r="AN712">
        <f>VLOOKUP(AE712,counts!$V$53:$W$54,2,FALSE)</f>
        <v>151.41878811967541</v>
      </c>
      <c r="AO712">
        <f>VLOOKUP(AF712,counts!$V$58:$W$62,2,FALSE)</f>
        <v>-14.754319664473872</v>
      </c>
      <c r="AP712">
        <f>VLOOKUP(AG712,counts!$V$66:$W$69,2,FALSE)</f>
        <v>-22.013681658285037</v>
      </c>
      <c r="AQ712">
        <f>VLOOKUP(AH712,counts!$V$73:$W$75,2,FALSE)</f>
        <v>-11.405315820044242</v>
      </c>
      <c r="AR712">
        <f>VLOOKUP(AI712,counts!$V$79:$W$81,2,FALSE)</f>
        <v>-67.960368165567971</v>
      </c>
      <c r="AS712">
        <f t="shared" si="422"/>
        <v>0</v>
      </c>
      <c r="AT712">
        <f t="shared" si="423"/>
        <v>3</v>
      </c>
      <c r="AU712" t="str">
        <f t="shared" si="406"/>
        <v>Train</v>
      </c>
      <c r="AW712" t="str">
        <f t="shared" si="424"/>
        <v>31-40</v>
      </c>
      <c r="AX712" t="str">
        <f t="shared" si="425"/>
        <v>Blank</v>
      </c>
      <c r="AY712" t="str">
        <f t="shared" si="426"/>
        <v>0-10</v>
      </c>
      <c r="AZ712" t="str">
        <f t="shared" si="427"/>
        <v>Others</v>
      </c>
      <c r="BA712" t="str">
        <f t="shared" si="428"/>
        <v>female</v>
      </c>
      <c r="BB712">
        <f t="shared" si="429"/>
        <v>0</v>
      </c>
      <c r="BC712">
        <f t="shared" si="430"/>
        <v>0</v>
      </c>
      <c r="BD712" t="str">
        <f t="shared" si="431"/>
        <v>Q</v>
      </c>
      <c r="BE712">
        <f t="shared" si="432"/>
        <v>3</v>
      </c>
      <c r="BF712">
        <f t="shared" si="433"/>
        <v>32.769878926258563</v>
      </c>
      <c r="BG712">
        <f t="shared" si="434"/>
        <v>-42.171718189759716</v>
      </c>
      <c r="BH712">
        <f t="shared" si="435"/>
        <v>-82.840254641099079</v>
      </c>
      <c r="BI712">
        <f t="shared" si="436"/>
        <v>40.634191658169868</v>
      </c>
      <c r="BJ712">
        <f t="shared" si="437"/>
        <v>151.41878811967541</v>
      </c>
      <c r="BK712">
        <f t="shared" si="438"/>
        <v>-14.754319664473872</v>
      </c>
      <c r="BL712">
        <f t="shared" si="439"/>
        <v>-22.013681658285037</v>
      </c>
      <c r="BM712">
        <f t="shared" si="440"/>
        <v>-11.405315820044242</v>
      </c>
      <c r="BN712">
        <f t="shared" si="441"/>
        <v>-67.960368165567971</v>
      </c>
      <c r="BO712">
        <f t="shared" si="407"/>
        <v>0</v>
      </c>
      <c r="BP712">
        <f t="shared" si="408"/>
        <v>3</v>
      </c>
      <c r="BQ712" t="str">
        <f t="shared" si="409"/>
        <v>Train</v>
      </c>
    </row>
    <row r="713" spans="1:69" x14ac:dyDescent="0.3">
      <c r="A713">
        <v>3</v>
      </c>
      <c r="B713">
        <v>0</v>
      </c>
      <c r="C713" t="s">
        <v>1678</v>
      </c>
      <c r="D713" t="s">
        <v>20</v>
      </c>
      <c r="E713">
        <v>28</v>
      </c>
      <c r="F713">
        <v>0</v>
      </c>
      <c r="G713">
        <v>0</v>
      </c>
      <c r="H713" t="s">
        <v>1679</v>
      </c>
      <c r="I713">
        <v>7.25</v>
      </c>
      <c r="K713" t="s">
        <v>17</v>
      </c>
      <c r="N713" t="s">
        <v>1680</v>
      </c>
      <c r="O713">
        <v>3</v>
      </c>
      <c r="P713">
        <v>1</v>
      </c>
      <c r="Q713">
        <v>5</v>
      </c>
      <c r="R713" t="str">
        <f t="shared" si="410"/>
        <v>Train</v>
      </c>
      <c r="S713" t="str">
        <f t="shared" si="411"/>
        <v>Train</v>
      </c>
      <c r="T713" t="str">
        <f t="shared" si="412"/>
        <v>Validate</v>
      </c>
      <c r="U713" t="str">
        <f t="shared" si="413"/>
        <v/>
      </c>
      <c r="V713" t="str">
        <f t="shared" si="414"/>
        <v>18-30</v>
      </c>
      <c r="W713" t="str">
        <f t="shared" si="415"/>
        <v/>
      </c>
      <c r="X713" t="str">
        <f t="shared" si="416"/>
        <v>0-10</v>
      </c>
      <c r="Y713" t="b">
        <f>SUMPRODUCT(--(U713=counts!$A$40:$A$49))&gt;0</f>
        <v>0</v>
      </c>
      <c r="Z713" t="b">
        <f>SUMPRODUCT(--(W713=counts!$A$18:$A$22))&gt;0</f>
        <v>0</v>
      </c>
      <c r="AA713" t="str">
        <f t="shared" si="417"/>
        <v>18-30</v>
      </c>
      <c r="AB713" t="str">
        <f>IF(W713="","Blank",IF(Z713="TRUE",W713,counts!$A$23))</f>
        <v>Blank</v>
      </c>
      <c r="AC713" t="str">
        <f t="shared" si="418"/>
        <v>0-10</v>
      </c>
      <c r="AD713" t="str">
        <f t="shared" si="419"/>
        <v>Blank</v>
      </c>
      <c r="AE713" t="str">
        <f t="shared" si="420"/>
        <v>male</v>
      </c>
      <c r="AF713">
        <f>IF(F713&gt;=4, counts!$A$62,F713)</f>
        <v>0</v>
      </c>
      <c r="AG713">
        <f>IF(G713&gt;=3, counts!$A$69,G713)</f>
        <v>0</v>
      </c>
      <c r="AH713" t="str">
        <f>IF(OR(K713="S",K713=""), counts!$A$75,K713)</f>
        <v>S, blank</v>
      </c>
      <c r="AI713">
        <f t="shared" si="421"/>
        <v>3</v>
      </c>
      <c r="AJ713">
        <f>VLOOKUP(AA713,counts!$V$8:$W$13,2,FALSE)</f>
        <v>-11.613432440426715</v>
      </c>
      <c r="AK713">
        <f>VLOOKUP(AB713,counts!$V$17:$W$23,2,FALSE)</f>
        <v>-42.171718189759716</v>
      </c>
      <c r="AL713">
        <f>VLOOKUP(AC713,counts!$V$27:$W$33,2,FALSE)</f>
        <v>-82.840254641099079</v>
      </c>
      <c r="AM713">
        <f>VLOOKUP(AD713,counts!$V$38:$W$49,2,FALSE)</f>
        <v>-33.757758935166962</v>
      </c>
      <c r="AN713">
        <f>VLOOKUP(AE713,counts!$V$53:$W$54,2,FALSE)</f>
        <v>-108.67008854708662</v>
      </c>
      <c r="AO713">
        <f>VLOOKUP(AF713,counts!$V$58:$W$62,2,FALSE)</f>
        <v>-14.754319664473872</v>
      </c>
      <c r="AP713">
        <f>VLOOKUP(AG713,counts!$V$66:$W$69,2,FALSE)</f>
        <v>-22.013681658285037</v>
      </c>
      <c r="AQ713">
        <f>VLOOKUP(AH713,counts!$V$73:$W$75,2,FALSE)</f>
        <v>-22.422560732600829</v>
      </c>
      <c r="AR713">
        <f>VLOOKUP(AI713,counts!$V$79:$W$81,2,FALSE)</f>
        <v>-67.960368165567971</v>
      </c>
      <c r="AS713">
        <f t="shared" si="422"/>
        <v>0</v>
      </c>
      <c r="AT713">
        <f t="shared" si="423"/>
        <v>3</v>
      </c>
      <c r="AU713" t="str">
        <f t="shared" si="406"/>
        <v>Train</v>
      </c>
      <c r="AW713" t="str">
        <f t="shared" si="424"/>
        <v>18-30</v>
      </c>
      <c r="AX713" t="str">
        <f t="shared" si="425"/>
        <v>Blank</v>
      </c>
      <c r="AY713" t="str">
        <f t="shared" si="426"/>
        <v>0-10</v>
      </c>
      <c r="AZ713" t="str">
        <f t="shared" si="427"/>
        <v>Blank</v>
      </c>
      <c r="BA713" t="str">
        <f t="shared" si="428"/>
        <v>male</v>
      </c>
      <c r="BB713">
        <f t="shared" si="429"/>
        <v>0</v>
      </c>
      <c r="BC713">
        <f t="shared" si="430"/>
        <v>0</v>
      </c>
      <c r="BD713" t="str">
        <f t="shared" si="431"/>
        <v>S, blank</v>
      </c>
      <c r="BE713">
        <f t="shared" si="432"/>
        <v>3</v>
      </c>
      <c r="BF713">
        <f t="shared" si="433"/>
        <v>-11.613432440426715</v>
      </c>
      <c r="BG713">
        <f t="shared" si="434"/>
        <v>-42.171718189759716</v>
      </c>
      <c r="BH713">
        <f t="shared" si="435"/>
        <v>-82.840254641099079</v>
      </c>
      <c r="BI713">
        <f t="shared" si="436"/>
        <v>-33.757758935166962</v>
      </c>
      <c r="BJ713">
        <f t="shared" si="437"/>
        <v>-108.67008854708662</v>
      </c>
      <c r="BK713">
        <f t="shared" si="438"/>
        <v>-14.754319664473872</v>
      </c>
      <c r="BL713">
        <f t="shared" si="439"/>
        <v>-22.013681658285037</v>
      </c>
      <c r="BM713">
        <f t="shared" si="440"/>
        <v>-22.422560732600829</v>
      </c>
      <c r="BN713">
        <f t="shared" si="441"/>
        <v>-67.960368165567971</v>
      </c>
      <c r="BO713">
        <f t="shared" si="407"/>
        <v>0</v>
      </c>
      <c r="BP713">
        <f t="shared" si="408"/>
        <v>3</v>
      </c>
      <c r="BQ713" t="str">
        <f t="shared" si="409"/>
        <v>Train</v>
      </c>
    </row>
    <row r="714" spans="1:69" x14ac:dyDescent="0.3">
      <c r="A714">
        <v>3</v>
      </c>
      <c r="B714">
        <v>0</v>
      </c>
      <c r="C714" t="s">
        <v>1681</v>
      </c>
      <c r="D714" t="s">
        <v>20</v>
      </c>
      <c r="E714">
        <v>24</v>
      </c>
      <c r="F714">
        <v>0</v>
      </c>
      <c r="G714">
        <v>0</v>
      </c>
      <c r="H714" t="s">
        <v>1682</v>
      </c>
      <c r="I714">
        <v>8.0500000000000007</v>
      </c>
      <c r="K714" t="s">
        <v>17</v>
      </c>
      <c r="N714" t="s">
        <v>439</v>
      </c>
      <c r="O714">
        <v>4</v>
      </c>
      <c r="P714">
        <v>2</v>
      </c>
      <c r="Q714">
        <v>4</v>
      </c>
      <c r="R714" t="str">
        <f t="shared" si="410"/>
        <v>Test</v>
      </c>
      <c r="S714" t="str">
        <f t="shared" si="411"/>
        <v>Train</v>
      </c>
      <c r="T714" t="str">
        <f t="shared" si="412"/>
        <v>Test</v>
      </c>
      <c r="U714" t="str">
        <f t="shared" si="413"/>
        <v/>
      </c>
      <c r="V714" t="str">
        <f t="shared" si="414"/>
        <v>18-30</v>
      </c>
      <c r="W714" t="str">
        <f t="shared" si="415"/>
        <v/>
      </c>
      <c r="X714" t="str">
        <f t="shared" si="416"/>
        <v>0-10</v>
      </c>
      <c r="Y714" t="b">
        <f>SUMPRODUCT(--(U714=counts!$A$40:$A$49))&gt;0</f>
        <v>0</v>
      </c>
      <c r="Z714" t="b">
        <f>SUMPRODUCT(--(W714=counts!$A$18:$A$22))&gt;0</f>
        <v>0</v>
      </c>
      <c r="AA714" t="str">
        <f t="shared" si="417"/>
        <v>18-30</v>
      </c>
      <c r="AB714" t="str">
        <f>IF(W714="","Blank",IF(Z714="TRUE",W714,counts!$A$23))</f>
        <v>Blank</v>
      </c>
      <c r="AC714" t="str">
        <f t="shared" si="418"/>
        <v>0-10</v>
      </c>
      <c r="AD714" t="str">
        <f t="shared" si="419"/>
        <v>Blank</v>
      </c>
      <c r="AE714" t="str">
        <f t="shared" si="420"/>
        <v>male</v>
      </c>
      <c r="AF714">
        <f>IF(F714&gt;=4, counts!$A$62,F714)</f>
        <v>0</v>
      </c>
      <c r="AG714">
        <f>IF(G714&gt;=3, counts!$A$69,G714)</f>
        <v>0</v>
      </c>
      <c r="AH714" t="str">
        <f>IF(OR(K714="S",K714=""), counts!$A$75,K714)</f>
        <v>S, blank</v>
      </c>
      <c r="AI714">
        <f t="shared" si="421"/>
        <v>3</v>
      </c>
      <c r="AJ714">
        <f>VLOOKUP(AA714,counts!$V$8:$W$13,2,FALSE)</f>
        <v>-11.613432440426715</v>
      </c>
      <c r="AK714">
        <f>VLOOKUP(AB714,counts!$V$17:$W$23,2,FALSE)</f>
        <v>-42.171718189759716</v>
      </c>
      <c r="AL714">
        <f>VLOOKUP(AC714,counts!$V$27:$W$33,2,FALSE)</f>
        <v>-82.840254641099079</v>
      </c>
      <c r="AM714">
        <f>VLOOKUP(AD714,counts!$V$38:$W$49,2,FALSE)</f>
        <v>-33.757758935166962</v>
      </c>
      <c r="AN714">
        <f>VLOOKUP(AE714,counts!$V$53:$W$54,2,FALSE)</f>
        <v>-108.67008854708662</v>
      </c>
      <c r="AO714">
        <f>VLOOKUP(AF714,counts!$V$58:$W$62,2,FALSE)</f>
        <v>-14.754319664473872</v>
      </c>
      <c r="AP714">
        <f>VLOOKUP(AG714,counts!$V$66:$W$69,2,FALSE)</f>
        <v>-22.013681658285037</v>
      </c>
      <c r="AQ714">
        <f>VLOOKUP(AH714,counts!$V$73:$W$75,2,FALSE)</f>
        <v>-22.422560732600829</v>
      </c>
      <c r="AR714">
        <f>VLOOKUP(AI714,counts!$V$79:$W$81,2,FALSE)</f>
        <v>-67.960368165567971</v>
      </c>
      <c r="AS714">
        <f t="shared" si="422"/>
        <v>0</v>
      </c>
      <c r="AT714">
        <f t="shared" si="423"/>
        <v>4</v>
      </c>
      <c r="AU714" t="str">
        <f t="shared" si="406"/>
        <v>Test</v>
      </c>
      <c r="AW714" t="str">
        <f t="shared" si="424"/>
        <v>18-30</v>
      </c>
      <c r="AX714" t="str">
        <f t="shared" si="425"/>
        <v>Blank</v>
      </c>
      <c r="AY714" t="str">
        <f t="shared" si="426"/>
        <v>0-10</v>
      </c>
      <c r="AZ714" t="str">
        <f t="shared" si="427"/>
        <v>Blank</v>
      </c>
      <c r="BA714" t="str">
        <f t="shared" si="428"/>
        <v>male</v>
      </c>
      <c r="BB714">
        <f t="shared" si="429"/>
        <v>0</v>
      </c>
      <c r="BC714">
        <f t="shared" si="430"/>
        <v>0</v>
      </c>
      <c r="BD714" t="str">
        <f t="shared" si="431"/>
        <v>S, blank</v>
      </c>
      <c r="BE714">
        <f t="shared" si="432"/>
        <v>3</v>
      </c>
      <c r="BF714">
        <f t="shared" si="433"/>
        <v>-11.613432440426715</v>
      </c>
      <c r="BG714">
        <f t="shared" si="434"/>
        <v>-42.171718189759716</v>
      </c>
      <c r="BH714">
        <f t="shared" si="435"/>
        <v>-82.840254641099079</v>
      </c>
      <c r="BI714">
        <f t="shared" si="436"/>
        <v>-33.757758935166962</v>
      </c>
      <c r="BJ714">
        <f t="shared" si="437"/>
        <v>-108.67008854708662</v>
      </c>
      <c r="BK714">
        <f t="shared" si="438"/>
        <v>-14.754319664473872</v>
      </c>
      <c r="BL714">
        <f t="shared" si="439"/>
        <v>-22.013681658285037</v>
      </c>
      <c r="BM714">
        <f t="shared" si="440"/>
        <v>-22.422560732600829</v>
      </c>
      <c r="BN714">
        <f t="shared" si="441"/>
        <v>-67.960368165567971</v>
      </c>
      <c r="BO714">
        <f t="shared" si="407"/>
        <v>0</v>
      </c>
      <c r="BP714">
        <f t="shared" si="408"/>
        <v>4</v>
      </c>
      <c r="BQ714" t="str">
        <f t="shared" si="409"/>
        <v>Test</v>
      </c>
    </row>
    <row r="715" spans="1:69" x14ac:dyDescent="0.3">
      <c r="A715">
        <v>3</v>
      </c>
      <c r="B715">
        <v>0</v>
      </c>
      <c r="C715" t="s">
        <v>1683</v>
      </c>
      <c r="D715" t="s">
        <v>20</v>
      </c>
      <c r="E715">
        <v>21</v>
      </c>
      <c r="F715">
        <v>0</v>
      </c>
      <c r="G715">
        <v>0</v>
      </c>
      <c r="H715" t="s">
        <v>1684</v>
      </c>
      <c r="I715">
        <v>7.7332999999999998</v>
      </c>
      <c r="K715" t="s">
        <v>527</v>
      </c>
      <c r="N715" t="s">
        <v>1685</v>
      </c>
      <c r="O715">
        <v>3</v>
      </c>
      <c r="P715">
        <v>4</v>
      </c>
      <c r="Q715">
        <v>1</v>
      </c>
      <c r="R715" t="str">
        <f t="shared" si="410"/>
        <v>Train</v>
      </c>
      <c r="S715" t="str">
        <f t="shared" si="411"/>
        <v>Test</v>
      </c>
      <c r="T715" t="str">
        <f t="shared" si="412"/>
        <v>Train</v>
      </c>
      <c r="U715" t="str">
        <f t="shared" si="413"/>
        <v>NY</v>
      </c>
      <c r="V715" t="str">
        <f t="shared" si="414"/>
        <v>18-30</v>
      </c>
      <c r="W715" t="str">
        <f t="shared" si="415"/>
        <v/>
      </c>
      <c r="X715" t="str">
        <f t="shared" si="416"/>
        <v>0-10</v>
      </c>
      <c r="Y715" t="b">
        <f>SUMPRODUCT(--(U715=counts!$A$40:$A$49))&gt;0</f>
        <v>1</v>
      </c>
      <c r="Z715" t="b">
        <f>SUMPRODUCT(--(W715=counts!$A$18:$A$22))&gt;0</f>
        <v>0</v>
      </c>
      <c r="AA715" t="str">
        <f t="shared" si="417"/>
        <v>18-30</v>
      </c>
      <c r="AB715" t="str">
        <f>IF(W715="","Blank",IF(Z715="TRUE",W715,counts!$A$23))</f>
        <v>Blank</v>
      </c>
      <c r="AC715" t="str">
        <f t="shared" si="418"/>
        <v>0-10</v>
      </c>
      <c r="AD715" t="str">
        <f t="shared" si="419"/>
        <v>NY</v>
      </c>
      <c r="AE715" t="str">
        <f t="shared" si="420"/>
        <v>male</v>
      </c>
      <c r="AF715">
        <f>IF(F715&gt;=4, counts!$A$62,F715)</f>
        <v>0</v>
      </c>
      <c r="AG715">
        <f>IF(G715&gt;=3, counts!$A$69,G715)</f>
        <v>0</v>
      </c>
      <c r="AH715" t="str">
        <f>IF(OR(K715="S",K715=""), counts!$A$75,K715)</f>
        <v>Q</v>
      </c>
      <c r="AI715">
        <f t="shared" si="421"/>
        <v>3</v>
      </c>
      <c r="AJ715">
        <f>VLOOKUP(AA715,counts!$V$8:$W$13,2,FALSE)</f>
        <v>-11.613432440426715</v>
      </c>
      <c r="AK715">
        <f>VLOOKUP(AB715,counts!$V$17:$W$23,2,FALSE)</f>
        <v>-42.171718189759716</v>
      </c>
      <c r="AL715">
        <f>VLOOKUP(AC715,counts!$V$27:$W$33,2,FALSE)</f>
        <v>-82.840254641099079</v>
      </c>
      <c r="AM715">
        <f>VLOOKUP(AD715,counts!$V$38:$W$49,2,FALSE)</f>
        <v>57.761363718906857</v>
      </c>
      <c r="AN715">
        <f>VLOOKUP(AE715,counts!$V$53:$W$54,2,FALSE)</f>
        <v>-108.67008854708662</v>
      </c>
      <c r="AO715">
        <f>VLOOKUP(AF715,counts!$V$58:$W$62,2,FALSE)</f>
        <v>-14.754319664473872</v>
      </c>
      <c r="AP715">
        <f>VLOOKUP(AG715,counts!$V$66:$W$69,2,FALSE)</f>
        <v>-22.013681658285037</v>
      </c>
      <c r="AQ715">
        <f>VLOOKUP(AH715,counts!$V$73:$W$75,2,FALSE)</f>
        <v>-11.405315820044242</v>
      </c>
      <c r="AR715">
        <f>VLOOKUP(AI715,counts!$V$79:$W$81,2,FALSE)</f>
        <v>-67.960368165567971</v>
      </c>
      <c r="AS715">
        <f t="shared" si="422"/>
        <v>0</v>
      </c>
      <c r="AT715">
        <f t="shared" si="423"/>
        <v>3</v>
      </c>
      <c r="AU715" t="str">
        <f t="shared" si="406"/>
        <v>Train</v>
      </c>
      <c r="AW715" t="str">
        <f t="shared" si="424"/>
        <v>18-30</v>
      </c>
      <c r="AX715" t="str">
        <f t="shared" si="425"/>
        <v>Blank</v>
      </c>
      <c r="AY715" t="str">
        <f t="shared" si="426"/>
        <v>0-10</v>
      </c>
      <c r="AZ715" t="str">
        <f t="shared" si="427"/>
        <v>NY</v>
      </c>
      <c r="BA715" t="str">
        <f t="shared" si="428"/>
        <v>male</v>
      </c>
      <c r="BB715">
        <f t="shared" si="429"/>
        <v>0</v>
      </c>
      <c r="BC715">
        <f t="shared" si="430"/>
        <v>0</v>
      </c>
      <c r="BD715" t="str">
        <f t="shared" si="431"/>
        <v>Q</v>
      </c>
      <c r="BE715">
        <f t="shared" si="432"/>
        <v>3</v>
      </c>
      <c r="BF715">
        <f t="shared" si="433"/>
        <v>-11.613432440426715</v>
      </c>
      <c r="BG715">
        <f t="shared" si="434"/>
        <v>-42.171718189759716</v>
      </c>
      <c r="BH715">
        <f t="shared" si="435"/>
        <v>-82.840254641099079</v>
      </c>
      <c r="BI715">
        <f t="shared" si="436"/>
        <v>57.761363718906857</v>
      </c>
      <c r="BJ715">
        <f t="shared" si="437"/>
        <v>-108.67008854708662</v>
      </c>
      <c r="BK715">
        <f t="shared" si="438"/>
        <v>-14.754319664473872</v>
      </c>
      <c r="BL715">
        <f t="shared" si="439"/>
        <v>-22.013681658285037</v>
      </c>
      <c r="BM715">
        <f t="shared" si="440"/>
        <v>-11.405315820044242</v>
      </c>
      <c r="BN715">
        <f t="shared" si="441"/>
        <v>-67.960368165567971</v>
      </c>
      <c r="BO715">
        <f t="shared" si="407"/>
        <v>0</v>
      </c>
      <c r="BP715">
        <f t="shared" si="408"/>
        <v>3</v>
      </c>
      <c r="BQ715" t="str">
        <f t="shared" si="409"/>
        <v>Train</v>
      </c>
    </row>
    <row r="716" spans="1:69" x14ac:dyDescent="0.3">
      <c r="A716">
        <v>3</v>
      </c>
      <c r="B716">
        <v>1</v>
      </c>
      <c r="C716" t="s">
        <v>1686</v>
      </c>
      <c r="D716" t="s">
        <v>20</v>
      </c>
      <c r="E716">
        <v>32</v>
      </c>
      <c r="F716">
        <v>0</v>
      </c>
      <c r="G716">
        <v>0</v>
      </c>
      <c r="H716" t="s">
        <v>1589</v>
      </c>
      <c r="I716">
        <v>56.495800000000003</v>
      </c>
      <c r="K716" t="s">
        <v>17</v>
      </c>
      <c r="L716" t="s">
        <v>44</v>
      </c>
      <c r="N716" t="s">
        <v>1590</v>
      </c>
      <c r="O716">
        <v>4</v>
      </c>
      <c r="P716">
        <v>2</v>
      </c>
      <c r="Q716">
        <v>3</v>
      </c>
      <c r="R716" t="str">
        <f t="shared" si="410"/>
        <v>Test</v>
      </c>
      <c r="S716" t="str">
        <f t="shared" si="411"/>
        <v>Train</v>
      </c>
      <c r="T716" t="str">
        <f t="shared" si="412"/>
        <v>Train</v>
      </c>
      <c r="U716" t="str">
        <f t="shared" si="413"/>
        <v>NY</v>
      </c>
      <c r="V716" t="str">
        <f t="shared" si="414"/>
        <v>31-40</v>
      </c>
      <c r="W716" t="str">
        <f t="shared" si="415"/>
        <v/>
      </c>
      <c r="X716" t="str">
        <f t="shared" si="416"/>
        <v>41-100</v>
      </c>
      <c r="Y716" t="b">
        <f>SUMPRODUCT(--(U716=counts!$A$40:$A$49))&gt;0</f>
        <v>1</v>
      </c>
      <c r="Z716" t="b">
        <f>SUMPRODUCT(--(W716=counts!$A$18:$A$22))&gt;0</f>
        <v>0</v>
      </c>
      <c r="AA716" t="str">
        <f t="shared" si="417"/>
        <v>31-40</v>
      </c>
      <c r="AB716" t="str">
        <f>IF(W716="","Blank",IF(Z716="TRUE",W716,counts!$A$23))</f>
        <v>Blank</v>
      </c>
      <c r="AC716" t="str">
        <f t="shared" si="418"/>
        <v>41-100</v>
      </c>
      <c r="AD716" t="str">
        <f t="shared" si="419"/>
        <v>NY</v>
      </c>
      <c r="AE716" t="str">
        <f t="shared" si="420"/>
        <v>male</v>
      </c>
      <c r="AF716">
        <f>IF(F716&gt;=4, counts!$A$62,F716)</f>
        <v>0</v>
      </c>
      <c r="AG716">
        <f>IF(G716&gt;=3, counts!$A$69,G716)</f>
        <v>0</v>
      </c>
      <c r="AH716" t="str">
        <f>IF(OR(K716="S",K716=""), counts!$A$75,K716)</f>
        <v>S, blank</v>
      </c>
      <c r="AI716">
        <f t="shared" si="421"/>
        <v>3</v>
      </c>
      <c r="AJ716">
        <f>VLOOKUP(AA716,counts!$V$8:$W$13,2,FALSE)</f>
        <v>32.769878926258563</v>
      </c>
      <c r="AK716">
        <f>VLOOKUP(AB716,counts!$V$17:$W$23,2,FALSE)</f>
        <v>-42.171718189759716</v>
      </c>
      <c r="AL716">
        <f>VLOOKUP(AC716,counts!$V$27:$W$33,2,FALSE)</f>
        <v>70.538774768379497</v>
      </c>
      <c r="AM716">
        <f>VLOOKUP(AD716,counts!$V$38:$W$49,2,FALSE)</f>
        <v>57.761363718906857</v>
      </c>
      <c r="AN716">
        <f>VLOOKUP(AE716,counts!$V$53:$W$54,2,FALSE)</f>
        <v>-108.67008854708662</v>
      </c>
      <c r="AO716">
        <f>VLOOKUP(AF716,counts!$V$58:$W$62,2,FALSE)</f>
        <v>-14.754319664473872</v>
      </c>
      <c r="AP716">
        <f>VLOOKUP(AG716,counts!$V$66:$W$69,2,FALSE)</f>
        <v>-22.013681658285037</v>
      </c>
      <c r="AQ716">
        <f>VLOOKUP(AH716,counts!$V$73:$W$75,2,FALSE)</f>
        <v>-22.422560732600829</v>
      </c>
      <c r="AR716">
        <f>VLOOKUP(AI716,counts!$V$79:$W$81,2,FALSE)</f>
        <v>-67.960368165567971</v>
      </c>
      <c r="AS716">
        <f t="shared" si="422"/>
        <v>1</v>
      </c>
      <c r="AT716">
        <f t="shared" si="423"/>
        <v>4</v>
      </c>
      <c r="AU716" t="str">
        <f t="shared" si="406"/>
        <v>Test</v>
      </c>
      <c r="AW716" t="str">
        <f t="shared" si="424"/>
        <v>31-40</v>
      </c>
      <c r="AX716" t="str">
        <f t="shared" si="425"/>
        <v>Blank</v>
      </c>
      <c r="AY716" t="str">
        <f t="shared" si="426"/>
        <v>41-100</v>
      </c>
      <c r="AZ716" t="str">
        <f t="shared" si="427"/>
        <v>NY</v>
      </c>
      <c r="BA716" t="str">
        <f t="shared" si="428"/>
        <v>male</v>
      </c>
      <c r="BB716">
        <f t="shared" si="429"/>
        <v>0</v>
      </c>
      <c r="BC716">
        <f t="shared" si="430"/>
        <v>0</v>
      </c>
      <c r="BD716" t="str">
        <f t="shared" si="431"/>
        <v>S, blank</v>
      </c>
      <c r="BE716">
        <f t="shared" si="432"/>
        <v>3</v>
      </c>
      <c r="BF716">
        <f t="shared" si="433"/>
        <v>32.769878926258563</v>
      </c>
      <c r="BG716">
        <f t="shared" si="434"/>
        <v>-42.171718189759716</v>
      </c>
      <c r="BH716">
        <f t="shared" si="435"/>
        <v>70.538774768379497</v>
      </c>
      <c r="BI716">
        <f t="shared" si="436"/>
        <v>57.761363718906857</v>
      </c>
      <c r="BJ716">
        <f t="shared" si="437"/>
        <v>-108.67008854708662</v>
      </c>
      <c r="BK716">
        <f t="shared" si="438"/>
        <v>-14.754319664473872</v>
      </c>
      <c r="BL716">
        <f t="shared" si="439"/>
        <v>-22.013681658285037</v>
      </c>
      <c r="BM716">
        <f t="shared" si="440"/>
        <v>-22.422560732600829</v>
      </c>
      <c r="BN716">
        <f t="shared" si="441"/>
        <v>-67.960368165567971</v>
      </c>
      <c r="BO716">
        <f t="shared" si="407"/>
        <v>1</v>
      </c>
      <c r="BP716">
        <f t="shared" si="408"/>
        <v>4</v>
      </c>
      <c r="BQ716" t="str">
        <f t="shared" si="409"/>
        <v>Test</v>
      </c>
    </row>
    <row r="717" spans="1:69" x14ac:dyDescent="0.3">
      <c r="A717">
        <v>3</v>
      </c>
      <c r="B717">
        <v>0</v>
      </c>
      <c r="C717" t="s">
        <v>1687</v>
      </c>
      <c r="D717" t="s">
        <v>20</v>
      </c>
      <c r="E717">
        <v>29</v>
      </c>
      <c r="F717">
        <v>0</v>
      </c>
      <c r="G717">
        <v>0</v>
      </c>
      <c r="H717" t="s">
        <v>1688</v>
      </c>
      <c r="I717">
        <v>8.0500000000000007</v>
      </c>
      <c r="K717" t="s">
        <v>17</v>
      </c>
      <c r="O717">
        <v>1</v>
      </c>
      <c r="P717">
        <v>1</v>
      </c>
      <c r="Q717">
        <v>1</v>
      </c>
      <c r="R717" t="str">
        <f t="shared" si="410"/>
        <v>Train</v>
      </c>
      <c r="S717" t="str">
        <f t="shared" si="411"/>
        <v>Train</v>
      </c>
      <c r="T717" t="str">
        <f t="shared" si="412"/>
        <v>Train</v>
      </c>
      <c r="U717" t="str">
        <f t="shared" si="413"/>
        <v/>
      </c>
      <c r="V717" t="str">
        <f t="shared" si="414"/>
        <v>18-30</v>
      </c>
      <c r="W717" t="str">
        <f t="shared" si="415"/>
        <v/>
      </c>
      <c r="X717" t="str">
        <f t="shared" si="416"/>
        <v>0-10</v>
      </c>
      <c r="Y717" t="b">
        <f>SUMPRODUCT(--(U717=counts!$A$40:$A$49))&gt;0</f>
        <v>0</v>
      </c>
      <c r="Z717" t="b">
        <f>SUMPRODUCT(--(W717=counts!$A$18:$A$22))&gt;0</f>
        <v>0</v>
      </c>
      <c r="AA717" t="str">
        <f t="shared" si="417"/>
        <v>18-30</v>
      </c>
      <c r="AB717" t="str">
        <f>IF(W717="","Blank",IF(Z717="TRUE",W717,counts!$A$23))</f>
        <v>Blank</v>
      </c>
      <c r="AC717" t="str">
        <f t="shared" si="418"/>
        <v>0-10</v>
      </c>
      <c r="AD717" t="str">
        <f t="shared" si="419"/>
        <v>Blank</v>
      </c>
      <c r="AE717" t="str">
        <f t="shared" si="420"/>
        <v>male</v>
      </c>
      <c r="AF717">
        <f>IF(F717&gt;=4, counts!$A$62,F717)</f>
        <v>0</v>
      </c>
      <c r="AG717">
        <f>IF(G717&gt;=3, counts!$A$69,G717)</f>
        <v>0</v>
      </c>
      <c r="AH717" t="str">
        <f>IF(OR(K717="S",K717=""), counts!$A$75,K717)</f>
        <v>S, blank</v>
      </c>
      <c r="AI717">
        <f t="shared" si="421"/>
        <v>3</v>
      </c>
      <c r="AJ717">
        <f>VLOOKUP(AA717,counts!$V$8:$W$13,2,FALSE)</f>
        <v>-11.613432440426715</v>
      </c>
      <c r="AK717">
        <f>VLOOKUP(AB717,counts!$V$17:$W$23,2,FALSE)</f>
        <v>-42.171718189759716</v>
      </c>
      <c r="AL717">
        <f>VLOOKUP(AC717,counts!$V$27:$W$33,2,FALSE)</f>
        <v>-82.840254641099079</v>
      </c>
      <c r="AM717">
        <f>VLOOKUP(AD717,counts!$V$38:$W$49,2,FALSE)</f>
        <v>-33.757758935166962</v>
      </c>
      <c r="AN717">
        <f>VLOOKUP(AE717,counts!$V$53:$W$54,2,FALSE)</f>
        <v>-108.67008854708662</v>
      </c>
      <c r="AO717">
        <f>VLOOKUP(AF717,counts!$V$58:$W$62,2,FALSE)</f>
        <v>-14.754319664473872</v>
      </c>
      <c r="AP717">
        <f>VLOOKUP(AG717,counts!$V$66:$W$69,2,FALSE)</f>
        <v>-22.013681658285037</v>
      </c>
      <c r="AQ717">
        <f>VLOOKUP(AH717,counts!$V$73:$W$75,2,FALSE)</f>
        <v>-22.422560732600829</v>
      </c>
      <c r="AR717">
        <f>VLOOKUP(AI717,counts!$V$79:$W$81,2,FALSE)</f>
        <v>-67.960368165567971</v>
      </c>
      <c r="AS717">
        <f t="shared" si="422"/>
        <v>0</v>
      </c>
      <c r="AT717">
        <f t="shared" si="423"/>
        <v>1</v>
      </c>
      <c r="AU717" t="str">
        <f t="shared" si="406"/>
        <v>Train</v>
      </c>
      <c r="AW717" t="str">
        <f t="shared" si="424"/>
        <v>18-30</v>
      </c>
      <c r="AX717" t="str">
        <f t="shared" si="425"/>
        <v>Blank</v>
      </c>
      <c r="AY717" t="str">
        <f t="shared" si="426"/>
        <v>0-10</v>
      </c>
      <c r="AZ717" t="str">
        <f t="shared" si="427"/>
        <v>Blank</v>
      </c>
      <c r="BA717" t="str">
        <f t="shared" si="428"/>
        <v>male</v>
      </c>
      <c r="BB717">
        <f t="shared" si="429"/>
        <v>0</v>
      </c>
      <c r="BC717">
        <f t="shared" si="430"/>
        <v>0</v>
      </c>
      <c r="BD717" t="str">
        <f t="shared" si="431"/>
        <v>S, blank</v>
      </c>
      <c r="BE717">
        <f t="shared" si="432"/>
        <v>3</v>
      </c>
      <c r="BF717">
        <f t="shared" si="433"/>
        <v>-11.613432440426715</v>
      </c>
      <c r="BG717">
        <f t="shared" si="434"/>
        <v>-42.171718189759716</v>
      </c>
      <c r="BH717">
        <f t="shared" si="435"/>
        <v>-82.840254641099079</v>
      </c>
      <c r="BI717">
        <f t="shared" si="436"/>
        <v>-33.757758935166962</v>
      </c>
      <c r="BJ717">
        <f t="shared" si="437"/>
        <v>-108.67008854708662</v>
      </c>
      <c r="BK717">
        <f t="shared" si="438"/>
        <v>-14.754319664473872</v>
      </c>
      <c r="BL717">
        <f t="shared" si="439"/>
        <v>-22.013681658285037</v>
      </c>
      <c r="BM717">
        <f t="shared" si="440"/>
        <v>-22.422560732600829</v>
      </c>
      <c r="BN717">
        <f t="shared" si="441"/>
        <v>-67.960368165567971</v>
      </c>
      <c r="BO717">
        <f t="shared" si="407"/>
        <v>0</v>
      </c>
      <c r="BP717">
        <f t="shared" si="408"/>
        <v>1</v>
      </c>
      <c r="BQ717" t="str">
        <f t="shared" si="409"/>
        <v>Train</v>
      </c>
    </row>
    <row r="718" spans="1:69" x14ac:dyDescent="0.3">
      <c r="A718">
        <v>3</v>
      </c>
      <c r="B718">
        <v>0</v>
      </c>
      <c r="C718" t="s">
        <v>1689</v>
      </c>
      <c r="D718" t="s">
        <v>20</v>
      </c>
      <c r="E718">
        <v>26</v>
      </c>
      <c r="F718">
        <v>1</v>
      </c>
      <c r="G718">
        <v>0</v>
      </c>
      <c r="H718" t="s">
        <v>1690</v>
      </c>
      <c r="I718">
        <v>14.4542</v>
      </c>
      <c r="K718" t="s">
        <v>44</v>
      </c>
      <c r="N718" t="s">
        <v>1691</v>
      </c>
      <c r="O718">
        <v>3</v>
      </c>
      <c r="P718">
        <v>3</v>
      </c>
      <c r="Q718">
        <v>1</v>
      </c>
      <c r="R718" t="str">
        <f t="shared" si="410"/>
        <v>Train</v>
      </c>
      <c r="S718" t="str">
        <f t="shared" si="411"/>
        <v>Train</v>
      </c>
      <c r="T718" t="str">
        <f t="shared" si="412"/>
        <v>Train</v>
      </c>
      <c r="U718" t="str">
        <f t="shared" si="413"/>
        <v/>
      </c>
      <c r="V718" t="str">
        <f t="shared" si="414"/>
        <v>18-30</v>
      </c>
      <c r="W718" t="str">
        <f t="shared" si="415"/>
        <v/>
      </c>
      <c r="X718" t="str">
        <f t="shared" si="416"/>
        <v>11-20</v>
      </c>
      <c r="Y718" t="b">
        <f>SUMPRODUCT(--(U718=counts!$A$40:$A$49))&gt;0</f>
        <v>0</v>
      </c>
      <c r="Z718" t="b">
        <f>SUMPRODUCT(--(W718=counts!$A$18:$A$22))&gt;0</f>
        <v>0</v>
      </c>
      <c r="AA718" t="str">
        <f t="shared" si="417"/>
        <v>18-30</v>
      </c>
      <c r="AB718" t="str">
        <f>IF(W718="","Blank",IF(Z718="TRUE",W718,counts!$A$23))</f>
        <v>Blank</v>
      </c>
      <c r="AC718" t="str">
        <f t="shared" si="418"/>
        <v>11-20</v>
      </c>
      <c r="AD718" t="str">
        <f t="shared" si="419"/>
        <v>Blank</v>
      </c>
      <c r="AE718" t="str">
        <f t="shared" si="420"/>
        <v>male</v>
      </c>
      <c r="AF718">
        <f>IF(F718&gt;=4, counts!$A$62,F718)</f>
        <v>1</v>
      </c>
      <c r="AG718">
        <f>IF(G718&gt;=3, counts!$A$69,G718)</f>
        <v>0</v>
      </c>
      <c r="AH718" t="str">
        <f>IF(OR(K718="S",K718=""), counts!$A$75,K718)</f>
        <v>C</v>
      </c>
      <c r="AI718">
        <f t="shared" si="421"/>
        <v>3</v>
      </c>
      <c r="AJ718">
        <f>VLOOKUP(AA718,counts!$V$8:$W$13,2,FALSE)</f>
        <v>-11.613432440426715</v>
      </c>
      <c r="AK718">
        <f>VLOOKUP(AB718,counts!$V$17:$W$23,2,FALSE)</f>
        <v>-42.171718189759716</v>
      </c>
      <c r="AL718">
        <f>VLOOKUP(AC718,counts!$V$27:$W$33,2,FALSE)</f>
        <v>-9.6115457513775127</v>
      </c>
      <c r="AM718">
        <f>VLOOKUP(AD718,counts!$V$38:$W$49,2,FALSE)</f>
        <v>-33.757758935166962</v>
      </c>
      <c r="AN718">
        <f>VLOOKUP(AE718,counts!$V$53:$W$54,2,FALSE)</f>
        <v>-108.67008854708662</v>
      </c>
      <c r="AO718">
        <f>VLOOKUP(AF718,counts!$V$58:$W$62,2,FALSE)</f>
        <v>48.695090775187893</v>
      </c>
      <c r="AP718">
        <f>VLOOKUP(AG718,counts!$V$66:$W$69,2,FALSE)</f>
        <v>-22.013681658285037</v>
      </c>
      <c r="AQ718">
        <f>VLOOKUP(AH718,counts!$V$73:$W$75,2,FALSE)</f>
        <v>72.444458573419169</v>
      </c>
      <c r="AR718">
        <f>VLOOKUP(AI718,counts!$V$79:$W$81,2,FALSE)</f>
        <v>-67.960368165567971</v>
      </c>
      <c r="AS718">
        <f t="shared" si="422"/>
        <v>0</v>
      </c>
      <c r="AT718">
        <f t="shared" si="423"/>
        <v>3</v>
      </c>
      <c r="AU718" t="str">
        <f t="shared" si="406"/>
        <v>Train</v>
      </c>
      <c r="AW718" t="str">
        <f t="shared" si="424"/>
        <v>18-30</v>
      </c>
      <c r="AX718" t="str">
        <f t="shared" si="425"/>
        <v>Blank</v>
      </c>
      <c r="AY718" t="str">
        <f t="shared" si="426"/>
        <v>11-20</v>
      </c>
      <c r="AZ718" t="str">
        <f t="shared" si="427"/>
        <v>Blank</v>
      </c>
      <c r="BA718" t="str">
        <f t="shared" si="428"/>
        <v>male</v>
      </c>
      <c r="BB718">
        <f t="shared" si="429"/>
        <v>1</v>
      </c>
      <c r="BC718">
        <f t="shared" si="430"/>
        <v>0</v>
      </c>
      <c r="BD718" t="str">
        <f t="shared" si="431"/>
        <v>C</v>
      </c>
      <c r="BE718">
        <f t="shared" si="432"/>
        <v>3</v>
      </c>
      <c r="BF718">
        <f t="shared" si="433"/>
        <v>-11.613432440426715</v>
      </c>
      <c r="BG718">
        <f t="shared" si="434"/>
        <v>-42.171718189759716</v>
      </c>
      <c r="BH718">
        <f t="shared" si="435"/>
        <v>-9.6115457513775127</v>
      </c>
      <c r="BI718">
        <f t="shared" si="436"/>
        <v>-33.757758935166962</v>
      </c>
      <c r="BJ718">
        <f t="shared" si="437"/>
        <v>-108.67008854708662</v>
      </c>
      <c r="BK718">
        <f t="shared" si="438"/>
        <v>48.695090775187893</v>
      </c>
      <c r="BL718">
        <f t="shared" si="439"/>
        <v>-22.013681658285037</v>
      </c>
      <c r="BM718">
        <f t="shared" si="440"/>
        <v>72.444458573419169</v>
      </c>
      <c r="BN718">
        <f t="shared" si="441"/>
        <v>-67.960368165567971</v>
      </c>
      <c r="BO718">
        <f t="shared" si="407"/>
        <v>0</v>
      </c>
      <c r="BP718">
        <f t="shared" si="408"/>
        <v>3</v>
      </c>
      <c r="BQ718" t="str">
        <f t="shared" si="409"/>
        <v>Train</v>
      </c>
    </row>
    <row r="719" spans="1:69" x14ac:dyDescent="0.3">
      <c r="A719">
        <v>3</v>
      </c>
      <c r="B719">
        <v>0</v>
      </c>
      <c r="C719" t="s">
        <v>1692</v>
      </c>
      <c r="D719" t="s">
        <v>20</v>
      </c>
      <c r="E719">
        <v>18</v>
      </c>
      <c r="F719">
        <v>1</v>
      </c>
      <c r="G719">
        <v>0</v>
      </c>
      <c r="H719" t="s">
        <v>1690</v>
      </c>
      <c r="I719">
        <v>14.4542</v>
      </c>
      <c r="K719" t="s">
        <v>44</v>
      </c>
      <c r="N719" t="s">
        <v>1691</v>
      </c>
      <c r="O719">
        <v>1</v>
      </c>
      <c r="P719">
        <v>5</v>
      </c>
      <c r="Q719">
        <v>1</v>
      </c>
      <c r="R719" t="str">
        <f t="shared" si="410"/>
        <v>Train</v>
      </c>
      <c r="S719" t="str">
        <f t="shared" si="411"/>
        <v>Validate</v>
      </c>
      <c r="T719" t="str">
        <f t="shared" si="412"/>
        <v>Train</v>
      </c>
      <c r="U719" t="str">
        <f t="shared" si="413"/>
        <v/>
      </c>
      <c r="V719" t="str">
        <f t="shared" si="414"/>
        <v>18-30</v>
      </c>
      <c r="W719" t="str">
        <f t="shared" si="415"/>
        <v/>
      </c>
      <c r="X719" t="str">
        <f t="shared" si="416"/>
        <v>11-20</v>
      </c>
      <c r="Y719" t="b">
        <f>SUMPRODUCT(--(U719=counts!$A$40:$A$49))&gt;0</f>
        <v>0</v>
      </c>
      <c r="Z719" t="b">
        <f>SUMPRODUCT(--(W719=counts!$A$18:$A$22))&gt;0</f>
        <v>0</v>
      </c>
      <c r="AA719" t="str">
        <f t="shared" si="417"/>
        <v>18-30</v>
      </c>
      <c r="AB719" t="str">
        <f>IF(W719="","Blank",IF(Z719="TRUE",W719,counts!$A$23))</f>
        <v>Blank</v>
      </c>
      <c r="AC719" t="str">
        <f t="shared" si="418"/>
        <v>11-20</v>
      </c>
      <c r="AD719" t="str">
        <f t="shared" si="419"/>
        <v>Blank</v>
      </c>
      <c r="AE719" t="str">
        <f t="shared" si="420"/>
        <v>male</v>
      </c>
      <c r="AF719">
        <f>IF(F719&gt;=4, counts!$A$62,F719)</f>
        <v>1</v>
      </c>
      <c r="AG719">
        <f>IF(G719&gt;=3, counts!$A$69,G719)</f>
        <v>0</v>
      </c>
      <c r="AH719" t="str">
        <f>IF(OR(K719="S",K719=""), counts!$A$75,K719)</f>
        <v>C</v>
      </c>
      <c r="AI719">
        <f t="shared" si="421"/>
        <v>3</v>
      </c>
      <c r="AJ719">
        <f>VLOOKUP(AA719,counts!$V$8:$W$13,2,FALSE)</f>
        <v>-11.613432440426715</v>
      </c>
      <c r="AK719">
        <f>VLOOKUP(AB719,counts!$V$17:$W$23,2,FALSE)</f>
        <v>-42.171718189759716</v>
      </c>
      <c r="AL719">
        <f>VLOOKUP(AC719,counts!$V$27:$W$33,2,FALSE)</f>
        <v>-9.6115457513775127</v>
      </c>
      <c r="AM719">
        <f>VLOOKUP(AD719,counts!$V$38:$W$49,2,FALSE)</f>
        <v>-33.757758935166962</v>
      </c>
      <c r="AN719">
        <f>VLOOKUP(AE719,counts!$V$53:$W$54,2,FALSE)</f>
        <v>-108.67008854708662</v>
      </c>
      <c r="AO719">
        <f>VLOOKUP(AF719,counts!$V$58:$W$62,2,FALSE)</f>
        <v>48.695090775187893</v>
      </c>
      <c r="AP719">
        <f>VLOOKUP(AG719,counts!$V$66:$W$69,2,FALSE)</f>
        <v>-22.013681658285037</v>
      </c>
      <c r="AQ719">
        <f>VLOOKUP(AH719,counts!$V$73:$W$75,2,FALSE)</f>
        <v>72.444458573419169</v>
      </c>
      <c r="AR719">
        <f>VLOOKUP(AI719,counts!$V$79:$W$81,2,FALSE)</f>
        <v>-67.960368165567971</v>
      </c>
      <c r="AS719">
        <f t="shared" si="422"/>
        <v>0</v>
      </c>
      <c r="AT719">
        <f t="shared" si="423"/>
        <v>1</v>
      </c>
      <c r="AU719" t="str">
        <f t="shared" si="406"/>
        <v>Train</v>
      </c>
      <c r="AW719" t="str">
        <f t="shared" si="424"/>
        <v>18-30</v>
      </c>
      <c r="AX719" t="str">
        <f t="shared" si="425"/>
        <v>Blank</v>
      </c>
      <c r="AY719" t="str">
        <f t="shared" si="426"/>
        <v>11-20</v>
      </c>
      <c r="AZ719" t="str">
        <f t="shared" si="427"/>
        <v>Blank</v>
      </c>
      <c r="BA719" t="str">
        <f t="shared" si="428"/>
        <v>male</v>
      </c>
      <c r="BB719">
        <f t="shared" si="429"/>
        <v>1</v>
      </c>
      <c r="BC719">
        <f t="shared" si="430"/>
        <v>0</v>
      </c>
      <c r="BD719" t="str">
        <f t="shared" si="431"/>
        <v>C</v>
      </c>
      <c r="BE719">
        <f t="shared" si="432"/>
        <v>3</v>
      </c>
      <c r="BF719">
        <f t="shared" si="433"/>
        <v>-11.613432440426715</v>
      </c>
      <c r="BG719">
        <f t="shared" si="434"/>
        <v>-42.171718189759716</v>
      </c>
      <c r="BH719">
        <f t="shared" si="435"/>
        <v>-9.6115457513775127</v>
      </c>
      <c r="BI719">
        <f t="shared" si="436"/>
        <v>-33.757758935166962</v>
      </c>
      <c r="BJ719">
        <f t="shared" si="437"/>
        <v>-108.67008854708662</v>
      </c>
      <c r="BK719">
        <f t="shared" si="438"/>
        <v>48.695090775187893</v>
      </c>
      <c r="BL719">
        <f t="shared" si="439"/>
        <v>-22.013681658285037</v>
      </c>
      <c r="BM719">
        <f t="shared" si="440"/>
        <v>72.444458573419169</v>
      </c>
      <c r="BN719">
        <f t="shared" si="441"/>
        <v>-67.960368165567971</v>
      </c>
      <c r="BO719">
        <f t="shared" si="407"/>
        <v>0</v>
      </c>
      <c r="BP719">
        <f t="shared" si="408"/>
        <v>1</v>
      </c>
      <c r="BQ719" t="str">
        <f t="shared" si="409"/>
        <v>Train</v>
      </c>
    </row>
    <row r="720" spans="1:69" x14ac:dyDescent="0.3">
      <c r="A720">
        <v>3</v>
      </c>
      <c r="B720">
        <v>0</v>
      </c>
      <c r="C720" t="s">
        <v>1693</v>
      </c>
      <c r="D720" t="s">
        <v>20</v>
      </c>
      <c r="E720">
        <v>20</v>
      </c>
      <c r="F720">
        <v>0</v>
      </c>
      <c r="G720">
        <v>0</v>
      </c>
      <c r="H720" t="s">
        <v>1694</v>
      </c>
      <c r="I720">
        <v>7.05</v>
      </c>
      <c r="K720" t="s">
        <v>17</v>
      </c>
      <c r="N720" t="s">
        <v>1695</v>
      </c>
      <c r="O720">
        <v>5</v>
      </c>
      <c r="P720">
        <v>3</v>
      </c>
      <c r="Q720">
        <v>4</v>
      </c>
      <c r="R720" t="str">
        <f t="shared" si="410"/>
        <v>Validate</v>
      </c>
      <c r="S720" t="str">
        <f t="shared" si="411"/>
        <v>Train</v>
      </c>
      <c r="T720" t="str">
        <f t="shared" si="412"/>
        <v>Test</v>
      </c>
      <c r="U720" t="str">
        <f t="shared" si="413"/>
        <v/>
      </c>
      <c r="V720" t="str">
        <f t="shared" si="414"/>
        <v>18-30</v>
      </c>
      <c r="W720" t="str">
        <f t="shared" si="415"/>
        <v/>
      </c>
      <c r="X720" t="str">
        <f t="shared" si="416"/>
        <v>0-10</v>
      </c>
      <c r="Y720" t="b">
        <f>SUMPRODUCT(--(U720=counts!$A$40:$A$49))&gt;0</f>
        <v>0</v>
      </c>
      <c r="Z720" t="b">
        <f>SUMPRODUCT(--(W720=counts!$A$18:$A$22))&gt;0</f>
        <v>0</v>
      </c>
      <c r="AA720" t="str">
        <f t="shared" si="417"/>
        <v>18-30</v>
      </c>
      <c r="AB720" t="str">
        <f>IF(W720="","Blank",IF(Z720="TRUE",W720,counts!$A$23))</f>
        <v>Blank</v>
      </c>
      <c r="AC720" t="str">
        <f t="shared" si="418"/>
        <v>0-10</v>
      </c>
      <c r="AD720" t="str">
        <f t="shared" si="419"/>
        <v>Blank</v>
      </c>
      <c r="AE720" t="str">
        <f t="shared" si="420"/>
        <v>male</v>
      </c>
      <c r="AF720">
        <f>IF(F720&gt;=4, counts!$A$62,F720)</f>
        <v>0</v>
      </c>
      <c r="AG720">
        <f>IF(G720&gt;=3, counts!$A$69,G720)</f>
        <v>0</v>
      </c>
      <c r="AH720" t="str">
        <f>IF(OR(K720="S",K720=""), counts!$A$75,K720)</f>
        <v>S, blank</v>
      </c>
      <c r="AI720">
        <f t="shared" si="421"/>
        <v>3</v>
      </c>
      <c r="AJ720">
        <f>VLOOKUP(AA720,counts!$V$8:$W$13,2,FALSE)</f>
        <v>-11.613432440426715</v>
      </c>
      <c r="AK720">
        <f>VLOOKUP(AB720,counts!$V$17:$W$23,2,FALSE)</f>
        <v>-42.171718189759716</v>
      </c>
      <c r="AL720">
        <f>VLOOKUP(AC720,counts!$V$27:$W$33,2,FALSE)</f>
        <v>-82.840254641099079</v>
      </c>
      <c r="AM720">
        <f>VLOOKUP(AD720,counts!$V$38:$W$49,2,FALSE)</f>
        <v>-33.757758935166962</v>
      </c>
      <c r="AN720">
        <f>VLOOKUP(AE720,counts!$V$53:$W$54,2,FALSE)</f>
        <v>-108.67008854708662</v>
      </c>
      <c r="AO720">
        <f>VLOOKUP(AF720,counts!$V$58:$W$62,2,FALSE)</f>
        <v>-14.754319664473872</v>
      </c>
      <c r="AP720">
        <f>VLOOKUP(AG720,counts!$V$66:$W$69,2,FALSE)</f>
        <v>-22.013681658285037</v>
      </c>
      <c r="AQ720">
        <f>VLOOKUP(AH720,counts!$V$73:$W$75,2,FALSE)</f>
        <v>-22.422560732600829</v>
      </c>
      <c r="AR720">
        <f>VLOOKUP(AI720,counts!$V$79:$W$81,2,FALSE)</f>
        <v>-67.960368165567971</v>
      </c>
      <c r="AS720">
        <f t="shared" si="422"/>
        <v>0</v>
      </c>
      <c r="AT720">
        <f t="shared" si="423"/>
        <v>5</v>
      </c>
      <c r="AU720" t="str">
        <f t="shared" si="406"/>
        <v>Validate</v>
      </c>
      <c r="AW720" t="str">
        <f t="shared" si="424"/>
        <v>18-30</v>
      </c>
      <c r="AX720" t="str">
        <f t="shared" si="425"/>
        <v>Blank</v>
      </c>
      <c r="AY720" t="str">
        <f t="shared" si="426"/>
        <v>0-10</v>
      </c>
      <c r="AZ720" t="str">
        <f t="shared" si="427"/>
        <v>Blank</v>
      </c>
      <c r="BA720" t="str">
        <f t="shared" si="428"/>
        <v>male</v>
      </c>
      <c r="BB720">
        <f t="shared" si="429"/>
        <v>0</v>
      </c>
      <c r="BC720">
        <f t="shared" si="430"/>
        <v>0</v>
      </c>
      <c r="BD720" t="str">
        <f t="shared" si="431"/>
        <v>S, blank</v>
      </c>
      <c r="BE720">
        <f t="shared" si="432"/>
        <v>3</v>
      </c>
      <c r="BF720">
        <f t="shared" si="433"/>
        <v>-11.613432440426715</v>
      </c>
      <c r="BG720">
        <f t="shared" si="434"/>
        <v>-42.171718189759716</v>
      </c>
      <c r="BH720">
        <f t="shared" si="435"/>
        <v>-82.840254641099079</v>
      </c>
      <c r="BI720">
        <f t="shared" si="436"/>
        <v>-33.757758935166962</v>
      </c>
      <c r="BJ720">
        <f t="shared" si="437"/>
        <v>-108.67008854708662</v>
      </c>
      <c r="BK720">
        <f t="shared" si="438"/>
        <v>-14.754319664473872</v>
      </c>
      <c r="BL720">
        <f t="shared" si="439"/>
        <v>-22.013681658285037</v>
      </c>
      <c r="BM720">
        <f t="shared" si="440"/>
        <v>-22.422560732600829</v>
      </c>
      <c r="BN720">
        <f t="shared" si="441"/>
        <v>-67.960368165567971</v>
      </c>
      <c r="BO720">
        <f t="shared" si="407"/>
        <v>0</v>
      </c>
      <c r="BP720">
        <f t="shared" si="408"/>
        <v>5</v>
      </c>
      <c r="BQ720" t="str">
        <f t="shared" si="409"/>
        <v>Validate</v>
      </c>
    </row>
    <row r="721" spans="1:69" x14ac:dyDescent="0.3">
      <c r="A721">
        <v>3</v>
      </c>
      <c r="B721">
        <v>1</v>
      </c>
      <c r="C721" t="s">
        <v>1696</v>
      </c>
      <c r="D721" t="s">
        <v>20</v>
      </c>
      <c r="E721">
        <v>18</v>
      </c>
      <c r="F721">
        <v>0</v>
      </c>
      <c r="G721">
        <v>0</v>
      </c>
      <c r="H721" t="s">
        <v>1697</v>
      </c>
      <c r="I721">
        <v>8.0500000000000007</v>
      </c>
      <c r="K721" t="s">
        <v>17</v>
      </c>
      <c r="L721" t="s">
        <v>857</v>
      </c>
      <c r="N721" t="s">
        <v>1698</v>
      </c>
      <c r="O721">
        <v>5</v>
      </c>
      <c r="P721">
        <v>1</v>
      </c>
      <c r="Q721">
        <v>4</v>
      </c>
      <c r="R721" t="str">
        <f t="shared" si="410"/>
        <v>Validate</v>
      </c>
      <c r="S721" t="str">
        <f t="shared" si="411"/>
        <v>Train</v>
      </c>
      <c r="T721" t="str">
        <f t="shared" si="412"/>
        <v>Test</v>
      </c>
      <c r="U721" t="str">
        <f t="shared" si="413"/>
        <v>NY</v>
      </c>
      <c r="V721" t="str">
        <f t="shared" si="414"/>
        <v>18-30</v>
      </c>
      <c r="W721" t="str">
        <f t="shared" si="415"/>
        <v/>
      </c>
      <c r="X721" t="str">
        <f t="shared" si="416"/>
        <v>0-10</v>
      </c>
      <c r="Y721" t="b">
        <f>SUMPRODUCT(--(U721=counts!$A$40:$A$49))&gt;0</f>
        <v>1</v>
      </c>
      <c r="Z721" t="b">
        <f>SUMPRODUCT(--(W721=counts!$A$18:$A$22))&gt;0</f>
        <v>0</v>
      </c>
      <c r="AA721" t="str">
        <f t="shared" si="417"/>
        <v>18-30</v>
      </c>
      <c r="AB721" t="str">
        <f>IF(W721="","Blank",IF(Z721="TRUE",W721,counts!$A$23))</f>
        <v>Blank</v>
      </c>
      <c r="AC721" t="str">
        <f t="shared" si="418"/>
        <v>0-10</v>
      </c>
      <c r="AD721" t="str">
        <f t="shared" si="419"/>
        <v>NY</v>
      </c>
      <c r="AE721" t="str">
        <f t="shared" si="420"/>
        <v>male</v>
      </c>
      <c r="AF721">
        <f>IF(F721&gt;=4, counts!$A$62,F721)</f>
        <v>0</v>
      </c>
      <c r="AG721">
        <f>IF(G721&gt;=3, counts!$A$69,G721)</f>
        <v>0</v>
      </c>
      <c r="AH721" t="str">
        <f>IF(OR(K721="S",K721=""), counts!$A$75,K721)</f>
        <v>S, blank</v>
      </c>
      <c r="AI721">
        <f t="shared" si="421"/>
        <v>3</v>
      </c>
      <c r="AJ721">
        <f>VLOOKUP(AA721,counts!$V$8:$W$13,2,FALSE)</f>
        <v>-11.613432440426715</v>
      </c>
      <c r="AK721">
        <f>VLOOKUP(AB721,counts!$V$17:$W$23,2,FALSE)</f>
        <v>-42.171718189759716</v>
      </c>
      <c r="AL721">
        <f>VLOOKUP(AC721,counts!$V$27:$W$33,2,FALSE)</f>
        <v>-82.840254641099079</v>
      </c>
      <c r="AM721">
        <f>VLOOKUP(AD721,counts!$V$38:$W$49,2,FALSE)</f>
        <v>57.761363718906857</v>
      </c>
      <c r="AN721">
        <f>VLOOKUP(AE721,counts!$V$53:$W$54,2,FALSE)</f>
        <v>-108.67008854708662</v>
      </c>
      <c r="AO721">
        <f>VLOOKUP(AF721,counts!$V$58:$W$62,2,FALSE)</f>
        <v>-14.754319664473872</v>
      </c>
      <c r="AP721">
        <f>VLOOKUP(AG721,counts!$V$66:$W$69,2,FALSE)</f>
        <v>-22.013681658285037</v>
      </c>
      <c r="AQ721">
        <f>VLOOKUP(AH721,counts!$V$73:$W$75,2,FALSE)</f>
        <v>-22.422560732600829</v>
      </c>
      <c r="AR721">
        <f>VLOOKUP(AI721,counts!$V$79:$W$81,2,FALSE)</f>
        <v>-67.960368165567971</v>
      </c>
      <c r="AS721">
        <f t="shared" si="422"/>
        <v>1</v>
      </c>
      <c r="AT721">
        <f t="shared" si="423"/>
        <v>5</v>
      </c>
      <c r="AU721" t="str">
        <f t="shared" si="406"/>
        <v>Validate</v>
      </c>
      <c r="AW721" t="str">
        <f t="shared" si="424"/>
        <v>18-30</v>
      </c>
      <c r="AX721" t="str">
        <f t="shared" si="425"/>
        <v>Blank</v>
      </c>
      <c r="AY721" t="str">
        <f t="shared" si="426"/>
        <v>0-10</v>
      </c>
      <c r="AZ721" t="str">
        <f t="shared" si="427"/>
        <v>NY</v>
      </c>
      <c r="BA721" t="str">
        <f t="shared" si="428"/>
        <v>male</v>
      </c>
      <c r="BB721">
        <f t="shared" si="429"/>
        <v>0</v>
      </c>
      <c r="BC721">
        <f t="shared" si="430"/>
        <v>0</v>
      </c>
      <c r="BD721" t="str">
        <f t="shared" si="431"/>
        <v>S, blank</v>
      </c>
      <c r="BE721">
        <f t="shared" si="432"/>
        <v>3</v>
      </c>
      <c r="BF721">
        <f t="shared" si="433"/>
        <v>-11.613432440426715</v>
      </c>
      <c r="BG721">
        <f t="shared" si="434"/>
        <v>-42.171718189759716</v>
      </c>
      <c r="BH721">
        <f t="shared" si="435"/>
        <v>-82.840254641099079</v>
      </c>
      <c r="BI721">
        <f t="shared" si="436"/>
        <v>57.761363718906857</v>
      </c>
      <c r="BJ721">
        <f t="shared" si="437"/>
        <v>-108.67008854708662</v>
      </c>
      <c r="BK721">
        <f t="shared" si="438"/>
        <v>-14.754319664473872</v>
      </c>
      <c r="BL721">
        <f t="shared" si="439"/>
        <v>-22.013681658285037</v>
      </c>
      <c r="BM721">
        <f t="shared" si="440"/>
        <v>-22.422560732600829</v>
      </c>
      <c r="BN721">
        <f t="shared" si="441"/>
        <v>-67.960368165567971</v>
      </c>
      <c r="BO721">
        <f t="shared" si="407"/>
        <v>1</v>
      </c>
      <c r="BP721">
        <f t="shared" si="408"/>
        <v>5</v>
      </c>
      <c r="BQ721" t="str">
        <f t="shared" si="409"/>
        <v>Validate</v>
      </c>
    </row>
    <row r="722" spans="1:69" x14ac:dyDescent="0.3">
      <c r="A722">
        <v>3</v>
      </c>
      <c r="B722">
        <v>0</v>
      </c>
      <c r="C722" t="s">
        <v>1699</v>
      </c>
      <c r="D722" t="s">
        <v>20</v>
      </c>
      <c r="E722">
        <v>24</v>
      </c>
      <c r="F722">
        <v>0</v>
      </c>
      <c r="G722">
        <v>0</v>
      </c>
      <c r="H722" t="s">
        <v>1700</v>
      </c>
      <c r="I722">
        <v>7.25</v>
      </c>
      <c r="K722" t="s">
        <v>527</v>
      </c>
      <c r="N722" t="s">
        <v>1701</v>
      </c>
      <c r="O722">
        <v>4</v>
      </c>
      <c r="P722">
        <v>2</v>
      </c>
      <c r="Q722">
        <v>1</v>
      </c>
      <c r="R722" t="str">
        <f t="shared" si="410"/>
        <v>Test</v>
      </c>
      <c r="S722" t="str">
        <f t="shared" si="411"/>
        <v>Train</v>
      </c>
      <c r="T722" t="str">
        <f t="shared" si="412"/>
        <v>Train</v>
      </c>
      <c r="U722" t="str">
        <f t="shared" si="413"/>
        <v>PQ</v>
      </c>
      <c r="V722" t="str">
        <f t="shared" si="414"/>
        <v>18-30</v>
      </c>
      <c r="W722" t="str">
        <f t="shared" si="415"/>
        <v/>
      </c>
      <c r="X722" t="str">
        <f t="shared" si="416"/>
        <v>0-10</v>
      </c>
      <c r="Y722" t="b">
        <f>SUMPRODUCT(--(U722=counts!$A$40:$A$49))&gt;0</f>
        <v>1</v>
      </c>
      <c r="Z722" t="b">
        <f>SUMPRODUCT(--(W722=counts!$A$18:$A$22))&gt;0</f>
        <v>0</v>
      </c>
      <c r="AA722" t="str">
        <f t="shared" si="417"/>
        <v>18-30</v>
      </c>
      <c r="AB722" t="str">
        <f>IF(W722="","Blank",IF(Z722="TRUE",W722,counts!$A$23))</f>
        <v>Blank</v>
      </c>
      <c r="AC722" t="str">
        <f t="shared" si="418"/>
        <v>0-10</v>
      </c>
      <c r="AD722" t="str">
        <f t="shared" si="419"/>
        <v>PQ</v>
      </c>
      <c r="AE722" t="str">
        <f t="shared" si="420"/>
        <v>male</v>
      </c>
      <c r="AF722">
        <f>IF(F722&gt;=4, counts!$A$62,F722)</f>
        <v>0</v>
      </c>
      <c r="AG722">
        <f>IF(G722&gt;=3, counts!$A$69,G722)</f>
        <v>0</v>
      </c>
      <c r="AH722" t="str">
        <f>IF(OR(K722="S",K722=""), counts!$A$75,K722)</f>
        <v>Q</v>
      </c>
      <c r="AI722">
        <f t="shared" si="421"/>
        <v>3</v>
      </c>
      <c r="AJ722">
        <f>VLOOKUP(AA722,counts!$V$8:$W$13,2,FALSE)</f>
        <v>-11.613432440426715</v>
      </c>
      <c r="AK722">
        <f>VLOOKUP(AB722,counts!$V$17:$W$23,2,FALSE)</f>
        <v>-42.171718189759716</v>
      </c>
      <c r="AL722">
        <f>VLOOKUP(AC722,counts!$V$27:$W$33,2,FALSE)</f>
        <v>-82.840254641099079</v>
      </c>
      <c r="AM722">
        <f>VLOOKUP(AD722,counts!$V$38:$W$49,2,FALSE)</f>
        <v>123.30204897661667</v>
      </c>
      <c r="AN722">
        <f>VLOOKUP(AE722,counts!$V$53:$W$54,2,FALSE)</f>
        <v>-108.67008854708662</v>
      </c>
      <c r="AO722">
        <f>VLOOKUP(AF722,counts!$V$58:$W$62,2,FALSE)</f>
        <v>-14.754319664473872</v>
      </c>
      <c r="AP722">
        <f>VLOOKUP(AG722,counts!$V$66:$W$69,2,FALSE)</f>
        <v>-22.013681658285037</v>
      </c>
      <c r="AQ722">
        <f>VLOOKUP(AH722,counts!$V$73:$W$75,2,FALSE)</f>
        <v>-11.405315820044242</v>
      </c>
      <c r="AR722">
        <f>VLOOKUP(AI722,counts!$V$79:$W$81,2,FALSE)</f>
        <v>-67.960368165567971</v>
      </c>
      <c r="AS722">
        <f t="shared" si="422"/>
        <v>0</v>
      </c>
      <c r="AT722">
        <f t="shared" si="423"/>
        <v>4</v>
      </c>
      <c r="AU722" t="str">
        <f t="shared" si="406"/>
        <v>Test</v>
      </c>
      <c r="AW722" t="str">
        <f t="shared" si="424"/>
        <v>18-30</v>
      </c>
      <c r="AX722" t="str">
        <f t="shared" si="425"/>
        <v>Blank</v>
      </c>
      <c r="AY722" t="str">
        <f t="shared" si="426"/>
        <v>0-10</v>
      </c>
      <c r="AZ722" t="str">
        <f t="shared" si="427"/>
        <v>PQ</v>
      </c>
      <c r="BA722" t="str">
        <f t="shared" si="428"/>
        <v>male</v>
      </c>
      <c r="BB722">
        <f t="shared" si="429"/>
        <v>0</v>
      </c>
      <c r="BC722">
        <f t="shared" si="430"/>
        <v>0</v>
      </c>
      <c r="BD722" t="str">
        <f t="shared" si="431"/>
        <v>Q</v>
      </c>
      <c r="BE722">
        <f t="shared" si="432"/>
        <v>3</v>
      </c>
      <c r="BF722">
        <f t="shared" si="433"/>
        <v>-11.613432440426715</v>
      </c>
      <c r="BG722">
        <f t="shared" si="434"/>
        <v>-42.171718189759716</v>
      </c>
      <c r="BH722">
        <f t="shared" si="435"/>
        <v>-82.840254641099079</v>
      </c>
      <c r="BI722">
        <f t="shared" si="436"/>
        <v>123.30204897661667</v>
      </c>
      <c r="BJ722">
        <f t="shared" si="437"/>
        <v>-108.67008854708662</v>
      </c>
      <c r="BK722">
        <f t="shared" si="438"/>
        <v>-14.754319664473872</v>
      </c>
      <c r="BL722">
        <f t="shared" si="439"/>
        <v>-22.013681658285037</v>
      </c>
      <c r="BM722">
        <f t="shared" si="440"/>
        <v>-11.405315820044242</v>
      </c>
      <c r="BN722">
        <f t="shared" si="441"/>
        <v>-67.960368165567971</v>
      </c>
      <c r="BO722">
        <f t="shared" si="407"/>
        <v>0</v>
      </c>
      <c r="BP722">
        <f t="shared" si="408"/>
        <v>4</v>
      </c>
      <c r="BQ722" t="str">
        <f t="shared" si="409"/>
        <v>Test</v>
      </c>
    </row>
    <row r="723" spans="1:69" x14ac:dyDescent="0.3">
      <c r="A723">
        <v>3</v>
      </c>
      <c r="B723">
        <v>0</v>
      </c>
      <c r="C723" t="s">
        <v>1702</v>
      </c>
      <c r="D723" t="s">
        <v>20</v>
      </c>
      <c r="E723">
        <v>36</v>
      </c>
      <c r="F723">
        <v>0</v>
      </c>
      <c r="G723">
        <v>0</v>
      </c>
      <c r="H723" t="s">
        <v>1703</v>
      </c>
      <c r="I723">
        <v>7.4958</v>
      </c>
      <c r="K723" t="s">
        <v>17</v>
      </c>
      <c r="N723" t="s">
        <v>1505</v>
      </c>
      <c r="O723">
        <v>2</v>
      </c>
      <c r="P723">
        <v>3</v>
      </c>
      <c r="Q723">
        <v>1</v>
      </c>
      <c r="R723" t="str">
        <f t="shared" si="410"/>
        <v>Train</v>
      </c>
      <c r="S723" t="str">
        <f t="shared" si="411"/>
        <v>Train</v>
      </c>
      <c r="T723" t="str">
        <f t="shared" si="412"/>
        <v>Train</v>
      </c>
      <c r="U723" t="str">
        <f t="shared" si="413"/>
        <v>IL</v>
      </c>
      <c r="V723" t="str">
        <f t="shared" si="414"/>
        <v>31-40</v>
      </c>
      <c r="W723" t="str">
        <f t="shared" si="415"/>
        <v/>
      </c>
      <c r="X723" t="str">
        <f t="shared" si="416"/>
        <v>0-10</v>
      </c>
      <c r="Y723" t="b">
        <f>SUMPRODUCT(--(U723=counts!$A$40:$A$49))&gt;0</f>
        <v>1</v>
      </c>
      <c r="Z723" t="b">
        <f>SUMPRODUCT(--(W723=counts!$A$18:$A$22))&gt;0</f>
        <v>0</v>
      </c>
      <c r="AA723" t="str">
        <f t="shared" si="417"/>
        <v>31-40</v>
      </c>
      <c r="AB723" t="str">
        <f>IF(W723="","Blank",IF(Z723="TRUE",W723,counts!$A$23))</f>
        <v>Blank</v>
      </c>
      <c r="AC723" t="str">
        <f t="shared" si="418"/>
        <v>0-10</v>
      </c>
      <c r="AD723" t="str">
        <f t="shared" si="419"/>
        <v>IL</v>
      </c>
      <c r="AE723" t="str">
        <f t="shared" si="420"/>
        <v>male</v>
      </c>
      <c r="AF723">
        <f>IF(F723&gt;=4, counts!$A$62,F723)</f>
        <v>0</v>
      </c>
      <c r="AG723">
        <f>IF(G723&gt;=3, counts!$A$69,G723)</f>
        <v>0</v>
      </c>
      <c r="AH723" t="str">
        <f>IF(OR(K723="S",K723=""), counts!$A$75,K723)</f>
        <v>S, blank</v>
      </c>
      <c r="AI723">
        <f t="shared" si="421"/>
        <v>3</v>
      </c>
      <c r="AJ723">
        <f>VLOOKUP(AA723,counts!$V$8:$W$13,2,FALSE)</f>
        <v>32.769878926258563</v>
      </c>
      <c r="AK723">
        <f>VLOOKUP(AB723,counts!$V$17:$W$23,2,FALSE)</f>
        <v>-42.171718189759716</v>
      </c>
      <c r="AL723">
        <f>VLOOKUP(AC723,counts!$V$27:$W$33,2,FALSE)</f>
        <v>-82.840254641099079</v>
      </c>
      <c r="AM723">
        <f>VLOOKUP(AD723,counts!$V$38:$W$49,2,FALSE)</f>
        <v>-68.390212241589438</v>
      </c>
      <c r="AN723">
        <f>VLOOKUP(AE723,counts!$V$53:$W$54,2,FALSE)</f>
        <v>-108.67008854708662</v>
      </c>
      <c r="AO723">
        <f>VLOOKUP(AF723,counts!$V$58:$W$62,2,FALSE)</f>
        <v>-14.754319664473872</v>
      </c>
      <c r="AP723">
        <f>VLOOKUP(AG723,counts!$V$66:$W$69,2,FALSE)</f>
        <v>-22.013681658285037</v>
      </c>
      <c r="AQ723">
        <f>VLOOKUP(AH723,counts!$V$73:$W$75,2,FALSE)</f>
        <v>-22.422560732600829</v>
      </c>
      <c r="AR723">
        <f>VLOOKUP(AI723,counts!$V$79:$W$81,2,FALSE)</f>
        <v>-67.960368165567971</v>
      </c>
      <c r="AS723">
        <f t="shared" si="422"/>
        <v>0</v>
      </c>
      <c r="AT723">
        <f t="shared" si="423"/>
        <v>2</v>
      </c>
      <c r="AU723" t="str">
        <f t="shared" si="406"/>
        <v>Train</v>
      </c>
      <c r="AW723" t="str">
        <f t="shared" si="424"/>
        <v>31-40</v>
      </c>
      <c r="AX723" t="str">
        <f t="shared" si="425"/>
        <v>Blank</v>
      </c>
      <c r="AY723" t="str">
        <f t="shared" si="426"/>
        <v>0-10</v>
      </c>
      <c r="AZ723" t="str">
        <f t="shared" si="427"/>
        <v>IL</v>
      </c>
      <c r="BA723" t="str">
        <f t="shared" si="428"/>
        <v>male</v>
      </c>
      <c r="BB723">
        <f t="shared" si="429"/>
        <v>0</v>
      </c>
      <c r="BC723">
        <f t="shared" si="430"/>
        <v>0</v>
      </c>
      <c r="BD723" t="str">
        <f t="shared" si="431"/>
        <v>S, blank</v>
      </c>
      <c r="BE723">
        <f t="shared" si="432"/>
        <v>3</v>
      </c>
      <c r="BF723">
        <f t="shared" si="433"/>
        <v>32.769878926258563</v>
      </c>
      <c r="BG723">
        <f t="shared" si="434"/>
        <v>-42.171718189759716</v>
      </c>
      <c r="BH723">
        <f t="shared" si="435"/>
        <v>-82.840254641099079</v>
      </c>
      <c r="BI723">
        <f t="shared" si="436"/>
        <v>-68.390212241589438</v>
      </c>
      <c r="BJ723">
        <f t="shared" si="437"/>
        <v>-108.67008854708662</v>
      </c>
      <c r="BK723">
        <f t="shared" si="438"/>
        <v>-14.754319664473872</v>
      </c>
      <c r="BL723">
        <f t="shared" si="439"/>
        <v>-22.013681658285037</v>
      </c>
      <c r="BM723">
        <f t="shared" si="440"/>
        <v>-22.422560732600829</v>
      </c>
      <c r="BN723">
        <f t="shared" si="441"/>
        <v>-67.960368165567971</v>
      </c>
      <c r="BO723">
        <f t="shared" si="407"/>
        <v>0</v>
      </c>
      <c r="BP723">
        <f t="shared" si="408"/>
        <v>2</v>
      </c>
      <c r="BQ723" t="str">
        <f t="shared" si="409"/>
        <v>Train</v>
      </c>
    </row>
    <row r="724" spans="1:69" x14ac:dyDescent="0.3">
      <c r="A724">
        <v>3</v>
      </c>
      <c r="B724">
        <v>0</v>
      </c>
      <c r="C724" t="s">
        <v>1704</v>
      </c>
      <c r="D724" t="s">
        <v>20</v>
      </c>
      <c r="E724">
        <v>24</v>
      </c>
      <c r="F724">
        <v>0</v>
      </c>
      <c r="G724">
        <v>0</v>
      </c>
      <c r="H724" t="s">
        <v>1705</v>
      </c>
      <c r="I724">
        <v>7.4958</v>
      </c>
      <c r="K724" t="s">
        <v>17</v>
      </c>
      <c r="O724">
        <v>4</v>
      </c>
      <c r="P724">
        <v>1</v>
      </c>
      <c r="Q724">
        <v>5</v>
      </c>
      <c r="R724" t="str">
        <f t="shared" si="410"/>
        <v>Test</v>
      </c>
      <c r="S724" t="str">
        <f t="shared" si="411"/>
        <v>Train</v>
      </c>
      <c r="T724" t="str">
        <f t="shared" si="412"/>
        <v>Validate</v>
      </c>
      <c r="U724" t="str">
        <f t="shared" si="413"/>
        <v/>
      </c>
      <c r="V724" t="str">
        <f t="shared" si="414"/>
        <v>18-30</v>
      </c>
      <c r="W724" t="str">
        <f t="shared" si="415"/>
        <v/>
      </c>
      <c r="X724" t="str">
        <f t="shared" si="416"/>
        <v>0-10</v>
      </c>
      <c r="Y724" t="b">
        <f>SUMPRODUCT(--(U724=counts!$A$40:$A$49))&gt;0</f>
        <v>0</v>
      </c>
      <c r="Z724" t="b">
        <f>SUMPRODUCT(--(W724=counts!$A$18:$A$22))&gt;0</f>
        <v>0</v>
      </c>
      <c r="AA724" t="str">
        <f t="shared" si="417"/>
        <v>18-30</v>
      </c>
      <c r="AB724" t="str">
        <f>IF(W724="","Blank",IF(Z724="TRUE",W724,counts!$A$23))</f>
        <v>Blank</v>
      </c>
      <c r="AC724" t="str">
        <f t="shared" si="418"/>
        <v>0-10</v>
      </c>
      <c r="AD724" t="str">
        <f t="shared" si="419"/>
        <v>Blank</v>
      </c>
      <c r="AE724" t="str">
        <f t="shared" si="420"/>
        <v>male</v>
      </c>
      <c r="AF724">
        <f>IF(F724&gt;=4, counts!$A$62,F724)</f>
        <v>0</v>
      </c>
      <c r="AG724">
        <f>IF(G724&gt;=3, counts!$A$69,G724)</f>
        <v>0</v>
      </c>
      <c r="AH724" t="str">
        <f>IF(OR(K724="S",K724=""), counts!$A$75,K724)</f>
        <v>S, blank</v>
      </c>
      <c r="AI724">
        <f t="shared" si="421"/>
        <v>3</v>
      </c>
      <c r="AJ724">
        <f>VLOOKUP(AA724,counts!$V$8:$W$13,2,FALSE)</f>
        <v>-11.613432440426715</v>
      </c>
      <c r="AK724">
        <f>VLOOKUP(AB724,counts!$V$17:$W$23,2,FALSE)</f>
        <v>-42.171718189759716</v>
      </c>
      <c r="AL724">
        <f>VLOOKUP(AC724,counts!$V$27:$W$33,2,FALSE)</f>
        <v>-82.840254641099079</v>
      </c>
      <c r="AM724">
        <f>VLOOKUP(AD724,counts!$V$38:$W$49,2,FALSE)</f>
        <v>-33.757758935166962</v>
      </c>
      <c r="AN724">
        <f>VLOOKUP(AE724,counts!$V$53:$W$54,2,FALSE)</f>
        <v>-108.67008854708662</v>
      </c>
      <c r="AO724">
        <f>VLOOKUP(AF724,counts!$V$58:$W$62,2,FALSE)</f>
        <v>-14.754319664473872</v>
      </c>
      <c r="AP724">
        <f>VLOOKUP(AG724,counts!$V$66:$W$69,2,FALSE)</f>
        <v>-22.013681658285037</v>
      </c>
      <c r="AQ724">
        <f>VLOOKUP(AH724,counts!$V$73:$W$75,2,FALSE)</f>
        <v>-22.422560732600829</v>
      </c>
      <c r="AR724">
        <f>VLOOKUP(AI724,counts!$V$79:$W$81,2,FALSE)</f>
        <v>-67.960368165567971</v>
      </c>
      <c r="AS724">
        <f t="shared" si="422"/>
        <v>0</v>
      </c>
      <c r="AT724">
        <f t="shared" si="423"/>
        <v>4</v>
      </c>
      <c r="AU724" t="str">
        <f t="shared" si="406"/>
        <v>Test</v>
      </c>
      <c r="AW724" t="str">
        <f t="shared" si="424"/>
        <v>18-30</v>
      </c>
      <c r="AX724" t="str">
        <f t="shared" si="425"/>
        <v>Blank</v>
      </c>
      <c r="AY724" t="str">
        <f t="shared" si="426"/>
        <v>0-10</v>
      </c>
      <c r="AZ724" t="str">
        <f t="shared" si="427"/>
        <v>Blank</v>
      </c>
      <c r="BA724" t="str">
        <f t="shared" si="428"/>
        <v>male</v>
      </c>
      <c r="BB724">
        <f t="shared" si="429"/>
        <v>0</v>
      </c>
      <c r="BC724">
        <f t="shared" si="430"/>
        <v>0</v>
      </c>
      <c r="BD724" t="str">
        <f t="shared" si="431"/>
        <v>S, blank</v>
      </c>
      <c r="BE724">
        <f t="shared" si="432"/>
        <v>3</v>
      </c>
      <c r="BF724">
        <f t="shared" si="433"/>
        <v>-11.613432440426715</v>
      </c>
      <c r="BG724">
        <f t="shared" si="434"/>
        <v>-42.171718189759716</v>
      </c>
      <c r="BH724">
        <f t="shared" si="435"/>
        <v>-82.840254641099079</v>
      </c>
      <c r="BI724">
        <f t="shared" si="436"/>
        <v>-33.757758935166962</v>
      </c>
      <c r="BJ724">
        <f t="shared" si="437"/>
        <v>-108.67008854708662</v>
      </c>
      <c r="BK724">
        <f t="shared" si="438"/>
        <v>-14.754319664473872</v>
      </c>
      <c r="BL724">
        <f t="shared" si="439"/>
        <v>-22.013681658285037</v>
      </c>
      <c r="BM724">
        <f t="shared" si="440"/>
        <v>-22.422560732600829</v>
      </c>
      <c r="BN724">
        <f t="shared" si="441"/>
        <v>-67.960368165567971</v>
      </c>
      <c r="BO724">
        <f t="shared" si="407"/>
        <v>0</v>
      </c>
      <c r="BP724">
        <f t="shared" si="408"/>
        <v>4</v>
      </c>
      <c r="BQ724" t="str">
        <f t="shared" si="409"/>
        <v>Test</v>
      </c>
    </row>
    <row r="725" spans="1:69" x14ac:dyDescent="0.3">
      <c r="A725">
        <v>3</v>
      </c>
      <c r="B725">
        <v>0</v>
      </c>
      <c r="C725" t="s">
        <v>1706</v>
      </c>
      <c r="D725" t="s">
        <v>20</v>
      </c>
      <c r="E725">
        <v>31</v>
      </c>
      <c r="F725">
        <v>0</v>
      </c>
      <c r="G725">
        <v>0</v>
      </c>
      <c r="H725" t="s">
        <v>1707</v>
      </c>
      <c r="I725">
        <v>7.7332999999999998</v>
      </c>
      <c r="K725" t="s">
        <v>527</v>
      </c>
      <c r="N725" t="s">
        <v>130</v>
      </c>
      <c r="O725">
        <v>4</v>
      </c>
      <c r="P725">
        <v>4</v>
      </c>
      <c r="Q725">
        <v>2</v>
      </c>
      <c r="R725" t="str">
        <f t="shared" si="410"/>
        <v>Test</v>
      </c>
      <c r="S725" t="str">
        <f t="shared" si="411"/>
        <v>Test</v>
      </c>
      <c r="T725" t="str">
        <f t="shared" si="412"/>
        <v>Train</v>
      </c>
      <c r="U725" t="str">
        <f t="shared" si="413"/>
        <v>PA</v>
      </c>
      <c r="V725" t="str">
        <f t="shared" si="414"/>
        <v>31-40</v>
      </c>
      <c r="W725" t="str">
        <f t="shared" si="415"/>
        <v/>
      </c>
      <c r="X725" t="str">
        <f t="shared" si="416"/>
        <v>0-10</v>
      </c>
      <c r="Y725" t="b">
        <f>SUMPRODUCT(--(U725=counts!$A$40:$A$49))&gt;0</f>
        <v>1</v>
      </c>
      <c r="Z725" t="b">
        <f>SUMPRODUCT(--(W725=counts!$A$18:$A$22))&gt;0</f>
        <v>0</v>
      </c>
      <c r="AA725" t="str">
        <f t="shared" si="417"/>
        <v>31-40</v>
      </c>
      <c r="AB725" t="str">
        <f>IF(W725="","Blank",IF(Z725="TRUE",W725,counts!$A$23))</f>
        <v>Blank</v>
      </c>
      <c r="AC725" t="str">
        <f t="shared" si="418"/>
        <v>0-10</v>
      </c>
      <c r="AD725" t="str">
        <f t="shared" si="419"/>
        <v>PA</v>
      </c>
      <c r="AE725" t="str">
        <f t="shared" si="420"/>
        <v>male</v>
      </c>
      <c r="AF725">
        <f>IF(F725&gt;=4, counts!$A$62,F725)</f>
        <v>0</v>
      </c>
      <c r="AG725">
        <f>IF(G725&gt;=3, counts!$A$69,G725)</f>
        <v>0</v>
      </c>
      <c r="AH725" t="str">
        <f>IF(OR(K725="S",K725=""), counts!$A$75,K725)</f>
        <v>Q</v>
      </c>
      <c r="AI725">
        <f t="shared" si="421"/>
        <v>3</v>
      </c>
      <c r="AJ725">
        <f>VLOOKUP(AA725,counts!$V$8:$W$13,2,FALSE)</f>
        <v>32.769878926258563</v>
      </c>
      <c r="AK725">
        <f>VLOOKUP(AB725,counts!$V$17:$W$23,2,FALSE)</f>
        <v>-42.171718189759716</v>
      </c>
      <c r="AL725">
        <f>VLOOKUP(AC725,counts!$V$27:$W$33,2,FALSE)</f>
        <v>-82.840254641099079</v>
      </c>
      <c r="AM725">
        <f>VLOOKUP(AD725,counts!$V$38:$W$49,2,FALSE)</f>
        <v>105.0698932972212</v>
      </c>
      <c r="AN725">
        <f>VLOOKUP(AE725,counts!$V$53:$W$54,2,FALSE)</f>
        <v>-108.67008854708662</v>
      </c>
      <c r="AO725">
        <f>VLOOKUP(AF725,counts!$V$58:$W$62,2,FALSE)</f>
        <v>-14.754319664473872</v>
      </c>
      <c r="AP725">
        <f>VLOOKUP(AG725,counts!$V$66:$W$69,2,FALSE)</f>
        <v>-22.013681658285037</v>
      </c>
      <c r="AQ725">
        <f>VLOOKUP(AH725,counts!$V$73:$W$75,2,FALSE)</f>
        <v>-11.405315820044242</v>
      </c>
      <c r="AR725">
        <f>VLOOKUP(AI725,counts!$V$79:$W$81,2,FALSE)</f>
        <v>-67.960368165567971</v>
      </c>
      <c r="AS725">
        <f t="shared" si="422"/>
        <v>0</v>
      </c>
      <c r="AT725">
        <f t="shared" si="423"/>
        <v>4</v>
      </c>
      <c r="AU725" t="str">
        <f t="shared" si="406"/>
        <v>Test</v>
      </c>
      <c r="AW725" t="str">
        <f t="shared" si="424"/>
        <v>31-40</v>
      </c>
      <c r="AX725" t="str">
        <f t="shared" si="425"/>
        <v>Blank</v>
      </c>
      <c r="AY725" t="str">
        <f t="shared" si="426"/>
        <v>0-10</v>
      </c>
      <c r="AZ725" t="str">
        <f t="shared" si="427"/>
        <v>PA</v>
      </c>
      <c r="BA725" t="str">
        <f t="shared" si="428"/>
        <v>male</v>
      </c>
      <c r="BB725">
        <f t="shared" si="429"/>
        <v>0</v>
      </c>
      <c r="BC725">
        <f t="shared" si="430"/>
        <v>0</v>
      </c>
      <c r="BD725" t="str">
        <f t="shared" si="431"/>
        <v>Q</v>
      </c>
      <c r="BE725">
        <f t="shared" si="432"/>
        <v>3</v>
      </c>
      <c r="BF725">
        <f t="shared" si="433"/>
        <v>32.769878926258563</v>
      </c>
      <c r="BG725">
        <f t="shared" si="434"/>
        <v>-42.171718189759716</v>
      </c>
      <c r="BH725">
        <f t="shared" si="435"/>
        <v>-82.840254641099079</v>
      </c>
      <c r="BI725">
        <f t="shared" si="436"/>
        <v>105.0698932972212</v>
      </c>
      <c r="BJ725">
        <f t="shared" si="437"/>
        <v>-108.67008854708662</v>
      </c>
      <c r="BK725">
        <f t="shared" si="438"/>
        <v>-14.754319664473872</v>
      </c>
      <c r="BL725">
        <f t="shared" si="439"/>
        <v>-22.013681658285037</v>
      </c>
      <c r="BM725">
        <f t="shared" si="440"/>
        <v>-11.405315820044242</v>
      </c>
      <c r="BN725">
        <f t="shared" si="441"/>
        <v>-67.960368165567971</v>
      </c>
      <c r="BO725">
        <f t="shared" si="407"/>
        <v>0</v>
      </c>
      <c r="BP725">
        <f t="shared" si="408"/>
        <v>4</v>
      </c>
      <c r="BQ725" t="str">
        <f t="shared" si="409"/>
        <v>Test</v>
      </c>
    </row>
    <row r="726" spans="1:69" x14ac:dyDescent="0.3">
      <c r="A726">
        <v>3</v>
      </c>
      <c r="B726">
        <v>0</v>
      </c>
      <c r="C726" t="s">
        <v>1708</v>
      </c>
      <c r="D726" t="s">
        <v>20</v>
      </c>
      <c r="E726">
        <v>31</v>
      </c>
      <c r="F726">
        <v>0</v>
      </c>
      <c r="G726">
        <v>0</v>
      </c>
      <c r="H726" t="s">
        <v>1709</v>
      </c>
      <c r="I726">
        <v>7.75</v>
      </c>
      <c r="K726" t="s">
        <v>527</v>
      </c>
      <c r="N726" t="s">
        <v>1710</v>
      </c>
      <c r="O726">
        <v>2</v>
      </c>
      <c r="P726">
        <v>4</v>
      </c>
      <c r="Q726">
        <v>3</v>
      </c>
      <c r="R726" t="str">
        <f t="shared" si="410"/>
        <v>Train</v>
      </c>
      <c r="S726" t="str">
        <f t="shared" si="411"/>
        <v>Test</v>
      </c>
      <c r="T726" t="str">
        <f t="shared" si="412"/>
        <v>Train</v>
      </c>
      <c r="U726" t="str">
        <f t="shared" si="413"/>
        <v>NY</v>
      </c>
      <c r="V726" t="str">
        <f t="shared" si="414"/>
        <v>31-40</v>
      </c>
      <c r="W726" t="str">
        <f t="shared" si="415"/>
        <v/>
      </c>
      <c r="X726" t="str">
        <f t="shared" si="416"/>
        <v>0-10</v>
      </c>
      <c r="Y726" t="b">
        <f>SUMPRODUCT(--(U726=counts!$A$40:$A$49))&gt;0</f>
        <v>1</v>
      </c>
      <c r="Z726" t="b">
        <f>SUMPRODUCT(--(W726=counts!$A$18:$A$22))&gt;0</f>
        <v>0</v>
      </c>
      <c r="AA726" t="str">
        <f t="shared" si="417"/>
        <v>31-40</v>
      </c>
      <c r="AB726" t="str">
        <f>IF(W726="","Blank",IF(Z726="TRUE",W726,counts!$A$23))</f>
        <v>Blank</v>
      </c>
      <c r="AC726" t="str">
        <f t="shared" si="418"/>
        <v>0-10</v>
      </c>
      <c r="AD726" t="str">
        <f t="shared" si="419"/>
        <v>NY</v>
      </c>
      <c r="AE726" t="str">
        <f t="shared" si="420"/>
        <v>male</v>
      </c>
      <c r="AF726">
        <f>IF(F726&gt;=4, counts!$A$62,F726)</f>
        <v>0</v>
      </c>
      <c r="AG726">
        <f>IF(G726&gt;=3, counts!$A$69,G726)</f>
        <v>0</v>
      </c>
      <c r="AH726" t="str">
        <f>IF(OR(K726="S",K726=""), counts!$A$75,K726)</f>
        <v>Q</v>
      </c>
      <c r="AI726">
        <f t="shared" si="421"/>
        <v>3</v>
      </c>
      <c r="AJ726">
        <f>VLOOKUP(AA726,counts!$V$8:$W$13,2,FALSE)</f>
        <v>32.769878926258563</v>
      </c>
      <c r="AK726">
        <f>VLOOKUP(AB726,counts!$V$17:$W$23,2,FALSE)</f>
        <v>-42.171718189759716</v>
      </c>
      <c r="AL726">
        <f>VLOOKUP(AC726,counts!$V$27:$W$33,2,FALSE)</f>
        <v>-82.840254641099079</v>
      </c>
      <c r="AM726">
        <f>VLOOKUP(AD726,counts!$V$38:$W$49,2,FALSE)</f>
        <v>57.761363718906857</v>
      </c>
      <c r="AN726">
        <f>VLOOKUP(AE726,counts!$V$53:$W$54,2,FALSE)</f>
        <v>-108.67008854708662</v>
      </c>
      <c r="AO726">
        <f>VLOOKUP(AF726,counts!$V$58:$W$62,2,FALSE)</f>
        <v>-14.754319664473872</v>
      </c>
      <c r="AP726">
        <f>VLOOKUP(AG726,counts!$V$66:$W$69,2,FALSE)</f>
        <v>-22.013681658285037</v>
      </c>
      <c r="AQ726">
        <f>VLOOKUP(AH726,counts!$V$73:$W$75,2,FALSE)</f>
        <v>-11.405315820044242</v>
      </c>
      <c r="AR726">
        <f>VLOOKUP(AI726,counts!$V$79:$W$81,2,FALSE)</f>
        <v>-67.960368165567971</v>
      </c>
      <c r="AS726">
        <f t="shared" si="422"/>
        <v>0</v>
      </c>
      <c r="AT726">
        <f t="shared" si="423"/>
        <v>2</v>
      </c>
      <c r="AU726" t="str">
        <f t="shared" si="406"/>
        <v>Train</v>
      </c>
      <c r="AW726" t="str">
        <f t="shared" si="424"/>
        <v>31-40</v>
      </c>
      <c r="AX726" t="str">
        <f t="shared" si="425"/>
        <v>Blank</v>
      </c>
      <c r="AY726" t="str">
        <f t="shared" si="426"/>
        <v>0-10</v>
      </c>
      <c r="AZ726" t="str">
        <f t="shared" si="427"/>
        <v>NY</v>
      </c>
      <c r="BA726" t="str">
        <f t="shared" si="428"/>
        <v>male</v>
      </c>
      <c r="BB726">
        <f t="shared" si="429"/>
        <v>0</v>
      </c>
      <c r="BC726">
        <f t="shared" si="430"/>
        <v>0</v>
      </c>
      <c r="BD726" t="str">
        <f t="shared" si="431"/>
        <v>Q</v>
      </c>
      <c r="BE726">
        <f t="shared" si="432"/>
        <v>3</v>
      </c>
      <c r="BF726">
        <f t="shared" si="433"/>
        <v>32.769878926258563</v>
      </c>
      <c r="BG726">
        <f t="shared" si="434"/>
        <v>-42.171718189759716</v>
      </c>
      <c r="BH726">
        <f t="shared" si="435"/>
        <v>-82.840254641099079</v>
      </c>
      <c r="BI726">
        <f t="shared" si="436"/>
        <v>57.761363718906857</v>
      </c>
      <c r="BJ726">
        <f t="shared" si="437"/>
        <v>-108.67008854708662</v>
      </c>
      <c r="BK726">
        <f t="shared" si="438"/>
        <v>-14.754319664473872</v>
      </c>
      <c r="BL726">
        <f t="shared" si="439"/>
        <v>-22.013681658285037</v>
      </c>
      <c r="BM726">
        <f t="shared" si="440"/>
        <v>-11.405315820044242</v>
      </c>
      <c r="BN726">
        <f t="shared" si="441"/>
        <v>-67.960368165567971</v>
      </c>
      <c r="BO726">
        <f t="shared" si="407"/>
        <v>0</v>
      </c>
      <c r="BP726">
        <f t="shared" si="408"/>
        <v>2</v>
      </c>
      <c r="BQ726" t="str">
        <f t="shared" si="409"/>
        <v>Train</v>
      </c>
    </row>
    <row r="727" spans="1:69" x14ac:dyDescent="0.3">
      <c r="A727">
        <v>3</v>
      </c>
      <c r="B727">
        <v>1</v>
      </c>
      <c r="C727" t="s">
        <v>1711</v>
      </c>
      <c r="D727" t="s">
        <v>15</v>
      </c>
      <c r="E727">
        <v>22</v>
      </c>
      <c r="F727">
        <v>0</v>
      </c>
      <c r="G727">
        <v>0</v>
      </c>
      <c r="H727" t="s">
        <v>1712</v>
      </c>
      <c r="I727">
        <v>7.75</v>
      </c>
      <c r="K727" t="s">
        <v>527</v>
      </c>
      <c r="L727" t="s">
        <v>241</v>
      </c>
      <c r="N727" t="s">
        <v>1713</v>
      </c>
      <c r="O727">
        <v>2</v>
      </c>
      <c r="P727">
        <v>4</v>
      </c>
      <c r="Q727">
        <v>5</v>
      </c>
      <c r="R727" t="str">
        <f t="shared" si="410"/>
        <v>Train</v>
      </c>
      <c r="S727" t="str">
        <f t="shared" si="411"/>
        <v>Test</v>
      </c>
      <c r="T727" t="str">
        <f t="shared" si="412"/>
        <v>Validate</v>
      </c>
      <c r="U727" t="str">
        <f t="shared" si="413"/>
        <v/>
      </c>
      <c r="V727" t="str">
        <f t="shared" si="414"/>
        <v>18-30</v>
      </c>
      <c r="W727" t="str">
        <f t="shared" si="415"/>
        <v/>
      </c>
      <c r="X727" t="str">
        <f t="shared" si="416"/>
        <v>0-10</v>
      </c>
      <c r="Y727" t="b">
        <f>SUMPRODUCT(--(U727=counts!$A$40:$A$49))&gt;0</f>
        <v>0</v>
      </c>
      <c r="Z727" t="b">
        <f>SUMPRODUCT(--(W727=counts!$A$18:$A$22))&gt;0</f>
        <v>0</v>
      </c>
      <c r="AA727" t="str">
        <f t="shared" si="417"/>
        <v>18-30</v>
      </c>
      <c r="AB727" t="str">
        <f>IF(W727="","Blank",IF(Z727="TRUE",W727,counts!$A$23))</f>
        <v>Blank</v>
      </c>
      <c r="AC727" t="str">
        <f t="shared" si="418"/>
        <v>0-10</v>
      </c>
      <c r="AD727" t="str">
        <f t="shared" si="419"/>
        <v>Blank</v>
      </c>
      <c r="AE727" t="str">
        <f t="shared" si="420"/>
        <v>female</v>
      </c>
      <c r="AF727">
        <f>IF(F727&gt;=4, counts!$A$62,F727)</f>
        <v>0</v>
      </c>
      <c r="AG727">
        <f>IF(G727&gt;=3, counts!$A$69,G727)</f>
        <v>0</v>
      </c>
      <c r="AH727" t="str">
        <f>IF(OR(K727="S",K727=""), counts!$A$75,K727)</f>
        <v>Q</v>
      </c>
      <c r="AI727">
        <f t="shared" si="421"/>
        <v>3</v>
      </c>
      <c r="AJ727">
        <f>VLOOKUP(AA727,counts!$V$8:$W$13,2,FALSE)</f>
        <v>-11.613432440426715</v>
      </c>
      <c r="AK727">
        <f>VLOOKUP(AB727,counts!$V$17:$W$23,2,FALSE)</f>
        <v>-42.171718189759716</v>
      </c>
      <c r="AL727">
        <f>VLOOKUP(AC727,counts!$V$27:$W$33,2,FALSE)</f>
        <v>-82.840254641099079</v>
      </c>
      <c r="AM727">
        <f>VLOOKUP(AD727,counts!$V$38:$W$49,2,FALSE)</f>
        <v>-33.757758935166962</v>
      </c>
      <c r="AN727">
        <f>VLOOKUP(AE727,counts!$V$53:$W$54,2,FALSE)</f>
        <v>151.41878811967541</v>
      </c>
      <c r="AO727">
        <f>VLOOKUP(AF727,counts!$V$58:$W$62,2,FALSE)</f>
        <v>-14.754319664473872</v>
      </c>
      <c r="AP727">
        <f>VLOOKUP(AG727,counts!$V$66:$W$69,2,FALSE)</f>
        <v>-22.013681658285037</v>
      </c>
      <c r="AQ727">
        <f>VLOOKUP(AH727,counts!$V$73:$W$75,2,FALSE)</f>
        <v>-11.405315820044242</v>
      </c>
      <c r="AR727">
        <f>VLOOKUP(AI727,counts!$V$79:$W$81,2,FALSE)</f>
        <v>-67.960368165567971</v>
      </c>
      <c r="AS727">
        <f t="shared" si="422"/>
        <v>1</v>
      </c>
      <c r="AT727">
        <f t="shared" si="423"/>
        <v>2</v>
      </c>
      <c r="AU727" t="str">
        <f t="shared" si="406"/>
        <v>Train</v>
      </c>
      <c r="AW727" t="str">
        <f t="shared" si="424"/>
        <v>18-30</v>
      </c>
      <c r="AX727" t="str">
        <f t="shared" si="425"/>
        <v>Blank</v>
      </c>
      <c r="AY727" t="str">
        <f t="shared" si="426"/>
        <v>0-10</v>
      </c>
      <c r="AZ727" t="str">
        <f t="shared" si="427"/>
        <v>Blank</v>
      </c>
      <c r="BA727" t="str">
        <f t="shared" si="428"/>
        <v>female</v>
      </c>
      <c r="BB727">
        <f t="shared" si="429"/>
        <v>0</v>
      </c>
      <c r="BC727">
        <f t="shared" si="430"/>
        <v>0</v>
      </c>
      <c r="BD727" t="str">
        <f t="shared" si="431"/>
        <v>Q</v>
      </c>
      <c r="BE727">
        <f t="shared" si="432"/>
        <v>3</v>
      </c>
      <c r="BF727">
        <f t="shared" si="433"/>
        <v>-11.613432440426715</v>
      </c>
      <c r="BG727">
        <f t="shared" si="434"/>
        <v>-42.171718189759716</v>
      </c>
      <c r="BH727">
        <f t="shared" si="435"/>
        <v>-82.840254641099079</v>
      </c>
      <c r="BI727">
        <f t="shared" si="436"/>
        <v>-33.757758935166962</v>
      </c>
      <c r="BJ727">
        <f t="shared" si="437"/>
        <v>151.41878811967541</v>
      </c>
      <c r="BK727">
        <f t="shared" si="438"/>
        <v>-14.754319664473872</v>
      </c>
      <c r="BL727">
        <f t="shared" si="439"/>
        <v>-22.013681658285037</v>
      </c>
      <c r="BM727">
        <f t="shared" si="440"/>
        <v>-11.405315820044242</v>
      </c>
      <c r="BN727">
        <f t="shared" si="441"/>
        <v>-67.960368165567971</v>
      </c>
      <c r="BO727">
        <f t="shared" si="407"/>
        <v>1</v>
      </c>
      <c r="BP727">
        <f t="shared" si="408"/>
        <v>2</v>
      </c>
      <c r="BQ727" t="str">
        <f t="shared" si="409"/>
        <v>Train</v>
      </c>
    </row>
    <row r="728" spans="1:69" x14ac:dyDescent="0.3">
      <c r="A728">
        <v>3</v>
      </c>
      <c r="B728">
        <v>0</v>
      </c>
      <c r="C728" t="s">
        <v>1711</v>
      </c>
      <c r="D728" t="s">
        <v>15</v>
      </c>
      <c r="E728">
        <v>30</v>
      </c>
      <c r="F728">
        <v>0</v>
      </c>
      <c r="G728">
        <v>0</v>
      </c>
      <c r="H728" t="s">
        <v>1714</v>
      </c>
      <c r="I728">
        <v>7.6292</v>
      </c>
      <c r="K728" t="s">
        <v>527</v>
      </c>
      <c r="N728" t="s">
        <v>1713</v>
      </c>
      <c r="O728">
        <v>2</v>
      </c>
      <c r="P728">
        <v>1</v>
      </c>
      <c r="Q728">
        <v>3</v>
      </c>
      <c r="R728" t="str">
        <f t="shared" si="410"/>
        <v>Train</v>
      </c>
      <c r="S728" t="str">
        <f t="shared" si="411"/>
        <v>Train</v>
      </c>
      <c r="T728" t="str">
        <f t="shared" si="412"/>
        <v>Train</v>
      </c>
      <c r="U728" t="str">
        <f t="shared" si="413"/>
        <v/>
      </c>
      <c r="V728" t="str">
        <f t="shared" si="414"/>
        <v>18-30</v>
      </c>
      <c r="W728" t="str">
        <f t="shared" si="415"/>
        <v/>
      </c>
      <c r="X728" t="str">
        <f t="shared" si="416"/>
        <v>0-10</v>
      </c>
      <c r="Y728" t="b">
        <f>SUMPRODUCT(--(U728=counts!$A$40:$A$49))&gt;0</f>
        <v>0</v>
      </c>
      <c r="Z728" t="b">
        <f>SUMPRODUCT(--(W728=counts!$A$18:$A$22))&gt;0</f>
        <v>0</v>
      </c>
      <c r="AA728" t="str">
        <f t="shared" si="417"/>
        <v>18-30</v>
      </c>
      <c r="AB728" t="str">
        <f>IF(W728="","Blank",IF(Z728="TRUE",W728,counts!$A$23))</f>
        <v>Blank</v>
      </c>
      <c r="AC728" t="str">
        <f t="shared" si="418"/>
        <v>0-10</v>
      </c>
      <c r="AD728" t="str">
        <f t="shared" si="419"/>
        <v>Blank</v>
      </c>
      <c r="AE728" t="str">
        <f t="shared" si="420"/>
        <v>female</v>
      </c>
      <c r="AF728">
        <f>IF(F728&gt;=4, counts!$A$62,F728)</f>
        <v>0</v>
      </c>
      <c r="AG728">
        <f>IF(G728&gt;=3, counts!$A$69,G728)</f>
        <v>0</v>
      </c>
      <c r="AH728" t="str">
        <f>IF(OR(K728="S",K728=""), counts!$A$75,K728)</f>
        <v>Q</v>
      </c>
      <c r="AI728">
        <f t="shared" si="421"/>
        <v>3</v>
      </c>
      <c r="AJ728">
        <f>VLOOKUP(AA728,counts!$V$8:$W$13,2,FALSE)</f>
        <v>-11.613432440426715</v>
      </c>
      <c r="AK728">
        <f>VLOOKUP(AB728,counts!$V$17:$W$23,2,FALSE)</f>
        <v>-42.171718189759716</v>
      </c>
      <c r="AL728">
        <f>VLOOKUP(AC728,counts!$V$27:$W$33,2,FALSE)</f>
        <v>-82.840254641099079</v>
      </c>
      <c r="AM728">
        <f>VLOOKUP(AD728,counts!$V$38:$W$49,2,FALSE)</f>
        <v>-33.757758935166962</v>
      </c>
      <c r="AN728">
        <f>VLOOKUP(AE728,counts!$V$53:$W$54,2,FALSE)</f>
        <v>151.41878811967541</v>
      </c>
      <c r="AO728">
        <f>VLOOKUP(AF728,counts!$V$58:$W$62,2,FALSE)</f>
        <v>-14.754319664473872</v>
      </c>
      <c r="AP728">
        <f>VLOOKUP(AG728,counts!$V$66:$W$69,2,FALSE)</f>
        <v>-22.013681658285037</v>
      </c>
      <c r="AQ728">
        <f>VLOOKUP(AH728,counts!$V$73:$W$75,2,FALSE)</f>
        <v>-11.405315820044242</v>
      </c>
      <c r="AR728">
        <f>VLOOKUP(AI728,counts!$V$79:$W$81,2,FALSE)</f>
        <v>-67.960368165567971</v>
      </c>
      <c r="AS728">
        <f t="shared" si="422"/>
        <v>0</v>
      </c>
      <c r="AT728">
        <f t="shared" si="423"/>
        <v>2</v>
      </c>
      <c r="AU728" t="str">
        <f t="shared" si="406"/>
        <v>Train</v>
      </c>
      <c r="AW728" t="str">
        <f t="shared" si="424"/>
        <v>18-30</v>
      </c>
      <c r="AX728" t="str">
        <f t="shared" si="425"/>
        <v>Blank</v>
      </c>
      <c r="AY728" t="str">
        <f t="shared" si="426"/>
        <v>0-10</v>
      </c>
      <c r="AZ728" t="str">
        <f t="shared" si="427"/>
        <v>Blank</v>
      </c>
      <c r="BA728" t="str">
        <f t="shared" si="428"/>
        <v>female</v>
      </c>
      <c r="BB728">
        <f t="shared" si="429"/>
        <v>0</v>
      </c>
      <c r="BC728">
        <f t="shared" si="430"/>
        <v>0</v>
      </c>
      <c r="BD728" t="str">
        <f t="shared" si="431"/>
        <v>Q</v>
      </c>
      <c r="BE728">
        <f t="shared" si="432"/>
        <v>3</v>
      </c>
      <c r="BF728">
        <f t="shared" si="433"/>
        <v>-11.613432440426715</v>
      </c>
      <c r="BG728">
        <f t="shared" si="434"/>
        <v>-42.171718189759716</v>
      </c>
      <c r="BH728">
        <f t="shared" si="435"/>
        <v>-82.840254641099079</v>
      </c>
      <c r="BI728">
        <f t="shared" si="436"/>
        <v>-33.757758935166962</v>
      </c>
      <c r="BJ728">
        <f t="shared" si="437"/>
        <v>151.41878811967541</v>
      </c>
      <c r="BK728">
        <f t="shared" si="438"/>
        <v>-14.754319664473872</v>
      </c>
      <c r="BL728">
        <f t="shared" si="439"/>
        <v>-22.013681658285037</v>
      </c>
      <c r="BM728">
        <f t="shared" si="440"/>
        <v>-11.405315820044242</v>
      </c>
      <c r="BN728">
        <f t="shared" si="441"/>
        <v>-67.960368165567971</v>
      </c>
      <c r="BO728">
        <f t="shared" si="407"/>
        <v>0</v>
      </c>
      <c r="BP728">
        <f t="shared" si="408"/>
        <v>2</v>
      </c>
      <c r="BQ728" t="str">
        <f t="shared" si="409"/>
        <v>Train</v>
      </c>
    </row>
    <row r="729" spans="1:69" x14ac:dyDescent="0.3">
      <c r="A729">
        <v>3</v>
      </c>
      <c r="B729">
        <v>0</v>
      </c>
      <c r="C729" t="s">
        <v>1715</v>
      </c>
      <c r="D729" t="s">
        <v>20</v>
      </c>
      <c r="E729">
        <v>70.5</v>
      </c>
      <c r="F729">
        <v>0</v>
      </c>
      <c r="G729">
        <v>0</v>
      </c>
      <c r="H729" t="s">
        <v>1716</v>
      </c>
      <c r="I729">
        <v>7.75</v>
      </c>
      <c r="K729" t="s">
        <v>527</v>
      </c>
      <c r="M729">
        <v>171</v>
      </c>
      <c r="O729">
        <v>3</v>
      </c>
      <c r="P729">
        <v>1</v>
      </c>
      <c r="Q729">
        <v>3</v>
      </c>
      <c r="R729" t="str">
        <f t="shared" si="410"/>
        <v>Train</v>
      </c>
      <c r="S729" t="str">
        <f t="shared" si="411"/>
        <v>Train</v>
      </c>
      <c r="T729" t="str">
        <f t="shared" si="412"/>
        <v>Train</v>
      </c>
      <c r="U729" t="str">
        <f t="shared" si="413"/>
        <v/>
      </c>
      <c r="V729" t="str">
        <f t="shared" si="414"/>
        <v>61+</v>
      </c>
      <c r="W729" t="str">
        <f t="shared" si="415"/>
        <v/>
      </c>
      <c r="X729" t="str">
        <f t="shared" si="416"/>
        <v>0-10</v>
      </c>
      <c r="Y729" t="b">
        <f>SUMPRODUCT(--(U729=counts!$A$40:$A$49))&gt;0</f>
        <v>0</v>
      </c>
      <c r="Z729" t="b">
        <f>SUMPRODUCT(--(W729=counts!$A$18:$A$22))&gt;0</f>
        <v>0</v>
      </c>
      <c r="AA729" t="str">
        <f t="shared" si="417"/>
        <v>61+</v>
      </c>
      <c r="AB729" t="str">
        <f>IF(W729="","Blank",IF(Z729="TRUE",W729,counts!$A$23))</f>
        <v>Blank</v>
      </c>
      <c r="AC729" t="str">
        <f t="shared" si="418"/>
        <v>0-10</v>
      </c>
      <c r="AD729" t="str">
        <f t="shared" si="419"/>
        <v>Blank</v>
      </c>
      <c r="AE729" t="str">
        <f t="shared" si="420"/>
        <v>male</v>
      </c>
      <c r="AF729">
        <f>IF(F729&gt;=4, counts!$A$62,F729)</f>
        <v>0</v>
      </c>
      <c r="AG729">
        <f>IF(G729&gt;=3, counts!$A$69,G729)</f>
        <v>0</v>
      </c>
      <c r="AH729" t="str">
        <f>IF(OR(K729="S",K729=""), counts!$A$75,K729)</f>
        <v>Q</v>
      </c>
      <c r="AI729">
        <f t="shared" si="421"/>
        <v>3</v>
      </c>
      <c r="AJ729">
        <f>VLOOKUP(AA729,counts!$V$8:$W$13,2,FALSE)</f>
        <v>-68.390212241589438</v>
      </c>
      <c r="AK729">
        <f>VLOOKUP(AB729,counts!$V$17:$W$23,2,FALSE)</f>
        <v>-42.171718189759716</v>
      </c>
      <c r="AL729">
        <f>VLOOKUP(AC729,counts!$V$27:$W$33,2,FALSE)</f>
        <v>-82.840254641099079</v>
      </c>
      <c r="AM729">
        <f>VLOOKUP(AD729,counts!$V$38:$W$49,2,FALSE)</f>
        <v>-33.757758935166962</v>
      </c>
      <c r="AN729">
        <f>VLOOKUP(AE729,counts!$V$53:$W$54,2,FALSE)</f>
        <v>-108.67008854708662</v>
      </c>
      <c r="AO729">
        <f>VLOOKUP(AF729,counts!$V$58:$W$62,2,FALSE)</f>
        <v>-14.754319664473872</v>
      </c>
      <c r="AP729">
        <f>VLOOKUP(AG729,counts!$V$66:$W$69,2,FALSE)</f>
        <v>-22.013681658285037</v>
      </c>
      <c r="AQ729">
        <f>VLOOKUP(AH729,counts!$V$73:$W$75,2,FALSE)</f>
        <v>-11.405315820044242</v>
      </c>
      <c r="AR729">
        <f>VLOOKUP(AI729,counts!$V$79:$W$81,2,FALSE)</f>
        <v>-67.960368165567971</v>
      </c>
      <c r="AS729">
        <f t="shared" si="422"/>
        <v>0</v>
      </c>
      <c r="AT729">
        <f t="shared" si="423"/>
        <v>3</v>
      </c>
      <c r="AU729" t="str">
        <f t="shared" si="406"/>
        <v>Train</v>
      </c>
      <c r="AW729" t="str">
        <f t="shared" si="424"/>
        <v>61+</v>
      </c>
      <c r="AX729" t="str">
        <f t="shared" si="425"/>
        <v>Blank</v>
      </c>
      <c r="AY729" t="str">
        <f t="shared" si="426"/>
        <v>0-10</v>
      </c>
      <c r="AZ729" t="str">
        <f t="shared" si="427"/>
        <v>Blank</v>
      </c>
      <c r="BA729" t="str">
        <f t="shared" si="428"/>
        <v>male</v>
      </c>
      <c r="BB729">
        <f t="shared" si="429"/>
        <v>0</v>
      </c>
      <c r="BC729">
        <f t="shared" si="430"/>
        <v>0</v>
      </c>
      <c r="BD729" t="str">
        <f t="shared" si="431"/>
        <v>Q</v>
      </c>
      <c r="BE729">
        <f t="shared" si="432"/>
        <v>3</v>
      </c>
      <c r="BF729">
        <f t="shared" si="433"/>
        <v>-68.390212241589438</v>
      </c>
      <c r="BG729">
        <f t="shared" si="434"/>
        <v>-42.171718189759716</v>
      </c>
      <c r="BH729">
        <f t="shared" si="435"/>
        <v>-82.840254641099079</v>
      </c>
      <c r="BI729">
        <f t="shared" si="436"/>
        <v>-33.757758935166962</v>
      </c>
      <c r="BJ729">
        <f t="shared" si="437"/>
        <v>-108.67008854708662</v>
      </c>
      <c r="BK729">
        <f t="shared" si="438"/>
        <v>-14.754319664473872</v>
      </c>
      <c r="BL729">
        <f t="shared" si="439"/>
        <v>-22.013681658285037</v>
      </c>
      <c r="BM729">
        <f t="shared" si="440"/>
        <v>-11.405315820044242</v>
      </c>
      <c r="BN729">
        <f t="shared" si="441"/>
        <v>-67.960368165567971</v>
      </c>
      <c r="BO729">
        <f t="shared" si="407"/>
        <v>0</v>
      </c>
      <c r="BP729">
        <f t="shared" si="408"/>
        <v>3</v>
      </c>
      <c r="BQ729" t="str">
        <f t="shared" si="409"/>
        <v>Train</v>
      </c>
    </row>
    <row r="730" spans="1:69" x14ac:dyDescent="0.3">
      <c r="A730">
        <v>3</v>
      </c>
      <c r="B730">
        <v>0</v>
      </c>
      <c r="C730" t="s">
        <v>1717</v>
      </c>
      <c r="D730" t="s">
        <v>20</v>
      </c>
      <c r="E730">
        <v>43</v>
      </c>
      <c r="F730">
        <v>0</v>
      </c>
      <c r="G730">
        <v>0</v>
      </c>
      <c r="H730" t="s">
        <v>1718</v>
      </c>
      <c r="I730">
        <v>8.0500000000000007</v>
      </c>
      <c r="K730" t="s">
        <v>17</v>
      </c>
      <c r="O730">
        <v>3</v>
      </c>
      <c r="P730">
        <v>5</v>
      </c>
      <c r="Q730">
        <v>4</v>
      </c>
      <c r="R730" t="str">
        <f t="shared" si="410"/>
        <v>Train</v>
      </c>
      <c r="S730" t="str">
        <f t="shared" si="411"/>
        <v>Validate</v>
      </c>
      <c r="T730" t="str">
        <f t="shared" si="412"/>
        <v>Test</v>
      </c>
      <c r="U730" t="str">
        <f t="shared" si="413"/>
        <v/>
      </c>
      <c r="V730" t="str">
        <f t="shared" si="414"/>
        <v>41-50</v>
      </c>
      <c r="W730" t="str">
        <f t="shared" si="415"/>
        <v/>
      </c>
      <c r="X730" t="str">
        <f t="shared" si="416"/>
        <v>0-10</v>
      </c>
      <c r="Y730" t="b">
        <f>SUMPRODUCT(--(U730=counts!$A$40:$A$49))&gt;0</f>
        <v>0</v>
      </c>
      <c r="Z730" t="b">
        <f>SUMPRODUCT(--(W730=counts!$A$18:$A$22))&gt;0</f>
        <v>0</v>
      </c>
      <c r="AA730" t="str">
        <f t="shared" si="417"/>
        <v>41-50</v>
      </c>
      <c r="AB730" t="str">
        <f>IF(W730="","Blank",IF(Z730="TRUE",W730,counts!$A$23))</f>
        <v>Blank</v>
      </c>
      <c r="AC730" t="str">
        <f t="shared" si="418"/>
        <v>0-10</v>
      </c>
      <c r="AD730" t="str">
        <f t="shared" si="419"/>
        <v>Blank</v>
      </c>
      <c r="AE730" t="str">
        <f t="shared" si="420"/>
        <v>male</v>
      </c>
      <c r="AF730">
        <f>IF(F730&gt;=4, counts!$A$62,F730)</f>
        <v>0</v>
      </c>
      <c r="AG730">
        <f>IF(G730&gt;=3, counts!$A$69,G730)</f>
        <v>0</v>
      </c>
      <c r="AH730" t="str">
        <f>IF(OR(K730="S",K730=""), counts!$A$75,K730)</f>
        <v>S, blank</v>
      </c>
      <c r="AI730">
        <f t="shared" si="421"/>
        <v>3</v>
      </c>
      <c r="AJ730">
        <f>VLOOKUP(AA730,counts!$V$8:$W$13,2,FALSE)</f>
        <v>-13.385578549662212</v>
      </c>
      <c r="AK730">
        <f>VLOOKUP(AB730,counts!$V$17:$W$23,2,FALSE)</f>
        <v>-42.171718189759716</v>
      </c>
      <c r="AL730">
        <f>VLOOKUP(AC730,counts!$V$27:$W$33,2,FALSE)</f>
        <v>-82.840254641099079</v>
      </c>
      <c r="AM730">
        <f>VLOOKUP(AD730,counts!$V$38:$W$49,2,FALSE)</f>
        <v>-33.757758935166962</v>
      </c>
      <c r="AN730">
        <f>VLOOKUP(AE730,counts!$V$53:$W$54,2,FALSE)</f>
        <v>-108.67008854708662</v>
      </c>
      <c r="AO730">
        <f>VLOOKUP(AF730,counts!$V$58:$W$62,2,FALSE)</f>
        <v>-14.754319664473872</v>
      </c>
      <c r="AP730">
        <f>VLOOKUP(AG730,counts!$V$66:$W$69,2,FALSE)</f>
        <v>-22.013681658285037</v>
      </c>
      <c r="AQ730">
        <f>VLOOKUP(AH730,counts!$V$73:$W$75,2,FALSE)</f>
        <v>-22.422560732600829</v>
      </c>
      <c r="AR730">
        <f>VLOOKUP(AI730,counts!$V$79:$W$81,2,FALSE)</f>
        <v>-67.960368165567971</v>
      </c>
      <c r="AS730">
        <f t="shared" si="422"/>
        <v>0</v>
      </c>
      <c r="AT730">
        <f t="shared" si="423"/>
        <v>3</v>
      </c>
      <c r="AU730" t="str">
        <f t="shared" si="406"/>
        <v>Train</v>
      </c>
      <c r="AW730" t="str">
        <f t="shared" si="424"/>
        <v>41-50</v>
      </c>
      <c r="AX730" t="str">
        <f t="shared" si="425"/>
        <v>Blank</v>
      </c>
      <c r="AY730" t="str">
        <f t="shared" si="426"/>
        <v>0-10</v>
      </c>
      <c r="AZ730" t="str">
        <f t="shared" si="427"/>
        <v>Blank</v>
      </c>
      <c r="BA730" t="str">
        <f t="shared" si="428"/>
        <v>male</v>
      </c>
      <c r="BB730">
        <f t="shared" si="429"/>
        <v>0</v>
      </c>
      <c r="BC730">
        <f t="shared" si="430"/>
        <v>0</v>
      </c>
      <c r="BD730" t="str">
        <f t="shared" si="431"/>
        <v>S, blank</v>
      </c>
      <c r="BE730">
        <f t="shared" si="432"/>
        <v>3</v>
      </c>
      <c r="BF730">
        <f t="shared" si="433"/>
        <v>-13.385578549662212</v>
      </c>
      <c r="BG730">
        <f t="shared" si="434"/>
        <v>-42.171718189759716</v>
      </c>
      <c r="BH730">
        <f t="shared" si="435"/>
        <v>-82.840254641099079</v>
      </c>
      <c r="BI730">
        <f t="shared" si="436"/>
        <v>-33.757758935166962</v>
      </c>
      <c r="BJ730">
        <f t="shared" si="437"/>
        <v>-108.67008854708662</v>
      </c>
      <c r="BK730">
        <f t="shared" si="438"/>
        <v>-14.754319664473872</v>
      </c>
      <c r="BL730">
        <f t="shared" si="439"/>
        <v>-22.013681658285037</v>
      </c>
      <c r="BM730">
        <f t="shared" si="440"/>
        <v>-22.422560732600829</v>
      </c>
      <c r="BN730">
        <f t="shared" si="441"/>
        <v>-67.960368165567971</v>
      </c>
      <c r="BO730">
        <f t="shared" si="407"/>
        <v>0</v>
      </c>
      <c r="BP730">
        <f t="shared" si="408"/>
        <v>3</v>
      </c>
      <c r="BQ730" t="str">
        <f t="shared" si="409"/>
        <v>Train</v>
      </c>
    </row>
    <row r="731" spans="1:69" x14ac:dyDescent="0.3">
      <c r="A731">
        <v>3</v>
      </c>
      <c r="B731">
        <v>0</v>
      </c>
      <c r="C731" t="s">
        <v>1719</v>
      </c>
      <c r="D731" t="s">
        <v>20</v>
      </c>
      <c r="E731">
        <v>35</v>
      </c>
      <c r="F731">
        <v>0</v>
      </c>
      <c r="G731">
        <v>0</v>
      </c>
      <c r="H731" t="s">
        <v>1720</v>
      </c>
      <c r="I731">
        <v>7.8958000000000004</v>
      </c>
      <c r="K731" t="s">
        <v>17</v>
      </c>
      <c r="N731" t="s">
        <v>1721</v>
      </c>
      <c r="O731">
        <v>2</v>
      </c>
      <c r="P731">
        <v>4</v>
      </c>
      <c r="Q731">
        <v>1</v>
      </c>
      <c r="R731" t="str">
        <f t="shared" si="410"/>
        <v>Train</v>
      </c>
      <c r="S731" t="str">
        <f t="shared" si="411"/>
        <v>Test</v>
      </c>
      <c r="T731" t="str">
        <f t="shared" si="412"/>
        <v>Train</v>
      </c>
      <c r="U731" t="str">
        <f t="shared" si="413"/>
        <v/>
      </c>
      <c r="V731" t="str">
        <f t="shared" si="414"/>
        <v>31-40</v>
      </c>
      <c r="W731" t="str">
        <f t="shared" si="415"/>
        <v/>
      </c>
      <c r="X731" t="str">
        <f t="shared" si="416"/>
        <v>0-10</v>
      </c>
      <c r="Y731" t="b">
        <f>SUMPRODUCT(--(U731=counts!$A$40:$A$49))&gt;0</f>
        <v>0</v>
      </c>
      <c r="Z731" t="b">
        <f>SUMPRODUCT(--(W731=counts!$A$18:$A$22))&gt;0</f>
        <v>0</v>
      </c>
      <c r="AA731" t="str">
        <f t="shared" si="417"/>
        <v>31-40</v>
      </c>
      <c r="AB731" t="str">
        <f>IF(W731="","Blank",IF(Z731="TRUE",W731,counts!$A$23))</f>
        <v>Blank</v>
      </c>
      <c r="AC731" t="str">
        <f t="shared" si="418"/>
        <v>0-10</v>
      </c>
      <c r="AD731" t="str">
        <f t="shared" si="419"/>
        <v>Blank</v>
      </c>
      <c r="AE731" t="str">
        <f t="shared" si="420"/>
        <v>male</v>
      </c>
      <c r="AF731">
        <f>IF(F731&gt;=4, counts!$A$62,F731)</f>
        <v>0</v>
      </c>
      <c r="AG731">
        <f>IF(G731&gt;=3, counts!$A$69,G731)</f>
        <v>0</v>
      </c>
      <c r="AH731" t="str">
        <f>IF(OR(K731="S",K731=""), counts!$A$75,K731)</f>
        <v>S, blank</v>
      </c>
      <c r="AI731">
        <f t="shared" si="421"/>
        <v>3</v>
      </c>
      <c r="AJ731">
        <f>VLOOKUP(AA731,counts!$V$8:$W$13,2,FALSE)</f>
        <v>32.769878926258563</v>
      </c>
      <c r="AK731">
        <f>VLOOKUP(AB731,counts!$V$17:$W$23,2,FALSE)</f>
        <v>-42.171718189759716</v>
      </c>
      <c r="AL731">
        <f>VLOOKUP(AC731,counts!$V$27:$W$33,2,FALSE)</f>
        <v>-82.840254641099079</v>
      </c>
      <c r="AM731">
        <f>VLOOKUP(AD731,counts!$V$38:$W$49,2,FALSE)</f>
        <v>-33.757758935166962</v>
      </c>
      <c r="AN731">
        <f>VLOOKUP(AE731,counts!$V$53:$W$54,2,FALSE)</f>
        <v>-108.67008854708662</v>
      </c>
      <c r="AO731">
        <f>VLOOKUP(AF731,counts!$V$58:$W$62,2,FALSE)</f>
        <v>-14.754319664473872</v>
      </c>
      <c r="AP731">
        <f>VLOOKUP(AG731,counts!$V$66:$W$69,2,FALSE)</f>
        <v>-22.013681658285037</v>
      </c>
      <c r="AQ731">
        <f>VLOOKUP(AH731,counts!$V$73:$W$75,2,FALSE)</f>
        <v>-22.422560732600829</v>
      </c>
      <c r="AR731">
        <f>VLOOKUP(AI731,counts!$V$79:$W$81,2,FALSE)</f>
        <v>-67.960368165567971</v>
      </c>
      <c r="AS731">
        <f t="shared" si="422"/>
        <v>0</v>
      </c>
      <c r="AT731">
        <f t="shared" si="423"/>
        <v>2</v>
      </c>
      <c r="AU731" t="str">
        <f t="shared" si="406"/>
        <v>Train</v>
      </c>
      <c r="AW731" t="str">
        <f t="shared" si="424"/>
        <v>31-40</v>
      </c>
      <c r="AX731" t="str">
        <f t="shared" si="425"/>
        <v>Blank</v>
      </c>
      <c r="AY731" t="str">
        <f t="shared" si="426"/>
        <v>0-10</v>
      </c>
      <c r="AZ731" t="str">
        <f t="shared" si="427"/>
        <v>Blank</v>
      </c>
      <c r="BA731" t="str">
        <f t="shared" si="428"/>
        <v>male</v>
      </c>
      <c r="BB731">
        <f t="shared" si="429"/>
        <v>0</v>
      </c>
      <c r="BC731">
        <f t="shared" si="430"/>
        <v>0</v>
      </c>
      <c r="BD731" t="str">
        <f t="shared" si="431"/>
        <v>S, blank</v>
      </c>
      <c r="BE731">
        <f t="shared" si="432"/>
        <v>3</v>
      </c>
      <c r="BF731">
        <f t="shared" si="433"/>
        <v>32.769878926258563</v>
      </c>
      <c r="BG731">
        <f t="shared" si="434"/>
        <v>-42.171718189759716</v>
      </c>
      <c r="BH731">
        <f t="shared" si="435"/>
        <v>-82.840254641099079</v>
      </c>
      <c r="BI731">
        <f t="shared" si="436"/>
        <v>-33.757758935166962</v>
      </c>
      <c r="BJ731">
        <f t="shared" si="437"/>
        <v>-108.67008854708662</v>
      </c>
      <c r="BK731">
        <f t="shared" si="438"/>
        <v>-14.754319664473872</v>
      </c>
      <c r="BL731">
        <f t="shared" si="439"/>
        <v>-22.013681658285037</v>
      </c>
      <c r="BM731">
        <f t="shared" si="440"/>
        <v>-22.422560732600829</v>
      </c>
      <c r="BN731">
        <f t="shared" si="441"/>
        <v>-67.960368165567971</v>
      </c>
      <c r="BO731">
        <f t="shared" si="407"/>
        <v>0</v>
      </c>
      <c r="BP731">
        <f t="shared" si="408"/>
        <v>2</v>
      </c>
      <c r="BQ731" t="str">
        <f t="shared" si="409"/>
        <v>Train</v>
      </c>
    </row>
    <row r="732" spans="1:69" x14ac:dyDescent="0.3">
      <c r="A732">
        <v>3</v>
      </c>
      <c r="B732">
        <v>0</v>
      </c>
      <c r="C732" t="s">
        <v>1722</v>
      </c>
      <c r="D732" t="s">
        <v>20</v>
      </c>
      <c r="E732">
        <v>27</v>
      </c>
      <c r="F732">
        <v>0</v>
      </c>
      <c r="G732">
        <v>0</v>
      </c>
      <c r="H732" t="s">
        <v>1723</v>
      </c>
      <c r="I732">
        <v>7.8958000000000004</v>
      </c>
      <c r="K732" t="s">
        <v>17</v>
      </c>
      <c r="N732" t="s">
        <v>1721</v>
      </c>
      <c r="O732">
        <v>4</v>
      </c>
      <c r="P732">
        <v>5</v>
      </c>
      <c r="Q732">
        <v>2</v>
      </c>
      <c r="R732" t="str">
        <f t="shared" si="410"/>
        <v>Test</v>
      </c>
      <c r="S732" t="str">
        <f t="shared" si="411"/>
        <v>Validate</v>
      </c>
      <c r="T732" t="str">
        <f t="shared" si="412"/>
        <v>Train</v>
      </c>
      <c r="U732" t="str">
        <f t="shared" si="413"/>
        <v/>
      </c>
      <c r="V732" t="str">
        <f t="shared" si="414"/>
        <v>18-30</v>
      </c>
      <c r="W732" t="str">
        <f t="shared" si="415"/>
        <v/>
      </c>
      <c r="X732" t="str">
        <f t="shared" si="416"/>
        <v>0-10</v>
      </c>
      <c r="Y732" t="b">
        <f>SUMPRODUCT(--(U732=counts!$A$40:$A$49))&gt;0</f>
        <v>0</v>
      </c>
      <c r="Z732" t="b">
        <f>SUMPRODUCT(--(W732=counts!$A$18:$A$22))&gt;0</f>
        <v>0</v>
      </c>
      <c r="AA732" t="str">
        <f t="shared" si="417"/>
        <v>18-30</v>
      </c>
      <c r="AB732" t="str">
        <f>IF(W732="","Blank",IF(Z732="TRUE",W732,counts!$A$23))</f>
        <v>Blank</v>
      </c>
      <c r="AC732" t="str">
        <f t="shared" si="418"/>
        <v>0-10</v>
      </c>
      <c r="AD732" t="str">
        <f t="shared" si="419"/>
        <v>Blank</v>
      </c>
      <c r="AE732" t="str">
        <f t="shared" si="420"/>
        <v>male</v>
      </c>
      <c r="AF732">
        <f>IF(F732&gt;=4, counts!$A$62,F732)</f>
        <v>0</v>
      </c>
      <c r="AG732">
        <f>IF(G732&gt;=3, counts!$A$69,G732)</f>
        <v>0</v>
      </c>
      <c r="AH732" t="str">
        <f>IF(OR(K732="S",K732=""), counts!$A$75,K732)</f>
        <v>S, blank</v>
      </c>
      <c r="AI732">
        <f t="shared" si="421"/>
        <v>3</v>
      </c>
      <c r="AJ732">
        <f>VLOOKUP(AA732,counts!$V$8:$W$13,2,FALSE)</f>
        <v>-11.613432440426715</v>
      </c>
      <c r="AK732">
        <f>VLOOKUP(AB732,counts!$V$17:$W$23,2,FALSE)</f>
        <v>-42.171718189759716</v>
      </c>
      <c r="AL732">
        <f>VLOOKUP(AC732,counts!$V$27:$W$33,2,FALSE)</f>
        <v>-82.840254641099079</v>
      </c>
      <c r="AM732">
        <f>VLOOKUP(AD732,counts!$V$38:$W$49,2,FALSE)</f>
        <v>-33.757758935166962</v>
      </c>
      <c r="AN732">
        <f>VLOOKUP(AE732,counts!$V$53:$W$54,2,FALSE)</f>
        <v>-108.67008854708662</v>
      </c>
      <c r="AO732">
        <f>VLOOKUP(AF732,counts!$V$58:$W$62,2,FALSE)</f>
        <v>-14.754319664473872</v>
      </c>
      <c r="AP732">
        <f>VLOOKUP(AG732,counts!$V$66:$W$69,2,FALSE)</f>
        <v>-22.013681658285037</v>
      </c>
      <c r="AQ732">
        <f>VLOOKUP(AH732,counts!$V$73:$W$75,2,FALSE)</f>
        <v>-22.422560732600829</v>
      </c>
      <c r="AR732">
        <f>VLOOKUP(AI732,counts!$V$79:$W$81,2,FALSE)</f>
        <v>-67.960368165567971</v>
      </c>
      <c r="AS732">
        <f t="shared" si="422"/>
        <v>0</v>
      </c>
      <c r="AT732">
        <f t="shared" si="423"/>
        <v>4</v>
      </c>
      <c r="AU732" t="str">
        <f t="shared" si="406"/>
        <v>Test</v>
      </c>
      <c r="AW732" t="str">
        <f t="shared" si="424"/>
        <v>18-30</v>
      </c>
      <c r="AX732" t="str">
        <f t="shared" si="425"/>
        <v>Blank</v>
      </c>
      <c r="AY732" t="str">
        <f t="shared" si="426"/>
        <v>0-10</v>
      </c>
      <c r="AZ732" t="str">
        <f t="shared" si="427"/>
        <v>Blank</v>
      </c>
      <c r="BA732" t="str">
        <f t="shared" si="428"/>
        <v>male</v>
      </c>
      <c r="BB732">
        <f t="shared" si="429"/>
        <v>0</v>
      </c>
      <c r="BC732">
        <f t="shared" si="430"/>
        <v>0</v>
      </c>
      <c r="BD732" t="str">
        <f t="shared" si="431"/>
        <v>S, blank</v>
      </c>
      <c r="BE732">
        <f t="shared" si="432"/>
        <v>3</v>
      </c>
      <c r="BF732">
        <f t="shared" si="433"/>
        <v>-11.613432440426715</v>
      </c>
      <c r="BG732">
        <f t="shared" si="434"/>
        <v>-42.171718189759716</v>
      </c>
      <c r="BH732">
        <f t="shared" si="435"/>
        <v>-82.840254641099079</v>
      </c>
      <c r="BI732">
        <f t="shared" si="436"/>
        <v>-33.757758935166962</v>
      </c>
      <c r="BJ732">
        <f t="shared" si="437"/>
        <v>-108.67008854708662</v>
      </c>
      <c r="BK732">
        <f t="shared" si="438"/>
        <v>-14.754319664473872</v>
      </c>
      <c r="BL732">
        <f t="shared" si="439"/>
        <v>-22.013681658285037</v>
      </c>
      <c r="BM732">
        <f t="shared" si="440"/>
        <v>-22.422560732600829</v>
      </c>
      <c r="BN732">
        <f t="shared" si="441"/>
        <v>-67.960368165567971</v>
      </c>
      <c r="BO732">
        <f t="shared" si="407"/>
        <v>0</v>
      </c>
      <c r="BP732">
        <f t="shared" si="408"/>
        <v>4</v>
      </c>
      <c r="BQ732" t="str">
        <f t="shared" si="409"/>
        <v>Test</v>
      </c>
    </row>
    <row r="733" spans="1:69" x14ac:dyDescent="0.3">
      <c r="A733">
        <v>3</v>
      </c>
      <c r="B733">
        <v>0</v>
      </c>
      <c r="C733" t="s">
        <v>1724</v>
      </c>
      <c r="D733" t="s">
        <v>20</v>
      </c>
      <c r="E733">
        <v>19</v>
      </c>
      <c r="F733">
        <v>0</v>
      </c>
      <c r="G733">
        <v>0</v>
      </c>
      <c r="H733" t="s">
        <v>1725</v>
      </c>
      <c r="I733">
        <v>7.8958000000000004</v>
      </c>
      <c r="K733" t="s">
        <v>17</v>
      </c>
      <c r="N733" t="s">
        <v>1721</v>
      </c>
      <c r="O733">
        <v>1</v>
      </c>
      <c r="P733">
        <v>4</v>
      </c>
      <c r="Q733">
        <v>3</v>
      </c>
      <c r="R733" t="str">
        <f t="shared" si="410"/>
        <v>Train</v>
      </c>
      <c r="S733" t="str">
        <f t="shared" si="411"/>
        <v>Test</v>
      </c>
      <c r="T733" t="str">
        <f t="shared" si="412"/>
        <v>Train</v>
      </c>
      <c r="U733" t="str">
        <f t="shared" si="413"/>
        <v/>
      </c>
      <c r="V733" t="str">
        <f t="shared" si="414"/>
        <v>18-30</v>
      </c>
      <c r="W733" t="str">
        <f t="shared" si="415"/>
        <v/>
      </c>
      <c r="X733" t="str">
        <f t="shared" si="416"/>
        <v>0-10</v>
      </c>
      <c r="Y733" t="b">
        <f>SUMPRODUCT(--(U733=counts!$A$40:$A$49))&gt;0</f>
        <v>0</v>
      </c>
      <c r="Z733" t="b">
        <f>SUMPRODUCT(--(W733=counts!$A$18:$A$22))&gt;0</f>
        <v>0</v>
      </c>
      <c r="AA733" t="str">
        <f t="shared" si="417"/>
        <v>18-30</v>
      </c>
      <c r="AB733" t="str">
        <f>IF(W733="","Blank",IF(Z733="TRUE",W733,counts!$A$23))</f>
        <v>Blank</v>
      </c>
      <c r="AC733" t="str">
        <f t="shared" si="418"/>
        <v>0-10</v>
      </c>
      <c r="AD733" t="str">
        <f t="shared" si="419"/>
        <v>Blank</v>
      </c>
      <c r="AE733" t="str">
        <f t="shared" si="420"/>
        <v>male</v>
      </c>
      <c r="AF733">
        <f>IF(F733&gt;=4, counts!$A$62,F733)</f>
        <v>0</v>
      </c>
      <c r="AG733">
        <f>IF(G733&gt;=3, counts!$A$69,G733)</f>
        <v>0</v>
      </c>
      <c r="AH733" t="str">
        <f>IF(OR(K733="S",K733=""), counts!$A$75,K733)</f>
        <v>S, blank</v>
      </c>
      <c r="AI733">
        <f t="shared" si="421"/>
        <v>3</v>
      </c>
      <c r="AJ733">
        <f>VLOOKUP(AA733,counts!$V$8:$W$13,2,FALSE)</f>
        <v>-11.613432440426715</v>
      </c>
      <c r="AK733">
        <f>VLOOKUP(AB733,counts!$V$17:$W$23,2,FALSE)</f>
        <v>-42.171718189759716</v>
      </c>
      <c r="AL733">
        <f>VLOOKUP(AC733,counts!$V$27:$W$33,2,FALSE)</f>
        <v>-82.840254641099079</v>
      </c>
      <c r="AM733">
        <f>VLOOKUP(AD733,counts!$V$38:$W$49,2,FALSE)</f>
        <v>-33.757758935166962</v>
      </c>
      <c r="AN733">
        <f>VLOOKUP(AE733,counts!$V$53:$W$54,2,FALSE)</f>
        <v>-108.67008854708662</v>
      </c>
      <c r="AO733">
        <f>VLOOKUP(AF733,counts!$V$58:$W$62,2,FALSE)</f>
        <v>-14.754319664473872</v>
      </c>
      <c r="AP733">
        <f>VLOOKUP(AG733,counts!$V$66:$W$69,2,FALSE)</f>
        <v>-22.013681658285037</v>
      </c>
      <c r="AQ733">
        <f>VLOOKUP(AH733,counts!$V$73:$W$75,2,FALSE)</f>
        <v>-22.422560732600829</v>
      </c>
      <c r="AR733">
        <f>VLOOKUP(AI733,counts!$V$79:$W$81,2,FALSE)</f>
        <v>-67.960368165567971</v>
      </c>
      <c r="AS733">
        <f t="shared" si="422"/>
        <v>0</v>
      </c>
      <c r="AT733">
        <f t="shared" si="423"/>
        <v>1</v>
      </c>
      <c r="AU733" t="str">
        <f t="shared" si="406"/>
        <v>Train</v>
      </c>
      <c r="AW733" t="str">
        <f t="shared" si="424"/>
        <v>18-30</v>
      </c>
      <c r="AX733" t="str">
        <f t="shared" si="425"/>
        <v>Blank</v>
      </c>
      <c r="AY733" t="str">
        <f t="shared" si="426"/>
        <v>0-10</v>
      </c>
      <c r="AZ733" t="str">
        <f t="shared" si="427"/>
        <v>Blank</v>
      </c>
      <c r="BA733" t="str">
        <f t="shared" si="428"/>
        <v>male</v>
      </c>
      <c r="BB733">
        <f t="shared" si="429"/>
        <v>0</v>
      </c>
      <c r="BC733">
        <f t="shared" si="430"/>
        <v>0</v>
      </c>
      <c r="BD733" t="str">
        <f t="shared" si="431"/>
        <v>S, blank</v>
      </c>
      <c r="BE733">
        <f t="shared" si="432"/>
        <v>3</v>
      </c>
      <c r="BF733">
        <f t="shared" si="433"/>
        <v>-11.613432440426715</v>
      </c>
      <c r="BG733">
        <f t="shared" si="434"/>
        <v>-42.171718189759716</v>
      </c>
      <c r="BH733">
        <f t="shared" si="435"/>
        <v>-82.840254641099079</v>
      </c>
      <c r="BI733">
        <f t="shared" si="436"/>
        <v>-33.757758935166962</v>
      </c>
      <c r="BJ733">
        <f t="shared" si="437"/>
        <v>-108.67008854708662</v>
      </c>
      <c r="BK733">
        <f t="shared" si="438"/>
        <v>-14.754319664473872</v>
      </c>
      <c r="BL733">
        <f t="shared" si="439"/>
        <v>-22.013681658285037</v>
      </c>
      <c r="BM733">
        <f t="shared" si="440"/>
        <v>-22.422560732600829</v>
      </c>
      <c r="BN733">
        <f t="shared" si="441"/>
        <v>-67.960368165567971</v>
      </c>
      <c r="BO733">
        <f t="shared" si="407"/>
        <v>0</v>
      </c>
      <c r="BP733">
        <f t="shared" si="408"/>
        <v>1</v>
      </c>
      <c r="BQ733" t="str">
        <f t="shared" si="409"/>
        <v>Train</v>
      </c>
    </row>
    <row r="734" spans="1:69" x14ac:dyDescent="0.3">
      <c r="A734">
        <v>3</v>
      </c>
      <c r="B734">
        <v>0</v>
      </c>
      <c r="C734" t="s">
        <v>1726</v>
      </c>
      <c r="D734" t="s">
        <v>20</v>
      </c>
      <c r="E734">
        <v>30</v>
      </c>
      <c r="F734">
        <v>0</v>
      </c>
      <c r="G734">
        <v>0</v>
      </c>
      <c r="H734" t="s">
        <v>1727</v>
      </c>
      <c r="I734">
        <v>8.0500000000000007</v>
      </c>
      <c r="K734" t="s">
        <v>17</v>
      </c>
      <c r="N734" t="s">
        <v>439</v>
      </c>
      <c r="O734">
        <v>4</v>
      </c>
      <c r="P734">
        <v>3</v>
      </c>
      <c r="Q734">
        <v>2</v>
      </c>
      <c r="R734" t="str">
        <f t="shared" si="410"/>
        <v>Test</v>
      </c>
      <c r="S734" t="str">
        <f t="shared" si="411"/>
        <v>Train</v>
      </c>
      <c r="T734" t="str">
        <f t="shared" si="412"/>
        <v>Train</v>
      </c>
      <c r="U734" t="str">
        <f t="shared" si="413"/>
        <v/>
      </c>
      <c r="V734" t="str">
        <f t="shared" si="414"/>
        <v>18-30</v>
      </c>
      <c r="W734" t="str">
        <f t="shared" si="415"/>
        <v/>
      </c>
      <c r="X734" t="str">
        <f t="shared" si="416"/>
        <v>0-10</v>
      </c>
      <c r="Y734" t="b">
        <f>SUMPRODUCT(--(U734=counts!$A$40:$A$49))&gt;0</f>
        <v>0</v>
      </c>
      <c r="Z734" t="b">
        <f>SUMPRODUCT(--(W734=counts!$A$18:$A$22))&gt;0</f>
        <v>0</v>
      </c>
      <c r="AA734" t="str">
        <f t="shared" si="417"/>
        <v>18-30</v>
      </c>
      <c r="AB734" t="str">
        <f>IF(W734="","Blank",IF(Z734="TRUE",W734,counts!$A$23))</f>
        <v>Blank</v>
      </c>
      <c r="AC734" t="str">
        <f t="shared" si="418"/>
        <v>0-10</v>
      </c>
      <c r="AD734" t="str">
        <f t="shared" si="419"/>
        <v>Blank</v>
      </c>
      <c r="AE734" t="str">
        <f t="shared" si="420"/>
        <v>male</v>
      </c>
      <c r="AF734">
        <f>IF(F734&gt;=4, counts!$A$62,F734)</f>
        <v>0</v>
      </c>
      <c r="AG734">
        <f>IF(G734&gt;=3, counts!$A$69,G734)</f>
        <v>0</v>
      </c>
      <c r="AH734" t="str">
        <f>IF(OR(K734="S",K734=""), counts!$A$75,K734)</f>
        <v>S, blank</v>
      </c>
      <c r="AI734">
        <f t="shared" si="421"/>
        <v>3</v>
      </c>
      <c r="AJ734">
        <f>VLOOKUP(AA734,counts!$V$8:$W$13,2,FALSE)</f>
        <v>-11.613432440426715</v>
      </c>
      <c r="AK734">
        <f>VLOOKUP(AB734,counts!$V$17:$W$23,2,FALSE)</f>
        <v>-42.171718189759716</v>
      </c>
      <c r="AL734">
        <f>VLOOKUP(AC734,counts!$V$27:$W$33,2,FALSE)</f>
        <v>-82.840254641099079</v>
      </c>
      <c r="AM734">
        <f>VLOOKUP(AD734,counts!$V$38:$W$49,2,FALSE)</f>
        <v>-33.757758935166962</v>
      </c>
      <c r="AN734">
        <f>VLOOKUP(AE734,counts!$V$53:$W$54,2,FALSE)</f>
        <v>-108.67008854708662</v>
      </c>
      <c r="AO734">
        <f>VLOOKUP(AF734,counts!$V$58:$W$62,2,FALSE)</f>
        <v>-14.754319664473872</v>
      </c>
      <c r="AP734">
        <f>VLOOKUP(AG734,counts!$V$66:$W$69,2,FALSE)</f>
        <v>-22.013681658285037</v>
      </c>
      <c r="AQ734">
        <f>VLOOKUP(AH734,counts!$V$73:$W$75,2,FALSE)</f>
        <v>-22.422560732600829</v>
      </c>
      <c r="AR734">
        <f>VLOOKUP(AI734,counts!$V$79:$W$81,2,FALSE)</f>
        <v>-67.960368165567971</v>
      </c>
      <c r="AS734">
        <f t="shared" si="422"/>
        <v>0</v>
      </c>
      <c r="AT734">
        <f t="shared" si="423"/>
        <v>4</v>
      </c>
      <c r="AU734" t="str">
        <f t="shared" si="406"/>
        <v>Test</v>
      </c>
      <c r="AW734" t="str">
        <f t="shared" si="424"/>
        <v>18-30</v>
      </c>
      <c r="AX734" t="str">
        <f t="shared" si="425"/>
        <v>Blank</v>
      </c>
      <c r="AY734" t="str">
        <f t="shared" si="426"/>
        <v>0-10</v>
      </c>
      <c r="AZ734" t="str">
        <f t="shared" si="427"/>
        <v>Blank</v>
      </c>
      <c r="BA734" t="str">
        <f t="shared" si="428"/>
        <v>male</v>
      </c>
      <c r="BB734">
        <f t="shared" si="429"/>
        <v>0</v>
      </c>
      <c r="BC734">
        <f t="shared" si="430"/>
        <v>0</v>
      </c>
      <c r="BD734" t="str">
        <f t="shared" si="431"/>
        <v>S, blank</v>
      </c>
      <c r="BE734">
        <f t="shared" si="432"/>
        <v>3</v>
      </c>
      <c r="BF734">
        <f t="shared" si="433"/>
        <v>-11.613432440426715</v>
      </c>
      <c r="BG734">
        <f t="shared" si="434"/>
        <v>-42.171718189759716</v>
      </c>
      <c r="BH734">
        <f t="shared" si="435"/>
        <v>-82.840254641099079</v>
      </c>
      <c r="BI734">
        <f t="shared" si="436"/>
        <v>-33.757758935166962</v>
      </c>
      <c r="BJ734">
        <f t="shared" si="437"/>
        <v>-108.67008854708662</v>
      </c>
      <c r="BK734">
        <f t="shared" si="438"/>
        <v>-14.754319664473872</v>
      </c>
      <c r="BL734">
        <f t="shared" si="439"/>
        <v>-22.013681658285037</v>
      </c>
      <c r="BM734">
        <f t="shared" si="440"/>
        <v>-22.422560732600829</v>
      </c>
      <c r="BN734">
        <f t="shared" si="441"/>
        <v>-67.960368165567971</v>
      </c>
      <c r="BO734">
        <f t="shared" si="407"/>
        <v>0</v>
      </c>
      <c r="BP734">
        <f t="shared" si="408"/>
        <v>4</v>
      </c>
      <c r="BQ734" t="str">
        <f t="shared" si="409"/>
        <v>Test</v>
      </c>
    </row>
    <row r="735" spans="1:69" x14ac:dyDescent="0.3">
      <c r="A735">
        <v>3</v>
      </c>
      <c r="B735">
        <v>1</v>
      </c>
      <c r="C735" t="s">
        <v>1728</v>
      </c>
      <c r="D735" t="s">
        <v>20</v>
      </c>
      <c r="E735">
        <v>9</v>
      </c>
      <c r="F735">
        <v>1</v>
      </c>
      <c r="G735">
        <v>1</v>
      </c>
      <c r="H735" t="s">
        <v>1729</v>
      </c>
      <c r="I735">
        <v>15.9</v>
      </c>
      <c r="K735" t="s">
        <v>17</v>
      </c>
      <c r="L735" t="s">
        <v>211</v>
      </c>
      <c r="N735" t="s">
        <v>1730</v>
      </c>
      <c r="O735">
        <v>5</v>
      </c>
      <c r="P735">
        <v>1</v>
      </c>
      <c r="Q735">
        <v>3</v>
      </c>
      <c r="R735" t="str">
        <f t="shared" si="410"/>
        <v>Validate</v>
      </c>
      <c r="S735" t="str">
        <f t="shared" si="411"/>
        <v>Train</v>
      </c>
      <c r="T735" t="str">
        <f t="shared" si="412"/>
        <v>Train</v>
      </c>
      <c r="U735" t="str">
        <f t="shared" si="413"/>
        <v>NY</v>
      </c>
      <c r="V735" t="str">
        <f t="shared" si="414"/>
        <v>0-17</v>
      </c>
      <c r="W735" t="str">
        <f t="shared" si="415"/>
        <v/>
      </c>
      <c r="X735" t="str">
        <f t="shared" si="416"/>
        <v>11-20</v>
      </c>
      <c r="Y735" t="b">
        <f>SUMPRODUCT(--(U735=counts!$A$40:$A$49))&gt;0</f>
        <v>1</v>
      </c>
      <c r="Z735" t="b">
        <f>SUMPRODUCT(--(W735=counts!$A$18:$A$22))&gt;0</f>
        <v>0</v>
      </c>
      <c r="AA735" t="str">
        <f t="shared" si="417"/>
        <v>0-17</v>
      </c>
      <c r="AB735" t="str">
        <f>IF(W735="","Blank",IF(Z735="TRUE",W735,counts!$A$23))</f>
        <v>Blank</v>
      </c>
      <c r="AC735" t="str">
        <f t="shared" si="418"/>
        <v>11-20</v>
      </c>
      <c r="AD735" t="str">
        <f t="shared" si="419"/>
        <v>NY</v>
      </c>
      <c r="AE735" t="str">
        <f t="shared" si="420"/>
        <v>male</v>
      </c>
      <c r="AF735">
        <f>IF(F735&gt;=4, counts!$A$62,F735)</f>
        <v>1</v>
      </c>
      <c r="AG735">
        <f>IF(G735&gt;=3, counts!$A$69,G735)</f>
        <v>1</v>
      </c>
      <c r="AH735" t="str">
        <f>IF(OR(K735="S",K735=""), counts!$A$75,K735)</f>
        <v>S, blank</v>
      </c>
      <c r="AI735">
        <f t="shared" si="421"/>
        <v>3</v>
      </c>
      <c r="AJ735">
        <f>VLOOKUP(AA735,counts!$V$8:$W$13,2,FALSE)</f>
        <v>-3.7643689058441341</v>
      </c>
      <c r="AK735">
        <f>VLOOKUP(AB735,counts!$V$17:$W$23,2,FALSE)</f>
        <v>-42.171718189759716</v>
      </c>
      <c r="AL735">
        <f>VLOOKUP(AC735,counts!$V$27:$W$33,2,FALSE)</f>
        <v>-9.6115457513775127</v>
      </c>
      <c r="AM735">
        <f>VLOOKUP(AD735,counts!$V$38:$W$49,2,FALSE)</f>
        <v>57.761363718906857</v>
      </c>
      <c r="AN735">
        <f>VLOOKUP(AE735,counts!$V$53:$W$54,2,FALSE)</f>
        <v>-108.67008854708662</v>
      </c>
      <c r="AO735">
        <f>VLOOKUP(AF735,counts!$V$58:$W$62,2,FALSE)</f>
        <v>48.695090775187893</v>
      </c>
      <c r="AP735">
        <f>VLOOKUP(AG735,counts!$V$66:$W$69,2,FALSE)</f>
        <v>79.365382998232107</v>
      </c>
      <c r="AQ735">
        <f>VLOOKUP(AH735,counts!$V$73:$W$75,2,FALSE)</f>
        <v>-22.422560732600829</v>
      </c>
      <c r="AR735">
        <f>VLOOKUP(AI735,counts!$V$79:$W$81,2,FALSE)</f>
        <v>-67.960368165567971</v>
      </c>
      <c r="AS735">
        <f t="shared" si="422"/>
        <v>1</v>
      </c>
      <c r="AT735">
        <f t="shared" si="423"/>
        <v>5</v>
      </c>
      <c r="AU735" t="str">
        <f t="shared" si="406"/>
        <v>Validate</v>
      </c>
      <c r="AW735" t="str">
        <f t="shared" si="424"/>
        <v>0-17</v>
      </c>
      <c r="AX735" t="str">
        <f t="shared" si="425"/>
        <v>Blank</v>
      </c>
      <c r="AY735" t="str">
        <f t="shared" si="426"/>
        <v>11-20</v>
      </c>
      <c r="AZ735" t="str">
        <f t="shared" si="427"/>
        <v>NY</v>
      </c>
      <c r="BA735" t="str">
        <f t="shared" si="428"/>
        <v>male</v>
      </c>
      <c r="BB735">
        <f t="shared" si="429"/>
        <v>1</v>
      </c>
      <c r="BC735">
        <f t="shared" si="430"/>
        <v>1</v>
      </c>
      <c r="BD735" t="str">
        <f t="shared" si="431"/>
        <v>S, blank</v>
      </c>
      <c r="BE735">
        <f t="shared" si="432"/>
        <v>3</v>
      </c>
      <c r="BF735">
        <f t="shared" si="433"/>
        <v>-3.7643689058441341</v>
      </c>
      <c r="BG735">
        <f t="shared" si="434"/>
        <v>-42.171718189759716</v>
      </c>
      <c r="BH735">
        <f t="shared" si="435"/>
        <v>-9.6115457513775127</v>
      </c>
      <c r="BI735">
        <f t="shared" si="436"/>
        <v>57.761363718906857</v>
      </c>
      <c r="BJ735">
        <f t="shared" si="437"/>
        <v>-108.67008854708662</v>
      </c>
      <c r="BK735">
        <f t="shared" si="438"/>
        <v>48.695090775187893</v>
      </c>
      <c r="BL735">
        <f t="shared" si="439"/>
        <v>79.365382998232107</v>
      </c>
      <c r="BM735">
        <f t="shared" si="440"/>
        <v>-22.422560732600829</v>
      </c>
      <c r="BN735">
        <f t="shared" si="441"/>
        <v>-67.960368165567971</v>
      </c>
      <c r="BO735">
        <f t="shared" si="407"/>
        <v>1</v>
      </c>
      <c r="BP735">
        <f t="shared" si="408"/>
        <v>5</v>
      </c>
      <c r="BQ735" t="str">
        <f t="shared" si="409"/>
        <v>Validate</v>
      </c>
    </row>
    <row r="736" spans="1:69" x14ac:dyDescent="0.3">
      <c r="A736">
        <v>3</v>
      </c>
      <c r="B736">
        <v>1</v>
      </c>
      <c r="C736" t="s">
        <v>1731</v>
      </c>
      <c r="D736" t="s">
        <v>20</v>
      </c>
      <c r="E736">
        <v>3</v>
      </c>
      <c r="F736">
        <v>1</v>
      </c>
      <c r="G736">
        <v>1</v>
      </c>
      <c r="H736" t="s">
        <v>1729</v>
      </c>
      <c r="I736">
        <v>15.9</v>
      </c>
      <c r="K736" t="s">
        <v>17</v>
      </c>
      <c r="L736" t="s">
        <v>211</v>
      </c>
      <c r="N736" t="s">
        <v>1730</v>
      </c>
      <c r="O736">
        <v>3</v>
      </c>
      <c r="P736">
        <v>4</v>
      </c>
      <c r="Q736">
        <v>2</v>
      </c>
      <c r="R736" t="str">
        <f t="shared" si="410"/>
        <v>Train</v>
      </c>
      <c r="S736" t="str">
        <f t="shared" si="411"/>
        <v>Test</v>
      </c>
      <c r="T736" t="str">
        <f t="shared" si="412"/>
        <v>Train</v>
      </c>
      <c r="U736" t="str">
        <f t="shared" si="413"/>
        <v>NY</v>
      </c>
      <c r="V736" t="str">
        <f t="shared" si="414"/>
        <v>0-17</v>
      </c>
      <c r="W736" t="str">
        <f t="shared" si="415"/>
        <v/>
      </c>
      <c r="X736" t="str">
        <f t="shared" si="416"/>
        <v>11-20</v>
      </c>
      <c r="Y736" t="b">
        <f>SUMPRODUCT(--(U736=counts!$A$40:$A$49))&gt;0</f>
        <v>1</v>
      </c>
      <c r="Z736" t="b">
        <f>SUMPRODUCT(--(W736=counts!$A$18:$A$22))&gt;0</f>
        <v>0</v>
      </c>
      <c r="AA736" t="str">
        <f t="shared" si="417"/>
        <v>0-17</v>
      </c>
      <c r="AB736" t="str">
        <f>IF(W736="","Blank",IF(Z736="TRUE",W736,counts!$A$23))</f>
        <v>Blank</v>
      </c>
      <c r="AC736" t="str">
        <f t="shared" si="418"/>
        <v>11-20</v>
      </c>
      <c r="AD736" t="str">
        <f t="shared" si="419"/>
        <v>NY</v>
      </c>
      <c r="AE736" t="str">
        <f t="shared" si="420"/>
        <v>male</v>
      </c>
      <c r="AF736">
        <f>IF(F736&gt;=4, counts!$A$62,F736)</f>
        <v>1</v>
      </c>
      <c r="AG736">
        <f>IF(G736&gt;=3, counts!$A$69,G736)</f>
        <v>1</v>
      </c>
      <c r="AH736" t="str">
        <f>IF(OR(K736="S",K736=""), counts!$A$75,K736)</f>
        <v>S, blank</v>
      </c>
      <c r="AI736">
        <f t="shared" si="421"/>
        <v>3</v>
      </c>
      <c r="AJ736">
        <f>VLOOKUP(AA736,counts!$V$8:$W$13,2,FALSE)</f>
        <v>-3.7643689058441341</v>
      </c>
      <c r="AK736">
        <f>VLOOKUP(AB736,counts!$V$17:$W$23,2,FALSE)</f>
        <v>-42.171718189759716</v>
      </c>
      <c r="AL736">
        <f>VLOOKUP(AC736,counts!$V$27:$W$33,2,FALSE)</f>
        <v>-9.6115457513775127</v>
      </c>
      <c r="AM736">
        <f>VLOOKUP(AD736,counts!$V$38:$W$49,2,FALSE)</f>
        <v>57.761363718906857</v>
      </c>
      <c r="AN736">
        <f>VLOOKUP(AE736,counts!$V$53:$W$54,2,FALSE)</f>
        <v>-108.67008854708662</v>
      </c>
      <c r="AO736">
        <f>VLOOKUP(AF736,counts!$V$58:$W$62,2,FALSE)</f>
        <v>48.695090775187893</v>
      </c>
      <c r="AP736">
        <f>VLOOKUP(AG736,counts!$V$66:$W$69,2,FALSE)</f>
        <v>79.365382998232107</v>
      </c>
      <c r="AQ736">
        <f>VLOOKUP(AH736,counts!$V$73:$W$75,2,FALSE)</f>
        <v>-22.422560732600829</v>
      </c>
      <c r="AR736">
        <f>VLOOKUP(AI736,counts!$V$79:$W$81,2,FALSE)</f>
        <v>-67.960368165567971</v>
      </c>
      <c r="AS736">
        <f t="shared" si="422"/>
        <v>1</v>
      </c>
      <c r="AT736">
        <f t="shared" si="423"/>
        <v>3</v>
      </c>
      <c r="AU736" t="str">
        <f t="shared" si="406"/>
        <v>Train</v>
      </c>
      <c r="AW736" t="str">
        <f t="shared" si="424"/>
        <v>0-17</v>
      </c>
      <c r="AX736" t="str">
        <f t="shared" si="425"/>
        <v>Blank</v>
      </c>
      <c r="AY736" t="str">
        <f t="shared" si="426"/>
        <v>11-20</v>
      </c>
      <c r="AZ736" t="str">
        <f t="shared" si="427"/>
        <v>NY</v>
      </c>
      <c r="BA736" t="str">
        <f t="shared" si="428"/>
        <v>male</v>
      </c>
      <c r="BB736">
        <f t="shared" si="429"/>
        <v>1</v>
      </c>
      <c r="BC736">
        <f t="shared" si="430"/>
        <v>1</v>
      </c>
      <c r="BD736" t="str">
        <f t="shared" si="431"/>
        <v>S, blank</v>
      </c>
      <c r="BE736">
        <f t="shared" si="432"/>
        <v>3</v>
      </c>
      <c r="BF736">
        <f t="shared" si="433"/>
        <v>-3.7643689058441341</v>
      </c>
      <c r="BG736">
        <f t="shared" si="434"/>
        <v>-42.171718189759716</v>
      </c>
      <c r="BH736">
        <f t="shared" si="435"/>
        <v>-9.6115457513775127</v>
      </c>
      <c r="BI736">
        <f t="shared" si="436"/>
        <v>57.761363718906857</v>
      </c>
      <c r="BJ736">
        <f t="shared" si="437"/>
        <v>-108.67008854708662</v>
      </c>
      <c r="BK736">
        <f t="shared" si="438"/>
        <v>48.695090775187893</v>
      </c>
      <c r="BL736">
        <f t="shared" si="439"/>
        <v>79.365382998232107</v>
      </c>
      <c r="BM736">
        <f t="shared" si="440"/>
        <v>-22.422560732600829</v>
      </c>
      <c r="BN736">
        <f t="shared" si="441"/>
        <v>-67.960368165567971</v>
      </c>
      <c r="BO736">
        <f t="shared" si="407"/>
        <v>1</v>
      </c>
      <c r="BP736">
        <f t="shared" si="408"/>
        <v>3</v>
      </c>
      <c r="BQ736" t="str">
        <f t="shared" si="409"/>
        <v>Train</v>
      </c>
    </row>
    <row r="737" spans="1:69" x14ac:dyDescent="0.3">
      <c r="A737">
        <v>3</v>
      </c>
      <c r="B737">
        <v>1</v>
      </c>
      <c r="C737" t="s">
        <v>1732</v>
      </c>
      <c r="D737" t="s">
        <v>15</v>
      </c>
      <c r="E737">
        <v>36</v>
      </c>
      <c r="F737">
        <v>0</v>
      </c>
      <c r="G737">
        <v>2</v>
      </c>
      <c r="H737" t="s">
        <v>1729</v>
      </c>
      <c r="I737">
        <v>15.9</v>
      </c>
      <c r="K737" t="s">
        <v>17</v>
      </c>
      <c r="L737" t="s">
        <v>211</v>
      </c>
      <c r="N737" t="s">
        <v>1730</v>
      </c>
      <c r="O737">
        <v>1</v>
      </c>
      <c r="P737">
        <v>2</v>
      </c>
      <c r="Q737">
        <v>1</v>
      </c>
      <c r="R737" t="str">
        <f t="shared" si="410"/>
        <v>Train</v>
      </c>
      <c r="S737" t="str">
        <f t="shared" si="411"/>
        <v>Train</v>
      </c>
      <c r="T737" t="str">
        <f t="shared" si="412"/>
        <v>Train</v>
      </c>
      <c r="U737" t="str">
        <f t="shared" si="413"/>
        <v>NY</v>
      </c>
      <c r="V737" t="str">
        <f t="shared" si="414"/>
        <v>31-40</v>
      </c>
      <c r="W737" t="str">
        <f t="shared" si="415"/>
        <v/>
      </c>
      <c r="X737" t="str">
        <f t="shared" si="416"/>
        <v>11-20</v>
      </c>
      <c r="Y737" t="b">
        <f>SUMPRODUCT(--(U737=counts!$A$40:$A$49))&gt;0</f>
        <v>1</v>
      </c>
      <c r="Z737" t="b">
        <f>SUMPRODUCT(--(W737=counts!$A$18:$A$22))&gt;0</f>
        <v>0</v>
      </c>
      <c r="AA737" t="str">
        <f t="shared" si="417"/>
        <v>31-40</v>
      </c>
      <c r="AB737" t="str">
        <f>IF(W737="","Blank",IF(Z737="TRUE",W737,counts!$A$23))</f>
        <v>Blank</v>
      </c>
      <c r="AC737" t="str">
        <f t="shared" si="418"/>
        <v>11-20</v>
      </c>
      <c r="AD737" t="str">
        <f t="shared" si="419"/>
        <v>NY</v>
      </c>
      <c r="AE737" t="str">
        <f t="shared" si="420"/>
        <v>female</v>
      </c>
      <c r="AF737">
        <f>IF(F737&gt;=4, counts!$A$62,F737)</f>
        <v>0</v>
      </c>
      <c r="AG737">
        <f>IF(G737&gt;=3, counts!$A$69,G737)</f>
        <v>2</v>
      </c>
      <c r="AH737" t="str">
        <f>IF(OR(K737="S",K737=""), counts!$A$75,K737)</f>
        <v>S, blank</v>
      </c>
      <c r="AI737">
        <f t="shared" si="421"/>
        <v>3</v>
      </c>
      <c r="AJ737">
        <f>VLOOKUP(AA737,counts!$V$8:$W$13,2,FALSE)</f>
        <v>32.769878926258563</v>
      </c>
      <c r="AK737">
        <f>VLOOKUP(AB737,counts!$V$17:$W$23,2,FALSE)</f>
        <v>-42.171718189759716</v>
      </c>
      <c r="AL737">
        <f>VLOOKUP(AC737,counts!$V$27:$W$33,2,FALSE)</f>
        <v>-9.6115457513775127</v>
      </c>
      <c r="AM737">
        <f>VLOOKUP(AD737,counts!$V$38:$W$49,2,FALSE)</f>
        <v>57.761363718906857</v>
      </c>
      <c r="AN737">
        <f>VLOOKUP(AE737,counts!$V$53:$W$54,2,FALSE)</f>
        <v>151.41878811967541</v>
      </c>
      <c r="AO737">
        <f>VLOOKUP(AF737,counts!$V$58:$W$62,2,FALSE)</f>
        <v>-14.754319664473872</v>
      </c>
      <c r="AP737">
        <f>VLOOKUP(AG737,counts!$V$66:$W$69,2,FALSE)</f>
        <v>75.609641767585757</v>
      </c>
      <c r="AQ737">
        <f>VLOOKUP(AH737,counts!$V$73:$W$75,2,FALSE)</f>
        <v>-22.422560732600829</v>
      </c>
      <c r="AR737">
        <f>VLOOKUP(AI737,counts!$V$79:$W$81,2,FALSE)</f>
        <v>-67.960368165567971</v>
      </c>
      <c r="AS737">
        <f t="shared" si="422"/>
        <v>1</v>
      </c>
      <c r="AT737">
        <f t="shared" si="423"/>
        <v>1</v>
      </c>
      <c r="AU737" t="str">
        <f t="shared" si="406"/>
        <v>Train</v>
      </c>
      <c r="AW737" t="str">
        <f t="shared" si="424"/>
        <v>31-40</v>
      </c>
      <c r="AX737" t="str">
        <f t="shared" si="425"/>
        <v>Blank</v>
      </c>
      <c r="AY737" t="str">
        <f t="shared" si="426"/>
        <v>11-20</v>
      </c>
      <c r="AZ737" t="str">
        <f t="shared" si="427"/>
        <v>NY</v>
      </c>
      <c r="BA737" t="str">
        <f t="shared" si="428"/>
        <v>female</v>
      </c>
      <c r="BB737">
        <f t="shared" si="429"/>
        <v>0</v>
      </c>
      <c r="BC737">
        <f t="shared" si="430"/>
        <v>2</v>
      </c>
      <c r="BD737" t="str">
        <f t="shared" si="431"/>
        <v>S, blank</v>
      </c>
      <c r="BE737">
        <f t="shared" si="432"/>
        <v>3</v>
      </c>
      <c r="BF737">
        <f t="shared" si="433"/>
        <v>32.769878926258563</v>
      </c>
      <c r="BG737">
        <f t="shared" si="434"/>
        <v>-42.171718189759716</v>
      </c>
      <c r="BH737">
        <f t="shared" si="435"/>
        <v>-9.6115457513775127</v>
      </c>
      <c r="BI737">
        <f t="shared" si="436"/>
        <v>57.761363718906857</v>
      </c>
      <c r="BJ737">
        <f t="shared" si="437"/>
        <v>151.41878811967541</v>
      </c>
      <c r="BK737">
        <f t="shared" si="438"/>
        <v>-14.754319664473872</v>
      </c>
      <c r="BL737">
        <f t="shared" si="439"/>
        <v>75.609641767585757</v>
      </c>
      <c r="BM737">
        <f t="shared" si="440"/>
        <v>-22.422560732600829</v>
      </c>
      <c r="BN737">
        <f t="shared" si="441"/>
        <v>-67.960368165567971</v>
      </c>
      <c r="BO737">
        <f t="shared" si="407"/>
        <v>1</v>
      </c>
      <c r="BP737">
        <f t="shared" si="408"/>
        <v>1</v>
      </c>
      <c r="BQ737" t="str">
        <f t="shared" si="409"/>
        <v>Train</v>
      </c>
    </row>
    <row r="738" spans="1:69" x14ac:dyDescent="0.3">
      <c r="A738">
        <v>3</v>
      </c>
      <c r="B738">
        <v>0</v>
      </c>
      <c r="C738" t="s">
        <v>1733</v>
      </c>
      <c r="D738" t="s">
        <v>20</v>
      </c>
      <c r="E738">
        <v>59</v>
      </c>
      <c r="F738">
        <v>0</v>
      </c>
      <c r="G738">
        <v>0</v>
      </c>
      <c r="H738" t="s">
        <v>1734</v>
      </c>
      <c r="I738">
        <v>7.25</v>
      </c>
      <c r="K738" t="s">
        <v>17</v>
      </c>
      <c r="N738" t="s">
        <v>1735</v>
      </c>
      <c r="O738">
        <v>4</v>
      </c>
      <c r="P738">
        <v>1</v>
      </c>
      <c r="Q738">
        <v>4</v>
      </c>
      <c r="R738" t="str">
        <f t="shared" si="410"/>
        <v>Test</v>
      </c>
      <c r="S738" t="str">
        <f t="shared" si="411"/>
        <v>Train</v>
      </c>
      <c r="T738" t="str">
        <f t="shared" si="412"/>
        <v>Test</v>
      </c>
      <c r="U738" t="str">
        <f t="shared" si="413"/>
        <v>WI</v>
      </c>
      <c r="V738" t="str">
        <f t="shared" si="414"/>
        <v>51-60</v>
      </c>
      <c r="W738" t="str">
        <f t="shared" si="415"/>
        <v/>
      </c>
      <c r="X738" t="str">
        <f t="shared" si="416"/>
        <v>0-10</v>
      </c>
      <c r="Y738" t="b">
        <f>SUMPRODUCT(--(U738=counts!$A$40:$A$49))&gt;0</f>
        <v>0</v>
      </c>
      <c r="Z738" t="b">
        <f>SUMPRODUCT(--(W738=counts!$A$18:$A$22))&gt;0</f>
        <v>0</v>
      </c>
      <c r="AA738" t="str">
        <f t="shared" si="417"/>
        <v>51-60</v>
      </c>
      <c r="AB738" t="str">
        <f>IF(W738="","Blank",IF(Z738="TRUE",W738,counts!$A$23))</f>
        <v>Blank</v>
      </c>
      <c r="AC738" t="str">
        <f t="shared" si="418"/>
        <v>0-10</v>
      </c>
      <c r="AD738" t="str">
        <f t="shared" si="419"/>
        <v>Others</v>
      </c>
      <c r="AE738" t="str">
        <f t="shared" si="420"/>
        <v>male</v>
      </c>
      <c r="AF738">
        <f>IF(F738&gt;=4, counts!$A$62,F738)</f>
        <v>0</v>
      </c>
      <c r="AG738">
        <f>IF(G738&gt;=3, counts!$A$69,G738)</f>
        <v>0</v>
      </c>
      <c r="AH738" t="str">
        <f>IF(OR(K738="S",K738=""), counts!$A$75,K738)</f>
        <v>S, blank</v>
      </c>
      <c r="AI738">
        <f t="shared" si="421"/>
        <v>3</v>
      </c>
      <c r="AJ738">
        <f>VLOOKUP(AA738,counts!$V$8:$W$13,2,FALSE)</f>
        <v>74.751267398446615</v>
      </c>
      <c r="AK738">
        <f>VLOOKUP(AB738,counts!$V$17:$W$23,2,FALSE)</f>
        <v>-42.171718189759716</v>
      </c>
      <c r="AL738">
        <f>VLOOKUP(AC738,counts!$V$27:$W$33,2,FALSE)</f>
        <v>-82.840254641099079</v>
      </c>
      <c r="AM738">
        <f>VLOOKUP(AD738,counts!$V$38:$W$49,2,FALSE)</f>
        <v>40.634191658169868</v>
      </c>
      <c r="AN738">
        <f>VLOOKUP(AE738,counts!$V$53:$W$54,2,FALSE)</f>
        <v>-108.67008854708662</v>
      </c>
      <c r="AO738">
        <f>VLOOKUP(AF738,counts!$V$58:$W$62,2,FALSE)</f>
        <v>-14.754319664473872</v>
      </c>
      <c r="AP738">
        <f>VLOOKUP(AG738,counts!$V$66:$W$69,2,FALSE)</f>
        <v>-22.013681658285037</v>
      </c>
      <c r="AQ738">
        <f>VLOOKUP(AH738,counts!$V$73:$W$75,2,FALSE)</f>
        <v>-22.422560732600829</v>
      </c>
      <c r="AR738">
        <f>VLOOKUP(AI738,counts!$V$79:$W$81,2,FALSE)</f>
        <v>-67.960368165567971</v>
      </c>
      <c r="AS738">
        <f t="shared" si="422"/>
        <v>0</v>
      </c>
      <c r="AT738">
        <f t="shared" si="423"/>
        <v>4</v>
      </c>
      <c r="AU738" t="str">
        <f t="shared" si="406"/>
        <v>Test</v>
      </c>
      <c r="AW738" t="str">
        <f t="shared" si="424"/>
        <v>51-60</v>
      </c>
      <c r="AX738" t="str">
        <f t="shared" si="425"/>
        <v>Blank</v>
      </c>
      <c r="AY738" t="str">
        <f t="shared" si="426"/>
        <v>0-10</v>
      </c>
      <c r="AZ738" t="str">
        <f t="shared" si="427"/>
        <v>Others</v>
      </c>
      <c r="BA738" t="str">
        <f t="shared" si="428"/>
        <v>male</v>
      </c>
      <c r="BB738">
        <f t="shared" si="429"/>
        <v>0</v>
      </c>
      <c r="BC738">
        <f t="shared" si="430"/>
        <v>0</v>
      </c>
      <c r="BD738" t="str">
        <f t="shared" si="431"/>
        <v>S, blank</v>
      </c>
      <c r="BE738">
        <f t="shared" si="432"/>
        <v>3</v>
      </c>
      <c r="BF738">
        <f t="shared" si="433"/>
        <v>74.751267398446615</v>
      </c>
      <c r="BG738">
        <f t="shared" si="434"/>
        <v>-42.171718189759716</v>
      </c>
      <c r="BH738">
        <f t="shared" si="435"/>
        <v>-82.840254641099079</v>
      </c>
      <c r="BI738">
        <f t="shared" si="436"/>
        <v>40.634191658169868</v>
      </c>
      <c r="BJ738">
        <f t="shared" si="437"/>
        <v>-108.67008854708662</v>
      </c>
      <c r="BK738">
        <f t="shared" si="438"/>
        <v>-14.754319664473872</v>
      </c>
      <c r="BL738">
        <f t="shared" si="439"/>
        <v>-22.013681658285037</v>
      </c>
      <c r="BM738">
        <f t="shared" si="440"/>
        <v>-22.422560732600829</v>
      </c>
      <c r="BN738">
        <f t="shared" si="441"/>
        <v>-67.960368165567971</v>
      </c>
      <c r="BO738">
        <f t="shared" si="407"/>
        <v>0</v>
      </c>
      <c r="BP738">
        <f t="shared" si="408"/>
        <v>4</v>
      </c>
      <c r="BQ738" t="str">
        <f t="shared" si="409"/>
        <v>Test</v>
      </c>
    </row>
    <row r="739" spans="1:69" x14ac:dyDescent="0.3">
      <c r="A739">
        <v>3</v>
      </c>
      <c r="B739">
        <v>0</v>
      </c>
      <c r="C739" t="s">
        <v>1736</v>
      </c>
      <c r="D739" t="s">
        <v>20</v>
      </c>
      <c r="E739">
        <v>19</v>
      </c>
      <c r="F739">
        <v>0</v>
      </c>
      <c r="G739">
        <v>0</v>
      </c>
      <c r="H739" t="s">
        <v>1737</v>
      </c>
      <c r="I739">
        <v>8.1583000000000006</v>
      </c>
      <c r="K739" t="s">
        <v>17</v>
      </c>
      <c r="N739" t="s">
        <v>1738</v>
      </c>
      <c r="O739">
        <v>5</v>
      </c>
      <c r="P739">
        <v>2</v>
      </c>
      <c r="Q739">
        <v>4</v>
      </c>
      <c r="R739" t="str">
        <f t="shared" si="410"/>
        <v>Validate</v>
      </c>
      <c r="S739" t="str">
        <f t="shared" si="411"/>
        <v>Train</v>
      </c>
      <c r="T739" t="str">
        <f t="shared" si="412"/>
        <v>Test</v>
      </c>
      <c r="U739" t="str">
        <f t="shared" si="413"/>
        <v>OH</v>
      </c>
      <c r="V739" t="str">
        <f t="shared" si="414"/>
        <v>18-30</v>
      </c>
      <c r="W739" t="str">
        <f t="shared" si="415"/>
        <v/>
      </c>
      <c r="X739" t="str">
        <f t="shared" si="416"/>
        <v>0-10</v>
      </c>
      <c r="Y739" t="b">
        <f>SUMPRODUCT(--(U739=counts!$A$40:$A$49))&gt;0</f>
        <v>1</v>
      </c>
      <c r="Z739" t="b">
        <f>SUMPRODUCT(--(W739=counts!$A$18:$A$22))&gt;0</f>
        <v>0</v>
      </c>
      <c r="AA739" t="str">
        <f t="shared" si="417"/>
        <v>18-30</v>
      </c>
      <c r="AB739" t="str">
        <f>IF(W739="","Blank",IF(Z739="TRUE",W739,counts!$A$23))</f>
        <v>Blank</v>
      </c>
      <c r="AC739" t="str">
        <f t="shared" si="418"/>
        <v>0-10</v>
      </c>
      <c r="AD739" t="str">
        <f t="shared" si="419"/>
        <v>OH</v>
      </c>
      <c r="AE739" t="str">
        <f t="shared" si="420"/>
        <v>male</v>
      </c>
      <c r="AF739">
        <f>IF(F739&gt;=4, counts!$A$62,F739)</f>
        <v>0</v>
      </c>
      <c r="AG739">
        <f>IF(G739&gt;=3, counts!$A$69,G739)</f>
        <v>0</v>
      </c>
      <c r="AH739" t="str">
        <f>IF(OR(K739="S",K739=""), counts!$A$75,K739)</f>
        <v>S, blank</v>
      </c>
      <c r="AI739">
        <f t="shared" si="421"/>
        <v>3</v>
      </c>
      <c r="AJ739">
        <f>VLOOKUP(AA739,counts!$V$8:$W$13,2,FALSE)</f>
        <v>-11.613432440426715</v>
      </c>
      <c r="AK739">
        <f>VLOOKUP(AB739,counts!$V$17:$W$23,2,FALSE)</f>
        <v>-42.171718189759716</v>
      </c>
      <c r="AL739">
        <f>VLOOKUP(AC739,counts!$V$27:$W$33,2,FALSE)</f>
        <v>-82.840254641099079</v>
      </c>
      <c r="AM739">
        <f>VLOOKUP(AD739,counts!$V$38:$W$49,2,FALSE)</f>
        <v>82.755538165800246</v>
      </c>
      <c r="AN739">
        <f>VLOOKUP(AE739,counts!$V$53:$W$54,2,FALSE)</f>
        <v>-108.67008854708662</v>
      </c>
      <c r="AO739">
        <f>VLOOKUP(AF739,counts!$V$58:$W$62,2,FALSE)</f>
        <v>-14.754319664473872</v>
      </c>
      <c r="AP739">
        <f>VLOOKUP(AG739,counts!$V$66:$W$69,2,FALSE)</f>
        <v>-22.013681658285037</v>
      </c>
      <c r="AQ739">
        <f>VLOOKUP(AH739,counts!$V$73:$W$75,2,FALSE)</f>
        <v>-22.422560732600829</v>
      </c>
      <c r="AR739">
        <f>VLOOKUP(AI739,counts!$V$79:$W$81,2,FALSE)</f>
        <v>-67.960368165567971</v>
      </c>
      <c r="AS739">
        <f t="shared" si="422"/>
        <v>0</v>
      </c>
      <c r="AT739">
        <f t="shared" si="423"/>
        <v>5</v>
      </c>
      <c r="AU739" t="str">
        <f t="shared" si="406"/>
        <v>Validate</v>
      </c>
      <c r="AW739" t="str">
        <f t="shared" si="424"/>
        <v>18-30</v>
      </c>
      <c r="AX739" t="str">
        <f t="shared" si="425"/>
        <v>Blank</v>
      </c>
      <c r="AY739" t="str">
        <f t="shared" si="426"/>
        <v>0-10</v>
      </c>
      <c r="AZ739" t="str">
        <f t="shared" si="427"/>
        <v>OH</v>
      </c>
      <c r="BA739" t="str">
        <f t="shared" si="428"/>
        <v>male</v>
      </c>
      <c r="BB739">
        <f t="shared" si="429"/>
        <v>0</v>
      </c>
      <c r="BC739">
        <f t="shared" si="430"/>
        <v>0</v>
      </c>
      <c r="BD739" t="str">
        <f t="shared" si="431"/>
        <v>S, blank</v>
      </c>
      <c r="BE739">
        <f t="shared" si="432"/>
        <v>3</v>
      </c>
      <c r="BF739">
        <f t="shared" si="433"/>
        <v>-11.613432440426715</v>
      </c>
      <c r="BG739">
        <f t="shared" si="434"/>
        <v>-42.171718189759716</v>
      </c>
      <c r="BH739">
        <f t="shared" si="435"/>
        <v>-82.840254641099079</v>
      </c>
      <c r="BI739">
        <f t="shared" si="436"/>
        <v>82.755538165800246</v>
      </c>
      <c r="BJ739">
        <f t="shared" si="437"/>
        <v>-108.67008854708662</v>
      </c>
      <c r="BK739">
        <f t="shared" si="438"/>
        <v>-14.754319664473872</v>
      </c>
      <c r="BL739">
        <f t="shared" si="439"/>
        <v>-22.013681658285037</v>
      </c>
      <c r="BM739">
        <f t="shared" si="440"/>
        <v>-22.422560732600829</v>
      </c>
      <c r="BN739">
        <f t="shared" si="441"/>
        <v>-67.960368165567971</v>
      </c>
      <c r="BO739">
        <f t="shared" si="407"/>
        <v>0</v>
      </c>
      <c r="BP739">
        <f t="shared" si="408"/>
        <v>5</v>
      </c>
      <c r="BQ739" t="str">
        <f t="shared" si="409"/>
        <v>Validate</v>
      </c>
    </row>
    <row r="740" spans="1:69" x14ac:dyDescent="0.3">
      <c r="A740">
        <v>3</v>
      </c>
      <c r="B740">
        <v>1</v>
      </c>
      <c r="C740" t="s">
        <v>1739</v>
      </c>
      <c r="D740" t="s">
        <v>15</v>
      </c>
      <c r="E740">
        <v>17</v>
      </c>
      <c r="F740">
        <v>0</v>
      </c>
      <c r="G740">
        <v>1</v>
      </c>
      <c r="H740" t="s">
        <v>1740</v>
      </c>
      <c r="I740">
        <v>16.100000000000001</v>
      </c>
      <c r="K740" t="s">
        <v>17</v>
      </c>
      <c r="L740" t="s">
        <v>857</v>
      </c>
      <c r="N740" t="s">
        <v>1741</v>
      </c>
      <c r="O740">
        <v>5</v>
      </c>
      <c r="P740">
        <v>4</v>
      </c>
      <c r="Q740">
        <v>4</v>
      </c>
      <c r="R740" t="str">
        <f t="shared" si="410"/>
        <v>Validate</v>
      </c>
      <c r="S740" t="str">
        <f t="shared" si="411"/>
        <v>Test</v>
      </c>
      <c r="T740" t="str">
        <f t="shared" si="412"/>
        <v>Test</v>
      </c>
      <c r="U740" t="str">
        <f t="shared" si="413"/>
        <v>NJ</v>
      </c>
      <c r="V740" t="str">
        <f t="shared" si="414"/>
        <v>0-17</v>
      </c>
      <c r="W740" t="str">
        <f t="shared" si="415"/>
        <v/>
      </c>
      <c r="X740" t="str">
        <f t="shared" si="416"/>
        <v>11-20</v>
      </c>
      <c r="Y740" t="b">
        <f>SUMPRODUCT(--(U740=counts!$A$40:$A$49))&gt;0</f>
        <v>1</v>
      </c>
      <c r="Z740" t="b">
        <f>SUMPRODUCT(--(W740=counts!$A$18:$A$22))&gt;0</f>
        <v>0</v>
      </c>
      <c r="AA740" t="str">
        <f t="shared" si="417"/>
        <v>0-17</v>
      </c>
      <c r="AB740" t="str">
        <f>IF(W740="","Blank",IF(Z740="TRUE",W740,counts!$A$23))</f>
        <v>Blank</v>
      </c>
      <c r="AC740" t="str">
        <f t="shared" si="418"/>
        <v>11-20</v>
      </c>
      <c r="AD740" t="str">
        <f t="shared" si="419"/>
        <v>NJ</v>
      </c>
      <c r="AE740" t="str">
        <f t="shared" si="420"/>
        <v>female</v>
      </c>
      <c r="AF740">
        <f>IF(F740&gt;=4, counts!$A$62,F740)</f>
        <v>0</v>
      </c>
      <c r="AG740">
        <f>IF(G740&gt;=3, counts!$A$69,G740)</f>
        <v>1</v>
      </c>
      <c r="AH740" t="str">
        <f>IF(OR(K740="S",K740=""), counts!$A$75,K740)</f>
        <v>S, blank</v>
      </c>
      <c r="AI740">
        <f t="shared" si="421"/>
        <v>3</v>
      </c>
      <c r="AJ740">
        <f>VLOOKUP(AA740,counts!$V$8:$W$13,2,FALSE)</f>
        <v>-3.7643689058441341</v>
      </c>
      <c r="AK740">
        <f>VLOOKUP(AB740,counts!$V$17:$W$23,2,FALSE)</f>
        <v>-42.171718189759716</v>
      </c>
      <c r="AL740">
        <f>VLOOKUP(AC740,counts!$V$27:$W$33,2,FALSE)</f>
        <v>-9.6115457513775127</v>
      </c>
      <c r="AM740">
        <f>VLOOKUP(AD740,counts!$V$38:$W$49,2,FALSE)</f>
        <v>45.286193221659182</v>
      </c>
      <c r="AN740">
        <f>VLOOKUP(AE740,counts!$V$53:$W$54,2,FALSE)</f>
        <v>151.41878811967541</v>
      </c>
      <c r="AO740">
        <f>VLOOKUP(AF740,counts!$V$58:$W$62,2,FALSE)</f>
        <v>-14.754319664473872</v>
      </c>
      <c r="AP740">
        <f>VLOOKUP(AG740,counts!$V$66:$W$69,2,FALSE)</f>
        <v>79.365382998232107</v>
      </c>
      <c r="AQ740">
        <f>VLOOKUP(AH740,counts!$V$73:$W$75,2,FALSE)</f>
        <v>-22.422560732600829</v>
      </c>
      <c r="AR740">
        <f>VLOOKUP(AI740,counts!$V$79:$W$81,2,FALSE)</f>
        <v>-67.960368165567971</v>
      </c>
      <c r="AS740">
        <f t="shared" si="422"/>
        <v>1</v>
      </c>
      <c r="AT740">
        <f t="shared" si="423"/>
        <v>5</v>
      </c>
      <c r="AU740" t="str">
        <f t="shared" si="406"/>
        <v>Validate</v>
      </c>
      <c r="AW740" t="str">
        <f t="shared" si="424"/>
        <v>0-17</v>
      </c>
      <c r="AX740" t="str">
        <f t="shared" si="425"/>
        <v>Blank</v>
      </c>
      <c r="AY740" t="str">
        <f t="shared" si="426"/>
        <v>11-20</v>
      </c>
      <c r="AZ740" t="str">
        <f t="shared" si="427"/>
        <v>NJ</v>
      </c>
      <c r="BA740" t="str">
        <f t="shared" si="428"/>
        <v>female</v>
      </c>
      <c r="BB740">
        <f t="shared" si="429"/>
        <v>0</v>
      </c>
      <c r="BC740">
        <f t="shared" si="430"/>
        <v>1</v>
      </c>
      <c r="BD740" t="str">
        <f t="shared" si="431"/>
        <v>S, blank</v>
      </c>
      <c r="BE740">
        <f t="shared" si="432"/>
        <v>3</v>
      </c>
      <c r="BF740">
        <f t="shared" si="433"/>
        <v>-3.7643689058441341</v>
      </c>
      <c r="BG740">
        <f t="shared" si="434"/>
        <v>-42.171718189759716</v>
      </c>
      <c r="BH740">
        <f t="shared" si="435"/>
        <v>-9.6115457513775127</v>
      </c>
      <c r="BI740">
        <f t="shared" si="436"/>
        <v>45.286193221659182</v>
      </c>
      <c r="BJ740">
        <f t="shared" si="437"/>
        <v>151.41878811967541</v>
      </c>
      <c r="BK740">
        <f t="shared" si="438"/>
        <v>-14.754319664473872</v>
      </c>
      <c r="BL740">
        <f t="shared" si="439"/>
        <v>79.365382998232107</v>
      </c>
      <c r="BM740">
        <f t="shared" si="440"/>
        <v>-22.422560732600829</v>
      </c>
      <c r="BN740">
        <f t="shared" si="441"/>
        <v>-67.960368165567971</v>
      </c>
      <c r="BO740">
        <f t="shared" si="407"/>
        <v>1</v>
      </c>
      <c r="BP740">
        <f t="shared" si="408"/>
        <v>5</v>
      </c>
      <c r="BQ740" t="str">
        <f t="shared" si="409"/>
        <v>Validate</v>
      </c>
    </row>
    <row r="741" spans="1:69" x14ac:dyDescent="0.3">
      <c r="A741">
        <v>3</v>
      </c>
      <c r="B741">
        <v>0</v>
      </c>
      <c r="C741" t="s">
        <v>1742</v>
      </c>
      <c r="D741" t="s">
        <v>20</v>
      </c>
      <c r="E741">
        <v>44</v>
      </c>
      <c r="F741">
        <v>0</v>
      </c>
      <c r="G741">
        <v>1</v>
      </c>
      <c r="H741" t="s">
        <v>1740</v>
      </c>
      <c r="I741">
        <v>16.100000000000001</v>
      </c>
      <c r="K741" t="s">
        <v>17</v>
      </c>
      <c r="N741" t="s">
        <v>1741</v>
      </c>
      <c r="O741">
        <v>3</v>
      </c>
      <c r="P741">
        <v>2</v>
      </c>
      <c r="Q741">
        <v>4</v>
      </c>
      <c r="R741" t="str">
        <f t="shared" si="410"/>
        <v>Train</v>
      </c>
      <c r="S741" t="str">
        <f t="shared" si="411"/>
        <v>Train</v>
      </c>
      <c r="T741" t="str">
        <f t="shared" si="412"/>
        <v>Test</v>
      </c>
      <c r="U741" t="str">
        <f t="shared" si="413"/>
        <v>NJ</v>
      </c>
      <c r="V741" t="str">
        <f t="shared" si="414"/>
        <v>41-50</v>
      </c>
      <c r="W741" t="str">
        <f t="shared" si="415"/>
        <v/>
      </c>
      <c r="X741" t="str">
        <f t="shared" si="416"/>
        <v>11-20</v>
      </c>
      <c r="Y741" t="b">
        <f>SUMPRODUCT(--(U741=counts!$A$40:$A$49))&gt;0</f>
        <v>1</v>
      </c>
      <c r="Z741" t="b">
        <f>SUMPRODUCT(--(W741=counts!$A$18:$A$22))&gt;0</f>
        <v>0</v>
      </c>
      <c r="AA741" t="str">
        <f t="shared" si="417"/>
        <v>41-50</v>
      </c>
      <c r="AB741" t="str">
        <f>IF(W741="","Blank",IF(Z741="TRUE",W741,counts!$A$23))</f>
        <v>Blank</v>
      </c>
      <c r="AC741" t="str">
        <f t="shared" si="418"/>
        <v>11-20</v>
      </c>
      <c r="AD741" t="str">
        <f t="shared" si="419"/>
        <v>NJ</v>
      </c>
      <c r="AE741" t="str">
        <f t="shared" si="420"/>
        <v>male</v>
      </c>
      <c r="AF741">
        <f>IF(F741&gt;=4, counts!$A$62,F741)</f>
        <v>0</v>
      </c>
      <c r="AG741">
        <f>IF(G741&gt;=3, counts!$A$69,G741)</f>
        <v>1</v>
      </c>
      <c r="AH741" t="str">
        <f>IF(OR(K741="S",K741=""), counts!$A$75,K741)</f>
        <v>S, blank</v>
      </c>
      <c r="AI741">
        <f t="shared" si="421"/>
        <v>3</v>
      </c>
      <c r="AJ741">
        <f>VLOOKUP(AA741,counts!$V$8:$W$13,2,FALSE)</f>
        <v>-13.385578549662212</v>
      </c>
      <c r="AK741">
        <f>VLOOKUP(AB741,counts!$V$17:$W$23,2,FALSE)</f>
        <v>-42.171718189759716</v>
      </c>
      <c r="AL741">
        <f>VLOOKUP(AC741,counts!$V$27:$W$33,2,FALSE)</f>
        <v>-9.6115457513775127</v>
      </c>
      <c r="AM741">
        <f>VLOOKUP(AD741,counts!$V$38:$W$49,2,FALSE)</f>
        <v>45.286193221659182</v>
      </c>
      <c r="AN741">
        <f>VLOOKUP(AE741,counts!$V$53:$W$54,2,FALSE)</f>
        <v>-108.67008854708662</v>
      </c>
      <c r="AO741">
        <f>VLOOKUP(AF741,counts!$V$58:$W$62,2,FALSE)</f>
        <v>-14.754319664473872</v>
      </c>
      <c r="AP741">
        <f>VLOOKUP(AG741,counts!$V$66:$W$69,2,FALSE)</f>
        <v>79.365382998232107</v>
      </c>
      <c r="AQ741">
        <f>VLOOKUP(AH741,counts!$V$73:$W$75,2,FALSE)</f>
        <v>-22.422560732600829</v>
      </c>
      <c r="AR741">
        <f>VLOOKUP(AI741,counts!$V$79:$W$81,2,FALSE)</f>
        <v>-67.960368165567971</v>
      </c>
      <c r="AS741">
        <f t="shared" si="422"/>
        <v>0</v>
      </c>
      <c r="AT741">
        <f t="shared" si="423"/>
        <v>3</v>
      </c>
      <c r="AU741" t="str">
        <f t="shared" si="406"/>
        <v>Train</v>
      </c>
      <c r="AW741" t="str">
        <f t="shared" si="424"/>
        <v>41-50</v>
      </c>
      <c r="AX741" t="str">
        <f t="shared" si="425"/>
        <v>Blank</v>
      </c>
      <c r="AY741" t="str">
        <f t="shared" si="426"/>
        <v>11-20</v>
      </c>
      <c r="AZ741" t="str">
        <f t="shared" si="427"/>
        <v>NJ</v>
      </c>
      <c r="BA741" t="str">
        <f t="shared" si="428"/>
        <v>male</v>
      </c>
      <c r="BB741">
        <f t="shared" si="429"/>
        <v>0</v>
      </c>
      <c r="BC741">
        <f t="shared" si="430"/>
        <v>1</v>
      </c>
      <c r="BD741" t="str">
        <f t="shared" si="431"/>
        <v>S, blank</v>
      </c>
      <c r="BE741">
        <f t="shared" si="432"/>
        <v>3</v>
      </c>
      <c r="BF741">
        <f t="shared" si="433"/>
        <v>-13.385578549662212</v>
      </c>
      <c r="BG741">
        <f t="shared" si="434"/>
        <v>-42.171718189759716</v>
      </c>
      <c r="BH741">
        <f t="shared" si="435"/>
        <v>-9.6115457513775127</v>
      </c>
      <c r="BI741">
        <f t="shared" si="436"/>
        <v>45.286193221659182</v>
      </c>
      <c r="BJ741">
        <f t="shared" si="437"/>
        <v>-108.67008854708662</v>
      </c>
      <c r="BK741">
        <f t="shared" si="438"/>
        <v>-14.754319664473872</v>
      </c>
      <c r="BL741">
        <f t="shared" si="439"/>
        <v>79.365382998232107</v>
      </c>
      <c r="BM741">
        <f t="shared" si="440"/>
        <v>-22.422560732600829</v>
      </c>
      <c r="BN741">
        <f t="shared" si="441"/>
        <v>-67.960368165567971</v>
      </c>
      <c r="BO741">
        <f t="shared" si="407"/>
        <v>0</v>
      </c>
      <c r="BP741">
        <f t="shared" si="408"/>
        <v>3</v>
      </c>
      <c r="BQ741" t="str">
        <f t="shared" si="409"/>
        <v>Train</v>
      </c>
    </row>
    <row r="742" spans="1:69" x14ac:dyDescent="0.3">
      <c r="A742">
        <v>3</v>
      </c>
      <c r="B742">
        <v>0</v>
      </c>
      <c r="C742" t="s">
        <v>1743</v>
      </c>
      <c r="D742" t="s">
        <v>20</v>
      </c>
      <c r="E742">
        <v>17</v>
      </c>
      <c r="F742">
        <v>0</v>
      </c>
      <c r="G742">
        <v>0</v>
      </c>
      <c r="H742" t="s">
        <v>1744</v>
      </c>
      <c r="I742">
        <v>8.6624999999999996</v>
      </c>
      <c r="K742" t="s">
        <v>17</v>
      </c>
      <c r="N742" t="s">
        <v>1745</v>
      </c>
      <c r="O742">
        <v>5</v>
      </c>
      <c r="P742">
        <v>3</v>
      </c>
      <c r="Q742">
        <v>4</v>
      </c>
      <c r="R742" t="str">
        <f t="shared" si="410"/>
        <v>Validate</v>
      </c>
      <c r="S742" t="str">
        <f t="shared" si="411"/>
        <v>Train</v>
      </c>
      <c r="T742" t="str">
        <f t="shared" si="412"/>
        <v>Test</v>
      </c>
      <c r="U742" t="str">
        <f t="shared" si="413"/>
        <v/>
      </c>
      <c r="V742" t="str">
        <f t="shared" si="414"/>
        <v>0-17</v>
      </c>
      <c r="W742" t="str">
        <f t="shared" si="415"/>
        <v/>
      </c>
      <c r="X742" t="str">
        <f t="shared" si="416"/>
        <v>0-10</v>
      </c>
      <c r="Y742" t="b">
        <f>SUMPRODUCT(--(U742=counts!$A$40:$A$49))&gt;0</f>
        <v>0</v>
      </c>
      <c r="Z742" t="b">
        <f>SUMPRODUCT(--(W742=counts!$A$18:$A$22))&gt;0</f>
        <v>0</v>
      </c>
      <c r="AA742" t="str">
        <f t="shared" si="417"/>
        <v>0-17</v>
      </c>
      <c r="AB742" t="str">
        <f>IF(W742="","Blank",IF(Z742="TRUE",W742,counts!$A$23))</f>
        <v>Blank</v>
      </c>
      <c r="AC742" t="str">
        <f t="shared" si="418"/>
        <v>0-10</v>
      </c>
      <c r="AD742" t="str">
        <f t="shared" si="419"/>
        <v>Blank</v>
      </c>
      <c r="AE742" t="str">
        <f t="shared" si="420"/>
        <v>male</v>
      </c>
      <c r="AF742">
        <f>IF(F742&gt;=4, counts!$A$62,F742)</f>
        <v>0</v>
      </c>
      <c r="AG742">
        <f>IF(G742&gt;=3, counts!$A$69,G742)</f>
        <v>0</v>
      </c>
      <c r="AH742" t="str">
        <f>IF(OR(K742="S",K742=""), counts!$A$75,K742)</f>
        <v>S, blank</v>
      </c>
      <c r="AI742">
        <f t="shared" si="421"/>
        <v>3</v>
      </c>
      <c r="AJ742">
        <f>VLOOKUP(AA742,counts!$V$8:$W$13,2,FALSE)</f>
        <v>-3.7643689058441341</v>
      </c>
      <c r="AK742">
        <f>VLOOKUP(AB742,counts!$V$17:$W$23,2,FALSE)</f>
        <v>-42.171718189759716</v>
      </c>
      <c r="AL742">
        <f>VLOOKUP(AC742,counts!$V$27:$W$33,2,FALSE)</f>
        <v>-82.840254641099079</v>
      </c>
      <c r="AM742">
        <f>VLOOKUP(AD742,counts!$V$38:$W$49,2,FALSE)</f>
        <v>-33.757758935166962</v>
      </c>
      <c r="AN742">
        <f>VLOOKUP(AE742,counts!$V$53:$W$54,2,FALSE)</f>
        <v>-108.67008854708662</v>
      </c>
      <c r="AO742">
        <f>VLOOKUP(AF742,counts!$V$58:$W$62,2,FALSE)</f>
        <v>-14.754319664473872</v>
      </c>
      <c r="AP742">
        <f>VLOOKUP(AG742,counts!$V$66:$W$69,2,FALSE)</f>
        <v>-22.013681658285037</v>
      </c>
      <c r="AQ742">
        <f>VLOOKUP(AH742,counts!$V$73:$W$75,2,FALSE)</f>
        <v>-22.422560732600829</v>
      </c>
      <c r="AR742">
        <f>VLOOKUP(AI742,counts!$V$79:$W$81,2,FALSE)</f>
        <v>-67.960368165567971</v>
      </c>
      <c r="AS742">
        <f t="shared" si="422"/>
        <v>0</v>
      </c>
      <c r="AT742">
        <f t="shared" si="423"/>
        <v>5</v>
      </c>
      <c r="AU742" t="str">
        <f t="shared" si="406"/>
        <v>Validate</v>
      </c>
      <c r="AW742" t="str">
        <f t="shared" si="424"/>
        <v>0-17</v>
      </c>
      <c r="AX742" t="str">
        <f t="shared" si="425"/>
        <v>Blank</v>
      </c>
      <c r="AY742" t="str">
        <f t="shared" si="426"/>
        <v>0-10</v>
      </c>
      <c r="AZ742" t="str">
        <f t="shared" si="427"/>
        <v>Blank</v>
      </c>
      <c r="BA742" t="str">
        <f t="shared" si="428"/>
        <v>male</v>
      </c>
      <c r="BB742">
        <f t="shared" si="429"/>
        <v>0</v>
      </c>
      <c r="BC742">
        <f t="shared" si="430"/>
        <v>0</v>
      </c>
      <c r="BD742" t="str">
        <f t="shared" si="431"/>
        <v>S, blank</v>
      </c>
      <c r="BE742">
        <f t="shared" si="432"/>
        <v>3</v>
      </c>
      <c r="BF742">
        <f t="shared" si="433"/>
        <v>-3.7643689058441341</v>
      </c>
      <c r="BG742">
        <f t="shared" si="434"/>
        <v>-42.171718189759716</v>
      </c>
      <c r="BH742">
        <f t="shared" si="435"/>
        <v>-82.840254641099079</v>
      </c>
      <c r="BI742">
        <f t="shared" si="436"/>
        <v>-33.757758935166962</v>
      </c>
      <c r="BJ742">
        <f t="shared" si="437"/>
        <v>-108.67008854708662</v>
      </c>
      <c r="BK742">
        <f t="shared" si="438"/>
        <v>-14.754319664473872</v>
      </c>
      <c r="BL742">
        <f t="shared" si="439"/>
        <v>-22.013681658285037</v>
      </c>
      <c r="BM742">
        <f t="shared" si="440"/>
        <v>-22.422560732600829</v>
      </c>
      <c r="BN742">
        <f t="shared" si="441"/>
        <v>-67.960368165567971</v>
      </c>
      <c r="BO742">
        <f t="shared" si="407"/>
        <v>0</v>
      </c>
      <c r="BP742">
        <f t="shared" si="408"/>
        <v>5</v>
      </c>
      <c r="BQ742" t="str">
        <f t="shared" si="409"/>
        <v>Validate</v>
      </c>
    </row>
    <row r="743" spans="1:69" x14ac:dyDescent="0.3">
      <c r="A743">
        <v>3</v>
      </c>
      <c r="B743">
        <v>0</v>
      </c>
      <c r="C743" t="s">
        <v>1746</v>
      </c>
      <c r="D743" t="s">
        <v>20</v>
      </c>
      <c r="E743">
        <v>22.5</v>
      </c>
      <c r="F743">
        <v>0</v>
      </c>
      <c r="G743">
        <v>0</v>
      </c>
      <c r="H743" t="s">
        <v>1747</v>
      </c>
      <c r="I743">
        <v>7.2249999999999996</v>
      </c>
      <c r="K743" t="s">
        <v>44</v>
      </c>
      <c r="M743">
        <v>9</v>
      </c>
      <c r="O743">
        <v>1</v>
      </c>
      <c r="P743">
        <v>1</v>
      </c>
      <c r="Q743">
        <v>1</v>
      </c>
      <c r="R743" t="str">
        <f t="shared" si="410"/>
        <v>Train</v>
      </c>
      <c r="S743" t="str">
        <f t="shared" si="411"/>
        <v>Train</v>
      </c>
      <c r="T743" t="str">
        <f t="shared" si="412"/>
        <v>Train</v>
      </c>
      <c r="U743" t="str">
        <f t="shared" si="413"/>
        <v/>
      </c>
      <c r="V743" t="str">
        <f t="shared" si="414"/>
        <v>18-30</v>
      </c>
      <c r="W743" t="str">
        <f t="shared" si="415"/>
        <v/>
      </c>
      <c r="X743" t="str">
        <f t="shared" si="416"/>
        <v>0-10</v>
      </c>
      <c r="Y743" t="b">
        <f>SUMPRODUCT(--(U743=counts!$A$40:$A$49))&gt;0</f>
        <v>0</v>
      </c>
      <c r="Z743" t="b">
        <f>SUMPRODUCT(--(W743=counts!$A$18:$A$22))&gt;0</f>
        <v>0</v>
      </c>
      <c r="AA743" t="str">
        <f t="shared" si="417"/>
        <v>18-30</v>
      </c>
      <c r="AB743" t="str">
        <f>IF(W743="","Blank",IF(Z743="TRUE",W743,counts!$A$23))</f>
        <v>Blank</v>
      </c>
      <c r="AC743" t="str">
        <f t="shared" si="418"/>
        <v>0-10</v>
      </c>
      <c r="AD743" t="str">
        <f t="shared" si="419"/>
        <v>Blank</v>
      </c>
      <c r="AE743" t="str">
        <f t="shared" si="420"/>
        <v>male</v>
      </c>
      <c r="AF743">
        <f>IF(F743&gt;=4, counts!$A$62,F743)</f>
        <v>0</v>
      </c>
      <c r="AG743">
        <f>IF(G743&gt;=3, counts!$A$69,G743)</f>
        <v>0</v>
      </c>
      <c r="AH743" t="str">
        <f>IF(OR(K743="S",K743=""), counts!$A$75,K743)</f>
        <v>C</v>
      </c>
      <c r="AI743">
        <f t="shared" si="421"/>
        <v>3</v>
      </c>
      <c r="AJ743">
        <f>VLOOKUP(AA743,counts!$V$8:$W$13,2,FALSE)</f>
        <v>-11.613432440426715</v>
      </c>
      <c r="AK743">
        <f>VLOOKUP(AB743,counts!$V$17:$W$23,2,FALSE)</f>
        <v>-42.171718189759716</v>
      </c>
      <c r="AL743">
        <f>VLOOKUP(AC743,counts!$V$27:$W$33,2,FALSE)</f>
        <v>-82.840254641099079</v>
      </c>
      <c r="AM743">
        <f>VLOOKUP(AD743,counts!$V$38:$W$49,2,FALSE)</f>
        <v>-33.757758935166962</v>
      </c>
      <c r="AN743">
        <f>VLOOKUP(AE743,counts!$V$53:$W$54,2,FALSE)</f>
        <v>-108.67008854708662</v>
      </c>
      <c r="AO743">
        <f>VLOOKUP(AF743,counts!$V$58:$W$62,2,FALSE)</f>
        <v>-14.754319664473872</v>
      </c>
      <c r="AP743">
        <f>VLOOKUP(AG743,counts!$V$66:$W$69,2,FALSE)</f>
        <v>-22.013681658285037</v>
      </c>
      <c r="AQ743">
        <f>VLOOKUP(AH743,counts!$V$73:$W$75,2,FALSE)</f>
        <v>72.444458573419169</v>
      </c>
      <c r="AR743">
        <f>VLOOKUP(AI743,counts!$V$79:$W$81,2,FALSE)</f>
        <v>-67.960368165567971</v>
      </c>
      <c r="AS743">
        <f t="shared" si="422"/>
        <v>0</v>
      </c>
      <c r="AT743">
        <f t="shared" si="423"/>
        <v>1</v>
      </c>
      <c r="AU743" t="str">
        <f t="shared" si="406"/>
        <v>Train</v>
      </c>
      <c r="AW743" t="str">
        <f t="shared" si="424"/>
        <v>18-30</v>
      </c>
      <c r="AX743" t="str">
        <f t="shared" si="425"/>
        <v>Blank</v>
      </c>
      <c r="AY743" t="str">
        <f t="shared" si="426"/>
        <v>0-10</v>
      </c>
      <c r="AZ743" t="str">
        <f t="shared" si="427"/>
        <v>Blank</v>
      </c>
      <c r="BA743" t="str">
        <f t="shared" si="428"/>
        <v>male</v>
      </c>
      <c r="BB743">
        <f t="shared" si="429"/>
        <v>0</v>
      </c>
      <c r="BC743">
        <f t="shared" si="430"/>
        <v>0</v>
      </c>
      <c r="BD743" t="str">
        <f t="shared" si="431"/>
        <v>C</v>
      </c>
      <c r="BE743">
        <f t="shared" si="432"/>
        <v>3</v>
      </c>
      <c r="BF743">
        <f t="shared" si="433"/>
        <v>-11.613432440426715</v>
      </c>
      <c r="BG743">
        <f t="shared" si="434"/>
        <v>-42.171718189759716</v>
      </c>
      <c r="BH743">
        <f t="shared" si="435"/>
        <v>-82.840254641099079</v>
      </c>
      <c r="BI743">
        <f t="shared" si="436"/>
        <v>-33.757758935166962</v>
      </c>
      <c r="BJ743">
        <f t="shared" si="437"/>
        <v>-108.67008854708662</v>
      </c>
      <c r="BK743">
        <f t="shared" si="438"/>
        <v>-14.754319664473872</v>
      </c>
      <c r="BL743">
        <f t="shared" si="439"/>
        <v>-22.013681658285037</v>
      </c>
      <c r="BM743">
        <f t="shared" si="440"/>
        <v>72.444458573419169</v>
      </c>
      <c r="BN743">
        <f t="shared" si="441"/>
        <v>-67.960368165567971</v>
      </c>
      <c r="BO743">
        <f t="shared" si="407"/>
        <v>0</v>
      </c>
      <c r="BP743">
        <f t="shared" si="408"/>
        <v>1</v>
      </c>
      <c r="BQ743" t="str">
        <f t="shared" si="409"/>
        <v>Train</v>
      </c>
    </row>
    <row r="744" spans="1:69" x14ac:dyDescent="0.3">
      <c r="A744">
        <v>3</v>
      </c>
      <c r="B744">
        <v>1</v>
      </c>
      <c r="C744" t="s">
        <v>1748</v>
      </c>
      <c r="D744" t="s">
        <v>20</v>
      </c>
      <c r="E744">
        <v>45</v>
      </c>
      <c r="F744">
        <v>0</v>
      </c>
      <c r="G744">
        <v>0</v>
      </c>
      <c r="H744" t="s">
        <v>1749</v>
      </c>
      <c r="I744">
        <v>8.0500000000000007</v>
      </c>
      <c r="K744" t="s">
        <v>17</v>
      </c>
      <c r="L744" t="s">
        <v>414</v>
      </c>
      <c r="N744" t="s">
        <v>1750</v>
      </c>
      <c r="O744">
        <v>4</v>
      </c>
      <c r="P744">
        <v>3</v>
      </c>
      <c r="Q744">
        <v>2</v>
      </c>
      <c r="R744" t="str">
        <f t="shared" si="410"/>
        <v>Test</v>
      </c>
      <c r="S744" t="str">
        <f t="shared" si="411"/>
        <v>Train</v>
      </c>
      <c r="T744" t="str">
        <f t="shared" si="412"/>
        <v>Train</v>
      </c>
      <c r="U744" t="str">
        <f t="shared" si="413"/>
        <v>ND</v>
      </c>
      <c r="V744" t="str">
        <f t="shared" si="414"/>
        <v>41-50</v>
      </c>
      <c r="W744" t="str">
        <f t="shared" si="415"/>
        <v/>
      </c>
      <c r="X744" t="str">
        <f t="shared" si="416"/>
        <v>0-10</v>
      </c>
      <c r="Y744" t="b">
        <f>SUMPRODUCT(--(U744=counts!$A$40:$A$49))&gt;0</f>
        <v>0</v>
      </c>
      <c r="Z744" t="b">
        <f>SUMPRODUCT(--(W744=counts!$A$18:$A$22))&gt;0</f>
        <v>0</v>
      </c>
      <c r="AA744" t="str">
        <f t="shared" si="417"/>
        <v>41-50</v>
      </c>
      <c r="AB744" t="str">
        <f>IF(W744="","Blank",IF(Z744="TRUE",W744,counts!$A$23))</f>
        <v>Blank</v>
      </c>
      <c r="AC744" t="str">
        <f t="shared" si="418"/>
        <v>0-10</v>
      </c>
      <c r="AD744" t="str">
        <f t="shared" si="419"/>
        <v>Others</v>
      </c>
      <c r="AE744" t="str">
        <f t="shared" si="420"/>
        <v>male</v>
      </c>
      <c r="AF744">
        <f>IF(F744&gt;=4, counts!$A$62,F744)</f>
        <v>0</v>
      </c>
      <c r="AG744">
        <f>IF(G744&gt;=3, counts!$A$69,G744)</f>
        <v>0</v>
      </c>
      <c r="AH744" t="str">
        <f>IF(OR(K744="S",K744=""), counts!$A$75,K744)</f>
        <v>S, blank</v>
      </c>
      <c r="AI744">
        <f t="shared" si="421"/>
        <v>3</v>
      </c>
      <c r="AJ744">
        <f>VLOOKUP(AA744,counts!$V$8:$W$13,2,FALSE)</f>
        <v>-13.385578549662212</v>
      </c>
      <c r="AK744">
        <f>VLOOKUP(AB744,counts!$V$17:$W$23,2,FALSE)</f>
        <v>-42.171718189759716</v>
      </c>
      <c r="AL744">
        <f>VLOOKUP(AC744,counts!$V$27:$W$33,2,FALSE)</f>
        <v>-82.840254641099079</v>
      </c>
      <c r="AM744">
        <f>VLOOKUP(AD744,counts!$V$38:$W$49,2,FALSE)</f>
        <v>40.634191658169868</v>
      </c>
      <c r="AN744">
        <f>VLOOKUP(AE744,counts!$V$53:$W$54,2,FALSE)</f>
        <v>-108.67008854708662</v>
      </c>
      <c r="AO744">
        <f>VLOOKUP(AF744,counts!$V$58:$W$62,2,FALSE)</f>
        <v>-14.754319664473872</v>
      </c>
      <c r="AP744">
        <f>VLOOKUP(AG744,counts!$V$66:$W$69,2,FALSE)</f>
        <v>-22.013681658285037</v>
      </c>
      <c r="AQ744">
        <f>VLOOKUP(AH744,counts!$V$73:$W$75,2,FALSE)</f>
        <v>-22.422560732600829</v>
      </c>
      <c r="AR744">
        <f>VLOOKUP(AI744,counts!$V$79:$W$81,2,FALSE)</f>
        <v>-67.960368165567971</v>
      </c>
      <c r="AS744">
        <f t="shared" si="422"/>
        <v>1</v>
      </c>
      <c r="AT744">
        <f t="shared" si="423"/>
        <v>4</v>
      </c>
      <c r="AU744" t="str">
        <f t="shared" si="406"/>
        <v>Test</v>
      </c>
      <c r="AW744" t="str">
        <f t="shared" si="424"/>
        <v>41-50</v>
      </c>
      <c r="AX744" t="str">
        <f t="shared" si="425"/>
        <v>Blank</v>
      </c>
      <c r="AY744" t="str">
        <f t="shared" si="426"/>
        <v>0-10</v>
      </c>
      <c r="AZ744" t="str">
        <f t="shared" si="427"/>
        <v>Others</v>
      </c>
      <c r="BA744" t="str">
        <f t="shared" si="428"/>
        <v>male</v>
      </c>
      <c r="BB744">
        <f t="shared" si="429"/>
        <v>0</v>
      </c>
      <c r="BC744">
        <f t="shared" si="430"/>
        <v>0</v>
      </c>
      <c r="BD744" t="str">
        <f t="shared" si="431"/>
        <v>S, blank</v>
      </c>
      <c r="BE744">
        <f t="shared" si="432"/>
        <v>3</v>
      </c>
      <c r="BF744">
        <f t="shared" si="433"/>
        <v>-13.385578549662212</v>
      </c>
      <c r="BG744">
        <f t="shared" si="434"/>
        <v>-42.171718189759716</v>
      </c>
      <c r="BH744">
        <f t="shared" si="435"/>
        <v>-82.840254641099079</v>
      </c>
      <c r="BI744">
        <f t="shared" si="436"/>
        <v>40.634191658169868</v>
      </c>
      <c r="BJ744">
        <f t="shared" si="437"/>
        <v>-108.67008854708662</v>
      </c>
      <c r="BK744">
        <f t="shared" si="438"/>
        <v>-14.754319664473872</v>
      </c>
      <c r="BL744">
        <f t="shared" si="439"/>
        <v>-22.013681658285037</v>
      </c>
      <c r="BM744">
        <f t="shared" si="440"/>
        <v>-22.422560732600829</v>
      </c>
      <c r="BN744">
        <f t="shared" si="441"/>
        <v>-67.960368165567971</v>
      </c>
      <c r="BO744">
        <f t="shared" si="407"/>
        <v>1</v>
      </c>
      <c r="BP744">
        <f t="shared" si="408"/>
        <v>4</v>
      </c>
      <c r="BQ744" t="str">
        <f t="shared" si="409"/>
        <v>Test</v>
      </c>
    </row>
    <row r="745" spans="1:69" x14ac:dyDescent="0.3">
      <c r="A745">
        <v>3</v>
      </c>
      <c r="B745">
        <v>0</v>
      </c>
      <c r="C745" t="s">
        <v>1751</v>
      </c>
      <c r="D745" t="s">
        <v>15</v>
      </c>
      <c r="E745">
        <v>22</v>
      </c>
      <c r="F745">
        <v>0</v>
      </c>
      <c r="G745">
        <v>0</v>
      </c>
      <c r="H745" t="s">
        <v>1752</v>
      </c>
      <c r="I745">
        <v>10.5167</v>
      </c>
      <c r="K745" t="s">
        <v>17</v>
      </c>
      <c r="N745" t="s">
        <v>1753</v>
      </c>
      <c r="O745">
        <v>1</v>
      </c>
      <c r="P745">
        <v>1</v>
      </c>
      <c r="Q745">
        <v>2</v>
      </c>
      <c r="R745" t="str">
        <f t="shared" si="410"/>
        <v>Train</v>
      </c>
      <c r="S745" t="str">
        <f t="shared" si="411"/>
        <v>Train</v>
      </c>
      <c r="T745" t="str">
        <f t="shared" si="412"/>
        <v>Train</v>
      </c>
      <c r="U745" t="str">
        <f t="shared" si="413"/>
        <v>IL</v>
      </c>
      <c r="V745" t="str">
        <f t="shared" si="414"/>
        <v>18-30</v>
      </c>
      <c r="W745" t="str">
        <f t="shared" si="415"/>
        <v/>
      </c>
      <c r="X745" t="str">
        <f t="shared" si="416"/>
        <v>11-20</v>
      </c>
      <c r="Y745" t="b">
        <f>SUMPRODUCT(--(U745=counts!$A$40:$A$49))&gt;0</f>
        <v>1</v>
      </c>
      <c r="Z745" t="b">
        <f>SUMPRODUCT(--(W745=counts!$A$18:$A$22))&gt;0</f>
        <v>0</v>
      </c>
      <c r="AA745" t="str">
        <f t="shared" si="417"/>
        <v>18-30</v>
      </c>
      <c r="AB745" t="str">
        <f>IF(W745="","Blank",IF(Z745="TRUE",W745,counts!$A$23))</f>
        <v>Blank</v>
      </c>
      <c r="AC745" t="str">
        <f t="shared" si="418"/>
        <v>11-20</v>
      </c>
      <c r="AD745" t="str">
        <f t="shared" si="419"/>
        <v>IL</v>
      </c>
      <c r="AE745" t="str">
        <f t="shared" si="420"/>
        <v>female</v>
      </c>
      <c r="AF745">
        <f>IF(F745&gt;=4, counts!$A$62,F745)</f>
        <v>0</v>
      </c>
      <c r="AG745">
        <f>IF(G745&gt;=3, counts!$A$69,G745)</f>
        <v>0</v>
      </c>
      <c r="AH745" t="str">
        <f>IF(OR(K745="S",K745=""), counts!$A$75,K745)</f>
        <v>S, blank</v>
      </c>
      <c r="AI745">
        <f t="shared" si="421"/>
        <v>3</v>
      </c>
      <c r="AJ745">
        <f>VLOOKUP(AA745,counts!$V$8:$W$13,2,FALSE)</f>
        <v>-11.613432440426715</v>
      </c>
      <c r="AK745">
        <f>VLOOKUP(AB745,counts!$V$17:$W$23,2,FALSE)</f>
        <v>-42.171718189759716</v>
      </c>
      <c r="AL745">
        <f>VLOOKUP(AC745,counts!$V$27:$W$33,2,FALSE)</f>
        <v>-9.6115457513775127</v>
      </c>
      <c r="AM745">
        <f>VLOOKUP(AD745,counts!$V$38:$W$49,2,FALSE)</f>
        <v>-68.390212241589438</v>
      </c>
      <c r="AN745">
        <f>VLOOKUP(AE745,counts!$V$53:$W$54,2,FALSE)</f>
        <v>151.41878811967541</v>
      </c>
      <c r="AO745">
        <f>VLOOKUP(AF745,counts!$V$58:$W$62,2,FALSE)</f>
        <v>-14.754319664473872</v>
      </c>
      <c r="AP745">
        <f>VLOOKUP(AG745,counts!$V$66:$W$69,2,FALSE)</f>
        <v>-22.013681658285037</v>
      </c>
      <c r="AQ745">
        <f>VLOOKUP(AH745,counts!$V$73:$W$75,2,FALSE)</f>
        <v>-22.422560732600829</v>
      </c>
      <c r="AR745">
        <f>VLOOKUP(AI745,counts!$V$79:$W$81,2,FALSE)</f>
        <v>-67.960368165567971</v>
      </c>
      <c r="AS745">
        <f t="shared" si="422"/>
        <v>0</v>
      </c>
      <c r="AT745">
        <f t="shared" si="423"/>
        <v>1</v>
      </c>
      <c r="AU745" t="str">
        <f t="shared" si="406"/>
        <v>Train</v>
      </c>
      <c r="AW745" t="str">
        <f t="shared" si="424"/>
        <v>18-30</v>
      </c>
      <c r="AX745" t="str">
        <f t="shared" si="425"/>
        <v>Blank</v>
      </c>
      <c r="AY745" t="str">
        <f t="shared" si="426"/>
        <v>11-20</v>
      </c>
      <c r="AZ745" t="str">
        <f t="shared" si="427"/>
        <v>IL</v>
      </c>
      <c r="BA745" t="str">
        <f t="shared" si="428"/>
        <v>female</v>
      </c>
      <c r="BB745">
        <f t="shared" si="429"/>
        <v>0</v>
      </c>
      <c r="BC745">
        <f t="shared" si="430"/>
        <v>0</v>
      </c>
      <c r="BD745" t="str">
        <f t="shared" si="431"/>
        <v>S, blank</v>
      </c>
      <c r="BE745">
        <f t="shared" si="432"/>
        <v>3</v>
      </c>
      <c r="BF745">
        <f t="shared" si="433"/>
        <v>-11.613432440426715</v>
      </c>
      <c r="BG745">
        <f t="shared" si="434"/>
        <v>-42.171718189759716</v>
      </c>
      <c r="BH745">
        <f t="shared" si="435"/>
        <v>-9.6115457513775127</v>
      </c>
      <c r="BI745">
        <f t="shared" si="436"/>
        <v>-68.390212241589438</v>
      </c>
      <c r="BJ745">
        <f t="shared" si="437"/>
        <v>151.41878811967541</v>
      </c>
      <c r="BK745">
        <f t="shared" si="438"/>
        <v>-14.754319664473872</v>
      </c>
      <c r="BL745">
        <f t="shared" si="439"/>
        <v>-22.013681658285037</v>
      </c>
      <c r="BM745">
        <f t="shared" si="440"/>
        <v>-22.422560732600829</v>
      </c>
      <c r="BN745">
        <f t="shared" si="441"/>
        <v>-67.960368165567971</v>
      </c>
      <c r="BO745">
        <f t="shared" si="407"/>
        <v>0</v>
      </c>
      <c r="BP745">
        <f t="shared" si="408"/>
        <v>1</v>
      </c>
      <c r="BQ745" t="str">
        <f t="shared" si="409"/>
        <v>Train</v>
      </c>
    </row>
    <row r="746" spans="1:69" x14ac:dyDescent="0.3">
      <c r="A746">
        <v>3</v>
      </c>
      <c r="B746">
        <v>0</v>
      </c>
      <c r="C746" t="s">
        <v>1754</v>
      </c>
      <c r="D746" t="s">
        <v>20</v>
      </c>
      <c r="E746">
        <v>19</v>
      </c>
      <c r="F746">
        <v>0</v>
      </c>
      <c r="G746">
        <v>0</v>
      </c>
      <c r="H746" t="s">
        <v>1755</v>
      </c>
      <c r="I746">
        <v>10.1708</v>
      </c>
      <c r="K746" t="s">
        <v>17</v>
      </c>
      <c r="N746" t="s">
        <v>1721</v>
      </c>
      <c r="O746">
        <v>2</v>
      </c>
      <c r="P746">
        <v>5</v>
      </c>
      <c r="Q746">
        <v>5</v>
      </c>
      <c r="R746" t="str">
        <f t="shared" si="410"/>
        <v>Train</v>
      </c>
      <c r="S746" t="str">
        <f t="shared" si="411"/>
        <v>Validate</v>
      </c>
      <c r="T746" t="str">
        <f t="shared" si="412"/>
        <v>Validate</v>
      </c>
      <c r="U746" t="str">
        <f t="shared" si="413"/>
        <v/>
      </c>
      <c r="V746" t="str">
        <f t="shared" si="414"/>
        <v>18-30</v>
      </c>
      <c r="W746" t="str">
        <f t="shared" si="415"/>
        <v/>
      </c>
      <c r="X746" t="str">
        <f t="shared" si="416"/>
        <v>11-20</v>
      </c>
      <c r="Y746" t="b">
        <f>SUMPRODUCT(--(U746=counts!$A$40:$A$49))&gt;0</f>
        <v>0</v>
      </c>
      <c r="Z746" t="b">
        <f>SUMPRODUCT(--(W746=counts!$A$18:$A$22))&gt;0</f>
        <v>0</v>
      </c>
      <c r="AA746" t="str">
        <f t="shared" si="417"/>
        <v>18-30</v>
      </c>
      <c r="AB746" t="str">
        <f>IF(W746="","Blank",IF(Z746="TRUE",W746,counts!$A$23))</f>
        <v>Blank</v>
      </c>
      <c r="AC746" t="str">
        <f t="shared" si="418"/>
        <v>11-20</v>
      </c>
      <c r="AD746" t="str">
        <f t="shared" si="419"/>
        <v>Blank</v>
      </c>
      <c r="AE746" t="str">
        <f t="shared" si="420"/>
        <v>male</v>
      </c>
      <c r="AF746">
        <f>IF(F746&gt;=4, counts!$A$62,F746)</f>
        <v>0</v>
      </c>
      <c r="AG746">
        <f>IF(G746&gt;=3, counts!$A$69,G746)</f>
        <v>0</v>
      </c>
      <c r="AH746" t="str">
        <f>IF(OR(K746="S",K746=""), counts!$A$75,K746)</f>
        <v>S, blank</v>
      </c>
      <c r="AI746">
        <f t="shared" si="421"/>
        <v>3</v>
      </c>
      <c r="AJ746">
        <f>VLOOKUP(AA746,counts!$V$8:$W$13,2,FALSE)</f>
        <v>-11.613432440426715</v>
      </c>
      <c r="AK746">
        <f>VLOOKUP(AB746,counts!$V$17:$W$23,2,FALSE)</f>
        <v>-42.171718189759716</v>
      </c>
      <c r="AL746">
        <f>VLOOKUP(AC746,counts!$V$27:$W$33,2,FALSE)</f>
        <v>-9.6115457513775127</v>
      </c>
      <c r="AM746">
        <f>VLOOKUP(AD746,counts!$V$38:$W$49,2,FALSE)</f>
        <v>-33.757758935166962</v>
      </c>
      <c r="AN746">
        <f>VLOOKUP(AE746,counts!$V$53:$W$54,2,FALSE)</f>
        <v>-108.67008854708662</v>
      </c>
      <c r="AO746">
        <f>VLOOKUP(AF746,counts!$V$58:$W$62,2,FALSE)</f>
        <v>-14.754319664473872</v>
      </c>
      <c r="AP746">
        <f>VLOOKUP(AG746,counts!$V$66:$W$69,2,FALSE)</f>
        <v>-22.013681658285037</v>
      </c>
      <c r="AQ746">
        <f>VLOOKUP(AH746,counts!$V$73:$W$75,2,FALSE)</f>
        <v>-22.422560732600829</v>
      </c>
      <c r="AR746">
        <f>VLOOKUP(AI746,counts!$V$79:$W$81,2,FALSE)</f>
        <v>-67.960368165567971</v>
      </c>
      <c r="AS746">
        <f t="shared" si="422"/>
        <v>0</v>
      </c>
      <c r="AT746">
        <f t="shared" si="423"/>
        <v>2</v>
      </c>
      <c r="AU746" t="str">
        <f t="shared" si="406"/>
        <v>Train</v>
      </c>
      <c r="AW746" t="str">
        <f t="shared" si="424"/>
        <v>18-30</v>
      </c>
      <c r="AX746" t="str">
        <f t="shared" si="425"/>
        <v>Blank</v>
      </c>
      <c r="AY746" t="str">
        <f t="shared" si="426"/>
        <v>11-20</v>
      </c>
      <c r="AZ746" t="str">
        <f t="shared" si="427"/>
        <v>Blank</v>
      </c>
      <c r="BA746" t="str">
        <f t="shared" si="428"/>
        <v>male</v>
      </c>
      <c r="BB746">
        <f t="shared" si="429"/>
        <v>0</v>
      </c>
      <c r="BC746">
        <f t="shared" si="430"/>
        <v>0</v>
      </c>
      <c r="BD746" t="str">
        <f t="shared" si="431"/>
        <v>S, blank</v>
      </c>
      <c r="BE746">
        <f t="shared" si="432"/>
        <v>3</v>
      </c>
      <c r="BF746">
        <f t="shared" si="433"/>
        <v>-11.613432440426715</v>
      </c>
      <c r="BG746">
        <f t="shared" si="434"/>
        <v>-42.171718189759716</v>
      </c>
      <c r="BH746">
        <f t="shared" si="435"/>
        <v>-9.6115457513775127</v>
      </c>
      <c r="BI746">
        <f t="shared" si="436"/>
        <v>-33.757758935166962</v>
      </c>
      <c r="BJ746">
        <f t="shared" si="437"/>
        <v>-108.67008854708662</v>
      </c>
      <c r="BK746">
        <f t="shared" si="438"/>
        <v>-14.754319664473872</v>
      </c>
      <c r="BL746">
        <f t="shared" si="439"/>
        <v>-22.013681658285037</v>
      </c>
      <c r="BM746">
        <f t="shared" si="440"/>
        <v>-22.422560732600829</v>
      </c>
      <c r="BN746">
        <f t="shared" si="441"/>
        <v>-67.960368165567971</v>
      </c>
      <c r="BO746">
        <f t="shared" si="407"/>
        <v>0</v>
      </c>
      <c r="BP746">
        <f t="shared" si="408"/>
        <v>2</v>
      </c>
      <c r="BQ746" t="str">
        <f t="shared" si="409"/>
        <v>Train</v>
      </c>
    </row>
    <row r="747" spans="1:69" x14ac:dyDescent="0.3">
      <c r="A747">
        <v>3</v>
      </c>
      <c r="B747">
        <v>1</v>
      </c>
      <c r="C747" t="s">
        <v>1756</v>
      </c>
      <c r="D747" t="s">
        <v>15</v>
      </c>
      <c r="E747">
        <v>30</v>
      </c>
      <c r="F747">
        <v>0</v>
      </c>
      <c r="G747">
        <v>0</v>
      </c>
      <c r="H747" t="s">
        <v>1757</v>
      </c>
      <c r="I747">
        <v>6.95</v>
      </c>
      <c r="K747" t="s">
        <v>527</v>
      </c>
      <c r="L747" t="s">
        <v>414</v>
      </c>
      <c r="N747" t="s">
        <v>1758</v>
      </c>
      <c r="O747">
        <v>1</v>
      </c>
      <c r="P747">
        <v>3</v>
      </c>
      <c r="Q747">
        <v>1</v>
      </c>
      <c r="R747" t="str">
        <f t="shared" si="410"/>
        <v>Train</v>
      </c>
      <c r="S747" t="str">
        <f t="shared" si="411"/>
        <v>Train</v>
      </c>
      <c r="T747" t="str">
        <f t="shared" si="412"/>
        <v>Train</v>
      </c>
      <c r="U747" t="str">
        <f t="shared" si="413"/>
        <v>NY</v>
      </c>
      <c r="V747" t="str">
        <f t="shared" si="414"/>
        <v>18-30</v>
      </c>
      <c r="W747" t="str">
        <f t="shared" si="415"/>
        <v/>
      </c>
      <c r="X747" t="str">
        <f t="shared" si="416"/>
        <v>0-10</v>
      </c>
      <c r="Y747" t="b">
        <f>SUMPRODUCT(--(U747=counts!$A$40:$A$49))&gt;0</f>
        <v>1</v>
      </c>
      <c r="Z747" t="b">
        <f>SUMPRODUCT(--(W747=counts!$A$18:$A$22))&gt;0</f>
        <v>0</v>
      </c>
      <c r="AA747" t="str">
        <f t="shared" si="417"/>
        <v>18-30</v>
      </c>
      <c r="AB747" t="str">
        <f>IF(W747="","Blank",IF(Z747="TRUE",W747,counts!$A$23))</f>
        <v>Blank</v>
      </c>
      <c r="AC747" t="str">
        <f t="shared" si="418"/>
        <v>0-10</v>
      </c>
      <c r="AD747" t="str">
        <f t="shared" si="419"/>
        <v>NY</v>
      </c>
      <c r="AE747" t="str">
        <f t="shared" si="420"/>
        <v>female</v>
      </c>
      <c r="AF747">
        <f>IF(F747&gt;=4, counts!$A$62,F747)</f>
        <v>0</v>
      </c>
      <c r="AG747">
        <f>IF(G747&gt;=3, counts!$A$69,G747)</f>
        <v>0</v>
      </c>
      <c r="AH747" t="str">
        <f>IF(OR(K747="S",K747=""), counts!$A$75,K747)</f>
        <v>Q</v>
      </c>
      <c r="AI747">
        <f t="shared" si="421"/>
        <v>3</v>
      </c>
      <c r="AJ747">
        <f>VLOOKUP(AA747,counts!$V$8:$W$13,2,FALSE)</f>
        <v>-11.613432440426715</v>
      </c>
      <c r="AK747">
        <f>VLOOKUP(AB747,counts!$V$17:$W$23,2,FALSE)</f>
        <v>-42.171718189759716</v>
      </c>
      <c r="AL747">
        <f>VLOOKUP(AC747,counts!$V$27:$W$33,2,FALSE)</f>
        <v>-82.840254641099079</v>
      </c>
      <c r="AM747">
        <f>VLOOKUP(AD747,counts!$V$38:$W$49,2,FALSE)</f>
        <v>57.761363718906857</v>
      </c>
      <c r="AN747">
        <f>VLOOKUP(AE747,counts!$V$53:$W$54,2,FALSE)</f>
        <v>151.41878811967541</v>
      </c>
      <c r="AO747">
        <f>VLOOKUP(AF747,counts!$V$58:$W$62,2,FALSE)</f>
        <v>-14.754319664473872</v>
      </c>
      <c r="AP747">
        <f>VLOOKUP(AG747,counts!$V$66:$W$69,2,FALSE)</f>
        <v>-22.013681658285037</v>
      </c>
      <c r="AQ747">
        <f>VLOOKUP(AH747,counts!$V$73:$W$75,2,FALSE)</f>
        <v>-11.405315820044242</v>
      </c>
      <c r="AR747">
        <f>VLOOKUP(AI747,counts!$V$79:$W$81,2,FALSE)</f>
        <v>-67.960368165567971</v>
      </c>
      <c r="AS747">
        <f t="shared" si="422"/>
        <v>1</v>
      </c>
      <c r="AT747">
        <f t="shared" si="423"/>
        <v>1</v>
      </c>
      <c r="AU747" t="str">
        <f t="shared" si="406"/>
        <v>Train</v>
      </c>
      <c r="AW747" t="str">
        <f t="shared" si="424"/>
        <v>18-30</v>
      </c>
      <c r="AX747" t="str">
        <f t="shared" si="425"/>
        <v>Blank</v>
      </c>
      <c r="AY747" t="str">
        <f t="shared" si="426"/>
        <v>0-10</v>
      </c>
      <c r="AZ747" t="str">
        <f t="shared" si="427"/>
        <v>NY</v>
      </c>
      <c r="BA747" t="str">
        <f t="shared" si="428"/>
        <v>female</v>
      </c>
      <c r="BB747">
        <f t="shared" si="429"/>
        <v>0</v>
      </c>
      <c r="BC747">
        <f t="shared" si="430"/>
        <v>0</v>
      </c>
      <c r="BD747" t="str">
        <f t="shared" si="431"/>
        <v>Q</v>
      </c>
      <c r="BE747">
        <f t="shared" si="432"/>
        <v>3</v>
      </c>
      <c r="BF747">
        <f t="shared" si="433"/>
        <v>-11.613432440426715</v>
      </c>
      <c r="BG747">
        <f t="shared" si="434"/>
        <v>-42.171718189759716</v>
      </c>
      <c r="BH747">
        <f t="shared" si="435"/>
        <v>-82.840254641099079</v>
      </c>
      <c r="BI747">
        <f t="shared" si="436"/>
        <v>57.761363718906857</v>
      </c>
      <c r="BJ747">
        <f t="shared" si="437"/>
        <v>151.41878811967541</v>
      </c>
      <c r="BK747">
        <f t="shared" si="438"/>
        <v>-14.754319664473872</v>
      </c>
      <c r="BL747">
        <f t="shared" si="439"/>
        <v>-22.013681658285037</v>
      </c>
      <c r="BM747">
        <f t="shared" si="440"/>
        <v>-11.405315820044242</v>
      </c>
      <c r="BN747">
        <f t="shared" si="441"/>
        <v>-67.960368165567971</v>
      </c>
      <c r="BO747">
        <f t="shared" si="407"/>
        <v>1</v>
      </c>
      <c r="BP747">
        <f t="shared" si="408"/>
        <v>1</v>
      </c>
      <c r="BQ747" t="str">
        <f t="shared" si="409"/>
        <v>Train</v>
      </c>
    </row>
    <row r="748" spans="1:69" x14ac:dyDescent="0.3">
      <c r="A748">
        <v>3</v>
      </c>
      <c r="B748">
        <v>1</v>
      </c>
      <c r="C748" t="s">
        <v>1759</v>
      </c>
      <c r="D748" t="s">
        <v>20</v>
      </c>
      <c r="E748">
        <v>29</v>
      </c>
      <c r="F748">
        <v>0</v>
      </c>
      <c r="G748">
        <v>0</v>
      </c>
      <c r="H748" t="s">
        <v>1760</v>
      </c>
      <c r="I748">
        <v>7.75</v>
      </c>
      <c r="K748" t="s">
        <v>527</v>
      </c>
      <c r="L748" t="s">
        <v>1761</v>
      </c>
      <c r="N748" t="s">
        <v>1758</v>
      </c>
      <c r="O748">
        <v>1</v>
      </c>
      <c r="P748">
        <v>2</v>
      </c>
      <c r="Q748">
        <v>3</v>
      </c>
      <c r="R748" t="str">
        <f t="shared" si="410"/>
        <v>Train</v>
      </c>
      <c r="S748" t="str">
        <f t="shared" si="411"/>
        <v>Train</v>
      </c>
      <c r="T748" t="str">
        <f t="shared" si="412"/>
        <v>Train</v>
      </c>
      <c r="U748" t="str">
        <f t="shared" si="413"/>
        <v>NY</v>
      </c>
      <c r="V748" t="str">
        <f t="shared" si="414"/>
        <v>18-30</v>
      </c>
      <c r="W748" t="str">
        <f t="shared" si="415"/>
        <v/>
      </c>
      <c r="X748" t="str">
        <f t="shared" si="416"/>
        <v>0-10</v>
      </c>
      <c r="Y748" t="b">
        <f>SUMPRODUCT(--(U748=counts!$A$40:$A$49))&gt;0</f>
        <v>1</v>
      </c>
      <c r="Z748" t="b">
        <f>SUMPRODUCT(--(W748=counts!$A$18:$A$22))&gt;0</f>
        <v>0</v>
      </c>
      <c r="AA748" t="str">
        <f t="shared" si="417"/>
        <v>18-30</v>
      </c>
      <c r="AB748" t="str">
        <f>IF(W748="","Blank",IF(Z748="TRUE",W748,counts!$A$23))</f>
        <v>Blank</v>
      </c>
      <c r="AC748" t="str">
        <f t="shared" si="418"/>
        <v>0-10</v>
      </c>
      <c r="AD748" t="str">
        <f t="shared" si="419"/>
        <v>NY</v>
      </c>
      <c r="AE748" t="str">
        <f t="shared" si="420"/>
        <v>male</v>
      </c>
      <c r="AF748">
        <f>IF(F748&gt;=4, counts!$A$62,F748)</f>
        <v>0</v>
      </c>
      <c r="AG748">
        <f>IF(G748&gt;=3, counts!$A$69,G748)</f>
        <v>0</v>
      </c>
      <c r="AH748" t="str">
        <f>IF(OR(K748="S",K748=""), counts!$A$75,K748)</f>
        <v>Q</v>
      </c>
      <c r="AI748">
        <f t="shared" si="421"/>
        <v>3</v>
      </c>
      <c r="AJ748">
        <f>VLOOKUP(AA748,counts!$V$8:$W$13,2,FALSE)</f>
        <v>-11.613432440426715</v>
      </c>
      <c r="AK748">
        <f>VLOOKUP(AB748,counts!$V$17:$W$23,2,FALSE)</f>
        <v>-42.171718189759716</v>
      </c>
      <c r="AL748">
        <f>VLOOKUP(AC748,counts!$V$27:$W$33,2,FALSE)</f>
        <v>-82.840254641099079</v>
      </c>
      <c r="AM748">
        <f>VLOOKUP(AD748,counts!$V$38:$W$49,2,FALSE)</f>
        <v>57.761363718906857</v>
      </c>
      <c r="AN748">
        <f>VLOOKUP(AE748,counts!$V$53:$W$54,2,FALSE)</f>
        <v>-108.67008854708662</v>
      </c>
      <c r="AO748">
        <f>VLOOKUP(AF748,counts!$V$58:$W$62,2,FALSE)</f>
        <v>-14.754319664473872</v>
      </c>
      <c r="AP748">
        <f>VLOOKUP(AG748,counts!$V$66:$W$69,2,FALSE)</f>
        <v>-22.013681658285037</v>
      </c>
      <c r="AQ748">
        <f>VLOOKUP(AH748,counts!$V$73:$W$75,2,FALSE)</f>
        <v>-11.405315820044242</v>
      </c>
      <c r="AR748">
        <f>VLOOKUP(AI748,counts!$V$79:$W$81,2,FALSE)</f>
        <v>-67.960368165567971</v>
      </c>
      <c r="AS748">
        <f t="shared" si="422"/>
        <v>1</v>
      </c>
      <c r="AT748">
        <f t="shared" si="423"/>
        <v>1</v>
      </c>
      <c r="AU748" t="str">
        <f t="shared" si="406"/>
        <v>Train</v>
      </c>
      <c r="AW748" t="str">
        <f t="shared" si="424"/>
        <v>18-30</v>
      </c>
      <c r="AX748" t="str">
        <f t="shared" si="425"/>
        <v>Blank</v>
      </c>
      <c r="AY748" t="str">
        <f t="shared" si="426"/>
        <v>0-10</v>
      </c>
      <c r="AZ748" t="str">
        <f t="shared" si="427"/>
        <v>NY</v>
      </c>
      <c r="BA748" t="str">
        <f t="shared" si="428"/>
        <v>male</v>
      </c>
      <c r="BB748">
        <f t="shared" si="429"/>
        <v>0</v>
      </c>
      <c r="BC748">
        <f t="shared" si="430"/>
        <v>0</v>
      </c>
      <c r="BD748" t="str">
        <f t="shared" si="431"/>
        <v>Q</v>
      </c>
      <c r="BE748">
        <f t="shared" si="432"/>
        <v>3</v>
      </c>
      <c r="BF748">
        <f t="shared" si="433"/>
        <v>-11.613432440426715</v>
      </c>
      <c r="BG748">
        <f t="shared" si="434"/>
        <v>-42.171718189759716</v>
      </c>
      <c r="BH748">
        <f t="shared" si="435"/>
        <v>-82.840254641099079</v>
      </c>
      <c r="BI748">
        <f t="shared" si="436"/>
        <v>57.761363718906857</v>
      </c>
      <c r="BJ748">
        <f t="shared" si="437"/>
        <v>-108.67008854708662</v>
      </c>
      <c r="BK748">
        <f t="shared" si="438"/>
        <v>-14.754319664473872</v>
      </c>
      <c r="BL748">
        <f t="shared" si="439"/>
        <v>-22.013681658285037</v>
      </c>
      <c r="BM748">
        <f t="shared" si="440"/>
        <v>-11.405315820044242</v>
      </c>
      <c r="BN748">
        <f t="shared" si="441"/>
        <v>-67.960368165567971</v>
      </c>
      <c r="BO748">
        <f t="shared" si="407"/>
        <v>1</v>
      </c>
      <c r="BP748">
        <f t="shared" si="408"/>
        <v>1</v>
      </c>
      <c r="BQ748" t="str">
        <f t="shared" si="409"/>
        <v>Train</v>
      </c>
    </row>
    <row r="749" spans="1:69" x14ac:dyDescent="0.3">
      <c r="A749">
        <v>3</v>
      </c>
      <c r="B749">
        <v>0</v>
      </c>
      <c r="C749" t="s">
        <v>1762</v>
      </c>
      <c r="D749" t="s">
        <v>20</v>
      </c>
      <c r="E749">
        <v>0.33329999999999999</v>
      </c>
      <c r="F749">
        <v>0</v>
      </c>
      <c r="G749">
        <v>2</v>
      </c>
      <c r="H749" t="s">
        <v>1763</v>
      </c>
      <c r="I749">
        <v>14.4</v>
      </c>
      <c r="K749" t="s">
        <v>17</v>
      </c>
      <c r="N749" t="s">
        <v>1764</v>
      </c>
      <c r="O749">
        <v>2</v>
      </c>
      <c r="P749">
        <v>1</v>
      </c>
      <c r="Q749">
        <v>5</v>
      </c>
      <c r="R749" t="str">
        <f t="shared" si="410"/>
        <v>Train</v>
      </c>
      <c r="S749" t="str">
        <f t="shared" si="411"/>
        <v>Train</v>
      </c>
      <c r="T749" t="str">
        <f t="shared" si="412"/>
        <v>Validate</v>
      </c>
      <c r="U749" t="str">
        <f t="shared" si="413"/>
        <v>IA</v>
      </c>
      <c r="V749" t="str">
        <f t="shared" si="414"/>
        <v>0-17</v>
      </c>
      <c r="W749" t="str">
        <f t="shared" si="415"/>
        <v/>
      </c>
      <c r="X749" t="str">
        <f t="shared" si="416"/>
        <v>11-20</v>
      </c>
      <c r="Y749" t="b">
        <f>SUMPRODUCT(--(U749=counts!$A$40:$A$49))&gt;0</f>
        <v>0</v>
      </c>
      <c r="Z749" t="b">
        <f>SUMPRODUCT(--(W749=counts!$A$18:$A$22))&gt;0</f>
        <v>0</v>
      </c>
      <c r="AA749" t="str">
        <f t="shared" si="417"/>
        <v>0-17</v>
      </c>
      <c r="AB749" t="str">
        <f>IF(W749="","Blank",IF(Z749="TRUE",W749,counts!$A$23))</f>
        <v>Blank</v>
      </c>
      <c r="AC749" t="str">
        <f t="shared" si="418"/>
        <v>11-20</v>
      </c>
      <c r="AD749" t="str">
        <f t="shared" si="419"/>
        <v>Others</v>
      </c>
      <c r="AE749" t="str">
        <f t="shared" si="420"/>
        <v>male</v>
      </c>
      <c r="AF749">
        <f>IF(F749&gt;=4, counts!$A$62,F749)</f>
        <v>0</v>
      </c>
      <c r="AG749">
        <f>IF(G749&gt;=3, counts!$A$69,G749)</f>
        <v>2</v>
      </c>
      <c r="AH749" t="str">
        <f>IF(OR(K749="S",K749=""), counts!$A$75,K749)</f>
        <v>S, blank</v>
      </c>
      <c r="AI749">
        <f t="shared" si="421"/>
        <v>3</v>
      </c>
      <c r="AJ749">
        <f>VLOOKUP(AA749,counts!$V$8:$W$13,2,FALSE)</f>
        <v>-3.7643689058441341</v>
      </c>
      <c r="AK749">
        <f>VLOOKUP(AB749,counts!$V$17:$W$23,2,FALSE)</f>
        <v>-42.171718189759716</v>
      </c>
      <c r="AL749">
        <f>VLOOKUP(AC749,counts!$V$27:$W$33,2,FALSE)</f>
        <v>-9.6115457513775127</v>
      </c>
      <c r="AM749">
        <f>VLOOKUP(AD749,counts!$V$38:$W$49,2,FALSE)</f>
        <v>40.634191658169868</v>
      </c>
      <c r="AN749">
        <f>VLOOKUP(AE749,counts!$V$53:$W$54,2,FALSE)</f>
        <v>-108.67008854708662</v>
      </c>
      <c r="AO749">
        <f>VLOOKUP(AF749,counts!$V$58:$W$62,2,FALSE)</f>
        <v>-14.754319664473872</v>
      </c>
      <c r="AP749">
        <f>VLOOKUP(AG749,counts!$V$66:$W$69,2,FALSE)</f>
        <v>75.609641767585757</v>
      </c>
      <c r="AQ749">
        <f>VLOOKUP(AH749,counts!$V$73:$W$75,2,FALSE)</f>
        <v>-22.422560732600829</v>
      </c>
      <c r="AR749">
        <f>VLOOKUP(AI749,counts!$V$79:$W$81,2,FALSE)</f>
        <v>-67.960368165567971</v>
      </c>
      <c r="AS749">
        <f t="shared" si="422"/>
        <v>0</v>
      </c>
      <c r="AT749">
        <f t="shared" si="423"/>
        <v>2</v>
      </c>
      <c r="AU749" t="str">
        <f t="shared" si="406"/>
        <v>Train</v>
      </c>
      <c r="AW749" t="str">
        <f t="shared" si="424"/>
        <v>0-17</v>
      </c>
      <c r="AX749" t="str">
        <f t="shared" si="425"/>
        <v>Blank</v>
      </c>
      <c r="AY749" t="str">
        <f t="shared" si="426"/>
        <v>11-20</v>
      </c>
      <c r="AZ749" t="str">
        <f t="shared" si="427"/>
        <v>Others</v>
      </c>
      <c r="BA749" t="str">
        <f t="shared" si="428"/>
        <v>male</v>
      </c>
      <c r="BB749">
        <f t="shared" si="429"/>
        <v>0</v>
      </c>
      <c r="BC749">
        <f t="shared" si="430"/>
        <v>2</v>
      </c>
      <c r="BD749" t="str">
        <f t="shared" si="431"/>
        <v>S, blank</v>
      </c>
      <c r="BE749">
        <f t="shared" si="432"/>
        <v>3</v>
      </c>
      <c r="BF749">
        <f t="shared" si="433"/>
        <v>-3.7643689058441341</v>
      </c>
      <c r="BG749">
        <f t="shared" si="434"/>
        <v>-42.171718189759716</v>
      </c>
      <c r="BH749">
        <f t="shared" si="435"/>
        <v>-9.6115457513775127</v>
      </c>
      <c r="BI749">
        <f t="shared" si="436"/>
        <v>40.634191658169868</v>
      </c>
      <c r="BJ749">
        <f t="shared" si="437"/>
        <v>-108.67008854708662</v>
      </c>
      <c r="BK749">
        <f t="shared" si="438"/>
        <v>-14.754319664473872</v>
      </c>
      <c r="BL749">
        <f t="shared" si="439"/>
        <v>75.609641767585757</v>
      </c>
      <c r="BM749">
        <f t="shared" si="440"/>
        <v>-22.422560732600829</v>
      </c>
      <c r="BN749">
        <f t="shared" si="441"/>
        <v>-67.960368165567971</v>
      </c>
      <c r="BO749">
        <f t="shared" si="407"/>
        <v>0</v>
      </c>
      <c r="BP749">
        <f t="shared" si="408"/>
        <v>2</v>
      </c>
      <c r="BQ749" t="str">
        <f t="shared" si="409"/>
        <v>Train</v>
      </c>
    </row>
    <row r="750" spans="1:69" x14ac:dyDescent="0.3">
      <c r="A750">
        <v>3</v>
      </c>
      <c r="B750">
        <v>0</v>
      </c>
      <c r="C750" t="s">
        <v>1765</v>
      </c>
      <c r="D750" t="s">
        <v>20</v>
      </c>
      <c r="E750">
        <v>34</v>
      </c>
      <c r="F750">
        <v>1</v>
      </c>
      <c r="G750">
        <v>1</v>
      </c>
      <c r="H750" t="s">
        <v>1763</v>
      </c>
      <c r="I750">
        <v>14.4</v>
      </c>
      <c r="K750" t="s">
        <v>17</v>
      </c>
      <c r="M750">
        <v>197</v>
      </c>
      <c r="N750" t="s">
        <v>1764</v>
      </c>
      <c r="O750">
        <v>1</v>
      </c>
      <c r="P750">
        <v>4</v>
      </c>
      <c r="Q750">
        <v>3</v>
      </c>
      <c r="R750" t="str">
        <f t="shared" si="410"/>
        <v>Train</v>
      </c>
      <c r="S750" t="str">
        <f t="shared" si="411"/>
        <v>Test</v>
      </c>
      <c r="T750" t="str">
        <f t="shared" si="412"/>
        <v>Train</v>
      </c>
      <c r="U750" t="str">
        <f t="shared" si="413"/>
        <v>IA</v>
      </c>
      <c r="V750" t="str">
        <f t="shared" si="414"/>
        <v>31-40</v>
      </c>
      <c r="W750" t="str">
        <f t="shared" si="415"/>
        <v/>
      </c>
      <c r="X750" t="str">
        <f t="shared" si="416"/>
        <v>11-20</v>
      </c>
      <c r="Y750" t="b">
        <f>SUMPRODUCT(--(U750=counts!$A$40:$A$49))&gt;0</f>
        <v>0</v>
      </c>
      <c r="Z750" t="b">
        <f>SUMPRODUCT(--(W750=counts!$A$18:$A$22))&gt;0</f>
        <v>0</v>
      </c>
      <c r="AA750" t="str">
        <f t="shared" si="417"/>
        <v>31-40</v>
      </c>
      <c r="AB750" t="str">
        <f>IF(W750="","Blank",IF(Z750="TRUE",W750,counts!$A$23))</f>
        <v>Blank</v>
      </c>
      <c r="AC750" t="str">
        <f t="shared" si="418"/>
        <v>11-20</v>
      </c>
      <c r="AD750" t="str">
        <f t="shared" si="419"/>
        <v>Others</v>
      </c>
      <c r="AE750" t="str">
        <f t="shared" si="420"/>
        <v>male</v>
      </c>
      <c r="AF750">
        <f>IF(F750&gt;=4, counts!$A$62,F750)</f>
        <v>1</v>
      </c>
      <c r="AG750">
        <f>IF(G750&gt;=3, counts!$A$69,G750)</f>
        <v>1</v>
      </c>
      <c r="AH750" t="str">
        <f>IF(OR(K750="S",K750=""), counts!$A$75,K750)</f>
        <v>S, blank</v>
      </c>
      <c r="AI750">
        <f t="shared" si="421"/>
        <v>3</v>
      </c>
      <c r="AJ750">
        <f>VLOOKUP(AA750,counts!$V$8:$W$13,2,FALSE)</f>
        <v>32.769878926258563</v>
      </c>
      <c r="AK750">
        <f>VLOOKUP(AB750,counts!$V$17:$W$23,2,FALSE)</f>
        <v>-42.171718189759716</v>
      </c>
      <c r="AL750">
        <f>VLOOKUP(AC750,counts!$V$27:$W$33,2,FALSE)</f>
        <v>-9.6115457513775127</v>
      </c>
      <c r="AM750">
        <f>VLOOKUP(AD750,counts!$V$38:$W$49,2,FALSE)</f>
        <v>40.634191658169868</v>
      </c>
      <c r="AN750">
        <f>VLOOKUP(AE750,counts!$V$53:$W$54,2,FALSE)</f>
        <v>-108.67008854708662</v>
      </c>
      <c r="AO750">
        <f>VLOOKUP(AF750,counts!$V$58:$W$62,2,FALSE)</f>
        <v>48.695090775187893</v>
      </c>
      <c r="AP750">
        <f>VLOOKUP(AG750,counts!$V$66:$W$69,2,FALSE)</f>
        <v>79.365382998232107</v>
      </c>
      <c r="AQ750">
        <f>VLOOKUP(AH750,counts!$V$73:$W$75,2,FALSE)</f>
        <v>-22.422560732600829</v>
      </c>
      <c r="AR750">
        <f>VLOOKUP(AI750,counts!$V$79:$W$81,2,FALSE)</f>
        <v>-67.960368165567971</v>
      </c>
      <c r="AS750">
        <f t="shared" si="422"/>
        <v>0</v>
      </c>
      <c r="AT750">
        <f t="shared" si="423"/>
        <v>1</v>
      </c>
      <c r="AU750" t="str">
        <f t="shared" si="406"/>
        <v>Train</v>
      </c>
      <c r="AW750" t="str">
        <f t="shared" si="424"/>
        <v>31-40</v>
      </c>
      <c r="AX750" t="str">
        <f t="shared" si="425"/>
        <v>Blank</v>
      </c>
      <c r="AY750" t="str">
        <f t="shared" si="426"/>
        <v>11-20</v>
      </c>
      <c r="AZ750" t="str">
        <f t="shared" si="427"/>
        <v>Others</v>
      </c>
      <c r="BA750" t="str">
        <f t="shared" si="428"/>
        <v>male</v>
      </c>
      <c r="BB750">
        <f t="shared" si="429"/>
        <v>1</v>
      </c>
      <c r="BC750">
        <f t="shared" si="430"/>
        <v>1</v>
      </c>
      <c r="BD750" t="str">
        <f t="shared" si="431"/>
        <v>S, blank</v>
      </c>
      <c r="BE750">
        <f t="shared" si="432"/>
        <v>3</v>
      </c>
      <c r="BF750">
        <f t="shared" si="433"/>
        <v>32.769878926258563</v>
      </c>
      <c r="BG750">
        <f t="shared" si="434"/>
        <v>-42.171718189759716</v>
      </c>
      <c r="BH750">
        <f t="shared" si="435"/>
        <v>-9.6115457513775127</v>
      </c>
      <c r="BI750">
        <f t="shared" si="436"/>
        <v>40.634191658169868</v>
      </c>
      <c r="BJ750">
        <f t="shared" si="437"/>
        <v>-108.67008854708662</v>
      </c>
      <c r="BK750">
        <f t="shared" si="438"/>
        <v>48.695090775187893</v>
      </c>
      <c r="BL750">
        <f t="shared" si="439"/>
        <v>79.365382998232107</v>
      </c>
      <c r="BM750">
        <f t="shared" si="440"/>
        <v>-22.422560732600829</v>
      </c>
      <c r="BN750">
        <f t="shared" si="441"/>
        <v>-67.960368165567971</v>
      </c>
      <c r="BO750">
        <f t="shared" si="407"/>
        <v>0</v>
      </c>
      <c r="BP750">
        <f t="shared" si="408"/>
        <v>1</v>
      </c>
      <c r="BQ750" t="str">
        <f t="shared" si="409"/>
        <v>Train</v>
      </c>
    </row>
    <row r="751" spans="1:69" x14ac:dyDescent="0.3">
      <c r="A751">
        <v>3</v>
      </c>
      <c r="B751">
        <v>0</v>
      </c>
      <c r="C751" t="s">
        <v>1766</v>
      </c>
      <c r="D751" t="s">
        <v>15</v>
      </c>
      <c r="E751">
        <v>28</v>
      </c>
      <c r="F751">
        <v>1</v>
      </c>
      <c r="G751">
        <v>1</v>
      </c>
      <c r="H751" t="s">
        <v>1763</v>
      </c>
      <c r="I751">
        <v>14.4</v>
      </c>
      <c r="K751" t="s">
        <v>17</v>
      </c>
      <c r="N751" t="s">
        <v>1764</v>
      </c>
      <c r="O751">
        <v>1</v>
      </c>
      <c r="P751">
        <v>2</v>
      </c>
      <c r="Q751">
        <v>1</v>
      </c>
      <c r="R751" t="str">
        <f t="shared" si="410"/>
        <v>Train</v>
      </c>
      <c r="S751" t="str">
        <f t="shared" si="411"/>
        <v>Train</v>
      </c>
      <c r="T751" t="str">
        <f t="shared" si="412"/>
        <v>Train</v>
      </c>
      <c r="U751" t="str">
        <f t="shared" si="413"/>
        <v>IA</v>
      </c>
      <c r="V751" t="str">
        <f t="shared" si="414"/>
        <v>18-30</v>
      </c>
      <c r="W751" t="str">
        <f t="shared" si="415"/>
        <v/>
      </c>
      <c r="X751" t="str">
        <f t="shared" si="416"/>
        <v>11-20</v>
      </c>
      <c r="Y751" t="b">
        <f>SUMPRODUCT(--(U751=counts!$A$40:$A$49))&gt;0</f>
        <v>0</v>
      </c>
      <c r="Z751" t="b">
        <f>SUMPRODUCT(--(W751=counts!$A$18:$A$22))&gt;0</f>
        <v>0</v>
      </c>
      <c r="AA751" t="str">
        <f t="shared" si="417"/>
        <v>18-30</v>
      </c>
      <c r="AB751" t="str">
        <f>IF(W751="","Blank",IF(Z751="TRUE",W751,counts!$A$23))</f>
        <v>Blank</v>
      </c>
      <c r="AC751" t="str">
        <f t="shared" si="418"/>
        <v>11-20</v>
      </c>
      <c r="AD751" t="str">
        <f t="shared" si="419"/>
        <v>Others</v>
      </c>
      <c r="AE751" t="str">
        <f t="shared" si="420"/>
        <v>female</v>
      </c>
      <c r="AF751">
        <f>IF(F751&gt;=4, counts!$A$62,F751)</f>
        <v>1</v>
      </c>
      <c r="AG751">
        <f>IF(G751&gt;=3, counts!$A$69,G751)</f>
        <v>1</v>
      </c>
      <c r="AH751" t="str">
        <f>IF(OR(K751="S",K751=""), counts!$A$75,K751)</f>
        <v>S, blank</v>
      </c>
      <c r="AI751">
        <f t="shared" si="421"/>
        <v>3</v>
      </c>
      <c r="AJ751">
        <f>VLOOKUP(AA751,counts!$V$8:$W$13,2,FALSE)</f>
        <v>-11.613432440426715</v>
      </c>
      <c r="AK751">
        <f>VLOOKUP(AB751,counts!$V$17:$W$23,2,FALSE)</f>
        <v>-42.171718189759716</v>
      </c>
      <c r="AL751">
        <f>VLOOKUP(AC751,counts!$V$27:$W$33,2,FALSE)</f>
        <v>-9.6115457513775127</v>
      </c>
      <c r="AM751">
        <f>VLOOKUP(AD751,counts!$V$38:$W$49,2,FALSE)</f>
        <v>40.634191658169868</v>
      </c>
      <c r="AN751">
        <f>VLOOKUP(AE751,counts!$V$53:$W$54,2,FALSE)</f>
        <v>151.41878811967541</v>
      </c>
      <c r="AO751">
        <f>VLOOKUP(AF751,counts!$V$58:$W$62,2,FALSE)</f>
        <v>48.695090775187893</v>
      </c>
      <c r="AP751">
        <f>VLOOKUP(AG751,counts!$V$66:$W$69,2,FALSE)</f>
        <v>79.365382998232107</v>
      </c>
      <c r="AQ751">
        <f>VLOOKUP(AH751,counts!$V$73:$W$75,2,FALSE)</f>
        <v>-22.422560732600829</v>
      </c>
      <c r="AR751">
        <f>VLOOKUP(AI751,counts!$V$79:$W$81,2,FALSE)</f>
        <v>-67.960368165567971</v>
      </c>
      <c r="AS751">
        <f t="shared" si="422"/>
        <v>0</v>
      </c>
      <c r="AT751">
        <f t="shared" si="423"/>
        <v>1</v>
      </c>
      <c r="AU751" t="str">
        <f t="shared" si="406"/>
        <v>Train</v>
      </c>
      <c r="AW751" t="str">
        <f t="shared" si="424"/>
        <v>18-30</v>
      </c>
      <c r="AX751" t="str">
        <f t="shared" si="425"/>
        <v>Blank</v>
      </c>
      <c r="AY751" t="str">
        <f t="shared" si="426"/>
        <v>11-20</v>
      </c>
      <c r="AZ751" t="str">
        <f t="shared" si="427"/>
        <v>Others</v>
      </c>
      <c r="BA751" t="str">
        <f t="shared" si="428"/>
        <v>female</v>
      </c>
      <c r="BB751">
        <f t="shared" si="429"/>
        <v>1</v>
      </c>
      <c r="BC751">
        <f t="shared" si="430"/>
        <v>1</v>
      </c>
      <c r="BD751" t="str">
        <f t="shared" si="431"/>
        <v>S, blank</v>
      </c>
      <c r="BE751">
        <f t="shared" si="432"/>
        <v>3</v>
      </c>
      <c r="BF751">
        <f t="shared" si="433"/>
        <v>-11.613432440426715</v>
      </c>
      <c r="BG751">
        <f t="shared" si="434"/>
        <v>-42.171718189759716</v>
      </c>
      <c r="BH751">
        <f t="shared" si="435"/>
        <v>-9.6115457513775127</v>
      </c>
      <c r="BI751">
        <f t="shared" si="436"/>
        <v>40.634191658169868</v>
      </c>
      <c r="BJ751">
        <f t="shared" si="437"/>
        <v>151.41878811967541</v>
      </c>
      <c r="BK751">
        <f t="shared" si="438"/>
        <v>48.695090775187893</v>
      </c>
      <c r="BL751">
        <f t="shared" si="439"/>
        <v>79.365382998232107</v>
      </c>
      <c r="BM751">
        <f t="shared" si="440"/>
        <v>-22.422560732600829</v>
      </c>
      <c r="BN751">
        <f t="shared" si="441"/>
        <v>-67.960368165567971</v>
      </c>
      <c r="BO751">
        <f t="shared" si="407"/>
        <v>0</v>
      </c>
      <c r="BP751">
        <f t="shared" si="408"/>
        <v>1</v>
      </c>
      <c r="BQ751" t="str">
        <f t="shared" si="409"/>
        <v>Train</v>
      </c>
    </row>
    <row r="752" spans="1:69" x14ac:dyDescent="0.3">
      <c r="A752">
        <v>3</v>
      </c>
      <c r="B752">
        <v>0</v>
      </c>
      <c r="C752" t="s">
        <v>1767</v>
      </c>
      <c r="D752" t="s">
        <v>20</v>
      </c>
      <c r="E752">
        <v>27</v>
      </c>
      <c r="F752">
        <v>0</v>
      </c>
      <c r="G752">
        <v>0</v>
      </c>
      <c r="H752" t="s">
        <v>1768</v>
      </c>
      <c r="I752">
        <v>7.8958000000000004</v>
      </c>
      <c r="K752" t="s">
        <v>17</v>
      </c>
      <c r="N752" t="s">
        <v>1505</v>
      </c>
      <c r="O752">
        <v>2</v>
      </c>
      <c r="P752">
        <v>3</v>
      </c>
      <c r="Q752">
        <v>1</v>
      </c>
      <c r="R752" t="str">
        <f t="shared" si="410"/>
        <v>Train</v>
      </c>
      <c r="S752" t="str">
        <f t="shared" si="411"/>
        <v>Train</v>
      </c>
      <c r="T752" t="str">
        <f t="shared" si="412"/>
        <v>Train</v>
      </c>
      <c r="U752" t="str">
        <f t="shared" si="413"/>
        <v>IL</v>
      </c>
      <c r="V752" t="str">
        <f t="shared" si="414"/>
        <v>18-30</v>
      </c>
      <c r="W752" t="str">
        <f t="shared" si="415"/>
        <v/>
      </c>
      <c r="X752" t="str">
        <f t="shared" si="416"/>
        <v>0-10</v>
      </c>
      <c r="Y752" t="b">
        <f>SUMPRODUCT(--(U752=counts!$A$40:$A$49))&gt;0</f>
        <v>1</v>
      </c>
      <c r="Z752" t="b">
        <f>SUMPRODUCT(--(W752=counts!$A$18:$A$22))&gt;0</f>
        <v>0</v>
      </c>
      <c r="AA752" t="str">
        <f t="shared" si="417"/>
        <v>18-30</v>
      </c>
      <c r="AB752" t="str">
        <f>IF(W752="","Blank",IF(Z752="TRUE",W752,counts!$A$23))</f>
        <v>Blank</v>
      </c>
      <c r="AC752" t="str">
        <f t="shared" si="418"/>
        <v>0-10</v>
      </c>
      <c r="AD752" t="str">
        <f t="shared" si="419"/>
        <v>IL</v>
      </c>
      <c r="AE752" t="str">
        <f t="shared" si="420"/>
        <v>male</v>
      </c>
      <c r="AF752">
        <f>IF(F752&gt;=4, counts!$A$62,F752)</f>
        <v>0</v>
      </c>
      <c r="AG752">
        <f>IF(G752&gt;=3, counts!$A$69,G752)</f>
        <v>0</v>
      </c>
      <c r="AH752" t="str">
        <f>IF(OR(K752="S",K752=""), counts!$A$75,K752)</f>
        <v>S, blank</v>
      </c>
      <c r="AI752">
        <f t="shared" si="421"/>
        <v>3</v>
      </c>
      <c r="AJ752">
        <f>VLOOKUP(AA752,counts!$V$8:$W$13,2,FALSE)</f>
        <v>-11.613432440426715</v>
      </c>
      <c r="AK752">
        <f>VLOOKUP(AB752,counts!$V$17:$W$23,2,FALSE)</f>
        <v>-42.171718189759716</v>
      </c>
      <c r="AL752">
        <f>VLOOKUP(AC752,counts!$V$27:$W$33,2,FALSE)</f>
        <v>-82.840254641099079</v>
      </c>
      <c r="AM752">
        <f>VLOOKUP(AD752,counts!$V$38:$W$49,2,FALSE)</f>
        <v>-68.390212241589438</v>
      </c>
      <c r="AN752">
        <f>VLOOKUP(AE752,counts!$V$53:$W$54,2,FALSE)</f>
        <v>-108.67008854708662</v>
      </c>
      <c r="AO752">
        <f>VLOOKUP(AF752,counts!$V$58:$W$62,2,FALSE)</f>
        <v>-14.754319664473872</v>
      </c>
      <c r="AP752">
        <f>VLOOKUP(AG752,counts!$V$66:$W$69,2,FALSE)</f>
        <v>-22.013681658285037</v>
      </c>
      <c r="AQ752">
        <f>VLOOKUP(AH752,counts!$V$73:$W$75,2,FALSE)</f>
        <v>-22.422560732600829</v>
      </c>
      <c r="AR752">
        <f>VLOOKUP(AI752,counts!$V$79:$W$81,2,FALSE)</f>
        <v>-67.960368165567971</v>
      </c>
      <c r="AS752">
        <f t="shared" si="422"/>
        <v>0</v>
      </c>
      <c r="AT752">
        <f t="shared" si="423"/>
        <v>2</v>
      </c>
      <c r="AU752" t="str">
        <f t="shared" si="406"/>
        <v>Train</v>
      </c>
      <c r="AW752" t="str">
        <f t="shared" si="424"/>
        <v>18-30</v>
      </c>
      <c r="AX752" t="str">
        <f t="shared" si="425"/>
        <v>Blank</v>
      </c>
      <c r="AY752" t="str">
        <f t="shared" si="426"/>
        <v>0-10</v>
      </c>
      <c r="AZ752" t="str">
        <f t="shared" si="427"/>
        <v>IL</v>
      </c>
      <c r="BA752" t="str">
        <f t="shared" si="428"/>
        <v>male</v>
      </c>
      <c r="BB752">
        <f t="shared" si="429"/>
        <v>0</v>
      </c>
      <c r="BC752">
        <f t="shared" si="430"/>
        <v>0</v>
      </c>
      <c r="BD752" t="str">
        <f t="shared" si="431"/>
        <v>S, blank</v>
      </c>
      <c r="BE752">
        <f t="shared" si="432"/>
        <v>3</v>
      </c>
      <c r="BF752">
        <f t="shared" si="433"/>
        <v>-11.613432440426715</v>
      </c>
      <c r="BG752">
        <f t="shared" si="434"/>
        <v>-42.171718189759716</v>
      </c>
      <c r="BH752">
        <f t="shared" si="435"/>
        <v>-82.840254641099079</v>
      </c>
      <c r="BI752">
        <f t="shared" si="436"/>
        <v>-68.390212241589438</v>
      </c>
      <c r="BJ752">
        <f t="shared" si="437"/>
        <v>-108.67008854708662</v>
      </c>
      <c r="BK752">
        <f t="shared" si="438"/>
        <v>-14.754319664473872</v>
      </c>
      <c r="BL752">
        <f t="shared" si="439"/>
        <v>-22.013681658285037</v>
      </c>
      <c r="BM752">
        <f t="shared" si="440"/>
        <v>-22.422560732600829</v>
      </c>
      <c r="BN752">
        <f t="shared" si="441"/>
        <v>-67.960368165567971</v>
      </c>
      <c r="BO752">
        <f t="shared" si="407"/>
        <v>0</v>
      </c>
      <c r="BP752">
        <f t="shared" si="408"/>
        <v>2</v>
      </c>
      <c r="BQ752" t="str">
        <f t="shared" si="409"/>
        <v>Train</v>
      </c>
    </row>
    <row r="753" spans="1:69" x14ac:dyDescent="0.3">
      <c r="A753">
        <v>3</v>
      </c>
      <c r="B753">
        <v>0</v>
      </c>
      <c r="C753" t="s">
        <v>1769</v>
      </c>
      <c r="D753" t="s">
        <v>20</v>
      </c>
      <c r="E753">
        <v>25</v>
      </c>
      <c r="F753">
        <v>0</v>
      </c>
      <c r="G753">
        <v>0</v>
      </c>
      <c r="H753" t="s">
        <v>1770</v>
      </c>
      <c r="I753">
        <v>7.8958000000000004</v>
      </c>
      <c r="K753" t="s">
        <v>17</v>
      </c>
      <c r="N753" t="s">
        <v>1505</v>
      </c>
      <c r="O753">
        <v>2</v>
      </c>
      <c r="P753">
        <v>5</v>
      </c>
      <c r="Q753">
        <v>4</v>
      </c>
      <c r="R753" t="str">
        <f t="shared" si="410"/>
        <v>Train</v>
      </c>
      <c r="S753" t="str">
        <f t="shared" si="411"/>
        <v>Validate</v>
      </c>
      <c r="T753" t="str">
        <f t="shared" si="412"/>
        <v>Test</v>
      </c>
      <c r="U753" t="str">
        <f t="shared" si="413"/>
        <v>IL</v>
      </c>
      <c r="V753" t="str">
        <f t="shared" si="414"/>
        <v>18-30</v>
      </c>
      <c r="W753" t="str">
        <f t="shared" si="415"/>
        <v/>
      </c>
      <c r="X753" t="str">
        <f t="shared" si="416"/>
        <v>0-10</v>
      </c>
      <c r="Y753" t="b">
        <f>SUMPRODUCT(--(U753=counts!$A$40:$A$49))&gt;0</f>
        <v>1</v>
      </c>
      <c r="Z753" t="b">
        <f>SUMPRODUCT(--(W753=counts!$A$18:$A$22))&gt;0</f>
        <v>0</v>
      </c>
      <c r="AA753" t="str">
        <f t="shared" si="417"/>
        <v>18-30</v>
      </c>
      <c r="AB753" t="str">
        <f>IF(W753="","Blank",IF(Z753="TRUE",W753,counts!$A$23))</f>
        <v>Blank</v>
      </c>
      <c r="AC753" t="str">
        <f t="shared" si="418"/>
        <v>0-10</v>
      </c>
      <c r="AD753" t="str">
        <f t="shared" si="419"/>
        <v>IL</v>
      </c>
      <c r="AE753" t="str">
        <f t="shared" si="420"/>
        <v>male</v>
      </c>
      <c r="AF753">
        <f>IF(F753&gt;=4, counts!$A$62,F753)</f>
        <v>0</v>
      </c>
      <c r="AG753">
        <f>IF(G753&gt;=3, counts!$A$69,G753)</f>
        <v>0</v>
      </c>
      <c r="AH753" t="str">
        <f>IF(OR(K753="S",K753=""), counts!$A$75,K753)</f>
        <v>S, blank</v>
      </c>
      <c r="AI753">
        <f t="shared" si="421"/>
        <v>3</v>
      </c>
      <c r="AJ753">
        <f>VLOOKUP(AA753,counts!$V$8:$W$13,2,FALSE)</f>
        <v>-11.613432440426715</v>
      </c>
      <c r="AK753">
        <f>VLOOKUP(AB753,counts!$V$17:$W$23,2,FALSE)</f>
        <v>-42.171718189759716</v>
      </c>
      <c r="AL753">
        <f>VLOOKUP(AC753,counts!$V$27:$W$33,2,FALSE)</f>
        <v>-82.840254641099079</v>
      </c>
      <c r="AM753">
        <f>VLOOKUP(AD753,counts!$V$38:$W$49,2,FALSE)</f>
        <v>-68.390212241589438</v>
      </c>
      <c r="AN753">
        <f>VLOOKUP(AE753,counts!$V$53:$W$54,2,FALSE)</f>
        <v>-108.67008854708662</v>
      </c>
      <c r="AO753">
        <f>VLOOKUP(AF753,counts!$V$58:$W$62,2,FALSE)</f>
        <v>-14.754319664473872</v>
      </c>
      <c r="AP753">
        <f>VLOOKUP(AG753,counts!$V$66:$W$69,2,FALSE)</f>
        <v>-22.013681658285037</v>
      </c>
      <c r="AQ753">
        <f>VLOOKUP(AH753,counts!$V$73:$W$75,2,FALSE)</f>
        <v>-22.422560732600829</v>
      </c>
      <c r="AR753">
        <f>VLOOKUP(AI753,counts!$V$79:$W$81,2,FALSE)</f>
        <v>-67.960368165567971</v>
      </c>
      <c r="AS753">
        <f t="shared" si="422"/>
        <v>0</v>
      </c>
      <c r="AT753">
        <f t="shared" si="423"/>
        <v>2</v>
      </c>
      <c r="AU753" t="str">
        <f t="shared" si="406"/>
        <v>Train</v>
      </c>
      <c r="AW753" t="str">
        <f t="shared" si="424"/>
        <v>18-30</v>
      </c>
      <c r="AX753" t="str">
        <f t="shared" si="425"/>
        <v>Blank</v>
      </c>
      <c r="AY753" t="str">
        <f t="shared" si="426"/>
        <v>0-10</v>
      </c>
      <c r="AZ753" t="str">
        <f t="shared" si="427"/>
        <v>IL</v>
      </c>
      <c r="BA753" t="str">
        <f t="shared" si="428"/>
        <v>male</v>
      </c>
      <c r="BB753">
        <f t="shared" si="429"/>
        <v>0</v>
      </c>
      <c r="BC753">
        <f t="shared" si="430"/>
        <v>0</v>
      </c>
      <c r="BD753" t="str">
        <f t="shared" si="431"/>
        <v>S, blank</v>
      </c>
      <c r="BE753">
        <f t="shared" si="432"/>
        <v>3</v>
      </c>
      <c r="BF753">
        <f t="shared" si="433"/>
        <v>-11.613432440426715</v>
      </c>
      <c r="BG753">
        <f t="shared" si="434"/>
        <v>-42.171718189759716</v>
      </c>
      <c r="BH753">
        <f t="shared" si="435"/>
        <v>-82.840254641099079</v>
      </c>
      <c r="BI753">
        <f t="shared" si="436"/>
        <v>-68.390212241589438</v>
      </c>
      <c r="BJ753">
        <f t="shared" si="437"/>
        <v>-108.67008854708662</v>
      </c>
      <c r="BK753">
        <f t="shared" si="438"/>
        <v>-14.754319664473872</v>
      </c>
      <c r="BL753">
        <f t="shared" si="439"/>
        <v>-22.013681658285037</v>
      </c>
      <c r="BM753">
        <f t="shared" si="440"/>
        <v>-22.422560732600829</v>
      </c>
      <c r="BN753">
        <f t="shared" si="441"/>
        <v>-67.960368165567971</v>
      </c>
      <c r="BO753">
        <f t="shared" si="407"/>
        <v>0</v>
      </c>
      <c r="BP753">
        <f t="shared" si="408"/>
        <v>2</v>
      </c>
      <c r="BQ753" t="str">
        <f t="shared" si="409"/>
        <v>Train</v>
      </c>
    </row>
    <row r="754" spans="1:69" x14ac:dyDescent="0.3">
      <c r="A754">
        <v>3</v>
      </c>
      <c r="B754">
        <v>0</v>
      </c>
      <c r="C754" t="s">
        <v>1771</v>
      </c>
      <c r="D754" t="s">
        <v>20</v>
      </c>
      <c r="E754">
        <v>24</v>
      </c>
      <c r="F754">
        <v>2</v>
      </c>
      <c r="G754">
        <v>0</v>
      </c>
      <c r="H754" t="s">
        <v>1772</v>
      </c>
      <c r="I754">
        <v>24.15</v>
      </c>
      <c r="K754" t="s">
        <v>17</v>
      </c>
      <c r="N754" t="s">
        <v>1773</v>
      </c>
      <c r="O754">
        <v>3</v>
      </c>
      <c r="P754">
        <v>4</v>
      </c>
      <c r="Q754">
        <v>2</v>
      </c>
      <c r="R754" t="str">
        <f t="shared" si="410"/>
        <v>Train</v>
      </c>
      <c r="S754" t="str">
        <f t="shared" si="411"/>
        <v>Test</v>
      </c>
      <c r="T754" t="str">
        <f t="shared" si="412"/>
        <v>Train</v>
      </c>
      <c r="U754" t="str">
        <f t="shared" si="413"/>
        <v>MI</v>
      </c>
      <c r="V754" t="str">
        <f t="shared" si="414"/>
        <v>18-30</v>
      </c>
      <c r="W754" t="str">
        <f t="shared" si="415"/>
        <v/>
      </c>
      <c r="X754" t="str">
        <f t="shared" si="416"/>
        <v>21-30</v>
      </c>
      <c r="Y754" t="b">
        <f>SUMPRODUCT(--(U754=counts!$A$40:$A$49))&gt;0</f>
        <v>1</v>
      </c>
      <c r="Z754" t="b">
        <f>SUMPRODUCT(--(W754=counts!$A$18:$A$22))&gt;0</f>
        <v>0</v>
      </c>
      <c r="AA754" t="str">
        <f t="shared" si="417"/>
        <v>18-30</v>
      </c>
      <c r="AB754" t="str">
        <f>IF(W754="","Blank",IF(Z754="TRUE",W754,counts!$A$23))</f>
        <v>Blank</v>
      </c>
      <c r="AC754" t="str">
        <f t="shared" si="418"/>
        <v>21-30</v>
      </c>
      <c r="AD754" t="str">
        <f t="shared" si="419"/>
        <v>MI</v>
      </c>
      <c r="AE754" t="str">
        <f t="shared" si="420"/>
        <v>male</v>
      </c>
      <c r="AF754">
        <f>IF(F754&gt;=4, counts!$A$62,F754)</f>
        <v>2</v>
      </c>
      <c r="AG754">
        <f>IF(G754&gt;=3, counts!$A$69,G754)</f>
        <v>0</v>
      </c>
      <c r="AH754" t="str">
        <f>IF(OR(K754="S",K754=""), counts!$A$75,K754)</f>
        <v>S, blank</v>
      </c>
      <c r="AI754">
        <f t="shared" si="421"/>
        <v>3</v>
      </c>
      <c r="AJ754">
        <f>VLOOKUP(AA754,counts!$V$8:$W$13,2,FALSE)</f>
        <v>-11.613432440426715</v>
      </c>
      <c r="AK754">
        <f>VLOOKUP(AB754,counts!$V$17:$W$23,2,FALSE)</f>
        <v>-42.171718189759716</v>
      </c>
      <c r="AL754">
        <f>VLOOKUP(AC754,counts!$V$27:$W$33,2,FALSE)</f>
        <v>40.172297072540438</v>
      </c>
      <c r="AM754">
        <f>VLOOKUP(AD754,counts!$V$38:$W$49,2,FALSE)</f>
        <v>123.30204897661667</v>
      </c>
      <c r="AN754">
        <f>VLOOKUP(AE754,counts!$V$53:$W$54,2,FALSE)</f>
        <v>-108.67008854708662</v>
      </c>
      <c r="AO754">
        <f>VLOOKUP(AF754,counts!$V$58:$W$62,2,FALSE)</f>
        <v>47.533478806865013</v>
      </c>
      <c r="AP754">
        <f>VLOOKUP(AG754,counts!$V$66:$W$69,2,FALSE)</f>
        <v>-22.013681658285037</v>
      </c>
      <c r="AQ754">
        <f>VLOOKUP(AH754,counts!$V$73:$W$75,2,FALSE)</f>
        <v>-22.422560732600829</v>
      </c>
      <c r="AR754">
        <f>VLOOKUP(AI754,counts!$V$79:$W$81,2,FALSE)</f>
        <v>-67.960368165567971</v>
      </c>
      <c r="AS754">
        <f t="shared" si="422"/>
        <v>0</v>
      </c>
      <c r="AT754">
        <f t="shared" si="423"/>
        <v>3</v>
      </c>
      <c r="AU754" t="str">
        <f t="shared" si="406"/>
        <v>Train</v>
      </c>
      <c r="AW754" t="str">
        <f t="shared" si="424"/>
        <v>18-30</v>
      </c>
      <c r="AX754" t="str">
        <f t="shared" si="425"/>
        <v>Blank</v>
      </c>
      <c r="AY754" t="str">
        <f t="shared" si="426"/>
        <v>21-30</v>
      </c>
      <c r="AZ754" t="str">
        <f t="shared" si="427"/>
        <v>MI</v>
      </c>
      <c r="BA754" t="str">
        <f t="shared" si="428"/>
        <v>male</v>
      </c>
      <c r="BB754">
        <f t="shared" si="429"/>
        <v>2</v>
      </c>
      <c r="BC754">
        <f t="shared" si="430"/>
        <v>0</v>
      </c>
      <c r="BD754" t="str">
        <f t="shared" si="431"/>
        <v>S, blank</v>
      </c>
      <c r="BE754">
        <f t="shared" si="432"/>
        <v>3</v>
      </c>
      <c r="BF754">
        <f t="shared" si="433"/>
        <v>-11.613432440426715</v>
      </c>
      <c r="BG754">
        <f t="shared" si="434"/>
        <v>-42.171718189759716</v>
      </c>
      <c r="BH754">
        <f t="shared" si="435"/>
        <v>40.172297072540438</v>
      </c>
      <c r="BI754">
        <f t="shared" si="436"/>
        <v>123.30204897661667</v>
      </c>
      <c r="BJ754">
        <f t="shared" si="437"/>
        <v>-108.67008854708662</v>
      </c>
      <c r="BK754">
        <f t="shared" si="438"/>
        <v>47.533478806865013</v>
      </c>
      <c r="BL754">
        <f t="shared" si="439"/>
        <v>-22.013681658285037</v>
      </c>
      <c r="BM754">
        <f t="shared" si="440"/>
        <v>-22.422560732600829</v>
      </c>
      <c r="BN754">
        <f t="shared" si="441"/>
        <v>-67.960368165567971</v>
      </c>
      <c r="BO754">
        <f t="shared" si="407"/>
        <v>0</v>
      </c>
      <c r="BP754">
        <f t="shared" si="408"/>
        <v>3</v>
      </c>
      <c r="BQ754" t="str">
        <f t="shared" si="409"/>
        <v>Train</v>
      </c>
    </row>
    <row r="755" spans="1:69" x14ac:dyDescent="0.3">
      <c r="A755">
        <v>3</v>
      </c>
      <c r="B755">
        <v>0</v>
      </c>
      <c r="C755" t="s">
        <v>1774</v>
      </c>
      <c r="D755" t="s">
        <v>20</v>
      </c>
      <c r="E755">
        <v>22</v>
      </c>
      <c r="F755">
        <v>0</v>
      </c>
      <c r="G755">
        <v>0</v>
      </c>
      <c r="H755" t="s">
        <v>1775</v>
      </c>
      <c r="I755">
        <v>8.0500000000000007</v>
      </c>
      <c r="K755" t="s">
        <v>17</v>
      </c>
      <c r="O755">
        <v>4</v>
      </c>
      <c r="P755">
        <v>3</v>
      </c>
      <c r="Q755">
        <v>5</v>
      </c>
      <c r="R755" t="str">
        <f t="shared" si="410"/>
        <v>Test</v>
      </c>
      <c r="S755" t="str">
        <f t="shared" si="411"/>
        <v>Train</v>
      </c>
      <c r="T755" t="str">
        <f t="shared" si="412"/>
        <v>Validate</v>
      </c>
      <c r="U755" t="str">
        <f t="shared" si="413"/>
        <v/>
      </c>
      <c r="V755" t="str">
        <f t="shared" si="414"/>
        <v>18-30</v>
      </c>
      <c r="W755" t="str">
        <f t="shared" si="415"/>
        <v/>
      </c>
      <c r="X755" t="str">
        <f t="shared" si="416"/>
        <v>0-10</v>
      </c>
      <c r="Y755" t="b">
        <f>SUMPRODUCT(--(U755=counts!$A$40:$A$49))&gt;0</f>
        <v>0</v>
      </c>
      <c r="Z755" t="b">
        <f>SUMPRODUCT(--(W755=counts!$A$18:$A$22))&gt;0</f>
        <v>0</v>
      </c>
      <c r="AA755" t="str">
        <f t="shared" si="417"/>
        <v>18-30</v>
      </c>
      <c r="AB755" t="str">
        <f>IF(W755="","Blank",IF(Z755="TRUE",W755,counts!$A$23))</f>
        <v>Blank</v>
      </c>
      <c r="AC755" t="str">
        <f t="shared" si="418"/>
        <v>0-10</v>
      </c>
      <c r="AD755" t="str">
        <f t="shared" si="419"/>
        <v>Blank</v>
      </c>
      <c r="AE755" t="str">
        <f t="shared" si="420"/>
        <v>male</v>
      </c>
      <c r="AF755">
        <f>IF(F755&gt;=4, counts!$A$62,F755)</f>
        <v>0</v>
      </c>
      <c r="AG755">
        <f>IF(G755&gt;=3, counts!$A$69,G755)</f>
        <v>0</v>
      </c>
      <c r="AH755" t="str">
        <f>IF(OR(K755="S",K755=""), counts!$A$75,K755)</f>
        <v>S, blank</v>
      </c>
      <c r="AI755">
        <f t="shared" si="421"/>
        <v>3</v>
      </c>
      <c r="AJ755">
        <f>VLOOKUP(AA755,counts!$V$8:$W$13,2,FALSE)</f>
        <v>-11.613432440426715</v>
      </c>
      <c r="AK755">
        <f>VLOOKUP(AB755,counts!$V$17:$W$23,2,FALSE)</f>
        <v>-42.171718189759716</v>
      </c>
      <c r="AL755">
        <f>VLOOKUP(AC755,counts!$V$27:$W$33,2,FALSE)</f>
        <v>-82.840254641099079</v>
      </c>
      <c r="AM755">
        <f>VLOOKUP(AD755,counts!$V$38:$W$49,2,FALSE)</f>
        <v>-33.757758935166962</v>
      </c>
      <c r="AN755">
        <f>VLOOKUP(AE755,counts!$V$53:$W$54,2,FALSE)</f>
        <v>-108.67008854708662</v>
      </c>
      <c r="AO755">
        <f>VLOOKUP(AF755,counts!$V$58:$W$62,2,FALSE)</f>
        <v>-14.754319664473872</v>
      </c>
      <c r="AP755">
        <f>VLOOKUP(AG755,counts!$V$66:$W$69,2,FALSE)</f>
        <v>-22.013681658285037</v>
      </c>
      <c r="AQ755">
        <f>VLOOKUP(AH755,counts!$V$73:$W$75,2,FALSE)</f>
        <v>-22.422560732600829</v>
      </c>
      <c r="AR755">
        <f>VLOOKUP(AI755,counts!$V$79:$W$81,2,FALSE)</f>
        <v>-67.960368165567971</v>
      </c>
      <c r="AS755">
        <f t="shared" si="422"/>
        <v>0</v>
      </c>
      <c r="AT755">
        <f t="shared" si="423"/>
        <v>4</v>
      </c>
      <c r="AU755" t="str">
        <f t="shared" si="406"/>
        <v>Test</v>
      </c>
      <c r="AW755" t="str">
        <f t="shared" si="424"/>
        <v>18-30</v>
      </c>
      <c r="AX755" t="str">
        <f t="shared" si="425"/>
        <v>Blank</v>
      </c>
      <c r="AY755" t="str">
        <f t="shared" si="426"/>
        <v>0-10</v>
      </c>
      <c r="AZ755" t="str">
        <f t="shared" si="427"/>
        <v>Blank</v>
      </c>
      <c r="BA755" t="str">
        <f t="shared" si="428"/>
        <v>male</v>
      </c>
      <c r="BB755">
        <f t="shared" si="429"/>
        <v>0</v>
      </c>
      <c r="BC755">
        <f t="shared" si="430"/>
        <v>0</v>
      </c>
      <c r="BD755" t="str">
        <f t="shared" si="431"/>
        <v>S, blank</v>
      </c>
      <c r="BE755">
        <f t="shared" si="432"/>
        <v>3</v>
      </c>
      <c r="BF755">
        <f t="shared" si="433"/>
        <v>-11.613432440426715</v>
      </c>
      <c r="BG755">
        <f t="shared" si="434"/>
        <v>-42.171718189759716</v>
      </c>
      <c r="BH755">
        <f t="shared" si="435"/>
        <v>-82.840254641099079</v>
      </c>
      <c r="BI755">
        <f t="shared" si="436"/>
        <v>-33.757758935166962</v>
      </c>
      <c r="BJ755">
        <f t="shared" si="437"/>
        <v>-108.67008854708662</v>
      </c>
      <c r="BK755">
        <f t="shared" si="438"/>
        <v>-14.754319664473872</v>
      </c>
      <c r="BL755">
        <f t="shared" si="439"/>
        <v>-22.013681658285037</v>
      </c>
      <c r="BM755">
        <f t="shared" si="440"/>
        <v>-22.422560732600829</v>
      </c>
      <c r="BN755">
        <f t="shared" si="441"/>
        <v>-67.960368165567971</v>
      </c>
      <c r="BO755">
        <f t="shared" si="407"/>
        <v>0</v>
      </c>
      <c r="BP755">
        <f t="shared" si="408"/>
        <v>4</v>
      </c>
      <c r="BQ755" t="str">
        <f t="shared" si="409"/>
        <v>Test</v>
      </c>
    </row>
    <row r="756" spans="1:69" x14ac:dyDescent="0.3">
      <c r="A756">
        <v>3</v>
      </c>
      <c r="B756">
        <v>0</v>
      </c>
      <c r="C756" t="s">
        <v>1776</v>
      </c>
      <c r="D756" t="s">
        <v>20</v>
      </c>
      <c r="E756">
        <v>21</v>
      </c>
      <c r="F756">
        <v>2</v>
      </c>
      <c r="G756">
        <v>0</v>
      </c>
      <c r="H756" t="s">
        <v>1772</v>
      </c>
      <c r="I756">
        <v>24.15</v>
      </c>
      <c r="K756" t="s">
        <v>17</v>
      </c>
      <c r="N756" t="s">
        <v>1773</v>
      </c>
      <c r="O756">
        <v>5</v>
      </c>
      <c r="P756">
        <v>1</v>
      </c>
      <c r="Q756">
        <v>5</v>
      </c>
      <c r="R756" t="str">
        <f t="shared" si="410"/>
        <v>Validate</v>
      </c>
      <c r="S756" t="str">
        <f t="shared" si="411"/>
        <v>Train</v>
      </c>
      <c r="T756" t="str">
        <f t="shared" si="412"/>
        <v>Validate</v>
      </c>
      <c r="U756" t="str">
        <f t="shared" si="413"/>
        <v>MI</v>
      </c>
      <c r="V756" t="str">
        <f t="shared" si="414"/>
        <v>18-30</v>
      </c>
      <c r="W756" t="str">
        <f t="shared" si="415"/>
        <v/>
      </c>
      <c r="X756" t="str">
        <f t="shared" si="416"/>
        <v>21-30</v>
      </c>
      <c r="Y756" t="b">
        <f>SUMPRODUCT(--(U756=counts!$A$40:$A$49))&gt;0</f>
        <v>1</v>
      </c>
      <c r="Z756" t="b">
        <f>SUMPRODUCT(--(W756=counts!$A$18:$A$22))&gt;0</f>
        <v>0</v>
      </c>
      <c r="AA756" t="str">
        <f t="shared" si="417"/>
        <v>18-30</v>
      </c>
      <c r="AB756" t="str">
        <f>IF(W756="","Blank",IF(Z756="TRUE",W756,counts!$A$23))</f>
        <v>Blank</v>
      </c>
      <c r="AC756" t="str">
        <f t="shared" si="418"/>
        <v>21-30</v>
      </c>
      <c r="AD756" t="str">
        <f t="shared" si="419"/>
        <v>MI</v>
      </c>
      <c r="AE756" t="str">
        <f t="shared" si="420"/>
        <v>male</v>
      </c>
      <c r="AF756">
        <f>IF(F756&gt;=4, counts!$A$62,F756)</f>
        <v>2</v>
      </c>
      <c r="AG756">
        <f>IF(G756&gt;=3, counts!$A$69,G756)</f>
        <v>0</v>
      </c>
      <c r="AH756" t="str">
        <f>IF(OR(K756="S",K756=""), counts!$A$75,K756)</f>
        <v>S, blank</v>
      </c>
      <c r="AI756">
        <f t="shared" si="421"/>
        <v>3</v>
      </c>
      <c r="AJ756">
        <f>VLOOKUP(AA756,counts!$V$8:$W$13,2,FALSE)</f>
        <v>-11.613432440426715</v>
      </c>
      <c r="AK756">
        <f>VLOOKUP(AB756,counts!$V$17:$W$23,2,FALSE)</f>
        <v>-42.171718189759716</v>
      </c>
      <c r="AL756">
        <f>VLOOKUP(AC756,counts!$V$27:$W$33,2,FALSE)</f>
        <v>40.172297072540438</v>
      </c>
      <c r="AM756">
        <f>VLOOKUP(AD756,counts!$V$38:$W$49,2,FALSE)</f>
        <v>123.30204897661667</v>
      </c>
      <c r="AN756">
        <f>VLOOKUP(AE756,counts!$V$53:$W$54,2,FALSE)</f>
        <v>-108.67008854708662</v>
      </c>
      <c r="AO756">
        <f>VLOOKUP(AF756,counts!$V$58:$W$62,2,FALSE)</f>
        <v>47.533478806865013</v>
      </c>
      <c r="AP756">
        <f>VLOOKUP(AG756,counts!$V$66:$W$69,2,FALSE)</f>
        <v>-22.013681658285037</v>
      </c>
      <c r="AQ756">
        <f>VLOOKUP(AH756,counts!$V$73:$W$75,2,FALSE)</f>
        <v>-22.422560732600829</v>
      </c>
      <c r="AR756">
        <f>VLOOKUP(AI756,counts!$V$79:$W$81,2,FALSE)</f>
        <v>-67.960368165567971</v>
      </c>
      <c r="AS756">
        <f t="shared" si="422"/>
        <v>0</v>
      </c>
      <c r="AT756">
        <f t="shared" si="423"/>
        <v>5</v>
      </c>
      <c r="AU756" t="str">
        <f t="shared" si="406"/>
        <v>Validate</v>
      </c>
      <c r="AW756" t="str">
        <f t="shared" si="424"/>
        <v>18-30</v>
      </c>
      <c r="AX756" t="str">
        <f t="shared" si="425"/>
        <v>Blank</v>
      </c>
      <c r="AY756" t="str">
        <f t="shared" si="426"/>
        <v>21-30</v>
      </c>
      <c r="AZ756" t="str">
        <f t="shared" si="427"/>
        <v>MI</v>
      </c>
      <c r="BA756" t="str">
        <f t="shared" si="428"/>
        <v>male</v>
      </c>
      <c r="BB756">
        <f t="shared" si="429"/>
        <v>2</v>
      </c>
      <c r="BC756">
        <f t="shared" si="430"/>
        <v>0</v>
      </c>
      <c r="BD756" t="str">
        <f t="shared" si="431"/>
        <v>S, blank</v>
      </c>
      <c r="BE756">
        <f t="shared" si="432"/>
        <v>3</v>
      </c>
      <c r="BF756">
        <f t="shared" si="433"/>
        <v>-11.613432440426715</v>
      </c>
      <c r="BG756">
        <f t="shared" si="434"/>
        <v>-42.171718189759716</v>
      </c>
      <c r="BH756">
        <f t="shared" si="435"/>
        <v>40.172297072540438</v>
      </c>
      <c r="BI756">
        <f t="shared" si="436"/>
        <v>123.30204897661667</v>
      </c>
      <c r="BJ756">
        <f t="shared" si="437"/>
        <v>-108.67008854708662</v>
      </c>
      <c r="BK756">
        <f t="shared" si="438"/>
        <v>47.533478806865013</v>
      </c>
      <c r="BL756">
        <f t="shared" si="439"/>
        <v>-22.013681658285037</v>
      </c>
      <c r="BM756">
        <f t="shared" si="440"/>
        <v>-22.422560732600829</v>
      </c>
      <c r="BN756">
        <f t="shared" si="441"/>
        <v>-67.960368165567971</v>
      </c>
      <c r="BO756">
        <f t="shared" si="407"/>
        <v>0</v>
      </c>
      <c r="BP756">
        <f t="shared" si="408"/>
        <v>5</v>
      </c>
      <c r="BQ756" t="str">
        <f t="shared" si="409"/>
        <v>Validate</v>
      </c>
    </row>
    <row r="757" spans="1:69" x14ac:dyDescent="0.3">
      <c r="A757">
        <v>3</v>
      </c>
      <c r="B757">
        <v>0</v>
      </c>
      <c r="C757" t="s">
        <v>1777</v>
      </c>
      <c r="D757" t="s">
        <v>20</v>
      </c>
      <c r="E757">
        <v>17</v>
      </c>
      <c r="F757">
        <v>2</v>
      </c>
      <c r="G757">
        <v>0</v>
      </c>
      <c r="H757" t="s">
        <v>1778</v>
      </c>
      <c r="I757">
        <v>8.0500000000000007</v>
      </c>
      <c r="K757" t="s">
        <v>17</v>
      </c>
      <c r="N757" t="s">
        <v>1773</v>
      </c>
      <c r="O757">
        <v>2</v>
      </c>
      <c r="P757">
        <v>2</v>
      </c>
      <c r="Q757">
        <v>4</v>
      </c>
      <c r="R757" t="str">
        <f t="shared" si="410"/>
        <v>Train</v>
      </c>
      <c r="S757" t="str">
        <f t="shared" si="411"/>
        <v>Train</v>
      </c>
      <c r="T757" t="str">
        <f t="shared" si="412"/>
        <v>Test</v>
      </c>
      <c r="U757" t="str">
        <f t="shared" si="413"/>
        <v>MI</v>
      </c>
      <c r="V757" t="str">
        <f t="shared" si="414"/>
        <v>0-17</v>
      </c>
      <c r="W757" t="str">
        <f t="shared" si="415"/>
        <v/>
      </c>
      <c r="X757" t="str">
        <f t="shared" si="416"/>
        <v>0-10</v>
      </c>
      <c r="Y757" t="b">
        <f>SUMPRODUCT(--(U757=counts!$A$40:$A$49))&gt;0</f>
        <v>1</v>
      </c>
      <c r="Z757" t="b">
        <f>SUMPRODUCT(--(W757=counts!$A$18:$A$22))&gt;0</f>
        <v>0</v>
      </c>
      <c r="AA757" t="str">
        <f t="shared" si="417"/>
        <v>0-17</v>
      </c>
      <c r="AB757" t="str">
        <f>IF(W757="","Blank",IF(Z757="TRUE",W757,counts!$A$23))</f>
        <v>Blank</v>
      </c>
      <c r="AC757" t="str">
        <f t="shared" si="418"/>
        <v>0-10</v>
      </c>
      <c r="AD757" t="str">
        <f t="shared" si="419"/>
        <v>MI</v>
      </c>
      <c r="AE757" t="str">
        <f t="shared" si="420"/>
        <v>male</v>
      </c>
      <c r="AF757">
        <f>IF(F757&gt;=4, counts!$A$62,F757)</f>
        <v>2</v>
      </c>
      <c r="AG757">
        <f>IF(G757&gt;=3, counts!$A$69,G757)</f>
        <v>0</v>
      </c>
      <c r="AH757" t="str">
        <f>IF(OR(K757="S",K757=""), counts!$A$75,K757)</f>
        <v>S, blank</v>
      </c>
      <c r="AI757">
        <f t="shared" si="421"/>
        <v>3</v>
      </c>
      <c r="AJ757">
        <f>VLOOKUP(AA757,counts!$V$8:$W$13,2,FALSE)</f>
        <v>-3.7643689058441341</v>
      </c>
      <c r="AK757">
        <f>VLOOKUP(AB757,counts!$V$17:$W$23,2,FALSE)</f>
        <v>-42.171718189759716</v>
      </c>
      <c r="AL757">
        <f>VLOOKUP(AC757,counts!$V$27:$W$33,2,FALSE)</f>
        <v>-82.840254641099079</v>
      </c>
      <c r="AM757">
        <f>VLOOKUP(AD757,counts!$V$38:$W$49,2,FALSE)</f>
        <v>123.30204897661667</v>
      </c>
      <c r="AN757">
        <f>VLOOKUP(AE757,counts!$V$53:$W$54,2,FALSE)</f>
        <v>-108.67008854708662</v>
      </c>
      <c r="AO757">
        <f>VLOOKUP(AF757,counts!$V$58:$W$62,2,FALSE)</f>
        <v>47.533478806865013</v>
      </c>
      <c r="AP757">
        <f>VLOOKUP(AG757,counts!$V$66:$W$69,2,FALSE)</f>
        <v>-22.013681658285037</v>
      </c>
      <c r="AQ757">
        <f>VLOOKUP(AH757,counts!$V$73:$W$75,2,FALSE)</f>
        <v>-22.422560732600829</v>
      </c>
      <c r="AR757">
        <f>VLOOKUP(AI757,counts!$V$79:$W$81,2,FALSE)</f>
        <v>-67.960368165567971</v>
      </c>
      <c r="AS757">
        <f t="shared" si="422"/>
        <v>0</v>
      </c>
      <c r="AT757">
        <f t="shared" si="423"/>
        <v>2</v>
      </c>
      <c r="AU757" t="str">
        <f t="shared" si="406"/>
        <v>Train</v>
      </c>
      <c r="AW757" t="str">
        <f t="shared" si="424"/>
        <v>0-17</v>
      </c>
      <c r="AX757" t="str">
        <f t="shared" si="425"/>
        <v>Blank</v>
      </c>
      <c r="AY757" t="str">
        <f t="shared" si="426"/>
        <v>0-10</v>
      </c>
      <c r="AZ757" t="str">
        <f t="shared" si="427"/>
        <v>MI</v>
      </c>
      <c r="BA757" t="str">
        <f t="shared" si="428"/>
        <v>male</v>
      </c>
      <c r="BB757">
        <f t="shared" si="429"/>
        <v>2</v>
      </c>
      <c r="BC757">
        <f t="shared" si="430"/>
        <v>0</v>
      </c>
      <c r="BD757" t="str">
        <f t="shared" si="431"/>
        <v>S, blank</v>
      </c>
      <c r="BE757">
        <f t="shared" si="432"/>
        <v>3</v>
      </c>
      <c r="BF757">
        <f t="shared" si="433"/>
        <v>-3.7643689058441341</v>
      </c>
      <c r="BG757">
        <f t="shared" si="434"/>
        <v>-42.171718189759716</v>
      </c>
      <c r="BH757">
        <f t="shared" si="435"/>
        <v>-82.840254641099079</v>
      </c>
      <c r="BI757">
        <f t="shared" si="436"/>
        <v>123.30204897661667</v>
      </c>
      <c r="BJ757">
        <f t="shared" si="437"/>
        <v>-108.67008854708662</v>
      </c>
      <c r="BK757">
        <f t="shared" si="438"/>
        <v>47.533478806865013</v>
      </c>
      <c r="BL757">
        <f t="shared" si="439"/>
        <v>-22.013681658285037</v>
      </c>
      <c r="BM757">
        <f t="shared" si="440"/>
        <v>-22.422560732600829</v>
      </c>
      <c r="BN757">
        <f t="shared" si="441"/>
        <v>-67.960368165567971</v>
      </c>
      <c r="BO757">
        <f t="shared" si="407"/>
        <v>0</v>
      </c>
      <c r="BP757">
        <f t="shared" si="408"/>
        <v>2</v>
      </c>
      <c r="BQ757" t="str">
        <f t="shared" si="409"/>
        <v>Train</v>
      </c>
    </row>
    <row r="758" spans="1:69" x14ac:dyDescent="0.3">
      <c r="A758">
        <v>3</v>
      </c>
      <c r="B758">
        <v>0</v>
      </c>
      <c r="C758" t="s">
        <v>1779</v>
      </c>
      <c r="D758" t="s">
        <v>20</v>
      </c>
      <c r="F758">
        <v>1</v>
      </c>
      <c r="G758">
        <v>0</v>
      </c>
      <c r="H758" t="s">
        <v>1780</v>
      </c>
      <c r="I758">
        <v>16.100000000000001</v>
      </c>
      <c r="K758" t="s">
        <v>17</v>
      </c>
      <c r="N758" t="s">
        <v>1781</v>
      </c>
      <c r="O758">
        <v>2</v>
      </c>
      <c r="P758">
        <v>4</v>
      </c>
      <c r="Q758">
        <v>1</v>
      </c>
      <c r="R758" t="str">
        <f t="shared" si="410"/>
        <v>Train</v>
      </c>
      <c r="S758" t="str">
        <f t="shared" si="411"/>
        <v>Test</v>
      </c>
      <c r="T758" t="str">
        <f t="shared" si="412"/>
        <v>Train</v>
      </c>
      <c r="U758" t="str">
        <f t="shared" si="413"/>
        <v>OH</v>
      </c>
      <c r="V758" t="str">
        <f t="shared" si="414"/>
        <v>0-17</v>
      </c>
      <c r="W758" t="str">
        <f t="shared" si="415"/>
        <v/>
      </c>
      <c r="X758" t="str">
        <f t="shared" si="416"/>
        <v>11-20</v>
      </c>
      <c r="Y758" t="b">
        <f>SUMPRODUCT(--(U758=counts!$A$40:$A$49))&gt;0</f>
        <v>1</v>
      </c>
      <c r="Z758" t="b">
        <f>SUMPRODUCT(--(W758=counts!$A$18:$A$22))&gt;0</f>
        <v>0</v>
      </c>
      <c r="AA758" t="str">
        <f t="shared" si="417"/>
        <v>0-17</v>
      </c>
      <c r="AB758" t="str">
        <f>IF(W758="","Blank",IF(Z758="TRUE",W758,counts!$A$23))</f>
        <v>Blank</v>
      </c>
      <c r="AC758" t="str">
        <f t="shared" si="418"/>
        <v>11-20</v>
      </c>
      <c r="AD758" t="str">
        <f t="shared" si="419"/>
        <v>OH</v>
      </c>
      <c r="AE758" t="str">
        <f t="shared" si="420"/>
        <v>male</v>
      </c>
      <c r="AF758">
        <f>IF(F758&gt;=4, counts!$A$62,F758)</f>
        <v>1</v>
      </c>
      <c r="AG758">
        <f>IF(G758&gt;=3, counts!$A$69,G758)</f>
        <v>0</v>
      </c>
      <c r="AH758" t="str">
        <f>IF(OR(K758="S",K758=""), counts!$A$75,K758)</f>
        <v>S, blank</v>
      </c>
      <c r="AI758">
        <f t="shared" si="421"/>
        <v>3</v>
      </c>
      <c r="AJ758">
        <f>VLOOKUP(AA758,counts!$V$8:$W$13,2,FALSE)</f>
        <v>-3.7643689058441341</v>
      </c>
      <c r="AK758">
        <f>VLOOKUP(AB758,counts!$V$17:$W$23,2,FALSE)</f>
        <v>-42.171718189759716</v>
      </c>
      <c r="AL758">
        <f>VLOOKUP(AC758,counts!$V$27:$W$33,2,FALSE)</f>
        <v>-9.6115457513775127</v>
      </c>
      <c r="AM758">
        <f>VLOOKUP(AD758,counts!$V$38:$W$49,2,FALSE)</f>
        <v>82.755538165800246</v>
      </c>
      <c r="AN758">
        <f>VLOOKUP(AE758,counts!$V$53:$W$54,2,FALSE)</f>
        <v>-108.67008854708662</v>
      </c>
      <c r="AO758">
        <f>VLOOKUP(AF758,counts!$V$58:$W$62,2,FALSE)</f>
        <v>48.695090775187893</v>
      </c>
      <c r="AP758">
        <f>VLOOKUP(AG758,counts!$V$66:$W$69,2,FALSE)</f>
        <v>-22.013681658285037</v>
      </c>
      <c r="AQ758">
        <f>VLOOKUP(AH758,counts!$V$73:$W$75,2,FALSE)</f>
        <v>-22.422560732600829</v>
      </c>
      <c r="AR758">
        <f>VLOOKUP(AI758,counts!$V$79:$W$81,2,FALSE)</f>
        <v>-67.960368165567971</v>
      </c>
      <c r="AS758">
        <f t="shared" si="422"/>
        <v>0</v>
      </c>
      <c r="AT758">
        <f t="shared" si="423"/>
        <v>2</v>
      </c>
      <c r="AU758" t="str">
        <f t="shared" si="406"/>
        <v>Train</v>
      </c>
      <c r="AW758" t="str">
        <f t="shared" si="424"/>
        <v>0-17</v>
      </c>
      <c r="AX758" t="str">
        <f t="shared" si="425"/>
        <v>Blank</v>
      </c>
      <c r="AY758" t="str">
        <f t="shared" si="426"/>
        <v>11-20</v>
      </c>
      <c r="AZ758" t="str">
        <f t="shared" si="427"/>
        <v>OH</v>
      </c>
      <c r="BA758" t="str">
        <f t="shared" si="428"/>
        <v>male</v>
      </c>
      <c r="BB758">
        <f t="shared" si="429"/>
        <v>1</v>
      </c>
      <c r="BC758">
        <f t="shared" si="430"/>
        <v>0</v>
      </c>
      <c r="BD758" t="str">
        <f t="shared" si="431"/>
        <v>S, blank</v>
      </c>
      <c r="BE758">
        <f t="shared" si="432"/>
        <v>3</v>
      </c>
      <c r="BF758">
        <f t="shared" si="433"/>
        <v>-3.7643689058441341</v>
      </c>
      <c r="BG758">
        <f t="shared" si="434"/>
        <v>-42.171718189759716</v>
      </c>
      <c r="BH758">
        <f t="shared" si="435"/>
        <v>-9.6115457513775127</v>
      </c>
      <c r="BI758">
        <f t="shared" si="436"/>
        <v>82.755538165800246</v>
      </c>
      <c r="BJ758">
        <f t="shared" si="437"/>
        <v>-108.67008854708662</v>
      </c>
      <c r="BK758">
        <f t="shared" si="438"/>
        <v>48.695090775187893</v>
      </c>
      <c r="BL758">
        <f t="shared" si="439"/>
        <v>-22.013681658285037</v>
      </c>
      <c r="BM758">
        <f t="shared" si="440"/>
        <v>-22.422560732600829</v>
      </c>
      <c r="BN758">
        <f t="shared" si="441"/>
        <v>-67.960368165567971</v>
      </c>
      <c r="BO758">
        <f t="shared" si="407"/>
        <v>0</v>
      </c>
      <c r="BP758">
        <f t="shared" si="408"/>
        <v>2</v>
      </c>
      <c r="BQ758" t="str">
        <f t="shared" si="409"/>
        <v>Train</v>
      </c>
    </row>
    <row r="759" spans="1:69" x14ac:dyDescent="0.3">
      <c r="A759">
        <v>3</v>
      </c>
      <c r="B759">
        <v>1</v>
      </c>
      <c r="C759" t="s">
        <v>1782</v>
      </c>
      <c r="D759" t="s">
        <v>15</v>
      </c>
      <c r="F759">
        <v>1</v>
      </c>
      <c r="G759">
        <v>0</v>
      </c>
      <c r="H759" t="s">
        <v>1780</v>
      </c>
      <c r="I759">
        <v>16.100000000000001</v>
      </c>
      <c r="K759" t="s">
        <v>17</v>
      </c>
      <c r="L759" t="s">
        <v>1001</v>
      </c>
      <c r="N759" t="s">
        <v>1781</v>
      </c>
      <c r="O759">
        <v>5</v>
      </c>
      <c r="P759">
        <v>1</v>
      </c>
      <c r="Q759">
        <v>4</v>
      </c>
      <c r="R759" t="str">
        <f t="shared" si="410"/>
        <v>Validate</v>
      </c>
      <c r="S759" t="str">
        <f t="shared" si="411"/>
        <v>Train</v>
      </c>
      <c r="T759" t="str">
        <f t="shared" si="412"/>
        <v>Test</v>
      </c>
      <c r="U759" t="str">
        <f t="shared" si="413"/>
        <v>OH</v>
      </c>
      <c r="V759" t="str">
        <f t="shared" si="414"/>
        <v>0-17</v>
      </c>
      <c r="W759" t="str">
        <f t="shared" si="415"/>
        <v/>
      </c>
      <c r="X759" t="str">
        <f t="shared" si="416"/>
        <v>11-20</v>
      </c>
      <c r="Y759" t="b">
        <f>SUMPRODUCT(--(U759=counts!$A$40:$A$49))&gt;0</f>
        <v>1</v>
      </c>
      <c r="Z759" t="b">
        <f>SUMPRODUCT(--(W759=counts!$A$18:$A$22))&gt;0</f>
        <v>0</v>
      </c>
      <c r="AA759" t="str">
        <f t="shared" si="417"/>
        <v>0-17</v>
      </c>
      <c r="AB759" t="str">
        <f>IF(W759="","Blank",IF(Z759="TRUE",W759,counts!$A$23))</f>
        <v>Blank</v>
      </c>
      <c r="AC759" t="str">
        <f t="shared" si="418"/>
        <v>11-20</v>
      </c>
      <c r="AD759" t="str">
        <f t="shared" si="419"/>
        <v>OH</v>
      </c>
      <c r="AE759" t="str">
        <f t="shared" si="420"/>
        <v>female</v>
      </c>
      <c r="AF759">
        <f>IF(F759&gt;=4, counts!$A$62,F759)</f>
        <v>1</v>
      </c>
      <c r="AG759">
        <f>IF(G759&gt;=3, counts!$A$69,G759)</f>
        <v>0</v>
      </c>
      <c r="AH759" t="str">
        <f>IF(OR(K759="S",K759=""), counts!$A$75,K759)</f>
        <v>S, blank</v>
      </c>
      <c r="AI759">
        <f t="shared" si="421"/>
        <v>3</v>
      </c>
      <c r="AJ759">
        <f>VLOOKUP(AA759,counts!$V$8:$W$13,2,FALSE)</f>
        <v>-3.7643689058441341</v>
      </c>
      <c r="AK759">
        <f>VLOOKUP(AB759,counts!$V$17:$W$23,2,FALSE)</f>
        <v>-42.171718189759716</v>
      </c>
      <c r="AL759">
        <f>VLOOKUP(AC759,counts!$V$27:$W$33,2,FALSE)</f>
        <v>-9.6115457513775127</v>
      </c>
      <c r="AM759">
        <f>VLOOKUP(AD759,counts!$V$38:$W$49,2,FALSE)</f>
        <v>82.755538165800246</v>
      </c>
      <c r="AN759">
        <f>VLOOKUP(AE759,counts!$V$53:$W$54,2,FALSE)</f>
        <v>151.41878811967541</v>
      </c>
      <c r="AO759">
        <f>VLOOKUP(AF759,counts!$V$58:$W$62,2,FALSE)</f>
        <v>48.695090775187893</v>
      </c>
      <c r="AP759">
        <f>VLOOKUP(AG759,counts!$V$66:$W$69,2,FALSE)</f>
        <v>-22.013681658285037</v>
      </c>
      <c r="AQ759">
        <f>VLOOKUP(AH759,counts!$V$73:$W$75,2,FALSE)</f>
        <v>-22.422560732600829</v>
      </c>
      <c r="AR759">
        <f>VLOOKUP(AI759,counts!$V$79:$W$81,2,FALSE)</f>
        <v>-67.960368165567971</v>
      </c>
      <c r="AS759">
        <f t="shared" si="422"/>
        <v>1</v>
      </c>
      <c r="AT759">
        <f t="shared" si="423"/>
        <v>5</v>
      </c>
      <c r="AU759" t="str">
        <f t="shared" si="406"/>
        <v>Validate</v>
      </c>
      <c r="AW759" t="str">
        <f t="shared" si="424"/>
        <v>0-17</v>
      </c>
      <c r="AX759" t="str">
        <f t="shared" si="425"/>
        <v>Blank</v>
      </c>
      <c r="AY759" t="str">
        <f t="shared" si="426"/>
        <v>11-20</v>
      </c>
      <c r="AZ759" t="str">
        <f t="shared" si="427"/>
        <v>OH</v>
      </c>
      <c r="BA759" t="str">
        <f t="shared" si="428"/>
        <v>female</v>
      </c>
      <c r="BB759">
        <f t="shared" si="429"/>
        <v>1</v>
      </c>
      <c r="BC759">
        <f t="shared" si="430"/>
        <v>0</v>
      </c>
      <c r="BD759" t="str">
        <f t="shared" si="431"/>
        <v>S, blank</v>
      </c>
      <c r="BE759">
        <f t="shared" si="432"/>
        <v>3</v>
      </c>
      <c r="BF759">
        <f t="shared" si="433"/>
        <v>-3.7643689058441341</v>
      </c>
      <c r="BG759">
        <f t="shared" si="434"/>
        <v>-42.171718189759716</v>
      </c>
      <c r="BH759">
        <f t="shared" si="435"/>
        <v>-9.6115457513775127</v>
      </c>
      <c r="BI759">
        <f t="shared" si="436"/>
        <v>82.755538165800246</v>
      </c>
      <c r="BJ759">
        <f t="shared" si="437"/>
        <v>151.41878811967541</v>
      </c>
      <c r="BK759">
        <f t="shared" si="438"/>
        <v>48.695090775187893</v>
      </c>
      <c r="BL759">
        <f t="shared" si="439"/>
        <v>-22.013681658285037</v>
      </c>
      <c r="BM759">
        <f t="shared" si="440"/>
        <v>-22.422560732600829</v>
      </c>
      <c r="BN759">
        <f t="shared" si="441"/>
        <v>-67.960368165567971</v>
      </c>
      <c r="BO759">
        <f t="shared" si="407"/>
        <v>1</v>
      </c>
      <c r="BP759">
        <f t="shared" si="408"/>
        <v>5</v>
      </c>
      <c r="BQ759" t="str">
        <f t="shared" si="409"/>
        <v>Validate</v>
      </c>
    </row>
    <row r="760" spans="1:69" x14ac:dyDescent="0.3">
      <c r="A760">
        <v>3</v>
      </c>
      <c r="B760">
        <v>1</v>
      </c>
      <c r="C760" t="s">
        <v>1783</v>
      </c>
      <c r="D760" t="s">
        <v>20</v>
      </c>
      <c r="E760">
        <v>36.5</v>
      </c>
      <c r="F760">
        <v>1</v>
      </c>
      <c r="G760">
        <v>0</v>
      </c>
      <c r="H760" t="s">
        <v>1784</v>
      </c>
      <c r="I760">
        <v>17.399999999999999</v>
      </c>
      <c r="K760" t="s">
        <v>17</v>
      </c>
      <c r="L760" t="s">
        <v>414</v>
      </c>
      <c r="N760" t="s">
        <v>1785</v>
      </c>
      <c r="O760">
        <v>5</v>
      </c>
      <c r="P760">
        <v>4</v>
      </c>
      <c r="Q760">
        <v>4</v>
      </c>
      <c r="R760" t="str">
        <f t="shared" si="410"/>
        <v>Validate</v>
      </c>
      <c r="S760" t="str">
        <f t="shared" si="411"/>
        <v>Test</v>
      </c>
      <c r="T760" t="str">
        <f t="shared" si="412"/>
        <v>Test</v>
      </c>
      <c r="U760" t="str">
        <f t="shared" si="413"/>
        <v>MT</v>
      </c>
      <c r="V760" t="str">
        <f t="shared" si="414"/>
        <v>31-40</v>
      </c>
      <c r="W760" t="str">
        <f t="shared" si="415"/>
        <v/>
      </c>
      <c r="X760" t="str">
        <f t="shared" si="416"/>
        <v>11-20</v>
      </c>
      <c r="Y760" t="b">
        <f>SUMPRODUCT(--(U760=counts!$A$40:$A$49))&gt;0</f>
        <v>0</v>
      </c>
      <c r="Z760" t="b">
        <f>SUMPRODUCT(--(W760=counts!$A$18:$A$22))&gt;0</f>
        <v>0</v>
      </c>
      <c r="AA760" t="str">
        <f t="shared" si="417"/>
        <v>31-40</v>
      </c>
      <c r="AB760" t="str">
        <f>IF(W760="","Blank",IF(Z760="TRUE",W760,counts!$A$23))</f>
        <v>Blank</v>
      </c>
      <c r="AC760" t="str">
        <f t="shared" si="418"/>
        <v>11-20</v>
      </c>
      <c r="AD760" t="str">
        <f t="shared" si="419"/>
        <v>Others</v>
      </c>
      <c r="AE760" t="str">
        <f t="shared" si="420"/>
        <v>male</v>
      </c>
      <c r="AF760">
        <f>IF(F760&gt;=4, counts!$A$62,F760)</f>
        <v>1</v>
      </c>
      <c r="AG760">
        <f>IF(G760&gt;=3, counts!$A$69,G760)</f>
        <v>0</v>
      </c>
      <c r="AH760" t="str">
        <f>IF(OR(K760="S",K760=""), counts!$A$75,K760)</f>
        <v>S, blank</v>
      </c>
      <c r="AI760">
        <f t="shared" si="421"/>
        <v>3</v>
      </c>
      <c r="AJ760">
        <f>VLOOKUP(AA760,counts!$V$8:$W$13,2,FALSE)</f>
        <v>32.769878926258563</v>
      </c>
      <c r="AK760">
        <f>VLOOKUP(AB760,counts!$V$17:$W$23,2,FALSE)</f>
        <v>-42.171718189759716</v>
      </c>
      <c r="AL760">
        <f>VLOOKUP(AC760,counts!$V$27:$W$33,2,FALSE)</f>
        <v>-9.6115457513775127</v>
      </c>
      <c r="AM760">
        <f>VLOOKUP(AD760,counts!$V$38:$W$49,2,FALSE)</f>
        <v>40.634191658169868</v>
      </c>
      <c r="AN760">
        <f>VLOOKUP(AE760,counts!$V$53:$W$54,2,FALSE)</f>
        <v>-108.67008854708662</v>
      </c>
      <c r="AO760">
        <f>VLOOKUP(AF760,counts!$V$58:$W$62,2,FALSE)</f>
        <v>48.695090775187893</v>
      </c>
      <c r="AP760">
        <f>VLOOKUP(AG760,counts!$V$66:$W$69,2,FALSE)</f>
        <v>-22.013681658285037</v>
      </c>
      <c r="AQ760">
        <f>VLOOKUP(AH760,counts!$V$73:$W$75,2,FALSE)</f>
        <v>-22.422560732600829</v>
      </c>
      <c r="AR760">
        <f>VLOOKUP(AI760,counts!$V$79:$W$81,2,FALSE)</f>
        <v>-67.960368165567971</v>
      </c>
      <c r="AS760">
        <f t="shared" si="422"/>
        <v>1</v>
      </c>
      <c r="AT760">
        <f t="shared" si="423"/>
        <v>5</v>
      </c>
      <c r="AU760" t="str">
        <f t="shared" si="406"/>
        <v>Validate</v>
      </c>
      <c r="AW760" t="str">
        <f t="shared" si="424"/>
        <v>31-40</v>
      </c>
      <c r="AX760" t="str">
        <f t="shared" si="425"/>
        <v>Blank</v>
      </c>
      <c r="AY760" t="str">
        <f t="shared" si="426"/>
        <v>11-20</v>
      </c>
      <c r="AZ760" t="str">
        <f t="shared" si="427"/>
        <v>Others</v>
      </c>
      <c r="BA760" t="str">
        <f t="shared" si="428"/>
        <v>male</v>
      </c>
      <c r="BB760">
        <f t="shared" si="429"/>
        <v>1</v>
      </c>
      <c r="BC760">
        <f t="shared" si="430"/>
        <v>0</v>
      </c>
      <c r="BD760" t="str">
        <f t="shared" si="431"/>
        <v>S, blank</v>
      </c>
      <c r="BE760">
        <f t="shared" si="432"/>
        <v>3</v>
      </c>
      <c r="BF760">
        <f t="shared" si="433"/>
        <v>32.769878926258563</v>
      </c>
      <c r="BG760">
        <f t="shared" si="434"/>
        <v>-42.171718189759716</v>
      </c>
      <c r="BH760">
        <f t="shared" si="435"/>
        <v>-9.6115457513775127</v>
      </c>
      <c r="BI760">
        <f t="shared" si="436"/>
        <v>40.634191658169868</v>
      </c>
      <c r="BJ760">
        <f t="shared" si="437"/>
        <v>-108.67008854708662</v>
      </c>
      <c r="BK760">
        <f t="shared" si="438"/>
        <v>48.695090775187893</v>
      </c>
      <c r="BL760">
        <f t="shared" si="439"/>
        <v>-22.013681658285037</v>
      </c>
      <c r="BM760">
        <f t="shared" si="440"/>
        <v>-22.422560732600829</v>
      </c>
      <c r="BN760">
        <f t="shared" si="441"/>
        <v>-67.960368165567971</v>
      </c>
      <c r="BO760">
        <f t="shared" si="407"/>
        <v>1</v>
      </c>
      <c r="BP760">
        <f t="shared" si="408"/>
        <v>5</v>
      </c>
      <c r="BQ760" t="str">
        <f t="shared" si="409"/>
        <v>Validate</v>
      </c>
    </row>
    <row r="761" spans="1:69" x14ac:dyDescent="0.3">
      <c r="A761">
        <v>3</v>
      </c>
      <c r="B761">
        <v>1</v>
      </c>
      <c r="C761" t="s">
        <v>1786</v>
      </c>
      <c r="D761" t="s">
        <v>15</v>
      </c>
      <c r="E761">
        <v>36</v>
      </c>
      <c r="F761">
        <v>1</v>
      </c>
      <c r="G761">
        <v>0</v>
      </c>
      <c r="H761" t="s">
        <v>1784</v>
      </c>
      <c r="I761">
        <v>17.399999999999999</v>
      </c>
      <c r="K761" t="s">
        <v>17</v>
      </c>
      <c r="L761" t="s">
        <v>241</v>
      </c>
      <c r="N761" t="s">
        <v>1785</v>
      </c>
      <c r="O761">
        <v>2</v>
      </c>
      <c r="P761">
        <v>1</v>
      </c>
      <c r="Q761">
        <v>2</v>
      </c>
      <c r="R761" t="str">
        <f t="shared" si="410"/>
        <v>Train</v>
      </c>
      <c r="S761" t="str">
        <f t="shared" si="411"/>
        <v>Train</v>
      </c>
      <c r="T761" t="str">
        <f t="shared" si="412"/>
        <v>Train</v>
      </c>
      <c r="U761" t="str">
        <f t="shared" si="413"/>
        <v>MT</v>
      </c>
      <c r="V761" t="str">
        <f t="shared" si="414"/>
        <v>31-40</v>
      </c>
      <c r="W761" t="str">
        <f t="shared" si="415"/>
        <v/>
      </c>
      <c r="X761" t="str">
        <f t="shared" si="416"/>
        <v>11-20</v>
      </c>
      <c r="Y761" t="b">
        <f>SUMPRODUCT(--(U761=counts!$A$40:$A$49))&gt;0</f>
        <v>0</v>
      </c>
      <c r="Z761" t="b">
        <f>SUMPRODUCT(--(W761=counts!$A$18:$A$22))&gt;0</f>
        <v>0</v>
      </c>
      <c r="AA761" t="str">
        <f t="shared" si="417"/>
        <v>31-40</v>
      </c>
      <c r="AB761" t="str">
        <f>IF(W761="","Blank",IF(Z761="TRUE",W761,counts!$A$23))</f>
        <v>Blank</v>
      </c>
      <c r="AC761" t="str">
        <f t="shared" si="418"/>
        <v>11-20</v>
      </c>
      <c r="AD761" t="str">
        <f t="shared" si="419"/>
        <v>Others</v>
      </c>
      <c r="AE761" t="str">
        <f t="shared" si="420"/>
        <v>female</v>
      </c>
      <c r="AF761">
        <f>IF(F761&gt;=4, counts!$A$62,F761)</f>
        <v>1</v>
      </c>
      <c r="AG761">
        <f>IF(G761&gt;=3, counts!$A$69,G761)</f>
        <v>0</v>
      </c>
      <c r="AH761" t="str">
        <f>IF(OR(K761="S",K761=""), counts!$A$75,K761)</f>
        <v>S, blank</v>
      </c>
      <c r="AI761">
        <f t="shared" si="421"/>
        <v>3</v>
      </c>
      <c r="AJ761">
        <f>VLOOKUP(AA761,counts!$V$8:$W$13,2,FALSE)</f>
        <v>32.769878926258563</v>
      </c>
      <c r="AK761">
        <f>VLOOKUP(AB761,counts!$V$17:$W$23,2,FALSE)</f>
        <v>-42.171718189759716</v>
      </c>
      <c r="AL761">
        <f>VLOOKUP(AC761,counts!$V$27:$W$33,2,FALSE)</f>
        <v>-9.6115457513775127</v>
      </c>
      <c r="AM761">
        <f>VLOOKUP(AD761,counts!$V$38:$W$49,2,FALSE)</f>
        <v>40.634191658169868</v>
      </c>
      <c r="AN761">
        <f>VLOOKUP(AE761,counts!$V$53:$W$54,2,FALSE)</f>
        <v>151.41878811967541</v>
      </c>
      <c r="AO761">
        <f>VLOOKUP(AF761,counts!$V$58:$W$62,2,FALSE)</f>
        <v>48.695090775187893</v>
      </c>
      <c r="AP761">
        <f>VLOOKUP(AG761,counts!$V$66:$W$69,2,FALSE)</f>
        <v>-22.013681658285037</v>
      </c>
      <c r="AQ761">
        <f>VLOOKUP(AH761,counts!$V$73:$W$75,2,FALSE)</f>
        <v>-22.422560732600829</v>
      </c>
      <c r="AR761">
        <f>VLOOKUP(AI761,counts!$V$79:$W$81,2,FALSE)</f>
        <v>-67.960368165567971</v>
      </c>
      <c r="AS761">
        <f t="shared" si="422"/>
        <v>1</v>
      </c>
      <c r="AT761">
        <f t="shared" si="423"/>
        <v>2</v>
      </c>
      <c r="AU761" t="str">
        <f t="shared" si="406"/>
        <v>Train</v>
      </c>
      <c r="AW761" t="str">
        <f t="shared" si="424"/>
        <v>31-40</v>
      </c>
      <c r="AX761" t="str">
        <f t="shared" si="425"/>
        <v>Blank</v>
      </c>
      <c r="AY761" t="str">
        <f t="shared" si="426"/>
        <v>11-20</v>
      </c>
      <c r="AZ761" t="str">
        <f t="shared" si="427"/>
        <v>Others</v>
      </c>
      <c r="BA761" t="str">
        <f t="shared" si="428"/>
        <v>female</v>
      </c>
      <c r="BB761">
        <f t="shared" si="429"/>
        <v>1</v>
      </c>
      <c r="BC761">
        <f t="shared" si="430"/>
        <v>0</v>
      </c>
      <c r="BD761" t="str">
        <f t="shared" si="431"/>
        <v>S, blank</v>
      </c>
      <c r="BE761">
        <f t="shared" si="432"/>
        <v>3</v>
      </c>
      <c r="BF761">
        <f t="shared" si="433"/>
        <v>32.769878926258563</v>
      </c>
      <c r="BG761">
        <f t="shared" si="434"/>
        <v>-42.171718189759716</v>
      </c>
      <c r="BH761">
        <f t="shared" si="435"/>
        <v>-9.6115457513775127</v>
      </c>
      <c r="BI761">
        <f t="shared" si="436"/>
        <v>40.634191658169868</v>
      </c>
      <c r="BJ761">
        <f t="shared" si="437"/>
        <v>151.41878811967541</v>
      </c>
      <c r="BK761">
        <f t="shared" si="438"/>
        <v>48.695090775187893</v>
      </c>
      <c r="BL761">
        <f t="shared" si="439"/>
        <v>-22.013681658285037</v>
      </c>
      <c r="BM761">
        <f t="shared" si="440"/>
        <v>-22.422560732600829</v>
      </c>
      <c r="BN761">
        <f t="shared" si="441"/>
        <v>-67.960368165567971</v>
      </c>
      <c r="BO761">
        <f t="shared" si="407"/>
        <v>1</v>
      </c>
      <c r="BP761">
        <f t="shared" si="408"/>
        <v>2</v>
      </c>
      <c r="BQ761" t="str">
        <f t="shared" si="409"/>
        <v>Train</v>
      </c>
    </row>
    <row r="762" spans="1:69" x14ac:dyDescent="0.3">
      <c r="A762">
        <v>3</v>
      </c>
      <c r="B762">
        <v>1</v>
      </c>
      <c r="C762" t="s">
        <v>1787</v>
      </c>
      <c r="D762" t="s">
        <v>20</v>
      </c>
      <c r="E762">
        <v>30</v>
      </c>
      <c r="F762">
        <v>0</v>
      </c>
      <c r="G762">
        <v>0</v>
      </c>
      <c r="H762" t="s">
        <v>1788</v>
      </c>
      <c r="I762">
        <v>9.5</v>
      </c>
      <c r="K762" t="s">
        <v>17</v>
      </c>
      <c r="L762" t="s">
        <v>22</v>
      </c>
      <c r="N762" t="s">
        <v>1789</v>
      </c>
      <c r="O762">
        <v>3</v>
      </c>
      <c r="P762">
        <v>5</v>
      </c>
      <c r="Q762">
        <v>2</v>
      </c>
      <c r="R762" t="str">
        <f t="shared" si="410"/>
        <v>Train</v>
      </c>
      <c r="S762" t="str">
        <f t="shared" si="411"/>
        <v>Validate</v>
      </c>
      <c r="T762" t="str">
        <f t="shared" si="412"/>
        <v>Train</v>
      </c>
      <c r="U762" t="str">
        <f t="shared" si="413"/>
        <v>MI</v>
      </c>
      <c r="V762" t="str">
        <f t="shared" si="414"/>
        <v>18-30</v>
      </c>
      <c r="W762" t="str">
        <f t="shared" si="415"/>
        <v/>
      </c>
      <c r="X762" t="str">
        <f t="shared" si="416"/>
        <v>0-10</v>
      </c>
      <c r="Y762" t="b">
        <f>SUMPRODUCT(--(U762=counts!$A$40:$A$49))&gt;0</f>
        <v>1</v>
      </c>
      <c r="Z762" t="b">
        <f>SUMPRODUCT(--(W762=counts!$A$18:$A$22))&gt;0</f>
        <v>0</v>
      </c>
      <c r="AA762" t="str">
        <f t="shared" si="417"/>
        <v>18-30</v>
      </c>
      <c r="AB762" t="str">
        <f>IF(W762="","Blank",IF(Z762="TRUE",W762,counts!$A$23))</f>
        <v>Blank</v>
      </c>
      <c r="AC762" t="str">
        <f t="shared" si="418"/>
        <v>0-10</v>
      </c>
      <c r="AD762" t="str">
        <f t="shared" si="419"/>
        <v>MI</v>
      </c>
      <c r="AE762" t="str">
        <f t="shared" si="420"/>
        <v>male</v>
      </c>
      <c r="AF762">
        <f>IF(F762&gt;=4, counts!$A$62,F762)</f>
        <v>0</v>
      </c>
      <c r="AG762">
        <f>IF(G762&gt;=3, counts!$A$69,G762)</f>
        <v>0</v>
      </c>
      <c r="AH762" t="str">
        <f>IF(OR(K762="S",K762=""), counts!$A$75,K762)</f>
        <v>S, blank</v>
      </c>
      <c r="AI762">
        <f t="shared" si="421"/>
        <v>3</v>
      </c>
      <c r="AJ762">
        <f>VLOOKUP(AA762,counts!$V$8:$W$13,2,FALSE)</f>
        <v>-11.613432440426715</v>
      </c>
      <c r="AK762">
        <f>VLOOKUP(AB762,counts!$V$17:$W$23,2,FALSE)</f>
        <v>-42.171718189759716</v>
      </c>
      <c r="AL762">
        <f>VLOOKUP(AC762,counts!$V$27:$W$33,2,FALSE)</f>
        <v>-82.840254641099079</v>
      </c>
      <c r="AM762">
        <f>VLOOKUP(AD762,counts!$V$38:$W$49,2,FALSE)</f>
        <v>123.30204897661667</v>
      </c>
      <c r="AN762">
        <f>VLOOKUP(AE762,counts!$V$53:$W$54,2,FALSE)</f>
        <v>-108.67008854708662</v>
      </c>
      <c r="AO762">
        <f>VLOOKUP(AF762,counts!$V$58:$W$62,2,FALSE)</f>
        <v>-14.754319664473872</v>
      </c>
      <c r="AP762">
        <f>VLOOKUP(AG762,counts!$V$66:$W$69,2,FALSE)</f>
        <v>-22.013681658285037</v>
      </c>
      <c r="AQ762">
        <f>VLOOKUP(AH762,counts!$V$73:$W$75,2,FALSE)</f>
        <v>-22.422560732600829</v>
      </c>
      <c r="AR762">
        <f>VLOOKUP(AI762,counts!$V$79:$W$81,2,FALSE)</f>
        <v>-67.960368165567971</v>
      </c>
      <c r="AS762">
        <f t="shared" si="422"/>
        <v>1</v>
      </c>
      <c r="AT762">
        <f t="shared" si="423"/>
        <v>3</v>
      </c>
      <c r="AU762" t="str">
        <f t="shared" si="406"/>
        <v>Train</v>
      </c>
      <c r="AW762" t="str">
        <f t="shared" si="424"/>
        <v>18-30</v>
      </c>
      <c r="AX762" t="str">
        <f t="shared" si="425"/>
        <v>Blank</v>
      </c>
      <c r="AY762" t="str">
        <f t="shared" si="426"/>
        <v>0-10</v>
      </c>
      <c r="AZ762" t="str">
        <f t="shared" si="427"/>
        <v>MI</v>
      </c>
      <c r="BA762" t="str">
        <f t="shared" si="428"/>
        <v>male</v>
      </c>
      <c r="BB762">
        <f t="shared" si="429"/>
        <v>0</v>
      </c>
      <c r="BC762">
        <f t="shared" si="430"/>
        <v>0</v>
      </c>
      <c r="BD762" t="str">
        <f t="shared" si="431"/>
        <v>S, blank</v>
      </c>
      <c r="BE762">
        <f t="shared" si="432"/>
        <v>3</v>
      </c>
      <c r="BF762">
        <f t="shared" si="433"/>
        <v>-11.613432440426715</v>
      </c>
      <c r="BG762">
        <f t="shared" si="434"/>
        <v>-42.171718189759716</v>
      </c>
      <c r="BH762">
        <f t="shared" si="435"/>
        <v>-82.840254641099079</v>
      </c>
      <c r="BI762">
        <f t="shared" si="436"/>
        <v>123.30204897661667</v>
      </c>
      <c r="BJ762">
        <f t="shared" si="437"/>
        <v>-108.67008854708662</v>
      </c>
      <c r="BK762">
        <f t="shared" si="438"/>
        <v>-14.754319664473872</v>
      </c>
      <c r="BL762">
        <f t="shared" si="439"/>
        <v>-22.013681658285037</v>
      </c>
      <c r="BM762">
        <f t="shared" si="440"/>
        <v>-22.422560732600829</v>
      </c>
      <c r="BN762">
        <f t="shared" si="441"/>
        <v>-67.960368165567971</v>
      </c>
      <c r="BO762">
        <f t="shared" si="407"/>
        <v>1</v>
      </c>
      <c r="BP762">
        <f t="shared" si="408"/>
        <v>3</v>
      </c>
      <c r="BQ762" t="str">
        <f t="shared" si="409"/>
        <v>Train</v>
      </c>
    </row>
    <row r="763" spans="1:69" x14ac:dyDescent="0.3">
      <c r="A763">
        <v>3</v>
      </c>
      <c r="B763">
        <v>0</v>
      </c>
      <c r="C763" t="s">
        <v>1790</v>
      </c>
      <c r="D763" t="s">
        <v>20</v>
      </c>
      <c r="E763">
        <v>16</v>
      </c>
      <c r="F763">
        <v>0</v>
      </c>
      <c r="G763">
        <v>0</v>
      </c>
      <c r="H763" t="s">
        <v>1791</v>
      </c>
      <c r="I763">
        <v>9.5</v>
      </c>
      <c r="K763" t="s">
        <v>17</v>
      </c>
      <c r="O763">
        <v>1</v>
      </c>
      <c r="P763">
        <v>1</v>
      </c>
      <c r="Q763">
        <v>5</v>
      </c>
      <c r="R763" t="str">
        <f t="shared" si="410"/>
        <v>Train</v>
      </c>
      <c r="S763" t="str">
        <f t="shared" si="411"/>
        <v>Train</v>
      </c>
      <c r="T763" t="str">
        <f t="shared" si="412"/>
        <v>Validate</v>
      </c>
      <c r="U763" t="str">
        <f t="shared" si="413"/>
        <v/>
      </c>
      <c r="V763" t="str">
        <f t="shared" si="414"/>
        <v>0-17</v>
      </c>
      <c r="W763" t="str">
        <f t="shared" si="415"/>
        <v/>
      </c>
      <c r="X763" t="str">
        <f t="shared" si="416"/>
        <v>0-10</v>
      </c>
      <c r="Y763" t="b">
        <f>SUMPRODUCT(--(U763=counts!$A$40:$A$49))&gt;0</f>
        <v>0</v>
      </c>
      <c r="Z763" t="b">
        <f>SUMPRODUCT(--(W763=counts!$A$18:$A$22))&gt;0</f>
        <v>0</v>
      </c>
      <c r="AA763" t="str">
        <f t="shared" si="417"/>
        <v>0-17</v>
      </c>
      <c r="AB763" t="str">
        <f>IF(W763="","Blank",IF(Z763="TRUE",W763,counts!$A$23))</f>
        <v>Blank</v>
      </c>
      <c r="AC763" t="str">
        <f t="shared" si="418"/>
        <v>0-10</v>
      </c>
      <c r="AD763" t="str">
        <f t="shared" si="419"/>
        <v>Blank</v>
      </c>
      <c r="AE763" t="str">
        <f t="shared" si="420"/>
        <v>male</v>
      </c>
      <c r="AF763">
        <f>IF(F763&gt;=4, counts!$A$62,F763)</f>
        <v>0</v>
      </c>
      <c r="AG763">
        <f>IF(G763&gt;=3, counts!$A$69,G763)</f>
        <v>0</v>
      </c>
      <c r="AH763" t="str">
        <f>IF(OR(K763="S",K763=""), counts!$A$75,K763)</f>
        <v>S, blank</v>
      </c>
      <c r="AI763">
        <f t="shared" si="421"/>
        <v>3</v>
      </c>
      <c r="AJ763">
        <f>VLOOKUP(AA763,counts!$V$8:$W$13,2,FALSE)</f>
        <v>-3.7643689058441341</v>
      </c>
      <c r="AK763">
        <f>VLOOKUP(AB763,counts!$V$17:$W$23,2,FALSE)</f>
        <v>-42.171718189759716</v>
      </c>
      <c r="AL763">
        <f>VLOOKUP(AC763,counts!$V$27:$W$33,2,FALSE)</f>
        <v>-82.840254641099079</v>
      </c>
      <c r="AM763">
        <f>VLOOKUP(AD763,counts!$V$38:$W$49,2,FALSE)</f>
        <v>-33.757758935166962</v>
      </c>
      <c r="AN763">
        <f>VLOOKUP(AE763,counts!$V$53:$W$54,2,FALSE)</f>
        <v>-108.67008854708662</v>
      </c>
      <c r="AO763">
        <f>VLOOKUP(AF763,counts!$V$58:$W$62,2,FALSE)</f>
        <v>-14.754319664473872</v>
      </c>
      <c r="AP763">
        <f>VLOOKUP(AG763,counts!$V$66:$W$69,2,FALSE)</f>
        <v>-22.013681658285037</v>
      </c>
      <c r="AQ763">
        <f>VLOOKUP(AH763,counts!$V$73:$W$75,2,FALSE)</f>
        <v>-22.422560732600829</v>
      </c>
      <c r="AR763">
        <f>VLOOKUP(AI763,counts!$V$79:$W$81,2,FALSE)</f>
        <v>-67.960368165567971</v>
      </c>
      <c r="AS763">
        <f t="shared" si="422"/>
        <v>0</v>
      </c>
      <c r="AT763">
        <f t="shared" si="423"/>
        <v>1</v>
      </c>
      <c r="AU763" t="str">
        <f t="shared" si="406"/>
        <v>Train</v>
      </c>
      <c r="AW763" t="str">
        <f t="shared" si="424"/>
        <v>0-17</v>
      </c>
      <c r="AX763" t="str">
        <f t="shared" si="425"/>
        <v>Blank</v>
      </c>
      <c r="AY763" t="str">
        <f t="shared" si="426"/>
        <v>0-10</v>
      </c>
      <c r="AZ763" t="str">
        <f t="shared" si="427"/>
        <v>Blank</v>
      </c>
      <c r="BA763" t="str">
        <f t="shared" si="428"/>
        <v>male</v>
      </c>
      <c r="BB763">
        <f t="shared" si="429"/>
        <v>0</v>
      </c>
      <c r="BC763">
        <f t="shared" si="430"/>
        <v>0</v>
      </c>
      <c r="BD763" t="str">
        <f t="shared" si="431"/>
        <v>S, blank</v>
      </c>
      <c r="BE763">
        <f t="shared" si="432"/>
        <v>3</v>
      </c>
      <c r="BF763">
        <f t="shared" si="433"/>
        <v>-3.7643689058441341</v>
      </c>
      <c r="BG763">
        <f t="shared" si="434"/>
        <v>-42.171718189759716</v>
      </c>
      <c r="BH763">
        <f t="shared" si="435"/>
        <v>-82.840254641099079</v>
      </c>
      <c r="BI763">
        <f t="shared" si="436"/>
        <v>-33.757758935166962</v>
      </c>
      <c r="BJ763">
        <f t="shared" si="437"/>
        <v>-108.67008854708662</v>
      </c>
      <c r="BK763">
        <f t="shared" si="438"/>
        <v>-14.754319664473872</v>
      </c>
      <c r="BL763">
        <f t="shared" si="439"/>
        <v>-22.013681658285037</v>
      </c>
      <c r="BM763">
        <f t="shared" si="440"/>
        <v>-22.422560732600829</v>
      </c>
      <c r="BN763">
        <f t="shared" si="441"/>
        <v>-67.960368165567971</v>
      </c>
      <c r="BO763">
        <f t="shared" si="407"/>
        <v>0</v>
      </c>
      <c r="BP763">
        <f t="shared" si="408"/>
        <v>1</v>
      </c>
      <c r="BQ763" t="str">
        <f t="shared" si="409"/>
        <v>Train</v>
      </c>
    </row>
    <row r="764" spans="1:69" x14ac:dyDescent="0.3">
      <c r="A764">
        <v>3</v>
      </c>
      <c r="B764">
        <v>1</v>
      </c>
      <c r="C764" t="s">
        <v>1792</v>
      </c>
      <c r="D764" t="s">
        <v>20</v>
      </c>
      <c r="E764">
        <v>1</v>
      </c>
      <c r="F764">
        <v>1</v>
      </c>
      <c r="G764">
        <v>2</v>
      </c>
      <c r="H764" t="s">
        <v>1793</v>
      </c>
      <c r="I764">
        <v>20.574999999999999</v>
      </c>
      <c r="K764" t="s">
        <v>17</v>
      </c>
      <c r="L764" t="s">
        <v>33</v>
      </c>
      <c r="N764" t="s">
        <v>1794</v>
      </c>
      <c r="O764">
        <v>3</v>
      </c>
      <c r="P764">
        <v>3</v>
      </c>
      <c r="Q764">
        <v>1</v>
      </c>
      <c r="R764" t="str">
        <f t="shared" si="410"/>
        <v>Train</v>
      </c>
      <c r="S764" t="str">
        <f t="shared" si="411"/>
        <v>Train</v>
      </c>
      <c r="T764" t="str">
        <f t="shared" si="412"/>
        <v>Train</v>
      </c>
      <c r="U764" t="str">
        <f t="shared" si="413"/>
        <v>KS</v>
      </c>
      <c r="V764" t="str">
        <f t="shared" si="414"/>
        <v>0-17</v>
      </c>
      <c r="W764" t="str">
        <f t="shared" si="415"/>
        <v/>
      </c>
      <c r="X764" t="str">
        <f t="shared" si="416"/>
        <v>21-30</v>
      </c>
      <c r="Y764" t="b">
        <f>SUMPRODUCT(--(U764=counts!$A$40:$A$49))&gt;0</f>
        <v>0</v>
      </c>
      <c r="Z764" t="b">
        <f>SUMPRODUCT(--(W764=counts!$A$18:$A$22))&gt;0</f>
        <v>0</v>
      </c>
      <c r="AA764" t="str">
        <f t="shared" si="417"/>
        <v>0-17</v>
      </c>
      <c r="AB764" t="str">
        <f>IF(W764="","Blank",IF(Z764="TRUE",W764,counts!$A$23))</f>
        <v>Blank</v>
      </c>
      <c r="AC764" t="str">
        <f t="shared" si="418"/>
        <v>21-30</v>
      </c>
      <c r="AD764" t="str">
        <f t="shared" si="419"/>
        <v>Others</v>
      </c>
      <c r="AE764" t="str">
        <f t="shared" si="420"/>
        <v>male</v>
      </c>
      <c r="AF764">
        <f>IF(F764&gt;=4, counts!$A$62,F764)</f>
        <v>1</v>
      </c>
      <c r="AG764">
        <f>IF(G764&gt;=3, counts!$A$69,G764)</f>
        <v>2</v>
      </c>
      <c r="AH764" t="str">
        <f>IF(OR(K764="S",K764=""), counts!$A$75,K764)</f>
        <v>S, blank</v>
      </c>
      <c r="AI764">
        <f t="shared" si="421"/>
        <v>3</v>
      </c>
      <c r="AJ764">
        <f>VLOOKUP(AA764,counts!$V$8:$W$13,2,FALSE)</f>
        <v>-3.7643689058441341</v>
      </c>
      <c r="AK764">
        <f>VLOOKUP(AB764,counts!$V$17:$W$23,2,FALSE)</f>
        <v>-42.171718189759716</v>
      </c>
      <c r="AL764">
        <f>VLOOKUP(AC764,counts!$V$27:$W$33,2,FALSE)</f>
        <v>40.172297072540438</v>
      </c>
      <c r="AM764">
        <f>VLOOKUP(AD764,counts!$V$38:$W$49,2,FALSE)</f>
        <v>40.634191658169868</v>
      </c>
      <c r="AN764">
        <f>VLOOKUP(AE764,counts!$V$53:$W$54,2,FALSE)</f>
        <v>-108.67008854708662</v>
      </c>
      <c r="AO764">
        <f>VLOOKUP(AF764,counts!$V$58:$W$62,2,FALSE)</f>
        <v>48.695090775187893</v>
      </c>
      <c r="AP764">
        <f>VLOOKUP(AG764,counts!$V$66:$W$69,2,FALSE)</f>
        <v>75.609641767585757</v>
      </c>
      <c r="AQ764">
        <f>VLOOKUP(AH764,counts!$V$73:$W$75,2,FALSE)</f>
        <v>-22.422560732600829</v>
      </c>
      <c r="AR764">
        <f>VLOOKUP(AI764,counts!$V$79:$W$81,2,FALSE)</f>
        <v>-67.960368165567971</v>
      </c>
      <c r="AS764">
        <f t="shared" si="422"/>
        <v>1</v>
      </c>
      <c r="AT764">
        <f t="shared" si="423"/>
        <v>3</v>
      </c>
      <c r="AU764" t="str">
        <f t="shared" si="406"/>
        <v>Train</v>
      </c>
      <c r="AW764" t="str">
        <f t="shared" si="424"/>
        <v>0-17</v>
      </c>
      <c r="AX764" t="str">
        <f t="shared" si="425"/>
        <v>Blank</v>
      </c>
      <c r="AY764" t="str">
        <f t="shared" si="426"/>
        <v>21-30</v>
      </c>
      <c r="AZ764" t="str">
        <f t="shared" si="427"/>
        <v>Others</v>
      </c>
      <c r="BA764" t="str">
        <f t="shared" si="428"/>
        <v>male</v>
      </c>
      <c r="BB764">
        <f t="shared" si="429"/>
        <v>1</v>
      </c>
      <c r="BC764">
        <f t="shared" si="430"/>
        <v>2</v>
      </c>
      <c r="BD764" t="str">
        <f t="shared" si="431"/>
        <v>S, blank</v>
      </c>
      <c r="BE764">
        <f t="shared" si="432"/>
        <v>3</v>
      </c>
      <c r="BF764">
        <f t="shared" si="433"/>
        <v>-3.7643689058441341</v>
      </c>
      <c r="BG764">
        <f t="shared" si="434"/>
        <v>-42.171718189759716</v>
      </c>
      <c r="BH764">
        <f t="shared" si="435"/>
        <v>40.172297072540438</v>
      </c>
      <c r="BI764">
        <f t="shared" si="436"/>
        <v>40.634191658169868</v>
      </c>
      <c r="BJ764">
        <f t="shared" si="437"/>
        <v>-108.67008854708662</v>
      </c>
      <c r="BK764">
        <f t="shared" si="438"/>
        <v>48.695090775187893</v>
      </c>
      <c r="BL764">
        <f t="shared" si="439"/>
        <v>75.609641767585757</v>
      </c>
      <c r="BM764">
        <f t="shared" si="440"/>
        <v>-22.422560732600829</v>
      </c>
      <c r="BN764">
        <f t="shared" si="441"/>
        <v>-67.960368165567971</v>
      </c>
      <c r="BO764">
        <f t="shared" si="407"/>
        <v>1</v>
      </c>
      <c r="BP764">
        <f t="shared" si="408"/>
        <v>3</v>
      </c>
      <c r="BQ764" t="str">
        <f t="shared" si="409"/>
        <v>Train</v>
      </c>
    </row>
    <row r="765" spans="1:69" x14ac:dyDescent="0.3">
      <c r="A765">
        <v>3</v>
      </c>
      <c r="B765">
        <v>1</v>
      </c>
      <c r="C765" t="s">
        <v>1795</v>
      </c>
      <c r="D765" t="s">
        <v>15</v>
      </c>
      <c r="E765">
        <v>0.16669999999999999</v>
      </c>
      <c r="F765">
        <v>1</v>
      </c>
      <c r="G765">
        <v>2</v>
      </c>
      <c r="H765" t="s">
        <v>1793</v>
      </c>
      <c r="I765">
        <v>20.574999999999999</v>
      </c>
      <c r="K765" t="s">
        <v>17</v>
      </c>
      <c r="L765" t="s">
        <v>33</v>
      </c>
      <c r="N765" t="s">
        <v>1794</v>
      </c>
      <c r="O765">
        <v>1</v>
      </c>
      <c r="P765">
        <v>5</v>
      </c>
      <c r="Q765">
        <v>3</v>
      </c>
      <c r="R765" t="str">
        <f t="shared" si="410"/>
        <v>Train</v>
      </c>
      <c r="S765" t="str">
        <f t="shared" si="411"/>
        <v>Validate</v>
      </c>
      <c r="T765" t="str">
        <f t="shared" si="412"/>
        <v>Train</v>
      </c>
      <c r="U765" t="str">
        <f t="shared" si="413"/>
        <v>KS</v>
      </c>
      <c r="V765" t="str">
        <f t="shared" si="414"/>
        <v>0-17</v>
      </c>
      <c r="W765" t="str">
        <f t="shared" si="415"/>
        <v/>
      </c>
      <c r="X765" t="str">
        <f t="shared" si="416"/>
        <v>21-30</v>
      </c>
      <c r="Y765" t="b">
        <f>SUMPRODUCT(--(U765=counts!$A$40:$A$49))&gt;0</f>
        <v>0</v>
      </c>
      <c r="Z765" t="b">
        <f>SUMPRODUCT(--(W765=counts!$A$18:$A$22))&gt;0</f>
        <v>0</v>
      </c>
      <c r="AA765" t="str">
        <f t="shared" si="417"/>
        <v>0-17</v>
      </c>
      <c r="AB765" t="str">
        <f>IF(W765="","Blank",IF(Z765="TRUE",W765,counts!$A$23))</f>
        <v>Blank</v>
      </c>
      <c r="AC765" t="str">
        <f t="shared" si="418"/>
        <v>21-30</v>
      </c>
      <c r="AD765" t="str">
        <f t="shared" si="419"/>
        <v>Others</v>
      </c>
      <c r="AE765" t="str">
        <f t="shared" si="420"/>
        <v>female</v>
      </c>
      <c r="AF765">
        <f>IF(F765&gt;=4, counts!$A$62,F765)</f>
        <v>1</v>
      </c>
      <c r="AG765">
        <f>IF(G765&gt;=3, counts!$A$69,G765)</f>
        <v>2</v>
      </c>
      <c r="AH765" t="str">
        <f>IF(OR(K765="S",K765=""), counts!$A$75,K765)</f>
        <v>S, blank</v>
      </c>
      <c r="AI765">
        <f t="shared" si="421"/>
        <v>3</v>
      </c>
      <c r="AJ765">
        <f>VLOOKUP(AA765,counts!$V$8:$W$13,2,FALSE)</f>
        <v>-3.7643689058441341</v>
      </c>
      <c r="AK765">
        <f>VLOOKUP(AB765,counts!$V$17:$W$23,2,FALSE)</f>
        <v>-42.171718189759716</v>
      </c>
      <c r="AL765">
        <f>VLOOKUP(AC765,counts!$V$27:$W$33,2,FALSE)</f>
        <v>40.172297072540438</v>
      </c>
      <c r="AM765">
        <f>VLOOKUP(AD765,counts!$V$38:$W$49,2,FALSE)</f>
        <v>40.634191658169868</v>
      </c>
      <c r="AN765">
        <f>VLOOKUP(AE765,counts!$V$53:$W$54,2,FALSE)</f>
        <v>151.41878811967541</v>
      </c>
      <c r="AO765">
        <f>VLOOKUP(AF765,counts!$V$58:$W$62,2,FALSE)</f>
        <v>48.695090775187893</v>
      </c>
      <c r="AP765">
        <f>VLOOKUP(AG765,counts!$V$66:$W$69,2,FALSE)</f>
        <v>75.609641767585757</v>
      </c>
      <c r="AQ765">
        <f>VLOOKUP(AH765,counts!$V$73:$W$75,2,FALSE)</f>
        <v>-22.422560732600829</v>
      </c>
      <c r="AR765">
        <f>VLOOKUP(AI765,counts!$V$79:$W$81,2,FALSE)</f>
        <v>-67.960368165567971</v>
      </c>
      <c r="AS765">
        <f t="shared" si="422"/>
        <v>1</v>
      </c>
      <c r="AT765">
        <f t="shared" si="423"/>
        <v>1</v>
      </c>
      <c r="AU765" t="str">
        <f t="shared" si="406"/>
        <v>Train</v>
      </c>
      <c r="AW765" t="str">
        <f t="shared" si="424"/>
        <v>0-17</v>
      </c>
      <c r="AX765" t="str">
        <f t="shared" si="425"/>
        <v>Blank</v>
      </c>
      <c r="AY765" t="str">
        <f t="shared" si="426"/>
        <v>21-30</v>
      </c>
      <c r="AZ765" t="str">
        <f t="shared" si="427"/>
        <v>Others</v>
      </c>
      <c r="BA765" t="str">
        <f t="shared" si="428"/>
        <v>female</v>
      </c>
      <c r="BB765">
        <f t="shared" si="429"/>
        <v>1</v>
      </c>
      <c r="BC765">
        <f t="shared" si="430"/>
        <v>2</v>
      </c>
      <c r="BD765" t="str">
        <f t="shared" si="431"/>
        <v>S, blank</v>
      </c>
      <c r="BE765">
        <f t="shared" si="432"/>
        <v>3</v>
      </c>
      <c r="BF765">
        <f t="shared" si="433"/>
        <v>-3.7643689058441341</v>
      </c>
      <c r="BG765">
        <f t="shared" si="434"/>
        <v>-42.171718189759716</v>
      </c>
      <c r="BH765">
        <f t="shared" si="435"/>
        <v>40.172297072540438</v>
      </c>
      <c r="BI765">
        <f t="shared" si="436"/>
        <v>40.634191658169868</v>
      </c>
      <c r="BJ765">
        <f t="shared" si="437"/>
        <v>151.41878811967541</v>
      </c>
      <c r="BK765">
        <f t="shared" si="438"/>
        <v>48.695090775187893</v>
      </c>
      <c r="BL765">
        <f t="shared" si="439"/>
        <v>75.609641767585757</v>
      </c>
      <c r="BM765">
        <f t="shared" si="440"/>
        <v>-22.422560732600829</v>
      </c>
      <c r="BN765">
        <f t="shared" si="441"/>
        <v>-67.960368165567971</v>
      </c>
      <c r="BO765">
        <f t="shared" si="407"/>
        <v>1</v>
      </c>
      <c r="BP765">
        <f t="shared" si="408"/>
        <v>1</v>
      </c>
      <c r="BQ765" t="str">
        <f t="shared" si="409"/>
        <v>Train</v>
      </c>
    </row>
    <row r="766" spans="1:69" x14ac:dyDescent="0.3">
      <c r="A766">
        <v>3</v>
      </c>
      <c r="B766">
        <v>0</v>
      </c>
      <c r="C766" t="s">
        <v>1796</v>
      </c>
      <c r="D766" t="s">
        <v>20</v>
      </c>
      <c r="E766">
        <v>26</v>
      </c>
      <c r="F766">
        <v>1</v>
      </c>
      <c r="G766">
        <v>2</v>
      </c>
      <c r="H766" t="s">
        <v>1793</v>
      </c>
      <c r="I766">
        <v>20.574999999999999</v>
      </c>
      <c r="K766" t="s">
        <v>17</v>
      </c>
      <c r="N766" t="s">
        <v>1794</v>
      </c>
      <c r="O766">
        <v>2</v>
      </c>
      <c r="P766">
        <v>2</v>
      </c>
      <c r="Q766">
        <v>2</v>
      </c>
      <c r="R766" t="str">
        <f t="shared" si="410"/>
        <v>Train</v>
      </c>
      <c r="S766" t="str">
        <f t="shared" si="411"/>
        <v>Train</v>
      </c>
      <c r="T766" t="str">
        <f t="shared" si="412"/>
        <v>Train</v>
      </c>
      <c r="U766" t="str">
        <f t="shared" si="413"/>
        <v>KS</v>
      </c>
      <c r="V766" t="str">
        <f t="shared" si="414"/>
        <v>18-30</v>
      </c>
      <c r="W766" t="str">
        <f t="shared" si="415"/>
        <v/>
      </c>
      <c r="X766" t="str">
        <f t="shared" si="416"/>
        <v>21-30</v>
      </c>
      <c r="Y766" t="b">
        <f>SUMPRODUCT(--(U766=counts!$A$40:$A$49))&gt;0</f>
        <v>0</v>
      </c>
      <c r="Z766" t="b">
        <f>SUMPRODUCT(--(W766=counts!$A$18:$A$22))&gt;0</f>
        <v>0</v>
      </c>
      <c r="AA766" t="str">
        <f t="shared" si="417"/>
        <v>18-30</v>
      </c>
      <c r="AB766" t="str">
        <f>IF(W766="","Blank",IF(Z766="TRUE",W766,counts!$A$23))</f>
        <v>Blank</v>
      </c>
      <c r="AC766" t="str">
        <f t="shared" si="418"/>
        <v>21-30</v>
      </c>
      <c r="AD766" t="str">
        <f t="shared" si="419"/>
        <v>Others</v>
      </c>
      <c r="AE766" t="str">
        <f t="shared" si="420"/>
        <v>male</v>
      </c>
      <c r="AF766">
        <f>IF(F766&gt;=4, counts!$A$62,F766)</f>
        <v>1</v>
      </c>
      <c r="AG766">
        <f>IF(G766&gt;=3, counts!$A$69,G766)</f>
        <v>2</v>
      </c>
      <c r="AH766" t="str">
        <f>IF(OR(K766="S",K766=""), counts!$A$75,K766)</f>
        <v>S, blank</v>
      </c>
      <c r="AI766">
        <f t="shared" si="421"/>
        <v>3</v>
      </c>
      <c r="AJ766">
        <f>VLOOKUP(AA766,counts!$V$8:$W$13,2,FALSE)</f>
        <v>-11.613432440426715</v>
      </c>
      <c r="AK766">
        <f>VLOOKUP(AB766,counts!$V$17:$W$23,2,FALSE)</f>
        <v>-42.171718189759716</v>
      </c>
      <c r="AL766">
        <f>VLOOKUP(AC766,counts!$V$27:$W$33,2,FALSE)</f>
        <v>40.172297072540438</v>
      </c>
      <c r="AM766">
        <f>VLOOKUP(AD766,counts!$V$38:$W$49,2,FALSE)</f>
        <v>40.634191658169868</v>
      </c>
      <c r="AN766">
        <f>VLOOKUP(AE766,counts!$V$53:$W$54,2,FALSE)</f>
        <v>-108.67008854708662</v>
      </c>
      <c r="AO766">
        <f>VLOOKUP(AF766,counts!$V$58:$W$62,2,FALSE)</f>
        <v>48.695090775187893</v>
      </c>
      <c r="AP766">
        <f>VLOOKUP(AG766,counts!$V$66:$W$69,2,FALSE)</f>
        <v>75.609641767585757</v>
      </c>
      <c r="AQ766">
        <f>VLOOKUP(AH766,counts!$V$73:$W$75,2,FALSE)</f>
        <v>-22.422560732600829</v>
      </c>
      <c r="AR766">
        <f>VLOOKUP(AI766,counts!$V$79:$W$81,2,FALSE)</f>
        <v>-67.960368165567971</v>
      </c>
      <c r="AS766">
        <f t="shared" si="422"/>
        <v>0</v>
      </c>
      <c r="AT766">
        <f t="shared" si="423"/>
        <v>2</v>
      </c>
      <c r="AU766" t="str">
        <f t="shared" si="406"/>
        <v>Train</v>
      </c>
      <c r="AW766" t="str">
        <f t="shared" si="424"/>
        <v>18-30</v>
      </c>
      <c r="AX766" t="str">
        <f t="shared" si="425"/>
        <v>Blank</v>
      </c>
      <c r="AY766" t="str">
        <f t="shared" si="426"/>
        <v>21-30</v>
      </c>
      <c r="AZ766" t="str">
        <f t="shared" si="427"/>
        <v>Others</v>
      </c>
      <c r="BA766" t="str">
        <f t="shared" si="428"/>
        <v>male</v>
      </c>
      <c r="BB766">
        <f t="shared" si="429"/>
        <v>1</v>
      </c>
      <c r="BC766">
        <f t="shared" si="430"/>
        <v>2</v>
      </c>
      <c r="BD766" t="str">
        <f t="shared" si="431"/>
        <v>S, blank</v>
      </c>
      <c r="BE766">
        <f t="shared" si="432"/>
        <v>3</v>
      </c>
      <c r="BF766">
        <f t="shared" si="433"/>
        <v>-11.613432440426715</v>
      </c>
      <c r="BG766">
        <f t="shared" si="434"/>
        <v>-42.171718189759716</v>
      </c>
      <c r="BH766">
        <f t="shared" si="435"/>
        <v>40.172297072540438</v>
      </c>
      <c r="BI766">
        <f t="shared" si="436"/>
        <v>40.634191658169868</v>
      </c>
      <c r="BJ766">
        <f t="shared" si="437"/>
        <v>-108.67008854708662</v>
      </c>
      <c r="BK766">
        <f t="shared" si="438"/>
        <v>48.695090775187893</v>
      </c>
      <c r="BL766">
        <f t="shared" si="439"/>
        <v>75.609641767585757</v>
      </c>
      <c r="BM766">
        <f t="shared" si="440"/>
        <v>-22.422560732600829</v>
      </c>
      <c r="BN766">
        <f t="shared" si="441"/>
        <v>-67.960368165567971</v>
      </c>
      <c r="BO766">
        <f t="shared" si="407"/>
        <v>0</v>
      </c>
      <c r="BP766">
        <f t="shared" si="408"/>
        <v>2</v>
      </c>
      <c r="BQ766" t="str">
        <f t="shared" si="409"/>
        <v>Train</v>
      </c>
    </row>
    <row r="767" spans="1:69" x14ac:dyDescent="0.3">
      <c r="A767">
        <v>3</v>
      </c>
      <c r="B767">
        <v>1</v>
      </c>
      <c r="C767" t="s">
        <v>1797</v>
      </c>
      <c r="D767" t="s">
        <v>15</v>
      </c>
      <c r="E767">
        <v>33</v>
      </c>
      <c r="F767">
        <v>1</v>
      </c>
      <c r="G767">
        <v>2</v>
      </c>
      <c r="H767" t="s">
        <v>1793</v>
      </c>
      <c r="I767">
        <v>20.574999999999999</v>
      </c>
      <c r="K767" t="s">
        <v>17</v>
      </c>
      <c r="L767" t="s">
        <v>33</v>
      </c>
      <c r="N767" t="s">
        <v>1794</v>
      </c>
      <c r="O767">
        <v>1</v>
      </c>
      <c r="P767">
        <v>1</v>
      </c>
      <c r="Q767">
        <v>4</v>
      </c>
      <c r="R767" t="str">
        <f t="shared" si="410"/>
        <v>Train</v>
      </c>
      <c r="S767" t="str">
        <f t="shared" si="411"/>
        <v>Train</v>
      </c>
      <c r="T767" t="str">
        <f t="shared" si="412"/>
        <v>Test</v>
      </c>
      <c r="U767" t="str">
        <f t="shared" si="413"/>
        <v>KS</v>
      </c>
      <c r="V767" t="str">
        <f t="shared" si="414"/>
        <v>31-40</v>
      </c>
      <c r="W767" t="str">
        <f t="shared" si="415"/>
        <v/>
      </c>
      <c r="X767" t="str">
        <f t="shared" si="416"/>
        <v>21-30</v>
      </c>
      <c r="Y767" t="b">
        <f>SUMPRODUCT(--(U767=counts!$A$40:$A$49))&gt;0</f>
        <v>0</v>
      </c>
      <c r="Z767" t="b">
        <f>SUMPRODUCT(--(W767=counts!$A$18:$A$22))&gt;0</f>
        <v>0</v>
      </c>
      <c r="AA767" t="str">
        <f t="shared" si="417"/>
        <v>31-40</v>
      </c>
      <c r="AB767" t="str">
        <f>IF(W767="","Blank",IF(Z767="TRUE",W767,counts!$A$23))</f>
        <v>Blank</v>
      </c>
      <c r="AC767" t="str">
        <f t="shared" si="418"/>
        <v>21-30</v>
      </c>
      <c r="AD767" t="str">
        <f t="shared" si="419"/>
        <v>Others</v>
      </c>
      <c r="AE767" t="str">
        <f t="shared" si="420"/>
        <v>female</v>
      </c>
      <c r="AF767">
        <f>IF(F767&gt;=4, counts!$A$62,F767)</f>
        <v>1</v>
      </c>
      <c r="AG767">
        <f>IF(G767&gt;=3, counts!$A$69,G767)</f>
        <v>2</v>
      </c>
      <c r="AH767" t="str">
        <f>IF(OR(K767="S",K767=""), counts!$A$75,K767)</f>
        <v>S, blank</v>
      </c>
      <c r="AI767">
        <f t="shared" si="421"/>
        <v>3</v>
      </c>
      <c r="AJ767">
        <f>VLOOKUP(AA767,counts!$V$8:$W$13,2,FALSE)</f>
        <v>32.769878926258563</v>
      </c>
      <c r="AK767">
        <f>VLOOKUP(AB767,counts!$V$17:$W$23,2,FALSE)</f>
        <v>-42.171718189759716</v>
      </c>
      <c r="AL767">
        <f>VLOOKUP(AC767,counts!$V$27:$W$33,2,FALSE)</f>
        <v>40.172297072540438</v>
      </c>
      <c r="AM767">
        <f>VLOOKUP(AD767,counts!$V$38:$W$49,2,FALSE)</f>
        <v>40.634191658169868</v>
      </c>
      <c r="AN767">
        <f>VLOOKUP(AE767,counts!$V$53:$W$54,2,FALSE)</f>
        <v>151.41878811967541</v>
      </c>
      <c r="AO767">
        <f>VLOOKUP(AF767,counts!$V$58:$W$62,2,FALSE)</f>
        <v>48.695090775187893</v>
      </c>
      <c r="AP767">
        <f>VLOOKUP(AG767,counts!$V$66:$W$69,2,FALSE)</f>
        <v>75.609641767585757</v>
      </c>
      <c r="AQ767">
        <f>VLOOKUP(AH767,counts!$V$73:$W$75,2,FALSE)</f>
        <v>-22.422560732600829</v>
      </c>
      <c r="AR767">
        <f>VLOOKUP(AI767,counts!$V$79:$W$81,2,FALSE)</f>
        <v>-67.960368165567971</v>
      </c>
      <c r="AS767">
        <f t="shared" si="422"/>
        <v>1</v>
      </c>
      <c r="AT767">
        <f t="shared" si="423"/>
        <v>1</v>
      </c>
      <c r="AU767" t="str">
        <f t="shared" si="406"/>
        <v>Train</v>
      </c>
      <c r="AW767" t="str">
        <f t="shared" si="424"/>
        <v>31-40</v>
      </c>
      <c r="AX767" t="str">
        <f t="shared" si="425"/>
        <v>Blank</v>
      </c>
      <c r="AY767" t="str">
        <f t="shared" si="426"/>
        <v>21-30</v>
      </c>
      <c r="AZ767" t="str">
        <f t="shared" si="427"/>
        <v>Others</v>
      </c>
      <c r="BA767" t="str">
        <f t="shared" si="428"/>
        <v>female</v>
      </c>
      <c r="BB767">
        <f t="shared" si="429"/>
        <v>1</v>
      </c>
      <c r="BC767">
        <f t="shared" si="430"/>
        <v>2</v>
      </c>
      <c r="BD767" t="str">
        <f t="shared" si="431"/>
        <v>S, blank</v>
      </c>
      <c r="BE767">
        <f t="shared" si="432"/>
        <v>3</v>
      </c>
      <c r="BF767">
        <f t="shared" si="433"/>
        <v>32.769878926258563</v>
      </c>
      <c r="BG767">
        <f t="shared" si="434"/>
        <v>-42.171718189759716</v>
      </c>
      <c r="BH767">
        <f t="shared" si="435"/>
        <v>40.172297072540438</v>
      </c>
      <c r="BI767">
        <f t="shared" si="436"/>
        <v>40.634191658169868</v>
      </c>
      <c r="BJ767">
        <f t="shared" si="437"/>
        <v>151.41878811967541</v>
      </c>
      <c r="BK767">
        <f t="shared" si="438"/>
        <v>48.695090775187893</v>
      </c>
      <c r="BL767">
        <f t="shared" si="439"/>
        <v>75.609641767585757</v>
      </c>
      <c r="BM767">
        <f t="shared" si="440"/>
        <v>-22.422560732600829</v>
      </c>
      <c r="BN767">
        <f t="shared" si="441"/>
        <v>-67.960368165567971</v>
      </c>
      <c r="BO767">
        <f t="shared" si="407"/>
        <v>1</v>
      </c>
      <c r="BP767">
        <f t="shared" si="408"/>
        <v>1</v>
      </c>
      <c r="BQ767" t="str">
        <f t="shared" si="409"/>
        <v>Train</v>
      </c>
    </row>
    <row r="768" spans="1:69" x14ac:dyDescent="0.3">
      <c r="A768">
        <v>3</v>
      </c>
      <c r="B768">
        <v>0</v>
      </c>
      <c r="C768" t="s">
        <v>1798</v>
      </c>
      <c r="D768" t="s">
        <v>20</v>
      </c>
      <c r="E768">
        <v>25</v>
      </c>
      <c r="F768">
        <v>0</v>
      </c>
      <c r="G768">
        <v>0</v>
      </c>
      <c r="H768" t="s">
        <v>1799</v>
      </c>
      <c r="I768">
        <v>7.8958000000000004</v>
      </c>
      <c r="K768" t="s">
        <v>17</v>
      </c>
      <c r="O768">
        <v>5</v>
      </c>
      <c r="P768">
        <v>5</v>
      </c>
      <c r="Q768">
        <v>3</v>
      </c>
      <c r="R768" t="str">
        <f t="shared" si="410"/>
        <v>Validate</v>
      </c>
      <c r="S768" t="str">
        <f t="shared" si="411"/>
        <v>Validate</v>
      </c>
      <c r="T768" t="str">
        <f t="shared" si="412"/>
        <v>Train</v>
      </c>
      <c r="U768" t="str">
        <f t="shared" si="413"/>
        <v/>
      </c>
      <c r="V768" t="str">
        <f t="shared" si="414"/>
        <v>18-30</v>
      </c>
      <c r="W768" t="str">
        <f t="shared" si="415"/>
        <v/>
      </c>
      <c r="X768" t="str">
        <f t="shared" si="416"/>
        <v>0-10</v>
      </c>
      <c r="Y768" t="b">
        <f>SUMPRODUCT(--(U768=counts!$A$40:$A$49))&gt;0</f>
        <v>0</v>
      </c>
      <c r="Z768" t="b">
        <f>SUMPRODUCT(--(W768=counts!$A$18:$A$22))&gt;0</f>
        <v>0</v>
      </c>
      <c r="AA768" t="str">
        <f t="shared" si="417"/>
        <v>18-30</v>
      </c>
      <c r="AB768" t="str">
        <f>IF(W768="","Blank",IF(Z768="TRUE",W768,counts!$A$23))</f>
        <v>Blank</v>
      </c>
      <c r="AC768" t="str">
        <f t="shared" si="418"/>
        <v>0-10</v>
      </c>
      <c r="AD768" t="str">
        <f t="shared" si="419"/>
        <v>Blank</v>
      </c>
      <c r="AE768" t="str">
        <f t="shared" si="420"/>
        <v>male</v>
      </c>
      <c r="AF768">
        <f>IF(F768&gt;=4, counts!$A$62,F768)</f>
        <v>0</v>
      </c>
      <c r="AG768">
        <f>IF(G768&gt;=3, counts!$A$69,G768)</f>
        <v>0</v>
      </c>
      <c r="AH768" t="str">
        <f>IF(OR(K768="S",K768=""), counts!$A$75,K768)</f>
        <v>S, blank</v>
      </c>
      <c r="AI768">
        <f t="shared" si="421"/>
        <v>3</v>
      </c>
      <c r="AJ768">
        <f>VLOOKUP(AA768,counts!$V$8:$W$13,2,FALSE)</f>
        <v>-11.613432440426715</v>
      </c>
      <c r="AK768">
        <f>VLOOKUP(AB768,counts!$V$17:$W$23,2,FALSE)</f>
        <v>-42.171718189759716</v>
      </c>
      <c r="AL768">
        <f>VLOOKUP(AC768,counts!$V$27:$W$33,2,FALSE)</f>
        <v>-82.840254641099079</v>
      </c>
      <c r="AM768">
        <f>VLOOKUP(AD768,counts!$V$38:$W$49,2,FALSE)</f>
        <v>-33.757758935166962</v>
      </c>
      <c r="AN768">
        <f>VLOOKUP(AE768,counts!$V$53:$W$54,2,FALSE)</f>
        <v>-108.67008854708662</v>
      </c>
      <c r="AO768">
        <f>VLOOKUP(AF768,counts!$V$58:$W$62,2,FALSE)</f>
        <v>-14.754319664473872</v>
      </c>
      <c r="AP768">
        <f>VLOOKUP(AG768,counts!$V$66:$W$69,2,FALSE)</f>
        <v>-22.013681658285037</v>
      </c>
      <c r="AQ768">
        <f>VLOOKUP(AH768,counts!$V$73:$W$75,2,FALSE)</f>
        <v>-22.422560732600829</v>
      </c>
      <c r="AR768">
        <f>VLOOKUP(AI768,counts!$V$79:$W$81,2,FALSE)</f>
        <v>-67.960368165567971</v>
      </c>
      <c r="AS768">
        <f t="shared" si="422"/>
        <v>0</v>
      </c>
      <c r="AT768">
        <f t="shared" si="423"/>
        <v>5</v>
      </c>
      <c r="AU768" t="str">
        <f t="shared" si="406"/>
        <v>Validate</v>
      </c>
      <c r="AW768" t="str">
        <f t="shared" si="424"/>
        <v>18-30</v>
      </c>
      <c r="AX768" t="str">
        <f t="shared" si="425"/>
        <v>Blank</v>
      </c>
      <c r="AY768" t="str">
        <f t="shared" si="426"/>
        <v>0-10</v>
      </c>
      <c r="AZ768" t="str">
        <f t="shared" si="427"/>
        <v>Blank</v>
      </c>
      <c r="BA768" t="str">
        <f t="shared" si="428"/>
        <v>male</v>
      </c>
      <c r="BB768">
        <f t="shared" si="429"/>
        <v>0</v>
      </c>
      <c r="BC768">
        <f t="shared" si="430"/>
        <v>0</v>
      </c>
      <c r="BD768" t="str">
        <f t="shared" si="431"/>
        <v>S, blank</v>
      </c>
      <c r="BE768">
        <f t="shared" si="432"/>
        <v>3</v>
      </c>
      <c r="BF768">
        <f t="shared" si="433"/>
        <v>-11.613432440426715</v>
      </c>
      <c r="BG768">
        <f t="shared" si="434"/>
        <v>-42.171718189759716</v>
      </c>
      <c r="BH768">
        <f t="shared" si="435"/>
        <v>-82.840254641099079</v>
      </c>
      <c r="BI768">
        <f t="shared" si="436"/>
        <v>-33.757758935166962</v>
      </c>
      <c r="BJ768">
        <f t="shared" si="437"/>
        <v>-108.67008854708662</v>
      </c>
      <c r="BK768">
        <f t="shared" si="438"/>
        <v>-14.754319664473872</v>
      </c>
      <c r="BL768">
        <f t="shared" si="439"/>
        <v>-22.013681658285037</v>
      </c>
      <c r="BM768">
        <f t="shared" si="440"/>
        <v>-22.422560732600829</v>
      </c>
      <c r="BN768">
        <f t="shared" si="441"/>
        <v>-67.960368165567971</v>
      </c>
      <c r="BO768">
        <f t="shared" si="407"/>
        <v>0</v>
      </c>
      <c r="BP768">
        <f t="shared" si="408"/>
        <v>5</v>
      </c>
      <c r="BQ768" t="str">
        <f t="shared" si="409"/>
        <v>Validate</v>
      </c>
    </row>
    <row r="769" spans="1:69" x14ac:dyDescent="0.3">
      <c r="A769">
        <v>3</v>
      </c>
      <c r="B769">
        <v>0</v>
      </c>
      <c r="C769" t="s">
        <v>1800</v>
      </c>
      <c r="D769" t="s">
        <v>20</v>
      </c>
      <c r="F769">
        <v>0</v>
      </c>
      <c r="G769">
        <v>0</v>
      </c>
      <c r="H769" t="s">
        <v>1801</v>
      </c>
      <c r="I769">
        <v>7.8958000000000004</v>
      </c>
      <c r="K769" t="s">
        <v>17</v>
      </c>
      <c r="O769">
        <v>3</v>
      </c>
      <c r="P769">
        <v>2</v>
      </c>
      <c r="Q769">
        <v>1</v>
      </c>
      <c r="R769" t="str">
        <f t="shared" si="410"/>
        <v>Train</v>
      </c>
      <c r="S769" t="str">
        <f t="shared" si="411"/>
        <v>Train</v>
      </c>
      <c r="T769" t="str">
        <f t="shared" si="412"/>
        <v>Train</v>
      </c>
      <c r="U769" t="str">
        <f t="shared" si="413"/>
        <v/>
      </c>
      <c r="V769" t="str">
        <f t="shared" si="414"/>
        <v>0-17</v>
      </c>
      <c r="W769" t="str">
        <f t="shared" si="415"/>
        <v/>
      </c>
      <c r="X769" t="str">
        <f t="shared" si="416"/>
        <v>0-10</v>
      </c>
      <c r="Y769" t="b">
        <f>SUMPRODUCT(--(U769=counts!$A$40:$A$49))&gt;0</f>
        <v>0</v>
      </c>
      <c r="Z769" t="b">
        <f>SUMPRODUCT(--(W769=counts!$A$18:$A$22))&gt;0</f>
        <v>0</v>
      </c>
      <c r="AA769" t="str">
        <f t="shared" si="417"/>
        <v>0-17</v>
      </c>
      <c r="AB769" t="str">
        <f>IF(W769="","Blank",IF(Z769="TRUE",W769,counts!$A$23))</f>
        <v>Blank</v>
      </c>
      <c r="AC769" t="str">
        <f t="shared" si="418"/>
        <v>0-10</v>
      </c>
      <c r="AD769" t="str">
        <f t="shared" si="419"/>
        <v>Blank</v>
      </c>
      <c r="AE769" t="str">
        <f t="shared" si="420"/>
        <v>male</v>
      </c>
      <c r="AF769">
        <f>IF(F769&gt;=4, counts!$A$62,F769)</f>
        <v>0</v>
      </c>
      <c r="AG769">
        <f>IF(G769&gt;=3, counts!$A$69,G769)</f>
        <v>0</v>
      </c>
      <c r="AH769" t="str">
        <f>IF(OR(K769="S",K769=""), counts!$A$75,K769)</f>
        <v>S, blank</v>
      </c>
      <c r="AI769">
        <f t="shared" si="421"/>
        <v>3</v>
      </c>
      <c r="AJ769">
        <f>VLOOKUP(AA769,counts!$V$8:$W$13,2,FALSE)</f>
        <v>-3.7643689058441341</v>
      </c>
      <c r="AK769">
        <f>VLOOKUP(AB769,counts!$V$17:$W$23,2,FALSE)</f>
        <v>-42.171718189759716</v>
      </c>
      <c r="AL769">
        <f>VLOOKUP(AC769,counts!$V$27:$W$33,2,FALSE)</f>
        <v>-82.840254641099079</v>
      </c>
      <c r="AM769">
        <f>VLOOKUP(AD769,counts!$V$38:$W$49,2,FALSE)</f>
        <v>-33.757758935166962</v>
      </c>
      <c r="AN769">
        <f>VLOOKUP(AE769,counts!$V$53:$W$54,2,FALSE)</f>
        <v>-108.67008854708662</v>
      </c>
      <c r="AO769">
        <f>VLOOKUP(AF769,counts!$V$58:$W$62,2,FALSE)</f>
        <v>-14.754319664473872</v>
      </c>
      <c r="AP769">
        <f>VLOOKUP(AG769,counts!$V$66:$W$69,2,FALSE)</f>
        <v>-22.013681658285037</v>
      </c>
      <c r="AQ769">
        <f>VLOOKUP(AH769,counts!$V$73:$W$75,2,FALSE)</f>
        <v>-22.422560732600829</v>
      </c>
      <c r="AR769">
        <f>VLOOKUP(AI769,counts!$V$79:$W$81,2,FALSE)</f>
        <v>-67.960368165567971</v>
      </c>
      <c r="AS769">
        <f t="shared" si="422"/>
        <v>0</v>
      </c>
      <c r="AT769">
        <f t="shared" si="423"/>
        <v>3</v>
      </c>
      <c r="AU769" t="str">
        <f t="shared" si="406"/>
        <v>Train</v>
      </c>
      <c r="AW769" t="str">
        <f t="shared" si="424"/>
        <v>0-17</v>
      </c>
      <c r="AX769" t="str">
        <f t="shared" si="425"/>
        <v>Blank</v>
      </c>
      <c r="AY769" t="str">
        <f t="shared" si="426"/>
        <v>0-10</v>
      </c>
      <c r="AZ769" t="str">
        <f t="shared" si="427"/>
        <v>Blank</v>
      </c>
      <c r="BA769" t="str">
        <f t="shared" si="428"/>
        <v>male</v>
      </c>
      <c r="BB769">
        <f t="shared" si="429"/>
        <v>0</v>
      </c>
      <c r="BC769">
        <f t="shared" si="430"/>
        <v>0</v>
      </c>
      <c r="BD769" t="str">
        <f t="shared" si="431"/>
        <v>S, blank</v>
      </c>
      <c r="BE769">
        <f t="shared" si="432"/>
        <v>3</v>
      </c>
      <c r="BF769">
        <f t="shared" si="433"/>
        <v>-3.7643689058441341</v>
      </c>
      <c r="BG769">
        <f t="shared" si="434"/>
        <v>-42.171718189759716</v>
      </c>
      <c r="BH769">
        <f t="shared" si="435"/>
        <v>-82.840254641099079</v>
      </c>
      <c r="BI769">
        <f t="shared" si="436"/>
        <v>-33.757758935166962</v>
      </c>
      <c r="BJ769">
        <f t="shared" si="437"/>
        <v>-108.67008854708662</v>
      </c>
      <c r="BK769">
        <f t="shared" si="438"/>
        <v>-14.754319664473872</v>
      </c>
      <c r="BL769">
        <f t="shared" si="439"/>
        <v>-22.013681658285037</v>
      </c>
      <c r="BM769">
        <f t="shared" si="440"/>
        <v>-22.422560732600829</v>
      </c>
      <c r="BN769">
        <f t="shared" si="441"/>
        <v>-67.960368165567971</v>
      </c>
      <c r="BO769">
        <f t="shared" si="407"/>
        <v>0</v>
      </c>
      <c r="BP769">
        <f t="shared" si="408"/>
        <v>3</v>
      </c>
      <c r="BQ769" t="str">
        <f t="shared" si="409"/>
        <v>Train</v>
      </c>
    </row>
    <row r="770" spans="1:69" x14ac:dyDescent="0.3">
      <c r="A770">
        <v>3</v>
      </c>
      <c r="B770">
        <v>0</v>
      </c>
      <c r="C770" t="s">
        <v>1802</v>
      </c>
      <c r="D770" t="s">
        <v>20</v>
      </c>
      <c r="F770">
        <v>0</v>
      </c>
      <c r="G770">
        <v>0</v>
      </c>
      <c r="H770" t="s">
        <v>1803</v>
      </c>
      <c r="I770">
        <v>7.8958000000000004</v>
      </c>
      <c r="K770" t="s">
        <v>17</v>
      </c>
      <c r="N770" t="s">
        <v>1804</v>
      </c>
      <c r="O770">
        <v>3</v>
      </c>
      <c r="P770">
        <v>2</v>
      </c>
      <c r="Q770">
        <v>3</v>
      </c>
      <c r="R770" t="str">
        <f t="shared" si="410"/>
        <v>Train</v>
      </c>
      <c r="S770" t="str">
        <f t="shared" si="411"/>
        <v>Train</v>
      </c>
      <c r="T770" t="str">
        <f t="shared" si="412"/>
        <v>Train</v>
      </c>
      <c r="U770" t="str">
        <f t="shared" si="413"/>
        <v>IA</v>
      </c>
      <c r="V770" t="str">
        <f t="shared" si="414"/>
        <v>0-17</v>
      </c>
      <c r="W770" t="str">
        <f t="shared" si="415"/>
        <v/>
      </c>
      <c r="X770" t="str">
        <f t="shared" si="416"/>
        <v>0-10</v>
      </c>
      <c r="Y770" t="b">
        <f>SUMPRODUCT(--(U770=counts!$A$40:$A$49))&gt;0</f>
        <v>0</v>
      </c>
      <c r="Z770" t="b">
        <f>SUMPRODUCT(--(W770=counts!$A$18:$A$22))&gt;0</f>
        <v>0</v>
      </c>
      <c r="AA770" t="str">
        <f t="shared" si="417"/>
        <v>0-17</v>
      </c>
      <c r="AB770" t="str">
        <f>IF(W770="","Blank",IF(Z770="TRUE",W770,counts!$A$23))</f>
        <v>Blank</v>
      </c>
      <c r="AC770" t="str">
        <f t="shared" si="418"/>
        <v>0-10</v>
      </c>
      <c r="AD770" t="str">
        <f t="shared" si="419"/>
        <v>Others</v>
      </c>
      <c r="AE770" t="str">
        <f t="shared" si="420"/>
        <v>male</v>
      </c>
      <c r="AF770">
        <f>IF(F770&gt;=4, counts!$A$62,F770)</f>
        <v>0</v>
      </c>
      <c r="AG770">
        <f>IF(G770&gt;=3, counts!$A$69,G770)</f>
        <v>0</v>
      </c>
      <c r="AH770" t="str">
        <f>IF(OR(K770="S",K770=""), counts!$A$75,K770)</f>
        <v>S, blank</v>
      </c>
      <c r="AI770">
        <f t="shared" si="421"/>
        <v>3</v>
      </c>
      <c r="AJ770">
        <f>VLOOKUP(AA770,counts!$V$8:$W$13,2,FALSE)</f>
        <v>-3.7643689058441341</v>
      </c>
      <c r="AK770">
        <f>VLOOKUP(AB770,counts!$V$17:$W$23,2,FALSE)</f>
        <v>-42.171718189759716</v>
      </c>
      <c r="AL770">
        <f>VLOOKUP(AC770,counts!$V$27:$W$33,2,FALSE)</f>
        <v>-82.840254641099079</v>
      </c>
      <c r="AM770">
        <f>VLOOKUP(AD770,counts!$V$38:$W$49,2,FALSE)</f>
        <v>40.634191658169868</v>
      </c>
      <c r="AN770">
        <f>VLOOKUP(AE770,counts!$V$53:$W$54,2,FALSE)</f>
        <v>-108.67008854708662</v>
      </c>
      <c r="AO770">
        <f>VLOOKUP(AF770,counts!$V$58:$W$62,2,FALSE)</f>
        <v>-14.754319664473872</v>
      </c>
      <c r="AP770">
        <f>VLOOKUP(AG770,counts!$V$66:$W$69,2,FALSE)</f>
        <v>-22.013681658285037</v>
      </c>
      <c r="AQ770">
        <f>VLOOKUP(AH770,counts!$V$73:$W$75,2,FALSE)</f>
        <v>-22.422560732600829</v>
      </c>
      <c r="AR770">
        <f>VLOOKUP(AI770,counts!$V$79:$W$81,2,FALSE)</f>
        <v>-67.960368165567971</v>
      </c>
      <c r="AS770">
        <f t="shared" si="422"/>
        <v>0</v>
      </c>
      <c r="AT770">
        <f t="shared" si="423"/>
        <v>3</v>
      </c>
      <c r="AU770" t="str">
        <f t="shared" ref="AU770:AU833" si="442">R770</f>
        <v>Train</v>
      </c>
      <c r="AW770" t="str">
        <f t="shared" si="424"/>
        <v>0-17</v>
      </c>
      <c r="AX770" t="str">
        <f t="shared" si="425"/>
        <v>Blank</v>
      </c>
      <c r="AY770" t="str">
        <f t="shared" si="426"/>
        <v>0-10</v>
      </c>
      <c r="AZ770" t="str">
        <f t="shared" si="427"/>
        <v>Others</v>
      </c>
      <c r="BA770" t="str">
        <f t="shared" si="428"/>
        <v>male</v>
      </c>
      <c r="BB770">
        <f t="shared" si="429"/>
        <v>0</v>
      </c>
      <c r="BC770">
        <f t="shared" si="430"/>
        <v>0</v>
      </c>
      <c r="BD770" t="str">
        <f t="shared" si="431"/>
        <v>S, blank</v>
      </c>
      <c r="BE770">
        <f t="shared" si="432"/>
        <v>3</v>
      </c>
      <c r="BF770">
        <f t="shared" si="433"/>
        <v>-3.7643689058441341</v>
      </c>
      <c r="BG770">
        <f t="shared" si="434"/>
        <v>-42.171718189759716</v>
      </c>
      <c r="BH770">
        <f t="shared" si="435"/>
        <v>-82.840254641099079</v>
      </c>
      <c r="BI770">
        <f t="shared" si="436"/>
        <v>40.634191658169868</v>
      </c>
      <c r="BJ770">
        <f t="shared" si="437"/>
        <v>-108.67008854708662</v>
      </c>
      <c r="BK770">
        <f t="shared" si="438"/>
        <v>-14.754319664473872</v>
      </c>
      <c r="BL770">
        <f t="shared" si="439"/>
        <v>-22.013681658285037</v>
      </c>
      <c r="BM770">
        <f t="shared" si="440"/>
        <v>-22.422560732600829</v>
      </c>
      <c r="BN770">
        <f t="shared" si="441"/>
        <v>-67.960368165567971</v>
      </c>
      <c r="BO770">
        <f t="shared" ref="BO770:BO833" si="443">AS770</f>
        <v>0</v>
      </c>
      <c r="BP770">
        <f t="shared" ref="BP770:BP833" si="444">AT770</f>
        <v>3</v>
      </c>
      <c r="BQ770" t="str">
        <f t="shared" ref="BQ770:BQ833" si="445">AU770</f>
        <v>Train</v>
      </c>
    </row>
    <row r="771" spans="1:69" x14ac:dyDescent="0.3">
      <c r="A771">
        <v>3</v>
      </c>
      <c r="B771">
        <v>0</v>
      </c>
      <c r="C771" t="s">
        <v>1805</v>
      </c>
      <c r="D771" t="s">
        <v>20</v>
      </c>
      <c r="E771">
        <v>22</v>
      </c>
      <c r="F771">
        <v>0</v>
      </c>
      <c r="G771">
        <v>0</v>
      </c>
      <c r="H771" t="s">
        <v>1806</v>
      </c>
      <c r="I771">
        <v>7.25</v>
      </c>
      <c r="K771" t="s">
        <v>17</v>
      </c>
      <c r="O771">
        <v>2</v>
      </c>
      <c r="P771">
        <v>2</v>
      </c>
      <c r="Q771">
        <v>5</v>
      </c>
      <c r="R771" t="str">
        <f t="shared" ref="R771:R834" si="446">IF(O771&lt;=3,"Train",IF(O771=4,"Test","Validate"))</f>
        <v>Train</v>
      </c>
      <c r="S771" t="str">
        <f t="shared" ref="S771:S834" si="447">IF(P771&lt;=3,"Train",IF(P771=4,"Test","Validate"))</f>
        <v>Train</v>
      </c>
      <c r="T771" t="str">
        <f t="shared" ref="T771:T834" si="448">IF(Q771&lt;=3,"Train",IF(Q771=4,"Test","Validate"))</f>
        <v>Validate</v>
      </c>
      <c r="U771" t="str">
        <f t="shared" ref="U771:U834" si="449">IFERROR(MID(RIGHT(N771,4), FIND(",",RIGHT(N771,4))+2,2),"")</f>
        <v/>
      </c>
      <c r="V771" t="str">
        <f t="shared" ref="V771:V834" si="450">IF(E771&lt;=17, "0-17", IF(E771&lt;=30, "18-30", IF(E771&lt;=40, "31-40", IF(E771&lt;=50, "41-50", IF(E771&lt;=60, "51-60", "61+")))))</f>
        <v>18-30</v>
      </c>
      <c r="W771" t="str">
        <f t="shared" ref="W771:W834" si="451">LEFT(J771,1)</f>
        <v/>
      </c>
      <c r="X771" t="str">
        <f t="shared" ref="X771:X834" si="452">IF(I771=0,"0", IF(I771&lt;=10, "0-10", IF(I771&lt;=20, "11-20", IF(I771&lt;=30, "21-30", IF(I771&lt;=40, "31-40", IF(I771&lt;=100, "41-100", "100+"))))))</f>
        <v>0-10</v>
      </c>
      <c r="Y771" t="b">
        <f>SUMPRODUCT(--(U771=counts!$A$40:$A$49))&gt;0</f>
        <v>0</v>
      </c>
      <c r="Z771" t="b">
        <f>SUMPRODUCT(--(W771=counts!$A$18:$A$22))&gt;0</f>
        <v>0</v>
      </c>
      <c r="AA771" t="str">
        <f t="shared" ref="AA771:AA834" si="453">V771</f>
        <v>18-30</v>
      </c>
      <c r="AB771" t="str">
        <f>IF(W771="","Blank",IF(Z771="TRUE",W771,counts!$A$23))</f>
        <v>Blank</v>
      </c>
      <c r="AC771" t="str">
        <f t="shared" ref="AC771:AC834" si="454">X771</f>
        <v>0-10</v>
      </c>
      <c r="AD771" t="str">
        <f t="shared" ref="AD771:AD834" si="455">IF(U771="","Blank",IF(Y771=TRUE, U771,"Others"))</f>
        <v>Blank</v>
      </c>
      <c r="AE771" t="str">
        <f t="shared" ref="AE771:AE834" si="456">D771</f>
        <v>male</v>
      </c>
      <c r="AF771">
        <f>IF(F771&gt;=4, counts!$A$62,F771)</f>
        <v>0</v>
      </c>
      <c r="AG771">
        <f>IF(G771&gt;=3, counts!$A$69,G771)</f>
        <v>0</v>
      </c>
      <c r="AH771" t="str">
        <f>IF(OR(K771="S",K771=""), counts!$A$75,K771)</f>
        <v>S, blank</v>
      </c>
      <c r="AI771">
        <f t="shared" ref="AI771:AI834" si="457">A771</f>
        <v>3</v>
      </c>
      <c r="AJ771">
        <f>VLOOKUP(AA771,counts!$V$8:$W$13,2,FALSE)</f>
        <v>-11.613432440426715</v>
      </c>
      <c r="AK771">
        <f>VLOOKUP(AB771,counts!$V$17:$W$23,2,FALSE)</f>
        <v>-42.171718189759716</v>
      </c>
      <c r="AL771">
        <f>VLOOKUP(AC771,counts!$V$27:$W$33,2,FALSE)</f>
        <v>-82.840254641099079</v>
      </c>
      <c r="AM771">
        <f>VLOOKUP(AD771,counts!$V$38:$W$49,2,FALSE)</f>
        <v>-33.757758935166962</v>
      </c>
      <c r="AN771">
        <f>VLOOKUP(AE771,counts!$V$53:$W$54,2,FALSE)</f>
        <v>-108.67008854708662</v>
      </c>
      <c r="AO771">
        <f>VLOOKUP(AF771,counts!$V$58:$W$62,2,FALSE)</f>
        <v>-14.754319664473872</v>
      </c>
      <c r="AP771">
        <f>VLOOKUP(AG771,counts!$V$66:$W$69,2,FALSE)</f>
        <v>-22.013681658285037</v>
      </c>
      <c r="AQ771">
        <f>VLOOKUP(AH771,counts!$V$73:$W$75,2,FALSE)</f>
        <v>-22.422560732600829</v>
      </c>
      <c r="AR771">
        <f>VLOOKUP(AI771,counts!$V$79:$W$81,2,FALSE)</f>
        <v>-67.960368165567971</v>
      </c>
      <c r="AS771">
        <f t="shared" ref="AS771:AS834" si="458">B771</f>
        <v>0</v>
      </c>
      <c r="AT771">
        <f t="shared" ref="AT771:AT834" si="459">O771</f>
        <v>2</v>
      </c>
      <c r="AU771" t="str">
        <f t="shared" si="442"/>
        <v>Train</v>
      </c>
      <c r="AW771" t="str">
        <f t="shared" ref="AW771:AW834" si="460">AA771</f>
        <v>18-30</v>
      </c>
      <c r="AX771" t="str">
        <f t="shared" ref="AX771:AX834" si="461">AB771</f>
        <v>Blank</v>
      </c>
      <c r="AY771" t="str">
        <f t="shared" ref="AY771:AY834" si="462">AC771</f>
        <v>0-10</v>
      </c>
      <c r="AZ771" t="str">
        <f t="shared" ref="AZ771:AZ834" si="463">AD771</f>
        <v>Blank</v>
      </c>
      <c r="BA771" t="str">
        <f t="shared" ref="BA771:BA834" si="464">AE771</f>
        <v>male</v>
      </c>
      <c r="BB771">
        <f t="shared" ref="BB771:BB834" si="465">AF771</f>
        <v>0</v>
      </c>
      <c r="BC771">
        <f t="shared" ref="BC771:BC834" si="466">AG771</f>
        <v>0</v>
      </c>
      <c r="BD771" t="str">
        <f t="shared" ref="BD771:BD834" si="467">AH771</f>
        <v>S, blank</v>
      </c>
      <c r="BE771">
        <f t="shared" ref="BE771:BE834" si="468">AI771</f>
        <v>3</v>
      </c>
      <c r="BF771">
        <f t="shared" ref="BF771:BF834" si="469">AJ771</f>
        <v>-11.613432440426715</v>
      </c>
      <c r="BG771">
        <f t="shared" ref="BG771:BG834" si="470">AK771</f>
        <v>-42.171718189759716</v>
      </c>
      <c r="BH771">
        <f t="shared" ref="BH771:BH834" si="471">AL771</f>
        <v>-82.840254641099079</v>
      </c>
      <c r="BI771">
        <f t="shared" ref="BI771:BI834" si="472">AM771</f>
        <v>-33.757758935166962</v>
      </c>
      <c r="BJ771">
        <f t="shared" ref="BJ771:BJ834" si="473">AN771</f>
        <v>-108.67008854708662</v>
      </c>
      <c r="BK771">
        <f t="shared" ref="BK771:BK834" si="474">AO771</f>
        <v>-14.754319664473872</v>
      </c>
      <c r="BL771">
        <f t="shared" ref="BL771:BL834" si="475">AP771</f>
        <v>-22.013681658285037</v>
      </c>
      <c r="BM771">
        <f t="shared" ref="BM771:BM834" si="476">AQ771</f>
        <v>-22.422560732600829</v>
      </c>
      <c r="BN771">
        <f t="shared" ref="BN771:BN834" si="477">AR771</f>
        <v>-67.960368165567971</v>
      </c>
      <c r="BO771">
        <f t="shared" si="443"/>
        <v>0</v>
      </c>
      <c r="BP771">
        <f t="shared" si="444"/>
        <v>2</v>
      </c>
      <c r="BQ771" t="str">
        <f t="shared" si="445"/>
        <v>Train</v>
      </c>
    </row>
    <row r="772" spans="1:69" x14ac:dyDescent="0.3">
      <c r="A772">
        <v>3</v>
      </c>
      <c r="B772">
        <v>0</v>
      </c>
      <c r="C772" t="s">
        <v>1807</v>
      </c>
      <c r="D772" t="s">
        <v>20</v>
      </c>
      <c r="E772">
        <v>36</v>
      </c>
      <c r="F772">
        <v>0</v>
      </c>
      <c r="G772">
        <v>0</v>
      </c>
      <c r="H772" t="s">
        <v>1808</v>
      </c>
      <c r="I772">
        <v>7.25</v>
      </c>
      <c r="K772" t="s">
        <v>17</v>
      </c>
      <c r="O772">
        <v>2</v>
      </c>
      <c r="P772">
        <v>1</v>
      </c>
      <c r="Q772">
        <v>4</v>
      </c>
      <c r="R772" t="str">
        <f t="shared" si="446"/>
        <v>Train</v>
      </c>
      <c r="S772" t="str">
        <f t="shared" si="447"/>
        <v>Train</v>
      </c>
      <c r="T772" t="str">
        <f t="shared" si="448"/>
        <v>Test</v>
      </c>
      <c r="U772" t="str">
        <f t="shared" si="449"/>
        <v/>
      </c>
      <c r="V772" t="str">
        <f t="shared" si="450"/>
        <v>31-40</v>
      </c>
      <c r="W772" t="str">
        <f t="shared" si="451"/>
        <v/>
      </c>
      <c r="X772" t="str">
        <f t="shared" si="452"/>
        <v>0-10</v>
      </c>
      <c r="Y772" t="b">
        <f>SUMPRODUCT(--(U772=counts!$A$40:$A$49))&gt;0</f>
        <v>0</v>
      </c>
      <c r="Z772" t="b">
        <f>SUMPRODUCT(--(W772=counts!$A$18:$A$22))&gt;0</f>
        <v>0</v>
      </c>
      <c r="AA772" t="str">
        <f t="shared" si="453"/>
        <v>31-40</v>
      </c>
      <c r="AB772" t="str">
        <f>IF(W772="","Blank",IF(Z772="TRUE",W772,counts!$A$23))</f>
        <v>Blank</v>
      </c>
      <c r="AC772" t="str">
        <f t="shared" si="454"/>
        <v>0-10</v>
      </c>
      <c r="AD772" t="str">
        <f t="shared" si="455"/>
        <v>Blank</v>
      </c>
      <c r="AE772" t="str">
        <f t="shared" si="456"/>
        <v>male</v>
      </c>
      <c r="AF772">
        <f>IF(F772&gt;=4, counts!$A$62,F772)</f>
        <v>0</v>
      </c>
      <c r="AG772">
        <f>IF(G772&gt;=3, counts!$A$69,G772)</f>
        <v>0</v>
      </c>
      <c r="AH772" t="str">
        <f>IF(OR(K772="S",K772=""), counts!$A$75,K772)</f>
        <v>S, blank</v>
      </c>
      <c r="AI772">
        <f t="shared" si="457"/>
        <v>3</v>
      </c>
      <c r="AJ772">
        <f>VLOOKUP(AA772,counts!$V$8:$W$13,2,FALSE)</f>
        <v>32.769878926258563</v>
      </c>
      <c r="AK772">
        <f>VLOOKUP(AB772,counts!$V$17:$W$23,2,FALSE)</f>
        <v>-42.171718189759716</v>
      </c>
      <c r="AL772">
        <f>VLOOKUP(AC772,counts!$V$27:$W$33,2,FALSE)</f>
        <v>-82.840254641099079</v>
      </c>
      <c r="AM772">
        <f>VLOOKUP(AD772,counts!$V$38:$W$49,2,FALSE)</f>
        <v>-33.757758935166962</v>
      </c>
      <c r="AN772">
        <f>VLOOKUP(AE772,counts!$V$53:$W$54,2,FALSE)</f>
        <v>-108.67008854708662</v>
      </c>
      <c r="AO772">
        <f>VLOOKUP(AF772,counts!$V$58:$W$62,2,FALSE)</f>
        <v>-14.754319664473872</v>
      </c>
      <c r="AP772">
        <f>VLOOKUP(AG772,counts!$V$66:$W$69,2,FALSE)</f>
        <v>-22.013681658285037</v>
      </c>
      <c r="AQ772">
        <f>VLOOKUP(AH772,counts!$V$73:$W$75,2,FALSE)</f>
        <v>-22.422560732600829</v>
      </c>
      <c r="AR772">
        <f>VLOOKUP(AI772,counts!$V$79:$W$81,2,FALSE)</f>
        <v>-67.960368165567971</v>
      </c>
      <c r="AS772">
        <f t="shared" si="458"/>
        <v>0</v>
      </c>
      <c r="AT772">
        <f t="shared" si="459"/>
        <v>2</v>
      </c>
      <c r="AU772" t="str">
        <f t="shared" si="442"/>
        <v>Train</v>
      </c>
      <c r="AW772" t="str">
        <f t="shared" si="460"/>
        <v>31-40</v>
      </c>
      <c r="AX772" t="str">
        <f t="shared" si="461"/>
        <v>Blank</v>
      </c>
      <c r="AY772" t="str">
        <f t="shared" si="462"/>
        <v>0-10</v>
      </c>
      <c r="AZ772" t="str">
        <f t="shared" si="463"/>
        <v>Blank</v>
      </c>
      <c r="BA772" t="str">
        <f t="shared" si="464"/>
        <v>male</v>
      </c>
      <c r="BB772">
        <f t="shared" si="465"/>
        <v>0</v>
      </c>
      <c r="BC772">
        <f t="shared" si="466"/>
        <v>0</v>
      </c>
      <c r="BD772" t="str">
        <f t="shared" si="467"/>
        <v>S, blank</v>
      </c>
      <c r="BE772">
        <f t="shared" si="468"/>
        <v>3</v>
      </c>
      <c r="BF772">
        <f t="shared" si="469"/>
        <v>32.769878926258563</v>
      </c>
      <c r="BG772">
        <f t="shared" si="470"/>
        <v>-42.171718189759716</v>
      </c>
      <c r="BH772">
        <f t="shared" si="471"/>
        <v>-82.840254641099079</v>
      </c>
      <c r="BI772">
        <f t="shared" si="472"/>
        <v>-33.757758935166962</v>
      </c>
      <c r="BJ772">
        <f t="shared" si="473"/>
        <v>-108.67008854708662</v>
      </c>
      <c r="BK772">
        <f t="shared" si="474"/>
        <v>-14.754319664473872</v>
      </c>
      <c r="BL772">
        <f t="shared" si="475"/>
        <v>-22.013681658285037</v>
      </c>
      <c r="BM772">
        <f t="shared" si="476"/>
        <v>-22.422560732600829</v>
      </c>
      <c r="BN772">
        <f t="shared" si="477"/>
        <v>-67.960368165567971</v>
      </c>
      <c r="BO772">
        <f t="shared" si="443"/>
        <v>0</v>
      </c>
      <c r="BP772">
        <f t="shared" si="444"/>
        <v>2</v>
      </c>
      <c r="BQ772" t="str">
        <f t="shared" si="445"/>
        <v>Train</v>
      </c>
    </row>
    <row r="773" spans="1:69" x14ac:dyDescent="0.3">
      <c r="A773">
        <v>3</v>
      </c>
      <c r="B773">
        <v>1</v>
      </c>
      <c r="C773" t="s">
        <v>1809</v>
      </c>
      <c r="D773" t="s">
        <v>15</v>
      </c>
      <c r="E773">
        <v>19</v>
      </c>
      <c r="F773">
        <v>0</v>
      </c>
      <c r="G773">
        <v>0</v>
      </c>
      <c r="H773" t="s">
        <v>1810</v>
      </c>
      <c r="I773">
        <v>7.8792</v>
      </c>
      <c r="K773" t="s">
        <v>527</v>
      </c>
      <c r="L773" t="s">
        <v>44</v>
      </c>
      <c r="N773" t="s">
        <v>1811</v>
      </c>
      <c r="O773">
        <v>4</v>
      </c>
      <c r="P773">
        <v>1</v>
      </c>
      <c r="Q773">
        <v>1</v>
      </c>
      <c r="R773" t="str">
        <f t="shared" si="446"/>
        <v>Test</v>
      </c>
      <c r="S773" t="str">
        <f t="shared" si="447"/>
        <v>Train</v>
      </c>
      <c r="T773" t="str">
        <f t="shared" si="448"/>
        <v>Train</v>
      </c>
      <c r="U773" t="str">
        <f t="shared" si="449"/>
        <v>NY</v>
      </c>
      <c r="V773" t="str">
        <f t="shared" si="450"/>
        <v>18-30</v>
      </c>
      <c r="W773" t="str">
        <f t="shared" si="451"/>
        <v/>
      </c>
      <c r="X773" t="str">
        <f t="shared" si="452"/>
        <v>0-10</v>
      </c>
      <c r="Y773" t="b">
        <f>SUMPRODUCT(--(U773=counts!$A$40:$A$49))&gt;0</f>
        <v>1</v>
      </c>
      <c r="Z773" t="b">
        <f>SUMPRODUCT(--(W773=counts!$A$18:$A$22))&gt;0</f>
        <v>0</v>
      </c>
      <c r="AA773" t="str">
        <f t="shared" si="453"/>
        <v>18-30</v>
      </c>
      <c r="AB773" t="str">
        <f>IF(W773="","Blank",IF(Z773="TRUE",W773,counts!$A$23))</f>
        <v>Blank</v>
      </c>
      <c r="AC773" t="str">
        <f t="shared" si="454"/>
        <v>0-10</v>
      </c>
      <c r="AD773" t="str">
        <f t="shared" si="455"/>
        <v>NY</v>
      </c>
      <c r="AE773" t="str">
        <f t="shared" si="456"/>
        <v>female</v>
      </c>
      <c r="AF773">
        <f>IF(F773&gt;=4, counts!$A$62,F773)</f>
        <v>0</v>
      </c>
      <c r="AG773">
        <f>IF(G773&gt;=3, counts!$A$69,G773)</f>
        <v>0</v>
      </c>
      <c r="AH773" t="str">
        <f>IF(OR(K773="S",K773=""), counts!$A$75,K773)</f>
        <v>Q</v>
      </c>
      <c r="AI773">
        <f t="shared" si="457"/>
        <v>3</v>
      </c>
      <c r="AJ773">
        <f>VLOOKUP(AA773,counts!$V$8:$W$13,2,FALSE)</f>
        <v>-11.613432440426715</v>
      </c>
      <c r="AK773">
        <f>VLOOKUP(AB773,counts!$V$17:$W$23,2,FALSE)</f>
        <v>-42.171718189759716</v>
      </c>
      <c r="AL773">
        <f>VLOOKUP(AC773,counts!$V$27:$W$33,2,FALSE)</f>
        <v>-82.840254641099079</v>
      </c>
      <c r="AM773">
        <f>VLOOKUP(AD773,counts!$V$38:$W$49,2,FALSE)</f>
        <v>57.761363718906857</v>
      </c>
      <c r="AN773">
        <f>VLOOKUP(AE773,counts!$V$53:$W$54,2,FALSE)</f>
        <v>151.41878811967541</v>
      </c>
      <c r="AO773">
        <f>VLOOKUP(AF773,counts!$V$58:$W$62,2,FALSE)</f>
        <v>-14.754319664473872</v>
      </c>
      <c r="AP773">
        <f>VLOOKUP(AG773,counts!$V$66:$W$69,2,FALSE)</f>
        <v>-22.013681658285037</v>
      </c>
      <c r="AQ773">
        <f>VLOOKUP(AH773,counts!$V$73:$W$75,2,FALSE)</f>
        <v>-11.405315820044242</v>
      </c>
      <c r="AR773">
        <f>VLOOKUP(AI773,counts!$V$79:$W$81,2,FALSE)</f>
        <v>-67.960368165567971</v>
      </c>
      <c r="AS773">
        <f t="shared" si="458"/>
        <v>1</v>
      </c>
      <c r="AT773">
        <f t="shared" si="459"/>
        <v>4</v>
      </c>
      <c r="AU773" t="str">
        <f t="shared" si="442"/>
        <v>Test</v>
      </c>
      <c r="AW773" t="str">
        <f t="shared" si="460"/>
        <v>18-30</v>
      </c>
      <c r="AX773" t="str">
        <f t="shared" si="461"/>
        <v>Blank</v>
      </c>
      <c r="AY773" t="str">
        <f t="shared" si="462"/>
        <v>0-10</v>
      </c>
      <c r="AZ773" t="str">
        <f t="shared" si="463"/>
        <v>NY</v>
      </c>
      <c r="BA773" t="str">
        <f t="shared" si="464"/>
        <v>female</v>
      </c>
      <c r="BB773">
        <f t="shared" si="465"/>
        <v>0</v>
      </c>
      <c r="BC773">
        <f t="shared" si="466"/>
        <v>0</v>
      </c>
      <c r="BD773" t="str">
        <f t="shared" si="467"/>
        <v>Q</v>
      </c>
      <c r="BE773">
        <f t="shared" si="468"/>
        <v>3</v>
      </c>
      <c r="BF773">
        <f t="shared" si="469"/>
        <v>-11.613432440426715</v>
      </c>
      <c r="BG773">
        <f t="shared" si="470"/>
        <v>-42.171718189759716</v>
      </c>
      <c r="BH773">
        <f t="shared" si="471"/>
        <v>-82.840254641099079</v>
      </c>
      <c r="BI773">
        <f t="shared" si="472"/>
        <v>57.761363718906857</v>
      </c>
      <c r="BJ773">
        <f t="shared" si="473"/>
        <v>151.41878811967541</v>
      </c>
      <c r="BK773">
        <f t="shared" si="474"/>
        <v>-14.754319664473872</v>
      </c>
      <c r="BL773">
        <f t="shared" si="475"/>
        <v>-22.013681658285037</v>
      </c>
      <c r="BM773">
        <f t="shared" si="476"/>
        <v>-11.405315820044242</v>
      </c>
      <c r="BN773">
        <f t="shared" si="477"/>
        <v>-67.960368165567971</v>
      </c>
      <c r="BO773">
        <f t="shared" si="443"/>
        <v>1</v>
      </c>
      <c r="BP773">
        <f t="shared" si="444"/>
        <v>4</v>
      </c>
      <c r="BQ773" t="str">
        <f t="shared" si="445"/>
        <v>Test</v>
      </c>
    </row>
    <row r="774" spans="1:69" x14ac:dyDescent="0.3">
      <c r="A774">
        <v>3</v>
      </c>
      <c r="B774">
        <v>0</v>
      </c>
      <c r="C774" t="s">
        <v>1812</v>
      </c>
      <c r="D774" t="s">
        <v>20</v>
      </c>
      <c r="E774">
        <v>17</v>
      </c>
      <c r="F774">
        <v>0</v>
      </c>
      <c r="G774">
        <v>0</v>
      </c>
      <c r="H774" t="s">
        <v>1813</v>
      </c>
      <c r="I774">
        <v>7.8958000000000004</v>
      </c>
      <c r="K774" t="s">
        <v>17</v>
      </c>
      <c r="O774">
        <v>2</v>
      </c>
      <c r="P774">
        <v>3</v>
      </c>
      <c r="Q774">
        <v>5</v>
      </c>
      <c r="R774" t="str">
        <f t="shared" si="446"/>
        <v>Train</v>
      </c>
      <c r="S774" t="str">
        <f t="shared" si="447"/>
        <v>Train</v>
      </c>
      <c r="T774" t="str">
        <f t="shared" si="448"/>
        <v>Validate</v>
      </c>
      <c r="U774" t="str">
        <f t="shared" si="449"/>
        <v/>
      </c>
      <c r="V774" t="str">
        <f t="shared" si="450"/>
        <v>0-17</v>
      </c>
      <c r="W774" t="str">
        <f t="shared" si="451"/>
        <v/>
      </c>
      <c r="X774" t="str">
        <f t="shared" si="452"/>
        <v>0-10</v>
      </c>
      <c r="Y774" t="b">
        <f>SUMPRODUCT(--(U774=counts!$A$40:$A$49))&gt;0</f>
        <v>0</v>
      </c>
      <c r="Z774" t="b">
        <f>SUMPRODUCT(--(W774=counts!$A$18:$A$22))&gt;0</f>
        <v>0</v>
      </c>
      <c r="AA774" t="str">
        <f t="shared" si="453"/>
        <v>0-17</v>
      </c>
      <c r="AB774" t="str">
        <f>IF(W774="","Blank",IF(Z774="TRUE",W774,counts!$A$23))</f>
        <v>Blank</v>
      </c>
      <c r="AC774" t="str">
        <f t="shared" si="454"/>
        <v>0-10</v>
      </c>
      <c r="AD774" t="str">
        <f t="shared" si="455"/>
        <v>Blank</v>
      </c>
      <c r="AE774" t="str">
        <f t="shared" si="456"/>
        <v>male</v>
      </c>
      <c r="AF774">
        <f>IF(F774&gt;=4, counts!$A$62,F774)</f>
        <v>0</v>
      </c>
      <c r="AG774">
        <f>IF(G774&gt;=3, counts!$A$69,G774)</f>
        <v>0</v>
      </c>
      <c r="AH774" t="str">
        <f>IF(OR(K774="S",K774=""), counts!$A$75,K774)</f>
        <v>S, blank</v>
      </c>
      <c r="AI774">
        <f t="shared" si="457"/>
        <v>3</v>
      </c>
      <c r="AJ774">
        <f>VLOOKUP(AA774,counts!$V$8:$W$13,2,FALSE)</f>
        <v>-3.7643689058441341</v>
      </c>
      <c r="AK774">
        <f>VLOOKUP(AB774,counts!$V$17:$W$23,2,FALSE)</f>
        <v>-42.171718189759716</v>
      </c>
      <c r="AL774">
        <f>VLOOKUP(AC774,counts!$V$27:$W$33,2,FALSE)</f>
        <v>-82.840254641099079</v>
      </c>
      <c r="AM774">
        <f>VLOOKUP(AD774,counts!$V$38:$W$49,2,FALSE)</f>
        <v>-33.757758935166962</v>
      </c>
      <c r="AN774">
        <f>VLOOKUP(AE774,counts!$V$53:$W$54,2,FALSE)</f>
        <v>-108.67008854708662</v>
      </c>
      <c r="AO774">
        <f>VLOOKUP(AF774,counts!$V$58:$W$62,2,FALSE)</f>
        <v>-14.754319664473872</v>
      </c>
      <c r="AP774">
        <f>VLOOKUP(AG774,counts!$V$66:$W$69,2,FALSE)</f>
        <v>-22.013681658285037</v>
      </c>
      <c r="AQ774">
        <f>VLOOKUP(AH774,counts!$V$73:$W$75,2,FALSE)</f>
        <v>-22.422560732600829</v>
      </c>
      <c r="AR774">
        <f>VLOOKUP(AI774,counts!$V$79:$W$81,2,FALSE)</f>
        <v>-67.960368165567971</v>
      </c>
      <c r="AS774">
        <f t="shared" si="458"/>
        <v>0</v>
      </c>
      <c r="AT774">
        <f t="shared" si="459"/>
        <v>2</v>
      </c>
      <c r="AU774" t="str">
        <f t="shared" si="442"/>
        <v>Train</v>
      </c>
      <c r="AW774" t="str">
        <f t="shared" si="460"/>
        <v>0-17</v>
      </c>
      <c r="AX774" t="str">
        <f t="shared" si="461"/>
        <v>Blank</v>
      </c>
      <c r="AY774" t="str">
        <f t="shared" si="462"/>
        <v>0-10</v>
      </c>
      <c r="AZ774" t="str">
        <f t="shared" si="463"/>
        <v>Blank</v>
      </c>
      <c r="BA774" t="str">
        <f t="shared" si="464"/>
        <v>male</v>
      </c>
      <c r="BB774">
        <f t="shared" si="465"/>
        <v>0</v>
      </c>
      <c r="BC774">
        <f t="shared" si="466"/>
        <v>0</v>
      </c>
      <c r="BD774" t="str">
        <f t="shared" si="467"/>
        <v>S, blank</v>
      </c>
      <c r="BE774">
        <f t="shared" si="468"/>
        <v>3</v>
      </c>
      <c r="BF774">
        <f t="shared" si="469"/>
        <v>-3.7643689058441341</v>
      </c>
      <c r="BG774">
        <f t="shared" si="470"/>
        <v>-42.171718189759716</v>
      </c>
      <c r="BH774">
        <f t="shared" si="471"/>
        <v>-82.840254641099079</v>
      </c>
      <c r="BI774">
        <f t="shared" si="472"/>
        <v>-33.757758935166962</v>
      </c>
      <c r="BJ774">
        <f t="shared" si="473"/>
        <v>-108.67008854708662</v>
      </c>
      <c r="BK774">
        <f t="shared" si="474"/>
        <v>-14.754319664473872</v>
      </c>
      <c r="BL774">
        <f t="shared" si="475"/>
        <v>-22.013681658285037</v>
      </c>
      <c r="BM774">
        <f t="shared" si="476"/>
        <v>-22.422560732600829</v>
      </c>
      <c r="BN774">
        <f t="shared" si="477"/>
        <v>-67.960368165567971</v>
      </c>
      <c r="BO774">
        <f t="shared" si="443"/>
        <v>0</v>
      </c>
      <c r="BP774">
        <f t="shared" si="444"/>
        <v>2</v>
      </c>
      <c r="BQ774" t="str">
        <f t="shared" si="445"/>
        <v>Train</v>
      </c>
    </row>
    <row r="775" spans="1:69" x14ac:dyDescent="0.3">
      <c r="A775">
        <v>3</v>
      </c>
      <c r="B775">
        <v>0</v>
      </c>
      <c r="C775" t="s">
        <v>1814</v>
      </c>
      <c r="D775" t="s">
        <v>20</v>
      </c>
      <c r="E775">
        <v>42</v>
      </c>
      <c r="F775">
        <v>0</v>
      </c>
      <c r="G775">
        <v>0</v>
      </c>
      <c r="H775" t="s">
        <v>1815</v>
      </c>
      <c r="I775">
        <v>8.6624999999999996</v>
      </c>
      <c r="K775" t="s">
        <v>17</v>
      </c>
      <c r="O775">
        <v>3</v>
      </c>
      <c r="P775">
        <v>4</v>
      </c>
      <c r="Q775">
        <v>3</v>
      </c>
      <c r="R775" t="str">
        <f t="shared" si="446"/>
        <v>Train</v>
      </c>
      <c r="S775" t="str">
        <f t="shared" si="447"/>
        <v>Test</v>
      </c>
      <c r="T775" t="str">
        <f t="shared" si="448"/>
        <v>Train</v>
      </c>
      <c r="U775" t="str">
        <f t="shared" si="449"/>
        <v/>
      </c>
      <c r="V775" t="str">
        <f t="shared" si="450"/>
        <v>41-50</v>
      </c>
      <c r="W775" t="str">
        <f t="shared" si="451"/>
        <v/>
      </c>
      <c r="X775" t="str">
        <f t="shared" si="452"/>
        <v>0-10</v>
      </c>
      <c r="Y775" t="b">
        <f>SUMPRODUCT(--(U775=counts!$A$40:$A$49))&gt;0</f>
        <v>0</v>
      </c>
      <c r="Z775" t="b">
        <f>SUMPRODUCT(--(W775=counts!$A$18:$A$22))&gt;0</f>
        <v>0</v>
      </c>
      <c r="AA775" t="str">
        <f t="shared" si="453"/>
        <v>41-50</v>
      </c>
      <c r="AB775" t="str">
        <f>IF(W775="","Blank",IF(Z775="TRUE",W775,counts!$A$23))</f>
        <v>Blank</v>
      </c>
      <c r="AC775" t="str">
        <f t="shared" si="454"/>
        <v>0-10</v>
      </c>
      <c r="AD775" t="str">
        <f t="shared" si="455"/>
        <v>Blank</v>
      </c>
      <c r="AE775" t="str">
        <f t="shared" si="456"/>
        <v>male</v>
      </c>
      <c r="AF775">
        <f>IF(F775&gt;=4, counts!$A$62,F775)</f>
        <v>0</v>
      </c>
      <c r="AG775">
        <f>IF(G775&gt;=3, counts!$A$69,G775)</f>
        <v>0</v>
      </c>
      <c r="AH775" t="str">
        <f>IF(OR(K775="S",K775=""), counts!$A$75,K775)</f>
        <v>S, blank</v>
      </c>
      <c r="AI775">
        <f t="shared" si="457"/>
        <v>3</v>
      </c>
      <c r="AJ775">
        <f>VLOOKUP(AA775,counts!$V$8:$W$13,2,FALSE)</f>
        <v>-13.385578549662212</v>
      </c>
      <c r="AK775">
        <f>VLOOKUP(AB775,counts!$V$17:$W$23,2,FALSE)</f>
        <v>-42.171718189759716</v>
      </c>
      <c r="AL775">
        <f>VLOOKUP(AC775,counts!$V$27:$W$33,2,FALSE)</f>
        <v>-82.840254641099079</v>
      </c>
      <c r="AM775">
        <f>VLOOKUP(AD775,counts!$V$38:$W$49,2,FALSE)</f>
        <v>-33.757758935166962</v>
      </c>
      <c r="AN775">
        <f>VLOOKUP(AE775,counts!$V$53:$W$54,2,FALSE)</f>
        <v>-108.67008854708662</v>
      </c>
      <c r="AO775">
        <f>VLOOKUP(AF775,counts!$V$58:$W$62,2,FALSE)</f>
        <v>-14.754319664473872</v>
      </c>
      <c r="AP775">
        <f>VLOOKUP(AG775,counts!$V$66:$W$69,2,FALSE)</f>
        <v>-22.013681658285037</v>
      </c>
      <c r="AQ775">
        <f>VLOOKUP(AH775,counts!$V$73:$W$75,2,FALSE)</f>
        <v>-22.422560732600829</v>
      </c>
      <c r="AR775">
        <f>VLOOKUP(AI775,counts!$V$79:$W$81,2,FALSE)</f>
        <v>-67.960368165567971</v>
      </c>
      <c r="AS775">
        <f t="shared" si="458"/>
        <v>0</v>
      </c>
      <c r="AT775">
        <f t="shared" si="459"/>
        <v>3</v>
      </c>
      <c r="AU775" t="str">
        <f t="shared" si="442"/>
        <v>Train</v>
      </c>
      <c r="AW775" t="str">
        <f t="shared" si="460"/>
        <v>41-50</v>
      </c>
      <c r="AX775" t="str">
        <f t="shared" si="461"/>
        <v>Blank</v>
      </c>
      <c r="AY775" t="str">
        <f t="shared" si="462"/>
        <v>0-10</v>
      </c>
      <c r="AZ775" t="str">
        <f t="shared" si="463"/>
        <v>Blank</v>
      </c>
      <c r="BA775" t="str">
        <f t="shared" si="464"/>
        <v>male</v>
      </c>
      <c r="BB775">
        <f t="shared" si="465"/>
        <v>0</v>
      </c>
      <c r="BC775">
        <f t="shared" si="466"/>
        <v>0</v>
      </c>
      <c r="BD775" t="str">
        <f t="shared" si="467"/>
        <v>S, blank</v>
      </c>
      <c r="BE775">
        <f t="shared" si="468"/>
        <v>3</v>
      </c>
      <c r="BF775">
        <f t="shared" si="469"/>
        <v>-13.385578549662212</v>
      </c>
      <c r="BG775">
        <f t="shared" si="470"/>
        <v>-42.171718189759716</v>
      </c>
      <c r="BH775">
        <f t="shared" si="471"/>
        <v>-82.840254641099079</v>
      </c>
      <c r="BI775">
        <f t="shared" si="472"/>
        <v>-33.757758935166962</v>
      </c>
      <c r="BJ775">
        <f t="shared" si="473"/>
        <v>-108.67008854708662</v>
      </c>
      <c r="BK775">
        <f t="shared" si="474"/>
        <v>-14.754319664473872</v>
      </c>
      <c r="BL775">
        <f t="shared" si="475"/>
        <v>-22.013681658285037</v>
      </c>
      <c r="BM775">
        <f t="shared" si="476"/>
        <v>-22.422560732600829</v>
      </c>
      <c r="BN775">
        <f t="shared" si="477"/>
        <v>-67.960368165567971</v>
      </c>
      <c r="BO775">
        <f t="shared" si="443"/>
        <v>0</v>
      </c>
      <c r="BP775">
        <f t="shared" si="444"/>
        <v>3</v>
      </c>
      <c r="BQ775" t="str">
        <f t="shared" si="445"/>
        <v>Train</v>
      </c>
    </row>
    <row r="776" spans="1:69" x14ac:dyDescent="0.3">
      <c r="A776">
        <v>3</v>
      </c>
      <c r="B776">
        <v>0</v>
      </c>
      <c r="C776" t="s">
        <v>1816</v>
      </c>
      <c r="D776" t="s">
        <v>20</v>
      </c>
      <c r="E776">
        <v>43</v>
      </c>
      <c r="F776">
        <v>0</v>
      </c>
      <c r="G776">
        <v>0</v>
      </c>
      <c r="H776" t="s">
        <v>1817</v>
      </c>
      <c r="I776">
        <v>7.8958000000000004</v>
      </c>
      <c r="K776" t="s">
        <v>17</v>
      </c>
      <c r="O776">
        <v>1</v>
      </c>
      <c r="P776">
        <v>2</v>
      </c>
      <c r="Q776">
        <v>1</v>
      </c>
      <c r="R776" t="str">
        <f t="shared" si="446"/>
        <v>Train</v>
      </c>
      <c r="S776" t="str">
        <f t="shared" si="447"/>
        <v>Train</v>
      </c>
      <c r="T776" t="str">
        <f t="shared" si="448"/>
        <v>Train</v>
      </c>
      <c r="U776" t="str">
        <f t="shared" si="449"/>
        <v/>
      </c>
      <c r="V776" t="str">
        <f t="shared" si="450"/>
        <v>41-50</v>
      </c>
      <c r="W776" t="str">
        <f t="shared" si="451"/>
        <v/>
      </c>
      <c r="X776" t="str">
        <f t="shared" si="452"/>
        <v>0-10</v>
      </c>
      <c r="Y776" t="b">
        <f>SUMPRODUCT(--(U776=counts!$A$40:$A$49))&gt;0</f>
        <v>0</v>
      </c>
      <c r="Z776" t="b">
        <f>SUMPRODUCT(--(W776=counts!$A$18:$A$22))&gt;0</f>
        <v>0</v>
      </c>
      <c r="AA776" t="str">
        <f t="shared" si="453"/>
        <v>41-50</v>
      </c>
      <c r="AB776" t="str">
        <f>IF(W776="","Blank",IF(Z776="TRUE",W776,counts!$A$23))</f>
        <v>Blank</v>
      </c>
      <c r="AC776" t="str">
        <f t="shared" si="454"/>
        <v>0-10</v>
      </c>
      <c r="AD776" t="str">
        <f t="shared" si="455"/>
        <v>Blank</v>
      </c>
      <c r="AE776" t="str">
        <f t="shared" si="456"/>
        <v>male</v>
      </c>
      <c r="AF776">
        <f>IF(F776&gt;=4, counts!$A$62,F776)</f>
        <v>0</v>
      </c>
      <c r="AG776">
        <f>IF(G776&gt;=3, counts!$A$69,G776)</f>
        <v>0</v>
      </c>
      <c r="AH776" t="str">
        <f>IF(OR(K776="S",K776=""), counts!$A$75,K776)</f>
        <v>S, blank</v>
      </c>
      <c r="AI776">
        <f t="shared" si="457"/>
        <v>3</v>
      </c>
      <c r="AJ776">
        <f>VLOOKUP(AA776,counts!$V$8:$W$13,2,FALSE)</f>
        <v>-13.385578549662212</v>
      </c>
      <c r="AK776">
        <f>VLOOKUP(AB776,counts!$V$17:$W$23,2,FALSE)</f>
        <v>-42.171718189759716</v>
      </c>
      <c r="AL776">
        <f>VLOOKUP(AC776,counts!$V$27:$W$33,2,FALSE)</f>
        <v>-82.840254641099079</v>
      </c>
      <c r="AM776">
        <f>VLOOKUP(AD776,counts!$V$38:$W$49,2,FALSE)</f>
        <v>-33.757758935166962</v>
      </c>
      <c r="AN776">
        <f>VLOOKUP(AE776,counts!$V$53:$W$54,2,FALSE)</f>
        <v>-108.67008854708662</v>
      </c>
      <c r="AO776">
        <f>VLOOKUP(AF776,counts!$V$58:$W$62,2,FALSE)</f>
        <v>-14.754319664473872</v>
      </c>
      <c r="AP776">
        <f>VLOOKUP(AG776,counts!$V$66:$W$69,2,FALSE)</f>
        <v>-22.013681658285037</v>
      </c>
      <c r="AQ776">
        <f>VLOOKUP(AH776,counts!$V$73:$W$75,2,FALSE)</f>
        <v>-22.422560732600829</v>
      </c>
      <c r="AR776">
        <f>VLOOKUP(AI776,counts!$V$79:$W$81,2,FALSE)</f>
        <v>-67.960368165567971</v>
      </c>
      <c r="AS776">
        <f t="shared" si="458"/>
        <v>0</v>
      </c>
      <c r="AT776">
        <f t="shared" si="459"/>
        <v>1</v>
      </c>
      <c r="AU776" t="str">
        <f t="shared" si="442"/>
        <v>Train</v>
      </c>
      <c r="AW776" t="str">
        <f t="shared" si="460"/>
        <v>41-50</v>
      </c>
      <c r="AX776" t="str">
        <f t="shared" si="461"/>
        <v>Blank</v>
      </c>
      <c r="AY776" t="str">
        <f t="shared" si="462"/>
        <v>0-10</v>
      </c>
      <c r="AZ776" t="str">
        <f t="shared" si="463"/>
        <v>Blank</v>
      </c>
      <c r="BA776" t="str">
        <f t="shared" si="464"/>
        <v>male</v>
      </c>
      <c r="BB776">
        <f t="shared" si="465"/>
        <v>0</v>
      </c>
      <c r="BC776">
        <f t="shared" si="466"/>
        <v>0</v>
      </c>
      <c r="BD776" t="str">
        <f t="shared" si="467"/>
        <v>S, blank</v>
      </c>
      <c r="BE776">
        <f t="shared" si="468"/>
        <v>3</v>
      </c>
      <c r="BF776">
        <f t="shared" si="469"/>
        <v>-13.385578549662212</v>
      </c>
      <c r="BG776">
        <f t="shared" si="470"/>
        <v>-42.171718189759716</v>
      </c>
      <c r="BH776">
        <f t="shared" si="471"/>
        <v>-82.840254641099079</v>
      </c>
      <c r="BI776">
        <f t="shared" si="472"/>
        <v>-33.757758935166962</v>
      </c>
      <c r="BJ776">
        <f t="shared" si="473"/>
        <v>-108.67008854708662</v>
      </c>
      <c r="BK776">
        <f t="shared" si="474"/>
        <v>-14.754319664473872</v>
      </c>
      <c r="BL776">
        <f t="shared" si="475"/>
        <v>-22.013681658285037</v>
      </c>
      <c r="BM776">
        <f t="shared" si="476"/>
        <v>-22.422560732600829</v>
      </c>
      <c r="BN776">
        <f t="shared" si="477"/>
        <v>-67.960368165567971</v>
      </c>
      <c r="BO776">
        <f t="shared" si="443"/>
        <v>0</v>
      </c>
      <c r="BP776">
        <f t="shared" si="444"/>
        <v>1</v>
      </c>
      <c r="BQ776" t="str">
        <f t="shared" si="445"/>
        <v>Train</v>
      </c>
    </row>
    <row r="777" spans="1:69" x14ac:dyDescent="0.3">
      <c r="A777">
        <v>3</v>
      </c>
      <c r="B777">
        <v>0</v>
      </c>
      <c r="C777" t="s">
        <v>1818</v>
      </c>
      <c r="D777" t="s">
        <v>20</v>
      </c>
      <c r="F777">
        <v>0</v>
      </c>
      <c r="G777">
        <v>0</v>
      </c>
      <c r="H777" t="s">
        <v>1819</v>
      </c>
      <c r="I777">
        <v>7.2291999999999996</v>
      </c>
      <c r="K777" t="s">
        <v>44</v>
      </c>
      <c r="O777">
        <v>2</v>
      </c>
      <c r="P777">
        <v>1</v>
      </c>
      <c r="Q777">
        <v>2</v>
      </c>
      <c r="R777" t="str">
        <f t="shared" si="446"/>
        <v>Train</v>
      </c>
      <c r="S777" t="str">
        <f t="shared" si="447"/>
        <v>Train</v>
      </c>
      <c r="T777" t="str">
        <f t="shared" si="448"/>
        <v>Train</v>
      </c>
      <c r="U777" t="str">
        <f t="shared" si="449"/>
        <v/>
      </c>
      <c r="V777" t="str">
        <f t="shared" si="450"/>
        <v>0-17</v>
      </c>
      <c r="W777" t="str">
        <f t="shared" si="451"/>
        <v/>
      </c>
      <c r="X777" t="str">
        <f t="shared" si="452"/>
        <v>0-10</v>
      </c>
      <c r="Y777" t="b">
        <f>SUMPRODUCT(--(U777=counts!$A$40:$A$49))&gt;0</f>
        <v>0</v>
      </c>
      <c r="Z777" t="b">
        <f>SUMPRODUCT(--(W777=counts!$A$18:$A$22))&gt;0</f>
        <v>0</v>
      </c>
      <c r="AA777" t="str">
        <f t="shared" si="453"/>
        <v>0-17</v>
      </c>
      <c r="AB777" t="str">
        <f>IF(W777="","Blank",IF(Z777="TRUE",W777,counts!$A$23))</f>
        <v>Blank</v>
      </c>
      <c r="AC777" t="str">
        <f t="shared" si="454"/>
        <v>0-10</v>
      </c>
      <c r="AD777" t="str">
        <f t="shared" si="455"/>
        <v>Blank</v>
      </c>
      <c r="AE777" t="str">
        <f t="shared" si="456"/>
        <v>male</v>
      </c>
      <c r="AF777">
        <f>IF(F777&gt;=4, counts!$A$62,F777)</f>
        <v>0</v>
      </c>
      <c r="AG777">
        <f>IF(G777&gt;=3, counts!$A$69,G777)</f>
        <v>0</v>
      </c>
      <c r="AH777" t="str">
        <f>IF(OR(K777="S",K777=""), counts!$A$75,K777)</f>
        <v>C</v>
      </c>
      <c r="AI777">
        <f t="shared" si="457"/>
        <v>3</v>
      </c>
      <c r="AJ777">
        <f>VLOOKUP(AA777,counts!$V$8:$W$13,2,FALSE)</f>
        <v>-3.7643689058441341</v>
      </c>
      <c r="AK777">
        <f>VLOOKUP(AB777,counts!$V$17:$W$23,2,FALSE)</f>
        <v>-42.171718189759716</v>
      </c>
      <c r="AL777">
        <f>VLOOKUP(AC777,counts!$V$27:$W$33,2,FALSE)</f>
        <v>-82.840254641099079</v>
      </c>
      <c r="AM777">
        <f>VLOOKUP(AD777,counts!$V$38:$W$49,2,FALSE)</f>
        <v>-33.757758935166962</v>
      </c>
      <c r="AN777">
        <f>VLOOKUP(AE777,counts!$V$53:$W$54,2,FALSE)</f>
        <v>-108.67008854708662</v>
      </c>
      <c r="AO777">
        <f>VLOOKUP(AF777,counts!$V$58:$W$62,2,FALSE)</f>
        <v>-14.754319664473872</v>
      </c>
      <c r="AP777">
        <f>VLOOKUP(AG777,counts!$V$66:$W$69,2,FALSE)</f>
        <v>-22.013681658285037</v>
      </c>
      <c r="AQ777">
        <f>VLOOKUP(AH777,counts!$V$73:$W$75,2,FALSE)</f>
        <v>72.444458573419169</v>
      </c>
      <c r="AR777">
        <f>VLOOKUP(AI777,counts!$V$79:$W$81,2,FALSE)</f>
        <v>-67.960368165567971</v>
      </c>
      <c r="AS777">
        <f t="shared" si="458"/>
        <v>0</v>
      </c>
      <c r="AT777">
        <f t="shared" si="459"/>
        <v>2</v>
      </c>
      <c r="AU777" t="str">
        <f t="shared" si="442"/>
        <v>Train</v>
      </c>
      <c r="AW777" t="str">
        <f t="shared" si="460"/>
        <v>0-17</v>
      </c>
      <c r="AX777" t="str">
        <f t="shared" si="461"/>
        <v>Blank</v>
      </c>
      <c r="AY777" t="str">
        <f t="shared" si="462"/>
        <v>0-10</v>
      </c>
      <c r="AZ777" t="str">
        <f t="shared" si="463"/>
        <v>Blank</v>
      </c>
      <c r="BA777" t="str">
        <f t="shared" si="464"/>
        <v>male</v>
      </c>
      <c r="BB777">
        <f t="shared" si="465"/>
        <v>0</v>
      </c>
      <c r="BC777">
        <f t="shared" si="466"/>
        <v>0</v>
      </c>
      <c r="BD777" t="str">
        <f t="shared" si="467"/>
        <v>C</v>
      </c>
      <c r="BE777">
        <f t="shared" si="468"/>
        <v>3</v>
      </c>
      <c r="BF777">
        <f t="shared" si="469"/>
        <v>-3.7643689058441341</v>
      </c>
      <c r="BG777">
        <f t="shared" si="470"/>
        <v>-42.171718189759716</v>
      </c>
      <c r="BH777">
        <f t="shared" si="471"/>
        <v>-82.840254641099079</v>
      </c>
      <c r="BI777">
        <f t="shared" si="472"/>
        <v>-33.757758935166962</v>
      </c>
      <c r="BJ777">
        <f t="shared" si="473"/>
        <v>-108.67008854708662</v>
      </c>
      <c r="BK777">
        <f t="shared" si="474"/>
        <v>-14.754319664473872</v>
      </c>
      <c r="BL777">
        <f t="shared" si="475"/>
        <v>-22.013681658285037</v>
      </c>
      <c r="BM777">
        <f t="shared" si="476"/>
        <v>72.444458573419169</v>
      </c>
      <c r="BN777">
        <f t="shared" si="477"/>
        <v>-67.960368165567971</v>
      </c>
      <c r="BO777">
        <f t="shared" si="443"/>
        <v>0</v>
      </c>
      <c r="BP777">
        <f t="shared" si="444"/>
        <v>2</v>
      </c>
      <c r="BQ777" t="str">
        <f t="shared" si="445"/>
        <v>Train</v>
      </c>
    </row>
    <row r="778" spans="1:69" x14ac:dyDescent="0.3">
      <c r="A778">
        <v>3</v>
      </c>
      <c r="B778">
        <v>0</v>
      </c>
      <c r="C778" t="s">
        <v>1820</v>
      </c>
      <c r="D778" t="s">
        <v>20</v>
      </c>
      <c r="E778">
        <v>32</v>
      </c>
      <c r="F778">
        <v>0</v>
      </c>
      <c r="G778">
        <v>0</v>
      </c>
      <c r="H778" t="s">
        <v>1821</v>
      </c>
      <c r="I778">
        <v>7.75</v>
      </c>
      <c r="K778" t="s">
        <v>527</v>
      </c>
      <c r="N778" t="s">
        <v>1685</v>
      </c>
      <c r="O778">
        <v>2</v>
      </c>
      <c r="P778">
        <v>3</v>
      </c>
      <c r="Q778">
        <v>3</v>
      </c>
      <c r="R778" t="str">
        <f t="shared" si="446"/>
        <v>Train</v>
      </c>
      <c r="S778" t="str">
        <f t="shared" si="447"/>
        <v>Train</v>
      </c>
      <c r="T778" t="str">
        <f t="shared" si="448"/>
        <v>Train</v>
      </c>
      <c r="U778" t="str">
        <f t="shared" si="449"/>
        <v>NY</v>
      </c>
      <c r="V778" t="str">
        <f t="shared" si="450"/>
        <v>31-40</v>
      </c>
      <c r="W778" t="str">
        <f t="shared" si="451"/>
        <v/>
      </c>
      <c r="X778" t="str">
        <f t="shared" si="452"/>
        <v>0-10</v>
      </c>
      <c r="Y778" t="b">
        <f>SUMPRODUCT(--(U778=counts!$A$40:$A$49))&gt;0</f>
        <v>1</v>
      </c>
      <c r="Z778" t="b">
        <f>SUMPRODUCT(--(W778=counts!$A$18:$A$22))&gt;0</f>
        <v>0</v>
      </c>
      <c r="AA778" t="str">
        <f t="shared" si="453"/>
        <v>31-40</v>
      </c>
      <c r="AB778" t="str">
        <f>IF(W778="","Blank",IF(Z778="TRUE",W778,counts!$A$23))</f>
        <v>Blank</v>
      </c>
      <c r="AC778" t="str">
        <f t="shared" si="454"/>
        <v>0-10</v>
      </c>
      <c r="AD778" t="str">
        <f t="shared" si="455"/>
        <v>NY</v>
      </c>
      <c r="AE778" t="str">
        <f t="shared" si="456"/>
        <v>male</v>
      </c>
      <c r="AF778">
        <f>IF(F778&gt;=4, counts!$A$62,F778)</f>
        <v>0</v>
      </c>
      <c r="AG778">
        <f>IF(G778&gt;=3, counts!$A$69,G778)</f>
        <v>0</v>
      </c>
      <c r="AH778" t="str">
        <f>IF(OR(K778="S",K778=""), counts!$A$75,K778)</f>
        <v>Q</v>
      </c>
      <c r="AI778">
        <f t="shared" si="457"/>
        <v>3</v>
      </c>
      <c r="AJ778">
        <f>VLOOKUP(AA778,counts!$V$8:$W$13,2,FALSE)</f>
        <v>32.769878926258563</v>
      </c>
      <c r="AK778">
        <f>VLOOKUP(AB778,counts!$V$17:$W$23,2,FALSE)</f>
        <v>-42.171718189759716</v>
      </c>
      <c r="AL778">
        <f>VLOOKUP(AC778,counts!$V$27:$W$33,2,FALSE)</f>
        <v>-82.840254641099079</v>
      </c>
      <c r="AM778">
        <f>VLOOKUP(AD778,counts!$V$38:$W$49,2,FALSE)</f>
        <v>57.761363718906857</v>
      </c>
      <c r="AN778">
        <f>VLOOKUP(AE778,counts!$V$53:$W$54,2,FALSE)</f>
        <v>-108.67008854708662</v>
      </c>
      <c r="AO778">
        <f>VLOOKUP(AF778,counts!$V$58:$W$62,2,FALSE)</f>
        <v>-14.754319664473872</v>
      </c>
      <c r="AP778">
        <f>VLOOKUP(AG778,counts!$V$66:$W$69,2,FALSE)</f>
        <v>-22.013681658285037</v>
      </c>
      <c r="AQ778">
        <f>VLOOKUP(AH778,counts!$V$73:$W$75,2,FALSE)</f>
        <v>-11.405315820044242</v>
      </c>
      <c r="AR778">
        <f>VLOOKUP(AI778,counts!$V$79:$W$81,2,FALSE)</f>
        <v>-67.960368165567971</v>
      </c>
      <c r="AS778">
        <f t="shared" si="458"/>
        <v>0</v>
      </c>
      <c r="AT778">
        <f t="shared" si="459"/>
        <v>2</v>
      </c>
      <c r="AU778" t="str">
        <f t="shared" si="442"/>
        <v>Train</v>
      </c>
      <c r="AW778" t="str">
        <f t="shared" si="460"/>
        <v>31-40</v>
      </c>
      <c r="AX778" t="str">
        <f t="shared" si="461"/>
        <v>Blank</v>
      </c>
      <c r="AY778" t="str">
        <f t="shared" si="462"/>
        <v>0-10</v>
      </c>
      <c r="AZ778" t="str">
        <f t="shared" si="463"/>
        <v>NY</v>
      </c>
      <c r="BA778" t="str">
        <f t="shared" si="464"/>
        <v>male</v>
      </c>
      <c r="BB778">
        <f t="shared" si="465"/>
        <v>0</v>
      </c>
      <c r="BC778">
        <f t="shared" si="466"/>
        <v>0</v>
      </c>
      <c r="BD778" t="str">
        <f t="shared" si="467"/>
        <v>Q</v>
      </c>
      <c r="BE778">
        <f t="shared" si="468"/>
        <v>3</v>
      </c>
      <c r="BF778">
        <f t="shared" si="469"/>
        <v>32.769878926258563</v>
      </c>
      <c r="BG778">
        <f t="shared" si="470"/>
        <v>-42.171718189759716</v>
      </c>
      <c r="BH778">
        <f t="shared" si="471"/>
        <v>-82.840254641099079</v>
      </c>
      <c r="BI778">
        <f t="shared" si="472"/>
        <v>57.761363718906857</v>
      </c>
      <c r="BJ778">
        <f t="shared" si="473"/>
        <v>-108.67008854708662</v>
      </c>
      <c r="BK778">
        <f t="shared" si="474"/>
        <v>-14.754319664473872</v>
      </c>
      <c r="BL778">
        <f t="shared" si="475"/>
        <v>-22.013681658285037</v>
      </c>
      <c r="BM778">
        <f t="shared" si="476"/>
        <v>-11.405315820044242</v>
      </c>
      <c r="BN778">
        <f t="shared" si="477"/>
        <v>-67.960368165567971</v>
      </c>
      <c r="BO778">
        <f t="shared" si="443"/>
        <v>0</v>
      </c>
      <c r="BP778">
        <f t="shared" si="444"/>
        <v>2</v>
      </c>
      <c r="BQ778" t="str">
        <f t="shared" si="445"/>
        <v>Train</v>
      </c>
    </row>
    <row r="779" spans="1:69" x14ac:dyDescent="0.3">
      <c r="A779">
        <v>3</v>
      </c>
      <c r="B779">
        <v>1</v>
      </c>
      <c r="C779" t="s">
        <v>1822</v>
      </c>
      <c r="D779" t="s">
        <v>20</v>
      </c>
      <c r="E779">
        <v>19</v>
      </c>
      <c r="F779">
        <v>0</v>
      </c>
      <c r="G779">
        <v>0</v>
      </c>
      <c r="H779" t="s">
        <v>1823</v>
      </c>
      <c r="I779">
        <v>8.0500000000000007</v>
      </c>
      <c r="K779" t="s">
        <v>17</v>
      </c>
      <c r="L779" t="s">
        <v>60</v>
      </c>
      <c r="N779" t="s">
        <v>1824</v>
      </c>
      <c r="O779">
        <v>5</v>
      </c>
      <c r="P779">
        <v>5</v>
      </c>
      <c r="Q779">
        <v>5</v>
      </c>
      <c r="R779" t="str">
        <f t="shared" si="446"/>
        <v>Validate</v>
      </c>
      <c r="S779" t="str">
        <f t="shared" si="447"/>
        <v>Validate</v>
      </c>
      <c r="T779" t="str">
        <f t="shared" si="448"/>
        <v>Validate</v>
      </c>
      <c r="U779" t="str">
        <f t="shared" si="449"/>
        <v>IL</v>
      </c>
      <c r="V779" t="str">
        <f t="shared" si="450"/>
        <v>18-30</v>
      </c>
      <c r="W779" t="str">
        <f t="shared" si="451"/>
        <v/>
      </c>
      <c r="X779" t="str">
        <f t="shared" si="452"/>
        <v>0-10</v>
      </c>
      <c r="Y779" t="b">
        <f>SUMPRODUCT(--(U779=counts!$A$40:$A$49))&gt;0</f>
        <v>1</v>
      </c>
      <c r="Z779" t="b">
        <f>SUMPRODUCT(--(W779=counts!$A$18:$A$22))&gt;0</f>
        <v>0</v>
      </c>
      <c r="AA779" t="str">
        <f t="shared" si="453"/>
        <v>18-30</v>
      </c>
      <c r="AB779" t="str">
        <f>IF(W779="","Blank",IF(Z779="TRUE",W779,counts!$A$23))</f>
        <v>Blank</v>
      </c>
      <c r="AC779" t="str">
        <f t="shared" si="454"/>
        <v>0-10</v>
      </c>
      <c r="AD779" t="str">
        <f t="shared" si="455"/>
        <v>IL</v>
      </c>
      <c r="AE779" t="str">
        <f t="shared" si="456"/>
        <v>male</v>
      </c>
      <c r="AF779">
        <f>IF(F779&gt;=4, counts!$A$62,F779)</f>
        <v>0</v>
      </c>
      <c r="AG779">
        <f>IF(G779&gt;=3, counts!$A$69,G779)</f>
        <v>0</v>
      </c>
      <c r="AH779" t="str">
        <f>IF(OR(K779="S",K779=""), counts!$A$75,K779)</f>
        <v>S, blank</v>
      </c>
      <c r="AI779">
        <f t="shared" si="457"/>
        <v>3</v>
      </c>
      <c r="AJ779">
        <f>VLOOKUP(AA779,counts!$V$8:$W$13,2,FALSE)</f>
        <v>-11.613432440426715</v>
      </c>
      <c r="AK779">
        <f>VLOOKUP(AB779,counts!$V$17:$W$23,2,FALSE)</f>
        <v>-42.171718189759716</v>
      </c>
      <c r="AL779">
        <f>VLOOKUP(AC779,counts!$V$27:$W$33,2,FALSE)</f>
        <v>-82.840254641099079</v>
      </c>
      <c r="AM779">
        <f>VLOOKUP(AD779,counts!$V$38:$W$49,2,FALSE)</f>
        <v>-68.390212241589438</v>
      </c>
      <c r="AN779">
        <f>VLOOKUP(AE779,counts!$V$53:$W$54,2,FALSE)</f>
        <v>-108.67008854708662</v>
      </c>
      <c r="AO779">
        <f>VLOOKUP(AF779,counts!$V$58:$W$62,2,FALSE)</f>
        <v>-14.754319664473872</v>
      </c>
      <c r="AP779">
        <f>VLOOKUP(AG779,counts!$V$66:$W$69,2,FALSE)</f>
        <v>-22.013681658285037</v>
      </c>
      <c r="AQ779">
        <f>VLOOKUP(AH779,counts!$V$73:$W$75,2,FALSE)</f>
        <v>-22.422560732600829</v>
      </c>
      <c r="AR779">
        <f>VLOOKUP(AI779,counts!$V$79:$W$81,2,FALSE)</f>
        <v>-67.960368165567971</v>
      </c>
      <c r="AS779">
        <f t="shared" si="458"/>
        <v>1</v>
      </c>
      <c r="AT779">
        <f t="shared" si="459"/>
        <v>5</v>
      </c>
      <c r="AU779" t="str">
        <f t="shared" si="442"/>
        <v>Validate</v>
      </c>
      <c r="AW779" t="str">
        <f t="shared" si="460"/>
        <v>18-30</v>
      </c>
      <c r="AX779" t="str">
        <f t="shared" si="461"/>
        <v>Blank</v>
      </c>
      <c r="AY779" t="str">
        <f t="shared" si="462"/>
        <v>0-10</v>
      </c>
      <c r="AZ779" t="str">
        <f t="shared" si="463"/>
        <v>IL</v>
      </c>
      <c r="BA779" t="str">
        <f t="shared" si="464"/>
        <v>male</v>
      </c>
      <c r="BB779">
        <f t="shared" si="465"/>
        <v>0</v>
      </c>
      <c r="BC779">
        <f t="shared" si="466"/>
        <v>0</v>
      </c>
      <c r="BD779" t="str">
        <f t="shared" si="467"/>
        <v>S, blank</v>
      </c>
      <c r="BE779">
        <f t="shared" si="468"/>
        <v>3</v>
      </c>
      <c r="BF779">
        <f t="shared" si="469"/>
        <v>-11.613432440426715</v>
      </c>
      <c r="BG779">
        <f t="shared" si="470"/>
        <v>-42.171718189759716</v>
      </c>
      <c r="BH779">
        <f t="shared" si="471"/>
        <v>-82.840254641099079</v>
      </c>
      <c r="BI779">
        <f t="shared" si="472"/>
        <v>-68.390212241589438</v>
      </c>
      <c r="BJ779">
        <f t="shared" si="473"/>
        <v>-108.67008854708662</v>
      </c>
      <c r="BK779">
        <f t="shared" si="474"/>
        <v>-14.754319664473872</v>
      </c>
      <c r="BL779">
        <f t="shared" si="475"/>
        <v>-22.013681658285037</v>
      </c>
      <c r="BM779">
        <f t="shared" si="476"/>
        <v>-22.422560732600829</v>
      </c>
      <c r="BN779">
        <f t="shared" si="477"/>
        <v>-67.960368165567971</v>
      </c>
      <c r="BO779">
        <f t="shared" si="443"/>
        <v>1</v>
      </c>
      <c r="BP779">
        <f t="shared" si="444"/>
        <v>5</v>
      </c>
      <c r="BQ779" t="str">
        <f t="shared" si="445"/>
        <v>Validate</v>
      </c>
    </row>
    <row r="780" spans="1:69" x14ac:dyDescent="0.3">
      <c r="A780">
        <v>3</v>
      </c>
      <c r="B780">
        <v>1</v>
      </c>
      <c r="C780" t="s">
        <v>1825</v>
      </c>
      <c r="D780" t="s">
        <v>15</v>
      </c>
      <c r="E780">
        <v>30</v>
      </c>
      <c r="F780">
        <v>0</v>
      </c>
      <c r="G780">
        <v>0</v>
      </c>
      <c r="H780" t="s">
        <v>1826</v>
      </c>
      <c r="I780">
        <v>12.475</v>
      </c>
      <c r="K780" t="s">
        <v>17</v>
      </c>
      <c r="L780" t="s">
        <v>241</v>
      </c>
      <c r="N780" t="s">
        <v>1827</v>
      </c>
      <c r="O780">
        <v>1</v>
      </c>
      <c r="P780">
        <v>5</v>
      </c>
      <c r="Q780">
        <v>4</v>
      </c>
      <c r="R780" t="str">
        <f t="shared" si="446"/>
        <v>Train</v>
      </c>
      <c r="S780" t="str">
        <f t="shared" si="447"/>
        <v>Validate</v>
      </c>
      <c r="T780" t="str">
        <f t="shared" si="448"/>
        <v>Test</v>
      </c>
      <c r="U780" t="str">
        <f t="shared" si="449"/>
        <v>NJ</v>
      </c>
      <c r="V780" t="str">
        <f t="shared" si="450"/>
        <v>18-30</v>
      </c>
      <c r="W780" t="str">
        <f t="shared" si="451"/>
        <v/>
      </c>
      <c r="X780" t="str">
        <f t="shared" si="452"/>
        <v>11-20</v>
      </c>
      <c r="Y780" t="b">
        <f>SUMPRODUCT(--(U780=counts!$A$40:$A$49))&gt;0</f>
        <v>1</v>
      </c>
      <c r="Z780" t="b">
        <f>SUMPRODUCT(--(W780=counts!$A$18:$A$22))&gt;0</f>
        <v>0</v>
      </c>
      <c r="AA780" t="str">
        <f t="shared" si="453"/>
        <v>18-30</v>
      </c>
      <c r="AB780" t="str">
        <f>IF(W780="","Blank",IF(Z780="TRUE",W780,counts!$A$23))</f>
        <v>Blank</v>
      </c>
      <c r="AC780" t="str">
        <f t="shared" si="454"/>
        <v>11-20</v>
      </c>
      <c r="AD780" t="str">
        <f t="shared" si="455"/>
        <v>NJ</v>
      </c>
      <c r="AE780" t="str">
        <f t="shared" si="456"/>
        <v>female</v>
      </c>
      <c r="AF780">
        <f>IF(F780&gt;=4, counts!$A$62,F780)</f>
        <v>0</v>
      </c>
      <c r="AG780">
        <f>IF(G780&gt;=3, counts!$A$69,G780)</f>
        <v>0</v>
      </c>
      <c r="AH780" t="str">
        <f>IF(OR(K780="S",K780=""), counts!$A$75,K780)</f>
        <v>S, blank</v>
      </c>
      <c r="AI780">
        <f t="shared" si="457"/>
        <v>3</v>
      </c>
      <c r="AJ780">
        <f>VLOOKUP(AA780,counts!$V$8:$W$13,2,FALSE)</f>
        <v>-11.613432440426715</v>
      </c>
      <c r="AK780">
        <f>VLOOKUP(AB780,counts!$V$17:$W$23,2,FALSE)</f>
        <v>-42.171718189759716</v>
      </c>
      <c r="AL780">
        <f>VLOOKUP(AC780,counts!$V$27:$W$33,2,FALSE)</f>
        <v>-9.6115457513775127</v>
      </c>
      <c r="AM780">
        <f>VLOOKUP(AD780,counts!$V$38:$W$49,2,FALSE)</f>
        <v>45.286193221659182</v>
      </c>
      <c r="AN780">
        <f>VLOOKUP(AE780,counts!$V$53:$W$54,2,FALSE)</f>
        <v>151.41878811967541</v>
      </c>
      <c r="AO780">
        <f>VLOOKUP(AF780,counts!$V$58:$W$62,2,FALSE)</f>
        <v>-14.754319664473872</v>
      </c>
      <c r="AP780">
        <f>VLOOKUP(AG780,counts!$V$66:$W$69,2,FALSE)</f>
        <v>-22.013681658285037</v>
      </c>
      <c r="AQ780">
        <f>VLOOKUP(AH780,counts!$V$73:$W$75,2,FALSE)</f>
        <v>-22.422560732600829</v>
      </c>
      <c r="AR780">
        <f>VLOOKUP(AI780,counts!$V$79:$W$81,2,FALSE)</f>
        <v>-67.960368165567971</v>
      </c>
      <c r="AS780">
        <f t="shared" si="458"/>
        <v>1</v>
      </c>
      <c r="AT780">
        <f t="shared" si="459"/>
        <v>1</v>
      </c>
      <c r="AU780" t="str">
        <f t="shared" si="442"/>
        <v>Train</v>
      </c>
      <c r="AW780" t="str">
        <f t="shared" si="460"/>
        <v>18-30</v>
      </c>
      <c r="AX780" t="str">
        <f t="shared" si="461"/>
        <v>Blank</v>
      </c>
      <c r="AY780" t="str">
        <f t="shared" si="462"/>
        <v>11-20</v>
      </c>
      <c r="AZ780" t="str">
        <f t="shared" si="463"/>
        <v>NJ</v>
      </c>
      <c r="BA780" t="str">
        <f t="shared" si="464"/>
        <v>female</v>
      </c>
      <c r="BB780">
        <f t="shared" si="465"/>
        <v>0</v>
      </c>
      <c r="BC780">
        <f t="shared" si="466"/>
        <v>0</v>
      </c>
      <c r="BD780" t="str">
        <f t="shared" si="467"/>
        <v>S, blank</v>
      </c>
      <c r="BE780">
        <f t="shared" si="468"/>
        <v>3</v>
      </c>
      <c r="BF780">
        <f t="shared" si="469"/>
        <v>-11.613432440426715</v>
      </c>
      <c r="BG780">
        <f t="shared" si="470"/>
        <v>-42.171718189759716</v>
      </c>
      <c r="BH780">
        <f t="shared" si="471"/>
        <v>-9.6115457513775127</v>
      </c>
      <c r="BI780">
        <f t="shared" si="472"/>
        <v>45.286193221659182</v>
      </c>
      <c r="BJ780">
        <f t="shared" si="473"/>
        <v>151.41878811967541</v>
      </c>
      <c r="BK780">
        <f t="shared" si="474"/>
        <v>-14.754319664473872</v>
      </c>
      <c r="BL780">
        <f t="shared" si="475"/>
        <v>-22.013681658285037</v>
      </c>
      <c r="BM780">
        <f t="shared" si="476"/>
        <v>-22.422560732600829</v>
      </c>
      <c r="BN780">
        <f t="shared" si="477"/>
        <v>-67.960368165567971</v>
      </c>
      <c r="BO780">
        <f t="shared" si="443"/>
        <v>1</v>
      </c>
      <c r="BP780">
        <f t="shared" si="444"/>
        <v>1</v>
      </c>
      <c r="BQ780" t="str">
        <f t="shared" si="445"/>
        <v>Train</v>
      </c>
    </row>
    <row r="781" spans="1:69" x14ac:dyDescent="0.3">
      <c r="A781">
        <v>3</v>
      </c>
      <c r="B781">
        <v>0</v>
      </c>
      <c r="C781" t="s">
        <v>1828</v>
      </c>
      <c r="D781" t="s">
        <v>15</v>
      </c>
      <c r="E781">
        <v>24</v>
      </c>
      <c r="F781">
        <v>0</v>
      </c>
      <c r="G781">
        <v>0</v>
      </c>
      <c r="H781" t="s">
        <v>1829</v>
      </c>
      <c r="I781">
        <v>7.75</v>
      </c>
      <c r="K781" t="s">
        <v>527</v>
      </c>
      <c r="N781" t="s">
        <v>1685</v>
      </c>
      <c r="O781">
        <v>1</v>
      </c>
      <c r="P781">
        <v>2</v>
      </c>
      <c r="Q781">
        <v>3</v>
      </c>
      <c r="R781" t="str">
        <f t="shared" si="446"/>
        <v>Train</v>
      </c>
      <c r="S781" t="str">
        <f t="shared" si="447"/>
        <v>Train</v>
      </c>
      <c r="T781" t="str">
        <f t="shared" si="448"/>
        <v>Train</v>
      </c>
      <c r="U781" t="str">
        <f t="shared" si="449"/>
        <v>NY</v>
      </c>
      <c r="V781" t="str">
        <f t="shared" si="450"/>
        <v>18-30</v>
      </c>
      <c r="W781" t="str">
        <f t="shared" si="451"/>
        <v/>
      </c>
      <c r="X781" t="str">
        <f t="shared" si="452"/>
        <v>0-10</v>
      </c>
      <c r="Y781" t="b">
        <f>SUMPRODUCT(--(U781=counts!$A$40:$A$49))&gt;0</f>
        <v>1</v>
      </c>
      <c r="Z781" t="b">
        <f>SUMPRODUCT(--(W781=counts!$A$18:$A$22))&gt;0</f>
        <v>0</v>
      </c>
      <c r="AA781" t="str">
        <f t="shared" si="453"/>
        <v>18-30</v>
      </c>
      <c r="AB781" t="str">
        <f>IF(W781="","Blank",IF(Z781="TRUE",W781,counts!$A$23))</f>
        <v>Blank</v>
      </c>
      <c r="AC781" t="str">
        <f t="shared" si="454"/>
        <v>0-10</v>
      </c>
      <c r="AD781" t="str">
        <f t="shared" si="455"/>
        <v>NY</v>
      </c>
      <c r="AE781" t="str">
        <f t="shared" si="456"/>
        <v>female</v>
      </c>
      <c r="AF781">
        <f>IF(F781&gt;=4, counts!$A$62,F781)</f>
        <v>0</v>
      </c>
      <c r="AG781">
        <f>IF(G781&gt;=3, counts!$A$69,G781)</f>
        <v>0</v>
      </c>
      <c r="AH781" t="str">
        <f>IF(OR(K781="S",K781=""), counts!$A$75,K781)</f>
        <v>Q</v>
      </c>
      <c r="AI781">
        <f t="shared" si="457"/>
        <v>3</v>
      </c>
      <c r="AJ781">
        <f>VLOOKUP(AA781,counts!$V$8:$W$13,2,FALSE)</f>
        <v>-11.613432440426715</v>
      </c>
      <c r="AK781">
        <f>VLOOKUP(AB781,counts!$V$17:$W$23,2,FALSE)</f>
        <v>-42.171718189759716</v>
      </c>
      <c r="AL781">
        <f>VLOOKUP(AC781,counts!$V$27:$W$33,2,FALSE)</f>
        <v>-82.840254641099079</v>
      </c>
      <c r="AM781">
        <f>VLOOKUP(AD781,counts!$V$38:$W$49,2,FALSE)</f>
        <v>57.761363718906857</v>
      </c>
      <c r="AN781">
        <f>VLOOKUP(AE781,counts!$V$53:$W$54,2,FALSE)</f>
        <v>151.41878811967541</v>
      </c>
      <c r="AO781">
        <f>VLOOKUP(AF781,counts!$V$58:$W$62,2,FALSE)</f>
        <v>-14.754319664473872</v>
      </c>
      <c r="AP781">
        <f>VLOOKUP(AG781,counts!$V$66:$W$69,2,FALSE)</f>
        <v>-22.013681658285037</v>
      </c>
      <c r="AQ781">
        <f>VLOOKUP(AH781,counts!$V$73:$W$75,2,FALSE)</f>
        <v>-11.405315820044242</v>
      </c>
      <c r="AR781">
        <f>VLOOKUP(AI781,counts!$V$79:$W$81,2,FALSE)</f>
        <v>-67.960368165567971</v>
      </c>
      <c r="AS781">
        <f t="shared" si="458"/>
        <v>0</v>
      </c>
      <c r="AT781">
        <f t="shared" si="459"/>
        <v>1</v>
      </c>
      <c r="AU781" t="str">
        <f t="shared" si="442"/>
        <v>Train</v>
      </c>
      <c r="AW781" t="str">
        <f t="shared" si="460"/>
        <v>18-30</v>
      </c>
      <c r="AX781" t="str">
        <f t="shared" si="461"/>
        <v>Blank</v>
      </c>
      <c r="AY781" t="str">
        <f t="shared" si="462"/>
        <v>0-10</v>
      </c>
      <c r="AZ781" t="str">
        <f t="shared" si="463"/>
        <v>NY</v>
      </c>
      <c r="BA781" t="str">
        <f t="shared" si="464"/>
        <v>female</v>
      </c>
      <c r="BB781">
        <f t="shared" si="465"/>
        <v>0</v>
      </c>
      <c r="BC781">
        <f t="shared" si="466"/>
        <v>0</v>
      </c>
      <c r="BD781" t="str">
        <f t="shared" si="467"/>
        <v>Q</v>
      </c>
      <c r="BE781">
        <f t="shared" si="468"/>
        <v>3</v>
      </c>
      <c r="BF781">
        <f t="shared" si="469"/>
        <v>-11.613432440426715</v>
      </c>
      <c r="BG781">
        <f t="shared" si="470"/>
        <v>-42.171718189759716</v>
      </c>
      <c r="BH781">
        <f t="shared" si="471"/>
        <v>-82.840254641099079</v>
      </c>
      <c r="BI781">
        <f t="shared" si="472"/>
        <v>57.761363718906857</v>
      </c>
      <c r="BJ781">
        <f t="shared" si="473"/>
        <v>151.41878811967541</v>
      </c>
      <c r="BK781">
        <f t="shared" si="474"/>
        <v>-14.754319664473872</v>
      </c>
      <c r="BL781">
        <f t="shared" si="475"/>
        <v>-22.013681658285037</v>
      </c>
      <c r="BM781">
        <f t="shared" si="476"/>
        <v>-11.405315820044242</v>
      </c>
      <c r="BN781">
        <f t="shared" si="477"/>
        <v>-67.960368165567971</v>
      </c>
      <c r="BO781">
        <f t="shared" si="443"/>
        <v>0</v>
      </c>
      <c r="BP781">
        <f t="shared" si="444"/>
        <v>1</v>
      </c>
      <c r="BQ781" t="str">
        <f t="shared" si="445"/>
        <v>Train</v>
      </c>
    </row>
    <row r="782" spans="1:69" x14ac:dyDescent="0.3">
      <c r="A782">
        <v>3</v>
      </c>
      <c r="B782">
        <v>1</v>
      </c>
      <c r="C782" t="s">
        <v>1830</v>
      </c>
      <c r="D782" t="s">
        <v>15</v>
      </c>
      <c r="E782">
        <v>23</v>
      </c>
      <c r="F782">
        <v>0</v>
      </c>
      <c r="G782">
        <v>0</v>
      </c>
      <c r="H782" t="s">
        <v>1831</v>
      </c>
      <c r="I782">
        <v>8.0500000000000007</v>
      </c>
      <c r="K782" t="s">
        <v>17</v>
      </c>
      <c r="N782" t="s">
        <v>1832</v>
      </c>
      <c r="O782">
        <v>1</v>
      </c>
      <c r="P782">
        <v>4</v>
      </c>
      <c r="Q782">
        <v>3</v>
      </c>
      <c r="R782" t="str">
        <f t="shared" si="446"/>
        <v>Train</v>
      </c>
      <c r="S782" t="str">
        <f t="shared" si="447"/>
        <v>Test</v>
      </c>
      <c r="T782" t="str">
        <f t="shared" si="448"/>
        <v>Train</v>
      </c>
      <c r="U782" t="str">
        <f t="shared" si="449"/>
        <v>NY</v>
      </c>
      <c r="V782" t="str">
        <f t="shared" si="450"/>
        <v>18-30</v>
      </c>
      <c r="W782" t="str">
        <f t="shared" si="451"/>
        <v/>
      </c>
      <c r="X782" t="str">
        <f t="shared" si="452"/>
        <v>0-10</v>
      </c>
      <c r="Y782" t="b">
        <f>SUMPRODUCT(--(U782=counts!$A$40:$A$49))&gt;0</f>
        <v>1</v>
      </c>
      <c r="Z782" t="b">
        <f>SUMPRODUCT(--(W782=counts!$A$18:$A$22))&gt;0</f>
        <v>0</v>
      </c>
      <c r="AA782" t="str">
        <f t="shared" si="453"/>
        <v>18-30</v>
      </c>
      <c r="AB782" t="str">
        <f>IF(W782="","Blank",IF(Z782="TRUE",W782,counts!$A$23))</f>
        <v>Blank</v>
      </c>
      <c r="AC782" t="str">
        <f t="shared" si="454"/>
        <v>0-10</v>
      </c>
      <c r="AD782" t="str">
        <f t="shared" si="455"/>
        <v>NY</v>
      </c>
      <c r="AE782" t="str">
        <f t="shared" si="456"/>
        <v>female</v>
      </c>
      <c r="AF782">
        <f>IF(F782&gt;=4, counts!$A$62,F782)</f>
        <v>0</v>
      </c>
      <c r="AG782">
        <f>IF(G782&gt;=3, counts!$A$69,G782)</f>
        <v>0</v>
      </c>
      <c r="AH782" t="str">
        <f>IF(OR(K782="S",K782=""), counts!$A$75,K782)</f>
        <v>S, blank</v>
      </c>
      <c r="AI782">
        <f t="shared" si="457"/>
        <v>3</v>
      </c>
      <c r="AJ782">
        <f>VLOOKUP(AA782,counts!$V$8:$W$13,2,FALSE)</f>
        <v>-11.613432440426715</v>
      </c>
      <c r="AK782">
        <f>VLOOKUP(AB782,counts!$V$17:$W$23,2,FALSE)</f>
        <v>-42.171718189759716</v>
      </c>
      <c r="AL782">
        <f>VLOOKUP(AC782,counts!$V$27:$W$33,2,FALSE)</f>
        <v>-82.840254641099079</v>
      </c>
      <c r="AM782">
        <f>VLOOKUP(AD782,counts!$V$38:$W$49,2,FALSE)</f>
        <v>57.761363718906857</v>
      </c>
      <c r="AN782">
        <f>VLOOKUP(AE782,counts!$V$53:$W$54,2,FALSE)</f>
        <v>151.41878811967541</v>
      </c>
      <c r="AO782">
        <f>VLOOKUP(AF782,counts!$V$58:$W$62,2,FALSE)</f>
        <v>-14.754319664473872</v>
      </c>
      <c r="AP782">
        <f>VLOOKUP(AG782,counts!$V$66:$W$69,2,FALSE)</f>
        <v>-22.013681658285037</v>
      </c>
      <c r="AQ782">
        <f>VLOOKUP(AH782,counts!$V$73:$W$75,2,FALSE)</f>
        <v>-22.422560732600829</v>
      </c>
      <c r="AR782">
        <f>VLOOKUP(AI782,counts!$V$79:$W$81,2,FALSE)</f>
        <v>-67.960368165567971</v>
      </c>
      <c r="AS782">
        <f t="shared" si="458"/>
        <v>1</v>
      </c>
      <c r="AT782">
        <f t="shared" si="459"/>
        <v>1</v>
      </c>
      <c r="AU782" t="str">
        <f t="shared" si="442"/>
        <v>Train</v>
      </c>
      <c r="AW782" t="str">
        <f t="shared" si="460"/>
        <v>18-30</v>
      </c>
      <c r="AX782" t="str">
        <f t="shared" si="461"/>
        <v>Blank</v>
      </c>
      <c r="AY782" t="str">
        <f t="shared" si="462"/>
        <v>0-10</v>
      </c>
      <c r="AZ782" t="str">
        <f t="shared" si="463"/>
        <v>NY</v>
      </c>
      <c r="BA782" t="str">
        <f t="shared" si="464"/>
        <v>female</v>
      </c>
      <c r="BB782">
        <f t="shared" si="465"/>
        <v>0</v>
      </c>
      <c r="BC782">
        <f t="shared" si="466"/>
        <v>0</v>
      </c>
      <c r="BD782" t="str">
        <f t="shared" si="467"/>
        <v>S, blank</v>
      </c>
      <c r="BE782">
        <f t="shared" si="468"/>
        <v>3</v>
      </c>
      <c r="BF782">
        <f t="shared" si="469"/>
        <v>-11.613432440426715</v>
      </c>
      <c r="BG782">
        <f t="shared" si="470"/>
        <v>-42.171718189759716</v>
      </c>
      <c r="BH782">
        <f t="shared" si="471"/>
        <v>-82.840254641099079</v>
      </c>
      <c r="BI782">
        <f t="shared" si="472"/>
        <v>57.761363718906857</v>
      </c>
      <c r="BJ782">
        <f t="shared" si="473"/>
        <v>151.41878811967541</v>
      </c>
      <c r="BK782">
        <f t="shared" si="474"/>
        <v>-14.754319664473872</v>
      </c>
      <c r="BL782">
        <f t="shared" si="475"/>
        <v>-22.013681658285037</v>
      </c>
      <c r="BM782">
        <f t="shared" si="476"/>
        <v>-22.422560732600829</v>
      </c>
      <c r="BN782">
        <f t="shared" si="477"/>
        <v>-67.960368165567971</v>
      </c>
      <c r="BO782">
        <f t="shared" si="443"/>
        <v>1</v>
      </c>
      <c r="BP782">
        <f t="shared" si="444"/>
        <v>1</v>
      </c>
      <c r="BQ782" t="str">
        <f t="shared" si="445"/>
        <v>Train</v>
      </c>
    </row>
    <row r="783" spans="1:69" x14ac:dyDescent="0.3">
      <c r="A783">
        <v>3</v>
      </c>
      <c r="B783">
        <v>0</v>
      </c>
      <c r="C783" t="s">
        <v>1833</v>
      </c>
      <c r="D783" t="s">
        <v>20</v>
      </c>
      <c r="E783">
        <v>33</v>
      </c>
      <c r="F783">
        <v>0</v>
      </c>
      <c r="G783">
        <v>0</v>
      </c>
      <c r="H783" t="s">
        <v>1834</v>
      </c>
      <c r="I783">
        <v>7.8958000000000004</v>
      </c>
      <c r="K783" t="s">
        <v>44</v>
      </c>
      <c r="M783">
        <v>51</v>
      </c>
      <c r="N783" t="s">
        <v>1835</v>
      </c>
      <c r="O783">
        <v>2</v>
      </c>
      <c r="P783">
        <v>2</v>
      </c>
      <c r="Q783">
        <v>5</v>
      </c>
      <c r="R783" t="str">
        <f t="shared" si="446"/>
        <v>Train</v>
      </c>
      <c r="S783" t="str">
        <f t="shared" si="447"/>
        <v>Train</v>
      </c>
      <c r="T783" t="str">
        <f t="shared" si="448"/>
        <v>Validate</v>
      </c>
      <c r="U783" t="str">
        <f t="shared" si="449"/>
        <v>NY</v>
      </c>
      <c r="V783" t="str">
        <f t="shared" si="450"/>
        <v>31-40</v>
      </c>
      <c r="W783" t="str">
        <f t="shared" si="451"/>
        <v/>
      </c>
      <c r="X783" t="str">
        <f t="shared" si="452"/>
        <v>0-10</v>
      </c>
      <c r="Y783" t="b">
        <f>SUMPRODUCT(--(U783=counts!$A$40:$A$49))&gt;0</f>
        <v>1</v>
      </c>
      <c r="Z783" t="b">
        <f>SUMPRODUCT(--(W783=counts!$A$18:$A$22))&gt;0</f>
        <v>0</v>
      </c>
      <c r="AA783" t="str">
        <f t="shared" si="453"/>
        <v>31-40</v>
      </c>
      <c r="AB783" t="str">
        <f>IF(W783="","Blank",IF(Z783="TRUE",W783,counts!$A$23))</f>
        <v>Blank</v>
      </c>
      <c r="AC783" t="str">
        <f t="shared" si="454"/>
        <v>0-10</v>
      </c>
      <c r="AD783" t="str">
        <f t="shared" si="455"/>
        <v>NY</v>
      </c>
      <c r="AE783" t="str">
        <f t="shared" si="456"/>
        <v>male</v>
      </c>
      <c r="AF783">
        <f>IF(F783&gt;=4, counts!$A$62,F783)</f>
        <v>0</v>
      </c>
      <c r="AG783">
        <f>IF(G783&gt;=3, counts!$A$69,G783)</f>
        <v>0</v>
      </c>
      <c r="AH783" t="str">
        <f>IF(OR(K783="S",K783=""), counts!$A$75,K783)</f>
        <v>C</v>
      </c>
      <c r="AI783">
        <f t="shared" si="457"/>
        <v>3</v>
      </c>
      <c r="AJ783">
        <f>VLOOKUP(AA783,counts!$V$8:$W$13,2,FALSE)</f>
        <v>32.769878926258563</v>
      </c>
      <c r="AK783">
        <f>VLOOKUP(AB783,counts!$V$17:$W$23,2,FALSE)</f>
        <v>-42.171718189759716</v>
      </c>
      <c r="AL783">
        <f>VLOOKUP(AC783,counts!$V$27:$W$33,2,FALSE)</f>
        <v>-82.840254641099079</v>
      </c>
      <c r="AM783">
        <f>VLOOKUP(AD783,counts!$V$38:$W$49,2,FALSE)</f>
        <v>57.761363718906857</v>
      </c>
      <c r="AN783">
        <f>VLOOKUP(AE783,counts!$V$53:$W$54,2,FALSE)</f>
        <v>-108.67008854708662</v>
      </c>
      <c r="AO783">
        <f>VLOOKUP(AF783,counts!$V$58:$W$62,2,FALSE)</f>
        <v>-14.754319664473872</v>
      </c>
      <c r="AP783">
        <f>VLOOKUP(AG783,counts!$V$66:$W$69,2,FALSE)</f>
        <v>-22.013681658285037</v>
      </c>
      <c r="AQ783">
        <f>VLOOKUP(AH783,counts!$V$73:$W$75,2,FALSE)</f>
        <v>72.444458573419169</v>
      </c>
      <c r="AR783">
        <f>VLOOKUP(AI783,counts!$V$79:$W$81,2,FALSE)</f>
        <v>-67.960368165567971</v>
      </c>
      <c r="AS783">
        <f t="shared" si="458"/>
        <v>0</v>
      </c>
      <c r="AT783">
        <f t="shared" si="459"/>
        <v>2</v>
      </c>
      <c r="AU783" t="str">
        <f t="shared" si="442"/>
        <v>Train</v>
      </c>
      <c r="AW783" t="str">
        <f t="shared" si="460"/>
        <v>31-40</v>
      </c>
      <c r="AX783" t="str">
        <f t="shared" si="461"/>
        <v>Blank</v>
      </c>
      <c r="AY783" t="str">
        <f t="shared" si="462"/>
        <v>0-10</v>
      </c>
      <c r="AZ783" t="str">
        <f t="shared" si="463"/>
        <v>NY</v>
      </c>
      <c r="BA783" t="str">
        <f t="shared" si="464"/>
        <v>male</v>
      </c>
      <c r="BB783">
        <f t="shared" si="465"/>
        <v>0</v>
      </c>
      <c r="BC783">
        <f t="shared" si="466"/>
        <v>0</v>
      </c>
      <c r="BD783" t="str">
        <f t="shared" si="467"/>
        <v>C</v>
      </c>
      <c r="BE783">
        <f t="shared" si="468"/>
        <v>3</v>
      </c>
      <c r="BF783">
        <f t="shared" si="469"/>
        <v>32.769878926258563</v>
      </c>
      <c r="BG783">
        <f t="shared" si="470"/>
        <v>-42.171718189759716</v>
      </c>
      <c r="BH783">
        <f t="shared" si="471"/>
        <v>-82.840254641099079</v>
      </c>
      <c r="BI783">
        <f t="shared" si="472"/>
        <v>57.761363718906857</v>
      </c>
      <c r="BJ783">
        <f t="shared" si="473"/>
        <v>-108.67008854708662</v>
      </c>
      <c r="BK783">
        <f t="shared" si="474"/>
        <v>-14.754319664473872</v>
      </c>
      <c r="BL783">
        <f t="shared" si="475"/>
        <v>-22.013681658285037</v>
      </c>
      <c r="BM783">
        <f t="shared" si="476"/>
        <v>72.444458573419169</v>
      </c>
      <c r="BN783">
        <f t="shared" si="477"/>
        <v>-67.960368165567971</v>
      </c>
      <c r="BO783">
        <f t="shared" si="443"/>
        <v>0</v>
      </c>
      <c r="BP783">
        <f t="shared" si="444"/>
        <v>2</v>
      </c>
      <c r="BQ783" t="str">
        <f t="shared" si="445"/>
        <v>Train</v>
      </c>
    </row>
    <row r="784" spans="1:69" x14ac:dyDescent="0.3">
      <c r="A784">
        <v>3</v>
      </c>
      <c r="B784">
        <v>0</v>
      </c>
      <c r="C784" t="s">
        <v>1836</v>
      </c>
      <c r="D784" t="s">
        <v>20</v>
      </c>
      <c r="E784">
        <v>65</v>
      </c>
      <c r="F784">
        <v>0</v>
      </c>
      <c r="G784">
        <v>0</v>
      </c>
      <c r="H784" t="s">
        <v>1837</v>
      </c>
      <c r="I784">
        <v>7.75</v>
      </c>
      <c r="K784" t="s">
        <v>527</v>
      </c>
      <c r="O784">
        <v>3</v>
      </c>
      <c r="P784">
        <v>4</v>
      </c>
      <c r="Q784">
        <v>2</v>
      </c>
      <c r="R784" t="str">
        <f t="shared" si="446"/>
        <v>Train</v>
      </c>
      <c r="S784" t="str">
        <f t="shared" si="447"/>
        <v>Test</v>
      </c>
      <c r="T784" t="str">
        <f t="shared" si="448"/>
        <v>Train</v>
      </c>
      <c r="U784" t="str">
        <f t="shared" si="449"/>
        <v/>
      </c>
      <c r="V784" t="str">
        <f t="shared" si="450"/>
        <v>61+</v>
      </c>
      <c r="W784" t="str">
        <f t="shared" si="451"/>
        <v/>
      </c>
      <c r="X784" t="str">
        <f t="shared" si="452"/>
        <v>0-10</v>
      </c>
      <c r="Y784" t="b">
        <f>SUMPRODUCT(--(U784=counts!$A$40:$A$49))&gt;0</f>
        <v>0</v>
      </c>
      <c r="Z784" t="b">
        <f>SUMPRODUCT(--(W784=counts!$A$18:$A$22))&gt;0</f>
        <v>0</v>
      </c>
      <c r="AA784" t="str">
        <f t="shared" si="453"/>
        <v>61+</v>
      </c>
      <c r="AB784" t="str">
        <f>IF(W784="","Blank",IF(Z784="TRUE",W784,counts!$A$23))</f>
        <v>Blank</v>
      </c>
      <c r="AC784" t="str">
        <f t="shared" si="454"/>
        <v>0-10</v>
      </c>
      <c r="AD784" t="str">
        <f t="shared" si="455"/>
        <v>Blank</v>
      </c>
      <c r="AE784" t="str">
        <f t="shared" si="456"/>
        <v>male</v>
      </c>
      <c r="AF784">
        <f>IF(F784&gt;=4, counts!$A$62,F784)</f>
        <v>0</v>
      </c>
      <c r="AG784">
        <f>IF(G784&gt;=3, counts!$A$69,G784)</f>
        <v>0</v>
      </c>
      <c r="AH784" t="str">
        <f>IF(OR(K784="S",K784=""), counts!$A$75,K784)</f>
        <v>Q</v>
      </c>
      <c r="AI784">
        <f t="shared" si="457"/>
        <v>3</v>
      </c>
      <c r="AJ784">
        <f>VLOOKUP(AA784,counts!$V$8:$W$13,2,FALSE)</f>
        <v>-68.390212241589438</v>
      </c>
      <c r="AK784">
        <f>VLOOKUP(AB784,counts!$V$17:$W$23,2,FALSE)</f>
        <v>-42.171718189759716</v>
      </c>
      <c r="AL784">
        <f>VLOOKUP(AC784,counts!$V$27:$W$33,2,FALSE)</f>
        <v>-82.840254641099079</v>
      </c>
      <c r="AM784">
        <f>VLOOKUP(AD784,counts!$V$38:$W$49,2,FALSE)</f>
        <v>-33.757758935166962</v>
      </c>
      <c r="AN784">
        <f>VLOOKUP(AE784,counts!$V$53:$W$54,2,FALSE)</f>
        <v>-108.67008854708662</v>
      </c>
      <c r="AO784">
        <f>VLOOKUP(AF784,counts!$V$58:$W$62,2,FALSE)</f>
        <v>-14.754319664473872</v>
      </c>
      <c r="AP784">
        <f>VLOOKUP(AG784,counts!$V$66:$W$69,2,FALSE)</f>
        <v>-22.013681658285037</v>
      </c>
      <c r="AQ784">
        <f>VLOOKUP(AH784,counts!$V$73:$W$75,2,FALSE)</f>
        <v>-11.405315820044242</v>
      </c>
      <c r="AR784">
        <f>VLOOKUP(AI784,counts!$V$79:$W$81,2,FALSE)</f>
        <v>-67.960368165567971</v>
      </c>
      <c r="AS784">
        <f t="shared" si="458"/>
        <v>0</v>
      </c>
      <c r="AT784">
        <f t="shared" si="459"/>
        <v>3</v>
      </c>
      <c r="AU784" t="str">
        <f t="shared" si="442"/>
        <v>Train</v>
      </c>
      <c r="AW784" t="str">
        <f t="shared" si="460"/>
        <v>61+</v>
      </c>
      <c r="AX784" t="str">
        <f t="shared" si="461"/>
        <v>Blank</v>
      </c>
      <c r="AY784" t="str">
        <f t="shared" si="462"/>
        <v>0-10</v>
      </c>
      <c r="AZ784" t="str">
        <f t="shared" si="463"/>
        <v>Blank</v>
      </c>
      <c r="BA784" t="str">
        <f t="shared" si="464"/>
        <v>male</v>
      </c>
      <c r="BB784">
        <f t="shared" si="465"/>
        <v>0</v>
      </c>
      <c r="BC784">
        <f t="shared" si="466"/>
        <v>0</v>
      </c>
      <c r="BD784" t="str">
        <f t="shared" si="467"/>
        <v>Q</v>
      </c>
      <c r="BE784">
        <f t="shared" si="468"/>
        <v>3</v>
      </c>
      <c r="BF784">
        <f t="shared" si="469"/>
        <v>-68.390212241589438</v>
      </c>
      <c r="BG784">
        <f t="shared" si="470"/>
        <v>-42.171718189759716</v>
      </c>
      <c r="BH784">
        <f t="shared" si="471"/>
        <v>-82.840254641099079</v>
      </c>
      <c r="BI784">
        <f t="shared" si="472"/>
        <v>-33.757758935166962</v>
      </c>
      <c r="BJ784">
        <f t="shared" si="473"/>
        <v>-108.67008854708662</v>
      </c>
      <c r="BK784">
        <f t="shared" si="474"/>
        <v>-14.754319664473872</v>
      </c>
      <c r="BL784">
        <f t="shared" si="475"/>
        <v>-22.013681658285037</v>
      </c>
      <c r="BM784">
        <f t="shared" si="476"/>
        <v>-11.405315820044242</v>
      </c>
      <c r="BN784">
        <f t="shared" si="477"/>
        <v>-67.960368165567971</v>
      </c>
      <c r="BO784">
        <f t="shared" si="443"/>
        <v>0</v>
      </c>
      <c r="BP784">
        <f t="shared" si="444"/>
        <v>3</v>
      </c>
      <c r="BQ784" t="str">
        <f t="shared" si="445"/>
        <v>Train</v>
      </c>
    </row>
    <row r="785" spans="1:69" x14ac:dyDescent="0.3">
      <c r="A785">
        <v>3</v>
      </c>
      <c r="B785">
        <v>1</v>
      </c>
      <c r="C785" t="s">
        <v>1838</v>
      </c>
      <c r="D785" t="s">
        <v>20</v>
      </c>
      <c r="E785">
        <v>24</v>
      </c>
      <c r="F785">
        <v>0</v>
      </c>
      <c r="G785">
        <v>0</v>
      </c>
      <c r="H785" t="s">
        <v>1839</v>
      </c>
      <c r="I785">
        <v>7.55</v>
      </c>
      <c r="K785" t="s">
        <v>17</v>
      </c>
      <c r="L785" t="s">
        <v>40</v>
      </c>
      <c r="N785" t="s">
        <v>1460</v>
      </c>
      <c r="O785">
        <v>2</v>
      </c>
      <c r="P785">
        <v>1</v>
      </c>
      <c r="Q785">
        <v>5</v>
      </c>
      <c r="R785" t="str">
        <f t="shared" si="446"/>
        <v>Train</v>
      </c>
      <c r="S785" t="str">
        <f t="shared" si="447"/>
        <v>Train</v>
      </c>
      <c r="T785" t="str">
        <f t="shared" si="448"/>
        <v>Validate</v>
      </c>
      <c r="U785" t="str">
        <f t="shared" si="449"/>
        <v>NY</v>
      </c>
      <c r="V785" t="str">
        <f t="shared" si="450"/>
        <v>18-30</v>
      </c>
      <c r="W785" t="str">
        <f t="shared" si="451"/>
        <v/>
      </c>
      <c r="X785" t="str">
        <f t="shared" si="452"/>
        <v>0-10</v>
      </c>
      <c r="Y785" t="b">
        <f>SUMPRODUCT(--(U785=counts!$A$40:$A$49))&gt;0</f>
        <v>1</v>
      </c>
      <c r="Z785" t="b">
        <f>SUMPRODUCT(--(W785=counts!$A$18:$A$22))&gt;0</f>
        <v>0</v>
      </c>
      <c r="AA785" t="str">
        <f t="shared" si="453"/>
        <v>18-30</v>
      </c>
      <c r="AB785" t="str">
        <f>IF(W785="","Blank",IF(Z785="TRUE",W785,counts!$A$23))</f>
        <v>Blank</v>
      </c>
      <c r="AC785" t="str">
        <f t="shared" si="454"/>
        <v>0-10</v>
      </c>
      <c r="AD785" t="str">
        <f t="shared" si="455"/>
        <v>NY</v>
      </c>
      <c r="AE785" t="str">
        <f t="shared" si="456"/>
        <v>male</v>
      </c>
      <c r="AF785">
        <f>IF(F785&gt;=4, counts!$A$62,F785)</f>
        <v>0</v>
      </c>
      <c r="AG785">
        <f>IF(G785&gt;=3, counts!$A$69,G785)</f>
        <v>0</v>
      </c>
      <c r="AH785" t="str">
        <f>IF(OR(K785="S",K785=""), counts!$A$75,K785)</f>
        <v>S, blank</v>
      </c>
      <c r="AI785">
        <f t="shared" si="457"/>
        <v>3</v>
      </c>
      <c r="AJ785">
        <f>VLOOKUP(AA785,counts!$V$8:$W$13,2,FALSE)</f>
        <v>-11.613432440426715</v>
      </c>
      <c r="AK785">
        <f>VLOOKUP(AB785,counts!$V$17:$W$23,2,FALSE)</f>
        <v>-42.171718189759716</v>
      </c>
      <c r="AL785">
        <f>VLOOKUP(AC785,counts!$V$27:$W$33,2,FALSE)</f>
        <v>-82.840254641099079</v>
      </c>
      <c r="AM785">
        <f>VLOOKUP(AD785,counts!$V$38:$W$49,2,FALSE)</f>
        <v>57.761363718906857</v>
      </c>
      <c r="AN785">
        <f>VLOOKUP(AE785,counts!$V$53:$W$54,2,FALSE)</f>
        <v>-108.67008854708662</v>
      </c>
      <c r="AO785">
        <f>VLOOKUP(AF785,counts!$V$58:$W$62,2,FALSE)</f>
        <v>-14.754319664473872</v>
      </c>
      <c r="AP785">
        <f>VLOOKUP(AG785,counts!$V$66:$W$69,2,FALSE)</f>
        <v>-22.013681658285037</v>
      </c>
      <c r="AQ785">
        <f>VLOOKUP(AH785,counts!$V$73:$W$75,2,FALSE)</f>
        <v>-22.422560732600829</v>
      </c>
      <c r="AR785">
        <f>VLOOKUP(AI785,counts!$V$79:$W$81,2,FALSE)</f>
        <v>-67.960368165567971</v>
      </c>
      <c r="AS785">
        <f t="shared" si="458"/>
        <v>1</v>
      </c>
      <c r="AT785">
        <f t="shared" si="459"/>
        <v>2</v>
      </c>
      <c r="AU785" t="str">
        <f t="shared" si="442"/>
        <v>Train</v>
      </c>
      <c r="AW785" t="str">
        <f t="shared" si="460"/>
        <v>18-30</v>
      </c>
      <c r="AX785" t="str">
        <f t="shared" si="461"/>
        <v>Blank</v>
      </c>
      <c r="AY785" t="str">
        <f t="shared" si="462"/>
        <v>0-10</v>
      </c>
      <c r="AZ785" t="str">
        <f t="shared" si="463"/>
        <v>NY</v>
      </c>
      <c r="BA785" t="str">
        <f t="shared" si="464"/>
        <v>male</v>
      </c>
      <c r="BB785">
        <f t="shared" si="465"/>
        <v>0</v>
      </c>
      <c r="BC785">
        <f t="shared" si="466"/>
        <v>0</v>
      </c>
      <c r="BD785" t="str">
        <f t="shared" si="467"/>
        <v>S, blank</v>
      </c>
      <c r="BE785">
        <f t="shared" si="468"/>
        <v>3</v>
      </c>
      <c r="BF785">
        <f t="shared" si="469"/>
        <v>-11.613432440426715</v>
      </c>
      <c r="BG785">
        <f t="shared" si="470"/>
        <v>-42.171718189759716</v>
      </c>
      <c r="BH785">
        <f t="shared" si="471"/>
        <v>-82.840254641099079</v>
      </c>
      <c r="BI785">
        <f t="shared" si="472"/>
        <v>57.761363718906857</v>
      </c>
      <c r="BJ785">
        <f t="shared" si="473"/>
        <v>-108.67008854708662</v>
      </c>
      <c r="BK785">
        <f t="shared" si="474"/>
        <v>-14.754319664473872</v>
      </c>
      <c r="BL785">
        <f t="shared" si="475"/>
        <v>-22.013681658285037</v>
      </c>
      <c r="BM785">
        <f t="shared" si="476"/>
        <v>-22.422560732600829</v>
      </c>
      <c r="BN785">
        <f t="shared" si="477"/>
        <v>-67.960368165567971</v>
      </c>
      <c r="BO785">
        <f t="shared" si="443"/>
        <v>1</v>
      </c>
      <c r="BP785">
        <f t="shared" si="444"/>
        <v>2</v>
      </c>
      <c r="BQ785" t="str">
        <f t="shared" si="445"/>
        <v>Train</v>
      </c>
    </row>
    <row r="786" spans="1:69" x14ac:dyDescent="0.3">
      <c r="A786">
        <v>3</v>
      </c>
      <c r="B786">
        <v>0</v>
      </c>
      <c r="C786" t="s">
        <v>1840</v>
      </c>
      <c r="D786" t="s">
        <v>20</v>
      </c>
      <c r="E786">
        <v>23</v>
      </c>
      <c r="F786">
        <v>1</v>
      </c>
      <c r="G786">
        <v>0</v>
      </c>
      <c r="H786" t="s">
        <v>1841</v>
      </c>
      <c r="I786">
        <v>13.9</v>
      </c>
      <c r="K786" t="s">
        <v>17</v>
      </c>
      <c r="N786" t="s">
        <v>1842</v>
      </c>
      <c r="O786">
        <v>1</v>
      </c>
      <c r="P786">
        <v>3</v>
      </c>
      <c r="Q786">
        <v>1</v>
      </c>
      <c r="R786" t="str">
        <f t="shared" si="446"/>
        <v>Train</v>
      </c>
      <c r="S786" t="str">
        <f t="shared" si="447"/>
        <v>Train</v>
      </c>
      <c r="T786" t="str">
        <f t="shared" si="448"/>
        <v>Train</v>
      </c>
      <c r="U786" t="str">
        <f t="shared" si="449"/>
        <v>CT</v>
      </c>
      <c r="V786" t="str">
        <f t="shared" si="450"/>
        <v>18-30</v>
      </c>
      <c r="W786" t="str">
        <f t="shared" si="451"/>
        <v/>
      </c>
      <c r="X786" t="str">
        <f t="shared" si="452"/>
        <v>11-20</v>
      </c>
      <c r="Y786" t="b">
        <f>SUMPRODUCT(--(U786=counts!$A$40:$A$49))&gt;0</f>
        <v>0</v>
      </c>
      <c r="Z786" t="b">
        <f>SUMPRODUCT(--(W786=counts!$A$18:$A$22))&gt;0</f>
        <v>0</v>
      </c>
      <c r="AA786" t="str">
        <f t="shared" si="453"/>
        <v>18-30</v>
      </c>
      <c r="AB786" t="str">
        <f>IF(W786="","Blank",IF(Z786="TRUE",W786,counts!$A$23))</f>
        <v>Blank</v>
      </c>
      <c r="AC786" t="str">
        <f t="shared" si="454"/>
        <v>11-20</v>
      </c>
      <c r="AD786" t="str">
        <f t="shared" si="455"/>
        <v>Others</v>
      </c>
      <c r="AE786" t="str">
        <f t="shared" si="456"/>
        <v>male</v>
      </c>
      <c r="AF786">
        <f>IF(F786&gt;=4, counts!$A$62,F786)</f>
        <v>1</v>
      </c>
      <c r="AG786">
        <f>IF(G786&gt;=3, counts!$A$69,G786)</f>
        <v>0</v>
      </c>
      <c r="AH786" t="str">
        <f>IF(OR(K786="S",K786=""), counts!$A$75,K786)</f>
        <v>S, blank</v>
      </c>
      <c r="AI786">
        <f t="shared" si="457"/>
        <v>3</v>
      </c>
      <c r="AJ786">
        <f>VLOOKUP(AA786,counts!$V$8:$W$13,2,FALSE)</f>
        <v>-11.613432440426715</v>
      </c>
      <c r="AK786">
        <f>VLOOKUP(AB786,counts!$V$17:$W$23,2,FALSE)</f>
        <v>-42.171718189759716</v>
      </c>
      <c r="AL786">
        <f>VLOOKUP(AC786,counts!$V$27:$W$33,2,FALSE)</f>
        <v>-9.6115457513775127</v>
      </c>
      <c r="AM786">
        <f>VLOOKUP(AD786,counts!$V$38:$W$49,2,FALSE)</f>
        <v>40.634191658169868</v>
      </c>
      <c r="AN786">
        <f>VLOOKUP(AE786,counts!$V$53:$W$54,2,FALSE)</f>
        <v>-108.67008854708662</v>
      </c>
      <c r="AO786">
        <f>VLOOKUP(AF786,counts!$V$58:$W$62,2,FALSE)</f>
        <v>48.695090775187893</v>
      </c>
      <c r="AP786">
        <f>VLOOKUP(AG786,counts!$V$66:$W$69,2,FALSE)</f>
        <v>-22.013681658285037</v>
      </c>
      <c r="AQ786">
        <f>VLOOKUP(AH786,counts!$V$73:$W$75,2,FALSE)</f>
        <v>-22.422560732600829</v>
      </c>
      <c r="AR786">
        <f>VLOOKUP(AI786,counts!$V$79:$W$81,2,FALSE)</f>
        <v>-67.960368165567971</v>
      </c>
      <c r="AS786">
        <f t="shared" si="458"/>
        <v>0</v>
      </c>
      <c r="AT786">
        <f t="shared" si="459"/>
        <v>1</v>
      </c>
      <c r="AU786" t="str">
        <f t="shared" si="442"/>
        <v>Train</v>
      </c>
      <c r="AW786" t="str">
        <f t="shared" si="460"/>
        <v>18-30</v>
      </c>
      <c r="AX786" t="str">
        <f t="shared" si="461"/>
        <v>Blank</v>
      </c>
      <c r="AY786" t="str">
        <f t="shared" si="462"/>
        <v>11-20</v>
      </c>
      <c r="AZ786" t="str">
        <f t="shared" si="463"/>
        <v>Others</v>
      </c>
      <c r="BA786" t="str">
        <f t="shared" si="464"/>
        <v>male</v>
      </c>
      <c r="BB786">
        <f t="shared" si="465"/>
        <v>1</v>
      </c>
      <c r="BC786">
        <f t="shared" si="466"/>
        <v>0</v>
      </c>
      <c r="BD786" t="str">
        <f t="shared" si="467"/>
        <v>S, blank</v>
      </c>
      <c r="BE786">
        <f t="shared" si="468"/>
        <v>3</v>
      </c>
      <c r="BF786">
        <f t="shared" si="469"/>
        <v>-11.613432440426715</v>
      </c>
      <c r="BG786">
        <f t="shared" si="470"/>
        <v>-42.171718189759716</v>
      </c>
      <c r="BH786">
        <f t="shared" si="471"/>
        <v>-9.6115457513775127</v>
      </c>
      <c r="BI786">
        <f t="shared" si="472"/>
        <v>40.634191658169868</v>
      </c>
      <c r="BJ786">
        <f t="shared" si="473"/>
        <v>-108.67008854708662</v>
      </c>
      <c r="BK786">
        <f t="shared" si="474"/>
        <v>48.695090775187893</v>
      </c>
      <c r="BL786">
        <f t="shared" si="475"/>
        <v>-22.013681658285037</v>
      </c>
      <c r="BM786">
        <f t="shared" si="476"/>
        <v>-22.422560732600829</v>
      </c>
      <c r="BN786">
        <f t="shared" si="477"/>
        <v>-67.960368165567971</v>
      </c>
      <c r="BO786">
        <f t="shared" si="443"/>
        <v>0</v>
      </c>
      <c r="BP786">
        <f t="shared" si="444"/>
        <v>1</v>
      </c>
      <c r="BQ786" t="str">
        <f t="shared" si="445"/>
        <v>Train</v>
      </c>
    </row>
    <row r="787" spans="1:69" x14ac:dyDescent="0.3">
      <c r="A787">
        <v>3</v>
      </c>
      <c r="B787">
        <v>1</v>
      </c>
      <c r="C787" t="s">
        <v>1843</v>
      </c>
      <c r="D787" t="s">
        <v>15</v>
      </c>
      <c r="E787">
        <v>22</v>
      </c>
      <c r="F787">
        <v>1</v>
      </c>
      <c r="G787">
        <v>0</v>
      </c>
      <c r="H787" t="s">
        <v>1841</v>
      </c>
      <c r="I787">
        <v>13.9</v>
      </c>
      <c r="K787" t="s">
        <v>17</v>
      </c>
      <c r="L787" t="s">
        <v>1001</v>
      </c>
      <c r="N787" t="s">
        <v>1842</v>
      </c>
      <c r="O787">
        <v>1</v>
      </c>
      <c r="P787">
        <v>5</v>
      </c>
      <c r="Q787">
        <v>3</v>
      </c>
      <c r="R787" t="str">
        <f t="shared" si="446"/>
        <v>Train</v>
      </c>
      <c r="S787" t="str">
        <f t="shared" si="447"/>
        <v>Validate</v>
      </c>
      <c r="T787" t="str">
        <f t="shared" si="448"/>
        <v>Train</v>
      </c>
      <c r="U787" t="str">
        <f t="shared" si="449"/>
        <v>CT</v>
      </c>
      <c r="V787" t="str">
        <f t="shared" si="450"/>
        <v>18-30</v>
      </c>
      <c r="W787" t="str">
        <f t="shared" si="451"/>
        <v/>
      </c>
      <c r="X787" t="str">
        <f t="shared" si="452"/>
        <v>11-20</v>
      </c>
      <c r="Y787" t="b">
        <f>SUMPRODUCT(--(U787=counts!$A$40:$A$49))&gt;0</f>
        <v>0</v>
      </c>
      <c r="Z787" t="b">
        <f>SUMPRODUCT(--(W787=counts!$A$18:$A$22))&gt;0</f>
        <v>0</v>
      </c>
      <c r="AA787" t="str">
        <f t="shared" si="453"/>
        <v>18-30</v>
      </c>
      <c r="AB787" t="str">
        <f>IF(W787="","Blank",IF(Z787="TRUE",W787,counts!$A$23))</f>
        <v>Blank</v>
      </c>
      <c r="AC787" t="str">
        <f t="shared" si="454"/>
        <v>11-20</v>
      </c>
      <c r="AD787" t="str">
        <f t="shared" si="455"/>
        <v>Others</v>
      </c>
      <c r="AE787" t="str">
        <f t="shared" si="456"/>
        <v>female</v>
      </c>
      <c r="AF787">
        <f>IF(F787&gt;=4, counts!$A$62,F787)</f>
        <v>1</v>
      </c>
      <c r="AG787">
        <f>IF(G787&gt;=3, counts!$A$69,G787)</f>
        <v>0</v>
      </c>
      <c r="AH787" t="str">
        <f>IF(OR(K787="S",K787=""), counts!$A$75,K787)</f>
        <v>S, blank</v>
      </c>
      <c r="AI787">
        <f t="shared" si="457"/>
        <v>3</v>
      </c>
      <c r="AJ787">
        <f>VLOOKUP(AA787,counts!$V$8:$W$13,2,FALSE)</f>
        <v>-11.613432440426715</v>
      </c>
      <c r="AK787">
        <f>VLOOKUP(AB787,counts!$V$17:$W$23,2,FALSE)</f>
        <v>-42.171718189759716</v>
      </c>
      <c r="AL787">
        <f>VLOOKUP(AC787,counts!$V$27:$W$33,2,FALSE)</f>
        <v>-9.6115457513775127</v>
      </c>
      <c r="AM787">
        <f>VLOOKUP(AD787,counts!$V$38:$W$49,2,FALSE)</f>
        <v>40.634191658169868</v>
      </c>
      <c r="AN787">
        <f>VLOOKUP(AE787,counts!$V$53:$W$54,2,FALSE)</f>
        <v>151.41878811967541</v>
      </c>
      <c r="AO787">
        <f>VLOOKUP(AF787,counts!$V$58:$W$62,2,FALSE)</f>
        <v>48.695090775187893</v>
      </c>
      <c r="AP787">
        <f>VLOOKUP(AG787,counts!$V$66:$W$69,2,FALSE)</f>
        <v>-22.013681658285037</v>
      </c>
      <c r="AQ787">
        <f>VLOOKUP(AH787,counts!$V$73:$W$75,2,FALSE)</f>
        <v>-22.422560732600829</v>
      </c>
      <c r="AR787">
        <f>VLOOKUP(AI787,counts!$V$79:$W$81,2,FALSE)</f>
        <v>-67.960368165567971</v>
      </c>
      <c r="AS787">
        <f t="shared" si="458"/>
        <v>1</v>
      </c>
      <c r="AT787">
        <f t="shared" si="459"/>
        <v>1</v>
      </c>
      <c r="AU787" t="str">
        <f t="shared" si="442"/>
        <v>Train</v>
      </c>
      <c r="AW787" t="str">
        <f t="shared" si="460"/>
        <v>18-30</v>
      </c>
      <c r="AX787" t="str">
        <f t="shared" si="461"/>
        <v>Blank</v>
      </c>
      <c r="AY787" t="str">
        <f t="shared" si="462"/>
        <v>11-20</v>
      </c>
      <c r="AZ787" t="str">
        <f t="shared" si="463"/>
        <v>Others</v>
      </c>
      <c r="BA787" t="str">
        <f t="shared" si="464"/>
        <v>female</v>
      </c>
      <c r="BB787">
        <f t="shared" si="465"/>
        <v>1</v>
      </c>
      <c r="BC787">
        <f t="shared" si="466"/>
        <v>0</v>
      </c>
      <c r="BD787" t="str">
        <f t="shared" si="467"/>
        <v>S, blank</v>
      </c>
      <c r="BE787">
        <f t="shared" si="468"/>
        <v>3</v>
      </c>
      <c r="BF787">
        <f t="shared" si="469"/>
        <v>-11.613432440426715</v>
      </c>
      <c r="BG787">
        <f t="shared" si="470"/>
        <v>-42.171718189759716</v>
      </c>
      <c r="BH787">
        <f t="shared" si="471"/>
        <v>-9.6115457513775127</v>
      </c>
      <c r="BI787">
        <f t="shared" si="472"/>
        <v>40.634191658169868</v>
      </c>
      <c r="BJ787">
        <f t="shared" si="473"/>
        <v>151.41878811967541</v>
      </c>
      <c r="BK787">
        <f t="shared" si="474"/>
        <v>48.695090775187893</v>
      </c>
      <c r="BL787">
        <f t="shared" si="475"/>
        <v>-22.013681658285037</v>
      </c>
      <c r="BM787">
        <f t="shared" si="476"/>
        <v>-22.422560732600829</v>
      </c>
      <c r="BN787">
        <f t="shared" si="477"/>
        <v>-67.960368165567971</v>
      </c>
      <c r="BO787">
        <f t="shared" si="443"/>
        <v>1</v>
      </c>
      <c r="BP787">
        <f t="shared" si="444"/>
        <v>1</v>
      </c>
      <c r="BQ787" t="str">
        <f t="shared" si="445"/>
        <v>Train</v>
      </c>
    </row>
    <row r="788" spans="1:69" x14ac:dyDescent="0.3">
      <c r="A788">
        <v>3</v>
      </c>
      <c r="B788">
        <v>0</v>
      </c>
      <c r="C788" t="s">
        <v>1844</v>
      </c>
      <c r="D788" t="s">
        <v>20</v>
      </c>
      <c r="E788">
        <v>18</v>
      </c>
      <c r="F788">
        <v>0</v>
      </c>
      <c r="G788">
        <v>0</v>
      </c>
      <c r="H788" t="s">
        <v>1845</v>
      </c>
      <c r="I788">
        <v>7.7750000000000004</v>
      </c>
      <c r="K788" t="s">
        <v>17</v>
      </c>
      <c r="N788" t="s">
        <v>1846</v>
      </c>
      <c r="O788">
        <v>3</v>
      </c>
      <c r="P788">
        <v>2</v>
      </c>
      <c r="Q788">
        <v>5</v>
      </c>
      <c r="R788" t="str">
        <f t="shared" si="446"/>
        <v>Train</v>
      </c>
      <c r="S788" t="str">
        <f t="shared" si="447"/>
        <v>Train</v>
      </c>
      <c r="T788" t="str">
        <f t="shared" si="448"/>
        <v>Validate</v>
      </c>
      <c r="U788" t="str">
        <f t="shared" si="449"/>
        <v>IL</v>
      </c>
      <c r="V788" t="str">
        <f t="shared" si="450"/>
        <v>18-30</v>
      </c>
      <c r="W788" t="str">
        <f t="shared" si="451"/>
        <v/>
      </c>
      <c r="X788" t="str">
        <f t="shared" si="452"/>
        <v>0-10</v>
      </c>
      <c r="Y788" t="b">
        <f>SUMPRODUCT(--(U788=counts!$A$40:$A$49))&gt;0</f>
        <v>1</v>
      </c>
      <c r="Z788" t="b">
        <f>SUMPRODUCT(--(W788=counts!$A$18:$A$22))&gt;0</f>
        <v>0</v>
      </c>
      <c r="AA788" t="str">
        <f t="shared" si="453"/>
        <v>18-30</v>
      </c>
      <c r="AB788" t="str">
        <f>IF(W788="","Blank",IF(Z788="TRUE",W788,counts!$A$23))</f>
        <v>Blank</v>
      </c>
      <c r="AC788" t="str">
        <f t="shared" si="454"/>
        <v>0-10</v>
      </c>
      <c r="AD788" t="str">
        <f t="shared" si="455"/>
        <v>IL</v>
      </c>
      <c r="AE788" t="str">
        <f t="shared" si="456"/>
        <v>male</v>
      </c>
      <c r="AF788">
        <f>IF(F788&gt;=4, counts!$A$62,F788)</f>
        <v>0</v>
      </c>
      <c r="AG788">
        <f>IF(G788&gt;=3, counts!$A$69,G788)</f>
        <v>0</v>
      </c>
      <c r="AH788" t="str">
        <f>IF(OR(K788="S",K788=""), counts!$A$75,K788)</f>
        <v>S, blank</v>
      </c>
      <c r="AI788">
        <f t="shared" si="457"/>
        <v>3</v>
      </c>
      <c r="AJ788">
        <f>VLOOKUP(AA788,counts!$V$8:$W$13,2,FALSE)</f>
        <v>-11.613432440426715</v>
      </c>
      <c r="AK788">
        <f>VLOOKUP(AB788,counts!$V$17:$W$23,2,FALSE)</f>
        <v>-42.171718189759716</v>
      </c>
      <c r="AL788">
        <f>VLOOKUP(AC788,counts!$V$27:$W$33,2,FALSE)</f>
        <v>-82.840254641099079</v>
      </c>
      <c r="AM788">
        <f>VLOOKUP(AD788,counts!$V$38:$W$49,2,FALSE)</f>
        <v>-68.390212241589438</v>
      </c>
      <c r="AN788">
        <f>VLOOKUP(AE788,counts!$V$53:$W$54,2,FALSE)</f>
        <v>-108.67008854708662</v>
      </c>
      <c r="AO788">
        <f>VLOOKUP(AF788,counts!$V$58:$W$62,2,FALSE)</f>
        <v>-14.754319664473872</v>
      </c>
      <c r="AP788">
        <f>VLOOKUP(AG788,counts!$V$66:$W$69,2,FALSE)</f>
        <v>-22.013681658285037</v>
      </c>
      <c r="AQ788">
        <f>VLOOKUP(AH788,counts!$V$73:$W$75,2,FALSE)</f>
        <v>-22.422560732600829</v>
      </c>
      <c r="AR788">
        <f>VLOOKUP(AI788,counts!$V$79:$W$81,2,FALSE)</f>
        <v>-67.960368165567971</v>
      </c>
      <c r="AS788">
        <f t="shared" si="458"/>
        <v>0</v>
      </c>
      <c r="AT788">
        <f t="shared" si="459"/>
        <v>3</v>
      </c>
      <c r="AU788" t="str">
        <f t="shared" si="442"/>
        <v>Train</v>
      </c>
      <c r="AW788" t="str">
        <f t="shared" si="460"/>
        <v>18-30</v>
      </c>
      <c r="AX788" t="str">
        <f t="shared" si="461"/>
        <v>Blank</v>
      </c>
      <c r="AY788" t="str">
        <f t="shared" si="462"/>
        <v>0-10</v>
      </c>
      <c r="AZ788" t="str">
        <f t="shared" si="463"/>
        <v>IL</v>
      </c>
      <c r="BA788" t="str">
        <f t="shared" si="464"/>
        <v>male</v>
      </c>
      <c r="BB788">
        <f t="shared" si="465"/>
        <v>0</v>
      </c>
      <c r="BC788">
        <f t="shared" si="466"/>
        <v>0</v>
      </c>
      <c r="BD788" t="str">
        <f t="shared" si="467"/>
        <v>S, blank</v>
      </c>
      <c r="BE788">
        <f t="shared" si="468"/>
        <v>3</v>
      </c>
      <c r="BF788">
        <f t="shared" si="469"/>
        <v>-11.613432440426715</v>
      </c>
      <c r="BG788">
        <f t="shared" si="470"/>
        <v>-42.171718189759716</v>
      </c>
      <c r="BH788">
        <f t="shared" si="471"/>
        <v>-82.840254641099079</v>
      </c>
      <c r="BI788">
        <f t="shared" si="472"/>
        <v>-68.390212241589438</v>
      </c>
      <c r="BJ788">
        <f t="shared" si="473"/>
        <v>-108.67008854708662</v>
      </c>
      <c r="BK788">
        <f t="shared" si="474"/>
        <v>-14.754319664473872</v>
      </c>
      <c r="BL788">
        <f t="shared" si="475"/>
        <v>-22.013681658285037</v>
      </c>
      <c r="BM788">
        <f t="shared" si="476"/>
        <v>-22.422560732600829</v>
      </c>
      <c r="BN788">
        <f t="shared" si="477"/>
        <v>-67.960368165567971</v>
      </c>
      <c r="BO788">
        <f t="shared" si="443"/>
        <v>0</v>
      </c>
      <c r="BP788">
        <f t="shared" si="444"/>
        <v>3</v>
      </c>
      <c r="BQ788" t="str">
        <f t="shared" si="445"/>
        <v>Train</v>
      </c>
    </row>
    <row r="789" spans="1:69" x14ac:dyDescent="0.3">
      <c r="A789">
        <v>3</v>
      </c>
      <c r="B789">
        <v>0</v>
      </c>
      <c r="C789" t="s">
        <v>1847</v>
      </c>
      <c r="D789" t="s">
        <v>20</v>
      </c>
      <c r="E789">
        <v>16</v>
      </c>
      <c r="F789">
        <v>0</v>
      </c>
      <c r="G789">
        <v>0</v>
      </c>
      <c r="H789" t="s">
        <v>1848</v>
      </c>
      <c r="I789">
        <v>7.7750000000000004</v>
      </c>
      <c r="K789" t="s">
        <v>17</v>
      </c>
      <c r="N789" t="s">
        <v>1849</v>
      </c>
      <c r="O789">
        <v>1</v>
      </c>
      <c r="P789">
        <v>4</v>
      </c>
      <c r="Q789">
        <v>3</v>
      </c>
      <c r="R789" t="str">
        <f t="shared" si="446"/>
        <v>Train</v>
      </c>
      <c r="S789" t="str">
        <f t="shared" si="447"/>
        <v>Test</v>
      </c>
      <c r="T789" t="str">
        <f t="shared" si="448"/>
        <v>Train</v>
      </c>
      <c r="U789" t="str">
        <f t="shared" si="449"/>
        <v>AZ</v>
      </c>
      <c r="V789" t="str">
        <f t="shared" si="450"/>
        <v>0-17</v>
      </c>
      <c r="W789" t="str">
        <f t="shared" si="451"/>
        <v/>
      </c>
      <c r="X789" t="str">
        <f t="shared" si="452"/>
        <v>0-10</v>
      </c>
      <c r="Y789" t="b">
        <f>SUMPRODUCT(--(U789=counts!$A$40:$A$49))&gt;0</f>
        <v>0</v>
      </c>
      <c r="Z789" t="b">
        <f>SUMPRODUCT(--(W789=counts!$A$18:$A$22))&gt;0</f>
        <v>0</v>
      </c>
      <c r="AA789" t="str">
        <f t="shared" si="453"/>
        <v>0-17</v>
      </c>
      <c r="AB789" t="str">
        <f>IF(W789="","Blank",IF(Z789="TRUE",W789,counts!$A$23))</f>
        <v>Blank</v>
      </c>
      <c r="AC789" t="str">
        <f t="shared" si="454"/>
        <v>0-10</v>
      </c>
      <c r="AD789" t="str">
        <f t="shared" si="455"/>
        <v>Others</v>
      </c>
      <c r="AE789" t="str">
        <f t="shared" si="456"/>
        <v>male</v>
      </c>
      <c r="AF789">
        <f>IF(F789&gt;=4, counts!$A$62,F789)</f>
        <v>0</v>
      </c>
      <c r="AG789">
        <f>IF(G789&gt;=3, counts!$A$69,G789)</f>
        <v>0</v>
      </c>
      <c r="AH789" t="str">
        <f>IF(OR(K789="S",K789=""), counts!$A$75,K789)</f>
        <v>S, blank</v>
      </c>
      <c r="AI789">
        <f t="shared" si="457"/>
        <v>3</v>
      </c>
      <c r="AJ789">
        <f>VLOOKUP(AA789,counts!$V$8:$W$13,2,FALSE)</f>
        <v>-3.7643689058441341</v>
      </c>
      <c r="AK789">
        <f>VLOOKUP(AB789,counts!$V$17:$W$23,2,FALSE)</f>
        <v>-42.171718189759716</v>
      </c>
      <c r="AL789">
        <f>VLOOKUP(AC789,counts!$V$27:$W$33,2,FALSE)</f>
        <v>-82.840254641099079</v>
      </c>
      <c r="AM789">
        <f>VLOOKUP(AD789,counts!$V$38:$W$49,2,FALSE)</f>
        <v>40.634191658169868</v>
      </c>
      <c r="AN789">
        <f>VLOOKUP(AE789,counts!$V$53:$W$54,2,FALSE)</f>
        <v>-108.67008854708662</v>
      </c>
      <c r="AO789">
        <f>VLOOKUP(AF789,counts!$V$58:$W$62,2,FALSE)</f>
        <v>-14.754319664473872</v>
      </c>
      <c r="AP789">
        <f>VLOOKUP(AG789,counts!$V$66:$W$69,2,FALSE)</f>
        <v>-22.013681658285037</v>
      </c>
      <c r="AQ789">
        <f>VLOOKUP(AH789,counts!$V$73:$W$75,2,FALSE)</f>
        <v>-22.422560732600829</v>
      </c>
      <c r="AR789">
        <f>VLOOKUP(AI789,counts!$V$79:$W$81,2,FALSE)</f>
        <v>-67.960368165567971</v>
      </c>
      <c r="AS789">
        <f t="shared" si="458"/>
        <v>0</v>
      </c>
      <c r="AT789">
        <f t="shared" si="459"/>
        <v>1</v>
      </c>
      <c r="AU789" t="str">
        <f t="shared" si="442"/>
        <v>Train</v>
      </c>
      <c r="AW789" t="str">
        <f t="shared" si="460"/>
        <v>0-17</v>
      </c>
      <c r="AX789" t="str">
        <f t="shared" si="461"/>
        <v>Blank</v>
      </c>
      <c r="AY789" t="str">
        <f t="shared" si="462"/>
        <v>0-10</v>
      </c>
      <c r="AZ789" t="str">
        <f t="shared" si="463"/>
        <v>Others</v>
      </c>
      <c r="BA789" t="str">
        <f t="shared" si="464"/>
        <v>male</v>
      </c>
      <c r="BB789">
        <f t="shared" si="465"/>
        <v>0</v>
      </c>
      <c r="BC789">
        <f t="shared" si="466"/>
        <v>0</v>
      </c>
      <c r="BD789" t="str">
        <f t="shared" si="467"/>
        <v>S, blank</v>
      </c>
      <c r="BE789">
        <f t="shared" si="468"/>
        <v>3</v>
      </c>
      <c r="BF789">
        <f t="shared" si="469"/>
        <v>-3.7643689058441341</v>
      </c>
      <c r="BG789">
        <f t="shared" si="470"/>
        <v>-42.171718189759716</v>
      </c>
      <c r="BH789">
        <f t="shared" si="471"/>
        <v>-82.840254641099079</v>
      </c>
      <c r="BI789">
        <f t="shared" si="472"/>
        <v>40.634191658169868</v>
      </c>
      <c r="BJ789">
        <f t="shared" si="473"/>
        <v>-108.67008854708662</v>
      </c>
      <c r="BK789">
        <f t="shared" si="474"/>
        <v>-14.754319664473872</v>
      </c>
      <c r="BL789">
        <f t="shared" si="475"/>
        <v>-22.013681658285037</v>
      </c>
      <c r="BM789">
        <f t="shared" si="476"/>
        <v>-22.422560732600829</v>
      </c>
      <c r="BN789">
        <f t="shared" si="477"/>
        <v>-67.960368165567971</v>
      </c>
      <c r="BO789">
        <f t="shared" si="443"/>
        <v>0</v>
      </c>
      <c r="BP789">
        <f t="shared" si="444"/>
        <v>1</v>
      </c>
      <c r="BQ789" t="str">
        <f t="shared" si="445"/>
        <v>Train</v>
      </c>
    </row>
    <row r="790" spans="1:69" x14ac:dyDescent="0.3">
      <c r="A790">
        <v>3</v>
      </c>
      <c r="B790">
        <v>0</v>
      </c>
      <c r="C790" t="s">
        <v>1850</v>
      </c>
      <c r="D790" t="s">
        <v>20</v>
      </c>
      <c r="E790">
        <v>45</v>
      </c>
      <c r="F790">
        <v>0</v>
      </c>
      <c r="G790">
        <v>0</v>
      </c>
      <c r="H790" t="s">
        <v>1851</v>
      </c>
      <c r="I790">
        <v>6.9749999999999996</v>
      </c>
      <c r="K790" t="s">
        <v>17</v>
      </c>
      <c r="N790" t="s">
        <v>1852</v>
      </c>
      <c r="O790">
        <v>3</v>
      </c>
      <c r="P790">
        <v>1</v>
      </c>
      <c r="Q790">
        <v>3</v>
      </c>
      <c r="R790" t="str">
        <f t="shared" si="446"/>
        <v>Train</v>
      </c>
      <c r="S790" t="str">
        <f t="shared" si="447"/>
        <v>Train</v>
      </c>
      <c r="T790" t="str">
        <f t="shared" si="448"/>
        <v>Train</v>
      </c>
      <c r="U790" t="str">
        <f t="shared" si="449"/>
        <v>SD</v>
      </c>
      <c r="V790" t="str">
        <f t="shared" si="450"/>
        <v>41-50</v>
      </c>
      <c r="W790" t="str">
        <f t="shared" si="451"/>
        <v/>
      </c>
      <c r="X790" t="str">
        <f t="shared" si="452"/>
        <v>0-10</v>
      </c>
      <c r="Y790" t="b">
        <f>SUMPRODUCT(--(U790=counts!$A$40:$A$49))&gt;0</f>
        <v>0</v>
      </c>
      <c r="Z790" t="b">
        <f>SUMPRODUCT(--(W790=counts!$A$18:$A$22))&gt;0</f>
        <v>0</v>
      </c>
      <c r="AA790" t="str">
        <f t="shared" si="453"/>
        <v>41-50</v>
      </c>
      <c r="AB790" t="str">
        <f>IF(W790="","Blank",IF(Z790="TRUE",W790,counts!$A$23))</f>
        <v>Blank</v>
      </c>
      <c r="AC790" t="str">
        <f t="shared" si="454"/>
        <v>0-10</v>
      </c>
      <c r="AD790" t="str">
        <f t="shared" si="455"/>
        <v>Others</v>
      </c>
      <c r="AE790" t="str">
        <f t="shared" si="456"/>
        <v>male</v>
      </c>
      <c r="AF790">
        <f>IF(F790&gt;=4, counts!$A$62,F790)</f>
        <v>0</v>
      </c>
      <c r="AG790">
        <f>IF(G790&gt;=3, counts!$A$69,G790)</f>
        <v>0</v>
      </c>
      <c r="AH790" t="str">
        <f>IF(OR(K790="S",K790=""), counts!$A$75,K790)</f>
        <v>S, blank</v>
      </c>
      <c r="AI790">
        <f t="shared" si="457"/>
        <v>3</v>
      </c>
      <c r="AJ790">
        <f>VLOOKUP(AA790,counts!$V$8:$W$13,2,FALSE)</f>
        <v>-13.385578549662212</v>
      </c>
      <c r="AK790">
        <f>VLOOKUP(AB790,counts!$V$17:$W$23,2,FALSE)</f>
        <v>-42.171718189759716</v>
      </c>
      <c r="AL790">
        <f>VLOOKUP(AC790,counts!$V$27:$W$33,2,FALSE)</f>
        <v>-82.840254641099079</v>
      </c>
      <c r="AM790">
        <f>VLOOKUP(AD790,counts!$V$38:$W$49,2,FALSE)</f>
        <v>40.634191658169868</v>
      </c>
      <c r="AN790">
        <f>VLOOKUP(AE790,counts!$V$53:$W$54,2,FALSE)</f>
        <v>-108.67008854708662</v>
      </c>
      <c r="AO790">
        <f>VLOOKUP(AF790,counts!$V$58:$W$62,2,FALSE)</f>
        <v>-14.754319664473872</v>
      </c>
      <c r="AP790">
        <f>VLOOKUP(AG790,counts!$V$66:$W$69,2,FALSE)</f>
        <v>-22.013681658285037</v>
      </c>
      <c r="AQ790">
        <f>VLOOKUP(AH790,counts!$V$73:$W$75,2,FALSE)</f>
        <v>-22.422560732600829</v>
      </c>
      <c r="AR790">
        <f>VLOOKUP(AI790,counts!$V$79:$W$81,2,FALSE)</f>
        <v>-67.960368165567971</v>
      </c>
      <c r="AS790">
        <f t="shared" si="458"/>
        <v>0</v>
      </c>
      <c r="AT790">
        <f t="shared" si="459"/>
        <v>3</v>
      </c>
      <c r="AU790" t="str">
        <f t="shared" si="442"/>
        <v>Train</v>
      </c>
      <c r="AW790" t="str">
        <f t="shared" si="460"/>
        <v>41-50</v>
      </c>
      <c r="AX790" t="str">
        <f t="shared" si="461"/>
        <v>Blank</v>
      </c>
      <c r="AY790" t="str">
        <f t="shared" si="462"/>
        <v>0-10</v>
      </c>
      <c r="AZ790" t="str">
        <f t="shared" si="463"/>
        <v>Others</v>
      </c>
      <c r="BA790" t="str">
        <f t="shared" si="464"/>
        <v>male</v>
      </c>
      <c r="BB790">
        <f t="shared" si="465"/>
        <v>0</v>
      </c>
      <c r="BC790">
        <f t="shared" si="466"/>
        <v>0</v>
      </c>
      <c r="BD790" t="str">
        <f t="shared" si="467"/>
        <v>S, blank</v>
      </c>
      <c r="BE790">
        <f t="shared" si="468"/>
        <v>3</v>
      </c>
      <c r="BF790">
        <f t="shared" si="469"/>
        <v>-13.385578549662212</v>
      </c>
      <c r="BG790">
        <f t="shared" si="470"/>
        <v>-42.171718189759716</v>
      </c>
      <c r="BH790">
        <f t="shared" si="471"/>
        <v>-82.840254641099079</v>
      </c>
      <c r="BI790">
        <f t="shared" si="472"/>
        <v>40.634191658169868</v>
      </c>
      <c r="BJ790">
        <f t="shared" si="473"/>
        <v>-108.67008854708662</v>
      </c>
      <c r="BK790">
        <f t="shared" si="474"/>
        <v>-14.754319664473872</v>
      </c>
      <c r="BL790">
        <f t="shared" si="475"/>
        <v>-22.013681658285037</v>
      </c>
      <c r="BM790">
        <f t="shared" si="476"/>
        <v>-22.422560732600829</v>
      </c>
      <c r="BN790">
        <f t="shared" si="477"/>
        <v>-67.960368165567971</v>
      </c>
      <c r="BO790">
        <f t="shared" si="443"/>
        <v>0</v>
      </c>
      <c r="BP790">
        <f t="shared" si="444"/>
        <v>3</v>
      </c>
      <c r="BQ790" t="str">
        <f t="shared" si="445"/>
        <v>Train</v>
      </c>
    </row>
    <row r="791" spans="1:69" x14ac:dyDescent="0.3">
      <c r="A791">
        <v>3</v>
      </c>
      <c r="B791">
        <v>0</v>
      </c>
      <c r="C791" t="s">
        <v>1853</v>
      </c>
      <c r="D791" t="s">
        <v>20</v>
      </c>
      <c r="F791">
        <v>0</v>
      </c>
      <c r="G791">
        <v>0</v>
      </c>
      <c r="H791" t="s">
        <v>1854</v>
      </c>
      <c r="I791">
        <v>7.2249999999999996</v>
      </c>
      <c r="K791" t="s">
        <v>44</v>
      </c>
      <c r="O791">
        <v>4</v>
      </c>
      <c r="P791">
        <v>2</v>
      </c>
      <c r="Q791">
        <v>2</v>
      </c>
      <c r="R791" t="str">
        <f t="shared" si="446"/>
        <v>Test</v>
      </c>
      <c r="S791" t="str">
        <f t="shared" si="447"/>
        <v>Train</v>
      </c>
      <c r="T791" t="str">
        <f t="shared" si="448"/>
        <v>Train</v>
      </c>
      <c r="U791" t="str">
        <f t="shared" si="449"/>
        <v/>
      </c>
      <c r="V791" t="str">
        <f t="shared" si="450"/>
        <v>0-17</v>
      </c>
      <c r="W791" t="str">
        <f t="shared" si="451"/>
        <v/>
      </c>
      <c r="X791" t="str">
        <f t="shared" si="452"/>
        <v>0-10</v>
      </c>
      <c r="Y791" t="b">
        <f>SUMPRODUCT(--(U791=counts!$A$40:$A$49))&gt;0</f>
        <v>0</v>
      </c>
      <c r="Z791" t="b">
        <f>SUMPRODUCT(--(W791=counts!$A$18:$A$22))&gt;0</f>
        <v>0</v>
      </c>
      <c r="AA791" t="str">
        <f t="shared" si="453"/>
        <v>0-17</v>
      </c>
      <c r="AB791" t="str">
        <f>IF(W791="","Blank",IF(Z791="TRUE",W791,counts!$A$23))</f>
        <v>Blank</v>
      </c>
      <c r="AC791" t="str">
        <f t="shared" si="454"/>
        <v>0-10</v>
      </c>
      <c r="AD791" t="str">
        <f t="shared" si="455"/>
        <v>Blank</v>
      </c>
      <c r="AE791" t="str">
        <f t="shared" si="456"/>
        <v>male</v>
      </c>
      <c r="AF791">
        <f>IF(F791&gt;=4, counts!$A$62,F791)</f>
        <v>0</v>
      </c>
      <c r="AG791">
        <f>IF(G791&gt;=3, counts!$A$69,G791)</f>
        <v>0</v>
      </c>
      <c r="AH791" t="str">
        <f>IF(OR(K791="S",K791=""), counts!$A$75,K791)</f>
        <v>C</v>
      </c>
      <c r="AI791">
        <f t="shared" si="457"/>
        <v>3</v>
      </c>
      <c r="AJ791">
        <f>VLOOKUP(AA791,counts!$V$8:$W$13,2,FALSE)</f>
        <v>-3.7643689058441341</v>
      </c>
      <c r="AK791">
        <f>VLOOKUP(AB791,counts!$V$17:$W$23,2,FALSE)</f>
        <v>-42.171718189759716</v>
      </c>
      <c r="AL791">
        <f>VLOOKUP(AC791,counts!$V$27:$W$33,2,FALSE)</f>
        <v>-82.840254641099079</v>
      </c>
      <c r="AM791">
        <f>VLOOKUP(AD791,counts!$V$38:$W$49,2,FALSE)</f>
        <v>-33.757758935166962</v>
      </c>
      <c r="AN791">
        <f>VLOOKUP(AE791,counts!$V$53:$W$54,2,FALSE)</f>
        <v>-108.67008854708662</v>
      </c>
      <c r="AO791">
        <f>VLOOKUP(AF791,counts!$V$58:$W$62,2,FALSE)</f>
        <v>-14.754319664473872</v>
      </c>
      <c r="AP791">
        <f>VLOOKUP(AG791,counts!$V$66:$W$69,2,FALSE)</f>
        <v>-22.013681658285037</v>
      </c>
      <c r="AQ791">
        <f>VLOOKUP(AH791,counts!$V$73:$W$75,2,FALSE)</f>
        <v>72.444458573419169</v>
      </c>
      <c r="AR791">
        <f>VLOOKUP(AI791,counts!$V$79:$W$81,2,FALSE)</f>
        <v>-67.960368165567971</v>
      </c>
      <c r="AS791">
        <f t="shared" si="458"/>
        <v>0</v>
      </c>
      <c r="AT791">
        <f t="shared" si="459"/>
        <v>4</v>
      </c>
      <c r="AU791" t="str">
        <f t="shared" si="442"/>
        <v>Test</v>
      </c>
      <c r="AW791" t="str">
        <f t="shared" si="460"/>
        <v>0-17</v>
      </c>
      <c r="AX791" t="str">
        <f t="shared" si="461"/>
        <v>Blank</v>
      </c>
      <c r="AY791" t="str">
        <f t="shared" si="462"/>
        <v>0-10</v>
      </c>
      <c r="AZ791" t="str">
        <f t="shared" si="463"/>
        <v>Blank</v>
      </c>
      <c r="BA791" t="str">
        <f t="shared" si="464"/>
        <v>male</v>
      </c>
      <c r="BB791">
        <f t="shared" si="465"/>
        <v>0</v>
      </c>
      <c r="BC791">
        <f t="shared" si="466"/>
        <v>0</v>
      </c>
      <c r="BD791" t="str">
        <f t="shared" si="467"/>
        <v>C</v>
      </c>
      <c r="BE791">
        <f t="shared" si="468"/>
        <v>3</v>
      </c>
      <c r="BF791">
        <f t="shared" si="469"/>
        <v>-3.7643689058441341</v>
      </c>
      <c r="BG791">
        <f t="shared" si="470"/>
        <v>-42.171718189759716</v>
      </c>
      <c r="BH791">
        <f t="shared" si="471"/>
        <v>-82.840254641099079</v>
      </c>
      <c r="BI791">
        <f t="shared" si="472"/>
        <v>-33.757758935166962</v>
      </c>
      <c r="BJ791">
        <f t="shared" si="473"/>
        <v>-108.67008854708662</v>
      </c>
      <c r="BK791">
        <f t="shared" si="474"/>
        <v>-14.754319664473872</v>
      </c>
      <c r="BL791">
        <f t="shared" si="475"/>
        <v>-22.013681658285037</v>
      </c>
      <c r="BM791">
        <f t="shared" si="476"/>
        <v>72.444458573419169</v>
      </c>
      <c r="BN791">
        <f t="shared" si="477"/>
        <v>-67.960368165567971</v>
      </c>
      <c r="BO791">
        <f t="shared" si="443"/>
        <v>0</v>
      </c>
      <c r="BP791">
        <f t="shared" si="444"/>
        <v>4</v>
      </c>
      <c r="BQ791" t="str">
        <f t="shared" si="445"/>
        <v>Test</v>
      </c>
    </row>
    <row r="792" spans="1:69" x14ac:dyDescent="0.3">
      <c r="A792">
        <v>3</v>
      </c>
      <c r="B792">
        <v>0</v>
      </c>
      <c r="C792" t="s">
        <v>1855</v>
      </c>
      <c r="D792" t="s">
        <v>20</v>
      </c>
      <c r="E792">
        <v>39</v>
      </c>
      <c r="F792">
        <v>0</v>
      </c>
      <c r="G792">
        <v>2</v>
      </c>
      <c r="H792" t="s">
        <v>1856</v>
      </c>
      <c r="I792">
        <v>7.2291999999999996</v>
      </c>
      <c r="K792" t="s">
        <v>44</v>
      </c>
      <c r="N792" t="s">
        <v>1568</v>
      </c>
      <c r="O792">
        <v>2</v>
      </c>
      <c r="P792">
        <v>4</v>
      </c>
      <c r="Q792">
        <v>1</v>
      </c>
      <c r="R792" t="str">
        <f t="shared" si="446"/>
        <v>Train</v>
      </c>
      <c r="S792" t="str">
        <f t="shared" si="447"/>
        <v>Test</v>
      </c>
      <c r="T792" t="str">
        <f t="shared" si="448"/>
        <v>Train</v>
      </c>
      <c r="U792" t="str">
        <f t="shared" si="449"/>
        <v>ON</v>
      </c>
      <c r="V792" t="str">
        <f t="shared" si="450"/>
        <v>31-40</v>
      </c>
      <c r="W792" t="str">
        <f t="shared" si="451"/>
        <v/>
      </c>
      <c r="X792" t="str">
        <f t="shared" si="452"/>
        <v>0-10</v>
      </c>
      <c r="Y792" t="b">
        <f>SUMPRODUCT(--(U792=counts!$A$40:$A$49))&gt;0</f>
        <v>1</v>
      </c>
      <c r="Z792" t="b">
        <f>SUMPRODUCT(--(W792=counts!$A$18:$A$22))&gt;0</f>
        <v>0</v>
      </c>
      <c r="AA792" t="str">
        <f t="shared" si="453"/>
        <v>31-40</v>
      </c>
      <c r="AB792" t="str">
        <f>IF(W792="","Blank",IF(Z792="TRUE",W792,counts!$A$23))</f>
        <v>Blank</v>
      </c>
      <c r="AC792" t="str">
        <f t="shared" si="454"/>
        <v>0-10</v>
      </c>
      <c r="AD792" t="str">
        <f t="shared" si="455"/>
        <v>ON</v>
      </c>
      <c r="AE792" t="str">
        <f t="shared" si="456"/>
        <v>male</v>
      </c>
      <c r="AF792">
        <f>IF(F792&gt;=4, counts!$A$62,F792)</f>
        <v>0</v>
      </c>
      <c r="AG792">
        <f>IF(G792&gt;=3, counts!$A$69,G792)</f>
        <v>2</v>
      </c>
      <c r="AH792" t="str">
        <f>IF(OR(K792="S",K792=""), counts!$A$75,K792)</f>
        <v>C</v>
      </c>
      <c r="AI792">
        <f t="shared" si="457"/>
        <v>3</v>
      </c>
      <c r="AJ792">
        <f>VLOOKUP(AA792,counts!$V$8:$W$13,2,FALSE)</f>
        <v>32.769878926258563</v>
      </c>
      <c r="AK792">
        <f>VLOOKUP(AB792,counts!$V$17:$W$23,2,FALSE)</f>
        <v>-42.171718189759716</v>
      </c>
      <c r="AL792">
        <f>VLOOKUP(AC792,counts!$V$27:$W$33,2,FALSE)</f>
        <v>-82.840254641099079</v>
      </c>
      <c r="AM792">
        <f>VLOOKUP(AD792,counts!$V$38:$W$49,2,FALSE)</f>
        <v>-202.50760482553153</v>
      </c>
      <c r="AN792">
        <f>VLOOKUP(AE792,counts!$V$53:$W$54,2,FALSE)</f>
        <v>-108.67008854708662</v>
      </c>
      <c r="AO792">
        <f>VLOOKUP(AF792,counts!$V$58:$W$62,2,FALSE)</f>
        <v>-14.754319664473872</v>
      </c>
      <c r="AP792">
        <f>VLOOKUP(AG792,counts!$V$66:$W$69,2,FALSE)</f>
        <v>75.609641767585757</v>
      </c>
      <c r="AQ792">
        <f>VLOOKUP(AH792,counts!$V$73:$W$75,2,FALSE)</f>
        <v>72.444458573419169</v>
      </c>
      <c r="AR792">
        <f>VLOOKUP(AI792,counts!$V$79:$W$81,2,FALSE)</f>
        <v>-67.960368165567971</v>
      </c>
      <c r="AS792">
        <f t="shared" si="458"/>
        <v>0</v>
      </c>
      <c r="AT792">
        <f t="shared" si="459"/>
        <v>2</v>
      </c>
      <c r="AU792" t="str">
        <f t="shared" si="442"/>
        <v>Train</v>
      </c>
      <c r="AW792" t="str">
        <f t="shared" si="460"/>
        <v>31-40</v>
      </c>
      <c r="AX792" t="str">
        <f t="shared" si="461"/>
        <v>Blank</v>
      </c>
      <c r="AY792" t="str">
        <f t="shared" si="462"/>
        <v>0-10</v>
      </c>
      <c r="AZ792" t="str">
        <f t="shared" si="463"/>
        <v>ON</v>
      </c>
      <c r="BA792" t="str">
        <f t="shared" si="464"/>
        <v>male</v>
      </c>
      <c r="BB792">
        <f t="shared" si="465"/>
        <v>0</v>
      </c>
      <c r="BC792">
        <f t="shared" si="466"/>
        <v>2</v>
      </c>
      <c r="BD792" t="str">
        <f t="shared" si="467"/>
        <v>C</v>
      </c>
      <c r="BE792">
        <f t="shared" si="468"/>
        <v>3</v>
      </c>
      <c r="BF792">
        <f t="shared" si="469"/>
        <v>32.769878926258563</v>
      </c>
      <c r="BG792">
        <f t="shared" si="470"/>
        <v>-42.171718189759716</v>
      </c>
      <c r="BH792">
        <f t="shared" si="471"/>
        <v>-82.840254641099079</v>
      </c>
      <c r="BI792">
        <f t="shared" si="472"/>
        <v>-202.50760482553153</v>
      </c>
      <c r="BJ792">
        <f t="shared" si="473"/>
        <v>-108.67008854708662</v>
      </c>
      <c r="BK792">
        <f t="shared" si="474"/>
        <v>-14.754319664473872</v>
      </c>
      <c r="BL792">
        <f t="shared" si="475"/>
        <v>75.609641767585757</v>
      </c>
      <c r="BM792">
        <f t="shared" si="476"/>
        <v>72.444458573419169</v>
      </c>
      <c r="BN792">
        <f t="shared" si="477"/>
        <v>-67.960368165567971</v>
      </c>
      <c r="BO792">
        <f t="shared" si="443"/>
        <v>0</v>
      </c>
      <c r="BP792">
        <f t="shared" si="444"/>
        <v>2</v>
      </c>
      <c r="BQ792" t="str">
        <f t="shared" si="445"/>
        <v>Train</v>
      </c>
    </row>
    <row r="793" spans="1:69" x14ac:dyDescent="0.3">
      <c r="A793">
        <v>3</v>
      </c>
      <c r="B793">
        <v>0</v>
      </c>
      <c r="C793" t="s">
        <v>1857</v>
      </c>
      <c r="D793" t="s">
        <v>20</v>
      </c>
      <c r="E793">
        <v>17</v>
      </c>
      <c r="F793">
        <v>1</v>
      </c>
      <c r="G793">
        <v>1</v>
      </c>
      <c r="H793" t="s">
        <v>1858</v>
      </c>
      <c r="I793">
        <v>7.2291999999999996</v>
      </c>
      <c r="K793" t="s">
        <v>44</v>
      </c>
      <c r="O793">
        <v>2</v>
      </c>
      <c r="P793">
        <v>5</v>
      </c>
      <c r="Q793">
        <v>5</v>
      </c>
      <c r="R793" t="str">
        <f t="shared" si="446"/>
        <v>Train</v>
      </c>
      <c r="S793" t="str">
        <f t="shared" si="447"/>
        <v>Validate</v>
      </c>
      <c r="T793" t="str">
        <f t="shared" si="448"/>
        <v>Validate</v>
      </c>
      <c r="U793" t="str">
        <f t="shared" si="449"/>
        <v/>
      </c>
      <c r="V793" t="str">
        <f t="shared" si="450"/>
        <v>0-17</v>
      </c>
      <c r="W793" t="str">
        <f t="shared" si="451"/>
        <v/>
      </c>
      <c r="X793" t="str">
        <f t="shared" si="452"/>
        <v>0-10</v>
      </c>
      <c r="Y793" t="b">
        <f>SUMPRODUCT(--(U793=counts!$A$40:$A$49))&gt;0</f>
        <v>0</v>
      </c>
      <c r="Z793" t="b">
        <f>SUMPRODUCT(--(W793=counts!$A$18:$A$22))&gt;0</f>
        <v>0</v>
      </c>
      <c r="AA793" t="str">
        <f t="shared" si="453"/>
        <v>0-17</v>
      </c>
      <c r="AB793" t="str">
        <f>IF(W793="","Blank",IF(Z793="TRUE",W793,counts!$A$23))</f>
        <v>Blank</v>
      </c>
      <c r="AC793" t="str">
        <f t="shared" si="454"/>
        <v>0-10</v>
      </c>
      <c r="AD793" t="str">
        <f t="shared" si="455"/>
        <v>Blank</v>
      </c>
      <c r="AE793" t="str">
        <f t="shared" si="456"/>
        <v>male</v>
      </c>
      <c r="AF793">
        <f>IF(F793&gt;=4, counts!$A$62,F793)</f>
        <v>1</v>
      </c>
      <c r="AG793">
        <f>IF(G793&gt;=3, counts!$A$69,G793)</f>
        <v>1</v>
      </c>
      <c r="AH793" t="str">
        <f>IF(OR(K793="S",K793=""), counts!$A$75,K793)</f>
        <v>C</v>
      </c>
      <c r="AI793">
        <f t="shared" si="457"/>
        <v>3</v>
      </c>
      <c r="AJ793">
        <f>VLOOKUP(AA793,counts!$V$8:$W$13,2,FALSE)</f>
        <v>-3.7643689058441341</v>
      </c>
      <c r="AK793">
        <f>VLOOKUP(AB793,counts!$V$17:$W$23,2,FALSE)</f>
        <v>-42.171718189759716</v>
      </c>
      <c r="AL793">
        <f>VLOOKUP(AC793,counts!$V$27:$W$33,2,FALSE)</f>
        <v>-82.840254641099079</v>
      </c>
      <c r="AM793">
        <f>VLOOKUP(AD793,counts!$V$38:$W$49,2,FALSE)</f>
        <v>-33.757758935166962</v>
      </c>
      <c r="AN793">
        <f>VLOOKUP(AE793,counts!$V$53:$W$54,2,FALSE)</f>
        <v>-108.67008854708662</v>
      </c>
      <c r="AO793">
        <f>VLOOKUP(AF793,counts!$V$58:$W$62,2,FALSE)</f>
        <v>48.695090775187893</v>
      </c>
      <c r="AP793">
        <f>VLOOKUP(AG793,counts!$V$66:$W$69,2,FALSE)</f>
        <v>79.365382998232107</v>
      </c>
      <c r="AQ793">
        <f>VLOOKUP(AH793,counts!$V$73:$W$75,2,FALSE)</f>
        <v>72.444458573419169</v>
      </c>
      <c r="AR793">
        <f>VLOOKUP(AI793,counts!$V$79:$W$81,2,FALSE)</f>
        <v>-67.960368165567971</v>
      </c>
      <c r="AS793">
        <f t="shared" si="458"/>
        <v>0</v>
      </c>
      <c r="AT793">
        <f t="shared" si="459"/>
        <v>2</v>
      </c>
      <c r="AU793" t="str">
        <f t="shared" si="442"/>
        <v>Train</v>
      </c>
      <c r="AW793" t="str">
        <f t="shared" si="460"/>
        <v>0-17</v>
      </c>
      <c r="AX793" t="str">
        <f t="shared" si="461"/>
        <v>Blank</v>
      </c>
      <c r="AY793" t="str">
        <f t="shared" si="462"/>
        <v>0-10</v>
      </c>
      <c r="AZ793" t="str">
        <f t="shared" si="463"/>
        <v>Blank</v>
      </c>
      <c r="BA793" t="str">
        <f t="shared" si="464"/>
        <v>male</v>
      </c>
      <c r="BB793">
        <f t="shared" si="465"/>
        <v>1</v>
      </c>
      <c r="BC793">
        <f t="shared" si="466"/>
        <v>1</v>
      </c>
      <c r="BD793" t="str">
        <f t="shared" si="467"/>
        <v>C</v>
      </c>
      <c r="BE793">
        <f t="shared" si="468"/>
        <v>3</v>
      </c>
      <c r="BF793">
        <f t="shared" si="469"/>
        <v>-3.7643689058441341</v>
      </c>
      <c r="BG793">
        <f t="shared" si="470"/>
        <v>-42.171718189759716</v>
      </c>
      <c r="BH793">
        <f t="shared" si="471"/>
        <v>-82.840254641099079</v>
      </c>
      <c r="BI793">
        <f t="shared" si="472"/>
        <v>-33.757758935166962</v>
      </c>
      <c r="BJ793">
        <f t="shared" si="473"/>
        <v>-108.67008854708662</v>
      </c>
      <c r="BK793">
        <f t="shared" si="474"/>
        <v>48.695090775187893</v>
      </c>
      <c r="BL793">
        <f t="shared" si="475"/>
        <v>79.365382998232107</v>
      </c>
      <c r="BM793">
        <f t="shared" si="476"/>
        <v>72.444458573419169</v>
      </c>
      <c r="BN793">
        <f t="shared" si="477"/>
        <v>-67.960368165567971</v>
      </c>
      <c r="BO793">
        <f t="shared" si="443"/>
        <v>0</v>
      </c>
      <c r="BP793">
        <f t="shared" si="444"/>
        <v>2</v>
      </c>
      <c r="BQ793" t="str">
        <f t="shared" si="445"/>
        <v>Train</v>
      </c>
    </row>
    <row r="794" spans="1:69" x14ac:dyDescent="0.3">
      <c r="A794">
        <v>3</v>
      </c>
      <c r="B794">
        <v>0</v>
      </c>
      <c r="C794" t="s">
        <v>1859</v>
      </c>
      <c r="D794" t="s">
        <v>20</v>
      </c>
      <c r="E794">
        <v>15</v>
      </c>
      <c r="F794">
        <v>1</v>
      </c>
      <c r="G794">
        <v>1</v>
      </c>
      <c r="H794" t="s">
        <v>1860</v>
      </c>
      <c r="I794">
        <v>7.2291999999999996</v>
      </c>
      <c r="K794" t="s">
        <v>44</v>
      </c>
      <c r="N794" t="s">
        <v>1587</v>
      </c>
      <c r="O794">
        <v>4</v>
      </c>
      <c r="P794">
        <v>5</v>
      </c>
      <c r="Q794">
        <v>5</v>
      </c>
      <c r="R794" t="str">
        <f t="shared" si="446"/>
        <v>Test</v>
      </c>
      <c r="S794" t="str">
        <f t="shared" si="447"/>
        <v>Validate</v>
      </c>
      <c r="T794" t="str">
        <f t="shared" si="448"/>
        <v>Validate</v>
      </c>
      <c r="U794" t="str">
        <f t="shared" si="449"/>
        <v/>
      </c>
      <c r="V794" t="str">
        <f t="shared" si="450"/>
        <v>0-17</v>
      </c>
      <c r="W794" t="str">
        <f t="shared" si="451"/>
        <v/>
      </c>
      <c r="X794" t="str">
        <f t="shared" si="452"/>
        <v>0-10</v>
      </c>
      <c r="Y794" t="b">
        <f>SUMPRODUCT(--(U794=counts!$A$40:$A$49))&gt;0</f>
        <v>0</v>
      </c>
      <c r="Z794" t="b">
        <f>SUMPRODUCT(--(W794=counts!$A$18:$A$22))&gt;0</f>
        <v>0</v>
      </c>
      <c r="AA794" t="str">
        <f t="shared" si="453"/>
        <v>0-17</v>
      </c>
      <c r="AB794" t="str">
        <f>IF(W794="","Blank",IF(Z794="TRUE",W794,counts!$A$23))</f>
        <v>Blank</v>
      </c>
      <c r="AC794" t="str">
        <f t="shared" si="454"/>
        <v>0-10</v>
      </c>
      <c r="AD794" t="str">
        <f t="shared" si="455"/>
        <v>Blank</v>
      </c>
      <c r="AE794" t="str">
        <f t="shared" si="456"/>
        <v>male</v>
      </c>
      <c r="AF794">
        <f>IF(F794&gt;=4, counts!$A$62,F794)</f>
        <v>1</v>
      </c>
      <c r="AG794">
        <f>IF(G794&gt;=3, counts!$A$69,G794)</f>
        <v>1</v>
      </c>
      <c r="AH794" t="str">
        <f>IF(OR(K794="S",K794=""), counts!$A$75,K794)</f>
        <v>C</v>
      </c>
      <c r="AI794">
        <f t="shared" si="457"/>
        <v>3</v>
      </c>
      <c r="AJ794">
        <f>VLOOKUP(AA794,counts!$V$8:$W$13,2,FALSE)</f>
        <v>-3.7643689058441341</v>
      </c>
      <c r="AK794">
        <f>VLOOKUP(AB794,counts!$V$17:$W$23,2,FALSE)</f>
        <v>-42.171718189759716</v>
      </c>
      <c r="AL794">
        <f>VLOOKUP(AC794,counts!$V$27:$W$33,2,FALSE)</f>
        <v>-82.840254641099079</v>
      </c>
      <c r="AM794">
        <f>VLOOKUP(AD794,counts!$V$38:$W$49,2,FALSE)</f>
        <v>-33.757758935166962</v>
      </c>
      <c r="AN794">
        <f>VLOOKUP(AE794,counts!$V$53:$W$54,2,FALSE)</f>
        <v>-108.67008854708662</v>
      </c>
      <c r="AO794">
        <f>VLOOKUP(AF794,counts!$V$58:$W$62,2,FALSE)</f>
        <v>48.695090775187893</v>
      </c>
      <c r="AP794">
        <f>VLOOKUP(AG794,counts!$V$66:$W$69,2,FALSE)</f>
        <v>79.365382998232107</v>
      </c>
      <c r="AQ794">
        <f>VLOOKUP(AH794,counts!$V$73:$W$75,2,FALSE)</f>
        <v>72.444458573419169</v>
      </c>
      <c r="AR794">
        <f>VLOOKUP(AI794,counts!$V$79:$W$81,2,FALSE)</f>
        <v>-67.960368165567971</v>
      </c>
      <c r="AS794">
        <f t="shared" si="458"/>
        <v>0</v>
      </c>
      <c r="AT794">
        <f t="shared" si="459"/>
        <v>4</v>
      </c>
      <c r="AU794" t="str">
        <f t="shared" si="442"/>
        <v>Test</v>
      </c>
      <c r="AW794" t="str">
        <f t="shared" si="460"/>
        <v>0-17</v>
      </c>
      <c r="AX794" t="str">
        <f t="shared" si="461"/>
        <v>Blank</v>
      </c>
      <c r="AY794" t="str">
        <f t="shared" si="462"/>
        <v>0-10</v>
      </c>
      <c r="AZ794" t="str">
        <f t="shared" si="463"/>
        <v>Blank</v>
      </c>
      <c r="BA794" t="str">
        <f t="shared" si="464"/>
        <v>male</v>
      </c>
      <c r="BB794">
        <f t="shared" si="465"/>
        <v>1</v>
      </c>
      <c r="BC794">
        <f t="shared" si="466"/>
        <v>1</v>
      </c>
      <c r="BD794" t="str">
        <f t="shared" si="467"/>
        <v>C</v>
      </c>
      <c r="BE794">
        <f t="shared" si="468"/>
        <v>3</v>
      </c>
      <c r="BF794">
        <f t="shared" si="469"/>
        <v>-3.7643689058441341</v>
      </c>
      <c r="BG794">
        <f t="shared" si="470"/>
        <v>-42.171718189759716</v>
      </c>
      <c r="BH794">
        <f t="shared" si="471"/>
        <v>-82.840254641099079</v>
      </c>
      <c r="BI794">
        <f t="shared" si="472"/>
        <v>-33.757758935166962</v>
      </c>
      <c r="BJ794">
        <f t="shared" si="473"/>
        <v>-108.67008854708662</v>
      </c>
      <c r="BK794">
        <f t="shared" si="474"/>
        <v>48.695090775187893</v>
      </c>
      <c r="BL794">
        <f t="shared" si="475"/>
        <v>79.365382998232107</v>
      </c>
      <c r="BM794">
        <f t="shared" si="476"/>
        <v>72.444458573419169</v>
      </c>
      <c r="BN794">
        <f t="shared" si="477"/>
        <v>-67.960368165567971</v>
      </c>
      <c r="BO794">
        <f t="shared" si="443"/>
        <v>0</v>
      </c>
      <c r="BP794">
        <f t="shared" si="444"/>
        <v>4</v>
      </c>
      <c r="BQ794" t="str">
        <f t="shared" si="445"/>
        <v>Test</v>
      </c>
    </row>
    <row r="795" spans="1:69" x14ac:dyDescent="0.3">
      <c r="A795">
        <v>3</v>
      </c>
      <c r="B795">
        <v>0</v>
      </c>
      <c r="C795" t="s">
        <v>1861</v>
      </c>
      <c r="D795" t="s">
        <v>20</v>
      </c>
      <c r="E795">
        <v>47</v>
      </c>
      <c r="F795">
        <v>0</v>
      </c>
      <c r="G795">
        <v>0</v>
      </c>
      <c r="H795" t="s">
        <v>1862</v>
      </c>
      <c r="I795">
        <v>7.25</v>
      </c>
      <c r="K795" t="s">
        <v>17</v>
      </c>
      <c r="N795" t="s">
        <v>1863</v>
      </c>
      <c r="O795">
        <v>5</v>
      </c>
      <c r="P795">
        <v>1</v>
      </c>
      <c r="Q795">
        <v>3</v>
      </c>
      <c r="R795" t="str">
        <f t="shared" si="446"/>
        <v>Validate</v>
      </c>
      <c r="S795" t="str">
        <f t="shared" si="447"/>
        <v>Train</v>
      </c>
      <c r="T795" t="str">
        <f t="shared" si="448"/>
        <v>Train</v>
      </c>
      <c r="U795" t="str">
        <f t="shared" si="449"/>
        <v/>
      </c>
      <c r="V795" t="str">
        <f t="shared" si="450"/>
        <v>41-50</v>
      </c>
      <c r="W795" t="str">
        <f t="shared" si="451"/>
        <v/>
      </c>
      <c r="X795" t="str">
        <f t="shared" si="452"/>
        <v>0-10</v>
      </c>
      <c r="Y795" t="b">
        <f>SUMPRODUCT(--(U795=counts!$A$40:$A$49))&gt;0</f>
        <v>0</v>
      </c>
      <c r="Z795" t="b">
        <f>SUMPRODUCT(--(W795=counts!$A$18:$A$22))&gt;0</f>
        <v>0</v>
      </c>
      <c r="AA795" t="str">
        <f t="shared" si="453"/>
        <v>41-50</v>
      </c>
      <c r="AB795" t="str">
        <f>IF(W795="","Blank",IF(Z795="TRUE",W795,counts!$A$23))</f>
        <v>Blank</v>
      </c>
      <c r="AC795" t="str">
        <f t="shared" si="454"/>
        <v>0-10</v>
      </c>
      <c r="AD795" t="str">
        <f t="shared" si="455"/>
        <v>Blank</v>
      </c>
      <c r="AE795" t="str">
        <f t="shared" si="456"/>
        <v>male</v>
      </c>
      <c r="AF795">
        <f>IF(F795&gt;=4, counts!$A$62,F795)</f>
        <v>0</v>
      </c>
      <c r="AG795">
        <f>IF(G795&gt;=3, counts!$A$69,G795)</f>
        <v>0</v>
      </c>
      <c r="AH795" t="str">
        <f>IF(OR(K795="S",K795=""), counts!$A$75,K795)</f>
        <v>S, blank</v>
      </c>
      <c r="AI795">
        <f t="shared" si="457"/>
        <v>3</v>
      </c>
      <c r="AJ795">
        <f>VLOOKUP(AA795,counts!$V$8:$W$13,2,FALSE)</f>
        <v>-13.385578549662212</v>
      </c>
      <c r="AK795">
        <f>VLOOKUP(AB795,counts!$V$17:$W$23,2,FALSE)</f>
        <v>-42.171718189759716</v>
      </c>
      <c r="AL795">
        <f>VLOOKUP(AC795,counts!$V$27:$W$33,2,FALSE)</f>
        <v>-82.840254641099079</v>
      </c>
      <c r="AM795">
        <f>VLOOKUP(AD795,counts!$V$38:$W$49,2,FALSE)</f>
        <v>-33.757758935166962</v>
      </c>
      <c r="AN795">
        <f>VLOOKUP(AE795,counts!$V$53:$W$54,2,FALSE)</f>
        <v>-108.67008854708662</v>
      </c>
      <c r="AO795">
        <f>VLOOKUP(AF795,counts!$V$58:$W$62,2,FALSE)</f>
        <v>-14.754319664473872</v>
      </c>
      <c r="AP795">
        <f>VLOOKUP(AG795,counts!$V$66:$W$69,2,FALSE)</f>
        <v>-22.013681658285037</v>
      </c>
      <c r="AQ795">
        <f>VLOOKUP(AH795,counts!$V$73:$W$75,2,FALSE)</f>
        <v>-22.422560732600829</v>
      </c>
      <c r="AR795">
        <f>VLOOKUP(AI795,counts!$V$79:$W$81,2,FALSE)</f>
        <v>-67.960368165567971</v>
      </c>
      <c r="AS795">
        <f t="shared" si="458"/>
        <v>0</v>
      </c>
      <c r="AT795">
        <f t="shared" si="459"/>
        <v>5</v>
      </c>
      <c r="AU795" t="str">
        <f t="shared" si="442"/>
        <v>Validate</v>
      </c>
      <c r="AW795" t="str">
        <f t="shared" si="460"/>
        <v>41-50</v>
      </c>
      <c r="AX795" t="str">
        <f t="shared" si="461"/>
        <v>Blank</v>
      </c>
      <c r="AY795" t="str">
        <f t="shared" si="462"/>
        <v>0-10</v>
      </c>
      <c r="AZ795" t="str">
        <f t="shared" si="463"/>
        <v>Blank</v>
      </c>
      <c r="BA795" t="str">
        <f t="shared" si="464"/>
        <v>male</v>
      </c>
      <c r="BB795">
        <f t="shared" si="465"/>
        <v>0</v>
      </c>
      <c r="BC795">
        <f t="shared" si="466"/>
        <v>0</v>
      </c>
      <c r="BD795" t="str">
        <f t="shared" si="467"/>
        <v>S, blank</v>
      </c>
      <c r="BE795">
        <f t="shared" si="468"/>
        <v>3</v>
      </c>
      <c r="BF795">
        <f t="shared" si="469"/>
        <v>-13.385578549662212</v>
      </c>
      <c r="BG795">
        <f t="shared" si="470"/>
        <v>-42.171718189759716</v>
      </c>
      <c r="BH795">
        <f t="shared" si="471"/>
        <v>-82.840254641099079</v>
      </c>
      <c r="BI795">
        <f t="shared" si="472"/>
        <v>-33.757758935166962</v>
      </c>
      <c r="BJ795">
        <f t="shared" si="473"/>
        <v>-108.67008854708662</v>
      </c>
      <c r="BK795">
        <f t="shared" si="474"/>
        <v>-14.754319664473872</v>
      </c>
      <c r="BL795">
        <f t="shared" si="475"/>
        <v>-22.013681658285037</v>
      </c>
      <c r="BM795">
        <f t="shared" si="476"/>
        <v>-22.422560732600829</v>
      </c>
      <c r="BN795">
        <f t="shared" si="477"/>
        <v>-67.960368165567971</v>
      </c>
      <c r="BO795">
        <f t="shared" si="443"/>
        <v>0</v>
      </c>
      <c r="BP795">
        <f t="shared" si="444"/>
        <v>5</v>
      </c>
      <c r="BQ795" t="str">
        <f t="shared" si="445"/>
        <v>Validate</v>
      </c>
    </row>
    <row r="796" spans="1:69" x14ac:dyDescent="0.3">
      <c r="A796">
        <v>3</v>
      </c>
      <c r="B796">
        <v>1</v>
      </c>
      <c r="C796" t="s">
        <v>1864</v>
      </c>
      <c r="D796" t="s">
        <v>15</v>
      </c>
      <c r="E796">
        <v>5</v>
      </c>
      <c r="F796">
        <v>0</v>
      </c>
      <c r="G796">
        <v>0</v>
      </c>
      <c r="H796" t="s">
        <v>1826</v>
      </c>
      <c r="I796">
        <v>12.475</v>
      </c>
      <c r="K796" t="s">
        <v>17</v>
      </c>
      <c r="L796" t="s">
        <v>241</v>
      </c>
      <c r="N796" t="s">
        <v>30</v>
      </c>
      <c r="O796">
        <v>3</v>
      </c>
      <c r="P796">
        <v>3</v>
      </c>
      <c r="Q796">
        <v>5</v>
      </c>
      <c r="R796" t="str">
        <f t="shared" si="446"/>
        <v>Train</v>
      </c>
      <c r="S796" t="str">
        <f t="shared" si="447"/>
        <v>Train</v>
      </c>
      <c r="T796" t="str">
        <f t="shared" si="448"/>
        <v>Validate</v>
      </c>
      <c r="U796" t="str">
        <f t="shared" si="449"/>
        <v>NY</v>
      </c>
      <c r="V796" t="str">
        <f t="shared" si="450"/>
        <v>0-17</v>
      </c>
      <c r="W796" t="str">
        <f t="shared" si="451"/>
        <v/>
      </c>
      <c r="X796" t="str">
        <f t="shared" si="452"/>
        <v>11-20</v>
      </c>
      <c r="Y796" t="b">
        <f>SUMPRODUCT(--(U796=counts!$A$40:$A$49))&gt;0</f>
        <v>1</v>
      </c>
      <c r="Z796" t="b">
        <f>SUMPRODUCT(--(W796=counts!$A$18:$A$22))&gt;0</f>
        <v>0</v>
      </c>
      <c r="AA796" t="str">
        <f t="shared" si="453"/>
        <v>0-17</v>
      </c>
      <c r="AB796" t="str">
        <f>IF(W796="","Blank",IF(Z796="TRUE",W796,counts!$A$23))</f>
        <v>Blank</v>
      </c>
      <c r="AC796" t="str">
        <f t="shared" si="454"/>
        <v>11-20</v>
      </c>
      <c r="AD796" t="str">
        <f t="shared" si="455"/>
        <v>NY</v>
      </c>
      <c r="AE796" t="str">
        <f t="shared" si="456"/>
        <v>female</v>
      </c>
      <c r="AF796">
        <f>IF(F796&gt;=4, counts!$A$62,F796)</f>
        <v>0</v>
      </c>
      <c r="AG796">
        <f>IF(G796&gt;=3, counts!$A$69,G796)</f>
        <v>0</v>
      </c>
      <c r="AH796" t="str">
        <f>IF(OR(K796="S",K796=""), counts!$A$75,K796)</f>
        <v>S, blank</v>
      </c>
      <c r="AI796">
        <f t="shared" si="457"/>
        <v>3</v>
      </c>
      <c r="AJ796">
        <f>VLOOKUP(AA796,counts!$V$8:$W$13,2,FALSE)</f>
        <v>-3.7643689058441341</v>
      </c>
      <c r="AK796">
        <f>VLOOKUP(AB796,counts!$V$17:$W$23,2,FALSE)</f>
        <v>-42.171718189759716</v>
      </c>
      <c r="AL796">
        <f>VLOOKUP(AC796,counts!$V$27:$W$33,2,FALSE)</f>
        <v>-9.6115457513775127</v>
      </c>
      <c r="AM796">
        <f>VLOOKUP(AD796,counts!$V$38:$W$49,2,FALSE)</f>
        <v>57.761363718906857</v>
      </c>
      <c r="AN796">
        <f>VLOOKUP(AE796,counts!$V$53:$W$54,2,FALSE)</f>
        <v>151.41878811967541</v>
      </c>
      <c r="AO796">
        <f>VLOOKUP(AF796,counts!$V$58:$W$62,2,FALSE)</f>
        <v>-14.754319664473872</v>
      </c>
      <c r="AP796">
        <f>VLOOKUP(AG796,counts!$V$66:$W$69,2,FALSE)</f>
        <v>-22.013681658285037</v>
      </c>
      <c r="AQ796">
        <f>VLOOKUP(AH796,counts!$V$73:$W$75,2,FALSE)</f>
        <v>-22.422560732600829</v>
      </c>
      <c r="AR796">
        <f>VLOOKUP(AI796,counts!$V$79:$W$81,2,FALSE)</f>
        <v>-67.960368165567971</v>
      </c>
      <c r="AS796">
        <f t="shared" si="458"/>
        <v>1</v>
      </c>
      <c r="AT796">
        <f t="shared" si="459"/>
        <v>3</v>
      </c>
      <c r="AU796" t="str">
        <f t="shared" si="442"/>
        <v>Train</v>
      </c>
      <c r="AW796" t="str">
        <f t="shared" si="460"/>
        <v>0-17</v>
      </c>
      <c r="AX796" t="str">
        <f t="shared" si="461"/>
        <v>Blank</v>
      </c>
      <c r="AY796" t="str">
        <f t="shared" si="462"/>
        <v>11-20</v>
      </c>
      <c r="AZ796" t="str">
        <f t="shared" si="463"/>
        <v>NY</v>
      </c>
      <c r="BA796" t="str">
        <f t="shared" si="464"/>
        <v>female</v>
      </c>
      <c r="BB796">
        <f t="shared" si="465"/>
        <v>0</v>
      </c>
      <c r="BC796">
        <f t="shared" si="466"/>
        <v>0</v>
      </c>
      <c r="BD796" t="str">
        <f t="shared" si="467"/>
        <v>S, blank</v>
      </c>
      <c r="BE796">
        <f t="shared" si="468"/>
        <v>3</v>
      </c>
      <c r="BF796">
        <f t="shared" si="469"/>
        <v>-3.7643689058441341</v>
      </c>
      <c r="BG796">
        <f t="shared" si="470"/>
        <v>-42.171718189759716</v>
      </c>
      <c r="BH796">
        <f t="shared" si="471"/>
        <v>-9.6115457513775127</v>
      </c>
      <c r="BI796">
        <f t="shared" si="472"/>
        <v>57.761363718906857</v>
      </c>
      <c r="BJ796">
        <f t="shared" si="473"/>
        <v>151.41878811967541</v>
      </c>
      <c r="BK796">
        <f t="shared" si="474"/>
        <v>-14.754319664473872</v>
      </c>
      <c r="BL796">
        <f t="shared" si="475"/>
        <v>-22.013681658285037</v>
      </c>
      <c r="BM796">
        <f t="shared" si="476"/>
        <v>-22.422560732600829</v>
      </c>
      <c r="BN796">
        <f t="shared" si="477"/>
        <v>-67.960368165567971</v>
      </c>
      <c r="BO796">
        <f t="shared" si="443"/>
        <v>1</v>
      </c>
      <c r="BP796">
        <f t="shared" si="444"/>
        <v>3</v>
      </c>
      <c r="BQ796" t="str">
        <f t="shared" si="445"/>
        <v>Train</v>
      </c>
    </row>
    <row r="797" spans="1:69" x14ac:dyDescent="0.3">
      <c r="A797">
        <v>3</v>
      </c>
      <c r="B797">
        <v>0</v>
      </c>
      <c r="C797" t="s">
        <v>1865</v>
      </c>
      <c r="D797" t="s">
        <v>20</v>
      </c>
      <c r="F797">
        <v>0</v>
      </c>
      <c r="G797">
        <v>0</v>
      </c>
      <c r="H797" t="s">
        <v>1866</v>
      </c>
      <c r="I797">
        <v>7.2249999999999996</v>
      </c>
      <c r="K797" t="s">
        <v>44</v>
      </c>
      <c r="O797">
        <v>4</v>
      </c>
      <c r="P797">
        <v>5</v>
      </c>
      <c r="Q797">
        <v>5</v>
      </c>
      <c r="R797" t="str">
        <f t="shared" si="446"/>
        <v>Test</v>
      </c>
      <c r="S797" t="str">
        <f t="shared" si="447"/>
        <v>Validate</v>
      </c>
      <c r="T797" t="str">
        <f t="shared" si="448"/>
        <v>Validate</v>
      </c>
      <c r="U797" t="str">
        <f t="shared" si="449"/>
        <v/>
      </c>
      <c r="V797" t="str">
        <f t="shared" si="450"/>
        <v>0-17</v>
      </c>
      <c r="W797" t="str">
        <f t="shared" si="451"/>
        <v/>
      </c>
      <c r="X797" t="str">
        <f t="shared" si="452"/>
        <v>0-10</v>
      </c>
      <c r="Y797" t="b">
        <f>SUMPRODUCT(--(U797=counts!$A$40:$A$49))&gt;0</f>
        <v>0</v>
      </c>
      <c r="Z797" t="b">
        <f>SUMPRODUCT(--(W797=counts!$A$18:$A$22))&gt;0</f>
        <v>0</v>
      </c>
      <c r="AA797" t="str">
        <f t="shared" si="453"/>
        <v>0-17</v>
      </c>
      <c r="AB797" t="str">
        <f>IF(W797="","Blank",IF(Z797="TRUE",W797,counts!$A$23))</f>
        <v>Blank</v>
      </c>
      <c r="AC797" t="str">
        <f t="shared" si="454"/>
        <v>0-10</v>
      </c>
      <c r="AD797" t="str">
        <f t="shared" si="455"/>
        <v>Blank</v>
      </c>
      <c r="AE797" t="str">
        <f t="shared" si="456"/>
        <v>male</v>
      </c>
      <c r="AF797">
        <f>IF(F797&gt;=4, counts!$A$62,F797)</f>
        <v>0</v>
      </c>
      <c r="AG797">
        <f>IF(G797&gt;=3, counts!$A$69,G797)</f>
        <v>0</v>
      </c>
      <c r="AH797" t="str">
        <f>IF(OR(K797="S",K797=""), counts!$A$75,K797)</f>
        <v>C</v>
      </c>
      <c r="AI797">
        <f t="shared" si="457"/>
        <v>3</v>
      </c>
      <c r="AJ797">
        <f>VLOOKUP(AA797,counts!$V$8:$W$13,2,FALSE)</f>
        <v>-3.7643689058441341</v>
      </c>
      <c r="AK797">
        <f>VLOOKUP(AB797,counts!$V$17:$W$23,2,FALSE)</f>
        <v>-42.171718189759716</v>
      </c>
      <c r="AL797">
        <f>VLOOKUP(AC797,counts!$V$27:$W$33,2,FALSE)</f>
        <v>-82.840254641099079</v>
      </c>
      <c r="AM797">
        <f>VLOOKUP(AD797,counts!$V$38:$W$49,2,FALSE)</f>
        <v>-33.757758935166962</v>
      </c>
      <c r="AN797">
        <f>VLOOKUP(AE797,counts!$V$53:$W$54,2,FALSE)</f>
        <v>-108.67008854708662</v>
      </c>
      <c r="AO797">
        <f>VLOOKUP(AF797,counts!$V$58:$W$62,2,FALSE)</f>
        <v>-14.754319664473872</v>
      </c>
      <c r="AP797">
        <f>VLOOKUP(AG797,counts!$V$66:$W$69,2,FALSE)</f>
        <v>-22.013681658285037</v>
      </c>
      <c r="AQ797">
        <f>VLOOKUP(AH797,counts!$V$73:$W$75,2,FALSE)</f>
        <v>72.444458573419169</v>
      </c>
      <c r="AR797">
        <f>VLOOKUP(AI797,counts!$V$79:$W$81,2,FALSE)</f>
        <v>-67.960368165567971</v>
      </c>
      <c r="AS797">
        <f t="shared" si="458"/>
        <v>0</v>
      </c>
      <c r="AT797">
        <f t="shared" si="459"/>
        <v>4</v>
      </c>
      <c r="AU797" t="str">
        <f t="shared" si="442"/>
        <v>Test</v>
      </c>
      <c r="AW797" t="str">
        <f t="shared" si="460"/>
        <v>0-17</v>
      </c>
      <c r="AX797" t="str">
        <f t="shared" si="461"/>
        <v>Blank</v>
      </c>
      <c r="AY797" t="str">
        <f t="shared" si="462"/>
        <v>0-10</v>
      </c>
      <c r="AZ797" t="str">
        <f t="shared" si="463"/>
        <v>Blank</v>
      </c>
      <c r="BA797" t="str">
        <f t="shared" si="464"/>
        <v>male</v>
      </c>
      <c r="BB797">
        <f t="shared" si="465"/>
        <v>0</v>
      </c>
      <c r="BC797">
        <f t="shared" si="466"/>
        <v>0</v>
      </c>
      <c r="BD797" t="str">
        <f t="shared" si="467"/>
        <v>C</v>
      </c>
      <c r="BE797">
        <f t="shared" si="468"/>
        <v>3</v>
      </c>
      <c r="BF797">
        <f t="shared" si="469"/>
        <v>-3.7643689058441341</v>
      </c>
      <c r="BG797">
        <f t="shared" si="470"/>
        <v>-42.171718189759716</v>
      </c>
      <c r="BH797">
        <f t="shared" si="471"/>
        <v>-82.840254641099079</v>
      </c>
      <c r="BI797">
        <f t="shared" si="472"/>
        <v>-33.757758935166962</v>
      </c>
      <c r="BJ797">
        <f t="shared" si="473"/>
        <v>-108.67008854708662</v>
      </c>
      <c r="BK797">
        <f t="shared" si="474"/>
        <v>-14.754319664473872</v>
      </c>
      <c r="BL797">
        <f t="shared" si="475"/>
        <v>-22.013681658285037</v>
      </c>
      <c r="BM797">
        <f t="shared" si="476"/>
        <v>72.444458573419169</v>
      </c>
      <c r="BN797">
        <f t="shared" si="477"/>
        <v>-67.960368165567971</v>
      </c>
      <c r="BO797">
        <f t="shared" si="443"/>
        <v>0</v>
      </c>
      <c r="BP797">
        <f t="shared" si="444"/>
        <v>4</v>
      </c>
      <c r="BQ797" t="str">
        <f t="shared" si="445"/>
        <v>Test</v>
      </c>
    </row>
    <row r="798" spans="1:69" x14ac:dyDescent="0.3">
      <c r="A798">
        <v>3</v>
      </c>
      <c r="B798">
        <v>0</v>
      </c>
      <c r="C798" t="s">
        <v>1867</v>
      </c>
      <c r="D798" t="s">
        <v>20</v>
      </c>
      <c r="E798">
        <v>40.5</v>
      </c>
      <c r="F798">
        <v>0</v>
      </c>
      <c r="G798">
        <v>0</v>
      </c>
      <c r="H798" t="s">
        <v>1868</v>
      </c>
      <c r="I798">
        <v>15.1</v>
      </c>
      <c r="K798" t="s">
        <v>17</v>
      </c>
      <c r="M798">
        <v>187</v>
      </c>
      <c r="O798">
        <v>4</v>
      </c>
      <c r="P798">
        <v>1</v>
      </c>
      <c r="Q798">
        <v>1</v>
      </c>
      <c r="R798" t="str">
        <f t="shared" si="446"/>
        <v>Test</v>
      </c>
      <c r="S798" t="str">
        <f t="shared" si="447"/>
        <v>Train</v>
      </c>
      <c r="T798" t="str">
        <f t="shared" si="448"/>
        <v>Train</v>
      </c>
      <c r="U798" t="str">
        <f t="shared" si="449"/>
        <v/>
      </c>
      <c r="V798" t="str">
        <f t="shared" si="450"/>
        <v>41-50</v>
      </c>
      <c r="W798" t="str">
        <f t="shared" si="451"/>
        <v/>
      </c>
      <c r="X798" t="str">
        <f t="shared" si="452"/>
        <v>11-20</v>
      </c>
      <c r="Y798" t="b">
        <f>SUMPRODUCT(--(U798=counts!$A$40:$A$49))&gt;0</f>
        <v>0</v>
      </c>
      <c r="Z798" t="b">
        <f>SUMPRODUCT(--(W798=counts!$A$18:$A$22))&gt;0</f>
        <v>0</v>
      </c>
      <c r="AA798" t="str">
        <f t="shared" si="453"/>
        <v>41-50</v>
      </c>
      <c r="AB798" t="str">
        <f>IF(W798="","Blank",IF(Z798="TRUE",W798,counts!$A$23))</f>
        <v>Blank</v>
      </c>
      <c r="AC798" t="str">
        <f t="shared" si="454"/>
        <v>11-20</v>
      </c>
      <c r="AD798" t="str">
        <f t="shared" si="455"/>
        <v>Blank</v>
      </c>
      <c r="AE798" t="str">
        <f t="shared" si="456"/>
        <v>male</v>
      </c>
      <c r="AF798">
        <f>IF(F798&gt;=4, counts!$A$62,F798)</f>
        <v>0</v>
      </c>
      <c r="AG798">
        <f>IF(G798&gt;=3, counts!$A$69,G798)</f>
        <v>0</v>
      </c>
      <c r="AH798" t="str">
        <f>IF(OR(K798="S",K798=""), counts!$A$75,K798)</f>
        <v>S, blank</v>
      </c>
      <c r="AI798">
        <f t="shared" si="457"/>
        <v>3</v>
      </c>
      <c r="AJ798">
        <f>VLOOKUP(AA798,counts!$V$8:$W$13,2,FALSE)</f>
        <v>-13.385578549662212</v>
      </c>
      <c r="AK798">
        <f>VLOOKUP(AB798,counts!$V$17:$W$23,2,FALSE)</f>
        <v>-42.171718189759716</v>
      </c>
      <c r="AL798">
        <f>VLOOKUP(AC798,counts!$V$27:$W$33,2,FALSE)</f>
        <v>-9.6115457513775127</v>
      </c>
      <c r="AM798">
        <f>VLOOKUP(AD798,counts!$V$38:$W$49,2,FALSE)</f>
        <v>-33.757758935166962</v>
      </c>
      <c r="AN798">
        <f>VLOOKUP(AE798,counts!$V$53:$W$54,2,FALSE)</f>
        <v>-108.67008854708662</v>
      </c>
      <c r="AO798">
        <f>VLOOKUP(AF798,counts!$V$58:$W$62,2,FALSE)</f>
        <v>-14.754319664473872</v>
      </c>
      <c r="AP798">
        <f>VLOOKUP(AG798,counts!$V$66:$W$69,2,FALSE)</f>
        <v>-22.013681658285037</v>
      </c>
      <c r="AQ798">
        <f>VLOOKUP(AH798,counts!$V$73:$W$75,2,FALSE)</f>
        <v>-22.422560732600829</v>
      </c>
      <c r="AR798">
        <f>VLOOKUP(AI798,counts!$V$79:$W$81,2,FALSE)</f>
        <v>-67.960368165567971</v>
      </c>
      <c r="AS798">
        <f t="shared" si="458"/>
        <v>0</v>
      </c>
      <c r="AT798">
        <f t="shared" si="459"/>
        <v>4</v>
      </c>
      <c r="AU798" t="str">
        <f t="shared" si="442"/>
        <v>Test</v>
      </c>
      <c r="AW798" t="str">
        <f t="shared" si="460"/>
        <v>41-50</v>
      </c>
      <c r="AX798" t="str">
        <f t="shared" si="461"/>
        <v>Blank</v>
      </c>
      <c r="AY798" t="str">
        <f t="shared" si="462"/>
        <v>11-20</v>
      </c>
      <c r="AZ798" t="str">
        <f t="shared" si="463"/>
        <v>Blank</v>
      </c>
      <c r="BA798" t="str">
        <f t="shared" si="464"/>
        <v>male</v>
      </c>
      <c r="BB798">
        <f t="shared" si="465"/>
        <v>0</v>
      </c>
      <c r="BC798">
        <f t="shared" si="466"/>
        <v>0</v>
      </c>
      <c r="BD798" t="str">
        <f t="shared" si="467"/>
        <v>S, blank</v>
      </c>
      <c r="BE798">
        <f t="shared" si="468"/>
        <v>3</v>
      </c>
      <c r="BF798">
        <f t="shared" si="469"/>
        <v>-13.385578549662212</v>
      </c>
      <c r="BG798">
        <f t="shared" si="470"/>
        <v>-42.171718189759716</v>
      </c>
      <c r="BH798">
        <f t="shared" si="471"/>
        <v>-9.6115457513775127</v>
      </c>
      <c r="BI798">
        <f t="shared" si="472"/>
        <v>-33.757758935166962</v>
      </c>
      <c r="BJ798">
        <f t="shared" si="473"/>
        <v>-108.67008854708662</v>
      </c>
      <c r="BK798">
        <f t="shared" si="474"/>
        <v>-14.754319664473872</v>
      </c>
      <c r="BL798">
        <f t="shared" si="475"/>
        <v>-22.013681658285037</v>
      </c>
      <c r="BM798">
        <f t="shared" si="476"/>
        <v>-22.422560732600829</v>
      </c>
      <c r="BN798">
        <f t="shared" si="477"/>
        <v>-67.960368165567971</v>
      </c>
      <c r="BO798">
        <f t="shared" si="443"/>
        <v>0</v>
      </c>
      <c r="BP798">
        <f t="shared" si="444"/>
        <v>4</v>
      </c>
      <c r="BQ798" t="str">
        <f t="shared" si="445"/>
        <v>Test</v>
      </c>
    </row>
    <row r="799" spans="1:69" x14ac:dyDescent="0.3">
      <c r="A799">
        <v>3</v>
      </c>
      <c r="B799">
        <v>0</v>
      </c>
      <c r="C799" t="s">
        <v>1869</v>
      </c>
      <c r="D799" t="s">
        <v>20</v>
      </c>
      <c r="E799">
        <v>40.5</v>
      </c>
      <c r="F799">
        <v>0</v>
      </c>
      <c r="G799">
        <v>0</v>
      </c>
      <c r="H799" t="s">
        <v>1870</v>
      </c>
      <c r="I799">
        <v>7.75</v>
      </c>
      <c r="K799" t="s">
        <v>527</v>
      </c>
      <c r="M799">
        <v>68</v>
      </c>
      <c r="N799" t="s">
        <v>1871</v>
      </c>
      <c r="O799">
        <v>2</v>
      </c>
      <c r="P799">
        <v>3</v>
      </c>
      <c r="Q799">
        <v>4</v>
      </c>
      <c r="R799" t="str">
        <f t="shared" si="446"/>
        <v>Train</v>
      </c>
      <c r="S799" t="str">
        <f t="shared" si="447"/>
        <v>Train</v>
      </c>
      <c r="T799" t="str">
        <f t="shared" si="448"/>
        <v>Test</v>
      </c>
      <c r="U799" t="str">
        <f t="shared" si="449"/>
        <v>NY</v>
      </c>
      <c r="V799" t="str">
        <f t="shared" si="450"/>
        <v>41-50</v>
      </c>
      <c r="W799" t="str">
        <f t="shared" si="451"/>
        <v/>
      </c>
      <c r="X799" t="str">
        <f t="shared" si="452"/>
        <v>0-10</v>
      </c>
      <c r="Y799" t="b">
        <f>SUMPRODUCT(--(U799=counts!$A$40:$A$49))&gt;0</f>
        <v>1</v>
      </c>
      <c r="Z799" t="b">
        <f>SUMPRODUCT(--(W799=counts!$A$18:$A$22))&gt;0</f>
        <v>0</v>
      </c>
      <c r="AA799" t="str">
        <f t="shared" si="453"/>
        <v>41-50</v>
      </c>
      <c r="AB799" t="str">
        <f>IF(W799="","Blank",IF(Z799="TRUE",W799,counts!$A$23))</f>
        <v>Blank</v>
      </c>
      <c r="AC799" t="str">
        <f t="shared" si="454"/>
        <v>0-10</v>
      </c>
      <c r="AD799" t="str">
        <f t="shared" si="455"/>
        <v>NY</v>
      </c>
      <c r="AE799" t="str">
        <f t="shared" si="456"/>
        <v>male</v>
      </c>
      <c r="AF799">
        <f>IF(F799&gt;=4, counts!$A$62,F799)</f>
        <v>0</v>
      </c>
      <c r="AG799">
        <f>IF(G799&gt;=3, counts!$A$69,G799)</f>
        <v>0</v>
      </c>
      <c r="AH799" t="str">
        <f>IF(OR(K799="S",K799=""), counts!$A$75,K799)</f>
        <v>Q</v>
      </c>
      <c r="AI799">
        <f t="shared" si="457"/>
        <v>3</v>
      </c>
      <c r="AJ799">
        <f>VLOOKUP(AA799,counts!$V$8:$W$13,2,FALSE)</f>
        <v>-13.385578549662212</v>
      </c>
      <c r="AK799">
        <f>VLOOKUP(AB799,counts!$V$17:$W$23,2,FALSE)</f>
        <v>-42.171718189759716</v>
      </c>
      <c r="AL799">
        <f>VLOOKUP(AC799,counts!$V$27:$W$33,2,FALSE)</f>
        <v>-82.840254641099079</v>
      </c>
      <c r="AM799">
        <f>VLOOKUP(AD799,counts!$V$38:$W$49,2,FALSE)</f>
        <v>57.761363718906857</v>
      </c>
      <c r="AN799">
        <f>VLOOKUP(AE799,counts!$V$53:$W$54,2,FALSE)</f>
        <v>-108.67008854708662</v>
      </c>
      <c r="AO799">
        <f>VLOOKUP(AF799,counts!$V$58:$W$62,2,FALSE)</f>
        <v>-14.754319664473872</v>
      </c>
      <c r="AP799">
        <f>VLOOKUP(AG799,counts!$V$66:$W$69,2,FALSE)</f>
        <v>-22.013681658285037</v>
      </c>
      <c r="AQ799">
        <f>VLOOKUP(AH799,counts!$V$73:$W$75,2,FALSE)</f>
        <v>-11.405315820044242</v>
      </c>
      <c r="AR799">
        <f>VLOOKUP(AI799,counts!$V$79:$W$81,2,FALSE)</f>
        <v>-67.960368165567971</v>
      </c>
      <c r="AS799">
        <f t="shared" si="458"/>
        <v>0</v>
      </c>
      <c r="AT799">
        <f t="shared" si="459"/>
        <v>2</v>
      </c>
      <c r="AU799" t="str">
        <f t="shared" si="442"/>
        <v>Train</v>
      </c>
      <c r="AW799" t="str">
        <f t="shared" si="460"/>
        <v>41-50</v>
      </c>
      <c r="AX799" t="str">
        <f t="shared" si="461"/>
        <v>Blank</v>
      </c>
      <c r="AY799" t="str">
        <f t="shared" si="462"/>
        <v>0-10</v>
      </c>
      <c r="AZ799" t="str">
        <f t="shared" si="463"/>
        <v>NY</v>
      </c>
      <c r="BA799" t="str">
        <f t="shared" si="464"/>
        <v>male</v>
      </c>
      <c r="BB799">
        <f t="shared" si="465"/>
        <v>0</v>
      </c>
      <c r="BC799">
        <f t="shared" si="466"/>
        <v>0</v>
      </c>
      <c r="BD799" t="str">
        <f t="shared" si="467"/>
        <v>Q</v>
      </c>
      <c r="BE799">
        <f t="shared" si="468"/>
        <v>3</v>
      </c>
      <c r="BF799">
        <f t="shared" si="469"/>
        <v>-13.385578549662212</v>
      </c>
      <c r="BG799">
        <f t="shared" si="470"/>
        <v>-42.171718189759716</v>
      </c>
      <c r="BH799">
        <f t="shared" si="471"/>
        <v>-82.840254641099079</v>
      </c>
      <c r="BI799">
        <f t="shared" si="472"/>
        <v>57.761363718906857</v>
      </c>
      <c r="BJ799">
        <f t="shared" si="473"/>
        <v>-108.67008854708662</v>
      </c>
      <c r="BK799">
        <f t="shared" si="474"/>
        <v>-14.754319664473872</v>
      </c>
      <c r="BL799">
        <f t="shared" si="475"/>
        <v>-22.013681658285037</v>
      </c>
      <c r="BM799">
        <f t="shared" si="476"/>
        <v>-11.405315820044242</v>
      </c>
      <c r="BN799">
        <f t="shared" si="477"/>
        <v>-67.960368165567971</v>
      </c>
      <c r="BO799">
        <f t="shared" si="443"/>
        <v>0</v>
      </c>
      <c r="BP799">
        <f t="shared" si="444"/>
        <v>2</v>
      </c>
      <c r="BQ799" t="str">
        <f t="shared" si="445"/>
        <v>Train</v>
      </c>
    </row>
    <row r="800" spans="1:69" x14ac:dyDescent="0.3">
      <c r="A800">
        <v>3</v>
      </c>
      <c r="B800">
        <v>1</v>
      </c>
      <c r="C800" t="s">
        <v>1872</v>
      </c>
      <c r="D800" t="s">
        <v>20</v>
      </c>
      <c r="F800">
        <v>0</v>
      </c>
      <c r="G800">
        <v>0</v>
      </c>
      <c r="H800" t="s">
        <v>1873</v>
      </c>
      <c r="I800">
        <v>7.05</v>
      </c>
      <c r="K800" t="s">
        <v>17</v>
      </c>
      <c r="L800" t="s">
        <v>414</v>
      </c>
      <c r="N800" t="s">
        <v>1874</v>
      </c>
      <c r="O800">
        <v>5</v>
      </c>
      <c r="P800">
        <v>3</v>
      </c>
      <c r="Q800">
        <v>5</v>
      </c>
      <c r="R800" t="str">
        <f t="shared" si="446"/>
        <v>Validate</v>
      </c>
      <c r="S800" t="str">
        <f t="shared" si="447"/>
        <v>Train</v>
      </c>
      <c r="T800" t="str">
        <f t="shared" si="448"/>
        <v>Validate</v>
      </c>
      <c r="U800" t="str">
        <f t="shared" si="449"/>
        <v>PA</v>
      </c>
      <c r="V800" t="str">
        <f t="shared" si="450"/>
        <v>0-17</v>
      </c>
      <c r="W800" t="str">
        <f t="shared" si="451"/>
        <v/>
      </c>
      <c r="X800" t="str">
        <f t="shared" si="452"/>
        <v>0-10</v>
      </c>
      <c r="Y800" t="b">
        <f>SUMPRODUCT(--(U800=counts!$A$40:$A$49))&gt;0</f>
        <v>1</v>
      </c>
      <c r="Z800" t="b">
        <f>SUMPRODUCT(--(W800=counts!$A$18:$A$22))&gt;0</f>
        <v>0</v>
      </c>
      <c r="AA800" t="str">
        <f t="shared" si="453"/>
        <v>0-17</v>
      </c>
      <c r="AB800" t="str">
        <f>IF(W800="","Blank",IF(Z800="TRUE",W800,counts!$A$23))</f>
        <v>Blank</v>
      </c>
      <c r="AC800" t="str">
        <f t="shared" si="454"/>
        <v>0-10</v>
      </c>
      <c r="AD800" t="str">
        <f t="shared" si="455"/>
        <v>PA</v>
      </c>
      <c r="AE800" t="str">
        <f t="shared" si="456"/>
        <v>male</v>
      </c>
      <c r="AF800">
        <f>IF(F800&gt;=4, counts!$A$62,F800)</f>
        <v>0</v>
      </c>
      <c r="AG800">
        <f>IF(G800&gt;=3, counts!$A$69,G800)</f>
        <v>0</v>
      </c>
      <c r="AH800" t="str">
        <f>IF(OR(K800="S",K800=""), counts!$A$75,K800)</f>
        <v>S, blank</v>
      </c>
      <c r="AI800">
        <f t="shared" si="457"/>
        <v>3</v>
      </c>
      <c r="AJ800">
        <f>VLOOKUP(AA800,counts!$V$8:$W$13,2,FALSE)</f>
        <v>-3.7643689058441341</v>
      </c>
      <c r="AK800">
        <f>VLOOKUP(AB800,counts!$V$17:$W$23,2,FALSE)</f>
        <v>-42.171718189759716</v>
      </c>
      <c r="AL800">
        <f>VLOOKUP(AC800,counts!$V$27:$W$33,2,FALSE)</f>
        <v>-82.840254641099079</v>
      </c>
      <c r="AM800">
        <f>VLOOKUP(AD800,counts!$V$38:$W$49,2,FALSE)</f>
        <v>105.0698932972212</v>
      </c>
      <c r="AN800">
        <f>VLOOKUP(AE800,counts!$V$53:$W$54,2,FALSE)</f>
        <v>-108.67008854708662</v>
      </c>
      <c r="AO800">
        <f>VLOOKUP(AF800,counts!$V$58:$W$62,2,FALSE)</f>
        <v>-14.754319664473872</v>
      </c>
      <c r="AP800">
        <f>VLOOKUP(AG800,counts!$V$66:$W$69,2,FALSE)</f>
        <v>-22.013681658285037</v>
      </c>
      <c r="AQ800">
        <f>VLOOKUP(AH800,counts!$V$73:$W$75,2,FALSE)</f>
        <v>-22.422560732600829</v>
      </c>
      <c r="AR800">
        <f>VLOOKUP(AI800,counts!$V$79:$W$81,2,FALSE)</f>
        <v>-67.960368165567971</v>
      </c>
      <c r="AS800">
        <f t="shared" si="458"/>
        <v>1</v>
      </c>
      <c r="AT800">
        <f t="shared" si="459"/>
        <v>5</v>
      </c>
      <c r="AU800" t="str">
        <f t="shared" si="442"/>
        <v>Validate</v>
      </c>
      <c r="AW800" t="str">
        <f t="shared" si="460"/>
        <v>0-17</v>
      </c>
      <c r="AX800" t="str">
        <f t="shared" si="461"/>
        <v>Blank</v>
      </c>
      <c r="AY800" t="str">
        <f t="shared" si="462"/>
        <v>0-10</v>
      </c>
      <c r="AZ800" t="str">
        <f t="shared" si="463"/>
        <v>PA</v>
      </c>
      <c r="BA800" t="str">
        <f t="shared" si="464"/>
        <v>male</v>
      </c>
      <c r="BB800">
        <f t="shared" si="465"/>
        <v>0</v>
      </c>
      <c r="BC800">
        <f t="shared" si="466"/>
        <v>0</v>
      </c>
      <c r="BD800" t="str">
        <f t="shared" si="467"/>
        <v>S, blank</v>
      </c>
      <c r="BE800">
        <f t="shared" si="468"/>
        <v>3</v>
      </c>
      <c r="BF800">
        <f t="shared" si="469"/>
        <v>-3.7643689058441341</v>
      </c>
      <c r="BG800">
        <f t="shared" si="470"/>
        <v>-42.171718189759716</v>
      </c>
      <c r="BH800">
        <f t="shared" si="471"/>
        <v>-82.840254641099079</v>
      </c>
      <c r="BI800">
        <f t="shared" si="472"/>
        <v>105.0698932972212</v>
      </c>
      <c r="BJ800">
        <f t="shared" si="473"/>
        <v>-108.67008854708662</v>
      </c>
      <c r="BK800">
        <f t="shared" si="474"/>
        <v>-14.754319664473872</v>
      </c>
      <c r="BL800">
        <f t="shared" si="475"/>
        <v>-22.013681658285037</v>
      </c>
      <c r="BM800">
        <f t="shared" si="476"/>
        <v>-22.422560732600829</v>
      </c>
      <c r="BN800">
        <f t="shared" si="477"/>
        <v>-67.960368165567971</v>
      </c>
      <c r="BO800">
        <f t="shared" si="443"/>
        <v>1</v>
      </c>
      <c r="BP800">
        <f t="shared" si="444"/>
        <v>5</v>
      </c>
      <c r="BQ800" t="str">
        <f t="shared" si="445"/>
        <v>Validate</v>
      </c>
    </row>
    <row r="801" spans="1:69" x14ac:dyDescent="0.3">
      <c r="A801">
        <v>3</v>
      </c>
      <c r="B801">
        <v>0</v>
      </c>
      <c r="C801" t="s">
        <v>1875</v>
      </c>
      <c r="D801" t="s">
        <v>20</v>
      </c>
      <c r="E801">
        <v>18</v>
      </c>
      <c r="F801">
        <v>0</v>
      </c>
      <c r="G801">
        <v>0</v>
      </c>
      <c r="H801" t="s">
        <v>1876</v>
      </c>
      <c r="I801">
        <v>7.7957999999999998</v>
      </c>
      <c r="K801" t="s">
        <v>17</v>
      </c>
      <c r="O801">
        <v>5</v>
      </c>
      <c r="P801">
        <v>2</v>
      </c>
      <c r="Q801">
        <v>4</v>
      </c>
      <c r="R801" t="str">
        <f t="shared" si="446"/>
        <v>Validate</v>
      </c>
      <c r="S801" t="str">
        <f t="shared" si="447"/>
        <v>Train</v>
      </c>
      <c r="T801" t="str">
        <f t="shared" si="448"/>
        <v>Test</v>
      </c>
      <c r="U801" t="str">
        <f t="shared" si="449"/>
        <v/>
      </c>
      <c r="V801" t="str">
        <f t="shared" si="450"/>
        <v>18-30</v>
      </c>
      <c r="W801" t="str">
        <f t="shared" si="451"/>
        <v/>
      </c>
      <c r="X801" t="str">
        <f t="shared" si="452"/>
        <v>0-10</v>
      </c>
      <c r="Y801" t="b">
        <f>SUMPRODUCT(--(U801=counts!$A$40:$A$49))&gt;0</f>
        <v>0</v>
      </c>
      <c r="Z801" t="b">
        <f>SUMPRODUCT(--(W801=counts!$A$18:$A$22))&gt;0</f>
        <v>0</v>
      </c>
      <c r="AA801" t="str">
        <f t="shared" si="453"/>
        <v>18-30</v>
      </c>
      <c r="AB801" t="str">
        <f>IF(W801="","Blank",IF(Z801="TRUE",W801,counts!$A$23))</f>
        <v>Blank</v>
      </c>
      <c r="AC801" t="str">
        <f t="shared" si="454"/>
        <v>0-10</v>
      </c>
      <c r="AD801" t="str">
        <f t="shared" si="455"/>
        <v>Blank</v>
      </c>
      <c r="AE801" t="str">
        <f t="shared" si="456"/>
        <v>male</v>
      </c>
      <c r="AF801">
        <f>IF(F801&gt;=4, counts!$A$62,F801)</f>
        <v>0</v>
      </c>
      <c r="AG801">
        <f>IF(G801&gt;=3, counts!$A$69,G801)</f>
        <v>0</v>
      </c>
      <c r="AH801" t="str">
        <f>IF(OR(K801="S",K801=""), counts!$A$75,K801)</f>
        <v>S, blank</v>
      </c>
      <c r="AI801">
        <f t="shared" si="457"/>
        <v>3</v>
      </c>
      <c r="AJ801">
        <f>VLOOKUP(AA801,counts!$V$8:$W$13,2,FALSE)</f>
        <v>-11.613432440426715</v>
      </c>
      <c r="AK801">
        <f>VLOOKUP(AB801,counts!$V$17:$W$23,2,FALSE)</f>
        <v>-42.171718189759716</v>
      </c>
      <c r="AL801">
        <f>VLOOKUP(AC801,counts!$V$27:$W$33,2,FALSE)</f>
        <v>-82.840254641099079</v>
      </c>
      <c r="AM801">
        <f>VLOOKUP(AD801,counts!$V$38:$W$49,2,FALSE)</f>
        <v>-33.757758935166962</v>
      </c>
      <c r="AN801">
        <f>VLOOKUP(AE801,counts!$V$53:$W$54,2,FALSE)</f>
        <v>-108.67008854708662</v>
      </c>
      <c r="AO801">
        <f>VLOOKUP(AF801,counts!$V$58:$W$62,2,FALSE)</f>
        <v>-14.754319664473872</v>
      </c>
      <c r="AP801">
        <f>VLOOKUP(AG801,counts!$V$66:$W$69,2,FALSE)</f>
        <v>-22.013681658285037</v>
      </c>
      <c r="AQ801">
        <f>VLOOKUP(AH801,counts!$V$73:$W$75,2,FALSE)</f>
        <v>-22.422560732600829</v>
      </c>
      <c r="AR801">
        <f>VLOOKUP(AI801,counts!$V$79:$W$81,2,FALSE)</f>
        <v>-67.960368165567971</v>
      </c>
      <c r="AS801">
        <f t="shared" si="458"/>
        <v>0</v>
      </c>
      <c r="AT801">
        <f t="shared" si="459"/>
        <v>5</v>
      </c>
      <c r="AU801" t="str">
        <f t="shared" si="442"/>
        <v>Validate</v>
      </c>
      <c r="AW801" t="str">
        <f t="shared" si="460"/>
        <v>18-30</v>
      </c>
      <c r="AX801" t="str">
        <f t="shared" si="461"/>
        <v>Blank</v>
      </c>
      <c r="AY801" t="str">
        <f t="shared" si="462"/>
        <v>0-10</v>
      </c>
      <c r="AZ801" t="str">
        <f t="shared" si="463"/>
        <v>Blank</v>
      </c>
      <c r="BA801" t="str">
        <f t="shared" si="464"/>
        <v>male</v>
      </c>
      <c r="BB801">
        <f t="shared" si="465"/>
        <v>0</v>
      </c>
      <c r="BC801">
        <f t="shared" si="466"/>
        <v>0</v>
      </c>
      <c r="BD801" t="str">
        <f t="shared" si="467"/>
        <v>S, blank</v>
      </c>
      <c r="BE801">
        <f t="shared" si="468"/>
        <v>3</v>
      </c>
      <c r="BF801">
        <f t="shared" si="469"/>
        <v>-11.613432440426715</v>
      </c>
      <c r="BG801">
        <f t="shared" si="470"/>
        <v>-42.171718189759716</v>
      </c>
      <c r="BH801">
        <f t="shared" si="471"/>
        <v>-82.840254641099079</v>
      </c>
      <c r="BI801">
        <f t="shared" si="472"/>
        <v>-33.757758935166962</v>
      </c>
      <c r="BJ801">
        <f t="shared" si="473"/>
        <v>-108.67008854708662</v>
      </c>
      <c r="BK801">
        <f t="shared" si="474"/>
        <v>-14.754319664473872</v>
      </c>
      <c r="BL801">
        <f t="shared" si="475"/>
        <v>-22.013681658285037</v>
      </c>
      <c r="BM801">
        <f t="shared" si="476"/>
        <v>-22.422560732600829</v>
      </c>
      <c r="BN801">
        <f t="shared" si="477"/>
        <v>-67.960368165567971</v>
      </c>
      <c r="BO801">
        <f t="shared" si="443"/>
        <v>0</v>
      </c>
      <c r="BP801">
        <f t="shared" si="444"/>
        <v>5</v>
      </c>
      <c r="BQ801" t="str">
        <f t="shared" si="445"/>
        <v>Validate</v>
      </c>
    </row>
    <row r="802" spans="1:69" x14ac:dyDescent="0.3">
      <c r="A802">
        <v>3</v>
      </c>
      <c r="B802">
        <v>0</v>
      </c>
      <c r="C802" t="s">
        <v>1877</v>
      </c>
      <c r="D802" t="s">
        <v>15</v>
      </c>
      <c r="F802">
        <v>0</v>
      </c>
      <c r="G802">
        <v>0</v>
      </c>
      <c r="H802" t="s">
        <v>1878</v>
      </c>
      <c r="I802">
        <v>7.75</v>
      </c>
      <c r="K802" t="s">
        <v>527</v>
      </c>
      <c r="O802">
        <v>3</v>
      </c>
      <c r="P802">
        <v>3</v>
      </c>
      <c r="Q802">
        <v>4</v>
      </c>
      <c r="R802" t="str">
        <f t="shared" si="446"/>
        <v>Train</v>
      </c>
      <c r="S802" t="str">
        <f t="shared" si="447"/>
        <v>Train</v>
      </c>
      <c r="T802" t="str">
        <f t="shared" si="448"/>
        <v>Test</v>
      </c>
      <c r="U802" t="str">
        <f t="shared" si="449"/>
        <v/>
      </c>
      <c r="V802" t="str">
        <f t="shared" si="450"/>
        <v>0-17</v>
      </c>
      <c r="W802" t="str">
        <f t="shared" si="451"/>
        <v/>
      </c>
      <c r="X802" t="str">
        <f t="shared" si="452"/>
        <v>0-10</v>
      </c>
      <c r="Y802" t="b">
        <f>SUMPRODUCT(--(U802=counts!$A$40:$A$49))&gt;0</f>
        <v>0</v>
      </c>
      <c r="Z802" t="b">
        <f>SUMPRODUCT(--(W802=counts!$A$18:$A$22))&gt;0</f>
        <v>0</v>
      </c>
      <c r="AA802" t="str">
        <f t="shared" si="453"/>
        <v>0-17</v>
      </c>
      <c r="AB802" t="str">
        <f>IF(W802="","Blank",IF(Z802="TRUE",W802,counts!$A$23))</f>
        <v>Blank</v>
      </c>
      <c r="AC802" t="str">
        <f t="shared" si="454"/>
        <v>0-10</v>
      </c>
      <c r="AD802" t="str">
        <f t="shared" si="455"/>
        <v>Blank</v>
      </c>
      <c r="AE802" t="str">
        <f t="shared" si="456"/>
        <v>female</v>
      </c>
      <c r="AF802">
        <f>IF(F802&gt;=4, counts!$A$62,F802)</f>
        <v>0</v>
      </c>
      <c r="AG802">
        <f>IF(G802&gt;=3, counts!$A$69,G802)</f>
        <v>0</v>
      </c>
      <c r="AH802" t="str">
        <f>IF(OR(K802="S",K802=""), counts!$A$75,K802)</f>
        <v>Q</v>
      </c>
      <c r="AI802">
        <f t="shared" si="457"/>
        <v>3</v>
      </c>
      <c r="AJ802">
        <f>VLOOKUP(AA802,counts!$V$8:$W$13,2,FALSE)</f>
        <v>-3.7643689058441341</v>
      </c>
      <c r="AK802">
        <f>VLOOKUP(AB802,counts!$V$17:$W$23,2,FALSE)</f>
        <v>-42.171718189759716</v>
      </c>
      <c r="AL802">
        <f>VLOOKUP(AC802,counts!$V$27:$W$33,2,FALSE)</f>
        <v>-82.840254641099079</v>
      </c>
      <c r="AM802">
        <f>VLOOKUP(AD802,counts!$V$38:$W$49,2,FALSE)</f>
        <v>-33.757758935166962</v>
      </c>
      <c r="AN802">
        <f>VLOOKUP(AE802,counts!$V$53:$W$54,2,FALSE)</f>
        <v>151.41878811967541</v>
      </c>
      <c r="AO802">
        <f>VLOOKUP(AF802,counts!$V$58:$W$62,2,FALSE)</f>
        <v>-14.754319664473872</v>
      </c>
      <c r="AP802">
        <f>VLOOKUP(AG802,counts!$V$66:$W$69,2,FALSE)</f>
        <v>-22.013681658285037</v>
      </c>
      <c r="AQ802">
        <f>VLOOKUP(AH802,counts!$V$73:$W$75,2,FALSE)</f>
        <v>-11.405315820044242</v>
      </c>
      <c r="AR802">
        <f>VLOOKUP(AI802,counts!$V$79:$W$81,2,FALSE)</f>
        <v>-67.960368165567971</v>
      </c>
      <c r="AS802">
        <f t="shared" si="458"/>
        <v>0</v>
      </c>
      <c r="AT802">
        <f t="shared" si="459"/>
        <v>3</v>
      </c>
      <c r="AU802" t="str">
        <f t="shared" si="442"/>
        <v>Train</v>
      </c>
      <c r="AW802" t="str">
        <f t="shared" si="460"/>
        <v>0-17</v>
      </c>
      <c r="AX802" t="str">
        <f t="shared" si="461"/>
        <v>Blank</v>
      </c>
      <c r="AY802" t="str">
        <f t="shared" si="462"/>
        <v>0-10</v>
      </c>
      <c r="AZ802" t="str">
        <f t="shared" si="463"/>
        <v>Blank</v>
      </c>
      <c r="BA802" t="str">
        <f t="shared" si="464"/>
        <v>female</v>
      </c>
      <c r="BB802">
        <f t="shared" si="465"/>
        <v>0</v>
      </c>
      <c r="BC802">
        <f t="shared" si="466"/>
        <v>0</v>
      </c>
      <c r="BD802" t="str">
        <f t="shared" si="467"/>
        <v>Q</v>
      </c>
      <c r="BE802">
        <f t="shared" si="468"/>
        <v>3</v>
      </c>
      <c r="BF802">
        <f t="shared" si="469"/>
        <v>-3.7643689058441341</v>
      </c>
      <c r="BG802">
        <f t="shared" si="470"/>
        <v>-42.171718189759716</v>
      </c>
      <c r="BH802">
        <f t="shared" si="471"/>
        <v>-82.840254641099079</v>
      </c>
      <c r="BI802">
        <f t="shared" si="472"/>
        <v>-33.757758935166962</v>
      </c>
      <c r="BJ802">
        <f t="shared" si="473"/>
        <v>151.41878811967541</v>
      </c>
      <c r="BK802">
        <f t="shared" si="474"/>
        <v>-14.754319664473872</v>
      </c>
      <c r="BL802">
        <f t="shared" si="475"/>
        <v>-22.013681658285037</v>
      </c>
      <c r="BM802">
        <f t="shared" si="476"/>
        <v>-11.405315820044242</v>
      </c>
      <c r="BN802">
        <f t="shared" si="477"/>
        <v>-67.960368165567971</v>
      </c>
      <c r="BO802">
        <f t="shared" si="443"/>
        <v>0</v>
      </c>
      <c r="BP802">
        <f t="shared" si="444"/>
        <v>3</v>
      </c>
      <c r="BQ802" t="str">
        <f t="shared" si="445"/>
        <v>Train</v>
      </c>
    </row>
    <row r="803" spans="1:69" x14ac:dyDescent="0.3">
      <c r="A803">
        <v>3</v>
      </c>
      <c r="B803">
        <v>0</v>
      </c>
      <c r="C803" t="s">
        <v>1879</v>
      </c>
      <c r="D803" t="s">
        <v>20</v>
      </c>
      <c r="F803">
        <v>0</v>
      </c>
      <c r="G803">
        <v>0</v>
      </c>
      <c r="H803" t="s">
        <v>1880</v>
      </c>
      <c r="I803">
        <v>7.75</v>
      </c>
      <c r="K803" t="s">
        <v>527</v>
      </c>
      <c r="O803">
        <v>2</v>
      </c>
      <c r="P803">
        <v>4</v>
      </c>
      <c r="Q803">
        <v>1</v>
      </c>
      <c r="R803" t="str">
        <f t="shared" si="446"/>
        <v>Train</v>
      </c>
      <c r="S803" t="str">
        <f t="shared" si="447"/>
        <v>Test</v>
      </c>
      <c r="T803" t="str">
        <f t="shared" si="448"/>
        <v>Train</v>
      </c>
      <c r="U803" t="str">
        <f t="shared" si="449"/>
        <v/>
      </c>
      <c r="V803" t="str">
        <f t="shared" si="450"/>
        <v>0-17</v>
      </c>
      <c r="W803" t="str">
        <f t="shared" si="451"/>
        <v/>
      </c>
      <c r="X803" t="str">
        <f t="shared" si="452"/>
        <v>0-10</v>
      </c>
      <c r="Y803" t="b">
        <f>SUMPRODUCT(--(U803=counts!$A$40:$A$49))&gt;0</f>
        <v>0</v>
      </c>
      <c r="Z803" t="b">
        <f>SUMPRODUCT(--(W803=counts!$A$18:$A$22))&gt;0</f>
        <v>0</v>
      </c>
      <c r="AA803" t="str">
        <f t="shared" si="453"/>
        <v>0-17</v>
      </c>
      <c r="AB803" t="str">
        <f>IF(W803="","Blank",IF(Z803="TRUE",W803,counts!$A$23))</f>
        <v>Blank</v>
      </c>
      <c r="AC803" t="str">
        <f t="shared" si="454"/>
        <v>0-10</v>
      </c>
      <c r="AD803" t="str">
        <f t="shared" si="455"/>
        <v>Blank</v>
      </c>
      <c r="AE803" t="str">
        <f t="shared" si="456"/>
        <v>male</v>
      </c>
      <c r="AF803">
        <f>IF(F803&gt;=4, counts!$A$62,F803)</f>
        <v>0</v>
      </c>
      <c r="AG803">
        <f>IF(G803&gt;=3, counts!$A$69,G803)</f>
        <v>0</v>
      </c>
      <c r="AH803" t="str">
        <f>IF(OR(K803="S",K803=""), counts!$A$75,K803)</f>
        <v>Q</v>
      </c>
      <c r="AI803">
        <f t="shared" si="457"/>
        <v>3</v>
      </c>
      <c r="AJ803">
        <f>VLOOKUP(AA803,counts!$V$8:$W$13,2,FALSE)</f>
        <v>-3.7643689058441341</v>
      </c>
      <c r="AK803">
        <f>VLOOKUP(AB803,counts!$V$17:$W$23,2,FALSE)</f>
        <v>-42.171718189759716</v>
      </c>
      <c r="AL803">
        <f>VLOOKUP(AC803,counts!$V$27:$W$33,2,FALSE)</f>
        <v>-82.840254641099079</v>
      </c>
      <c r="AM803">
        <f>VLOOKUP(AD803,counts!$V$38:$W$49,2,FALSE)</f>
        <v>-33.757758935166962</v>
      </c>
      <c r="AN803">
        <f>VLOOKUP(AE803,counts!$V$53:$W$54,2,FALSE)</f>
        <v>-108.67008854708662</v>
      </c>
      <c r="AO803">
        <f>VLOOKUP(AF803,counts!$V$58:$W$62,2,FALSE)</f>
        <v>-14.754319664473872</v>
      </c>
      <c r="AP803">
        <f>VLOOKUP(AG803,counts!$V$66:$W$69,2,FALSE)</f>
        <v>-22.013681658285037</v>
      </c>
      <c r="AQ803">
        <f>VLOOKUP(AH803,counts!$V$73:$W$75,2,FALSE)</f>
        <v>-11.405315820044242</v>
      </c>
      <c r="AR803">
        <f>VLOOKUP(AI803,counts!$V$79:$W$81,2,FALSE)</f>
        <v>-67.960368165567971</v>
      </c>
      <c r="AS803">
        <f t="shared" si="458"/>
        <v>0</v>
      </c>
      <c r="AT803">
        <f t="shared" si="459"/>
        <v>2</v>
      </c>
      <c r="AU803" t="str">
        <f t="shared" si="442"/>
        <v>Train</v>
      </c>
      <c r="AW803" t="str">
        <f t="shared" si="460"/>
        <v>0-17</v>
      </c>
      <c r="AX803" t="str">
        <f t="shared" si="461"/>
        <v>Blank</v>
      </c>
      <c r="AY803" t="str">
        <f t="shared" si="462"/>
        <v>0-10</v>
      </c>
      <c r="AZ803" t="str">
        <f t="shared" si="463"/>
        <v>Blank</v>
      </c>
      <c r="BA803" t="str">
        <f t="shared" si="464"/>
        <v>male</v>
      </c>
      <c r="BB803">
        <f t="shared" si="465"/>
        <v>0</v>
      </c>
      <c r="BC803">
        <f t="shared" si="466"/>
        <v>0</v>
      </c>
      <c r="BD803" t="str">
        <f t="shared" si="467"/>
        <v>Q</v>
      </c>
      <c r="BE803">
        <f t="shared" si="468"/>
        <v>3</v>
      </c>
      <c r="BF803">
        <f t="shared" si="469"/>
        <v>-3.7643689058441341</v>
      </c>
      <c r="BG803">
        <f t="shared" si="470"/>
        <v>-42.171718189759716</v>
      </c>
      <c r="BH803">
        <f t="shared" si="471"/>
        <v>-82.840254641099079</v>
      </c>
      <c r="BI803">
        <f t="shared" si="472"/>
        <v>-33.757758935166962</v>
      </c>
      <c r="BJ803">
        <f t="shared" si="473"/>
        <v>-108.67008854708662</v>
      </c>
      <c r="BK803">
        <f t="shared" si="474"/>
        <v>-14.754319664473872</v>
      </c>
      <c r="BL803">
        <f t="shared" si="475"/>
        <v>-22.013681658285037</v>
      </c>
      <c r="BM803">
        <f t="shared" si="476"/>
        <v>-11.405315820044242</v>
      </c>
      <c r="BN803">
        <f t="shared" si="477"/>
        <v>-67.960368165567971</v>
      </c>
      <c r="BO803">
        <f t="shared" si="443"/>
        <v>0</v>
      </c>
      <c r="BP803">
        <f t="shared" si="444"/>
        <v>2</v>
      </c>
      <c r="BQ803" t="str">
        <f t="shared" si="445"/>
        <v>Train</v>
      </c>
    </row>
    <row r="804" spans="1:69" x14ac:dyDescent="0.3">
      <c r="A804">
        <v>3</v>
      </c>
      <c r="B804">
        <v>0</v>
      </c>
      <c r="C804" t="s">
        <v>1881</v>
      </c>
      <c r="D804" t="s">
        <v>20</v>
      </c>
      <c r="F804">
        <v>0</v>
      </c>
      <c r="G804">
        <v>0</v>
      </c>
      <c r="H804" t="s">
        <v>1882</v>
      </c>
      <c r="I804">
        <v>6.95</v>
      </c>
      <c r="K804" t="s">
        <v>527</v>
      </c>
      <c r="O804">
        <v>2</v>
      </c>
      <c r="P804">
        <v>4</v>
      </c>
      <c r="Q804">
        <v>5</v>
      </c>
      <c r="R804" t="str">
        <f t="shared" si="446"/>
        <v>Train</v>
      </c>
      <c r="S804" t="str">
        <f t="shared" si="447"/>
        <v>Test</v>
      </c>
      <c r="T804" t="str">
        <f t="shared" si="448"/>
        <v>Validate</v>
      </c>
      <c r="U804" t="str">
        <f t="shared" si="449"/>
        <v/>
      </c>
      <c r="V804" t="str">
        <f t="shared" si="450"/>
        <v>0-17</v>
      </c>
      <c r="W804" t="str">
        <f t="shared" si="451"/>
        <v/>
      </c>
      <c r="X804" t="str">
        <f t="shared" si="452"/>
        <v>0-10</v>
      </c>
      <c r="Y804" t="b">
        <f>SUMPRODUCT(--(U804=counts!$A$40:$A$49))&gt;0</f>
        <v>0</v>
      </c>
      <c r="Z804" t="b">
        <f>SUMPRODUCT(--(W804=counts!$A$18:$A$22))&gt;0</f>
        <v>0</v>
      </c>
      <c r="AA804" t="str">
        <f t="shared" si="453"/>
        <v>0-17</v>
      </c>
      <c r="AB804" t="str">
        <f>IF(W804="","Blank",IF(Z804="TRUE",W804,counts!$A$23))</f>
        <v>Blank</v>
      </c>
      <c r="AC804" t="str">
        <f t="shared" si="454"/>
        <v>0-10</v>
      </c>
      <c r="AD804" t="str">
        <f t="shared" si="455"/>
        <v>Blank</v>
      </c>
      <c r="AE804" t="str">
        <f t="shared" si="456"/>
        <v>male</v>
      </c>
      <c r="AF804">
        <f>IF(F804&gt;=4, counts!$A$62,F804)</f>
        <v>0</v>
      </c>
      <c r="AG804">
        <f>IF(G804&gt;=3, counts!$A$69,G804)</f>
        <v>0</v>
      </c>
      <c r="AH804" t="str">
        <f>IF(OR(K804="S",K804=""), counts!$A$75,K804)</f>
        <v>Q</v>
      </c>
      <c r="AI804">
        <f t="shared" si="457"/>
        <v>3</v>
      </c>
      <c r="AJ804">
        <f>VLOOKUP(AA804,counts!$V$8:$W$13,2,FALSE)</f>
        <v>-3.7643689058441341</v>
      </c>
      <c r="AK804">
        <f>VLOOKUP(AB804,counts!$V$17:$W$23,2,FALSE)</f>
        <v>-42.171718189759716</v>
      </c>
      <c r="AL804">
        <f>VLOOKUP(AC804,counts!$V$27:$W$33,2,FALSE)</f>
        <v>-82.840254641099079</v>
      </c>
      <c r="AM804">
        <f>VLOOKUP(AD804,counts!$V$38:$W$49,2,FALSE)</f>
        <v>-33.757758935166962</v>
      </c>
      <c r="AN804">
        <f>VLOOKUP(AE804,counts!$V$53:$W$54,2,FALSE)</f>
        <v>-108.67008854708662</v>
      </c>
      <c r="AO804">
        <f>VLOOKUP(AF804,counts!$V$58:$W$62,2,FALSE)</f>
        <v>-14.754319664473872</v>
      </c>
      <c r="AP804">
        <f>VLOOKUP(AG804,counts!$V$66:$W$69,2,FALSE)</f>
        <v>-22.013681658285037</v>
      </c>
      <c r="AQ804">
        <f>VLOOKUP(AH804,counts!$V$73:$W$75,2,FALSE)</f>
        <v>-11.405315820044242</v>
      </c>
      <c r="AR804">
        <f>VLOOKUP(AI804,counts!$V$79:$W$81,2,FALSE)</f>
        <v>-67.960368165567971</v>
      </c>
      <c r="AS804">
        <f t="shared" si="458"/>
        <v>0</v>
      </c>
      <c r="AT804">
        <f t="shared" si="459"/>
        <v>2</v>
      </c>
      <c r="AU804" t="str">
        <f t="shared" si="442"/>
        <v>Train</v>
      </c>
      <c r="AW804" t="str">
        <f t="shared" si="460"/>
        <v>0-17</v>
      </c>
      <c r="AX804" t="str">
        <f t="shared" si="461"/>
        <v>Blank</v>
      </c>
      <c r="AY804" t="str">
        <f t="shared" si="462"/>
        <v>0-10</v>
      </c>
      <c r="AZ804" t="str">
        <f t="shared" si="463"/>
        <v>Blank</v>
      </c>
      <c r="BA804" t="str">
        <f t="shared" si="464"/>
        <v>male</v>
      </c>
      <c r="BB804">
        <f t="shared" si="465"/>
        <v>0</v>
      </c>
      <c r="BC804">
        <f t="shared" si="466"/>
        <v>0</v>
      </c>
      <c r="BD804" t="str">
        <f t="shared" si="467"/>
        <v>Q</v>
      </c>
      <c r="BE804">
        <f t="shared" si="468"/>
        <v>3</v>
      </c>
      <c r="BF804">
        <f t="shared" si="469"/>
        <v>-3.7643689058441341</v>
      </c>
      <c r="BG804">
        <f t="shared" si="470"/>
        <v>-42.171718189759716</v>
      </c>
      <c r="BH804">
        <f t="shared" si="471"/>
        <v>-82.840254641099079</v>
      </c>
      <c r="BI804">
        <f t="shared" si="472"/>
        <v>-33.757758935166962</v>
      </c>
      <c r="BJ804">
        <f t="shared" si="473"/>
        <v>-108.67008854708662</v>
      </c>
      <c r="BK804">
        <f t="shared" si="474"/>
        <v>-14.754319664473872</v>
      </c>
      <c r="BL804">
        <f t="shared" si="475"/>
        <v>-22.013681658285037</v>
      </c>
      <c r="BM804">
        <f t="shared" si="476"/>
        <v>-11.405315820044242</v>
      </c>
      <c r="BN804">
        <f t="shared" si="477"/>
        <v>-67.960368165567971</v>
      </c>
      <c r="BO804">
        <f t="shared" si="443"/>
        <v>0</v>
      </c>
      <c r="BP804">
        <f t="shared" si="444"/>
        <v>2</v>
      </c>
      <c r="BQ804" t="str">
        <f t="shared" si="445"/>
        <v>Train</v>
      </c>
    </row>
    <row r="805" spans="1:69" x14ac:dyDescent="0.3">
      <c r="A805">
        <v>3</v>
      </c>
      <c r="B805">
        <v>0</v>
      </c>
      <c r="C805" t="s">
        <v>1883</v>
      </c>
      <c r="D805" t="s">
        <v>20</v>
      </c>
      <c r="E805">
        <v>26</v>
      </c>
      <c r="F805">
        <v>0</v>
      </c>
      <c r="G805">
        <v>0</v>
      </c>
      <c r="H805" t="s">
        <v>1884</v>
      </c>
      <c r="I805">
        <v>7.8792</v>
      </c>
      <c r="K805" t="s">
        <v>527</v>
      </c>
      <c r="N805" t="s">
        <v>1608</v>
      </c>
      <c r="O805">
        <v>5</v>
      </c>
      <c r="P805">
        <v>5</v>
      </c>
      <c r="Q805">
        <v>1</v>
      </c>
      <c r="R805" t="str">
        <f t="shared" si="446"/>
        <v>Validate</v>
      </c>
      <c r="S805" t="str">
        <f t="shared" si="447"/>
        <v>Validate</v>
      </c>
      <c r="T805" t="str">
        <f t="shared" si="448"/>
        <v>Train</v>
      </c>
      <c r="U805" t="str">
        <f t="shared" si="449"/>
        <v>IL</v>
      </c>
      <c r="V805" t="str">
        <f t="shared" si="450"/>
        <v>18-30</v>
      </c>
      <c r="W805" t="str">
        <f t="shared" si="451"/>
        <v/>
      </c>
      <c r="X805" t="str">
        <f t="shared" si="452"/>
        <v>0-10</v>
      </c>
      <c r="Y805" t="b">
        <f>SUMPRODUCT(--(U805=counts!$A$40:$A$49))&gt;0</f>
        <v>1</v>
      </c>
      <c r="Z805" t="b">
        <f>SUMPRODUCT(--(W805=counts!$A$18:$A$22))&gt;0</f>
        <v>0</v>
      </c>
      <c r="AA805" t="str">
        <f t="shared" si="453"/>
        <v>18-30</v>
      </c>
      <c r="AB805" t="str">
        <f>IF(W805="","Blank",IF(Z805="TRUE",W805,counts!$A$23))</f>
        <v>Blank</v>
      </c>
      <c r="AC805" t="str">
        <f t="shared" si="454"/>
        <v>0-10</v>
      </c>
      <c r="AD805" t="str">
        <f t="shared" si="455"/>
        <v>IL</v>
      </c>
      <c r="AE805" t="str">
        <f t="shared" si="456"/>
        <v>male</v>
      </c>
      <c r="AF805">
        <f>IF(F805&gt;=4, counts!$A$62,F805)</f>
        <v>0</v>
      </c>
      <c r="AG805">
        <f>IF(G805&gt;=3, counts!$A$69,G805)</f>
        <v>0</v>
      </c>
      <c r="AH805" t="str">
        <f>IF(OR(K805="S",K805=""), counts!$A$75,K805)</f>
        <v>Q</v>
      </c>
      <c r="AI805">
        <f t="shared" si="457"/>
        <v>3</v>
      </c>
      <c r="AJ805">
        <f>VLOOKUP(AA805,counts!$V$8:$W$13,2,FALSE)</f>
        <v>-11.613432440426715</v>
      </c>
      <c r="AK805">
        <f>VLOOKUP(AB805,counts!$V$17:$W$23,2,FALSE)</f>
        <v>-42.171718189759716</v>
      </c>
      <c r="AL805">
        <f>VLOOKUP(AC805,counts!$V$27:$W$33,2,FALSE)</f>
        <v>-82.840254641099079</v>
      </c>
      <c r="AM805">
        <f>VLOOKUP(AD805,counts!$V$38:$W$49,2,FALSE)</f>
        <v>-68.390212241589438</v>
      </c>
      <c r="AN805">
        <f>VLOOKUP(AE805,counts!$V$53:$W$54,2,FALSE)</f>
        <v>-108.67008854708662</v>
      </c>
      <c r="AO805">
        <f>VLOOKUP(AF805,counts!$V$58:$W$62,2,FALSE)</f>
        <v>-14.754319664473872</v>
      </c>
      <c r="AP805">
        <f>VLOOKUP(AG805,counts!$V$66:$W$69,2,FALSE)</f>
        <v>-22.013681658285037</v>
      </c>
      <c r="AQ805">
        <f>VLOOKUP(AH805,counts!$V$73:$W$75,2,FALSE)</f>
        <v>-11.405315820044242</v>
      </c>
      <c r="AR805">
        <f>VLOOKUP(AI805,counts!$V$79:$W$81,2,FALSE)</f>
        <v>-67.960368165567971</v>
      </c>
      <c r="AS805">
        <f t="shared" si="458"/>
        <v>0</v>
      </c>
      <c r="AT805">
        <f t="shared" si="459"/>
        <v>5</v>
      </c>
      <c r="AU805" t="str">
        <f t="shared" si="442"/>
        <v>Validate</v>
      </c>
      <c r="AW805" t="str">
        <f t="shared" si="460"/>
        <v>18-30</v>
      </c>
      <c r="AX805" t="str">
        <f t="shared" si="461"/>
        <v>Blank</v>
      </c>
      <c r="AY805" t="str">
        <f t="shared" si="462"/>
        <v>0-10</v>
      </c>
      <c r="AZ805" t="str">
        <f t="shared" si="463"/>
        <v>IL</v>
      </c>
      <c r="BA805" t="str">
        <f t="shared" si="464"/>
        <v>male</v>
      </c>
      <c r="BB805">
        <f t="shared" si="465"/>
        <v>0</v>
      </c>
      <c r="BC805">
        <f t="shared" si="466"/>
        <v>0</v>
      </c>
      <c r="BD805" t="str">
        <f t="shared" si="467"/>
        <v>Q</v>
      </c>
      <c r="BE805">
        <f t="shared" si="468"/>
        <v>3</v>
      </c>
      <c r="BF805">
        <f t="shared" si="469"/>
        <v>-11.613432440426715</v>
      </c>
      <c r="BG805">
        <f t="shared" si="470"/>
        <v>-42.171718189759716</v>
      </c>
      <c r="BH805">
        <f t="shared" si="471"/>
        <v>-82.840254641099079</v>
      </c>
      <c r="BI805">
        <f t="shared" si="472"/>
        <v>-68.390212241589438</v>
      </c>
      <c r="BJ805">
        <f t="shared" si="473"/>
        <v>-108.67008854708662</v>
      </c>
      <c r="BK805">
        <f t="shared" si="474"/>
        <v>-14.754319664473872</v>
      </c>
      <c r="BL805">
        <f t="shared" si="475"/>
        <v>-22.013681658285037</v>
      </c>
      <c r="BM805">
        <f t="shared" si="476"/>
        <v>-11.405315820044242</v>
      </c>
      <c r="BN805">
        <f t="shared" si="477"/>
        <v>-67.960368165567971</v>
      </c>
      <c r="BO805">
        <f t="shared" si="443"/>
        <v>0</v>
      </c>
      <c r="BP805">
        <f t="shared" si="444"/>
        <v>5</v>
      </c>
      <c r="BQ805" t="str">
        <f t="shared" si="445"/>
        <v>Validate</v>
      </c>
    </row>
    <row r="806" spans="1:69" x14ac:dyDescent="0.3">
      <c r="A806">
        <v>3</v>
      </c>
      <c r="B806">
        <v>0</v>
      </c>
      <c r="C806" t="s">
        <v>1885</v>
      </c>
      <c r="D806" t="s">
        <v>20</v>
      </c>
      <c r="F806">
        <v>0</v>
      </c>
      <c r="G806">
        <v>0</v>
      </c>
      <c r="H806" t="s">
        <v>1886</v>
      </c>
      <c r="I806">
        <v>7.75</v>
      </c>
      <c r="K806" t="s">
        <v>527</v>
      </c>
      <c r="N806" t="s">
        <v>1713</v>
      </c>
      <c r="O806">
        <v>4</v>
      </c>
      <c r="P806">
        <v>1</v>
      </c>
      <c r="Q806">
        <v>4</v>
      </c>
      <c r="R806" t="str">
        <f t="shared" si="446"/>
        <v>Test</v>
      </c>
      <c r="S806" t="str">
        <f t="shared" si="447"/>
        <v>Train</v>
      </c>
      <c r="T806" t="str">
        <f t="shared" si="448"/>
        <v>Test</v>
      </c>
      <c r="U806" t="str">
        <f t="shared" si="449"/>
        <v/>
      </c>
      <c r="V806" t="str">
        <f t="shared" si="450"/>
        <v>0-17</v>
      </c>
      <c r="W806" t="str">
        <f t="shared" si="451"/>
        <v/>
      </c>
      <c r="X806" t="str">
        <f t="shared" si="452"/>
        <v>0-10</v>
      </c>
      <c r="Y806" t="b">
        <f>SUMPRODUCT(--(U806=counts!$A$40:$A$49))&gt;0</f>
        <v>0</v>
      </c>
      <c r="Z806" t="b">
        <f>SUMPRODUCT(--(W806=counts!$A$18:$A$22))&gt;0</f>
        <v>0</v>
      </c>
      <c r="AA806" t="str">
        <f t="shared" si="453"/>
        <v>0-17</v>
      </c>
      <c r="AB806" t="str">
        <f>IF(W806="","Blank",IF(Z806="TRUE",W806,counts!$A$23))</f>
        <v>Blank</v>
      </c>
      <c r="AC806" t="str">
        <f t="shared" si="454"/>
        <v>0-10</v>
      </c>
      <c r="AD806" t="str">
        <f t="shared" si="455"/>
        <v>Blank</v>
      </c>
      <c r="AE806" t="str">
        <f t="shared" si="456"/>
        <v>male</v>
      </c>
      <c r="AF806">
        <f>IF(F806&gt;=4, counts!$A$62,F806)</f>
        <v>0</v>
      </c>
      <c r="AG806">
        <f>IF(G806&gt;=3, counts!$A$69,G806)</f>
        <v>0</v>
      </c>
      <c r="AH806" t="str">
        <f>IF(OR(K806="S",K806=""), counts!$A$75,K806)</f>
        <v>Q</v>
      </c>
      <c r="AI806">
        <f t="shared" si="457"/>
        <v>3</v>
      </c>
      <c r="AJ806">
        <f>VLOOKUP(AA806,counts!$V$8:$W$13,2,FALSE)</f>
        <v>-3.7643689058441341</v>
      </c>
      <c r="AK806">
        <f>VLOOKUP(AB806,counts!$V$17:$W$23,2,FALSE)</f>
        <v>-42.171718189759716</v>
      </c>
      <c r="AL806">
        <f>VLOOKUP(AC806,counts!$V$27:$W$33,2,FALSE)</f>
        <v>-82.840254641099079</v>
      </c>
      <c r="AM806">
        <f>VLOOKUP(AD806,counts!$V$38:$W$49,2,FALSE)</f>
        <v>-33.757758935166962</v>
      </c>
      <c r="AN806">
        <f>VLOOKUP(AE806,counts!$V$53:$W$54,2,FALSE)</f>
        <v>-108.67008854708662</v>
      </c>
      <c r="AO806">
        <f>VLOOKUP(AF806,counts!$V$58:$W$62,2,FALSE)</f>
        <v>-14.754319664473872</v>
      </c>
      <c r="AP806">
        <f>VLOOKUP(AG806,counts!$V$66:$W$69,2,FALSE)</f>
        <v>-22.013681658285037</v>
      </c>
      <c r="AQ806">
        <f>VLOOKUP(AH806,counts!$V$73:$W$75,2,FALSE)</f>
        <v>-11.405315820044242</v>
      </c>
      <c r="AR806">
        <f>VLOOKUP(AI806,counts!$V$79:$W$81,2,FALSE)</f>
        <v>-67.960368165567971</v>
      </c>
      <c r="AS806">
        <f t="shared" si="458"/>
        <v>0</v>
      </c>
      <c r="AT806">
        <f t="shared" si="459"/>
        <v>4</v>
      </c>
      <c r="AU806" t="str">
        <f t="shared" si="442"/>
        <v>Test</v>
      </c>
      <c r="AW806" t="str">
        <f t="shared" si="460"/>
        <v>0-17</v>
      </c>
      <c r="AX806" t="str">
        <f t="shared" si="461"/>
        <v>Blank</v>
      </c>
      <c r="AY806" t="str">
        <f t="shared" si="462"/>
        <v>0-10</v>
      </c>
      <c r="AZ806" t="str">
        <f t="shared" si="463"/>
        <v>Blank</v>
      </c>
      <c r="BA806" t="str">
        <f t="shared" si="464"/>
        <v>male</v>
      </c>
      <c r="BB806">
        <f t="shared" si="465"/>
        <v>0</v>
      </c>
      <c r="BC806">
        <f t="shared" si="466"/>
        <v>0</v>
      </c>
      <c r="BD806" t="str">
        <f t="shared" si="467"/>
        <v>Q</v>
      </c>
      <c r="BE806">
        <f t="shared" si="468"/>
        <v>3</v>
      </c>
      <c r="BF806">
        <f t="shared" si="469"/>
        <v>-3.7643689058441341</v>
      </c>
      <c r="BG806">
        <f t="shared" si="470"/>
        <v>-42.171718189759716</v>
      </c>
      <c r="BH806">
        <f t="shared" si="471"/>
        <v>-82.840254641099079</v>
      </c>
      <c r="BI806">
        <f t="shared" si="472"/>
        <v>-33.757758935166962</v>
      </c>
      <c r="BJ806">
        <f t="shared" si="473"/>
        <v>-108.67008854708662</v>
      </c>
      <c r="BK806">
        <f t="shared" si="474"/>
        <v>-14.754319664473872</v>
      </c>
      <c r="BL806">
        <f t="shared" si="475"/>
        <v>-22.013681658285037</v>
      </c>
      <c r="BM806">
        <f t="shared" si="476"/>
        <v>-11.405315820044242</v>
      </c>
      <c r="BN806">
        <f t="shared" si="477"/>
        <v>-67.960368165567971</v>
      </c>
      <c r="BO806">
        <f t="shared" si="443"/>
        <v>0</v>
      </c>
      <c r="BP806">
        <f t="shared" si="444"/>
        <v>4</v>
      </c>
      <c r="BQ806" t="str">
        <f t="shared" si="445"/>
        <v>Test</v>
      </c>
    </row>
    <row r="807" spans="1:69" x14ac:dyDescent="0.3">
      <c r="A807">
        <v>3</v>
      </c>
      <c r="B807">
        <v>1</v>
      </c>
      <c r="C807" t="s">
        <v>1887</v>
      </c>
      <c r="D807" t="s">
        <v>20</v>
      </c>
      <c r="F807">
        <v>0</v>
      </c>
      <c r="G807">
        <v>0</v>
      </c>
      <c r="H807" t="s">
        <v>1589</v>
      </c>
      <c r="I807">
        <v>56.495800000000003</v>
      </c>
      <c r="K807" t="s">
        <v>17</v>
      </c>
      <c r="L807" t="s">
        <v>241</v>
      </c>
      <c r="N807" t="s">
        <v>1590</v>
      </c>
      <c r="O807">
        <v>5</v>
      </c>
      <c r="P807">
        <v>4</v>
      </c>
      <c r="Q807">
        <v>3</v>
      </c>
      <c r="R807" t="str">
        <f t="shared" si="446"/>
        <v>Validate</v>
      </c>
      <c r="S807" t="str">
        <f t="shared" si="447"/>
        <v>Test</v>
      </c>
      <c r="T807" t="str">
        <f t="shared" si="448"/>
        <v>Train</v>
      </c>
      <c r="U807" t="str">
        <f t="shared" si="449"/>
        <v>NY</v>
      </c>
      <c r="V807" t="str">
        <f t="shared" si="450"/>
        <v>0-17</v>
      </c>
      <c r="W807" t="str">
        <f t="shared" si="451"/>
        <v/>
      </c>
      <c r="X807" t="str">
        <f t="shared" si="452"/>
        <v>41-100</v>
      </c>
      <c r="Y807" t="b">
        <f>SUMPRODUCT(--(U807=counts!$A$40:$A$49))&gt;0</f>
        <v>1</v>
      </c>
      <c r="Z807" t="b">
        <f>SUMPRODUCT(--(W807=counts!$A$18:$A$22))&gt;0</f>
        <v>0</v>
      </c>
      <c r="AA807" t="str">
        <f t="shared" si="453"/>
        <v>0-17</v>
      </c>
      <c r="AB807" t="str">
        <f>IF(W807="","Blank",IF(Z807="TRUE",W807,counts!$A$23))</f>
        <v>Blank</v>
      </c>
      <c r="AC807" t="str">
        <f t="shared" si="454"/>
        <v>41-100</v>
      </c>
      <c r="AD807" t="str">
        <f t="shared" si="455"/>
        <v>NY</v>
      </c>
      <c r="AE807" t="str">
        <f t="shared" si="456"/>
        <v>male</v>
      </c>
      <c r="AF807">
        <f>IF(F807&gt;=4, counts!$A$62,F807)</f>
        <v>0</v>
      </c>
      <c r="AG807">
        <f>IF(G807&gt;=3, counts!$A$69,G807)</f>
        <v>0</v>
      </c>
      <c r="AH807" t="str">
        <f>IF(OR(K807="S",K807=""), counts!$A$75,K807)</f>
        <v>S, blank</v>
      </c>
      <c r="AI807">
        <f t="shared" si="457"/>
        <v>3</v>
      </c>
      <c r="AJ807">
        <f>VLOOKUP(AA807,counts!$V$8:$W$13,2,FALSE)</f>
        <v>-3.7643689058441341</v>
      </c>
      <c r="AK807">
        <f>VLOOKUP(AB807,counts!$V$17:$W$23,2,FALSE)</f>
        <v>-42.171718189759716</v>
      </c>
      <c r="AL807">
        <f>VLOOKUP(AC807,counts!$V$27:$W$33,2,FALSE)</f>
        <v>70.538774768379497</v>
      </c>
      <c r="AM807">
        <f>VLOOKUP(AD807,counts!$V$38:$W$49,2,FALSE)</f>
        <v>57.761363718906857</v>
      </c>
      <c r="AN807">
        <f>VLOOKUP(AE807,counts!$V$53:$W$54,2,FALSE)</f>
        <v>-108.67008854708662</v>
      </c>
      <c r="AO807">
        <f>VLOOKUP(AF807,counts!$V$58:$W$62,2,FALSE)</f>
        <v>-14.754319664473872</v>
      </c>
      <c r="AP807">
        <f>VLOOKUP(AG807,counts!$V$66:$W$69,2,FALSE)</f>
        <v>-22.013681658285037</v>
      </c>
      <c r="AQ807">
        <f>VLOOKUP(AH807,counts!$V$73:$W$75,2,FALSE)</f>
        <v>-22.422560732600829</v>
      </c>
      <c r="AR807">
        <f>VLOOKUP(AI807,counts!$V$79:$W$81,2,FALSE)</f>
        <v>-67.960368165567971</v>
      </c>
      <c r="AS807">
        <f t="shared" si="458"/>
        <v>1</v>
      </c>
      <c r="AT807">
        <f t="shared" si="459"/>
        <v>5</v>
      </c>
      <c r="AU807" t="str">
        <f t="shared" si="442"/>
        <v>Validate</v>
      </c>
      <c r="AW807" t="str">
        <f t="shared" si="460"/>
        <v>0-17</v>
      </c>
      <c r="AX807" t="str">
        <f t="shared" si="461"/>
        <v>Blank</v>
      </c>
      <c r="AY807" t="str">
        <f t="shared" si="462"/>
        <v>41-100</v>
      </c>
      <c r="AZ807" t="str">
        <f t="shared" si="463"/>
        <v>NY</v>
      </c>
      <c r="BA807" t="str">
        <f t="shared" si="464"/>
        <v>male</v>
      </c>
      <c r="BB807">
        <f t="shared" si="465"/>
        <v>0</v>
      </c>
      <c r="BC807">
        <f t="shared" si="466"/>
        <v>0</v>
      </c>
      <c r="BD807" t="str">
        <f t="shared" si="467"/>
        <v>S, blank</v>
      </c>
      <c r="BE807">
        <f t="shared" si="468"/>
        <v>3</v>
      </c>
      <c r="BF807">
        <f t="shared" si="469"/>
        <v>-3.7643689058441341</v>
      </c>
      <c r="BG807">
        <f t="shared" si="470"/>
        <v>-42.171718189759716</v>
      </c>
      <c r="BH807">
        <f t="shared" si="471"/>
        <v>70.538774768379497</v>
      </c>
      <c r="BI807">
        <f t="shared" si="472"/>
        <v>57.761363718906857</v>
      </c>
      <c r="BJ807">
        <f t="shared" si="473"/>
        <v>-108.67008854708662</v>
      </c>
      <c r="BK807">
        <f t="shared" si="474"/>
        <v>-14.754319664473872</v>
      </c>
      <c r="BL807">
        <f t="shared" si="475"/>
        <v>-22.013681658285037</v>
      </c>
      <c r="BM807">
        <f t="shared" si="476"/>
        <v>-22.422560732600829</v>
      </c>
      <c r="BN807">
        <f t="shared" si="477"/>
        <v>-67.960368165567971</v>
      </c>
      <c r="BO807">
        <f t="shared" si="443"/>
        <v>1</v>
      </c>
      <c r="BP807">
        <f t="shared" si="444"/>
        <v>5</v>
      </c>
      <c r="BQ807" t="str">
        <f t="shared" si="445"/>
        <v>Validate</v>
      </c>
    </row>
    <row r="808" spans="1:69" x14ac:dyDescent="0.3">
      <c r="A808">
        <v>3</v>
      </c>
      <c r="B808">
        <v>0</v>
      </c>
      <c r="C808" t="s">
        <v>1888</v>
      </c>
      <c r="D808" t="s">
        <v>15</v>
      </c>
      <c r="E808">
        <v>21</v>
      </c>
      <c r="F808">
        <v>2</v>
      </c>
      <c r="G808">
        <v>2</v>
      </c>
      <c r="H808" t="s">
        <v>1889</v>
      </c>
      <c r="I808">
        <v>34.375</v>
      </c>
      <c r="K808" t="s">
        <v>17</v>
      </c>
      <c r="N808" t="s">
        <v>1890</v>
      </c>
      <c r="O808">
        <v>3</v>
      </c>
      <c r="P808">
        <v>2</v>
      </c>
      <c r="Q808">
        <v>4</v>
      </c>
      <c r="R808" t="str">
        <f t="shared" si="446"/>
        <v>Train</v>
      </c>
      <c r="S808" t="str">
        <f t="shared" si="447"/>
        <v>Train</v>
      </c>
      <c r="T808" t="str">
        <f t="shared" si="448"/>
        <v>Test</v>
      </c>
      <c r="U808" t="str">
        <f t="shared" si="449"/>
        <v>MA</v>
      </c>
      <c r="V808" t="str">
        <f t="shared" si="450"/>
        <v>18-30</v>
      </c>
      <c r="W808" t="str">
        <f t="shared" si="451"/>
        <v/>
      </c>
      <c r="X808" t="str">
        <f t="shared" si="452"/>
        <v>31-40</v>
      </c>
      <c r="Y808" t="b">
        <f>SUMPRODUCT(--(U808=counts!$A$40:$A$49))&gt;0</f>
        <v>1</v>
      </c>
      <c r="Z808" t="b">
        <f>SUMPRODUCT(--(W808=counts!$A$18:$A$22))&gt;0</f>
        <v>0</v>
      </c>
      <c r="AA808" t="str">
        <f t="shared" si="453"/>
        <v>18-30</v>
      </c>
      <c r="AB808" t="str">
        <f>IF(W808="","Blank",IF(Z808="TRUE",W808,counts!$A$23))</f>
        <v>Blank</v>
      </c>
      <c r="AC808" t="str">
        <f t="shared" si="454"/>
        <v>31-40</v>
      </c>
      <c r="AD808" t="str">
        <f t="shared" si="455"/>
        <v>MA</v>
      </c>
      <c r="AE808" t="str">
        <f t="shared" si="456"/>
        <v>female</v>
      </c>
      <c r="AF808">
        <f>IF(F808&gt;=4, counts!$A$62,F808)</f>
        <v>2</v>
      </c>
      <c r="AG808">
        <f>IF(G808&gt;=3, counts!$A$69,G808)</f>
        <v>2</v>
      </c>
      <c r="AH808" t="str">
        <f>IF(OR(K808="S",K808=""), counts!$A$75,K808)</f>
        <v>S, blank</v>
      </c>
      <c r="AI808">
        <f t="shared" si="457"/>
        <v>3</v>
      </c>
      <c r="AJ808">
        <f>VLOOKUP(AA808,counts!$V$8:$W$13,2,FALSE)</f>
        <v>-11.613432440426715</v>
      </c>
      <c r="AK808">
        <f>VLOOKUP(AB808,counts!$V$17:$W$23,2,FALSE)</f>
        <v>-42.171718189759716</v>
      </c>
      <c r="AL808">
        <f>VLOOKUP(AC808,counts!$V$27:$W$33,2,FALSE)</f>
        <v>22.971838090238197</v>
      </c>
      <c r="AM808">
        <f>VLOOKUP(AD808,counts!$V$38:$W$49,2,FALSE)</f>
        <v>-23.331657902726029</v>
      </c>
      <c r="AN808">
        <f>VLOOKUP(AE808,counts!$V$53:$W$54,2,FALSE)</f>
        <v>151.41878811967541</v>
      </c>
      <c r="AO808">
        <f>VLOOKUP(AF808,counts!$V$58:$W$62,2,FALSE)</f>
        <v>47.533478806865013</v>
      </c>
      <c r="AP808">
        <f>VLOOKUP(AG808,counts!$V$66:$W$69,2,FALSE)</f>
        <v>75.609641767585757</v>
      </c>
      <c r="AQ808">
        <f>VLOOKUP(AH808,counts!$V$73:$W$75,2,FALSE)</f>
        <v>-22.422560732600829</v>
      </c>
      <c r="AR808">
        <f>VLOOKUP(AI808,counts!$V$79:$W$81,2,FALSE)</f>
        <v>-67.960368165567971</v>
      </c>
      <c r="AS808">
        <f t="shared" si="458"/>
        <v>0</v>
      </c>
      <c r="AT808">
        <f t="shared" si="459"/>
        <v>3</v>
      </c>
      <c r="AU808" t="str">
        <f t="shared" si="442"/>
        <v>Train</v>
      </c>
      <c r="AW808" t="str">
        <f t="shared" si="460"/>
        <v>18-30</v>
      </c>
      <c r="AX808" t="str">
        <f t="shared" si="461"/>
        <v>Blank</v>
      </c>
      <c r="AY808" t="str">
        <f t="shared" si="462"/>
        <v>31-40</v>
      </c>
      <c r="AZ808" t="str">
        <f t="shared" si="463"/>
        <v>MA</v>
      </c>
      <c r="BA808" t="str">
        <f t="shared" si="464"/>
        <v>female</v>
      </c>
      <c r="BB808">
        <f t="shared" si="465"/>
        <v>2</v>
      </c>
      <c r="BC808">
        <f t="shared" si="466"/>
        <v>2</v>
      </c>
      <c r="BD808" t="str">
        <f t="shared" si="467"/>
        <v>S, blank</v>
      </c>
      <c r="BE808">
        <f t="shared" si="468"/>
        <v>3</v>
      </c>
      <c r="BF808">
        <f t="shared" si="469"/>
        <v>-11.613432440426715</v>
      </c>
      <c r="BG808">
        <f t="shared" si="470"/>
        <v>-42.171718189759716</v>
      </c>
      <c r="BH808">
        <f t="shared" si="471"/>
        <v>22.971838090238197</v>
      </c>
      <c r="BI808">
        <f t="shared" si="472"/>
        <v>-23.331657902726029</v>
      </c>
      <c r="BJ808">
        <f t="shared" si="473"/>
        <v>151.41878811967541</v>
      </c>
      <c r="BK808">
        <f t="shared" si="474"/>
        <v>47.533478806865013</v>
      </c>
      <c r="BL808">
        <f t="shared" si="475"/>
        <v>75.609641767585757</v>
      </c>
      <c r="BM808">
        <f t="shared" si="476"/>
        <v>-22.422560732600829</v>
      </c>
      <c r="BN808">
        <f t="shared" si="477"/>
        <v>-67.960368165567971</v>
      </c>
      <c r="BO808">
        <f t="shared" si="443"/>
        <v>0</v>
      </c>
      <c r="BP808">
        <f t="shared" si="444"/>
        <v>3</v>
      </c>
      <c r="BQ808" t="str">
        <f t="shared" si="445"/>
        <v>Train</v>
      </c>
    </row>
    <row r="809" spans="1:69" x14ac:dyDescent="0.3">
      <c r="A809">
        <v>3</v>
      </c>
      <c r="B809">
        <v>0</v>
      </c>
      <c r="C809" t="s">
        <v>1891</v>
      </c>
      <c r="D809" t="s">
        <v>15</v>
      </c>
      <c r="E809">
        <v>9</v>
      </c>
      <c r="F809">
        <v>2</v>
      </c>
      <c r="G809">
        <v>2</v>
      </c>
      <c r="H809" t="s">
        <v>1889</v>
      </c>
      <c r="I809">
        <v>34.375</v>
      </c>
      <c r="K809" t="s">
        <v>17</v>
      </c>
      <c r="N809" t="s">
        <v>1890</v>
      </c>
      <c r="O809">
        <v>5</v>
      </c>
      <c r="P809">
        <v>4</v>
      </c>
      <c r="Q809">
        <v>2</v>
      </c>
      <c r="R809" t="str">
        <f t="shared" si="446"/>
        <v>Validate</v>
      </c>
      <c r="S809" t="str">
        <f t="shared" si="447"/>
        <v>Test</v>
      </c>
      <c r="T809" t="str">
        <f t="shared" si="448"/>
        <v>Train</v>
      </c>
      <c r="U809" t="str">
        <f t="shared" si="449"/>
        <v>MA</v>
      </c>
      <c r="V809" t="str">
        <f t="shared" si="450"/>
        <v>0-17</v>
      </c>
      <c r="W809" t="str">
        <f t="shared" si="451"/>
        <v/>
      </c>
      <c r="X809" t="str">
        <f t="shared" si="452"/>
        <v>31-40</v>
      </c>
      <c r="Y809" t="b">
        <f>SUMPRODUCT(--(U809=counts!$A$40:$A$49))&gt;0</f>
        <v>1</v>
      </c>
      <c r="Z809" t="b">
        <f>SUMPRODUCT(--(W809=counts!$A$18:$A$22))&gt;0</f>
        <v>0</v>
      </c>
      <c r="AA809" t="str">
        <f t="shared" si="453"/>
        <v>0-17</v>
      </c>
      <c r="AB809" t="str">
        <f>IF(W809="","Blank",IF(Z809="TRUE",W809,counts!$A$23))</f>
        <v>Blank</v>
      </c>
      <c r="AC809" t="str">
        <f t="shared" si="454"/>
        <v>31-40</v>
      </c>
      <c r="AD809" t="str">
        <f t="shared" si="455"/>
        <v>MA</v>
      </c>
      <c r="AE809" t="str">
        <f t="shared" si="456"/>
        <v>female</v>
      </c>
      <c r="AF809">
        <f>IF(F809&gt;=4, counts!$A$62,F809)</f>
        <v>2</v>
      </c>
      <c r="AG809">
        <f>IF(G809&gt;=3, counts!$A$69,G809)</f>
        <v>2</v>
      </c>
      <c r="AH809" t="str">
        <f>IF(OR(K809="S",K809=""), counts!$A$75,K809)</f>
        <v>S, blank</v>
      </c>
      <c r="AI809">
        <f t="shared" si="457"/>
        <v>3</v>
      </c>
      <c r="AJ809">
        <f>VLOOKUP(AA809,counts!$V$8:$W$13,2,FALSE)</f>
        <v>-3.7643689058441341</v>
      </c>
      <c r="AK809">
        <f>VLOOKUP(AB809,counts!$V$17:$W$23,2,FALSE)</f>
        <v>-42.171718189759716</v>
      </c>
      <c r="AL809">
        <f>VLOOKUP(AC809,counts!$V$27:$W$33,2,FALSE)</f>
        <v>22.971838090238197</v>
      </c>
      <c r="AM809">
        <f>VLOOKUP(AD809,counts!$V$38:$W$49,2,FALSE)</f>
        <v>-23.331657902726029</v>
      </c>
      <c r="AN809">
        <f>VLOOKUP(AE809,counts!$V$53:$W$54,2,FALSE)</f>
        <v>151.41878811967541</v>
      </c>
      <c r="AO809">
        <f>VLOOKUP(AF809,counts!$V$58:$W$62,2,FALSE)</f>
        <v>47.533478806865013</v>
      </c>
      <c r="AP809">
        <f>VLOOKUP(AG809,counts!$V$66:$W$69,2,FALSE)</f>
        <v>75.609641767585757</v>
      </c>
      <c r="AQ809">
        <f>VLOOKUP(AH809,counts!$V$73:$W$75,2,FALSE)</f>
        <v>-22.422560732600829</v>
      </c>
      <c r="AR809">
        <f>VLOOKUP(AI809,counts!$V$79:$W$81,2,FALSE)</f>
        <v>-67.960368165567971</v>
      </c>
      <c r="AS809">
        <f t="shared" si="458"/>
        <v>0</v>
      </c>
      <c r="AT809">
        <f t="shared" si="459"/>
        <v>5</v>
      </c>
      <c r="AU809" t="str">
        <f t="shared" si="442"/>
        <v>Validate</v>
      </c>
      <c r="AW809" t="str">
        <f t="shared" si="460"/>
        <v>0-17</v>
      </c>
      <c r="AX809" t="str">
        <f t="shared" si="461"/>
        <v>Blank</v>
      </c>
      <c r="AY809" t="str">
        <f t="shared" si="462"/>
        <v>31-40</v>
      </c>
      <c r="AZ809" t="str">
        <f t="shared" si="463"/>
        <v>MA</v>
      </c>
      <c r="BA809" t="str">
        <f t="shared" si="464"/>
        <v>female</v>
      </c>
      <c r="BB809">
        <f t="shared" si="465"/>
        <v>2</v>
      </c>
      <c r="BC809">
        <f t="shared" si="466"/>
        <v>2</v>
      </c>
      <c r="BD809" t="str">
        <f t="shared" si="467"/>
        <v>S, blank</v>
      </c>
      <c r="BE809">
        <f t="shared" si="468"/>
        <v>3</v>
      </c>
      <c r="BF809">
        <f t="shared" si="469"/>
        <v>-3.7643689058441341</v>
      </c>
      <c r="BG809">
        <f t="shared" si="470"/>
        <v>-42.171718189759716</v>
      </c>
      <c r="BH809">
        <f t="shared" si="471"/>
        <v>22.971838090238197</v>
      </c>
      <c r="BI809">
        <f t="shared" si="472"/>
        <v>-23.331657902726029</v>
      </c>
      <c r="BJ809">
        <f t="shared" si="473"/>
        <v>151.41878811967541</v>
      </c>
      <c r="BK809">
        <f t="shared" si="474"/>
        <v>47.533478806865013</v>
      </c>
      <c r="BL809">
        <f t="shared" si="475"/>
        <v>75.609641767585757</v>
      </c>
      <c r="BM809">
        <f t="shared" si="476"/>
        <v>-22.422560732600829</v>
      </c>
      <c r="BN809">
        <f t="shared" si="477"/>
        <v>-67.960368165567971</v>
      </c>
      <c r="BO809">
        <f t="shared" si="443"/>
        <v>0</v>
      </c>
      <c r="BP809">
        <f t="shared" si="444"/>
        <v>5</v>
      </c>
      <c r="BQ809" t="str">
        <f t="shared" si="445"/>
        <v>Validate</v>
      </c>
    </row>
    <row r="810" spans="1:69" x14ac:dyDescent="0.3">
      <c r="A810">
        <v>3</v>
      </c>
      <c r="B810">
        <v>0</v>
      </c>
      <c r="C810" t="s">
        <v>1892</v>
      </c>
      <c r="D810" t="s">
        <v>20</v>
      </c>
      <c r="F810">
        <v>0</v>
      </c>
      <c r="G810">
        <v>0</v>
      </c>
      <c r="H810" t="s">
        <v>1893</v>
      </c>
      <c r="I810">
        <v>8.0500000000000007</v>
      </c>
      <c r="K810" t="s">
        <v>17</v>
      </c>
      <c r="N810" t="s">
        <v>1894</v>
      </c>
      <c r="O810">
        <v>3</v>
      </c>
      <c r="P810">
        <v>3</v>
      </c>
      <c r="Q810">
        <v>4</v>
      </c>
      <c r="R810" t="str">
        <f t="shared" si="446"/>
        <v>Train</v>
      </c>
      <c r="S810" t="str">
        <f t="shared" si="447"/>
        <v>Train</v>
      </c>
      <c r="T810" t="str">
        <f t="shared" si="448"/>
        <v>Test</v>
      </c>
      <c r="U810" t="str">
        <f t="shared" si="449"/>
        <v/>
      </c>
      <c r="V810" t="str">
        <f t="shared" si="450"/>
        <v>0-17</v>
      </c>
      <c r="W810" t="str">
        <f t="shared" si="451"/>
        <v/>
      </c>
      <c r="X810" t="str">
        <f t="shared" si="452"/>
        <v>0-10</v>
      </c>
      <c r="Y810" t="b">
        <f>SUMPRODUCT(--(U810=counts!$A$40:$A$49))&gt;0</f>
        <v>0</v>
      </c>
      <c r="Z810" t="b">
        <f>SUMPRODUCT(--(W810=counts!$A$18:$A$22))&gt;0</f>
        <v>0</v>
      </c>
      <c r="AA810" t="str">
        <f t="shared" si="453"/>
        <v>0-17</v>
      </c>
      <c r="AB810" t="str">
        <f>IF(W810="","Blank",IF(Z810="TRUE",W810,counts!$A$23))</f>
        <v>Blank</v>
      </c>
      <c r="AC810" t="str">
        <f t="shared" si="454"/>
        <v>0-10</v>
      </c>
      <c r="AD810" t="str">
        <f t="shared" si="455"/>
        <v>Blank</v>
      </c>
      <c r="AE810" t="str">
        <f t="shared" si="456"/>
        <v>male</v>
      </c>
      <c r="AF810">
        <f>IF(F810&gt;=4, counts!$A$62,F810)</f>
        <v>0</v>
      </c>
      <c r="AG810">
        <f>IF(G810&gt;=3, counts!$A$69,G810)</f>
        <v>0</v>
      </c>
      <c r="AH810" t="str">
        <f>IF(OR(K810="S",K810=""), counts!$A$75,K810)</f>
        <v>S, blank</v>
      </c>
      <c r="AI810">
        <f t="shared" si="457"/>
        <v>3</v>
      </c>
      <c r="AJ810">
        <f>VLOOKUP(AA810,counts!$V$8:$W$13,2,FALSE)</f>
        <v>-3.7643689058441341</v>
      </c>
      <c r="AK810">
        <f>VLOOKUP(AB810,counts!$V$17:$W$23,2,FALSE)</f>
        <v>-42.171718189759716</v>
      </c>
      <c r="AL810">
        <f>VLOOKUP(AC810,counts!$V$27:$W$33,2,FALSE)</f>
        <v>-82.840254641099079</v>
      </c>
      <c r="AM810">
        <f>VLOOKUP(AD810,counts!$V$38:$W$49,2,FALSE)</f>
        <v>-33.757758935166962</v>
      </c>
      <c r="AN810">
        <f>VLOOKUP(AE810,counts!$V$53:$W$54,2,FALSE)</f>
        <v>-108.67008854708662</v>
      </c>
      <c r="AO810">
        <f>VLOOKUP(AF810,counts!$V$58:$W$62,2,FALSE)</f>
        <v>-14.754319664473872</v>
      </c>
      <c r="AP810">
        <f>VLOOKUP(AG810,counts!$V$66:$W$69,2,FALSE)</f>
        <v>-22.013681658285037</v>
      </c>
      <c r="AQ810">
        <f>VLOOKUP(AH810,counts!$V$73:$W$75,2,FALSE)</f>
        <v>-22.422560732600829</v>
      </c>
      <c r="AR810">
        <f>VLOOKUP(AI810,counts!$V$79:$W$81,2,FALSE)</f>
        <v>-67.960368165567971</v>
      </c>
      <c r="AS810">
        <f t="shared" si="458"/>
        <v>0</v>
      </c>
      <c r="AT810">
        <f t="shared" si="459"/>
        <v>3</v>
      </c>
      <c r="AU810" t="str">
        <f t="shared" si="442"/>
        <v>Train</v>
      </c>
      <c r="AW810" t="str">
        <f t="shared" si="460"/>
        <v>0-17</v>
      </c>
      <c r="AX810" t="str">
        <f t="shared" si="461"/>
        <v>Blank</v>
      </c>
      <c r="AY810" t="str">
        <f t="shared" si="462"/>
        <v>0-10</v>
      </c>
      <c r="AZ810" t="str">
        <f t="shared" si="463"/>
        <v>Blank</v>
      </c>
      <c r="BA810" t="str">
        <f t="shared" si="464"/>
        <v>male</v>
      </c>
      <c r="BB810">
        <f t="shared" si="465"/>
        <v>0</v>
      </c>
      <c r="BC810">
        <f t="shared" si="466"/>
        <v>0</v>
      </c>
      <c r="BD810" t="str">
        <f t="shared" si="467"/>
        <v>S, blank</v>
      </c>
      <c r="BE810">
        <f t="shared" si="468"/>
        <v>3</v>
      </c>
      <c r="BF810">
        <f t="shared" si="469"/>
        <v>-3.7643689058441341</v>
      </c>
      <c r="BG810">
        <f t="shared" si="470"/>
        <v>-42.171718189759716</v>
      </c>
      <c r="BH810">
        <f t="shared" si="471"/>
        <v>-82.840254641099079</v>
      </c>
      <c r="BI810">
        <f t="shared" si="472"/>
        <v>-33.757758935166962</v>
      </c>
      <c r="BJ810">
        <f t="shared" si="473"/>
        <v>-108.67008854708662</v>
      </c>
      <c r="BK810">
        <f t="shared" si="474"/>
        <v>-14.754319664473872</v>
      </c>
      <c r="BL810">
        <f t="shared" si="475"/>
        <v>-22.013681658285037</v>
      </c>
      <c r="BM810">
        <f t="shared" si="476"/>
        <v>-22.422560732600829</v>
      </c>
      <c r="BN810">
        <f t="shared" si="477"/>
        <v>-67.960368165567971</v>
      </c>
      <c r="BO810">
        <f t="shared" si="443"/>
        <v>0</v>
      </c>
      <c r="BP810">
        <f t="shared" si="444"/>
        <v>3</v>
      </c>
      <c r="BQ810" t="str">
        <f t="shared" si="445"/>
        <v>Train</v>
      </c>
    </row>
    <row r="811" spans="1:69" x14ac:dyDescent="0.3">
      <c r="A811">
        <v>3</v>
      </c>
      <c r="B811">
        <v>0</v>
      </c>
      <c r="C811" t="s">
        <v>1895</v>
      </c>
      <c r="D811" t="s">
        <v>20</v>
      </c>
      <c r="E811">
        <v>18</v>
      </c>
      <c r="F811">
        <v>2</v>
      </c>
      <c r="G811">
        <v>2</v>
      </c>
      <c r="H811" t="s">
        <v>1889</v>
      </c>
      <c r="I811">
        <v>34.375</v>
      </c>
      <c r="K811" t="s">
        <v>17</v>
      </c>
      <c r="N811" t="s">
        <v>1890</v>
      </c>
      <c r="O811">
        <v>1</v>
      </c>
      <c r="P811">
        <v>3</v>
      </c>
      <c r="Q811">
        <v>5</v>
      </c>
      <c r="R811" t="str">
        <f t="shared" si="446"/>
        <v>Train</v>
      </c>
      <c r="S811" t="str">
        <f t="shared" si="447"/>
        <v>Train</v>
      </c>
      <c r="T811" t="str">
        <f t="shared" si="448"/>
        <v>Validate</v>
      </c>
      <c r="U811" t="str">
        <f t="shared" si="449"/>
        <v>MA</v>
      </c>
      <c r="V811" t="str">
        <f t="shared" si="450"/>
        <v>18-30</v>
      </c>
      <c r="W811" t="str">
        <f t="shared" si="451"/>
        <v/>
      </c>
      <c r="X811" t="str">
        <f t="shared" si="452"/>
        <v>31-40</v>
      </c>
      <c r="Y811" t="b">
        <f>SUMPRODUCT(--(U811=counts!$A$40:$A$49))&gt;0</f>
        <v>1</v>
      </c>
      <c r="Z811" t="b">
        <f>SUMPRODUCT(--(W811=counts!$A$18:$A$22))&gt;0</f>
        <v>0</v>
      </c>
      <c r="AA811" t="str">
        <f t="shared" si="453"/>
        <v>18-30</v>
      </c>
      <c r="AB811" t="str">
        <f>IF(W811="","Blank",IF(Z811="TRUE",W811,counts!$A$23))</f>
        <v>Blank</v>
      </c>
      <c r="AC811" t="str">
        <f t="shared" si="454"/>
        <v>31-40</v>
      </c>
      <c r="AD811" t="str">
        <f t="shared" si="455"/>
        <v>MA</v>
      </c>
      <c r="AE811" t="str">
        <f t="shared" si="456"/>
        <v>male</v>
      </c>
      <c r="AF811">
        <f>IF(F811&gt;=4, counts!$A$62,F811)</f>
        <v>2</v>
      </c>
      <c r="AG811">
        <f>IF(G811&gt;=3, counts!$A$69,G811)</f>
        <v>2</v>
      </c>
      <c r="AH811" t="str">
        <f>IF(OR(K811="S",K811=""), counts!$A$75,K811)</f>
        <v>S, blank</v>
      </c>
      <c r="AI811">
        <f t="shared" si="457"/>
        <v>3</v>
      </c>
      <c r="AJ811">
        <f>VLOOKUP(AA811,counts!$V$8:$W$13,2,FALSE)</f>
        <v>-11.613432440426715</v>
      </c>
      <c r="AK811">
        <f>VLOOKUP(AB811,counts!$V$17:$W$23,2,FALSE)</f>
        <v>-42.171718189759716</v>
      </c>
      <c r="AL811">
        <f>VLOOKUP(AC811,counts!$V$27:$W$33,2,FALSE)</f>
        <v>22.971838090238197</v>
      </c>
      <c r="AM811">
        <f>VLOOKUP(AD811,counts!$V$38:$W$49,2,FALSE)</f>
        <v>-23.331657902726029</v>
      </c>
      <c r="AN811">
        <f>VLOOKUP(AE811,counts!$V$53:$W$54,2,FALSE)</f>
        <v>-108.67008854708662</v>
      </c>
      <c r="AO811">
        <f>VLOOKUP(AF811,counts!$V$58:$W$62,2,FALSE)</f>
        <v>47.533478806865013</v>
      </c>
      <c r="AP811">
        <f>VLOOKUP(AG811,counts!$V$66:$W$69,2,FALSE)</f>
        <v>75.609641767585757</v>
      </c>
      <c r="AQ811">
        <f>VLOOKUP(AH811,counts!$V$73:$W$75,2,FALSE)</f>
        <v>-22.422560732600829</v>
      </c>
      <c r="AR811">
        <f>VLOOKUP(AI811,counts!$V$79:$W$81,2,FALSE)</f>
        <v>-67.960368165567971</v>
      </c>
      <c r="AS811">
        <f t="shared" si="458"/>
        <v>0</v>
      </c>
      <c r="AT811">
        <f t="shared" si="459"/>
        <v>1</v>
      </c>
      <c r="AU811" t="str">
        <f t="shared" si="442"/>
        <v>Train</v>
      </c>
      <c r="AW811" t="str">
        <f t="shared" si="460"/>
        <v>18-30</v>
      </c>
      <c r="AX811" t="str">
        <f t="shared" si="461"/>
        <v>Blank</v>
      </c>
      <c r="AY811" t="str">
        <f t="shared" si="462"/>
        <v>31-40</v>
      </c>
      <c r="AZ811" t="str">
        <f t="shared" si="463"/>
        <v>MA</v>
      </c>
      <c r="BA811" t="str">
        <f t="shared" si="464"/>
        <v>male</v>
      </c>
      <c r="BB811">
        <f t="shared" si="465"/>
        <v>2</v>
      </c>
      <c r="BC811">
        <f t="shared" si="466"/>
        <v>2</v>
      </c>
      <c r="BD811" t="str">
        <f t="shared" si="467"/>
        <v>S, blank</v>
      </c>
      <c r="BE811">
        <f t="shared" si="468"/>
        <v>3</v>
      </c>
      <c r="BF811">
        <f t="shared" si="469"/>
        <v>-11.613432440426715</v>
      </c>
      <c r="BG811">
        <f t="shared" si="470"/>
        <v>-42.171718189759716</v>
      </c>
      <c r="BH811">
        <f t="shared" si="471"/>
        <v>22.971838090238197</v>
      </c>
      <c r="BI811">
        <f t="shared" si="472"/>
        <v>-23.331657902726029</v>
      </c>
      <c r="BJ811">
        <f t="shared" si="473"/>
        <v>-108.67008854708662</v>
      </c>
      <c r="BK811">
        <f t="shared" si="474"/>
        <v>47.533478806865013</v>
      </c>
      <c r="BL811">
        <f t="shared" si="475"/>
        <v>75.609641767585757</v>
      </c>
      <c r="BM811">
        <f t="shared" si="476"/>
        <v>-22.422560732600829</v>
      </c>
      <c r="BN811">
        <f t="shared" si="477"/>
        <v>-67.960368165567971</v>
      </c>
      <c r="BO811">
        <f t="shared" si="443"/>
        <v>0</v>
      </c>
      <c r="BP811">
        <f t="shared" si="444"/>
        <v>1</v>
      </c>
      <c r="BQ811" t="str">
        <f t="shared" si="445"/>
        <v>Train</v>
      </c>
    </row>
    <row r="812" spans="1:69" x14ac:dyDescent="0.3">
      <c r="A812">
        <v>3</v>
      </c>
      <c r="B812">
        <v>0</v>
      </c>
      <c r="C812" t="s">
        <v>1896</v>
      </c>
      <c r="D812" t="s">
        <v>20</v>
      </c>
      <c r="E812">
        <v>16</v>
      </c>
      <c r="F812">
        <v>1</v>
      </c>
      <c r="G812">
        <v>3</v>
      </c>
      <c r="H812" t="s">
        <v>1889</v>
      </c>
      <c r="I812">
        <v>34.375</v>
      </c>
      <c r="K812" t="s">
        <v>17</v>
      </c>
      <c r="N812" t="s">
        <v>1890</v>
      </c>
      <c r="O812">
        <v>4</v>
      </c>
      <c r="P812">
        <v>5</v>
      </c>
      <c r="Q812">
        <v>5</v>
      </c>
      <c r="R812" t="str">
        <f t="shared" si="446"/>
        <v>Test</v>
      </c>
      <c r="S812" t="str">
        <f t="shared" si="447"/>
        <v>Validate</v>
      </c>
      <c r="T812" t="str">
        <f t="shared" si="448"/>
        <v>Validate</v>
      </c>
      <c r="U812" t="str">
        <f t="shared" si="449"/>
        <v>MA</v>
      </c>
      <c r="V812" t="str">
        <f t="shared" si="450"/>
        <v>0-17</v>
      </c>
      <c r="W812" t="str">
        <f t="shared" si="451"/>
        <v/>
      </c>
      <c r="X812" t="str">
        <f t="shared" si="452"/>
        <v>31-40</v>
      </c>
      <c r="Y812" t="b">
        <f>SUMPRODUCT(--(U812=counts!$A$40:$A$49))&gt;0</f>
        <v>1</v>
      </c>
      <c r="Z812" t="b">
        <f>SUMPRODUCT(--(W812=counts!$A$18:$A$22))&gt;0</f>
        <v>0</v>
      </c>
      <c r="AA812" t="str">
        <f t="shared" si="453"/>
        <v>0-17</v>
      </c>
      <c r="AB812" t="str">
        <f>IF(W812="","Blank",IF(Z812="TRUE",W812,counts!$A$23))</f>
        <v>Blank</v>
      </c>
      <c r="AC812" t="str">
        <f t="shared" si="454"/>
        <v>31-40</v>
      </c>
      <c r="AD812" t="str">
        <f t="shared" si="455"/>
        <v>MA</v>
      </c>
      <c r="AE812" t="str">
        <f t="shared" si="456"/>
        <v>male</v>
      </c>
      <c r="AF812">
        <f>IF(F812&gt;=4, counts!$A$62,F812)</f>
        <v>1</v>
      </c>
      <c r="AG812" t="str">
        <f>IF(G812&gt;=3, counts!$A$69,G812)</f>
        <v>3, 4, 5, 6, 9</v>
      </c>
      <c r="AH812" t="str">
        <f>IF(OR(K812="S",K812=""), counts!$A$75,K812)</f>
        <v>S, blank</v>
      </c>
      <c r="AI812">
        <f t="shared" si="457"/>
        <v>3</v>
      </c>
      <c r="AJ812">
        <f>VLOOKUP(AA812,counts!$V$8:$W$13,2,FALSE)</f>
        <v>-3.7643689058441341</v>
      </c>
      <c r="AK812">
        <f>VLOOKUP(AB812,counts!$V$17:$W$23,2,FALSE)</f>
        <v>-42.171718189759716</v>
      </c>
      <c r="AL812">
        <f>VLOOKUP(AC812,counts!$V$27:$W$33,2,FALSE)</f>
        <v>22.971838090238197</v>
      </c>
      <c r="AM812">
        <f>VLOOKUP(AD812,counts!$V$38:$W$49,2,FALSE)</f>
        <v>-23.331657902726029</v>
      </c>
      <c r="AN812">
        <f>VLOOKUP(AE812,counts!$V$53:$W$54,2,FALSE)</f>
        <v>-108.67008854708662</v>
      </c>
      <c r="AO812">
        <f>VLOOKUP(AF812,counts!$V$58:$W$62,2,FALSE)</f>
        <v>48.695090775187893</v>
      </c>
      <c r="AP812">
        <f>VLOOKUP(AG812,counts!$V$66:$W$69,2,FALSE)</f>
        <v>-92.646375958720569</v>
      </c>
      <c r="AQ812">
        <f>VLOOKUP(AH812,counts!$V$73:$W$75,2,FALSE)</f>
        <v>-22.422560732600829</v>
      </c>
      <c r="AR812">
        <f>VLOOKUP(AI812,counts!$V$79:$W$81,2,FALSE)</f>
        <v>-67.960368165567971</v>
      </c>
      <c r="AS812">
        <f t="shared" si="458"/>
        <v>0</v>
      </c>
      <c r="AT812">
        <f t="shared" si="459"/>
        <v>4</v>
      </c>
      <c r="AU812" t="str">
        <f t="shared" si="442"/>
        <v>Test</v>
      </c>
      <c r="AW812" t="str">
        <f t="shared" si="460"/>
        <v>0-17</v>
      </c>
      <c r="AX812" t="str">
        <f t="shared" si="461"/>
        <v>Blank</v>
      </c>
      <c r="AY812" t="str">
        <f t="shared" si="462"/>
        <v>31-40</v>
      </c>
      <c r="AZ812" t="str">
        <f t="shared" si="463"/>
        <v>MA</v>
      </c>
      <c r="BA812" t="str">
        <f t="shared" si="464"/>
        <v>male</v>
      </c>
      <c r="BB812">
        <f t="shared" si="465"/>
        <v>1</v>
      </c>
      <c r="BC812" t="str">
        <f t="shared" si="466"/>
        <v>3, 4, 5, 6, 9</v>
      </c>
      <c r="BD812" t="str">
        <f t="shared" si="467"/>
        <v>S, blank</v>
      </c>
      <c r="BE812">
        <f t="shared" si="468"/>
        <v>3</v>
      </c>
      <c r="BF812">
        <f t="shared" si="469"/>
        <v>-3.7643689058441341</v>
      </c>
      <c r="BG812">
        <f t="shared" si="470"/>
        <v>-42.171718189759716</v>
      </c>
      <c r="BH812">
        <f t="shared" si="471"/>
        <v>22.971838090238197</v>
      </c>
      <c r="BI812">
        <f t="shared" si="472"/>
        <v>-23.331657902726029</v>
      </c>
      <c r="BJ812">
        <f t="shared" si="473"/>
        <v>-108.67008854708662</v>
      </c>
      <c r="BK812">
        <f t="shared" si="474"/>
        <v>48.695090775187893</v>
      </c>
      <c r="BL812">
        <f t="shared" si="475"/>
        <v>-92.646375958720569</v>
      </c>
      <c r="BM812">
        <f t="shared" si="476"/>
        <v>-22.422560732600829</v>
      </c>
      <c r="BN812">
        <f t="shared" si="477"/>
        <v>-67.960368165567971</v>
      </c>
      <c r="BO812">
        <f t="shared" si="443"/>
        <v>0</v>
      </c>
      <c r="BP812">
        <f t="shared" si="444"/>
        <v>4</v>
      </c>
      <c r="BQ812" t="str">
        <f t="shared" si="445"/>
        <v>Test</v>
      </c>
    </row>
    <row r="813" spans="1:69" x14ac:dyDescent="0.3">
      <c r="A813">
        <v>3</v>
      </c>
      <c r="B813">
        <v>0</v>
      </c>
      <c r="C813" t="s">
        <v>1897</v>
      </c>
      <c r="D813" t="s">
        <v>15</v>
      </c>
      <c r="E813">
        <v>48</v>
      </c>
      <c r="F813">
        <v>1</v>
      </c>
      <c r="G813">
        <v>3</v>
      </c>
      <c r="H813" t="s">
        <v>1889</v>
      </c>
      <c r="I813">
        <v>34.375</v>
      </c>
      <c r="K813" t="s">
        <v>17</v>
      </c>
      <c r="N813" t="s">
        <v>1890</v>
      </c>
      <c r="O813">
        <v>1</v>
      </c>
      <c r="P813">
        <v>3</v>
      </c>
      <c r="Q813">
        <v>5</v>
      </c>
      <c r="R813" t="str">
        <f t="shared" si="446"/>
        <v>Train</v>
      </c>
      <c r="S813" t="str">
        <f t="shared" si="447"/>
        <v>Train</v>
      </c>
      <c r="T813" t="str">
        <f t="shared" si="448"/>
        <v>Validate</v>
      </c>
      <c r="U813" t="str">
        <f t="shared" si="449"/>
        <v>MA</v>
      </c>
      <c r="V813" t="str">
        <f t="shared" si="450"/>
        <v>41-50</v>
      </c>
      <c r="W813" t="str">
        <f t="shared" si="451"/>
        <v/>
      </c>
      <c r="X813" t="str">
        <f t="shared" si="452"/>
        <v>31-40</v>
      </c>
      <c r="Y813" t="b">
        <f>SUMPRODUCT(--(U813=counts!$A$40:$A$49))&gt;0</f>
        <v>1</v>
      </c>
      <c r="Z813" t="b">
        <f>SUMPRODUCT(--(W813=counts!$A$18:$A$22))&gt;0</f>
        <v>0</v>
      </c>
      <c r="AA813" t="str">
        <f t="shared" si="453"/>
        <v>41-50</v>
      </c>
      <c r="AB813" t="str">
        <f>IF(W813="","Blank",IF(Z813="TRUE",W813,counts!$A$23))</f>
        <v>Blank</v>
      </c>
      <c r="AC813" t="str">
        <f t="shared" si="454"/>
        <v>31-40</v>
      </c>
      <c r="AD813" t="str">
        <f t="shared" si="455"/>
        <v>MA</v>
      </c>
      <c r="AE813" t="str">
        <f t="shared" si="456"/>
        <v>female</v>
      </c>
      <c r="AF813">
        <f>IF(F813&gt;=4, counts!$A$62,F813)</f>
        <v>1</v>
      </c>
      <c r="AG813" t="str">
        <f>IF(G813&gt;=3, counts!$A$69,G813)</f>
        <v>3, 4, 5, 6, 9</v>
      </c>
      <c r="AH813" t="str">
        <f>IF(OR(K813="S",K813=""), counts!$A$75,K813)</f>
        <v>S, blank</v>
      </c>
      <c r="AI813">
        <f t="shared" si="457"/>
        <v>3</v>
      </c>
      <c r="AJ813">
        <f>VLOOKUP(AA813,counts!$V$8:$W$13,2,FALSE)</f>
        <v>-13.385578549662212</v>
      </c>
      <c r="AK813">
        <f>VLOOKUP(AB813,counts!$V$17:$W$23,2,FALSE)</f>
        <v>-42.171718189759716</v>
      </c>
      <c r="AL813">
        <f>VLOOKUP(AC813,counts!$V$27:$W$33,2,FALSE)</f>
        <v>22.971838090238197</v>
      </c>
      <c r="AM813">
        <f>VLOOKUP(AD813,counts!$V$38:$W$49,2,FALSE)</f>
        <v>-23.331657902726029</v>
      </c>
      <c r="AN813">
        <f>VLOOKUP(AE813,counts!$V$53:$W$54,2,FALSE)</f>
        <v>151.41878811967541</v>
      </c>
      <c r="AO813">
        <f>VLOOKUP(AF813,counts!$V$58:$W$62,2,FALSE)</f>
        <v>48.695090775187893</v>
      </c>
      <c r="AP813">
        <f>VLOOKUP(AG813,counts!$V$66:$W$69,2,FALSE)</f>
        <v>-92.646375958720569</v>
      </c>
      <c r="AQ813">
        <f>VLOOKUP(AH813,counts!$V$73:$W$75,2,FALSE)</f>
        <v>-22.422560732600829</v>
      </c>
      <c r="AR813">
        <f>VLOOKUP(AI813,counts!$V$79:$W$81,2,FALSE)</f>
        <v>-67.960368165567971</v>
      </c>
      <c r="AS813">
        <f t="shared" si="458"/>
        <v>0</v>
      </c>
      <c r="AT813">
        <f t="shared" si="459"/>
        <v>1</v>
      </c>
      <c r="AU813" t="str">
        <f t="shared" si="442"/>
        <v>Train</v>
      </c>
      <c r="AW813" t="str">
        <f t="shared" si="460"/>
        <v>41-50</v>
      </c>
      <c r="AX813" t="str">
        <f t="shared" si="461"/>
        <v>Blank</v>
      </c>
      <c r="AY813" t="str">
        <f t="shared" si="462"/>
        <v>31-40</v>
      </c>
      <c r="AZ813" t="str">
        <f t="shared" si="463"/>
        <v>MA</v>
      </c>
      <c r="BA813" t="str">
        <f t="shared" si="464"/>
        <v>female</v>
      </c>
      <c r="BB813">
        <f t="shared" si="465"/>
        <v>1</v>
      </c>
      <c r="BC813" t="str">
        <f t="shared" si="466"/>
        <v>3, 4, 5, 6, 9</v>
      </c>
      <c r="BD813" t="str">
        <f t="shared" si="467"/>
        <v>S, blank</v>
      </c>
      <c r="BE813">
        <f t="shared" si="468"/>
        <v>3</v>
      </c>
      <c r="BF813">
        <f t="shared" si="469"/>
        <v>-13.385578549662212</v>
      </c>
      <c r="BG813">
        <f t="shared" si="470"/>
        <v>-42.171718189759716</v>
      </c>
      <c r="BH813">
        <f t="shared" si="471"/>
        <v>22.971838090238197</v>
      </c>
      <c r="BI813">
        <f t="shared" si="472"/>
        <v>-23.331657902726029</v>
      </c>
      <c r="BJ813">
        <f t="shared" si="473"/>
        <v>151.41878811967541</v>
      </c>
      <c r="BK813">
        <f t="shared" si="474"/>
        <v>48.695090775187893</v>
      </c>
      <c r="BL813">
        <f t="shared" si="475"/>
        <v>-92.646375958720569</v>
      </c>
      <c r="BM813">
        <f t="shared" si="476"/>
        <v>-22.422560732600829</v>
      </c>
      <c r="BN813">
        <f t="shared" si="477"/>
        <v>-67.960368165567971</v>
      </c>
      <c r="BO813">
        <f t="shared" si="443"/>
        <v>0</v>
      </c>
      <c r="BP813">
        <f t="shared" si="444"/>
        <v>1</v>
      </c>
      <c r="BQ813" t="str">
        <f t="shared" si="445"/>
        <v>Train</v>
      </c>
    </row>
    <row r="814" spans="1:69" x14ac:dyDescent="0.3">
      <c r="A814">
        <v>3</v>
      </c>
      <c r="B814">
        <v>0</v>
      </c>
      <c r="C814" t="s">
        <v>1898</v>
      </c>
      <c r="D814" t="s">
        <v>20</v>
      </c>
      <c r="F814">
        <v>0</v>
      </c>
      <c r="G814">
        <v>0</v>
      </c>
      <c r="H814" t="s">
        <v>1899</v>
      </c>
      <c r="I814">
        <v>7.75</v>
      </c>
      <c r="K814" t="s">
        <v>527</v>
      </c>
      <c r="N814" t="s">
        <v>1685</v>
      </c>
      <c r="O814">
        <v>2</v>
      </c>
      <c r="P814">
        <v>2</v>
      </c>
      <c r="Q814">
        <v>3</v>
      </c>
      <c r="R814" t="str">
        <f t="shared" si="446"/>
        <v>Train</v>
      </c>
      <c r="S814" t="str">
        <f t="shared" si="447"/>
        <v>Train</v>
      </c>
      <c r="T814" t="str">
        <f t="shared" si="448"/>
        <v>Train</v>
      </c>
      <c r="U814" t="str">
        <f t="shared" si="449"/>
        <v>NY</v>
      </c>
      <c r="V814" t="str">
        <f t="shared" si="450"/>
        <v>0-17</v>
      </c>
      <c r="W814" t="str">
        <f t="shared" si="451"/>
        <v/>
      </c>
      <c r="X814" t="str">
        <f t="shared" si="452"/>
        <v>0-10</v>
      </c>
      <c r="Y814" t="b">
        <f>SUMPRODUCT(--(U814=counts!$A$40:$A$49))&gt;0</f>
        <v>1</v>
      </c>
      <c r="Z814" t="b">
        <f>SUMPRODUCT(--(W814=counts!$A$18:$A$22))&gt;0</f>
        <v>0</v>
      </c>
      <c r="AA814" t="str">
        <f t="shared" si="453"/>
        <v>0-17</v>
      </c>
      <c r="AB814" t="str">
        <f>IF(W814="","Blank",IF(Z814="TRUE",W814,counts!$A$23))</f>
        <v>Blank</v>
      </c>
      <c r="AC814" t="str">
        <f t="shared" si="454"/>
        <v>0-10</v>
      </c>
      <c r="AD814" t="str">
        <f t="shared" si="455"/>
        <v>NY</v>
      </c>
      <c r="AE814" t="str">
        <f t="shared" si="456"/>
        <v>male</v>
      </c>
      <c r="AF814">
        <f>IF(F814&gt;=4, counts!$A$62,F814)</f>
        <v>0</v>
      </c>
      <c r="AG814">
        <f>IF(G814&gt;=3, counts!$A$69,G814)</f>
        <v>0</v>
      </c>
      <c r="AH814" t="str">
        <f>IF(OR(K814="S",K814=""), counts!$A$75,K814)</f>
        <v>Q</v>
      </c>
      <c r="AI814">
        <f t="shared" si="457"/>
        <v>3</v>
      </c>
      <c r="AJ814">
        <f>VLOOKUP(AA814,counts!$V$8:$W$13,2,FALSE)</f>
        <v>-3.7643689058441341</v>
      </c>
      <c r="AK814">
        <f>VLOOKUP(AB814,counts!$V$17:$W$23,2,FALSE)</f>
        <v>-42.171718189759716</v>
      </c>
      <c r="AL814">
        <f>VLOOKUP(AC814,counts!$V$27:$W$33,2,FALSE)</f>
        <v>-82.840254641099079</v>
      </c>
      <c r="AM814">
        <f>VLOOKUP(AD814,counts!$V$38:$W$49,2,FALSE)</f>
        <v>57.761363718906857</v>
      </c>
      <c r="AN814">
        <f>VLOOKUP(AE814,counts!$V$53:$W$54,2,FALSE)</f>
        <v>-108.67008854708662</v>
      </c>
      <c r="AO814">
        <f>VLOOKUP(AF814,counts!$V$58:$W$62,2,FALSE)</f>
        <v>-14.754319664473872</v>
      </c>
      <c r="AP814">
        <f>VLOOKUP(AG814,counts!$V$66:$W$69,2,FALSE)</f>
        <v>-22.013681658285037</v>
      </c>
      <c r="AQ814">
        <f>VLOOKUP(AH814,counts!$V$73:$W$75,2,FALSE)</f>
        <v>-11.405315820044242</v>
      </c>
      <c r="AR814">
        <f>VLOOKUP(AI814,counts!$V$79:$W$81,2,FALSE)</f>
        <v>-67.960368165567971</v>
      </c>
      <c r="AS814">
        <f t="shared" si="458"/>
        <v>0</v>
      </c>
      <c r="AT814">
        <f t="shared" si="459"/>
        <v>2</v>
      </c>
      <c r="AU814" t="str">
        <f t="shared" si="442"/>
        <v>Train</v>
      </c>
      <c r="AW814" t="str">
        <f t="shared" si="460"/>
        <v>0-17</v>
      </c>
      <c r="AX814" t="str">
        <f t="shared" si="461"/>
        <v>Blank</v>
      </c>
      <c r="AY814" t="str">
        <f t="shared" si="462"/>
        <v>0-10</v>
      </c>
      <c r="AZ814" t="str">
        <f t="shared" si="463"/>
        <v>NY</v>
      </c>
      <c r="BA814" t="str">
        <f t="shared" si="464"/>
        <v>male</v>
      </c>
      <c r="BB814">
        <f t="shared" si="465"/>
        <v>0</v>
      </c>
      <c r="BC814">
        <f t="shared" si="466"/>
        <v>0</v>
      </c>
      <c r="BD814" t="str">
        <f t="shared" si="467"/>
        <v>Q</v>
      </c>
      <c r="BE814">
        <f t="shared" si="468"/>
        <v>3</v>
      </c>
      <c r="BF814">
        <f t="shared" si="469"/>
        <v>-3.7643689058441341</v>
      </c>
      <c r="BG814">
        <f t="shared" si="470"/>
        <v>-42.171718189759716</v>
      </c>
      <c r="BH814">
        <f t="shared" si="471"/>
        <v>-82.840254641099079</v>
      </c>
      <c r="BI814">
        <f t="shared" si="472"/>
        <v>57.761363718906857</v>
      </c>
      <c r="BJ814">
        <f t="shared" si="473"/>
        <v>-108.67008854708662</v>
      </c>
      <c r="BK814">
        <f t="shared" si="474"/>
        <v>-14.754319664473872</v>
      </c>
      <c r="BL814">
        <f t="shared" si="475"/>
        <v>-22.013681658285037</v>
      </c>
      <c r="BM814">
        <f t="shared" si="476"/>
        <v>-11.405315820044242</v>
      </c>
      <c r="BN814">
        <f t="shared" si="477"/>
        <v>-67.960368165567971</v>
      </c>
      <c r="BO814">
        <f t="shared" si="443"/>
        <v>0</v>
      </c>
      <c r="BP814">
        <f t="shared" si="444"/>
        <v>2</v>
      </c>
      <c r="BQ814" t="str">
        <f t="shared" si="445"/>
        <v>Train</v>
      </c>
    </row>
    <row r="815" spans="1:69" x14ac:dyDescent="0.3">
      <c r="A815">
        <v>3</v>
      </c>
      <c r="B815">
        <v>0</v>
      </c>
      <c r="C815" t="s">
        <v>1900</v>
      </c>
      <c r="D815" t="s">
        <v>20</v>
      </c>
      <c r="F815">
        <v>0</v>
      </c>
      <c r="G815">
        <v>0</v>
      </c>
      <c r="H815" t="s">
        <v>1901</v>
      </c>
      <c r="I815">
        <v>7.25</v>
      </c>
      <c r="K815" t="s">
        <v>17</v>
      </c>
      <c r="O815">
        <v>3</v>
      </c>
      <c r="P815">
        <v>4</v>
      </c>
      <c r="Q815">
        <v>5</v>
      </c>
      <c r="R815" t="str">
        <f t="shared" si="446"/>
        <v>Train</v>
      </c>
      <c r="S815" t="str">
        <f t="shared" si="447"/>
        <v>Test</v>
      </c>
      <c r="T815" t="str">
        <f t="shared" si="448"/>
        <v>Validate</v>
      </c>
      <c r="U815" t="str">
        <f t="shared" si="449"/>
        <v/>
      </c>
      <c r="V815" t="str">
        <f t="shared" si="450"/>
        <v>0-17</v>
      </c>
      <c r="W815" t="str">
        <f t="shared" si="451"/>
        <v/>
      </c>
      <c r="X815" t="str">
        <f t="shared" si="452"/>
        <v>0-10</v>
      </c>
      <c r="Y815" t="b">
        <f>SUMPRODUCT(--(U815=counts!$A$40:$A$49))&gt;0</f>
        <v>0</v>
      </c>
      <c r="Z815" t="b">
        <f>SUMPRODUCT(--(W815=counts!$A$18:$A$22))&gt;0</f>
        <v>0</v>
      </c>
      <c r="AA815" t="str">
        <f t="shared" si="453"/>
        <v>0-17</v>
      </c>
      <c r="AB815" t="str">
        <f>IF(W815="","Blank",IF(Z815="TRUE",W815,counts!$A$23))</f>
        <v>Blank</v>
      </c>
      <c r="AC815" t="str">
        <f t="shared" si="454"/>
        <v>0-10</v>
      </c>
      <c r="AD815" t="str">
        <f t="shared" si="455"/>
        <v>Blank</v>
      </c>
      <c r="AE815" t="str">
        <f t="shared" si="456"/>
        <v>male</v>
      </c>
      <c r="AF815">
        <f>IF(F815&gt;=4, counts!$A$62,F815)</f>
        <v>0</v>
      </c>
      <c r="AG815">
        <f>IF(G815&gt;=3, counts!$A$69,G815)</f>
        <v>0</v>
      </c>
      <c r="AH815" t="str">
        <f>IF(OR(K815="S",K815=""), counts!$A$75,K815)</f>
        <v>S, blank</v>
      </c>
      <c r="AI815">
        <f t="shared" si="457"/>
        <v>3</v>
      </c>
      <c r="AJ815">
        <f>VLOOKUP(AA815,counts!$V$8:$W$13,2,FALSE)</f>
        <v>-3.7643689058441341</v>
      </c>
      <c r="AK815">
        <f>VLOOKUP(AB815,counts!$V$17:$W$23,2,FALSE)</f>
        <v>-42.171718189759716</v>
      </c>
      <c r="AL815">
        <f>VLOOKUP(AC815,counts!$V$27:$W$33,2,FALSE)</f>
        <v>-82.840254641099079</v>
      </c>
      <c r="AM815">
        <f>VLOOKUP(AD815,counts!$V$38:$W$49,2,FALSE)</f>
        <v>-33.757758935166962</v>
      </c>
      <c r="AN815">
        <f>VLOOKUP(AE815,counts!$V$53:$W$54,2,FALSE)</f>
        <v>-108.67008854708662</v>
      </c>
      <c r="AO815">
        <f>VLOOKUP(AF815,counts!$V$58:$W$62,2,FALSE)</f>
        <v>-14.754319664473872</v>
      </c>
      <c r="AP815">
        <f>VLOOKUP(AG815,counts!$V$66:$W$69,2,FALSE)</f>
        <v>-22.013681658285037</v>
      </c>
      <c r="AQ815">
        <f>VLOOKUP(AH815,counts!$V$73:$W$75,2,FALSE)</f>
        <v>-22.422560732600829</v>
      </c>
      <c r="AR815">
        <f>VLOOKUP(AI815,counts!$V$79:$W$81,2,FALSE)</f>
        <v>-67.960368165567971</v>
      </c>
      <c r="AS815">
        <f t="shared" si="458"/>
        <v>0</v>
      </c>
      <c r="AT815">
        <f t="shared" si="459"/>
        <v>3</v>
      </c>
      <c r="AU815" t="str">
        <f t="shared" si="442"/>
        <v>Train</v>
      </c>
      <c r="AW815" t="str">
        <f t="shared" si="460"/>
        <v>0-17</v>
      </c>
      <c r="AX815" t="str">
        <f t="shared" si="461"/>
        <v>Blank</v>
      </c>
      <c r="AY815" t="str">
        <f t="shared" si="462"/>
        <v>0-10</v>
      </c>
      <c r="AZ815" t="str">
        <f t="shared" si="463"/>
        <v>Blank</v>
      </c>
      <c r="BA815" t="str">
        <f t="shared" si="464"/>
        <v>male</v>
      </c>
      <c r="BB815">
        <f t="shared" si="465"/>
        <v>0</v>
      </c>
      <c r="BC815">
        <f t="shared" si="466"/>
        <v>0</v>
      </c>
      <c r="BD815" t="str">
        <f t="shared" si="467"/>
        <v>S, blank</v>
      </c>
      <c r="BE815">
        <f t="shared" si="468"/>
        <v>3</v>
      </c>
      <c r="BF815">
        <f t="shared" si="469"/>
        <v>-3.7643689058441341</v>
      </c>
      <c r="BG815">
        <f t="shared" si="470"/>
        <v>-42.171718189759716</v>
      </c>
      <c r="BH815">
        <f t="shared" si="471"/>
        <v>-82.840254641099079</v>
      </c>
      <c r="BI815">
        <f t="shared" si="472"/>
        <v>-33.757758935166962</v>
      </c>
      <c r="BJ815">
        <f t="shared" si="473"/>
        <v>-108.67008854708662</v>
      </c>
      <c r="BK815">
        <f t="shared" si="474"/>
        <v>-14.754319664473872</v>
      </c>
      <c r="BL815">
        <f t="shared" si="475"/>
        <v>-22.013681658285037</v>
      </c>
      <c r="BM815">
        <f t="shared" si="476"/>
        <v>-22.422560732600829</v>
      </c>
      <c r="BN815">
        <f t="shared" si="477"/>
        <v>-67.960368165567971</v>
      </c>
      <c r="BO815">
        <f t="shared" si="443"/>
        <v>0</v>
      </c>
      <c r="BP815">
        <f t="shared" si="444"/>
        <v>3</v>
      </c>
      <c r="BQ815" t="str">
        <f t="shared" si="445"/>
        <v>Train</v>
      </c>
    </row>
    <row r="816" spans="1:69" x14ac:dyDescent="0.3">
      <c r="A816">
        <v>3</v>
      </c>
      <c r="B816">
        <v>0</v>
      </c>
      <c r="C816" t="s">
        <v>1902</v>
      </c>
      <c r="D816" t="s">
        <v>20</v>
      </c>
      <c r="E816">
        <v>25</v>
      </c>
      <c r="F816">
        <v>0</v>
      </c>
      <c r="G816">
        <v>0</v>
      </c>
      <c r="H816" t="s">
        <v>1903</v>
      </c>
      <c r="I816">
        <v>7.7416999999999998</v>
      </c>
      <c r="K816" t="s">
        <v>527</v>
      </c>
      <c r="N816" t="s">
        <v>30</v>
      </c>
      <c r="O816">
        <v>4</v>
      </c>
      <c r="P816">
        <v>1</v>
      </c>
      <c r="Q816">
        <v>5</v>
      </c>
      <c r="R816" t="str">
        <f t="shared" si="446"/>
        <v>Test</v>
      </c>
      <c r="S816" t="str">
        <f t="shared" si="447"/>
        <v>Train</v>
      </c>
      <c r="T816" t="str">
        <f t="shared" si="448"/>
        <v>Validate</v>
      </c>
      <c r="U816" t="str">
        <f t="shared" si="449"/>
        <v>NY</v>
      </c>
      <c r="V816" t="str">
        <f t="shared" si="450"/>
        <v>18-30</v>
      </c>
      <c r="W816" t="str">
        <f t="shared" si="451"/>
        <v/>
      </c>
      <c r="X816" t="str">
        <f t="shared" si="452"/>
        <v>0-10</v>
      </c>
      <c r="Y816" t="b">
        <f>SUMPRODUCT(--(U816=counts!$A$40:$A$49))&gt;0</f>
        <v>1</v>
      </c>
      <c r="Z816" t="b">
        <f>SUMPRODUCT(--(W816=counts!$A$18:$A$22))&gt;0</f>
        <v>0</v>
      </c>
      <c r="AA816" t="str">
        <f t="shared" si="453"/>
        <v>18-30</v>
      </c>
      <c r="AB816" t="str">
        <f>IF(W816="","Blank",IF(Z816="TRUE",W816,counts!$A$23))</f>
        <v>Blank</v>
      </c>
      <c r="AC816" t="str">
        <f t="shared" si="454"/>
        <v>0-10</v>
      </c>
      <c r="AD816" t="str">
        <f t="shared" si="455"/>
        <v>NY</v>
      </c>
      <c r="AE816" t="str">
        <f t="shared" si="456"/>
        <v>male</v>
      </c>
      <c r="AF816">
        <f>IF(F816&gt;=4, counts!$A$62,F816)</f>
        <v>0</v>
      </c>
      <c r="AG816">
        <f>IF(G816&gt;=3, counts!$A$69,G816)</f>
        <v>0</v>
      </c>
      <c r="AH816" t="str">
        <f>IF(OR(K816="S",K816=""), counts!$A$75,K816)</f>
        <v>Q</v>
      </c>
      <c r="AI816">
        <f t="shared" si="457"/>
        <v>3</v>
      </c>
      <c r="AJ816">
        <f>VLOOKUP(AA816,counts!$V$8:$W$13,2,FALSE)</f>
        <v>-11.613432440426715</v>
      </c>
      <c r="AK816">
        <f>VLOOKUP(AB816,counts!$V$17:$W$23,2,FALSE)</f>
        <v>-42.171718189759716</v>
      </c>
      <c r="AL816">
        <f>VLOOKUP(AC816,counts!$V$27:$W$33,2,FALSE)</f>
        <v>-82.840254641099079</v>
      </c>
      <c r="AM816">
        <f>VLOOKUP(AD816,counts!$V$38:$W$49,2,FALSE)</f>
        <v>57.761363718906857</v>
      </c>
      <c r="AN816">
        <f>VLOOKUP(AE816,counts!$V$53:$W$54,2,FALSE)</f>
        <v>-108.67008854708662</v>
      </c>
      <c r="AO816">
        <f>VLOOKUP(AF816,counts!$V$58:$W$62,2,FALSE)</f>
        <v>-14.754319664473872</v>
      </c>
      <c r="AP816">
        <f>VLOOKUP(AG816,counts!$V$66:$W$69,2,FALSE)</f>
        <v>-22.013681658285037</v>
      </c>
      <c r="AQ816">
        <f>VLOOKUP(AH816,counts!$V$73:$W$75,2,FALSE)</f>
        <v>-11.405315820044242</v>
      </c>
      <c r="AR816">
        <f>VLOOKUP(AI816,counts!$V$79:$W$81,2,FALSE)</f>
        <v>-67.960368165567971</v>
      </c>
      <c r="AS816">
        <f t="shared" si="458"/>
        <v>0</v>
      </c>
      <c r="AT816">
        <f t="shared" si="459"/>
        <v>4</v>
      </c>
      <c r="AU816" t="str">
        <f t="shared" si="442"/>
        <v>Test</v>
      </c>
      <c r="AW816" t="str">
        <f t="shared" si="460"/>
        <v>18-30</v>
      </c>
      <c r="AX816" t="str">
        <f t="shared" si="461"/>
        <v>Blank</v>
      </c>
      <c r="AY816" t="str">
        <f t="shared" si="462"/>
        <v>0-10</v>
      </c>
      <c r="AZ816" t="str">
        <f t="shared" si="463"/>
        <v>NY</v>
      </c>
      <c r="BA816" t="str">
        <f t="shared" si="464"/>
        <v>male</v>
      </c>
      <c r="BB816">
        <f t="shared" si="465"/>
        <v>0</v>
      </c>
      <c r="BC816">
        <f t="shared" si="466"/>
        <v>0</v>
      </c>
      <c r="BD816" t="str">
        <f t="shared" si="467"/>
        <v>Q</v>
      </c>
      <c r="BE816">
        <f t="shared" si="468"/>
        <v>3</v>
      </c>
      <c r="BF816">
        <f t="shared" si="469"/>
        <v>-11.613432440426715</v>
      </c>
      <c r="BG816">
        <f t="shared" si="470"/>
        <v>-42.171718189759716</v>
      </c>
      <c r="BH816">
        <f t="shared" si="471"/>
        <v>-82.840254641099079</v>
      </c>
      <c r="BI816">
        <f t="shared" si="472"/>
        <v>57.761363718906857</v>
      </c>
      <c r="BJ816">
        <f t="shared" si="473"/>
        <v>-108.67008854708662</v>
      </c>
      <c r="BK816">
        <f t="shared" si="474"/>
        <v>-14.754319664473872</v>
      </c>
      <c r="BL816">
        <f t="shared" si="475"/>
        <v>-22.013681658285037</v>
      </c>
      <c r="BM816">
        <f t="shared" si="476"/>
        <v>-11.405315820044242</v>
      </c>
      <c r="BN816">
        <f t="shared" si="477"/>
        <v>-67.960368165567971</v>
      </c>
      <c r="BO816">
        <f t="shared" si="443"/>
        <v>0</v>
      </c>
      <c r="BP816">
        <f t="shared" si="444"/>
        <v>4</v>
      </c>
      <c r="BQ816" t="str">
        <f t="shared" si="445"/>
        <v>Test</v>
      </c>
    </row>
    <row r="817" spans="1:69" x14ac:dyDescent="0.3">
      <c r="A817">
        <v>3</v>
      </c>
      <c r="B817">
        <v>0</v>
      </c>
      <c r="C817" t="s">
        <v>1904</v>
      </c>
      <c r="D817" t="s">
        <v>20</v>
      </c>
      <c r="F817">
        <v>0</v>
      </c>
      <c r="G817">
        <v>0</v>
      </c>
      <c r="H817" t="s">
        <v>1905</v>
      </c>
      <c r="I817">
        <v>14.5</v>
      </c>
      <c r="K817" t="s">
        <v>17</v>
      </c>
      <c r="O817">
        <v>4</v>
      </c>
      <c r="P817">
        <v>4</v>
      </c>
      <c r="Q817">
        <v>2</v>
      </c>
      <c r="R817" t="str">
        <f t="shared" si="446"/>
        <v>Test</v>
      </c>
      <c r="S817" t="str">
        <f t="shared" si="447"/>
        <v>Test</v>
      </c>
      <c r="T817" t="str">
        <f t="shared" si="448"/>
        <v>Train</v>
      </c>
      <c r="U817" t="str">
        <f t="shared" si="449"/>
        <v/>
      </c>
      <c r="V817" t="str">
        <f t="shared" si="450"/>
        <v>0-17</v>
      </c>
      <c r="W817" t="str">
        <f t="shared" si="451"/>
        <v/>
      </c>
      <c r="X817" t="str">
        <f t="shared" si="452"/>
        <v>11-20</v>
      </c>
      <c r="Y817" t="b">
        <f>SUMPRODUCT(--(U817=counts!$A$40:$A$49))&gt;0</f>
        <v>0</v>
      </c>
      <c r="Z817" t="b">
        <f>SUMPRODUCT(--(W817=counts!$A$18:$A$22))&gt;0</f>
        <v>0</v>
      </c>
      <c r="AA817" t="str">
        <f t="shared" si="453"/>
        <v>0-17</v>
      </c>
      <c r="AB817" t="str">
        <f>IF(W817="","Blank",IF(Z817="TRUE",W817,counts!$A$23))</f>
        <v>Blank</v>
      </c>
      <c r="AC817" t="str">
        <f t="shared" si="454"/>
        <v>11-20</v>
      </c>
      <c r="AD817" t="str">
        <f t="shared" si="455"/>
        <v>Blank</v>
      </c>
      <c r="AE817" t="str">
        <f t="shared" si="456"/>
        <v>male</v>
      </c>
      <c r="AF817">
        <f>IF(F817&gt;=4, counts!$A$62,F817)</f>
        <v>0</v>
      </c>
      <c r="AG817">
        <f>IF(G817&gt;=3, counts!$A$69,G817)</f>
        <v>0</v>
      </c>
      <c r="AH817" t="str">
        <f>IF(OR(K817="S",K817=""), counts!$A$75,K817)</f>
        <v>S, blank</v>
      </c>
      <c r="AI817">
        <f t="shared" si="457"/>
        <v>3</v>
      </c>
      <c r="AJ817">
        <f>VLOOKUP(AA817,counts!$V$8:$W$13,2,FALSE)</f>
        <v>-3.7643689058441341</v>
      </c>
      <c r="AK817">
        <f>VLOOKUP(AB817,counts!$V$17:$W$23,2,FALSE)</f>
        <v>-42.171718189759716</v>
      </c>
      <c r="AL817">
        <f>VLOOKUP(AC817,counts!$V$27:$W$33,2,FALSE)</f>
        <v>-9.6115457513775127</v>
      </c>
      <c r="AM817">
        <f>VLOOKUP(AD817,counts!$V$38:$W$49,2,FALSE)</f>
        <v>-33.757758935166962</v>
      </c>
      <c r="AN817">
        <f>VLOOKUP(AE817,counts!$V$53:$W$54,2,FALSE)</f>
        <v>-108.67008854708662</v>
      </c>
      <c r="AO817">
        <f>VLOOKUP(AF817,counts!$V$58:$W$62,2,FALSE)</f>
        <v>-14.754319664473872</v>
      </c>
      <c r="AP817">
        <f>VLOOKUP(AG817,counts!$V$66:$W$69,2,FALSE)</f>
        <v>-22.013681658285037</v>
      </c>
      <c r="AQ817">
        <f>VLOOKUP(AH817,counts!$V$73:$W$75,2,FALSE)</f>
        <v>-22.422560732600829</v>
      </c>
      <c r="AR817">
        <f>VLOOKUP(AI817,counts!$V$79:$W$81,2,FALSE)</f>
        <v>-67.960368165567971</v>
      </c>
      <c r="AS817">
        <f t="shared" si="458"/>
        <v>0</v>
      </c>
      <c r="AT817">
        <f t="shared" si="459"/>
        <v>4</v>
      </c>
      <c r="AU817" t="str">
        <f t="shared" si="442"/>
        <v>Test</v>
      </c>
      <c r="AW817" t="str">
        <f t="shared" si="460"/>
        <v>0-17</v>
      </c>
      <c r="AX817" t="str">
        <f t="shared" si="461"/>
        <v>Blank</v>
      </c>
      <c r="AY817" t="str">
        <f t="shared" si="462"/>
        <v>11-20</v>
      </c>
      <c r="AZ817" t="str">
        <f t="shared" si="463"/>
        <v>Blank</v>
      </c>
      <c r="BA817" t="str">
        <f t="shared" si="464"/>
        <v>male</v>
      </c>
      <c r="BB817">
        <f t="shared" si="465"/>
        <v>0</v>
      </c>
      <c r="BC817">
        <f t="shared" si="466"/>
        <v>0</v>
      </c>
      <c r="BD817" t="str">
        <f t="shared" si="467"/>
        <v>S, blank</v>
      </c>
      <c r="BE817">
        <f t="shared" si="468"/>
        <v>3</v>
      </c>
      <c r="BF817">
        <f t="shared" si="469"/>
        <v>-3.7643689058441341</v>
      </c>
      <c r="BG817">
        <f t="shared" si="470"/>
        <v>-42.171718189759716</v>
      </c>
      <c r="BH817">
        <f t="shared" si="471"/>
        <v>-9.6115457513775127</v>
      </c>
      <c r="BI817">
        <f t="shared" si="472"/>
        <v>-33.757758935166962</v>
      </c>
      <c r="BJ817">
        <f t="shared" si="473"/>
        <v>-108.67008854708662</v>
      </c>
      <c r="BK817">
        <f t="shared" si="474"/>
        <v>-14.754319664473872</v>
      </c>
      <c r="BL817">
        <f t="shared" si="475"/>
        <v>-22.013681658285037</v>
      </c>
      <c r="BM817">
        <f t="shared" si="476"/>
        <v>-22.422560732600829</v>
      </c>
      <c r="BN817">
        <f t="shared" si="477"/>
        <v>-67.960368165567971</v>
      </c>
      <c r="BO817">
        <f t="shared" si="443"/>
        <v>0</v>
      </c>
      <c r="BP817">
        <f t="shared" si="444"/>
        <v>4</v>
      </c>
      <c r="BQ817" t="str">
        <f t="shared" si="445"/>
        <v>Test</v>
      </c>
    </row>
    <row r="818" spans="1:69" x14ac:dyDescent="0.3">
      <c r="A818">
        <v>3</v>
      </c>
      <c r="B818">
        <v>0</v>
      </c>
      <c r="C818" t="s">
        <v>1906</v>
      </c>
      <c r="D818" t="s">
        <v>20</v>
      </c>
      <c r="F818">
        <v>0</v>
      </c>
      <c r="G818">
        <v>0</v>
      </c>
      <c r="H818" t="s">
        <v>1907</v>
      </c>
      <c r="I818">
        <v>7.8958000000000004</v>
      </c>
      <c r="K818" t="s">
        <v>44</v>
      </c>
      <c r="O818">
        <v>5</v>
      </c>
      <c r="P818">
        <v>4</v>
      </c>
      <c r="Q818">
        <v>1</v>
      </c>
      <c r="R818" t="str">
        <f t="shared" si="446"/>
        <v>Validate</v>
      </c>
      <c r="S818" t="str">
        <f t="shared" si="447"/>
        <v>Test</v>
      </c>
      <c r="T818" t="str">
        <f t="shared" si="448"/>
        <v>Train</v>
      </c>
      <c r="U818" t="str">
        <f t="shared" si="449"/>
        <v/>
      </c>
      <c r="V818" t="str">
        <f t="shared" si="450"/>
        <v>0-17</v>
      </c>
      <c r="W818" t="str">
        <f t="shared" si="451"/>
        <v/>
      </c>
      <c r="X818" t="str">
        <f t="shared" si="452"/>
        <v>0-10</v>
      </c>
      <c r="Y818" t="b">
        <f>SUMPRODUCT(--(U818=counts!$A$40:$A$49))&gt;0</f>
        <v>0</v>
      </c>
      <c r="Z818" t="b">
        <f>SUMPRODUCT(--(W818=counts!$A$18:$A$22))&gt;0</f>
        <v>0</v>
      </c>
      <c r="AA818" t="str">
        <f t="shared" si="453"/>
        <v>0-17</v>
      </c>
      <c r="AB818" t="str">
        <f>IF(W818="","Blank",IF(Z818="TRUE",W818,counts!$A$23))</f>
        <v>Blank</v>
      </c>
      <c r="AC818" t="str">
        <f t="shared" si="454"/>
        <v>0-10</v>
      </c>
      <c r="AD818" t="str">
        <f t="shared" si="455"/>
        <v>Blank</v>
      </c>
      <c r="AE818" t="str">
        <f t="shared" si="456"/>
        <v>male</v>
      </c>
      <c r="AF818">
        <f>IF(F818&gt;=4, counts!$A$62,F818)</f>
        <v>0</v>
      </c>
      <c r="AG818">
        <f>IF(G818&gt;=3, counts!$A$69,G818)</f>
        <v>0</v>
      </c>
      <c r="AH818" t="str">
        <f>IF(OR(K818="S",K818=""), counts!$A$75,K818)</f>
        <v>C</v>
      </c>
      <c r="AI818">
        <f t="shared" si="457"/>
        <v>3</v>
      </c>
      <c r="AJ818">
        <f>VLOOKUP(AA818,counts!$V$8:$W$13,2,FALSE)</f>
        <v>-3.7643689058441341</v>
      </c>
      <c r="AK818">
        <f>VLOOKUP(AB818,counts!$V$17:$W$23,2,FALSE)</f>
        <v>-42.171718189759716</v>
      </c>
      <c r="AL818">
        <f>VLOOKUP(AC818,counts!$V$27:$W$33,2,FALSE)</f>
        <v>-82.840254641099079</v>
      </c>
      <c r="AM818">
        <f>VLOOKUP(AD818,counts!$V$38:$W$49,2,FALSE)</f>
        <v>-33.757758935166962</v>
      </c>
      <c r="AN818">
        <f>VLOOKUP(AE818,counts!$V$53:$W$54,2,FALSE)</f>
        <v>-108.67008854708662</v>
      </c>
      <c r="AO818">
        <f>VLOOKUP(AF818,counts!$V$58:$W$62,2,FALSE)</f>
        <v>-14.754319664473872</v>
      </c>
      <c r="AP818">
        <f>VLOOKUP(AG818,counts!$V$66:$W$69,2,FALSE)</f>
        <v>-22.013681658285037</v>
      </c>
      <c r="AQ818">
        <f>VLOOKUP(AH818,counts!$V$73:$W$75,2,FALSE)</f>
        <v>72.444458573419169</v>
      </c>
      <c r="AR818">
        <f>VLOOKUP(AI818,counts!$V$79:$W$81,2,FALSE)</f>
        <v>-67.960368165567971</v>
      </c>
      <c r="AS818">
        <f t="shared" si="458"/>
        <v>0</v>
      </c>
      <c r="AT818">
        <f t="shared" si="459"/>
        <v>5</v>
      </c>
      <c r="AU818" t="str">
        <f t="shared" si="442"/>
        <v>Validate</v>
      </c>
      <c r="AW818" t="str">
        <f t="shared" si="460"/>
        <v>0-17</v>
      </c>
      <c r="AX818" t="str">
        <f t="shared" si="461"/>
        <v>Blank</v>
      </c>
      <c r="AY818" t="str">
        <f t="shared" si="462"/>
        <v>0-10</v>
      </c>
      <c r="AZ818" t="str">
        <f t="shared" si="463"/>
        <v>Blank</v>
      </c>
      <c r="BA818" t="str">
        <f t="shared" si="464"/>
        <v>male</v>
      </c>
      <c r="BB818">
        <f t="shared" si="465"/>
        <v>0</v>
      </c>
      <c r="BC818">
        <f t="shared" si="466"/>
        <v>0</v>
      </c>
      <c r="BD818" t="str">
        <f t="shared" si="467"/>
        <v>C</v>
      </c>
      <c r="BE818">
        <f t="shared" si="468"/>
        <v>3</v>
      </c>
      <c r="BF818">
        <f t="shared" si="469"/>
        <v>-3.7643689058441341</v>
      </c>
      <c r="BG818">
        <f t="shared" si="470"/>
        <v>-42.171718189759716</v>
      </c>
      <c r="BH818">
        <f t="shared" si="471"/>
        <v>-82.840254641099079</v>
      </c>
      <c r="BI818">
        <f t="shared" si="472"/>
        <v>-33.757758935166962</v>
      </c>
      <c r="BJ818">
        <f t="shared" si="473"/>
        <v>-108.67008854708662</v>
      </c>
      <c r="BK818">
        <f t="shared" si="474"/>
        <v>-14.754319664473872</v>
      </c>
      <c r="BL818">
        <f t="shared" si="475"/>
        <v>-22.013681658285037</v>
      </c>
      <c r="BM818">
        <f t="shared" si="476"/>
        <v>72.444458573419169</v>
      </c>
      <c r="BN818">
        <f t="shared" si="477"/>
        <v>-67.960368165567971</v>
      </c>
      <c r="BO818">
        <f t="shared" si="443"/>
        <v>0</v>
      </c>
      <c r="BP818">
        <f t="shared" si="444"/>
        <v>5</v>
      </c>
      <c r="BQ818" t="str">
        <f t="shared" si="445"/>
        <v>Validate</v>
      </c>
    </row>
    <row r="819" spans="1:69" x14ac:dyDescent="0.3">
      <c r="A819">
        <v>3</v>
      </c>
      <c r="B819">
        <v>0</v>
      </c>
      <c r="C819" t="s">
        <v>1908</v>
      </c>
      <c r="D819" t="s">
        <v>20</v>
      </c>
      <c r="E819">
        <v>22</v>
      </c>
      <c r="F819">
        <v>0</v>
      </c>
      <c r="G819">
        <v>0</v>
      </c>
      <c r="H819" t="s">
        <v>1909</v>
      </c>
      <c r="I819">
        <v>8.0500000000000007</v>
      </c>
      <c r="K819" t="s">
        <v>17</v>
      </c>
      <c r="M819">
        <v>47</v>
      </c>
      <c r="O819">
        <v>5</v>
      </c>
      <c r="P819">
        <v>3</v>
      </c>
      <c r="Q819">
        <v>4</v>
      </c>
      <c r="R819" t="str">
        <f t="shared" si="446"/>
        <v>Validate</v>
      </c>
      <c r="S819" t="str">
        <f t="shared" si="447"/>
        <v>Train</v>
      </c>
      <c r="T819" t="str">
        <f t="shared" si="448"/>
        <v>Test</v>
      </c>
      <c r="U819" t="str">
        <f t="shared" si="449"/>
        <v/>
      </c>
      <c r="V819" t="str">
        <f t="shared" si="450"/>
        <v>18-30</v>
      </c>
      <c r="W819" t="str">
        <f t="shared" si="451"/>
        <v/>
      </c>
      <c r="X819" t="str">
        <f t="shared" si="452"/>
        <v>0-10</v>
      </c>
      <c r="Y819" t="b">
        <f>SUMPRODUCT(--(U819=counts!$A$40:$A$49))&gt;0</f>
        <v>0</v>
      </c>
      <c r="Z819" t="b">
        <f>SUMPRODUCT(--(W819=counts!$A$18:$A$22))&gt;0</f>
        <v>0</v>
      </c>
      <c r="AA819" t="str">
        <f t="shared" si="453"/>
        <v>18-30</v>
      </c>
      <c r="AB819" t="str">
        <f>IF(W819="","Blank",IF(Z819="TRUE",W819,counts!$A$23))</f>
        <v>Blank</v>
      </c>
      <c r="AC819" t="str">
        <f t="shared" si="454"/>
        <v>0-10</v>
      </c>
      <c r="AD819" t="str">
        <f t="shared" si="455"/>
        <v>Blank</v>
      </c>
      <c r="AE819" t="str">
        <f t="shared" si="456"/>
        <v>male</v>
      </c>
      <c r="AF819">
        <f>IF(F819&gt;=4, counts!$A$62,F819)</f>
        <v>0</v>
      </c>
      <c r="AG819">
        <f>IF(G819&gt;=3, counts!$A$69,G819)</f>
        <v>0</v>
      </c>
      <c r="AH819" t="str">
        <f>IF(OR(K819="S",K819=""), counts!$A$75,K819)</f>
        <v>S, blank</v>
      </c>
      <c r="AI819">
        <f t="shared" si="457"/>
        <v>3</v>
      </c>
      <c r="AJ819">
        <f>VLOOKUP(AA819,counts!$V$8:$W$13,2,FALSE)</f>
        <v>-11.613432440426715</v>
      </c>
      <c r="AK819">
        <f>VLOOKUP(AB819,counts!$V$17:$W$23,2,FALSE)</f>
        <v>-42.171718189759716</v>
      </c>
      <c r="AL819">
        <f>VLOOKUP(AC819,counts!$V$27:$W$33,2,FALSE)</f>
        <v>-82.840254641099079</v>
      </c>
      <c r="AM819">
        <f>VLOOKUP(AD819,counts!$V$38:$W$49,2,FALSE)</f>
        <v>-33.757758935166962</v>
      </c>
      <c r="AN819">
        <f>VLOOKUP(AE819,counts!$V$53:$W$54,2,FALSE)</f>
        <v>-108.67008854708662</v>
      </c>
      <c r="AO819">
        <f>VLOOKUP(AF819,counts!$V$58:$W$62,2,FALSE)</f>
        <v>-14.754319664473872</v>
      </c>
      <c r="AP819">
        <f>VLOOKUP(AG819,counts!$V$66:$W$69,2,FALSE)</f>
        <v>-22.013681658285037</v>
      </c>
      <c r="AQ819">
        <f>VLOOKUP(AH819,counts!$V$73:$W$75,2,FALSE)</f>
        <v>-22.422560732600829</v>
      </c>
      <c r="AR819">
        <f>VLOOKUP(AI819,counts!$V$79:$W$81,2,FALSE)</f>
        <v>-67.960368165567971</v>
      </c>
      <c r="AS819">
        <f t="shared" si="458"/>
        <v>0</v>
      </c>
      <c r="AT819">
        <f t="shared" si="459"/>
        <v>5</v>
      </c>
      <c r="AU819" t="str">
        <f t="shared" si="442"/>
        <v>Validate</v>
      </c>
      <c r="AW819" t="str">
        <f t="shared" si="460"/>
        <v>18-30</v>
      </c>
      <c r="AX819" t="str">
        <f t="shared" si="461"/>
        <v>Blank</v>
      </c>
      <c r="AY819" t="str">
        <f t="shared" si="462"/>
        <v>0-10</v>
      </c>
      <c r="AZ819" t="str">
        <f t="shared" si="463"/>
        <v>Blank</v>
      </c>
      <c r="BA819" t="str">
        <f t="shared" si="464"/>
        <v>male</v>
      </c>
      <c r="BB819">
        <f t="shared" si="465"/>
        <v>0</v>
      </c>
      <c r="BC819">
        <f t="shared" si="466"/>
        <v>0</v>
      </c>
      <c r="BD819" t="str">
        <f t="shared" si="467"/>
        <v>S, blank</v>
      </c>
      <c r="BE819">
        <f t="shared" si="468"/>
        <v>3</v>
      </c>
      <c r="BF819">
        <f t="shared" si="469"/>
        <v>-11.613432440426715</v>
      </c>
      <c r="BG819">
        <f t="shared" si="470"/>
        <v>-42.171718189759716</v>
      </c>
      <c r="BH819">
        <f t="shared" si="471"/>
        <v>-82.840254641099079</v>
      </c>
      <c r="BI819">
        <f t="shared" si="472"/>
        <v>-33.757758935166962</v>
      </c>
      <c r="BJ819">
        <f t="shared" si="473"/>
        <v>-108.67008854708662</v>
      </c>
      <c r="BK819">
        <f t="shared" si="474"/>
        <v>-14.754319664473872</v>
      </c>
      <c r="BL819">
        <f t="shared" si="475"/>
        <v>-22.013681658285037</v>
      </c>
      <c r="BM819">
        <f t="shared" si="476"/>
        <v>-22.422560732600829</v>
      </c>
      <c r="BN819">
        <f t="shared" si="477"/>
        <v>-67.960368165567971</v>
      </c>
      <c r="BO819">
        <f t="shared" si="443"/>
        <v>0</v>
      </c>
      <c r="BP819">
        <f t="shared" si="444"/>
        <v>5</v>
      </c>
      <c r="BQ819" t="str">
        <f t="shared" si="445"/>
        <v>Validate</v>
      </c>
    </row>
    <row r="820" spans="1:69" x14ac:dyDescent="0.3">
      <c r="A820">
        <v>3</v>
      </c>
      <c r="B820">
        <v>1</v>
      </c>
      <c r="C820" t="s">
        <v>1910</v>
      </c>
      <c r="D820" t="s">
        <v>15</v>
      </c>
      <c r="E820">
        <v>16</v>
      </c>
      <c r="F820">
        <v>0</v>
      </c>
      <c r="G820">
        <v>0</v>
      </c>
      <c r="H820" t="s">
        <v>1911</v>
      </c>
      <c r="I820">
        <v>7.7332999999999998</v>
      </c>
      <c r="K820" t="s">
        <v>527</v>
      </c>
      <c r="L820" t="s">
        <v>1001</v>
      </c>
      <c r="N820" t="s">
        <v>1674</v>
      </c>
      <c r="O820">
        <v>4</v>
      </c>
      <c r="P820">
        <v>3</v>
      </c>
      <c r="Q820">
        <v>1</v>
      </c>
      <c r="R820" t="str">
        <f t="shared" si="446"/>
        <v>Test</v>
      </c>
      <c r="S820" t="str">
        <f t="shared" si="447"/>
        <v>Train</v>
      </c>
      <c r="T820" t="str">
        <f t="shared" si="448"/>
        <v>Train</v>
      </c>
      <c r="U820" t="str">
        <f t="shared" si="449"/>
        <v>NY</v>
      </c>
      <c r="V820" t="str">
        <f t="shared" si="450"/>
        <v>0-17</v>
      </c>
      <c r="W820" t="str">
        <f t="shared" si="451"/>
        <v/>
      </c>
      <c r="X820" t="str">
        <f t="shared" si="452"/>
        <v>0-10</v>
      </c>
      <c r="Y820" t="b">
        <f>SUMPRODUCT(--(U820=counts!$A$40:$A$49))&gt;0</f>
        <v>1</v>
      </c>
      <c r="Z820" t="b">
        <f>SUMPRODUCT(--(W820=counts!$A$18:$A$22))&gt;0</f>
        <v>0</v>
      </c>
      <c r="AA820" t="str">
        <f t="shared" si="453"/>
        <v>0-17</v>
      </c>
      <c r="AB820" t="str">
        <f>IF(W820="","Blank",IF(Z820="TRUE",W820,counts!$A$23))</f>
        <v>Blank</v>
      </c>
      <c r="AC820" t="str">
        <f t="shared" si="454"/>
        <v>0-10</v>
      </c>
      <c r="AD820" t="str">
        <f t="shared" si="455"/>
        <v>NY</v>
      </c>
      <c r="AE820" t="str">
        <f t="shared" si="456"/>
        <v>female</v>
      </c>
      <c r="AF820">
        <f>IF(F820&gt;=4, counts!$A$62,F820)</f>
        <v>0</v>
      </c>
      <c r="AG820">
        <f>IF(G820&gt;=3, counts!$A$69,G820)</f>
        <v>0</v>
      </c>
      <c r="AH820" t="str">
        <f>IF(OR(K820="S",K820=""), counts!$A$75,K820)</f>
        <v>Q</v>
      </c>
      <c r="AI820">
        <f t="shared" si="457"/>
        <v>3</v>
      </c>
      <c r="AJ820">
        <f>VLOOKUP(AA820,counts!$V$8:$W$13,2,FALSE)</f>
        <v>-3.7643689058441341</v>
      </c>
      <c r="AK820">
        <f>VLOOKUP(AB820,counts!$V$17:$W$23,2,FALSE)</f>
        <v>-42.171718189759716</v>
      </c>
      <c r="AL820">
        <f>VLOOKUP(AC820,counts!$V$27:$W$33,2,FALSE)</f>
        <v>-82.840254641099079</v>
      </c>
      <c r="AM820">
        <f>VLOOKUP(AD820,counts!$V$38:$W$49,2,FALSE)</f>
        <v>57.761363718906857</v>
      </c>
      <c r="AN820">
        <f>VLOOKUP(AE820,counts!$V$53:$W$54,2,FALSE)</f>
        <v>151.41878811967541</v>
      </c>
      <c r="AO820">
        <f>VLOOKUP(AF820,counts!$V$58:$W$62,2,FALSE)</f>
        <v>-14.754319664473872</v>
      </c>
      <c r="AP820">
        <f>VLOOKUP(AG820,counts!$V$66:$W$69,2,FALSE)</f>
        <v>-22.013681658285037</v>
      </c>
      <c r="AQ820">
        <f>VLOOKUP(AH820,counts!$V$73:$W$75,2,FALSE)</f>
        <v>-11.405315820044242</v>
      </c>
      <c r="AR820">
        <f>VLOOKUP(AI820,counts!$V$79:$W$81,2,FALSE)</f>
        <v>-67.960368165567971</v>
      </c>
      <c r="AS820">
        <f t="shared" si="458"/>
        <v>1</v>
      </c>
      <c r="AT820">
        <f t="shared" si="459"/>
        <v>4</v>
      </c>
      <c r="AU820" t="str">
        <f t="shared" si="442"/>
        <v>Test</v>
      </c>
      <c r="AW820" t="str">
        <f t="shared" si="460"/>
        <v>0-17</v>
      </c>
      <c r="AX820" t="str">
        <f t="shared" si="461"/>
        <v>Blank</v>
      </c>
      <c r="AY820" t="str">
        <f t="shared" si="462"/>
        <v>0-10</v>
      </c>
      <c r="AZ820" t="str">
        <f t="shared" si="463"/>
        <v>NY</v>
      </c>
      <c r="BA820" t="str">
        <f t="shared" si="464"/>
        <v>female</v>
      </c>
      <c r="BB820">
        <f t="shared" si="465"/>
        <v>0</v>
      </c>
      <c r="BC820">
        <f t="shared" si="466"/>
        <v>0</v>
      </c>
      <c r="BD820" t="str">
        <f t="shared" si="467"/>
        <v>Q</v>
      </c>
      <c r="BE820">
        <f t="shared" si="468"/>
        <v>3</v>
      </c>
      <c r="BF820">
        <f t="shared" si="469"/>
        <v>-3.7643689058441341</v>
      </c>
      <c r="BG820">
        <f t="shared" si="470"/>
        <v>-42.171718189759716</v>
      </c>
      <c r="BH820">
        <f t="shared" si="471"/>
        <v>-82.840254641099079</v>
      </c>
      <c r="BI820">
        <f t="shared" si="472"/>
        <v>57.761363718906857</v>
      </c>
      <c r="BJ820">
        <f t="shared" si="473"/>
        <v>151.41878811967541</v>
      </c>
      <c r="BK820">
        <f t="shared" si="474"/>
        <v>-14.754319664473872</v>
      </c>
      <c r="BL820">
        <f t="shared" si="475"/>
        <v>-22.013681658285037</v>
      </c>
      <c r="BM820">
        <f t="shared" si="476"/>
        <v>-11.405315820044242</v>
      </c>
      <c r="BN820">
        <f t="shared" si="477"/>
        <v>-67.960368165567971</v>
      </c>
      <c r="BO820">
        <f t="shared" si="443"/>
        <v>1</v>
      </c>
      <c r="BP820">
        <f t="shared" si="444"/>
        <v>4</v>
      </c>
      <c r="BQ820" t="str">
        <f t="shared" si="445"/>
        <v>Test</v>
      </c>
    </row>
    <row r="821" spans="1:69" x14ac:dyDescent="0.3">
      <c r="A821">
        <v>3</v>
      </c>
      <c r="B821">
        <v>1</v>
      </c>
      <c r="C821" t="s">
        <v>1912</v>
      </c>
      <c r="D821" t="s">
        <v>15</v>
      </c>
      <c r="F821">
        <v>0</v>
      </c>
      <c r="G821">
        <v>0</v>
      </c>
      <c r="H821" t="s">
        <v>1913</v>
      </c>
      <c r="I821">
        <v>7.75</v>
      </c>
      <c r="K821" t="s">
        <v>527</v>
      </c>
      <c r="L821" t="s">
        <v>241</v>
      </c>
      <c r="N821" t="s">
        <v>1914</v>
      </c>
      <c r="O821">
        <v>2</v>
      </c>
      <c r="P821">
        <v>1</v>
      </c>
      <c r="Q821">
        <v>5</v>
      </c>
      <c r="R821" t="str">
        <f t="shared" si="446"/>
        <v>Train</v>
      </c>
      <c r="S821" t="str">
        <f t="shared" si="447"/>
        <v>Train</v>
      </c>
      <c r="T821" t="str">
        <f t="shared" si="448"/>
        <v>Validate</v>
      </c>
      <c r="U821" t="str">
        <f t="shared" si="449"/>
        <v>DC</v>
      </c>
      <c r="V821" t="str">
        <f t="shared" si="450"/>
        <v>0-17</v>
      </c>
      <c r="W821" t="str">
        <f t="shared" si="451"/>
        <v/>
      </c>
      <c r="X821" t="str">
        <f t="shared" si="452"/>
        <v>0-10</v>
      </c>
      <c r="Y821" t="b">
        <f>SUMPRODUCT(--(U821=counts!$A$40:$A$49))&gt;0</f>
        <v>0</v>
      </c>
      <c r="Z821" t="b">
        <f>SUMPRODUCT(--(W821=counts!$A$18:$A$22))&gt;0</f>
        <v>0</v>
      </c>
      <c r="AA821" t="str">
        <f t="shared" si="453"/>
        <v>0-17</v>
      </c>
      <c r="AB821" t="str">
        <f>IF(W821="","Blank",IF(Z821="TRUE",W821,counts!$A$23))</f>
        <v>Blank</v>
      </c>
      <c r="AC821" t="str">
        <f t="shared" si="454"/>
        <v>0-10</v>
      </c>
      <c r="AD821" t="str">
        <f t="shared" si="455"/>
        <v>Others</v>
      </c>
      <c r="AE821" t="str">
        <f t="shared" si="456"/>
        <v>female</v>
      </c>
      <c r="AF821">
        <f>IF(F821&gt;=4, counts!$A$62,F821)</f>
        <v>0</v>
      </c>
      <c r="AG821">
        <f>IF(G821&gt;=3, counts!$A$69,G821)</f>
        <v>0</v>
      </c>
      <c r="AH821" t="str">
        <f>IF(OR(K821="S",K821=""), counts!$A$75,K821)</f>
        <v>Q</v>
      </c>
      <c r="AI821">
        <f t="shared" si="457"/>
        <v>3</v>
      </c>
      <c r="AJ821">
        <f>VLOOKUP(AA821,counts!$V$8:$W$13,2,FALSE)</f>
        <v>-3.7643689058441341</v>
      </c>
      <c r="AK821">
        <f>VLOOKUP(AB821,counts!$V$17:$W$23,2,FALSE)</f>
        <v>-42.171718189759716</v>
      </c>
      <c r="AL821">
        <f>VLOOKUP(AC821,counts!$V$27:$W$33,2,FALSE)</f>
        <v>-82.840254641099079</v>
      </c>
      <c r="AM821">
        <f>VLOOKUP(AD821,counts!$V$38:$W$49,2,FALSE)</f>
        <v>40.634191658169868</v>
      </c>
      <c r="AN821">
        <f>VLOOKUP(AE821,counts!$V$53:$W$54,2,FALSE)</f>
        <v>151.41878811967541</v>
      </c>
      <c r="AO821">
        <f>VLOOKUP(AF821,counts!$V$58:$W$62,2,FALSE)</f>
        <v>-14.754319664473872</v>
      </c>
      <c r="AP821">
        <f>VLOOKUP(AG821,counts!$V$66:$W$69,2,FALSE)</f>
        <v>-22.013681658285037</v>
      </c>
      <c r="AQ821">
        <f>VLOOKUP(AH821,counts!$V$73:$W$75,2,FALSE)</f>
        <v>-11.405315820044242</v>
      </c>
      <c r="AR821">
        <f>VLOOKUP(AI821,counts!$V$79:$W$81,2,FALSE)</f>
        <v>-67.960368165567971</v>
      </c>
      <c r="AS821">
        <f t="shared" si="458"/>
        <v>1</v>
      </c>
      <c r="AT821">
        <f t="shared" si="459"/>
        <v>2</v>
      </c>
      <c r="AU821" t="str">
        <f t="shared" si="442"/>
        <v>Train</v>
      </c>
      <c r="AW821" t="str">
        <f t="shared" si="460"/>
        <v>0-17</v>
      </c>
      <c r="AX821" t="str">
        <f t="shared" si="461"/>
        <v>Blank</v>
      </c>
      <c r="AY821" t="str">
        <f t="shared" si="462"/>
        <v>0-10</v>
      </c>
      <c r="AZ821" t="str">
        <f t="shared" si="463"/>
        <v>Others</v>
      </c>
      <c r="BA821" t="str">
        <f t="shared" si="464"/>
        <v>female</v>
      </c>
      <c r="BB821">
        <f t="shared" si="465"/>
        <v>0</v>
      </c>
      <c r="BC821">
        <f t="shared" si="466"/>
        <v>0</v>
      </c>
      <c r="BD821" t="str">
        <f t="shared" si="467"/>
        <v>Q</v>
      </c>
      <c r="BE821">
        <f t="shared" si="468"/>
        <v>3</v>
      </c>
      <c r="BF821">
        <f t="shared" si="469"/>
        <v>-3.7643689058441341</v>
      </c>
      <c r="BG821">
        <f t="shared" si="470"/>
        <v>-42.171718189759716</v>
      </c>
      <c r="BH821">
        <f t="shared" si="471"/>
        <v>-82.840254641099079</v>
      </c>
      <c r="BI821">
        <f t="shared" si="472"/>
        <v>40.634191658169868</v>
      </c>
      <c r="BJ821">
        <f t="shared" si="473"/>
        <v>151.41878811967541</v>
      </c>
      <c r="BK821">
        <f t="shared" si="474"/>
        <v>-14.754319664473872</v>
      </c>
      <c r="BL821">
        <f t="shared" si="475"/>
        <v>-22.013681658285037</v>
      </c>
      <c r="BM821">
        <f t="shared" si="476"/>
        <v>-11.405315820044242</v>
      </c>
      <c r="BN821">
        <f t="shared" si="477"/>
        <v>-67.960368165567971</v>
      </c>
      <c r="BO821">
        <f t="shared" si="443"/>
        <v>1</v>
      </c>
      <c r="BP821">
        <f t="shared" si="444"/>
        <v>2</v>
      </c>
      <c r="BQ821" t="str">
        <f t="shared" si="445"/>
        <v>Train</v>
      </c>
    </row>
    <row r="822" spans="1:69" x14ac:dyDescent="0.3">
      <c r="A822">
        <v>3</v>
      </c>
      <c r="B822">
        <v>1</v>
      </c>
      <c r="C822" t="s">
        <v>1915</v>
      </c>
      <c r="D822" t="s">
        <v>20</v>
      </c>
      <c r="E822">
        <v>9</v>
      </c>
      <c r="F822">
        <v>0</v>
      </c>
      <c r="G822">
        <v>2</v>
      </c>
      <c r="H822" t="s">
        <v>1916</v>
      </c>
      <c r="I822">
        <v>20.524999999999999</v>
      </c>
      <c r="K822" t="s">
        <v>17</v>
      </c>
      <c r="L822" t="s">
        <v>1917</v>
      </c>
      <c r="N822" t="s">
        <v>1918</v>
      </c>
      <c r="O822">
        <v>3</v>
      </c>
      <c r="P822">
        <v>3</v>
      </c>
      <c r="Q822">
        <v>5</v>
      </c>
      <c r="R822" t="str">
        <f t="shared" si="446"/>
        <v>Train</v>
      </c>
      <c r="S822" t="str">
        <f t="shared" si="447"/>
        <v>Train</v>
      </c>
      <c r="T822" t="str">
        <f t="shared" si="448"/>
        <v>Validate</v>
      </c>
      <c r="U822" t="str">
        <f t="shared" si="449"/>
        <v>MI</v>
      </c>
      <c r="V822" t="str">
        <f t="shared" si="450"/>
        <v>0-17</v>
      </c>
      <c r="W822" t="str">
        <f t="shared" si="451"/>
        <v/>
      </c>
      <c r="X822" t="str">
        <f t="shared" si="452"/>
        <v>21-30</v>
      </c>
      <c r="Y822" t="b">
        <f>SUMPRODUCT(--(U822=counts!$A$40:$A$49))&gt;0</f>
        <v>1</v>
      </c>
      <c r="Z822" t="b">
        <f>SUMPRODUCT(--(W822=counts!$A$18:$A$22))&gt;0</f>
        <v>0</v>
      </c>
      <c r="AA822" t="str">
        <f t="shared" si="453"/>
        <v>0-17</v>
      </c>
      <c r="AB822" t="str">
        <f>IF(W822="","Blank",IF(Z822="TRUE",W822,counts!$A$23))</f>
        <v>Blank</v>
      </c>
      <c r="AC822" t="str">
        <f t="shared" si="454"/>
        <v>21-30</v>
      </c>
      <c r="AD822" t="str">
        <f t="shared" si="455"/>
        <v>MI</v>
      </c>
      <c r="AE822" t="str">
        <f t="shared" si="456"/>
        <v>male</v>
      </c>
      <c r="AF822">
        <f>IF(F822&gt;=4, counts!$A$62,F822)</f>
        <v>0</v>
      </c>
      <c r="AG822">
        <f>IF(G822&gt;=3, counts!$A$69,G822)</f>
        <v>2</v>
      </c>
      <c r="AH822" t="str">
        <f>IF(OR(K822="S",K822=""), counts!$A$75,K822)</f>
        <v>S, blank</v>
      </c>
      <c r="AI822">
        <f t="shared" si="457"/>
        <v>3</v>
      </c>
      <c r="AJ822">
        <f>VLOOKUP(AA822,counts!$V$8:$W$13,2,FALSE)</f>
        <v>-3.7643689058441341</v>
      </c>
      <c r="AK822">
        <f>VLOOKUP(AB822,counts!$V$17:$W$23,2,FALSE)</f>
        <v>-42.171718189759716</v>
      </c>
      <c r="AL822">
        <f>VLOOKUP(AC822,counts!$V$27:$W$33,2,FALSE)</f>
        <v>40.172297072540438</v>
      </c>
      <c r="AM822">
        <f>VLOOKUP(AD822,counts!$V$38:$W$49,2,FALSE)</f>
        <v>123.30204897661667</v>
      </c>
      <c r="AN822">
        <f>VLOOKUP(AE822,counts!$V$53:$W$54,2,FALSE)</f>
        <v>-108.67008854708662</v>
      </c>
      <c r="AO822">
        <f>VLOOKUP(AF822,counts!$V$58:$W$62,2,FALSE)</f>
        <v>-14.754319664473872</v>
      </c>
      <c r="AP822">
        <f>VLOOKUP(AG822,counts!$V$66:$W$69,2,FALSE)</f>
        <v>75.609641767585757</v>
      </c>
      <c r="AQ822">
        <f>VLOOKUP(AH822,counts!$V$73:$W$75,2,FALSE)</f>
        <v>-22.422560732600829</v>
      </c>
      <c r="AR822">
        <f>VLOOKUP(AI822,counts!$V$79:$W$81,2,FALSE)</f>
        <v>-67.960368165567971</v>
      </c>
      <c r="AS822">
        <f t="shared" si="458"/>
        <v>1</v>
      </c>
      <c r="AT822">
        <f t="shared" si="459"/>
        <v>3</v>
      </c>
      <c r="AU822" t="str">
        <f t="shared" si="442"/>
        <v>Train</v>
      </c>
      <c r="AW822" t="str">
        <f t="shared" si="460"/>
        <v>0-17</v>
      </c>
      <c r="AX822" t="str">
        <f t="shared" si="461"/>
        <v>Blank</v>
      </c>
      <c r="AY822" t="str">
        <f t="shared" si="462"/>
        <v>21-30</v>
      </c>
      <c r="AZ822" t="str">
        <f t="shared" si="463"/>
        <v>MI</v>
      </c>
      <c r="BA822" t="str">
        <f t="shared" si="464"/>
        <v>male</v>
      </c>
      <c r="BB822">
        <f t="shared" si="465"/>
        <v>0</v>
      </c>
      <c r="BC822">
        <f t="shared" si="466"/>
        <v>2</v>
      </c>
      <c r="BD822" t="str">
        <f t="shared" si="467"/>
        <v>S, blank</v>
      </c>
      <c r="BE822">
        <f t="shared" si="468"/>
        <v>3</v>
      </c>
      <c r="BF822">
        <f t="shared" si="469"/>
        <v>-3.7643689058441341</v>
      </c>
      <c r="BG822">
        <f t="shared" si="470"/>
        <v>-42.171718189759716</v>
      </c>
      <c r="BH822">
        <f t="shared" si="471"/>
        <v>40.172297072540438</v>
      </c>
      <c r="BI822">
        <f t="shared" si="472"/>
        <v>123.30204897661667</v>
      </c>
      <c r="BJ822">
        <f t="shared" si="473"/>
        <v>-108.67008854708662</v>
      </c>
      <c r="BK822">
        <f t="shared" si="474"/>
        <v>-14.754319664473872</v>
      </c>
      <c r="BL822">
        <f t="shared" si="475"/>
        <v>75.609641767585757</v>
      </c>
      <c r="BM822">
        <f t="shared" si="476"/>
        <v>-22.422560732600829</v>
      </c>
      <c r="BN822">
        <f t="shared" si="477"/>
        <v>-67.960368165567971</v>
      </c>
      <c r="BO822">
        <f t="shared" si="443"/>
        <v>1</v>
      </c>
      <c r="BP822">
        <f t="shared" si="444"/>
        <v>3</v>
      </c>
      <c r="BQ822" t="str">
        <f t="shared" si="445"/>
        <v>Train</v>
      </c>
    </row>
    <row r="823" spans="1:69" x14ac:dyDescent="0.3">
      <c r="A823">
        <v>3</v>
      </c>
      <c r="B823">
        <v>0</v>
      </c>
      <c r="C823" t="s">
        <v>1919</v>
      </c>
      <c r="D823" t="s">
        <v>20</v>
      </c>
      <c r="E823">
        <v>33</v>
      </c>
      <c r="F823">
        <v>1</v>
      </c>
      <c r="G823">
        <v>1</v>
      </c>
      <c r="H823" t="s">
        <v>1916</v>
      </c>
      <c r="I823">
        <v>20.524999999999999</v>
      </c>
      <c r="K823" t="s">
        <v>17</v>
      </c>
      <c r="N823" t="s">
        <v>1918</v>
      </c>
      <c r="O823">
        <v>4</v>
      </c>
      <c r="P823">
        <v>1</v>
      </c>
      <c r="Q823">
        <v>1</v>
      </c>
      <c r="R823" t="str">
        <f t="shared" si="446"/>
        <v>Test</v>
      </c>
      <c r="S823" t="str">
        <f t="shared" si="447"/>
        <v>Train</v>
      </c>
      <c r="T823" t="str">
        <f t="shared" si="448"/>
        <v>Train</v>
      </c>
      <c r="U823" t="str">
        <f t="shared" si="449"/>
        <v>MI</v>
      </c>
      <c r="V823" t="str">
        <f t="shared" si="450"/>
        <v>31-40</v>
      </c>
      <c r="W823" t="str">
        <f t="shared" si="451"/>
        <v/>
      </c>
      <c r="X823" t="str">
        <f t="shared" si="452"/>
        <v>21-30</v>
      </c>
      <c r="Y823" t="b">
        <f>SUMPRODUCT(--(U823=counts!$A$40:$A$49))&gt;0</f>
        <v>1</v>
      </c>
      <c r="Z823" t="b">
        <f>SUMPRODUCT(--(W823=counts!$A$18:$A$22))&gt;0</f>
        <v>0</v>
      </c>
      <c r="AA823" t="str">
        <f t="shared" si="453"/>
        <v>31-40</v>
      </c>
      <c r="AB823" t="str">
        <f>IF(W823="","Blank",IF(Z823="TRUE",W823,counts!$A$23))</f>
        <v>Blank</v>
      </c>
      <c r="AC823" t="str">
        <f t="shared" si="454"/>
        <v>21-30</v>
      </c>
      <c r="AD823" t="str">
        <f t="shared" si="455"/>
        <v>MI</v>
      </c>
      <c r="AE823" t="str">
        <f t="shared" si="456"/>
        <v>male</v>
      </c>
      <c r="AF823">
        <f>IF(F823&gt;=4, counts!$A$62,F823)</f>
        <v>1</v>
      </c>
      <c r="AG823">
        <f>IF(G823&gt;=3, counts!$A$69,G823)</f>
        <v>1</v>
      </c>
      <c r="AH823" t="str">
        <f>IF(OR(K823="S",K823=""), counts!$A$75,K823)</f>
        <v>S, blank</v>
      </c>
      <c r="AI823">
        <f t="shared" si="457"/>
        <v>3</v>
      </c>
      <c r="AJ823">
        <f>VLOOKUP(AA823,counts!$V$8:$W$13,2,FALSE)</f>
        <v>32.769878926258563</v>
      </c>
      <c r="AK823">
        <f>VLOOKUP(AB823,counts!$V$17:$W$23,2,FALSE)</f>
        <v>-42.171718189759716</v>
      </c>
      <c r="AL823">
        <f>VLOOKUP(AC823,counts!$V$27:$W$33,2,FALSE)</f>
        <v>40.172297072540438</v>
      </c>
      <c r="AM823">
        <f>VLOOKUP(AD823,counts!$V$38:$W$49,2,FALSE)</f>
        <v>123.30204897661667</v>
      </c>
      <c r="AN823">
        <f>VLOOKUP(AE823,counts!$V$53:$W$54,2,FALSE)</f>
        <v>-108.67008854708662</v>
      </c>
      <c r="AO823">
        <f>VLOOKUP(AF823,counts!$V$58:$W$62,2,FALSE)</f>
        <v>48.695090775187893</v>
      </c>
      <c r="AP823">
        <f>VLOOKUP(AG823,counts!$V$66:$W$69,2,FALSE)</f>
        <v>79.365382998232107</v>
      </c>
      <c r="AQ823">
        <f>VLOOKUP(AH823,counts!$V$73:$W$75,2,FALSE)</f>
        <v>-22.422560732600829</v>
      </c>
      <c r="AR823">
        <f>VLOOKUP(AI823,counts!$V$79:$W$81,2,FALSE)</f>
        <v>-67.960368165567971</v>
      </c>
      <c r="AS823">
        <f t="shared" si="458"/>
        <v>0</v>
      </c>
      <c r="AT823">
        <f t="shared" si="459"/>
        <v>4</v>
      </c>
      <c r="AU823" t="str">
        <f t="shared" si="442"/>
        <v>Test</v>
      </c>
      <c r="AW823" t="str">
        <f t="shared" si="460"/>
        <v>31-40</v>
      </c>
      <c r="AX823" t="str">
        <f t="shared" si="461"/>
        <v>Blank</v>
      </c>
      <c r="AY823" t="str">
        <f t="shared" si="462"/>
        <v>21-30</v>
      </c>
      <c r="AZ823" t="str">
        <f t="shared" si="463"/>
        <v>MI</v>
      </c>
      <c r="BA823" t="str">
        <f t="shared" si="464"/>
        <v>male</v>
      </c>
      <c r="BB823">
        <f t="shared" si="465"/>
        <v>1</v>
      </c>
      <c r="BC823">
        <f t="shared" si="466"/>
        <v>1</v>
      </c>
      <c r="BD823" t="str">
        <f t="shared" si="467"/>
        <v>S, blank</v>
      </c>
      <c r="BE823">
        <f t="shared" si="468"/>
        <v>3</v>
      </c>
      <c r="BF823">
        <f t="shared" si="469"/>
        <v>32.769878926258563</v>
      </c>
      <c r="BG823">
        <f t="shared" si="470"/>
        <v>-42.171718189759716</v>
      </c>
      <c r="BH823">
        <f t="shared" si="471"/>
        <v>40.172297072540438</v>
      </c>
      <c r="BI823">
        <f t="shared" si="472"/>
        <v>123.30204897661667</v>
      </c>
      <c r="BJ823">
        <f t="shared" si="473"/>
        <v>-108.67008854708662</v>
      </c>
      <c r="BK823">
        <f t="shared" si="474"/>
        <v>48.695090775187893</v>
      </c>
      <c r="BL823">
        <f t="shared" si="475"/>
        <v>79.365382998232107</v>
      </c>
      <c r="BM823">
        <f t="shared" si="476"/>
        <v>-22.422560732600829</v>
      </c>
      <c r="BN823">
        <f t="shared" si="477"/>
        <v>-67.960368165567971</v>
      </c>
      <c r="BO823">
        <f t="shared" si="443"/>
        <v>0</v>
      </c>
      <c r="BP823">
        <f t="shared" si="444"/>
        <v>4</v>
      </c>
      <c r="BQ823" t="str">
        <f t="shared" si="445"/>
        <v>Test</v>
      </c>
    </row>
    <row r="824" spans="1:69" x14ac:dyDescent="0.3">
      <c r="A824">
        <v>3</v>
      </c>
      <c r="B824">
        <v>0</v>
      </c>
      <c r="C824" t="s">
        <v>1920</v>
      </c>
      <c r="D824" t="s">
        <v>20</v>
      </c>
      <c r="E824">
        <v>41</v>
      </c>
      <c r="F824">
        <v>0</v>
      </c>
      <c r="G824">
        <v>0</v>
      </c>
      <c r="H824" t="s">
        <v>1921</v>
      </c>
      <c r="I824">
        <v>7.85</v>
      </c>
      <c r="K824" t="s">
        <v>17</v>
      </c>
      <c r="N824" t="s">
        <v>130</v>
      </c>
      <c r="O824">
        <v>3</v>
      </c>
      <c r="P824">
        <v>1</v>
      </c>
      <c r="Q824">
        <v>1</v>
      </c>
      <c r="R824" t="str">
        <f t="shared" si="446"/>
        <v>Train</v>
      </c>
      <c r="S824" t="str">
        <f t="shared" si="447"/>
        <v>Train</v>
      </c>
      <c r="T824" t="str">
        <f t="shared" si="448"/>
        <v>Train</v>
      </c>
      <c r="U824" t="str">
        <f t="shared" si="449"/>
        <v>PA</v>
      </c>
      <c r="V824" t="str">
        <f t="shared" si="450"/>
        <v>41-50</v>
      </c>
      <c r="W824" t="str">
        <f t="shared" si="451"/>
        <v/>
      </c>
      <c r="X824" t="str">
        <f t="shared" si="452"/>
        <v>0-10</v>
      </c>
      <c r="Y824" t="b">
        <f>SUMPRODUCT(--(U824=counts!$A$40:$A$49))&gt;0</f>
        <v>1</v>
      </c>
      <c r="Z824" t="b">
        <f>SUMPRODUCT(--(W824=counts!$A$18:$A$22))&gt;0</f>
        <v>0</v>
      </c>
      <c r="AA824" t="str">
        <f t="shared" si="453"/>
        <v>41-50</v>
      </c>
      <c r="AB824" t="str">
        <f>IF(W824="","Blank",IF(Z824="TRUE",W824,counts!$A$23))</f>
        <v>Blank</v>
      </c>
      <c r="AC824" t="str">
        <f t="shared" si="454"/>
        <v>0-10</v>
      </c>
      <c r="AD824" t="str">
        <f t="shared" si="455"/>
        <v>PA</v>
      </c>
      <c r="AE824" t="str">
        <f t="shared" si="456"/>
        <v>male</v>
      </c>
      <c r="AF824">
        <f>IF(F824&gt;=4, counts!$A$62,F824)</f>
        <v>0</v>
      </c>
      <c r="AG824">
        <f>IF(G824&gt;=3, counts!$A$69,G824)</f>
        <v>0</v>
      </c>
      <c r="AH824" t="str">
        <f>IF(OR(K824="S",K824=""), counts!$A$75,K824)</f>
        <v>S, blank</v>
      </c>
      <c r="AI824">
        <f t="shared" si="457"/>
        <v>3</v>
      </c>
      <c r="AJ824">
        <f>VLOOKUP(AA824,counts!$V$8:$W$13,2,FALSE)</f>
        <v>-13.385578549662212</v>
      </c>
      <c r="AK824">
        <f>VLOOKUP(AB824,counts!$V$17:$W$23,2,FALSE)</f>
        <v>-42.171718189759716</v>
      </c>
      <c r="AL824">
        <f>VLOOKUP(AC824,counts!$V$27:$W$33,2,FALSE)</f>
        <v>-82.840254641099079</v>
      </c>
      <c r="AM824">
        <f>VLOOKUP(AD824,counts!$V$38:$W$49,2,FALSE)</f>
        <v>105.0698932972212</v>
      </c>
      <c r="AN824">
        <f>VLOOKUP(AE824,counts!$V$53:$W$54,2,FALSE)</f>
        <v>-108.67008854708662</v>
      </c>
      <c r="AO824">
        <f>VLOOKUP(AF824,counts!$V$58:$W$62,2,FALSE)</f>
        <v>-14.754319664473872</v>
      </c>
      <c r="AP824">
        <f>VLOOKUP(AG824,counts!$V$66:$W$69,2,FALSE)</f>
        <v>-22.013681658285037</v>
      </c>
      <c r="AQ824">
        <f>VLOOKUP(AH824,counts!$V$73:$W$75,2,FALSE)</f>
        <v>-22.422560732600829</v>
      </c>
      <c r="AR824">
        <f>VLOOKUP(AI824,counts!$V$79:$W$81,2,FALSE)</f>
        <v>-67.960368165567971</v>
      </c>
      <c r="AS824">
        <f t="shared" si="458"/>
        <v>0</v>
      </c>
      <c r="AT824">
        <f t="shared" si="459"/>
        <v>3</v>
      </c>
      <c r="AU824" t="str">
        <f t="shared" si="442"/>
        <v>Train</v>
      </c>
      <c r="AW824" t="str">
        <f t="shared" si="460"/>
        <v>41-50</v>
      </c>
      <c r="AX824" t="str">
        <f t="shared" si="461"/>
        <v>Blank</v>
      </c>
      <c r="AY824" t="str">
        <f t="shared" si="462"/>
        <v>0-10</v>
      </c>
      <c r="AZ824" t="str">
        <f t="shared" si="463"/>
        <v>PA</v>
      </c>
      <c r="BA824" t="str">
        <f t="shared" si="464"/>
        <v>male</v>
      </c>
      <c r="BB824">
        <f t="shared" si="465"/>
        <v>0</v>
      </c>
      <c r="BC824">
        <f t="shared" si="466"/>
        <v>0</v>
      </c>
      <c r="BD824" t="str">
        <f t="shared" si="467"/>
        <v>S, blank</v>
      </c>
      <c r="BE824">
        <f t="shared" si="468"/>
        <v>3</v>
      </c>
      <c r="BF824">
        <f t="shared" si="469"/>
        <v>-13.385578549662212</v>
      </c>
      <c r="BG824">
        <f t="shared" si="470"/>
        <v>-42.171718189759716</v>
      </c>
      <c r="BH824">
        <f t="shared" si="471"/>
        <v>-82.840254641099079</v>
      </c>
      <c r="BI824">
        <f t="shared" si="472"/>
        <v>105.0698932972212</v>
      </c>
      <c r="BJ824">
        <f t="shared" si="473"/>
        <v>-108.67008854708662</v>
      </c>
      <c r="BK824">
        <f t="shared" si="474"/>
        <v>-14.754319664473872</v>
      </c>
      <c r="BL824">
        <f t="shared" si="475"/>
        <v>-22.013681658285037</v>
      </c>
      <c r="BM824">
        <f t="shared" si="476"/>
        <v>-22.422560732600829</v>
      </c>
      <c r="BN824">
        <f t="shared" si="477"/>
        <v>-67.960368165567971</v>
      </c>
      <c r="BO824">
        <f t="shared" si="443"/>
        <v>0</v>
      </c>
      <c r="BP824">
        <f t="shared" si="444"/>
        <v>3</v>
      </c>
      <c r="BQ824" t="str">
        <f t="shared" si="445"/>
        <v>Train</v>
      </c>
    </row>
    <row r="825" spans="1:69" x14ac:dyDescent="0.3">
      <c r="A825">
        <v>3</v>
      </c>
      <c r="B825">
        <v>1</v>
      </c>
      <c r="C825" t="s">
        <v>1922</v>
      </c>
      <c r="D825" t="s">
        <v>15</v>
      </c>
      <c r="E825">
        <v>31</v>
      </c>
      <c r="F825">
        <v>1</v>
      </c>
      <c r="G825">
        <v>1</v>
      </c>
      <c r="H825" t="s">
        <v>1916</v>
      </c>
      <c r="I825">
        <v>20.524999999999999</v>
      </c>
      <c r="K825" t="s">
        <v>17</v>
      </c>
      <c r="L825" t="s">
        <v>1917</v>
      </c>
      <c r="N825" t="s">
        <v>1918</v>
      </c>
      <c r="O825">
        <v>3</v>
      </c>
      <c r="P825">
        <v>4</v>
      </c>
      <c r="Q825">
        <v>5</v>
      </c>
      <c r="R825" t="str">
        <f t="shared" si="446"/>
        <v>Train</v>
      </c>
      <c r="S825" t="str">
        <f t="shared" si="447"/>
        <v>Test</v>
      </c>
      <c r="T825" t="str">
        <f t="shared" si="448"/>
        <v>Validate</v>
      </c>
      <c r="U825" t="str">
        <f t="shared" si="449"/>
        <v>MI</v>
      </c>
      <c r="V825" t="str">
        <f t="shared" si="450"/>
        <v>31-40</v>
      </c>
      <c r="W825" t="str">
        <f t="shared" si="451"/>
        <v/>
      </c>
      <c r="X825" t="str">
        <f t="shared" si="452"/>
        <v>21-30</v>
      </c>
      <c r="Y825" t="b">
        <f>SUMPRODUCT(--(U825=counts!$A$40:$A$49))&gt;0</f>
        <v>1</v>
      </c>
      <c r="Z825" t="b">
        <f>SUMPRODUCT(--(W825=counts!$A$18:$A$22))&gt;0</f>
        <v>0</v>
      </c>
      <c r="AA825" t="str">
        <f t="shared" si="453"/>
        <v>31-40</v>
      </c>
      <c r="AB825" t="str">
        <f>IF(W825="","Blank",IF(Z825="TRUE",W825,counts!$A$23))</f>
        <v>Blank</v>
      </c>
      <c r="AC825" t="str">
        <f t="shared" si="454"/>
        <v>21-30</v>
      </c>
      <c r="AD825" t="str">
        <f t="shared" si="455"/>
        <v>MI</v>
      </c>
      <c r="AE825" t="str">
        <f t="shared" si="456"/>
        <v>female</v>
      </c>
      <c r="AF825">
        <f>IF(F825&gt;=4, counts!$A$62,F825)</f>
        <v>1</v>
      </c>
      <c r="AG825">
        <f>IF(G825&gt;=3, counts!$A$69,G825)</f>
        <v>1</v>
      </c>
      <c r="AH825" t="str">
        <f>IF(OR(K825="S",K825=""), counts!$A$75,K825)</f>
        <v>S, blank</v>
      </c>
      <c r="AI825">
        <f t="shared" si="457"/>
        <v>3</v>
      </c>
      <c r="AJ825">
        <f>VLOOKUP(AA825,counts!$V$8:$W$13,2,FALSE)</f>
        <v>32.769878926258563</v>
      </c>
      <c r="AK825">
        <f>VLOOKUP(AB825,counts!$V$17:$W$23,2,FALSE)</f>
        <v>-42.171718189759716</v>
      </c>
      <c r="AL825">
        <f>VLOOKUP(AC825,counts!$V$27:$W$33,2,FALSE)</f>
        <v>40.172297072540438</v>
      </c>
      <c r="AM825">
        <f>VLOOKUP(AD825,counts!$V$38:$W$49,2,FALSE)</f>
        <v>123.30204897661667</v>
      </c>
      <c r="AN825">
        <f>VLOOKUP(AE825,counts!$V$53:$W$54,2,FALSE)</f>
        <v>151.41878811967541</v>
      </c>
      <c r="AO825">
        <f>VLOOKUP(AF825,counts!$V$58:$W$62,2,FALSE)</f>
        <v>48.695090775187893</v>
      </c>
      <c r="AP825">
        <f>VLOOKUP(AG825,counts!$V$66:$W$69,2,FALSE)</f>
        <v>79.365382998232107</v>
      </c>
      <c r="AQ825">
        <f>VLOOKUP(AH825,counts!$V$73:$W$75,2,FALSE)</f>
        <v>-22.422560732600829</v>
      </c>
      <c r="AR825">
        <f>VLOOKUP(AI825,counts!$V$79:$W$81,2,FALSE)</f>
        <v>-67.960368165567971</v>
      </c>
      <c r="AS825">
        <f t="shared" si="458"/>
        <v>1</v>
      </c>
      <c r="AT825">
        <f t="shared" si="459"/>
        <v>3</v>
      </c>
      <c r="AU825" t="str">
        <f t="shared" si="442"/>
        <v>Train</v>
      </c>
      <c r="AW825" t="str">
        <f t="shared" si="460"/>
        <v>31-40</v>
      </c>
      <c r="AX825" t="str">
        <f t="shared" si="461"/>
        <v>Blank</v>
      </c>
      <c r="AY825" t="str">
        <f t="shared" si="462"/>
        <v>21-30</v>
      </c>
      <c r="AZ825" t="str">
        <f t="shared" si="463"/>
        <v>MI</v>
      </c>
      <c r="BA825" t="str">
        <f t="shared" si="464"/>
        <v>female</v>
      </c>
      <c r="BB825">
        <f t="shared" si="465"/>
        <v>1</v>
      </c>
      <c r="BC825">
        <f t="shared" si="466"/>
        <v>1</v>
      </c>
      <c r="BD825" t="str">
        <f t="shared" si="467"/>
        <v>S, blank</v>
      </c>
      <c r="BE825">
        <f t="shared" si="468"/>
        <v>3</v>
      </c>
      <c r="BF825">
        <f t="shared" si="469"/>
        <v>32.769878926258563</v>
      </c>
      <c r="BG825">
        <f t="shared" si="470"/>
        <v>-42.171718189759716</v>
      </c>
      <c r="BH825">
        <f t="shared" si="471"/>
        <v>40.172297072540438</v>
      </c>
      <c r="BI825">
        <f t="shared" si="472"/>
        <v>123.30204897661667</v>
      </c>
      <c r="BJ825">
        <f t="shared" si="473"/>
        <v>151.41878811967541</v>
      </c>
      <c r="BK825">
        <f t="shared" si="474"/>
        <v>48.695090775187893</v>
      </c>
      <c r="BL825">
        <f t="shared" si="475"/>
        <v>79.365382998232107</v>
      </c>
      <c r="BM825">
        <f t="shared" si="476"/>
        <v>-22.422560732600829</v>
      </c>
      <c r="BN825">
        <f t="shared" si="477"/>
        <v>-67.960368165567971</v>
      </c>
      <c r="BO825">
        <f t="shared" si="443"/>
        <v>1</v>
      </c>
      <c r="BP825">
        <f t="shared" si="444"/>
        <v>3</v>
      </c>
      <c r="BQ825" t="str">
        <f t="shared" si="445"/>
        <v>Train</v>
      </c>
    </row>
    <row r="826" spans="1:69" x14ac:dyDescent="0.3">
      <c r="A826">
        <v>3</v>
      </c>
      <c r="B826">
        <v>0</v>
      </c>
      <c r="C826" t="s">
        <v>1923</v>
      </c>
      <c r="D826" t="s">
        <v>20</v>
      </c>
      <c r="E826">
        <v>38</v>
      </c>
      <c r="F826">
        <v>0</v>
      </c>
      <c r="G826">
        <v>0</v>
      </c>
      <c r="H826" t="s">
        <v>1924</v>
      </c>
      <c r="I826">
        <v>7.05</v>
      </c>
      <c r="K826" t="s">
        <v>17</v>
      </c>
      <c r="N826" t="s">
        <v>1695</v>
      </c>
      <c r="O826">
        <v>3</v>
      </c>
      <c r="P826">
        <v>2</v>
      </c>
      <c r="Q826">
        <v>4</v>
      </c>
      <c r="R826" t="str">
        <f t="shared" si="446"/>
        <v>Train</v>
      </c>
      <c r="S826" t="str">
        <f t="shared" si="447"/>
        <v>Train</v>
      </c>
      <c r="T826" t="str">
        <f t="shared" si="448"/>
        <v>Test</v>
      </c>
      <c r="U826" t="str">
        <f t="shared" si="449"/>
        <v/>
      </c>
      <c r="V826" t="str">
        <f t="shared" si="450"/>
        <v>31-40</v>
      </c>
      <c r="W826" t="str">
        <f t="shared" si="451"/>
        <v/>
      </c>
      <c r="X826" t="str">
        <f t="shared" si="452"/>
        <v>0-10</v>
      </c>
      <c r="Y826" t="b">
        <f>SUMPRODUCT(--(U826=counts!$A$40:$A$49))&gt;0</f>
        <v>0</v>
      </c>
      <c r="Z826" t="b">
        <f>SUMPRODUCT(--(W826=counts!$A$18:$A$22))&gt;0</f>
        <v>0</v>
      </c>
      <c r="AA826" t="str">
        <f t="shared" si="453"/>
        <v>31-40</v>
      </c>
      <c r="AB826" t="str">
        <f>IF(W826="","Blank",IF(Z826="TRUE",W826,counts!$A$23))</f>
        <v>Blank</v>
      </c>
      <c r="AC826" t="str">
        <f t="shared" si="454"/>
        <v>0-10</v>
      </c>
      <c r="AD826" t="str">
        <f t="shared" si="455"/>
        <v>Blank</v>
      </c>
      <c r="AE826" t="str">
        <f t="shared" si="456"/>
        <v>male</v>
      </c>
      <c r="AF826">
        <f>IF(F826&gt;=4, counts!$A$62,F826)</f>
        <v>0</v>
      </c>
      <c r="AG826">
        <f>IF(G826&gt;=3, counts!$A$69,G826)</f>
        <v>0</v>
      </c>
      <c r="AH826" t="str">
        <f>IF(OR(K826="S",K826=""), counts!$A$75,K826)</f>
        <v>S, blank</v>
      </c>
      <c r="AI826">
        <f t="shared" si="457"/>
        <v>3</v>
      </c>
      <c r="AJ826">
        <f>VLOOKUP(AA826,counts!$V$8:$W$13,2,FALSE)</f>
        <v>32.769878926258563</v>
      </c>
      <c r="AK826">
        <f>VLOOKUP(AB826,counts!$V$17:$W$23,2,FALSE)</f>
        <v>-42.171718189759716</v>
      </c>
      <c r="AL826">
        <f>VLOOKUP(AC826,counts!$V$27:$W$33,2,FALSE)</f>
        <v>-82.840254641099079</v>
      </c>
      <c r="AM826">
        <f>VLOOKUP(AD826,counts!$V$38:$W$49,2,FALSE)</f>
        <v>-33.757758935166962</v>
      </c>
      <c r="AN826">
        <f>VLOOKUP(AE826,counts!$V$53:$W$54,2,FALSE)</f>
        <v>-108.67008854708662</v>
      </c>
      <c r="AO826">
        <f>VLOOKUP(AF826,counts!$V$58:$W$62,2,FALSE)</f>
        <v>-14.754319664473872</v>
      </c>
      <c r="AP826">
        <f>VLOOKUP(AG826,counts!$V$66:$W$69,2,FALSE)</f>
        <v>-22.013681658285037</v>
      </c>
      <c r="AQ826">
        <f>VLOOKUP(AH826,counts!$V$73:$W$75,2,FALSE)</f>
        <v>-22.422560732600829</v>
      </c>
      <c r="AR826">
        <f>VLOOKUP(AI826,counts!$V$79:$W$81,2,FALSE)</f>
        <v>-67.960368165567971</v>
      </c>
      <c r="AS826">
        <f t="shared" si="458"/>
        <v>0</v>
      </c>
      <c r="AT826">
        <f t="shared" si="459"/>
        <v>3</v>
      </c>
      <c r="AU826" t="str">
        <f t="shared" si="442"/>
        <v>Train</v>
      </c>
      <c r="AW826" t="str">
        <f t="shared" si="460"/>
        <v>31-40</v>
      </c>
      <c r="AX826" t="str">
        <f t="shared" si="461"/>
        <v>Blank</v>
      </c>
      <c r="AY826" t="str">
        <f t="shared" si="462"/>
        <v>0-10</v>
      </c>
      <c r="AZ826" t="str">
        <f t="shared" si="463"/>
        <v>Blank</v>
      </c>
      <c r="BA826" t="str">
        <f t="shared" si="464"/>
        <v>male</v>
      </c>
      <c r="BB826">
        <f t="shared" si="465"/>
        <v>0</v>
      </c>
      <c r="BC826">
        <f t="shared" si="466"/>
        <v>0</v>
      </c>
      <c r="BD826" t="str">
        <f t="shared" si="467"/>
        <v>S, blank</v>
      </c>
      <c r="BE826">
        <f t="shared" si="468"/>
        <v>3</v>
      </c>
      <c r="BF826">
        <f t="shared" si="469"/>
        <v>32.769878926258563</v>
      </c>
      <c r="BG826">
        <f t="shared" si="470"/>
        <v>-42.171718189759716</v>
      </c>
      <c r="BH826">
        <f t="shared" si="471"/>
        <v>-82.840254641099079</v>
      </c>
      <c r="BI826">
        <f t="shared" si="472"/>
        <v>-33.757758935166962</v>
      </c>
      <c r="BJ826">
        <f t="shared" si="473"/>
        <v>-108.67008854708662</v>
      </c>
      <c r="BK826">
        <f t="shared" si="474"/>
        <v>-14.754319664473872</v>
      </c>
      <c r="BL826">
        <f t="shared" si="475"/>
        <v>-22.013681658285037</v>
      </c>
      <c r="BM826">
        <f t="shared" si="476"/>
        <v>-22.422560732600829</v>
      </c>
      <c r="BN826">
        <f t="shared" si="477"/>
        <v>-67.960368165567971</v>
      </c>
      <c r="BO826">
        <f t="shared" si="443"/>
        <v>0</v>
      </c>
      <c r="BP826">
        <f t="shared" si="444"/>
        <v>3</v>
      </c>
      <c r="BQ826" t="str">
        <f t="shared" si="445"/>
        <v>Train</v>
      </c>
    </row>
    <row r="827" spans="1:69" x14ac:dyDescent="0.3">
      <c r="A827">
        <v>3</v>
      </c>
      <c r="B827">
        <v>0</v>
      </c>
      <c r="C827" t="s">
        <v>1925</v>
      </c>
      <c r="D827" t="s">
        <v>20</v>
      </c>
      <c r="E827">
        <v>9</v>
      </c>
      <c r="F827">
        <v>5</v>
      </c>
      <c r="G827">
        <v>2</v>
      </c>
      <c r="H827" t="s">
        <v>1926</v>
      </c>
      <c r="I827">
        <v>46.9</v>
      </c>
      <c r="K827" t="s">
        <v>17</v>
      </c>
      <c r="N827" t="s">
        <v>1927</v>
      </c>
      <c r="O827">
        <v>2</v>
      </c>
      <c r="P827">
        <v>1</v>
      </c>
      <c r="Q827">
        <v>2</v>
      </c>
      <c r="R827" t="str">
        <f t="shared" si="446"/>
        <v>Train</v>
      </c>
      <c r="S827" t="str">
        <f t="shared" si="447"/>
        <v>Train</v>
      </c>
      <c r="T827" t="str">
        <f t="shared" si="448"/>
        <v>Train</v>
      </c>
      <c r="U827" t="str">
        <f t="shared" si="449"/>
        <v>NY</v>
      </c>
      <c r="V827" t="str">
        <f t="shared" si="450"/>
        <v>0-17</v>
      </c>
      <c r="W827" t="str">
        <f t="shared" si="451"/>
        <v/>
      </c>
      <c r="X827" t="str">
        <f t="shared" si="452"/>
        <v>41-100</v>
      </c>
      <c r="Y827" t="b">
        <f>SUMPRODUCT(--(U827=counts!$A$40:$A$49))&gt;0</f>
        <v>1</v>
      </c>
      <c r="Z827" t="b">
        <f>SUMPRODUCT(--(W827=counts!$A$18:$A$22))&gt;0</f>
        <v>0</v>
      </c>
      <c r="AA827" t="str">
        <f t="shared" si="453"/>
        <v>0-17</v>
      </c>
      <c r="AB827" t="str">
        <f>IF(W827="","Blank",IF(Z827="TRUE",W827,counts!$A$23))</f>
        <v>Blank</v>
      </c>
      <c r="AC827" t="str">
        <f t="shared" si="454"/>
        <v>41-100</v>
      </c>
      <c r="AD827" t="str">
        <f t="shared" si="455"/>
        <v>NY</v>
      </c>
      <c r="AE827" t="str">
        <f t="shared" si="456"/>
        <v>male</v>
      </c>
      <c r="AF827" t="str">
        <f>IF(F827&gt;=4, counts!$A$62,F827)</f>
        <v>4, 5, 8</v>
      </c>
      <c r="AG827">
        <f>IF(G827&gt;=3, counts!$A$69,G827)</f>
        <v>2</v>
      </c>
      <c r="AH827" t="str">
        <f>IF(OR(K827="S",K827=""), counts!$A$75,K827)</f>
        <v>S, blank</v>
      </c>
      <c r="AI827">
        <f t="shared" si="457"/>
        <v>3</v>
      </c>
      <c r="AJ827">
        <f>VLOOKUP(AA827,counts!$V$8:$W$13,2,FALSE)</f>
        <v>-3.7643689058441341</v>
      </c>
      <c r="AK827">
        <f>VLOOKUP(AB827,counts!$V$17:$W$23,2,FALSE)</f>
        <v>-42.171718189759716</v>
      </c>
      <c r="AL827">
        <f>VLOOKUP(AC827,counts!$V$27:$W$33,2,FALSE)</f>
        <v>70.538774768379497</v>
      </c>
      <c r="AM827">
        <f>VLOOKUP(AD827,counts!$V$38:$W$49,2,FALSE)</f>
        <v>57.761363718906857</v>
      </c>
      <c r="AN827">
        <f>VLOOKUP(AE827,counts!$V$53:$W$54,2,FALSE)</f>
        <v>-108.67008854708662</v>
      </c>
      <c r="AO827">
        <f>VLOOKUP(AF827,counts!$V$58:$W$62,2,FALSE)</f>
        <v>-259.56209067229281</v>
      </c>
      <c r="AP827">
        <f>VLOOKUP(AG827,counts!$V$66:$W$69,2,FALSE)</f>
        <v>75.609641767585757</v>
      </c>
      <c r="AQ827">
        <f>VLOOKUP(AH827,counts!$V$73:$W$75,2,FALSE)</f>
        <v>-22.422560732600829</v>
      </c>
      <c r="AR827">
        <f>VLOOKUP(AI827,counts!$V$79:$W$81,2,FALSE)</f>
        <v>-67.960368165567971</v>
      </c>
      <c r="AS827">
        <f t="shared" si="458"/>
        <v>0</v>
      </c>
      <c r="AT827">
        <f t="shared" si="459"/>
        <v>2</v>
      </c>
      <c r="AU827" t="str">
        <f t="shared" si="442"/>
        <v>Train</v>
      </c>
      <c r="AW827" t="str">
        <f t="shared" si="460"/>
        <v>0-17</v>
      </c>
      <c r="AX827" t="str">
        <f t="shared" si="461"/>
        <v>Blank</v>
      </c>
      <c r="AY827" t="str">
        <f t="shared" si="462"/>
        <v>41-100</v>
      </c>
      <c r="AZ827" t="str">
        <f t="shared" si="463"/>
        <v>NY</v>
      </c>
      <c r="BA827" t="str">
        <f t="shared" si="464"/>
        <v>male</v>
      </c>
      <c r="BB827" t="str">
        <f t="shared" si="465"/>
        <v>4, 5, 8</v>
      </c>
      <c r="BC827">
        <f t="shared" si="466"/>
        <v>2</v>
      </c>
      <c r="BD827" t="str">
        <f t="shared" si="467"/>
        <v>S, blank</v>
      </c>
      <c r="BE827">
        <f t="shared" si="468"/>
        <v>3</v>
      </c>
      <c r="BF827">
        <f t="shared" si="469"/>
        <v>-3.7643689058441341</v>
      </c>
      <c r="BG827">
        <f t="shared" si="470"/>
        <v>-42.171718189759716</v>
      </c>
      <c r="BH827">
        <f t="shared" si="471"/>
        <v>70.538774768379497</v>
      </c>
      <c r="BI827">
        <f t="shared" si="472"/>
        <v>57.761363718906857</v>
      </c>
      <c r="BJ827">
        <f t="shared" si="473"/>
        <v>-108.67008854708662</v>
      </c>
      <c r="BK827">
        <f t="shared" si="474"/>
        <v>-259.56209067229281</v>
      </c>
      <c r="BL827">
        <f t="shared" si="475"/>
        <v>75.609641767585757</v>
      </c>
      <c r="BM827">
        <f t="shared" si="476"/>
        <v>-22.422560732600829</v>
      </c>
      <c r="BN827">
        <f t="shared" si="477"/>
        <v>-67.960368165567971</v>
      </c>
      <c r="BO827">
        <f t="shared" si="443"/>
        <v>0</v>
      </c>
      <c r="BP827">
        <f t="shared" si="444"/>
        <v>2</v>
      </c>
      <c r="BQ827" t="str">
        <f t="shared" si="445"/>
        <v>Train</v>
      </c>
    </row>
    <row r="828" spans="1:69" x14ac:dyDescent="0.3">
      <c r="A828">
        <v>3</v>
      </c>
      <c r="B828">
        <v>0</v>
      </c>
      <c r="C828" t="s">
        <v>1928</v>
      </c>
      <c r="D828" t="s">
        <v>20</v>
      </c>
      <c r="E828">
        <v>1</v>
      </c>
      <c r="F828">
        <v>5</v>
      </c>
      <c r="G828">
        <v>2</v>
      </c>
      <c r="H828" t="s">
        <v>1926</v>
      </c>
      <c r="I828">
        <v>46.9</v>
      </c>
      <c r="K828" t="s">
        <v>17</v>
      </c>
      <c r="N828" t="s">
        <v>1927</v>
      </c>
      <c r="O828">
        <v>2</v>
      </c>
      <c r="P828">
        <v>5</v>
      </c>
      <c r="Q828">
        <v>2</v>
      </c>
      <c r="R828" t="str">
        <f t="shared" si="446"/>
        <v>Train</v>
      </c>
      <c r="S828" t="str">
        <f t="shared" si="447"/>
        <v>Validate</v>
      </c>
      <c r="T828" t="str">
        <f t="shared" si="448"/>
        <v>Train</v>
      </c>
      <c r="U828" t="str">
        <f t="shared" si="449"/>
        <v>NY</v>
      </c>
      <c r="V828" t="str">
        <f t="shared" si="450"/>
        <v>0-17</v>
      </c>
      <c r="W828" t="str">
        <f t="shared" si="451"/>
        <v/>
      </c>
      <c r="X828" t="str">
        <f t="shared" si="452"/>
        <v>41-100</v>
      </c>
      <c r="Y828" t="b">
        <f>SUMPRODUCT(--(U828=counts!$A$40:$A$49))&gt;0</f>
        <v>1</v>
      </c>
      <c r="Z828" t="b">
        <f>SUMPRODUCT(--(W828=counts!$A$18:$A$22))&gt;0</f>
        <v>0</v>
      </c>
      <c r="AA828" t="str">
        <f t="shared" si="453"/>
        <v>0-17</v>
      </c>
      <c r="AB828" t="str">
        <f>IF(W828="","Blank",IF(Z828="TRUE",W828,counts!$A$23))</f>
        <v>Blank</v>
      </c>
      <c r="AC828" t="str">
        <f t="shared" si="454"/>
        <v>41-100</v>
      </c>
      <c r="AD828" t="str">
        <f t="shared" si="455"/>
        <v>NY</v>
      </c>
      <c r="AE828" t="str">
        <f t="shared" si="456"/>
        <v>male</v>
      </c>
      <c r="AF828" t="str">
        <f>IF(F828&gt;=4, counts!$A$62,F828)</f>
        <v>4, 5, 8</v>
      </c>
      <c r="AG828">
        <f>IF(G828&gt;=3, counts!$A$69,G828)</f>
        <v>2</v>
      </c>
      <c r="AH828" t="str">
        <f>IF(OR(K828="S",K828=""), counts!$A$75,K828)</f>
        <v>S, blank</v>
      </c>
      <c r="AI828">
        <f t="shared" si="457"/>
        <v>3</v>
      </c>
      <c r="AJ828">
        <f>VLOOKUP(AA828,counts!$V$8:$W$13,2,FALSE)</f>
        <v>-3.7643689058441341</v>
      </c>
      <c r="AK828">
        <f>VLOOKUP(AB828,counts!$V$17:$W$23,2,FALSE)</f>
        <v>-42.171718189759716</v>
      </c>
      <c r="AL828">
        <f>VLOOKUP(AC828,counts!$V$27:$W$33,2,FALSE)</f>
        <v>70.538774768379497</v>
      </c>
      <c r="AM828">
        <f>VLOOKUP(AD828,counts!$V$38:$W$49,2,FALSE)</f>
        <v>57.761363718906857</v>
      </c>
      <c r="AN828">
        <f>VLOOKUP(AE828,counts!$V$53:$W$54,2,FALSE)</f>
        <v>-108.67008854708662</v>
      </c>
      <c r="AO828">
        <f>VLOOKUP(AF828,counts!$V$58:$W$62,2,FALSE)</f>
        <v>-259.56209067229281</v>
      </c>
      <c r="AP828">
        <f>VLOOKUP(AG828,counts!$V$66:$W$69,2,FALSE)</f>
        <v>75.609641767585757</v>
      </c>
      <c r="AQ828">
        <f>VLOOKUP(AH828,counts!$V$73:$W$75,2,FALSE)</f>
        <v>-22.422560732600829</v>
      </c>
      <c r="AR828">
        <f>VLOOKUP(AI828,counts!$V$79:$W$81,2,FALSE)</f>
        <v>-67.960368165567971</v>
      </c>
      <c r="AS828">
        <f t="shared" si="458"/>
        <v>0</v>
      </c>
      <c r="AT828">
        <f t="shared" si="459"/>
        <v>2</v>
      </c>
      <c r="AU828" t="str">
        <f t="shared" si="442"/>
        <v>Train</v>
      </c>
      <c r="AW828" t="str">
        <f t="shared" si="460"/>
        <v>0-17</v>
      </c>
      <c r="AX828" t="str">
        <f t="shared" si="461"/>
        <v>Blank</v>
      </c>
      <c r="AY828" t="str">
        <f t="shared" si="462"/>
        <v>41-100</v>
      </c>
      <c r="AZ828" t="str">
        <f t="shared" si="463"/>
        <v>NY</v>
      </c>
      <c r="BA828" t="str">
        <f t="shared" si="464"/>
        <v>male</v>
      </c>
      <c r="BB828" t="str">
        <f t="shared" si="465"/>
        <v>4, 5, 8</v>
      </c>
      <c r="BC828">
        <f t="shared" si="466"/>
        <v>2</v>
      </c>
      <c r="BD828" t="str">
        <f t="shared" si="467"/>
        <v>S, blank</v>
      </c>
      <c r="BE828">
        <f t="shared" si="468"/>
        <v>3</v>
      </c>
      <c r="BF828">
        <f t="shared" si="469"/>
        <v>-3.7643689058441341</v>
      </c>
      <c r="BG828">
        <f t="shared" si="470"/>
        <v>-42.171718189759716</v>
      </c>
      <c r="BH828">
        <f t="shared" si="471"/>
        <v>70.538774768379497</v>
      </c>
      <c r="BI828">
        <f t="shared" si="472"/>
        <v>57.761363718906857</v>
      </c>
      <c r="BJ828">
        <f t="shared" si="473"/>
        <v>-108.67008854708662</v>
      </c>
      <c r="BK828">
        <f t="shared" si="474"/>
        <v>-259.56209067229281</v>
      </c>
      <c r="BL828">
        <f t="shared" si="475"/>
        <v>75.609641767585757</v>
      </c>
      <c r="BM828">
        <f t="shared" si="476"/>
        <v>-22.422560732600829</v>
      </c>
      <c r="BN828">
        <f t="shared" si="477"/>
        <v>-67.960368165567971</v>
      </c>
      <c r="BO828">
        <f t="shared" si="443"/>
        <v>0</v>
      </c>
      <c r="BP828">
        <f t="shared" si="444"/>
        <v>2</v>
      </c>
      <c r="BQ828" t="str">
        <f t="shared" si="445"/>
        <v>Train</v>
      </c>
    </row>
    <row r="829" spans="1:69" x14ac:dyDescent="0.3">
      <c r="A829">
        <v>3</v>
      </c>
      <c r="B829">
        <v>0</v>
      </c>
      <c r="C829" t="s">
        <v>1929</v>
      </c>
      <c r="D829" t="s">
        <v>20</v>
      </c>
      <c r="E829">
        <v>11</v>
      </c>
      <c r="F829">
        <v>5</v>
      </c>
      <c r="G829">
        <v>2</v>
      </c>
      <c r="H829" t="s">
        <v>1926</v>
      </c>
      <c r="I829">
        <v>46.9</v>
      </c>
      <c r="K829" t="s">
        <v>17</v>
      </c>
      <c r="N829" t="s">
        <v>1927</v>
      </c>
      <c r="O829">
        <v>3</v>
      </c>
      <c r="P829">
        <v>2</v>
      </c>
      <c r="Q829">
        <v>1</v>
      </c>
      <c r="R829" t="str">
        <f t="shared" si="446"/>
        <v>Train</v>
      </c>
      <c r="S829" t="str">
        <f t="shared" si="447"/>
        <v>Train</v>
      </c>
      <c r="T829" t="str">
        <f t="shared" si="448"/>
        <v>Train</v>
      </c>
      <c r="U829" t="str">
        <f t="shared" si="449"/>
        <v>NY</v>
      </c>
      <c r="V829" t="str">
        <f t="shared" si="450"/>
        <v>0-17</v>
      </c>
      <c r="W829" t="str">
        <f t="shared" si="451"/>
        <v/>
      </c>
      <c r="X829" t="str">
        <f t="shared" si="452"/>
        <v>41-100</v>
      </c>
      <c r="Y829" t="b">
        <f>SUMPRODUCT(--(U829=counts!$A$40:$A$49))&gt;0</f>
        <v>1</v>
      </c>
      <c r="Z829" t="b">
        <f>SUMPRODUCT(--(W829=counts!$A$18:$A$22))&gt;0</f>
        <v>0</v>
      </c>
      <c r="AA829" t="str">
        <f t="shared" si="453"/>
        <v>0-17</v>
      </c>
      <c r="AB829" t="str">
        <f>IF(W829="","Blank",IF(Z829="TRUE",W829,counts!$A$23))</f>
        <v>Blank</v>
      </c>
      <c r="AC829" t="str">
        <f t="shared" si="454"/>
        <v>41-100</v>
      </c>
      <c r="AD829" t="str">
        <f t="shared" si="455"/>
        <v>NY</v>
      </c>
      <c r="AE829" t="str">
        <f t="shared" si="456"/>
        <v>male</v>
      </c>
      <c r="AF829" t="str">
        <f>IF(F829&gt;=4, counts!$A$62,F829)</f>
        <v>4, 5, 8</v>
      </c>
      <c r="AG829">
        <f>IF(G829&gt;=3, counts!$A$69,G829)</f>
        <v>2</v>
      </c>
      <c r="AH829" t="str">
        <f>IF(OR(K829="S",K829=""), counts!$A$75,K829)</f>
        <v>S, blank</v>
      </c>
      <c r="AI829">
        <f t="shared" si="457"/>
        <v>3</v>
      </c>
      <c r="AJ829">
        <f>VLOOKUP(AA829,counts!$V$8:$W$13,2,FALSE)</f>
        <v>-3.7643689058441341</v>
      </c>
      <c r="AK829">
        <f>VLOOKUP(AB829,counts!$V$17:$W$23,2,FALSE)</f>
        <v>-42.171718189759716</v>
      </c>
      <c r="AL829">
        <f>VLOOKUP(AC829,counts!$V$27:$W$33,2,FALSE)</f>
        <v>70.538774768379497</v>
      </c>
      <c r="AM829">
        <f>VLOOKUP(AD829,counts!$V$38:$W$49,2,FALSE)</f>
        <v>57.761363718906857</v>
      </c>
      <c r="AN829">
        <f>VLOOKUP(AE829,counts!$V$53:$W$54,2,FALSE)</f>
        <v>-108.67008854708662</v>
      </c>
      <c r="AO829">
        <f>VLOOKUP(AF829,counts!$V$58:$W$62,2,FALSE)</f>
        <v>-259.56209067229281</v>
      </c>
      <c r="AP829">
        <f>VLOOKUP(AG829,counts!$V$66:$W$69,2,FALSE)</f>
        <v>75.609641767585757</v>
      </c>
      <c r="AQ829">
        <f>VLOOKUP(AH829,counts!$V$73:$W$75,2,FALSE)</f>
        <v>-22.422560732600829</v>
      </c>
      <c r="AR829">
        <f>VLOOKUP(AI829,counts!$V$79:$W$81,2,FALSE)</f>
        <v>-67.960368165567971</v>
      </c>
      <c r="AS829">
        <f t="shared" si="458"/>
        <v>0</v>
      </c>
      <c r="AT829">
        <f t="shared" si="459"/>
        <v>3</v>
      </c>
      <c r="AU829" t="str">
        <f t="shared" si="442"/>
        <v>Train</v>
      </c>
      <c r="AW829" t="str">
        <f t="shared" si="460"/>
        <v>0-17</v>
      </c>
      <c r="AX829" t="str">
        <f t="shared" si="461"/>
        <v>Blank</v>
      </c>
      <c r="AY829" t="str">
        <f t="shared" si="462"/>
        <v>41-100</v>
      </c>
      <c r="AZ829" t="str">
        <f t="shared" si="463"/>
        <v>NY</v>
      </c>
      <c r="BA829" t="str">
        <f t="shared" si="464"/>
        <v>male</v>
      </c>
      <c r="BB829" t="str">
        <f t="shared" si="465"/>
        <v>4, 5, 8</v>
      </c>
      <c r="BC829">
        <f t="shared" si="466"/>
        <v>2</v>
      </c>
      <c r="BD829" t="str">
        <f t="shared" si="467"/>
        <v>S, blank</v>
      </c>
      <c r="BE829">
        <f t="shared" si="468"/>
        <v>3</v>
      </c>
      <c r="BF829">
        <f t="shared" si="469"/>
        <v>-3.7643689058441341</v>
      </c>
      <c r="BG829">
        <f t="shared" si="470"/>
        <v>-42.171718189759716</v>
      </c>
      <c r="BH829">
        <f t="shared" si="471"/>
        <v>70.538774768379497</v>
      </c>
      <c r="BI829">
        <f t="shared" si="472"/>
        <v>57.761363718906857</v>
      </c>
      <c r="BJ829">
        <f t="shared" si="473"/>
        <v>-108.67008854708662</v>
      </c>
      <c r="BK829">
        <f t="shared" si="474"/>
        <v>-259.56209067229281</v>
      </c>
      <c r="BL829">
        <f t="shared" si="475"/>
        <v>75.609641767585757</v>
      </c>
      <c r="BM829">
        <f t="shared" si="476"/>
        <v>-22.422560732600829</v>
      </c>
      <c r="BN829">
        <f t="shared" si="477"/>
        <v>-67.960368165567971</v>
      </c>
      <c r="BO829">
        <f t="shared" si="443"/>
        <v>0</v>
      </c>
      <c r="BP829">
        <f t="shared" si="444"/>
        <v>3</v>
      </c>
      <c r="BQ829" t="str">
        <f t="shared" si="445"/>
        <v>Train</v>
      </c>
    </row>
    <row r="830" spans="1:69" x14ac:dyDescent="0.3">
      <c r="A830">
        <v>3</v>
      </c>
      <c r="B830">
        <v>0</v>
      </c>
      <c r="C830" t="s">
        <v>1930</v>
      </c>
      <c r="D830" t="s">
        <v>15</v>
      </c>
      <c r="E830">
        <v>10</v>
      </c>
      <c r="F830">
        <v>5</v>
      </c>
      <c r="G830">
        <v>2</v>
      </c>
      <c r="H830" t="s">
        <v>1926</v>
      </c>
      <c r="I830">
        <v>46.9</v>
      </c>
      <c r="K830" t="s">
        <v>17</v>
      </c>
      <c r="N830" t="s">
        <v>1927</v>
      </c>
      <c r="O830">
        <v>1</v>
      </c>
      <c r="P830">
        <v>5</v>
      </c>
      <c r="Q830">
        <v>4</v>
      </c>
      <c r="R830" t="str">
        <f t="shared" si="446"/>
        <v>Train</v>
      </c>
      <c r="S830" t="str">
        <f t="shared" si="447"/>
        <v>Validate</v>
      </c>
      <c r="T830" t="str">
        <f t="shared" si="448"/>
        <v>Test</v>
      </c>
      <c r="U830" t="str">
        <f t="shared" si="449"/>
        <v>NY</v>
      </c>
      <c r="V830" t="str">
        <f t="shared" si="450"/>
        <v>0-17</v>
      </c>
      <c r="W830" t="str">
        <f t="shared" si="451"/>
        <v/>
      </c>
      <c r="X830" t="str">
        <f t="shared" si="452"/>
        <v>41-100</v>
      </c>
      <c r="Y830" t="b">
        <f>SUMPRODUCT(--(U830=counts!$A$40:$A$49))&gt;0</f>
        <v>1</v>
      </c>
      <c r="Z830" t="b">
        <f>SUMPRODUCT(--(W830=counts!$A$18:$A$22))&gt;0</f>
        <v>0</v>
      </c>
      <c r="AA830" t="str">
        <f t="shared" si="453"/>
        <v>0-17</v>
      </c>
      <c r="AB830" t="str">
        <f>IF(W830="","Blank",IF(Z830="TRUE",W830,counts!$A$23))</f>
        <v>Blank</v>
      </c>
      <c r="AC830" t="str">
        <f t="shared" si="454"/>
        <v>41-100</v>
      </c>
      <c r="AD830" t="str">
        <f t="shared" si="455"/>
        <v>NY</v>
      </c>
      <c r="AE830" t="str">
        <f t="shared" si="456"/>
        <v>female</v>
      </c>
      <c r="AF830" t="str">
        <f>IF(F830&gt;=4, counts!$A$62,F830)</f>
        <v>4, 5, 8</v>
      </c>
      <c r="AG830">
        <f>IF(G830&gt;=3, counts!$A$69,G830)</f>
        <v>2</v>
      </c>
      <c r="AH830" t="str">
        <f>IF(OR(K830="S",K830=""), counts!$A$75,K830)</f>
        <v>S, blank</v>
      </c>
      <c r="AI830">
        <f t="shared" si="457"/>
        <v>3</v>
      </c>
      <c r="AJ830">
        <f>VLOOKUP(AA830,counts!$V$8:$W$13,2,FALSE)</f>
        <v>-3.7643689058441341</v>
      </c>
      <c r="AK830">
        <f>VLOOKUP(AB830,counts!$V$17:$W$23,2,FALSE)</f>
        <v>-42.171718189759716</v>
      </c>
      <c r="AL830">
        <f>VLOOKUP(AC830,counts!$V$27:$W$33,2,FALSE)</f>
        <v>70.538774768379497</v>
      </c>
      <c r="AM830">
        <f>VLOOKUP(AD830,counts!$V$38:$W$49,2,FALSE)</f>
        <v>57.761363718906857</v>
      </c>
      <c r="AN830">
        <f>VLOOKUP(AE830,counts!$V$53:$W$54,2,FALSE)</f>
        <v>151.41878811967541</v>
      </c>
      <c r="AO830">
        <f>VLOOKUP(AF830,counts!$V$58:$W$62,2,FALSE)</f>
        <v>-259.56209067229281</v>
      </c>
      <c r="AP830">
        <f>VLOOKUP(AG830,counts!$V$66:$W$69,2,FALSE)</f>
        <v>75.609641767585757</v>
      </c>
      <c r="AQ830">
        <f>VLOOKUP(AH830,counts!$V$73:$W$75,2,FALSE)</f>
        <v>-22.422560732600829</v>
      </c>
      <c r="AR830">
        <f>VLOOKUP(AI830,counts!$V$79:$W$81,2,FALSE)</f>
        <v>-67.960368165567971</v>
      </c>
      <c r="AS830">
        <f t="shared" si="458"/>
        <v>0</v>
      </c>
      <c r="AT830">
        <f t="shared" si="459"/>
        <v>1</v>
      </c>
      <c r="AU830" t="str">
        <f t="shared" si="442"/>
        <v>Train</v>
      </c>
      <c r="AW830" t="str">
        <f t="shared" si="460"/>
        <v>0-17</v>
      </c>
      <c r="AX830" t="str">
        <f t="shared" si="461"/>
        <v>Blank</v>
      </c>
      <c r="AY830" t="str">
        <f t="shared" si="462"/>
        <v>41-100</v>
      </c>
      <c r="AZ830" t="str">
        <f t="shared" si="463"/>
        <v>NY</v>
      </c>
      <c r="BA830" t="str">
        <f t="shared" si="464"/>
        <v>female</v>
      </c>
      <c r="BB830" t="str">
        <f t="shared" si="465"/>
        <v>4, 5, 8</v>
      </c>
      <c r="BC830">
        <f t="shared" si="466"/>
        <v>2</v>
      </c>
      <c r="BD830" t="str">
        <f t="shared" si="467"/>
        <v>S, blank</v>
      </c>
      <c r="BE830">
        <f t="shared" si="468"/>
        <v>3</v>
      </c>
      <c r="BF830">
        <f t="shared" si="469"/>
        <v>-3.7643689058441341</v>
      </c>
      <c r="BG830">
        <f t="shared" si="470"/>
        <v>-42.171718189759716</v>
      </c>
      <c r="BH830">
        <f t="shared" si="471"/>
        <v>70.538774768379497</v>
      </c>
      <c r="BI830">
        <f t="shared" si="472"/>
        <v>57.761363718906857</v>
      </c>
      <c r="BJ830">
        <f t="shared" si="473"/>
        <v>151.41878811967541</v>
      </c>
      <c r="BK830">
        <f t="shared" si="474"/>
        <v>-259.56209067229281</v>
      </c>
      <c r="BL830">
        <f t="shared" si="475"/>
        <v>75.609641767585757</v>
      </c>
      <c r="BM830">
        <f t="shared" si="476"/>
        <v>-22.422560732600829</v>
      </c>
      <c r="BN830">
        <f t="shared" si="477"/>
        <v>-67.960368165567971</v>
      </c>
      <c r="BO830">
        <f t="shared" si="443"/>
        <v>0</v>
      </c>
      <c r="BP830">
        <f t="shared" si="444"/>
        <v>1</v>
      </c>
      <c r="BQ830" t="str">
        <f t="shared" si="445"/>
        <v>Train</v>
      </c>
    </row>
    <row r="831" spans="1:69" x14ac:dyDescent="0.3">
      <c r="A831">
        <v>3</v>
      </c>
      <c r="B831">
        <v>0</v>
      </c>
      <c r="C831" t="s">
        <v>1931</v>
      </c>
      <c r="D831" t="s">
        <v>15</v>
      </c>
      <c r="E831">
        <v>16</v>
      </c>
      <c r="F831">
        <v>5</v>
      </c>
      <c r="G831">
        <v>2</v>
      </c>
      <c r="H831" t="s">
        <v>1926</v>
      </c>
      <c r="I831">
        <v>46.9</v>
      </c>
      <c r="K831" t="s">
        <v>17</v>
      </c>
      <c r="N831" t="s">
        <v>1927</v>
      </c>
      <c r="O831">
        <v>2</v>
      </c>
      <c r="P831">
        <v>4</v>
      </c>
      <c r="Q831">
        <v>2</v>
      </c>
      <c r="R831" t="str">
        <f t="shared" si="446"/>
        <v>Train</v>
      </c>
      <c r="S831" t="str">
        <f t="shared" si="447"/>
        <v>Test</v>
      </c>
      <c r="T831" t="str">
        <f t="shared" si="448"/>
        <v>Train</v>
      </c>
      <c r="U831" t="str">
        <f t="shared" si="449"/>
        <v>NY</v>
      </c>
      <c r="V831" t="str">
        <f t="shared" si="450"/>
        <v>0-17</v>
      </c>
      <c r="W831" t="str">
        <f t="shared" si="451"/>
        <v/>
      </c>
      <c r="X831" t="str">
        <f t="shared" si="452"/>
        <v>41-100</v>
      </c>
      <c r="Y831" t="b">
        <f>SUMPRODUCT(--(U831=counts!$A$40:$A$49))&gt;0</f>
        <v>1</v>
      </c>
      <c r="Z831" t="b">
        <f>SUMPRODUCT(--(W831=counts!$A$18:$A$22))&gt;0</f>
        <v>0</v>
      </c>
      <c r="AA831" t="str">
        <f t="shared" si="453"/>
        <v>0-17</v>
      </c>
      <c r="AB831" t="str">
        <f>IF(W831="","Blank",IF(Z831="TRUE",W831,counts!$A$23))</f>
        <v>Blank</v>
      </c>
      <c r="AC831" t="str">
        <f t="shared" si="454"/>
        <v>41-100</v>
      </c>
      <c r="AD831" t="str">
        <f t="shared" si="455"/>
        <v>NY</v>
      </c>
      <c r="AE831" t="str">
        <f t="shared" si="456"/>
        <v>female</v>
      </c>
      <c r="AF831" t="str">
        <f>IF(F831&gt;=4, counts!$A$62,F831)</f>
        <v>4, 5, 8</v>
      </c>
      <c r="AG831">
        <f>IF(G831&gt;=3, counts!$A$69,G831)</f>
        <v>2</v>
      </c>
      <c r="AH831" t="str">
        <f>IF(OR(K831="S",K831=""), counts!$A$75,K831)</f>
        <v>S, blank</v>
      </c>
      <c r="AI831">
        <f t="shared" si="457"/>
        <v>3</v>
      </c>
      <c r="AJ831">
        <f>VLOOKUP(AA831,counts!$V$8:$W$13,2,FALSE)</f>
        <v>-3.7643689058441341</v>
      </c>
      <c r="AK831">
        <f>VLOOKUP(AB831,counts!$V$17:$W$23,2,FALSE)</f>
        <v>-42.171718189759716</v>
      </c>
      <c r="AL831">
        <f>VLOOKUP(AC831,counts!$V$27:$W$33,2,FALSE)</f>
        <v>70.538774768379497</v>
      </c>
      <c r="AM831">
        <f>VLOOKUP(AD831,counts!$V$38:$W$49,2,FALSE)</f>
        <v>57.761363718906857</v>
      </c>
      <c r="AN831">
        <f>VLOOKUP(AE831,counts!$V$53:$W$54,2,FALSE)</f>
        <v>151.41878811967541</v>
      </c>
      <c r="AO831">
        <f>VLOOKUP(AF831,counts!$V$58:$W$62,2,FALSE)</f>
        <v>-259.56209067229281</v>
      </c>
      <c r="AP831">
        <f>VLOOKUP(AG831,counts!$V$66:$W$69,2,FALSE)</f>
        <v>75.609641767585757</v>
      </c>
      <c r="AQ831">
        <f>VLOOKUP(AH831,counts!$V$73:$W$75,2,FALSE)</f>
        <v>-22.422560732600829</v>
      </c>
      <c r="AR831">
        <f>VLOOKUP(AI831,counts!$V$79:$W$81,2,FALSE)</f>
        <v>-67.960368165567971</v>
      </c>
      <c r="AS831">
        <f t="shared" si="458"/>
        <v>0</v>
      </c>
      <c r="AT831">
        <f t="shared" si="459"/>
        <v>2</v>
      </c>
      <c r="AU831" t="str">
        <f t="shared" si="442"/>
        <v>Train</v>
      </c>
      <c r="AW831" t="str">
        <f t="shared" si="460"/>
        <v>0-17</v>
      </c>
      <c r="AX831" t="str">
        <f t="shared" si="461"/>
        <v>Blank</v>
      </c>
      <c r="AY831" t="str">
        <f t="shared" si="462"/>
        <v>41-100</v>
      </c>
      <c r="AZ831" t="str">
        <f t="shared" si="463"/>
        <v>NY</v>
      </c>
      <c r="BA831" t="str">
        <f t="shared" si="464"/>
        <v>female</v>
      </c>
      <c r="BB831" t="str">
        <f t="shared" si="465"/>
        <v>4, 5, 8</v>
      </c>
      <c r="BC831">
        <f t="shared" si="466"/>
        <v>2</v>
      </c>
      <c r="BD831" t="str">
        <f t="shared" si="467"/>
        <v>S, blank</v>
      </c>
      <c r="BE831">
        <f t="shared" si="468"/>
        <v>3</v>
      </c>
      <c r="BF831">
        <f t="shared" si="469"/>
        <v>-3.7643689058441341</v>
      </c>
      <c r="BG831">
        <f t="shared" si="470"/>
        <v>-42.171718189759716</v>
      </c>
      <c r="BH831">
        <f t="shared" si="471"/>
        <v>70.538774768379497</v>
      </c>
      <c r="BI831">
        <f t="shared" si="472"/>
        <v>57.761363718906857</v>
      </c>
      <c r="BJ831">
        <f t="shared" si="473"/>
        <v>151.41878811967541</v>
      </c>
      <c r="BK831">
        <f t="shared" si="474"/>
        <v>-259.56209067229281</v>
      </c>
      <c r="BL831">
        <f t="shared" si="475"/>
        <v>75.609641767585757</v>
      </c>
      <c r="BM831">
        <f t="shared" si="476"/>
        <v>-22.422560732600829</v>
      </c>
      <c r="BN831">
        <f t="shared" si="477"/>
        <v>-67.960368165567971</v>
      </c>
      <c r="BO831">
        <f t="shared" si="443"/>
        <v>0</v>
      </c>
      <c r="BP831">
        <f t="shared" si="444"/>
        <v>2</v>
      </c>
      <c r="BQ831" t="str">
        <f t="shared" si="445"/>
        <v>Train</v>
      </c>
    </row>
    <row r="832" spans="1:69" x14ac:dyDescent="0.3">
      <c r="A832">
        <v>3</v>
      </c>
      <c r="B832">
        <v>0</v>
      </c>
      <c r="C832" t="s">
        <v>1932</v>
      </c>
      <c r="D832" t="s">
        <v>20</v>
      </c>
      <c r="E832">
        <v>14</v>
      </c>
      <c r="F832">
        <v>5</v>
      </c>
      <c r="G832">
        <v>2</v>
      </c>
      <c r="H832" t="s">
        <v>1926</v>
      </c>
      <c r="I832">
        <v>46.9</v>
      </c>
      <c r="K832" t="s">
        <v>17</v>
      </c>
      <c r="N832" t="s">
        <v>1927</v>
      </c>
      <c r="O832">
        <v>2</v>
      </c>
      <c r="P832">
        <v>4</v>
      </c>
      <c r="Q832">
        <v>1</v>
      </c>
      <c r="R832" t="str">
        <f t="shared" si="446"/>
        <v>Train</v>
      </c>
      <c r="S832" t="str">
        <f t="shared" si="447"/>
        <v>Test</v>
      </c>
      <c r="T832" t="str">
        <f t="shared" si="448"/>
        <v>Train</v>
      </c>
      <c r="U832" t="str">
        <f t="shared" si="449"/>
        <v>NY</v>
      </c>
      <c r="V832" t="str">
        <f t="shared" si="450"/>
        <v>0-17</v>
      </c>
      <c r="W832" t="str">
        <f t="shared" si="451"/>
        <v/>
      </c>
      <c r="X832" t="str">
        <f t="shared" si="452"/>
        <v>41-100</v>
      </c>
      <c r="Y832" t="b">
        <f>SUMPRODUCT(--(U832=counts!$A$40:$A$49))&gt;0</f>
        <v>1</v>
      </c>
      <c r="Z832" t="b">
        <f>SUMPRODUCT(--(W832=counts!$A$18:$A$22))&gt;0</f>
        <v>0</v>
      </c>
      <c r="AA832" t="str">
        <f t="shared" si="453"/>
        <v>0-17</v>
      </c>
      <c r="AB832" t="str">
        <f>IF(W832="","Blank",IF(Z832="TRUE",W832,counts!$A$23))</f>
        <v>Blank</v>
      </c>
      <c r="AC832" t="str">
        <f t="shared" si="454"/>
        <v>41-100</v>
      </c>
      <c r="AD832" t="str">
        <f t="shared" si="455"/>
        <v>NY</v>
      </c>
      <c r="AE832" t="str">
        <f t="shared" si="456"/>
        <v>male</v>
      </c>
      <c r="AF832" t="str">
        <f>IF(F832&gt;=4, counts!$A$62,F832)</f>
        <v>4, 5, 8</v>
      </c>
      <c r="AG832">
        <f>IF(G832&gt;=3, counts!$A$69,G832)</f>
        <v>2</v>
      </c>
      <c r="AH832" t="str">
        <f>IF(OR(K832="S",K832=""), counts!$A$75,K832)</f>
        <v>S, blank</v>
      </c>
      <c r="AI832">
        <f t="shared" si="457"/>
        <v>3</v>
      </c>
      <c r="AJ832">
        <f>VLOOKUP(AA832,counts!$V$8:$W$13,2,FALSE)</f>
        <v>-3.7643689058441341</v>
      </c>
      <c r="AK832">
        <f>VLOOKUP(AB832,counts!$V$17:$W$23,2,FALSE)</f>
        <v>-42.171718189759716</v>
      </c>
      <c r="AL832">
        <f>VLOOKUP(AC832,counts!$V$27:$W$33,2,FALSE)</f>
        <v>70.538774768379497</v>
      </c>
      <c r="AM832">
        <f>VLOOKUP(AD832,counts!$V$38:$W$49,2,FALSE)</f>
        <v>57.761363718906857</v>
      </c>
      <c r="AN832">
        <f>VLOOKUP(AE832,counts!$V$53:$W$54,2,FALSE)</f>
        <v>-108.67008854708662</v>
      </c>
      <c r="AO832">
        <f>VLOOKUP(AF832,counts!$V$58:$W$62,2,FALSE)</f>
        <v>-259.56209067229281</v>
      </c>
      <c r="AP832">
        <f>VLOOKUP(AG832,counts!$V$66:$W$69,2,FALSE)</f>
        <v>75.609641767585757</v>
      </c>
      <c r="AQ832">
        <f>VLOOKUP(AH832,counts!$V$73:$W$75,2,FALSE)</f>
        <v>-22.422560732600829</v>
      </c>
      <c r="AR832">
        <f>VLOOKUP(AI832,counts!$V$79:$W$81,2,FALSE)</f>
        <v>-67.960368165567971</v>
      </c>
      <c r="AS832">
        <f t="shared" si="458"/>
        <v>0</v>
      </c>
      <c r="AT832">
        <f t="shared" si="459"/>
        <v>2</v>
      </c>
      <c r="AU832" t="str">
        <f t="shared" si="442"/>
        <v>Train</v>
      </c>
      <c r="AW832" t="str">
        <f t="shared" si="460"/>
        <v>0-17</v>
      </c>
      <c r="AX832" t="str">
        <f t="shared" si="461"/>
        <v>Blank</v>
      </c>
      <c r="AY832" t="str">
        <f t="shared" si="462"/>
        <v>41-100</v>
      </c>
      <c r="AZ832" t="str">
        <f t="shared" si="463"/>
        <v>NY</v>
      </c>
      <c r="BA832" t="str">
        <f t="shared" si="464"/>
        <v>male</v>
      </c>
      <c r="BB832" t="str">
        <f t="shared" si="465"/>
        <v>4, 5, 8</v>
      </c>
      <c r="BC832">
        <f t="shared" si="466"/>
        <v>2</v>
      </c>
      <c r="BD832" t="str">
        <f t="shared" si="467"/>
        <v>S, blank</v>
      </c>
      <c r="BE832">
        <f t="shared" si="468"/>
        <v>3</v>
      </c>
      <c r="BF832">
        <f t="shared" si="469"/>
        <v>-3.7643689058441341</v>
      </c>
      <c r="BG832">
        <f t="shared" si="470"/>
        <v>-42.171718189759716</v>
      </c>
      <c r="BH832">
        <f t="shared" si="471"/>
        <v>70.538774768379497</v>
      </c>
      <c r="BI832">
        <f t="shared" si="472"/>
        <v>57.761363718906857</v>
      </c>
      <c r="BJ832">
        <f t="shared" si="473"/>
        <v>-108.67008854708662</v>
      </c>
      <c r="BK832">
        <f t="shared" si="474"/>
        <v>-259.56209067229281</v>
      </c>
      <c r="BL832">
        <f t="shared" si="475"/>
        <v>75.609641767585757</v>
      </c>
      <c r="BM832">
        <f t="shared" si="476"/>
        <v>-22.422560732600829</v>
      </c>
      <c r="BN832">
        <f t="shared" si="477"/>
        <v>-67.960368165567971</v>
      </c>
      <c r="BO832">
        <f t="shared" si="443"/>
        <v>0</v>
      </c>
      <c r="BP832">
        <f t="shared" si="444"/>
        <v>2</v>
      </c>
      <c r="BQ832" t="str">
        <f t="shared" si="445"/>
        <v>Train</v>
      </c>
    </row>
    <row r="833" spans="1:69" x14ac:dyDescent="0.3">
      <c r="A833">
        <v>3</v>
      </c>
      <c r="B833">
        <v>0</v>
      </c>
      <c r="C833" t="s">
        <v>1933</v>
      </c>
      <c r="D833" t="s">
        <v>20</v>
      </c>
      <c r="E833">
        <v>40</v>
      </c>
      <c r="F833">
        <v>1</v>
      </c>
      <c r="G833">
        <v>6</v>
      </c>
      <c r="H833" t="s">
        <v>1926</v>
      </c>
      <c r="I833">
        <v>46.9</v>
      </c>
      <c r="K833" t="s">
        <v>17</v>
      </c>
      <c r="N833" t="s">
        <v>1927</v>
      </c>
      <c r="O833">
        <v>4</v>
      </c>
      <c r="P833">
        <v>5</v>
      </c>
      <c r="Q833">
        <v>5</v>
      </c>
      <c r="R833" t="str">
        <f t="shared" si="446"/>
        <v>Test</v>
      </c>
      <c r="S833" t="str">
        <f t="shared" si="447"/>
        <v>Validate</v>
      </c>
      <c r="T833" t="str">
        <f t="shared" si="448"/>
        <v>Validate</v>
      </c>
      <c r="U833" t="str">
        <f t="shared" si="449"/>
        <v>NY</v>
      </c>
      <c r="V833" t="str">
        <f t="shared" si="450"/>
        <v>31-40</v>
      </c>
      <c r="W833" t="str">
        <f t="shared" si="451"/>
        <v/>
      </c>
      <c r="X833" t="str">
        <f t="shared" si="452"/>
        <v>41-100</v>
      </c>
      <c r="Y833" t="b">
        <f>SUMPRODUCT(--(U833=counts!$A$40:$A$49))&gt;0</f>
        <v>1</v>
      </c>
      <c r="Z833" t="b">
        <f>SUMPRODUCT(--(W833=counts!$A$18:$A$22))&gt;0</f>
        <v>0</v>
      </c>
      <c r="AA833" t="str">
        <f t="shared" si="453"/>
        <v>31-40</v>
      </c>
      <c r="AB833" t="str">
        <f>IF(W833="","Blank",IF(Z833="TRUE",W833,counts!$A$23))</f>
        <v>Blank</v>
      </c>
      <c r="AC833" t="str">
        <f t="shared" si="454"/>
        <v>41-100</v>
      </c>
      <c r="AD833" t="str">
        <f t="shared" si="455"/>
        <v>NY</v>
      </c>
      <c r="AE833" t="str">
        <f t="shared" si="456"/>
        <v>male</v>
      </c>
      <c r="AF833">
        <f>IF(F833&gt;=4, counts!$A$62,F833)</f>
        <v>1</v>
      </c>
      <c r="AG833" t="str">
        <f>IF(G833&gt;=3, counts!$A$69,G833)</f>
        <v>3, 4, 5, 6, 9</v>
      </c>
      <c r="AH833" t="str">
        <f>IF(OR(K833="S",K833=""), counts!$A$75,K833)</f>
        <v>S, blank</v>
      </c>
      <c r="AI833">
        <f t="shared" si="457"/>
        <v>3</v>
      </c>
      <c r="AJ833">
        <f>VLOOKUP(AA833,counts!$V$8:$W$13,2,FALSE)</f>
        <v>32.769878926258563</v>
      </c>
      <c r="AK833">
        <f>VLOOKUP(AB833,counts!$V$17:$W$23,2,FALSE)</f>
        <v>-42.171718189759716</v>
      </c>
      <c r="AL833">
        <f>VLOOKUP(AC833,counts!$V$27:$W$33,2,FALSE)</f>
        <v>70.538774768379497</v>
      </c>
      <c r="AM833">
        <f>VLOOKUP(AD833,counts!$V$38:$W$49,2,FALSE)</f>
        <v>57.761363718906857</v>
      </c>
      <c r="AN833">
        <f>VLOOKUP(AE833,counts!$V$53:$W$54,2,FALSE)</f>
        <v>-108.67008854708662</v>
      </c>
      <c r="AO833">
        <f>VLOOKUP(AF833,counts!$V$58:$W$62,2,FALSE)</f>
        <v>48.695090775187893</v>
      </c>
      <c r="AP833">
        <f>VLOOKUP(AG833,counts!$V$66:$W$69,2,FALSE)</f>
        <v>-92.646375958720569</v>
      </c>
      <c r="AQ833">
        <f>VLOOKUP(AH833,counts!$V$73:$W$75,2,FALSE)</f>
        <v>-22.422560732600829</v>
      </c>
      <c r="AR833">
        <f>VLOOKUP(AI833,counts!$V$79:$W$81,2,FALSE)</f>
        <v>-67.960368165567971</v>
      </c>
      <c r="AS833">
        <f t="shared" si="458"/>
        <v>0</v>
      </c>
      <c r="AT833">
        <f t="shared" si="459"/>
        <v>4</v>
      </c>
      <c r="AU833" t="str">
        <f t="shared" si="442"/>
        <v>Test</v>
      </c>
      <c r="AW833" t="str">
        <f t="shared" si="460"/>
        <v>31-40</v>
      </c>
      <c r="AX833" t="str">
        <f t="shared" si="461"/>
        <v>Blank</v>
      </c>
      <c r="AY833" t="str">
        <f t="shared" si="462"/>
        <v>41-100</v>
      </c>
      <c r="AZ833" t="str">
        <f t="shared" si="463"/>
        <v>NY</v>
      </c>
      <c r="BA833" t="str">
        <f t="shared" si="464"/>
        <v>male</v>
      </c>
      <c r="BB833">
        <f t="shared" si="465"/>
        <v>1</v>
      </c>
      <c r="BC833" t="str">
        <f t="shared" si="466"/>
        <v>3, 4, 5, 6, 9</v>
      </c>
      <c r="BD833" t="str">
        <f t="shared" si="467"/>
        <v>S, blank</v>
      </c>
      <c r="BE833">
        <f t="shared" si="468"/>
        <v>3</v>
      </c>
      <c r="BF833">
        <f t="shared" si="469"/>
        <v>32.769878926258563</v>
      </c>
      <c r="BG833">
        <f t="shared" si="470"/>
        <v>-42.171718189759716</v>
      </c>
      <c r="BH833">
        <f t="shared" si="471"/>
        <v>70.538774768379497</v>
      </c>
      <c r="BI833">
        <f t="shared" si="472"/>
        <v>57.761363718906857</v>
      </c>
      <c r="BJ833">
        <f t="shared" si="473"/>
        <v>-108.67008854708662</v>
      </c>
      <c r="BK833">
        <f t="shared" si="474"/>
        <v>48.695090775187893</v>
      </c>
      <c r="BL833">
        <f t="shared" si="475"/>
        <v>-92.646375958720569</v>
      </c>
      <c r="BM833">
        <f t="shared" si="476"/>
        <v>-22.422560732600829</v>
      </c>
      <c r="BN833">
        <f t="shared" si="477"/>
        <v>-67.960368165567971</v>
      </c>
      <c r="BO833">
        <f t="shared" si="443"/>
        <v>0</v>
      </c>
      <c r="BP833">
        <f t="shared" si="444"/>
        <v>4</v>
      </c>
      <c r="BQ833" t="str">
        <f t="shared" si="445"/>
        <v>Test</v>
      </c>
    </row>
    <row r="834" spans="1:69" x14ac:dyDescent="0.3">
      <c r="A834">
        <v>3</v>
      </c>
      <c r="B834">
        <v>0</v>
      </c>
      <c r="C834" t="s">
        <v>1934</v>
      </c>
      <c r="D834" t="s">
        <v>15</v>
      </c>
      <c r="E834">
        <v>43</v>
      </c>
      <c r="F834">
        <v>1</v>
      </c>
      <c r="G834">
        <v>6</v>
      </c>
      <c r="H834" t="s">
        <v>1926</v>
      </c>
      <c r="I834">
        <v>46.9</v>
      </c>
      <c r="K834" t="s">
        <v>17</v>
      </c>
      <c r="N834" t="s">
        <v>1927</v>
      </c>
      <c r="O834">
        <v>1</v>
      </c>
      <c r="P834">
        <v>5</v>
      </c>
      <c r="Q834">
        <v>3</v>
      </c>
      <c r="R834" t="str">
        <f t="shared" si="446"/>
        <v>Train</v>
      </c>
      <c r="S834" t="str">
        <f t="shared" si="447"/>
        <v>Validate</v>
      </c>
      <c r="T834" t="str">
        <f t="shared" si="448"/>
        <v>Train</v>
      </c>
      <c r="U834" t="str">
        <f t="shared" si="449"/>
        <v>NY</v>
      </c>
      <c r="V834" t="str">
        <f t="shared" si="450"/>
        <v>41-50</v>
      </c>
      <c r="W834" t="str">
        <f t="shared" si="451"/>
        <v/>
      </c>
      <c r="X834" t="str">
        <f t="shared" si="452"/>
        <v>41-100</v>
      </c>
      <c r="Y834" t="b">
        <f>SUMPRODUCT(--(U834=counts!$A$40:$A$49))&gt;0</f>
        <v>1</v>
      </c>
      <c r="Z834" t="b">
        <f>SUMPRODUCT(--(W834=counts!$A$18:$A$22))&gt;0</f>
        <v>0</v>
      </c>
      <c r="AA834" t="str">
        <f t="shared" si="453"/>
        <v>41-50</v>
      </c>
      <c r="AB834" t="str">
        <f>IF(W834="","Blank",IF(Z834="TRUE",W834,counts!$A$23))</f>
        <v>Blank</v>
      </c>
      <c r="AC834" t="str">
        <f t="shared" si="454"/>
        <v>41-100</v>
      </c>
      <c r="AD834" t="str">
        <f t="shared" si="455"/>
        <v>NY</v>
      </c>
      <c r="AE834" t="str">
        <f t="shared" si="456"/>
        <v>female</v>
      </c>
      <c r="AF834">
        <f>IF(F834&gt;=4, counts!$A$62,F834)</f>
        <v>1</v>
      </c>
      <c r="AG834" t="str">
        <f>IF(G834&gt;=3, counts!$A$69,G834)</f>
        <v>3, 4, 5, 6, 9</v>
      </c>
      <c r="AH834" t="str">
        <f>IF(OR(K834="S",K834=""), counts!$A$75,K834)</f>
        <v>S, blank</v>
      </c>
      <c r="AI834">
        <f t="shared" si="457"/>
        <v>3</v>
      </c>
      <c r="AJ834">
        <f>VLOOKUP(AA834,counts!$V$8:$W$13,2,FALSE)</f>
        <v>-13.385578549662212</v>
      </c>
      <c r="AK834">
        <f>VLOOKUP(AB834,counts!$V$17:$W$23,2,FALSE)</f>
        <v>-42.171718189759716</v>
      </c>
      <c r="AL834">
        <f>VLOOKUP(AC834,counts!$V$27:$W$33,2,FALSE)</f>
        <v>70.538774768379497</v>
      </c>
      <c r="AM834">
        <f>VLOOKUP(AD834,counts!$V$38:$W$49,2,FALSE)</f>
        <v>57.761363718906857</v>
      </c>
      <c r="AN834">
        <f>VLOOKUP(AE834,counts!$V$53:$W$54,2,FALSE)</f>
        <v>151.41878811967541</v>
      </c>
      <c r="AO834">
        <f>VLOOKUP(AF834,counts!$V$58:$W$62,2,FALSE)</f>
        <v>48.695090775187893</v>
      </c>
      <c r="AP834">
        <f>VLOOKUP(AG834,counts!$V$66:$W$69,2,FALSE)</f>
        <v>-92.646375958720569</v>
      </c>
      <c r="AQ834">
        <f>VLOOKUP(AH834,counts!$V$73:$W$75,2,FALSE)</f>
        <v>-22.422560732600829</v>
      </c>
      <c r="AR834">
        <f>VLOOKUP(AI834,counts!$V$79:$W$81,2,FALSE)</f>
        <v>-67.960368165567971</v>
      </c>
      <c r="AS834">
        <f t="shared" si="458"/>
        <v>0</v>
      </c>
      <c r="AT834">
        <f t="shared" si="459"/>
        <v>1</v>
      </c>
      <c r="AU834" t="str">
        <f t="shared" ref="AU834:AU897" si="478">R834</f>
        <v>Train</v>
      </c>
      <c r="AW834" t="str">
        <f t="shared" si="460"/>
        <v>41-50</v>
      </c>
      <c r="AX834" t="str">
        <f t="shared" si="461"/>
        <v>Blank</v>
      </c>
      <c r="AY834" t="str">
        <f t="shared" si="462"/>
        <v>41-100</v>
      </c>
      <c r="AZ834" t="str">
        <f t="shared" si="463"/>
        <v>NY</v>
      </c>
      <c r="BA834" t="str">
        <f t="shared" si="464"/>
        <v>female</v>
      </c>
      <c r="BB834">
        <f t="shared" si="465"/>
        <v>1</v>
      </c>
      <c r="BC834" t="str">
        <f t="shared" si="466"/>
        <v>3, 4, 5, 6, 9</v>
      </c>
      <c r="BD834" t="str">
        <f t="shared" si="467"/>
        <v>S, blank</v>
      </c>
      <c r="BE834">
        <f t="shared" si="468"/>
        <v>3</v>
      </c>
      <c r="BF834">
        <f t="shared" si="469"/>
        <v>-13.385578549662212</v>
      </c>
      <c r="BG834">
        <f t="shared" si="470"/>
        <v>-42.171718189759716</v>
      </c>
      <c r="BH834">
        <f t="shared" si="471"/>
        <v>70.538774768379497</v>
      </c>
      <c r="BI834">
        <f t="shared" si="472"/>
        <v>57.761363718906857</v>
      </c>
      <c r="BJ834">
        <f t="shared" si="473"/>
        <v>151.41878811967541</v>
      </c>
      <c r="BK834">
        <f t="shared" si="474"/>
        <v>48.695090775187893</v>
      </c>
      <c r="BL834">
        <f t="shared" si="475"/>
        <v>-92.646375958720569</v>
      </c>
      <c r="BM834">
        <f t="shared" si="476"/>
        <v>-22.422560732600829</v>
      </c>
      <c r="BN834">
        <f t="shared" si="477"/>
        <v>-67.960368165567971</v>
      </c>
      <c r="BO834">
        <f t="shared" ref="BO834:BO897" si="479">AS834</f>
        <v>0</v>
      </c>
      <c r="BP834">
        <f t="shared" ref="BP834:BP897" si="480">AT834</f>
        <v>1</v>
      </c>
      <c r="BQ834" t="str">
        <f t="shared" ref="BQ834:BQ897" si="481">AU834</f>
        <v>Train</v>
      </c>
    </row>
    <row r="835" spans="1:69" x14ac:dyDescent="0.3">
      <c r="A835">
        <v>3</v>
      </c>
      <c r="B835">
        <v>0</v>
      </c>
      <c r="C835" t="s">
        <v>1935</v>
      </c>
      <c r="D835" t="s">
        <v>20</v>
      </c>
      <c r="E835">
        <v>51</v>
      </c>
      <c r="F835">
        <v>0</v>
      </c>
      <c r="G835">
        <v>0</v>
      </c>
      <c r="H835" t="s">
        <v>1936</v>
      </c>
      <c r="I835">
        <v>8.0500000000000007</v>
      </c>
      <c r="K835" t="s">
        <v>17</v>
      </c>
      <c r="N835" t="s">
        <v>1937</v>
      </c>
      <c r="O835">
        <v>4</v>
      </c>
      <c r="P835">
        <v>4</v>
      </c>
      <c r="Q835">
        <v>4</v>
      </c>
      <c r="R835" t="str">
        <f t="shared" ref="R835:R898" si="482">IF(O835&lt;=3,"Train",IF(O835=4,"Test","Validate"))</f>
        <v>Test</v>
      </c>
      <c r="S835" t="str">
        <f t="shared" ref="S835:S898" si="483">IF(P835&lt;=3,"Train",IF(P835=4,"Test","Validate"))</f>
        <v>Test</v>
      </c>
      <c r="T835" t="str">
        <f t="shared" ref="T835:T898" si="484">IF(Q835&lt;=3,"Train",IF(Q835=4,"Test","Validate"))</f>
        <v>Test</v>
      </c>
      <c r="U835" t="str">
        <f t="shared" ref="U835:U898" si="485">IFERROR(MID(RIGHT(N835,4), FIND(",",RIGHT(N835,4))+2,2),"")</f>
        <v/>
      </c>
      <c r="V835" t="str">
        <f t="shared" ref="V835:V898" si="486">IF(E835&lt;=17, "0-17", IF(E835&lt;=30, "18-30", IF(E835&lt;=40, "31-40", IF(E835&lt;=50, "41-50", IF(E835&lt;=60, "51-60", "61+")))))</f>
        <v>51-60</v>
      </c>
      <c r="W835" t="str">
        <f t="shared" ref="W835:W898" si="487">LEFT(J835,1)</f>
        <v/>
      </c>
      <c r="X835" t="str">
        <f t="shared" ref="X835:X898" si="488">IF(I835=0,"0", IF(I835&lt;=10, "0-10", IF(I835&lt;=20, "11-20", IF(I835&lt;=30, "21-30", IF(I835&lt;=40, "31-40", IF(I835&lt;=100, "41-100", "100+"))))))</f>
        <v>0-10</v>
      </c>
      <c r="Y835" t="b">
        <f>SUMPRODUCT(--(U835=counts!$A$40:$A$49))&gt;0</f>
        <v>0</v>
      </c>
      <c r="Z835" t="b">
        <f>SUMPRODUCT(--(W835=counts!$A$18:$A$22))&gt;0</f>
        <v>0</v>
      </c>
      <c r="AA835" t="str">
        <f t="shared" ref="AA835:AA898" si="489">V835</f>
        <v>51-60</v>
      </c>
      <c r="AB835" t="str">
        <f>IF(W835="","Blank",IF(Z835="TRUE",W835,counts!$A$23))</f>
        <v>Blank</v>
      </c>
      <c r="AC835" t="str">
        <f t="shared" ref="AC835:AC898" si="490">X835</f>
        <v>0-10</v>
      </c>
      <c r="AD835" t="str">
        <f t="shared" ref="AD835:AD898" si="491">IF(U835="","Blank",IF(Y835=TRUE, U835,"Others"))</f>
        <v>Blank</v>
      </c>
      <c r="AE835" t="str">
        <f t="shared" ref="AE835:AE898" si="492">D835</f>
        <v>male</v>
      </c>
      <c r="AF835">
        <f>IF(F835&gt;=4, counts!$A$62,F835)</f>
        <v>0</v>
      </c>
      <c r="AG835">
        <f>IF(G835&gt;=3, counts!$A$69,G835)</f>
        <v>0</v>
      </c>
      <c r="AH835" t="str">
        <f>IF(OR(K835="S",K835=""), counts!$A$75,K835)</f>
        <v>S, blank</v>
      </c>
      <c r="AI835">
        <f t="shared" ref="AI835:AI898" si="493">A835</f>
        <v>3</v>
      </c>
      <c r="AJ835">
        <f>VLOOKUP(AA835,counts!$V$8:$W$13,2,FALSE)</f>
        <v>74.751267398446615</v>
      </c>
      <c r="AK835">
        <f>VLOOKUP(AB835,counts!$V$17:$W$23,2,FALSE)</f>
        <v>-42.171718189759716</v>
      </c>
      <c r="AL835">
        <f>VLOOKUP(AC835,counts!$V$27:$W$33,2,FALSE)</f>
        <v>-82.840254641099079</v>
      </c>
      <c r="AM835">
        <f>VLOOKUP(AD835,counts!$V$38:$W$49,2,FALSE)</f>
        <v>-33.757758935166962</v>
      </c>
      <c r="AN835">
        <f>VLOOKUP(AE835,counts!$V$53:$W$54,2,FALSE)</f>
        <v>-108.67008854708662</v>
      </c>
      <c r="AO835">
        <f>VLOOKUP(AF835,counts!$V$58:$W$62,2,FALSE)</f>
        <v>-14.754319664473872</v>
      </c>
      <c r="AP835">
        <f>VLOOKUP(AG835,counts!$V$66:$W$69,2,FALSE)</f>
        <v>-22.013681658285037</v>
      </c>
      <c r="AQ835">
        <f>VLOOKUP(AH835,counts!$V$73:$W$75,2,FALSE)</f>
        <v>-22.422560732600829</v>
      </c>
      <c r="AR835">
        <f>VLOOKUP(AI835,counts!$V$79:$W$81,2,FALSE)</f>
        <v>-67.960368165567971</v>
      </c>
      <c r="AS835">
        <f t="shared" ref="AS835:AS898" si="494">B835</f>
        <v>0</v>
      </c>
      <c r="AT835">
        <f t="shared" ref="AT835:AT898" si="495">O835</f>
        <v>4</v>
      </c>
      <c r="AU835" t="str">
        <f t="shared" si="478"/>
        <v>Test</v>
      </c>
      <c r="AW835" t="str">
        <f t="shared" ref="AW835:AW898" si="496">AA835</f>
        <v>51-60</v>
      </c>
      <c r="AX835" t="str">
        <f t="shared" ref="AX835:AX898" si="497">AB835</f>
        <v>Blank</v>
      </c>
      <c r="AY835" t="str">
        <f t="shared" ref="AY835:AY898" si="498">AC835</f>
        <v>0-10</v>
      </c>
      <c r="AZ835" t="str">
        <f t="shared" ref="AZ835:AZ898" si="499">AD835</f>
        <v>Blank</v>
      </c>
      <c r="BA835" t="str">
        <f t="shared" ref="BA835:BA898" si="500">AE835</f>
        <v>male</v>
      </c>
      <c r="BB835">
        <f t="shared" ref="BB835:BB898" si="501">AF835</f>
        <v>0</v>
      </c>
      <c r="BC835">
        <f t="shared" ref="BC835:BC898" si="502">AG835</f>
        <v>0</v>
      </c>
      <c r="BD835" t="str">
        <f t="shared" ref="BD835:BD898" si="503">AH835</f>
        <v>S, blank</v>
      </c>
      <c r="BE835">
        <f t="shared" ref="BE835:BE898" si="504">AI835</f>
        <v>3</v>
      </c>
      <c r="BF835">
        <f t="shared" ref="BF835:BF898" si="505">AJ835</f>
        <v>74.751267398446615</v>
      </c>
      <c r="BG835">
        <f t="shared" ref="BG835:BG898" si="506">AK835</f>
        <v>-42.171718189759716</v>
      </c>
      <c r="BH835">
        <f t="shared" ref="BH835:BH898" si="507">AL835</f>
        <v>-82.840254641099079</v>
      </c>
      <c r="BI835">
        <f t="shared" ref="BI835:BI898" si="508">AM835</f>
        <v>-33.757758935166962</v>
      </c>
      <c r="BJ835">
        <f t="shared" ref="BJ835:BJ898" si="509">AN835</f>
        <v>-108.67008854708662</v>
      </c>
      <c r="BK835">
        <f t="shared" ref="BK835:BK898" si="510">AO835</f>
        <v>-14.754319664473872</v>
      </c>
      <c r="BL835">
        <f t="shared" ref="BL835:BL898" si="511">AP835</f>
        <v>-22.013681658285037</v>
      </c>
      <c r="BM835">
        <f t="shared" ref="BM835:BM898" si="512">AQ835</f>
        <v>-22.422560732600829</v>
      </c>
      <c r="BN835">
        <f t="shared" ref="BN835:BN898" si="513">AR835</f>
        <v>-67.960368165567971</v>
      </c>
      <c r="BO835">
        <f t="shared" si="479"/>
        <v>0</v>
      </c>
      <c r="BP835">
        <f t="shared" si="480"/>
        <v>4</v>
      </c>
      <c r="BQ835" t="str">
        <f t="shared" si="481"/>
        <v>Test</v>
      </c>
    </row>
    <row r="836" spans="1:69" x14ac:dyDescent="0.3">
      <c r="A836">
        <v>3</v>
      </c>
      <c r="B836">
        <v>0</v>
      </c>
      <c r="C836" t="s">
        <v>1938</v>
      </c>
      <c r="D836" t="s">
        <v>20</v>
      </c>
      <c r="E836">
        <v>32</v>
      </c>
      <c r="F836">
        <v>0</v>
      </c>
      <c r="G836">
        <v>0</v>
      </c>
      <c r="H836" t="s">
        <v>1939</v>
      </c>
      <c r="I836">
        <v>8.3625000000000007</v>
      </c>
      <c r="K836" t="s">
        <v>17</v>
      </c>
      <c r="N836" t="s">
        <v>1940</v>
      </c>
      <c r="O836">
        <v>5</v>
      </c>
      <c r="P836">
        <v>1</v>
      </c>
      <c r="Q836">
        <v>4</v>
      </c>
      <c r="R836" t="str">
        <f t="shared" si="482"/>
        <v>Validate</v>
      </c>
      <c r="S836" t="str">
        <f t="shared" si="483"/>
        <v>Train</v>
      </c>
      <c r="T836" t="str">
        <f t="shared" si="484"/>
        <v>Test</v>
      </c>
      <c r="U836" t="str">
        <f t="shared" si="485"/>
        <v>ND</v>
      </c>
      <c r="V836" t="str">
        <f t="shared" si="486"/>
        <v>31-40</v>
      </c>
      <c r="W836" t="str">
        <f t="shared" si="487"/>
        <v/>
      </c>
      <c r="X836" t="str">
        <f t="shared" si="488"/>
        <v>0-10</v>
      </c>
      <c r="Y836" t="b">
        <f>SUMPRODUCT(--(U836=counts!$A$40:$A$49))&gt;0</f>
        <v>0</v>
      </c>
      <c r="Z836" t="b">
        <f>SUMPRODUCT(--(W836=counts!$A$18:$A$22))&gt;0</f>
        <v>0</v>
      </c>
      <c r="AA836" t="str">
        <f t="shared" si="489"/>
        <v>31-40</v>
      </c>
      <c r="AB836" t="str">
        <f>IF(W836="","Blank",IF(Z836="TRUE",W836,counts!$A$23))</f>
        <v>Blank</v>
      </c>
      <c r="AC836" t="str">
        <f t="shared" si="490"/>
        <v>0-10</v>
      </c>
      <c r="AD836" t="str">
        <f t="shared" si="491"/>
        <v>Others</v>
      </c>
      <c r="AE836" t="str">
        <f t="shared" si="492"/>
        <v>male</v>
      </c>
      <c r="AF836">
        <f>IF(F836&gt;=4, counts!$A$62,F836)</f>
        <v>0</v>
      </c>
      <c r="AG836">
        <f>IF(G836&gt;=3, counts!$A$69,G836)</f>
        <v>0</v>
      </c>
      <c r="AH836" t="str">
        <f>IF(OR(K836="S",K836=""), counts!$A$75,K836)</f>
        <v>S, blank</v>
      </c>
      <c r="AI836">
        <f t="shared" si="493"/>
        <v>3</v>
      </c>
      <c r="AJ836">
        <f>VLOOKUP(AA836,counts!$V$8:$W$13,2,FALSE)</f>
        <v>32.769878926258563</v>
      </c>
      <c r="AK836">
        <f>VLOOKUP(AB836,counts!$V$17:$W$23,2,FALSE)</f>
        <v>-42.171718189759716</v>
      </c>
      <c r="AL836">
        <f>VLOOKUP(AC836,counts!$V$27:$W$33,2,FALSE)</f>
        <v>-82.840254641099079</v>
      </c>
      <c r="AM836">
        <f>VLOOKUP(AD836,counts!$V$38:$W$49,2,FALSE)</f>
        <v>40.634191658169868</v>
      </c>
      <c r="AN836">
        <f>VLOOKUP(AE836,counts!$V$53:$W$54,2,FALSE)</f>
        <v>-108.67008854708662</v>
      </c>
      <c r="AO836">
        <f>VLOOKUP(AF836,counts!$V$58:$W$62,2,FALSE)</f>
        <v>-14.754319664473872</v>
      </c>
      <c r="AP836">
        <f>VLOOKUP(AG836,counts!$V$66:$W$69,2,FALSE)</f>
        <v>-22.013681658285037</v>
      </c>
      <c r="AQ836">
        <f>VLOOKUP(AH836,counts!$V$73:$W$75,2,FALSE)</f>
        <v>-22.422560732600829</v>
      </c>
      <c r="AR836">
        <f>VLOOKUP(AI836,counts!$V$79:$W$81,2,FALSE)</f>
        <v>-67.960368165567971</v>
      </c>
      <c r="AS836">
        <f t="shared" si="494"/>
        <v>0</v>
      </c>
      <c r="AT836">
        <f t="shared" si="495"/>
        <v>5</v>
      </c>
      <c r="AU836" t="str">
        <f t="shared" si="478"/>
        <v>Validate</v>
      </c>
      <c r="AW836" t="str">
        <f t="shared" si="496"/>
        <v>31-40</v>
      </c>
      <c r="AX836" t="str">
        <f t="shared" si="497"/>
        <v>Blank</v>
      </c>
      <c r="AY836" t="str">
        <f t="shared" si="498"/>
        <v>0-10</v>
      </c>
      <c r="AZ836" t="str">
        <f t="shared" si="499"/>
        <v>Others</v>
      </c>
      <c r="BA836" t="str">
        <f t="shared" si="500"/>
        <v>male</v>
      </c>
      <c r="BB836">
        <f t="shared" si="501"/>
        <v>0</v>
      </c>
      <c r="BC836">
        <f t="shared" si="502"/>
        <v>0</v>
      </c>
      <c r="BD836" t="str">
        <f t="shared" si="503"/>
        <v>S, blank</v>
      </c>
      <c r="BE836">
        <f t="shared" si="504"/>
        <v>3</v>
      </c>
      <c r="BF836">
        <f t="shared" si="505"/>
        <v>32.769878926258563</v>
      </c>
      <c r="BG836">
        <f t="shared" si="506"/>
        <v>-42.171718189759716</v>
      </c>
      <c r="BH836">
        <f t="shared" si="507"/>
        <v>-82.840254641099079</v>
      </c>
      <c r="BI836">
        <f t="shared" si="508"/>
        <v>40.634191658169868</v>
      </c>
      <c r="BJ836">
        <f t="shared" si="509"/>
        <v>-108.67008854708662</v>
      </c>
      <c r="BK836">
        <f t="shared" si="510"/>
        <v>-14.754319664473872</v>
      </c>
      <c r="BL836">
        <f t="shared" si="511"/>
        <v>-22.013681658285037</v>
      </c>
      <c r="BM836">
        <f t="shared" si="512"/>
        <v>-22.422560732600829</v>
      </c>
      <c r="BN836">
        <f t="shared" si="513"/>
        <v>-67.960368165567971</v>
      </c>
      <c r="BO836">
        <f t="shared" si="479"/>
        <v>0</v>
      </c>
      <c r="BP836">
        <f t="shared" si="480"/>
        <v>5</v>
      </c>
      <c r="BQ836" t="str">
        <f t="shared" si="481"/>
        <v>Validate</v>
      </c>
    </row>
    <row r="837" spans="1:69" x14ac:dyDescent="0.3">
      <c r="A837">
        <v>3</v>
      </c>
      <c r="B837">
        <v>0</v>
      </c>
      <c r="C837" t="s">
        <v>1941</v>
      </c>
      <c r="D837" t="s">
        <v>20</v>
      </c>
      <c r="F837">
        <v>0</v>
      </c>
      <c r="G837">
        <v>0</v>
      </c>
      <c r="H837" t="s">
        <v>1942</v>
      </c>
      <c r="I837">
        <v>8.0500000000000007</v>
      </c>
      <c r="K837" t="s">
        <v>17</v>
      </c>
      <c r="O837">
        <v>3</v>
      </c>
      <c r="P837">
        <v>2</v>
      </c>
      <c r="Q837">
        <v>2</v>
      </c>
      <c r="R837" t="str">
        <f t="shared" si="482"/>
        <v>Train</v>
      </c>
      <c r="S837" t="str">
        <f t="shared" si="483"/>
        <v>Train</v>
      </c>
      <c r="T837" t="str">
        <f t="shared" si="484"/>
        <v>Train</v>
      </c>
      <c r="U837" t="str">
        <f t="shared" si="485"/>
        <v/>
      </c>
      <c r="V837" t="str">
        <f t="shared" si="486"/>
        <v>0-17</v>
      </c>
      <c r="W837" t="str">
        <f t="shared" si="487"/>
        <v/>
      </c>
      <c r="X837" t="str">
        <f t="shared" si="488"/>
        <v>0-10</v>
      </c>
      <c r="Y837" t="b">
        <f>SUMPRODUCT(--(U837=counts!$A$40:$A$49))&gt;0</f>
        <v>0</v>
      </c>
      <c r="Z837" t="b">
        <f>SUMPRODUCT(--(W837=counts!$A$18:$A$22))&gt;0</f>
        <v>0</v>
      </c>
      <c r="AA837" t="str">
        <f t="shared" si="489"/>
        <v>0-17</v>
      </c>
      <c r="AB837" t="str">
        <f>IF(W837="","Blank",IF(Z837="TRUE",W837,counts!$A$23))</f>
        <v>Blank</v>
      </c>
      <c r="AC837" t="str">
        <f t="shared" si="490"/>
        <v>0-10</v>
      </c>
      <c r="AD837" t="str">
        <f t="shared" si="491"/>
        <v>Blank</v>
      </c>
      <c r="AE837" t="str">
        <f t="shared" si="492"/>
        <v>male</v>
      </c>
      <c r="AF837">
        <f>IF(F837&gt;=4, counts!$A$62,F837)</f>
        <v>0</v>
      </c>
      <c r="AG837">
        <f>IF(G837&gt;=3, counts!$A$69,G837)</f>
        <v>0</v>
      </c>
      <c r="AH837" t="str">
        <f>IF(OR(K837="S",K837=""), counts!$A$75,K837)</f>
        <v>S, blank</v>
      </c>
      <c r="AI837">
        <f t="shared" si="493"/>
        <v>3</v>
      </c>
      <c r="AJ837">
        <f>VLOOKUP(AA837,counts!$V$8:$W$13,2,FALSE)</f>
        <v>-3.7643689058441341</v>
      </c>
      <c r="AK837">
        <f>VLOOKUP(AB837,counts!$V$17:$W$23,2,FALSE)</f>
        <v>-42.171718189759716</v>
      </c>
      <c r="AL837">
        <f>VLOOKUP(AC837,counts!$V$27:$W$33,2,FALSE)</f>
        <v>-82.840254641099079</v>
      </c>
      <c r="AM837">
        <f>VLOOKUP(AD837,counts!$V$38:$W$49,2,FALSE)</f>
        <v>-33.757758935166962</v>
      </c>
      <c r="AN837">
        <f>VLOOKUP(AE837,counts!$V$53:$W$54,2,FALSE)</f>
        <v>-108.67008854708662</v>
      </c>
      <c r="AO837">
        <f>VLOOKUP(AF837,counts!$V$58:$W$62,2,FALSE)</f>
        <v>-14.754319664473872</v>
      </c>
      <c r="AP837">
        <f>VLOOKUP(AG837,counts!$V$66:$W$69,2,FALSE)</f>
        <v>-22.013681658285037</v>
      </c>
      <c r="AQ837">
        <f>VLOOKUP(AH837,counts!$V$73:$W$75,2,FALSE)</f>
        <v>-22.422560732600829</v>
      </c>
      <c r="AR837">
        <f>VLOOKUP(AI837,counts!$V$79:$W$81,2,FALSE)</f>
        <v>-67.960368165567971</v>
      </c>
      <c r="AS837">
        <f t="shared" si="494"/>
        <v>0</v>
      </c>
      <c r="AT837">
        <f t="shared" si="495"/>
        <v>3</v>
      </c>
      <c r="AU837" t="str">
        <f t="shared" si="478"/>
        <v>Train</v>
      </c>
      <c r="AW837" t="str">
        <f t="shared" si="496"/>
        <v>0-17</v>
      </c>
      <c r="AX837" t="str">
        <f t="shared" si="497"/>
        <v>Blank</v>
      </c>
      <c r="AY837" t="str">
        <f t="shared" si="498"/>
        <v>0-10</v>
      </c>
      <c r="AZ837" t="str">
        <f t="shared" si="499"/>
        <v>Blank</v>
      </c>
      <c r="BA837" t="str">
        <f t="shared" si="500"/>
        <v>male</v>
      </c>
      <c r="BB837">
        <f t="shared" si="501"/>
        <v>0</v>
      </c>
      <c r="BC837">
        <f t="shared" si="502"/>
        <v>0</v>
      </c>
      <c r="BD837" t="str">
        <f t="shared" si="503"/>
        <v>S, blank</v>
      </c>
      <c r="BE837">
        <f t="shared" si="504"/>
        <v>3</v>
      </c>
      <c r="BF837">
        <f t="shared" si="505"/>
        <v>-3.7643689058441341</v>
      </c>
      <c r="BG837">
        <f t="shared" si="506"/>
        <v>-42.171718189759716</v>
      </c>
      <c r="BH837">
        <f t="shared" si="507"/>
        <v>-82.840254641099079</v>
      </c>
      <c r="BI837">
        <f t="shared" si="508"/>
        <v>-33.757758935166962</v>
      </c>
      <c r="BJ837">
        <f t="shared" si="509"/>
        <v>-108.67008854708662</v>
      </c>
      <c r="BK837">
        <f t="shared" si="510"/>
        <v>-14.754319664473872</v>
      </c>
      <c r="BL837">
        <f t="shared" si="511"/>
        <v>-22.013681658285037</v>
      </c>
      <c r="BM837">
        <f t="shared" si="512"/>
        <v>-22.422560732600829</v>
      </c>
      <c r="BN837">
        <f t="shared" si="513"/>
        <v>-67.960368165567971</v>
      </c>
      <c r="BO837">
        <f t="shared" si="479"/>
        <v>0</v>
      </c>
      <c r="BP837">
        <f t="shared" si="480"/>
        <v>3</v>
      </c>
      <c r="BQ837" t="str">
        <f t="shared" si="481"/>
        <v>Train</v>
      </c>
    </row>
    <row r="838" spans="1:69" x14ac:dyDescent="0.3">
      <c r="A838">
        <v>3</v>
      </c>
      <c r="B838">
        <v>0</v>
      </c>
      <c r="C838" t="s">
        <v>1943</v>
      </c>
      <c r="D838" t="s">
        <v>20</v>
      </c>
      <c r="E838">
        <v>20</v>
      </c>
      <c r="F838">
        <v>0</v>
      </c>
      <c r="G838">
        <v>0</v>
      </c>
      <c r="H838" t="s">
        <v>1944</v>
      </c>
      <c r="I838">
        <v>9.8458000000000006</v>
      </c>
      <c r="K838" t="s">
        <v>17</v>
      </c>
      <c r="N838" t="s">
        <v>1945</v>
      </c>
      <c r="O838">
        <v>5</v>
      </c>
      <c r="P838">
        <v>4</v>
      </c>
      <c r="Q838">
        <v>5</v>
      </c>
      <c r="R838" t="str">
        <f t="shared" si="482"/>
        <v>Validate</v>
      </c>
      <c r="S838" t="str">
        <f t="shared" si="483"/>
        <v>Test</v>
      </c>
      <c r="T838" t="str">
        <f t="shared" si="484"/>
        <v>Validate</v>
      </c>
      <c r="U838" t="str">
        <f t="shared" si="485"/>
        <v>IL</v>
      </c>
      <c r="V838" t="str">
        <f t="shared" si="486"/>
        <v>18-30</v>
      </c>
      <c r="W838" t="str">
        <f t="shared" si="487"/>
        <v/>
      </c>
      <c r="X838" t="str">
        <f t="shared" si="488"/>
        <v>0-10</v>
      </c>
      <c r="Y838" t="b">
        <f>SUMPRODUCT(--(U838=counts!$A$40:$A$49))&gt;0</f>
        <v>1</v>
      </c>
      <c r="Z838" t="b">
        <f>SUMPRODUCT(--(W838=counts!$A$18:$A$22))&gt;0</f>
        <v>0</v>
      </c>
      <c r="AA838" t="str">
        <f t="shared" si="489"/>
        <v>18-30</v>
      </c>
      <c r="AB838" t="str">
        <f>IF(W838="","Blank",IF(Z838="TRUE",W838,counts!$A$23))</f>
        <v>Blank</v>
      </c>
      <c r="AC838" t="str">
        <f t="shared" si="490"/>
        <v>0-10</v>
      </c>
      <c r="AD838" t="str">
        <f t="shared" si="491"/>
        <v>IL</v>
      </c>
      <c r="AE838" t="str">
        <f t="shared" si="492"/>
        <v>male</v>
      </c>
      <c r="AF838">
        <f>IF(F838&gt;=4, counts!$A$62,F838)</f>
        <v>0</v>
      </c>
      <c r="AG838">
        <f>IF(G838&gt;=3, counts!$A$69,G838)</f>
        <v>0</v>
      </c>
      <c r="AH838" t="str">
        <f>IF(OR(K838="S",K838=""), counts!$A$75,K838)</f>
        <v>S, blank</v>
      </c>
      <c r="AI838">
        <f t="shared" si="493"/>
        <v>3</v>
      </c>
      <c r="AJ838">
        <f>VLOOKUP(AA838,counts!$V$8:$W$13,2,FALSE)</f>
        <v>-11.613432440426715</v>
      </c>
      <c r="AK838">
        <f>VLOOKUP(AB838,counts!$V$17:$W$23,2,FALSE)</f>
        <v>-42.171718189759716</v>
      </c>
      <c r="AL838">
        <f>VLOOKUP(AC838,counts!$V$27:$W$33,2,FALSE)</f>
        <v>-82.840254641099079</v>
      </c>
      <c r="AM838">
        <f>VLOOKUP(AD838,counts!$V$38:$W$49,2,FALSE)</f>
        <v>-68.390212241589438</v>
      </c>
      <c r="AN838">
        <f>VLOOKUP(AE838,counts!$V$53:$W$54,2,FALSE)</f>
        <v>-108.67008854708662</v>
      </c>
      <c r="AO838">
        <f>VLOOKUP(AF838,counts!$V$58:$W$62,2,FALSE)</f>
        <v>-14.754319664473872</v>
      </c>
      <c r="AP838">
        <f>VLOOKUP(AG838,counts!$V$66:$W$69,2,FALSE)</f>
        <v>-22.013681658285037</v>
      </c>
      <c r="AQ838">
        <f>VLOOKUP(AH838,counts!$V$73:$W$75,2,FALSE)</f>
        <v>-22.422560732600829</v>
      </c>
      <c r="AR838">
        <f>VLOOKUP(AI838,counts!$V$79:$W$81,2,FALSE)</f>
        <v>-67.960368165567971</v>
      </c>
      <c r="AS838">
        <f t="shared" si="494"/>
        <v>0</v>
      </c>
      <c r="AT838">
        <f t="shared" si="495"/>
        <v>5</v>
      </c>
      <c r="AU838" t="str">
        <f t="shared" si="478"/>
        <v>Validate</v>
      </c>
      <c r="AW838" t="str">
        <f t="shared" si="496"/>
        <v>18-30</v>
      </c>
      <c r="AX838" t="str">
        <f t="shared" si="497"/>
        <v>Blank</v>
      </c>
      <c r="AY838" t="str">
        <f t="shared" si="498"/>
        <v>0-10</v>
      </c>
      <c r="AZ838" t="str">
        <f t="shared" si="499"/>
        <v>IL</v>
      </c>
      <c r="BA838" t="str">
        <f t="shared" si="500"/>
        <v>male</v>
      </c>
      <c r="BB838">
        <f t="shared" si="501"/>
        <v>0</v>
      </c>
      <c r="BC838">
        <f t="shared" si="502"/>
        <v>0</v>
      </c>
      <c r="BD838" t="str">
        <f t="shared" si="503"/>
        <v>S, blank</v>
      </c>
      <c r="BE838">
        <f t="shared" si="504"/>
        <v>3</v>
      </c>
      <c r="BF838">
        <f t="shared" si="505"/>
        <v>-11.613432440426715</v>
      </c>
      <c r="BG838">
        <f t="shared" si="506"/>
        <v>-42.171718189759716</v>
      </c>
      <c r="BH838">
        <f t="shared" si="507"/>
        <v>-82.840254641099079</v>
      </c>
      <c r="BI838">
        <f t="shared" si="508"/>
        <v>-68.390212241589438</v>
      </c>
      <c r="BJ838">
        <f t="shared" si="509"/>
        <v>-108.67008854708662</v>
      </c>
      <c r="BK838">
        <f t="shared" si="510"/>
        <v>-14.754319664473872</v>
      </c>
      <c r="BL838">
        <f t="shared" si="511"/>
        <v>-22.013681658285037</v>
      </c>
      <c r="BM838">
        <f t="shared" si="512"/>
        <v>-22.422560732600829</v>
      </c>
      <c r="BN838">
        <f t="shared" si="513"/>
        <v>-67.960368165567971</v>
      </c>
      <c r="BO838">
        <f t="shared" si="479"/>
        <v>0</v>
      </c>
      <c r="BP838">
        <f t="shared" si="480"/>
        <v>5</v>
      </c>
      <c r="BQ838" t="str">
        <f t="shared" si="481"/>
        <v>Validate</v>
      </c>
    </row>
    <row r="839" spans="1:69" x14ac:dyDescent="0.3">
      <c r="A839">
        <v>3</v>
      </c>
      <c r="B839">
        <v>0</v>
      </c>
      <c r="C839" t="s">
        <v>1946</v>
      </c>
      <c r="D839" t="s">
        <v>20</v>
      </c>
      <c r="E839">
        <v>37</v>
      </c>
      <c r="F839">
        <v>2</v>
      </c>
      <c r="G839">
        <v>0</v>
      </c>
      <c r="H839" t="s">
        <v>1947</v>
      </c>
      <c r="I839">
        <v>7.9249999999999998</v>
      </c>
      <c r="K839" t="s">
        <v>17</v>
      </c>
      <c r="M839">
        <v>98</v>
      </c>
      <c r="N839" t="s">
        <v>1549</v>
      </c>
      <c r="O839">
        <v>5</v>
      </c>
      <c r="P839">
        <v>5</v>
      </c>
      <c r="Q839">
        <v>5</v>
      </c>
      <c r="R839" t="str">
        <f t="shared" si="482"/>
        <v>Validate</v>
      </c>
      <c r="S839" t="str">
        <f t="shared" si="483"/>
        <v>Validate</v>
      </c>
      <c r="T839" t="str">
        <f t="shared" si="484"/>
        <v>Validate</v>
      </c>
      <c r="U839" t="str">
        <f t="shared" si="485"/>
        <v>NY</v>
      </c>
      <c r="V839" t="str">
        <f t="shared" si="486"/>
        <v>31-40</v>
      </c>
      <c r="W839" t="str">
        <f t="shared" si="487"/>
        <v/>
      </c>
      <c r="X839" t="str">
        <f t="shared" si="488"/>
        <v>0-10</v>
      </c>
      <c r="Y839" t="b">
        <f>SUMPRODUCT(--(U839=counts!$A$40:$A$49))&gt;0</f>
        <v>1</v>
      </c>
      <c r="Z839" t="b">
        <f>SUMPRODUCT(--(W839=counts!$A$18:$A$22))&gt;0</f>
        <v>0</v>
      </c>
      <c r="AA839" t="str">
        <f t="shared" si="489"/>
        <v>31-40</v>
      </c>
      <c r="AB839" t="str">
        <f>IF(W839="","Blank",IF(Z839="TRUE",W839,counts!$A$23))</f>
        <v>Blank</v>
      </c>
      <c r="AC839" t="str">
        <f t="shared" si="490"/>
        <v>0-10</v>
      </c>
      <c r="AD839" t="str">
        <f t="shared" si="491"/>
        <v>NY</v>
      </c>
      <c r="AE839" t="str">
        <f t="shared" si="492"/>
        <v>male</v>
      </c>
      <c r="AF839">
        <f>IF(F839&gt;=4, counts!$A$62,F839)</f>
        <v>2</v>
      </c>
      <c r="AG839">
        <f>IF(G839&gt;=3, counts!$A$69,G839)</f>
        <v>0</v>
      </c>
      <c r="AH839" t="str">
        <f>IF(OR(K839="S",K839=""), counts!$A$75,K839)</f>
        <v>S, blank</v>
      </c>
      <c r="AI839">
        <f t="shared" si="493"/>
        <v>3</v>
      </c>
      <c r="AJ839">
        <f>VLOOKUP(AA839,counts!$V$8:$W$13,2,FALSE)</f>
        <v>32.769878926258563</v>
      </c>
      <c r="AK839">
        <f>VLOOKUP(AB839,counts!$V$17:$W$23,2,FALSE)</f>
        <v>-42.171718189759716</v>
      </c>
      <c r="AL839">
        <f>VLOOKUP(AC839,counts!$V$27:$W$33,2,FALSE)</f>
        <v>-82.840254641099079</v>
      </c>
      <c r="AM839">
        <f>VLOOKUP(AD839,counts!$V$38:$W$49,2,FALSE)</f>
        <v>57.761363718906857</v>
      </c>
      <c r="AN839">
        <f>VLOOKUP(AE839,counts!$V$53:$W$54,2,FALSE)</f>
        <v>-108.67008854708662</v>
      </c>
      <c r="AO839">
        <f>VLOOKUP(AF839,counts!$V$58:$W$62,2,FALSE)</f>
        <v>47.533478806865013</v>
      </c>
      <c r="AP839">
        <f>VLOOKUP(AG839,counts!$V$66:$W$69,2,FALSE)</f>
        <v>-22.013681658285037</v>
      </c>
      <c r="AQ839">
        <f>VLOOKUP(AH839,counts!$V$73:$W$75,2,FALSE)</f>
        <v>-22.422560732600829</v>
      </c>
      <c r="AR839">
        <f>VLOOKUP(AI839,counts!$V$79:$W$81,2,FALSE)</f>
        <v>-67.960368165567971</v>
      </c>
      <c r="AS839">
        <f t="shared" si="494"/>
        <v>0</v>
      </c>
      <c r="AT839">
        <f t="shared" si="495"/>
        <v>5</v>
      </c>
      <c r="AU839" t="str">
        <f t="shared" si="478"/>
        <v>Validate</v>
      </c>
      <c r="AW839" t="str">
        <f t="shared" si="496"/>
        <v>31-40</v>
      </c>
      <c r="AX839" t="str">
        <f t="shared" si="497"/>
        <v>Blank</v>
      </c>
      <c r="AY839" t="str">
        <f t="shared" si="498"/>
        <v>0-10</v>
      </c>
      <c r="AZ839" t="str">
        <f t="shared" si="499"/>
        <v>NY</v>
      </c>
      <c r="BA839" t="str">
        <f t="shared" si="500"/>
        <v>male</v>
      </c>
      <c r="BB839">
        <f t="shared" si="501"/>
        <v>2</v>
      </c>
      <c r="BC839">
        <f t="shared" si="502"/>
        <v>0</v>
      </c>
      <c r="BD839" t="str">
        <f t="shared" si="503"/>
        <v>S, blank</v>
      </c>
      <c r="BE839">
        <f t="shared" si="504"/>
        <v>3</v>
      </c>
      <c r="BF839">
        <f t="shared" si="505"/>
        <v>32.769878926258563</v>
      </c>
      <c r="BG839">
        <f t="shared" si="506"/>
        <v>-42.171718189759716</v>
      </c>
      <c r="BH839">
        <f t="shared" si="507"/>
        <v>-82.840254641099079</v>
      </c>
      <c r="BI839">
        <f t="shared" si="508"/>
        <v>57.761363718906857</v>
      </c>
      <c r="BJ839">
        <f t="shared" si="509"/>
        <v>-108.67008854708662</v>
      </c>
      <c r="BK839">
        <f t="shared" si="510"/>
        <v>47.533478806865013</v>
      </c>
      <c r="BL839">
        <f t="shared" si="511"/>
        <v>-22.013681658285037</v>
      </c>
      <c r="BM839">
        <f t="shared" si="512"/>
        <v>-22.422560732600829</v>
      </c>
      <c r="BN839">
        <f t="shared" si="513"/>
        <v>-67.960368165567971</v>
      </c>
      <c r="BO839">
        <f t="shared" si="479"/>
        <v>0</v>
      </c>
      <c r="BP839">
        <f t="shared" si="480"/>
        <v>5</v>
      </c>
      <c r="BQ839" t="str">
        <f t="shared" si="481"/>
        <v>Validate</v>
      </c>
    </row>
    <row r="840" spans="1:69" x14ac:dyDescent="0.3">
      <c r="A840">
        <v>3</v>
      </c>
      <c r="B840">
        <v>0</v>
      </c>
      <c r="C840" t="s">
        <v>1948</v>
      </c>
      <c r="D840" t="s">
        <v>20</v>
      </c>
      <c r="E840">
        <v>28</v>
      </c>
      <c r="F840">
        <v>2</v>
      </c>
      <c r="G840">
        <v>0</v>
      </c>
      <c r="H840" t="s">
        <v>1949</v>
      </c>
      <c r="I840">
        <v>7.9249999999999998</v>
      </c>
      <c r="K840" t="s">
        <v>17</v>
      </c>
      <c r="N840" t="s">
        <v>1549</v>
      </c>
      <c r="O840">
        <v>3</v>
      </c>
      <c r="P840">
        <v>2</v>
      </c>
      <c r="Q840">
        <v>5</v>
      </c>
      <c r="R840" t="str">
        <f t="shared" si="482"/>
        <v>Train</v>
      </c>
      <c r="S840" t="str">
        <f t="shared" si="483"/>
        <v>Train</v>
      </c>
      <c r="T840" t="str">
        <f t="shared" si="484"/>
        <v>Validate</v>
      </c>
      <c r="U840" t="str">
        <f t="shared" si="485"/>
        <v>NY</v>
      </c>
      <c r="V840" t="str">
        <f t="shared" si="486"/>
        <v>18-30</v>
      </c>
      <c r="W840" t="str">
        <f t="shared" si="487"/>
        <v/>
      </c>
      <c r="X840" t="str">
        <f t="shared" si="488"/>
        <v>0-10</v>
      </c>
      <c r="Y840" t="b">
        <f>SUMPRODUCT(--(U840=counts!$A$40:$A$49))&gt;0</f>
        <v>1</v>
      </c>
      <c r="Z840" t="b">
        <f>SUMPRODUCT(--(W840=counts!$A$18:$A$22))&gt;0</f>
        <v>0</v>
      </c>
      <c r="AA840" t="str">
        <f t="shared" si="489"/>
        <v>18-30</v>
      </c>
      <c r="AB840" t="str">
        <f>IF(W840="","Blank",IF(Z840="TRUE",W840,counts!$A$23))</f>
        <v>Blank</v>
      </c>
      <c r="AC840" t="str">
        <f t="shared" si="490"/>
        <v>0-10</v>
      </c>
      <c r="AD840" t="str">
        <f t="shared" si="491"/>
        <v>NY</v>
      </c>
      <c r="AE840" t="str">
        <f t="shared" si="492"/>
        <v>male</v>
      </c>
      <c r="AF840">
        <f>IF(F840&gt;=4, counts!$A$62,F840)</f>
        <v>2</v>
      </c>
      <c r="AG840">
        <f>IF(G840&gt;=3, counts!$A$69,G840)</f>
        <v>0</v>
      </c>
      <c r="AH840" t="str">
        <f>IF(OR(K840="S",K840=""), counts!$A$75,K840)</f>
        <v>S, blank</v>
      </c>
      <c r="AI840">
        <f t="shared" si="493"/>
        <v>3</v>
      </c>
      <c r="AJ840">
        <f>VLOOKUP(AA840,counts!$V$8:$W$13,2,FALSE)</f>
        <v>-11.613432440426715</v>
      </c>
      <c r="AK840">
        <f>VLOOKUP(AB840,counts!$V$17:$W$23,2,FALSE)</f>
        <v>-42.171718189759716</v>
      </c>
      <c r="AL840">
        <f>VLOOKUP(AC840,counts!$V$27:$W$33,2,FALSE)</f>
        <v>-82.840254641099079</v>
      </c>
      <c r="AM840">
        <f>VLOOKUP(AD840,counts!$V$38:$W$49,2,FALSE)</f>
        <v>57.761363718906857</v>
      </c>
      <c r="AN840">
        <f>VLOOKUP(AE840,counts!$V$53:$W$54,2,FALSE)</f>
        <v>-108.67008854708662</v>
      </c>
      <c r="AO840">
        <f>VLOOKUP(AF840,counts!$V$58:$W$62,2,FALSE)</f>
        <v>47.533478806865013</v>
      </c>
      <c r="AP840">
        <f>VLOOKUP(AG840,counts!$V$66:$W$69,2,FALSE)</f>
        <v>-22.013681658285037</v>
      </c>
      <c r="AQ840">
        <f>VLOOKUP(AH840,counts!$V$73:$W$75,2,FALSE)</f>
        <v>-22.422560732600829</v>
      </c>
      <c r="AR840">
        <f>VLOOKUP(AI840,counts!$V$79:$W$81,2,FALSE)</f>
        <v>-67.960368165567971</v>
      </c>
      <c r="AS840">
        <f t="shared" si="494"/>
        <v>0</v>
      </c>
      <c r="AT840">
        <f t="shared" si="495"/>
        <v>3</v>
      </c>
      <c r="AU840" t="str">
        <f t="shared" si="478"/>
        <v>Train</v>
      </c>
      <c r="AW840" t="str">
        <f t="shared" si="496"/>
        <v>18-30</v>
      </c>
      <c r="AX840" t="str">
        <f t="shared" si="497"/>
        <v>Blank</v>
      </c>
      <c r="AY840" t="str">
        <f t="shared" si="498"/>
        <v>0-10</v>
      </c>
      <c r="AZ840" t="str">
        <f t="shared" si="499"/>
        <v>NY</v>
      </c>
      <c r="BA840" t="str">
        <f t="shared" si="500"/>
        <v>male</v>
      </c>
      <c r="BB840">
        <f t="shared" si="501"/>
        <v>2</v>
      </c>
      <c r="BC840">
        <f t="shared" si="502"/>
        <v>0</v>
      </c>
      <c r="BD840" t="str">
        <f t="shared" si="503"/>
        <v>S, blank</v>
      </c>
      <c r="BE840">
        <f t="shared" si="504"/>
        <v>3</v>
      </c>
      <c r="BF840">
        <f t="shared" si="505"/>
        <v>-11.613432440426715</v>
      </c>
      <c r="BG840">
        <f t="shared" si="506"/>
        <v>-42.171718189759716</v>
      </c>
      <c r="BH840">
        <f t="shared" si="507"/>
        <v>-82.840254641099079</v>
      </c>
      <c r="BI840">
        <f t="shared" si="508"/>
        <v>57.761363718906857</v>
      </c>
      <c r="BJ840">
        <f t="shared" si="509"/>
        <v>-108.67008854708662</v>
      </c>
      <c r="BK840">
        <f t="shared" si="510"/>
        <v>47.533478806865013</v>
      </c>
      <c r="BL840">
        <f t="shared" si="511"/>
        <v>-22.013681658285037</v>
      </c>
      <c r="BM840">
        <f t="shared" si="512"/>
        <v>-22.422560732600829</v>
      </c>
      <c r="BN840">
        <f t="shared" si="513"/>
        <v>-67.960368165567971</v>
      </c>
      <c r="BO840">
        <f t="shared" si="479"/>
        <v>0</v>
      </c>
      <c r="BP840">
        <f t="shared" si="480"/>
        <v>3</v>
      </c>
      <c r="BQ840" t="str">
        <f t="shared" si="481"/>
        <v>Train</v>
      </c>
    </row>
    <row r="841" spans="1:69" x14ac:dyDescent="0.3">
      <c r="A841">
        <v>3</v>
      </c>
      <c r="B841">
        <v>0</v>
      </c>
      <c r="C841" t="s">
        <v>1950</v>
      </c>
      <c r="D841" t="s">
        <v>20</v>
      </c>
      <c r="E841">
        <v>19</v>
      </c>
      <c r="F841">
        <v>0</v>
      </c>
      <c r="G841">
        <v>0</v>
      </c>
      <c r="H841" t="s">
        <v>1951</v>
      </c>
      <c r="I841">
        <v>7.7750000000000004</v>
      </c>
      <c r="K841" t="s">
        <v>17</v>
      </c>
      <c r="N841" t="s">
        <v>1952</v>
      </c>
      <c r="O841">
        <v>1</v>
      </c>
      <c r="P841">
        <v>3</v>
      </c>
      <c r="Q841">
        <v>1</v>
      </c>
      <c r="R841" t="str">
        <f t="shared" si="482"/>
        <v>Train</v>
      </c>
      <c r="S841" t="str">
        <f t="shared" si="483"/>
        <v>Train</v>
      </c>
      <c r="T841" t="str">
        <f t="shared" si="484"/>
        <v>Train</v>
      </c>
      <c r="U841" t="str">
        <f t="shared" si="485"/>
        <v>NY</v>
      </c>
      <c r="V841" t="str">
        <f t="shared" si="486"/>
        <v>18-30</v>
      </c>
      <c r="W841" t="str">
        <f t="shared" si="487"/>
        <v/>
      </c>
      <c r="X841" t="str">
        <f t="shared" si="488"/>
        <v>0-10</v>
      </c>
      <c r="Y841" t="b">
        <f>SUMPRODUCT(--(U841=counts!$A$40:$A$49))&gt;0</f>
        <v>1</v>
      </c>
      <c r="Z841" t="b">
        <f>SUMPRODUCT(--(W841=counts!$A$18:$A$22))&gt;0</f>
        <v>0</v>
      </c>
      <c r="AA841" t="str">
        <f t="shared" si="489"/>
        <v>18-30</v>
      </c>
      <c r="AB841" t="str">
        <f>IF(W841="","Blank",IF(Z841="TRUE",W841,counts!$A$23))</f>
        <v>Blank</v>
      </c>
      <c r="AC841" t="str">
        <f t="shared" si="490"/>
        <v>0-10</v>
      </c>
      <c r="AD841" t="str">
        <f t="shared" si="491"/>
        <v>NY</v>
      </c>
      <c r="AE841" t="str">
        <f t="shared" si="492"/>
        <v>male</v>
      </c>
      <c r="AF841">
        <f>IF(F841&gt;=4, counts!$A$62,F841)</f>
        <v>0</v>
      </c>
      <c r="AG841">
        <f>IF(G841&gt;=3, counts!$A$69,G841)</f>
        <v>0</v>
      </c>
      <c r="AH841" t="str">
        <f>IF(OR(K841="S",K841=""), counts!$A$75,K841)</f>
        <v>S, blank</v>
      </c>
      <c r="AI841">
        <f t="shared" si="493"/>
        <v>3</v>
      </c>
      <c r="AJ841">
        <f>VLOOKUP(AA841,counts!$V$8:$W$13,2,FALSE)</f>
        <v>-11.613432440426715</v>
      </c>
      <c r="AK841">
        <f>VLOOKUP(AB841,counts!$V$17:$W$23,2,FALSE)</f>
        <v>-42.171718189759716</v>
      </c>
      <c r="AL841">
        <f>VLOOKUP(AC841,counts!$V$27:$W$33,2,FALSE)</f>
        <v>-82.840254641099079</v>
      </c>
      <c r="AM841">
        <f>VLOOKUP(AD841,counts!$V$38:$W$49,2,FALSE)</f>
        <v>57.761363718906857</v>
      </c>
      <c r="AN841">
        <f>VLOOKUP(AE841,counts!$V$53:$W$54,2,FALSE)</f>
        <v>-108.67008854708662</v>
      </c>
      <c r="AO841">
        <f>VLOOKUP(AF841,counts!$V$58:$W$62,2,FALSE)</f>
        <v>-14.754319664473872</v>
      </c>
      <c r="AP841">
        <f>VLOOKUP(AG841,counts!$V$66:$W$69,2,FALSE)</f>
        <v>-22.013681658285037</v>
      </c>
      <c r="AQ841">
        <f>VLOOKUP(AH841,counts!$V$73:$W$75,2,FALSE)</f>
        <v>-22.422560732600829</v>
      </c>
      <c r="AR841">
        <f>VLOOKUP(AI841,counts!$V$79:$W$81,2,FALSE)</f>
        <v>-67.960368165567971</v>
      </c>
      <c r="AS841">
        <f t="shared" si="494"/>
        <v>0</v>
      </c>
      <c r="AT841">
        <f t="shared" si="495"/>
        <v>1</v>
      </c>
      <c r="AU841" t="str">
        <f t="shared" si="478"/>
        <v>Train</v>
      </c>
      <c r="AW841" t="str">
        <f t="shared" si="496"/>
        <v>18-30</v>
      </c>
      <c r="AX841" t="str">
        <f t="shared" si="497"/>
        <v>Blank</v>
      </c>
      <c r="AY841" t="str">
        <f t="shared" si="498"/>
        <v>0-10</v>
      </c>
      <c r="AZ841" t="str">
        <f t="shared" si="499"/>
        <v>NY</v>
      </c>
      <c r="BA841" t="str">
        <f t="shared" si="500"/>
        <v>male</v>
      </c>
      <c r="BB841">
        <f t="shared" si="501"/>
        <v>0</v>
      </c>
      <c r="BC841">
        <f t="shared" si="502"/>
        <v>0</v>
      </c>
      <c r="BD841" t="str">
        <f t="shared" si="503"/>
        <v>S, blank</v>
      </c>
      <c r="BE841">
        <f t="shared" si="504"/>
        <v>3</v>
      </c>
      <c r="BF841">
        <f t="shared" si="505"/>
        <v>-11.613432440426715</v>
      </c>
      <c r="BG841">
        <f t="shared" si="506"/>
        <v>-42.171718189759716</v>
      </c>
      <c r="BH841">
        <f t="shared" si="507"/>
        <v>-82.840254641099079</v>
      </c>
      <c r="BI841">
        <f t="shared" si="508"/>
        <v>57.761363718906857</v>
      </c>
      <c r="BJ841">
        <f t="shared" si="509"/>
        <v>-108.67008854708662</v>
      </c>
      <c r="BK841">
        <f t="shared" si="510"/>
        <v>-14.754319664473872</v>
      </c>
      <c r="BL841">
        <f t="shared" si="511"/>
        <v>-22.013681658285037</v>
      </c>
      <c r="BM841">
        <f t="shared" si="512"/>
        <v>-22.422560732600829</v>
      </c>
      <c r="BN841">
        <f t="shared" si="513"/>
        <v>-67.960368165567971</v>
      </c>
      <c r="BO841">
        <f t="shared" si="479"/>
        <v>0</v>
      </c>
      <c r="BP841">
        <f t="shared" si="480"/>
        <v>1</v>
      </c>
      <c r="BQ841" t="str">
        <f t="shared" si="481"/>
        <v>Train</v>
      </c>
    </row>
    <row r="842" spans="1:69" x14ac:dyDescent="0.3">
      <c r="A842">
        <v>3</v>
      </c>
      <c r="B842">
        <v>0</v>
      </c>
      <c r="C842" t="s">
        <v>1953</v>
      </c>
      <c r="D842" t="s">
        <v>15</v>
      </c>
      <c r="E842">
        <v>24</v>
      </c>
      <c r="F842">
        <v>0</v>
      </c>
      <c r="G842">
        <v>0</v>
      </c>
      <c r="H842" t="s">
        <v>1954</v>
      </c>
      <c r="I842">
        <v>8.85</v>
      </c>
      <c r="K842" t="s">
        <v>17</v>
      </c>
      <c r="O842">
        <v>1</v>
      </c>
      <c r="P842">
        <v>2</v>
      </c>
      <c r="Q842">
        <v>1</v>
      </c>
      <c r="R842" t="str">
        <f t="shared" si="482"/>
        <v>Train</v>
      </c>
      <c r="S842" t="str">
        <f t="shared" si="483"/>
        <v>Train</v>
      </c>
      <c r="T842" t="str">
        <f t="shared" si="484"/>
        <v>Train</v>
      </c>
      <c r="U842" t="str">
        <f t="shared" si="485"/>
        <v/>
      </c>
      <c r="V842" t="str">
        <f t="shared" si="486"/>
        <v>18-30</v>
      </c>
      <c r="W842" t="str">
        <f t="shared" si="487"/>
        <v/>
      </c>
      <c r="X842" t="str">
        <f t="shared" si="488"/>
        <v>0-10</v>
      </c>
      <c r="Y842" t="b">
        <f>SUMPRODUCT(--(U842=counts!$A$40:$A$49))&gt;0</f>
        <v>0</v>
      </c>
      <c r="Z842" t="b">
        <f>SUMPRODUCT(--(W842=counts!$A$18:$A$22))&gt;0</f>
        <v>0</v>
      </c>
      <c r="AA842" t="str">
        <f t="shared" si="489"/>
        <v>18-30</v>
      </c>
      <c r="AB842" t="str">
        <f>IF(W842="","Blank",IF(Z842="TRUE",W842,counts!$A$23))</f>
        <v>Blank</v>
      </c>
      <c r="AC842" t="str">
        <f t="shared" si="490"/>
        <v>0-10</v>
      </c>
      <c r="AD842" t="str">
        <f t="shared" si="491"/>
        <v>Blank</v>
      </c>
      <c r="AE842" t="str">
        <f t="shared" si="492"/>
        <v>female</v>
      </c>
      <c r="AF842">
        <f>IF(F842&gt;=4, counts!$A$62,F842)</f>
        <v>0</v>
      </c>
      <c r="AG842">
        <f>IF(G842&gt;=3, counts!$A$69,G842)</f>
        <v>0</v>
      </c>
      <c r="AH842" t="str">
        <f>IF(OR(K842="S",K842=""), counts!$A$75,K842)</f>
        <v>S, blank</v>
      </c>
      <c r="AI842">
        <f t="shared" si="493"/>
        <v>3</v>
      </c>
      <c r="AJ842">
        <f>VLOOKUP(AA842,counts!$V$8:$W$13,2,FALSE)</f>
        <v>-11.613432440426715</v>
      </c>
      <c r="AK842">
        <f>VLOOKUP(AB842,counts!$V$17:$W$23,2,FALSE)</f>
        <v>-42.171718189759716</v>
      </c>
      <c r="AL842">
        <f>VLOOKUP(AC842,counts!$V$27:$W$33,2,FALSE)</f>
        <v>-82.840254641099079</v>
      </c>
      <c r="AM842">
        <f>VLOOKUP(AD842,counts!$V$38:$W$49,2,FALSE)</f>
        <v>-33.757758935166962</v>
      </c>
      <c r="AN842">
        <f>VLOOKUP(AE842,counts!$V$53:$W$54,2,FALSE)</f>
        <v>151.41878811967541</v>
      </c>
      <c r="AO842">
        <f>VLOOKUP(AF842,counts!$V$58:$W$62,2,FALSE)</f>
        <v>-14.754319664473872</v>
      </c>
      <c r="AP842">
        <f>VLOOKUP(AG842,counts!$V$66:$W$69,2,FALSE)</f>
        <v>-22.013681658285037</v>
      </c>
      <c r="AQ842">
        <f>VLOOKUP(AH842,counts!$V$73:$W$75,2,FALSE)</f>
        <v>-22.422560732600829</v>
      </c>
      <c r="AR842">
        <f>VLOOKUP(AI842,counts!$V$79:$W$81,2,FALSE)</f>
        <v>-67.960368165567971</v>
      </c>
      <c r="AS842">
        <f t="shared" si="494"/>
        <v>0</v>
      </c>
      <c r="AT842">
        <f t="shared" si="495"/>
        <v>1</v>
      </c>
      <c r="AU842" t="str">
        <f t="shared" si="478"/>
        <v>Train</v>
      </c>
      <c r="AW842" t="str">
        <f t="shared" si="496"/>
        <v>18-30</v>
      </c>
      <c r="AX842" t="str">
        <f t="shared" si="497"/>
        <v>Blank</v>
      </c>
      <c r="AY842" t="str">
        <f t="shared" si="498"/>
        <v>0-10</v>
      </c>
      <c r="AZ842" t="str">
        <f t="shared" si="499"/>
        <v>Blank</v>
      </c>
      <c r="BA842" t="str">
        <f t="shared" si="500"/>
        <v>female</v>
      </c>
      <c r="BB842">
        <f t="shared" si="501"/>
        <v>0</v>
      </c>
      <c r="BC842">
        <f t="shared" si="502"/>
        <v>0</v>
      </c>
      <c r="BD842" t="str">
        <f t="shared" si="503"/>
        <v>S, blank</v>
      </c>
      <c r="BE842">
        <f t="shared" si="504"/>
        <v>3</v>
      </c>
      <c r="BF842">
        <f t="shared" si="505"/>
        <v>-11.613432440426715</v>
      </c>
      <c r="BG842">
        <f t="shared" si="506"/>
        <v>-42.171718189759716</v>
      </c>
      <c r="BH842">
        <f t="shared" si="507"/>
        <v>-82.840254641099079</v>
      </c>
      <c r="BI842">
        <f t="shared" si="508"/>
        <v>-33.757758935166962</v>
      </c>
      <c r="BJ842">
        <f t="shared" si="509"/>
        <v>151.41878811967541</v>
      </c>
      <c r="BK842">
        <f t="shared" si="510"/>
        <v>-14.754319664473872</v>
      </c>
      <c r="BL842">
        <f t="shared" si="511"/>
        <v>-22.013681658285037</v>
      </c>
      <c r="BM842">
        <f t="shared" si="512"/>
        <v>-22.422560732600829</v>
      </c>
      <c r="BN842">
        <f t="shared" si="513"/>
        <v>-67.960368165567971</v>
      </c>
      <c r="BO842">
        <f t="shared" si="479"/>
        <v>0</v>
      </c>
      <c r="BP842">
        <f t="shared" si="480"/>
        <v>1</v>
      </c>
      <c r="BQ842" t="str">
        <f t="shared" si="481"/>
        <v>Train</v>
      </c>
    </row>
    <row r="843" spans="1:69" x14ac:dyDescent="0.3">
      <c r="A843">
        <v>3</v>
      </c>
      <c r="B843">
        <v>0</v>
      </c>
      <c r="C843" t="s">
        <v>1955</v>
      </c>
      <c r="D843" t="s">
        <v>15</v>
      </c>
      <c r="E843">
        <v>17</v>
      </c>
      <c r="F843">
        <v>0</v>
      </c>
      <c r="G843">
        <v>0</v>
      </c>
      <c r="H843" t="s">
        <v>1956</v>
      </c>
      <c r="I843">
        <v>7.7332999999999998</v>
      </c>
      <c r="K843" t="s">
        <v>527</v>
      </c>
      <c r="O843">
        <v>1</v>
      </c>
      <c r="P843">
        <v>3</v>
      </c>
      <c r="Q843">
        <v>4</v>
      </c>
      <c r="R843" t="str">
        <f t="shared" si="482"/>
        <v>Train</v>
      </c>
      <c r="S843" t="str">
        <f t="shared" si="483"/>
        <v>Train</v>
      </c>
      <c r="T843" t="str">
        <f t="shared" si="484"/>
        <v>Test</v>
      </c>
      <c r="U843" t="str">
        <f t="shared" si="485"/>
        <v/>
      </c>
      <c r="V843" t="str">
        <f t="shared" si="486"/>
        <v>0-17</v>
      </c>
      <c r="W843" t="str">
        <f t="shared" si="487"/>
        <v/>
      </c>
      <c r="X843" t="str">
        <f t="shared" si="488"/>
        <v>0-10</v>
      </c>
      <c r="Y843" t="b">
        <f>SUMPRODUCT(--(U843=counts!$A$40:$A$49))&gt;0</f>
        <v>0</v>
      </c>
      <c r="Z843" t="b">
        <f>SUMPRODUCT(--(W843=counts!$A$18:$A$22))&gt;0</f>
        <v>0</v>
      </c>
      <c r="AA843" t="str">
        <f t="shared" si="489"/>
        <v>0-17</v>
      </c>
      <c r="AB843" t="str">
        <f>IF(W843="","Blank",IF(Z843="TRUE",W843,counts!$A$23))</f>
        <v>Blank</v>
      </c>
      <c r="AC843" t="str">
        <f t="shared" si="490"/>
        <v>0-10</v>
      </c>
      <c r="AD843" t="str">
        <f t="shared" si="491"/>
        <v>Blank</v>
      </c>
      <c r="AE843" t="str">
        <f t="shared" si="492"/>
        <v>female</v>
      </c>
      <c r="AF843">
        <f>IF(F843&gt;=4, counts!$A$62,F843)</f>
        <v>0</v>
      </c>
      <c r="AG843">
        <f>IF(G843&gt;=3, counts!$A$69,G843)</f>
        <v>0</v>
      </c>
      <c r="AH843" t="str">
        <f>IF(OR(K843="S",K843=""), counts!$A$75,K843)</f>
        <v>Q</v>
      </c>
      <c r="AI843">
        <f t="shared" si="493"/>
        <v>3</v>
      </c>
      <c r="AJ843">
        <f>VLOOKUP(AA843,counts!$V$8:$W$13,2,FALSE)</f>
        <v>-3.7643689058441341</v>
      </c>
      <c r="AK843">
        <f>VLOOKUP(AB843,counts!$V$17:$W$23,2,FALSE)</f>
        <v>-42.171718189759716</v>
      </c>
      <c r="AL843">
        <f>VLOOKUP(AC843,counts!$V$27:$W$33,2,FALSE)</f>
        <v>-82.840254641099079</v>
      </c>
      <c r="AM843">
        <f>VLOOKUP(AD843,counts!$V$38:$W$49,2,FALSE)</f>
        <v>-33.757758935166962</v>
      </c>
      <c r="AN843">
        <f>VLOOKUP(AE843,counts!$V$53:$W$54,2,FALSE)</f>
        <v>151.41878811967541</v>
      </c>
      <c r="AO843">
        <f>VLOOKUP(AF843,counts!$V$58:$W$62,2,FALSE)</f>
        <v>-14.754319664473872</v>
      </c>
      <c r="AP843">
        <f>VLOOKUP(AG843,counts!$V$66:$W$69,2,FALSE)</f>
        <v>-22.013681658285037</v>
      </c>
      <c r="AQ843">
        <f>VLOOKUP(AH843,counts!$V$73:$W$75,2,FALSE)</f>
        <v>-11.405315820044242</v>
      </c>
      <c r="AR843">
        <f>VLOOKUP(AI843,counts!$V$79:$W$81,2,FALSE)</f>
        <v>-67.960368165567971</v>
      </c>
      <c r="AS843">
        <f t="shared" si="494"/>
        <v>0</v>
      </c>
      <c r="AT843">
        <f t="shared" si="495"/>
        <v>1</v>
      </c>
      <c r="AU843" t="str">
        <f t="shared" si="478"/>
        <v>Train</v>
      </c>
      <c r="AW843" t="str">
        <f t="shared" si="496"/>
        <v>0-17</v>
      </c>
      <c r="AX843" t="str">
        <f t="shared" si="497"/>
        <v>Blank</v>
      </c>
      <c r="AY843" t="str">
        <f t="shared" si="498"/>
        <v>0-10</v>
      </c>
      <c r="AZ843" t="str">
        <f t="shared" si="499"/>
        <v>Blank</v>
      </c>
      <c r="BA843" t="str">
        <f t="shared" si="500"/>
        <v>female</v>
      </c>
      <c r="BB843">
        <f t="shared" si="501"/>
        <v>0</v>
      </c>
      <c r="BC843">
        <f t="shared" si="502"/>
        <v>0</v>
      </c>
      <c r="BD843" t="str">
        <f t="shared" si="503"/>
        <v>Q</v>
      </c>
      <c r="BE843">
        <f t="shared" si="504"/>
        <v>3</v>
      </c>
      <c r="BF843">
        <f t="shared" si="505"/>
        <v>-3.7643689058441341</v>
      </c>
      <c r="BG843">
        <f t="shared" si="506"/>
        <v>-42.171718189759716</v>
      </c>
      <c r="BH843">
        <f t="shared" si="507"/>
        <v>-82.840254641099079</v>
      </c>
      <c r="BI843">
        <f t="shared" si="508"/>
        <v>-33.757758935166962</v>
      </c>
      <c r="BJ843">
        <f t="shared" si="509"/>
        <v>151.41878811967541</v>
      </c>
      <c r="BK843">
        <f t="shared" si="510"/>
        <v>-14.754319664473872</v>
      </c>
      <c r="BL843">
        <f t="shared" si="511"/>
        <v>-22.013681658285037</v>
      </c>
      <c r="BM843">
        <f t="shared" si="512"/>
        <v>-11.405315820044242</v>
      </c>
      <c r="BN843">
        <f t="shared" si="513"/>
        <v>-67.960368165567971</v>
      </c>
      <c r="BO843">
        <f t="shared" si="479"/>
        <v>0</v>
      </c>
      <c r="BP843">
        <f t="shared" si="480"/>
        <v>1</v>
      </c>
      <c r="BQ843" t="str">
        <f t="shared" si="481"/>
        <v>Train</v>
      </c>
    </row>
    <row r="844" spans="1:69" x14ac:dyDescent="0.3">
      <c r="A844">
        <v>3</v>
      </c>
      <c r="B844">
        <v>0</v>
      </c>
      <c r="C844" t="s">
        <v>1957</v>
      </c>
      <c r="D844" t="s">
        <v>20</v>
      </c>
      <c r="F844">
        <v>1</v>
      </c>
      <c r="G844">
        <v>0</v>
      </c>
      <c r="H844" t="s">
        <v>1958</v>
      </c>
      <c r="I844">
        <v>19.966699999999999</v>
      </c>
      <c r="K844" t="s">
        <v>17</v>
      </c>
      <c r="O844">
        <v>4</v>
      </c>
      <c r="P844">
        <v>1</v>
      </c>
      <c r="Q844">
        <v>2</v>
      </c>
      <c r="R844" t="str">
        <f t="shared" si="482"/>
        <v>Test</v>
      </c>
      <c r="S844" t="str">
        <f t="shared" si="483"/>
        <v>Train</v>
      </c>
      <c r="T844" t="str">
        <f t="shared" si="484"/>
        <v>Train</v>
      </c>
      <c r="U844" t="str">
        <f t="shared" si="485"/>
        <v/>
      </c>
      <c r="V844" t="str">
        <f t="shared" si="486"/>
        <v>0-17</v>
      </c>
      <c r="W844" t="str">
        <f t="shared" si="487"/>
        <v/>
      </c>
      <c r="X844" t="str">
        <f t="shared" si="488"/>
        <v>11-20</v>
      </c>
      <c r="Y844" t="b">
        <f>SUMPRODUCT(--(U844=counts!$A$40:$A$49))&gt;0</f>
        <v>0</v>
      </c>
      <c r="Z844" t="b">
        <f>SUMPRODUCT(--(W844=counts!$A$18:$A$22))&gt;0</f>
        <v>0</v>
      </c>
      <c r="AA844" t="str">
        <f t="shared" si="489"/>
        <v>0-17</v>
      </c>
      <c r="AB844" t="str">
        <f>IF(W844="","Blank",IF(Z844="TRUE",W844,counts!$A$23))</f>
        <v>Blank</v>
      </c>
      <c r="AC844" t="str">
        <f t="shared" si="490"/>
        <v>11-20</v>
      </c>
      <c r="AD844" t="str">
        <f t="shared" si="491"/>
        <v>Blank</v>
      </c>
      <c r="AE844" t="str">
        <f t="shared" si="492"/>
        <v>male</v>
      </c>
      <c r="AF844">
        <f>IF(F844&gt;=4, counts!$A$62,F844)</f>
        <v>1</v>
      </c>
      <c r="AG844">
        <f>IF(G844&gt;=3, counts!$A$69,G844)</f>
        <v>0</v>
      </c>
      <c r="AH844" t="str">
        <f>IF(OR(K844="S",K844=""), counts!$A$75,K844)</f>
        <v>S, blank</v>
      </c>
      <c r="AI844">
        <f t="shared" si="493"/>
        <v>3</v>
      </c>
      <c r="AJ844">
        <f>VLOOKUP(AA844,counts!$V$8:$W$13,2,FALSE)</f>
        <v>-3.7643689058441341</v>
      </c>
      <c r="AK844">
        <f>VLOOKUP(AB844,counts!$V$17:$W$23,2,FALSE)</f>
        <v>-42.171718189759716</v>
      </c>
      <c r="AL844">
        <f>VLOOKUP(AC844,counts!$V$27:$W$33,2,FALSE)</f>
        <v>-9.6115457513775127</v>
      </c>
      <c r="AM844">
        <f>VLOOKUP(AD844,counts!$V$38:$W$49,2,FALSE)</f>
        <v>-33.757758935166962</v>
      </c>
      <c r="AN844">
        <f>VLOOKUP(AE844,counts!$V$53:$W$54,2,FALSE)</f>
        <v>-108.67008854708662</v>
      </c>
      <c r="AO844">
        <f>VLOOKUP(AF844,counts!$V$58:$W$62,2,FALSE)</f>
        <v>48.695090775187893</v>
      </c>
      <c r="AP844">
        <f>VLOOKUP(AG844,counts!$V$66:$W$69,2,FALSE)</f>
        <v>-22.013681658285037</v>
      </c>
      <c r="AQ844">
        <f>VLOOKUP(AH844,counts!$V$73:$W$75,2,FALSE)</f>
        <v>-22.422560732600829</v>
      </c>
      <c r="AR844">
        <f>VLOOKUP(AI844,counts!$V$79:$W$81,2,FALSE)</f>
        <v>-67.960368165567971</v>
      </c>
      <c r="AS844">
        <f t="shared" si="494"/>
        <v>0</v>
      </c>
      <c r="AT844">
        <f t="shared" si="495"/>
        <v>4</v>
      </c>
      <c r="AU844" t="str">
        <f t="shared" si="478"/>
        <v>Test</v>
      </c>
      <c r="AW844" t="str">
        <f t="shared" si="496"/>
        <v>0-17</v>
      </c>
      <c r="AX844" t="str">
        <f t="shared" si="497"/>
        <v>Blank</v>
      </c>
      <c r="AY844" t="str">
        <f t="shared" si="498"/>
        <v>11-20</v>
      </c>
      <c r="AZ844" t="str">
        <f t="shared" si="499"/>
        <v>Blank</v>
      </c>
      <c r="BA844" t="str">
        <f t="shared" si="500"/>
        <v>male</v>
      </c>
      <c r="BB844">
        <f t="shared" si="501"/>
        <v>1</v>
      </c>
      <c r="BC844">
        <f t="shared" si="502"/>
        <v>0</v>
      </c>
      <c r="BD844" t="str">
        <f t="shared" si="503"/>
        <v>S, blank</v>
      </c>
      <c r="BE844">
        <f t="shared" si="504"/>
        <v>3</v>
      </c>
      <c r="BF844">
        <f t="shared" si="505"/>
        <v>-3.7643689058441341</v>
      </c>
      <c r="BG844">
        <f t="shared" si="506"/>
        <v>-42.171718189759716</v>
      </c>
      <c r="BH844">
        <f t="shared" si="507"/>
        <v>-9.6115457513775127</v>
      </c>
      <c r="BI844">
        <f t="shared" si="508"/>
        <v>-33.757758935166962</v>
      </c>
      <c r="BJ844">
        <f t="shared" si="509"/>
        <v>-108.67008854708662</v>
      </c>
      <c r="BK844">
        <f t="shared" si="510"/>
        <v>48.695090775187893</v>
      </c>
      <c r="BL844">
        <f t="shared" si="511"/>
        <v>-22.013681658285037</v>
      </c>
      <c r="BM844">
        <f t="shared" si="512"/>
        <v>-22.422560732600829</v>
      </c>
      <c r="BN844">
        <f t="shared" si="513"/>
        <v>-67.960368165567971</v>
      </c>
      <c r="BO844">
        <f t="shared" si="479"/>
        <v>0</v>
      </c>
      <c r="BP844">
        <f t="shared" si="480"/>
        <v>4</v>
      </c>
      <c r="BQ844" t="str">
        <f t="shared" si="481"/>
        <v>Test</v>
      </c>
    </row>
    <row r="845" spans="1:69" x14ac:dyDescent="0.3">
      <c r="A845">
        <v>3</v>
      </c>
      <c r="B845">
        <v>0</v>
      </c>
      <c r="C845" t="s">
        <v>1959</v>
      </c>
      <c r="D845" t="s">
        <v>20</v>
      </c>
      <c r="F845">
        <v>1</v>
      </c>
      <c r="G845">
        <v>0</v>
      </c>
      <c r="H845" t="s">
        <v>1960</v>
      </c>
      <c r="I845">
        <v>19.966699999999999</v>
      </c>
      <c r="K845" t="s">
        <v>17</v>
      </c>
      <c r="O845">
        <v>3</v>
      </c>
      <c r="P845">
        <v>4</v>
      </c>
      <c r="Q845">
        <v>2</v>
      </c>
      <c r="R845" t="str">
        <f t="shared" si="482"/>
        <v>Train</v>
      </c>
      <c r="S845" t="str">
        <f t="shared" si="483"/>
        <v>Test</v>
      </c>
      <c r="T845" t="str">
        <f t="shared" si="484"/>
        <v>Train</v>
      </c>
      <c r="U845" t="str">
        <f t="shared" si="485"/>
        <v/>
      </c>
      <c r="V845" t="str">
        <f t="shared" si="486"/>
        <v>0-17</v>
      </c>
      <c r="W845" t="str">
        <f t="shared" si="487"/>
        <v/>
      </c>
      <c r="X845" t="str">
        <f t="shared" si="488"/>
        <v>11-20</v>
      </c>
      <c r="Y845" t="b">
        <f>SUMPRODUCT(--(U845=counts!$A$40:$A$49))&gt;0</f>
        <v>0</v>
      </c>
      <c r="Z845" t="b">
        <f>SUMPRODUCT(--(W845=counts!$A$18:$A$22))&gt;0</f>
        <v>0</v>
      </c>
      <c r="AA845" t="str">
        <f t="shared" si="489"/>
        <v>0-17</v>
      </c>
      <c r="AB845" t="str">
        <f>IF(W845="","Blank",IF(Z845="TRUE",W845,counts!$A$23))</f>
        <v>Blank</v>
      </c>
      <c r="AC845" t="str">
        <f t="shared" si="490"/>
        <v>11-20</v>
      </c>
      <c r="AD845" t="str">
        <f t="shared" si="491"/>
        <v>Blank</v>
      </c>
      <c r="AE845" t="str">
        <f t="shared" si="492"/>
        <v>male</v>
      </c>
      <c r="AF845">
        <f>IF(F845&gt;=4, counts!$A$62,F845)</f>
        <v>1</v>
      </c>
      <c r="AG845">
        <f>IF(G845&gt;=3, counts!$A$69,G845)</f>
        <v>0</v>
      </c>
      <c r="AH845" t="str">
        <f>IF(OR(K845="S",K845=""), counts!$A$75,K845)</f>
        <v>S, blank</v>
      </c>
      <c r="AI845">
        <f t="shared" si="493"/>
        <v>3</v>
      </c>
      <c r="AJ845">
        <f>VLOOKUP(AA845,counts!$V$8:$W$13,2,FALSE)</f>
        <v>-3.7643689058441341</v>
      </c>
      <c r="AK845">
        <f>VLOOKUP(AB845,counts!$V$17:$W$23,2,FALSE)</f>
        <v>-42.171718189759716</v>
      </c>
      <c r="AL845">
        <f>VLOOKUP(AC845,counts!$V$27:$W$33,2,FALSE)</f>
        <v>-9.6115457513775127</v>
      </c>
      <c r="AM845">
        <f>VLOOKUP(AD845,counts!$V$38:$W$49,2,FALSE)</f>
        <v>-33.757758935166962</v>
      </c>
      <c r="AN845">
        <f>VLOOKUP(AE845,counts!$V$53:$W$54,2,FALSE)</f>
        <v>-108.67008854708662</v>
      </c>
      <c r="AO845">
        <f>VLOOKUP(AF845,counts!$V$58:$W$62,2,FALSE)</f>
        <v>48.695090775187893</v>
      </c>
      <c r="AP845">
        <f>VLOOKUP(AG845,counts!$V$66:$W$69,2,FALSE)</f>
        <v>-22.013681658285037</v>
      </c>
      <c r="AQ845">
        <f>VLOOKUP(AH845,counts!$V$73:$W$75,2,FALSE)</f>
        <v>-22.422560732600829</v>
      </c>
      <c r="AR845">
        <f>VLOOKUP(AI845,counts!$V$79:$W$81,2,FALSE)</f>
        <v>-67.960368165567971</v>
      </c>
      <c r="AS845">
        <f t="shared" si="494"/>
        <v>0</v>
      </c>
      <c r="AT845">
        <f t="shared" si="495"/>
        <v>3</v>
      </c>
      <c r="AU845" t="str">
        <f t="shared" si="478"/>
        <v>Train</v>
      </c>
      <c r="AW845" t="str">
        <f t="shared" si="496"/>
        <v>0-17</v>
      </c>
      <c r="AX845" t="str">
        <f t="shared" si="497"/>
        <v>Blank</v>
      </c>
      <c r="AY845" t="str">
        <f t="shared" si="498"/>
        <v>11-20</v>
      </c>
      <c r="AZ845" t="str">
        <f t="shared" si="499"/>
        <v>Blank</v>
      </c>
      <c r="BA845" t="str">
        <f t="shared" si="500"/>
        <v>male</v>
      </c>
      <c r="BB845">
        <f t="shared" si="501"/>
        <v>1</v>
      </c>
      <c r="BC845">
        <f t="shared" si="502"/>
        <v>0</v>
      </c>
      <c r="BD845" t="str">
        <f t="shared" si="503"/>
        <v>S, blank</v>
      </c>
      <c r="BE845">
        <f t="shared" si="504"/>
        <v>3</v>
      </c>
      <c r="BF845">
        <f t="shared" si="505"/>
        <v>-3.7643689058441341</v>
      </c>
      <c r="BG845">
        <f t="shared" si="506"/>
        <v>-42.171718189759716</v>
      </c>
      <c r="BH845">
        <f t="shared" si="507"/>
        <v>-9.6115457513775127</v>
      </c>
      <c r="BI845">
        <f t="shared" si="508"/>
        <v>-33.757758935166962</v>
      </c>
      <c r="BJ845">
        <f t="shared" si="509"/>
        <v>-108.67008854708662</v>
      </c>
      <c r="BK845">
        <f t="shared" si="510"/>
        <v>48.695090775187893</v>
      </c>
      <c r="BL845">
        <f t="shared" si="511"/>
        <v>-22.013681658285037</v>
      </c>
      <c r="BM845">
        <f t="shared" si="512"/>
        <v>-22.422560732600829</v>
      </c>
      <c r="BN845">
        <f t="shared" si="513"/>
        <v>-67.960368165567971</v>
      </c>
      <c r="BO845">
        <f t="shared" si="479"/>
        <v>0</v>
      </c>
      <c r="BP845">
        <f t="shared" si="480"/>
        <v>3</v>
      </c>
      <c r="BQ845" t="str">
        <f t="shared" si="481"/>
        <v>Train</v>
      </c>
    </row>
    <row r="846" spans="1:69" x14ac:dyDescent="0.3">
      <c r="A846">
        <v>3</v>
      </c>
      <c r="B846">
        <v>0</v>
      </c>
      <c r="C846" t="s">
        <v>1961</v>
      </c>
      <c r="D846" t="s">
        <v>20</v>
      </c>
      <c r="E846">
        <v>28</v>
      </c>
      <c r="F846">
        <v>1</v>
      </c>
      <c r="G846">
        <v>0</v>
      </c>
      <c r="H846" t="s">
        <v>1962</v>
      </c>
      <c r="I846">
        <v>15.85</v>
      </c>
      <c r="K846" t="s">
        <v>17</v>
      </c>
      <c r="O846">
        <v>3</v>
      </c>
      <c r="P846">
        <v>1</v>
      </c>
      <c r="Q846">
        <v>4</v>
      </c>
      <c r="R846" t="str">
        <f t="shared" si="482"/>
        <v>Train</v>
      </c>
      <c r="S846" t="str">
        <f t="shared" si="483"/>
        <v>Train</v>
      </c>
      <c r="T846" t="str">
        <f t="shared" si="484"/>
        <v>Test</v>
      </c>
      <c r="U846" t="str">
        <f t="shared" si="485"/>
        <v/>
      </c>
      <c r="V846" t="str">
        <f t="shared" si="486"/>
        <v>18-30</v>
      </c>
      <c r="W846" t="str">
        <f t="shared" si="487"/>
        <v/>
      </c>
      <c r="X846" t="str">
        <f t="shared" si="488"/>
        <v>11-20</v>
      </c>
      <c r="Y846" t="b">
        <f>SUMPRODUCT(--(U846=counts!$A$40:$A$49))&gt;0</f>
        <v>0</v>
      </c>
      <c r="Z846" t="b">
        <f>SUMPRODUCT(--(W846=counts!$A$18:$A$22))&gt;0</f>
        <v>0</v>
      </c>
      <c r="AA846" t="str">
        <f t="shared" si="489"/>
        <v>18-30</v>
      </c>
      <c r="AB846" t="str">
        <f>IF(W846="","Blank",IF(Z846="TRUE",W846,counts!$A$23))</f>
        <v>Blank</v>
      </c>
      <c r="AC846" t="str">
        <f t="shared" si="490"/>
        <v>11-20</v>
      </c>
      <c r="AD846" t="str">
        <f t="shared" si="491"/>
        <v>Blank</v>
      </c>
      <c r="AE846" t="str">
        <f t="shared" si="492"/>
        <v>male</v>
      </c>
      <c r="AF846">
        <f>IF(F846&gt;=4, counts!$A$62,F846)</f>
        <v>1</v>
      </c>
      <c r="AG846">
        <f>IF(G846&gt;=3, counts!$A$69,G846)</f>
        <v>0</v>
      </c>
      <c r="AH846" t="str">
        <f>IF(OR(K846="S",K846=""), counts!$A$75,K846)</f>
        <v>S, blank</v>
      </c>
      <c r="AI846">
        <f t="shared" si="493"/>
        <v>3</v>
      </c>
      <c r="AJ846">
        <f>VLOOKUP(AA846,counts!$V$8:$W$13,2,FALSE)</f>
        <v>-11.613432440426715</v>
      </c>
      <c r="AK846">
        <f>VLOOKUP(AB846,counts!$V$17:$W$23,2,FALSE)</f>
        <v>-42.171718189759716</v>
      </c>
      <c r="AL846">
        <f>VLOOKUP(AC846,counts!$V$27:$W$33,2,FALSE)</f>
        <v>-9.6115457513775127</v>
      </c>
      <c r="AM846">
        <f>VLOOKUP(AD846,counts!$V$38:$W$49,2,FALSE)</f>
        <v>-33.757758935166962</v>
      </c>
      <c r="AN846">
        <f>VLOOKUP(AE846,counts!$V$53:$W$54,2,FALSE)</f>
        <v>-108.67008854708662</v>
      </c>
      <c r="AO846">
        <f>VLOOKUP(AF846,counts!$V$58:$W$62,2,FALSE)</f>
        <v>48.695090775187893</v>
      </c>
      <c r="AP846">
        <f>VLOOKUP(AG846,counts!$V$66:$W$69,2,FALSE)</f>
        <v>-22.013681658285037</v>
      </c>
      <c r="AQ846">
        <f>VLOOKUP(AH846,counts!$V$73:$W$75,2,FALSE)</f>
        <v>-22.422560732600829</v>
      </c>
      <c r="AR846">
        <f>VLOOKUP(AI846,counts!$V$79:$W$81,2,FALSE)</f>
        <v>-67.960368165567971</v>
      </c>
      <c r="AS846">
        <f t="shared" si="494"/>
        <v>0</v>
      </c>
      <c r="AT846">
        <f t="shared" si="495"/>
        <v>3</v>
      </c>
      <c r="AU846" t="str">
        <f t="shared" si="478"/>
        <v>Train</v>
      </c>
      <c r="AW846" t="str">
        <f t="shared" si="496"/>
        <v>18-30</v>
      </c>
      <c r="AX846" t="str">
        <f t="shared" si="497"/>
        <v>Blank</v>
      </c>
      <c r="AY846" t="str">
        <f t="shared" si="498"/>
        <v>11-20</v>
      </c>
      <c r="AZ846" t="str">
        <f t="shared" si="499"/>
        <v>Blank</v>
      </c>
      <c r="BA846" t="str">
        <f t="shared" si="500"/>
        <v>male</v>
      </c>
      <c r="BB846">
        <f t="shared" si="501"/>
        <v>1</v>
      </c>
      <c r="BC846">
        <f t="shared" si="502"/>
        <v>0</v>
      </c>
      <c r="BD846" t="str">
        <f t="shared" si="503"/>
        <v>S, blank</v>
      </c>
      <c r="BE846">
        <f t="shared" si="504"/>
        <v>3</v>
      </c>
      <c r="BF846">
        <f t="shared" si="505"/>
        <v>-11.613432440426715</v>
      </c>
      <c r="BG846">
        <f t="shared" si="506"/>
        <v>-42.171718189759716</v>
      </c>
      <c r="BH846">
        <f t="shared" si="507"/>
        <v>-9.6115457513775127</v>
      </c>
      <c r="BI846">
        <f t="shared" si="508"/>
        <v>-33.757758935166962</v>
      </c>
      <c r="BJ846">
        <f t="shared" si="509"/>
        <v>-108.67008854708662</v>
      </c>
      <c r="BK846">
        <f t="shared" si="510"/>
        <v>48.695090775187893</v>
      </c>
      <c r="BL846">
        <f t="shared" si="511"/>
        <v>-22.013681658285037</v>
      </c>
      <c r="BM846">
        <f t="shared" si="512"/>
        <v>-22.422560732600829</v>
      </c>
      <c r="BN846">
        <f t="shared" si="513"/>
        <v>-67.960368165567971</v>
      </c>
      <c r="BO846">
        <f t="shared" si="479"/>
        <v>0</v>
      </c>
      <c r="BP846">
        <f t="shared" si="480"/>
        <v>3</v>
      </c>
      <c r="BQ846" t="str">
        <f t="shared" si="481"/>
        <v>Train</v>
      </c>
    </row>
    <row r="847" spans="1:69" x14ac:dyDescent="0.3">
      <c r="A847">
        <v>3</v>
      </c>
      <c r="B847">
        <v>1</v>
      </c>
      <c r="C847" t="s">
        <v>1963</v>
      </c>
      <c r="D847" t="s">
        <v>15</v>
      </c>
      <c r="E847">
        <v>24</v>
      </c>
      <c r="F847">
        <v>1</v>
      </c>
      <c r="G847">
        <v>0</v>
      </c>
      <c r="H847" t="s">
        <v>1962</v>
      </c>
      <c r="I847">
        <v>15.85</v>
      </c>
      <c r="K847" t="s">
        <v>17</v>
      </c>
      <c r="L847" t="s">
        <v>414</v>
      </c>
      <c r="O847">
        <v>1</v>
      </c>
      <c r="P847">
        <v>5</v>
      </c>
      <c r="Q847">
        <v>5</v>
      </c>
      <c r="R847" t="str">
        <f t="shared" si="482"/>
        <v>Train</v>
      </c>
      <c r="S847" t="str">
        <f t="shared" si="483"/>
        <v>Validate</v>
      </c>
      <c r="T847" t="str">
        <f t="shared" si="484"/>
        <v>Validate</v>
      </c>
      <c r="U847" t="str">
        <f t="shared" si="485"/>
        <v/>
      </c>
      <c r="V847" t="str">
        <f t="shared" si="486"/>
        <v>18-30</v>
      </c>
      <c r="W847" t="str">
        <f t="shared" si="487"/>
        <v/>
      </c>
      <c r="X847" t="str">
        <f t="shared" si="488"/>
        <v>11-20</v>
      </c>
      <c r="Y847" t="b">
        <f>SUMPRODUCT(--(U847=counts!$A$40:$A$49))&gt;0</f>
        <v>0</v>
      </c>
      <c r="Z847" t="b">
        <f>SUMPRODUCT(--(W847=counts!$A$18:$A$22))&gt;0</f>
        <v>0</v>
      </c>
      <c r="AA847" t="str">
        <f t="shared" si="489"/>
        <v>18-30</v>
      </c>
      <c r="AB847" t="str">
        <f>IF(W847="","Blank",IF(Z847="TRUE",W847,counts!$A$23))</f>
        <v>Blank</v>
      </c>
      <c r="AC847" t="str">
        <f t="shared" si="490"/>
        <v>11-20</v>
      </c>
      <c r="AD847" t="str">
        <f t="shared" si="491"/>
        <v>Blank</v>
      </c>
      <c r="AE847" t="str">
        <f t="shared" si="492"/>
        <v>female</v>
      </c>
      <c r="AF847">
        <f>IF(F847&gt;=4, counts!$A$62,F847)</f>
        <v>1</v>
      </c>
      <c r="AG847">
        <f>IF(G847&gt;=3, counts!$A$69,G847)</f>
        <v>0</v>
      </c>
      <c r="AH847" t="str">
        <f>IF(OR(K847="S",K847=""), counts!$A$75,K847)</f>
        <v>S, blank</v>
      </c>
      <c r="AI847">
        <f t="shared" si="493"/>
        <v>3</v>
      </c>
      <c r="AJ847">
        <f>VLOOKUP(AA847,counts!$V$8:$W$13,2,FALSE)</f>
        <v>-11.613432440426715</v>
      </c>
      <c r="AK847">
        <f>VLOOKUP(AB847,counts!$V$17:$W$23,2,FALSE)</f>
        <v>-42.171718189759716</v>
      </c>
      <c r="AL847">
        <f>VLOOKUP(AC847,counts!$V$27:$W$33,2,FALSE)</f>
        <v>-9.6115457513775127</v>
      </c>
      <c r="AM847">
        <f>VLOOKUP(AD847,counts!$V$38:$W$49,2,FALSE)</f>
        <v>-33.757758935166962</v>
      </c>
      <c r="AN847">
        <f>VLOOKUP(AE847,counts!$V$53:$W$54,2,FALSE)</f>
        <v>151.41878811967541</v>
      </c>
      <c r="AO847">
        <f>VLOOKUP(AF847,counts!$V$58:$W$62,2,FALSE)</f>
        <v>48.695090775187893</v>
      </c>
      <c r="AP847">
        <f>VLOOKUP(AG847,counts!$V$66:$W$69,2,FALSE)</f>
        <v>-22.013681658285037</v>
      </c>
      <c r="AQ847">
        <f>VLOOKUP(AH847,counts!$V$73:$W$75,2,FALSE)</f>
        <v>-22.422560732600829</v>
      </c>
      <c r="AR847">
        <f>VLOOKUP(AI847,counts!$V$79:$W$81,2,FALSE)</f>
        <v>-67.960368165567971</v>
      </c>
      <c r="AS847">
        <f t="shared" si="494"/>
        <v>1</v>
      </c>
      <c r="AT847">
        <f t="shared" si="495"/>
        <v>1</v>
      </c>
      <c r="AU847" t="str">
        <f t="shared" si="478"/>
        <v>Train</v>
      </c>
      <c r="AW847" t="str">
        <f t="shared" si="496"/>
        <v>18-30</v>
      </c>
      <c r="AX847" t="str">
        <f t="shared" si="497"/>
        <v>Blank</v>
      </c>
      <c r="AY847" t="str">
        <f t="shared" si="498"/>
        <v>11-20</v>
      </c>
      <c r="AZ847" t="str">
        <f t="shared" si="499"/>
        <v>Blank</v>
      </c>
      <c r="BA847" t="str">
        <f t="shared" si="500"/>
        <v>female</v>
      </c>
      <c r="BB847">
        <f t="shared" si="501"/>
        <v>1</v>
      </c>
      <c r="BC847">
        <f t="shared" si="502"/>
        <v>0</v>
      </c>
      <c r="BD847" t="str">
        <f t="shared" si="503"/>
        <v>S, blank</v>
      </c>
      <c r="BE847">
        <f t="shared" si="504"/>
        <v>3</v>
      </c>
      <c r="BF847">
        <f t="shared" si="505"/>
        <v>-11.613432440426715</v>
      </c>
      <c r="BG847">
        <f t="shared" si="506"/>
        <v>-42.171718189759716</v>
      </c>
      <c r="BH847">
        <f t="shared" si="507"/>
        <v>-9.6115457513775127</v>
      </c>
      <c r="BI847">
        <f t="shared" si="508"/>
        <v>-33.757758935166962</v>
      </c>
      <c r="BJ847">
        <f t="shared" si="509"/>
        <v>151.41878811967541</v>
      </c>
      <c r="BK847">
        <f t="shared" si="510"/>
        <v>48.695090775187893</v>
      </c>
      <c r="BL847">
        <f t="shared" si="511"/>
        <v>-22.013681658285037</v>
      </c>
      <c r="BM847">
        <f t="shared" si="512"/>
        <v>-22.422560732600829</v>
      </c>
      <c r="BN847">
        <f t="shared" si="513"/>
        <v>-67.960368165567971</v>
      </c>
      <c r="BO847">
        <f t="shared" si="479"/>
        <v>1</v>
      </c>
      <c r="BP847">
        <f t="shared" si="480"/>
        <v>1</v>
      </c>
      <c r="BQ847" t="str">
        <f t="shared" si="481"/>
        <v>Train</v>
      </c>
    </row>
    <row r="848" spans="1:69" x14ac:dyDescent="0.3">
      <c r="A848">
        <v>3</v>
      </c>
      <c r="B848">
        <v>0</v>
      </c>
      <c r="C848" t="s">
        <v>1964</v>
      </c>
      <c r="D848" t="s">
        <v>20</v>
      </c>
      <c r="E848">
        <v>20</v>
      </c>
      <c r="F848">
        <v>0</v>
      </c>
      <c r="G848">
        <v>0</v>
      </c>
      <c r="H848" t="s">
        <v>1965</v>
      </c>
      <c r="I848">
        <v>9.5</v>
      </c>
      <c r="K848" t="s">
        <v>17</v>
      </c>
      <c r="O848">
        <v>4</v>
      </c>
      <c r="P848">
        <v>4</v>
      </c>
      <c r="Q848">
        <v>1</v>
      </c>
      <c r="R848" t="str">
        <f t="shared" si="482"/>
        <v>Test</v>
      </c>
      <c r="S848" t="str">
        <f t="shared" si="483"/>
        <v>Test</v>
      </c>
      <c r="T848" t="str">
        <f t="shared" si="484"/>
        <v>Train</v>
      </c>
      <c r="U848" t="str">
        <f t="shared" si="485"/>
        <v/>
      </c>
      <c r="V848" t="str">
        <f t="shared" si="486"/>
        <v>18-30</v>
      </c>
      <c r="W848" t="str">
        <f t="shared" si="487"/>
        <v/>
      </c>
      <c r="X848" t="str">
        <f t="shared" si="488"/>
        <v>0-10</v>
      </c>
      <c r="Y848" t="b">
        <f>SUMPRODUCT(--(U848=counts!$A$40:$A$49))&gt;0</f>
        <v>0</v>
      </c>
      <c r="Z848" t="b">
        <f>SUMPRODUCT(--(W848=counts!$A$18:$A$22))&gt;0</f>
        <v>0</v>
      </c>
      <c r="AA848" t="str">
        <f t="shared" si="489"/>
        <v>18-30</v>
      </c>
      <c r="AB848" t="str">
        <f>IF(W848="","Blank",IF(Z848="TRUE",W848,counts!$A$23))</f>
        <v>Blank</v>
      </c>
      <c r="AC848" t="str">
        <f t="shared" si="490"/>
        <v>0-10</v>
      </c>
      <c r="AD848" t="str">
        <f t="shared" si="491"/>
        <v>Blank</v>
      </c>
      <c r="AE848" t="str">
        <f t="shared" si="492"/>
        <v>male</v>
      </c>
      <c r="AF848">
        <f>IF(F848&gt;=4, counts!$A$62,F848)</f>
        <v>0</v>
      </c>
      <c r="AG848">
        <f>IF(G848&gt;=3, counts!$A$69,G848)</f>
        <v>0</v>
      </c>
      <c r="AH848" t="str">
        <f>IF(OR(K848="S",K848=""), counts!$A$75,K848)</f>
        <v>S, blank</v>
      </c>
      <c r="AI848">
        <f t="shared" si="493"/>
        <v>3</v>
      </c>
      <c r="AJ848">
        <f>VLOOKUP(AA848,counts!$V$8:$W$13,2,FALSE)</f>
        <v>-11.613432440426715</v>
      </c>
      <c r="AK848">
        <f>VLOOKUP(AB848,counts!$V$17:$W$23,2,FALSE)</f>
        <v>-42.171718189759716</v>
      </c>
      <c r="AL848">
        <f>VLOOKUP(AC848,counts!$V$27:$W$33,2,FALSE)</f>
        <v>-82.840254641099079</v>
      </c>
      <c r="AM848">
        <f>VLOOKUP(AD848,counts!$V$38:$W$49,2,FALSE)</f>
        <v>-33.757758935166962</v>
      </c>
      <c r="AN848">
        <f>VLOOKUP(AE848,counts!$V$53:$W$54,2,FALSE)</f>
        <v>-108.67008854708662</v>
      </c>
      <c r="AO848">
        <f>VLOOKUP(AF848,counts!$V$58:$W$62,2,FALSE)</f>
        <v>-14.754319664473872</v>
      </c>
      <c r="AP848">
        <f>VLOOKUP(AG848,counts!$V$66:$W$69,2,FALSE)</f>
        <v>-22.013681658285037</v>
      </c>
      <c r="AQ848">
        <f>VLOOKUP(AH848,counts!$V$73:$W$75,2,FALSE)</f>
        <v>-22.422560732600829</v>
      </c>
      <c r="AR848">
        <f>VLOOKUP(AI848,counts!$V$79:$W$81,2,FALSE)</f>
        <v>-67.960368165567971</v>
      </c>
      <c r="AS848">
        <f t="shared" si="494"/>
        <v>0</v>
      </c>
      <c r="AT848">
        <f t="shared" si="495"/>
        <v>4</v>
      </c>
      <c r="AU848" t="str">
        <f t="shared" si="478"/>
        <v>Test</v>
      </c>
      <c r="AW848" t="str">
        <f t="shared" si="496"/>
        <v>18-30</v>
      </c>
      <c r="AX848" t="str">
        <f t="shared" si="497"/>
        <v>Blank</v>
      </c>
      <c r="AY848" t="str">
        <f t="shared" si="498"/>
        <v>0-10</v>
      </c>
      <c r="AZ848" t="str">
        <f t="shared" si="499"/>
        <v>Blank</v>
      </c>
      <c r="BA848" t="str">
        <f t="shared" si="500"/>
        <v>male</v>
      </c>
      <c r="BB848">
        <f t="shared" si="501"/>
        <v>0</v>
      </c>
      <c r="BC848">
        <f t="shared" si="502"/>
        <v>0</v>
      </c>
      <c r="BD848" t="str">
        <f t="shared" si="503"/>
        <v>S, blank</v>
      </c>
      <c r="BE848">
        <f t="shared" si="504"/>
        <v>3</v>
      </c>
      <c r="BF848">
        <f t="shared" si="505"/>
        <v>-11.613432440426715</v>
      </c>
      <c r="BG848">
        <f t="shared" si="506"/>
        <v>-42.171718189759716</v>
      </c>
      <c r="BH848">
        <f t="shared" si="507"/>
        <v>-82.840254641099079</v>
      </c>
      <c r="BI848">
        <f t="shared" si="508"/>
        <v>-33.757758935166962</v>
      </c>
      <c r="BJ848">
        <f t="shared" si="509"/>
        <v>-108.67008854708662</v>
      </c>
      <c r="BK848">
        <f t="shared" si="510"/>
        <v>-14.754319664473872</v>
      </c>
      <c r="BL848">
        <f t="shared" si="511"/>
        <v>-22.013681658285037</v>
      </c>
      <c r="BM848">
        <f t="shared" si="512"/>
        <v>-22.422560732600829</v>
      </c>
      <c r="BN848">
        <f t="shared" si="513"/>
        <v>-67.960368165567971</v>
      </c>
      <c r="BO848">
        <f t="shared" si="479"/>
        <v>0</v>
      </c>
      <c r="BP848">
        <f t="shared" si="480"/>
        <v>4</v>
      </c>
      <c r="BQ848" t="str">
        <f t="shared" si="481"/>
        <v>Test</v>
      </c>
    </row>
    <row r="849" spans="1:69" x14ac:dyDescent="0.3">
      <c r="A849">
        <v>3</v>
      </c>
      <c r="B849">
        <v>0</v>
      </c>
      <c r="C849" t="s">
        <v>1966</v>
      </c>
      <c r="D849" t="s">
        <v>20</v>
      </c>
      <c r="E849">
        <v>23.5</v>
      </c>
      <c r="F849">
        <v>0</v>
      </c>
      <c r="G849">
        <v>0</v>
      </c>
      <c r="H849" t="s">
        <v>1967</v>
      </c>
      <c r="I849">
        <v>7.2291999999999996</v>
      </c>
      <c r="K849" t="s">
        <v>44</v>
      </c>
      <c r="M849">
        <v>188</v>
      </c>
      <c r="O849">
        <v>5</v>
      </c>
      <c r="P849">
        <v>5</v>
      </c>
      <c r="Q849">
        <v>3</v>
      </c>
      <c r="R849" t="str">
        <f t="shared" si="482"/>
        <v>Validate</v>
      </c>
      <c r="S849" t="str">
        <f t="shared" si="483"/>
        <v>Validate</v>
      </c>
      <c r="T849" t="str">
        <f t="shared" si="484"/>
        <v>Train</v>
      </c>
      <c r="U849" t="str">
        <f t="shared" si="485"/>
        <v/>
      </c>
      <c r="V849" t="str">
        <f t="shared" si="486"/>
        <v>18-30</v>
      </c>
      <c r="W849" t="str">
        <f t="shared" si="487"/>
        <v/>
      </c>
      <c r="X849" t="str">
        <f t="shared" si="488"/>
        <v>0-10</v>
      </c>
      <c r="Y849" t="b">
        <f>SUMPRODUCT(--(U849=counts!$A$40:$A$49))&gt;0</f>
        <v>0</v>
      </c>
      <c r="Z849" t="b">
        <f>SUMPRODUCT(--(W849=counts!$A$18:$A$22))&gt;0</f>
        <v>0</v>
      </c>
      <c r="AA849" t="str">
        <f t="shared" si="489"/>
        <v>18-30</v>
      </c>
      <c r="AB849" t="str">
        <f>IF(W849="","Blank",IF(Z849="TRUE",W849,counts!$A$23))</f>
        <v>Blank</v>
      </c>
      <c r="AC849" t="str">
        <f t="shared" si="490"/>
        <v>0-10</v>
      </c>
      <c r="AD849" t="str">
        <f t="shared" si="491"/>
        <v>Blank</v>
      </c>
      <c r="AE849" t="str">
        <f t="shared" si="492"/>
        <v>male</v>
      </c>
      <c r="AF849">
        <f>IF(F849&gt;=4, counts!$A$62,F849)</f>
        <v>0</v>
      </c>
      <c r="AG849">
        <f>IF(G849&gt;=3, counts!$A$69,G849)</f>
        <v>0</v>
      </c>
      <c r="AH849" t="str">
        <f>IF(OR(K849="S",K849=""), counts!$A$75,K849)</f>
        <v>C</v>
      </c>
      <c r="AI849">
        <f t="shared" si="493"/>
        <v>3</v>
      </c>
      <c r="AJ849">
        <f>VLOOKUP(AA849,counts!$V$8:$W$13,2,FALSE)</f>
        <v>-11.613432440426715</v>
      </c>
      <c r="AK849">
        <f>VLOOKUP(AB849,counts!$V$17:$W$23,2,FALSE)</f>
        <v>-42.171718189759716</v>
      </c>
      <c r="AL849">
        <f>VLOOKUP(AC849,counts!$V$27:$W$33,2,FALSE)</f>
        <v>-82.840254641099079</v>
      </c>
      <c r="AM849">
        <f>VLOOKUP(AD849,counts!$V$38:$W$49,2,FALSE)</f>
        <v>-33.757758935166962</v>
      </c>
      <c r="AN849">
        <f>VLOOKUP(AE849,counts!$V$53:$W$54,2,FALSE)</f>
        <v>-108.67008854708662</v>
      </c>
      <c r="AO849">
        <f>VLOOKUP(AF849,counts!$V$58:$W$62,2,FALSE)</f>
        <v>-14.754319664473872</v>
      </c>
      <c r="AP849">
        <f>VLOOKUP(AG849,counts!$V$66:$W$69,2,FALSE)</f>
        <v>-22.013681658285037</v>
      </c>
      <c r="AQ849">
        <f>VLOOKUP(AH849,counts!$V$73:$W$75,2,FALSE)</f>
        <v>72.444458573419169</v>
      </c>
      <c r="AR849">
        <f>VLOOKUP(AI849,counts!$V$79:$W$81,2,FALSE)</f>
        <v>-67.960368165567971</v>
      </c>
      <c r="AS849">
        <f t="shared" si="494"/>
        <v>0</v>
      </c>
      <c r="AT849">
        <f t="shared" si="495"/>
        <v>5</v>
      </c>
      <c r="AU849" t="str">
        <f t="shared" si="478"/>
        <v>Validate</v>
      </c>
      <c r="AW849" t="str">
        <f t="shared" si="496"/>
        <v>18-30</v>
      </c>
      <c r="AX849" t="str">
        <f t="shared" si="497"/>
        <v>Blank</v>
      </c>
      <c r="AY849" t="str">
        <f t="shared" si="498"/>
        <v>0-10</v>
      </c>
      <c r="AZ849" t="str">
        <f t="shared" si="499"/>
        <v>Blank</v>
      </c>
      <c r="BA849" t="str">
        <f t="shared" si="500"/>
        <v>male</v>
      </c>
      <c r="BB849">
        <f t="shared" si="501"/>
        <v>0</v>
      </c>
      <c r="BC849">
        <f t="shared" si="502"/>
        <v>0</v>
      </c>
      <c r="BD849" t="str">
        <f t="shared" si="503"/>
        <v>C</v>
      </c>
      <c r="BE849">
        <f t="shared" si="504"/>
        <v>3</v>
      </c>
      <c r="BF849">
        <f t="shared" si="505"/>
        <v>-11.613432440426715</v>
      </c>
      <c r="BG849">
        <f t="shared" si="506"/>
        <v>-42.171718189759716</v>
      </c>
      <c r="BH849">
        <f t="shared" si="507"/>
        <v>-82.840254641099079</v>
      </c>
      <c r="BI849">
        <f t="shared" si="508"/>
        <v>-33.757758935166962</v>
      </c>
      <c r="BJ849">
        <f t="shared" si="509"/>
        <v>-108.67008854708662</v>
      </c>
      <c r="BK849">
        <f t="shared" si="510"/>
        <v>-14.754319664473872</v>
      </c>
      <c r="BL849">
        <f t="shared" si="511"/>
        <v>-22.013681658285037</v>
      </c>
      <c r="BM849">
        <f t="shared" si="512"/>
        <v>72.444458573419169</v>
      </c>
      <c r="BN849">
        <f t="shared" si="513"/>
        <v>-67.960368165567971</v>
      </c>
      <c r="BO849">
        <f t="shared" si="479"/>
        <v>0</v>
      </c>
      <c r="BP849">
        <f t="shared" si="480"/>
        <v>5</v>
      </c>
      <c r="BQ849" t="str">
        <f t="shared" si="481"/>
        <v>Validate</v>
      </c>
    </row>
    <row r="850" spans="1:69" x14ac:dyDescent="0.3">
      <c r="A850">
        <v>3</v>
      </c>
      <c r="B850">
        <v>0</v>
      </c>
      <c r="C850" t="s">
        <v>1968</v>
      </c>
      <c r="D850" t="s">
        <v>20</v>
      </c>
      <c r="E850">
        <v>41</v>
      </c>
      <c r="F850">
        <v>2</v>
      </c>
      <c r="G850">
        <v>0</v>
      </c>
      <c r="H850" t="s">
        <v>1969</v>
      </c>
      <c r="I850">
        <v>14.1083</v>
      </c>
      <c r="K850" t="s">
        <v>17</v>
      </c>
      <c r="O850">
        <v>3</v>
      </c>
      <c r="P850">
        <v>2</v>
      </c>
      <c r="Q850">
        <v>3</v>
      </c>
      <c r="R850" t="str">
        <f t="shared" si="482"/>
        <v>Train</v>
      </c>
      <c r="S850" t="str">
        <f t="shared" si="483"/>
        <v>Train</v>
      </c>
      <c r="T850" t="str">
        <f t="shared" si="484"/>
        <v>Train</v>
      </c>
      <c r="U850" t="str">
        <f t="shared" si="485"/>
        <v/>
      </c>
      <c r="V850" t="str">
        <f t="shared" si="486"/>
        <v>41-50</v>
      </c>
      <c r="W850" t="str">
        <f t="shared" si="487"/>
        <v/>
      </c>
      <c r="X850" t="str">
        <f t="shared" si="488"/>
        <v>11-20</v>
      </c>
      <c r="Y850" t="b">
        <f>SUMPRODUCT(--(U850=counts!$A$40:$A$49))&gt;0</f>
        <v>0</v>
      </c>
      <c r="Z850" t="b">
        <f>SUMPRODUCT(--(W850=counts!$A$18:$A$22))&gt;0</f>
        <v>0</v>
      </c>
      <c r="AA850" t="str">
        <f t="shared" si="489"/>
        <v>41-50</v>
      </c>
      <c r="AB850" t="str">
        <f>IF(W850="","Blank",IF(Z850="TRUE",W850,counts!$A$23))</f>
        <v>Blank</v>
      </c>
      <c r="AC850" t="str">
        <f t="shared" si="490"/>
        <v>11-20</v>
      </c>
      <c r="AD850" t="str">
        <f t="shared" si="491"/>
        <v>Blank</v>
      </c>
      <c r="AE850" t="str">
        <f t="shared" si="492"/>
        <v>male</v>
      </c>
      <c r="AF850">
        <f>IF(F850&gt;=4, counts!$A$62,F850)</f>
        <v>2</v>
      </c>
      <c r="AG850">
        <f>IF(G850&gt;=3, counts!$A$69,G850)</f>
        <v>0</v>
      </c>
      <c r="AH850" t="str">
        <f>IF(OR(K850="S",K850=""), counts!$A$75,K850)</f>
        <v>S, blank</v>
      </c>
      <c r="AI850">
        <f t="shared" si="493"/>
        <v>3</v>
      </c>
      <c r="AJ850">
        <f>VLOOKUP(AA850,counts!$V$8:$W$13,2,FALSE)</f>
        <v>-13.385578549662212</v>
      </c>
      <c r="AK850">
        <f>VLOOKUP(AB850,counts!$V$17:$W$23,2,FALSE)</f>
        <v>-42.171718189759716</v>
      </c>
      <c r="AL850">
        <f>VLOOKUP(AC850,counts!$V$27:$W$33,2,FALSE)</f>
        <v>-9.6115457513775127</v>
      </c>
      <c r="AM850">
        <f>VLOOKUP(AD850,counts!$V$38:$W$49,2,FALSE)</f>
        <v>-33.757758935166962</v>
      </c>
      <c r="AN850">
        <f>VLOOKUP(AE850,counts!$V$53:$W$54,2,FALSE)</f>
        <v>-108.67008854708662</v>
      </c>
      <c r="AO850">
        <f>VLOOKUP(AF850,counts!$V$58:$W$62,2,FALSE)</f>
        <v>47.533478806865013</v>
      </c>
      <c r="AP850">
        <f>VLOOKUP(AG850,counts!$V$66:$W$69,2,FALSE)</f>
        <v>-22.013681658285037</v>
      </c>
      <c r="AQ850">
        <f>VLOOKUP(AH850,counts!$V$73:$W$75,2,FALSE)</f>
        <v>-22.422560732600829</v>
      </c>
      <c r="AR850">
        <f>VLOOKUP(AI850,counts!$V$79:$W$81,2,FALSE)</f>
        <v>-67.960368165567971</v>
      </c>
      <c r="AS850">
        <f t="shared" si="494"/>
        <v>0</v>
      </c>
      <c r="AT850">
        <f t="shared" si="495"/>
        <v>3</v>
      </c>
      <c r="AU850" t="str">
        <f t="shared" si="478"/>
        <v>Train</v>
      </c>
      <c r="AW850" t="str">
        <f t="shared" si="496"/>
        <v>41-50</v>
      </c>
      <c r="AX850" t="str">
        <f t="shared" si="497"/>
        <v>Blank</v>
      </c>
      <c r="AY850" t="str">
        <f t="shared" si="498"/>
        <v>11-20</v>
      </c>
      <c r="AZ850" t="str">
        <f t="shared" si="499"/>
        <v>Blank</v>
      </c>
      <c r="BA850" t="str">
        <f t="shared" si="500"/>
        <v>male</v>
      </c>
      <c r="BB850">
        <f t="shared" si="501"/>
        <v>2</v>
      </c>
      <c r="BC850">
        <f t="shared" si="502"/>
        <v>0</v>
      </c>
      <c r="BD850" t="str">
        <f t="shared" si="503"/>
        <v>S, blank</v>
      </c>
      <c r="BE850">
        <f t="shared" si="504"/>
        <v>3</v>
      </c>
      <c r="BF850">
        <f t="shared" si="505"/>
        <v>-13.385578549662212</v>
      </c>
      <c r="BG850">
        <f t="shared" si="506"/>
        <v>-42.171718189759716</v>
      </c>
      <c r="BH850">
        <f t="shared" si="507"/>
        <v>-9.6115457513775127</v>
      </c>
      <c r="BI850">
        <f t="shared" si="508"/>
        <v>-33.757758935166962</v>
      </c>
      <c r="BJ850">
        <f t="shared" si="509"/>
        <v>-108.67008854708662</v>
      </c>
      <c r="BK850">
        <f t="shared" si="510"/>
        <v>47.533478806865013</v>
      </c>
      <c r="BL850">
        <f t="shared" si="511"/>
        <v>-22.013681658285037</v>
      </c>
      <c r="BM850">
        <f t="shared" si="512"/>
        <v>-22.422560732600829</v>
      </c>
      <c r="BN850">
        <f t="shared" si="513"/>
        <v>-67.960368165567971</v>
      </c>
      <c r="BO850">
        <f t="shared" si="479"/>
        <v>0</v>
      </c>
      <c r="BP850">
        <f t="shared" si="480"/>
        <v>3</v>
      </c>
      <c r="BQ850" t="str">
        <f t="shared" si="481"/>
        <v>Train</v>
      </c>
    </row>
    <row r="851" spans="1:69" x14ac:dyDescent="0.3">
      <c r="A851">
        <v>3</v>
      </c>
      <c r="B851">
        <v>0</v>
      </c>
      <c r="C851" t="s">
        <v>1970</v>
      </c>
      <c r="D851" t="s">
        <v>20</v>
      </c>
      <c r="E851">
        <v>26</v>
      </c>
      <c r="F851">
        <v>1</v>
      </c>
      <c r="G851">
        <v>0</v>
      </c>
      <c r="H851" t="s">
        <v>1971</v>
      </c>
      <c r="I851">
        <v>7.8541999999999996</v>
      </c>
      <c r="K851" t="s">
        <v>17</v>
      </c>
      <c r="O851">
        <v>1</v>
      </c>
      <c r="P851">
        <v>5</v>
      </c>
      <c r="Q851">
        <v>4</v>
      </c>
      <c r="R851" t="str">
        <f t="shared" si="482"/>
        <v>Train</v>
      </c>
      <c r="S851" t="str">
        <f t="shared" si="483"/>
        <v>Validate</v>
      </c>
      <c r="T851" t="str">
        <f t="shared" si="484"/>
        <v>Test</v>
      </c>
      <c r="U851" t="str">
        <f t="shared" si="485"/>
        <v/>
      </c>
      <c r="V851" t="str">
        <f t="shared" si="486"/>
        <v>18-30</v>
      </c>
      <c r="W851" t="str">
        <f t="shared" si="487"/>
        <v/>
      </c>
      <c r="X851" t="str">
        <f t="shared" si="488"/>
        <v>0-10</v>
      </c>
      <c r="Y851" t="b">
        <f>SUMPRODUCT(--(U851=counts!$A$40:$A$49))&gt;0</f>
        <v>0</v>
      </c>
      <c r="Z851" t="b">
        <f>SUMPRODUCT(--(W851=counts!$A$18:$A$22))&gt;0</f>
        <v>0</v>
      </c>
      <c r="AA851" t="str">
        <f t="shared" si="489"/>
        <v>18-30</v>
      </c>
      <c r="AB851" t="str">
        <f>IF(W851="","Blank",IF(Z851="TRUE",W851,counts!$A$23))</f>
        <v>Blank</v>
      </c>
      <c r="AC851" t="str">
        <f t="shared" si="490"/>
        <v>0-10</v>
      </c>
      <c r="AD851" t="str">
        <f t="shared" si="491"/>
        <v>Blank</v>
      </c>
      <c r="AE851" t="str">
        <f t="shared" si="492"/>
        <v>male</v>
      </c>
      <c r="AF851">
        <f>IF(F851&gt;=4, counts!$A$62,F851)</f>
        <v>1</v>
      </c>
      <c r="AG851">
        <f>IF(G851&gt;=3, counts!$A$69,G851)</f>
        <v>0</v>
      </c>
      <c r="AH851" t="str">
        <f>IF(OR(K851="S",K851=""), counts!$A$75,K851)</f>
        <v>S, blank</v>
      </c>
      <c r="AI851">
        <f t="shared" si="493"/>
        <v>3</v>
      </c>
      <c r="AJ851">
        <f>VLOOKUP(AA851,counts!$V$8:$W$13,2,FALSE)</f>
        <v>-11.613432440426715</v>
      </c>
      <c r="AK851">
        <f>VLOOKUP(AB851,counts!$V$17:$W$23,2,FALSE)</f>
        <v>-42.171718189759716</v>
      </c>
      <c r="AL851">
        <f>VLOOKUP(AC851,counts!$V$27:$W$33,2,FALSE)</f>
        <v>-82.840254641099079</v>
      </c>
      <c r="AM851">
        <f>VLOOKUP(AD851,counts!$V$38:$W$49,2,FALSE)</f>
        <v>-33.757758935166962</v>
      </c>
      <c r="AN851">
        <f>VLOOKUP(AE851,counts!$V$53:$W$54,2,FALSE)</f>
        <v>-108.67008854708662</v>
      </c>
      <c r="AO851">
        <f>VLOOKUP(AF851,counts!$V$58:$W$62,2,FALSE)</f>
        <v>48.695090775187893</v>
      </c>
      <c r="AP851">
        <f>VLOOKUP(AG851,counts!$V$66:$W$69,2,FALSE)</f>
        <v>-22.013681658285037</v>
      </c>
      <c r="AQ851">
        <f>VLOOKUP(AH851,counts!$V$73:$W$75,2,FALSE)</f>
        <v>-22.422560732600829</v>
      </c>
      <c r="AR851">
        <f>VLOOKUP(AI851,counts!$V$79:$W$81,2,FALSE)</f>
        <v>-67.960368165567971</v>
      </c>
      <c r="AS851">
        <f t="shared" si="494"/>
        <v>0</v>
      </c>
      <c r="AT851">
        <f t="shared" si="495"/>
        <v>1</v>
      </c>
      <c r="AU851" t="str">
        <f t="shared" si="478"/>
        <v>Train</v>
      </c>
      <c r="AW851" t="str">
        <f t="shared" si="496"/>
        <v>18-30</v>
      </c>
      <c r="AX851" t="str">
        <f t="shared" si="497"/>
        <v>Blank</v>
      </c>
      <c r="AY851" t="str">
        <f t="shared" si="498"/>
        <v>0-10</v>
      </c>
      <c r="AZ851" t="str">
        <f t="shared" si="499"/>
        <v>Blank</v>
      </c>
      <c r="BA851" t="str">
        <f t="shared" si="500"/>
        <v>male</v>
      </c>
      <c r="BB851">
        <f t="shared" si="501"/>
        <v>1</v>
      </c>
      <c r="BC851">
        <f t="shared" si="502"/>
        <v>0</v>
      </c>
      <c r="BD851" t="str">
        <f t="shared" si="503"/>
        <v>S, blank</v>
      </c>
      <c r="BE851">
        <f t="shared" si="504"/>
        <v>3</v>
      </c>
      <c r="BF851">
        <f t="shared" si="505"/>
        <v>-11.613432440426715</v>
      </c>
      <c r="BG851">
        <f t="shared" si="506"/>
        <v>-42.171718189759716</v>
      </c>
      <c r="BH851">
        <f t="shared" si="507"/>
        <v>-82.840254641099079</v>
      </c>
      <c r="BI851">
        <f t="shared" si="508"/>
        <v>-33.757758935166962</v>
      </c>
      <c r="BJ851">
        <f t="shared" si="509"/>
        <v>-108.67008854708662</v>
      </c>
      <c r="BK851">
        <f t="shared" si="510"/>
        <v>48.695090775187893</v>
      </c>
      <c r="BL851">
        <f t="shared" si="511"/>
        <v>-22.013681658285037</v>
      </c>
      <c r="BM851">
        <f t="shared" si="512"/>
        <v>-22.422560732600829</v>
      </c>
      <c r="BN851">
        <f t="shared" si="513"/>
        <v>-67.960368165567971</v>
      </c>
      <c r="BO851">
        <f t="shared" si="479"/>
        <v>0</v>
      </c>
      <c r="BP851">
        <f t="shared" si="480"/>
        <v>1</v>
      </c>
      <c r="BQ851" t="str">
        <f t="shared" si="481"/>
        <v>Train</v>
      </c>
    </row>
    <row r="852" spans="1:69" x14ac:dyDescent="0.3">
      <c r="A852">
        <v>3</v>
      </c>
      <c r="B852">
        <v>0</v>
      </c>
      <c r="C852" t="s">
        <v>1972</v>
      </c>
      <c r="D852" t="s">
        <v>20</v>
      </c>
      <c r="E852">
        <v>21</v>
      </c>
      <c r="F852">
        <v>0</v>
      </c>
      <c r="G852">
        <v>0</v>
      </c>
      <c r="H852" t="s">
        <v>1973</v>
      </c>
      <c r="I852">
        <v>7.8541999999999996</v>
      </c>
      <c r="K852" t="s">
        <v>17</v>
      </c>
      <c r="M852">
        <v>69</v>
      </c>
      <c r="O852">
        <v>4</v>
      </c>
      <c r="P852">
        <v>1</v>
      </c>
      <c r="Q852">
        <v>3</v>
      </c>
      <c r="R852" t="str">
        <f t="shared" si="482"/>
        <v>Test</v>
      </c>
      <c r="S852" t="str">
        <f t="shared" si="483"/>
        <v>Train</v>
      </c>
      <c r="T852" t="str">
        <f t="shared" si="484"/>
        <v>Train</v>
      </c>
      <c r="U852" t="str">
        <f t="shared" si="485"/>
        <v/>
      </c>
      <c r="V852" t="str">
        <f t="shared" si="486"/>
        <v>18-30</v>
      </c>
      <c r="W852" t="str">
        <f t="shared" si="487"/>
        <v/>
      </c>
      <c r="X852" t="str">
        <f t="shared" si="488"/>
        <v>0-10</v>
      </c>
      <c r="Y852" t="b">
        <f>SUMPRODUCT(--(U852=counts!$A$40:$A$49))&gt;0</f>
        <v>0</v>
      </c>
      <c r="Z852" t="b">
        <f>SUMPRODUCT(--(W852=counts!$A$18:$A$22))&gt;0</f>
        <v>0</v>
      </c>
      <c r="AA852" t="str">
        <f t="shared" si="489"/>
        <v>18-30</v>
      </c>
      <c r="AB852" t="str">
        <f>IF(W852="","Blank",IF(Z852="TRUE",W852,counts!$A$23))</f>
        <v>Blank</v>
      </c>
      <c r="AC852" t="str">
        <f t="shared" si="490"/>
        <v>0-10</v>
      </c>
      <c r="AD852" t="str">
        <f t="shared" si="491"/>
        <v>Blank</v>
      </c>
      <c r="AE852" t="str">
        <f t="shared" si="492"/>
        <v>male</v>
      </c>
      <c r="AF852">
        <f>IF(F852&gt;=4, counts!$A$62,F852)</f>
        <v>0</v>
      </c>
      <c r="AG852">
        <f>IF(G852&gt;=3, counts!$A$69,G852)</f>
        <v>0</v>
      </c>
      <c r="AH852" t="str">
        <f>IF(OR(K852="S",K852=""), counts!$A$75,K852)</f>
        <v>S, blank</v>
      </c>
      <c r="AI852">
        <f t="shared" si="493"/>
        <v>3</v>
      </c>
      <c r="AJ852">
        <f>VLOOKUP(AA852,counts!$V$8:$W$13,2,FALSE)</f>
        <v>-11.613432440426715</v>
      </c>
      <c r="AK852">
        <f>VLOOKUP(AB852,counts!$V$17:$W$23,2,FALSE)</f>
        <v>-42.171718189759716</v>
      </c>
      <c r="AL852">
        <f>VLOOKUP(AC852,counts!$V$27:$W$33,2,FALSE)</f>
        <v>-82.840254641099079</v>
      </c>
      <c r="AM852">
        <f>VLOOKUP(AD852,counts!$V$38:$W$49,2,FALSE)</f>
        <v>-33.757758935166962</v>
      </c>
      <c r="AN852">
        <f>VLOOKUP(AE852,counts!$V$53:$W$54,2,FALSE)</f>
        <v>-108.67008854708662</v>
      </c>
      <c r="AO852">
        <f>VLOOKUP(AF852,counts!$V$58:$W$62,2,FALSE)</f>
        <v>-14.754319664473872</v>
      </c>
      <c r="AP852">
        <f>VLOOKUP(AG852,counts!$V$66:$W$69,2,FALSE)</f>
        <v>-22.013681658285037</v>
      </c>
      <c r="AQ852">
        <f>VLOOKUP(AH852,counts!$V$73:$W$75,2,FALSE)</f>
        <v>-22.422560732600829</v>
      </c>
      <c r="AR852">
        <f>VLOOKUP(AI852,counts!$V$79:$W$81,2,FALSE)</f>
        <v>-67.960368165567971</v>
      </c>
      <c r="AS852">
        <f t="shared" si="494"/>
        <v>0</v>
      </c>
      <c r="AT852">
        <f t="shared" si="495"/>
        <v>4</v>
      </c>
      <c r="AU852" t="str">
        <f t="shared" si="478"/>
        <v>Test</v>
      </c>
      <c r="AW852" t="str">
        <f t="shared" si="496"/>
        <v>18-30</v>
      </c>
      <c r="AX852" t="str">
        <f t="shared" si="497"/>
        <v>Blank</v>
      </c>
      <c r="AY852" t="str">
        <f t="shared" si="498"/>
        <v>0-10</v>
      </c>
      <c r="AZ852" t="str">
        <f t="shared" si="499"/>
        <v>Blank</v>
      </c>
      <c r="BA852" t="str">
        <f t="shared" si="500"/>
        <v>male</v>
      </c>
      <c r="BB852">
        <f t="shared" si="501"/>
        <v>0</v>
      </c>
      <c r="BC852">
        <f t="shared" si="502"/>
        <v>0</v>
      </c>
      <c r="BD852" t="str">
        <f t="shared" si="503"/>
        <v>S, blank</v>
      </c>
      <c r="BE852">
        <f t="shared" si="504"/>
        <v>3</v>
      </c>
      <c r="BF852">
        <f t="shared" si="505"/>
        <v>-11.613432440426715</v>
      </c>
      <c r="BG852">
        <f t="shared" si="506"/>
        <v>-42.171718189759716</v>
      </c>
      <c r="BH852">
        <f t="shared" si="507"/>
        <v>-82.840254641099079</v>
      </c>
      <c r="BI852">
        <f t="shared" si="508"/>
        <v>-33.757758935166962</v>
      </c>
      <c r="BJ852">
        <f t="shared" si="509"/>
        <v>-108.67008854708662</v>
      </c>
      <c r="BK852">
        <f t="shared" si="510"/>
        <v>-14.754319664473872</v>
      </c>
      <c r="BL852">
        <f t="shared" si="511"/>
        <v>-22.013681658285037</v>
      </c>
      <c r="BM852">
        <f t="shared" si="512"/>
        <v>-22.422560732600829</v>
      </c>
      <c r="BN852">
        <f t="shared" si="513"/>
        <v>-67.960368165567971</v>
      </c>
      <c r="BO852">
        <f t="shared" si="479"/>
        <v>0</v>
      </c>
      <c r="BP852">
        <f t="shared" si="480"/>
        <v>4</v>
      </c>
      <c r="BQ852" t="str">
        <f t="shared" si="481"/>
        <v>Test</v>
      </c>
    </row>
    <row r="853" spans="1:69" x14ac:dyDescent="0.3">
      <c r="A853">
        <v>3</v>
      </c>
      <c r="B853">
        <v>1</v>
      </c>
      <c r="C853" t="s">
        <v>1974</v>
      </c>
      <c r="D853" t="s">
        <v>15</v>
      </c>
      <c r="E853">
        <v>45</v>
      </c>
      <c r="F853">
        <v>1</v>
      </c>
      <c r="G853">
        <v>0</v>
      </c>
      <c r="H853" t="s">
        <v>1969</v>
      </c>
      <c r="I853">
        <v>14.1083</v>
      </c>
      <c r="K853" t="s">
        <v>17</v>
      </c>
      <c r="L853" t="s">
        <v>22</v>
      </c>
      <c r="O853">
        <v>2</v>
      </c>
      <c r="P853">
        <v>2</v>
      </c>
      <c r="Q853">
        <v>1</v>
      </c>
      <c r="R853" t="str">
        <f t="shared" si="482"/>
        <v>Train</v>
      </c>
      <c r="S853" t="str">
        <f t="shared" si="483"/>
        <v>Train</v>
      </c>
      <c r="T853" t="str">
        <f t="shared" si="484"/>
        <v>Train</v>
      </c>
      <c r="U853" t="str">
        <f t="shared" si="485"/>
        <v/>
      </c>
      <c r="V853" t="str">
        <f t="shared" si="486"/>
        <v>41-50</v>
      </c>
      <c r="W853" t="str">
        <f t="shared" si="487"/>
        <v/>
      </c>
      <c r="X853" t="str">
        <f t="shared" si="488"/>
        <v>11-20</v>
      </c>
      <c r="Y853" t="b">
        <f>SUMPRODUCT(--(U853=counts!$A$40:$A$49))&gt;0</f>
        <v>0</v>
      </c>
      <c r="Z853" t="b">
        <f>SUMPRODUCT(--(W853=counts!$A$18:$A$22))&gt;0</f>
        <v>0</v>
      </c>
      <c r="AA853" t="str">
        <f t="shared" si="489"/>
        <v>41-50</v>
      </c>
      <c r="AB853" t="str">
        <f>IF(W853="","Blank",IF(Z853="TRUE",W853,counts!$A$23))</f>
        <v>Blank</v>
      </c>
      <c r="AC853" t="str">
        <f t="shared" si="490"/>
        <v>11-20</v>
      </c>
      <c r="AD853" t="str">
        <f t="shared" si="491"/>
        <v>Blank</v>
      </c>
      <c r="AE853" t="str">
        <f t="shared" si="492"/>
        <v>female</v>
      </c>
      <c r="AF853">
        <f>IF(F853&gt;=4, counts!$A$62,F853)</f>
        <v>1</v>
      </c>
      <c r="AG853">
        <f>IF(G853&gt;=3, counts!$A$69,G853)</f>
        <v>0</v>
      </c>
      <c r="AH853" t="str">
        <f>IF(OR(K853="S",K853=""), counts!$A$75,K853)</f>
        <v>S, blank</v>
      </c>
      <c r="AI853">
        <f t="shared" si="493"/>
        <v>3</v>
      </c>
      <c r="AJ853">
        <f>VLOOKUP(AA853,counts!$V$8:$W$13,2,FALSE)</f>
        <v>-13.385578549662212</v>
      </c>
      <c r="AK853">
        <f>VLOOKUP(AB853,counts!$V$17:$W$23,2,FALSE)</f>
        <v>-42.171718189759716</v>
      </c>
      <c r="AL853">
        <f>VLOOKUP(AC853,counts!$V$27:$W$33,2,FALSE)</f>
        <v>-9.6115457513775127</v>
      </c>
      <c r="AM853">
        <f>VLOOKUP(AD853,counts!$V$38:$W$49,2,FALSE)</f>
        <v>-33.757758935166962</v>
      </c>
      <c r="AN853">
        <f>VLOOKUP(AE853,counts!$V$53:$W$54,2,FALSE)</f>
        <v>151.41878811967541</v>
      </c>
      <c r="AO853">
        <f>VLOOKUP(AF853,counts!$V$58:$W$62,2,FALSE)</f>
        <v>48.695090775187893</v>
      </c>
      <c r="AP853">
        <f>VLOOKUP(AG853,counts!$V$66:$W$69,2,FALSE)</f>
        <v>-22.013681658285037</v>
      </c>
      <c r="AQ853">
        <f>VLOOKUP(AH853,counts!$V$73:$W$75,2,FALSE)</f>
        <v>-22.422560732600829</v>
      </c>
      <c r="AR853">
        <f>VLOOKUP(AI853,counts!$V$79:$W$81,2,FALSE)</f>
        <v>-67.960368165567971</v>
      </c>
      <c r="AS853">
        <f t="shared" si="494"/>
        <v>1</v>
      </c>
      <c r="AT853">
        <f t="shared" si="495"/>
        <v>2</v>
      </c>
      <c r="AU853" t="str">
        <f t="shared" si="478"/>
        <v>Train</v>
      </c>
      <c r="AW853" t="str">
        <f t="shared" si="496"/>
        <v>41-50</v>
      </c>
      <c r="AX853" t="str">
        <f t="shared" si="497"/>
        <v>Blank</v>
      </c>
      <c r="AY853" t="str">
        <f t="shared" si="498"/>
        <v>11-20</v>
      </c>
      <c r="AZ853" t="str">
        <f t="shared" si="499"/>
        <v>Blank</v>
      </c>
      <c r="BA853" t="str">
        <f t="shared" si="500"/>
        <v>female</v>
      </c>
      <c r="BB853">
        <f t="shared" si="501"/>
        <v>1</v>
      </c>
      <c r="BC853">
        <f t="shared" si="502"/>
        <v>0</v>
      </c>
      <c r="BD853" t="str">
        <f t="shared" si="503"/>
        <v>S, blank</v>
      </c>
      <c r="BE853">
        <f t="shared" si="504"/>
        <v>3</v>
      </c>
      <c r="BF853">
        <f t="shared" si="505"/>
        <v>-13.385578549662212</v>
      </c>
      <c r="BG853">
        <f t="shared" si="506"/>
        <v>-42.171718189759716</v>
      </c>
      <c r="BH853">
        <f t="shared" si="507"/>
        <v>-9.6115457513775127</v>
      </c>
      <c r="BI853">
        <f t="shared" si="508"/>
        <v>-33.757758935166962</v>
      </c>
      <c r="BJ853">
        <f t="shared" si="509"/>
        <v>151.41878811967541</v>
      </c>
      <c r="BK853">
        <f t="shared" si="510"/>
        <v>48.695090775187893</v>
      </c>
      <c r="BL853">
        <f t="shared" si="511"/>
        <v>-22.013681658285037</v>
      </c>
      <c r="BM853">
        <f t="shared" si="512"/>
        <v>-22.422560732600829</v>
      </c>
      <c r="BN853">
        <f t="shared" si="513"/>
        <v>-67.960368165567971</v>
      </c>
      <c r="BO853">
        <f t="shared" si="479"/>
        <v>1</v>
      </c>
      <c r="BP853">
        <f t="shared" si="480"/>
        <v>2</v>
      </c>
      <c r="BQ853" t="str">
        <f t="shared" si="481"/>
        <v>Train</v>
      </c>
    </row>
    <row r="854" spans="1:69" x14ac:dyDescent="0.3">
      <c r="A854">
        <v>3</v>
      </c>
      <c r="B854">
        <v>0</v>
      </c>
      <c r="C854" t="s">
        <v>1975</v>
      </c>
      <c r="D854" t="s">
        <v>15</v>
      </c>
      <c r="F854">
        <v>0</v>
      </c>
      <c r="G854">
        <v>0</v>
      </c>
      <c r="H854" t="s">
        <v>1976</v>
      </c>
      <c r="I854">
        <v>7.55</v>
      </c>
      <c r="K854" t="s">
        <v>17</v>
      </c>
      <c r="O854">
        <v>2</v>
      </c>
      <c r="P854">
        <v>2</v>
      </c>
      <c r="Q854">
        <v>4</v>
      </c>
      <c r="R854" t="str">
        <f t="shared" si="482"/>
        <v>Train</v>
      </c>
      <c r="S854" t="str">
        <f t="shared" si="483"/>
        <v>Train</v>
      </c>
      <c r="T854" t="str">
        <f t="shared" si="484"/>
        <v>Test</v>
      </c>
      <c r="U854" t="str">
        <f t="shared" si="485"/>
        <v/>
      </c>
      <c r="V854" t="str">
        <f t="shared" si="486"/>
        <v>0-17</v>
      </c>
      <c r="W854" t="str">
        <f t="shared" si="487"/>
        <v/>
      </c>
      <c r="X854" t="str">
        <f t="shared" si="488"/>
        <v>0-10</v>
      </c>
      <c r="Y854" t="b">
        <f>SUMPRODUCT(--(U854=counts!$A$40:$A$49))&gt;0</f>
        <v>0</v>
      </c>
      <c r="Z854" t="b">
        <f>SUMPRODUCT(--(W854=counts!$A$18:$A$22))&gt;0</f>
        <v>0</v>
      </c>
      <c r="AA854" t="str">
        <f t="shared" si="489"/>
        <v>0-17</v>
      </c>
      <c r="AB854" t="str">
        <f>IF(W854="","Blank",IF(Z854="TRUE",W854,counts!$A$23))</f>
        <v>Blank</v>
      </c>
      <c r="AC854" t="str">
        <f t="shared" si="490"/>
        <v>0-10</v>
      </c>
      <c r="AD854" t="str">
        <f t="shared" si="491"/>
        <v>Blank</v>
      </c>
      <c r="AE854" t="str">
        <f t="shared" si="492"/>
        <v>female</v>
      </c>
      <c r="AF854">
        <f>IF(F854&gt;=4, counts!$A$62,F854)</f>
        <v>0</v>
      </c>
      <c r="AG854">
        <f>IF(G854&gt;=3, counts!$A$69,G854)</f>
        <v>0</v>
      </c>
      <c r="AH854" t="str">
        <f>IF(OR(K854="S",K854=""), counts!$A$75,K854)</f>
        <v>S, blank</v>
      </c>
      <c r="AI854">
        <f t="shared" si="493"/>
        <v>3</v>
      </c>
      <c r="AJ854">
        <f>VLOOKUP(AA854,counts!$V$8:$W$13,2,FALSE)</f>
        <v>-3.7643689058441341</v>
      </c>
      <c r="AK854">
        <f>VLOOKUP(AB854,counts!$V$17:$W$23,2,FALSE)</f>
        <v>-42.171718189759716</v>
      </c>
      <c r="AL854">
        <f>VLOOKUP(AC854,counts!$V$27:$W$33,2,FALSE)</f>
        <v>-82.840254641099079</v>
      </c>
      <c r="AM854">
        <f>VLOOKUP(AD854,counts!$V$38:$W$49,2,FALSE)</f>
        <v>-33.757758935166962</v>
      </c>
      <c r="AN854">
        <f>VLOOKUP(AE854,counts!$V$53:$W$54,2,FALSE)</f>
        <v>151.41878811967541</v>
      </c>
      <c r="AO854">
        <f>VLOOKUP(AF854,counts!$V$58:$W$62,2,FALSE)</f>
        <v>-14.754319664473872</v>
      </c>
      <c r="AP854">
        <f>VLOOKUP(AG854,counts!$V$66:$W$69,2,FALSE)</f>
        <v>-22.013681658285037</v>
      </c>
      <c r="AQ854">
        <f>VLOOKUP(AH854,counts!$V$73:$W$75,2,FALSE)</f>
        <v>-22.422560732600829</v>
      </c>
      <c r="AR854">
        <f>VLOOKUP(AI854,counts!$V$79:$W$81,2,FALSE)</f>
        <v>-67.960368165567971</v>
      </c>
      <c r="AS854">
        <f t="shared" si="494"/>
        <v>0</v>
      </c>
      <c r="AT854">
        <f t="shared" si="495"/>
        <v>2</v>
      </c>
      <c r="AU854" t="str">
        <f t="shared" si="478"/>
        <v>Train</v>
      </c>
      <c r="AW854" t="str">
        <f t="shared" si="496"/>
        <v>0-17</v>
      </c>
      <c r="AX854" t="str">
        <f t="shared" si="497"/>
        <v>Blank</v>
      </c>
      <c r="AY854" t="str">
        <f t="shared" si="498"/>
        <v>0-10</v>
      </c>
      <c r="AZ854" t="str">
        <f t="shared" si="499"/>
        <v>Blank</v>
      </c>
      <c r="BA854" t="str">
        <f t="shared" si="500"/>
        <v>female</v>
      </c>
      <c r="BB854">
        <f t="shared" si="501"/>
        <v>0</v>
      </c>
      <c r="BC854">
        <f t="shared" si="502"/>
        <v>0</v>
      </c>
      <c r="BD854" t="str">
        <f t="shared" si="503"/>
        <v>S, blank</v>
      </c>
      <c r="BE854">
        <f t="shared" si="504"/>
        <v>3</v>
      </c>
      <c r="BF854">
        <f t="shared" si="505"/>
        <v>-3.7643689058441341</v>
      </c>
      <c r="BG854">
        <f t="shared" si="506"/>
        <v>-42.171718189759716</v>
      </c>
      <c r="BH854">
        <f t="shared" si="507"/>
        <v>-82.840254641099079</v>
      </c>
      <c r="BI854">
        <f t="shared" si="508"/>
        <v>-33.757758935166962</v>
      </c>
      <c r="BJ854">
        <f t="shared" si="509"/>
        <v>151.41878811967541</v>
      </c>
      <c r="BK854">
        <f t="shared" si="510"/>
        <v>-14.754319664473872</v>
      </c>
      <c r="BL854">
        <f t="shared" si="511"/>
        <v>-22.013681658285037</v>
      </c>
      <c r="BM854">
        <f t="shared" si="512"/>
        <v>-22.422560732600829</v>
      </c>
      <c r="BN854">
        <f t="shared" si="513"/>
        <v>-67.960368165567971</v>
      </c>
      <c r="BO854">
        <f t="shared" si="479"/>
        <v>0</v>
      </c>
      <c r="BP854">
        <f t="shared" si="480"/>
        <v>2</v>
      </c>
      <c r="BQ854" t="str">
        <f t="shared" si="481"/>
        <v>Train</v>
      </c>
    </row>
    <row r="855" spans="1:69" x14ac:dyDescent="0.3">
      <c r="A855">
        <v>3</v>
      </c>
      <c r="B855">
        <v>0</v>
      </c>
      <c r="C855" t="s">
        <v>1977</v>
      </c>
      <c r="D855" t="s">
        <v>20</v>
      </c>
      <c r="E855">
        <v>25</v>
      </c>
      <c r="F855">
        <v>0</v>
      </c>
      <c r="G855">
        <v>0</v>
      </c>
      <c r="H855" t="s">
        <v>1978</v>
      </c>
      <c r="I855">
        <v>7.25</v>
      </c>
      <c r="K855" t="s">
        <v>17</v>
      </c>
      <c r="L855" t="s">
        <v>60</v>
      </c>
      <c r="O855">
        <v>5</v>
      </c>
      <c r="P855">
        <v>2</v>
      </c>
      <c r="Q855">
        <v>4</v>
      </c>
      <c r="R855" t="str">
        <f t="shared" si="482"/>
        <v>Validate</v>
      </c>
      <c r="S855" t="str">
        <f t="shared" si="483"/>
        <v>Train</v>
      </c>
      <c r="T855" t="str">
        <f t="shared" si="484"/>
        <v>Test</v>
      </c>
      <c r="U855" t="str">
        <f t="shared" si="485"/>
        <v/>
      </c>
      <c r="V855" t="str">
        <f t="shared" si="486"/>
        <v>18-30</v>
      </c>
      <c r="W855" t="str">
        <f t="shared" si="487"/>
        <v/>
      </c>
      <c r="X855" t="str">
        <f t="shared" si="488"/>
        <v>0-10</v>
      </c>
      <c r="Y855" t="b">
        <f>SUMPRODUCT(--(U855=counts!$A$40:$A$49))&gt;0</f>
        <v>0</v>
      </c>
      <c r="Z855" t="b">
        <f>SUMPRODUCT(--(W855=counts!$A$18:$A$22))&gt;0</f>
        <v>0</v>
      </c>
      <c r="AA855" t="str">
        <f t="shared" si="489"/>
        <v>18-30</v>
      </c>
      <c r="AB855" t="str">
        <f>IF(W855="","Blank",IF(Z855="TRUE",W855,counts!$A$23))</f>
        <v>Blank</v>
      </c>
      <c r="AC855" t="str">
        <f t="shared" si="490"/>
        <v>0-10</v>
      </c>
      <c r="AD855" t="str">
        <f t="shared" si="491"/>
        <v>Blank</v>
      </c>
      <c r="AE855" t="str">
        <f t="shared" si="492"/>
        <v>male</v>
      </c>
      <c r="AF855">
        <f>IF(F855&gt;=4, counts!$A$62,F855)</f>
        <v>0</v>
      </c>
      <c r="AG855">
        <f>IF(G855&gt;=3, counts!$A$69,G855)</f>
        <v>0</v>
      </c>
      <c r="AH855" t="str">
        <f>IF(OR(K855="S",K855=""), counts!$A$75,K855)</f>
        <v>S, blank</v>
      </c>
      <c r="AI855">
        <f t="shared" si="493"/>
        <v>3</v>
      </c>
      <c r="AJ855">
        <f>VLOOKUP(AA855,counts!$V$8:$W$13,2,FALSE)</f>
        <v>-11.613432440426715</v>
      </c>
      <c r="AK855">
        <f>VLOOKUP(AB855,counts!$V$17:$W$23,2,FALSE)</f>
        <v>-42.171718189759716</v>
      </c>
      <c r="AL855">
        <f>VLOOKUP(AC855,counts!$V$27:$W$33,2,FALSE)</f>
        <v>-82.840254641099079</v>
      </c>
      <c r="AM855">
        <f>VLOOKUP(AD855,counts!$V$38:$W$49,2,FALSE)</f>
        <v>-33.757758935166962</v>
      </c>
      <c r="AN855">
        <f>VLOOKUP(AE855,counts!$V$53:$W$54,2,FALSE)</f>
        <v>-108.67008854708662</v>
      </c>
      <c r="AO855">
        <f>VLOOKUP(AF855,counts!$V$58:$W$62,2,FALSE)</f>
        <v>-14.754319664473872</v>
      </c>
      <c r="AP855">
        <f>VLOOKUP(AG855,counts!$V$66:$W$69,2,FALSE)</f>
        <v>-22.013681658285037</v>
      </c>
      <c r="AQ855">
        <f>VLOOKUP(AH855,counts!$V$73:$W$75,2,FALSE)</f>
        <v>-22.422560732600829</v>
      </c>
      <c r="AR855">
        <f>VLOOKUP(AI855,counts!$V$79:$W$81,2,FALSE)</f>
        <v>-67.960368165567971</v>
      </c>
      <c r="AS855">
        <f t="shared" si="494"/>
        <v>0</v>
      </c>
      <c r="AT855">
        <f t="shared" si="495"/>
        <v>5</v>
      </c>
      <c r="AU855" t="str">
        <f t="shared" si="478"/>
        <v>Validate</v>
      </c>
      <c r="AW855" t="str">
        <f t="shared" si="496"/>
        <v>18-30</v>
      </c>
      <c r="AX855" t="str">
        <f t="shared" si="497"/>
        <v>Blank</v>
      </c>
      <c r="AY855" t="str">
        <f t="shared" si="498"/>
        <v>0-10</v>
      </c>
      <c r="AZ855" t="str">
        <f t="shared" si="499"/>
        <v>Blank</v>
      </c>
      <c r="BA855" t="str">
        <f t="shared" si="500"/>
        <v>male</v>
      </c>
      <c r="BB855">
        <f t="shared" si="501"/>
        <v>0</v>
      </c>
      <c r="BC855">
        <f t="shared" si="502"/>
        <v>0</v>
      </c>
      <c r="BD855" t="str">
        <f t="shared" si="503"/>
        <v>S, blank</v>
      </c>
      <c r="BE855">
        <f t="shared" si="504"/>
        <v>3</v>
      </c>
      <c r="BF855">
        <f t="shared" si="505"/>
        <v>-11.613432440426715</v>
      </c>
      <c r="BG855">
        <f t="shared" si="506"/>
        <v>-42.171718189759716</v>
      </c>
      <c r="BH855">
        <f t="shared" si="507"/>
        <v>-82.840254641099079</v>
      </c>
      <c r="BI855">
        <f t="shared" si="508"/>
        <v>-33.757758935166962</v>
      </c>
      <c r="BJ855">
        <f t="shared" si="509"/>
        <v>-108.67008854708662</v>
      </c>
      <c r="BK855">
        <f t="shared" si="510"/>
        <v>-14.754319664473872</v>
      </c>
      <c r="BL855">
        <f t="shared" si="511"/>
        <v>-22.013681658285037</v>
      </c>
      <c r="BM855">
        <f t="shared" si="512"/>
        <v>-22.422560732600829</v>
      </c>
      <c r="BN855">
        <f t="shared" si="513"/>
        <v>-67.960368165567971</v>
      </c>
      <c r="BO855">
        <f t="shared" si="479"/>
        <v>0</v>
      </c>
      <c r="BP855">
        <f t="shared" si="480"/>
        <v>5</v>
      </c>
      <c r="BQ855" t="str">
        <f t="shared" si="481"/>
        <v>Validate</v>
      </c>
    </row>
    <row r="856" spans="1:69" x14ac:dyDescent="0.3">
      <c r="A856">
        <v>3</v>
      </c>
      <c r="B856">
        <v>0</v>
      </c>
      <c r="C856" t="s">
        <v>1979</v>
      </c>
      <c r="D856" t="s">
        <v>20</v>
      </c>
      <c r="F856">
        <v>0</v>
      </c>
      <c r="G856">
        <v>0</v>
      </c>
      <c r="H856" t="s">
        <v>1980</v>
      </c>
      <c r="I856">
        <v>6.8582999999999998</v>
      </c>
      <c r="K856" t="s">
        <v>527</v>
      </c>
      <c r="O856">
        <v>5</v>
      </c>
      <c r="P856">
        <v>1</v>
      </c>
      <c r="Q856">
        <v>1</v>
      </c>
      <c r="R856" t="str">
        <f t="shared" si="482"/>
        <v>Validate</v>
      </c>
      <c r="S856" t="str">
        <f t="shared" si="483"/>
        <v>Train</v>
      </c>
      <c r="T856" t="str">
        <f t="shared" si="484"/>
        <v>Train</v>
      </c>
      <c r="U856" t="str">
        <f t="shared" si="485"/>
        <v/>
      </c>
      <c r="V856" t="str">
        <f t="shared" si="486"/>
        <v>0-17</v>
      </c>
      <c r="W856" t="str">
        <f t="shared" si="487"/>
        <v/>
      </c>
      <c r="X856" t="str">
        <f t="shared" si="488"/>
        <v>0-10</v>
      </c>
      <c r="Y856" t="b">
        <f>SUMPRODUCT(--(U856=counts!$A$40:$A$49))&gt;0</f>
        <v>0</v>
      </c>
      <c r="Z856" t="b">
        <f>SUMPRODUCT(--(W856=counts!$A$18:$A$22))&gt;0</f>
        <v>0</v>
      </c>
      <c r="AA856" t="str">
        <f t="shared" si="489"/>
        <v>0-17</v>
      </c>
      <c r="AB856" t="str">
        <f>IF(W856="","Blank",IF(Z856="TRUE",W856,counts!$A$23))</f>
        <v>Blank</v>
      </c>
      <c r="AC856" t="str">
        <f t="shared" si="490"/>
        <v>0-10</v>
      </c>
      <c r="AD856" t="str">
        <f t="shared" si="491"/>
        <v>Blank</v>
      </c>
      <c r="AE856" t="str">
        <f t="shared" si="492"/>
        <v>male</v>
      </c>
      <c r="AF856">
        <f>IF(F856&gt;=4, counts!$A$62,F856)</f>
        <v>0</v>
      </c>
      <c r="AG856">
        <f>IF(G856&gt;=3, counts!$A$69,G856)</f>
        <v>0</v>
      </c>
      <c r="AH856" t="str">
        <f>IF(OR(K856="S",K856=""), counts!$A$75,K856)</f>
        <v>Q</v>
      </c>
      <c r="AI856">
        <f t="shared" si="493"/>
        <v>3</v>
      </c>
      <c r="AJ856">
        <f>VLOOKUP(AA856,counts!$V$8:$W$13,2,FALSE)</f>
        <v>-3.7643689058441341</v>
      </c>
      <c r="AK856">
        <f>VLOOKUP(AB856,counts!$V$17:$W$23,2,FALSE)</f>
        <v>-42.171718189759716</v>
      </c>
      <c r="AL856">
        <f>VLOOKUP(AC856,counts!$V$27:$W$33,2,FALSE)</f>
        <v>-82.840254641099079</v>
      </c>
      <c r="AM856">
        <f>VLOOKUP(AD856,counts!$V$38:$W$49,2,FALSE)</f>
        <v>-33.757758935166962</v>
      </c>
      <c r="AN856">
        <f>VLOOKUP(AE856,counts!$V$53:$W$54,2,FALSE)</f>
        <v>-108.67008854708662</v>
      </c>
      <c r="AO856">
        <f>VLOOKUP(AF856,counts!$V$58:$W$62,2,FALSE)</f>
        <v>-14.754319664473872</v>
      </c>
      <c r="AP856">
        <f>VLOOKUP(AG856,counts!$V$66:$W$69,2,FALSE)</f>
        <v>-22.013681658285037</v>
      </c>
      <c r="AQ856">
        <f>VLOOKUP(AH856,counts!$V$73:$W$75,2,FALSE)</f>
        <v>-11.405315820044242</v>
      </c>
      <c r="AR856">
        <f>VLOOKUP(AI856,counts!$V$79:$W$81,2,FALSE)</f>
        <v>-67.960368165567971</v>
      </c>
      <c r="AS856">
        <f t="shared" si="494"/>
        <v>0</v>
      </c>
      <c r="AT856">
        <f t="shared" si="495"/>
        <v>5</v>
      </c>
      <c r="AU856" t="str">
        <f t="shared" si="478"/>
        <v>Validate</v>
      </c>
      <c r="AW856" t="str">
        <f t="shared" si="496"/>
        <v>0-17</v>
      </c>
      <c r="AX856" t="str">
        <f t="shared" si="497"/>
        <v>Blank</v>
      </c>
      <c r="AY856" t="str">
        <f t="shared" si="498"/>
        <v>0-10</v>
      </c>
      <c r="AZ856" t="str">
        <f t="shared" si="499"/>
        <v>Blank</v>
      </c>
      <c r="BA856" t="str">
        <f t="shared" si="500"/>
        <v>male</v>
      </c>
      <c r="BB856">
        <f t="shared" si="501"/>
        <v>0</v>
      </c>
      <c r="BC856">
        <f t="shared" si="502"/>
        <v>0</v>
      </c>
      <c r="BD856" t="str">
        <f t="shared" si="503"/>
        <v>Q</v>
      </c>
      <c r="BE856">
        <f t="shared" si="504"/>
        <v>3</v>
      </c>
      <c r="BF856">
        <f t="shared" si="505"/>
        <v>-3.7643689058441341</v>
      </c>
      <c r="BG856">
        <f t="shared" si="506"/>
        <v>-42.171718189759716</v>
      </c>
      <c r="BH856">
        <f t="shared" si="507"/>
        <v>-82.840254641099079</v>
      </c>
      <c r="BI856">
        <f t="shared" si="508"/>
        <v>-33.757758935166962</v>
      </c>
      <c r="BJ856">
        <f t="shared" si="509"/>
        <v>-108.67008854708662</v>
      </c>
      <c r="BK856">
        <f t="shared" si="510"/>
        <v>-14.754319664473872</v>
      </c>
      <c r="BL856">
        <f t="shared" si="511"/>
        <v>-22.013681658285037</v>
      </c>
      <c r="BM856">
        <f t="shared" si="512"/>
        <v>-11.405315820044242</v>
      </c>
      <c r="BN856">
        <f t="shared" si="513"/>
        <v>-67.960368165567971</v>
      </c>
      <c r="BO856">
        <f t="shared" si="479"/>
        <v>0</v>
      </c>
      <c r="BP856">
        <f t="shared" si="480"/>
        <v>5</v>
      </c>
      <c r="BQ856" t="str">
        <f t="shared" si="481"/>
        <v>Validate</v>
      </c>
    </row>
    <row r="857" spans="1:69" x14ac:dyDescent="0.3">
      <c r="A857">
        <v>3</v>
      </c>
      <c r="B857">
        <v>0</v>
      </c>
      <c r="C857" t="s">
        <v>1981</v>
      </c>
      <c r="D857" t="s">
        <v>20</v>
      </c>
      <c r="E857">
        <v>11</v>
      </c>
      <c r="F857">
        <v>0</v>
      </c>
      <c r="G857">
        <v>0</v>
      </c>
      <c r="H857" t="s">
        <v>1456</v>
      </c>
      <c r="I857">
        <v>18.787500000000001</v>
      </c>
      <c r="K857" t="s">
        <v>44</v>
      </c>
      <c r="O857">
        <v>1</v>
      </c>
      <c r="P857">
        <v>1</v>
      </c>
      <c r="Q857">
        <v>3</v>
      </c>
      <c r="R857" t="str">
        <f t="shared" si="482"/>
        <v>Train</v>
      </c>
      <c r="S857" t="str">
        <f t="shared" si="483"/>
        <v>Train</v>
      </c>
      <c r="T857" t="str">
        <f t="shared" si="484"/>
        <v>Train</v>
      </c>
      <c r="U857" t="str">
        <f t="shared" si="485"/>
        <v/>
      </c>
      <c r="V857" t="str">
        <f t="shared" si="486"/>
        <v>0-17</v>
      </c>
      <c r="W857" t="str">
        <f t="shared" si="487"/>
        <v/>
      </c>
      <c r="X857" t="str">
        <f t="shared" si="488"/>
        <v>11-20</v>
      </c>
      <c r="Y857" t="b">
        <f>SUMPRODUCT(--(U857=counts!$A$40:$A$49))&gt;0</f>
        <v>0</v>
      </c>
      <c r="Z857" t="b">
        <f>SUMPRODUCT(--(W857=counts!$A$18:$A$22))&gt;0</f>
        <v>0</v>
      </c>
      <c r="AA857" t="str">
        <f t="shared" si="489"/>
        <v>0-17</v>
      </c>
      <c r="AB857" t="str">
        <f>IF(W857="","Blank",IF(Z857="TRUE",W857,counts!$A$23))</f>
        <v>Blank</v>
      </c>
      <c r="AC857" t="str">
        <f t="shared" si="490"/>
        <v>11-20</v>
      </c>
      <c r="AD857" t="str">
        <f t="shared" si="491"/>
        <v>Blank</v>
      </c>
      <c r="AE857" t="str">
        <f t="shared" si="492"/>
        <v>male</v>
      </c>
      <c r="AF857">
        <f>IF(F857&gt;=4, counts!$A$62,F857)</f>
        <v>0</v>
      </c>
      <c r="AG857">
        <f>IF(G857&gt;=3, counts!$A$69,G857)</f>
        <v>0</v>
      </c>
      <c r="AH857" t="str">
        <f>IF(OR(K857="S",K857=""), counts!$A$75,K857)</f>
        <v>C</v>
      </c>
      <c r="AI857">
        <f t="shared" si="493"/>
        <v>3</v>
      </c>
      <c r="AJ857">
        <f>VLOOKUP(AA857,counts!$V$8:$W$13,2,FALSE)</f>
        <v>-3.7643689058441341</v>
      </c>
      <c r="AK857">
        <f>VLOOKUP(AB857,counts!$V$17:$W$23,2,FALSE)</f>
        <v>-42.171718189759716</v>
      </c>
      <c r="AL857">
        <f>VLOOKUP(AC857,counts!$V$27:$W$33,2,FALSE)</f>
        <v>-9.6115457513775127</v>
      </c>
      <c r="AM857">
        <f>VLOOKUP(AD857,counts!$V$38:$W$49,2,FALSE)</f>
        <v>-33.757758935166962</v>
      </c>
      <c r="AN857">
        <f>VLOOKUP(AE857,counts!$V$53:$W$54,2,FALSE)</f>
        <v>-108.67008854708662</v>
      </c>
      <c r="AO857">
        <f>VLOOKUP(AF857,counts!$V$58:$W$62,2,FALSE)</f>
        <v>-14.754319664473872</v>
      </c>
      <c r="AP857">
        <f>VLOOKUP(AG857,counts!$V$66:$W$69,2,FALSE)</f>
        <v>-22.013681658285037</v>
      </c>
      <c r="AQ857">
        <f>VLOOKUP(AH857,counts!$V$73:$W$75,2,FALSE)</f>
        <v>72.444458573419169</v>
      </c>
      <c r="AR857">
        <f>VLOOKUP(AI857,counts!$V$79:$W$81,2,FALSE)</f>
        <v>-67.960368165567971</v>
      </c>
      <c r="AS857">
        <f t="shared" si="494"/>
        <v>0</v>
      </c>
      <c r="AT857">
        <f t="shared" si="495"/>
        <v>1</v>
      </c>
      <c r="AU857" t="str">
        <f t="shared" si="478"/>
        <v>Train</v>
      </c>
      <c r="AW857" t="str">
        <f t="shared" si="496"/>
        <v>0-17</v>
      </c>
      <c r="AX857" t="str">
        <f t="shared" si="497"/>
        <v>Blank</v>
      </c>
      <c r="AY857" t="str">
        <f t="shared" si="498"/>
        <v>11-20</v>
      </c>
      <c r="AZ857" t="str">
        <f t="shared" si="499"/>
        <v>Blank</v>
      </c>
      <c r="BA857" t="str">
        <f t="shared" si="500"/>
        <v>male</v>
      </c>
      <c r="BB857">
        <f t="shared" si="501"/>
        <v>0</v>
      </c>
      <c r="BC857">
        <f t="shared" si="502"/>
        <v>0</v>
      </c>
      <c r="BD857" t="str">
        <f t="shared" si="503"/>
        <v>C</v>
      </c>
      <c r="BE857">
        <f t="shared" si="504"/>
        <v>3</v>
      </c>
      <c r="BF857">
        <f t="shared" si="505"/>
        <v>-3.7643689058441341</v>
      </c>
      <c r="BG857">
        <f t="shared" si="506"/>
        <v>-42.171718189759716</v>
      </c>
      <c r="BH857">
        <f t="shared" si="507"/>
        <v>-9.6115457513775127</v>
      </c>
      <c r="BI857">
        <f t="shared" si="508"/>
        <v>-33.757758935166962</v>
      </c>
      <c r="BJ857">
        <f t="shared" si="509"/>
        <v>-108.67008854708662</v>
      </c>
      <c r="BK857">
        <f t="shared" si="510"/>
        <v>-14.754319664473872</v>
      </c>
      <c r="BL857">
        <f t="shared" si="511"/>
        <v>-22.013681658285037</v>
      </c>
      <c r="BM857">
        <f t="shared" si="512"/>
        <v>72.444458573419169</v>
      </c>
      <c r="BN857">
        <f t="shared" si="513"/>
        <v>-67.960368165567971</v>
      </c>
      <c r="BO857">
        <f t="shared" si="479"/>
        <v>0</v>
      </c>
      <c r="BP857">
        <f t="shared" si="480"/>
        <v>1</v>
      </c>
      <c r="BQ857" t="str">
        <f t="shared" si="481"/>
        <v>Train</v>
      </c>
    </row>
    <row r="858" spans="1:69" x14ac:dyDescent="0.3">
      <c r="A858">
        <v>3</v>
      </c>
      <c r="B858">
        <v>1</v>
      </c>
      <c r="C858" t="s">
        <v>1982</v>
      </c>
      <c r="D858" t="s">
        <v>15</v>
      </c>
      <c r="F858">
        <v>0</v>
      </c>
      <c r="G858">
        <v>0</v>
      </c>
      <c r="H858" t="s">
        <v>1983</v>
      </c>
      <c r="I858">
        <v>7.75</v>
      </c>
      <c r="K858" t="s">
        <v>527</v>
      </c>
      <c r="L858" t="s">
        <v>1001</v>
      </c>
      <c r="O858">
        <v>5</v>
      </c>
      <c r="P858">
        <v>5</v>
      </c>
      <c r="Q858">
        <v>3</v>
      </c>
      <c r="R858" t="str">
        <f t="shared" si="482"/>
        <v>Validate</v>
      </c>
      <c r="S858" t="str">
        <f t="shared" si="483"/>
        <v>Validate</v>
      </c>
      <c r="T858" t="str">
        <f t="shared" si="484"/>
        <v>Train</v>
      </c>
      <c r="U858" t="str">
        <f t="shared" si="485"/>
        <v/>
      </c>
      <c r="V858" t="str">
        <f t="shared" si="486"/>
        <v>0-17</v>
      </c>
      <c r="W858" t="str">
        <f t="shared" si="487"/>
        <v/>
      </c>
      <c r="X858" t="str">
        <f t="shared" si="488"/>
        <v>0-10</v>
      </c>
      <c r="Y858" t="b">
        <f>SUMPRODUCT(--(U858=counts!$A$40:$A$49))&gt;0</f>
        <v>0</v>
      </c>
      <c r="Z858" t="b">
        <f>SUMPRODUCT(--(W858=counts!$A$18:$A$22))&gt;0</f>
        <v>0</v>
      </c>
      <c r="AA858" t="str">
        <f t="shared" si="489"/>
        <v>0-17</v>
      </c>
      <c r="AB858" t="str">
        <f>IF(W858="","Blank",IF(Z858="TRUE",W858,counts!$A$23))</f>
        <v>Blank</v>
      </c>
      <c r="AC858" t="str">
        <f t="shared" si="490"/>
        <v>0-10</v>
      </c>
      <c r="AD858" t="str">
        <f t="shared" si="491"/>
        <v>Blank</v>
      </c>
      <c r="AE858" t="str">
        <f t="shared" si="492"/>
        <v>female</v>
      </c>
      <c r="AF858">
        <f>IF(F858&gt;=4, counts!$A$62,F858)</f>
        <v>0</v>
      </c>
      <c r="AG858">
        <f>IF(G858&gt;=3, counts!$A$69,G858)</f>
        <v>0</v>
      </c>
      <c r="AH858" t="str">
        <f>IF(OR(K858="S",K858=""), counts!$A$75,K858)</f>
        <v>Q</v>
      </c>
      <c r="AI858">
        <f t="shared" si="493"/>
        <v>3</v>
      </c>
      <c r="AJ858">
        <f>VLOOKUP(AA858,counts!$V$8:$W$13,2,FALSE)</f>
        <v>-3.7643689058441341</v>
      </c>
      <c r="AK858">
        <f>VLOOKUP(AB858,counts!$V$17:$W$23,2,FALSE)</f>
        <v>-42.171718189759716</v>
      </c>
      <c r="AL858">
        <f>VLOOKUP(AC858,counts!$V$27:$W$33,2,FALSE)</f>
        <v>-82.840254641099079</v>
      </c>
      <c r="AM858">
        <f>VLOOKUP(AD858,counts!$V$38:$W$49,2,FALSE)</f>
        <v>-33.757758935166962</v>
      </c>
      <c r="AN858">
        <f>VLOOKUP(AE858,counts!$V$53:$W$54,2,FALSE)</f>
        <v>151.41878811967541</v>
      </c>
      <c r="AO858">
        <f>VLOOKUP(AF858,counts!$V$58:$W$62,2,FALSE)</f>
        <v>-14.754319664473872</v>
      </c>
      <c r="AP858">
        <f>VLOOKUP(AG858,counts!$V$66:$W$69,2,FALSE)</f>
        <v>-22.013681658285037</v>
      </c>
      <c r="AQ858">
        <f>VLOOKUP(AH858,counts!$V$73:$W$75,2,FALSE)</f>
        <v>-11.405315820044242</v>
      </c>
      <c r="AR858">
        <f>VLOOKUP(AI858,counts!$V$79:$W$81,2,FALSE)</f>
        <v>-67.960368165567971</v>
      </c>
      <c r="AS858">
        <f t="shared" si="494"/>
        <v>1</v>
      </c>
      <c r="AT858">
        <f t="shared" si="495"/>
        <v>5</v>
      </c>
      <c r="AU858" t="str">
        <f t="shared" si="478"/>
        <v>Validate</v>
      </c>
      <c r="AW858" t="str">
        <f t="shared" si="496"/>
        <v>0-17</v>
      </c>
      <c r="AX858" t="str">
        <f t="shared" si="497"/>
        <v>Blank</v>
      </c>
      <c r="AY858" t="str">
        <f t="shared" si="498"/>
        <v>0-10</v>
      </c>
      <c r="AZ858" t="str">
        <f t="shared" si="499"/>
        <v>Blank</v>
      </c>
      <c r="BA858" t="str">
        <f t="shared" si="500"/>
        <v>female</v>
      </c>
      <c r="BB858">
        <f t="shared" si="501"/>
        <v>0</v>
      </c>
      <c r="BC858">
        <f t="shared" si="502"/>
        <v>0</v>
      </c>
      <c r="BD858" t="str">
        <f t="shared" si="503"/>
        <v>Q</v>
      </c>
      <c r="BE858">
        <f t="shared" si="504"/>
        <v>3</v>
      </c>
      <c r="BF858">
        <f t="shared" si="505"/>
        <v>-3.7643689058441341</v>
      </c>
      <c r="BG858">
        <f t="shared" si="506"/>
        <v>-42.171718189759716</v>
      </c>
      <c r="BH858">
        <f t="shared" si="507"/>
        <v>-82.840254641099079</v>
      </c>
      <c r="BI858">
        <f t="shared" si="508"/>
        <v>-33.757758935166962</v>
      </c>
      <c r="BJ858">
        <f t="shared" si="509"/>
        <v>151.41878811967541</v>
      </c>
      <c r="BK858">
        <f t="shared" si="510"/>
        <v>-14.754319664473872</v>
      </c>
      <c r="BL858">
        <f t="shared" si="511"/>
        <v>-22.013681658285037</v>
      </c>
      <c r="BM858">
        <f t="shared" si="512"/>
        <v>-11.405315820044242</v>
      </c>
      <c r="BN858">
        <f t="shared" si="513"/>
        <v>-67.960368165567971</v>
      </c>
      <c r="BO858">
        <f t="shared" si="479"/>
        <v>1</v>
      </c>
      <c r="BP858">
        <f t="shared" si="480"/>
        <v>5</v>
      </c>
      <c r="BQ858" t="str">
        <f t="shared" si="481"/>
        <v>Validate</v>
      </c>
    </row>
    <row r="859" spans="1:69" x14ac:dyDescent="0.3">
      <c r="A859">
        <v>3</v>
      </c>
      <c r="B859">
        <v>1</v>
      </c>
      <c r="C859" t="s">
        <v>1984</v>
      </c>
      <c r="D859" t="s">
        <v>20</v>
      </c>
      <c r="E859">
        <v>27</v>
      </c>
      <c r="F859">
        <v>0</v>
      </c>
      <c r="G859">
        <v>0</v>
      </c>
      <c r="H859" t="s">
        <v>1985</v>
      </c>
      <c r="I859">
        <v>6.9749999999999996</v>
      </c>
      <c r="K859" t="s">
        <v>17</v>
      </c>
      <c r="L859" t="s">
        <v>414</v>
      </c>
      <c r="O859">
        <v>5</v>
      </c>
      <c r="P859">
        <v>1</v>
      </c>
      <c r="Q859">
        <v>1</v>
      </c>
      <c r="R859" t="str">
        <f t="shared" si="482"/>
        <v>Validate</v>
      </c>
      <c r="S859" t="str">
        <f t="shared" si="483"/>
        <v>Train</v>
      </c>
      <c r="T859" t="str">
        <f t="shared" si="484"/>
        <v>Train</v>
      </c>
      <c r="U859" t="str">
        <f t="shared" si="485"/>
        <v/>
      </c>
      <c r="V859" t="str">
        <f t="shared" si="486"/>
        <v>18-30</v>
      </c>
      <c r="W859" t="str">
        <f t="shared" si="487"/>
        <v/>
      </c>
      <c r="X859" t="str">
        <f t="shared" si="488"/>
        <v>0-10</v>
      </c>
      <c r="Y859" t="b">
        <f>SUMPRODUCT(--(U859=counts!$A$40:$A$49))&gt;0</f>
        <v>0</v>
      </c>
      <c r="Z859" t="b">
        <f>SUMPRODUCT(--(W859=counts!$A$18:$A$22))&gt;0</f>
        <v>0</v>
      </c>
      <c r="AA859" t="str">
        <f t="shared" si="489"/>
        <v>18-30</v>
      </c>
      <c r="AB859" t="str">
        <f>IF(W859="","Blank",IF(Z859="TRUE",W859,counts!$A$23))</f>
        <v>Blank</v>
      </c>
      <c r="AC859" t="str">
        <f t="shared" si="490"/>
        <v>0-10</v>
      </c>
      <c r="AD859" t="str">
        <f t="shared" si="491"/>
        <v>Blank</v>
      </c>
      <c r="AE859" t="str">
        <f t="shared" si="492"/>
        <v>male</v>
      </c>
      <c r="AF859">
        <f>IF(F859&gt;=4, counts!$A$62,F859)</f>
        <v>0</v>
      </c>
      <c r="AG859">
        <f>IF(G859&gt;=3, counts!$A$69,G859)</f>
        <v>0</v>
      </c>
      <c r="AH859" t="str">
        <f>IF(OR(K859="S",K859=""), counts!$A$75,K859)</f>
        <v>S, blank</v>
      </c>
      <c r="AI859">
        <f t="shared" si="493"/>
        <v>3</v>
      </c>
      <c r="AJ859">
        <f>VLOOKUP(AA859,counts!$V$8:$W$13,2,FALSE)</f>
        <v>-11.613432440426715</v>
      </c>
      <c r="AK859">
        <f>VLOOKUP(AB859,counts!$V$17:$W$23,2,FALSE)</f>
        <v>-42.171718189759716</v>
      </c>
      <c r="AL859">
        <f>VLOOKUP(AC859,counts!$V$27:$W$33,2,FALSE)</f>
        <v>-82.840254641099079</v>
      </c>
      <c r="AM859">
        <f>VLOOKUP(AD859,counts!$V$38:$W$49,2,FALSE)</f>
        <v>-33.757758935166962</v>
      </c>
      <c r="AN859">
        <f>VLOOKUP(AE859,counts!$V$53:$W$54,2,FALSE)</f>
        <v>-108.67008854708662</v>
      </c>
      <c r="AO859">
        <f>VLOOKUP(AF859,counts!$V$58:$W$62,2,FALSE)</f>
        <v>-14.754319664473872</v>
      </c>
      <c r="AP859">
        <f>VLOOKUP(AG859,counts!$V$66:$W$69,2,FALSE)</f>
        <v>-22.013681658285037</v>
      </c>
      <c r="AQ859">
        <f>VLOOKUP(AH859,counts!$V$73:$W$75,2,FALSE)</f>
        <v>-22.422560732600829</v>
      </c>
      <c r="AR859">
        <f>VLOOKUP(AI859,counts!$V$79:$W$81,2,FALSE)</f>
        <v>-67.960368165567971</v>
      </c>
      <c r="AS859">
        <f t="shared" si="494"/>
        <v>1</v>
      </c>
      <c r="AT859">
        <f t="shared" si="495"/>
        <v>5</v>
      </c>
      <c r="AU859" t="str">
        <f t="shared" si="478"/>
        <v>Validate</v>
      </c>
      <c r="AW859" t="str">
        <f t="shared" si="496"/>
        <v>18-30</v>
      </c>
      <c r="AX859" t="str">
        <f t="shared" si="497"/>
        <v>Blank</v>
      </c>
      <c r="AY859" t="str">
        <f t="shared" si="498"/>
        <v>0-10</v>
      </c>
      <c r="AZ859" t="str">
        <f t="shared" si="499"/>
        <v>Blank</v>
      </c>
      <c r="BA859" t="str">
        <f t="shared" si="500"/>
        <v>male</v>
      </c>
      <c r="BB859">
        <f t="shared" si="501"/>
        <v>0</v>
      </c>
      <c r="BC859">
        <f t="shared" si="502"/>
        <v>0</v>
      </c>
      <c r="BD859" t="str">
        <f t="shared" si="503"/>
        <v>S, blank</v>
      </c>
      <c r="BE859">
        <f t="shared" si="504"/>
        <v>3</v>
      </c>
      <c r="BF859">
        <f t="shared" si="505"/>
        <v>-11.613432440426715</v>
      </c>
      <c r="BG859">
        <f t="shared" si="506"/>
        <v>-42.171718189759716</v>
      </c>
      <c r="BH859">
        <f t="shared" si="507"/>
        <v>-82.840254641099079</v>
      </c>
      <c r="BI859">
        <f t="shared" si="508"/>
        <v>-33.757758935166962</v>
      </c>
      <c r="BJ859">
        <f t="shared" si="509"/>
        <v>-108.67008854708662</v>
      </c>
      <c r="BK859">
        <f t="shared" si="510"/>
        <v>-14.754319664473872</v>
      </c>
      <c r="BL859">
        <f t="shared" si="511"/>
        <v>-22.013681658285037</v>
      </c>
      <c r="BM859">
        <f t="shared" si="512"/>
        <v>-22.422560732600829</v>
      </c>
      <c r="BN859">
        <f t="shared" si="513"/>
        <v>-67.960368165567971</v>
      </c>
      <c r="BO859">
        <f t="shared" si="479"/>
        <v>1</v>
      </c>
      <c r="BP859">
        <f t="shared" si="480"/>
        <v>5</v>
      </c>
      <c r="BQ859" t="str">
        <f t="shared" si="481"/>
        <v>Validate</v>
      </c>
    </row>
    <row r="860" spans="1:69" x14ac:dyDescent="0.3">
      <c r="A860">
        <v>3</v>
      </c>
      <c r="B860">
        <v>1</v>
      </c>
      <c r="C860" t="s">
        <v>1986</v>
      </c>
      <c r="D860" t="s">
        <v>20</v>
      </c>
      <c r="F860">
        <v>0</v>
      </c>
      <c r="G860">
        <v>0</v>
      </c>
      <c r="H860" t="s">
        <v>1589</v>
      </c>
      <c r="I860">
        <v>56.495800000000003</v>
      </c>
      <c r="K860" t="s">
        <v>17</v>
      </c>
      <c r="L860" t="s">
        <v>44</v>
      </c>
      <c r="O860">
        <v>4</v>
      </c>
      <c r="P860">
        <v>3</v>
      </c>
      <c r="Q860">
        <v>1</v>
      </c>
      <c r="R860" t="str">
        <f t="shared" si="482"/>
        <v>Test</v>
      </c>
      <c r="S860" t="str">
        <f t="shared" si="483"/>
        <v>Train</v>
      </c>
      <c r="T860" t="str">
        <f t="shared" si="484"/>
        <v>Train</v>
      </c>
      <c r="U860" t="str">
        <f t="shared" si="485"/>
        <v/>
      </c>
      <c r="V860" t="str">
        <f t="shared" si="486"/>
        <v>0-17</v>
      </c>
      <c r="W860" t="str">
        <f t="shared" si="487"/>
        <v/>
      </c>
      <c r="X860" t="str">
        <f t="shared" si="488"/>
        <v>41-100</v>
      </c>
      <c r="Y860" t="b">
        <f>SUMPRODUCT(--(U860=counts!$A$40:$A$49))&gt;0</f>
        <v>0</v>
      </c>
      <c r="Z860" t="b">
        <f>SUMPRODUCT(--(W860=counts!$A$18:$A$22))&gt;0</f>
        <v>0</v>
      </c>
      <c r="AA860" t="str">
        <f t="shared" si="489"/>
        <v>0-17</v>
      </c>
      <c r="AB860" t="str">
        <f>IF(W860="","Blank",IF(Z860="TRUE",W860,counts!$A$23))</f>
        <v>Blank</v>
      </c>
      <c r="AC860" t="str">
        <f t="shared" si="490"/>
        <v>41-100</v>
      </c>
      <c r="AD860" t="str">
        <f t="shared" si="491"/>
        <v>Blank</v>
      </c>
      <c r="AE860" t="str">
        <f t="shared" si="492"/>
        <v>male</v>
      </c>
      <c r="AF860">
        <f>IF(F860&gt;=4, counts!$A$62,F860)</f>
        <v>0</v>
      </c>
      <c r="AG860">
        <f>IF(G860&gt;=3, counts!$A$69,G860)</f>
        <v>0</v>
      </c>
      <c r="AH860" t="str">
        <f>IF(OR(K860="S",K860=""), counts!$A$75,K860)</f>
        <v>S, blank</v>
      </c>
      <c r="AI860">
        <f t="shared" si="493"/>
        <v>3</v>
      </c>
      <c r="AJ860">
        <f>VLOOKUP(AA860,counts!$V$8:$W$13,2,FALSE)</f>
        <v>-3.7643689058441341</v>
      </c>
      <c r="AK860">
        <f>VLOOKUP(AB860,counts!$V$17:$W$23,2,FALSE)</f>
        <v>-42.171718189759716</v>
      </c>
      <c r="AL860">
        <f>VLOOKUP(AC860,counts!$V$27:$W$33,2,FALSE)</f>
        <v>70.538774768379497</v>
      </c>
      <c r="AM860">
        <f>VLOOKUP(AD860,counts!$V$38:$W$49,2,FALSE)</f>
        <v>-33.757758935166962</v>
      </c>
      <c r="AN860">
        <f>VLOOKUP(AE860,counts!$V$53:$W$54,2,FALSE)</f>
        <v>-108.67008854708662</v>
      </c>
      <c r="AO860">
        <f>VLOOKUP(AF860,counts!$V$58:$W$62,2,FALSE)</f>
        <v>-14.754319664473872</v>
      </c>
      <c r="AP860">
        <f>VLOOKUP(AG860,counts!$V$66:$W$69,2,FALSE)</f>
        <v>-22.013681658285037</v>
      </c>
      <c r="AQ860">
        <f>VLOOKUP(AH860,counts!$V$73:$W$75,2,FALSE)</f>
        <v>-22.422560732600829</v>
      </c>
      <c r="AR860">
        <f>VLOOKUP(AI860,counts!$V$79:$W$81,2,FALSE)</f>
        <v>-67.960368165567971</v>
      </c>
      <c r="AS860">
        <f t="shared" si="494"/>
        <v>1</v>
      </c>
      <c r="AT860">
        <f t="shared" si="495"/>
        <v>4</v>
      </c>
      <c r="AU860" t="str">
        <f t="shared" si="478"/>
        <v>Test</v>
      </c>
      <c r="AW860" t="str">
        <f t="shared" si="496"/>
        <v>0-17</v>
      </c>
      <c r="AX860" t="str">
        <f t="shared" si="497"/>
        <v>Blank</v>
      </c>
      <c r="AY860" t="str">
        <f t="shared" si="498"/>
        <v>41-100</v>
      </c>
      <c r="AZ860" t="str">
        <f t="shared" si="499"/>
        <v>Blank</v>
      </c>
      <c r="BA860" t="str">
        <f t="shared" si="500"/>
        <v>male</v>
      </c>
      <c r="BB860">
        <f t="shared" si="501"/>
        <v>0</v>
      </c>
      <c r="BC860">
        <f t="shared" si="502"/>
        <v>0</v>
      </c>
      <c r="BD860" t="str">
        <f t="shared" si="503"/>
        <v>S, blank</v>
      </c>
      <c r="BE860">
        <f t="shared" si="504"/>
        <v>3</v>
      </c>
      <c r="BF860">
        <f t="shared" si="505"/>
        <v>-3.7643689058441341</v>
      </c>
      <c r="BG860">
        <f t="shared" si="506"/>
        <v>-42.171718189759716</v>
      </c>
      <c r="BH860">
        <f t="shared" si="507"/>
        <v>70.538774768379497</v>
      </c>
      <c r="BI860">
        <f t="shared" si="508"/>
        <v>-33.757758935166962</v>
      </c>
      <c r="BJ860">
        <f t="shared" si="509"/>
        <v>-108.67008854708662</v>
      </c>
      <c r="BK860">
        <f t="shared" si="510"/>
        <v>-14.754319664473872</v>
      </c>
      <c r="BL860">
        <f t="shared" si="511"/>
        <v>-22.013681658285037</v>
      </c>
      <c r="BM860">
        <f t="shared" si="512"/>
        <v>-22.422560732600829</v>
      </c>
      <c r="BN860">
        <f t="shared" si="513"/>
        <v>-67.960368165567971</v>
      </c>
      <c r="BO860">
        <f t="shared" si="479"/>
        <v>1</v>
      </c>
      <c r="BP860">
        <f t="shared" si="480"/>
        <v>4</v>
      </c>
      <c r="BQ860" t="str">
        <f t="shared" si="481"/>
        <v>Test</v>
      </c>
    </row>
    <row r="861" spans="1:69" x14ac:dyDescent="0.3">
      <c r="A861">
        <v>3</v>
      </c>
      <c r="B861">
        <v>0</v>
      </c>
      <c r="C861" t="s">
        <v>1987</v>
      </c>
      <c r="D861" t="s">
        <v>15</v>
      </c>
      <c r="E861">
        <v>18</v>
      </c>
      <c r="F861">
        <v>0</v>
      </c>
      <c r="G861">
        <v>0</v>
      </c>
      <c r="H861" t="s">
        <v>1988</v>
      </c>
      <c r="I861">
        <v>6.75</v>
      </c>
      <c r="K861" t="s">
        <v>527</v>
      </c>
      <c r="O861">
        <v>1</v>
      </c>
      <c r="P861">
        <v>1</v>
      </c>
      <c r="Q861">
        <v>1</v>
      </c>
      <c r="R861" t="str">
        <f t="shared" si="482"/>
        <v>Train</v>
      </c>
      <c r="S861" t="str">
        <f t="shared" si="483"/>
        <v>Train</v>
      </c>
      <c r="T861" t="str">
        <f t="shared" si="484"/>
        <v>Train</v>
      </c>
      <c r="U861" t="str">
        <f t="shared" si="485"/>
        <v/>
      </c>
      <c r="V861" t="str">
        <f t="shared" si="486"/>
        <v>18-30</v>
      </c>
      <c r="W861" t="str">
        <f t="shared" si="487"/>
        <v/>
      </c>
      <c r="X861" t="str">
        <f t="shared" si="488"/>
        <v>0-10</v>
      </c>
      <c r="Y861" t="b">
        <f>SUMPRODUCT(--(U861=counts!$A$40:$A$49))&gt;0</f>
        <v>0</v>
      </c>
      <c r="Z861" t="b">
        <f>SUMPRODUCT(--(W861=counts!$A$18:$A$22))&gt;0</f>
        <v>0</v>
      </c>
      <c r="AA861" t="str">
        <f t="shared" si="489"/>
        <v>18-30</v>
      </c>
      <c r="AB861" t="str">
        <f>IF(W861="","Blank",IF(Z861="TRUE",W861,counts!$A$23))</f>
        <v>Blank</v>
      </c>
      <c r="AC861" t="str">
        <f t="shared" si="490"/>
        <v>0-10</v>
      </c>
      <c r="AD861" t="str">
        <f t="shared" si="491"/>
        <v>Blank</v>
      </c>
      <c r="AE861" t="str">
        <f t="shared" si="492"/>
        <v>female</v>
      </c>
      <c r="AF861">
        <f>IF(F861&gt;=4, counts!$A$62,F861)</f>
        <v>0</v>
      </c>
      <c r="AG861">
        <f>IF(G861&gt;=3, counts!$A$69,G861)</f>
        <v>0</v>
      </c>
      <c r="AH861" t="str">
        <f>IF(OR(K861="S",K861=""), counts!$A$75,K861)</f>
        <v>Q</v>
      </c>
      <c r="AI861">
        <f t="shared" si="493"/>
        <v>3</v>
      </c>
      <c r="AJ861">
        <f>VLOOKUP(AA861,counts!$V$8:$W$13,2,FALSE)</f>
        <v>-11.613432440426715</v>
      </c>
      <c r="AK861">
        <f>VLOOKUP(AB861,counts!$V$17:$W$23,2,FALSE)</f>
        <v>-42.171718189759716</v>
      </c>
      <c r="AL861">
        <f>VLOOKUP(AC861,counts!$V$27:$W$33,2,FALSE)</f>
        <v>-82.840254641099079</v>
      </c>
      <c r="AM861">
        <f>VLOOKUP(AD861,counts!$V$38:$W$49,2,FALSE)</f>
        <v>-33.757758935166962</v>
      </c>
      <c r="AN861">
        <f>VLOOKUP(AE861,counts!$V$53:$W$54,2,FALSE)</f>
        <v>151.41878811967541</v>
      </c>
      <c r="AO861">
        <f>VLOOKUP(AF861,counts!$V$58:$W$62,2,FALSE)</f>
        <v>-14.754319664473872</v>
      </c>
      <c r="AP861">
        <f>VLOOKUP(AG861,counts!$V$66:$W$69,2,FALSE)</f>
        <v>-22.013681658285037</v>
      </c>
      <c r="AQ861">
        <f>VLOOKUP(AH861,counts!$V$73:$W$75,2,FALSE)</f>
        <v>-11.405315820044242</v>
      </c>
      <c r="AR861">
        <f>VLOOKUP(AI861,counts!$V$79:$W$81,2,FALSE)</f>
        <v>-67.960368165567971</v>
      </c>
      <c r="AS861">
        <f t="shared" si="494"/>
        <v>0</v>
      </c>
      <c r="AT861">
        <f t="shared" si="495"/>
        <v>1</v>
      </c>
      <c r="AU861" t="str">
        <f t="shared" si="478"/>
        <v>Train</v>
      </c>
      <c r="AW861" t="str">
        <f t="shared" si="496"/>
        <v>18-30</v>
      </c>
      <c r="AX861" t="str">
        <f t="shared" si="497"/>
        <v>Blank</v>
      </c>
      <c r="AY861" t="str">
        <f t="shared" si="498"/>
        <v>0-10</v>
      </c>
      <c r="AZ861" t="str">
        <f t="shared" si="499"/>
        <v>Blank</v>
      </c>
      <c r="BA861" t="str">
        <f t="shared" si="500"/>
        <v>female</v>
      </c>
      <c r="BB861">
        <f t="shared" si="501"/>
        <v>0</v>
      </c>
      <c r="BC861">
        <f t="shared" si="502"/>
        <v>0</v>
      </c>
      <c r="BD861" t="str">
        <f t="shared" si="503"/>
        <v>Q</v>
      </c>
      <c r="BE861">
        <f t="shared" si="504"/>
        <v>3</v>
      </c>
      <c r="BF861">
        <f t="shared" si="505"/>
        <v>-11.613432440426715</v>
      </c>
      <c r="BG861">
        <f t="shared" si="506"/>
        <v>-42.171718189759716</v>
      </c>
      <c r="BH861">
        <f t="shared" si="507"/>
        <v>-82.840254641099079</v>
      </c>
      <c r="BI861">
        <f t="shared" si="508"/>
        <v>-33.757758935166962</v>
      </c>
      <c r="BJ861">
        <f t="shared" si="509"/>
        <v>151.41878811967541</v>
      </c>
      <c r="BK861">
        <f t="shared" si="510"/>
        <v>-14.754319664473872</v>
      </c>
      <c r="BL861">
        <f t="shared" si="511"/>
        <v>-22.013681658285037</v>
      </c>
      <c r="BM861">
        <f t="shared" si="512"/>
        <v>-11.405315820044242</v>
      </c>
      <c r="BN861">
        <f t="shared" si="513"/>
        <v>-67.960368165567971</v>
      </c>
      <c r="BO861">
        <f t="shared" si="479"/>
        <v>0</v>
      </c>
      <c r="BP861">
        <f t="shared" si="480"/>
        <v>1</v>
      </c>
      <c r="BQ861" t="str">
        <f t="shared" si="481"/>
        <v>Train</v>
      </c>
    </row>
    <row r="862" spans="1:69" x14ac:dyDescent="0.3">
      <c r="A862">
        <v>3</v>
      </c>
      <c r="B862">
        <v>1</v>
      </c>
      <c r="C862" t="s">
        <v>1989</v>
      </c>
      <c r="D862" t="s">
        <v>15</v>
      </c>
      <c r="E862">
        <v>26</v>
      </c>
      <c r="F862">
        <v>0</v>
      </c>
      <c r="G862">
        <v>0</v>
      </c>
      <c r="H862" t="s">
        <v>1990</v>
      </c>
      <c r="I862">
        <v>7.9249999999999998</v>
      </c>
      <c r="K862" t="s">
        <v>17</v>
      </c>
      <c r="O862">
        <v>1</v>
      </c>
      <c r="P862">
        <v>4</v>
      </c>
      <c r="Q862">
        <v>3</v>
      </c>
      <c r="R862" t="str">
        <f t="shared" si="482"/>
        <v>Train</v>
      </c>
      <c r="S862" t="str">
        <f t="shared" si="483"/>
        <v>Test</v>
      </c>
      <c r="T862" t="str">
        <f t="shared" si="484"/>
        <v>Train</v>
      </c>
      <c r="U862" t="str">
        <f t="shared" si="485"/>
        <v/>
      </c>
      <c r="V862" t="str">
        <f t="shared" si="486"/>
        <v>18-30</v>
      </c>
      <c r="W862" t="str">
        <f t="shared" si="487"/>
        <v/>
      </c>
      <c r="X862" t="str">
        <f t="shared" si="488"/>
        <v>0-10</v>
      </c>
      <c r="Y862" t="b">
        <f>SUMPRODUCT(--(U862=counts!$A$40:$A$49))&gt;0</f>
        <v>0</v>
      </c>
      <c r="Z862" t="b">
        <f>SUMPRODUCT(--(W862=counts!$A$18:$A$22))&gt;0</f>
        <v>0</v>
      </c>
      <c r="AA862" t="str">
        <f t="shared" si="489"/>
        <v>18-30</v>
      </c>
      <c r="AB862" t="str">
        <f>IF(W862="","Blank",IF(Z862="TRUE",W862,counts!$A$23))</f>
        <v>Blank</v>
      </c>
      <c r="AC862" t="str">
        <f t="shared" si="490"/>
        <v>0-10</v>
      </c>
      <c r="AD862" t="str">
        <f t="shared" si="491"/>
        <v>Blank</v>
      </c>
      <c r="AE862" t="str">
        <f t="shared" si="492"/>
        <v>female</v>
      </c>
      <c r="AF862">
        <f>IF(F862&gt;=4, counts!$A$62,F862)</f>
        <v>0</v>
      </c>
      <c r="AG862">
        <f>IF(G862&gt;=3, counts!$A$69,G862)</f>
        <v>0</v>
      </c>
      <c r="AH862" t="str">
        <f>IF(OR(K862="S",K862=""), counts!$A$75,K862)</f>
        <v>S, blank</v>
      </c>
      <c r="AI862">
        <f t="shared" si="493"/>
        <v>3</v>
      </c>
      <c r="AJ862">
        <f>VLOOKUP(AA862,counts!$V$8:$W$13,2,FALSE)</f>
        <v>-11.613432440426715</v>
      </c>
      <c r="AK862">
        <f>VLOOKUP(AB862,counts!$V$17:$W$23,2,FALSE)</f>
        <v>-42.171718189759716</v>
      </c>
      <c r="AL862">
        <f>VLOOKUP(AC862,counts!$V$27:$W$33,2,FALSE)</f>
        <v>-82.840254641099079</v>
      </c>
      <c r="AM862">
        <f>VLOOKUP(AD862,counts!$V$38:$W$49,2,FALSE)</f>
        <v>-33.757758935166962</v>
      </c>
      <c r="AN862">
        <f>VLOOKUP(AE862,counts!$V$53:$W$54,2,FALSE)</f>
        <v>151.41878811967541</v>
      </c>
      <c r="AO862">
        <f>VLOOKUP(AF862,counts!$V$58:$W$62,2,FALSE)</f>
        <v>-14.754319664473872</v>
      </c>
      <c r="AP862">
        <f>VLOOKUP(AG862,counts!$V$66:$W$69,2,FALSE)</f>
        <v>-22.013681658285037</v>
      </c>
      <c r="AQ862">
        <f>VLOOKUP(AH862,counts!$V$73:$W$75,2,FALSE)</f>
        <v>-22.422560732600829</v>
      </c>
      <c r="AR862">
        <f>VLOOKUP(AI862,counts!$V$79:$W$81,2,FALSE)</f>
        <v>-67.960368165567971</v>
      </c>
      <c r="AS862">
        <f t="shared" si="494"/>
        <v>1</v>
      </c>
      <c r="AT862">
        <f t="shared" si="495"/>
        <v>1</v>
      </c>
      <c r="AU862" t="str">
        <f t="shared" si="478"/>
        <v>Train</v>
      </c>
      <c r="AW862" t="str">
        <f t="shared" si="496"/>
        <v>18-30</v>
      </c>
      <c r="AX862" t="str">
        <f t="shared" si="497"/>
        <v>Blank</v>
      </c>
      <c r="AY862" t="str">
        <f t="shared" si="498"/>
        <v>0-10</v>
      </c>
      <c r="AZ862" t="str">
        <f t="shared" si="499"/>
        <v>Blank</v>
      </c>
      <c r="BA862" t="str">
        <f t="shared" si="500"/>
        <v>female</v>
      </c>
      <c r="BB862">
        <f t="shared" si="501"/>
        <v>0</v>
      </c>
      <c r="BC862">
        <f t="shared" si="502"/>
        <v>0</v>
      </c>
      <c r="BD862" t="str">
        <f t="shared" si="503"/>
        <v>S, blank</v>
      </c>
      <c r="BE862">
        <f t="shared" si="504"/>
        <v>3</v>
      </c>
      <c r="BF862">
        <f t="shared" si="505"/>
        <v>-11.613432440426715</v>
      </c>
      <c r="BG862">
        <f t="shared" si="506"/>
        <v>-42.171718189759716</v>
      </c>
      <c r="BH862">
        <f t="shared" si="507"/>
        <v>-82.840254641099079</v>
      </c>
      <c r="BI862">
        <f t="shared" si="508"/>
        <v>-33.757758935166962</v>
      </c>
      <c r="BJ862">
        <f t="shared" si="509"/>
        <v>151.41878811967541</v>
      </c>
      <c r="BK862">
        <f t="shared" si="510"/>
        <v>-14.754319664473872</v>
      </c>
      <c r="BL862">
        <f t="shared" si="511"/>
        <v>-22.013681658285037</v>
      </c>
      <c r="BM862">
        <f t="shared" si="512"/>
        <v>-22.422560732600829</v>
      </c>
      <c r="BN862">
        <f t="shared" si="513"/>
        <v>-67.960368165567971</v>
      </c>
      <c r="BO862">
        <f t="shared" si="479"/>
        <v>1</v>
      </c>
      <c r="BP862">
        <f t="shared" si="480"/>
        <v>1</v>
      </c>
      <c r="BQ862" t="str">
        <f t="shared" si="481"/>
        <v>Train</v>
      </c>
    </row>
    <row r="863" spans="1:69" x14ac:dyDescent="0.3">
      <c r="A863">
        <v>3</v>
      </c>
      <c r="B863">
        <v>0</v>
      </c>
      <c r="C863" t="s">
        <v>1991</v>
      </c>
      <c r="D863" t="s">
        <v>15</v>
      </c>
      <c r="E863">
        <v>23</v>
      </c>
      <c r="F863">
        <v>0</v>
      </c>
      <c r="G863">
        <v>0</v>
      </c>
      <c r="H863" t="s">
        <v>1992</v>
      </c>
      <c r="I863">
        <v>7.9249999999999998</v>
      </c>
      <c r="K863" t="s">
        <v>17</v>
      </c>
      <c r="O863">
        <v>1</v>
      </c>
      <c r="P863">
        <v>5</v>
      </c>
      <c r="Q863">
        <v>3</v>
      </c>
      <c r="R863" t="str">
        <f t="shared" si="482"/>
        <v>Train</v>
      </c>
      <c r="S863" t="str">
        <f t="shared" si="483"/>
        <v>Validate</v>
      </c>
      <c r="T863" t="str">
        <f t="shared" si="484"/>
        <v>Train</v>
      </c>
      <c r="U863" t="str">
        <f t="shared" si="485"/>
        <v/>
      </c>
      <c r="V863" t="str">
        <f t="shared" si="486"/>
        <v>18-30</v>
      </c>
      <c r="W863" t="str">
        <f t="shared" si="487"/>
        <v/>
      </c>
      <c r="X863" t="str">
        <f t="shared" si="488"/>
        <v>0-10</v>
      </c>
      <c r="Y863" t="b">
        <f>SUMPRODUCT(--(U863=counts!$A$40:$A$49))&gt;0</f>
        <v>0</v>
      </c>
      <c r="Z863" t="b">
        <f>SUMPRODUCT(--(W863=counts!$A$18:$A$22))&gt;0</f>
        <v>0</v>
      </c>
      <c r="AA863" t="str">
        <f t="shared" si="489"/>
        <v>18-30</v>
      </c>
      <c r="AB863" t="str">
        <f>IF(W863="","Blank",IF(Z863="TRUE",W863,counts!$A$23))</f>
        <v>Blank</v>
      </c>
      <c r="AC863" t="str">
        <f t="shared" si="490"/>
        <v>0-10</v>
      </c>
      <c r="AD863" t="str">
        <f t="shared" si="491"/>
        <v>Blank</v>
      </c>
      <c r="AE863" t="str">
        <f t="shared" si="492"/>
        <v>female</v>
      </c>
      <c r="AF863">
        <f>IF(F863&gt;=4, counts!$A$62,F863)</f>
        <v>0</v>
      </c>
      <c r="AG863">
        <f>IF(G863&gt;=3, counts!$A$69,G863)</f>
        <v>0</v>
      </c>
      <c r="AH863" t="str">
        <f>IF(OR(K863="S",K863=""), counts!$A$75,K863)</f>
        <v>S, blank</v>
      </c>
      <c r="AI863">
        <f t="shared" si="493"/>
        <v>3</v>
      </c>
      <c r="AJ863">
        <f>VLOOKUP(AA863,counts!$V$8:$W$13,2,FALSE)</f>
        <v>-11.613432440426715</v>
      </c>
      <c r="AK863">
        <f>VLOOKUP(AB863,counts!$V$17:$W$23,2,FALSE)</f>
        <v>-42.171718189759716</v>
      </c>
      <c r="AL863">
        <f>VLOOKUP(AC863,counts!$V$27:$W$33,2,FALSE)</f>
        <v>-82.840254641099079</v>
      </c>
      <c r="AM863">
        <f>VLOOKUP(AD863,counts!$V$38:$W$49,2,FALSE)</f>
        <v>-33.757758935166962</v>
      </c>
      <c r="AN863">
        <f>VLOOKUP(AE863,counts!$V$53:$W$54,2,FALSE)</f>
        <v>151.41878811967541</v>
      </c>
      <c r="AO863">
        <f>VLOOKUP(AF863,counts!$V$58:$W$62,2,FALSE)</f>
        <v>-14.754319664473872</v>
      </c>
      <c r="AP863">
        <f>VLOOKUP(AG863,counts!$V$66:$W$69,2,FALSE)</f>
        <v>-22.013681658285037</v>
      </c>
      <c r="AQ863">
        <f>VLOOKUP(AH863,counts!$V$73:$W$75,2,FALSE)</f>
        <v>-22.422560732600829</v>
      </c>
      <c r="AR863">
        <f>VLOOKUP(AI863,counts!$V$79:$W$81,2,FALSE)</f>
        <v>-67.960368165567971</v>
      </c>
      <c r="AS863">
        <f t="shared" si="494"/>
        <v>0</v>
      </c>
      <c r="AT863">
        <f t="shared" si="495"/>
        <v>1</v>
      </c>
      <c r="AU863" t="str">
        <f t="shared" si="478"/>
        <v>Train</v>
      </c>
      <c r="AW863" t="str">
        <f t="shared" si="496"/>
        <v>18-30</v>
      </c>
      <c r="AX863" t="str">
        <f t="shared" si="497"/>
        <v>Blank</v>
      </c>
      <c r="AY863" t="str">
        <f t="shared" si="498"/>
        <v>0-10</v>
      </c>
      <c r="AZ863" t="str">
        <f t="shared" si="499"/>
        <v>Blank</v>
      </c>
      <c r="BA863" t="str">
        <f t="shared" si="500"/>
        <v>female</v>
      </c>
      <c r="BB863">
        <f t="shared" si="501"/>
        <v>0</v>
      </c>
      <c r="BC863">
        <f t="shared" si="502"/>
        <v>0</v>
      </c>
      <c r="BD863" t="str">
        <f t="shared" si="503"/>
        <v>S, blank</v>
      </c>
      <c r="BE863">
        <f t="shared" si="504"/>
        <v>3</v>
      </c>
      <c r="BF863">
        <f t="shared" si="505"/>
        <v>-11.613432440426715</v>
      </c>
      <c r="BG863">
        <f t="shared" si="506"/>
        <v>-42.171718189759716</v>
      </c>
      <c r="BH863">
        <f t="shared" si="507"/>
        <v>-82.840254641099079</v>
      </c>
      <c r="BI863">
        <f t="shared" si="508"/>
        <v>-33.757758935166962</v>
      </c>
      <c r="BJ863">
        <f t="shared" si="509"/>
        <v>151.41878811967541</v>
      </c>
      <c r="BK863">
        <f t="shared" si="510"/>
        <v>-14.754319664473872</v>
      </c>
      <c r="BL863">
        <f t="shared" si="511"/>
        <v>-22.013681658285037</v>
      </c>
      <c r="BM863">
        <f t="shared" si="512"/>
        <v>-22.422560732600829</v>
      </c>
      <c r="BN863">
        <f t="shared" si="513"/>
        <v>-67.960368165567971</v>
      </c>
      <c r="BO863">
        <f t="shared" si="479"/>
        <v>0</v>
      </c>
      <c r="BP863">
        <f t="shared" si="480"/>
        <v>1</v>
      </c>
      <c r="BQ863" t="str">
        <f t="shared" si="481"/>
        <v>Train</v>
      </c>
    </row>
    <row r="864" spans="1:69" x14ac:dyDescent="0.3">
      <c r="A864">
        <v>3</v>
      </c>
      <c r="B864">
        <v>1</v>
      </c>
      <c r="C864" t="s">
        <v>1993</v>
      </c>
      <c r="D864" t="s">
        <v>15</v>
      </c>
      <c r="E864">
        <v>22</v>
      </c>
      <c r="F864">
        <v>0</v>
      </c>
      <c r="G864">
        <v>0</v>
      </c>
      <c r="H864" t="s">
        <v>1994</v>
      </c>
      <c r="I864">
        <v>8.9625000000000004</v>
      </c>
      <c r="K864" t="s">
        <v>17</v>
      </c>
      <c r="L864" t="s">
        <v>44</v>
      </c>
      <c r="O864">
        <v>1</v>
      </c>
      <c r="P864">
        <v>2</v>
      </c>
      <c r="Q864">
        <v>4</v>
      </c>
      <c r="R864" t="str">
        <f t="shared" si="482"/>
        <v>Train</v>
      </c>
      <c r="S864" t="str">
        <f t="shared" si="483"/>
        <v>Train</v>
      </c>
      <c r="T864" t="str">
        <f t="shared" si="484"/>
        <v>Test</v>
      </c>
      <c r="U864" t="str">
        <f t="shared" si="485"/>
        <v/>
      </c>
      <c r="V864" t="str">
        <f t="shared" si="486"/>
        <v>18-30</v>
      </c>
      <c r="W864" t="str">
        <f t="shared" si="487"/>
        <v/>
      </c>
      <c r="X864" t="str">
        <f t="shared" si="488"/>
        <v>0-10</v>
      </c>
      <c r="Y864" t="b">
        <f>SUMPRODUCT(--(U864=counts!$A$40:$A$49))&gt;0</f>
        <v>0</v>
      </c>
      <c r="Z864" t="b">
        <f>SUMPRODUCT(--(W864=counts!$A$18:$A$22))&gt;0</f>
        <v>0</v>
      </c>
      <c r="AA864" t="str">
        <f t="shared" si="489"/>
        <v>18-30</v>
      </c>
      <c r="AB864" t="str">
        <f>IF(W864="","Blank",IF(Z864="TRUE",W864,counts!$A$23))</f>
        <v>Blank</v>
      </c>
      <c r="AC864" t="str">
        <f t="shared" si="490"/>
        <v>0-10</v>
      </c>
      <c r="AD864" t="str">
        <f t="shared" si="491"/>
        <v>Blank</v>
      </c>
      <c r="AE864" t="str">
        <f t="shared" si="492"/>
        <v>female</v>
      </c>
      <c r="AF864">
        <f>IF(F864&gt;=4, counts!$A$62,F864)</f>
        <v>0</v>
      </c>
      <c r="AG864">
        <f>IF(G864&gt;=3, counts!$A$69,G864)</f>
        <v>0</v>
      </c>
      <c r="AH864" t="str">
        <f>IF(OR(K864="S",K864=""), counts!$A$75,K864)</f>
        <v>S, blank</v>
      </c>
      <c r="AI864">
        <f t="shared" si="493"/>
        <v>3</v>
      </c>
      <c r="AJ864">
        <f>VLOOKUP(AA864,counts!$V$8:$W$13,2,FALSE)</f>
        <v>-11.613432440426715</v>
      </c>
      <c r="AK864">
        <f>VLOOKUP(AB864,counts!$V$17:$W$23,2,FALSE)</f>
        <v>-42.171718189759716</v>
      </c>
      <c r="AL864">
        <f>VLOOKUP(AC864,counts!$V$27:$W$33,2,FALSE)</f>
        <v>-82.840254641099079</v>
      </c>
      <c r="AM864">
        <f>VLOOKUP(AD864,counts!$V$38:$W$49,2,FALSE)</f>
        <v>-33.757758935166962</v>
      </c>
      <c r="AN864">
        <f>VLOOKUP(AE864,counts!$V$53:$W$54,2,FALSE)</f>
        <v>151.41878811967541</v>
      </c>
      <c r="AO864">
        <f>VLOOKUP(AF864,counts!$V$58:$W$62,2,FALSE)</f>
        <v>-14.754319664473872</v>
      </c>
      <c r="AP864">
        <f>VLOOKUP(AG864,counts!$V$66:$W$69,2,FALSE)</f>
        <v>-22.013681658285037</v>
      </c>
      <c r="AQ864">
        <f>VLOOKUP(AH864,counts!$V$73:$W$75,2,FALSE)</f>
        <v>-22.422560732600829</v>
      </c>
      <c r="AR864">
        <f>VLOOKUP(AI864,counts!$V$79:$W$81,2,FALSE)</f>
        <v>-67.960368165567971</v>
      </c>
      <c r="AS864">
        <f t="shared" si="494"/>
        <v>1</v>
      </c>
      <c r="AT864">
        <f t="shared" si="495"/>
        <v>1</v>
      </c>
      <c r="AU864" t="str">
        <f t="shared" si="478"/>
        <v>Train</v>
      </c>
      <c r="AW864" t="str">
        <f t="shared" si="496"/>
        <v>18-30</v>
      </c>
      <c r="AX864" t="str">
        <f t="shared" si="497"/>
        <v>Blank</v>
      </c>
      <c r="AY864" t="str">
        <f t="shared" si="498"/>
        <v>0-10</v>
      </c>
      <c r="AZ864" t="str">
        <f t="shared" si="499"/>
        <v>Blank</v>
      </c>
      <c r="BA864" t="str">
        <f t="shared" si="500"/>
        <v>female</v>
      </c>
      <c r="BB864">
        <f t="shared" si="501"/>
        <v>0</v>
      </c>
      <c r="BC864">
        <f t="shared" si="502"/>
        <v>0</v>
      </c>
      <c r="BD864" t="str">
        <f t="shared" si="503"/>
        <v>S, blank</v>
      </c>
      <c r="BE864">
        <f t="shared" si="504"/>
        <v>3</v>
      </c>
      <c r="BF864">
        <f t="shared" si="505"/>
        <v>-11.613432440426715</v>
      </c>
      <c r="BG864">
        <f t="shared" si="506"/>
        <v>-42.171718189759716</v>
      </c>
      <c r="BH864">
        <f t="shared" si="507"/>
        <v>-82.840254641099079</v>
      </c>
      <c r="BI864">
        <f t="shared" si="508"/>
        <v>-33.757758935166962</v>
      </c>
      <c r="BJ864">
        <f t="shared" si="509"/>
        <v>151.41878811967541</v>
      </c>
      <c r="BK864">
        <f t="shared" si="510"/>
        <v>-14.754319664473872</v>
      </c>
      <c r="BL864">
        <f t="shared" si="511"/>
        <v>-22.013681658285037</v>
      </c>
      <c r="BM864">
        <f t="shared" si="512"/>
        <v>-22.422560732600829</v>
      </c>
      <c r="BN864">
        <f t="shared" si="513"/>
        <v>-67.960368165567971</v>
      </c>
      <c r="BO864">
        <f t="shared" si="479"/>
        <v>1</v>
      </c>
      <c r="BP864">
        <f t="shared" si="480"/>
        <v>1</v>
      </c>
      <c r="BQ864" t="str">
        <f t="shared" si="481"/>
        <v>Train</v>
      </c>
    </row>
    <row r="865" spans="1:69" x14ac:dyDescent="0.3">
      <c r="A865">
        <v>3</v>
      </c>
      <c r="B865">
        <v>0</v>
      </c>
      <c r="C865" t="s">
        <v>1995</v>
      </c>
      <c r="D865" t="s">
        <v>20</v>
      </c>
      <c r="E865">
        <v>28</v>
      </c>
      <c r="F865">
        <v>0</v>
      </c>
      <c r="G865">
        <v>0</v>
      </c>
      <c r="H865" t="s">
        <v>1996</v>
      </c>
      <c r="I865">
        <v>7.8958000000000004</v>
      </c>
      <c r="K865" t="s">
        <v>17</v>
      </c>
      <c r="M865">
        <v>306</v>
      </c>
      <c r="O865">
        <v>1</v>
      </c>
      <c r="P865">
        <v>3</v>
      </c>
      <c r="Q865">
        <v>4</v>
      </c>
      <c r="R865" t="str">
        <f t="shared" si="482"/>
        <v>Train</v>
      </c>
      <c r="S865" t="str">
        <f t="shared" si="483"/>
        <v>Train</v>
      </c>
      <c r="T865" t="str">
        <f t="shared" si="484"/>
        <v>Test</v>
      </c>
      <c r="U865" t="str">
        <f t="shared" si="485"/>
        <v/>
      </c>
      <c r="V865" t="str">
        <f t="shared" si="486"/>
        <v>18-30</v>
      </c>
      <c r="W865" t="str">
        <f t="shared" si="487"/>
        <v/>
      </c>
      <c r="X865" t="str">
        <f t="shared" si="488"/>
        <v>0-10</v>
      </c>
      <c r="Y865" t="b">
        <f>SUMPRODUCT(--(U865=counts!$A$40:$A$49))&gt;0</f>
        <v>0</v>
      </c>
      <c r="Z865" t="b">
        <f>SUMPRODUCT(--(W865=counts!$A$18:$A$22))&gt;0</f>
        <v>0</v>
      </c>
      <c r="AA865" t="str">
        <f t="shared" si="489"/>
        <v>18-30</v>
      </c>
      <c r="AB865" t="str">
        <f>IF(W865="","Blank",IF(Z865="TRUE",W865,counts!$A$23))</f>
        <v>Blank</v>
      </c>
      <c r="AC865" t="str">
        <f t="shared" si="490"/>
        <v>0-10</v>
      </c>
      <c r="AD865" t="str">
        <f t="shared" si="491"/>
        <v>Blank</v>
      </c>
      <c r="AE865" t="str">
        <f t="shared" si="492"/>
        <v>male</v>
      </c>
      <c r="AF865">
        <f>IF(F865&gt;=4, counts!$A$62,F865)</f>
        <v>0</v>
      </c>
      <c r="AG865">
        <f>IF(G865&gt;=3, counts!$A$69,G865)</f>
        <v>0</v>
      </c>
      <c r="AH865" t="str">
        <f>IF(OR(K865="S",K865=""), counts!$A$75,K865)</f>
        <v>S, blank</v>
      </c>
      <c r="AI865">
        <f t="shared" si="493"/>
        <v>3</v>
      </c>
      <c r="AJ865">
        <f>VLOOKUP(AA865,counts!$V$8:$W$13,2,FALSE)</f>
        <v>-11.613432440426715</v>
      </c>
      <c r="AK865">
        <f>VLOOKUP(AB865,counts!$V$17:$W$23,2,FALSE)</f>
        <v>-42.171718189759716</v>
      </c>
      <c r="AL865">
        <f>VLOOKUP(AC865,counts!$V$27:$W$33,2,FALSE)</f>
        <v>-82.840254641099079</v>
      </c>
      <c r="AM865">
        <f>VLOOKUP(AD865,counts!$V$38:$W$49,2,FALSE)</f>
        <v>-33.757758935166962</v>
      </c>
      <c r="AN865">
        <f>VLOOKUP(AE865,counts!$V$53:$W$54,2,FALSE)</f>
        <v>-108.67008854708662</v>
      </c>
      <c r="AO865">
        <f>VLOOKUP(AF865,counts!$V$58:$W$62,2,FALSE)</f>
        <v>-14.754319664473872</v>
      </c>
      <c r="AP865">
        <f>VLOOKUP(AG865,counts!$V$66:$W$69,2,FALSE)</f>
        <v>-22.013681658285037</v>
      </c>
      <c r="AQ865">
        <f>VLOOKUP(AH865,counts!$V$73:$W$75,2,FALSE)</f>
        <v>-22.422560732600829</v>
      </c>
      <c r="AR865">
        <f>VLOOKUP(AI865,counts!$V$79:$W$81,2,FALSE)</f>
        <v>-67.960368165567971</v>
      </c>
      <c r="AS865">
        <f t="shared" si="494"/>
        <v>0</v>
      </c>
      <c r="AT865">
        <f t="shared" si="495"/>
        <v>1</v>
      </c>
      <c r="AU865" t="str">
        <f t="shared" si="478"/>
        <v>Train</v>
      </c>
      <c r="AW865" t="str">
        <f t="shared" si="496"/>
        <v>18-30</v>
      </c>
      <c r="AX865" t="str">
        <f t="shared" si="497"/>
        <v>Blank</v>
      </c>
      <c r="AY865" t="str">
        <f t="shared" si="498"/>
        <v>0-10</v>
      </c>
      <c r="AZ865" t="str">
        <f t="shared" si="499"/>
        <v>Blank</v>
      </c>
      <c r="BA865" t="str">
        <f t="shared" si="500"/>
        <v>male</v>
      </c>
      <c r="BB865">
        <f t="shared" si="501"/>
        <v>0</v>
      </c>
      <c r="BC865">
        <f t="shared" si="502"/>
        <v>0</v>
      </c>
      <c r="BD865" t="str">
        <f t="shared" si="503"/>
        <v>S, blank</v>
      </c>
      <c r="BE865">
        <f t="shared" si="504"/>
        <v>3</v>
      </c>
      <c r="BF865">
        <f t="shared" si="505"/>
        <v>-11.613432440426715</v>
      </c>
      <c r="BG865">
        <f t="shared" si="506"/>
        <v>-42.171718189759716</v>
      </c>
      <c r="BH865">
        <f t="shared" si="507"/>
        <v>-82.840254641099079</v>
      </c>
      <c r="BI865">
        <f t="shared" si="508"/>
        <v>-33.757758935166962</v>
      </c>
      <c r="BJ865">
        <f t="shared" si="509"/>
        <v>-108.67008854708662</v>
      </c>
      <c r="BK865">
        <f t="shared" si="510"/>
        <v>-14.754319664473872</v>
      </c>
      <c r="BL865">
        <f t="shared" si="511"/>
        <v>-22.013681658285037</v>
      </c>
      <c r="BM865">
        <f t="shared" si="512"/>
        <v>-22.422560732600829</v>
      </c>
      <c r="BN865">
        <f t="shared" si="513"/>
        <v>-67.960368165567971</v>
      </c>
      <c r="BO865">
        <f t="shared" si="479"/>
        <v>0</v>
      </c>
      <c r="BP865">
        <f t="shared" si="480"/>
        <v>1</v>
      </c>
      <c r="BQ865" t="str">
        <f t="shared" si="481"/>
        <v>Train</v>
      </c>
    </row>
    <row r="866" spans="1:69" x14ac:dyDescent="0.3">
      <c r="A866">
        <v>3</v>
      </c>
      <c r="B866">
        <v>0</v>
      </c>
      <c r="C866" t="s">
        <v>1997</v>
      </c>
      <c r="D866" t="s">
        <v>15</v>
      </c>
      <c r="E866">
        <v>28</v>
      </c>
      <c r="F866">
        <v>0</v>
      </c>
      <c r="G866">
        <v>0</v>
      </c>
      <c r="H866" t="s">
        <v>1998</v>
      </c>
      <c r="I866">
        <v>7.7750000000000004</v>
      </c>
      <c r="K866" t="s">
        <v>17</v>
      </c>
      <c r="O866">
        <v>2</v>
      </c>
      <c r="P866">
        <v>5</v>
      </c>
      <c r="Q866">
        <v>3</v>
      </c>
      <c r="R866" t="str">
        <f t="shared" si="482"/>
        <v>Train</v>
      </c>
      <c r="S866" t="str">
        <f t="shared" si="483"/>
        <v>Validate</v>
      </c>
      <c r="T866" t="str">
        <f t="shared" si="484"/>
        <v>Train</v>
      </c>
      <c r="U866" t="str">
        <f t="shared" si="485"/>
        <v/>
      </c>
      <c r="V866" t="str">
        <f t="shared" si="486"/>
        <v>18-30</v>
      </c>
      <c r="W866" t="str">
        <f t="shared" si="487"/>
        <v/>
      </c>
      <c r="X866" t="str">
        <f t="shared" si="488"/>
        <v>0-10</v>
      </c>
      <c r="Y866" t="b">
        <f>SUMPRODUCT(--(U866=counts!$A$40:$A$49))&gt;0</f>
        <v>0</v>
      </c>
      <c r="Z866" t="b">
        <f>SUMPRODUCT(--(W866=counts!$A$18:$A$22))&gt;0</f>
        <v>0</v>
      </c>
      <c r="AA866" t="str">
        <f t="shared" si="489"/>
        <v>18-30</v>
      </c>
      <c r="AB866" t="str">
        <f>IF(W866="","Blank",IF(Z866="TRUE",W866,counts!$A$23))</f>
        <v>Blank</v>
      </c>
      <c r="AC866" t="str">
        <f t="shared" si="490"/>
        <v>0-10</v>
      </c>
      <c r="AD866" t="str">
        <f t="shared" si="491"/>
        <v>Blank</v>
      </c>
      <c r="AE866" t="str">
        <f t="shared" si="492"/>
        <v>female</v>
      </c>
      <c r="AF866">
        <f>IF(F866&gt;=4, counts!$A$62,F866)</f>
        <v>0</v>
      </c>
      <c r="AG866">
        <f>IF(G866&gt;=3, counts!$A$69,G866)</f>
        <v>0</v>
      </c>
      <c r="AH866" t="str">
        <f>IF(OR(K866="S",K866=""), counts!$A$75,K866)</f>
        <v>S, blank</v>
      </c>
      <c r="AI866">
        <f t="shared" si="493"/>
        <v>3</v>
      </c>
      <c r="AJ866">
        <f>VLOOKUP(AA866,counts!$V$8:$W$13,2,FALSE)</f>
        <v>-11.613432440426715</v>
      </c>
      <c r="AK866">
        <f>VLOOKUP(AB866,counts!$V$17:$W$23,2,FALSE)</f>
        <v>-42.171718189759716</v>
      </c>
      <c r="AL866">
        <f>VLOOKUP(AC866,counts!$V$27:$W$33,2,FALSE)</f>
        <v>-82.840254641099079</v>
      </c>
      <c r="AM866">
        <f>VLOOKUP(AD866,counts!$V$38:$W$49,2,FALSE)</f>
        <v>-33.757758935166962</v>
      </c>
      <c r="AN866">
        <f>VLOOKUP(AE866,counts!$V$53:$W$54,2,FALSE)</f>
        <v>151.41878811967541</v>
      </c>
      <c r="AO866">
        <f>VLOOKUP(AF866,counts!$V$58:$W$62,2,FALSE)</f>
        <v>-14.754319664473872</v>
      </c>
      <c r="AP866">
        <f>VLOOKUP(AG866,counts!$V$66:$W$69,2,FALSE)</f>
        <v>-22.013681658285037</v>
      </c>
      <c r="AQ866">
        <f>VLOOKUP(AH866,counts!$V$73:$W$75,2,FALSE)</f>
        <v>-22.422560732600829</v>
      </c>
      <c r="AR866">
        <f>VLOOKUP(AI866,counts!$V$79:$W$81,2,FALSE)</f>
        <v>-67.960368165567971</v>
      </c>
      <c r="AS866">
        <f t="shared" si="494"/>
        <v>0</v>
      </c>
      <c r="AT866">
        <f t="shared" si="495"/>
        <v>2</v>
      </c>
      <c r="AU866" t="str">
        <f t="shared" si="478"/>
        <v>Train</v>
      </c>
      <c r="AW866" t="str">
        <f t="shared" si="496"/>
        <v>18-30</v>
      </c>
      <c r="AX866" t="str">
        <f t="shared" si="497"/>
        <v>Blank</v>
      </c>
      <c r="AY866" t="str">
        <f t="shared" si="498"/>
        <v>0-10</v>
      </c>
      <c r="AZ866" t="str">
        <f t="shared" si="499"/>
        <v>Blank</v>
      </c>
      <c r="BA866" t="str">
        <f t="shared" si="500"/>
        <v>female</v>
      </c>
      <c r="BB866">
        <f t="shared" si="501"/>
        <v>0</v>
      </c>
      <c r="BC866">
        <f t="shared" si="502"/>
        <v>0</v>
      </c>
      <c r="BD866" t="str">
        <f t="shared" si="503"/>
        <v>S, blank</v>
      </c>
      <c r="BE866">
        <f t="shared" si="504"/>
        <v>3</v>
      </c>
      <c r="BF866">
        <f t="shared" si="505"/>
        <v>-11.613432440426715</v>
      </c>
      <c r="BG866">
        <f t="shared" si="506"/>
        <v>-42.171718189759716</v>
      </c>
      <c r="BH866">
        <f t="shared" si="507"/>
        <v>-82.840254641099079</v>
      </c>
      <c r="BI866">
        <f t="shared" si="508"/>
        <v>-33.757758935166962</v>
      </c>
      <c r="BJ866">
        <f t="shared" si="509"/>
        <v>151.41878811967541</v>
      </c>
      <c r="BK866">
        <f t="shared" si="510"/>
        <v>-14.754319664473872</v>
      </c>
      <c r="BL866">
        <f t="shared" si="511"/>
        <v>-22.013681658285037</v>
      </c>
      <c r="BM866">
        <f t="shared" si="512"/>
        <v>-22.422560732600829</v>
      </c>
      <c r="BN866">
        <f t="shared" si="513"/>
        <v>-67.960368165567971</v>
      </c>
      <c r="BO866">
        <f t="shared" si="479"/>
        <v>0</v>
      </c>
      <c r="BP866">
        <f t="shared" si="480"/>
        <v>2</v>
      </c>
      <c r="BQ866" t="str">
        <f t="shared" si="481"/>
        <v>Train</v>
      </c>
    </row>
    <row r="867" spans="1:69" x14ac:dyDescent="0.3">
      <c r="A867">
        <v>3</v>
      </c>
      <c r="B867">
        <v>0</v>
      </c>
      <c r="C867" t="s">
        <v>1999</v>
      </c>
      <c r="D867" t="s">
        <v>15</v>
      </c>
      <c r="F867">
        <v>0</v>
      </c>
      <c r="G867">
        <v>0</v>
      </c>
      <c r="H867" t="s">
        <v>2000</v>
      </c>
      <c r="I867">
        <v>7.75</v>
      </c>
      <c r="K867" t="s">
        <v>527</v>
      </c>
      <c r="O867">
        <v>2</v>
      </c>
      <c r="P867">
        <v>5</v>
      </c>
      <c r="Q867">
        <v>1</v>
      </c>
      <c r="R867" t="str">
        <f t="shared" si="482"/>
        <v>Train</v>
      </c>
      <c r="S867" t="str">
        <f t="shared" si="483"/>
        <v>Validate</v>
      </c>
      <c r="T867" t="str">
        <f t="shared" si="484"/>
        <v>Train</v>
      </c>
      <c r="U867" t="str">
        <f t="shared" si="485"/>
        <v/>
      </c>
      <c r="V867" t="str">
        <f t="shared" si="486"/>
        <v>0-17</v>
      </c>
      <c r="W867" t="str">
        <f t="shared" si="487"/>
        <v/>
      </c>
      <c r="X867" t="str">
        <f t="shared" si="488"/>
        <v>0-10</v>
      </c>
      <c r="Y867" t="b">
        <f>SUMPRODUCT(--(U867=counts!$A$40:$A$49))&gt;0</f>
        <v>0</v>
      </c>
      <c r="Z867" t="b">
        <f>SUMPRODUCT(--(W867=counts!$A$18:$A$22))&gt;0</f>
        <v>0</v>
      </c>
      <c r="AA867" t="str">
        <f t="shared" si="489"/>
        <v>0-17</v>
      </c>
      <c r="AB867" t="str">
        <f>IF(W867="","Blank",IF(Z867="TRUE",W867,counts!$A$23))</f>
        <v>Blank</v>
      </c>
      <c r="AC867" t="str">
        <f t="shared" si="490"/>
        <v>0-10</v>
      </c>
      <c r="AD867" t="str">
        <f t="shared" si="491"/>
        <v>Blank</v>
      </c>
      <c r="AE867" t="str">
        <f t="shared" si="492"/>
        <v>female</v>
      </c>
      <c r="AF867">
        <f>IF(F867&gt;=4, counts!$A$62,F867)</f>
        <v>0</v>
      </c>
      <c r="AG867">
        <f>IF(G867&gt;=3, counts!$A$69,G867)</f>
        <v>0</v>
      </c>
      <c r="AH867" t="str">
        <f>IF(OR(K867="S",K867=""), counts!$A$75,K867)</f>
        <v>Q</v>
      </c>
      <c r="AI867">
        <f t="shared" si="493"/>
        <v>3</v>
      </c>
      <c r="AJ867">
        <f>VLOOKUP(AA867,counts!$V$8:$W$13,2,FALSE)</f>
        <v>-3.7643689058441341</v>
      </c>
      <c r="AK867">
        <f>VLOOKUP(AB867,counts!$V$17:$W$23,2,FALSE)</f>
        <v>-42.171718189759716</v>
      </c>
      <c r="AL867">
        <f>VLOOKUP(AC867,counts!$V$27:$W$33,2,FALSE)</f>
        <v>-82.840254641099079</v>
      </c>
      <c r="AM867">
        <f>VLOOKUP(AD867,counts!$V$38:$W$49,2,FALSE)</f>
        <v>-33.757758935166962</v>
      </c>
      <c r="AN867">
        <f>VLOOKUP(AE867,counts!$V$53:$W$54,2,FALSE)</f>
        <v>151.41878811967541</v>
      </c>
      <c r="AO867">
        <f>VLOOKUP(AF867,counts!$V$58:$W$62,2,FALSE)</f>
        <v>-14.754319664473872</v>
      </c>
      <c r="AP867">
        <f>VLOOKUP(AG867,counts!$V$66:$W$69,2,FALSE)</f>
        <v>-22.013681658285037</v>
      </c>
      <c r="AQ867">
        <f>VLOOKUP(AH867,counts!$V$73:$W$75,2,FALSE)</f>
        <v>-11.405315820044242</v>
      </c>
      <c r="AR867">
        <f>VLOOKUP(AI867,counts!$V$79:$W$81,2,FALSE)</f>
        <v>-67.960368165567971</v>
      </c>
      <c r="AS867">
        <f t="shared" si="494"/>
        <v>0</v>
      </c>
      <c r="AT867">
        <f t="shared" si="495"/>
        <v>2</v>
      </c>
      <c r="AU867" t="str">
        <f t="shared" si="478"/>
        <v>Train</v>
      </c>
      <c r="AW867" t="str">
        <f t="shared" si="496"/>
        <v>0-17</v>
      </c>
      <c r="AX867" t="str">
        <f t="shared" si="497"/>
        <v>Blank</v>
      </c>
      <c r="AY867" t="str">
        <f t="shared" si="498"/>
        <v>0-10</v>
      </c>
      <c r="AZ867" t="str">
        <f t="shared" si="499"/>
        <v>Blank</v>
      </c>
      <c r="BA867" t="str">
        <f t="shared" si="500"/>
        <v>female</v>
      </c>
      <c r="BB867">
        <f t="shared" si="501"/>
        <v>0</v>
      </c>
      <c r="BC867">
        <f t="shared" si="502"/>
        <v>0</v>
      </c>
      <c r="BD867" t="str">
        <f t="shared" si="503"/>
        <v>Q</v>
      </c>
      <c r="BE867">
        <f t="shared" si="504"/>
        <v>3</v>
      </c>
      <c r="BF867">
        <f t="shared" si="505"/>
        <v>-3.7643689058441341</v>
      </c>
      <c r="BG867">
        <f t="shared" si="506"/>
        <v>-42.171718189759716</v>
      </c>
      <c r="BH867">
        <f t="shared" si="507"/>
        <v>-82.840254641099079</v>
      </c>
      <c r="BI867">
        <f t="shared" si="508"/>
        <v>-33.757758935166962</v>
      </c>
      <c r="BJ867">
        <f t="shared" si="509"/>
        <v>151.41878811967541</v>
      </c>
      <c r="BK867">
        <f t="shared" si="510"/>
        <v>-14.754319664473872</v>
      </c>
      <c r="BL867">
        <f t="shared" si="511"/>
        <v>-22.013681658285037</v>
      </c>
      <c r="BM867">
        <f t="shared" si="512"/>
        <v>-11.405315820044242</v>
      </c>
      <c r="BN867">
        <f t="shared" si="513"/>
        <v>-67.960368165567971</v>
      </c>
      <c r="BO867">
        <f t="shared" si="479"/>
        <v>0</v>
      </c>
      <c r="BP867">
        <f t="shared" si="480"/>
        <v>2</v>
      </c>
      <c r="BQ867" t="str">
        <f t="shared" si="481"/>
        <v>Train</v>
      </c>
    </row>
    <row r="868" spans="1:69" x14ac:dyDescent="0.3">
      <c r="A868">
        <v>3</v>
      </c>
      <c r="B868">
        <v>1</v>
      </c>
      <c r="C868" t="s">
        <v>2001</v>
      </c>
      <c r="D868" t="s">
        <v>15</v>
      </c>
      <c r="E868">
        <v>2</v>
      </c>
      <c r="F868">
        <v>0</v>
      </c>
      <c r="G868">
        <v>1</v>
      </c>
      <c r="H868" t="s">
        <v>2002</v>
      </c>
      <c r="I868">
        <v>12.2875</v>
      </c>
      <c r="K868" t="s">
        <v>17</v>
      </c>
      <c r="L868" t="s">
        <v>414</v>
      </c>
      <c r="O868">
        <v>1</v>
      </c>
      <c r="P868">
        <v>4</v>
      </c>
      <c r="Q868">
        <v>2</v>
      </c>
      <c r="R868" t="str">
        <f t="shared" si="482"/>
        <v>Train</v>
      </c>
      <c r="S868" t="str">
        <f t="shared" si="483"/>
        <v>Test</v>
      </c>
      <c r="T868" t="str">
        <f t="shared" si="484"/>
        <v>Train</v>
      </c>
      <c r="U868" t="str">
        <f t="shared" si="485"/>
        <v/>
      </c>
      <c r="V868" t="str">
        <f t="shared" si="486"/>
        <v>0-17</v>
      </c>
      <c r="W868" t="str">
        <f t="shared" si="487"/>
        <v/>
      </c>
      <c r="X868" t="str">
        <f t="shared" si="488"/>
        <v>11-20</v>
      </c>
      <c r="Y868" t="b">
        <f>SUMPRODUCT(--(U868=counts!$A$40:$A$49))&gt;0</f>
        <v>0</v>
      </c>
      <c r="Z868" t="b">
        <f>SUMPRODUCT(--(W868=counts!$A$18:$A$22))&gt;0</f>
        <v>0</v>
      </c>
      <c r="AA868" t="str">
        <f t="shared" si="489"/>
        <v>0-17</v>
      </c>
      <c r="AB868" t="str">
        <f>IF(W868="","Blank",IF(Z868="TRUE",W868,counts!$A$23))</f>
        <v>Blank</v>
      </c>
      <c r="AC868" t="str">
        <f t="shared" si="490"/>
        <v>11-20</v>
      </c>
      <c r="AD868" t="str">
        <f t="shared" si="491"/>
        <v>Blank</v>
      </c>
      <c r="AE868" t="str">
        <f t="shared" si="492"/>
        <v>female</v>
      </c>
      <c r="AF868">
        <f>IF(F868&gt;=4, counts!$A$62,F868)</f>
        <v>0</v>
      </c>
      <c r="AG868">
        <f>IF(G868&gt;=3, counts!$A$69,G868)</f>
        <v>1</v>
      </c>
      <c r="AH868" t="str">
        <f>IF(OR(K868="S",K868=""), counts!$A$75,K868)</f>
        <v>S, blank</v>
      </c>
      <c r="AI868">
        <f t="shared" si="493"/>
        <v>3</v>
      </c>
      <c r="AJ868">
        <f>VLOOKUP(AA868,counts!$V$8:$W$13,2,FALSE)</f>
        <v>-3.7643689058441341</v>
      </c>
      <c r="AK868">
        <f>VLOOKUP(AB868,counts!$V$17:$W$23,2,FALSE)</f>
        <v>-42.171718189759716</v>
      </c>
      <c r="AL868">
        <f>VLOOKUP(AC868,counts!$V$27:$W$33,2,FALSE)</f>
        <v>-9.6115457513775127</v>
      </c>
      <c r="AM868">
        <f>VLOOKUP(AD868,counts!$V$38:$W$49,2,FALSE)</f>
        <v>-33.757758935166962</v>
      </c>
      <c r="AN868">
        <f>VLOOKUP(AE868,counts!$V$53:$W$54,2,FALSE)</f>
        <v>151.41878811967541</v>
      </c>
      <c r="AO868">
        <f>VLOOKUP(AF868,counts!$V$58:$W$62,2,FALSE)</f>
        <v>-14.754319664473872</v>
      </c>
      <c r="AP868">
        <f>VLOOKUP(AG868,counts!$V$66:$W$69,2,FALSE)</f>
        <v>79.365382998232107</v>
      </c>
      <c r="AQ868">
        <f>VLOOKUP(AH868,counts!$V$73:$W$75,2,FALSE)</f>
        <v>-22.422560732600829</v>
      </c>
      <c r="AR868">
        <f>VLOOKUP(AI868,counts!$V$79:$W$81,2,FALSE)</f>
        <v>-67.960368165567971</v>
      </c>
      <c r="AS868">
        <f t="shared" si="494"/>
        <v>1</v>
      </c>
      <c r="AT868">
        <f t="shared" si="495"/>
        <v>1</v>
      </c>
      <c r="AU868" t="str">
        <f t="shared" si="478"/>
        <v>Train</v>
      </c>
      <c r="AW868" t="str">
        <f t="shared" si="496"/>
        <v>0-17</v>
      </c>
      <c r="AX868" t="str">
        <f t="shared" si="497"/>
        <v>Blank</v>
      </c>
      <c r="AY868" t="str">
        <f t="shared" si="498"/>
        <v>11-20</v>
      </c>
      <c r="AZ868" t="str">
        <f t="shared" si="499"/>
        <v>Blank</v>
      </c>
      <c r="BA868" t="str">
        <f t="shared" si="500"/>
        <v>female</v>
      </c>
      <c r="BB868">
        <f t="shared" si="501"/>
        <v>0</v>
      </c>
      <c r="BC868">
        <f t="shared" si="502"/>
        <v>1</v>
      </c>
      <c r="BD868" t="str">
        <f t="shared" si="503"/>
        <v>S, blank</v>
      </c>
      <c r="BE868">
        <f t="shared" si="504"/>
        <v>3</v>
      </c>
      <c r="BF868">
        <f t="shared" si="505"/>
        <v>-3.7643689058441341</v>
      </c>
      <c r="BG868">
        <f t="shared" si="506"/>
        <v>-42.171718189759716</v>
      </c>
      <c r="BH868">
        <f t="shared" si="507"/>
        <v>-9.6115457513775127</v>
      </c>
      <c r="BI868">
        <f t="shared" si="508"/>
        <v>-33.757758935166962</v>
      </c>
      <c r="BJ868">
        <f t="shared" si="509"/>
        <v>151.41878811967541</v>
      </c>
      <c r="BK868">
        <f t="shared" si="510"/>
        <v>-14.754319664473872</v>
      </c>
      <c r="BL868">
        <f t="shared" si="511"/>
        <v>79.365382998232107</v>
      </c>
      <c r="BM868">
        <f t="shared" si="512"/>
        <v>-22.422560732600829</v>
      </c>
      <c r="BN868">
        <f t="shared" si="513"/>
        <v>-67.960368165567971</v>
      </c>
      <c r="BO868">
        <f t="shared" si="479"/>
        <v>1</v>
      </c>
      <c r="BP868">
        <f t="shared" si="480"/>
        <v>1</v>
      </c>
      <c r="BQ868" t="str">
        <f t="shared" si="481"/>
        <v>Train</v>
      </c>
    </row>
    <row r="869" spans="1:69" x14ac:dyDescent="0.3">
      <c r="A869">
        <v>3</v>
      </c>
      <c r="B869">
        <v>1</v>
      </c>
      <c r="C869" t="s">
        <v>2003</v>
      </c>
      <c r="D869" t="s">
        <v>15</v>
      </c>
      <c r="E869">
        <v>22</v>
      </c>
      <c r="F869">
        <v>1</v>
      </c>
      <c r="G869">
        <v>1</v>
      </c>
      <c r="H869" t="s">
        <v>2002</v>
      </c>
      <c r="I869">
        <v>12.2875</v>
      </c>
      <c r="K869" t="s">
        <v>17</v>
      </c>
      <c r="L869" t="s">
        <v>414</v>
      </c>
      <c r="O869">
        <v>5</v>
      </c>
      <c r="P869">
        <v>1</v>
      </c>
      <c r="Q869">
        <v>4</v>
      </c>
      <c r="R869" t="str">
        <f t="shared" si="482"/>
        <v>Validate</v>
      </c>
      <c r="S869" t="str">
        <f t="shared" si="483"/>
        <v>Train</v>
      </c>
      <c r="T869" t="str">
        <f t="shared" si="484"/>
        <v>Test</v>
      </c>
      <c r="U869" t="str">
        <f t="shared" si="485"/>
        <v/>
      </c>
      <c r="V869" t="str">
        <f t="shared" si="486"/>
        <v>18-30</v>
      </c>
      <c r="W869" t="str">
        <f t="shared" si="487"/>
        <v/>
      </c>
      <c r="X869" t="str">
        <f t="shared" si="488"/>
        <v>11-20</v>
      </c>
      <c r="Y869" t="b">
        <f>SUMPRODUCT(--(U869=counts!$A$40:$A$49))&gt;0</f>
        <v>0</v>
      </c>
      <c r="Z869" t="b">
        <f>SUMPRODUCT(--(W869=counts!$A$18:$A$22))&gt;0</f>
        <v>0</v>
      </c>
      <c r="AA869" t="str">
        <f t="shared" si="489"/>
        <v>18-30</v>
      </c>
      <c r="AB869" t="str">
        <f>IF(W869="","Blank",IF(Z869="TRUE",W869,counts!$A$23))</f>
        <v>Blank</v>
      </c>
      <c r="AC869" t="str">
        <f t="shared" si="490"/>
        <v>11-20</v>
      </c>
      <c r="AD869" t="str">
        <f t="shared" si="491"/>
        <v>Blank</v>
      </c>
      <c r="AE869" t="str">
        <f t="shared" si="492"/>
        <v>female</v>
      </c>
      <c r="AF869">
        <f>IF(F869&gt;=4, counts!$A$62,F869)</f>
        <v>1</v>
      </c>
      <c r="AG869">
        <f>IF(G869&gt;=3, counts!$A$69,G869)</f>
        <v>1</v>
      </c>
      <c r="AH869" t="str">
        <f>IF(OR(K869="S",K869=""), counts!$A$75,K869)</f>
        <v>S, blank</v>
      </c>
      <c r="AI869">
        <f t="shared" si="493"/>
        <v>3</v>
      </c>
      <c r="AJ869">
        <f>VLOOKUP(AA869,counts!$V$8:$W$13,2,FALSE)</f>
        <v>-11.613432440426715</v>
      </c>
      <c r="AK869">
        <f>VLOOKUP(AB869,counts!$V$17:$W$23,2,FALSE)</f>
        <v>-42.171718189759716</v>
      </c>
      <c r="AL869">
        <f>VLOOKUP(AC869,counts!$V$27:$W$33,2,FALSE)</f>
        <v>-9.6115457513775127</v>
      </c>
      <c r="AM869">
        <f>VLOOKUP(AD869,counts!$V$38:$W$49,2,FALSE)</f>
        <v>-33.757758935166962</v>
      </c>
      <c r="AN869">
        <f>VLOOKUP(AE869,counts!$V$53:$W$54,2,FALSE)</f>
        <v>151.41878811967541</v>
      </c>
      <c r="AO869">
        <f>VLOOKUP(AF869,counts!$V$58:$W$62,2,FALSE)</f>
        <v>48.695090775187893</v>
      </c>
      <c r="AP869">
        <f>VLOOKUP(AG869,counts!$V$66:$W$69,2,FALSE)</f>
        <v>79.365382998232107</v>
      </c>
      <c r="AQ869">
        <f>VLOOKUP(AH869,counts!$V$73:$W$75,2,FALSE)</f>
        <v>-22.422560732600829</v>
      </c>
      <c r="AR869">
        <f>VLOOKUP(AI869,counts!$V$79:$W$81,2,FALSE)</f>
        <v>-67.960368165567971</v>
      </c>
      <c r="AS869">
        <f t="shared" si="494"/>
        <v>1</v>
      </c>
      <c r="AT869">
        <f t="shared" si="495"/>
        <v>5</v>
      </c>
      <c r="AU869" t="str">
        <f t="shared" si="478"/>
        <v>Validate</v>
      </c>
      <c r="AW869" t="str">
        <f t="shared" si="496"/>
        <v>18-30</v>
      </c>
      <c r="AX869" t="str">
        <f t="shared" si="497"/>
        <v>Blank</v>
      </c>
      <c r="AY869" t="str">
        <f t="shared" si="498"/>
        <v>11-20</v>
      </c>
      <c r="AZ869" t="str">
        <f t="shared" si="499"/>
        <v>Blank</v>
      </c>
      <c r="BA869" t="str">
        <f t="shared" si="500"/>
        <v>female</v>
      </c>
      <c r="BB869">
        <f t="shared" si="501"/>
        <v>1</v>
      </c>
      <c r="BC869">
        <f t="shared" si="502"/>
        <v>1</v>
      </c>
      <c r="BD869" t="str">
        <f t="shared" si="503"/>
        <v>S, blank</v>
      </c>
      <c r="BE869">
        <f t="shared" si="504"/>
        <v>3</v>
      </c>
      <c r="BF869">
        <f t="shared" si="505"/>
        <v>-11.613432440426715</v>
      </c>
      <c r="BG869">
        <f t="shared" si="506"/>
        <v>-42.171718189759716</v>
      </c>
      <c r="BH869">
        <f t="shared" si="507"/>
        <v>-9.6115457513775127</v>
      </c>
      <c r="BI869">
        <f t="shared" si="508"/>
        <v>-33.757758935166962</v>
      </c>
      <c r="BJ869">
        <f t="shared" si="509"/>
        <v>151.41878811967541</v>
      </c>
      <c r="BK869">
        <f t="shared" si="510"/>
        <v>48.695090775187893</v>
      </c>
      <c r="BL869">
        <f t="shared" si="511"/>
        <v>79.365382998232107</v>
      </c>
      <c r="BM869">
        <f t="shared" si="512"/>
        <v>-22.422560732600829</v>
      </c>
      <c r="BN869">
        <f t="shared" si="513"/>
        <v>-67.960368165567971</v>
      </c>
      <c r="BO869">
        <f t="shared" si="479"/>
        <v>1</v>
      </c>
      <c r="BP869">
        <f t="shared" si="480"/>
        <v>5</v>
      </c>
      <c r="BQ869" t="str">
        <f t="shared" si="481"/>
        <v>Validate</v>
      </c>
    </row>
    <row r="870" spans="1:69" x14ac:dyDescent="0.3">
      <c r="A870">
        <v>3</v>
      </c>
      <c r="B870">
        <v>0</v>
      </c>
      <c r="C870" t="s">
        <v>2004</v>
      </c>
      <c r="D870" t="s">
        <v>20</v>
      </c>
      <c r="E870">
        <v>43</v>
      </c>
      <c r="F870">
        <v>0</v>
      </c>
      <c r="G870">
        <v>0</v>
      </c>
      <c r="H870" t="s">
        <v>2005</v>
      </c>
      <c r="I870">
        <v>6.45</v>
      </c>
      <c r="K870" t="s">
        <v>17</v>
      </c>
      <c r="O870">
        <v>4</v>
      </c>
      <c r="P870">
        <v>5</v>
      </c>
      <c r="Q870">
        <v>4</v>
      </c>
      <c r="R870" t="str">
        <f t="shared" si="482"/>
        <v>Test</v>
      </c>
      <c r="S870" t="str">
        <f t="shared" si="483"/>
        <v>Validate</v>
      </c>
      <c r="T870" t="str">
        <f t="shared" si="484"/>
        <v>Test</v>
      </c>
      <c r="U870" t="str">
        <f t="shared" si="485"/>
        <v/>
      </c>
      <c r="V870" t="str">
        <f t="shared" si="486"/>
        <v>41-50</v>
      </c>
      <c r="W870" t="str">
        <f t="shared" si="487"/>
        <v/>
      </c>
      <c r="X870" t="str">
        <f t="shared" si="488"/>
        <v>0-10</v>
      </c>
      <c r="Y870" t="b">
        <f>SUMPRODUCT(--(U870=counts!$A$40:$A$49))&gt;0</f>
        <v>0</v>
      </c>
      <c r="Z870" t="b">
        <f>SUMPRODUCT(--(W870=counts!$A$18:$A$22))&gt;0</f>
        <v>0</v>
      </c>
      <c r="AA870" t="str">
        <f t="shared" si="489"/>
        <v>41-50</v>
      </c>
      <c r="AB870" t="str">
        <f>IF(W870="","Blank",IF(Z870="TRUE",W870,counts!$A$23))</f>
        <v>Blank</v>
      </c>
      <c r="AC870" t="str">
        <f t="shared" si="490"/>
        <v>0-10</v>
      </c>
      <c r="AD870" t="str">
        <f t="shared" si="491"/>
        <v>Blank</v>
      </c>
      <c r="AE870" t="str">
        <f t="shared" si="492"/>
        <v>male</v>
      </c>
      <c r="AF870">
        <f>IF(F870&gt;=4, counts!$A$62,F870)</f>
        <v>0</v>
      </c>
      <c r="AG870">
        <f>IF(G870&gt;=3, counts!$A$69,G870)</f>
        <v>0</v>
      </c>
      <c r="AH870" t="str">
        <f>IF(OR(K870="S",K870=""), counts!$A$75,K870)</f>
        <v>S, blank</v>
      </c>
      <c r="AI870">
        <f t="shared" si="493"/>
        <v>3</v>
      </c>
      <c r="AJ870">
        <f>VLOOKUP(AA870,counts!$V$8:$W$13,2,FALSE)</f>
        <v>-13.385578549662212</v>
      </c>
      <c r="AK870">
        <f>VLOOKUP(AB870,counts!$V$17:$W$23,2,FALSE)</f>
        <v>-42.171718189759716</v>
      </c>
      <c r="AL870">
        <f>VLOOKUP(AC870,counts!$V$27:$W$33,2,FALSE)</f>
        <v>-82.840254641099079</v>
      </c>
      <c r="AM870">
        <f>VLOOKUP(AD870,counts!$V$38:$W$49,2,FALSE)</f>
        <v>-33.757758935166962</v>
      </c>
      <c r="AN870">
        <f>VLOOKUP(AE870,counts!$V$53:$W$54,2,FALSE)</f>
        <v>-108.67008854708662</v>
      </c>
      <c r="AO870">
        <f>VLOOKUP(AF870,counts!$V$58:$W$62,2,FALSE)</f>
        <v>-14.754319664473872</v>
      </c>
      <c r="AP870">
        <f>VLOOKUP(AG870,counts!$V$66:$W$69,2,FALSE)</f>
        <v>-22.013681658285037</v>
      </c>
      <c r="AQ870">
        <f>VLOOKUP(AH870,counts!$V$73:$W$75,2,FALSE)</f>
        <v>-22.422560732600829</v>
      </c>
      <c r="AR870">
        <f>VLOOKUP(AI870,counts!$V$79:$W$81,2,FALSE)</f>
        <v>-67.960368165567971</v>
      </c>
      <c r="AS870">
        <f t="shared" si="494"/>
        <v>0</v>
      </c>
      <c r="AT870">
        <f t="shared" si="495"/>
        <v>4</v>
      </c>
      <c r="AU870" t="str">
        <f t="shared" si="478"/>
        <v>Test</v>
      </c>
      <c r="AW870" t="str">
        <f t="shared" si="496"/>
        <v>41-50</v>
      </c>
      <c r="AX870" t="str">
        <f t="shared" si="497"/>
        <v>Blank</v>
      </c>
      <c r="AY870" t="str">
        <f t="shared" si="498"/>
        <v>0-10</v>
      </c>
      <c r="AZ870" t="str">
        <f t="shared" si="499"/>
        <v>Blank</v>
      </c>
      <c r="BA870" t="str">
        <f t="shared" si="500"/>
        <v>male</v>
      </c>
      <c r="BB870">
        <f t="shared" si="501"/>
        <v>0</v>
      </c>
      <c r="BC870">
        <f t="shared" si="502"/>
        <v>0</v>
      </c>
      <c r="BD870" t="str">
        <f t="shared" si="503"/>
        <v>S, blank</v>
      </c>
      <c r="BE870">
        <f t="shared" si="504"/>
        <v>3</v>
      </c>
      <c r="BF870">
        <f t="shared" si="505"/>
        <v>-13.385578549662212</v>
      </c>
      <c r="BG870">
        <f t="shared" si="506"/>
        <v>-42.171718189759716</v>
      </c>
      <c r="BH870">
        <f t="shared" si="507"/>
        <v>-82.840254641099079</v>
      </c>
      <c r="BI870">
        <f t="shared" si="508"/>
        <v>-33.757758935166962</v>
      </c>
      <c r="BJ870">
        <f t="shared" si="509"/>
        <v>-108.67008854708662</v>
      </c>
      <c r="BK870">
        <f t="shared" si="510"/>
        <v>-14.754319664473872</v>
      </c>
      <c r="BL870">
        <f t="shared" si="511"/>
        <v>-22.013681658285037</v>
      </c>
      <c r="BM870">
        <f t="shared" si="512"/>
        <v>-22.422560732600829</v>
      </c>
      <c r="BN870">
        <f t="shared" si="513"/>
        <v>-67.960368165567971</v>
      </c>
      <c r="BO870">
        <f t="shared" si="479"/>
        <v>0</v>
      </c>
      <c r="BP870">
        <f t="shared" si="480"/>
        <v>4</v>
      </c>
      <c r="BQ870" t="str">
        <f t="shared" si="481"/>
        <v>Test</v>
      </c>
    </row>
    <row r="871" spans="1:69" x14ac:dyDescent="0.3">
      <c r="A871">
        <v>3</v>
      </c>
      <c r="B871">
        <v>0</v>
      </c>
      <c r="C871" t="s">
        <v>2006</v>
      </c>
      <c r="D871" t="s">
        <v>20</v>
      </c>
      <c r="E871">
        <v>28</v>
      </c>
      <c r="F871">
        <v>0</v>
      </c>
      <c r="G871">
        <v>0</v>
      </c>
      <c r="H871" t="s">
        <v>1476</v>
      </c>
      <c r="I871">
        <v>22.524999999999999</v>
      </c>
      <c r="K871" t="s">
        <v>17</v>
      </c>
      <c r="O871">
        <v>1</v>
      </c>
      <c r="P871">
        <v>1</v>
      </c>
      <c r="Q871">
        <v>5</v>
      </c>
      <c r="R871" t="str">
        <f t="shared" si="482"/>
        <v>Train</v>
      </c>
      <c r="S871" t="str">
        <f t="shared" si="483"/>
        <v>Train</v>
      </c>
      <c r="T871" t="str">
        <f t="shared" si="484"/>
        <v>Validate</v>
      </c>
      <c r="U871" t="str">
        <f t="shared" si="485"/>
        <v/>
      </c>
      <c r="V871" t="str">
        <f t="shared" si="486"/>
        <v>18-30</v>
      </c>
      <c r="W871" t="str">
        <f t="shared" si="487"/>
        <v/>
      </c>
      <c r="X871" t="str">
        <f t="shared" si="488"/>
        <v>21-30</v>
      </c>
      <c r="Y871" t="b">
        <f>SUMPRODUCT(--(U871=counts!$A$40:$A$49))&gt;0</f>
        <v>0</v>
      </c>
      <c r="Z871" t="b">
        <f>SUMPRODUCT(--(W871=counts!$A$18:$A$22))&gt;0</f>
        <v>0</v>
      </c>
      <c r="AA871" t="str">
        <f t="shared" si="489"/>
        <v>18-30</v>
      </c>
      <c r="AB871" t="str">
        <f>IF(W871="","Blank",IF(Z871="TRUE",W871,counts!$A$23))</f>
        <v>Blank</v>
      </c>
      <c r="AC871" t="str">
        <f t="shared" si="490"/>
        <v>21-30</v>
      </c>
      <c r="AD871" t="str">
        <f t="shared" si="491"/>
        <v>Blank</v>
      </c>
      <c r="AE871" t="str">
        <f t="shared" si="492"/>
        <v>male</v>
      </c>
      <c r="AF871">
        <f>IF(F871&gt;=4, counts!$A$62,F871)</f>
        <v>0</v>
      </c>
      <c r="AG871">
        <f>IF(G871&gt;=3, counts!$A$69,G871)</f>
        <v>0</v>
      </c>
      <c r="AH871" t="str">
        <f>IF(OR(K871="S",K871=""), counts!$A$75,K871)</f>
        <v>S, blank</v>
      </c>
      <c r="AI871">
        <f t="shared" si="493"/>
        <v>3</v>
      </c>
      <c r="AJ871">
        <f>VLOOKUP(AA871,counts!$V$8:$W$13,2,FALSE)</f>
        <v>-11.613432440426715</v>
      </c>
      <c r="AK871">
        <f>VLOOKUP(AB871,counts!$V$17:$W$23,2,FALSE)</f>
        <v>-42.171718189759716</v>
      </c>
      <c r="AL871">
        <f>VLOOKUP(AC871,counts!$V$27:$W$33,2,FALSE)</f>
        <v>40.172297072540438</v>
      </c>
      <c r="AM871">
        <f>VLOOKUP(AD871,counts!$V$38:$W$49,2,FALSE)</f>
        <v>-33.757758935166962</v>
      </c>
      <c r="AN871">
        <f>VLOOKUP(AE871,counts!$V$53:$W$54,2,FALSE)</f>
        <v>-108.67008854708662</v>
      </c>
      <c r="AO871">
        <f>VLOOKUP(AF871,counts!$V$58:$W$62,2,FALSE)</f>
        <v>-14.754319664473872</v>
      </c>
      <c r="AP871">
        <f>VLOOKUP(AG871,counts!$V$66:$W$69,2,FALSE)</f>
        <v>-22.013681658285037</v>
      </c>
      <c r="AQ871">
        <f>VLOOKUP(AH871,counts!$V$73:$W$75,2,FALSE)</f>
        <v>-22.422560732600829</v>
      </c>
      <c r="AR871">
        <f>VLOOKUP(AI871,counts!$V$79:$W$81,2,FALSE)</f>
        <v>-67.960368165567971</v>
      </c>
      <c r="AS871">
        <f t="shared" si="494"/>
        <v>0</v>
      </c>
      <c r="AT871">
        <f t="shared" si="495"/>
        <v>1</v>
      </c>
      <c r="AU871" t="str">
        <f t="shared" si="478"/>
        <v>Train</v>
      </c>
      <c r="AW871" t="str">
        <f t="shared" si="496"/>
        <v>18-30</v>
      </c>
      <c r="AX871" t="str">
        <f t="shared" si="497"/>
        <v>Blank</v>
      </c>
      <c r="AY871" t="str">
        <f t="shared" si="498"/>
        <v>21-30</v>
      </c>
      <c r="AZ871" t="str">
        <f t="shared" si="499"/>
        <v>Blank</v>
      </c>
      <c r="BA871" t="str">
        <f t="shared" si="500"/>
        <v>male</v>
      </c>
      <c r="BB871">
        <f t="shared" si="501"/>
        <v>0</v>
      </c>
      <c r="BC871">
        <f t="shared" si="502"/>
        <v>0</v>
      </c>
      <c r="BD871" t="str">
        <f t="shared" si="503"/>
        <v>S, blank</v>
      </c>
      <c r="BE871">
        <f t="shared" si="504"/>
        <v>3</v>
      </c>
      <c r="BF871">
        <f t="shared" si="505"/>
        <v>-11.613432440426715</v>
      </c>
      <c r="BG871">
        <f t="shared" si="506"/>
        <v>-42.171718189759716</v>
      </c>
      <c r="BH871">
        <f t="shared" si="507"/>
        <v>40.172297072540438</v>
      </c>
      <c r="BI871">
        <f t="shared" si="508"/>
        <v>-33.757758935166962</v>
      </c>
      <c r="BJ871">
        <f t="shared" si="509"/>
        <v>-108.67008854708662</v>
      </c>
      <c r="BK871">
        <f t="shared" si="510"/>
        <v>-14.754319664473872</v>
      </c>
      <c r="BL871">
        <f t="shared" si="511"/>
        <v>-22.013681658285037</v>
      </c>
      <c r="BM871">
        <f t="shared" si="512"/>
        <v>-22.422560732600829</v>
      </c>
      <c r="BN871">
        <f t="shared" si="513"/>
        <v>-67.960368165567971</v>
      </c>
      <c r="BO871">
        <f t="shared" si="479"/>
        <v>0</v>
      </c>
      <c r="BP871">
        <f t="shared" si="480"/>
        <v>1</v>
      </c>
      <c r="BQ871" t="str">
        <f t="shared" si="481"/>
        <v>Train</v>
      </c>
    </row>
    <row r="872" spans="1:69" x14ac:dyDescent="0.3">
      <c r="A872">
        <v>3</v>
      </c>
      <c r="B872">
        <v>1</v>
      </c>
      <c r="C872" t="s">
        <v>2007</v>
      </c>
      <c r="D872" t="s">
        <v>15</v>
      </c>
      <c r="E872">
        <v>27</v>
      </c>
      <c r="F872">
        <v>0</v>
      </c>
      <c r="G872">
        <v>0</v>
      </c>
      <c r="H872" t="s">
        <v>2008</v>
      </c>
      <c r="I872">
        <v>7.9249999999999998</v>
      </c>
      <c r="K872" t="s">
        <v>17</v>
      </c>
      <c r="O872">
        <v>5</v>
      </c>
      <c r="P872">
        <v>5</v>
      </c>
      <c r="Q872">
        <v>4</v>
      </c>
      <c r="R872" t="str">
        <f t="shared" si="482"/>
        <v>Validate</v>
      </c>
      <c r="S872" t="str">
        <f t="shared" si="483"/>
        <v>Validate</v>
      </c>
      <c r="T872" t="str">
        <f t="shared" si="484"/>
        <v>Test</v>
      </c>
      <c r="U872" t="str">
        <f t="shared" si="485"/>
        <v/>
      </c>
      <c r="V872" t="str">
        <f t="shared" si="486"/>
        <v>18-30</v>
      </c>
      <c r="W872" t="str">
        <f t="shared" si="487"/>
        <v/>
      </c>
      <c r="X872" t="str">
        <f t="shared" si="488"/>
        <v>0-10</v>
      </c>
      <c r="Y872" t="b">
        <f>SUMPRODUCT(--(U872=counts!$A$40:$A$49))&gt;0</f>
        <v>0</v>
      </c>
      <c r="Z872" t="b">
        <f>SUMPRODUCT(--(W872=counts!$A$18:$A$22))&gt;0</f>
        <v>0</v>
      </c>
      <c r="AA872" t="str">
        <f t="shared" si="489"/>
        <v>18-30</v>
      </c>
      <c r="AB872" t="str">
        <f>IF(W872="","Blank",IF(Z872="TRUE",W872,counts!$A$23))</f>
        <v>Blank</v>
      </c>
      <c r="AC872" t="str">
        <f t="shared" si="490"/>
        <v>0-10</v>
      </c>
      <c r="AD872" t="str">
        <f t="shared" si="491"/>
        <v>Blank</v>
      </c>
      <c r="AE872" t="str">
        <f t="shared" si="492"/>
        <v>female</v>
      </c>
      <c r="AF872">
        <f>IF(F872&gt;=4, counts!$A$62,F872)</f>
        <v>0</v>
      </c>
      <c r="AG872">
        <f>IF(G872&gt;=3, counts!$A$69,G872)</f>
        <v>0</v>
      </c>
      <c r="AH872" t="str">
        <f>IF(OR(K872="S",K872=""), counts!$A$75,K872)</f>
        <v>S, blank</v>
      </c>
      <c r="AI872">
        <f t="shared" si="493"/>
        <v>3</v>
      </c>
      <c r="AJ872">
        <f>VLOOKUP(AA872,counts!$V$8:$W$13,2,FALSE)</f>
        <v>-11.613432440426715</v>
      </c>
      <c r="AK872">
        <f>VLOOKUP(AB872,counts!$V$17:$W$23,2,FALSE)</f>
        <v>-42.171718189759716</v>
      </c>
      <c r="AL872">
        <f>VLOOKUP(AC872,counts!$V$27:$W$33,2,FALSE)</f>
        <v>-82.840254641099079</v>
      </c>
      <c r="AM872">
        <f>VLOOKUP(AD872,counts!$V$38:$W$49,2,FALSE)</f>
        <v>-33.757758935166962</v>
      </c>
      <c r="AN872">
        <f>VLOOKUP(AE872,counts!$V$53:$W$54,2,FALSE)</f>
        <v>151.41878811967541</v>
      </c>
      <c r="AO872">
        <f>VLOOKUP(AF872,counts!$V$58:$W$62,2,FALSE)</f>
        <v>-14.754319664473872</v>
      </c>
      <c r="AP872">
        <f>VLOOKUP(AG872,counts!$V$66:$W$69,2,FALSE)</f>
        <v>-22.013681658285037</v>
      </c>
      <c r="AQ872">
        <f>VLOOKUP(AH872,counts!$V$73:$W$75,2,FALSE)</f>
        <v>-22.422560732600829</v>
      </c>
      <c r="AR872">
        <f>VLOOKUP(AI872,counts!$V$79:$W$81,2,FALSE)</f>
        <v>-67.960368165567971</v>
      </c>
      <c r="AS872">
        <f t="shared" si="494"/>
        <v>1</v>
      </c>
      <c r="AT872">
        <f t="shared" si="495"/>
        <v>5</v>
      </c>
      <c r="AU872" t="str">
        <f t="shared" si="478"/>
        <v>Validate</v>
      </c>
      <c r="AW872" t="str">
        <f t="shared" si="496"/>
        <v>18-30</v>
      </c>
      <c r="AX872" t="str">
        <f t="shared" si="497"/>
        <v>Blank</v>
      </c>
      <c r="AY872" t="str">
        <f t="shared" si="498"/>
        <v>0-10</v>
      </c>
      <c r="AZ872" t="str">
        <f t="shared" si="499"/>
        <v>Blank</v>
      </c>
      <c r="BA872" t="str">
        <f t="shared" si="500"/>
        <v>female</v>
      </c>
      <c r="BB872">
        <f t="shared" si="501"/>
        <v>0</v>
      </c>
      <c r="BC872">
        <f t="shared" si="502"/>
        <v>0</v>
      </c>
      <c r="BD872" t="str">
        <f t="shared" si="503"/>
        <v>S, blank</v>
      </c>
      <c r="BE872">
        <f t="shared" si="504"/>
        <v>3</v>
      </c>
      <c r="BF872">
        <f t="shared" si="505"/>
        <v>-11.613432440426715</v>
      </c>
      <c r="BG872">
        <f t="shared" si="506"/>
        <v>-42.171718189759716</v>
      </c>
      <c r="BH872">
        <f t="shared" si="507"/>
        <v>-82.840254641099079</v>
      </c>
      <c r="BI872">
        <f t="shared" si="508"/>
        <v>-33.757758935166962</v>
      </c>
      <c r="BJ872">
        <f t="shared" si="509"/>
        <v>151.41878811967541</v>
      </c>
      <c r="BK872">
        <f t="shared" si="510"/>
        <v>-14.754319664473872</v>
      </c>
      <c r="BL872">
        <f t="shared" si="511"/>
        <v>-22.013681658285037</v>
      </c>
      <c r="BM872">
        <f t="shared" si="512"/>
        <v>-22.422560732600829</v>
      </c>
      <c r="BN872">
        <f t="shared" si="513"/>
        <v>-67.960368165567971</v>
      </c>
      <c r="BO872">
        <f t="shared" si="479"/>
        <v>1</v>
      </c>
      <c r="BP872">
        <f t="shared" si="480"/>
        <v>5</v>
      </c>
      <c r="BQ872" t="str">
        <f t="shared" si="481"/>
        <v>Validate</v>
      </c>
    </row>
    <row r="873" spans="1:69" x14ac:dyDescent="0.3">
      <c r="A873">
        <v>3</v>
      </c>
      <c r="B873">
        <v>0</v>
      </c>
      <c r="C873" t="s">
        <v>2009</v>
      </c>
      <c r="D873" t="s">
        <v>20</v>
      </c>
      <c r="F873">
        <v>0</v>
      </c>
      <c r="G873">
        <v>0</v>
      </c>
      <c r="H873" t="s">
        <v>2010</v>
      </c>
      <c r="I873">
        <v>7.75</v>
      </c>
      <c r="K873" t="s">
        <v>527</v>
      </c>
      <c r="O873">
        <v>1</v>
      </c>
      <c r="P873">
        <v>1</v>
      </c>
      <c r="Q873">
        <v>5</v>
      </c>
      <c r="R873" t="str">
        <f t="shared" si="482"/>
        <v>Train</v>
      </c>
      <c r="S873" t="str">
        <f t="shared" si="483"/>
        <v>Train</v>
      </c>
      <c r="T873" t="str">
        <f t="shared" si="484"/>
        <v>Validate</v>
      </c>
      <c r="U873" t="str">
        <f t="shared" si="485"/>
        <v/>
      </c>
      <c r="V873" t="str">
        <f t="shared" si="486"/>
        <v>0-17</v>
      </c>
      <c r="W873" t="str">
        <f t="shared" si="487"/>
        <v/>
      </c>
      <c r="X873" t="str">
        <f t="shared" si="488"/>
        <v>0-10</v>
      </c>
      <c r="Y873" t="b">
        <f>SUMPRODUCT(--(U873=counts!$A$40:$A$49))&gt;0</f>
        <v>0</v>
      </c>
      <c r="Z873" t="b">
        <f>SUMPRODUCT(--(W873=counts!$A$18:$A$22))&gt;0</f>
        <v>0</v>
      </c>
      <c r="AA873" t="str">
        <f t="shared" si="489"/>
        <v>0-17</v>
      </c>
      <c r="AB873" t="str">
        <f>IF(W873="","Blank",IF(Z873="TRUE",W873,counts!$A$23))</f>
        <v>Blank</v>
      </c>
      <c r="AC873" t="str">
        <f t="shared" si="490"/>
        <v>0-10</v>
      </c>
      <c r="AD873" t="str">
        <f t="shared" si="491"/>
        <v>Blank</v>
      </c>
      <c r="AE873" t="str">
        <f t="shared" si="492"/>
        <v>male</v>
      </c>
      <c r="AF873">
        <f>IF(F873&gt;=4, counts!$A$62,F873)</f>
        <v>0</v>
      </c>
      <c r="AG873">
        <f>IF(G873&gt;=3, counts!$A$69,G873)</f>
        <v>0</v>
      </c>
      <c r="AH873" t="str">
        <f>IF(OR(K873="S",K873=""), counts!$A$75,K873)</f>
        <v>Q</v>
      </c>
      <c r="AI873">
        <f t="shared" si="493"/>
        <v>3</v>
      </c>
      <c r="AJ873">
        <f>VLOOKUP(AA873,counts!$V$8:$W$13,2,FALSE)</f>
        <v>-3.7643689058441341</v>
      </c>
      <c r="AK873">
        <f>VLOOKUP(AB873,counts!$V$17:$W$23,2,FALSE)</f>
        <v>-42.171718189759716</v>
      </c>
      <c r="AL873">
        <f>VLOOKUP(AC873,counts!$V$27:$W$33,2,FALSE)</f>
        <v>-82.840254641099079</v>
      </c>
      <c r="AM873">
        <f>VLOOKUP(AD873,counts!$V$38:$W$49,2,FALSE)</f>
        <v>-33.757758935166962</v>
      </c>
      <c r="AN873">
        <f>VLOOKUP(AE873,counts!$V$53:$W$54,2,FALSE)</f>
        <v>-108.67008854708662</v>
      </c>
      <c r="AO873">
        <f>VLOOKUP(AF873,counts!$V$58:$W$62,2,FALSE)</f>
        <v>-14.754319664473872</v>
      </c>
      <c r="AP873">
        <f>VLOOKUP(AG873,counts!$V$66:$W$69,2,FALSE)</f>
        <v>-22.013681658285037</v>
      </c>
      <c r="AQ873">
        <f>VLOOKUP(AH873,counts!$V$73:$W$75,2,FALSE)</f>
        <v>-11.405315820044242</v>
      </c>
      <c r="AR873">
        <f>VLOOKUP(AI873,counts!$V$79:$W$81,2,FALSE)</f>
        <v>-67.960368165567971</v>
      </c>
      <c r="AS873">
        <f t="shared" si="494"/>
        <v>0</v>
      </c>
      <c r="AT873">
        <f t="shared" si="495"/>
        <v>1</v>
      </c>
      <c r="AU873" t="str">
        <f t="shared" si="478"/>
        <v>Train</v>
      </c>
      <c r="AW873" t="str">
        <f t="shared" si="496"/>
        <v>0-17</v>
      </c>
      <c r="AX873" t="str">
        <f t="shared" si="497"/>
        <v>Blank</v>
      </c>
      <c r="AY873" t="str">
        <f t="shared" si="498"/>
        <v>0-10</v>
      </c>
      <c r="AZ873" t="str">
        <f t="shared" si="499"/>
        <v>Blank</v>
      </c>
      <c r="BA873" t="str">
        <f t="shared" si="500"/>
        <v>male</v>
      </c>
      <c r="BB873">
        <f t="shared" si="501"/>
        <v>0</v>
      </c>
      <c r="BC873">
        <f t="shared" si="502"/>
        <v>0</v>
      </c>
      <c r="BD873" t="str">
        <f t="shared" si="503"/>
        <v>Q</v>
      </c>
      <c r="BE873">
        <f t="shared" si="504"/>
        <v>3</v>
      </c>
      <c r="BF873">
        <f t="shared" si="505"/>
        <v>-3.7643689058441341</v>
      </c>
      <c r="BG873">
        <f t="shared" si="506"/>
        <v>-42.171718189759716</v>
      </c>
      <c r="BH873">
        <f t="shared" si="507"/>
        <v>-82.840254641099079</v>
      </c>
      <c r="BI873">
        <f t="shared" si="508"/>
        <v>-33.757758935166962</v>
      </c>
      <c r="BJ873">
        <f t="shared" si="509"/>
        <v>-108.67008854708662</v>
      </c>
      <c r="BK873">
        <f t="shared" si="510"/>
        <v>-14.754319664473872</v>
      </c>
      <c r="BL873">
        <f t="shared" si="511"/>
        <v>-22.013681658285037</v>
      </c>
      <c r="BM873">
        <f t="shared" si="512"/>
        <v>-11.405315820044242</v>
      </c>
      <c r="BN873">
        <f t="shared" si="513"/>
        <v>-67.960368165567971</v>
      </c>
      <c r="BO873">
        <f t="shared" si="479"/>
        <v>0</v>
      </c>
      <c r="BP873">
        <f t="shared" si="480"/>
        <v>1</v>
      </c>
      <c r="BQ873" t="str">
        <f t="shared" si="481"/>
        <v>Train</v>
      </c>
    </row>
    <row r="874" spans="1:69" x14ac:dyDescent="0.3">
      <c r="A874">
        <v>3</v>
      </c>
      <c r="B874">
        <v>1</v>
      </c>
      <c r="C874" t="s">
        <v>2011</v>
      </c>
      <c r="D874" t="s">
        <v>15</v>
      </c>
      <c r="F874">
        <v>0</v>
      </c>
      <c r="G874">
        <v>0</v>
      </c>
      <c r="H874" t="s">
        <v>2012</v>
      </c>
      <c r="I874">
        <v>8.0500000000000007</v>
      </c>
      <c r="K874" t="s">
        <v>17</v>
      </c>
      <c r="L874" t="s">
        <v>44</v>
      </c>
      <c r="O874">
        <v>1</v>
      </c>
      <c r="P874">
        <v>3</v>
      </c>
      <c r="Q874">
        <v>1</v>
      </c>
      <c r="R874" t="str">
        <f t="shared" si="482"/>
        <v>Train</v>
      </c>
      <c r="S874" t="str">
        <f t="shared" si="483"/>
        <v>Train</v>
      </c>
      <c r="T874" t="str">
        <f t="shared" si="484"/>
        <v>Train</v>
      </c>
      <c r="U874" t="str">
        <f t="shared" si="485"/>
        <v/>
      </c>
      <c r="V874" t="str">
        <f t="shared" si="486"/>
        <v>0-17</v>
      </c>
      <c r="W874" t="str">
        <f t="shared" si="487"/>
        <v/>
      </c>
      <c r="X874" t="str">
        <f t="shared" si="488"/>
        <v>0-10</v>
      </c>
      <c r="Y874" t="b">
        <f>SUMPRODUCT(--(U874=counts!$A$40:$A$49))&gt;0</f>
        <v>0</v>
      </c>
      <c r="Z874" t="b">
        <f>SUMPRODUCT(--(W874=counts!$A$18:$A$22))&gt;0</f>
        <v>0</v>
      </c>
      <c r="AA874" t="str">
        <f t="shared" si="489"/>
        <v>0-17</v>
      </c>
      <c r="AB874" t="str">
        <f>IF(W874="","Blank",IF(Z874="TRUE",W874,counts!$A$23))</f>
        <v>Blank</v>
      </c>
      <c r="AC874" t="str">
        <f t="shared" si="490"/>
        <v>0-10</v>
      </c>
      <c r="AD874" t="str">
        <f t="shared" si="491"/>
        <v>Blank</v>
      </c>
      <c r="AE874" t="str">
        <f t="shared" si="492"/>
        <v>female</v>
      </c>
      <c r="AF874">
        <f>IF(F874&gt;=4, counts!$A$62,F874)</f>
        <v>0</v>
      </c>
      <c r="AG874">
        <f>IF(G874&gt;=3, counts!$A$69,G874)</f>
        <v>0</v>
      </c>
      <c r="AH874" t="str">
        <f>IF(OR(K874="S",K874=""), counts!$A$75,K874)</f>
        <v>S, blank</v>
      </c>
      <c r="AI874">
        <f t="shared" si="493"/>
        <v>3</v>
      </c>
      <c r="AJ874">
        <f>VLOOKUP(AA874,counts!$V$8:$W$13,2,FALSE)</f>
        <v>-3.7643689058441341</v>
      </c>
      <c r="AK874">
        <f>VLOOKUP(AB874,counts!$V$17:$W$23,2,FALSE)</f>
        <v>-42.171718189759716</v>
      </c>
      <c r="AL874">
        <f>VLOOKUP(AC874,counts!$V$27:$W$33,2,FALSE)</f>
        <v>-82.840254641099079</v>
      </c>
      <c r="AM874">
        <f>VLOOKUP(AD874,counts!$V$38:$W$49,2,FALSE)</f>
        <v>-33.757758935166962</v>
      </c>
      <c r="AN874">
        <f>VLOOKUP(AE874,counts!$V$53:$W$54,2,FALSE)</f>
        <v>151.41878811967541</v>
      </c>
      <c r="AO874">
        <f>VLOOKUP(AF874,counts!$V$58:$W$62,2,FALSE)</f>
        <v>-14.754319664473872</v>
      </c>
      <c r="AP874">
        <f>VLOOKUP(AG874,counts!$V$66:$W$69,2,FALSE)</f>
        <v>-22.013681658285037</v>
      </c>
      <c r="AQ874">
        <f>VLOOKUP(AH874,counts!$V$73:$W$75,2,FALSE)</f>
        <v>-22.422560732600829</v>
      </c>
      <c r="AR874">
        <f>VLOOKUP(AI874,counts!$V$79:$W$81,2,FALSE)</f>
        <v>-67.960368165567971</v>
      </c>
      <c r="AS874">
        <f t="shared" si="494"/>
        <v>1</v>
      </c>
      <c r="AT874">
        <f t="shared" si="495"/>
        <v>1</v>
      </c>
      <c r="AU874" t="str">
        <f t="shared" si="478"/>
        <v>Train</v>
      </c>
      <c r="AW874" t="str">
        <f t="shared" si="496"/>
        <v>0-17</v>
      </c>
      <c r="AX874" t="str">
        <f t="shared" si="497"/>
        <v>Blank</v>
      </c>
      <c r="AY874" t="str">
        <f t="shared" si="498"/>
        <v>0-10</v>
      </c>
      <c r="AZ874" t="str">
        <f t="shared" si="499"/>
        <v>Blank</v>
      </c>
      <c r="BA874" t="str">
        <f t="shared" si="500"/>
        <v>female</v>
      </c>
      <c r="BB874">
        <f t="shared" si="501"/>
        <v>0</v>
      </c>
      <c r="BC874">
        <f t="shared" si="502"/>
        <v>0</v>
      </c>
      <c r="BD874" t="str">
        <f t="shared" si="503"/>
        <v>S, blank</v>
      </c>
      <c r="BE874">
        <f t="shared" si="504"/>
        <v>3</v>
      </c>
      <c r="BF874">
        <f t="shared" si="505"/>
        <v>-3.7643689058441341</v>
      </c>
      <c r="BG874">
        <f t="shared" si="506"/>
        <v>-42.171718189759716</v>
      </c>
      <c r="BH874">
        <f t="shared" si="507"/>
        <v>-82.840254641099079</v>
      </c>
      <c r="BI874">
        <f t="shared" si="508"/>
        <v>-33.757758935166962</v>
      </c>
      <c r="BJ874">
        <f t="shared" si="509"/>
        <v>151.41878811967541</v>
      </c>
      <c r="BK874">
        <f t="shared" si="510"/>
        <v>-14.754319664473872</v>
      </c>
      <c r="BL874">
        <f t="shared" si="511"/>
        <v>-22.013681658285037</v>
      </c>
      <c r="BM874">
        <f t="shared" si="512"/>
        <v>-22.422560732600829</v>
      </c>
      <c r="BN874">
        <f t="shared" si="513"/>
        <v>-67.960368165567971</v>
      </c>
      <c r="BO874">
        <f t="shared" si="479"/>
        <v>1</v>
      </c>
      <c r="BP874">
        <f t="shared" si="480"/>
        <v>1</v>
      </c>
      <c r="BQ874" t="str">
        <f t="shared" si="481"/>
        <v>Train</v>
      </c>
    </row>
    <row r="875" spans="1:69" x14ac:dyDescent="0.3">
      <c r="A875">
        <v>3</v>
      </c>
      <c r="B875">
        <v>0</v>
      </c>
      <c r="C875" t="s">
        <v>2013</v>
      </c>
      <c r="D875" t="s">
        <v>20</v>
      </c>
      <c r="E875">
        <v>42</v>
      </c>
      <c r="F875">
        <v>0</v>
      </c>
      <c r="G875">
        <v>0</v>
      </c>
      <c r="H875" t="s">
        <v>2014</v>
      </c>
      <c r="I875">
        <v>7.65</v>
      </c>
      <c r="J875" t="s">
        <v>1434</v>
      </c>
      <c r="K875" t="s">
        <v>17</v>
      </c>
      <c r="M875">
        <v>120</v>
      </c>
      <c r="O875">
        <v>4</v>
      </c>
      <c r="P875">
        <v>5</v>
      </c>
      <c r="Q875">
        <v>1</v>
      </c>
      <c r="R875" t="str">
        <f t="shared" si="482"/>
        <v>Test</v>
      </c>
      <c r="S875" t="str">
        <f t="shared" si="483"/>
        <v>Validate</v>
      </c>
      <c r="T875" t="str">
        <f t="shared" si="484"/>
        <v>Train</v>
      </c>
      <c r="U875" t="str">
        <f t="shared" si="485"/>
        <v/>
      </c>
      <c r="V875" t="str">
        <f t="shared" si="486"/>
        <v>41-50</v>
      </c>
      <c r="W875" t="str">
        <f t="shared" si="487"/>
        <v>F</v>
      </c>
      <c r="X875" t="str">
        <f t="shared" si="488"/>
        <v>0-10</v>
      </c>
      <c r="Y875" t="b">
        <f>SUMPRODUCT(--(U875=counts!$A$40:$A$49))&gt;0</f>
        <v>0</v>
      </c>
      <c r="Z875" t="b">
        <f>SUMPRODUCT(--(W875=counts!$A$18:$A$22))&gt;0</f>
        <v>0</v>
      </c>
      <c r="AA875" t="str">
        <f t="shared" si="489"/>
        <v>41-50</v>
      </c>
      <c r="AB875" t="str">
        <f>IF(W875="","Blank",IF(Z875="TRUE",W875,counts!$A$23))</f>
        <v>F, G, T</v>
      </c>
      <c r="AC875" t="str">
        <f t="shared" si="490"/>
        <v>0-10</v>
      </c>
      <c r="AD875" t="str">
        <f t="shared" si="491"/>
        <v>Blank</v>
      </c>
      <c r="AE875" t="str">
        <f t="shared" si="492"/>
        <v>male</v>
      </c>
      <c r="AF875">
        <f>IF(F875&gt;=4, counts!$A$62,F875)</f>
        <v>0</v>
      </c>
      <c r="AG875">
        <f>IF(G875&gt;=3, counts!$A$69,G875)</f>
        <v>0</v>
      </c>
      <c r="AH875" t="str">
        <f>IF(OR(K875="S",K875=""), counts!$A$75,K875)</f>
        <v>S, blank</v>
      </c>
      <c r="AI875">
        <f t="shared" si="493"/>
        <v>3</v>
      </c>
      <c r="AJ875">
        <f>VLOOKUP(AA875,counts!$V$8:$W$13,2,FALSE)</f>
        <v>-13.385578549662212</v>
      </c>
      <c r="AK875">
        <f>VLOOKUP(AB875,counts!$V$17:$W$23,2,FALSE)</f>
        <v>123.30204897661667</v>
      </c>
      <c r="AL875">
        <f>VLOOKUP(AC875,counts!$V$27:$W$33,2,FALSE)</f>
        <v>-82.840254641099079</v>
      </c>
      <c r="AM875">
        <f>VLOOKUP(AD875,counts!$V$38:$W$49,2,FALSE)</f>
        <v>-33.757758935166962</v>
      </c>
      <c r="AN875">
        <f>VLOOKUP(AE875,counts!$V$53:$W$54,2,FALSE)</f>
        <v>-108.67008854708662</v>
      </c>
      <c r="AO875">
        <f>VLOOKUP(AF875,counts!$V$58:$W$62,2,FALSE)</f>
        <v>-14.754319664473872</v>
      </c>
      <c r="AP875">
        <f>VLOOKUP(AG875,counts!$V$66:$W$69,2,FALSE)</f>
        <v>-22.013681658285037</v>
      </c>
      <c r="AQ875">
        <f>VLOOKUP(AH875,counts!$V$73:$W$75,2,FALSE)</f>
        <v>-22.422560732600829</v>
      </c>
      <c r="AR875">
        <f>VLOOKUP(AI875,counts!$V$79:$W$81,2,FALSE)</f>
        <v>-67.960368165567971</v>
      </c>
      <c r="AS875">
        <f t="shared" si="494"/>
        <v>0</v>
      </c>
      <c r="AT875">
        <f t="shared" si="495"/>
        <v>4</v>
      </c>
      <c r="AU875" t="str">
        <f t="shared" si="478"/>
        <v>Test</v>
      </c>
      <c r="AW875" t="str">
        <f t="shared" si="496"/>
        <v>41-50</v>
      </c>
      <c r="AX875" t="str">
        <f t="shared" si="497"/>
        <v>F, G, T</v>
      </c>
      <c r="AY875" t="str">
        <f t="shared" si="498"/>
        <v>0-10</v>
      </c>
      <c r="AZ875" t="str">
        <f t="shared" si="499"/>
        <v>Blank</v>
      </c>
      <c r="BA875" t="str">
        <f t="shared" si="500"/>
        <v>male</v>
      </c>
      <c r="BB875">
        <f t="shared" si="501"/>
        <v>0</v>
      </c>
      <c r="BC875">
        <f t="shared" si="502"/>
        <v>0</v>
      </c>
      <c r="BD875" t="str">
        <f t="shared" si="503"/>
        <v>S, blank</v>
      </c>
      <c r="BE875">
        <f t="shared" si="504"/>
        <v>3</v>
      </c>
      <c r="BF875">
        <f t="shared" si="505"/>
        <v>-13.385578549662212</v>
      </c>
      <c r="BG875">
        <f t="shared" si="506"/>
        <v>123.30204897661667</v>
      </c>
      <c r="BH875">
        <f t="shared" si="507"/>
        <v>-82.840254641099079</v>
      </c>
      <c r="BI875">
        <f t="shared" si="508"/>
        <v>-33.757758935166962</v>
      </c>
      <c r="BJ875">
        <f t="shared" si="509"/>
        <v>-108.67008854708662</v>
      </c>
      <c r="BK875">
        <f t="shared" si="510"/>
        <v>-14.754319664473872</v>
      </c>
      <c r="BL875">
        <f t="shared" si="511"/>
        <v>-22.013681658285037</v>
      </c>
      <c r="BM875">
        <f t="shared" si="512"/>
        <v>-22.422560732600829</v>
      </c>
      <c r="BN875">
        <f t="shared" si="513"/>
        <v>-67.960368165567971</v>
      </c>
      <c r="BO875">
        <f t="shared" si="479"/>
        <v>0</v>
      </c>
      <c r="BP875">
        <f t="shared" si="480"/>
        <v>4</v>
      </c>
      <c r="BQ875" t="str">
        <f t="shared" si="481"/>
        <v>Test</v>
      </c>
    </row>
    <row r="876" spans="1:69" x14ac:dyDescent="0.3">
      <c r="A876">
        <v>3</v>
      </c>
      <c r="B876">
        <v>1</v>
      </c>
      <c r="C876" t="s">
        <v>2015</v>
      </c>
      <c r="D876" t="s">
        <v>20</v>
      </c>
      <c r="F876">
        <v>0</v>
      </c>
      <c r="G876">
        <v>0</v>
      </c>
      <c r="H876" t="s">
        <v>2016</v>
      </c>
      <c r="I876">
        <v>7.8875000000000002</v>
      </c>
      <c r="K876" t="s">
        <v>17</v>
      </c>
      <c r="L876" t="s">
        <v>44</v>
      </c>
      <c r="O876">
        <v>3</v>
      </c>
      <c r="P876">
        <v>4</v>
      </c>
      <c r="Q876">
        <v>2</v>
      </c>
      <c r="R876" t="str">
        <f t="shared" si="482"/>
        <v>Train</v>
      </c>
      <c r="S876" t="str">
        <f t="shared" si="483"/>
        <v>Test</v>
      </c>
      <c r="T876" t="str">
        <f t="shared" si="484"/>
        <v>Train</v>
      </c>
      <c r="U876" t="str">
        <f t="shared" si="485"/>
        <v/>
      </c>
      <c r="V876" t="str">
        <f t="shared" si="486"/>
        <v>0-17</v>
      </c>
      <c r="W876" t="str">
        <f t="shared" si="487"/>
        <v/>
      </c>
      <c r="X876" t="str">
        <f t="shared" si="488"/>
        <v>0-10</v>
      </c>
      <c r="Y876" t="b">
        <f>SUMPRODUCT(--(U876=counts!$A$40:$A$49))&gt;0</f>
        <v>0</v>
      </c>
      <c r="Z876" t="b">
        <f>SUMPRODUCT(--(W876=counts!$A$18:$A$22))&gt;0</f>
        <v>0</v>
      </c>
      <c r="AA876" t="str">
        <f t="shared" si="489"/>
        <v>0-17</v>
      </c>
      <c r="AB876" t="str">
        <f>IF(W876="","Blank",IF(Z876="TRUE",W876,counts!$A$23))</f>
        <v>Blank</v>
      </c>
      <c r="AC876" t="str">
        <f t="shared" si="490"/>
        <v>0-10</v>
      </c>
      <c r="AD876" t="str">
        <f t="shared" si="491"/>
        <v>Blank</v>
      </c>
      <c r="AE876" t="str">
        <f t="shared" si="492"/>
        <v>male</v>
      </c>
      <c r="AF876">
        <f>IF(F876&gt;=4, counts!$A$62,F876)</f>
        <v>0</v>
      </c>
      <c r="AG876">
        <f>IF(G876&gt;=3, counts!$A$69,G876)</f>
        <v>0</v>
      </c>
      <c r="AH876" t="str">
        <f>IF(OR(K876="S",K876=""), counts!$A$75,K876)</f>
        <v>S, blank</v>
      </c>
      <c r="AI876">
        <f t="shared" si="493"/>
        <v>3</v>
      </c>
      <c r="AJ876">
        <f>VLOOKUP(AA876,counts!$V$8:$W$13,2,FALSE)</f>
        <v>-3.7643689058441341</v>
      </c>
      <c r="AK876">
        <f>VLOOKUP(AB876,counts!$V$17:$W$23,2,FALSE)</f>
        <v>-42.171718189759716</v>
      </c>
      <c r="AL876">
        <f>VLOOKUP(AC876,counts!$V$27:$W$33,2,FALSE)</f>
        <v>-82.840254641099079</v>
      </c>
      <c r="AM876">
        <f>VLOOKUP(AD876,counts!$V$38:$W$49,2,FALSE)</f>
        <v>-33.757758935166962</v>
      </c>
      <c r="AN876">
        <f>VLOOKUP(AE876,counts!$V$53:$W$54,2,FALSE)</f>
        <v>-108.67008854708662</v>
      </c>
      <c r="AO876">
        <f>VLOOKUP(AF876,counts!$V$58:$W$62,2,FALSE)</f>
        <v>-14.754319664473872</v>
      </c>
      <c r="AP876">
        <f>VLOOKUP(AG876,counts!$V$66:$W$69,2,FALSE)</f>
        <v>-22.013681658285037</v>
      </c>
      <c r="AQ876">
        <f>VLOOKUP(AH876,counts!$V$73:$W$75,2,FALSE)</f>
        <v>-22.422560732600829</v>
      </c>
      <c r="AR876">
        <f>VLOOKUP(AI876,counts!$V$79:$W$81,2,FALSE)</f>
        <v>-67.960368165567971</v>
      </c>
      <c r="AS876">
        <f t="shared" si="494"/>
        <v>1</v>
      </c>
      <c r="AT876">
        <f t="shared" si="495"/>
        <v>3</v>
      </c>
      <c r="AU876" t="str">
        <f t="shared" si="478"/>
        <v>Train</v>
      </c>
      <c r="AW876" t="str">
        <f t="shared" si="496"/>
        <v>0-17</v>
      </c>
      <c r="AX876" t="str">
        <f t="shared" si="497"/>
        <v>Blank</v>
      </c>
      <c r="AY876" t="str">
        <f t="shared" si="498"/>
        <v>0-10</v>
      </c>
      <c r="AZ876" t="str">
        <f t="shared" si="499"/>
        <v>Blank</v>
      </c>
      <c r="BA876" t="str">
        <f t="shared" si="500"/>
        <v>male</v>
      </c>
      <c r="BB876">
        <f t="shared" si="501"/>
        <v>0</v>
      </c>
      <c r="BC876">
        <f t="shared" si="502"/>
        <v>0</v>
      </c>
      <c r="BD876" t="str">
        <f t="shared" si="503"/>
        <v>S, blank</v>
      </c>
      <c r="BE876">
        <f t="shared" si="504"/>
        <v>3</v>
      </c>
      <c r="BF876">
        <f t="shared" si="505"/>
        <v>-3.7643689058441341</v>
      </c>
      <c r="BG876">
        <f t="shared" si="506"/>
        <v>-42.171718189759716</v>
      </c>
      <c r="BH876">
        <f t="shared" si="507"/>
        <v>-82.840254641099079</v>
      </c>
      <c r="BI876">
        <f t="shared" si="508"/>
        <v>-33.757758935166962</v>
      </c>
      <c r="BJ876">
        <f t="shared" si="509"/>
        <v>-108.67008854708662</v>
      </c>
      <c r="BK876">
        <f t="shared" si="510"/>
        <v>-14.754319664473872</v>
      </c>
      <c r="BL876">
        <f t="shared" si="511"/>
        <v>-22.013681658285037</v>
      </c>
      <c r="BM876">
        <f t="shared" si="512"/>
        <v>-22.422560732600829</v>
      </c>
      <c r="BN876">
        <f t="shared" si="513"/>
        <v>-67.960368165567971</v>
      </c>
      <c r="BO876">
        <f t="shared" si="479"/>
        <v>1</v>
      </c>
      <c r="BP876">
        <f t="shared" si="480"/>
        <v>3</v>
      </c>
      <c r="BQ876" t="str">
        <f t="shared" si="481"/>
        <v>Train</v>
      </c>
    </row>
    <row r="877" spans="1:69" x14ac:dyDescent="0.3">
      <c r="A877">
        <v>3</v>
      </c>
      <c r="B877">
        <v>0</v>
      </c>
      <c r="C877" t="s">
        <v>2017</v>
      </c>
      <c r="D877" t="s">
        <v>20</v>
      </c>
      <c r="E877">
        <v>30</v>
      </c>
      <c r="F877">
        <v>0</v>
      </c>
      <c r="G877">
        <v>0</v>
      </c>
      <c r="H877" t="s">
        <v>2018</v>
      </c>
      <c r="I877">
        <v>7.2291999999999996</v>
      </c>
      <c r="K877" t="s">
        <v>44</v>
      </c>
      <c r="O877">
        <v>3</v>
      </c>
      <c r="P877">
        <v>4</v>
      </c>
      <c r="Q877">
        <v>4</v>
      </c>
      <c r="R877" t="str">
        <f t="shared" si="482"/>
        <v>Train</v>
      </c>
      <c r="S877" t="str">
        <f t="shared" si="483"/>
        <v>Test</v>
      </c>
      <c r="T877" t="str">
        <f t="shared" si="484"/>
        <v>Test</v>
      </c>
      <c r="U877" t="str">
        <f t="shared" si="485"/>
        <v/>
      </c>
      <c r="V877" t="str">
        <f t="shared" si="486"/>
        <v>18-30</v>
      </c>
      <c r="W877" t="str">
        <f t="shared" si="487"/>
        <v/>
      </c>
      <c r="X877" t="str">
        <f t="shared" si="488"/>
        <v>0-10</v>
      </c>
      <c r="Y877" t="b">
        <f>SUMPRODUCT(--(U877=counts!$A$40:$A$49))&gt;0</f>
        <v>0</v>
      </c>
      <c r="Z877" t="b">
        <f>SUMPRODUCT(--(W877=counts!$A$18:$A$22))&gt;0</f>
        <v>0</v>
      </c>
      <c r="AA877" t="str">
        <f t="shared" si="489"/>
        <v>18-30</v>
      </c>
      <c r="AB877" t="str">
        <f>IF(W877="","Blank",IF(Z877="TRUE",W877,counts!$A$23))</f>
        <v>Blank</v>
      </c>
      <c r="AC877" t="str">
        <f t="shared" si="490"/>
        <v>0-10</v>
      </c>
      <c r="AD877" t="str">
        <f t="shared" si="491"/>
        <v>Blank</v>
      </c>
      <c r="AE877" t="str">
        <f t="shared" si="492"/>
        <v>male</v>
      </c>
      <c r="AF877">
        <f>IF(F877&gt;=4, counts!$A$62,F877)</f>
        <v>0</v>
      </c>
      <c r="AG877">
        <f>IF(G877&gt;=3, counts!$A$69,G877)</f>
        <v>0</v>
      </c>
      <c r="AH877" t="str">
        <f>IF(OR(K877="S",K877=""), counts!$A$75,K877)</f>
        <v>C</v>
      </c>
      <c r="AI877">
        <f t="shared" si="493"/>
        <v>3</v>
      </c>
      <c r="AJ877">
        <f>VLOOKUP(AA877,counts!$V$8:$W$13,2,FALSE)</f>
        <v>-11.613432440426715</v>
      </c>
      <c r="AK877">
        <f>VLOOKUP(AB877,counts!$V$17:$W$23,2,FALSE)</f>
        <v>-42.171718189759716</v>
      </c>
      <c r="AL877">
        <f>VLOOKUP(AC877,counts!$V$27:$W$33,2,FALSE)</f>
        <v>-82.840254641099079</v>
      </c>
      <c r="AM877">
        <f>VLOOKUP(AD877,counts!$V$38:$W$49,2,FALSE)</f>
        <v>-33.757758935166962</v>
      </c>
      <c r="AN877">
        <f>VLOOKUP(AE877,counts!$V$53:$W$54,2,FALSE)</f>
        <v>-108.67008854708662</v>
      </c>
      <c r="AO877">
        <f>VLOOKUP(AF877,counts!$V$58:$W$62,2,FALSE)</f>
        <v>-14.754319664473872</v>
      </c>
      <c r="AP877">
        <f>VLOOKUP(AG877,counts!$V$66:$W$69,2,FALSE)</f>
        <v>-22.013681658285037</v>
      </c>
      <c r="AQ877">
        <f>VLOOKUP(AH877,counts!$V$73:$W$75,2,FALSE)</f>
        <v>72.444458573419169</v>
      </c>
      <c r="AR877">
        <f>VLOOKUP(AI877,counts!$V$79:$W$81,2,FALSE)</f>
        <v>-67.960368165567971</v>
      </c>
      <c r="AS877">
        <f t="shared" si="494"/>
        <v>0</v>
      </c>
      <c r="AT877">
        <f t="shared" si="495"/>
        <v>3</v>
      </c>
      <c r="AU877" t="str">
        <f t="shared" si="478"/>
        <v>Train</v>
      </c>
      <c r="AW877" t="str">
        <f t="shared" si="496"/>
        <v>18-30</v>
      </c>
      <c r="AX877" t="str">
        <f t="shared" si="497"/>
        <v>Blank</v>
      </c>
      <c r="AY877" t="str">
        <f t="shared" si="498"/>
        <v>0-10</v>
      </c>
      <c r="AZ877" t="str">
        <f t="shared" si="499"/>
        <v>Blank</v>
      </c>
      <c r="BA877" t="str">
        <f t="shared" si="500"/>
        <v>male</v>
      </c>
      <c r="BB877">
        <f t="shared" si="501"/>
        <v>0</v>
      </c>
      <c r="BC877">
        <f t="shared" si="502"/>
        <v>0</v>
      </c>
      <c r="BD877" t="str">
        <f t="shared" si="503"/>
        <v>C</v>
      </c>
      <c r="BE877">
        <f t="shared" si="504"/>
        <v>3</v>
      </c>
      <c r="BF877">
        <f t="shared" si="505"/>
        <v>-11.613432440426715</v>
      </c>
      <c r="BG877">
        <f t="shared" si="506"/>
        <v>-42.171718189759716</v>
      </c>
      <c r="BH877">
        <f t="shared" si="507"/>
        <v>-82.840254641099079</v>
      </c>
      <c r="BI877">
        <f t="shared" si="508"/>
        <v>-33.757758935166962</v>
      </c>
      <c r="BJ877">
        <f t="shared" si="509"/>
        <v>-108.67008854708662</v>
      </c>
      <c r="BK877">
        <f t="shared" si="510"/>
        <v>-14.754319664473872</v>
      </c>
      <c r="BL877">
        <f t="shared" si="511"/>
        <v>-22.013681658285037</v>
      </c>
      <c r="BM877">
        <f t="shared" si="512"/>
        <v>72.444458573419169</v>
      </c>
      <c r="BN877">
        <f t="shared" si="513"/>
        <v>-67.960368165567971</v>
      </c>
      <c r="BO877">
        <f t="shared" si="479"/>
        <v>0</v>
      </c>
      <c r="BP877">
        <f t="shared" si="480"/>
        <v>3</v>
      </c>
      <c r="BQ877" t="str">
        <f t="shared" si="481"/>
        <v>Train</v>
      </c>
    </row>
    <row r="878" spans="1:69" x14ac:dyDescent="0.3">
      <c r="A878">
        <v>3</v>
      </c>
      <c r="B878">
        <v>0</v>
      </c>
      <c r="C878" t="s">
        <v>2019</v>
      </c>
      <c r="D878" t="s">
        <v>20</v>
      </c>
      <c r="F878">
        <v>0</v>
      </c>
      <c r="G878">
        <v>0</v>
      </c>
      <c r="H878" t="s">
        <v>2020</v>
      </c>
      <c r="I878">
        <v>7.8958000000000004</v>
      </c>
      <c r="K878" t="s">
        <v>17</v>
      </c>
      <c r="O878">
        <v>5</v>
      </c>
      <c r="P878">
        <v>1</v>
      </c>
      <c r="Q878">
        <v>4</v>
      </c>
      <c r="R878" t="str">
        <f t="shared" si="482"/>
        <v>Validate</v>
      </c>
      <c r="S878" t="str">
        <f t="shared" si="483"/>
        <v>Train</v>
      </c>
      <c r="T878" t="str">
        <f t="shared" si="484"/>
        <v>Test</v>
      </c>
      <c r="U878" t="str">
        <f t="shared" si="485"/>
        <v/>
      </c>
      <c r="V878" t="str">
        <f t="shared" si="486"/>
        <v>0-17</v>
      </c>
      <c r="W878" t="str">
        <f t="shared" si="487"/>
        <v/>
      </c>
      <c r="X878" t="str">
        <f t="shared" si="488"/>
        <v>0-10</v>
      </c>
      <c r="Y878" t="b">
        <f>SUMPRODUCT(--(U878=counts!$A$40:$A$49))&gt;0</f>
        <v>0</v>
      </c>
      <c r="Z878" t="b">
        <f>SUMPRODUCT(--(W878=counts!$A$18:$A$22))&gt;0</f>
        <v>0</v>
      </c>
      <c r="AA878" t="str">
        <f t="shared" si="489"/>
        <v>0-17</v>
      </c>
      <c r="AB878" t="str">
        <f>IF(W878="","Blank",IF(Z878="TRUE",W878,counts!$A$23))</f>
        <v>Blank</v>
      </c>
      <c r="AC878" t="str">
        <f t="shared" si="490"/>
        <v>0-10</v>
      </c>
      <c r="AD878" t="str">
        <f t="shared" si="491"/>
        <v>Blank</v>
      </c>
      <c r="AE878" t="str">
        <f t="shared" si="492"/>
        <v>male</v>
      </c>
      <c r="AF878">
        <f>IF(F878&gt;=4, counts!$A$62,F878)</f>
        <v>0</v>
      </c>
      <c r="AG878">
        <f>IF(G878&gt;=3, counts!$A$69,G878)</f>
        <v>0</v>
      </c>
      <c r="AH878" t="str">
        <f>IF(OR(K878="S",K878=""), counts!$A$75,K878)</f>
        <v>S, blank</v>
      </c>
      <c r="AI878">
        <f t="shared" si="493"/>
        <v>3</v>
      </c>
      <c r="AJ878">
        <f>VLOOKUP(AA878,counts!$V$8:$W$13,2,FALSE)</f>
        <v>-3.7643689058441341</v>
      </c>
      <c r="AK878">
        <f>VLOOKUP(AB878,counts!$V$17:$W$23,2,FALSE)</f>
        <v>-42.171718189759716</v>
      </c>
      <c r="AL878">
        <f>VLOOKUP(AC878,counts!$V$27:$W$33,2,FALSE)</f>
        <v>-82.840254641099079</v>
      </c>
      <c r="AM878">
        <f>VLOOKUP(AD878,counts!$V$38:$W$49,2,FALSE)</f>
        <v>-33.757758935166962</v>
      </c>
      <c r="AN878">
        <f>VLOOKUP(AE878,counts!$V$53:$W$54,2,FALSE)</f>
        <v>-108.67008854708662</v>
      </c>
      <c r="AO878">
        <f>VLOOKUP(AF878,counts!$V$58:$W$62,2,FALSE)</f>
        <v>-14.754319664473872</v>
      </c>
      <c r="AP878">
        <f>VLOOKUP(AG878,counts!$V$66:$W$69,2,FALSE)</f>
        <v>-22.013681658285037</v>
      </c>
      <c r="AQ878">
        <f>VLOOKUP(AH878,counts!$V$73:$W$75,2,FALSE)</f>
        <v>-22.422560732600829</v>
      </c>
      <c r="AR878">
        <f>VLOOKUP(AI878,counts!$V$79:$W$81,2,FALSE)</f>
        <v>-67.960368165567971</v>
      </c>
      <c r="AS878">
        <f t="shared" si="494"/>
        <v>0</v>
      </c>
      <c r="AT878">
        <f t="shared" si="495"/>
        <v>5</v>
      </c>
      <c r="AU878" t="str">
        <f t="shared" si="478"/>
        <v>Validate</v>
      </c>
      <c r="AW878" t="str">
        <f t="shared" si="496"/>
        <v>0-17</v>
      </c>
      <c r="AX878" t="str">
        <f t="shared" si="497"/>
        <v>Blank</v>
      </c>
      <c r="AY878" t="str">
        <f t="shared" si="498"/>
        <v>0-10</v>
      </c>
      <c r="AZ878" t="str">
        <f t="shared" si="499"/>
        <v>Blank</v>
      </c>
      <c r="BA878" t="str">
        <f t="shared" si="500"/>
        <v>male</v>
      </c>
      <c r="BB878">
        <f t="shared" si="501"/>
        <v>0</v>
      </c>
      <c r="BC878">
        <f t="shared" si="502"/>
        <v>0</v>
      </c>
      <c r="BD878" t="str">
        <f t="shared" si="503"/>
        <v>S, blank</v>
      </c>
      <c r="BE878">
        <f t="shared" si="504"/>
        <v>3</v>
      </c>
      <c r="BF878">
        <f t="shared" si="505"/>
        <v>-3.7643689058441341</v>
      </c>
      <c r="BG878">
        <f t="shared" si="506"/>
        <v>-42.171718189759716</v>
      </c>
      <c r="BH878">
        <f t="shared" si="507"/>
        <v>-82.840254641099079</v>
      </c>
      <c r="BI878">
        <f t="shared" si="508"/>
        <v>-33.757758935166962</v>
      </c>
      <c r="BJ878">
        <f t="shared" si="509"/>
        <v>-108.67008854708662</v>
      </c>
      <c r="BK878">
        <f t="shared" si="510"/>
        <v>-14.754319664473872</v>
      </c>
      <c r="BL878">
        <f t="shared" si="511"/>
        <v>-22.013681658285037</v>
      </c>
      <c r="BM878">
        <f t="shared" si="512"/>
        <v>-22.422560732600829</v>
      </c>
      <c r="BN878">
        <f t="shared" si="513"/>
        <v>-67.960368165567971</v>
      </c>
      <c r="BO878">
        <f t="shared" si="479"/>
        <v>0</v>
      </c>
      <c r="BP878">
        <f t="shared" si="480"/>
        <v>5</v>
      </c>
      <c r="BQ878" t="str">
        <f t="shared" si="481"/>
        <v>Validate</v>
      </c>
    </row>
    <row r="879" spans="1:69" x14ac:dyDescent="0.3">
      <c r="A879">
        <v>3</v>
      </c>
      <c r="B879">
        <v>0</v>
      </c>
      <c r="C879" t="s">
        <v>2021</v>
      </c>
      <c r="D879" t="s">
        <v>15</v>
      </c>
      <c r="E879">
        <v>27</v>
      </c>
      <c r="F879">
        <v>1</v>
      </c>
      <c r="G879">
        <v>0</v>
      </c>
      <c r="H879" t="s">
        <v>2022</v>
      </c>
      <c r="I879">
        <v>7.9249999999999998</v>
      </c>
      <c r="K879" t="s">
        <v>17</v>
      </c>
      <c r="O879">
        <v>2</v>
      </c>
      <c r="P879">
        <v>5</v>
      </c>
      <c r="Q879">
        <v>5</v>
      </c>
      <c r="R879" t="str">
        <f t="shared" si="482"/>
        <v>Train</v>
      </c>
      <c r="S879" t="str">
        <f t="shared" si="483"/>
        <v>Validate</v>
      </c>
      <c r="T879" t="str">
        <f t="shared" si="484"/>
        <v>Validate</v>
      </c>
      <c r="U879" t="str">
        <f t="shared" si="485"/>
        <v/>
      </c>
      <c r="V879" t="str">
        <f t="shared" si="486"/>
        <v>18-30</v>
      </c>
      <c r="W879" t="str">
        <f t="shared" si="487"/>
        <v/>
      </c>
      <c r="X879" t="str">
        <f t="shared" si="488"/>
        <v>0-10</v>
      </c>
      <c r="Y879" t="b">
        <f>SUMPRODUCT(--(U879=counts!$A$40:$A$49))&gt;0</f>
        <v>0</v>
      </c>
      <c r="Z879" t="b">
        <f>SUMPRODUCT(--(W879=counts!$A$18:$A$22))&gt;0</f>
        <v>0</v>
      </c>
      <c r="AA879" t="str">
        <f t="shared" si="489"/>
        <v>18-30</v>
      </c>
      <c r="AB879" t="str">
        <f>IF(W879="","Blank",IF(Z879="TRUE",W879,counts!$A$23))</f>
        <v>Blank</v>
      </c>
      <c r="AC879" t="str">
        <f t="shared" si="490"/>
        <v>0-10</v>
      </c>
      <c r="AD879" t="str">
        <f t="shared" si="491"/>
        <v>Blank</v>
      </c>
      <c r="AE879" t="str">
        <f t="shared" si="492"/>
        <v>female</v>
      </c>
      <c r="AF879">
        <f>IF(F879&gt;=4, counts!$A$62,F879)</f>
        <v>1</v>
      </c>
      <c r="AG879">
        <f>IF(G879&gt;=3, counts!$A$69,G879)</f>
        <v>0</v>
      </c>
      <c r="AH879" t="str">
        <f>IF(OR(K879="S",K879=""), counts!$A$75,K879)</f>
        <v>S, blank</v>
      </c>
      <c r="AI879">
        <f t="shared" si="493"/>
        <v>3</v>
      </c>
      <c r="AJ879">
        <f>VLOOKUP(AA879,counts!$V$8:$W$13,2,FALSE)</f>
        <v>-11.613432440426715</v>
      </c>
      <c r="AK879">
        <f>VLOOKUP(AB879,counts!$V$17:$W$23,2,FALSE)</f>
        <v>-42.171718189759716</v>
      </c>
      <c r="AL879">
        <f>VLOOKUP(AC879,counts!$V$27:$W$33,2,FALSE)</f>
        <v>-82.840254641099079</v>
      </c>
      <c r="AM879">
        <f>VLOOKUP(AD879,counts!$V$38:$W$49,2,FALSE)</f>
        <v>-33.757758935166962</v>
      </c>
      <c r="AN879">
        <f>VLOOKUP(AE879,counts!$V$53:$W$54,2,FALSE)</f>
        <v>151.41878811967541</v>
      </c>
      <c r="AO879">
        <f>VLOOKUP(AF879,counts!$V$58:$W$62,2,FALSE)</f>
        <v>48.695090775187893</v>
      </c>
      <c r="AP879">
        <f>VLOOKUP(AG879,counts!$V$66:$W$69,2,FALSE)</f>
        <v>-22.013681658285037</v>
      </c>
      <c r="AQ879">
        <f>VLOOKUP(AH879,counts!$V$73:$W$75,2,FALSE)</f>
        <v>-22.422560732600829</v>
      </c>
      <c r="AR879">
        <f>VLOOKUP(AI879,counts!$V$79:$W$81,2,FALSE)</f>
        <v>-67.960368165567971</v>
      </c>
      <c r="AS879">
        <f t="shared" si="494"/>
        <v>0</v>
      </c>
      <c r="AT879">
        <f t="shared" si="495"/>
        <v>2</v>
      </c>
      <c r="AU879" t="str">
        <f t="shared" si="478"/>
        <v>Train</v>
      </c>
      <c r="AW879" t="str">
        <f t="shared" si="496"/>
        <v>18-30</v>
      </c>
      <c r="AX879" t="str">
        <f t="shared" si="497"/>
        <v>Blank</v>
      </c>
      <c r="AY879" t="str">
        <f t="shared" si="498"/>
        <v>0-10</v>
      </c>
      <c r="AZ879" t="str">
        <f t="shared" si="499"/>
        <v>Blank</v>
      </c>
      <c r="BA879" t="str">
        <f t="shared" si="500"/>
        <v>female</v>
      </c>
      <c r="BB879">
        <f t="shared" si="501"/>
        <v>1</v>
      </c>
      <c r="BC879">
        <f t="shared" si="502"/>
        <v>0</v>
      </c>
      <c r="BD879" t="str">
        <f t="shared" si="503"/>
        <v>S, blank</v>
      </c>
      <c r="BE879">
        <f t="shared" si="504"/>
        <v>3</v>
      </c>
      <c r="BF879">
        <f t="shared" si="505"/>
        <v>-11.613432440426715</v>
      </c>
      <c r="BG879">
        <f t="shared" si="506"/>
        <v>-42.171718189759716</v>
      </c>
      <c r="BH879">
        <f t="shared" si="507"/>
        <v>-82.840254641099079</v>
      </c>
      <c r="BI879">
        <f t="shared" si="508"/>
        <v>-33.757758935166962</v>
      </c>
      <c r="BJ879">
        <f t="shared" si="509"/>
        <v>151.41878811967541</v>
      </c>
      <c r="BK879">
        <f t="shared" si="510"/>
        <v>48.695090775187893</v>
      </c>
      <c r="BL879">
        <f t="shared" si="511"/>
        <v>-22.013681658285037</v>
      </c>
      <c r="BM879">
        <f t="shared" si="512"/>
        <v>-22.422560732600829</v>
      </c>
      <c r="BN879">
        <f t="shared" si="513"/>
        <v>-67.960368165567971</v>
      </c>
      <c r="BO879">
        <f t="shared" si="479"/>
        <v>0</v>
      </c>
      <c r="BP879">
        <f t="shared" si="480"/>
        <v>2</v>
      </c>
      <c r="BQ879" t="str">
        <f t="shared" si="481"/>
        <v>Train</v>
      </c>
    </row>
    <row r="880" spans="1:69" x14ac:dyDescent="0.3">
      <c r="A880">
        <v>3</v>
      </c>
      <c r="B880">
        <v>0</v>
      </c>
      <c r="C880" t="s">
        <v>2023</v>
      </c>
      <c r="D880" t="s">
        <v>15</v>
      </c>
      <c r="E880">
        <v>25</v>
      </c>
      <c r="F880">
        <v>1</v>
      </c>
      <c r="G880">
        <v>0</v>
      </c>
      <c r="H880" t="s">
        <v>2024</v>
      </c>
      <c r="I880">
        <v>7.9249999999999998</v>
      </c>
      <c r="K880" t="s">
        <v>17</v>
      </c>
      <c r="O880">
        <v>1</v>
      </c>
      <c r="P880">
        <v>2</v>
      </c>
      <c r="Q880">
        <v>5</v>
      </c>
      <c r="R880" t="str">
        <f t="shared" si="482"/>
        <v>Train</v>
      </c>
      <c r="S880" t="str">
        <f t="shared" si="483"/>
        <v>Train</v>
      </c>
      <c r="T880" t="str">
        <f t="shared" si="484"/>
        <v>Validate</v>
      </c>
      <c r="U880" t="str">
        <f t="shared" si="485"/>
        <v/>
      </c>
      <c r="V880" t="str">
        <f t="shared" si="486"/>
        <v>18-30</v>
      </c>
      <c r="W880" t="str">
        <f t="shared" si="487"/>
        <v/>
      </c>
      <c r="X880" t="str">
        <f t="shared" si="488"/>
        <v>0-10</v>
      </c>
      <c r="Y880" t="b">
        <f>SUMPRODUCT(--(U880=counts!$A$40:$A$49))&gt;0</f>
        <v>0</v>
      </c>
      <c r="Z880" t="b">
        <f>SUMPRODUCT(--(W880=counts!$A$18:$A$22))&gt;0</f>
        <v>0</v>
      </c>
      <c r="AA880" t="str">
        <f t="shared" si="489"/>
        <v>18-30</v>
      </c>
      <c r="AB880" t="str">
        <f>IF(W880="","Blank",IF(Z880="TRUE",W880,counts!$A$23))</f>
        <v>Blank</v>
      </c>
      <c r="AC880" t="str">
        <f t="shared" si="490"/>
        <v>0-10</v>
      </c>
      <c r="AD880" t="str">
        <f t="shared" si="491"/>
        <v>Blank</v>
      </c>
      <c r="AE880" t="str">
        <f t="shared" si="492"/>
        <v>female</v>
      </c>
      <c r="AF880">
        <f>IF(F880&gt;=4, counts!$A$62,F880)</f>
        <v>1</v>
      </c>
      <c r="AG880">
        <f>IF(G880&gt;=3, counts!$A$69,G880)</f>
        <v>0</v>
      </c>
      <c r="AH880" t="str">
        <f>IF(OR(K880="S",K880=""), counts!$A$75,K880)</f>
        <v>S, blank</v>
      </c>
      <c r="AI880">
        <f t="shared" si="493"/>
        <v>3</v>
      </c>
      <c r="AJ880">
        <f>VLOOKUP(AA880,counts!$V$8:$W$13,2,FALSE)</f>
        <v>-11.613432440426715</v>
      </c>
      <c r="AK880">
        <f>VLOOKUP(AB880,counts!$V$17:$W$23,2,FALSE)</f>
        <v>-42.171718189759716</v>
      </c>
      <c r="AL880">
        <f>VLOOKUP(AC880,counts!$V$27:$W$33,2,FALSE)</f>
        <v>-82.840254641099079</v>
      </c>
      <c r="AM880">
        <f>VLOOKUP(AD880,counts!$V$38:$W$49,2,FALSE)</f>
        <v>-33.757758935166962</v>
      </c>
      <c r="AN880">
        <f>VLOOKUP(AE880,counts!$V$53:$W$54,2,FALSE)</f>
        <v>151.41878811967541</v>
      </c>
      <c r="AO880">
        <f>VLOOKUP(AF880,counts!$V$58:$W$62,2,FALSE)</f>
        <v>48.695090775187893</v>
      </c>
      <c r="AP880">
        <f>VLOOKUP(AG880,counts!$V$66:$W$69,2,FALSE)</f>
        <v>-22.013681658285037</v>
      </c>
      <c r="AQ880">
        <f>VLOOKUP(AH880,counts!$V$73:$W$75,2,FALSE)</f>
        <v>-22.422560732600829</v>
      </c>
      <c r="AR880">
        <f>VLOOKUP(AI880,counts!$V$79:$W$81,2,FALSE)</f>
        <v>-67.960368165567971</v>
      </c>
      <c r="AS880">
        <f t="shared" si="494"/>
        <v>0</v>
      </c>
      <c r="AT880">
        <f t="shared" si="495"/>
        <v>1</v>
      </c>
      <c r="AU880" t="str">
        <f t="shared" si="478"/>
        <v>Train</v>
      </c>
      <c r="AW880" t="str">
        <f t="shared" si="496"/>
        <v>18-30</v>
      </c>
      <c r="AX880" t="str">
        <f t="shared" si="497"/>
        <v>Blank</v>
      </c>
      <c r="AY880" t="str">
        <f t="shared" si="498"/>
        <v>0-10</v>
      </c>
      <c r="AZ880" t="str">
        <f t="shared" si="499"/>
        <v>Blank</v>
      </c>
      <c r="BA880" t="str">
        <f t="shared" si="500"/>
        <v>female</v>
      </c>
      <c r="BB880">
        <f t="shared" si="501"/>
        <v>1</v>
      </c>
      <c r="BC880">
        <f t="shared" si="502"/>
        <v>0</v>
      </c>
      <c r="BD880" t="str">
        <f t="shared" si="503"/>
        <v>S, blank</v>
      </c>
      <c r="BE880">
        <f t="shared" si="504"/>
        <v>3</v>
      </c>
      <c r="BF880">
        <f t="shared" si="505"/>
        <v>-11.613432440426715</v>
      </c>
      <c r="BG880">
        <f t="shared" si="506"/>
        <v>-42.171718189759716</v>
      </c>
      <c r="BH880">
        <f t="shared" si="507"/>
        <v>-82.840254641099079</v>
      </c>
      <c r="BI880">
        <f t="shared" si="508"/>
        <v>-33.757758935166962</v>
      </c>
      <c r="BJ880">
        <f t="shared" si="509"/>
        <v>151.41878811967541</v>
      </c>
      <c r="BK880">
        <f t="shared" si="510"/>
        <v>48.695090775187893</v>
      </c>
      <c r="BL880">
        <f t="shared" si="511"/>
        <v>-22.013681658285037</v>
      </c>
      <c r="BM880">
        <f t="shared" si="512"/>
        <v>-22.422560732600829</v>
      </c>
      <c r="BN880">
        <f t="shared" si="513"/>
        <v>-67.960368165567971</v>
      </c>
      <c r="BO880">
        <f t="shared" si="479"/>
        <v>0</v>
      </c>
      <c r="BP880">
        <f t="shared" si="480"/>
        <v>1</v>
      </c>
      <c r="BQ880" t="str">
        <f t="shared" si="481"/>
        <v>Train</v>
      </c>
    </row>
    <row r="881" spans="1:69" x14ac:dyDescent="0.3">
      <c r="A881">
        <v>3</v>
      </c>
      <c r="B881">
        <v>0</v>
      </c>
      <c r="C881" t="s">
        <v>2025</v>
      </c>
      <c r="D881" t="s">
        <v>20</v>
      </c>
      <c r="F881">
        <v>0</v>
      </c>
      <c r="G881">
        <v>0</v>
      </c>
      <c r="H881" t="s">
        <v>2026</v>
      </c>
      <c r="I881">
        <v>7.8958000000000004</v>
      </c>
      <c r="K881" t="s">
        <v>17</v>
      </c>
      <c r="O881">
        <v>2</v>
      </c>
      <c r="P881">
        <v>4</v>
      </c>
      <c r="Q881">
        <v>4</v>
      </c>
      <c r="R881" t="str">
        <f t="shared" si="482"/>
        <v>Train</v>
      </c>
      <c r="S881" t="str">
        <f t="shared" si="483"/>
        <v>Test</v>
      </c>
      <c r="T881" t="str">
        <f t="shared" si="484"/>
        <v>Test</v>
      </c>
      <c r="U881" t="str">
        <f t="shared" si="485"/>
        <v/>
      </c>
      <c r="V881" t="str">
        <f t="shared" si="486"/>
        <v>0-17</v>
      </c>
      <c r="W881" t="str">
        <f t="shared" si="487"/>
        <v/>
      </c>
      <c r="X881" t="str">
        <f t="shared" si="488"/>
        <v>0-10</v>
      </c>
      <c r="Y881" t="b">
        <f>SUMPRODUCT(--(U881=counts!$A$40:$A$49))&gt;0</f>
        <v>0</v>
      </c>
      <c r="Z881" t="b">
        <f>SUMPRODUCT(--(W881=counts!$A$18:$A$22))&gt;0</f>
        <v>0</v>
      </c>
      <c r="AA881" t="str">
        <f t="shared" si="489"/>
        <v>0-17</v>
      </c>
      <c r="AB881" t="str">
        <f>IF(W881="","Blank",IF(Z881="TRUE",W881,counts!$A$23))</f>
        <v>Blank</v>
      </c>
      <c r="AC881" t="str">
        <f t="shared" si="490"/>
        <v>0-10</v>
      </c>
      <c r="AD881" t="str">
        <f t="shared" si="491"/>
        <v>Blank</v>
      </c>
      <c r="AE881" t="str">
        <f t="shared" si="492"/>
        <v>male</v>
      </c>
      <c r="AF881">
        <f>IF(F881&gt;=4, counts!$A$62,F881)</f>
        <v>0</v>
      </c>
      <c r="AG881">
        <f>IF(G881&gt;=3, counts!$A$69,G881)</f>
        <v>0</v>
      </c>
      <c r="AH881" t="str">
        <f>IF(OR(K881="S",K881=""), counts!$A$75,K881)</f>
        <v>S, blank</v>
      </c>
      <c r="AI881">
        <f t="shared" si="493"/>
        <v>3</v>
      </c>
      <c r="AJ881">
        <f>VLOOKUP(AA881,counts!$V$8:$W$13,2,FALSE)</f>
        <v>-3.7643689058441341</v>
      </c>
      <c r="AK881">
        <f>VLOOKUP(AB881,counts!$V$17:$W$23,2,FALSE)</f>
        <v>-42.171718189759716</v>
      </c>
      <c r="AL881">
        <f>VLOOKUP(AC881,counts!$V$27:$W$33,2,FALSE)</f>
        <v>-82.840254641099079</v>
      </c>
      <c r="AM881">
        <f>VLOOKUP(AD881,counts!$V$38:$W$49,2,FALSE)</f>
        <v>-33.757758935166962</v>
      </c>
      <c r="AN881">
        <f>VLOOKUP(AE881,counts!$V$53:$W$54,2,FALSE)</f>
        <v>-108.67008854708662</v>
      </c>
      <c r="AO881">
        <f>VLOOKUP(AF881,counts!$V$58:$W$62,2,FALSE)</f>
        <v>-14.754319664473872</v>
      </c>
      <c r="AP881">
        <f>VLOOKUP(AG881,counts!$V$66:$W$69,2,FALSE)</f>
        <v>-22.013681658285037</v>
      </c>
      <c r="AQ881">
        <f>VLOOKUP(AH881,counts!$V$73:$W$75,2,FALSE)</f>
        <v>-22.422560732600829</v>
      </c>
      <c r="AR881">
        <f>VLOOKUP(AI881,counts!$V$79:$W$81,2,FALSE)</f>
        <v>-67.960368165567971</v>
      </c>
      <c r="AS881">
        <f t="shared" si="494"/>
        <v>0</v>
      </c>
      <c r="AT881">
        <f t="shared" si="495"/>
        <v>2</v>
      </c>
      <c r="AU881" t="str">
        <f t="shared" si="478"/>
        <v>Train</v>
      </c>
      <c r="AW881" t="str">
        <f t="shared" si="496"/>
        <v>0-17</v>
      </c>
      <c r="AX881" t="str">
        <f t="shared" si="497"/>
        <v>Blank</v>
      </c>
      <c r="AY881" t="str">
        <f t="shared" si="498"/>
        <v>0-10</v>
      </c>
      <c r="AZ881" t="str">
        <f t="shared" si="499"/>
        <v>Blank</v>
      </c>
      <c r="BA881" t="str">
        <f t="shared" si="500"/>
        <v>male</v>
      </c>
      <c r="BB881">
        <f t="shared" si="501"/>
        <v>0</v>
      </c>
      <c r="BC881">
        <f t="shared" si="502"/>
        <v>0</v>
      </c>
      <c r="BD881" t="str">
        <f t="shared" si="503"/>
        <v>S, blank</v>
      </c>
      <c r="BE881">
        <f t="shared" si="504"/>
        <v>3</v>
      </c>
      <c r="BF881">
        <f t="shared" si="505"/>
        <v>-3.7643689058441341</v>
      </c>
      <c r="BG881">
        <f t="shared" si="506"/>
        <v>-42.171718189759716</v>
      </c>
      <c r="BH881">
        <f t="shared" si="507"/>
        <v>-82.840254641099079</v>
      </c>
      <c r="BI881">
        <f t="shared" si="508"/>
        <v>-33.757758935166962</v>
      </c>
      <c r="BJ881">
        <f t="shared" si="509"/>
        <v>-108.67008854708662</v>
      </c>
      <c r="BK881">
        <f t="shared" si="510"/>
        <v>-14.754319664473872</v>
      </c>
      <c r="BL881">
        <f t="shared" si="511"/>
        <v>-22.013681658285037</v>
      </c>
      <c r="BM881">
        <f t="shared" si="512"/>
        <v>-22.422560732600829</v>
      </c>
      <c r="BN881">
        <f t="shared" si="513"/>
        <v>-67.960368165567971</v>
      </c>
      <c r="BO881">
        <f t="shared" si="479"/>
        <v>0</v>
      </c>
      <c r="BP881">
        <f t="shared" si="480"/>
        <v>2</v>
      </c>
      <c r="BQ881" t="str">
        <f t="shared" si="481"/>
        <v>Train</v>
      </c>
    </row>
    <row r="882" spans="1:69" x14ac:dyDescent="0.3">
      <c r="A882">
        <v>3</v>
      </c>
      <c r="B882">
        <v>1</v>
      </c>
      <c r="C882" t="s">
        <v>2027</v>
      </c>
      <c r="D882" t="s">
        <v>20</v>
      </c>
      <c r="E882">
        <v>29</v>
      </c>
      <c r="F882">
        <v>0</v>
      </c>
      <c r="G882">
        <v>0</v>
      </c>
      <c r="H882" t="s">
        <v>2028</v>
      </c>
      <c r="I882">
        <v>7.8958000000000004</v>
      </c>
      <c r="K882" t="s">
        <v>44</v>
      </c>
      <c r="L882" t="s">
        <v>414</v>
      </c>
      <c r="O882">
        <v>5</v>
      </c>
      <c r="P882">
        <v>2</v>
      </c>
      <c r="Q882">
        <v>5</v>
      </c>
      <c r="R882" t="str">
        <f t="shared" si="482"/>
        <v>Validate</v>
      </c>
      <c r="S882" t="str">
        <f t="shared" si="483"/>
        <v>Train</v>
      </c>
      <c r="T882" t="str">
        <f t="shared" si="484"/>
        <v>Validate</v>
      </c>
      <c r="U882" t="str">
        <f t="shared" si="485"/>
        <v/>
      </c>
      <c r="V882" t="str">
        <f t="shared" si="486"/>
        <v>18-30</v>
      </c>
      <c r="W882" t="str">
        <f t="shared" si="487"/>
        <v/>
      </c>
      <c r="X882" t="str">
        <f t="shared" si="488"/>
        <v>0-10</v>
      </c>
      <c r="Y882" t="b">
        <f>SUMPRODUCT(--(U882=counts!$A$40:$A$49))&gt;0</f>
        <v>0</v>
      </c>
      <c r="Z882" t="b">
        <f>SUMPRODUCT(--(W882=counts!$A$18:$A$22))&gt;0</f>
        <v>0</v>
      </c>
      <c r="AA882" t="str">
        <f t="shared" si="489"/>
        <v>18-30</v>
      </c>
      <c r="AB882" t="str">
        <f>IF(W882="","Blank",IF(Z882="TRUE",W882,counts!$A$23))</f>
        <v>Blank</v>
      </c>
      <c r="AC882" t="str">
        <f t="shared" si="490"/>
        <v>0-10</v>
      </c>
      <c r="AD882" t="str">
        <f t="shared" si="491"/>
        <v>Blank</v>
      </c>
      <c r="AE882" t="str">
        <f t="shared" si="492"/>
        <v>male</v>
      </c>
      <c r="AF882">
        <f>IF(F882&gt;=4, counts!$A$62,F882)</f>
        <v>0</v>
      </c>
      <c r="AG882">
        <f>IF(G882&gt;=3, counts!$A$69,G882)</f>
        <v>0</v>
      </c>
      <c r="AH882" t="str">
        <f>IF(OR(K882="S",K882=""), counts!$A$75,K882)</f>
        <v>C</v>
      </c>
      <c r="AI882">
        <f t="shared" si="493"/>
        <v>3</v>
      </c>
      <c r="AJ882">
        <f>VLOOKUP(AA882,counts!$V$8:$W$13,2,FALSE)</f>
        <v>-11.613432440426715</v>
      </c>
      <c r="AK882">
        <f>VLOOKUP(AB882,counts!$V$17:$W$23,2,FALSE)</f>
        <v>-42.171718189759716</v>
      </c>
      <c r="AL882">
        <f>VLOOKUP(AC882,counts!$V$27:$W$33,2,FALSE)</f>
        <v>-82.840254641099079</v>
      </c>
      <c r="AM882">
        <f>VLOOKUP(AD882,counts!$V$38:$W$49,2,FALSE)</f>
        <v>-33.757758935166962</v>
      </c>
      <c r="AN882">
        <f>VLOOKUP(AE882,counts!$V$53:$W$54,2,FALSE)</f>
        <v>-108.67008854708662</v>
      </c>
      <c r="AO882">
        <f>VLOOKUP(AF882,counts!$V$58:$W$62,2,FALSE)</f>
        <v>-14.754319664473872</v>
      </c>
      <c r="AP882">
        <f>VLOOKUP(AG882,counts!$V$66:$W$69,2,FALSE)</f>
        <v>-22.013681658285037</v>
      </c>
      <c r="AQ882">
        <f>VLOOKUP(AH882,counts!$V$73:$W$75,2,FALSE)</f>
        <v>72.444458573419169</v>
      </c>
      <c r="AR882">
        <f>VLOOKUP(AI882,counts!$V$79:$W$81,2,FALSE)</f>
        <v>-67.960368165567971</v>
      </c>
      <c r="AS882">
        <f t="shared" si="494"/>
        <v>1</v>
      </c>
      <c r="AT882">
        <f t="shared" si="495"/>
        <v>5</v>
      </c>
      <c r="AU882" t="str">
        <f t="shared" si="478"/>
        <v>Validate</v>
      </c>
      <c r="AW882" t="str">
        <f t="shared" si="496"/>
        <v>18-30</v>
      </c>
      <c r="AX882" t="str">
        <f t="shared" si="497"/>
        <v>Blank</v>
      </c>
      <c r="AY882" t="str">
        <f t="shared" si="498"/>
        <v>0-10</v>
      </c>
      <c r="AZ882" t="str">
        <f t="shared" si="499"/>
        <v>Blank</v>
      </c>
      <c r="BA882" t="str">
        <f t="shared" si="500"/>
        <v>male</v>
      </c>
      <c r="BB882">
        <f t="shared" si="501"/>
        <v>0</v>
      </c>
      <c r="BC882">
        <f t="shared" si="502"/>
        <v>0</v>
      </c>
      <c r="BD882" t="str">
        <f t="shared" si="503"/>
        <v>C</v>
      </c>
      <c r="BE882">
        <f t="shared" si="504"/>
        <v>3</v>
      </c>
      <c r="BF882">
        <f t="shared" si="505"/>
        <v>-11.613432440426715</v>
      </c>
      <c r="BG882">
        <f t="shared" si="506"/>
        <v>-42.171718189759716</v>
      </c>
      <c r="BH882">
        <f t="shared" si="507"/>
        <v>-82.840254641099079</v>
      </c>
      <c r="BI882">
        <f t="shared" si="508"/>
        <v>-33.757758935166962</v>
      </c>
      <c r="BJ882">
        <f t="shared" si="509"/>
        <v>-108.67008854708662</v>
      </c>
      <c r="BK882">
        <f t="shared" si="510"/>
        <v>-14.754319664473872</v>
      </c>
      <c r="BL882">
        <f t="shared" si="511"/>
        <v>-22.013681658285037</v>
      </c>
      <c r="BM882">
        <f t="shared" si="512"/>
        <v>72.444458573419169</v>
      </c>
      <c r="BN882">
        <f t="shared" si="513"/>
        <v>-67.960368165567971</v>
      </c>
      <c r="BO882">
        <f t="shared" si="479"/>
        <v>1</v>
      </c>
      <c r="BP882">
        <f t="shared" si="480"/>
        <v>5</v>
      </c>
      <c r="BQ882" t="str">
        <f t="shared" si="481"/>
        <v>Validate</v>
      </c>
    </row>
    <row r="883" spans="1:69" x14ac:dyDescent="0.3">
      <c r="A883">
        <v>3</v>
      </c>
      <c r="B883">
        <v>1</v>
      </c>
      <c r="C883" t="s">
        <v>2029</v>
      </c>
      <c r="D883" t="s">
        <v>20</v>
      </c>
      <c r="E883">
        <v>21</v>
      </c>
      <c r="F883">
        <v>0</v>
      </c>
      <c r="G883">
        <v>0</v>
      </c>
      <c r="H883" t="s">
        <v>2030</v>
      </c>
      <c r="I883">
        <v>7.7957999999999998</v>
      </c>
      <c r="K883" t="s">
        <v>17</v>
      </c>
      <c r="L883" t="s">
        <v>74</v>
      </c>
      <c r="O883">
        <v>4</v>
      </c>
      <c r="P883">
        <v>3</v>
      </c>
      <c r="Q883">
        <v>3</v>
      </c>
      <c r="R883" t="str">
        <f t="shared" si="482"/>
        <v>Test</v>
      </c>
      <c r="S883" t="str">
        <f t="shared" si="483"/>
        <v>Train</v>
      </c>
      <c r="T883" t="str">
        <f t="shared" si="484"/>
        <v>Train</v>
      </c>
      <c r="U883" t="str">
        <f t="shared" si="485"/>
        <v/>
      </c>
      <c r="V883" t="str">
        <f t="shared" si="486"/>
        <v>18-30</v>
      </c>
      <c r="W883" t="str">
        <f t="shared" si="487"/>
        <v/>
      </c>
      <c r="X883" t="str">
        <f t="shared" si="488"/>
        <v>0-10</v>
      </c>
      <c r="Y883" t="b">
        <f>SUMPRODUCT(--(U883=counts!$A$40:$A$49))&gt;0</f>
        <v>0</v>
      </c>
      <c r="Z883" t="b">
        <f>SUMPRODUCT(--(W883=counts!$A$18:$A$22))&gt;0</f>
        <v>0</v>
      </c>
      <c r="AA883" t="str">
        <f t="shared" si="489"/>
        <v>18-30</v>
      </c>
      <c r="AB883" t="str">
        <f>IF(W883="","Blank",IF(Z883="TRUE",W883,counts!$A$23))</f>
        <v>Blank</v>
      </c>
      <c r="AC883" t="str">
        <f t="shared" si="490"/>
        <v>0-10</v>
      </c>
      <c r="AD883" t="str">
        <f t="shared" si="491"/>
        <v>Blank</v>
      </c>
      <c r="AE883" t="str">
        <f t="shared" si="492"/>
        <v>male</v>
      </c>
      <c r="AF883">
        <f>IF(F883&gt;=4, counts!$A$62,F883)</f>
        <v>0</v>
      </c>
      <c r="AG883">
        <f>IF(G883&gt;=3, counts!$A$69,G883)</f>
        <v>0</v>
      </c>
      <c r="AH883" t="str">
        <f>IF(OR(K883="S",K883=""), counts!$A$75,K883)</f>
        <v>S, blank</v>
      </c>
      <c r="AI883">
        <f t="shared" si="493"/>
        <v>3</v>
      </c>
      <c r="AJ883">
        <f>VLOOKUP(AA883,counts!$V$8:$W$13,2,FALSE)</f>
        <v>-11.613432440426715</v>
      </c>
      <c r="AK883">
        <f>VLOOKUP(AB883,counts!$V$17:$W$23,2,FALSE)</f>
        <v>-42.171718189759716</v>
      </c>
      <c r="AL883">
        <f>VLOOKUP(AC883,counts!$V$27:$W$33,2,FALSE)</f>
        <v>-82.840254641099079</v>
      </c>
      <c r="AM883">
        <f>VLOOKUP(AD883,counts!$V$38:$W$49,2,FALSE)</f>
        <v>-33.757758935166962</v>
      </c>
      <c r="AN883">
        <f>VLOOKUP(AE883,counts!$V$53:$W$54,2,FALSE)</f>
        <v>-108.67008854708662</v>
      </c>
      <c r="AO883">
        <f>VLOOKUP(AF883,counts!$V$58:$W$62,2,FALSE)</f>
        <v>-14.754319664473872</v>
      </c>
      <c r="AP883">
        <f>VLOOKUP(AG883,counts!$V$66:$W$69,2,FALSE)</f>
        <v>-22.013681658285037</v>
      </c>
      <c r="AQ883">
        <f>VLOOKUP(AH883,counts!$V$73:$W$75,2,FALSE)</f>
        <v>-22.422560732600829</v>
      </c>
      <c r="AR883">
        <f>VLOOKUP(AI883,counts!$V$79:$W$81,2,FALSE)</f>
        <v>-67.960368165567971</v>
      </c>
      <c r="AS883">
        <f t="shared" si="494"/>
        <v>1</v>
      </c>
      <c r="AT883">
        <f t="shared" si="495"/>
        <v>4</v>
      </c>
      <c r="AU883" t="str">
        <f t="shared" si="478"/>
        <v>Test</v>
      </c>
      <c r="AW883" t="str">
        <f t="shared" si="496"/>
        <v>18-30</v>
      </c>
      <c r="AX883" t="str">
        <f t="shared" si="497"/>
        <v>Blank</v>
      </c>
      <c r="AY883" t="str">
        <f t="shared" si="498"/>
        <v>0-10</v>
      </c>
      <c r="AZ883" t="str">
        <f t="shared" si="499"/>
        <v>Blank</v>
      </c>
      <c r="BA883" t="str">
        <f t="shared" si="500"/>
        <v>male</v>
      </c>
      <c r="BB883">
        <f t="shared" si="501"/>
        <v>0</v>
      </c>
      <c r="BC883">
        <f t="shared" si="502"/>
        <v>0</v>
      </c>
      <c r="BD883" t="str">
        <f t="shared" si="503"/>
        <v>S, blank</v>
      </c>
      <c r="BE883">
        <f t="shared" si="504"/>
        <v>3</v>
      </c>
      <c r="BF883">
        <f t="shared" si="505"/>
        <v>-11.613432440426715</v>
      </c>
      <c r="BG883">
        <f t="shared" si="506"/>
        <v>-42.171718189759716</v>
      </c>
      <c r="BH883">
        <f t="shared" si="507"/>
        <v>-82.840254641099079</v>
      </c>
      <c r="BI883">
        <f t="shared" si="508"/>
        <v>-33.757758935166962</v>
      </c>
      <c r="BJ883">
        <f t="shared" si="509"/>
        <v>-108.67008854708662</v>
      </c>
      <c r="BK883">
        <f t="shared" si="510"/>
        <v>-14.754319664473872</v>
      </c>
      <c r="BL883">
        <f t="shared" si="511"/>
        <v>-22.013681658285037</v>
      </c>
      <c r="BM883">
        <f t="shared" si="512"/>
        <v>-22.422560732600829</v>
      </c>
      <c r="BN883">
        <f t="shared" si="513"/>
        <v>-67.960368165567971</v>
      </c>
      <c r="BO883">
        <f t="shared" si="479"/>
        <v>1</v>
      </c>
      <c r="BP883">
        <f t="shared" si="480"/>
        <v>4</v>
      </c>
      <c r="BQ883" t="str">
        <f t="shared" si="481"/>
        <v>Test</v>
      </c>
    </row>
    <row r="884" spans="1:69" x14ac:dyDescent="0.3">
      <c r="A884">
        <v>3</v>
      </c>
      <c r="B884">
        <v>0</v>
      </c>
      <c r="C884" t="s">
        <v>2031</v>
      </c>
      <c r="D884" t="s">
        <v>20</v>
      </c>
      <c r="F884">
        <v>0</v>
      </c>
      <c r="G884">
        <v>0</v>
      </c>
      <c r="H884" t="s">
        <v>2032</v>
      </c>
      <c r="I884">
        <v>7.05</v>
      </c>
      <c r="K884" t="s">
        <v>17</v>
      </c>
      <c r="O884">
        <v>3</v>
      </c>
      <c r="P884">
        <v>4</v>
      </c>
      <c r="Q884">
        <v>4</v>
      </c>
      <c r="R884" t="str">
        <f t="shared" si="482"/>
        <v>Train</v>
      </c>
      <c r="S884" t="str">
        <f t="shared" si="483"/>
        <v>Test</v>
      </c>
      <c r="T884" t="str">
        <f t="shared" si="484"/>
        <v>Test</v>
      </c>
      <c r="U884" t="str">
        <f t="shared" si="485"/>
        <v/>
      </c>
      <c r="V884" t="str">
        <f t="shared" si="486"/>
        <v>0-17</v>
      </c>
      <c r="W884" t="str">
        <f t="shared" si="487"/>
        <v/>
      </c>
      <c r="X884" t="str">
        <f t="shared" si="488"/>
        <v>0-10</v>
      </c>
      <c r="Y884" t="b">
        <f>SUMPRODUCT(--(U884=counts!$A$40:$A$49))&gt;0</f>
        <v>0</v>
      </c>
      <c r="Z884" t="b">
        <f>SUMPRODUCT(--(W884=counts!$A$18:$A$22))&gt;0</f>
        <v>0</v>
      </c>
      <c r="AA884" t="str">
        <f t="shared" si="489"/>
        <v>0-17</v>
      </c>
      <c r="AB884" t="str">
        <f>IF(W884="","Blank",IF(Z884="TRUE",W884,counts!$A$23))</f>
        <v>Blank</v>
      </c>
      <c r="AC884" t="str">
        <f t="shared" si="490"/>
        <v>0-10</v>
      </c>
      <c r="AD884" t="str">
        <f t="shared" si="491"/>
        <v>Blank</v>
      </c>
      <c r="AE884" t="str">
        <f t="shared" si="492"/>
        <v>male</v>
      </c>
      <c r="AF884">
        <f>IF(F884&gt;=4, counts!$A$62,F884)</f>
        <v>0</v>
      </c>
      <c r="AG884">
        <f>IF(G884&gt;=3, counts!$A$69,G884)</f>
        <v>0</v>
      </c>
      <c r="AH884" t="str">
        <f>IF(OR(K884="S",K884=""), counts!$A$75,K884)</f>
        <v>S, blank</v>
      </c>
      <c r="AI884">
        <f t="shared" si="493"/>
        <v>3</v>
      </c>
      <c r="AJ884">
        <f>VLOOKUP(AA884,counts!$V$8:$W$13,2,FALSE)</f>
        <v>-3.7643689058441341</v>
      </c>
      <c r="AK884">
        <f>VLOOKUP(AB884,counts!$V$17:$W$23,2,FALSE)</f>
        <v>-42.171718189759716</v>
      </c>
      <c r="AL884">
        <f>VLOOKUP(AC884,counts!$V$27:$W$33,2,FALSE)</f>
        <v>-82.840254641099079</v>
      </c>
      <c r="AM884">
        <f>VLOOKUP(AD884,counts!$V$38:$W$49,2,FALSE)</f>
        <v>-33.757758935166962</v>
      </c>
      <c r="AN884">
        <f>VLOOKUP(AE884,counts!$V$53:$W$54,2,FALSE)</f>
        <v>-108.67008854708662</v>
      </c>
      <c r="AO884">
        <f>VLOOKUP(AF884,counts!$V$58:$W$62,2,FALSE)</f>
        <v>-14.754319664473872</v>
      </c>
      <c r="AP884">
        <f>VLOOKUP(AG884,counts!$V$66:$W$69,2,FALSE)</f>
        <v>-22.013681658285037</v>
      </c>
      <c r="AQ884">
        <f>VLOOKUP(AH884,counts!$V$73:$W$75,2,FALSE)</f>
        <v>-22.422560732600829</v>
      </c>
      <c r="AR884">
        <f>VLOOKUP(AI884,counts!$V$79:$W$81,2,FALSE)</f>
        <v>-67.960368165567971</v>
      </c>
      <c r="AS884">
        <f t="shared" si="494"/>
        <v>0</v>
      </c>
      <c r="AT884">
        <f t="shared" si="495"/>
        <v>3</v>
      </c>
      <c r="AU884" t="str">
        <f t="shared" si="478"/>
        <v>Train</v>
      </c>
      <c r="AW884" t="str">
        <f t="shared" si="496"/>
        <v>0-17</v>
      </c>
      <c r="AX884" t="str">
        <f t="shared" si="497"/>
        <v>Blank</v>
      </c>
      <c r="AY884" t="str">
        <f t="shared" si="498"/>
        <v>0-10</v>
      </c>
      <c r="AZ884" t="str">
        <f t="shared" si="499"/>
        <v>Blank</v>
      </c>
      <c r="BA884" t="str">
        <f t="shared" si="500"/>
        <v>male</v>
      </c>
      <c r="BB884">
        <f t="shared" si="501"/>
        <v>0</v>
      </c>
      <c r="BC884">
        <f t="shared" si="502"/>
        <v>0</v>
      </c>
      <c r="BD884" t="str">
        <f t="shared" si="503"/>
        <v>S, blank</v>
      </c>
      <c r="BE884">
        <f t="shared" si="504"/>
        <v>3</v>
      </c>
      <c r="BF884">
        <f t="shared" si="505"/>
        <v>-3.7643689058441341</v>
      </c>
      <c r="BG884">
        <f t="shared" si="506"/>
        <v>-42.171718189759716</v>
      </c>
      <c r="BH884">
        <f t="shared" si="507"/>
        <v>-82.840254641099079</v>
      </c>
      <c r="BI884">
        <f t="shared" si="508"/>
        <v>-33.757758935166962</v>
      </c>
      <c r="BJ884">
        <f t="shared" si="509"/>
        <v>-108.67008854708662</v>
      </c>
      <c r="BK884">
        <f t="shared" si="510"/>
        <v>-14.754319664473872</v>
      </c>
      <c r="BL884">
        <f t="shared" si="511"/>
        <v>-22.013681658285037</v>
      </c>
      <c r="BM884">
        <f t="shared" si="512"/>
        <v>-22.422560732600829</v>
      </c>
      <c r="BN884">
        <f t="shared" si="513"/>
        <v>-67.960368165567971</v>
      </c>
      <c r="BO884">
        <f t="shared" si="479"/>
        <v>0</v>
      </c>
      <c r="BP884">
        <f t="shared" si="480"/>
        <v>3</v>
      </c>
      <c r="BQ884" t="str">
        <f t="shared" si="481"/>
        <v>Train</v>
      </c>
    </row>
    <row r="885" spans="1:69" x14ac:dyDescent="0.3">
      <c r="A885">
        <v>3</v>
      </c>
      <c r="B885">
        <v>0</v>
      </c>
      <c r="C885" t="s">
        <v>2033</v>
      </c>
      <c r="D885" t="s">
        <v>20</v>
      </c>
      <c r="E885">
        <v>20</v>
      </c>
      <c r="F885">
        <v>0</v>
      </c>
      <c r="G885">
        <v>0</v>
      </c>
      <c r="H885" t="s">
        <v>2034</v>
      </c>
      <c r="I885">
        <v>7.8541999999999996</v>
      </c>
      <c r="K885" t="s">
        <v>17</v>
      </c>
      <c r="O885">
        <v>2</v>
      </c>
      <c r="P885">
        <v>2</v>
      </c>
      <c r="Q885">
        <v>1</v>
      </c>
      <c r="R885" t="str">
        <f t="shared" si="482"/>
        <v>Train</v>
      </c>
      <c r="S885" t="str">
        <f t="shared" si="483"/>
        <v>Train</v>
      </c>
      <c r="T885" t="str">
        <f t="shared" si="484"/>
        <v>Train</v>
      </c>
      <c r="U885" t="str">
        <f t="shared" si="485"/>
        <v/>
      </c>
      <c r="V885" t="str">
        <f t="shared" si="486"/>
        <v>18-30</v>
      </c>
      <c r="W885" t="str">
        <f t="shared" si="487"/>
        <v/>
      </c>
      <c r="X885" t="str">
        <f t="shared" si="488"/>
        <v>0-10</v>
      </c>
      <c r="Y885" t="b">
        <f>SUMPRODUCT(--(U885=counts!$A$40:$A$49))&gt;0</f>
        <v>0</v>
      </c>
      <c r="Z885" t="b">
        <f>SUMPRODUCT(--(W885=counts!$A$18:$A$22))&gt;0</f>
        <v>0</v>
      </c>
      <c r="AA885" t="str">
        <f t="shared" si="489"/>
        <v>18-30</v>
      </c>
      <c r="AB885" t="str">
        <f>IF(W885="","Blank",IF(Z885="TRUE",W885,counts!$A$23))</f>
        <v>Blank</v>
      </c>
      <c r="AC885" t="str">
        <f t="shared" si="490"/>
        <v>0-10</v>
      </c>
      <c r="AD885" t="str">
        <f t="shared" si="491"/>
        <v>Blank</v>
      </c>
      <c r="AE885" t="str">
        <f t="shared" si="492"/>
        <v>male</v>
      </c>
      <c r="AF885">
        <f>IF(F885&gt;=4, counts!$A$62,F885)</f>
        <v>0</v>
      </c>
      <c r="AG885">
        <f>IF(G885&gt;=3, counts!$A$69,G885)</f>
        <v>0</v>
      </c>
      <c r="AH885" t="str">
        <f>IF(OR(K885="S",K885=""), counts!$A$75,K885)</f>
        <v>S, blank</v>
      </c>
      <c r="AI885">
        <f t="shared" si="493"/>
        <v>3</v>
      </c>
      <c r="AJ885">
        <f>VLOOKUP(AA885,counts!$V$8:$W$13,2,FALSE)</f>
        <v>-11.613432440426715</v>
      </c>
      <c r="AK885">
        <f>VLOOKUP(AB885,counts!$V$17:$W$23,2,FALSE)</f>
        <v>-42.171718189759716</v>
      </c>
      <c r="AL885">
        <f>VLOOKUP(AC885,counts!$V$27:$W$33,2,FALSE)</f>
        <v>-82.840254641099079</v>
      </c>
      <c r="AM885">
        <f>VLOOKUP(AD885,counts!$V$38:$W$49,2,FALSE)</f>
        <v>-33.757758935166962</v>
      </c>
      <c r="AN885">
        <f>VLOOKUP(AE885,counts!$V$53:$W$54,2,FALSE)</f>
        <v>-108.67008854708662</v>
      </c>
      <c r="AO885">
        <f>VLOOKUP(AF885,counts!$V$58:$W$62,2,FALSE)</f>
        <v>-14.754319664473872</v>
      </c>
      <c r="AP885">
        <f>VLOOKUP(AG885,counts!$V$66:$W$69,2,FALSE)</f>
        <v>-22.013681658285037</v>
      </c>
      <c r="AQ885">
        <f>VLOOKUP(AH885,counts!$V$73:$W$75,2,FALSE)</f>
        <v>-22.422560732600829</v>
      </c>
      <c r="AR885">
        <f>VLOOKUP(AI885,counts!$V$79:$W$81,2,FALSE)</f>
        <v>-67.960368165567971</v>
      </c>
      <c r="AS885">
        <f t="shared" si="494"/>
        <v>0</v>
      </c>
      <c r="AT885">
        <f t="shared" si="495"/>
        <v>2</v>
      </c>
      <c r="AU885" t="str">
        <f t="shared" si="478"/>
        <v>Train</v>
      </c>
      <c r="AW885" t="str">
        <f t="shared" si="496"/>
        <v>18-30</v>
      </c>
      <c r="AX885" t="str">
        <f t="shared" si="497"/>
        <v>Blank</v>
      </c>
      <c r="AY885" t="str">
        <f t="shared" si="498"/>
        <v>0-10</v>
      </c>
      <c r="AZ885" t="str">
        <f t="shared" si="499"/>
        <v>Blank</v>
      </c>
      <c r="BA885" t="str">
        <f t="shared" si="500"/>
        <v>male</v>
      </c>
      <c r="BB885">
        <f t="shared" si="501"/>
        <v>0</v>
      </c>
      <c r="BC885">
        <f t="shared" si="502"/>
        <v>0</v>
      </c>
      <c r="BD885" t="str">
        <f t="shared" si="503"/>
        <v>S, blank</v>
      </c>
      <c r="BE885">
        <f t="shared" si="504"/>
        <v>3</v>
      </c>
      <c r="BF885">
        <f t="shared" si="505"/>
        <v>-11.613432440426715</v>
      </c>
      <c r="BG885">
        <f t="shared" si="506"/>
        <v>-42.171718189759716</v>
      </c>
      <c r="BH885">
        <f t="shared" si="507"/>
        <v>-82.840254641099079</v>
      </c>
      <c r="BI885">
        <f t="shared" si="508"/>
        <v>-33.757758935166962</v>
      </c>
      <c r="BJ885">
        <f t="shared" si="509"/>
        <v>-108.67008854708662</v>
      </c>
      <c r="BK885">
        <f t="shared" si="510"/>
        <v>-14.754319664473872</v>
      </c>
      <c r="BL885">
        <f t="shared" si="511"/>
        <v>-22.013681658285037</v>
      </c>
      <c r="BM885">
        <f t="shared" si="512"/>
        <v>-22.422560732600829</v>
      </c>
      <c r="BN885">
        <f t="shared" si="513"/>
        <v>-67.960368165567971</v>
      </c>
      <c r="BO885">
        <f t="shared" si="479"/>
        <v>0</v>
      </c>
      <c r="BP885">
        <f t="shared" si="480"/>
        <v>2</v>
      </c>
      <c r="BQ885" t="str">
        <f t="shared" si="481"/>
        <v>Train</v>
      </c>
    </row>
    <row r="886" spans="1:69" x14ac:dyDescent="0.3">
      <c r="A886">
        <v>3</v>
      </c>
      <c r="B886">
        <v>0</v>
      </c>
      <c r="C886" t="s">
        <v>2035</v>
      </c>
      <c r="D886" t="s">
        <v>20</v>
      </c>
      <c r="E886">
        <v>48</v>
      </c>
      <c r="F886">
        <v>0</v>
      </c>
      <c r="G886">
        <v>0</v>
      </c>
      <c r="H886" t="s">
        <v>2036</v>
      </c>
      <c r="I886">
        <v>7.8541999999999996</v>
      </c>
      <c r="K886" t="s">
        <v>17</v>
      </c>
      <c r="O886">
        <v>4</v>
      </c>
      <c r="P886">
        <v>2</v>
      </c>
      <c r="Q886">
        <v>4</v>
      </c>
      <c r="R886" t="str">
        <f t="shared" si="482"/>
        <v>Test</v>
      </c>
      <c r="S886" t="str">
        <f t="shared" si="483"/>
        <v>Train</v>
      </c>
      <c r="T886" t="str">
        <f t="shared" si="484"/>
        <v>Test</v>
      </c>
      <c r="U886" t="str">
        <f t="shared" si="485"/>
        <v/>
      </c>
      <c r="V886" t="str">
        <f t="shared" si="486"/>
        <v>41-50</v>
      </c>
      <c r="W886" t="str">
        <f t="shared" si="487"/>
        <v/>
      </c>
      <c r="X886" t="str">
        <f t="shared" si="488"/>
        <v>0-10</v>
      </c>
      <c r="Y886" t="b">
        <f>SUMPRODUCT(--(U886=counts!$A$40:$A$49))&gt;0</f>
        <v>0</v>
      </c>
      <c r="Z886" t="b">
        <f>SUMPRODUCT(--(W886=counts!$A$18:$A$22))&gt;0</f>
        <v>0</v>
      </c>
      <c r="AA886" t="str">
        <f t="shared" si="489"/>
        <v>41-50</v>
      </c>
      <c r="AB886" t="str">
        <f>IF(W886="","Blank",IF(Z886="TRUE",W886,counts!$A$23))</f>
        <v>Blank</v>
      </c>
      <c r="AC886" t="str">
        <f t="shared" si="490"/>
        <v>0-10</v>
      </c>
      <c r="AD886" t="str">
        <f t="shared" si="491"/>
        <v>Blank</v>
      </c>
      <c r="AE886" t="str">
        <f t="shared" si="492"/>
        <v>male</v>
      </c>
      <c r="AF886">
        <f>IF(F886&gt;=4, counts!$A$62,F886)</f>
        <v>0</v>
      </c>
      <c r="AG886">
        <f>IF(G886&gt;=3, counts!$A$69,G886)</f>
        <v>0</v>
      </c>
      <c r="AH886" t="str">
        <f>IF(OR(K886="S",K886=""), counts!$A$75,K886)</f>
        <v>S, blank</v>
      </c>
      <c r="AI886">
        <f t="shared" si="493"/>
        <v>3</v>
      </c>
      <c r="AJ886">
        <f>VLOOKUP(AA886,counts!$V$8:$W$13,2,FALSE)</f>
        <v>-13.385578549662212</v>
      </c>
      <c r="AK886">
        <f>VLOOKUP(AB886,counts!$V$17:$W$23,2,FALSE)</f>
        <v>-42.171718189759716</v>
      </c>
      <c r="AL886">
        <f>VLOOKUP(AC886,counts!$V$27:$W$33,2,FALSE)</f>
        <v>-82.840254641099079</v>
      </c>
      <c r="AM886">
        <f>VLOOKUP(AD886,counts!$V$38:$W$49,2,FALSE)</f>
        <v>-33.757758935166962</v>
      </c>
      <c r="AN886">
        <f>VLOOKUP(AE886,counts!$V$53:$W$54,2,FALSE)</f>
        <v>-108.67008854708662</v>
      </c>
      <c r="AO886">
        <f>VLOOKUP(AF886,counts!$V$58:$W$62,2,FALSE)</f>
        <v>-14.754319664473872</v>
      </c>
      <c r="AP886">
        <f>VLOOKUP(AG886,counts!$V$66:$W$69,2,FALSE)</f>
        <v>-22.013681658285037</v>
      </c>
      <c r="AQ886">
        <f>VLOOKUP(AH886,counts!$V$73:$W$75,2,FALSE)</f>
        <v>-22.422560732600829</v>
      </c>
      <c r="AR886">
        <f>VLOOKUP(AI886,counts!$V$79:$W$81,2,FALSE)</f>
        <v>-67.960368165567971</v>
      </c>
      <c r="AS886">
        <f t="shared" si="494"/>
        <v>0</v>
      </c>
      <c r="AT886">
        <f t="shared" si="495"/>
        <v>4</v>
      </c>
      <c r="AU886" t="str">
        <f t="shared" si="478"/>
        <v>Test</v>
      </c>
      <c r="AW886" t="str">
        <f t="shared" si="496"/>
        <v>41-50</v>
      </c>
      <c r="AX886" t="str">
        <f t="shared" si="497"/>
        <v>Blank</v>
      </c>
      <c r="AY886" t="str">
        <f t="shared" si="498"/>
        <v>0-10</v>
      </c>
      <c r="AZ886" t="str">
        <f t="shared" si="499"/>
        <v>Blank</v>
      </c>
      <c r="BA886" t="str">
        <f t="shared" si="500"/>
        <v>male</v>
      </c>
      <c r="BB886">
        <f t="shared" si="501"/>
        <v>0</v>
      </c>
      <c r="BC886">
        <f t="shared" si="502"/>
        <v>0</v>
      </c>
      <c r="BD886" t="str">
        <f t="shared" si="503"/>
        <v>S, blank</v>
      </c>
      <c r="BE886">
        <f t="shared" si="504"/>
        <v>3</v>
      </c>
      <c r="BF886">
        <f t="shared" si="505"/>
        <v>-13.385578549662212</v>
      </c>
      <c r="BG886">
        <f t="shared" si="506"/>
        <v>-42.171718189759716</v>
      </c>
      <c r="BH886">
        <f t="shared" si="507"/>
        <v>-82.840254641099079</v>
      </c>
      <c r="BI886">
        <f t="shared" si="508"/>
        <v>-33.757758935166962</v>
      </c>
      <c r="BJ886">
        <f t="shared" si="509"/>
        <v>-108.67008854708662</v>
      </c>
      <c r="BK886">
        <f t="shared" si="510"/>
        <v>-14.754319664473872</v>
      </c>
      <c r="BL886">
        <f t="shared" si="511"/>
        <v>-22.013681658285037</v>
      </c>
      <c r="BM886">
        <f t="shared" si="512"/>
        <v>-22.422560732600829</v>
      </c>
      <c r="BN886">
        <f t="shared" si="513"/>
        <v>-67.960368165567971</v>
      </c>
      <c r="BO886">
        <f t="shared" si="479"/>
        <v>0</v>
      </c>
      <c r="BP886">
        <f t="shared" si="480"/>
        <v>4</v>
      </c>
      <c r="BQ886" t="str">
        <f t="shared" si="481"/>
        <v>Test</v>
      </c>
    </row>
    <row r="887" spans="1:69" x14ac:dyDescent="0.3">
      <c r="A887">
        <v>3</v>
      </c>
      <c r="B887">
        <v>0</v>
      </c>
      <c r="C887" t="s">
        <v>2037</v>
      </c>
      <c r="D887" t="s">
        <v>20</v>
      </c>
      <c r="E887">
        <v>17</v>
      </c>
      <c r="F887">
        <v>1</v>
      </c>
      <c r="G887">
        <v>0</v>
      </c>
      <c r="H887" t="s">
        <v>2038</v>
      </c>
      <c r="I887">
        <v>7.0541999999999998</v>
      </c>
      <c r="K887" t="s">
        <v>17</v>
      </c>
      <c r="O887">
        <v>1</v>
      </c>
      <c r="P887">
        <v>2</v>
      </c>
      <c r="Q887">
        <v>5</v>
      </c>
      <c r="R887" t="str">
        <f t="shared" si="482"/>
        <v>Train</v>
      </c>
      <c r="S887" t="str">
        <f t="shared" si="483"/>
        <v>Train</v>
      </c>
      <c r="T887" t="str">
        <f t="shared" si="484"/>
        <v>Validate</v>
      </c>
      <c r="U887" t="str">
        <f t="shared" si="485"/>
        <v/>
      </c>
      <c r="V887" t="str">
        <f t="shared" si="486"/>
        <v>0-17</v>
      </c>
      <c r="W887" t="str">
        <f t="shared" si="487"/>
        <v/>
      </c>
      <c r="X887" t="str">
        <f t="shared" si="488"/>
        <v>0-10</v>
      </c>
      <c r="Y887" t="b">
        <f>SUMPRODUCT(--(U887=counts!$A$40:$A$49))&gt;0</f>
        <v>0</v>
      </c>
      <c r="Z887" t="b">
        <f>SUMPRODUCT(--(W887=counts!$A$18:$A$22))&gt;0</f>
        <v>0</v>
      </c>
      <c r="AA887" t="str">
        <f t="shared" si="489"/>
        <v>0-17</v>
      </c>
      <c r="AB887" t="str">
        <f>IF(W887="","Blank",IF(Z887="TRUE",W887,counts!$A$23))</f>
        <v>Blank</v>
      </c>
      <c r="AC887" t="str">
        <f t="shared" si="490"/>
        <v>0-10</v>
      </c>
      <c r="AD887" t="str">
        <f t="shared" si="491"/>
        <v>Blank</v>
      </c>
      <c r="AE887" t="str">
        <f t="shared" si="492"/>
        <v>male</v>
      </c>
      <c r="AF887">
        <f>IF(F887&gt;=4, counts!$A$62,F887)</f>
        <v>1</v>
      </c>
      <c r="AG887">
        <f>IF(G887&gt;=3, counts!$A$69,G887)</f>
        <v>0</v>
      </c>
      <c r="AH887" t="str">
        <f>IF(OR(K887="S",K887=""), counts!$A$75,K887)</f>
        <v>S, blank</v>
      </c>
      <c r="AI887">
        <f t="shared" si="493"/>
        <v>3</v>
      </c>
      <c r="AJ887">
        <f>VLOOKUP(AA887,counts!$V$8:$W$13,2,FALSE)</f>
        <v>-3.7643689058441341</v>
      </c>
      <c r="AK887">
        <f>VLOOKUP(AB887,counts!$V$17:$W$23,2,FALSE)</f>
        <v>-42.171718189759716</v>
      </c>
      <c r="AL887">
        <f>VLOOKUP(AC887,counts!$V$27:$W$33,2,FALSE)</f>
        <v>-82.840254641099079</v>
      </c>
      <c r="AM887">
        <f>VLOOKUP(AD887,counts!$V$38:$W$49,2,FALSE)</f>
        <v>-33.757758935166962</v>
      </c>
      <c r="AN887">
        <f>VLOOKUP(AE887,counts!$V$53:$W$54,2,FALSE)</f>
        <v>-108.67008854708662</v>
      </c>
      <c r="AO887">
        <f>VLOOKUP(AF887,counts!$V$58:$W$62,2,FALSE)</f>
        <v>48.695090775187893</v>
      </c>
      <c r="AP887">
        <f>VLOOKUP(AG887,counts!$V$66:$W$69,2,FALSE)</f>
        <v>-22.013681658285037</v>
      </c>
      <c r="AQ887">
        <f>VLOOKUP(AH887,counts!$V$73:$W$75,2,FALSE)</f>
        <v>-22.422560732600829</v>
      </c>
      <c r="AR887">
        <f>VLOOKUP(AI887,counts!$V$79:$W$81,2,FALSE)</f>
        <v>-67.960368165567971</v>
      </c>
      <c r="AS887">
        <f t="shared" si="494"/>
        <v>0</v>
      </c>
      <c r="AT887">
        <f t="shared" si="495"/>
        <v>1</v>
      </c>
      <c r="AU887" t="str">
        <f t="shared" si="478"/>
        <v>Train</v>
      </c>
      <c r="AW887" t="str">
        <f t="shared" si="496"/>
        <v>0-17</v>
      </c>
      <c r="AX887" t="str">
        <f t="shared" si="497"/>
        <v>Blank</v>
      </c>
      <c r="AY887" t="str">
        <f t="shared" si="498"/>
        <v>0-10</v>
      </c>
      <c r="AZ887" t="str">
        <f t="shared" si="499"/>
        <v>Blank</v>
      </c>
      <c r="BA887" t="str">
        <f t="shared" si="500"/>
        <v>male</v>
      </c>
      <c r="BB887">
        <f t="shared" si="501"/>
        <v>1</v>
      </c>
      <c r="BC887">
        <f t="shared" si="502"/>
        <v>0</v>
      </c>
      <c r="BD887" t="str">
        <f t="shared" si="503"/>
        <v>S, blank</v>
      </c>
      <c r="BE887">
        <f t="shared" si="504"/>
        <v>3</v>
      </c>
      <c r="BF887">
        <f t="shared" si="505"/>
        <v>-3.7643689058441341</v>
      </c>
      <c r="BG887">
        <f t="shared" si="506"/>
        <v>-42.171718189759716</v>
      </c>
      <c r="BH887">
        <f t="shared" si="507"/>
        <v>-82.840254641099079</v>
      </c>
      <c r="BI887">
        <f t="shared" si="508"/>
        <v>-33.757758935166962</v>
      </c>
      <c r="BJ887">
        <f t="shared" si="509"/>
        <v>-108.67008854708662</v>
      </c>
      <c r="BK887">
        <f t="shared" si="510"/>
        <v>48.695090775187893</v>
      </c>
      <c r="BL887">
        <f t="shared" si="511"/>
        <v>-22.013681658285037</v>
      </c>
      <c r="BM887">
        <f t="shared" si="512"/>
        <v>-22.422560732600829</v>
      </c>
      <c r="BN887">
        <f t="shared" si="513"/>
        <v>-67.960368165567971</v>
      </c>
      <c r="BO887">
        <f t="shared" si="479"/>
        <v>0</v>
      </c>
      <c r="BP887">
        <f t="shared" si="480"/>
        <v>1</v>
      </c>
      <c r="BQ887" t="str">
        <f t="shared" si="481"/>
        <v>Train</v>
      </c>
    </row>
    <row r="888" spans="1:69" x14ac:dyDescent="0.3">
      <c r="A888">
        <v>3</v>
      </c>
      <c r="B888">
        <v>1</v>
      </c>
      <c r="C888" t="s">
        <v>2039</v>
      </c>
      <c r="D888" t="s">
        <v>15</v>
      </c>
      <c r="F888">
        <v>0</v>
      </c>
      <c r="G888">
        <v>0</v>
      </c>
      <c r="H888" t="s">
        <v>2040</v>
      </c>
      <c r="I888">
        <v>7.75</v>
      </c>
      <c r="K888" t="s">
        <v>527</v>
      </c>
      <c r="L888" t="s">
        <v>40</v>
      </c>
      <c r="O888">
        <v>4</v>
      </c>
      <c r="P888">
        <v>4</v>
      </c>
      <c r="Q888">
        <v>1</v>
      </c>
      <c r="R888" t="str">
        <f t="shared" si="482"/>
        <v>Test</v>
      </c>
      <c r="S888" t="str">
        <f t="shared" si="483"/>
        <v>Test</v>
      </c>
      <c r="T888" t="str">
        <f t="shared" si="484"/>
        <v>Train</v>
      </c>
      <c r="U888" t="str">
        <f t="shared" si="485"/>
        <v/>
      </c>
      <c r="V888" t="str">
        <f t="shared" si="486"/>
        <v>0-17</v>
      </c>
      <c r="W888" t="str">
        <f t="shared" si="487"/>
        <v/>
      </c>
      <c r="X888" t="str">
        <f t="shared" si="488"/>
        <v>0-10</v>
      </c>
      <c r="Y888" t="b">
        <f>SUMPRODUCT(--(U888=counts!$A$40:$A$49))&gt;0</f>
        <v>0</v>
      </c>
      <c r="Z888" t="b">
        <f>SUMPRODUCT(--(W888=counts!$A$18:$A$22))&gt;0</f>
        <v>0</v>
      </c>
      <c r="AA888" t="str">
        <f t="shared" si="489"/>
        <v>0-17</v>
      </c>
      <c r="AB888" t="str">
        <f>IF(W888="","Blank",IF(Z888="TRUE",W888,counts!$A$23))</f>
        <v>Blank</v>
      </c>
      <c r="AC888" t="str">
        <f t="shared" si="490"/>
        <v>0-10</v>
      </c>
      <c r="AD888" t="str">
        <f t="shared" si="491"/>
        <v>Blank</v>
      </c>
      <c r="AE888" t="str">
        <f t="shared" si="492"/>
        <v>female</v>
      </c>
      <c r="AF888">
        <f>IF(F888&gt;=4, counts!$A$62,F888)</f>
        <v>0</v>
      </c>
      <c r="AG888">
        <f>IF(G888&gt;=3, counts!$A$69,G888)</f>
        <v>0</v>
      </c>
      <c r="AH888" t="str">
        <f>IF(OR(K888="S",K888=""), counts!$A$75,K888)</f>
        <v>Q</v>
      </c>
      <c r="AI888">
        <f t="shared" si="493"/>
        <v>3</v>
      </c>
      <c r="AJ888">
        <f>VLOOKUP(AA888,counts!$V$8:$W$13,2,FALSE)</f>
        <v>-3.7643689058441341</v>
      </c>
      <c r="AK888">
        <f>VLOOKUP(AB888,counts!$V$17:$W$23,2,FALSE)</f>
        <v>-42.171718189759716</v>
      </c>
      <c r="AL888">
        <f>VLOOKUP(AC888,counts!$V$27:$W$33,2,FALSE)</f>
        <v>-82.840254641099079</v>
      </c>
      <c r="AM888">
        <f>VLOOKUP(AD888,counts!$V$38:$W$49,2,FALSE)</f>
        <v>-33.757758935166962</v>
      </c>
      <c r="AN888">
        <f>VLOOKUP(AE888,counts!$V$53:$W$54,2,FALSE)</f>
        <v>151.41878811967541</v>
      </c>
      <c r="AO888">
        <f>VLOOKUP(AF888,counts!$V$58:$W$62,2,FALSE)</f>
        <v>-14.754319664473872</v>
      </c>
      <c r="AP888">
        <f>VLOOKUP(AG888,counts!$V$66:$W$69,2,FALSE)</f>
        <v>-22.013681658285037</v>
      </c>
      <c r="AQ888">
        <f>VLOOKUP(AH888,counts!$V$73:$W$75,2,FALSE)</f>
        <v>-11.405315820044242</v>
      </c>
      <c r="AR888">
        <f>VLOOKUP(AI888,counts!$V$79:$W$81,2,FALSE)</f>
        <v>-67.960368165567971</v>
      </c>
      <c r="AS888">
        <f t="shared" si="494"/>
        <v>1</v>
      </c>
      <c r="AT888">
        <f t="shared" si="495"/>
        <v>4</v>
      </c>
      <c r="AU888" t="str">
        <f t="shared" si="478"/>
        <v>Test</v>
      </c>
      <c r="AW888" t="str">
        <f t="shared" si="496"/>
        <v>0-17</v>
      </c>
      <c r="AX888" t="str">
        <f t="shared" si="497"/>
        <v>Blank</v>
      </c>
      <c r="AY888" t="str">
        <f t="shared" si="498"/>
        <v>0-10</v>
      </c>
      <c r="AZ888" t="str">
        <f t="shared" si="499"/>
        <v>Blank</v>
      </c>
      <c r="BA888" t="str">
        <f t="shared" si="500"/>
        <v>female</v>
      </c>
      <c r="BB888">
        <f t="shared" si="501"/>
        <v>0</v>
      </c>
      <c r="BC888">
        <f t="shared" si="502"/>
        <v>0</v>
      </c>
      <c r="BD888" t="str">
        <f t="shared" si="503"/>
        <v>Q</v>
      </c>
      <c r="BE888">
        <f t="shared" si="504"/>
        <v>3</v>
      </c>
      <c r="BF888">
        <f t="shared" si="505"/>
        <v>-3.7643689058441341</v>
      </c>
      <c r="BG888">
        <f t="shared" si="506"/>
        <v>-42.171718189759716</v>
      </c>
      <c r="BH888">
        <f t="shared" si="507"/>
        <v>-82.840254641099079</v>
      </c>
      <c r="BI888">
        <f t="shared" si="508"/>
        <v>-33.757758935166962</v>
      </c>
      <c r="BJ888">
        <f t="shared" si="509"/>
        <v>151.41878811967541</v>
      </c>
      <c r="BK888">
        <f t="shared" si="510"/>
        <v>-14.754319664473872</v>
      </c>
      <c r="BL888">
        <f t="shared" si="511"/>
        <v>-22.013681658285037</v>
      </c>
      <c r="BM888">
        <f t="shared" si="512"/>
        <v>-11.405315820044242</v>
      </c>
      <c r="BN888">
        <f t="shared" si="513"/>
        <v>-67.960368165567971</v>
      </c>
      <c r="BO888">
        <f t="shared" si="479"/>
        <v>1</v>
      </c>
      <c r="BP888">
        <f t="shared" si="480"/>
        <v>4</v>
      </c>
      <c r="BQ888" t="str">
        <f t="shared" si="481"/>
        <v>Test</v>
      </c>
    </row>
    <row r="889" spans="1:69" x14ac:dyDescent="0.3">
      <c r="A889">
        <v>3</v>
      </c>
      <c r="B889">
        <v>1</v>
      </c>
      <c r="C889" t="s">
        <v>2041</v>
      </c>
      <c r="D889" t="s">
        <v>20</v>
      </c>
      <c r="F889">
        <v>0</v>
      </c>
      <c r="G889">
        <v>0</v>
      </c>
      <c r="H889" t="s">
        <v>2042</v>
      </c>
      <c r="I889">
        <v>8.1125000000000007</v>
      </c>
      <c r="K889" t="s">
        <v>17</v>
      </c>
      <c r="L889" t="s">
        <v>241</v>
      </c>
      <c r="O889">
        <v>2</v>
      </c>
      <c r="P889">
        <v>3</v>
      </c>
      <c r="Q889">
        <v>4</v>
      </c>
      <c r="R889" t="str">
        <f t="shared" si="482"/>
        <v>Train</v>
      </c>
      <c r="S889" t="str">
        <f t="shared" si="483"/>
        <v>Train</v>
      </c>
      <c r="T889" t="str">
        <f t="shared" si="484"/>
        <v>Test</v>
      </c>
      <c r="U889" t="str">
        <f t="shared" si="485"/>
        <v/>
      </c>
      <c r="V889" t="str">
        <f t="shared" si="486"/>
        <v>0-17</v>
      </c>
      <c r="W889" t="str">
        <f t="shared" si="487"/>
        <v/>
      </c>
      <c r="X889" t="str">
        <f t="shared" si="488"/>
        <v>0-10</v>
      </c>
      <c r="Y889" t="b">
        <f>SUMPRODUCT(--(U889=counts!$A$40:$A$49))&gt;0</f>
        <v>0</v>
      </c>
      <c r="Z889" t="b">
        <f>SUMPRODUCT(--(W889=counts!$A$18:$A$22))&gt;0</f>
        <v>0</v>
      </c>
      <c r="AA889" t="str">
        <f t="shared" si="489"/>
        <v>0-17</v>
      </c>
      <c r="AB889" t="str">
        <f>IF(W889="","Blank",IF(Z889="TRUE",W889,counts!$A$23))</f>
        <v>Blank</v>
      </c>
      <c r="AC889" t="str">
        <f t="shared" si="490"/>
        <v>0-10</v>
      </c>
      <c r="AD889" t="str">
        <f t="shared" si="491"/>
        <v>Blank</v>
      </c>
      <c r="AE889" t="str">
        <f t="shared" si="492"/>
        <v>male</v>
      </c>
      <c r="AF889">
        <f>IF(F889&gt;=4, counts!$A$62,F889)</f>
        <v>0</v>
      </c>
      <c r="AG889">
        <f>IF(G889&gt;=3, counts!$A$69,G889)</f>
        <v>0</v>
      </c>
      <c r="AH889" t="str">
        <f>IF(OR(K889="S",K889=""), counts!$A$75,K889)</f>
        <v>S, blank</v>
      </c>
      <c r="AI889">
        <f t="shared" si="493"/>
        <v>3</v>
      </c>
      <c r="AJ889">
        <f>VLOOKUP(AA889,counts!$V$8:$W$13,2,FALSE)</f>
        <v>-3.7643689058441341</v>
      </c>
      <c r="AK889">
        <f>VLOOKUP(AB889,counts!$V$17:$W$23,2,FALSE)</f>
        <v>-42.171718189759716</v>
      </c>
      <c r="AL889">
        <f>VLOOKUP(AC889,counts!$V$27:$W$33,2,FALSE)</f>
        <v>-82.840254641099079</v>
      </c>
      <c r="AM889">
        <f>VLOOKUP(AD889,counts!$V$38:$W$49,2,FALSE)</f>
        <v>-33.757758935166962</v>
      </c>
      <c r="AN889">
        <f>VLOOKUP(AE889,counts!$V$53:$W$54,2,FALSE)</f>
        <v>-108.67008854708662</v>
      </c>
      <c r="AO889">
        <f>VLOOKUP(AF889,counts!$V$58:$W$62,2,FALSE)</f>
        <v>-14.754319664473872</v>
      </c>
      <c r="AP889">
        <f>VLOOKUP(AG889,counts!$V$66:$W$69,2,FALSE)</f>
        <v>-22.013681658285037</v>
      </c>
      <c r="AQ889">
        <f>VLOOKUP(AH889,counts!$V$73:$W$75,2,FALSE)</f>
        <v>-22.422560732600829</v>
      </c>
      <c r="AR889">
        <f>VLOOKUP(AI889,counts!$V$79:$W$81,2,FALSE)</f>
        <v>-67.960368165567971</v>
      </c>
      <c r="AS889">
        <f t="shared" si="494"/>
        <v>1</v>
      </c>
      <c r="AT889">
        <f t="shared" si="495"/>
        <v>2</v>
      </c>
      <c r="AU889" t="str">
        <f t="shared" si="478"/>
        <v>Train</v>
      </c>
      <c r="AW889" t="str">
        <f t="shared" si="496"/>
        <v>0-17</v>
      </c>
      <c r="AX889" t="str">
        <f t="shared" si="497"/>
        <v>Blank</v>
      </c>
      <c r="AY889" t="str">
        <f t="shared" si="498"/>
        <v>0-10</v>
      </c>
      <c r="AZ889" t="str">
        <f t="shared" si="499"/>
        <v>Blank</v>
      </c>
      <c r="BA889" t="str">
        <f t="shared" si="500"/>
        <v>male</v>
      </c>
      <c r="BB889">
        <f t="shared" si="501"/>
        <v>0</v>
      </c>
      <c r="BC889">
        <f t="shared" si="502"/>
        <v>0</v>
      </c>
      <c r="BD889" t="str">
        <f t="shared" si="503"/>
        <v>S, blank</v>
      </c>
      <c r="BE889">
        <f t="shared" si="504"/>
        <v>3</v>
      </c>
      <c r="BF889">
        <f t="shared" si="505"/>
        <v>-3.7643689058441341</v>
      </c>
      <c r="BG889">
        <f t="shared" si="506"/>
        <v>-42.171718189759716</v>
      </c>
      <c r="BH889">
        <f t="shared" si="507"/>
        <v>-82.840254641099079</v>
      </c>
      <c r="BI889">
        <f t="shared" si="508"/>
        <v>-33.757758935166962</v>
      </c>
      <c r="BJ889">
        <f t="shared" si="509"/>
        <v>-108.67008854708662</v>
      </c>
      <c r="BK889">
        <f t="shared" si="510"/>
        <v>-14.754319664473872</v>
      </c>
      <c r="BL889">
        <f t="shared" si="511"/>
        <v>-22.013681658285037</v>
      </c>
      <c r="BM889">
        <f t="shared" si="512"/>
        <v>-22.422560732600829</v>
      </c>
      <c r="BN889">
        <f t="shared" si="513"/>
        <v>-67.960368165567971</v>
      </c>
      <c r="BO889">
        <f t="shared" si="479"/>
        <v>1</v>
      </c>
      <c r="BP889">
        <f t="shared" si="480"/>
        <v>2</v>
      </c>
      <c r="BQ889" t="str">
        <f t="shared" si="481"/>
        <v>Train</v>
      </c>
    </row>
    <row r="890" spans="1:69" x14ac:dyDescent="0.3">
      <c r="A890">
        <v>3</v>
      </c>
      <c r="B890">
        <v>0</v>
      </c>
      <c r="C890" t="s">
        <v>2043</v>
      </c>
      <c r="D890" t="s">
        <v>20</v>
      </c>
      <c r="E890">
        <v>34</v>
      </c>
      <c r="F890">
        <v>0</v>
      </c>
      <c r="G890">
        <v>0</v>
      </c>
      <c r="H890" t="s">
        <v>2044</v>
      </c>
      <c r="I890">
        <v>6.4958</v>
      </c>
      <c r="K890" t="s">
        <v>17</v>
      </c>
      <c r="M890">
        <v>143</v>
      </c>
      <c r="O890">
        <v>5</v>
      </c>
      <c r="P890">
        <v>3</v>
      </c>
      <c r="Q890">
        <v>5</v>
      </c>
      <c r="R890" t="str">
        <f t="shared" si="482"/>
        <v>Validate</v>
      </c>
      <c r="S890" t="str">
        <f t="shared" si="483"/>
        <v>Train</v>
      </c>
      <c r="T890" t="str">
        <f t="shared" si="484"/>
        <v>Validate</v>
      </c>
      <c r="U890" t="str">
        <f t="shared" si="485"/>
        <v/>
      </c>
      <c r="V890" t="str">
        <f t="shared" si="486"/>
        <v>31-40</v>
      </c>
      <c r="W890" t="str">
        <f t="shared" si="487"/>
        <v/>
      </c>
      <c r="X890" t="str">
        <f t="shared" si="488"/>
        <v>0-10</v>
      </c>
      <c r="Y890" t="b">
        <f>SUMPRODUCT(--(U890=counts!$A$40:$A$49))&gt;0</f>
        <v>0</v>
      </c>
      <c r="Z890" t="b">
        <f>SUMPRODUCT(--(W890=counts!$A$18:$A$22))&gt;0</f>
        <v>0</v>
      </c>
      <c r="AA890" t="str">
        <f t="shared" si="489"/>
        <v>31-40</v>
      </c>
      <c r="AB890" t="str">
        <f>IF(W890="","Blank",IF(Z890="TRUE",W890,counts!$A$23))</f>
        <v>Blank</v>
      </c>
      <c r="AC890" t="str">
        <f t="shared" si="490"/>
        <v>0-10</v>
      </c>
      <c r="AD890" t="str">
        <f t="shared" si="491"/>
        <v>Blank</v>
      </c>
      <c r="AE890" t="str">
        <f t="shared" si="492"/>
        <v>male</v>
      </c>
      <c r="AF890">
        <f>IF(F890&gt;=4, counts!$A$62,F890)</f>
        <v>0</v>
      </c>
      <c r="AG890">
        <f>IF(G890&gt;=3, counts!$A$69,G890)</f>
        <v>0</v>
      </c>
      <c r="AH890" t="str">
        <f>IF(OR(K890="S",K890=""), counts!$A$75,K890)</f>
        <v>S, blank</v>
      </c>
      <c r="AI890">
        <f t="shared" si="493"/>
        <v>3</v>
      </c>
      <c r="AJ890">
        <f>VLOOKUP(AA890,counts!$V$8:$W$13,2,FALSE)</f>
        <v>32.769878926258563</v>
      </c>
      <c r="AK890">
        <f>VLOOKUP(AB890,counts!$V$17:$W$23,2,FALSE)</f>
        <v>-42.171718189759716</v>
      </c>
      <c r="AL890">
        <f>VLOOKUP(AC890,counts!$V$27:$W$33,2,FALSE)</f>
        <v>-82.840254641099079</v>
      </c>
      <c r="AM890">
        <f>VLOOKUP(AD890,counts!$V$38:$W$49,2,FALSE)</f>
        <v>-33.757758935166962</v>
      </c>
      <c r="AN890">
        <f>VLOOKUP(AE890,counts!$V$53:$W$54,2,FALSE)</f>
        <v>-108.67008854708662</v>
      </c>
      <c r="AO890">
        <f>VLOOKUP(AF890,counts!$V$58:$W$62,2,FALSE)</f>
        <v>-14.754319664473872</v>
      </c>
      <c r="AP890">
        <f>VLOOKUP(AG890,counts!$V$66:$W$69,2,FALSE)</f>
        <v>-22.013681658285037</v>
      </c>
      <c r="AQ890">
        <f>VLOOKUP(AH890,counts!$V$73:$W$75,2,FALSE)</f>
        <v>-22.422560732600829</v>
      </c>
      <c r="AR890">
        <f>VLOOKUP(AI890,counts!$V$79:$W$81,2,FALSE)</f>
        <v>-67.960368165567971</v>
      </c>
      <c r="AS890">
        <f t="shared" si="494"/>
        <v>0</v>
      </c>
      <c r="AT890">
        <f t="shared" si="495"/>
        <v>5</v>
      </c>
      <c r="AU890" t="str">
        <f t="shared" si="478"/>
        <v>Validate</v>
      </c>
      <c r="AW890" t="str">
        <f t="shared" si="496"/>
        <v>31-40</v>
      </c>
      <c r="AX890" t="str">
        <f t="shared" si="497"/>
        <v>Blank</v>
      </c>
      <c r="AY890" t="str">
        <f t="shared" si="498"/>
        <v>0-10</v>
      </c>
      <c r="AZ890" t="str">
        <f t="shared" si="499"/>
        <v>Blank</v>
      </c>
      <c r="BA890" t="str">
        <f t="shared" si="500"/>
        <v>male</v>
      </c>
      <c r="BB890">
        <f t="shared" si="501"/>
        <v>0</v>
      </c>
      <c r="BC890">
        <f t="shared" si="502"/>
        <v>0</v>
      </c>
      <c r="BD890" t="str">
        <f t="shared" si="503"/>
        <v>S, blank</v>
      </c>
      <c r="BE890">
        <f t="shared" si="504"/>
        <v>3</v>
      </c>
      <c r="BF890">
        <f t="shared" si="505"/>
        <v>32.769878926258563</v>
      </c>
      <c r="BG890">
        <f t="shared" si="506"/>
        <v>-42.171718189759716</v>
      </c>
      <c r="BH890">
        <f t="shared" si="507"/>
        <v>-82.840254641099079</v>
      </c>
      <c r="BI890">
        <f t="shared" si="508"/>
        <v>-33.757758935166962</v>
      </c>
      <c r="BJ890">
        <f t="shared" si="509"/>
        <v>-108.67008854708662</v>
      </c>
      <c r="BK890">
        <f t="shared" si="510"/>
        <v>-14.754319664473872</v>
      </c>
      <c r="BL890">
        <f t="shared" si="511"/>
        <v>-22.013681658285037</v>
      </c>
      <c r="BM890">
        <f t="shared" si="512"/>
        <v>-22.422560732600829</v>
      </c>
      <c r="BN890">
        <f t="shared" si="513"/>
        <v>-67.960368165567971</v>
      </c>
      <c r="BO890">
        <f t="shared" si="479"/>
        <v>0</v>
      </c>
      <c r="BP890">
        <f t="shared" si="480"/>
        <v>5</v>
      </c>
      <c r="BQ890" t="str">
        <f t="shared" si="481"/>
        <v>Validate</v>
      </c>
    </row>
    <row r="891" spans="1:69" x14ac:dyDescent="0.3">
      <c r="A891">
        <v>3</v>
      </c>
      <c r="B891">
        <v>1</v>
      </c>
      <c r="C891" t="s">
        <v>2045</v>
      </c>
      <c r="D891" t="s">
        <v>20</v>
      </c>
      <c r="E891">
        <v>26</v>
      </c>
      <c r="F891">
        <v>0</v>
      </c>
      <c r="G891">
        <v>0</v>
      </c>
      <c r="H891" t="s">
        <v>2046</v>
      </c>
      <c r="I891">
        <v>7.7750000000000004</v>
      </c>
      <c r="K891" t="s">
        <v>17</v>
      </c>
      <c r="L891" t="s">
        <v>414</v>
      </c>
      <c r="O891">
        <v>5</v>
      </c>
      <c r="P891">
        <v>5</v>
      </c>
      <c r="Q891">
        <v>2</v>
      </c>
      <c r="R891" t="str">
        <f t="shared" si="482"/>
        <v>Validate</v>
      </c>
      <c r="S891" t="str">
        <f t="shared" si="483"/>
        <v>Validate</v>
      </c>
      <c r="T891" t="str">
        <f t="shared" si="484"/>
        <v>Train</v>
      </c>
      <c r="U891" t="str">
        <f t="shared" si="485"/>
        <v/>
      </c>
      <c r="V891" t="str">
        <f t="shared" si="486"/>
        <v>18-30</v>
      </c>
      <c r="W891" t="str">
        <f t="shared" si="487"/>
        <v/>
      </c>
      <c r="X891" t="str">
        <f t="shared" si="488"/>
        <v>0-10</v>
      </c>
      <c r="Y891" t="b">
        <f>SUMPRODUCT(--(U891=counts!$A$40:$A$49))&gt;0</f>
        <v>0</v>
      </c>
      <c r="Z891" t="b">
        <f>SUMPRODUCT(--(W891=counts!$A$18:$A$22))&gt;0</f>
        <v>0</v>
      </c>
      <c r="AA891" t="str">
        <f t="shared" si="489"/>
        <v>18-30</v>
      </c>
      <c r="AB891" t="str">
        <f>IF(W891="","Blank",IF(Z891="TRUE",W891,counts!$A$23))</f>
        <v>Blank</v>
      </c>
      <c r="AC891" t="str">
        <f t="shared" si="490"/>
        <v>0-10</v>
      </c>
      <c r="AD891" t="str">
        <f t="shared" si="491"/>
        <v>Blank</v>
      </c>
      <c r="AE891" t="str">
        <f t="shared" si="492"/>
        <v>male</v>
      </c>
      <c r="AF891">
        <f>IF(F891&gt;=4, counts!$A$62,F891)</f>
        <v>0</v>
      </c>
      <c r="AG891">
        <f>IF(G891&gt;=3, counts!$A$69,G891)</f>
        <v>0</v>
      </c>
      <c r="AH891" t="str">
        <f>IF(OR(K891="S",K891=""), counts!$A$75,K891)</f>
        <v>S, blank</v>
      </c>
      <c r="AI891">
        <f t="shared" si="493"/>
        <v>3</v>
      </c>
      <c r="AJ891">
        <f>VLOOKUP(AA891,counts!$V$8:$W$13,2,FALSE)</f>
        <v>-11.613432440426715</v>
      </c>
      <c r="AK891">
        <f>VLOOKUP(AB891,counts!$V$17:$W$23,2,FALSE)</f>
        <v>-42.171718189759716</v>
      </c>
      <c r="AL891">
        <f>VLOOKUP(AC891,counts!$V$27:$W$33,2,FALSE)</f>
        <v>-82.840254641099079</v>
      </c>
      <c r="AM891">
        <f>VLOOKUP(AD891,counts!$V$38:$W$49,2,FALSE)</f>
        <v>-33.757758935166962</v>
      </c>
      <c r="AN891">
        <f>VLOOKUP(AE891,counts!$V$53:$W$54,2,FALSE)</f>
        <v>-108.67008854708662</v>
      </c>
      <c r="AO891">
        <f>VLOOKUP(AF891,counts!$V$58:$W$62,2,FALSE)</f>
        <v>-14.754319664473872</v>
      </c>
      <c r="AP891">
        <f>VLOOKUP(AG891,counts!$V$66:$W$69,2,FALSE)</f>
        <v>-22.013681658285037</v>
      </c>
      <c r="AQ891">
        <f>VLOOKUP(AH891,counts!$V$73:$W$75,2,FALSE)</f>
        <v>-22.422560732600829</v>
      </c>
      <c r="AR891">
        <f>VLOOKUP(AI891,counts!$V$79:$W$81,2,FALSE)</f>
        <v>-67.960368165567971</v>
      </c>
      <c r="AS891">
        <f t="shared" si="494"/>
        <v>1</v>
      </c>
      <c r="AT891">
        <f t="shared" si="495"/>
        <v>5</v>
      </c>
      <c r="AU891" t="str">
        <f t="shared" si="478"/>
        <v>Validate</v>
      </c>
      <c r="AW891" t="str">
        <f t="shared" si="496"/>
        <v>18-30</v>
      </c>
      <c r="AX891" t="str">
        <f t="shared" si="497"/>
        <v>Blank</v>
      </c>
      <c r="AY891" t="str">
        <f t="shared" si="498"/>
        <v>0-10</v>
      </c>
      <c r="AZ891" t="str">
        <f t="shared" si="499"/>
        <v>Blank</v>
      </c>
      <c r="BA891" t="str">
        <f t="shared" si="500"/>
        <v>male</v>
      </c>
      <c r="BB891">
        <f t="shared" si="501"/>
        <v>0</v>
      </c>
      <c r="BC891">
        <f t="shared" si="502"/>
        <v>0</v>
      </c>
      <c r="BD891" t="str">
        <f t="shared" si="503"/>
        <v>S, blank</v>
      </c>
      <c r="BE891">
        <f t="shared" si="504"/>
        <v>3</v>
      </c>
      <c r="BF891">
        <f t="shared" si="505"/>
        <v>-11.613432440426715</v>
      </c>
      <c r="BG891">
        <f t="shared" si="506"/>
        <v>-42.171718189759716</v>
      </c>
      <c r="BH891">
        <f t="shared" si="507"/>
        <v>-82.840254641099079</v>
      </c>
      <c r="BI891">
        <f t="shared" si="508"/>
        <v>-33.757758935166962</v>
      </c>
      <c r="BJ891">
        <f t="shared" si="509"/>
        <v>-108.67008854708662</v>
      </c>
      <c r="BK891">
        <f t="shared" si="510"/>
        <v>-14.754319664473872</v>
      </c>
      <c r="BL891">
        <f t="shared" si="511"/>
        <v>-22.013681658285037</v>
      </c>
      <c r="BM891">
        <f t="shared" si="512"/>
        <v>-22.422560732600829</v>
      </c>
      <c r="BN891">
        <f t="shared" si="513"/>
        <v>-67.960368165567971</v>
      </c>
      <c r="BO891">
        <f t="shared" si="479"/>
        <v>1</v>
      </c>
      <c r="BP891">
        <f t="shared" si="480"/>
        <v>5</v>
      </c>
      <c r="BQ891" t="str">
        <f t="shared" si="481"/>
        <v>Validate</v>
      </c>
    </row>
    <row r="892" spans="1:69" x14ac:dyDescent="0.3">
      <c r="A892">
        <v>3</v>
      </c>
      <c r="B892">
        <v>0</v>
      </c>
      <c r="C892" t="s">
        <v>2047</v>
      </c>
      <c r="D892" t="s">
        <v>20</v>
      </c>
      <c r="E892">
        <v>22</v>
      </c>
      <c r="F892">
        <v>0</v>
      </c>
      <c r="G892">
        <v>0</v>
      </c>
      <c r="H892" t="s">
        <v>2048</v>
      </c>
      <c r="I892">
        <v>7.7957999999999998</v>
      </c>
      <c r="K892" t="s">
        <v>17</v>
      </c>
      <c r="M892">
        <v>156</v>
      </c>
      <c r="O892">
        <v>3</v>
      </c>
      <c r="P892">
        <v>5</v>
      </c>
      <c r="Q892">
        <v>1</v>
      </c>
      <c r="R892" t="str">
        <f t="shared" si="482"/>
        <v>Train</v>
      </c>
      <c r="S892" t="str">
        <f t="shared" si="483"/>
        <v>Validate</v>
      </c>
      <c r="T892" t="str">
        <f t="shared" si="484"/>
        <v>Train</v>
      </c>
      <c r="U892" t="str">
        <f t="shared" si="485"/>
        <v/>
      </c>
      <c r="V892" t="str">
        <f t="shared" si="486"/>
        <v>18-30</v>
      </c>
      <c r="W892" t="str">
        <f t="shared" si="487"/>
        <v/>
      </c>
      <c r="X892" t="str">
        <f t="shared" si="488"/>
        <v>0-10</v>
      </c>
      <c r="Y892" t="b">
        <f>SUMPRODUCT(--(U892=counts!$A$40:$A$49))&gt;0</f>
        <v>0</v>
      </c>
      <c r="Z892" t="b">
        <f>SUMPRODUCT(--(W892=counts!$A$18:$A$22))&gt;0</f>
        <v>0</v>
      </c>
      <c r="AA892" t="str">
        <f t="shared" si="489"/>
        <v>18-30</v>
      </c>
      <c r="AB892" t="str">
        <f>IF(W892="","Blank",IF(Z892="TRUE",W892,counts!$A$23))</f>
        <v>Blank</v>
      </c>
      <c r="AC892" t="str">
        <f t="shared" si="490"/>
        <v>0-10</v>
      </c>
      <c r="AD892" t="str">
        <f t="shared" si="491"/>
        <v>Blank</v>
      </c>
      <c r="AE892" t="str">
        <f t="shared" si="492"/>
        <v>male</v>
      </c>
      <c r="AF892">
        <f>IF(F892&gt;=4, counts!$A$62,F892)</f>
        <v>0</v>
      </c>
      <c r="AG892">
        <f>IF(G892&gt;=3, counts!$A$69,G892)</f>
        <v>0</v>
      </c>
      <c r="AH892" t="str">
        <f>IF(OR(K892="S",K892=""), counts!$A$75,K892)</f>
        <v>S, blank</v>
      </c>
      <c r="AI892">
        <f t="shared" si="493"/>
        <v>3</v>
      </c>
      <c r="AJ892">
        <f>VLOOKUP(AA892,counts!$V$8:$W$13,2,FALSE)</f>
        <v>-11.613432440426715</v>
      </c>
      <c r="AK892">
        <f>VLOOKUP(AB892,counts!$V$17:$W$23,2,FALSE)</f>
        <v>-42.171718189759716</v>
      </c>
      <c r="AL892">
        <f>VLOOKUP(AC892,counts!$V$27:$W$33,2,FALSE)</f>
        <v>-82.840254641099079</v>
      </c>
      <c r="AM892">
        <f>VLOOKUP(AD892,counts!$V$38:$W$49,2,FALSE)</f>
        <v>-33.757758935166962</v>
      </c>
      <c r="AN892">
        <f>VLOOKUP(AE892,counts!$V$53:$W$54,2,FALSE)</f>
        <v>-108.67008854708662</v>
      </c>
      <c r="AO892">
        <f>VLOOKUP(AF892,counts!$V$58:$W$62,2,FALSE)</f>
        <v>-14.754319664473872</v>
      </c>
      <c r="AP892">
        <f>VLOOKUP(AG892,counts!$V$66:$W$69,2,FALSE)</f>
        <v>-22.013681658285037</v>
      </c>
      <c r="AQ892">
        <f>VLOOKUP(AH892,counts!$V$73:$W$75,2,FALSE)</f>
        <v>-22.422560732600829</v>
      </c>
      <c r="AR892">
        <f>VLOOKUP(AI892,counts!$V$79:$W$81,2,FALSE)</f>
        <v>-67.960368165567971</v>
      </c>
      <c r="AS892">
        <f t="shared" si="494"/>
        <v>0</v>
      </c>
      <c r="AT892">
        <f t="shared" si="495"/>
        <v>3</v>
      </c>
      <c r="AU892" t="str">
        <f t="shared" si="478"/>
        <v>Train</v>
      </c>
      <c r="AW892" t="str">
        <f t="shared" si="496"/>
        <v>18-30</v>
      </c>
      <c r="AX892" t="str">
        <f t="shared" si="497"/>
        <v>Blank</v>
      </c>
      <c r="AY892" t="str">
        <f t="shared" si="498"/>
        <v>0-10</v>
      </c>
      <c r="AZ892" t="str">
        <f t="shared" si="499"/>
        <v>Blank</v>
      </c>
      <c r="BA892" t="str">
        <f t="shared" si="500"/>
        <v>male</v>
      </c>
      <c r="BB892">
        <f t="shared" si="501"/>
        <v>0</v>
      </c>
      <c r="BC892">
        <f t="shared" si="502"/>
        <v>0</v>
      </c>
      <c r="BD892" t="str">
        <f t="shared" si="503"/>
        <v>S, blank</v>
      </c>
      <c r="BE892">
        <f t="shared" si="504"/>
        <v>3</v>
      </c>
      <c r="BF892">
        <f t="shared" si="505"/>
        <v>-11.613432440426715</v>
      </c>
      <c r="BG892">
        <f t="shared" si="506"/>
        <v>-42.171718189759716</v>
      </c>
      <c r="BH892">
        <f t="shared" si="507"/>
        <v>-82.840254641099079</v>
      </c>
      <c r="BI892">
        <f t="shared" si="508"/>
        <v>-33.757758935166962</v>
      </c>
      <c r="BJ892">
        <f t="shared" si="509"/>
        <v>-108.67008854708662</v>
      </c>
      <c r="BK892">
        <f t="shared" si="510"/>
        <v>-14.754319664473872</v>
      </c>
      <c r="BL892">
        <f t="shared" si="511"/>
        <v>-22.013681658285037</v>
      </c>
      <c r="BM892">
        <f t="shared" si="512"/>
        <v>-22.422560732600829</v>
      </c>
      <c r="BN892">
        <f t="shared" si="513"/>
        <v>-67.960368165567971</v>
      </c>
      <c r="BO892">
        <f t="shared" si="479"/>
        <v>0</v>
      </c>
      <c r="BP892">
        <f t="shared" si="480"/>
        <v>3</v>
      </c>
      <c r="BQ892" t="str">
        <f t="shared" si="481"/>
        <v>Train</v>
      </c>
    </row>
    <row r="893" spans="1:69" x14ac:dyDescent="0.3">
      <c r="A893">
        <v>3</v>
      </c>
      <c r="B893">
        <v>0</v>
      </c>
      <c r="C893" t="s">
        <v>2049</v>
      </c>
      <c r="D893" t="s">
        <v>20</v>
      </c>
      <c r="E893">
        <v>33</v>
      </c>
      <c r="F893">
        <v>0</v>
      </c>
      <c r="G893">
        <v>0</v>
      </c>
      <c r="H893" t="s">
        <v>2050</v>
      </c>
      <c r="I893">
        <v>8.6541999999999994</v>
      </c>
      <c r="K893" t="s">
        <v>17</v>
      </c>
      <c r="M893">
        <v>285</v>
      </c>
      <c r="O893">
        <v>4</v>
      </c>
      <c r="P893">
        <v>5</v>
      </c>
      <c r="Q893">
        <v>2</v>
      </c>
      <c r="R893" t="str">
        <f t="shared" si="482"/>
        <v>Test</v>
      </c>
      <c r="S893" t="str">
        <f t="shared" si="483"/>
        <v>Validate</v>
      </c>
      <c r="T893" t="str">
        <f t="shared" si="484"/>
        <v>Train</v>
      </c>
      <c r="U893" t="str">
        <f t="shared" si="485"/>
        <v/>
      </c>
      <c r="V893" t="str">
        <f t="shared" si="486"/>
        <v>31-40</v>
      </c>
      <c r="W893" t="str">
        <f t="shared" si="487"/>
        <v/>
      </c>
      <c r="X893" t="str">
        <f t="shared" si="488"/>
        <v>0-10</v>
      </c>
      <c r="Y893" t="b">
        <f>SUMPRODUCT(--(U893=counts!$A$40:$A$49))&gt;0</f>
        <v>0</v>
      </c>
      <c r="Z893" t="b">
        <f>SUMPRODUCT(--(W893=counts!$A$18:$A$22))&gt;0</f>
        <v>0</v>
      </c>
      <c r="AA893" t="str">
        <f t="shared" si="489"/>
        <v>31-40</v>
      </c>
      <c r="AB893" t="str">
        <f>IF(W893="","Blank",IF(Z893="TRUE",W893,counts!$A$23))</f>
        <v>Blank</v>
      </c>
      <c r="AC893" t="str">
        <f t="shared" si="490"/>
        <v>0-10</v>
      </c>
      <c r="AD893" t="str">
        <f t="shared" si="491"/>
        <v>Blank</v>
      </c>
      <c r="AE893" t="str">
        <f t="shared" si="492"/>
        <v>male</v>
      </c>
      <c r="AF893">
        <f>IF(F893&gt;=4, counts!$A$62,F893)</f>
        <v>0</v>
      </c>
      <c r="AG893">
        <f>IF(G893&gt;=3, counts!$A$69,G893)</f>
        <v>0</v>
      </c>
      <c r="AH893" t="str">
        <f>IF(OR(K893="S",K893=""), counts!$A$75,K893)</f>
        <v>S, blank</v>
      </c>
      <c r="AI893">
        <f t="shared" si="493"/>
        <v>3</v>
      </c>
      <c r="AJ893">
        <f>VLOOKUP(AA893,counts!$V$8:$W$13,2,FALSE)</f>
        <v>32.769878926258563</v>
      </c>
      <c r="AK893">
        <f>VLOOKUP(AB893,counts!$V$17:$W$23,2,FALSE)</f>
        <v>-42.171718189759716</v>
      </c>
      <c r="AL893">
        <f>VLOOKUP(AC893,counts!$V$27:$W$33,2,FALSE)</f>
        <v>-82.840254641099079</v>
      </c>
      <c r="AM893">
        <f>VLOOKUP(AD893,counts!$V$38:$W$49,2,FALSE)</f>
        <v>-33.757758935166962</v>
      </c>
      <c r="AN893">
        <f>VLOOKUP(AE893,counts!$V$53:$W$54,2,FALSE)</f>
        <v>-108.67008854708662</v>
      </c>
      <c r="AO893">
        <f>VLOOKUP(AF893,counts!$V$58:$W$62,2,FALSE)</f>
        <v>-14.754319664473872</v>
      </c>
      <c r="AP893">
        <f>VLOOKUP(AG893,counts!$V$66:$W$69,2,FALSE)</f>
        <v>-22.013681658285037</v>
      </c>
      <c r="AQ893">
        <f>VLOOKUP(AH893,counts!$V$73:$W$75,2,FALSE)</f>
        <v>-22.422560732600829</v>
      </c>
      <c r="AR893">
        <f>VLOOKUP(AI893,counts!$V$79:$W$81,2,FALSE)</f>
        <v>-67.960368165567971</v>
      </c>
      <c r="AS893">
        <f t="shared" si="494"/>
        <v>0</v>
      </c>
      <c r="AT893">
        <f t="shared" si="495"/>
        <v>4</v>
      </c>
      <c r="AU893" t="str">
        <f t="shared" si="478"/>
        <v>Test</v>
      </c>
      <c r="AW893" t="str">
        <f t="shared" si="496"/>
        <v>31-40</v>
      </c>
      <c r="AX893" t="str">
        <f t="shared" si="497"/>
        <v>Blank</v>
      </c>
      <c r="AY893" t="str">
        <f t="shared" si="498"/>
        <v>0-10</v>
      </c>
      <c r="AZ893" t="str">
        <f t="shared" si="499"/>
        <v>Blank</v>
      </c>
      <c r="BA893" t="str">
        <f t="shared" si="500"/>
        <v>male</v>
      </c>
      <c r="BB893">
        <f t="shared" si="501"/>
        <v>0</v>
      </c>
      <c r="BC893">
        <f t="shared" si="502"/>
        <v>0</v>
      </c>
      <c r="BD893" t="str">
        <f t="shared" si="503"/>
        <v>S, blank</v>
      </c>
      <c r="BE893">
        <f t="shared" si="504"/>
        <v>3</v>
      </c>
      <c r="BF893">
        <f t="shared" si="505"/>
        <v>32.769878926258563</v>
      </c>
      <c r="BG893">
        <f t="shared" si="506"/>
        <v>-42.171718189759716</v>
      </c>
      <c r="BH893">
        <f t="shared" si="507"/>
        <v>-82.840254641099079</v>
      </c>
      <c r="BI893">
        <f t="shared" si="508"/>
        <v>-33.757758935166962</v>
      </c>
      <c r="BJ893">
        <f t="shared" si="509"/>
        <v>-108.67008854708662</v>
      </c>
      <c r="BK893">
        <f t="shared" si="510"/>
        <v>-14.754319664473872</v>
      </c>
      <c r="BL893">
        <f t="shared" si="511"/>
        <v>-22.013681658285037</v>
      </c>
      <c r="BM893">
        <f t="shared" si="512"/>
        <v>-22.422560732600829</v>
      </c>
      <c r="BN893">
        <f t="shared" si="513"/>
        <v>-67.960368165567971</v>
      </c>
      <c r="BO893">
        <f t="shared" si="479"/>
        <v>0</v>
      </c>
      <c r="BP893">
        <f t="shared" si="480"/>
        <v>4</v>
      </c>
      <c r="BQ893" t="str">
        <f t="shared" si="481"/>
        <v>Test</v>
      </c>
    </row>
    <row r="894" spans="1:69" x14ac:dyDescent="0.3">
      <c r="A894">
        <v>3</v>
      </c>
      <c r="B894">
        <v>0</v>
      </c>
      <c r="C894" t="s">
        <v>2051</v>
      </c>
      <c r="D894" t="s">
        <v>20</v>
      </c>
      <c r="E894">
        <v>31</v>
      </c>
      <c r="F894">
        <v>0</v>
      </c>
      <c r="G894">
        <v>0</v>
      </c>
      <c r="H894" t="s">
        <v>2052</v>
      </c>
      <c r="I894">
        <v>7.7750000000000004</v>
      </c>
      <c r="K894" t="s">
        <v>17</v>
      </c>
      <c r="O894">
        <v>3</v>
      </c>
      <c r="P894">
        <v>5</v>
      </c>
      <c r="Q894">
        <v>2</v>
      </c>
      <c r="R894" t="str">
        <f t="shared" si="482"/>
        <v>Train</v>
      </c>
      <c r="S894" t="str">
        <f t="shared" si="483"/>
        <v>Validate</v>
      </c>
      <c r="T894" t="str">
        <f t="shared" si="484"/>
        <v>Train</v>
      </c>
      <c r="U894" t="str">
        <f t="shared" si="485"/>
        <v/>
      </c>
      <c r="V894" t="str">
        <f t="shared" si="486"/>
        <v>31-40</v>
      </c>
      <c r="W894" t="str">
        <f t="shared" si="487"/>
        <v/>
      </c>
      <c r="X894" t="str">
        <f t="shared" si="488"/>
        <v>0-10</v>
      </c>
      <c r="Y894" t="b">
        <f>SUMPRODUCT(--(U894=counts!$A$40:$A$49))&gt;0</f>
        <v>0</v>
      </c>
      <c r="Z894" t="b">
        <f>SUMPRODUCT(--(W894=counts!$A$18:$A$22))&gt;0</f>
        <v>0</v>
      </c>
      <c r="AA894" t="str">
        <f t="shared" si="489"/>
        <v>31-40</v>
      </c>
      <c r="AB894" t="str">
        <f>IF(W894="","Blank",IF(Z894="TRUE",W894,counts!$A$23))</f>
        <v>Blank</v>
      </c>
      <c r="AC894" t="str">
        <f t="shared" si="490"/>
        <v>0-10</v>
      </c>
      <c r="AD894" t="str">
        <f t="shared" si="491"/>
        <v>Blank</v>
      </c>
      <c r="AE894" t="str">
        <f t="shared" si="492"/>
        <v>male</v>
      </c>
      <c r="AF894">
        <f>IF(F894&gt;=4, counts!$A$62,F894)</f>
        <v>0</v>
      </c>
      <c r="AG894">
        <f>IF(G894&gt;=3, counts!$A$69,G894)</f>
        <v>0</v>
      </c>
      <c r="AH894" t="str">
        <f>IF(OR(K894="S",K894=""), counts!$A$75,K894)</f>
        <v>S, blank</v>
      </c>
      <c r="AI894">
        <f t="shared" si="493"/>
        <v>3</v>
      </c>
      <c r="AJ894">
        <f>VLOOKUP(AA894,counts!$V$8:$W$13,2,FALSE)</f>
        <v>32.769878926258563</v>
      </c>
      <c r="AK894">
        <f>VLOOKUP(AB894,counts!$V$17:$W$23,2,FALSE)</f>
        <v>-42.171718189759716</v>
      </c>
      <c r="AL894">
        <f>VLOOKUP(AC894,counts!$V$27:$W$33,2,FALSE)</f>
        <v>-82.840254641099079</v>
      </c>
      <c r="AM894">
        <f>VLOOKUP(AD894,counts!$V$38:$W$49,2,FALSE)</f>
        <v>-33.757758935166962</v>
      </c>
      <c r="AN894">
        <f>VLOOKUP(AE894,counts!$V$53:$W$54,2,FALSE)</f>
        <v>-108.67008854708662</v>
      </c>
      <c r="AO894">
        <f>VLOOKUP(AF894,counts!$V$58:$W$62,2,FALSE)</f>
        <v>-14.754319664473872</v>
      </c>
      <c r="AP894">
        <f>VLOOKUP(AG894,counts!$V$66:$W$69,2,FALSE)</f>
        <v>-22.013681658285037</v>
      </c>
      <c r="AQ894">
        <f>VLOOKUP(AH894,counts!$V$73:$W$75,2,FALSE)</f>
        <v>-22.422560732600829</v>
      </c>
      <c r="AR894">
        <f>VLOOKUP(AI894,counts!$V$79:$W$81,2,FALSE)</f>
        <v>-67.960368165567971</v>
      </c>
      <c r="AS894">
        <f t="shared" si="494"/>
        <v>0</v>
      </c>
      <c r="AT894">
        <f t="shared" si="495"/>
        <v>3</v>
      </c>
      <c r="AU894" t="str">
        <f t="shared" si="478"/>
        <v>Train</v>
      </c>
      <c r="AW894" t="str">
        <f t="shared" si="496"/>
        <v>31-40</v>
      </c>
      <c r="AX894" t="str">
        <f t="shared" si="497"/>
        <v>Blank</v>
      </c>
      <c r="AY894" t="str">
        <f t="shared" si="498"/>
        <v>0-10</v>
      </c>
      <c r="AZ894" t="str">
        <f t="shared" si="499"/>
        <v>Blank</v>
      </c>
      <c r="BA894" t="str">
        <f t="shared" si="500"/>
        <v>male</v>
      </c>
      <c r="BB894">
        <f t="shared" si="501"/>
        <v>0</v>
      </c>
      <c r="BC894">
        <f t="shared" si="502"/>
        <v>0</v>
      </c>
      <c r="BD894" t="str">
        <f t="shared" si="503"/>
        <v>S, blank</v>
      </c>
      <c r="BE894">
        <f t="shared" si="504"/>
        <v>3</v>
      </c>
      <c r="BF894">
        <f t="shared" si="505"/>
        <v>32.769878926258563</v>
      </c>
      <c r="BG894">
        <f t="shared" si="506"/>
        <v>-42.171718189759716</v>
      </c>
      <c r="BH894">
        <f t="shared" si="507"/>
        <v>-82.840254641099079</v>
      </c>
      <c r="BI894">
        <f t="shared" si="508"/>
        <v>-33.757758935166962</v>
      </c>
      <c r="BJ894">
        <f t="shared" si="509"/>
        <v>-108.67008854708662</v>
      </c>
      <c r="BK894">
        <f t="shared" si="510"/>
        <v>-14.754319664473872</v>
      </c>
      <c r="BL894">
        <f t="shared" si="511"/>
        <v>-22.013681658285037</v>
      </c>
      <c r="BM894">
        <f t="shared" si="512"/>
        <v>-22.422560732600829</v>
      </c>
      <c r="BN894">
        <f t="shared" si="513"/>
        <v>-67.960368165567971</v>
      </c>
      <c r="BO894">
        <f t="shared" si="479"/>
        <v>0</v>
      </c>
      <c r="BP894">
        <f t="shared" si="480"/>
        <v>3</v>
      </c>
      <c r="BQ894" t="str">
        <f t="shared" si="481"/>
        <v>Train</v>
      </c>
    </row>
    <row r="895" spans="1:69" x14ac:dyDescent="0.3">
      <c r="A895">
        <v>3</v>
      </c>
      <c r="B895">
        <v>0</v>
      </c>
      <c r="C895" t="s">
        <v>2053</v>
      </c>
      <c r="D895" t="s">
        <v>20</v>
      </c>
      <c r="E895">
        <v>29</v>
      </c>
      <c r="F895">
        <v>0</v>
      </c>
      <c r="G895">
        <v>0</v>
      </c>
      <c r="H895" t="s">
        <v>2054</v>
      </c>
      <c r="I895">
        <v>7.8541999999999996</v>
      </c>
      <c r="K895" t="s">
        <v>17</v>
      </c>
      <c r="O895">
        <v>3</v>
      </c>
      <c r="P895">
        <v>5</v>
      </c>
      <c r="Q895">
        <v>2</v>
      </c>
      <c r="R895" t="str">
        <f t="shared" si="482"/>
        <v>Train</v>
      </c>
      <c r="S895" t="str">
        <f t="shared" si="483"/>
        <v>Validate</v>
      </c>
      <c r="T895" t="str">
        <f t="shared" si="484"/>
        <v>Train</v>
      </c>
      <c r="U895" t="str">
        <f t="shared" si="485"/>
        <v/>
      </c>
      <c r="V895" t="str">
        <f t="shared" si="486"/>
        <v>18-30</v>
      </c>
      <c r="W895" t="str">
        <f t="shared" si="487"/>
        <v/>
      </c>
      <c r="X895" t="str">
        <f t="shared" si="488"/>
        <v>0-10</v>
      </c>
      <c r="Y895" t="b">
        <f>SUMPRODUCT(--(U895=counts!$A$40:$A$49))&gt;0</f>
        <v>0</v>
      </c>
      <c r="Z895" t="b">
        <f>SUMPRODUCT(--(W895=counts!$A$18:$A$22))&gt;0</f>
        <v>0</v>
      </c>
      <c r="AA895" t="str">
        <f t="shared" si="489"/>
        <v>18-30</v>
      </c>
      <c r="AB895" t="str">
        <f>IF(W895="","Blank",IF(Z895="TRUE",W895,counts!$A$23))</f>
        <v>Blank</v>
      </c>
      <c r="AC895" t="str">
        <f t="shared" si="490"/>
        <v>0-10</v>
      </c>
      <c r="AD895" t="str">
        <f t="shared" si="491"/>
        <v>Blank</v>
      </c>
      <c r="AE895" t="str">
        <f t="shared" si="492"/>
        <v>male</v>
      </c>
      <c r="AF895">
        <f>IF(F895&gt;=4, counts!$A$62,F895)</f>
        <v>0</v>
      </c>
      <c r="AG895">
        <f>IF(G895&gt;=3, counts!$A$69,G895)</f>
        <v>0</v>
      </c>
      <c r="AH895" t="str">
        <f>IF(OR(K895="S",K895=""), counts!$A$75,K895)</f>
        <v>S, blank</v>
      </c>
      <c r="AI895">
        <f t="shared" si="493"/>
        <v>3</v>
      </c>
      <c r="AJ895">
        <f>VLOOKUP(AA895,counts!$V$8:$W$13,2,FALSE)</f>
        <v>-11.613432440426715</v>
      </c>
      <c r="AK895">
        <f>VLOOKUP(AB895,counts!$V$17:$W$23,2,FALSE)</f>
        <v>-42.171718189759716</v>
      </c>
      <c r="AL895">
        <f>VLOOKUP(AC895,counts!$V$27:$W$33,2,FALSE)</f>
        <v>-82.840254641099079</v>
      </c>
      <c r="AM895">
        <f>VLOOKUP(AD895,counts!$V$38:$W$49,2,FALSE)</f>
        <v>-33.757758935166962</v>
      </c>
      <c r="AN895">
        <f>VLOOKUP(AE895,counts!$V$53:$W$54,2,FALSE)</f>
        <v>-108.67008854708662</v>
      </c>
      <c r="AO895">
        <f>VLOOKUP(AF895,counts!$V$58:$W$62,2,FALSE)</f>
        <v>-14.754319664473872</v>
      </c>
      <c r="AP895">
        <f>VLOOKUP(AG895,counts!$V$66:$W$69,2,FALSE)</f>
        <v>-22.013681658285037</v>
      </c>
      <c r="AQ895">
        <f>VLOOKUP(AH895,counts!$V$73:$W$75,2,FALSE)</f>
        <v>-22.422560732600829</v>
      </c>
      <c r="AR895">
        <f>VLOOKUP(AI895,counts!$V$79:$W$81,2,FALSE)</f>
        <v>-67.960368165567971</v>
      </c>
      <c r="AS895">
        <f t="shared" si="494"/>
        <v>0</v>
      </c>
      <c r="AT895">
        <f t="shared" si="495"/>
        <v>3</v>
      </c>
      <c r="AU895" t="str">
        <f t="shared" si="478"/>
        <v>Train</v>
      </c>
      <c r="AW895" t="str">
        <f t="shared" si="496"/>
        <v>18-30</v>
      </c>
      <c r="AX895" t="str">
        <f t="shared" si="497"/>
        <v>Blank</v>
      </c>
      <c r="AY895" t="str">
        <f t="shared" si="498"/>
        <v>0-10</v>
      </c>
      <c r="AZ895" t="str">
        <f t="shared" si="499"/>
        <v>Blank</v>
      </c>
      <c r="BA895" t="str">
        <f t="shared" si="500"/>
        <v>male</v>
      </c>
      <c r="BB895">
        <f t="shared" si="501"/>
        <v>0</v>
      </c>
      <c r="BC895">
        <f t="shared" si="502"/>
        <v>0</v>
      </c>
      <c r="BD895" t="str">
        <f t="shared" si="503"/>
        <v>S, blank</v>
      </c>
      <c r="BE895">
        <f t="shared" si="504"/>
        <v>3</v>
      </c>
      <c r="BF895">
        <f t="shared" si="505"/>
        <v>-11.613432440426715</v>
      </c>
      <c r="BG895">
        <f t="shared" si="506"/>
        <v>-42.171718189759716</v>
      </c>
      <c r="BH895">
        <f t="shared" si="507"/>
        <v>-82.840254641099079</v>
      </c>
      <c r="BI895">
        <f t="shared" si="508"/>
        <v>-33.757758935166962</v>
      </c>
      <c r="BJ895">
        <f t="shared" si="509"/>
        <v>-108.67008854708662</v>
      </c>
      <c r="BK895">
        <f t="shared" si="510"/>
        <v>-14.754319664473872</v>
      </c>
      <c r="BL895">
        <f t="shared" si="511"/>
        <v>-22.013681658285037</v>
      </c>
      <c r="BM895">
        <f t="shared" si="512"/>
        <v>-22.422560732600829</v>
      </c>
      <c r="BN895">
        <f t="shared" si="513"/>
        <v>-67.960368165567971</v>
      </c>
      <c r="BO895">
        <f t="shared" si="479"/>
        <v>0</v>
      </c>
      <c r="BP895">
        <f t="shared" si="480"/>
        <v>3</v>
      </c>
      <c r="BQ895" t="str">
        <f t="shared" si="481"/>
        <v>Train</v>
      </c>
    </row>
    <row r="896" spans="1:69" x14ac:dyDescent="0.3">
      <c r="A896">
        <v>3</v>
      </c>
      <c r="B896">
        <v>1</v>
      </c>
      <c r="C896" t="s">
        <v>2055</v>
      </c>
      <c r="D896" t="s">
        <v>20</v>
      </c>
      <c r="E896">
        <v>4</v>
      </c>
      <c r="F896">
        <v>1</v>
      </c>
      <c r="G896">
        <v>1</v>
      </c>
      <c r="H896" t="s">
        <v>2056</v>
      </c>
      <c r="I896">
        <v>11.1333</v>
      </c>
      <c r="K896" t="s">
        <v>17</v>
      </c>
      <c r="L896" t="s">
        <v>414</v>
      </c>
      <c r="O896">
        <v>5</v>
      </c>
      <c r="P896">
        <v>4</v>
      </c>
      <c r="Q896">
        <v>2</v>
      </c>
      <c r="R896" t="str">
        <f t="shared" si="482"/>
        <v>Validate</v>
      </c>
      <c r="S896" t="str">
        <f t="shared" si="483"/>
        <v>Test</v>
      </c>
      <c r="T896" t="str">
        <f t="shared" si="484"/>
        <v>Train</v>
      </c>
      <c r="U896" t="str">
        <f t="shared" si="485"/>
        <v/>
      </c>
      <c r="V896" t="str">
        <f t="shared" si="486"/>
        <v>0-17</v>
      </c>
      <c r="W896" t="str">
        <f t="shared" si="487"/>
        <v/>
      </c>
      <c r="X896" t="str">
        <f t="shared" si="488"/>
        <v>11-20</v>
      </c>
      <c r="Y896" t="b">
        <f>SUMPRODUCT(--(U896=counts!$A$40:$A$49))&gt;0</f>
        <v>0</v>
      </c>
      <c r="Z896" t="b">
        <f>SUMPRODUCT(--(W896=counts!$A$18:$A$22))&gt;0</f>
        <v>0</v>
      </c>
      <c r="AA896" t="str">
        <f t="shared" si="489"/>
        <v>0-17</v>
      </c>
      <c r="AB896" t="str">
        <f>IF(W896="","Blank",IF(Z896="TRUE",W896,counts!$A$23))</f>
        <v>Blank</v>
      </c>
      <c r="AC896" t="str">
        <f t="shared" si="490"/>
        <v>11-20</v>
      </c>
      <c r="AD896" t="str">
        <f t="shared" si="491"/>
        <v>Blank</v>
      </c>
      <c r="AE896" t="str">
        <f t="shared" si="492"/>
        <v>male</v>
      </c>
      <c r="AF896">
        <f>IF(F896&gt;=4, counts!$A$62,F896)</f>
        <v>1</v>
      </c>
      <c r="AG896">
        <f>IF(G896&gt;=3, counts!$A$69,G896)</f>
        <v>1</v>
      </c>
      <c r="AH896" t="str">
        <f>IF(OR(K896="S",K896=""), counts!$A$75,K896)</f>
        <v>S, blank</v>
      </c>
      <c r="AI896">
        <f t="shared" si="493"/>
        <v>3</v>
      </c>
      <c r="AJ896">
        <f>VLOOKUP(AA896,counts!$V$8:$W$13,2,FALSE)</f>
        <v>-3.7643689058441341</v>
      </c>
      <c r="AK896">
        <f>VLOOKUP(AB896,counts!$V$17:$W$23,2,FALSE)</f>
        <v>-42.171718189759716</v>
      </c>
      <c r="AL896">
        <f>VLOOKUP(AC896,counts!$V$27:$W$33,2,FALSE)</f>
        <v>-9.6115457513775127</v>
      </c>
      <c r="AM896">
        <f>VLOOKUP(AD896,counts!$V$38:$W$49,2,FALSE)</f>
        <v>-33.757758935166962</v>
      </c>
      <c r="AN896">
        <f>VLOOKUP(AE896,counts!$V$53:$W$54,2,FALSE)</f>
        <v>-108.67008854708662</v>
      </c>
      <c r="AO896">
        <f>VLOOKUP(AF896,counts!$V$58:$W$62,2,FALSE)</f>
        <v>48.695090775187893</v>
      </c>
      <c r="AP896">
        <f>VLOOKUP(AG896,counts!$V$66:$W$69,2,FALSE)</f>
        <v>79.365382998232107</v>
      </c>
      <c r="AQ896">
        <f>VLOOKUP(AH896,counts!$V$73:$W$75,2,FALSE)</f>
        <v>-22.422560732600829</v>
      </c>
      <c r="AR896">
        <f>VLOOKUP(AI896,counts!$V$79:$W$81,2,FALSE)</f>
        <v>-67.960368165567971</v>
      </c>
      <c r="AS896">
        <f t="shared" si="494"/>
        <v>1</v>
      </c>
      <c r="AT896">
        <f t="shared" si="495"/>
        <v>5</v>
      </c>
      <c r="AU896" t="str">
        <f t="shared" si="478"/>
        <v>Validate</v>
      </c>
      <c r="AW896" t="str">
        <f t="shared" si="496"/>
        <v>0-17</v>
      </c>
      <c r="AX896" t="str">
        <f t="shared" si="497"/>
        <v>Blank</v>
      </c>
      <c r="AY896" t="str">
        <f t="shared" si="498"/>
        <v>11-20</v>
      </c>
      <c r="AZ896" t="str">
        <f t="shared" si="499"/>
        <v>Blank</v>
      </c>
      <c r="BA896" t="str">
        <f t="shared" si="500"/>
        <v>male</v>
      </c>
      <c r="BB896">
        <f t="shared" si="501"/>
        <v>1</v>
      </c>
      <c r="BC896">
        <f t="shared" si="502"/>
        <v>1</v>
      </c>
      <c r="BD896" t="str">
        <f t="shared" si="503"/>
        <v>S, blank</v>
      </c>
      <c r="BE896">
        <f t="shared" si="504"/>
        <v>3</v>
      </c>
      <c r="BF896">
        <f t="shared" si="505"/>
        <v>-3.7643689058441341</v>
      </c>
      <c r="BG896">
        <f t="shared" si="506"/>
        <v>-42.171718189759716</v>
      </c>
      <c r="BH896">
        <f t="shared" si="507"/>
        <v>-9.6115457513775127</v>
      </c>
      <c r="BI896">
        <f t="shared" si="508"/>
        <v>-33.757758935166962</v>
      </c>
      <c r="BJ896">
        <f t="shared" si="509"/>
        <v>-108.67008854708662</v>
      </c>
      <c r="BK896">
        <f t="shared" si="510"/>
        <v>48.695090775187893</v>
      </c>
      <c r="BL896">
        <f t="shared" si="511"/>
        <v>79.365382998232107</v>
      </c>
      <c r="BM896">
        <f t="shared" si="512"/>
        <v>-22.422560732600829</v>
      </c>
      <c r="BN896">
        <f t="shared" si="513"/>
        <v>-67.960368165567971</v>
      </c>
      <c r="BO896">
        <f t="shared" si="479"/>
        <v>1</v>
      </c>
      <c r="BP896">
        <f t="shared" si="480"/>
        <v>5</v>
      </c>
      <c r="BQ896" t="str">
        <f t="shared" si="481"/>
        <v>Validate</v>
      </c>
    </row>
    <row r="897" spans="1:69" x14ac:dyDescent="0.3">
      <c r="A897">
        <v>3</v>
      </c>
      <c r="B897">
        <v>1</v>
      </c>
      <c r="C897" t="s">
        <v>2057</v>
      </c>
      <c r="D897" t="s">
        <v>15</v>
      </c>
      <c r="E897">
        <v>1</v>
      </c>
      <c r="F897">
        <v>1</v>
      </c>
      <c r="G897">
        <v>1</v>
      </c>
      <c r="H897" t="s">
        <v>2056</v>
      </c>
      <c r="I897">
        <v>11.1333</v>
      </c>
      <c r="K897" t="s">
        <v>17</v>
      </c>
      <c r="L897" t="s">
        <v>414</v>
      </c>
      <c r="O897">
        <v>3</v>
      </c>
      <c r="P897">
        <v>2</v>
      </c>
      <c r="Q897">
        <v>5</v>
      </c>
      <c r="R897" t="str">
        <f t="shared" si="482"/>
        <v>Train</v>
      </c>
      <c r="S897" t="str">
        <f t="shared" si="483"/>
        <v>Train</v>
      </c>
      <c r="T897" t="str">
        <f t="shared" si="484"/>
        <v>Validate</v>
      </c>
      <c r="U897" t="str">
        <f t="shared" si="485"/>
        <v/>
      </c>
      <c r="V897" t="str">
        <f t="shared" si="486"/>
        <v>0-17</v>
      </c>
      <c r="W897" t="str">
        <f t="shared" si="487"/>
        <v/>
      </c>
      <c r="X897" t="str">
        <f t="shared" si="488"/>
        <v>11-20</v>
      </c>
      <c r="Y897" t="b">
        <f>SUMPRODUCT(--(U897=counts!$A$40:$A$49))&gt;0</f>
        <v>0</v>
      </c>
      <c r="Z897" t="b">
        <f>SUMPRODUCT(--(W897=counts!$A$18:$A$22))&gt;0</f>
        <v>0</v>
      </c>
      <c r="AA897" t="str">
        <f t="shared" si="489"/>
        <v>0-17</v>
      </c>
      <c r="AB897" t="str">
        <f>IF(W897="","Blank",IF(Z897="TRUE",W897,counts!$A$23))</f>
        <v>Blank</v>
      </c>
      <c r="AC897" t="str">
        <f t="shared" si="490"/>
        <v>11-20</v>
      </c>
      <c r="AD897" t="str">
        <f t="shared" si="491"/>
        <v>Blank</v>
      </c>
      <c r="AE897" t="str">
        <f t="shared" si="492"/>
        <v>female</v>
      </c>
      <c r="AF897">
        <f>IF(F897&gt;=4, counts!$A$62,F897)</f>
        <v>1</v>
      </c>
      <c r="AG897">
        <f>IF(G897&gt;=3, counts!$A$69,G897)</f>
        <v>1</v>
      </c>
      <c r="AH897" t="str">
        <f>IF(OR(K897="S",K897=""), counts!$A$75,K897)</f>
        <v>S, blank</v>
      </c>
      <c r="AI897">
        <f t="shared" si="493"/>
        <v>3</v>
      </c>
      <c r="AJ897">
        <f>VLOOKUP(AA897,counts!$V$8:$W$13,2,FALSE)</f>
        <v>-3.7643689058441341</v>
      </c>
      <c r="AK897">
        <f>VLOOKUP(AB897,counts!$V$17:$W$23,2,FALSE)</f>
        <v>-42.171718189759716</v>
      </c>
      <c r="AL897">
        <f>VLOOKUP(AC897,counts!$V$27:$W$33,2,FALSE)</f>
        <v>-9.6115457513775127</v>
      </c>
      <c r="AM897">
        <f>VLOOKUP(AD897,counts!$V$38:$W$49,2,FALSE)</f>
        <v>-33.757758935166962</v>
      </c>
      <c r="AN897">
        <f>VLOOKUP(AE897,counts!$V$53:$W$54,2,FALSE)</f>
        <v>151.41878811967541</v>
      </c>
      <c r="AO897">
        <f>VLOOKUP(AF897,counts!$V$58:$W$62,2,FALSE)</f>
        <v>48.695090775187893</v>
      </c>
      <c r="AP897">
        <f>VLOOKUP(AG897,counts!$V$66:$W$69,2,FALSE)</f>
        <v>79.365382998232107</v>
      </c>
      <c r="AQ897">
        <f>VLOOKUP(AH897,counts!$V$73:$W$75,2,FALSE)</f>
        <v>-22.422560732600829</v>
      </c>
      <c r="AR897">
        <f>VLOOKUP(AI897,counts!$V$79:$W$81,2,FALSE)</f>
        <v>-67.960368165567971</v>
      </c>
      <c r="AS897">
        <f t="shared" si="494"/>
        <v>1</v>
      </c>
      <c r="AT897">
        <f t="shared" si="495"/>
        <v>3</v>
      </c>
      <c r="AU897" t="str">
        <f t="shared" si="478"/>
        <v>Train</v>
      </c>
      <c r="AW897" t="str">
        <f t="shared" si="496"/>
        <v>0-17</v>
      </c>
      <c r="AX897" t="str">
        <f t="shared" si="497"/>
        <v>Blank</v>
      </c>
      <c r="AY897" t="str">
        <f t="shared" si="498"/>
        <v>11-20</v>
      </c>
      <c r="AZ897" t="str">
        <f t="shared" si="499"/>
        <v>Blank</v>
      </c>
      <c r="BA897" t="str">
        <f t="shared" si="500"/>
        <v>female</v>
      </c>
      <c r="BB897">
        <f t="shared" si="501"/>
        <v>1</v>
      </c>
      <c r="BC897">
        <f t="shared" si="502"/>
        <v>1</v>
      </c>
      <c r="BD897" t="str">
        <f t="shared" si="503"/>
        <v>S, blank</v>
      </c>
      <c r="BE897">
        <f t="shared" si="504"/>
        <v>3</v>
      </c>
      <c r="BF897">
        <f t="shared" si="505"/>
        <v>-3.7643689058441341</v>
      </c>
      <c r="BG897">
        <f t="shared" si="506"/>
        <v>-42.171718189759716</v>
      </c>
      <c r="BH897">
        <f t="shared" si="507"/>
        <v>-9.6115457513775127</v>
      </c>
      <c r="BI897">
        <f t="shared" si="508"/>
        <v>-33.757758935166962</v>
      </c>
      <c r="BJ897">
        <f t="shared" si="509"/>
        <v>151.41878811967541</v>
      </c>
      <c r="BK897">
        <f t="shared" si="510"/>
        <v>48.695090775187893</v>
      </c>
      <c r="BL897">
        <f t="shared" si="511"/>
        <v>79.365382998232107</v>
      </c>
      <c r="BM897">
        <f t="shared" si="512"/>
        <v>-22.422560732600829</v>
      </c>
      <c r="BN897">
        <f t="shared" si="513"/>
        <v>-67.960368165567971</v>
      </c>
      <c r="BO897">
        <f t="shared" si="479"/>
        <v>1</v>
      </c>
      <c r="BP897">
        <f t="shared" si="480"/>
        <v>3</v>
      </c>
      <c r="BQ897" t="str">
        <f t="shared" si="481"/>
        <v>Train</v>
      </c>
    </row>
    <row r="898" spans="1:69" x14ac:dyDescent="0.3">
      <c r="A898">
        <v>3</v>
      </c>
      <c r="B898">
        <v>0</v>
      </c>
      <c r="C898" t="s">
        <v>2058</v>
      </c>
      <c r="D898" t="s">
        <v>20</v>
      </c>
      <c r="E898">
        <v>49</v>
      </c>
      <c r="F898">
        <v>0</v>
      </c>
      <c r="G898">
        <v>0</v>
      </c>
      <c r="H898" t="s">
        <v>2059</v>
      </c>
      <c r="I898">
        <v>0</v>
      </c>
      <c r="K898" t="s">
        <v>17</v>
      </c>
      <c r="O898">
        <v>3</v>
      </c>
      <c r="P898">
        <v>3</v>
      </c>
      <c r="Q898">
        <v>3</v>
      </c>
      <c r="R898" t="str">
        <f t="shared" si="482"/>
        <v>Train</v>
      </c>
      <c r="S898" t="str">
        <f t="shared" si="483"/>
        <v>Train</v>
      </c>
      <c r="T898" t="str">
        <f t="shared" si="484"/>
        <v>Train</v>
      </c>
      <c r="U898" t="str">
        <f t="shared" si="485"/>
        <v/>
      </c>
      <c r="V898" t="str">
        <f t="shared" si="486"/>
        <v>41-50</v>
      </c>
      <c r="W898" t="str">
        <f t="shared" si="487"/>
        <v/>
      </c>
      <c r="X898" t="str">
        <f t="shared" si="488"/>
        <v>0</v>
      </c>
      <c r="Y898" t="b">
        <f>SUMPRODUCT(--(U898=counts!$A$40:$A$49))&gt;0</f>
        <v>0</v>
      </c>
      <c r="Z898" t="b">
        <f>SUMPRODUCT(--(W898=counts!$A$18:$A$22))&gt;0</f>
        <v>0</v>
      </c>
      <c r="AA898" t="str">
        <f t="shared" si="489"/>
        <v>41-50</v>
      </c>
      <c r="AB898" t="str">
        <f>IF(W898="","Blank",IF(Z898="TRUE",W898,counts!$A$23))</f>
        <v>Blank</v>
      </c>
      <c r="AC898" t="str">
        <f t="shared" si="490"/>
        <v>0</v>
      </c>
      <c r="AD898" t="str">
        <f t="shared" si="491"/>
        <v>Blank</v>
      </c>
      <c r="AE898" t="str">
        <f t="shared" si="492"/>
        <v>male</v>
      </c>
      <c r="AF898">
        <f>IF(F898&gt;=4, counts!$A$62,F898)</f>
        <v>0</v>
      </c>
      <c r="AG898">
        <f>IF(G898&gt;=3, counts!$A$69,G898)</f>
        <v>0</v>
      </c>
      <c r="AH898" t="str">
        <f>IF(OR(K898="S",K898=""), counts!$A$75,K898)</f>
        <v>S, blank</v>
      </c>
      <c r="AI898">
        <f t="shared" si="493"/>
        <v>3</v>
      </c>
      <c r="AJ898">
        <f>VLOOKUP(AA898,counts!$V$8:$W$13,2,FALSE)</f>
        <v>-13.385578549662212</v>
      </c>
      <c r="AK898">
        <f>VLOOKUP(AB898,counts!$V$17:$W$23,2,FALSE)</f>
        <v>-42.171718189759716</v>
      </c>
      <c r="AL898">
        <f>VLOOKUP(AC898,counts!$V$27:$W$33,2,FALSE)</f>
        <v>-194.50333405817787</v>
      </c>
      <c r="AM898">
        <f>VLOOKUP(AD898,counts!$V$38:$W$49,2,FALSE)</f>
        <v>-33.757758935166962</v>
      </c>
      <c r="AN898">
        <f>VLOOKUP(AE898,counts!$V$53:$W$54,2,FALSE)</f>
        <v>-108.67008854708662</v>
      </c>
      <c r="AO898">
        <f>VLOOKUP(AF898,counts!$V$58:$W$62,2,FALSE)</f>
        <v>-14.754319664473872</v>
      </c>
      <c r="AP898">
        <f>VLOOKUP(AG898,counts!$V$66:$W$69,2,FALSE)</f>
        <v>-22.013681658285037</v>
      </c>
      <c r="AQ898">
        <f>VLOOKUP(AH898,counts!$V$73:$W$75,2,FALSE)</f>
        <v>-22.422560732600829</v>
      </c>
      <c r="AR898">
        <f>VLOOKUP(AI898,counts!$V$79:$W$81,2,FALSE)</f>
        <v>-67.960368165567971</v>
      </c>
      <c r="AS898">
        <f t="shared" si="494"/>
        <v>0</v>
      </c>
      <c r="AT898">
        <f t="shared" si="495"/>
        <v>3</v>
      </c>
      <c r="AU898" t="str">
        <f t="shared" ref="AU898:AU961" si="514">R898</f>
        <v>Train</v>
      </c>
      <c r="AW898" t="str">
        <f t="shared" si="496"/>
        <v>41-50</v>
      </c>
      <c r="AX898" t="str">
        <f t="shared" si="497"/>
        <v>Blank</v>
      </c>
      <c r="AY898" t="str">
        <f t="shared" si="498"/>
        <v>0</v>
      </c>
      <c r="AZ898" t="str">
        <f t="shared" si="499"/>
        <v>Blank</v>
      </c>
      <c r="BA898" t="str">
        <f t="shared" si="500"/>
        <v>male</v>
      </c>
      <c r="BB898">
        <f t="shared" si="501"/>
        <v>0</v>
      </c>
      <c r="BC898">
        <f t="shared" si="502"/>
        <v>0</v>
      </c>
      <c r="BD898" t="str">
        <f t="shared" si="503"/>
        <v>S, blank</v>
      </c>
      <c r="BE898">
        <f t="shared" si="504"/>
        <v>3</v>
      </c>
      <c r="BF898">
        <f t="shared" si="505"/>
        <v>-13.385578549662212</v>
      </c>
      <c r="BG898">
        <f t="shared" si="506"/>
        <v>-42.171718189759716</v>
      </c>
      <c r="BH898">
        <f t="shared" si="507"/>
        <v>-194.50333405817787</v>
      </c>
      <c r="BI898">
        <f t="shared" si="508"/>
        <v>-33.757758935166962</v>
      </c>
      <c r="BJ898">
        <f t="shared" si="509"/>
        <v>-108.67008854708662</v>
      </c>
      <c r="BK898">
        <f t="shared" si="510"/>
        <v>-14.754319664473872</v>
      </c>
      <c r="BL898">
        <f t="shared" si="511"/>
        <v>-22.013681658285037</v>
      </c>
      <c r="BM898">
        <f t="shared" si="512"/>
        <v>-22.422560732600829</v>
      </c>
      <c r="BN898">
        <f t="shared" si="513"/>
        <v>-67.960368165567971</v>
      </c>
      <c r="BO898">
        <f t="shared" ref="BO898:BO961" si="515">AS898</f>
        <v>0</v>
      </c>
      <c r="BP898">
        <f t="shared" ref="BP898:BP961" si="516">AT898</f>
        <v>3</v>
      </c>
      <c r="BQ898" t="str">
        <f t="shared" ref="BQ898:BQ961" si="517">AU898</f>
        <v>Train</v>
      </c>
    </row>
    <row r="899" spans="1:69" x14ac:dyDescent="0.3">
      <c r="A899">
        <v>3</v>
      </c>
      <c r="B899">
        <v>0</v>
      </c>
      <c r="C899" t="s">
        <v>2060</v>
      </c>
      <c r="D899" t="s">
        <v>20</v>
      </c>
      <c r="E899">
        <v>33</v>
      </c>
      <c r="F899">
        <v>0</v>
      </c>
      <c r="G899">
        <v>0</v>
      </c>
      <c r="H899" t="s">
        <v>2061</v>
      </c>
      <c r="I899">
        <v>7.7750000000000004</v>
      </c>
      <c r="K899" t="s">
        <v>17</v>
      </c>
      <c r="M899">
        <v>37</v>
      </c>
      <c r="O899">
        <v>3</v>
      </c>
      <c r="P899">
        <v>4</v>
      </c>
      <c r="Q899">
        <v>3</v>
      </c>
      <c r="R899" t="str">
        <f t="shared" ref="R899:R962" si="518">IF(O899&lt;=3,"Train",IF(O899=4,"Test","Validate"))</f>
        <v>Train</v>
      </c>
      <c r="S899" t="str">
        <f t="shared" ref="S899:S962" si="519">IF(P899&lt;=3,"Train",IF(P899=4,"Test","Validate"))</f>
        <v>Test</v>
      </c>
      <c r="T899" t="str">
        <f t="shared" ref="T899:T962" si="520">IF(Q899&lt;=3,"Train",IF(Q899=4,"Test","Validate"))</f>
        <v>Train</v>
      </c>
      <c r="U899" t="str">
        <f t="shared" ref="U899:U962" si="521">IFERROR(MID(RIGHT(N899,4), FIND(",",RIGHT(N899,4))+2,2),"")</f>
        <v/>
      </c>
      <c r="V899" t="str">
        <f t="shared" ref="V899:V962" si="522">IF(E899&lt;=17, "0-17", IF(E899&lt;=30, "18-30", IF(E899&lt;=40, "31-40", IF(E899&lt;=50, "41-50", IF(E899&lt;=60, "51-60", "61+")))))</f>
        <v>31-40</v>
      </c>
      <c r="W899" t="str">
        <f t="shared" ref="W899:W962" si="523">LEFT(J899,1)</f>
        <v/>
      </c>
      <c r="X899" t="str">
        <f t="shared" ref="X899:X962" si="524">IF(I899=0,"0", IF(I899&lt;=10, "0-10", IF(I899&lt;=20, "11-20", IF(I899&lt;=30, "21-30", IF(I899&lt;=40, "31-40", IF(I899&lt;=100, "41-100", "100+"))))))</f>
        <v>0-10</v>
      </c>
      <c r="Y899" t="b">
        <f>SUMPRODUCT(--(U899=counts!$A$40:$A$49))&gt;0</f>
        <v>0</v>
      </c>
      <c r="Z899" t="b">
        <f>SUMPRODUCT(--(W899=counts!$A$18:$A$22))&gt;0</f>
        <v>0</v>
      </c>
      <c r="AA899" t="str">
        <f t="shared" ref="AA899:AA962" si="525">V899</f>
        <v>31-40</v>
      </c>
      <c r="AB899" t="str">
        <f>IF(W899="","Blank",IF(Z899="TRUE",W899,counts!$A$23))</f>
        <v>Blank</v>
      </c>
      <c r="AC899" t="str">
        <f t="shared" ref="AC899:AC962" si="526">X899</f>
        <v>0-10</v>
      </c>
      <c r="AD899" t="str">
        <f t="shared" ref="AD899:AD962" si="527">IF(U899="","Blank",IF(Y899=TRUE, U899,"Others"))</f>
        <v>Blank</v>
      </c>
      <c r="AE899" t="str">
        <f t="shared" ref="AE899:AE962" si="528">D899</f>
        <v>male</v>
      </c>
      <c r="AF899">
        <f>IF(F899&gt;=4, counts!$A$62,F899)</f>
        <v>0</v>
      </c>
      <c r="AG899">
        <f>IF(G899&gt;=3, counts!$A$69,G899)</f>
        <v>0</v>
      </c>
      <c r="AH899" t="str">
        <f>IF(OR(K899="S",K899=""), counts!$A$75,K899)</f>
        <v>S, blank</v>
      </c>
      <c r="AI899">
        <f t="shared" ref="AI899:AI962" si="529">A899</f>
        <v>3</v>
      </c>
      <c r="AJ899">
        <f>VLOOKUP(AA899,counts!$V$8:$W$13,2,FALSE)</f>
        <v>32.769878926258563</v>
      </c>
      <c r="AK899">
        <f>VLOOKUP(AB899,counts!$V$17:$W$23,2,FALSE)</f>
        <v>-42.171718189759716</v>
      </c>
      <c r="AL899">
        <f>VLOOKUP(AC899,counts!$V$27:$W$33,2,FALSE)</f>
        <v>-82.840254641099079</v>
      </c>
      <c r="AM899">
        <f>VLOOKUP(AD899,counts!$V$38:$W$49,2,FALSE)</f>
        <v>-33.757758935166962</v>
      </c>
      <c r="AN899">
        <f>VLOOKUP(AE899,counts!$V$53:$W$54,2,FALSE)</f>
        <v>-108.67008854708662</v>
      </c>
      <c r="AO899">
        <f>VLOOKUP(AF899,counts!$V$58:$W$62,2,FALSE)</f>
        <v>-14.754319664473872</v>
      </c>
      <c r="AP899">
        <f>VLOOKUP(AG899,counts!$V$66:$W$69,2,FALSE)</f>
        <v>-22.013681658285037</v>
      </c>
      <c r="AQ899">
        <f>VLOOKUP(AH899,counts!$V$73:$W$75,2,FALSE)</f>
        <v>-22.422560732600829</v>
      </c>
      <c r="AR899">
        <f>VLOOKUP(AI899,counts!$V$79:$W$81,2,FALSE)</f>
        <v>-67.960368165567971</v>
      </c>
      <c r="AS899">
        <f t="shared" ref="AS899:AS962" si="530">B899</f>
        <v>0</v>
      </c>
      <c r="AT899">
        <f t="shared" ref="AT899:AT962" si="531">O899</f>
        <v>3</v>
      </c>
      <c r="AU899" t="str">
        <f t="shared" si="514"/>
        <v>Train</v>
      </c>
      <c r="AW899" t="str">
        <f t="shared" ref="AW899:AW962" si="532">AA899</f>
        <v>31-40</v>
      </c>
      <c r="AX899" t="str">
        <f t="shared" ref="AX899:AX962" si="533">AB899</f>
        <v>Blank</v>
      </c>
      <c r="AY899" t="str">
        <f t="shared" ref="AY899:AY962" si="534">AC899</f>
        <v>0-10</v>
      </c>
      <c r="AZ899" t="str">
        <f t="shared" ref="AZ899:AZ962" si="535">AD899</f>
        <v>Blank</v>
      </c>
      <c r="BA899" t="str">
        <f t="shared" ref="BA899:BA962" si="536">AE899</f>
        <v>male</v>
      </c>
      <c r="BB899">
        <f t="shared" ref="BB899:BB962" si="537">AF899</f>
        <v>0</v>
      </c>
      <c r="BC899">
        <f t="shared" ref="BC899:BC962" si="538">AG899</f>
        <v>0</v>
      </c>
      <c r="BD899" t="str">
        <f t="shared" ref="BD899:BD962" si="539">AH899</f>
        <v>S, blank</v>
      </c>
      <c r="BE899">
        <f t="shared" ref="BE899:BE962" si="540">AI899</f>
        <v>3</v>
      </c>
      <c r="BF899">
        <f t="shared" ref="BF899:BF962" si="541">AJ899</f>
        <v>32.769878926258563</v>
      </c>
      <c r="BG899">
        <f t="shared" ref="BG899:BG962" si="542">AK899</f>
        <v>-42.171718189759716</v>
      </c>
      <c r="BH899">
        <f t="shared" ref="BH899:BH962" si="543">AL899</f>
        <v>-82.840254641099079</v>
      </c>
      <c r="BI899">
        <f t="shared" ref="BI899:BI962" si="544">AM899</f>
        <v>-33.757758935166962</v>
      </c>
      <c r="BJ899">
        <f t="shared" ref="BJ899:BJ962" si="545">AN899</f>
        <v>-108.67008854708662</v>
      </c>
      <c r="BK899">
        <f t="shared" ref="BK899:BK962" si="546">AO899</f>
        <v>-14.754319664473872</v>
      </c>
      <c r="BL899">
        <f t="shared" ref="BL899:BL962" si="547">AP899</f>
        <v>-22.013681658285037</v>
      </c>
      <c r="BM899">
        <f t="shared" ref="BM899:BM962" si="548">AQ899</f>
        <v>-22.422560732600829</v>
      </c>
      <c r="BN899">
        <f t="shared" ref="BN899:BN962" si="549">AR899</f>
        <v>-67.960368165567971</v>
      </c>
      <c r="BO899">
        <f t="shared" si="515"/>
        <v>0</v>
      </c>
      <c r="BP899">
        <f t="shared" si="516"/>
        <v>3</v>
      </c>
      <c r="BQ899" t="str">
        <f t="shared" si="517"/>
        <v>Train</v>
      </c>
    </row>
    <row r="900" spans="1:69" x14ac:dyDescent="0.3">
      <c r="A900">
        <v>3</v>
      </c>
      <c r="B900">
        <v>0</v>
      </c>
      <c r="C900" t="s">
        <v>2062</v>
      </c>
      <c r="D900" t="s">
        <v>20</v>
      </c>
      <c r="E900">
        <v>19</v>
      </c>
      <c r="F900">
        <v>0</v>
      </c>
      <c r="G900">
        <v>0</v>
      </c>
      <c r="H900" t="s">
        <v>2059</v>
      </c>
      <c r="I900">
        <v>0</v>
      </c>
      <c r="K900" t="s">
        <v>17</v>
      </c>
      <c r="O900">
        <v>1</v>
      </c>
      <c r="P900">
        <v>3</v>
      </c>
      <c r="Q900">
        <v>3</v>
      </c>
      <c r="R900" t="str">
        <f t="shared" si="518"/>
        <v>Train</v>
      </c>
      <c r="S900" t="str">
        <f t="shared" si="519"/>
        <v>Train</v>
      </c>
      <c r="T900" t="str">
        <f t="shared" si="520"/>
        <v>Train</v>
      </c>
      <c r="U900" t="str">
        <f t="shared" si="521"/>
        <v/>
      </c>
      <c r="V900" t="str">
        <f t="shared" si="522"/>
        <v>18-30</v>
      </c>
      <c r="W900" t="str">
        <f t="shared" si="523"/>
        <v/>
      </c>
      <c r="X900" t="str">
        <f t="shared" si="524"/>
        <v>0</v>
      </c>
      <c r="Y900" t="b">
        <f>SUMPRODUCT(--(U900=counts!$A$40:$A$49))&gt;0</f>
        <v>0</v>
      </c>
      <c r="Z900" t="b">
        <f>SUMPRODUCT(--(W900=counts!$A$18:$A$22))&gt;0</f>
        <v>0</v>
      </c>
      <c r="AA900" t="str">
        <f t="shared" si="525"/>
        <v>18-30</v>
      </c>
      <c r="AB900" t="str">
        <f>IF(W900="","Blank",IF(Z900="TRUE",W900,counts!$A$23))</f>
        <v>Blank</v>
      </c>
      <c r="AC900" t="str">
        <f t="shared" si="526"/>
        <v>0</v>
      </c>
      <c r="AD900" t="str">
        <f t="shared" si="527"/>
        <v>Blank</v>
      </c>
      <c r="AE900" t="str">
        <f t="shared" si="528"/>
        <v>male</v>
      </c>
      <c r="AF900">
        <f>IF(F900&gt;=4, counts!$A$62,F900)</f>
        <v>0</v>
      </c>
      <c r="AG900">
        <f>IF(G900&gt;=3, counts!$A$69,G900)</f>
        <v>0</v>
      </c>
      <c r="AH900" t="str">
        <f>IF(OR(K900="S",K900=""), counts!$A$75,K900)</f>
        <v>S, blank</v>
      </c>
      <c r="AI900">
        <f t="shared" si="529"/>
        <v>3</v>
      </c>
      <c r="AJ900">
        <f>VLOOKUP(AA900,counts!$V$8:$W$13,2,FALSE)</f>
        <v>-11.613432440426715</v>
      </c>
      <c r="AK900">
        <f>VLOOKUP(AB900,counts!$V$17:$W$23,2,FALSE)</f>
        <v>-42.171718189759716</v>
      </c>
      <c r="AL900">
        <f>VLOOKUP(AC900,counts!$V$27:$W$33,2,FALSE)</f>
        <v>-194.50333405817787</v>
      </c>
      <c r="AM900">
        <f>VLOOKUP(AD900,counts!$V$38:$W$49,2,FALSE)</f>
        <v>-33.757758935166962</v>
      </c>
      <c r="AN900">
        <f>VLOOKUP(AE900,counts!$V$53:$W$54,2,FALSE)</f>
        <v>-108.67008854708662</v>
      </c>
      <c r="AO900">
        <f>VLOOKUP(AF900,counts!$V$58:$W$62,2,FALSE)</f>
        <v>-14.754319664473872</v>
      </c>
      <c r="AP900">
        <f>VLOOKUP(AG900,counts!$V$66:$W$69,2,FALSE)</f>
        <v>-22.013681658285037</v>
      </c>
      <c r="AQ900">
        <f>VLOOKUP(AH900,counts!$V$73:$W$75,2,FALSE)</f>
        <v>-22.422560732600829</v>
      </c>
      <c r="AR900">
        <f>VLOOKUP(AI900,counts!$V$79:$W$81,2,FALSE)</f>
        <v>-67.960368165567971</v>
      </c>
      <c r="AS900">
        <f t="shared" si="530"/>
        <v>0</v>
      </c>
      <c r="AT900">
        <f t="shared" si="531"/>
        <v>1</v>
      </c>
      <c r="AU900" t="str">
        <f t="shared" si="514"/>
        <v>Train</v>
      </c>
      <c r="AW900" t="str">
        <f t="shared" si="532"/>
        <v>18-30</v>
      </c>
      <c r="AX900" t="str">
        <f t="shared" si="533"/>
        <v>Blank</v>
      </c>
      <c r="AY900" t="str">
        <f t="shared" si="534"/>
        <v>0</v>
      </c>
      <c r="AZ900" t="str">
        <f t="shared" si="535"/>
        <v>Blank</v>
      </c>
      <c r="BA900" t="str">
        <f t="shared" si="536"/>
        <v>male</v>
      </c>
      <c r="BB900">
        <f t="shared" si="537"/>
        <v>0</v>
      </c>
      <c r="BC900">
        <f t="shared" si="538"/>
        <v>0</v>
      </c>
      <c r="BD900" t="str">
        <f t="shared" si="539"/>
        <v>S, blank</v>
      </c>
      <c r="BE900">
        <f t="shared" si="540"/>
        <v>3</v>
      </c>
      <c r="BF900">
        <f t="shared" si="541"/>
        <v>-11.613432440426715</v>
      </c>
      <c r="BG900">
        <f t="shared" si="542"/>
        <v>-42.171718189759716</v>
      </c>
      <c r="BH900">
        <f t="shared" si="543"/>
        <v>-194.50333405817787</v>
      </c>
      <c r="BI900">
        <f t="shared" si="544"/>
        <v>-33.757758935166962</v>
      </c>
      <c r="BJ900">
        <f t="shared" si="545"/>
        <v>-108.67008854708662</v>
      </c>
      <c r="BK900">
        <f t="shared" si="546"/>
        <v>-14.754319664473872</v>
      </c>
      <c r="BL900">
        <f t="shared" si="547"/>
        <v>-22.013681658285037</v>
      </c>
      <c r="BM900">
        <f t="shared" si="548"/>
        <v>-22.422560732600829</v>
      </c>
      <c r="BN900">
        <f t="shared" si="549"/>
        <v>-67.960368165567971</v>
      </c>
      <c r="BO900">
        <f t="shared" si="515"/>
        <v>0</v>
      </c>
      <c r="BP900">
        <f t="shared" si="516"/>
        <v>1</v>
      </c>
      <c r="BQ900" t="str">
        <f t="shared" si="517"/>
        <v>Train</v>
      </c>
    </row>
    <row r="901" spans="1:69" x14ac:dyDescent="0.3">
      <c r="A901">
        <v>3</v>
      </c>
      <c r="B901">
        <v>1</v>
      </c>
      <c r="C901" t="s">
        <v>2063</v>
      </c>
      <c r="D901" t="s">
        <v>15</v>
      </c>
      <c r="E901">
        <v>27</v>
      </c>
      <c r="F901">
        <v>0</v>
      </c>
      <c r="G901">
        <v>2</v>
      </c>
      <c r="H901" t="s">
        <v>2056</v>
      </c>
      <c r="I901">
        <v>11.1333</v>
      </c>
      <c r="K901" t="s">
        <v>17</v>
      </c>
      <c r="L901" t="s">
        <v>414</v>
      </c>
      <c r="O901">
        <v>4</v>
      </c>
      <c r="P901">
        <v>3</v>
      </c>
      <c r="Q901">
        <v>1</v>
      </c>
      <c r="R901" t="str">
        <f t="shared" si="518"/>
        <v>Test</v>
      </c>
      <c r="S901" t="str">
        <f t="shared" si="519"/>
        <v>Train</v>
      </c>
      <c r="T901" t="str">
        <f t="shared" si="520"/>
        <v>Train</v>
      </c>
      <c r="U901" t="str">
        <f t="shared" si="521"/>
        <v/>
      </c>
      <c r="V901" t="str">
        <f t="shared" si="522"/>
        <v>18-30</v>
      </c>
      <c r="W901" t="str">
        <f t="shared" si="523"/>
        <v/>
      </c>
      <c r="X901" t="str">
        <f t="shared" si="524"/>
        <v>11-20</v>
      </c>
      <c r="Y901" t="b">
        <f>SUMPRODUCT(--(U901=counts!$A$40:$A$49))&gt;0</f>
        <v>0</v>
      </c>
      <c r="Z901" t="b">
        <f>SUMPRODUCT(--(W901=counts!$A$18:$A$22))&gt;0</f>
        <v>0</v>
      </c>
      <c r="AA901" t="str">
        <f t="shared" si="525"/>
        <v>18-30</v>
      </c>
      <c r="AB901" t="str">
        <f>IF(W901="","Blank",IF(Z901="TRUE",W901,counts!$A$23))</f>
        <v>Blank</v>
      </c>
      <c r="AC901" t="str">
        <f t="shared" si="526"/>
        <v>11-20</v>
      </c>
      <c r="AD901" t="str">
        <f t="shared" si="527"/>
        <v>Blank</v>
      </c>
      <c r="AE901" t="str">
        <f t="shared" si="528"/>
        <v>female</v>
      </c>
      <c r="AF901">
        <f>IF(F901&gt;=4, counts!$A$62,F901)</f>
        <v>0</v>
      </c>
      <c r="AG901">
        <f>IF(G901&gt;=3, counts!$A$69,G901)</f>
        <v>2</v>
      </c>
      <c r="AH901" t="str">
        <f>IF(OR(K901="S",K901=""), counts!$A$75,K901)</f>
        <v>S, blank</v>
      </c>
      <c r="AI901">
        <f t="shared" si="529"/>
        <v>3</v>
      </c>
      <c r="AJ901">
        <f>VLOOKUP(AA901,counts!$V$8:$W$13,2,FALSE)</f>
        <v>-11.613432440426715</v>
      </c>
      <c r="AK901">
        <f>VLOOKUP(AB901,counts!$V$17:$W$23,2,FALSE)</f>
        <v>-42.171718189759716</v>
      </c>
      <c r="AL901">
        <f>VLOOKUP(AC901,counts!$V$27:$W$33,2,FALSE)</f>
        <v>-9.6115457513775127</v>
      </c>
      <c r="AM901">
        <f>VLOOKUP(AD901,counts!$V$38:$W$49,2,FALSE)</f>
        <v>-33.757758935166962</v>
      </c>
      <c r="AN901">
        <f>VLOOKUP(AE901,counts!$V$53:$W$54,2,FALSE)</f>
        <v>151.41878811967541</v>
      </c>
      <c r="AO901">
        <f>VLOOKUP(AF901,counts!$V$58:$W$62,2,FALSE)</f>
        <v>-14.754319664473872</v>
      </c>
      <c r="AP901">
        <f>VLOOKUP(AG901,counts!$V$66:$W$69,2,FALSE)</f>
        <v>75.609641767585757</v>
      </c>
      <c r="AQ901">
        <f>VLOOKUP(AH901,counts!$V$73:$W$75,2,FALSE)</f>
        <v>-22.422560732600829</v>
      </c>
      <c r="AR901">
        <f>VLOOKUP(AI901,counts!$V$79:$W$81,2,FALSE)</f>
        <v>-67.960368165567971</v>
      </c>
      <c r="AS901">
        <f t="shared" si="530"/>
        <v>1</v>
      </c>
      <c r="AT901">
        <f t="shared" si="531"/>
        <v>4</v>
      </c>
      <c r="AU901" t="str">
        <f t="shared" si="514"/>
        <v>Test</v>
      </c>
      <c r="AW901" t="str">
        <f t="shared" si="532"/>
        <v>18-30</v>
      </c>
      <c r="AX901" t="str">
        <f t="shared" si="533"/>
        <v>Blank</v>
      </c>
      <c r="AY901" t="str">
        <f t="shared" si="534"/>
        <v>11-20</v>
      </c>
      <c r="AZ901" t="str">
        <f t="shared" si="535"/>
        <v>Blank</v>
      </c>
      <c r="BA901" t="str">
        <f t="shared" si="536"/>
        <v>female</v>
      </c>
      <c r="BB901">
        <f t="shared" si="537"/>
        <v>0</v>
      </c>
      <c r="BC901">
        <f t="shared" si="538"/>
        <v>2</v>
      </c>
      <c r="BD901" t="str">
        <f t="shared" si="539"/>
        <v>S, blank</v>
      </c>
      <c r="BE901">
        <f t="shared" si="540"/>
        <v>3</v>
      </c>
      <c r="BF901">
        <f t="shared" si="541"/>
        <v>-11.613432440426715</v>
      </c>
      <c r="BG901">
        <f t="shared" si="542"/>
        <v>-42.171718189759716</v>
      </c>
      <c r="BH901">
        <f t="shared" si="543"/>
        <v>-9.6115457513775127</v>
      </c>
      <c r="BI901">
        <f t="shared" si="544"/>
        <v>-33.757758935166962</v>
      </c>
      <c r="BJ901">
        <f t="shared" si="545"/>
        <v>151.41878811967541</v>
      </c>
      <c r="BK901">
        <f t="shared" si="546"/>
        <v>-14.754319664473872</v>
      </c>
      <c r="BL901">
        <f t="shared" si="547"/>
        <v>75.609641767585757</v>
      </c>
      <c r="BM901">
        <f t="shared" si="548"/>
        <v>-22.422560732600829</v>
      </c>
      <c r="BN901">
        <f t="shared" si="549"/>
        <v>-67.960368165567971</v>
      </c>
      <c r="BO901">
        <f t="shared" si="515"/>
        <v>1</v>
      </c>
      <c r="BP901">
        <f t="shared" si="516"/>
        <v>4</v>
      </c>
      <c r="BQ901" t="str">
        <f t="shared" si="517"/>
        <v>Test</v>
      </c>
    </row>
    <row r="902" spans="1:69" x14ac:dyDescent="0.3">
      <c r="A902">
        <v>3</v>
      </c>
      <c r="B902">
        <v>0</v>
      </c>
      <c r="C902" t="s">
        <v>2064</v>
      </c>
      <c r="D902" t="s">
        <v>20</v>
      </c>
      <c r="F902">
        <v>1</v>
      </c>
      <c r="G902">
        <v>2</v>
      </c>
      <c r="H902" t="s">
        <v>2065</v>
      </c>
      <c r="I902">
        <v>23.45</v>
      </c>
      <c r="K902" t="s">
        <v>17</v>
      </c>
      <c r="O902">
        <v>5</v>
      </c>
      <c r="P902">
        <v>3</v>
      </c>
      <c r="Q902">
        <v>4</v>
      </c>
      <c r="R902" t="str">
        <f t="shared" si="518"/>
        <v>Validate</v>
      </c>
      <c r="S902" t="str">
        <f t="shared" si="519"/>
        <v>Train</v>
      </c>
      <c r="T902" t="str">
        <f t="shared" si="520"/>
        <v>Test</v>
      </c>
      <c r="U902" t="str">
        <f t="shared" si="521"/>
        <v/>
      </c>
      <c r="V902" t="str">
        <f t="shared" si="522"/>
        <v>0-17</v>
      </c>
      <c r="W902" t="str">
        <f t="shared" si="523"/>
        <v/>
      </c>
      <c r="X902" t="str">
        <f t="shared" si="524"/>
        <v>21-30</v>
      </c>
      <c r="Y902" t="b">
        <f>SUMPRODUCT(--(U902=counts!$A$40:$A$49))&gt;0</f>
        <v>0</v>
      </c>
      <c r="Z902" t="b">
        <f>SUMPRODUCT(--(W902=counts!$A$18:$A$22))&gt;0</f>
        <v>0</v>
      </c>
      <c r="AA902" t="str">
        <f t="shared" si="525"/>
        <v>0-17</v>
      </c>
      <c r="AB902" t="str">
        <f>IF(W902="","Blank",IF(Z902="TRUE",W902,counts!$A$23))</f>
        <v>Blank</v>
      </c>
      <c r="AC902" t="str">
        <f t="shared" si="526"/>
        <v>21-30</v>
      </c>
      <c r="AD902" t="str">
        <f t="shared" si="527"/>
        <v>Blank</v>
      </c>
      <c r="AE902" t="str">
        <f t="shared" si="528"/>
        <v>male</v>
      </c>
      <c r="AF902">
        <f>IF(F902&gt;=4, counts!$A$62,F902)</f>
        <v>1</v>
      </c>
      <c r="AG902">
        <f>IF(G902&gt;=3, counts!$A$69,G902)</f>
        <v>2</v>
      </c>
      <c r="AH902" t="str">
        <f>IF(OR(K902="S",K902=""), counts!$A$75,K902)</f>
        <v>S, blank</v>
      </c>
      <c r="AI902">
        <f t="shared" si="529"/>
        <v>3</v>
      </c>
      <c r="AJ902">
        <f>VLOOKUP(AA902,counts!$V$8:$W$13,2,FALSE)</f>
        <v>-3.7643689058441341</v>
      </c>
      <c r="AK902">
        <f>VLOOKUP(AB902,counts!$V$17:$W$23,2,FALSE)</f>
        <v>-42.171718189759716</v>
      </c>
      <c r="AL902">
        <f>VLOOKUP(AC902,counts!$V$27:$W$33,2,FALSE)</f>
        <v>40.172297072540438</v>
      </c>
      <c r="AM902">
        <f>VLOOKUP(AD902,counts!$V$38:$W$49,2,FALSE)</f>
        <v>-33.757758935166962</v>
      </c>
      <c r="AN902">
        <f>VLOOKUP(AE902,counts!$V$53:$W$54,2,FALSE)</f>
        <v>-108.67008854708662</v>
      </c>
      <c r="AO902">
        <f>VLOOKUP(AF902,counts!$V$58:$W$62,2,FALSE)</f>
        <v>48.695090775187893</v>
      </c>
      <c r="AP902">
        <f>VLOOKUP(AG902,counts!$V$66:$W$69,2,FALSE)</f>
        <v>75.609641767585757</v>
      </c>
      <c r="AQ902">
        <f>VLOOKUP(AH902,counts!$V$73:$W$75,2,FALSE)</f>
        <v>-22.422560732600829</v>
      </c>
      <c r="AR902">
        <f>VLOOKUP(AI902,counts!$V$79:$W$81,2,FALSE)</f>
        <v>-67.960368165567971</v>
      </c>
      <c r="AS902">
        <f t="shared" si="530"/>
        <v>0</v>
      </c>
      <c r="AT902">
        <f t="shared" si="531"/>
        <v>5</v>
      </c>
      <c r="AU902" t="str">
        <f t="shared" si="514"/>
        <v>Validate</v>
      </c>
      <c r="AW902" t="str">
        <f t="shared" si="532"/>
        <v>0-17</v>
      </c>
      <c r="AX902" t="str">
        <f t="shared" si="533"/>
        <v>Blank</v>
      </c>
      <c r="AY902" t="str">
        <f t="shared" si="534"/>
        <v>21-30</v>
      </c>
      <c r="AZ902" t="str">
        <f t="shared" si="535"/>
        <v>Blank</v>
      </c>
      <c r="BA902" t="str">
        <f t="shared" si="536"/>
        <v>male</v>
      </c>
      <c r="BB902">
        <f t="shared" si="537"/>
        <v>1</v>
      </c>
      <c r="BC902">
        <f t="shared" si="538"/>
        <v>2</v>
      </c>
      <c r="BD902" t="str">
        <f t="shared" si="539"/>
        <v>S, blank</v>
      </c>
      <c r="BE902">
        <f t="shared" si="540"/>
        <v>3</v>
      </c>
      <c r="BF902">
        <f t="shared" si="541"/>
        <v>-3.7643689058441341</v>
      </c>
      <c r="BG902">
        <f t="shared" si="542"/>
        <v>-42.171718189759716</v>
      </c>
      <c r="BH902">
        <f t="shared" si="543"/>
        <v>40.172297072540438</v>
      </c>
      <c r="BI902">
        <f t="shared" si="544"/>
        <v>-33.757758935166962</v>
      </c>
      <c r="BJ902">
        <f t="shared" si="545"/>
        <v>-108.67008854708662</v>
      </c>
      <c r="BK902">
        <f t="shared" si="546"/>
        <v>48.695090775187893</v>
      </c>
      <c r="BL902">
        <f t="shared" si="547"/>
        <v>75.609641767585757</v>
      </c>
      <c r="BM902">
        <f t="shared" si="548"/>
        <v>-22.422560732600829</v>
      </c>
      <c r="BN902">
        <f t="shared" si="549"/>
        <v>-67.960368165567971</v>
      </c>
      <c r="BO902">
        <f t="shared" si="515"/>
        <v>0</v>
      </c>
      <c r="BP902">
        <f t="shared" si="516"/>
        <v>5</v>
      </c>
      <c r="BQ902" t="str">
        <f t="shared" si="517"/>
        <v>Validate</v>
      </c>
    </row>
    <row r="903" spans="1:69" x14ac:dyDescent="0.3">
      <c r="A903">
        <v>3</v>
      </c>
      <c r="B903">
        <v>0</v>
      </c>
      <c r="C903" t="s">
        <v>2066</v>
      </c>
      <c r="D903" t="s">
        <v>15</v>
      </c>
      <c r="F903">
        <v>1</v>
      </c>
      <c r="G903">
        <v>2</v>
      </c>
      <c r="H903" t="s">
        <v>2065</v>
      </c>
      <c r="I903">
        <v>23.45</v>
      </c>
      <c r="K903" t="s">
        <v>17</v>
      </c>
      <c r="O903">
        <v>5</v>
      </c>
      <c r="P903">
        <v>3</v>
      </c>
      <c r="Q903">
        <v>4</v>
      </c>
      <c r="R903" t="str">
        <f t="shared" si="518"/>
        <v>Validate</v>
      </c>
      <c r="S903" t="str">
        <f t="shared" si="519"/>
        <v>Train</v>
      </c>
      <c r="T903" t="str">
        <f t="shared" si="520"/>
        <v>Test</v>
      </c>
      <c r="U903" t="str">
        <f t="shared" si="521"/>
        <v/>
      </c>
      <c r="V903" t="str">
        <f t="shared" si="522"/>
        <v>0-17</v>
      </c>
      <c r="W903" t="str">
        <f t="shared" si="523"/>
        <v/>
      </c>
      <c r="X903" t="str">
        <f t="shared" si="524"/>
        <v>21-30</v>
      </c>
      <c r="Y903" t="b">
        <f>SUMPRODUCT(--(U903=counts!$A$40:$A$49))&gt;0</f>
        <v>0</v>
      </c>
      <c r="Z903" t="b">
        <f>SUMPRODUCT(--(W903=counts!$A$18:$A$22))&gt;0</f>
        <v>0</v>
      </c>
      <c r="AA903" t="str">
        <f t="shared" si="525"/>
        <v>0-17</v>
      </c>
      <c r="AB903" t="str">
        <f>IF(W903="","Blank",IF(Z903="TRUE",W903,counts!$A$23))</f>
        <v>Blank</v>
      </c>
      <c r="AC903" t="str">
        <f t="shared" si="526"/>
        <v>21-30</v>
      </c>
      <c r="AD903" t="str">
        <f t="shared" si="527"/>
        <v>Blank</v>
      </c>
      <c r="AE903" t="str">
        <f t="shared" si="528"/>
        <v>female</v>
      </c>
      <c r="AF903">
        <f>IF(F903&gt;=4, counts!$A$62,F903)</f>
        <v>1</v>
      </c>
      <c r="AG903">
        <f>IF(G903&gt;=3, counts!$A$69,G903)</f>
        <v>2</v>
      </c>
      <c r="AH903" t="str">
        <f>IF(OR(K903="S",K903=""), counts!$A$75,K903)</f>
        <v>S, blank</v>
      </c>
      <c r="AI903">
        <f t="shared" si="529"/>
        <v>3</v>
      </c>
      <c r="AJ903">
        <f>VLOOKUP(AA903,counts!$V$8:$W$13,2,FALSE)</f>
        <v>-3.7643689058441341</v>
      </c>
      <c r="AK903">
        <f>VLOOKUP(AB903,counts!$V$17:$W$23,2,FALSE)</f>
        <v>-42.171718189759716</v>
      </c>
      <c r="AL903">
        <f>VLOOKUP(AC903,counts!$V$27:$W$33,2,FALSE)</f>
        <v>40.172297072540438</v>
      </c>
      <c r="AM903">
        <f>VLOOKUP(AD903,counts!$V$38:$W$49,2,FALSE)</f>
        <v>-33.757758935166962</v>
      </c>
      <c r="AN903">
        <f>VLOOKUP(AE903,counts!$V$53:$W$54,2,FALSE)</f>
        <v>151.41878811967541</v>
      </c>
      <c r="AO903">
        <f>VLOOKUP(AF903,counts!$V$58:$W$62,2,FALSE)</f>
        <v>48.695090775187893</v>
      </c>
      <c r="AP903">
        <f>VLOOKUP(AG903,counts!$V$66:$W$69,2,FALSE)</f>
        <v>75.609641767585757</v>
      </c>
      <c r="AQ903">
        <f>VLOOKUP(AH903,counts!$V$73:$W$75,2,FALSE)</f>
        <v>-22.422560732600829</v>
      </c>
      <c r="AR903">
        <f>VLOOKUP(AI903,counts!$V$79:$W$81,2,FALSE)</f>
        <v>-67.960368165567971</v>
      </c>
      <c r="AS903">
        <f t="shared" si="530"/>
        <v>0</v>
      </c>
      <c r="AT903">
        <f t="shared" si="531"/>
        <v>5</v>
      </c>
      <c r="AU903" t="str">
        <f t="shared" si="514"/>
        <v>Validate</v>
      </c>
      <c r="AW903" t="str">
        <f t="shared" si="532"/>
        <v>0-17</v>
      </c>
      <c r="AX903" t="str">
        <f t="shared" si="533"/>
        <v>Blank</v>
      </c>
      <c r="AY903" t="str">
        <f t="shared" si="534"/>
        <v>21-30</v>
      </c>
      <c r="AZ903" t="str">
        <f t="shared" si="535"/>
        <v>Blank</v>
      </c>
      <c r="BA903" t="str">
        <f t="shared" si="536"/>
        <v>female</v>
      </c>
      <c r="BB903">
        <f t="shared" si="537"/>
        <v>1</v>
      </c>
      <c r="BC903">
        <f t="shared" si="538"/>
        <v>2</v>
      </c>
      <c r="BD903" t="str">
        <f t="shared" si="539"/>
        <v>S, blank</v>
      </c>
      <c r="BE903">
        <f t="shared" si="540"/>
        <v>3</v>
      </c>
      <c r="BF903">
        <f t="shared" si="541"/>
        <v>-3.7643689058441341</v>
      </c>
      <c r="BG903">
        <f t="shared" si="542"/>
        <v>-42.171718189759716</v>
      </c>
      <c r="BH903">
        <f t="shared" si="543"/>
        <v>40.172297072540438</v>
      </c>
      <c r="BI903">
        <f t="shared" si="544"/>
        <v>-33.757758935166962</v>
      </c>
      <c r="BJ903">
        <f t="shared" si="545"/>
        <v>151.41878811967541</v>
      </c>
      <c r="BK903">
        <f t="shared" si="546"/>
        <v>48.695090775187893</v>
      </c>
      <c r="BL903">
        <f t="shared" si="547"/>
        <v>75.609641767585757</v>
      </c>
      <c r="BM903">
        <f t="shared" si="548"/>
        <v>-22.422560732600829</v>
      </c>
      <c r="BN903">
        <f t="shared" si="549"/>
        <v>-67.960368165567971</v>
      </c>
      <c r="BO903">
        <f t="shared" si="515"/>
        <v>0</v>
      </c>
      <c r="BP903">
        <f t="shared" si="516"/>
        <v>5</v>
      </c>
      <c r="BQ903" t="str">
        <f t="shared" si="517"/>
        <v>Validate</v>
      </c>
    </row>
    <row r="904" spans="1:69" x14ac:dyDescent="0.3">
      <c r="A904">
        <v>3</v>
      </c>
      <c r="B904">
        <v>0</v>
      </c>
      <c r="C904" t="s">
        <v>2067</v>
      </c>
      <c r="D904" t="s">
        <v>20</v>
      </c>
      <c r="F904">
        <v>1</v>
      </c>
      <c r="G904">
        <v>2</v>
      </c>
      <c r="H904" t="s">
        <v>2065</v>
      </c>
      <c r="I904">
        <v>23.45</v>
      </c>
      <c r="K904" t="s">
        <v>17</v>
      </c>
      <c r="O904">
        <v>4</v>
      </c>
      <c r="P904">
        <v>3</v>
      </c>
      <c r="Q904">
        <v>5</v>
      </c>
      <c r="R904" t="str">
        <f t="shared" si="518"/>
        <v>Test</v>
      </c>
      <c r="S904" t="str">
        <f t="shared" si="519"/>
        <v>Train</v>
      </c>
      <c r="T904" t="str">
        <f t="shared" si="520"/>
        <v>Validate</v>
      </c>
      <c r="U904" t="str">
        <f t="shared" si="521"/>
        <v/>
      </c>
      <c r="V904" t="str">
        <f t="shared" si="522"/>
        <v>0-17</v>
      </c>
      <c r="W904" t="str">
        <f t="shared" si="523"/>
        <v/>
      </c>
      <c r="X904" t="str">
        <f t="shared" si="524"/>
        <v>21-30</v>
      </c>
      <c r="Y904" t="b">
        <f>SUMPRODUCT(--(U904=counts!$A$40:$A$49))&gt;0</f>
        <v>0</v>
      </c>
      <c r="Z904" t="b">
        <f>SUMPRODUCT(--(W904=counts!$A$18:$A$22))&gt;0</f>
        <v>0</v>
      </c>
      <c r="AA904" t="str">
        <f t="shared" si="525"/>
        <v>0-17</v>
      </c>
      <c r="AB904" t="str">
        <f>IF(W904="","Blank",IF(Z904="TRUE",W904,counts!$A$23))</f>
        <v>Blank</v>
      </c>
      <c r="AC904" t="str">
        <f t="shared" si="526"/>
        <v>21-30</v>
      </c>
      <c r="AD904" t="str">
        <f t="shared" si="527"/>
        <v>Blank</v>
      </c>
      <c r="AE904" t="str">
        <f t="shared" si="528"/>
        <v>male</v>
      </c>
      <c r="AF904">
        <f>IF(F904&gt;=4, counts!$A$62,F904)</f>
        <v>1</v>
      </c>
      <c r="AG904">
        <f>IF(G904&gt;=3, counts!$A$69,G904)</f>
        <v>2</v>
      </c>
      <c r="AH904" t="str">
        <f>IF(OR(K904="S",K904=""), counts!$A$75,K904)</f>
        <v>S, blank</v>
      </c>
      <c r="AI904">
        <f t="shared" si="529"/>
        <v>3</v>
      </c>
      <c r="AJ904">
        <f>VLOOKUP(AA904,counts!$V$8:$W$13,2,FALSE)</f>
        <v>-3.7643689058441341</v>
      </c>
      <c r="AK904">
        <f>VLOOKUP(AB904,counts!$V$17:$W$23,2,FALSE)</f>
        <v>-42.171718189759716</v>
      </c>
      <c r="AL904">
        <f>VLOOKUP(AC904,counts!$V$27:$W$33,2,FALSE)</f>
        <v>40.172297072540438</v>
      </c>
      <c r="AM904">
        <f>VLOOKUP(AD904,counts!$V$38:$W$49,2,FALSE)</f>
        <v>-33.757758935166962</v>
      </c>
      <c r="AN904">
        <f>VLOOKUP(AE904,counts!$V$53:$W$54,2,FALSE)</f>
        <v>-108.67008854708662</v>
      </c>
      <c r="AO904">
        <f>VLOOKUP(AF904,counts!$V$58:$W$62,2,FALSE)</f>
        <v>48.695090775187893</v>
      </c>
      <c r="AP904">
        <f>VLOOKUP(AG904,counts!$V$66:$W$69,2,FALSE)</f>
        <v>75.609641767585757</v>
      </c>
      <c r="AQ904">
        <f>VLOOKUP(AH904,counts!$V$73:$W$75,2,FALSE)</f>
        <v>-22.422560732600829</v>
      </c>
      <c r="AR904">
        <f>VLOOKUP(AI904,counts!$V$79:$W$81,2,FALSE)</f>
        <v>-67.960368165567971</v>
      </c>
      <c r="AS904">
        <f t="shared" si="530"/>
        <v>0</v>
      </c>
      <c r="AT904">
        <f t="shared" si="531"/>
        <v>4</v>
      </c>
      <c r="AU904" t="str">
        <f t="shared" si="514"/>
        <v>Test</v>
      </c>
      <c r="AW904" t="str">
        <f t="shared" si="532"/>
        <v>0-17</v>
      </c>
      <c r="AX904" t="str">
        <f t="shared" si="533"/>
        <v>Blank</v>
      </c>
      <c r="AY904" t="str">
        <f t="shared" si="534"/>
        <v>21-30</v>
      </c>
      <c r="AZ904" t="str">
        <f t="shared" si="535"/>
        <v>Blank</v>
      </c>
      <c r="BA904" t="str">
        <f t="shared" si="536"/>
        <v>male</v>
      </c>
      <c r="BB904">
        <f t="shared" si="537"/>
        <v>1</v>
      </c>
      <c r="BC904">
        <f t="shared" si="538"/>
        <v>2</v>
      </c>
      <c r="BD904" t="str">
        <f t="shared" si="539"/>
        <v>S, blank</v>
      </c>
      <c r="BE904">
        <f t="shared" si="540"/>
        <v>3</v>
      </c>
      <c r="BF904">
        <f t="shared" si="541"/>
        <v>-3.7643689058441341</v>
      </c>
      <c r="BG904">
        <f t="shared" si="542"/>
        <v>-42.171718189759716</v>
      </c>
      <c r="BH904">
        <f t="shared" si="543"/>
        <v>40.172297072540438</v>
      </c>
      <c r="BI904">
        <f t="shared" si="544"/>
        <v>-33.757758935166962</v>
      </c>
      <c r="BJ904">
        <f t="shared" si="545"/>
        <v>-108.67008854708662</v>
      </c>
      <c r="BK904">
        <f t="shared" si="546"/>
        <v>48.695090775187893</v>
      </c>
      <c r="BL904">
        <f t="shared" si="547"/>
        <v>75.609641767585757</v>
      </c>
      <c r="BM904">
        <f t="shared" si="548"/>
        <v>-22.422560732600829</v>
      </c>
      <c r="BN904">
        <f t="shared" si="549"/>
        <v>-67.960368165567971</v>
      </c>
      <c r="BO904">
        <f t="shared" si="515"/>
        <v>0</v>
      </c>
      <c r="BP904">
        <f t="shared" si="516"/>
        <v>4</v>
      </c>
      <c r="BQ904" t="str">
        <f t="shared" si="517"/>
        <v>Test</v>
      </c>
    </row>
    <row r="905" spans="1:69" x14ac:dyDescent="0.3">
      <c r="A905">
        <v>3</v>
      </c>
      <c r="B905">
        <v>0</v>
      </c>
      <c r="C905" t="s">
        <v>2068</v>
      </c>
      <c r="D905" t="s">
        <v>15</v>
      </c>
      <c r="F905">
        <v>1</v>
      </c>
      <c r="G905">
        <v>2</v>
      </c>
      <c r="H905" t="s">
        <v>2065</v>
      </c>
      <c r="I905">
        <v>23.45</v>
      </c>
      <c r="K905" t="s">
        <v>17</v>
      </c>
      <c r="O905">
        <v>3</v>
      </c>
      <c r="P905">
        <v>2</v>
      </c>
      <c r="Q905">
        <v>3</v>
      </c>
      <c r="R905" t="str">
        <f t="shared" si="518"/>
        <v>Train</v>
      </c>
      <c r="S905" t="str">
        <f t="shared" si="519"/>
        <v>Train</v>
      </c>
      <c r="T905" t="str">
        <f t="shared" si="520"/>
        <v>Train</v>
      </c>
      <c r="U905" t="str">
        <f t="shared" si="521"/>
        <v/>
      </c>
      <c r="V905" t="str">
        <f t="shared" si="522"/>
        <v>0-17</v>
      </c>
      <c r="W905" t="str">
        <f t="shared" si="523"/>
        <v/>
      </c>
      <c r="X905" t="str">
        <f t="shared" si="524"/>
        <v>21-30</v>
      </c>
      <c r="Y905" t="b">
        <f>SUMPRODUCT(--(U905=counts!$A$40:$A$49))&gt;0</f>
        <v>0</v>
      </c>
      <c r="Z905" t="b">
        <f>SUMPRODUCT(--(W905=counts!$A$18:$A$22))&gt;0</f>
        <v>0</v>
      </c>
      <c r="AA905" t="str">
        <f t="shared" si="525"/>
        <v>0-17</v>
      </c>
      <c r="AB905" t="str">
        <f>IF(W905="","Blank",IF(Z905="TRUE",W905,counts!$A$23))</f>
        <v>Blank</v>
      </c>
      <c r="AC905" t="str">
        <f t="shared" si="526"/>
        <v>21-30</v>
      </c>
      <c r="AD905" t="str">
        <f t="shared" si="527"/>
        <v>Blank</v>
      </c>
      <c r="AE905" t="str">
        <f t="shared" si="528"/>
        <v>female</v>
      </c>
      <c r="AF905">
        <f>IF(F905&gt;=4, counts!$A$62,F905)</f>
        <v>1</v>
      </c>
      <c r="AG905">
        <f>IF(G905&gt;=3, counts!$A$69,G905)</f>
        <v>2</v>
      </c>
      <c r="AH905" t="str">
        <f>IF(OR(K905="S",K905=""), counts!$A$75,K905)</f>
        <v>S, blank</v>
      </c>
      <c r="AI905">
        <f t="shared" si="529"/>
        <v>3</v>
      </c>
      <c r="AJ905">
        <f>VLOOKUP(AA905,counts!$V$8:$W$13,2,FALSE)</f>
        <v>-3.7643689058441341</v>
      </c>
      <c r="AK905">
        <f>VLOOKUP(AB905,counts!$V$17:$W$23,2,FALSE)</f>
        <v>-42.171718189759716</v>
      </c>
      <c r="AL905">
        <f>VLOOKUP(AC905,counts!$V$27:$W$33,2,FALSE)</f>
        <v>40.172297072540438</v>
      </c>
      <c r="AM905">
        <f>VLOOKUP(AD905,counts!$V$38:$W$49,2,FALSE)</f>
        <v>-33.757758935166962</v>
      </c>
      <c r="AN905">
        <f>VLOOKUP(AE905,counts!$V$53:$W$54,2,FALSE)</f>
        <v>151.41878811967541</v>
      </c>
      <c r="AO905">
        <f>VLOOKUP(AF905,counts!$V$58:$W$62,2,FALSE)</f>
        <v>48.695090775187893</v>
      </c>
      <c r="AP905">
        <f>VLOOKUP(AG905,counts!$V$66:$W$69,2,FALSE)</f>
        <v>75.609641767585757</v>
      </c>
      <c r="AQ905">
        <f>VLOOKUP(AH905,counts!$V$73:$W$75,2,FALSE)</f>
        <v>-22.422560732600829</v>
      </c>
      <c r="AR905">
        <f>VLOOKUP(AI905,counts!$V$79:$W$81,2,FALSE)</f>
        <v>-67.960368165567971</v>
      </c>
      <c r="AS905">
        <f t="shared" si="530"/>
        <v>0</v>
      </c>
      <c r="AT905">
        <f t="shared" si="531"/>
        <v>3</v>
      </c>
      <c r="AU905" t="str">
        <f t="shared" si="514"/>
        <v>Train</v>
      </c>
      <c r="AW905" t="str">
        <f t="shared" si="532"/>
        <v>0-17</v>
      </c>
      <c r="AX905" t="str">
        <f t="shared" si="533"/>
        <v>Blank</v>
      </c>
      <c r="AY905" t="str">
        <f t="shared" si="534"/>
        <v>21-30</v>
      </c>
      <c r="AZ905" t="str">
        <f t="shared" si="535"/>
        <v>Blank</v>
      </c>
      <c r="BA905" t="str">
        <f t="shared" si="536"/>
        <v>female</v>
      </c>
      <c r="BB905">
        <f t="shared" si="537"/>
        <v>1</v>
      </c>
      <c r="BC905">
        <f t="shared" si="538"/>
        <v>2</v>
      </c>
      <c r="BD905" t="str">
        <f t="shared" si="539"/>
        <v>S, blank</v>
      </c>
      <c r="BE905">
        <f t="shared" si="540"/>
        <v>3</v>
      </c>
      <c r="BF905">
        <f t="shared" si="541"/>
        <v>-3.7643689058441341</v>
      </c>
      <c r="BG905">
        <f t="shared" si="542"/>
        <v>-42.171718189759716</v>
      </c>
      <c r="BH905">
        <f t="shared" si="543"/>
        <v>40.172297072540438</v>
      </c>
      <c r="BI905">
        <f t="shared" si="544"/>
        <v>-33.757758935166962</v>
      </c>
      <c r="BJ905">
        <f t="shared" si="545"/>
        <v>151.41878811967541</v>
      </c>
      <c r="BK905">
        <f t="shared" si="546"/>
        <v>48.695090775187893</v>
      </c>
      <c r="BL905">
        <f t="shared" si="547"/>
        <v>75.609641767585757</v>
      </c>
      <c r="BM905">
        <f t="shared" si="548"/>
        <v>-22.422560732600829</v>
      </c>
      <c r="BN905">
        <f t="shared" si="549"/>
        <v>-67.960368165567971</v>
      </c>
      <c r="BO905">
        <f t="shared" si="515"/>
        <v>0</v>
      </c>
      <c r="BP905">
        <f t="shared" si="516"/>
        <v>3</v>
      </c>
      <c r="BQ905" t="str">
        <f t="shared" si="517"/>
        <v>Train</v>
      </c>
    </row>
    <row r="906" spans="1:69" x14ac:dyDescent="0.3">
      <c r="A906">
        <v>3</v>
      </c>
      <c r="B906">
        <v>0</v>
      </c>
      <c r="C906" t="s">
        <v>2069</v>
      </c>
      <c r="D906" t="s">
        <v>20</v>
      </c>
      <c r="E906">
        <v>23</v>
      </c>
      <c r="F906">
        <v>0</v>
      </c>
      <c r="G906">
        <v>0</v>
      </c>
      <c r="H906" t="s">
        <v>2070</v>
      </c>
      <c r="I906">
        <v>7.8958000000000004</v>
      </c>
      <c r="K906" t="s">
        <v>17</v>
      </c>
      <c r="O906">
        <v>1</v>
      </c>
      <c r="P906">
        <v>1</v>
      </c>
      <c r="Q906">
        <v>5</v>
      </c>
      <c r="R906" t="str">
        <f t="shared" si="518"/>
        <v>Train</v>
      </c>
      <c r="S906" t="str">
        <f t="shared" si="519"/>
        <v>Train</v>
      </c>
      <c r="T906" t="str">
        <f t="shared" si="520"/>
        <v>Validate</v>
      </c>
      <c r="U906" t="str">
        <f t="shared" si="521"/>
        <v/>
      </c>
      <c r="V906" t="str">
        <f t="shared" si="522"/>
        <v>18-30</v>
      </c>
      <c r="W906" t="str">
        <f t="shared" si="523"/>
        <v/>
      </c>
      <c r="X906" t="str">
        <f t="shared" si="524"/>
        <v>0-10</v>
      </c>
      <c r="Y906" t="b">
        <f>SUMPRODUCT(--(U906=counts!$A$40:$A$49))&gt;0</f>
        <v>0</v>
      </c>
      <c r="Z906" t="b">
        <f>SUMPRODUCT(--(W906=counts!$A$18:$A$22))&gt;0</f>
        <v>0</v>
      </c>
      <c r="AA906" t="str">
        <f t="shared" si="525"/>
        <v>18-30</v>
      </c>
      <c r="AB906" t="str">
        <f>IF(W906="","Blank",IF(Z906="TRUE",W906,counts!$A$23))</f>
        <v>Blank</v>
      </c>
      <c r="AC906" t="str">
        <f t="shared" si="526"/>
        <v>0-10</v>
      </c>
      <c r="AD906" t="str">
        <f t="shared" si="527"/>
        <v>Blank</v>
      </c>
      <c r="AE906" t="str">
        <f t="shared" si="528"/>
        <v>male</v>
      </c>
      <c r="AF906">
        <f>IF(F906&gt;=4, counts!$A$62,F906)</f>
        <v>0</v>
      </c>
      <c r="AG906">
        <f>IF(G906&gt;=3, counts!$A$69,G906)</f>
        <v>0</v>
      </c>
      <c r="AH906" t="str">
        <f>IF(OR(K906="S",K906=""), counts!$A$75,K906)</f>
        <v>S, blank</v>
      </c>
      <c r="AI906">
        <f t="shared" si="529"/>
        <v>3</v>
      </c>
      <c r="AJ906">
        <f>VLOOKUP(AA906,counts!$V$8:$W$13,2,FALSE)</f>
        <v>-11.613432440426715</v>
      </c>
      <c r="AK906">
        <f>VLOOKUP(AB906,counts!$V$17:$W$23,2,FALSE)</f>
        <v>-42.171718189759716</v>
      </c>
      <c r="AL906">
        <f>VLOOKUP(AC906,counts!$V$27:$W$33,2,FALSE)</f>
        <v>-82.840254641099079</v>
      </c>
      <c r="AM906">
        <f>VLOOKUP(AD906,counts!$V$38:$W$49,2,FALSE)</f>
        <v>-33.757758935166962</v>
      </c>
      <c r="AN906">
        <f>VLOOKUP(AE906,counts!$V$53:$W$54,2,FALSE)</f>
        <v>-108.67008854708662</v>
      </c>
      <c r="AO906">
        <f>VLOOKUP(AF906,counts!$V$58:$W$62,2,FALSE)</f>
        <v>-14.754319664473872</v>
      </c>
      <c r="AP906">
        <f>VLOOKUP(AG906,counts!$V$66:$W$69,2,FALSE)</f>
        <v>-22.013681658285037</v>
      </c>
      <c r="AQ906">
        <f>VLOOKUP(AH906,counts!$V$73:$W$75,2,FALSE)</f>
        <v>-22.422560732600829</v>
      </c>
      <c r="AR906">
        <f>VLOOKUP(AI906,counts!$V$79:$W$81,2,FALSE)</f>
        <v>-67.960368165567971</v>
      </c>
      <c r="AS906">
        <f t="shared" si="530"/>
        <v>0</v>
      </c>
      <c r="AT906">
        <f t="shared" si="531"/>
        <v>1</v>
      </c>
      <c r="AU906" t="str">
        <f t="shared" si="514"/>
        <v>Train</v>
      </c>
      <c r="AW906" t="str">
        <f t="shared" si="532"/>
        <v>18-30</v>
      </c>
      <c r="AX906" t="str">
        <f t="shared" si="533"/>
        <v>Blank</v>
      </c>
      <c r="AY906" t="str">
        <f t="shared" si="534"/>
        <v>0-10</v>
      </c>
      <c r="AZ906" t="str">
        <f t="shared" si="535"/>
        <v>Blank</v>
      </c>
      <c r="BA906" t="str">
        <f t="shared" si="536"/>
        <v>male</v>
      </c>
      <c r="BB906">
        <f t="shared" si="537"/>
        <v>0</v>
      </c>
      <c r="BC906">
        <f t="shared" si="538"/>
        <v>0</v>
      </c>
      <c r="BD906" t="str">
        <f t="shared" si="539"/>
        <v>S, blank</v>
      </c>
      <c r="BE906">
        <f t="shared" si="540"/>
        <v>3</v>
      </c>
      <c r="BF906">
        <f t="shared" si="541"/>
        <v>-11.613432440426715</v>
      </c>
      <c r="BG906">
        <f t="shared" si="542"/>
        <v>-42.171718189759716</v>
      </c>
      <c r="BH906">
        <f t="shared" si="543"/>
        <v>-82.840254641099079</v>
      </c>
      <c r="BI906">
        <f t="shared" si="544"/>
        <v>-33.757758935166962</v>
      </c>
      <c r="BJ906">
        <f t="shared" si="545"/>
        <v>-108.67008854708662</v>
      </c>
      <c r="BK906">
        <f t="shared" si="546"/>
        <v>-14.754319664473872</v>
      </c>
      <c r="BL906">
        <f t="shared" si="547"/>
        <v>-22.013681658285037</v>
      </c>
      <c r="BM906">
        <f t="shared" si="548"/>
        <v>-22.422560732600829</v>
      </c>
      <c r="BN906">
        <f t="shared" si="549"/>
        <v>-67.960368165567971</v>
      </c>
      <c r="BO906">
        <f t="shared" si="515"/>
        <v>0</v>
      </c>
      <c r="BP906">
        <f t="shared" si="516"/>
        <v>1</v>
      </c>
      <c r="BQ906" t="str">
        <f t="shared" si="517"/>
        <v>Train</v>
      </c>
    </row>
    <row r="907" spans="1:69" x14ac:dyDescent="0.3">
      <c r="A907">
        <v>3</v>
      </c>
      <c r="B907">
        <v>1</v>
      </c>
      <c r="C907" t="s">
        <v>2071</v>
      </c>
      <c r="D907" t="s">
        <v>20</v>
      </c>
      <c r="E907">
        <v>32</v>
      </c>
      <c r="F907">
        <v>0</v>
      </c>
      <c r="G907">
        <v>0</v>
      </c>
      <c r="H907" t="s">
        <v>2072</v>
      </c>
      <c r="I907">
        <v>7.8541999999999996</v>
      </c>
      <c r="K907" t="s">
        <v>17</v>
      </c>
      <c r="L907" t="s">
        <v>414</v>
      </c>
      <c r="O907">
        <v>4</v>
      </c>
      <c r="P907">
        <v>1</v>
      </c>
      <c r="Q907">
        <v>2</v>
      </c>
      <c r="R907" t="str">
        <f t="shared" si="518"/>
        <v>Test</v>
      </c>
      <c r="S907" t="str">
        <f t="shared" si="519"/>
        <v>Train</v>
      </c>
      <c r="T907" t="str">
        <f t="shared" si="520"/>
        <v>Train</v>
      </c>
      <c r="U907" t="str">
        <f t="shared" si="521"/>
        <v/>
      </c>
      <c r="V907" t="str">
        <f t="shared" si="522"/>
        <v>31-40</v>
      </c>
      <c r="W907" t="str">
        <f t="shared" si="523"/>
        <v/>
      </c>
      <c r="X907" t="str">
        <f t="shared" si="524"/>
        <v>0-10</v>
      </c>
      <c r="Y907" t="b">
        <f>SUMPRODUCT(--(U907=counts!$A$40:$A$49))&gt;0</f>
        <v>0</v>
      </c>
      <c r="Z907" t="b">
        <f>SUMPRODUCT(--(W907=counts!$A$18:$A$22))&gt;0</f>
        <v>0</v>
      </c>
      <c r="AA907" t="str">
        <f t="shared" si="525"/>
        <v>31-40</v>
      </c>
      <c r="AB907" t="str">
        <f>IF(W907="","Blank",IF(Z907="TRUE",W907,counts!$A$23))</f>
        <v>Blank</v>
      </c>
      <c r="AC907" t="str">
        <f t="shared" si="526"/>
        <v>0-10</v>
      </c>
      <c r="AD907" t="str">
        <f t="shared" si="527"/>
        <v>Blank</v>
      </c>
      <c r="AE907" t="str">
        <f t="shared" si="528"/>
        <v>male</v>
      </c>
      <c r="AF907">
        <f>IF(F907&gt;=4, counts!$A$62,F907)</f>
        <v>0</v>
      </c>
      <c r="AG907">
        <f>IF(G907&gt;=3, counts!$A$69,G907)</f>
        <v>0</v>
      </c>
      <c r="AH907" t="str">
        <f>IF(OR(K907="S",K907=""), counts!$A$75,K907)</f>
        <v>S, blank</v>
      </c>
      <c r="AI907">
        <f t="shared" si="529"/>
        <v>3</v>
      </c>
      <c r="AJ907">
        <f>VLOOKUP(AA907,counts!$V$8:$W$13,2,FALSE)</f>
        <v>32.769878926258563</v>
      </c>
      <c r="AK907">
        <f>VLOOKUP(AB907,counts!$V$17:$W$23,2,FALSE)</f>
        <v>-42.171718189759716</v>
      </c>
      <c r="AL907">
        <f>VLOOKUP(AC907,counts!$V$27:$W$33,2,FALSE)</f>
        <v>-82.840254641099079</v>
      </c>
      <c r="AM907">
        <f>VLOOKUP(AD907,counts!$V$38:$W$49,2,FALSE)</f>
        <v>-33.757758935166962</v>
      </c>
      <c r="AN907">
        <f>VLOOKUP(AE907,counts!$V$53:$W$54,2,FALSE)</f>
        <v>-108.67008854708662</v>
      </c>
      <c r="AO907">
        <f>VLOOKUP(AF907,counts!$V$58:$W$62,2,FALSE)</f>
        <v>-14.754319664473872</v>
      </c>
      <c r="AP907">
        <f>VLOOKUP(AG907,counts!$V$66:$W$69,2,FALSE)</f>
        <v>-22.013681658285037</v>
      </c>
      <c r="AQ907">
        <f>VLOOKUP(AH907,counts!$V$73:$W$75,2,FALSE)</f>
        <v>-22.422560732600829</v>
      </c>
      <c r="AR907">
        <f>VLOOKUP(AI907,counts!$V$79:$W$81,2,FALSE)</f>
        <v>-67.960368165567971</v>
      </c>
      <c r="AS907">
        <f t="shared" si="530"/>
        <v>1</v>
      </c>
      <c r="AT907">
        <f t="shared" si="531"/>
        <v>4</v>
      </c>
      <c r="AU907" t="str">
        <f t="shared" si="514"/>
        <v>Test</v>
      </c>
      <c r="AW907" t="str">
        <f t="shared" si="532"/>
        <v>31-40</v>
      </c>
      <c r="AX907" t="str">
        <f t="shared" si="533"/>
        <v>Blank</v>
      </c>
      <c r="AY907" t="str">
        <f t="shared" si="534"/>
        <v>0-10</v>
      </c>
      <c r="AZ907" t="str">
        <f t="shared" si="535"/>
        <v>Blank</v>
      </c>
      <c r="BA907" t="str">
        <f t="shared" si="536"/>
        <v>male</v>
      </c>
      <c r="BB907">
        <f t="shared" si="537"/>
        <v>0</v>
      </c>
      <c r="BC907">
        <f t="shared" si="538"/>
        <v>0</v>
      </c>
      <c r="BD907" t="str">
        <f t="shared" si="539"/>
        <v>S, blank</v>
      </c>
      <c r="BE907">
        <f t="shared" si="540"/>
        <v>3</v>
      </c>
      <c r="BF907">
        <f t="shared" si="541"/>
        <v>32.769878926258563</v>
      </c>
      <c r="BG907">
        <f t="shared" si="542"/>
        <v>-42.171718189759716</v>
      </c>
      <c r="BH907">
        <f t="shared" si="543"/>
        <v>-82.840254641099079</v>
      </c>
      <c r="BI907">
        <f t="shared" si="544"/>
        <v>-33.757758935166962</v>
      </c>
      <c r="BJ907">
        <f t="shared" si="545"/>
        <v>-108.67008854708662</v>
      </c>
      <c r="BK907">
        <f t="shared" si="546"/>
        <v>-14.754319664473872</v>
      </c>
      <c r="BL907">
        <f t="shared" si="547"/>
        <v>-22.013681658285037</v>
      </c>
      <c r="BM907">
        <f t="shared" si="548"/>
        <v>-22.422560732600829</v>
      </c>
      <c r="BN907">
        <f t="shared" si="549"/>
        <v>-67.960368165567971</v>
      </c>
      <c r="BO907">
        <f t="shared" si="515"/>
        <v>1</v>
      </c>
      <c r="BP907">
        <f t="shared" si="516"/>
        <v>4</v>
      </c>
      <c r="BQ907" t="str">
        <f t="shared" si="517"/>
        <v>Test</v>
      </c>
    </row>
    <row r="908" spans="1:69" x14ac:dyDescent="0.3">
      <c r="A908">
        <v>3</v>
      </c>
      <c r="B908">
        <v>0</v>
      </c>
      <c r="C908" t="s">
        <v>2073</v>
      </c>
      <c r="D908" t="s">
        <v>20</v>
      </c>
      <c r="E908">
        <v>27</v>
      </c>
      <c r="F908">
        <v>0</v>
      </c>
      <c r="G908">
        <v>0</v>
      </c>
      <c r="H908" t="s">
        <v>2074</v>
      </c>
      <c r="I908">
        <v>7.8541999999999996</v>
      </c>
      <c r="K908" t="s">
        <v>17</v>
      </c>
      <c r="O908">
        <v>3</v>
      </c>
      <c r="P908">
        <v>4</v>
      </c>
      <c r="Q908">
        <v>3</v>
      </c>
      <c r="R908" t="str">
        <f t="shared" si="518"/>
        <v>Train</v>
      </c>
      <c r="S908" t="str">
        <f t="shared" si="519"/>
        <v>Test</v>
      </c>
      <c r="T908" t="str">
        <f t="shared" si="520"/>
        <v>Train</v>
      </c>
      <c r="U908" t="str">
        <f t="shared" si="521"/>
        <v/>
      </c>
      <c r="V908" t="str">
        <f t="shared" si="522"/>
        <v>18-30</v>
      </c>
      <c r="W908" t="str">
        <f t="shared" si="523"/>
        <v/>
      </c>
      <c r="X908" t="str">
        <f t="shared" si="524"/>
        <v>0-10</v>
      </c>
      <c r="Y908" t="b">
        <f>SUMPRODUCT(--(U908=counts!$A$40:$A$49))&gt;0</f>
        <v>0</v>
      </c>
      <c r="Z908" t="b">
        <f>SUMPRODUCT(--(W908=counts!$A$18:$A$22))&gt;0</f>
        <v>0</v>
      </c>
      <c r="AA908" t="str">
        <f t="shared" si="525"/>
        <v>18-30</v>
      </c>
      <c r="AB908" t="str">
        <f>IF(W908="","Blank",IF(Z908="TRUE",W908,counts!$A$23))</f>
        <v>Blank</v>
      </c>
      <c r="AC908" t="str">
        <f t="shared" si="526"/>
        <v>0-10</v>
      </c>
      <c r="AD908" t="str">
        <f t="shared" si="527"/>
        <v>Blank</v>
      </c>
      <c r="AE908" t="str">
        <f t="shared" si="528"/>
        <v>male</v>
      </c>
      <c r="AF908">
        <f>IF(F908&gt;=4, counts!$A$62,F908)</f>
        <v>0</v>
      </c>
      <c r="AG908">
        <f>IF(G908&gt;=3, counts!$A$69,G908)</f>
        <v>0</v>
      </c>
      <c r="AH908" t="str">
        <f>IF(OR(K908="S",K908=""), counts!$A$75,K908)</f>
        <v>S, blank</v>
      </c>
      <c r="AI908">
        <f t="shared" si="529"/>
        <v>3</v>
      </c>
      <c r="AJ908">
        <f>VLOOKUP(AA908,counts!$V$8:$W$13,2,FALSE)</f>
        <v>-11.613432440426715</v>
      </c>
      <c r="AK908">
        <f>VLOOKUP(AB908,counts!$V$17:$W$23,2,FALSE)</f>
        <v>-42.171718189759716</v>
      </c>
      <c r="AL908">
        <f>VLOOKUP(AC908,counts!$V$27:$W$33,2,FALSE)</f>
        <v>-82.840254641099079</v>
      </c>
      <c r="AM908">
        <f>VLOOKUP(AD908,counts!$V$38:$W$49,2,FALSE)</f>
        <v>-33.757758935166962</v>
      </c>
      <c r="AN908">
        <f>VLOOKUP(AE908,counts!$V$53:$W$54,2,FALSE)</f>
        <v>-108.67008854708662</v>
      </c>
      <c r="AO908">
        <f>VLOOKUP(AF908,counts!$V$58:$W$62,2,FALSE)</f>
        <v>-14.754319664473872</v>
      </c>
      <c r="AP908">
        <f>VLOOKUP(AG908,counts!$V$66:$W$69,2,FALSE)</f>
        <v>-22.013681658285037</v>
      </c>
      <c r="AQ908">
        <f>VLOOKUP(AH908,counts!$V$73:$W$75,2,FALSE)</f>
        <v>-22.422560732600829</v>
      </c>
      <c r="AR908">
        <f>VLOOKUP(AI908,counts!$V$79:$W$81,2,FALSE)</f>
        <v>-67.960368165567971</v>
      </c>
      <c r="AS908">
        <f t="shared" si="530"/>
        <v>0</v>
      </c>
      <c r="AT908">
        <f t="shared" si="531"/>
        <v>3</v>
      </c>
      <c r="AU908" t="str">
        <f t="shared" si="514"/>
        <v>Train</v>
      </c>
      <c r="AW908" t="str">
        <f t="shared" si="532"/>
        <v>18-30</v>
      </c>
      <c r="AX908" t="str">
        <f t="shared" si="533"/>
        <v>Blank</v>
      </c>
      <c r="AY908" t="str">
        <f t="shared" si="534"/>
        <v>0-10</v>
      </c>
      <c r="AZ908" t="str">
        <f t="shared" si="535"/>
        <v>Blank</v>
      </c>
      <c r="BA908" t="str">
        <f t="shared" si="536"/>
        <v>male</v>
      </c>
      <c r="BB908">
        <f t="shared" si="537"/>
        <v>0</v>
      </c>
      <c r="BC908">
        <f t="shared" si="538"/>
        <v>0</v>
      </c>
      <c r="BD908" t="str">
        <f t="shared" si="539"/>
        <v>S, blank</v>
      </c>
      <c r="BE908">
        <f t="shared" si="540"/>
        <v>3</v>
      </c>
      <c r="BF908">
        <f t="shared" si="541"/>
        <v>-11.613432440426715</v>
      </c>
      <c r="BG908">
        <f t="shared" si="542"/>
        <v>-42.171718189759716</v>
      </c>
      <c r="BH908">
        <f t="shared" si="543"/>
        <v>-82.840254641099079</v>
      </c>
      <c r="BI908">
        <f t="shared" si="544"/>
        <v>-33.757758935166962</v>
      </c>
      <c r="BJ908">
        <f t="shared" si="545"/>
        <v>-108.67008854708662</v>
      </c>
      <c r="BK908">
        <f t="shared" si="546"/>
        <v>-14.754319664473872</v>
      </c>
      <c r="BL908">
        <f t="shared" si="547"/>
        <v>-22.013681658285037</v>
      </c>
      <c r="BM908">
        <f t="shared" si="548"/>
        <v>-22.422560732600829</v>
      </c>
      <c r="BN908">
        <f t="shared" si="549"/>
        <v>-67.960368165567971</v>
      </c>
      <c r="BO908">
        <f t="shared" si="515"/>
        <v>0</v>
      </c>
      <c r="BP908">
        <f t="shared" si="516"/>
        <v>3</v>
      </c>
      <c r="BQ908" t="str">
        <f t="shared" si="517"/>
        <v>Train</v>
      </c>
    </row>
    <row r="909" spans="1:69" x14ac:dyDescent="0.3">
      <c r="A909">
        <v>3</v>
      </c>
      <c r="B909">
        <v>0</v>
      </c>
      <c r="C909" t="s">
        <v>2075</v>
      </c>
      <c r="D909" t="s">
        <v>15</v>
      </c>
      <c r="E909">
        <v>20</v>
      </c>
      <c r="F909">
        <v>1</v>
      </c>
      <c r="G909">
        <v>0</v>
      </c>
      <c r="H909" t="s">
        <v>2076</v>
      </c>
      <c r="I909">
        <v>9.8249999999999993</v>
      </c>
      <c r="K909" t="s">
        <v>17</v>
      </c>
      <c r="O909">
        <v>4</v>
      </c>
      <c r="P909">
        <v>5</v>
      </c>
      <c r="Q909">
        <v>5</v>
      </c>
      <c r="R909" t="str">
        <f t="shared" si="518"/>
        <v>Test</v>
      </c>
      <c r="S909" t="str">
        <f t="shared" si="519"/>
        <v>Validate</v>
      </c>
      <c r="T909" t="str">
        <f t="shared" si="520"/>
        <v>Validate</v>
      </c>
      <c r="U909" t="str">
        <f t="shared" si="521"/>
        <v/>
      </c>
      <c r="V909" t="str">
        <f t="shared" si="522"/>
        <v>18-30</v>
      </c>
      <c r="W909" t="str">
        <f t="shared" si="523"/>
        <v/>
      </c>
      <c r="X909" t="str">
        <f t="shared" si="524"/>
        <v>0-10</v>
      </c>
      <c r="Y909" t="b">
        <f>SUMPRODUCT(--(U909=counts!$A$40:$A$49))&gt;0</f>
        <v>0</v>
      </c>
      <c r="Z909" t="b">
        <f>SUMPRODUCT(--(W909=counts!$A$18:$A$22))&gt;0</f>
        <v>0</v>
      </c>
      <c r="AA909" t="str">
        <f t="shared" si="525"/>
        <v>18-30</v>
      </c>
      <c r="AB909" t="str">
        <f>IF(W909="","Blank",IF(Z909="TRUE",W909,counts!$A$23))</f>
        <v>Blank</v>
      </c>
      <c r="AC909" t="str">
        <f t="shared" si="526"/>
        <v>0-10</v>
      </c>
      <c r="AD909" t="str">
        <f t="shared" si="527"/>
        <v>Blank</v>
      </c>
      <c r="AE909" t="str">
        <f t="shared" si="528"/>
        <v>female</v>
      </c>
      <c r="AF909">
        <f>IF(F909&gt;=4, counts!$A$62,F909)</f>
        <v>1</v>
      </c>
      <c r="AG909">
        <f>IF(G909&gt;=3, counts!$A$69,G909)</f>
        <v>0</v>
      </c>
      <c r="AH909" t="str">
        <f>IF(OR(K909="S",K909=""), counts!$A$75,K909)</f>
        <v>S, blank</v>
      </c>
      <c r="AI909">
        <f t="shared" si="529"/>
        <v>3</v>
      </c>
      <c r="AJ909">
        <f>VLOOKUP(AA909,counts!$V$8:$W$13,2,FALSE)</f>
        <v>-11.613432440426715</v>
      </c>
      <c r="AK909">
        <f>VLOOKUP(AB909,counts!$V$17:$W$23,2,FALSE)</f>
        <v>-42.171718189759716</v>
      </c>
      <c r="AL909">
        <f>VLOOKUP(AC909,counts!$V$27:$W$33,2,FALSE)</f>
        <v>-82.840254641099079</v>
      </c>
      <c r="AM909">
        <f>VLOOKUP(AD909,counts!$V$38:$W$49,2,FALSE)</f>
        <v>-33.757758935166962</v>
      </c>
      <c r="AN909">
        <f>VLOOKUP(AE909,counts!$V$53:$W$54,2,FALSE)</f>
        <v>151.41878811967541</v>
      </c>
      <c r="AO909">
        <f>VLOOKUP(AF909,counts!$V$58:$W$62,2,FALSE)</f>
        <v>48.695090775187893</v>
      </c>
      <c r="AP909">
        <f>VLOOKUP(AG909,counts!$V$66:$W$69,2,FALSE)</f>
        <v>-22.013681658285037</v>
      </c>
      <c r="AQ909">
        <f>VLOOKUP(AH909,counts!$V$73:$W$75,2,FALSE)</f>
        <v>-22.422560732600829</v>
      </c>
      <c r="AR909">
        <f>VLOOKUP(AI909,counts!$V$79:$W$81,2,FALSE)</f>
        <v>-67.960368165567971</v>
      </c>
      <c r="AS909">
        <f t="shared" si="530"/>
        <v>0</v>
      </c>
      <c r="AT909">
        <f t="shared" si="531"/>
        <v>4</v>
      </c>
      <c r="AU909" t="str">
        <f t="shared" si="514"/>
        <v>Test</v>
      </c>
      <c r="AW909" t="str">
        <f t="shared" si="532"/>
        <v>18-30</v>
      </c>
      <c r="AX909" t="str">
        <f t="shared" si="533"/>
        <v>Blank</v>
      </c>
      <c r="AY909" t="str">
        <f t="shared" si="534"/>
        <v>0-10</v>
      </c>
      <c r="AZ909" t="str">
        <f t="shared" si="535"/>
        <v>Blank</v>
      </c>
      <c r="BA909" t="str">
        <f t="shared" si="536"/>
        <v>female</v>
      </c>
      <c r="BB909">
        <f t="shared" si="537"/>
        <v>1</v>
      </c>
      <c r="BC909">
        <f t="shared" si="538"/>
        <v>0</v>
      </c>
      <c r="BD909" t="str">
        <f t="shared" si="539"/>
        <v>S, blank</v>
      </c>
      <c r="BE909">
        <f t="shared" si="540"/>
        <v>3</v>
      </c>
      <c r="BF909">
        <f t="shared" si="541"/>
        <v>-11.613432440426715</v>
      </c>
      <c r="BG909">
        <f t="shared" si="542"/>
        <v>-42.171718189759716</v>
      </c>
      <c r="BH909">
        <f t="shared" si="543"/>
        <v>-82.840254641099079</v>
      </c>
      <c r="BI909">
        <f t="shared" si="544"/>
        <v>-33.757758935166962</v>
      </c>
      <c r="BJ909">
        <f t="shared" si="545"/>
        <v>151.41878811967541</v>
      </c>
      <c r="BK909">
        <f t="shared" si="546"/>
        <v>48.695090775187893</v>
      </c>
      <c r="BL909">
        <f t="shared" si="547"/>
        <v>-22.013681658285037</v>
      </c>
      <c r="BM909">
        <f t="shared" si="548"/>
        <v>-22.422560732600829</v>
      </c>
      <c r="BN909">
        <f t="shared" si="549"/>
        <v>-67.960368165567971</v>
      </c>
      <c r="BO909">
        <f t="shared" si="515"/>
        <v>0</v>
      </c>
      <c r="BP909">
        <f t="shared" si="516"/>
        <v>4</v>
      </c>
      <c r="BQ909" t="str">
        <f t="shared" si="517"/>
        <v>Test</v>
      </c>
    </row>
    <row r="910" spans="1:69" x14ac:dyDescent="0.3">
      <c r="A910">
        <v>3</v>
      </c>
      <c r="B910">
        <v>0</v>
      </c>
      <c r="C910" t="s">
        <v>2077</v>
      </c>
      <c r="D910" t="s">
        <v>15</v>
      </c>
      <c r="E910">
        <v>21</v>
      </c>
      <c r="F910">
        <v>1</v>
      </c>
      <c r="G910">
        <v>0</v>
      </c>
      <c r="H910" t="s">
        <v>2078</v>
      </c>
      <c r="I910">
        <v>9.8249999999999993</v>
      </c>
      <c r="K910" t="s">
        <v>17</v>
      </c>
      <c r="O910">
        <v>5</v>
      </c>
      <c r="P910">
        <v>1</v>
      </c>
      <c r="Q910">
        <v>2</v>
      </c>
      <c r="R910" t="str">
        <f t="shared" si="518"/>
        <v>Validate</v>
      </c>
      <c r="S910" t="str">
        <f t="shared" si="519"/>
        <v>Train</v>
      </c>
      <c r="T910" t="str">
        <f t="shared" si="520"/>
        <v>Train</v>
      </c>
      <c r="U910" t="str">
        <f t="shared" si="521"/>
        <v/>
      </c>
      <c r="V910" t="str">
        <f t="shared" si="522"/>
        <v>18-30</v>
      </c>
      <c r="W910" t="str">
        <f t="shared" si="523"/>
        <v/>
      </c>
      <c r="X910" t="str">
        <f t="shared" si="524"/>
        <v>0-10</v>
      </c>
      <c r="Y910" t="b">
        <f>SUMPRODUCT(--(U910=counts!$A$40:$A$49))&gt;0</f>
        <v>0</v>
      </c>
      <c r="Z910" t="b">
        <f>SUMPRODUCT(--(W910=counts!$A$18:$A$22))&gt;0</f>
        <v>0</v>
      </c>
      <c r="AA910" t="str">
        <f t="shared" si="525"/>
        <v>18-30</v>
      </c>
      <c r="AB910" t="str">
        <f>IF(W910="","Blank",IF(Z910="TRUE",W910,counts!$A$23))</f>
        <v>Blank</v>
      </c>
      <c r="AC910" t="str">
        <f t="shared" si="526"/>
        <v>0-10</v>
      </c>
      <c r="AD910" t="str">
        <f t="shared" si="527"/>
        <v>Blank</v>
      </c>
      <c r="AE910" t="str">
        <f t="shared" si="528"/>
        <v>female</v>
      </c>
      <c r="AF910">
        <f>IF(F910&gt;=4, counts!$A$62,F910)</f>
        <v>1</v>
      </c>
      <c r="AG910">
        <f>IF(G910&gt;=3, counts!$A$69,G910)</f>
        <v>0</v>
      </c>
      <c r="AH910" t="str">
        <f>IF(OR(K910="S",K910=""), counts!$A$75,K910)</f>
        <v>S, blank</v>
      </c>
      <c r="AI910">
        <f t="shared" si="529"/>
        <v>3</v>
      </c>
      <c r="AJ910">
        <f>VLOOKUP(AA910,counts!$V$8:$W$13,2,FALSE)</f>
        <v>-11.613432440426715</v>
      </c>
      <c r="AK910">
        <f>VLOOKUP(AB910,counts!$V$17:$W$23,2,FALSE)</f>
        <v>-42.171718189759716</v>
      </c>
      <c r="AL910">
        <f>VLOOKUP(AC910,counts!$V$27:$W$33,2,FALSE)</f>
        <v>-82.840254641099079</v>
      </c>
      <c r="AM910">
        <f>VLOOKUP(AD910,counts!$V$38:$W$49,2,FALSE)</f>
        <v>-33.757758935166962</v>
      </c>
      <c r="AN910">
        <f>VLOOKUP(AE910,counts!$V$53:$W$54,2,FALSE)</f>
        <v>151.41878811967541</v>
      </c>
      <c r="AO910">
        <f>VLOOKUP(AF910,counts!$V$58:$W$62,2,FALSE)</f>
        <v>48.695090775187893</v>
      </c>
      <c r="AP910">
        <f>VLOOKUP(AG910,counts!$V$66:$W$69,2,FALSE)</f>
        <v>-22.013681658285037</v>
      </c>
      <c r="AQ910">
        <f>VLOOKUP(AH910,counts!$V$73:$W$75,2,FALSE)</f>
        <v>-22.422560732600829</v>
      </c>
      <c r="AR910">
        <f>VLOOKUP(AI910,counts!$V$79:$W$81,2,FALSE)</f>
        <v>-67.960368165567971</v>
      </c>
      <c r="AS910">
        <f t="shared" si="530"/>
        <v>0</v>
      </c>
      <c r="AT910">
        <f t="shared" si="531"/>
        <v>5</v>
      </c>
      <c r="AU910" t="str">
        <f t="shared" si="514"/>
        <v>Validate</v>
      </c>
      <c r="AW910" t="str">
        <f t="shared" si="532"/>
        <v>18-30</v>
      </c>
      <c r="AX910" t="str">
        <f t="shared" si="533"/>
        <v>Blank</v>
      </c>
      <c r="AY910" t="str">
        <f t="shared" si="534"/>
        <v>0-10</v>
      </c>
      <c r="AZ910" t="str">
        <f t="shared" si="535"/>
        <v>Blank</v>
      </c>
      <c r="BA910" t="str">
        <f t="shared" si="536"/>
        <v>female</v>
      </c>
      <c r="BB910">
        <f t="shared" si="537"/>
        <v>1</v>
      </c>
      <c r="BC910">
        <f t="shared" si="538"/>
        <v>0</v>
      </c>
      <c r="BD910" t="str">
        <f t="shared" si="539"/>
        <v>S, blank</v>
      </c>
      <c r="BE910">
        <f t="shared" si="540"/>
        <v>3</v>
      </c>
      <c r="BF910">
        <f t="shared" si="541"/>
        <v>-11.613432440426715</v>
      </c>
      <c r="BG910">
        <f t="shared" si="542"/>
        <v>-42.171718189759716</v>
      </c>
      <c r="BH910">
        <f t="shared" si="543"/>
        <v>-82.840254641099079</v>
      </c>
      <c r="BI910">
        <f t="shared" si="544"/>
        <v>-33.757758935166962</v>
      </c>
      <c r="BJ910">
        <f t="shared" si="545"/>
        <v>151.41878811967541</v>
      </c>
      <c r="BK910">
        <f t="shared" si="546"/>
        <v>48.695090775187893</v>
      </c>
      <c r="BL910">
        <f t="shared" si="547"/>
        <v>-22.013681658285037</v>
      </c>
      <c r="BM910">
        <f t="shared" si="548"/>
        <v>-22.422560732600829</v>
      </c>
      <c r="BN910">
        <f t="shared" si="549"/>
        <v>-67.960368165567971</v>
      </c>
      <c r="BO910">
        <f t="shared" si="515"/>
        <v>0</v>
      </c>
      <c r="BP910">
        <f t="shared" si="516"/>
        <v>5</v>
      </c>
      <c r="BQ910" t="str">
        <f t="shared" si="517"/>
        <v>Validate</v>
      </c>
    </row>
    <row r="911" spans="1:69" x14ac:dyDescent="0.3">
      <c r="A911">
        <v>3</v>
      </c>
      <c r="B911">
        <v>1</v>
      </c>
      <c r="C911" t="s">
        <v>2079</v>
      </c>
      <c r="D911" t="s">
        <v>20</v>
      </c>
      <c r="E911">
        <v>32</v>
      </c>
      <c r="F911">
        <v>0</v>
      </c>
      <c r="G911">
        <v>0</v>
      </c>
      <c r="H911" t="s">
        <v>2080</v>
      </c>
      <c r="I911">
        <v>7.9249999999999998</v>
      </c>
      <c r="K911" t="s">
        <v>17</v>
      </c>
      <c r="L911" t="s">
        <v>414</v>
      </c>
      <c r="O911">
        <v>2</v>
      </c>
      <c r="P911">
        <v>4</v>
      </c>
      <c r="Q911">
        <v>2</v>
      </c>
      <c r="R911" t="str">
        <f t="shared" si="518"/>
        <v>Train</v>
      </c>
      <c r="S911" t="str">
        <f t="shared" si="519"/>
        <v>Test</v>
      </c>
      <c r="T911" t="str">
        <f t="shared" si="520"/>
        <v>Train</v>
      </c>
      <c r="U911" t="str">
        <f t="shared" si="521"/>
        <v/>
      </c>
      <c r="V911" t="str">
        <f t="shared" si="522"/>
        <v>31-40</v>
      </c>
      <c r="W911" t="str">
        <f t="shared" si="523"/>
        <v/>
      </c>
      <c r="X911" t="str">
        <f t="shared" si="524"/>
        <v>0-10</v>
      </c>
      <c r="Y911" t="b">
        <f>SUMPRODUCT(--(U911=counts!$A$40:$A$49))&gt;0</f>
        <v>0</v>
      </c>
      <c r="Z911" t="b">
        <f>SUMPRODUCT(--(W911=counts!$A$18:$A$22))&gt;0</f>
        <v>0</v>
      </c>
      <c r="AA911" t="str">
        <f t="shared" si="525"/>
        <v>31-40</v>
      </c>
      <c r="AB911" t="str">
        <f>IF(W911="","Blank",IF(Z911="TRUE",W911,counts!$A$23))</f>
        <v>Blank</v>
      </c>
      <c r="AC911" t="str">
        <f t="shared" si="526"/>
        <v>0-10</v>
      </c>
      <c r="AD911" t="str">
        <f t="shared" si="527"/>
        <v>Blank</v>
      </c>
      <c r="AE911" t="str">
        <f t="shared" si="528"/>
        <v>male</v>
      </c>
      <c r="AF911">
        <f>IF(F911&gt;=4, counts!$A$62,F911)</f>
        <v>0</v>
      </c>
      <c r="AG911">
        <f>IF(G911&gt;=3, counts!$A$69,G911)</f>
        <v>0</v>
      </c>
      <c r="AH911" t="str">
        <f>IF(OR(K911="S",K911=""), counts!$A$75,K911)</f>
        <v>S, blank</v>
      </c>
      <c r="AI911">
        <f t="shared" si="529"/>
        <v>3</v>
      </c>
      <c r="AJ911">
        <f>VLOOKUP(AA911,counts!$V$8:$W$13,2,FALSE)</f>
        <v>32.769878926258563</v>
      </c>
      <c r="AK911">
        <f>VLOOKUP(AB911,counts!$V$17:$W$23,2,FALSE)</f>
        <v>-42.171718189759716</v>
      </c>
      <c r="AL911">
        <f>VLOOKUP(AC911,counts!$V$27:$W$33,2,FALSE)</f>
        <v>-82.840254641099079</v>
      </c>
      <c r="AM911">
        <f>VLOOKUP(AD911,counts!$V$38:$W$49,2,FALSE)</f>
        <v>-33.757758935166962</v>
      </c>
      <c r="AN911">
        <f>VLOOKUP(AE911,counts!$V$53:$W$54,2,FALSE)</f>
        <v>-108.67008854708662</v>
      </c>
      <c r="AO911">
        <f>VLOOKUP(AF911,counts!$V$58:$W$62,2,FALSE)</f>
        <v>-14.754319664473872</v>
      </c>
      <c r="AP911">
        <f>VLOOKUP(AG911,counts!$V$66:$W$69,2,FALSE)</f>
        <v>-22.013681658285037</v>
      </c>
      <c r="AQ911">
        <f>VLOOKUP(AH911,counts!$V$73:$W$75,2,FALSE)</f>
        <v>-22.422560732600829</v>
      </c>
      <c r="AR911">
        <f>VLOOKUP(AI911,counts!$V$79:$W$81,2,FALSE)</f>
        <v>-67.960368165567971</v>
      </c>
      <c r="AS911">
        <f t="shared" si="530"/>
        <v>1</v>
      </c>
      <c r="AT911">
        <f t="shared" si="531"/>
        <v>2</v>
      </c>
      <c r="AU911" t="str">
        <f t="shared" si="514"/>
        <v>Train</v>
      </c>
      <c r="AW911" t="str">
        <f t="shared" si="532"/>
        <v>31-40</v>
      </c>
      <c r="AX911" t="str">
        <f t="shared" si="533"/>
        <v>Blank</v>
      </c>
      <c r="AY911" t="str">
        <f t="shared" si="534"/>
        <v>0-10</v>
      </c>
      <c r="AZ911" t="str">
        <f t="shared" si="535"/>
        <v>Blank</v>
      </c>
      <c r="BA911" t="str">
        <f t="shared" si="536"/>
        <v>male</v>
      </c>
      <c r="BB911">
        <f t="shared" si="537"/>
        <v>0</v>
      </c>
      <c r="BC911">
        <f t="shared" si="538"/>
        <v>0</v>
      </c>
      <c r="BD911" t="str">
        <f t="shared" si="539"/>
        <v>S, blank</v>
      </c>
      <c r="BE911">
        <f t="shared" si="540"/>
        <v>3</v>
      </c>
      <c r="BF911">
        <f t="shared" si="541"/>
        <v>32.769878926258563</v>
      </c>
      <c r="BG911">
        <f t="shared" si="542"/>
        <v>-42.171718189759716</v>
      </c>
      <c r="BH911">
        <f t="shared" si="543"/>
        <v>-82.840254641099079</v>
      </c>
      <c r="BI911">
        <f t="shared" si="544"/>
        <v>-33.757758935166962</v>
      </c>
      <c r="BJ911">
        <f t="shared" si="545"/>
        <v>-108.67008854708662</v>
      </c>
      <c r="BK911">
        <f t="shared" si="546"/>
        <v>-14.754319664473872</v>
      </c>
      <c r="BL911">
        <f t="shared" si="547"/>
        <v>-22.013681658285037</v>
      </c>
      <c r="BM911">
        <f t="shared" si="548"/>
        <v>-22.422560732600829</v>
      </c>
      <c r="BN911">
        <f t="shared" si="549"/>
        <v>-67.960368165567971</v>
      </c>
      <c r="BO911">
        <f t="shared" si="515"/>
        <v>1</v>
      </c>
      <c r="BP911">
        <f t="shared" si="516"/>
        <v>2</v>
      </c>
      <c r="BQ911" t="str">
        <f t="shared" si="517"/>
        <v>Train</v>
      </c>
    </row>
    <row r="912" spans="1:69" x14ac:dyDescent="0.3">
      <c r="A912">
        <v>3</v>
      </c>
      <c r="B912">
        <v>0</v>
      </c>
      <c r="C912" t="s">
        <v>2081</v>
      </c>
      <c r="D912" t="s">
        <v>20</v>
      </c>
      <c r="E912">
        <v>17</v>
      </c>
      <c r="F912">
        <v>0</v>
      </c>
      <c r="G912">
        <v>0</v>
      </c>
      <c r="H912" t="s">
        <v>2082</v>
      </c>
      <c r="I912">
        <v>7.125</v>
      </c>
      <c r="K912" t="s">
        <v>17</v>
      </c>
      <c r="O912">
        <v>3</v>
      </c>
      <c r="P912">
        <v>4</v>
      </c>
      <c r="Q912">
        <v>1</v>
      </c>
      <c r="R912" t="str">
        <f t="shared" si="518"/>
        <v>Train</v>
      </c>
      <c r="S912" t="str">
        <f t="shared" si="519"/>
        <v>Test</v>
      </c>
      <c r="T912" t="str">
        <f t="shared" si="520"/>
        <v>Train</v>
      </c>
      <c r="U912" t="str">
        <f t="shared" si="521"/>
        <v/>
      </c>
      <c r="V912" t="str">
        <f t="shared" si="522"/>
        <v>0-17</v>
      </c>
      <c r="W912" t="str">
        <f t="shared" si="523"/>
        <v/>
      </c>
      <c r="X912" t="str">
        <f t="shared" si="524"/>
        <v>0-10</v>
      </c>
      <c r="Y912" t="b">
        <f>SUMPRODUCT(--(U912=counts!$A$40:$A$49))&gt;0</f>
        <v>0</v>
      </c>
      <c r="Z912" t="b">
        <f>SUMPRODUCT(--(W912=counts!$A$18:$A$22))&gt;0</f>
        <v>0</v>
      </c>
      <c r="AA912" t="str">
        <f t="shared" si="525"/>
        <v>0-17</v>
      </c>
      <c r="AB912" t="str">
        <f>IF(W912="","Blank",IF(Z912="TRUE",W912,counts!$A$23))</f>
        <v>Blank</v>
      </c>
      <c r="AC912" t="str">
        <f t="shared" si="526"/>
        <v>0-10</v>
      </c>
      <c r="AD912" t="str">
        <f t="shared" si="527"/>
        <v>Blank</v>
      </c>
      <c r="AE912" t="str">
        <f t="shared" si="528"/>
        <v>male</v>
      </c>
      <c r="AF912">
        <f>IF(F912&gt;=4, counts!$A$62,F912)</f>
        <v>0</v>
      </c>
      <c r="AG912">
        <f>IF(G912&gt;=3, counts!$A$69,G912)</f>
        <v>0</v>
      </c>
      <c r="AH912" t="str">
        <f>IF(OR(K912="S",K912=""), counts!$A$75,K912)</f>
        <v>S, blank</v>
      </c>
      <c r="AI912">
        <f t="shared" si="529"/>
        <v>3</v>
      </c>
      <c r="AJ912">
        <f>VLOOKUP(AA912,counts!$V$8:$W$13,2,FALSE)</f>
        <v>-3.7643689058441341</v>
      </c>
      <c r="AK912">
        <f>VLOOKUP(AB912,counts!$V$17:$W$23,2,FALSE)</f>
        <v>-42.171718189759716</v>
      </c>
      <c r="AL912">
        <f>VLOOKUP(AC912,counts!$V$27:$W$33,2,FALSE)</f>
        <v>-82.840254641099079</v>
      </c>
      <c r="AM912">
        <f>VLOOKUP(AD912,counts!$V$38:$W$49,2,FALSE)</f>
        <v>-33.757758935166962</v>
      </c>
      <c r="AN912">
        <f>VLOOKUP(AE912,counts!$V$53:$W$54,2,FALSE)</f>
        <v>-108.67008854708662</v>
      </c>
      <c r="AO912">
        <f>VLOOKUP(AF912,counts!$V$58:$W$62,2,FALSE)</f>
        <v>-14.754319664473872</v>
      </c>
      <c r="AP912">
        <f>VLOOKUP(AG912,counts!$V$66:$W$69,2,FALSE)</f>
        <v>-22.013681658285037</v>
      </c>
      <c r="AQ912">
        <f>VLOOKUP(AH912,counts!$V$73:$W$75,2,FALSE)</f>
        <v>-22.422560732600829</v>
      </c>
      <c r="AR912">
        <f>VLOOKUP(AI912,counts!$V$79:$W$81,2,FALSE)</f>
        <v>-67.960368165567971</v>
      </c>
      <c r="AS912">
        <f t="shared" si="530"/>
        <v>0</v>
      </c>
      <c r="AT912">
        <f t="shared" si="531"/>
        <v>3</v>
      </c>
      <c r="AU912" t="str">
        <f t="shared" si="514"/>
        <v>Train</v>
      </c>
      <c r="AW912" t="str">
        <f t="shared" si="532"/>
        <v>0-17</v>
      </c>
      <c r="AX912" t="str">
        <f t="shared" si="533"/>
        <v>Blank</v>
      </c>
      <c r="AY912" t="str">
        <f t="shared" si="534"/>
        <v>0-10</v>
      </c>
      <c r="AZ912" t="str">
        <f t="shared" si="535"/>
        <v>Blank</v>
      </c>
      <c r="BA912" t="str">
        <f t="shared" si="536"/>
        <v>male</v>
      </c>
      <c r="BB912">
        <f t="shared" si="537"/>
        <v>0</v>
      </c>
      <c r="BC912">
        <f t="shared" si="538"/>
        <v>0</v>
      </c>
      <c r="BD912" t="str">
        <f t="shared" si="539"/>
        <v>S, blank</v>
      </c>
      <c r="BE912">
        <f t="shared" si="540"/>
        <v>3</v>
      </c>
      <c r="BF912">
        <f t="shared" si="541"/>
        <v>-3.7643689058441341</v>
      </c>
      <c r="BG912">
        <f t="shared" si="542"/>
        <v>-42.171718189759716</v>
      </c>
      <c r="BH912">
        <f t="shared" si="543"/>
        <v>-82.840254641099079</v>
      </c>
      <c r="BI912">
        <f t="shared" si="544"/>
        <v>-33.757758935166962</v>
      </c>
      <c r="BJ912">
        <f t="shared" si="545"/>
        <v>-108.67008854708662</v>
      </c>
      <c r="BK912">
        <f t="shared" si="546"/>
        <v>-14.754319664473872</v>
      </c>
      <c r="BL912">
        <f t="shared" si="547"/>
        <v>-22.013681658285037</v>
      </c>
      <c r="BM912">
        <f t="shared" si="548"/>
        <v>-22.422560732600829</v>
      </c>
      <c r="BN912">
        <f t="shared" si="549"/>
        <v>-67.960368165567971</v>
      </c>
      <c r="BO912">
        <f t="shared" si="515"/>
        <v>0</v>
      </c>
      <c r="BP912">
        <f t="shared" si="516"/>
        <v>3</v>
      </c>
      <c r="BQ912" t="str">
        <f t="shared" si="517"/>
        <v>Train</v>
      </c>
    </row>
    <row r="913" spans="1:69" x14ac:dyDescent="0.3">
      <c r="A913">
        <v>3</v>
      </c>
      <c r="B913">
        <v>0</v>
      </c>
      <c r="C913" t="s">
        <v>2083</v>
      </c>
      <c r="D913" t="s">
        <v>20</v>
      </c>
      <c r="E913">
        <v>21</v>
      </c>
      <c r="F913">
        <v>0</v>
      </c>
      <c r="G913">
        <v>0</v>
      </c>
      <c r="H913" t="s">
        <v>2084</v>
      </c>
      <c r="I913">
        <v>8.4332999999999991</v>
      </c>
      <c r="K913" t="s">
        <v>17</v>
      </c>
      <c r="O913">
        <v>2</v>
      </c>
      <c r="P913">
        <v>5</v>
      </c>
      <c r="Q913">
        <v>1</v>
      </c>
      <c r="R913" t="str">
        <f t="shared" si="518"/>
        <v>Train</v>
      </c>
      <c r="S913" t="str">
        <f t="shared" si="519"/>
        <v>Validate</v>
      </c>
      <c r="T913" t="str">
        <f t="shared" si="520"/>
        <v>Train</v>
      </c>
      <c r="U913" t="str">
        <f t="shared" si="521"/>
        <v/>
      </c>
      <c r="V913" t="str">
        <f t="shared" si="522"/>
        <v>18-30</v>
      </c>
      <c r="W913" t="str">
        <f t="shared" si="523"/>
        <v/>
      </c>
      <c r="X913" t="str">
        <f t="shared" si="524"/>
        <v>0-10</v>
      </c>
      <c r="Y913" t="b">
        <f>SUMPRODUCT(--(U913=counts!$A$40:$A$49))&gt;0</f>
        <v>0</v>
      </c>
      <c r="Z913" t="b">
        <f>SUMPRODUCT(--(W913=counts!$A$18:$A$22))&gt;0</f>
        <v>0</v>
      </c>
      <c r="AA913" t="str">
        <f t="shared" si="525"/>
        <v>18-30</v>
      </c>
      <c r="AB913" t="str">
        <f>IF(W913="","Blank",IF(Z913="TRUE",W913,counts!$A$23))</f>
        <v>Blank</v>
      </c>
      <c r="AC913" t="str">
        <f t="shared" si="526"/>
        <v>0-10</v>
      </c>
      <c r="AD913" t="str">
        <f t="shared" si="527"/>
        <v>Blank</v>
      </c>
      <c r="AE913" t="str">
        <f t="shared" si="528"/>
        <v>male</v>
      </c>
      <c r="AF913">
        <f>IF(F913&gt;=4, counts!$A$62,F913)</f>
        <v>0</v>
      </c>
      <c r="AG913">
        <f>IF(G913&gt;=3, counts!$A$69,G913)</f>
        <v>0</v>
      </c>
      <c r="AH913" t="str">
        <f>IF(OR(K913="S",K913=""), counts!$A$75,K913)</f>
        <v>S, blank</v>
      </c>
      <c r="AI913">
        <f t="shared" si="529"/>
        <v>3</v>
      </c>
      <c r="AJ913">
        <f>VLOOKUP(AA913,counts!$V$8:$W$13,2,FALSE)</f>
        <v>-11.613432440426715</v>
      </c>
      <c r="AK913">
        <f>VLOOKUP(AB913,counts!$V$17:$W$23,2,FALSE)</f>
        <v>-42.171718189759716</v>
      </c>
      <c r="AL913">
        <f>VLOOKUP(AC913,counts!$V$27:$W$33,2,FALSE)</f>
        <v>-82.840254641099079</v>
      </c>
      <c r="AM913">
        <f>VLOOKUP(AD913,counts!$V$38:$W$49,2,FALSE)</f>
        <v>-33.757758935166962</v>
      </c>
      <c r="AN913">
        <f>VLOOKUP(AE913,counts!$V$53:$W$54,2,FALSE)</f>
        <v>-108.67008854708662</v>
      </c>
      <c r="AO913">
        <f>VLOOKUP(AF913,counts!$V$58:$W$62,2,FALSE)</f>
        <v>-14.754319664473872</v>
      </c>
      <c r="AP913">
        <f>VLOOKUP(AG913,counts!$V$66:$W$69,2,FALSE)</f>
        <v>-22.013681658285037</v>
      </c>
      <c r="AQ913">
        <f>VLOOKUP(AH913,counts!$V$73:$W$75,2,FALSE)</f>
        <v>-22.422560732600829</v>
      </c>
      <c r="AR913">
        <f>VLOOKUP(AI913,counts!$V$79:$W$81,2,FALSE)</f>
        <v>-67.960368165567971</v>
      </c>
      <c r="AS913">
        <f t="shared" si="530"/>
        <v>0</v>
      </c>
      <c r="AT913">
        <f t="shared" si="531"/>
        <v>2</v>
      </c>
      <c r="AU913" t="str">
        <f t="shared" si="514"/>
        <v>Train</v>
      </c>
      <c r="AW913" t="str">
        <f t="shared" si="532"/>
        <v>18-30</v>
      </c>
      <c r="AX913" t="str">
        <f t="shared" si="533"/>
        <v>Blank</v>
      </c>
      <c r="AY913" t="str">
        <f t="shared" si="534"/>
        <v>0-10</v>
      </c>
      <c r="AZ913" t="str">
        <f t="shared" si="535"/>
        <v>Blank</v>
      </c>
      <c r="BA913" t="str">
        <f t="shared" si="536"/>
        <v>male</v>
      </c>
      <c r="BB913">
        <f t="shared" si="537"/>
        <v>0</v>
      </c>
      <c r="BC913">
        <f t="shared" si="538"/>
        <v>0</v>
      </c>
      <c r="BD913" t="str">
        <f t="shared" si="539"/>
        <v>S, blank</v>
      </c>
      <c r="BE913">
        <f t="shared" si="540"/>
        <v>3</v>
      </c>
      <c r="BF913">
        <f t="shared" si="541"/>
        <v>-11.613432440426715</v>
      </c>
      <c r="BG913">
        <f t="shared" si="542"/>
        <v>-42.171718189759716</v>
      </c>
      <c r="BH913">
        <f t="shared" si="543"/>
        <v>-82.840254641099079</v>
      </c>
      <c r="BI913">
        <f t="shared" si="544"/>
        <v>-33.757758935166962</v>
      </c>
      <c r="BJ913">
        <f t="shared" si="545"/>
        <v>-108.67008854708662</v>
      </c>
      <c r="BK913">
        <f t="shared" si="546"/>
        <v>-14.754319664473872</v>
      </c>
      <c r="BL913">
        <f t="shared" si="547"/>
        <v>-22.013681658285037</v>
      </c>
      <c r="BM913">
        <f t="shared" si="548"/>
        <v>-22.422560732600829</v>
      </c>
      <c r="BN913">
        <f t="shared" si="549"/>
        <v>-67.960368165567971</v>
      </c>
      <c r="BO913">
        <f t="shared" si="515"/>
        <v>0</v>
      </c>
      <c r="BP913">
        <f t="shared" si="516"/>
        <v>2</v>
      </c>
      <c r="BQ913" t="str">
        <f t="shared" si="517"/>
        <v>Train</v>
      </c>
    </row>
    <row r="914" spans="1:69" x14ac:dyDescent="0.3">
      <c r="A914">
        <v>3</v>
      </c>
      <c r="B914">
        <v>0</v>
      </c>
      <c r="C914" t="s">
        <v>2085</v>
      </c>
      <c r="D914" t="s">
        <v>20</v>
      </c>
      <c r="E914">
        <v>30</v>
      </c>
      <c r="F914">
        <v>0</v>
      </c>
      <c r="G914">
        <v>0</v>
      </c>
      <c r="H914" t="s">
        <v>2086</v>
      </c>
      <c r="I914">
        <v>7.8958000000000004</v>
      </c>
      <c r="K914" t="s">
        <v>17</v>
      </c>
      <c r="O914">
        <v>3</v>
      </c>
      <c r="P914">
        <v>4</v>
      </c>
      <c r="Q914">
        <v>2</v>
      </c>
      <c r="R914" t="str">
        <f t="shared" si="518"/>
        <v>Train</v>
      </c>
      <c r="S914" t="str">
        <f t="shared" si="519"/>
        <v>Test</v>
      </c>
      <c r="T914" t="str">
        <f t="shared" si="520"/>
        <v>Train</v>
      </c>
      <c r="U914" t="str">
        <f t="shared" si="521"/>
        <v/>
      </c>
      <c r="V914" t="str">
        <f t="shared" si="522"/>
        <v>18-30</v>
      </c>
      <c r="W914" t="str">
        <f t="shared" si="523"/>
        <v/>
      </c>
      <c r="X914" t="str">
        <f t="shared" si="524"/>
        <v>0-10</v>
      </c>
      <c r="Y914" t="b">
        <f>SUMPRODUCT(--(U914=counts!$A$40:$A$49))&gt;0</f>
        <v>0</v>
      </c>
      <c r="Z914" t="b">
        <f>SUMPRODUCT(--(W914=counts!$A$18:$A$22))&gt;0</f>
        <v>0</v>
      </c>
      <c r="AA914" t="str">
        <f t="shared" si="525"/>
        <v>18-30</v>
      </c>
      <c r="AB914" t="str">
        <f>IF(W914="","Blank",IF(Z914="TRUE",W914,counts!$A$23))</f>
        <v>Blank</v>
      </c>
      <c r="AC914" t="str">
        <f t="shared" si="526"/>
        <v>0-10</v>
      </c>
      <c r="AD914" t="str">
        <f t="shared" si="527"/>
        <v>Blank</v>
      </c>
      <c r="AE914" t="str">
        <f t="shared" si="528"/>
        <v>male</v>
      </c>
      <c r="AF914">
        <f>IF(F914&gt;=4, counts!$A$62,F914)</f>
        <v>0</v>
      </c>
      <c r="AG914">
        <f>IF(G914&gt;=3, counts!$A$69,G914)</f>
        <v>0</v>
      </c>
      <c r="AH914" t="str">
        <f>IF(OR(K914="S",K914=""), counts!$A$75,K914)</f>
        <v>S, blank</v>
      </c>
      <c r="AI914">
        <f t="shared" si="529"/>
        <v>3</v>
      </c>
      <c r="AJ914">
        <f>VLOOKUP(AA914,counts!$V$8:$W$13,2,FALSE)</f>
        <v>-11.613432440426715</v>
      </c>
      <c r="AK914">
        <f>VLOOKUP(AB914,counts!$V$17:$W$23,2,FALSE)</f>
        <v>-42.171718189759716</v>
      </c>
      <c r="AL914">
        <f>VLOOKUP(AC914,counts!$V$27:$W$33,2,FALSE)</f>
        <v>-82.840254641099079</v>
      </c>
      <c r="AM914">
        <f>VLOOKUP(AD914,counts!$V$38:$W$49,2,FALSE)</f>
        <v>-33.757758935166962</v>
      </c>
      <c r="AN914">
        <f>VLOOKUP(AE914,counts!$V$53:$W$54,2,FALSE)</f>
        <v>-108.67008854708662</v>
      </c>
      <c r="AO914">
        <f>VLOOKUP(AF914,counts!$V$58:$W$62,2,FALSE)</f>
        <v>-14.754319664473872</v>
      </c>
      <c r="AP914">
        <f>VLOOKUP(AG914,counts!$V$66:$W$69,2,FALSE)</f>
        <v>-22.013681658285037</v>
      </c>
      <c r="AQ914">
        <f>VLOOKUP(AH914,counts!$V$73:$W$75,2,FALSE)</f>
        <v>-22.422560732600829</v>
      </c>
      <c r="AR914">
        <f>VLOOKUP(AI914,counts!$V$79:$W$81,2,FALSE)</f>
        <v>-67.960368165567971</v>
      </c>
      <c r="AS914">
        <f t="shared" si="530"/>
        <v>0</v>
      </c>
      <c r="AT914">
        <f t="shared" si="531"/>
        <v>3</v>
      </c>
      <c r="AU914" t="str">
        <f t="shared" si="514"/>
        <v>Train</v>
      </c>
      <c r="AW914" t="str">
        <f t="shared" si="532"/>
        <v>18-30</v>
      </c>
      <c r="AX914" t="str">
        <f t="shared" si="533"/>
        <v>Blank</v>
      </c>
      <c r="AY914" t="str">
        <f t="shared" si="534"/>
        <v>0-10</v>
      </c>
      <c r="AZ914" t="str">
        <f t="shared" si="535"/>
        <v>Blank</v>
      </c>
      <c r="BA914" t="str">
        <f t="shared" si="536"/>
        <v>male</v>
      </c>
      <c r="BB914">
        <f t="shared" si="537"/>
        <v>0</v>
      </c>
      <c r="BC914">
        <f t="shared" si="538"/>
        <v>0</v>
      </c>
      <c r="BD914" t="str">
        <f t="shared" si="539"/>
        <v>S, blank</v>
      </c>
      <c r="BE914">
        <f t="shared" si="540"/>
        <v>3</v>
      </c>
      <c r="BF914">
        <f t="shared" si="541"/>
        <v>-11.613432440426715</v>
      </c>
      <c r="BG914">
        <f t="shared" si="542"/>
        <v>-42.171718189759716</v>
      </c>
      <c r="BH914">
        <f t="shared" si="543"/>
        <v>-82.840254641099079</v>
      </c>
      <c r="BI914">
        <f t="shared" si="544"/>
        <v>-33.757758935166962</v>
      </c>
      <c r="BJ914">
        <f t="shared" si="545"/>
        <v>-108.67008854708662</v>
      </c>
      <c r="BK914">
        <f t="shared" si="546"/>
        <v>-14.754319664473872</v>
      </c>
      <c r="BL914">
        <f t="shared" si="547"/>
        <v>-22.013681658285037</v>
      </c>
      <c r="BM914">
        <f t="shared" si="548"/>
        <v>-22.422560732600829</v>
      </c>
      <c r="BN914">
        <f t="shared" si="549"/>
        <v>-67.960368165567971</v>
      </c>
      <c r="BO914">
        <f t="shared" si="515"/>
        <v>0</v>
      </c>
      <c r="BP914">
        <f t="shared" si="516"/>
        <v>3</v>
      </c>
      <c r="BQ914" t="str">
        <f t="shared" si="517"/>
        <v>Train</v>
      </c>
    </row>
    <row r="915" spans="1:69" x14ac:dyDescent="0.3">
      <c r="A915">
        <v>3</v>
      </c>
      <c r="B915">
        <v>1</v>
      </c>
      <c r="C915" t="s">
        <v>2087</v>
      </c>
      <c r="D915" t="s">
        <v>20</v>
      </c>
      <c r="E915">
        <v>21</v>
      </c>
      <c r="F915">
        <v>0</v>
      </c>
      <c r="G915">
        <v>0</v>
      </c>
      <c r="H915" t="s">
        <v>2088</v>
      </c>
      <c r="I915">
        <v>7.7957999999999998</v>
      </c>
      <c r="K915" t="s">
        <v>17</v>
      </c>
      <c r="L915" t="s">
        <v>241</v>
      </c>
      <c r="O915">
        <v>4</v>
      </c>
      <c r="P915">
        <v>3</v>
      </c>
      <c r="Q915">
        <v>4</v>
      </c>
      <c r="R915" t="str">
        <f t="shared" si="518"/>
        <v>Test</v>
      </c>
      <c r="S915" t="str">
        <f t="shared" si="519"/>
        <v>Train</v>
      </c>
      <c r="T915" t="str">
        <f t="shared" si="520"/>
        <v>Test</v>
      </c>
      <c r="U915" t="str">
        <f t="shared" si="521"/>
        <v/>
      </c>
      <c r="V915" t="str">
        <f t="shared" si="522"/>
        <v>18-30</v>
      </c>
      <c r="W915" t="str">
        <f t="shared" si="523"/>
        <v/>
      </c>
      <c r="X915" t="str">
        <f t="shared" si="524"/>
        <v>0-10</v>
      </c>
      <c r="Y915" t="b">
        <f>SUMPRODUCT(--(U915=counts!$A$40:$A$49))&gt;0</f>
        <v>0</v>
      </c>
      <c r="Z915" t="b">
        <f>SUMPRODUCT(--(W915=counts!$A$18:$A$22))&gt;0</f>
        <v>0</v>
      </c>
      <c r="AA915" t="str">
        <f t="shared" si="525"/>
        <v>18-30</v>
      </c>
      <c r="AB915" t="str">
        <f>IF(W915="","Blank",IF(Z915="TRUE",W915,counts!$A$23))</f>
        <v>Blank</v>
      </c>
      <c r="AC915" t="str">
        <f t="shared" si="526"/>
        <v>0-10</v>
      </c>
      <c r="AD915" t="str">
        <f t="shared" si="527"/>
        <v>Blank</v>
      </c>
      <c r="AE915" t="str">
        <f t="shared" si="528"/>
        <v>male</v>
      </c>
      <c r="AF915">
        <f>IF(F915&gt;=4, counts!$A$62,F915)</f>
        <v>0</v>
      </c>
      <c r="AG915">
        <f>IF(G915&gt;=3, counts!$A$69,G915)</f>
        <v>0</v>
      </c>
      <c r="AH915" t="str">
        <f>IF(OR(K915="S",K915=""), counts!$A$75,K915)</f>
        <v>S, blank</v>
      </c>
      <c r="AI915">
        <f t="shared" si="529"/>
        <v>3</v>
      </c>
      <c r="AJ915">
        <f>VLOOKUP(AA915,counts!$V$8:$W$13,2,FALSE)</f>
        <v>-11.613432440426715</v>
      </c>
      <c r="AK915">
        <f>VLOOKUP(AB915,counts!$V$17:$W$23,2,FALSE)</f>
        <v>-42.171718189759716</v>
      </c>
      <c r="AL915">
        <f>VLOOKUP(AC915,counts!$V$27:$W$33,2,FALSE)</f>
        <v>-82.840254641099079</v>
      </c>
      <c r="AM915">
        <f>VLOOKUP(AD915,counts!$V$38:$W$49,2,FALSE)</f>
        <v>-33.757758935166962</v>
      </c>
      <c r="AN915">
        <f>VLOOKUP(AE915,counts!$V$53:$W$54,2,FALSE)</f>
        <v>-108.67008854708662</v>
      </c>
      <c r="AO915">
        <f>VLOOKUP(AF915,counts!$V$58:$W$62,2,FALSE)</f>
        <v>-14.754319664473872</v>
      </c>
      <c r="AP915">
        <f>VLOOKUP(AG915,counts!$V$66:$W$69,2,FALSE)</f>
        <v>-22.013681658285037</v>
      </c>
      <c r="AQ915">
        <f>VLOOKUP(AH915,counts!$V$73:$W$75,2,FALSE)</f>
        <v>-22.422560732600829</v>
      </c>
      <c r="AR915">
        <f>VLOOKUP(AI915,counts!$V$79:$W$81,2,FALSE)</f>
        <v>-67.960368165567971</v>
      </c>
      <c r="AS915">
        <f t="shared" si="530"/>
        <v>1</v>
      </c>
      <c r="AT915">
        <f t="shared" si="531"/>
        <v>4</v>
      </c>
      <c r="AU915" t="str">
        <f t="shared" si="514"/>
        <v>Test</v>
      </c>
      <c r="AW915" t="str">
        <f t="shared" si="532"/>
        <v>18-30</v>
      </c>
      <c r="AX915" t="str">
        <f t="shared" si="533"/>
        <v>Blank</v>
      </c>
      <c r="AY915" t="str">
        <f t="shared" si="534"/>
        <v>0-10</v>
      </c>
      <c r="AZ915" t="str">
        <f t="shared" si="535"/>
        <v>Blank</v>
      </c>
      <c r="BA915" t="str">
        <f t="shared" si="536"/>
        <v>male</v>
      </c>
      <c r="BB915">
        <f t="shared" si="537"/>
        <v>0</v>
      </c>
      <c r="BC915">
        <f t="shared" si="538"/>
        <v>0</v>
      </c>
      <c r="BD915" t="str">
        <f t="shared" si="539"/>
        <v>S, blank</v>
      </c>
      <c r="BE915">
        <f t="shared" si="540"/>
        <v>3</v>
      </c>
      <c r="BF915">
        <f t="shared" si="541"/>
        <v>-11.613432440426715</v>
      </c>
      <c r="BG915">
        <f t="shared" si="542"/>
        <v>-42.171718189759716</v>
      </c>
      <c r="BH915">
        <f t="shared" si="543"/>
        <v>-82.840254641099079</v>
      </c>
      <c r="BI915">
        <f t="shared" si="544"/>
        <v>-33.757758935166962</v>
      </c>
      <c r="BJ915">
        <f t="shared" si="545"/>
        <v>-108.67008854708662</v>
      </c>
      <c r="BK915">
        <f t="shared" si="546"/>
        <v>-14.754319664473872</v>
      </c>
      <c r="BL915">
        <f t="shared" si="547"/>
        <v>-22.013681658285037</v>
      </c>
      <c r="BM915">
        <f t="shared" si="548"/>
        <v>-22.422560732600829</v>
      </c>
      <c r="BN915">
        <f t="shared" si="549"/>
        <v>-67.960368165567971</v>
      </c>
      <c r="BO915">
        <f t="shared" si="515"/>
        <v>1</v>
      </c>
      <c r="BP915">
        <f t="shared" si="516"/>
        <v>4</v>
      </c>
      <c r="BQ915" t="str">
        <f t="shared" si="517"/>
        <v>Test</v>
      </c>
    </row>
    <row r="916" spans="1:69" x14ac:dyDescent="0.3">
      <c r="A916">
        <v>3</v>
      </c>
      <c r="B916">
        <v>0</v>
      </c>
      <c r="C916" t="s">
        <v>2089</v>
      </c>
      <c r="D916" t="s">
        <v>20</v>
      </c>
      <c r="E916">
        <v>33</v>
      </c>
      <c r="F916">
        <v>0</v>
      </c>
      <c r="G916">
        <v>0</v>
      </c>
      <c r="H916" t="s">
        <v>2090</v>
      </c>
      <c r="I916">
        <v>7.8541999999999996</v>
      </c>
      <c r="K916" t="s">
        <v>17</v>
      </c>
      <c r="O916">
        <v>5</v>
      </c>
      <c r="P916">
        <v>5</v>
      </c>
      <c r="Q916">
        <v>5</v>
      </c>
      <c r="R916" t="str">
        <f t="shared" si="518"/>
        <v>Validate</v>
      </c>
      <c r="S916" t="str">
        <f t="shared" si="519"/>
        <v>Validate</v>
      </c>
      <c r="T916" t="str">
        <f t="shared" si="520"/>
        <v>Validate</v>
      </c>
      <c r="U916" t="str">
        <f t="shared" si="521"/>
        <v/>
      </c>
      <c r="V916" t="str">
        <f t="shared" si="522"/>
        <v>31-40</v>
      </c>
      <c r="W916" t="str">
        <f t="shared" si="523"/>
        <v/>
      </c>
      <c r="X916" t="str">
        <f t="shared" si="524"/>
        <v>0-10</v>
      </c>
      <c r="Y916" t="b">
        <f>SUMPRODUCT(--(U916=counts!$A$40:$A$49))&gt;0</f>
        <v>0</v>
      </c>
      <c r="Z916" t="b">
        <f>SUMPRODUCT(--(W916=counts!$A$18:$A$22))&gt;0</f>
        <v>0</v>
      </c>
      <c r="AA916" t="str">
        <f t="shared" si="525"/>
        <v>31-40</v>
      </c>
      <c r="AB916" t="str">
        <f>IF(W916="","Blank",IF(Z916="TRUE",W916,counts!$A$23))</f>
        <v>Blank</v>
      </c>
      <c r="AC916" t="str">
        <f t="shared" si="526"/>
        <v>0-10</v>
      </c>
      <c r="AD916" t="str">
        <f t="shared" si="527"/>
        <v>Blank</v>
      </c>
      <c r="AE916" t="str">
        <f t="shared" si="528"/>
        <v>male</v>
      </c>
      <c r="AF916">
        <f>IF(F916&gt;=4, counts!$A$62,F916)</f>
        <v>0</v>
      </c>
      <c r="AG916">
        <f>IF(G916&gt;=3, counts!$A$69,G916)</f>
        <v>0</v>
      </c>
      <c r="AH916" t="str">
        <f>IF(OR(K916="S",K916=""), counts!$A$75,K916)</f>
        <v>S, blank</v>
      </c>
      <c r="AI916">
        <f t="shared" si="529"/>
        <v>3</v>
      </c>
      <c r="AJ916">
        <f>VLOOKUP(AA916,counts!$V$8:$W$13,2,FALSE)</f>
        <v>32.769878926258563</v>
      </c>
      <c r="AK916">
        <f>VLOOKUP(AB916,counts!$V$17:$W$23,2,FALSE)</f>
        <v>-42.171718189759716</v>
      </c>
      <c r="AL916">
        <f>VLOOKUP(AC916,counts!$V$27:$W$33,2,FALSE)</f>
        <v>-82.840254641099079</v>
      </c>
      <c r="AM916">
        <f>VLOOKUP(AD916,counts!$V$38:$W$49,2,FALSE)</f>
        <v>-33.757758935166962</v>
      </c>
      <c r="AN916">
        <f>VLOOKUP(AE916,counts!$V$53:$W$54,2,FALSE)</f>
        <v>-108.67008854708662</v>
      </c>
      <c r="AO916">
        <f>VLOOKUP(AF916,counts!$V$58:$W$62,2,FALSE)</f>
        <v>-14.754319664473872</v>
      </c>
      <c r="AP916">
        <f>VLOOKUP(AG916,counts!$V$66:$W$69,2,FALSE)</f>
        <v>-22.013681658285037</v>
      </c>
      <c r="AQ916">
        <f>VLOOKUP(AH916,counts!$V$73:$W$75,2,FALSE)</f>
        <v>-22.422560732600829</v>
      </c>
      <c r="AR916">
        <f>VLOOKUP(AI916,counts!$V$79:$W$81,2,FALSE)</f>
        <v>-67.960368165567971</v>
      </c>
      <c r="AS916">
        <f t="shared" si="530"/>
        <v>0</v>
      </c>
      <c r="AT916">
        <f t="shared" si="531"/>
        <v>5</v>
      </c>
      <c r="AU916" t="str">
        <f t="shared" si="514"/>
        <v>Validate</v>
      </c>
      <c r="AW916" t="str">
        <f t="shared" si="532"/>
        <v>31-40</v>
      </c>
      <c r="AX916" t="str">
        <f t="shared" si="533"/>
        <v>Blank</v>
      </c>
      <c r="AY916" t="str">
        <f t="shared" si="534"/>
        <v>0-10</v>
      </c>
      <c r="AZ916" t="str">
        <f t="shared" si="535"/>
        <v>Blank</v>
      </c>
      <c r="BA916" t="str">
        <f t="shared" si="536"/>
        <v>male</v>
      </c>
      <c r="BB916">
        <f t="shared" si="537"/>
        <v>0</v>
      </c>
      <c r="BC916">
        <f t="shared" si="538"/>
        <v>0</v>
      </c>
      <c r="BD916" t="str">
        <f t="shared" si="539"/>
        <v>S, blank</v>
      </c>
      <c r="BE916">
        <f t="shared" si="540"/>
        <v>3</v>
      </c>
      <c r="BF916">
        <f t="shared" si="541"/>
        <v>32.769878926258563</v>
      </c>
      <c r="BG916">
        <f t="shared" si="542"/>
        <v>-42.171718189759716</v>
      </c>
      <c r="BH916">
        <f t="shared" si="543"/>
        <v>-82.840254641099079</v>
      </c>
      <c r="BI916">
        <f t="shared" si="544"/>
        <v>-33.757758935166962</v>
      </c>
      <c r="BJ916">
        <f t="shared" si="545"/>
        <v>-108.67008854708662</v>
      </c>
      <c r="BK916">
        <f t="shared" si="546"/>
        <v>-14.754319664473872</v>
      </c>
      <c r="BL916">
        <f t="shared" si="547"/>
        <v>-22.013681658285037</v>
      </c>
      <c r="BM916">
        <f t="shared" si="548"/>
        <v>-22.422560732600829</v>
      </c>
      <c r="BN916">
        <f t="shared" si="549"/>
        <v>-67.960368165567971</v>
      </c>
      <c r="BO916">
        <f t="shared" si="515"/>
        <v>0</v>
      </c>
      <c r="BP916">
        <f t="shared" si="516"/>
        <v>5</v>
      </c>
      <c r="BQ916" t="str">
        <f t="shared" si="517"/>
        <v>Validate</v>
      </c>
    </row>
    <row r="917" spans="1:69" x14ac:dyDescent="0.3">
      <c r="A917">
        <v>3</v>
      </c>
      <c r="B917">
        <v>0</v>
      </c>
      <c r="C917" t="s">
        <v>2091</v>
      </c>
      <c r="D917" t="s">
        <v>20</v>
      </c>
      <c r="E917">
        <v>22</v>
      </c>
      <c r="F917">
        <v>0</v>
      </c>
      <c r="G917">
        <v>0</v>
      </c>
      <c r="H917" t="s">
        <v>2092</v>
      </c>
      <c r="I917">
        <v>7.5208000000000004</v>
      </c>
      <c r="K917" t="s">
        <v>17</v>
      </c>
      <c r="O917">
        <v>1</v>
      </c>
      <c r="P917">
        <v>3</v>
      </c>
      <c r="Q917">
        <v>2</v>
      </c>
      <c r="R917" t="str">
        <f t="shared" si="518"/>
        <v>Train</v>
      </c>
      <c r="S917" t="str">
        <f t="shared" si="519"/>
        <v>Train</v>
      </c>
      <c r="T917" t="str">
        <f t="shared" si="520"/>
        <v>Train</v>
      </c>
      <c r="U917" t="str">
        <f t="shared" si="521"/>
        <v/>
      </c>
      <c r="V917" t="str">
        <f t="shared" si="522"/>
        <v>18-30</v>
      </c>
      <c r="W917" t="str">
        <f t="shared" si="523"/>
        <v/>
      </c>
      <c r="X917" t="str">
        <f t="shared" si="524"/>
        <v>0-10</v>
      </c>
      <c r="Y917" t="b">
        <f>SUMPRODUCT(--(U917=counts!$A$40:$A$49))&gt;0</f>
        <v>0</v>
      </c>
      <c r="Z917" t="b">
        <f>SUMPRODUCT(--(W917=counts!$A$18:$A$22))&gt;0</f>
        <v>0</v>
      </c>
      <c r="AA917" t="str">
        <f t="shared" si="525"/>
        <v>18-30</v>
      </c>
      <c r="AB917" t="str">
        <f>IF(W917="","Blank",IF(Z917="TRUE",W917,counts!$A$23))</f>
        <v>Blank</v>
      </c>
      <c r="AC917" t="str">
        <f t="shared" si="526"/>
        <v>0-10</v>
      </c>
      <c r="AD917" t="str">
        <f t="shared" si="527"/>
        <v>Blank</v>
      </c>
      <c r="AE917" t="str">
        <f t="shared" si="528"/>
        <v>male</v>
      </c>
      <c r="AF917">
        <f>IF(F917&gt;=4, counts!$A$62,F917)</f>
        <v>0</v>
      </c>
      <c r="AG917">
        <f>IF(G917&gt;=3, counts!$A$69,G917)</f>
        <v>0</v>
      </c>
      <c r="AH917" t="str">
        <f>IF(OR(K917="S",K917=""), counts!$A$75,K917)</f>
        <v>S, blank</v>
      </c>
      <c r="AI917">
        <f t="shared" si="529"/>
        <v>3</v>
      </c>
      <c r="AJ917">
        <f>VLOOKUP(AA917,counts!$V$8:$W$13,2,FALSE)</f>
        <v>-11.613432440426715</v>
      </c>
      <c r="AK917">
        <f>VLOOKUP(AB917,counts!$V$17:$W$23,2,FALSE)</f>
        <v>-42.171718189759716</v>
      </c>
      <c r="AL917">
        <f>VLOOKUP(AC917,counts!$V$27:$W$33,2,FALSE)</f>
        <v>-82.840254641099079</v>
      </c>
      <c r="AM917">
        <f>VLOOKUP(AD917,counts!$V$38:$W$49,2,FALSE)</f>
        <v>-33.757758935166962</v>
      </c>
      <c r="AN917">
        <f>VLOOKUP(AE917,counts!$V$53:$W$54,2,FALSE)</f>
        <v>-108.67008854708662</v>
      </c>
      <c r="AO917">
        <f>VLOOKUP(AF917,counts!$V$58:$W$62,2,FALSE)</f>
        <v>-14.754319664473872</v>
      </c>
      <c r="AP917">
        <f>VLOOKUP(AG917,counts!$V$66:$W$69,2,FALSE)</f>
        <v>-22.013681658285037</v>
      </c>
      <c r="AQ917">
        <f>VLOOKUP(AH917,counts!$V$73:$W$75,2,FALSE)</f>
        <v>-22.422560732600829</v>
      </c>
      <c r="AR917">
        <f>VLOOKUP(AI917,counts!$V$79:$W$81,2,FALSE)</f>
        <v>-67.960368165567971</v>
      </c>
      <c r="AS917">
        <f t="shared" si="530"/>
        <v>0</v>
      </c>
      <c r="AT917">
        <f t="shared" si="531"/>
        <v>1</v>
      </c>
      <c r="AU917" t="str">
        <f t="shared" si="514"/>
        <v>Train</v>
      </c>
      <c r="AW917" t="str">
        <f t="shared" si="532"/>
        <v>18-30</v>
      </c>
      <c r="AX917" t="str">
        <f t="shared" si="533"/>
        <v>Blank</v>
      </c>
      <c r="AY917" t="str">
        <f t="shared" si="534"/>
        <v>0-10</v>
      </c>
      <c r="AZ917" t="str">
        <f t="shared" si="535"/>
        <v>Blank</v>
      </c>
      <c r="BA917" t="str">
        <f t="shared" si="536"/>
        <v>male</v>
      </c>
      <c r="BB917">
        <f t="shared" si="537"/>
        <v>0</v>
      </c>
      <c r="BC917">
        <f t="shared" si="538"/>
        <v>0</v>
      </c>
      <c r="BD917" t="str">
        <f t="shared" si="539"/>
        <v>S, blank</v>
      </c>
      <c r="BE917">
        <f t="shared" si="540"/>
        <v>3</v>
      </c>
      <c r="BF917">
        <f t="shared" si="541"/>
        <v>-11.613432440426715</v>
      </c>
      <c r="BG917">
        <f t="shared" si="542"/>
        <v>-42.171718189759716</v>
      </c>
      <c r="BH917">
        <f t="shared" si="543"/>
        <v>-82.840254641099079</v>
      </c>
      <c r="BI917">
        <f t="shared" si="544"/>
        <v>-33.757758935166962</v>
      </c>
      <c r="BJ917">
        <f t="shared" si="545"/>
        <v>-108.67008854708662</v>
      </c>
      <c r="BK917">
        <f t="shared" si="546"/>
        <v>-14.754319664473872</v>
      </c>
      <c r="BL917">
        <f t="shared" si="547"/>
        <v>-22.013681658285037</v>
      </c>
      <c r="BM917">
        <f t="shared" si="548"/>
        <v>-22.422560732600829</v>
      </c>
      <c r="BN917">
        <f t="shared" si="549"/>
        <v>-67.960368165567971</v>
      </c>
      <c r="BO917">
        <f t="shared" si="515"/>
        <v>0</v>
      </c>
      <c r="BP917">
        <f t="shared" si="516"/>
        <v>1</v>
      </c>
      <c r="BQ917" t="str">
        <f t="shared" si="517"/>
        <v>Train</v>
      </c>
    </row>
    <row r="918" spans="1:69" x14ac:dyDescent="0.3">
      <c r="A918">
        <v>3</v>
      </c>
      <c r="B918">
        <v>1</v>
      </c>
      <c r="C918" t="s">
        <v>2093</v>
      </c>
      <c r="D918" t="s">
        <v>15</v>
      </c>
      <c r="E918">
        <v>4</v>
      </c>
      <c r="F918">
        <v>0</v>
      </c>
      <c r="G918">
        <v>1</v>
      </c>
      <c r="H918" t="s">
        <v>2094</v>
      </c>
      <c r="I918">
        <v>13.416700000000001</v>
      </c>
      <c r="K918" t="s">
        <v>44</v>
      </c>
      <c r="L918" t="s">
        <v>414</v>
      </c>
      <c r="O918">
        <v>4</v>
      </c>
      <c r="P918">
        <v>5</v>
      </c>
      <c r="Q918">
        <v>5</v>
      </c>
      <c r="R918" t="str">
        <f t="shared" si="518"/>
        <v>Test</v>
      </c>
      <c r="S918" t="str">
        <f t="shared" si="519"/>
        <v>Validate</v>
      </c>
      <c r="T918" t="str">
        <f t="shared" si="520"/>
        <v>Validate</v>
      </c>
      <c r="U918" t="str">
        <f t="shared" si="521"/>
        <v/>
      </c>
      <c r="V918" t="str">
        <f t="shared" si="522"/>
        <v>0-17</v>
      </c>
      <c r="W918" t="str">
        <f t="shared" si="523"/>
        <v/>
      </c>
      <c r="X918" t="str">
        <f t="shared" si="524"/>
        <v>11-20</v>
      </c>
      <c r="Y918" t="b">
        <f>SUMPRODUCT(--(U918=counts!$A$40:$A$49))&gt;0</f>
        <v>0</v>
      </c>
      <c r="Z918" t="b">
        <f>SUMPRODUCT(--(W918=counts!$A$18:$A$22))&gt;0</f>
        <v>0</v>
      </c>
      <c r="AA918" t="str">
        <f t="shared" si="525"/>
        <v>0-17</v>
      </c>
      <c r="AB918" t="str">
        <f>IF(W918="","Blank",IF(Z918="TRUE",W918,counts!$A$23))</f>
        <v>Blank</v>
      </c>
      <c r="AC918" t="str">
        <f t="shared" si="526"/>
        <v>11-20</v>
      </c>
      <c r="AD918" t="str">
        <f t="shared" si="527"/>
        <v>Blank</v>
      </c>
      <c r="AE918" t="str">
        <f t="shared" si="528"/>
        <v>female</v>
      </c>
      <c r="AF918">
        <f>IF(F918&gt;=4, counts!$A$62,F918)</f>
        <v>0</v>
      </c>
      <c r="AG918">
        <f>IF(G918&gt;=3, counts!$A$69,G918)</f>
        <v>1</v>
      </c>
      <c r="AH918" t="str">
        <f>IF(OR(K918="S",K918=""), counts!$A$75,K918)</f>
        <v>C</v>
      </c>
      <c r="AI918">
        <f t="shared" si="529"/>
        <v>3</v>
      </c>
      <c r="AJ918">
        <f>VLOOKUP(AA918,counts!$V$8:$W$13,2,FALSE)</f>
        <v>-3.7643689058441341</v>
      </c>
      <c r="AK918">
        <f>VLOOKUP(AB918,counts!$V$17:$W$23,2,FALSE)</f>
        <v>-42.171718189759716</v>
      </c>
      <c r="AL918">
        <f>VLOOKUP(AC918,counts!$V$27:$W$33,2,FALSE)</f>
        <v>-9.6115457513775127</v>
      </c>
      <c r="AM918">
        <f>VLOOKUP(AD918,counts!$V$38:$W$49,2,FALSE)</f>
        <v>-33.757758935166962</v>
      </c>
      <c r="AN918">
        <f>VLOOKUP(AE918,counts!$V$53:$W$54,2,FALSE)</f>
        <v>151.41878811967541</v>
      </c>
      <c r="AO918">
        <f>VLOOKUP(AF918,counts!$V$58:$W$62,2,FALSE)</f>
        <v>-14.754319664473872</v>
      </c>
      <c r="AP918">
        <f>VLOOKUP(AG918,counts!$V$66:$W$69,2,FALSE)</f>
        <v>79.365382998232107</v>
      </c>
      <c r="AQ918">
        <f>VLOOKUP(AH918,counts!$V$73:$W$75,2,FALSE)</f>
        <v>72.444458573419169</v>
      </c>
      <c r="AR918">
        <f>VLOOKUP(AI918,counts!$V$79:$W$81,2,FALSE)</f>
        <v>-67.960368165567971</v>
      </c>
      <c r="AS918">
        <f t="shared" si="530"/>
        <v>1</v>
      </c>
      <c r="AT918">
        <f t="shared" si="531"/>
        <v>4</v>
      </c>
      <c r="AU918" t="str">
        <f t="shared" si="514"/>
        <v>Test</v>
      </c>
      <c r="AW918" t="str">
        <f t="shared" si="532"/>
        <v>0-17</v>
      </c>
      <c r="AX918" t="str">
        <f t="shared" si="533"/>
        <v>Blank</v>
      </c>
      <c r="AY918" t="str">
        <f t="shared" si="534"/>
        <v>11-20</v>
      </c>
      <c r="AZ918" t="str">
        <f t="shared" si="535"/>
        <v>Blank</v>
      </c>
      <c r="BA918" t="str">
        <f t="shared" si="536"/>
        <v>female</v>
      </c>
      <c r="BB918">
        <f t="shared" si="537"/>
        <v>0</v>
      </c>
      <c r="BC918">
        <f t="shared" si="538"/>
        <v>1</v>
      </c>
      <c r="BD918" t="str">
        <f t="shared" si="539"/>
        <v>C</v>
      </c>
      <c r="BE918">
        <f t="shared" si="540"/>
        <v>3</v>
      </c>
      <c r="BF918">
        <f t="shared" si="541"/>
        <v>-3.7643689058441341</v>
      </c>
      <c r="BG918">
        <f t="shared" si="542"/>
        <v>-42.171718189759716</v>
      </c>
      <c r="BH918">
        <f t="shared" si="543"/>
        <v>-9.6115457513775127</v>
      </c>
      <c r="BI918">
        <f t="shared" si="544"/>
        <v>-33.757758935166962</v>
      </c>
      <c r="BJ918">
        <f t="shared" si="545"/>
        <v>151.41878811967541</v>
      </c>
      <c r="BK918">
        <f t="shared" si="546"/>
        <v>-14.754319664473872</v>
      </c>
      <c r="BL918">
        <f t="shared" si="547"/>
        <v>79.365382998232107</v>
      </c>
      <c r="BM918">
        <f t="shared" si="548"/>
        <v>72.444458573419169</v>
      </c>
      <c r="BN918">
        <f t="shared" si="549"/>
        <v>-67.960368165567971</v>
      </c>
      <c r="BO918">
        <f t="shared" si="515"/>
        <v>1</v>
      </c>
      <c r="BP918">
        <f t="shared" si="516"/>
        <v>4</v>
      </c>
      <c r="BQ918" t="str">
        <f t="shared" si="517"/>
        <v>Test</v>
      </c>
    </row>
    <row r="919" spans="1:69" x14ac:dyDescent="0.3">
      <c r="A919">
        <v>3</v>
      </c>
      <c r="B919">
        <v>1</v>
      </c>
      <c r="C919" t="s">
        <v>2095</v>
      </c>
      <c r="D919" t="s">
        <v>20</v>
      </c>
      <c r="E919">
        <v>39</v>
      </c>
      <c r="F919">
        <v>0</v>
      </c>
      <c r="G919">
        <v>1</v>
      </c>
      <c r="H919" t="s">
        <v>2094</v>
      </c>
      <c r="I919">
        <v>13.416700000000001</v>
      </c>
      <c r="K919" t="s">
        <v>44</v>
      </c>
      <c r="L919" t="s">
        <v>414</v>
      </c>
      <c r="O919">
        <v>5</v>
      </c>
      <c r="P919">
        <v>5</v>
      </c>
      <c r="Q919">
        <v>1</v>
      </c>
      <c r="R919" t="str">
        <f t="shared" si="518"/>
        <v>Validate</v>
      </c>
      <c r="S919" t="str">
        <f t="shared" si="519"/>
        <v>Validate</v>
      </c>
      <c r="T919" t="str">
        <f t="shared" si="520"/>
        <v>Train</v>
      </c>
      <c r="U919" t="str">
        <f t="shared" si="521"/>
        <v/>
      </c>
      <c r="V919" t="str">
        <f t="shared" si="522"/>
        <v>31-40</v>
      </c>
      <c r="W919" t="str">
        <f t="shared" si="523"/>
        <v/>
      </c>
      <c r="X919" t="str">
        <f t="shared" si="524"/>
        <v>11-20</v>
      </c>
      <c r="Y919" t="b">
        <f>SUMPRODUCT(--(U919=counts!$A$40:$A$49))&gt;0</f>
        <v>0</v>
      </c>
      <c r="Z919" t="b">
        <f>SUMPRODUCT(--(W919=counts!$A$18:$A$22))&gt;0</f>
        <v>0</v>
      </c>
      <c r="AA919" t="str">
        <f t="shared" si="525"/>
        <v>31-40</v>
      </c>
      <c r="AB919" t="str">
        <f>IF(W919="","Blank",IF(Z919="TRUE",W919,counts!$A$23))</f>
        <v>Blank</v>
      </c>
      <c r="AC919" t="str">
        <f t="shared" si="526"/>
        <v>11-20</v>
      </c>
      <c r="AD919" t="str">
        <f t="shared" si="527"/>
        <v>Blank</v>
      </c>
      <c r="AE919" t="str">
        <f t="shared" si="528"/>
        <v>male</v>
      </c>
      <c r="AF919">
        <f>IF(F919&gt;=4, counts!$A$62,F919)</f>
        <v>0</v>
      </c>
      <c r="AG919">
        <f>IF(G919&gt;=3, counts!$A$69,G919)</f>
        <v>1</v>
      </c>
      <c r="AH919" t="str">
        <f>IF(OR(K919="S",K919=""), counts!$A$75,K919)</f>
        <v>C</v>
      </c>
      <c r="AI919">
        <f t="shared" si="529"/>
        <v>3</v>
      </c>
      <c r="AJ919">
        <f>VLOOKUP(AA919,counts!$V$8:$W$13,2,FALSE)</f>
        <v>32.769878926258563</v>
      </c>
      <c r="AK919">
        <f>VLOOKUP(AB919,counts!$V$17:$W$23,2,FALSE)</f>
        <v>-42.171718189759716</v>
      </c>
      <c r="AL919">
        <f>VLOOKUP(AC919,counts!$V$27:$W$33,2,FALSE)</f>
        <v>-9.6115457513775127</v>
      </c>
      <c r="AM919">
        <f>VLOOKUP(AD919,counts!$V$38:$W$49,2,FALSE)</f>
        <v>-33.757758935166962</v>
      </c>
      <c r="AN919">
        <f>VLOOKUP(AE919,counts!$V$53:$W$54,2,FALSE)</f>
        <v>-108.67008854708662</v>
      </c>
      <c r="AO919">
        <f>VLOOKUP(AF919,counts!$V$58:$W$62,2,FALSE)</f>
        <v>-14.754319664473872</v>
      </c>
      <c r="AP919">
        <f>VLOOKUP(AG919,counts!$V$66:$W$69,2,FALSE)</f>
        <v>79.365382998232107</v>
      </c>
      <c r="AQ919">
        <f>VLOOKUP(AH919,counts!$V$73:$W$75,2,FALSE)</f>
        <v>72.444458573419169</v>
      </c>
      <c r="AR919">
        <f>VLOOKUP(AI919,counts!$V$79:$W$81,2,FALSE)</f>
        <v>-67.960368165567971</v>
      </c>
      <c r="AS919">
        <f t="shared" si="530"/>
        <v>1</v>
      </c>
      <c r="AT919">
        <f t="shared" si="531"/>
        <v>5</v>
      </c>
      <c r="AU919" t="str">
        <f t="shared" si="514"/>
        <v>Validate</v>
      </c>
      <c r="AW919" t="str">
        <f t="shared" si="532"/>
        <v>31-40</v>
      </c>
      <c r="AX919" t="str">
        <f t="shared" si="533"/>
        <v>Blank</v>
      </c>
      <c r="AY919" t="str">
        <f t="shared" si="534"/>
        <v>11-20</v>
      </c>
      <c r="AZ919" t="str">
        <f t="shared" si="535"/>
        <v>Blank</v>
      </c>
      <c r="BA919" t="str">
        <f t="shared" si="536"/>
        <v>male</v>
      </c>
      <c r="BB919">
        <f t="shared" si="537"/>
        <v>0</v>
      </c>
      <c r="BC919">
        <f t="shared" si="538"/>
        <v>1</v>
      </c>
      <c r="BD919" t="str">
        <f t="shared" si="539"/>
        <v>C</v>
      </c>
      <c r="BE919">
        <f t="shared" si="540"/>
        <v>3</v>
      </c>
      <c r="BF919">
        <f t="shared" si="541"/>
        <v>32.769878926258563</v>
      </c>
      <c r="BG919">
        <f t="shared" si="542"/>
        <v>-42.171718189759716</v>
      </c>
      <c r="BH919">
        <f t="shared" si="543"/>
        <v>-9.6115457513775127</v>
      </c>
      <c r="BI919">
        <f t="shared" si="544"/>
        <v>-33.757758935166962</v>
      </c>
      <c r="BJ919">
        <f t="shared" si="545"/>
        <v>-108.67008854708662</v>
      </c>
      <c r="BK919">
        <f t="shared" si="546"/>
        <v>-14.754319664473872</v>
      </c>
      <c r="BL919">
        <f t="shared" si="547"/>
        <v>79.365382998232107</v>
      </c>
      <c r="BM919">
        <f t="shared" si="548"/>
        <v>72.444458573419169</v>
      </c>
      <c r="BN919">
        <f t="shared" si="549"/>
        <v>-67.960368165567971</v>
      </c>
      <c r="BO919">
        <f t="shared" si="515"/>
        <v>1</v>
      </c>
      <c r="BP919">
        <f t="shared" si="516"/>
        <v>5</v>
      </c>
      <c r="BQ919" t="str">
        <f t="shared" si="517"/>
        <v>Validate</v>
      </c>
    </row>
    <row r="920" spans="1:69" x14ac:dyDescent="0.3">
      <c r="A920">
        <v>3</v>
      </c>
      <c r="B920">
        <v>0</v>
      </c>
      <c r="C920" t="s">
        <v>2096</v>
      </c>
      <c r="D920" t="s">
        <v>20</v>
      </c>
      <c r="F920">
        <v>0</v>
      </c>
      <c r="G920">
        <v>0</v>
      </c>
      <c r="H920" t="s">
        <v>2097</v>
      </c>
      <c r="I920">
        <v>7.2291999999999996</v>
      </c>
      <c r="K920" t="s">
        <v>44</v>
      </c>
      <c r="O920">
        <v>5</v>
      </c>
      <c r="P920">
        <v>3</v>
      </c>
      <c r="Q920">
        <v>2</v>
      </c>
      <c r="R920" t="str">
        <f t="shared" si="518"/>
        <v>Validate</v>
      </c>
      <c r="S920" t="str">
        <f t="shared" si="519"/>
        <v>Train</v>
      </c>
      <c r="T920" t="str">
        <f t="shared" si="520"/>
        <v>Train</v>
      </c>
      <c r="U920" t="str">
        <f t="shared" si="521"/>
        <v/>
      </c>
      <c r="V920" t="str">
        <f t="shared" si="522"/>
        <v>0-17</v>
      </c>
      <c r="W920" t="str">
        <f t="shared" si="523"/>
        <v/>
      </c>
      <c r="X920" t="str">
        <f t="shared" si="524"/>
        <v>0-10</v>
      </c>
      <c r="Y920" t="b">
        <f>SUMPRODUCT(--(U920=counts!$A$40:$A$49))&gt;0</f>
        <v>0</v>
      </c>
      <c r="Z920" t="b">
        <f>SUMPRODUCT(--(W920=counts!$A$18:$A$22))&gt;0</f>
        <v>0</v>
      </c>
      <c r="AA920" t="str">
        <f t="shared" si="525"/>
        <v>0-17</v>
      </c>
      <c r="AB920" t="str">
        <f>IF(W920="","Blank",IF(Z920="TRUE",W920,counts!$A$23))</f>
        <v>Blank</v>
      </c>
      <c r="AC920" t="str">
        <f t="shared" si="526"/>
        <v>0-10</v>
      </c>
      <c r="AD920" t="str">
        <f t="shared" si="527"/>
        <v>Blank</v>
      </c>
      <c r="AE920" t="str">
        <f t="shared" si="528"/>
        <v>male</v>
      </c>
      <c r="AF920">
        <f>IF(F920&gt;=4, counts!$A$62,F920)</f>
        <v>0</v>
      </c>
      <c r="AG920">
        <f>IF(G920&gt;=3, counts!$A$69,G920)</f>
        <v>0</v>
      </c>
      <c r="AH920" t="str">
        <f>IF(OR(K920="S",K920=""), counts!$A$75,K920)</f>
        <v>C</v>
      </c>
      <c r="AI920">
        <f t="shared" si="529"/>
        <v>3</v>
      </c>
      <c r="AJ920">
        <f>VLOOKUP(AA920,counts!$V$8:$W$13,2,FALSE)</f>
        <v>-3.7643689058441341</v>
      </c>
      <c r="AK920">
        <f>VLOOKUP(AB920,counts!$V$17:$W$23,2,FALSE)</f>
        <v>-42.171718189759716</v>
      </c>
      <c r="AL920">
        <f>VLOOKUP(AC920,counts!$V$27:$W$33,2,FALSE)</f>
        <v>-82.840254641099079</v>
      </c>
      <c r="AM920">
        <f>VLOOKUP(AD920,counts!$V$38:$W$49,2,FALSE)</f>
        <v>-33.757758935166962</v>
      </c>
      <c r="AN920">
        <f>VLOOKUP(AE920,counts!$V$53:$W$54,2,FALSE)</f>
        <v>-108.67008854708662</v>
      </c>
      <c r="AO920">
        <f>VLOOKUP(AF920,counts!$V$58:$W$62,2,FALSE)</f>
        <v>-14.754319664473872</v>
      </c>
      <c r="AP920">
        <f>VLOOKUP(AG920,counts!$V$66:$W$69,2,FALSE)</f>
        <v>-22.013681658285037</v>
      </c>
      <c r="AQ920">
        <f>VLOOKUP(AH920,counts!$V$73:$W$75,2,FALSE)</f>
        <v>72.444458573419169</v>
      </c>
      <c r="AR920">
        <f>VLOOKUP(AI920,counts!$V$79:$W$81,2,FALSE)</f>
        <v>-67.960368165567971</v>
      </c>
      <c r="AS920">
        <f t="shared" si="530"/>
        <v>0</v>
      </c>
      <c r="AT920">
        <f t="shared" si="531"/>
        <v>5</v>
      </c>
      <c r="AU920" t="str">
        <f t="shared" si="514"/>
        <v>Validate</v>
      </c>
      <c r="AW920" t="str">
        <f t="shared" si="532"/>
        <v>0-17</v>
      </c>
      <c r="AX920" t="str">
        <f t="shared" si="533"/>
        <v>Blank</v>
      </c>
      <c r="AY920" t="str">
        <f t="shared" si="534"/>
        <v>0-10</v>
      </c>
      <c r="AZ920" t="str">
        <f t="shared" si="535"/>
        <v>Blank</v>
      </c>
      <c r="BA920" t="str">
        <f t="shared" si="536"/>
        <v>male</v>
      </c>
      <c r="BB920">
        <f t="shared" si="537"/>
        <v>0</v>
      </c>
      <c r="BC920">
        <f t="shared" si="538"/>
        <v>0</v>
      </c>
      <c r="BD920" t="str">
        <f t="shared" si="539"/>
        <v>C</v>
      </c>
      <c r="BE920">
        <f t="shared" si="540"/>
        <v>3</v>
      </c>
      <c r="BF920">
        <f t="shared" si="541"/>
        <v>-3.7643689058441341</v>
      </c>
      <c r="BG920">
        <f t="shared" si="542"/>
        <v>-42.171718189759716</v>
      </c>
      <c r="BH920">
        <f t="shared" si="543"/>
        <v>-82.840254641099079</v>
      </c>
      <c r="BI920">
        <f t="shared" si="544"/>
        <v>-33.757758935166962</v>
      </c>
      <c r="BJ920">
        <f t="shared" si="545"/>
        <v>-108.67008854708662</v>
      </c>
      <c r="BK920">
        <f t="shared" si="546"/>
        <v>-14.754319664473872</v>
      </c>
      <c r="BL920">
        <f t="shared" si="547"/>
        <v>-22.013681658285037</v>
      </c>
      <c r="BM920">
        <f t="shared" si="548"/>
        <v>72.444458573419169</v>
      </c>
      <c r="BN920">
        <f t="shared" si="549"/>
        <v>-67.960368165567971</v>
      </c>
      <c r="BO920">
        <f t="shared" si="515"/>
        <v>0</v>
      </c>
      <c r="BP920">
        <f t="shared" si="516"/>
        <v>5</v>
      </c>
      <c r="BQ920" t="str">
        <f t="shared" si="517"/>
        <v>Validate</v>
      </c>
    </row>
    <row r="921" spans="1:69" x14ac:dyDescent="0.3">
      <c r="A921">
        <v>3</v>
      </c>
      <c r="B921">
        <v>0</v>
      </c>
      <c r="C921" t="s">
        <v>2098</v>
      </c>
      <c r="D921" t="s">
        <v>20</v>
      </c>
      <c r="E921">
        <v>18.5</v>
      </c>
      <c r="F921">
        <v>0</v>
      </c>
      <c r="G921">
        <v>0</v>
      </c>
      <c r="H921" t="s">
        <v>2099</v>
      </c>
      <c r="I921">
        <v>7.2291999999999996</v>
      </c>
      <c r="K921" t="s">
        <v>44</v>
      </c>
      <c r="M921">
        <v>58</v>
      </c>
      <c r="O921">
        <v>2</v>
      </c>
      <c r="P921">
        <v>1</v>
      </c>
      <c r="Q921">
        <v>5</v>
      </c>
      <c r="R921" t="str">
        <f t="shared" si="518"/>
        <v>Train</v>
      </c>
      <c r="S921" t="str">
        <f t="shared" si="519"/>
        <v>Train</v>
      </c>
      <c r="T921" t="str">
        <f t="shared" si="520"/>
        <v>Validate</v>
      </c>
      <c r="U921" t="str">
        <f t="shared" si="521"/>
        <v/>
      </c>
      <c r="V921" t="str">
        <f t="shared" si="522"/>
        <v>18-30</v>
      </c>
      <c r="W921" t="str">
        <f t="shared" si="523"/>
        <v/>
      </c>
      <c r="X921" t="str">
        <f t="shared" si="524"/>
        <v>0-10</v>
      </c>
      <c r="Y921" t="b">
        <f>SUMPRODUCT(--(U921=counts!$A$40:$A$49))&gt;0</f>
        <v>0</v>
      </c>
      <c r="Z921" t="b">
        <f>SUMPRODUCT(--(W921=counts!$A$18:$A$22))&gt;0</f>
        <v>0</v>
      </c>
      <c r="AA921" t="str">
        <f t="shared" si="525"/>
        <v>18-30</v>
      </c>
      <c r="AB921" t="str">
        <f>IF(W921="","Blank",IF(Z921="TRUE",W921,counts!$A$23))</f>
        <v>Blank</v>
      </c>
      <c r="AC921" t="str">
        <f t="shared" si="526"/>
        <v>0-10</v>
      </c>
      <c r="AD921" t="str">
        <f t="shared" si="527"/>
        <v>Blank</v>
      </c>
      <c r="AE921" t="str">
        <f t="shared" si="528"/>
        <v>male</v>
      </c>
      <c r="AF921">
        <f>IF(F921&gt;=4, counts!$A$62,F921)</f>
        <v>0</v>
      </c>
      <c r="AG921">
        <f>IF(G921&gt;=3, counts!$A$69,G921)</f>
        <v>0</v>
      </c>
      <c r="AH921" t="str">
        <f>IF(OR(K921="S",K921=""), counts!$A$75,K921)</f>
        <v>C</v>
      </c>
      <c r="AI921">
        <f t="shared" si="529"/>
        <v>3</v>
      </c>
      <c r="AJ921">
        <f>VLOOKUP(AA921,counts!$V$8:$W$13,2,FALSE)</f>
        <v>-11.613432440426715</v>
      </c>
      <c r="AK921">
        <f>VLOOKUP(AB921,counts!$V$17:$W$23,2,FALSE)</f>
        <v>-42.171718189759716</v>
      </c>
      <c r="AL921">
        <f>VLOOKUP(AC921,counts!$V$27:$W$33,2,FALSE)</f>
        <v>-82.840254641099079</v>
      </c>
      <c r="AM921">
        <f>VLOOKUP(AD921,counts!$V$38:$W$49,2,FALSE)</f>
        <v>-33.757758935166962</v>
      </c>
      <c r="AN921">
        <f>VLOOKUP(AE921,counts!$V$53:$W$54,2,FALSE)</f>
        <v>-108.67008854708662</v>
      </c>
      <c r="AO921">
        <f>VLOOKUP(AF921,counts!$V$58:$W$62,2,FALSE)</f>
        <v>-14.754319664473872</v>
      </c>
      <c r="AP921">
        <f>VLOOKUP(AG921,counts!$V$66:$W$69,2,FALSE)</f>
        <v>-22.013681658285037</v>
      </c>
      <c r="AQ921">
        <f>VLOOKUP(AH921,counts!$V$73:$W$75,2,FALSE)</f>
        <v>72.444458573419169</v>
      </c>
      <c r="AR921">
        <f>VLOOKUP(AI921,counts!$V$79:$W$81,2,FALSE)</f>
        <v>-67.960368165567971</v>
      </c>
      <c r="AS921">
        <f t="shared" si="530"/>
        <v>0</v>
      </c>
      <c r="AT921">
        <f t="shared" si="531"/>
        <v>2</v>
      </c>
      <c r="AU921" t="str">
        <f t="shared" si="514"/>
        <v>Train</v>
      </c>
      <c r="AW921" t="str">
        <f t="shared" si="532"/>
        <v>18-30</v>
      </c>
      <c r="AX921" t="str">
        <f t="shared" si="533"/>
        <v>Blank</v>
      </c>
      <c r="AY921" t="str">
        <f t="shared" si="534"/>
        <v>0-10</v>
      </c>
      <c r="AZ921" t="str">
        <f t="shared" si="535"/>
        <v>Blank</v>
      </c>
      <c r="BA921" t="str">
        <f t="shared" si="536"/>
        <v>male</v>
      </c>
      <c r="BB921">
        <f t="shared" si="537"/>
        <v>0</v>
      </c>
      <c r="BC921">
        <f t="shared" si="538"/>
        <v>0</v>
      </c>
      <c r="BD921" t="str">
        <f t="shared" si="539"/>
        <v>C</v>
      </c>
      <c r="BE921">
        <f t="shared" si="540"/>
        <v>3</v>
      </c>
      <c r="BF921">
        <f t="shared" si="541"/>
        <v>-11.613432440426715</v>
      </c>
      <c r="BG921">
        <f t="shared" si="542"/>
        <v>-42.171718189759716</v>
      </c>
      <c r="BH921">
        <f t="shared" si="543"/>
        <v>-82.840254641099079</v>
      </c>
      <c r="BI921">
        <f t="shared" si="544"/>
        <v>-33.757758935166962</v>
      </c>
      <c r="BJ921">
        <f t="shared" si="545"/>
        <v>-108.67008854708662</v>
      </c>
      <c r="BK921">
        <f t="shared" si="546"/>
        <v>-14.754319664473872</v>
      </c>
      <c r="BL921">
        <f t="shared" si="547"/>
        <v>-22.013681658285037</v>
      </c>
      <c r="BM921">
        <f t="shared" si="548"/>
        <v>72.444458573419169</v>
      </c>
      <c r="BN921">
        <f t="shared" si="549"/>
        <v>-67.960368165567971</v>
      </c>
      <c r="BO921">
        <f t="shared" si="515"/>
        <v>0</v>
      </c>
      <c r="BP921">
        <f t="shared" si="516"/>
        <v>2</v>
      </c>
      <c r="BQ921" t="str">
        <f t="shared" si="517"/>
        <v>Train</v>
      </c>
    </row>
    <row r="922" spans="1:69" x14ac:dyDescent="0.3">
      <c r="A922">
        <v>3</v>
      </c>
      <c r="B922">
        <v>0</v>
      </c>
      <c r="C922" t="s">
        <v>2100</v>
      </c>
      <c r="D922" t="s">
        <v>20</v>
      </c>
      <c r="F922">
        <v>0</v>
      </c>
      <c r="G922">
        <v>0</v>
      </c>
      <c r="H922" t="s">
        <v>2101</v>
      </c>
      <c r="I922">
        <v>7.75</v>
      </c>
      <c r="K922" t="s">
        <v>527</v>
      </c>
      <c r="O922">
        <v>4</v>
      </c>
      <c r="P922">
        <v>2</v>
      </c>
      <c r="Q922">
        <v>1</v>
      </c>
      <c r="R922" t="str">
        <f t="shared" si="518"/>
        <v>Test</v>
      </c>
      <c r="S922" t="str">
        <f t="shared" si="519"/>
        <v>Train</v>
      </c>
      <c r="T922" t="str">
        <f t="shared" si="520"/>
        <v>Train</v>
      </c>
      <c r="U922" t="str">
        <f t="shared" si="521"/>
        <v/>
      </c>
      <c r="V922" t="str">
        <f t="shared" si="522"/>
        <v>0-17</v>
      </c>
      <c r="W922" t="str">
        <f t="shared" si="523"/>
        <v/>
      </c>
      <c r="X922" t="str">
        <f t="shared" si="524"/>
        <v>0-10</v>
      </c>
      <c r="Y922" t="b">
        <f>SUMPRODUCT(--(U922=counts!$A$40:$A$49))&gt;0</f>
        <v>0</v>
      </c>
      <c r="Z922" t="b">
        <f>SUMPRODUCT(--(W922=counts!$A$18:$A$22))&gt;0</f>
        <v>0</v>
      </c>
      <c r="AA922" t="str">
        <f t="shared" si="525"/>
        <v>0-17</v>
      </c>
      <c r="AB922" t="str">
        <f>IF(W922="","Blank",IF(Z922="TRUE",W922,counts!$A$23))</f>
        <v>Blank</v>
      </c>
      <c r="AC922" t="str">
        <f t="shared" si="526"/>
        <v>0-10</v>
      </c>
      <c r="AD922" t="str">
        <f t="shared" si="527"/>
        <v>Blank</v>
      </c>
      <c r="AE922" t="str">
        <f t="shared" si="528"/>
        <v>male</v>
      </c>
      <c r="AF922">
        <f>IF(F922&gt;=4, counts!$A$62,F922)</f>
        <v>0</v>
      </c>
      <c r="AG922">
        <f>IF(G922&gt;=3, counts!$A$69,G922)</f>
        <v>0</v>
      </c>
      <c r="AH922" t="str">
        <f>IF(OR(K922="S",K922=""), counts!$A$75,K922)</f>
        <v>Q</v>
      </c>
      <c r="AI922">
        <f t="shared" si="529"/>
        <v>3</v>
      </c>
      <c r="AJ922">
        <f>VLOOKUP(AA922,counts!$V$8:$W$13,2,FALSE)</f>
        <v>-3.7643689058441341</v>
      </c>
      <c r="AK922">
        <f>VLOOKUP(AB922,counts!$V$17:$W$23,2,FALSE)</f>
        <v>-42.171718189759716</v>
      </c>
      <c r="AL922">
        <f>VLOOKUP(AC922,counts!$V$27:$W$33,2,FALSE)</f>
        <v>-82.840254641099079</v>
      </c>
      <c r="AM922">
        <f>VLOOKUP(AD922,counts!$V$38:$W$49,2,FALSE)</f>
        <v>-33.757758935166962</v>
      </c>
      <c r="AN922">
        <f>VLOOKUP(AE922,counts!$V$53:$W$54,2,FALSE)</f>
        <v>-108.67008854708662</v>
      </c>
      <c r="AO922">
        <f>VLOOKUP(AF922,counts!$V$58:$W$62,2,FALSE)</f>
        <v>-14.754319664473872</v>
      </c>
      <c r="AP922">
        <f>VLOOKUP(AG922,counts!$V$66:$W$69,2,FALSE)</f>
        <v>-22.013681658285037</v>
      </c>
      <c r="AQ922">
        <f>VLOOKUP(AH922,counts!$V$73:$W$75,2,FALSE)</f>
        <v>-11.405315820044242</v>
      </c>
      <c r="AR922">
        <f>VLOOKUP(AI922,counts!$V$79:$W$81,2,FALSE)</f>
        <v>-67.960368165567971</v>
      </c>
      <c r="AS922">
        <f t="shared" si="530"/>
        <v>0</v>
      </c>
      <c r="AT922">
        <f t="shared" si="531"/>
        <v>4</v>
      </c>
      <c r="AU922" t="str">
        <f t="shared" si="514"/>
        <v>Test</v>
      </c>
      <c r="AW922" t="str">
        <f t="shared" si="532"/>
        <v>0-17</v>
      </c>
      <c r="AX922" t="str">
        <f t="shared" si="533"/>
        <v>Blank</v>
      </c>
      <c r="AY922" t="str">
        <f t="shared" si="534"/>
        <v>0-10</v>
      </c>
      <c r="AZ922" t="str">
        <f t="shared" si="535"/>
        <v>Blank</v>
      </c>
      <c r="BA922" t="str">
        <f t="shared" si="536"/>
        <v>male</v>
      </c>
      <c r="BB922">
        <f t="shared" si="537"/>
        <v>0</v>
      </c>
      <c r="BC922">
        <f t="shared" si="538"/>
        <v>0</v>
      </c>
      <c r="BD922" t="str">
        <f t="shared" si="539"/>
        <v>Q</v>
      </c>
      <c r="BE922">
        <f t="shared" si="540"/>
        <v>3</v>
      </c>
      <c r="BF922">
        <f t="shared" si="541"/>
        <v>-3.7643689058441341</v>
      </c>
      <c r="BG922">
        <f t="shared" si="542"/>
        <v>-42.171718189759716</v>
      </c>
      <c r="BH922">
        <f t="shared" si="543"/>
        <v>-82.840254641099079</v>
      </c>
      <c r="BI922">
        <f t="shared" si="544"/>
        <v>-33.757758935166962</v>
      </c>
      <c r="BJ922">
        <f t="shared" si="545"/>
        <v>-108.67008854708662</v>
      </c>
      <c r="BK922">
        <f t="shared" si="546"/>
        <v>-14.754319664473872</v>
      </c>
      <c r="BL922">
        <f t="shared" si="547"/>
        <v>-22.013681658285037</v>
      </c>
      <c r="BM922">
        <f t="shared" si="548"/>
        <v>-11.405315820044242</v>
      </c>
      <c r="BN922">
        <f t="shared" si="549"/>
        <v>-67.960368165567971</v>
      </c>
      <c r="BO922">
        <f t="shared" si="515"/>
        <v>0</v>
      </c>
      <c r="BP922">
        <f t="shared" si="516"/>
        <v>4</v>
      </c>
      <c r="BQ922" t="str">
        <f t="shared" si="517"/>
        <v>Test</v>
      </c>
    </row>
    <row r="923" spans="1:69" x14ac:dyDescent="0.3">
      <c r="A923">
        <v>3</v>
      </c>
      <c r="B923">
        <v>0</v>
      </c>
      <c r="C923" t="s">
        <v>2102</v>
      </c>
      <c r="D923" t="s">
        <v>20</v>
      </c>
      <c r="F923">
        <v>0</v>
      </c>
      <c r="G923">
        <v>0</v>
      </c>
      <c r="H923" t="s">
        <v>2103</v>
      </c>
      <c r="I923">
        <v>7.25</v>
      </c>
      <c r="K923" t="s">
        <v>17</v>
      </c>
      <c r="L923" t="s">
        <v>74</v>
      </c>
      <c r="O923">
        <v>1</v>
      </c>
      <c r="P923">
        <v>1</v>
      </c>
      <c r="Q923">
        <v>3</v>
      </c>
      <c r="R923" t="str">
        <f t="shared" si="518"/>
        <v>Train</v>
      </c>
      <c r="S923" t="str">
        <f t="shared" si="519"/>
        <v>Train</v>
      </c>
      <c r="T923" t="str">
        <f t="shared" si="520"/>
        <v>Train</v>
      </c>
      <c r="U923" t="str">
        <f t="shared" si="521"/>
        <v/>
      </c>
      <c r="V923" t="str">
        <f t="shared" si="522"/>
        <v>0-17</v>
      </c>
      <c r="W923" t="str">
        <f t="shared" si="523"/>
        <v/>
      </c>
      <c r="X923" t="str">
        <f t="shared" si="524"/>
        <v>0-10</v>
      </c>
      <c r="Y923" t="b">
        <f>SUMPRODUCT(--(U923=counts!$A$40:$A$49))&gt;0</f>
        <v>0</v>
      </c>
      <c r="Z923" t="b">
        <f>SUMPRODUCT(--(W923=counts!$A$18:$A$22))&gt;0</f>
        <v>0</v>
      </c>
      <c r="AA923" t="str">
        <f t="shared" si="525"/>
        <v>0-17</v>
      </c>
      <c r="AB923" t="str">
        <f>IF(W923="","Blank",IF(Z923="TRUE",W923,counts!$A$23))</f>
        <v>Blank</v>
      </c>
      <c r="AC923" t="str">
        <f t="shared" si="526"/>
        <v>0-10</v>
      </c>
      <c r="AD923" t="str">
        <f t="shared" si="527"/>
        <v>Blank</v>
      </c>
      <c r="AE923" t="str">
        <f t="shared" si="528"/>
        <v>male</v>
      </c>
      <c r="AF923">
        <f>IF(F923&gt;=4, counts!$A$62,F923)</f>
        <v>0</v>
      </c>
      <c r="AG923">
        <f>IF(G923&gt;=3, counts!$A$69,G923)</f>
        <v>0</v>
      </c>
      <c r="AH923" t="str">
        <f>IF(OR(K923="S",K923=""), counts!$A$75,K923)</f>
        <v>S, blank</v>
      </c>
      <c r="AI923">
        <f t="shared" si="529"/>
        <v>3</v>
      </c>
      <c r="AJ923">
        <f>VLOOKUP(AA923,counts!$V$8:$W$13,2,FALSE)</f>
        <v>-3.7643689058441341</v>
      </c>
      <c r="AK923">
        <f>VLOOKUP(AB923,counts!$V$17:$W$23,2,FALSE)</f>
        <v>-42.171718189759716</v>
      </c>
      <c r="AL923">
        <f>VLOOKUP(AC923,counts!$V$27:$W$33,2,FALSE)</f>
        <v>-82.840254641099079</v>
      </c>
      <c r="AM923">
        <f>VLOOKUP(AD923,counts!$V$38:$W$49,2,FALSE)</f>
        <v>-33.757758935166962</v>
      </c>
      <c r="AN923">
        <f>VLOOKUP(AE923,counts!$V$53:$W$54,2,FALSE)</f>
        <v>-108.67008854708662</v>
      </c>
      <c r="AO923">
        <f>VLOOKUP(AF923,counts!$V$58:$W$62,2,FALSE)</f>
        <v>-14.754319664473872</v>
      </c>
      <c r="AP923">
        <f>VLOOKUP(AG923,counts!$V$66:$W$69,2,FALSE)</f>
        <v>-22.013681658285037</v>
      </c>
      <c r="AQ923">
        <f>VLOOKUP(AH923,counts!$V$73:$W$75,2,FALSE)</f>
        <v>-22.422560732600829</v>
      </c>
      <c r="AR923">
        <f>VLOOKUP(AI923,counts!$V$79:$W$81,2,FALSE)</f>
        <v>-67.960368165567971</v>
      </c>
      <c r="AS923">
        <f t="shared" si="530"/>
        <v>0</v>
      </c>
      <c r="AT923">
        <f t="shared" si="531"/>
        <v>1</v>
      </c>
      <c r="AU923" t="str">
        <f t="shared" si="514"/>
        <v>Train</v>
      </c>
      <c r="AW923" t="str">
        <f t="shared" si="532"/>
        <v>0-17</v>
      </c>
      <c r="AX923" t="str">
        <f t="shared" si="533"/>
        <v>Blank</v>
      </c>
      <c r="AY923" t="str">
        <f t="shared" si="534"/>
        <v>0-10</v>
      </c>
      <c r="AZ923" t="str">
        <f t="shared" si="535"/>
        <v>Blank</v>
      </c>
      <c r="BA923" t="str">
        <f t="shared" si="536"/>
        <v>male</v>
      </c>
      <c r="BB923">
        <f t="shared" si="537"/>
        <v>0</v>
      </c>
      <c r="BC923">
        <f t="shared" si="538"/>
        <v>0</v>
      </c>
      <c r="BD923" t="str">
        <f t="shared" si="539"/>
        <v>S, blank</v>
      </c>
      <c r="BE923">
        <f t="shared" si="540"/>
        <v>3</v>
      </c>
      <c r="BF923">
        <f t="shared" si="541"/>
        <v>-3.7643689058441341</v>
      </c>
      <c r="BG923">
        <f t="shared" si="542"/>
        <v>-42.171718189759716</v>
      </c>
      <c r="BH923">
        <f t="shared" si="543"/>
        <v>-82.840254641099079</v>
      </c>
      <c r="BI923">
        <f t="shared" si="544"/>
        <v>-33.757758935166962</v>
      </c>
      <c r="BJ923">
        <f t="shared" si="545"/>
        <v>-108.67008854708662</v>
      </c>
      <c r="BK923">
        <f t="shared" si="546"/>
        <v>-14.754319664473872</v>
      </c>
      <c r="BL923">
        <f t="shared" si="547"/>
        <v>-22.013681658285037</v>
      </c>
      <c r="BM923">
        <f t="shared" si="548"/>
        <v>-22.422560732600829</v>
      </c>
      <c r="BN923">
        <f t="shared" si="549"/>
        <v>-67.960368165567971</v>
      </c>
      <c r="BO923">
        <f t="shared" si="515"/>
        <v>0</v>
      </c>
      <c r="BP923">
        <f t="shared" si="516"/>
        <v>1</v>
      </c>
      <c r="BQ923" t="str">
        <f t="shared" si="517"/>
        <v>Train</v>
      </c>
    </row>
    <row r="924" spans="1:69" x14ac:dyDescent="0.3">
      <c r="A924">
        <v>3</v>
      </c>
      <c r="B924">
        <v>1</v>
      </c>
      <c r="C924" t="s">
        <v>2104</v>
      </c>
      <c r="D924" t="s">
        <v>15</v>
      </c>
      <c r="F924">
        <v>0</v>
      </c>
      <c r="G924">
        <v>0</v>
      </c>
      <c r="H924" t="s">
        <v>2105</v>
      </c>
      <c r="I924">
        <v>7.75</v>
      </c>
      <c r="K924" t="s">
        <v>527</v>
      </c>
      <c r="L924" t="s">
        <v>1001</v>
      </c>
      <c r="O924">
        <v>4</v>
      </c>
      <c r="P924">
        <v>1</v>
      </c>
      <c r="Q924">
        <v>1</v>
      </c>
      <c r="R924" t="str">
        <f t="shared" si="518"/>
        <v>Test</v>
      </c>
      <c r="S924" t="str">
        <f t="shared" si="519"/>
        <v>Train</v>
      </c>
      <c r="T924" t="str">
        <f t="shared" si="520"/>
        <v>Train</v>
      </c>
      <c r="U924" t="str">
        <f t="shared" si="521"/>
        <v/>
      </c>
      <c r="V924" t="str">
        <f t="shared" si="522"/>
        <v>0-17</v>
      </c>
      <c r="W924" t="str">
        <f t="shared" si="523"/>
        <v/>
      </c>
      <c r="X924" t="str">
        <f t="shared" si="524"/>
        <v>0-10</v>
      </c>
      <c r="Y924" t="b">
        <f>SUMPRODUCT(--(U924=counts!$A$40:$A$49))&gt;0</f>
        <v>0</v>
      </c>
      <c r="Z924" t="b">
        <f>SUMPRODUCT(--(W924=counts!$A$18:$A$22))&gt;0</f>
        <v>0</v>
      </c>
      <c r="AA924" t="str">
        <f t="shared" si="525"/>
        <v>0-17</v>
      </c>
      <c r="AB924" t="str">
        <f>IF(W924="","Blank",IF(Z924="TRUE",W924,counts!$A$23))</f>
        <v>Blank</v>
      </c>
      <c r="AC924" t="str">
        <f t="shared" si="526"/>
        <v>0-10</v>
      </c>
      <c r="AD924" t="str">
        <f t="shared" si="527"/>
        <v>Blank</v>
      </c>
      <c r="AE924" t="str">
        <f t="shared" si="528"/>
        <v>female</v>
      </c>
      <c r="AF924">
        <f>IF(F924&gt;=4, counts!$A$62,F924)</f>
        <v>0</v>
      </c>
      <c r="AG924">
        <f>IF(G924&gt;=3, counts!$A$69,G924)</f>
        <v>0</v>
      </c>
      <c r="AH924" t="str">
        <f>IF(OR(K924="S",K924=""), counts!$A$75,K924)</f>
        <v>Q</v>
      </c>
      <c r="AI924">
        <f t="shared" si="529"/>
        <v>3</v>
      </c>
      <c r="AJ924">
        <f>VLOOKUP(AA924,counts!$V$8:$W$13,2,FALSE)</f>
        <v>-3.7643689058441341</v>
      </c>
      <c r="AK924">
        <f>VLOOKUP(AB924,counts!$V$17:$W$23,2,FALSE)</f>
        <v>-42.171718189759716</v>
      </c>
      <c r="AL924">
        <f>VLOOKUP(AC924,counts!$V$27:$W$33,2,FALSE)</f>
        <v>-82.840254641099079</v>
      </c>
      <c r="AM924">
        <f>VLOOKUP(AD924,counts!$V$38:$W$49,2,FALSE)</f>
        <v>-33.757758935166962</v>
      </c>
      <c r="AN924">
        <f>VLOOKUP(AE924,counts!$V$53:$W$54,2,FALSE)</f>
        <v>151.41878811967541</v>
      </c>
      <c r="AO924">
        <f>VLOOKUP(AF924,counts!$V$58:$W$62,2,FALSE)</f>
        <v>-14.754319664473872</v>
      </c>
      <c r="AP924">
        <f>VLOOKUP(AG924,counts!$V$66:$W$69,2,FALSE)</f>
        <v>-22.013681658285037</v>
      </c>
      <c r="AQ924">
        <f>VLOOKUP(AH924,counts!$V$73:$W$75,2,FALSE)</f>
        <v>-11.405315820044242</v>
      </c>
      <c r="AR924">
        <f>VLOOKUP(AI924,counts!$V$79:$W$81,2,FALSE)</f>
        <v>-67.960368165567971</v>
      </c>
      <c r="AS924">
        <f t="shared" si="530"/>
        <v>1</v>
      </c>
      <c r="AT924">
        <f t="shared" si="531"/>
        <v>4</v>
      </c>
      <c r="AU924" t="str">
        <f t="shared" si="514"/>
        <v>Test</v>
      </c>
      <c r="AW924" t="str">
        <f t="shared" si="532"/>
        <v>0-17</v>
      </c>
      <c r="AX924" t="str">
        <f t="shared" si="533"/>
        <v>Blank</v>
      </c>
      <c r="AY924" t="str">
        <f t="shared" si="534"/>
        <v>0-10</v>
      </c>
      <c r="AZ924" t="str">
        <f t="shared" si="535"/>
        <v>Blank</v>
      </c>
      <c r="BA924" t="str">
        <f t="shared" si="536"/>
        <v>female</v>
      </c>
      <c r="BB924">
        <f t="shared" si="537"/>
        <v>0</v>
      </c>
      <c r="BC924">
        <f t="shared" si="538"/>
        <v>0</v>
      </c>
      <c r="BD924" t="str">
        <f t="shared" si="539"/>
        <v>Q</v>
      </c>
      <c r="BE924">
        <f t="shared" si="540"/>
        <v>3</v>
      </c>
      <c r="BF924">
        <f t="shared" si="541"/>
        <v>-3.7643689058441341</v>
      </c>
      <c r="BG924">
        <f t="shared" si="542"/>
        <v>-42.171718189759716</v>
      </c>
      <c r="BH924">
        <f t="shared" si="543"/>
        <v>-82.840254641099079</v>
      </c>
      <c r="BI924">
        <f t="shared" si="544"/>
        <v>-33.757758935166962</v>
      </c>
      <c r="BJ924">
        <f t="shared" si="545"/>
        <v>151.41878811967541</v>
      </c>
      <c r="BK924">
        <f t="shared" si="546"/>
        <v>-14.754319664473872</v>
      </c>
      <c r="BL924">
        <f t="shared" si="547"/>
        <v>-22.013681658285037</v>
      </c>
      <c r="BM924">
        <f t="shared" si="548"/>
        <v>-11.405315820044242</v>
      </c>
      <c r="BN924">
        <f t="shared" si="549"/>
        <v>-67.960368165567971</v>
      </c>
      <c r="BO924">
        <f t="shared" si="515"/>
        <v>1</v>
      </c>
      <c r="BP924">
        <f t="shared" si="516"/>
        <v>4</v>
      </c>
      <c r="BQ924" t="str">
        <f t="shared" si="517"/>
        <v>Test</v>
      </c>
    </row>
    <row r="925" spans="1:69" x14ac:dyDescent="0.3">
      <c r="A925">
        <v>3</v>
      </c>
      <c r="B925">
        <v>1</v>
      </c>
      <c r="C925" t="s">
        <v>2106</v>
      </c>
      <c r="D925" t="s">
        <v>15</v>
      </c>
      <c r="F925">
        <v>0</v>
      </c>
      <c r="G925">
        <v>0</v>
      </c>
      <c r="H925" t="s">
        <v>2107</v>
      </c>
      <c r="I925">
        <v>7.75</v>
      </c>
      <c r="K925" t="s">
        <v>527</v>
      </c>
      <c r="L925" t="s">
        <v>40</v>
      </c>
      <c r="O925">
        <v>3</v>
      </c>
      <c r="P925">
        <v>3</v>
      </c>
      <c r="Q925">
        <v>4</v>
      </c>
      <c r="R925" t="str">
        <f t="shared" si="518"/>
        <v>Train</v>
      </c>
      <c r="S925" t="str">
        <f t="shared" si="519"/>
        <v>Train</v>
      </c>
      <c r="T925" t="str">
        <f t="shared" si="520"/>
        <v>Test</v>
      </c>
      <c r="U925" t="str">
        <f t="shared" si="521"/>
        <v/>
      </c>
      <c r="V925" t="str">
        <f t="shared" si="522"/>
        <v>0-17</v>
      </c>
      <c r="W925" t="str">
        <f t="shared" si="523"/>
        <v/>
      </c>
      <c r="X925" t="str">
        <f t="shared" si="524"/>
        <v>0-10</v>
      </c>
      <c r="Y925" t="b">
        <f>SUMPRODUCT(--(U925=counts!$A$40:$A$49))&gt;0</f>
        <v>0</v>
      </c>
      <c r="Z925" t="b">
        <f>SUMPRODUCT(--(W925=counts!$A$18:$A$22))&gt;0</f>
        <v>0</v>
      </c>
      <c r="AA925" t="str">
        <f t="shared" si="525"/>
        <v>0-17</v>
      </c>
      <c r="AB925" t="str">
        <f>IF(W925="","Blank",IF(Z925="TRUE",W925,counts!$A$23))</f>
        <v>Blank</v>
      </c>
      <c r="AC925" t="str">
        <f t="shared" si="526"/>
        <v>0-10</v>
      </c>
      <c r="AD925" t="str">
        <f t="shared" si="527"/>
        <v>Blank</v>
      </c>
      <c r="AE925" t="str">
        <f t="shared" si="528"/>
        <v>female</v>
      </c>
      <c r="AF925">
        <f>IF(F925&gt;=4, counts!$A$62,F925)</f>
        <v>0</v>
      </c>
      <c r="AG925">
        <f>IF(G925&gt;=3, counts!$A$69,G925)</f>
        <v>0</v>
      </c>
      <c r="AH925" t="str">
        <f>IF(OR(K925="S",K925=""), counts!$A$75,K925)</f>
        <v>Q</v>
      </c>
      <c r="AI925">
        <f t="shared" si="529"/>
        <v>3</v>
      </c>
      <c r="AJ925">
        <f>VLOOKUP(AA925,counts!$V$8:$W$13,2,FALSE)</f>
        <v>-3.7643689058441341</v>
      </c>
      <c r="AK925">
        <f>VLOOKUP(AB925,counts!$V$17:$W$23,2,FALSE)</f>
        <v>-42.171718189759716</v>
      </c>
      <c r="AL925">
        <f>VLOOKUP(AC925,counts!$V$27:$W$33,2,FALSE)</f>
        <v>-82.840254641099079</v>
      </c>
      <c r="AM925">
        <f>VLOOKUP(AD925,counts!$V$38:$W$49,2,FALSE)</f>
        <v>-33.757758935166962</v>
      </c>
      <c r="AN925">
        <f>VLOOKUP(AE925,counts!$V$53:$W$54,2,FALSE)</f>
        <v>151.41878811967541</v>
      </c>
      <c r="AO925">
        <f>VLOOKUP(AF925,counts!$V$58:$W$62,2,FALSE)</f>
        <v>-14.754319664473872</v>
      </c>
      <c r="AP925">
        <f>VLOOKUP(AG925,counts!$V$66:$W$69,2,FALSE)</f>
        <v>-22.013681658285037</v>
      </c>
      <c r="AQ925">
        <f>VLOOKUP(AH925,counts!$V$73:$W$75,2,FALSE)</f>
        <v>-11.405315820044242</v>
      </c>
      <c r="AR925">
        <f>VLOOKUP(AI925,counts!$V$79:$W$81,2,FALSE)</f>
        <v>-67.960368165567971</v>
      </c>
      <c r="AS925">
        <f t="shared" si="530"/>
        <v>1</v>
      </c>
      <c r="AT925">
        <f t="shared" si="531"/>
        <v>3</v>
      </c>
      <c r="AU925" t="str">
        <f t="shared" si="514"/>
        <v>Train</v>
      </c>
      <c r="AW925" t="str">
        <f t="shared" si="532"/>
        <v>0-17</v>
      </c>
      <c r="AX925" t="str">
        <f t="shared" si="533"/>
        <v>Blank</v>
      </c>
      <c r="AY925" t="str">
        <f t="shared" si="534"/>
        <v>0-10</v>
      </c>
      <c r="AZ925" t="str">
        <f t="shared" si="535"/>
        <v>Blank</v>
      </c>
      <c r="BA925" t="str">
        <f t="shared" si="536"/>
        <v>female</v>
      </c>
      <c r="BB925">
        <f t="shared" si="537"/>
        <v>0</v>
      </c>
      <c r="BC925">
        <f t="shared" si="538"/>
        <v>0</v>
      </c>
      <c r="BD925" t="str">
        <f t="shared" si="539"/>
        <v>Q</v>
      </c>
      <c r="BE925">
        <f t="shared" si="540"/>
        <v>3</v>
      </c>
      <c r="BF925">
        <f t="shared" si="541"/>
        <v>-3.7643689058441341</v>
      </c>
      <c r="BG925">
        <f t="shared" si="542"/>
        <v>-42.171718189759716</v>
      </c>
      <c r="BH925">
        <f t="shared" si="543"/>
        <v>-82.840254641099079</v>
      </c>
      <c r="BI925">
        <f t="shared" si="544"/>
        <v>-33.757758935166962</v>
      </c>
      <c r="BJ925">
        <f t="shared" si="545"/>
        <v>151.41878811967541</v>
      </c>
      <c r="BK925">
        <f t="shared" si="546"/>
        <v>-14.754319664473872</v>
      </c>
      <c r="BL925">
        <f t="shared" si="547"/>
        <v>-22.013681658285037</v>
      </c>
      <c r="BM925">
        <f t="shared" si="548"/>
        <v>-11.405315820044242</v>
      </c>
      <c r="BN925">
        <f t="shared" si="549"/>
        <v>-67.960368165567971</v>
      </c>
      <c r="BO925">
        <f t="shared" si="515"/>
        <v>1</v>
      </c>
      <c r="BP925">
        <f t="shared" si="516"/>
        <v>3</v>
      </c>
      <c r="BQ925" t="str">
        <f t="shared" si="517"/>
        <v>Train</v>
      </c>
    </row>
    <row r="926" spans="1:69" x14ac:dyDescent="0.3">
      <c r="A926">
        <v>3</v>
      </c>
      <c r="B926">
        <v>0</v>
      </c>
      <c r="C926" t="s">
        <v>2108</v>
      </c>
      <c r="D926" t="s">
        <v>20</v>
      </c>
      <c r="E926">
        <v>34.5</v>
      </c>
      <c r="F926">
        <v>0</v>
      </c>
      <c r="G926">
        <v>0</v>
      </c>
      <c r="H926" t="s">
        <v>2109</v>
      </c>
      <c r="I926">
        <v>7.8292000000000002</v>
      </c>
      <c r="K926" t="s">
        <v>527</v>
      </c>
      <c r="M926">
        <v>70</v>
      </c>
      <c r="O926">
        <v>1</v>
      </c>
      <c r="P926">
        <v>5</v>
      </c>
      <c r="Q926">
        <v>3</v>
      </c>
      <c r="R926" t="str">
        <f t="shared" si="518"/>
        <v>Train</v>
      </c>
      <c r="S926" t="str">
        <f t="shared" si="519"/>
        <v>Validate</v>
      </c>
      <c r="T926" t="str">
        <f t="shared" si="520"/>
        <v>Train</v>
      </c>
      <c r="U926" t="str">
        <f t="shared" si="521"/>
        <v/>
      </c>
      <c r="V926" t="str">
        <f t="shared" si="522"/>
        <v>31-40</v>
      </c>
      <c r="W926" t="str">
        <f t="shared" si="523"/>
        <v/>
      </c>
      <c r="X926" t="str">
        <f t="shared" si="524"/>
        <v>0-10</v>
      </c>
      <c r="Y926" t="b">
        <f>SUMPRODUCT(--(U926=counts!$A$40:$A$49))&gt;0</f>
        <v>0</v>
      </c>
      <c r="Z926" t="b">
        <f>SUMPRODUCT(--(W926=counts!$A$18:$A$22))&gt;0</f>
        <v>0</v>
      </c>
      <c r="AA926" t="str">
        <f t="shared" si="525"/>
        <v>31-40</v>
      </c>
      <c r="AB926" t="str">
        <f>IF(W926="","Blank",IF(Z926="TRUE",W926,counts!$A$23))</f>
        <v>Blank</v>
      </c>
      <c r="AC926" t="str">
        <f t="shared" si="526"/>
        <v>0-10</v>
      </c>
      <c r="AD926" t="str">
        <f t="shared" si="527"/>
        <v>Blank</v>
      </c>
      <c r="AE926" t="str">
        <f t="shared" si="528"/>
        <v>male</v>
      </c>
      <c r="AF926">
        <f>IF(F926&gt;=4, counts!$A$62,F926)</f>
        <v>0</v>
      </c>
      <c r="AG926">
        <f>IF(G926&gt;=3, counts!$A$69,G926)</f>
        <v>0</v>
      </c>
      <c r="AH926" t="str">
        <f>IF(OR(K926="S",K926=""), counts!$A$75,K926)</f>
        <v>Q</v>
      </c>
      <c r="AI926">
        <f t="shared" si="529"/>
        <v>3</v>
      </c>
      <c r="AJ926">
        <f>VLOOKUP(AA926,counts!$V$8:$W$13,2,FALSE)</f>
        <v>32.769878926258563</v>
      </c>
      <c r="AK926">
        <f>VLOOKUP(AB926,counts!$V$17:$W$23,2,FALSE)</f>
        <v>-42.171718189759716</v>
      </c>
      <c r="AL926">
        <f>VLOOKUP(AC926,counts!$V$27:$W$33,2,FALSE)</f>
        <v>-82.840254641099079</v>
      </c>
      <c r="AM926">
        <f>VLOOKUP(AD926,counts!$V$38:$W$49,2,FALSE)</f>
        <v>-33.757758935166962</v>
      </c>
      <c r="AN926">
        <f>VLOOKUP(AE926,counts!$V$53:$W$54,2,FALSE)</f>
        <v>-108.67008854708662</v>
      </c>
      <c r="AO926">
        <f>VLOOKUP(AF926,counts!$V$58:$W$62,2,FALSE)</f>
        <v>-14.754319664473872</v>
      </c>
      <c r="AP926">
        <f>VLOOKUP(AG926,counts!$V$66:$W$69,2,FALSE)</f>
        <v>-22.013681658285037</v>
      </c>
      <c r="AQ926">
        <f>VLOOKUP(AH926,counts!$V$73:$W$75,2,FALSE)</f>
        <v>-11.405315820044242</v>
      </c>
      <c r="AR926">
        <f>VLOOKUP(AI926,counts!$V$79:$W$81,2,FALSE)</f>
        <v>-67.960368165567971</v>
      </c>
      <c r="AS926">
        <f t="shared" si="530"/>
        <v>0</v>
      </c>
      <c r="AT926">
        <f t="shared" si="531"/>
        <v>1</v>
      </c>
      <c r="AU926" t="str">
        <f t="shared" si="514"/>
        <v>Train</v>
      </c>
      <c r="AW926" t="str">
        <f t="shared" si="532"/>
        <v>31-40</v>
      </c>
      <c r="AX926" t="str">
        <f t="shared" si="533"/>
        <v>Blank</v>
      </c>
      <c r="AY926" t="str">
        <f t="shared" si="534"/>
        <v>0-10</v>
      </c>
      <c r="AZ926" t="str">
        <f t="shared" si="535"/>
        <v>Blank</v>
      </c>
      <c r="BA926" t="str">
        <f t="shared" si="536"/>
        <v>male</v>
      </c>
      <c r="BB926">
        <f t="shared" si="537"/>
        <v>0</v>
      </c>
      <c r="BC926">
        <f t="shared" si="538"/>
        <v>0</v>
      </c>
      <c r="BD926" t="str">
        <f t="shared" si="539"/>
        <v>Q</v>
      </c>
      <c r="BE926">
        <f t="shared" si="540"/>
        <v>3</v>
      </c>
      <c r="BF926">
        <f t="shared" si="541"/>
        <v>32.769878926258563</v>
      </c>
      <c r="BG926">
        <f t="shared" si="542"/>
        <v>-42.171718189759716</v>
      </c>
      <c r="BH926">
        <f t="shared" si="543"/>
        <v>-82.840254641099079</v>
      </c>
      <c r="BI926">
        <f t="shared" si="544"/>
        <v>-33.757758935166962</v>
      </c>
      <c r="BJ926">
        <f t="shared" si="545"/>
        <v>-108.67008854708662</v>
      </c>
      <c r="BK926">
        <f t="shared" si="546"/>
        <v>-14.754319664473872</v>
      </c>
      <c r="BL926">
        <f t="shared" si="547"/>
        <v>-22.013681658285037</v>
      </c>
      <c r="BM926">
        <f t="shared" si="548"/>
        <v>-11.405315820044242</v>
      </c>
      <c r="BN926">
        <f t="shared" si="549"/>
        <v>-67.960368165567971</v>
      </c>
      <c r="BO926">
        <f t="shared" si="515"/>
        <v>0</v>
      </c>
      <c r="BP926">
        <f t="shared" si="516"/>
        <v>1</v>
      </c>
      <c r="BQ926" t="str">
        <f t="shared" si="517"/>
        <v>Train</v>
      </c>
    </row>
    <row r="927" spans="1:69" x14ac:dyDescent="0.3">
      <c r="A927">
        <v>3</v>
      </c>
      <c r="B927">
        <v>0</v>
      </c>
      <c r="C927" t="s">
        <v>2108</v>
      </c>
      <c r="D927" t="s">
        <v>20</v>
      </c>
      <c r="E927">
        <v>44</v>
      </c>
      <c r="F927">
        <v>0</v>
      </c>
      <c r="G927">
        <v>0</v>
      </c>
      <c r="H927" t="s">
        <v>2110</v>
      </c>
      <c r="I927">
        <v>8.0500000000000007</v>
      </c>
      <c r="K927" t="s">
        <v>17</v>
      </c>
      <c r="O927">
        <v>3</v>
      </c>
      <c r="P927">
        <v>4</v>
      </c>
      <c r="Q927">
        <v>4</v>
      </c>
      <c r="R927" t="str">
        <f t="shared" si="518"/>
        <v>Train</v>
      </c>
      <c r="S927" t="str">
        <f t="shared" si="519"/>
        <v>Test</v>
      </c>
      <c r="T927" t="str">
        <f t="shared" si="520"/>
        <v>Test</v>
      </c>
      <c r="U927" t="str">
        <f t="shared" si="521"/>
        <v/>
      </c>
      <c r="V927" t="str">
        <f t="shared" si="522"/>
        <v>41-50</v>
      </c>
      <c r="W927" t="str">
        <f t="shared" si="523"/>
        <v/>
      </c>
      <c r="X927" t="str">
        <f t="shared" si="524"/>
        <v>0-10</v>
      </c>
      <c r="Y927" t="b">
        <f>SUMPRODUCT(--(U927=counts!$A$40:$A$49))&gt;0</f>
        <v>0</v>
      </c>
      <c r="Z927" t="b">
        <f>SUMPRODUCT(--(W927=counts!$A$18:$A$22))&gt;0</f>
        <v>0</v>
      </c>
      <c r="AA927" t="str">
        <f t="shared" si="525"/>
        <v>41-50</v>
      </c>
      <c r="AB927" t="str">
        <f>IF(W927="","Blank",IF(Z927="TRUE",W927,counts!$A$23))</f>
        <v>Blank</v>
      </c>
      <c r="AC927" t="str">
        <f t="shared" si="526"/>
        <v>0-10</v>
      </c>
      <c r="AD927" t="str">
        <f t="shared" si="527"/>
        <v>Blank</v>
      </c>
      <c r="AE927" t="str">
        <f t="shared" si="528"/>
        <v>male</v>
      </c>
      <c r="AF927">
        <f>IF(F927&gt;=4, counts!$A$62,F927)</f>
        <v>0</v>
      </c>
      <c r="AG927">
        <f>IF(G927&gt;=3, counts!$A$69,G927)</f>
        <v>0</v>
      </c>
      <c r="AH927" t="str">
        <f>IF(OR(K927="S",K927=""), counts!$A$75,K927)</f>
        <v>S, blank</v>
      </c>
      <c r="AI927">
        <f t="shared" si="529"/>
        <v>3</v>
      </c>
      <c r="AJ927">
        <f>VLOOKUP(AA927,counts!$V$8:$W$13,2,FALSE)</f>
        <v>-13.385578549662212</v>
      </c>
      <c r="AK927">
        <f>VLOOKUP(AB927,counts!$V$17:$W$23,2,FALSE)</f>
        <v>-42.171718189759716</v>
      </c>
      <c r="AL927">
        <f>VLOOKUP(AC927,counts!$V$27:$W$33,2,FALSE)</f>
        <v>-82.840254641099079</v>
      </c>
      <c r="AM927">
        <f>VLOOKUP(AD927,counts!$V$38:$W$49,2,FALSE)</f>
        <v>-33.757758935166962</v>
      </c>
      <c r="AN927">
        <f>VLOOKUP(AE927,counts!$V$53:$W$54,2,FALSE)</f>
        <v>-108.67008854708662</v>
      </c>
      <c r="AO927">
        <f>VLOOKUP(AF927,counts!$V$58:$W$62,2,FALSE)</f>
        <v>-14.754319664473872</v>
      </c>
      <c r="AP927">
        <f>VLOOKUP(AG927,counts!$V$66:$W$69,2,FALSE)</f>
        <v>-22.013681658285037</v>
      </c>
      <c r="AQ927">
        <f>VLOOKUP(AH927,counts!$V$73:$W$75,2,FALSE)</f>
        <v>-22.422560732600829</v>
      </c>
      <c r="AR927">
        <f>VLOOKUP(AI927,counts!$V$79:$W$81,2,FALSE)</f>
        <v>-67.960368165567971</v>
      </c>
      <c r="AS927">
        <f t="shared" si="530"/>
        <v>0</v>
      </c>
      <c r="AT927">
        <f t="shared" si="531"/>
        <v>3</v>
      </c>
      <c r="AU927" t="str">
        <f t="shared" si="514"/>
        <v>Train</v>
      </c>
      <c r="AW927" t="str">
        <f t="shared" si="532"/>
        <v>41-50</v>
      </c>
      <c r="AX927" t="str">
        <f t="shared" si="533"/>
        <v>Blank</v>
      </c>
      <c r="AY927" t="str">
        <f t="shared" si="534"/>
        <v>0-10</v>
      </c>
      <c r="AZ927" t="str">
        <f t="shared" si="535"/>
        <v>Blank</v>
      </c>
      <c r="BA927" t="str">
        <f t="shared" si="536"/>
        <v>male</v>
      </c>
      <c r="BB927">
        <f t="shared" si="537"/>
        <v>0</v>
      </c>
      <c r="BC927">
        <f t="shared" si="538"/>
        <v>0</v>
      </c>
      <c r="BD927" t="str">
        <f t="shared" si="539"/>
        <v>S, blank</v>
      </c>
      <c r="BE927">
        <f t="shared" si="540"/>
        <v>3</v>
      </c>
      <c r="BF927">
        <f t="shared" si="541"/>
        <v>-13.385578549662212</v>
      </c>
      <c r="BG927">
        <f t="shared" si="542"/>
        <v>-42.171718189759716</v>
      </c>
      <c r="BH927">
        <f t="shared" si="543"/>
        <v>-82.840254641099079</v>
      </c>
      <c r="BI927">
        <f t="shared" si="544"/>
        <v>-33.757758935166962</v>
      </c>
      <c r="BJ927">
        <f t="shared" si="545"/>
        <v>-108.67008854708662</v>
      </c>
      <c r="BK927">
        <f t="shared" si="546"/>
        <v>-14.754319664473872</v>
      </c>
      <c r="BL927">
        <f t="shared" si="547"/>
        <v>-22.013681658285037</v>
      </c>
      <c r="BM927">
        <f t="shared" si="548"/>
        <v>-22.422560732600829</v>
      </c>
      <c r="BN927">
        <f t="shared" si="549"/>
        <v>-67.960368165567971</v>
      </c>
      <c r="BO927">
        <f t="shared" si="515"/>
        <v>0</v>
      </c>
      <c r="BP927">
        <f t="shared" si="516"/>
        <v>3</v>
      </c>
      <c r="BQ927" t="str">
        <f t="shared" si="517"/>
        <v>Train</v>
      </c>
    </row>
    <row r="928" spans="1:69" x14ac:dyDescent="0.3">
      <c r="A928">
        <v>3</v>
      </c>
      <c r="B928">
        <v>1</v>
      </c>
      <c r="C928" t="s">
        <v>2111</v>
      </c>
      <c r="D928" t="s">
        <v>20</v>
      </c>
      <c r="F928">
        <v>0</v>
      </c>
      <c r="G928">
        <v>0</v>
      </c>
      <c r="H928" t="s">
        <v>2112</v>
      </c>
      <c r="I928">
        <v>7.75</v>
      </c>
      <c r="K928" t="s">
        <v>527</v>
      </c>
      <c r="O928">
        <v>2</v>
      </c>
      <c r="P928">
        <v>3</v>
      </c>
      <c r="Q928">
        <v>5</v>
      </c>
      <c r="R928" t="str">
        <f t="shared" si="518"/>
        <v>Train</v>
      </c>
      <c r="S928" t="str">
        <f t="shared" si="519"/>
        <v>Train</v>
      </c>
      <c r="T928" t="str">
        <f t="shared" si="520"/>
        <v>Validate</v>
      </c>
      <c r="U928" t="str">
        <f t="shared" si="521"/>
        <v/>
      </c>
      <c r="V928" t="str">
        <f t="shared" si="522"/>
        <v>0-17</v>
      </c>
      <c r="W928" t="str">
        <f t="shared" si="523"/>
        <v/>
      </c>
      <c r="X928" t="str">
        <f t="shared" si="524"/>
        <v>0-10</v>
      </c>
      <c r="Y928" t="b">
        <f>SUMPRODUCT(--(U928=counts!$A$40:$A$49))&gt;0</f>
        <v>0</v>
      </c>
      <c r="Z928" t="b">
        <f>SUMPRODUCT(--(W928=counts!$A$18:$A$22))&gt;0</f>
        <v>0</v>
      </c>
      <c r="AA928" t="str">
        <f t="shared" si="525"/>
        <v>0-17</v>
      </c>
      <c r="AB928" t="str">
        <f>IF(W928="","Blank",IF(Z928="TRUE",W928,counts!$A$23))</f>
        <v>Blank</v>
      </c>
      <c r="AC928" t="str">
        <f t="shared" si="526"/>
        <v>0-10</v>
      </c>
      <c r="AD928" t="str">
        <f t="shared" si="527"/>
        <v>Blank</v>
      </c>
      <c r="AE928" t="str">
        <f t="shared" si="528"/>
        <v>male</v>
      </c>
      <c r="AF928">
        <f>IF(F928&gt;=4, counts!$A$62,F928)</f>
        <v>0</v>
      </c>
      <c r="AG928">
        <f>IF(G928&gt;=3, counts!$A$69,G928)</f>
        <v>0</v>
      </c>
      <c r="AH928" t="str">
        <f>IF(OR(K928="S",K928=""), counts!$A$75,K928)</f>
        <v>Q</v>
      </c>
      <c r="AI928">
        <f t="shared" si="529"/>
        <v>3</v>
      </c>
      <c r="AJ928">
        <f>VLOOKUP(AA928,counts!$V$8:$W$13,2,FALSE)</f>
        <v>-3.7643689058441341</v>
      </c>
      <c r="AK928">
        <f>VLOOKUP(AB928,counts!$V$17:$W$23,2,FALSE)</f>
        <v>-42.171718189759716</v>
      </c>
      <c r="AL928">
        <f>VLOOKUP(AC928,counts!$V$27:$W$33,2,FALSE)</f>
        <v>-82.840254641099079</v>
      </c>
      <c r="AM928">
        <f>VLOOKUP(AD928,counts!$V$38:$W$49,2,FALSE)</f>
        <v>-33.757758935166962</v>
      </c>
      <c r="AN928">
        <f>VLOOKUP(AE928,counts!$V$53:$W$54,2,FALSE)</f>
        <v>-108.67008854708662</v>
      </c>
      <c r="AO928">
        <f>VLOOKUP(AF928,counts!$V$58:$W$62,2,FALSE)</f>
        <v>-14.754319664473872</v>
      </c>
      <c r="AP928">
        <f>VLOOKUP(AG928,counts!$V$66:$W$69,2,FALSE)</f>
        <v>-22.013681658285037</v>
      </c>
      <c r="AQ928">
        <f>VLOOKUP(AH928,counts!$V$73:$W$75,2,FALSE)</f>
        <v>-11.405315820044242</v>
      </c>
      <c r="AR928">
        <f>VLOOKUP(AI928,counts!$V$79:$W$81,2,FALSE)</f>
        <v>-67.960368165567971</v>
      </c>
      <c r="AS928">
        <f t="shared" si="530"/>
        <v>1</v>
      </c>
      <c r="AT928">
        <f t="shared" si="531"/>
        <v>2</v>
      </c>
      <c r="AU928" t="str">
        <f t="shared" si="514"/>
        <v>Train</v>
      </c>
      <c r="AW928" t="str">
        <f t="shared" si="532"/>
        <v>0-17</v>
      </c>
      <c r="AX928" t="str">
        <f t="shared" si="533"/>
        <v>Blank</v>
      </c>
      <c r="AY928" t="str">
        <f t="shared" si="534"/>
        <v>0-10</v>
      </c>
      <c r="AZ928" t="str">
        <f t="shared" si="535"/>
        <v>Blank</v>
      </c>
      <c r="BA928" t="str">
        <f t="shared" si="536"/>
        <v>male</v>
      </c>
      <c r="BB928">
        <f t="shared" si="537"/>
        <v>0</v>
      </c>
      <c r="BC928">
        <f t="shared" si="538"/>
        <v>0</v>
      </c>
      <c r="BD928" t="str">
        <f t="shared" si="539"/>
        <v>Q</v>
      </c>
      <c r="BE928">
        <f t="shared" si="540"/>
        <v>3</v>
      </c>
      <c r="BF928">
        <f t="shared" si="541"/>
        <v>-3.7643689058441341</v>
      </c>
      <c r="BG928">
        <f t="shared" si="542"/>
        <v>-42.171718189759716</v>
      </c>
      <c r="BH928">
        <f t="shared" si="543"/>
        <v>-82.840254641099079</v>
      </c>
      <c r="BI928">
        <f t="shared" si="544"/>
        <v>-33.757758935166962</v>
      </c>
      <c r="BJ928">
        <f t="shared" si="545"/>
        <v>-108.67008854708662</v>
      </c>
      <c r="BK928">
        <f t="shared" si="546"/>
        <v>-14.754319664473872</v>
      </c>
      <c r="BL928">
        <f t="shared" si="547"/>
        <v>-22.013681658285037</v>
      </c>
      <c r="BM928">
        <f t="shared" si="548"/>
        <v>-11.405315820044242</v>
      </c>
      <c r="BN928">
        <f t="shared" si="549"/>
        <v>-67.960368165567971</v>
      </c>
      <c r="BO928">
        <f t="shared" si="515"/>
        <v>1</v>
      </c>
      <c r="BP928">
        <f t="shared" si="516"/>
        <v>2</v>
      </c>
      <c r="BQ928" t="str">
        <f t="shared" si="517"/>
        <v>Train</v>
      </c>
    </row>
    <row r="929" spans="1:69" x14ac:dyDescent="0.3">
      <c r="A929">
        <v>3</v>
      </c>
      <c r="B929">
        <v>0</v>
      </c>
      <c r="C929" t="s">
        <v>2113</v>
      </c>
      <c r="D929" t="s">
        <v>20</v>
      </c>
      <c r="F929">
        <v>1</v>
      </c>
      <c r="G929">
        <v>0</v>
      </c>
      <c r="H929" t="s">
        <v>2114</v>
      </c>
      <c r="I929">
        <v>14.4542</v>
      </c>
      <c r="K929" t="s">
        <v>44</v>
      </c>
      <c r="O929">
        <v>4</v>
      </c>
      <c r="P929">
        <v>4</v>
      </c>
      <c r="Q929">
        <v>1</v>
      </c>
      <c r="R929" t="str">
        <f t="shared" si="518"/>
        <v>Test</v>
      </c>
      <c r="S929" t="str">
        <f t="shared" si="519"/>
        <v>Test</v>
      </c>
      <c r="T929" t="str">
        <f t="shared" si="520"/>
        <v>Train</v>
      </c>
      <c r="U929" t="str">
        <f t="shared" si="521"/>
        <v/>
      </c>
      <c r="V929" t="str">
        <f t="shared" si="522"/>
        <v>0-17</v>
      </c>
      <c r="W929" t="str">
        <f t="shared" si="523"/>
        <v/>
      </c>
      <c r="X929" t="str">
        <f t="shared" si="524"/>
        <v>11-20</v>
      </c>
      <c r="Y929" t="b">
        <f>SUMPRODUCT(--(U929=counts!$A$40:$A$49))&gt;0</f>
        <v>0</v>
      </c>
      <c r="Z929" t="b">
        <f>SUMPRODUCT(--(W929=counts!$A$18:$A$22))&gt;0</f>
        <v>0</v>
      </c>
      <c r="AA929" t="str">
        <f t="shared" si="525"/>
        <v>0-17</v>
      </c>
      <c r="AB929" t="str">
        <f>IF(W929="","Blank",IF(Z929="TRUE",W929,counts!$A$23))</f>
        <v>Blank</v>
      </c>
      <c r="AC929" t="str">
        <f t="shared" si="526"/>
        <v>11-20</v>
      </c>
      <c r="AD929" t="str">
        <f t="shared" si="527"/>
        <v>Blank</v>
      </c>
      <c r="AE929" t="str">
        <f t="shared" si="528"/>
        <v>male</v>
      </c>
      <c r="AF929">
        <f>IF(F929&gt;=4, counts!$A$62,F929)</f>
        <v>1</v>
      </c>
      <c r="AG929">
        <f>IF(G929&gt;=3, counts!$A$69,G929)</f>
        <v>0</v>
      </c>
      <c r="AH929" t="str">
        <f>IF(OR(K929="S",K929=""), counts!$A$75,K929)</f>
        <v>C</v>
      </c>
      <c r="AI929">
        <f t="shared" si="529"/>
        <v>3</v>
      </c>
      <c r="AJ929">
        <f>VLOOKUP(AA929,counts!$V$8:$W$13,2,FALSE)</f>
        <v>-3.7643689058441341</v>
      </c>
      <c r="AK929">
        <f>VLOOKUP(AB929,counts!$V$17:$W$23,2,FALSE)</f>
        <v>-42.171718189759716</v>
      </c>
      <c r="AL929">
        <f>VLOOKUP(AC929,counts!$V$27:$W$33,2,FALSE)</f>
        <v>-9.6115457513775127</v>
      </c>
      <c r="AM929">
        <f>VLOOKUP(AD929,counts!$V$38:$W$49,2,FALSE)</f>
        <v>-33.757758935166962</v>
      </c>
      <c r="AN929">
        <f>VLOOKUP(AE929,counts!$V$53:$W$54,2,FALSE)</f>
        <v>-108.67008854708662</v>
      </c>
      <c r="AO929">
        <f>VLOOKUP(AF929,counts!$V$58:$W$62,2,FALSE)</f>
        <v>48.695090775187893</v>
      </c>
      <c r="AP929">
        <f>VLOOKUP(AG929,counts!$V$66:$W$69,2,FALSE)</f>
        <v>-22.013681658285037</v>
      </c>
      <c r="AQ929">
        <f>VLOOKUP(AH929,counts!$V$73:$W$75,2,FALSE)</f>
        <v>72.444458573419169</v>
      </c>
      <c r="AR929">
        <f>VLOOKUP(AI929,counts!$V$79:$W$81,2,FALSE)</f>
        <v>-67.960368165567971</v>
      </c>
      <c r="AS929">
        <f t="shared" si="530"/>
        <v>0</v>
      </c>
      <c r="AT929">
        <f t="shared" si="531"/>
        <v>4</v>
      </c>
      <c r="AU929" t="str">
        <f t="shared" si="514"/>
        <v>Test</v>
      </c>
      <c r="AW929" t="str">
        <f t="shared" si="532"/>
        <v>0-17</v>
      </c>
      <c r="AX929" t="str">
        <f t="shared" si="533"/>
        <v>Blank</v>
      </c>
      <c r="AY929" t="str">
        <f t="shared" si="534"/>
        <v>11-20</v>
      </c>
      <c r="AZ929" t="str">
        <f t="shared" si="535"/>
        <v>Blank</v>
      </c>
      <c r="BA929" t="str">
        <f t="shared" si="536"/>
        <v>male</v>
      </c>
      <c r="BB929">
        <f t="shared" si="537"/>
        <v>1</v>
      </c>
      <c r="BC929">
        <f t="shared" si="538"/>
        <v>0</v>
      </c>
      <c r="BD929" t="str">
        <f t="shared" si="539"/>
        <v>C</v>
      </c>
      <c r="BE929">
        <f t="shared" si="540"/>
        <v>3</v>
      </c>
      <c r="BF929">
        <f t="shared" si="541"/>
        <v>-3.7643689058441341</v>
      </c>
      <c r="BG929">
        <f t="shared" si="542"/>
        <v>-42.171718189759716</v>
      </c>
      <c r="BH929">
        <f t="shared" si="543"/>
        <v>-9.6115457513775127</v>
      </c>
      <c r="BI929">
        <f t="shared" si="544"/>
        <v>-33.757758935166962</v>
      </c>
      <c r="BJ929">
        <f t="shared" si="545"/>
        <v>-108.67008854708662</v>
      </c>
      <c r="BK929">
        <f t="shared" si="546"/>
        <v>48.695090775187893</v>
      </c>
      <c r="BL929">
        <f t="shared" si="547"/>
        <v>-22.013681658285037</v>
      </c>
      <c r="BM929">
        <f t="shared" si="548"/>
        <v>72.444458573419169</v>
      </c>
      <c r="BN929">
        <f t="shared" si="549"/>
        <v>-67.960368165567971</v>
      </c>
      <c r="BO929">
        <f t="shared" si="515"/>
        <v>0</v>
      </c>
      <c r="BP929">
        <f t="shared" si="516"/>
        <v>4</v>
      </c>
      <c r="BQ929" t="str">
        <f t="shared" si="517"/>
        <v>Test</v>
      </c>
    </row>
    <row r="930" spans="1:69" x14ac:dyDescent="0.3">
      <c r="A930">
        <v>3</v>
      </c>
      <c r="B930">
        <v>0</v>
      </c>
      <c r="C930" t="s">
        <v>2115</v>
      </c>
      <c r="D930" t="s">
        <v>15</v>
      </c>
      <c r="F930">
        <v>1</v>
      </c>
      <c r="G930">
        <v>0</v>
      </c>
      <c r="H930" t="s">
        <v>2114</v>
      </c>
      <c r="I930">
        <v>14.4542</v>
      </c>
      <c r="K930" t="s">
        <v>44</v>
      </c>
      <c r="O930">
        <v>1</v>
      </c>
      <c r="P930">
        <v>3</v>
      </c>
      <c r="Q930">
        <v>1</v>
      </c>
      <c r="R930" t="str">
        <f t="shared" si="518"/>
        <v>Train</v>
      </c>
      <c r="S930" t="str">
        <f t="shared" si="519"/>
        <v>Train</v>
      </c>
      <c r="T930" t="str">
        <f t="shared" si="520"/>
        <v>Train</v>
      </c>
      <c r="U930" t="str">
        <f t="shared" si="521"/>
        <v/>
      </c>
      <c r="V930" t="str">
        <f t="shared" si="522"/>
        <v>0-17</v>
      </c>
      <c r="W930" t="str">
        <f t="shared" si="523"/>
        <v/>
      </c>
      <c r="X930" t="str">
        <f t="shared" si="524"/>
        <v>11-20</v>
      </c>
      <c r="Y930" t="b">
        <f>SUMPRODUCT(--(U930=counts!$A$40:$A$49))&gt;0</f>
        <v>0</v>
      </c>
      <c r="Z930" t="b">
        <f>SUMPRODUCT(--(W930=counts!$A$18:$A$22))&gt;0</f>
        <v>0</v>
      </c>
      <c r="AA930" t="str">
        <f t="shared" si="525"/>
        <v>0-17</v>
      </c>
      <c r="AB930" t="str">
        <f>IF(W930="","Blank",IF(Z930="TRUE",W930,counts!$A$23))</f>
        <v>Blank</v>
      </c>
      <c r="AC930" t="str">
        <f t="shared" si="526"/>
        <v>11-20</v>
      </c>
      <c r="AD930" t="str">
        <f t="shared" si="527"/>
        <v>Blank</v>
      </c>
      <c r="AE930" t="str">
        <f t="shared" si="528"/>
        <v>female</v>
      </c>
      <c r="AF930">
        <f>IF(F930&gt;=4, counts!$A$62,F930)</f>
        <v>1</v>
      </c>
      <c r="AG930">
        <f>IF(G930&gt;=3, counts!$A$69,G930)</f>
        <v>0</v>
      </c>
      <c r="AH930" t="str">
        <f>IF(OR(K930="S",K930=""), counts!$A$75,K930)</f>
        <v>C</v>
      </c>
      <c r="AI930">
        <f t="shared" si="529"/>
        <v>3</v>
      </c>
      <c r="AJ930">
        <f>VLOOKUP(AA930,counts!$V$8:$W$13,2,FALSE)</f>
        <v>-3.7643689058441341</v>
      </c>
      <c r="AK930">
        <f>VLOOKUP(AB930,counts!$V$17:$W$23,2,FALSE)</f>
        <v>-42.171718189759716</v>
      </c>
      <c r="AL930">
        <f>VLOOKUP(AC930,counts!$V$27:$W$33,2,FALSE)</f>
        <v>-9.6115457513775127</v>
      </c>
      <c r="AM930">
        <f>VLOOKUP(AD930,counts!$V$38:$W$49,2,FALSE)</f>
        <v>-33.757758935166962</v>
      </c>
      <c r="AN930">
        <f>VLOOKUP(AE930,counts!$V$53:$W$54,2,FALSE)</f>
        <v>151.41878811967541</v>
      </c>
      <c r="AO930">
        <f>VLOOKUP(AF930,counts!$V$58:$W$62,2,FALSE)</f>
        <v>48.695090775187893</v>
      </c>
      <c r="AP930">
        <f>VLOOKUP(AG930,counts!$V$66:$W$69,2,FALSE)</f>
        <v>-22.013681658285037</v>
      </c>
      <c r="AQ930">
        <f>VLOOKUP(AH930,counts!$V$73:$W$75,2,FALSE)</f>
        <v>72.444458573419169</v>
      </c>
      <c r="AR930">
        <f>VLOOKUP(AI930,counts!$V$79:$W$81,2,FALSE)</f>
        <v>-67.960368165567971</v>
      </c>
      <c r="AS930">
        <f t="shared" si="530"/>
        <v>0</v>
      </c>
      <c r="AT930">
        <f t="shared" si="531"/>
        <v>1</v>
      </c>
      <c r="AU930" t="str">
        <f t="shared" si="514"/>
        <v>Train</v>
      </c>
      <c r="AW930" t="str">
        <f t="shared" si="532"/>
        <v>0-17</v>
      </c>
      <c r="AX930" t="str">
        <f t="shared" si="533"/>
        <v>Blank</v>
      </c>
      <c r="AY930" t="str">
        <f t="shared" si="534"/>
        <v>11-20</v>
      </c>
      <c r="AZ930" t="str">
        <f t="shared" si="535"/>
        <v>Blank</v>
      </c>
      <c r="BA930" t="str">
        <f t="shared" si="536"/>
        <v>female</v>
      </c>
      <c r="BB930">
        <f t="shared" si="537"/>
        <v>1</v>
      </c>
      <c r="BC930">
        <f t="shared" si="538"/>
        <v>0</v>
      </c>
      <c r="BD930" t="str">
        <f t="shared" si="539"/>
        <v>C</v>
      </c>
      <c r="BE930">
        <f t="shared" si="540"/>
        <v>3</v>
      </c>
      <c r="BF930">
        <f t="shared" si="541"/>
        <v>-3.7643689058441341</v>
      </c>
      <c r="BG930">
        <f t="shared" si="542"/>
        <v>-42.171718189759716</v>
      </c>
      <c r="BH930">
        <f t="shared" si="543"/>
        <v>-9.6115457513775127</v>
      </c>
      <c r="BI930">
        <f t="shared" si="544"/>
        <v>-33.757758935166962</v>
      </c>
      <c r="BJ930">
        <f t="shared" si="545"/>
        <v>151.41878811967541</v>
      </c>
      <c r="BK930">
        <f t="shared" si="546"/>
        <v>48.695090775187893</v>
      </c>
      <c r="BL930">
        <f t="shared" si="547"/>
        <v>-22.013681658285037</v>
      </c>
      <c r="BM930">
        <f t="shared" si="548"/>
        <v>72.444458573419169</v>
      </c>
      <c r="BN930">
        <f t="shared" si="549"/>
        <v>-67.960368165567971</v>
      </c>
      <c r="BO930">
        <f t="shared" si="515"/>
        <v>0</v>
      </c>
      <c r="BP930">
        <f t="shared" si="516"/>
        <v>1</v>
      </c>
      <c r="BQ930" t="str">
        <f t="shared" si="517"/>
        <v>Train</v>
      </c>
    </row>
    <row r="931" spans="1:69" x14ac:dyDescent="0.3">
      <c r="A931">
        <v>3</v>
      </c>
      <c r="B931">
        <v>0</v>
      </c>
      <c r="C931" t="s">
        <v>2116</v>
      </c>
      <c r="D931" t="s">
        <v>20</v>
      </c>
      <c r="F931">
        <v>1</v>
      </c>
      <c r="G931">
        <v>0</v>
      </c>
      <c r="H931" t="s">
        <v>2117</v>
      </c>
      <c r="I931">
        <v>7.75</v>
      </c>
      <c r="K931" t="s">
        <v>527</v>
      </c>
      <c r="O931">
        <v>3</v>
      </c>
      <c r="P931">
        <v>3</v>
      </c>
      <c r="Q931">
        <v>3</v>
      </c>
      <c r="R931" t="str">
        <f t="shared" si="518"/>
        <v>Train</v>
      </c>
      <c r="S931" t="str">
        <f t="shared" si="519"/>
        <v>Train</v>
      </c>
      <c r="T931" t="str">
        <f t="shared" si="520"/>
        <v>Train</v>
      </c>
      <c r="U931" t="str">
        <f t="shared" si="521"/>
        <v/>
      </c>
      <c r="V931" t="str">
        <f t="shared" si="522"/>
        <v>0-17</v>
      </c>
      <c r="W931" t="str">
        <f t="shared" si="523"/>
        <v/>
      </c>
      <c r="X931" t="str">
        <f t="shared" si="524"/>
        <v>0-10</v>
      </c>
      <c r="Y931" t="b">
        <f>SUMPRODUCT(--(U931=counts!$A$40:$A$49))&gt;0</f>
        <v>0</v>
      </c>
      <c r="Z931" t="b">
        <f>SUMPRODUCT(--(W931=counts!$A$18:$A$22))&gt;0</f>
        <v>0</v>
      </c>
      <c r="AA931" t="str">
        <f t="shared" si="525"/>
        <v>0-17</v>
      </c>
      <c r="AB931" t="str">
        <f>IF(W931="","Blank",IF(Z931="TRUE",W931,counts!$A$23))</f>
        <v>Blank</v>
      </c>
      <c r="AC931" t="str">
        <f t="shared" si="526"/>
        <v>0-10</v>
      </c>
      <c r="AD931" t="str">
        <f t="shared" si="527"/>
        <v>Blank</v>
      </c>
      <c r="AE931" t="str">
        <f t="shared" si="528"/>
        <v>male</v>
      </c>
      <c r="AF931">
        <f>IF(F931&gt;=4, counts!$A$62,F931)</f>
        <v>1</v>
      </c>
      <c r="AG931">
        <f>IF(G931&gt;=3, counts!$A$69,G931)</f>
        <v>0</v>
      </c>
      <c r="AH931" t="str">
        <f>IF(OR(K931="S",K931=""), counts!$A$75,K931)</f>
        <v>Q</v>
      </c>
      <c r="AI931">
        <f t="shared" si="529"/>
        <v>3</v>
      </c>
      <c r="AJ931">
        <f>VLOOKUP(AA931,counts!$V$8:$W$13,2,FALSE)</f>
        <v>-3.7643689058441341</v>
      </c>
      <c r="AK931">
        <f>VLOOKUP(AB931,counts!$V$17:$W$23,2,FALSE)</f>
        <v>-42.171718189759716</v>
      </c>
      <c r="AL931">
        <f>VLOOKUP(AC931,counts!$V$27:$W$33,2,FALSE)</f>
        <v>-82.840254641099079</v>
      </c>
      <c r="AM931">
        <f>VLOOKUP(AD931,counts!$V$38:$W$49,2,FALSE)</f>
        <v>-33.757758935166962</v>
      </c>
      <c r="AN931">
        <f>VLOOKUP(AE931,counts!$V$53:$W$54,2,FALSE)</f>
        <v>-108.67008854708662</v>
      </c>
      <c r="AO931">
        <f>VLOOKUP(AF931,counts!$V$58:$W$62,2,FALSE)</f>
        <v>48.695090775187893</v>
      </c>
      <c r="AP931">
        <f>VLOOKUP(AG931,counts!$V$66:$W$69,2,FALSE)</f>
        <v>-22.013681658285037</v>
      </c>
      <c r="AQ931">
        <f>VLOOKUP(AH931,counts!$V$73:$W$75,2,FALSE)</f>
        <v>-11.405315820044242</v>
      </c>
      <c r="AR931">
        <f>VLOOKUP(AI931,counts!$V$79:$W$81,2,FALSE)</f>
        <v>-67.960368165567971</v>
      </c>
      <c r="AS931">
        <f t="shared" si="530"/>
        <v>0</v>
      </c>
      <c r="AT931">
        <f t="shared" si="531"/>
        <v>3</v>
      </c>
      <c r="AU931" t="str">
        <f t="shared" si="514"/>
        <v>Train</v>
      </c>
      <c r="AW931" t="str">
        <f t="shared" si="532"/>
        <v>0-17</v>
      </c>
      <c r="AX931" t="str">
        <f t="shared" si="533"/>
        <v>Blank</v>
      </c>
      <c r="AY931" t="str">
        <f t="shared" si="534"/>
        <v>0-10</v>
      </c>
      <c r="AZ931" t="str">
        <f t="shared" si="535"/>
        <v>Blank</v>
      </c>
      <c r="BA931" t="str">
        <f t="shared" si="536"/>
        <v>male</v>
      </c>
      <c r="BB931">
        <f t="shared" si="537"/>
        <v>1</v>
      </c>
      <c r="BC931">
        <f t="shared" si="538"/>
        <v>0</v>
      </c>
      <c r="BD931" t="str">
        <f t="shared" si="539"/>
        <v>Q</v>
      </c>
      <c r="BE931">
        <f t="shared" si="540"/>
        <v>3</v>
      </c>
      <c r="BF931">
        <f t="shared" si="541"/>
        <v>-3.7643689058441341</v>
      </c>
      <c r="BG931">
        <f t="shared" si="542"/>
        <v>-42.171718189759716</v>
      </c>
      <c r="BH931">
        <f t="shared" si="543"/>
        <v>-82.840254641099079</v>
      </c>
      <c r="BI931">
        <f t="shared" si="544"/>
        <v>-33.757758935166962</v>
      </c>
      <c r="BJ931">
        <f t="shared" si="545"/>
        <v>-108.67008854708662</v>
      </c>
      <c r="BK931">
        <f t="shared" si="546"/>
        <v>48.695090775187893</v>
      </c>
      <c r="BL931">
        <f t="shared" si="547"/>
        <v>-22.013681658285037</v>
      </c>
      <c r="BM931">
        <f t="shared" si="548"/>
        <v>-11.405315820044242</v>
      </c>
      <c r="BN931">
        <f t="shared" si="549"/>
        <v>-67.960368165567971</v>
      </c>
      <c r="BO931">
        <f t="shared" si="515"/>
        <v>0</v>
      </c>
      <c r="BP931">
        <f t="shared" si="516"/>
        <v>3</v>
      </c>
      <c r="BQ931" t="str">
        <f t="shared" si="517"/>
        <v>Train</v>
      </c>
    </row>
    <row r="932" spans="1:69" x14ac:dyDescent="0.3">
      <c r="A932">
        <v>3</v>
      </c>
      <c r="B932">
        <v>0</v>
      </c>
      <c r="C932" t="s">
        <v>2118</v>
      </c>
      <c r="D932" t="s">
        <v>20</v>
      </c>
      <c r="F932">
        <v>1</v>
      </c>
      <c r="G932">
        <v>0</v>
      </c>
      <c r="H932" t="s">
        <v>2119</v>
      </c>
      <c r="I932">
        <v>7.75</v>
      </c>
      <c r="K932" t="s">
        <v>527</v>
      </c>
      <c r="O932">
        <v>3</v>
      </c>
      <c r="P932">
        <v>3</v>
      </c>
      <c r="Q932">
        <v>5</v>
      </c>
      <c r="R932" t="str">
        <f t="shared" si="518"/>
        <v>Train</v>
      </c>
      <c r="S932" t="str">
        <f t="shared" si="519"/>
        <v>Train</v>
      </c>
      <c r="T932" t="str">
        <f t="shared" si="520"/>
        <v>Validate</v>
      </c>
      <c r="U932" t="str">
        <f t="shared" si="521"/>
        <v/>
      </c>
      <c r="V932" t="str">
        <f t="shared" si="522"/>
        <v>0-17</v>
      </c>
      <c r="W932" t="str">
        <f t="shared" si="523"/>
        <v/>
      </c>
      <c r="X932" t="str">
        <f t="shared" si="524"/>
        <v>0-10</v>
      </c>
      <c r="Y932" t="b">
        <f>SUMPRODUCT(--(U932=counts!$A$40:$A$49))&gt;0</f>
        <v>0</v>
      </c>
      <c r="Z932" t="b">
        <f>SUMPRODUCT(--(W932=counts!$A$18:$A$22))&gt;0</f>
        <v>0</v>
      </c>
      <c r="AA932" t="str">
        <f t="shared" si="525"/>
        <v>0-17</v>
      </c>
      <c r="AB932" t="str">
        <f>IF(W932="","Blank",IF(Z932="TRUE",W932,counts!$A$23))</f>
        <v>Blank</v>
      </c>
      <c r="AC932" t="str">
        <f t="shared" si="526"/>
        <v>0-10</v>
      </c>
      <c r="AD932" t="str">
        <f t="shared" si="527"/>
        <v>Blank</v>
      </c>
      <c r="AE932" t="str">
        <f t="shared" si="528"/>
        <v>male</v>
      </c>
      <c r="AF932">
        <f>IF(F932&gt;=4, counts!$A$62,F932)</f>
        <v>1</v>
      </c>
      <c r="AG932">
        <f>IF(G932&gt;=3, counts!$A$69,G932)</f>
        <v>0</v>
      </c>
      <c r="AH932" t="str">
        <f>IF(OR(K932="S",K932=""), counts!$A$75,K932)</f>
        <v>Q</v>
      </c>
      <c r="AI932">
        <f t="shared" si="529"/>
        <v>3</v>
      </c>
      <c r="AJ932">
        <f>VLOOKUP(AA932,counts!$V$8:$W$13,2,FALSE)</f>
        <v>-3.7643689058441341</v>
      </c>
      <c r="AK932">
        <f>VLOOKUP(AB932,counts!$V$17:$W$23,2,FALSE)</f>
        <v>-42.171718189759716</v>
      </c>
      <c r="AL932">
        <f>VLOOKUP(AC932,counts!$V$27:$W$33,2,FALSE)</f>
        <v>-82.840254641099079</v>
      </c>
      <c r="AM932">
        <f>VLOOKUP(AD932,counts!$V$38:$W$49,2,FALSE)</f>
        <v>-33.757758935166962</v>
      </c>
      <c r="AN932">
        <f>VLOOKUP(AE932,counts!$V$53:$W$54,2,FALSE)</f>
        <v>-108.67008854708662</v>
      </c>
      <c r="AO932">
        <f>VLOOKUP(AF932,counts!$V$58:$W$62,2,FALSE)</f>
        <v>48.695090775187893</v>
      </c>
      <c r="AP932">
        <f>VLOOKUP(AG932,counts!$V$66:$W$69,2,FALSE)</f>
        <v>-22.013681658285037</v>
      </c>
      <c r="AQ932">
        <f>VLOOKUP(AH932,counts!$V$73:$W$75,2,FALSE)</f>
        <v>-11.405315820044242</v>
      </c>
      <c r="AR932">
        <f>VLOOKUP(AI932,counts!$V$79:$W$81,2,FALSE)</f>
        <v>-67.960368165567971</v>
      </c>
      <c r="AS932">
        <f t="shared" si="530"/>
        <v>0</v>
      </c>
      <c r="AT932">
        <f t="shared" si="531"/>
        <v>3</v>
      </c>
      <c r="AU932" t="str">
        <f t="shared" si="514"/>
        <v>Train</v>
      </c>
      <c r="AW932" t="str">
        <f t="shared" si="532"/>
        <v>0-17</v>
      </c>
      <c r="AX932" t="str">
        <f t="shared" si="533"/>
        <v>Blank</v>
      </c>
      <c r="AY932" t="str">
        <f t="shared" si="534"/>
        <v>0-10</v>
      </c>
      <c r="AZ932" t="str">
        <f t="shared" si="535"/>
        <v>Blank</v>
      </c>
      <c r="BA932" t="str">
        <f t="shared" si="536"/>
        <v>male</v>
      </c>
      <c r="BB932">
        <f t="shared" si="537"/>
        <v>1</v>
      </c>
      <c r="BC932">
        <f t="shared" si="538"/>
        <v>0</v>
      </c>
      <c r="BD932" t="str">
        <f t="shared" si="539"/>
        <v>Q</v>
      </c>
      <c r="BE932">
        <f t="shared" si="540"/>
        <v>3</v>
      </c>
      <c r="BF932">
        <f t="shared" si="541"/>
        <v>-3.7643689058441341</v>
      </c>
      <c r="BG932">
        <f t="shared" si="542"/>
        <v>-42.171718189759716</v>
      </c>
      <c r="BH932">
        <f t="shared" si="543"/>
        <v>-82.840254641099079</v>
      </c>
      <c r="BI932">
        <f t="shared" si="544"/>
        <v>-33.757758935166962</v>
      </c>
      <c r="BJ932">
        <f t="shared" si="545"/>
        <v>-108.67008854708662</v>
      </c>
      <c r="BK932">
        <f t="shared" si="546"/>
        <v>48.695090775187893</v>
      </c>
      <c r="BL932">
        <f t="shared" si="547"/>
        <v>-22.013681658285037</v>
      </c>
      <c r="BM932">
        <f t="shared" si="548"/>
        <v>-11.405315820044242</v>
      </c>
      <c r="BN932">
        <f t="shared" si="549"/>
        <v>-67.960368165567971</v>
      </c>
      <c r="BO932">
        <f t="shared" si="515"/>
        <v>0</v>
      </c>
      <c r="BP932">
        <f t="shared" si="516"/>
        <v>3</v>
      </c>
      <c r="BQ932" t="str">
        <f t="shared" si="517"/>
        <v>Train</v>
      </c>
    </row>
    <row r="933" spans="1:69" x14ac:dyDescent="0.3">
      <c r="A933">
        <v>3</v>
      </c>
      <c r="B933">
        <v>0</v>
      </c>
      <c r="C933" t="s">
        <v>2120</v>
      </c>
      <c r="D933" t="s">
        <v>20</v>
      </c>
      <c r="F933">
        <v>0</v>
      </c>
      <c r="G933">
        <v>0</v>
      </c>
      <c r="H933" t="s">
        <v>2121</v>
      </c>
      <c r="I933">
        <v>7.7374999999999998</v>
      </c>
      <c r="K933" t="s">
        <v>527</v>
      </c>
      <c r="O933">
        <v>1</v>
      </c>
      <c r="P933">
        <v>3</v>
      </c>
      <c r="Q933">
        <v>2</v>
      </c>
      <c r="R933" t="str">
        <f t="shared" si="518"/>
        <v>Train</v>
      </c>
      <c r="S933" t="str">
        <f t="shared" si="519"/>
        <v>Train</v>
      </c>
      <c r="T933" t="str">
        <f t="shared" si="520"/>
        <v>Train</v>
      </c>
      <c r="U933" t="str">
        <f t="shared" si="521"/>
        <v/>
      </c>
      <c r="V933" t="str">
        <f t="shared" si="522"/>
        <v>0-17</v>
      </c>
      <c r="W933" t="str">
        <f t="shared" si="523"/>
        <v/>
      </c>
      <c r="X933" t="str">
        <f t="shared" si="524"/>
        <v>0-10</v>
      </c>
      <c r="Y933" t="b">
        <f>SUMPRODUCT(--(U933=counts!$A$40:$A$49))&gt;0</f>
        <v>0</v>
      </c>
      <c r="Z933" t="b">
        <f>SUMPRODUCT(--(W933=counts!$A$18:$A$22))&gt;0</f>
        <v>0</v>
      </c>
      <c r="AA933" t="str">
        <f t="shared" si="525"/>
        <v>0-17</v>
      </c>
      <c r="AB933" t="str">
        <f>IF(W933="","Blank",IF(Z933="TRUE",W933,counts!$A$23))</f>
        <v>Blank</v>
      </c>
      <c r="AC933" t="str">
        <f t="shared" si="526"/>
        <v>0-10</v>
      </c>
      <c r="AD933" t="str">
        <f t="shared" si="527"/>
        <v>Blank</v>
      </c>
      <c r="AE933" t="str">
        <f t="shared" si="528"/>
        <v>male</v>
      </c>
      <c r="AF933">
        <f>IF(F933&gt;=4, counts!$A$62,F933)</f>
        <v>0</v>
      </c>
      <c r="AG933">
        <f>IF(G933&gt;=3, counts!$A$69,G933)</f>
        <v>0</v>
      </c>
      <c r="AH933" t="str">
        <f>IF(OR(K933="S",K933=""), counts!$A$75,K933)</f>
        <v>Q</v>
      </c>
      <c r="AI933">
        <f t="shared" si="529"/>
        <v>3</v>
      </c>
      <c r="AJ933">
        <f>VLOOKUP(AA933,counts!$V$8:$W$13,2,FALSE)</f>
        <v>-3.7643689058441341</v>
      </c>
      <c r="AK933">
        <f>VLOOKUP(AB933,counts!$V$17:$W$23,2,FALSE)</f>
        <v>-42.171718189759716</v>
      </c>
      <c r="AL933">
        <f>VLOOKUP(AC933,counts!$V$27:$W$33,2,FALSE)</f>
        <v>-82.840254641099079</v>
      </c>
      <c r="AM933">
        <f>VLOOKUP(AD933,counts!$V$38:$W$49,2,FALSE)</f>
        <v>-33.757758935166962</v>
      </c>
      <c r="AN933">
        <f>VLOOKUP(AE933,counts!$V$53:$W$54,2,FALSE)</f>
        <v>-108.67008854708662</v>
      </c>
      <c r="AO933">
        <f>VLOOKUP(AF933,counts!$V$58:$W$62,2,FALSE)</f>
        <v>-14.754319664473872</v>
      </c>
      <c r="AP933">
        <f>VLOOKUP(AG933,counts!$V$66:$W$69,2,FALSE)</f>
        <v>-22.013681658285037</v>
      </c>
      <c r="AQ933">
        <f>VLOOKUP(AH933,counts!$V$73:$W$75,2,FALSE)</f>
        <v>-11.405315820044242</v>
      </c>
      <c r="AR933">
        <f>VLOOKUP(AI933,counts!$V$79:$W$81,2,FALSE)</f>
        <v>-67.960368165567971</v>
      </c>
      <c r="AS933">
        <f t="shared" si="530"/>
        <v>0</v>
      </c>
      <c r="AT933">
        <f t="shared" si="531"/>
        <v>1</v>
      </c>
      <c r="AU933" t="str">
        <f t="shared" si="514"/>
        <v>Train</v>
      </c>
      <c r="AW933" t="str">
        <f t="shared" si="532"/>
        <v>0-17</v>
      </c>
      <c r="AX933" t="str">
        <f t="shared" si="533"/>
        <v>Blank</v>
      </c>
      <c r="AY933" t="str">
        <f t="shared" si="534"/>
        <v>0-10</v>
      </c>
      <c r="AZ933" t="str">
        <f t="shared" si="535"/>
        <v>Blank</v>
      </c>
      <c r="BA933" t="str">
        <f t="shared" si="536"/>
        <v>male</v>
      </c>
      <c r="BB933">
        <f t="shared" si="537"/>
        <v>0</v>
      </c>
      <c r="BC933">
        <f t="shared" si="538"/>
        <v>0</v>
      </c>
      <c r="BD933" t="str">
        <f t="shared" si="539"/>
        <v>Q</v>
      </c>
      <c r="BE933">
        <f t="shared" si="540"/>
        <v>3</v>
      </c>
      <c r="BF933">
        <f t="shared" si="541"/>
        <v>-3.7643689058441341</v>
      </c>
      <c r="BG933">
        <f t="shared" si="542"/>
        <v>-42.171718189759716</v>
      </c>
      <c r="BH933">
        <f t="shared" si="543"/>
        <v>-82.840254641099079</v>
      </c>
      <c r="BI933">
        <f t="shared" si="544"/>
        <v>-33.757758935166962</v>
      </c>
      <c r="BJ933">
        <f t="shared" si="545"/>
        <v>-108.67008854708662</v>
      </c>
      <c r="BK933">
        <f t="shared" si="546"/>
        <v>-14.754319664473872</v>
      </c>
      <c r="BL933">
        <f t="shared" si="547"/>
        <v>-22.013681658285037</v>
      </c>
      <c r="BM933">
        <f t="shared" si="548"/>
        <v>-11.405315820044242</v>
      </c>
      <c r="BN933">
        <f t="shared" si="549"/>
        <v>-67.960368165567971</v>
      </c>
      <c r="BO933">
        <f t="shared" si="515"/>
        <v>0</v>
      </c>
      <c r="BP933">
        <f t="shared" si="516"/>
        <v>1</v>
      </c>
      <c r="BQ933" t="str">
        <f t="shared" si="517"/>
        <v>Train</v>
      </c>
    </row>
    <row r="934" spans="1:69" x14ac:dyDescent="0.3">
      <c r="A934">
        <v>3</v>
      </c>
      <c r="B934">
        <v>0</v>
      </c>
      <c r="C934" t="s">
        <v>2122</v>
      </c>
      <c r="D934" t="s">
        <v>15</v>
      </c>
      <c r="E934">
        <v>22</v>
      </c>
      <c r="F934">
        <v>2</v>
      </c>
      <c r="G934">
        <v>0</v>
      </c>
      <c r="H934" t="s">
        <v>2123</v>
      </c>
      <c r="I934">
        <v>8.6624999999999996</v>
      </c>
      <c r="K934" t="s">
        <v>17</v>
      </c>
      <c r="O934">
        <v>1</v>
      </c>
      <c r="P934">
        <v>5</v>
      </c>
      <c r="Q934">
        <v>4</v>
      </c>
      <c r="R934" t="str">
        <f t="shared" si="518"/>
        <v>Train</v>
      </c>
      <c r="S934" t="str">
        <f t="shared" si="519"/>
        <v>Validate</v>
      </c>
      <c r="T934" t="str">
        <f t="shared" si="520"/>
        <v>Test</v>
      </c>
      <c r="U934" t="str">
        <f t="shared" si="521"/>
        <v/>
      </c>
      <c r="V934" t="str">
        <f t="shared" si="522"/>
        <v>18-30</v>
      </c>
      <c r="W934" t="str">
        <f t="shared" si="523"/>
        <v/>
      </c>
      <c r="X934" t="str">
        <f t="shared" si="524"/>
        <v>0-10</v>
      </c>
      <c r="Y934" t="b">
        <f>SUMPRODUCT(--(U934=counts!$A$40:$A$49))&gt;0</f>
        <v>0</v>
      </c>
      <c r="Z934" t="b">
        <f>SUMPRODUCT(--(W934=counts!$A$18:$A$22))&gt;0</f>
        <v>0</v>
      </c>
      <c r="AA934" t="str">
        <f t="shared" si="525"/>
        <v>18-30</v>
      </c>
      <c r="AB934" t="str">
        <f>IF(W934="","Blank",IF(Z934="TRUE",W934,counts!$A$23))</f>
        <v>Blank</v>
      </c>
      <c r="AC934" t="str">
        <f t="shared" si="526"/>
        <v>0-10</v>
      </c>
      <c r="AD934" t="str">
        <f t="shared" si="527"/>
        <v>Blank</v>
      </c>
      <c r="AE934" t="str">
        <f t="shared" si="528"/>
        <v>female</v>
      </c>
      <c r="AF934">
        <f>IF(F934&gt;=4, counts!$A$62,F934)</f>
        <v>2</v>
      </c>
      <c r="AG934">
        <f>IF(G934&gt;=3, counts!$A$69,G934)</f>
        <v>0</v>
      </c>
      <c r="AH934" t="str">
        <f>IF(OR(K934="S",K934=""), counts!$A$75,K934)</f>
        <v>S, blank</v>
      </c>
      <c r="AI934">
        <f t="shared" si="529"/>
        <v>3</v>
      </c>
      <c r="AJ934">
        <f>VLOOKUP(AA934,counts!$V$8:$W$13,2,FALSE)</f>
        <v>-11.613432440426715</v>
      </c>
      <c r="AK934">
        <f>VLOOKUP(AB934,counts!$V$17:$W$23,2,FALSE)</f>
        <v>-42.171718189759716</v>
      </c>
      <c r="AL934">
        <f>VLOOKUP(AC934,counts!$V$27:$W$33,2,FALSE)</f>
        <v>-82.840254641099079</v>
      </c>
      <c r="AM934">
        <f>VLOOKUP(AD934,counts!$V$38:$W$49,2,FALSE)</f>
        <v>-33.757758935166962</v>
      </c>
      <c r="AN934">
        <f>VLOOKUP(AE934,counts!$V$53:$W$54,2,FALSE)</f>
        <v>151.41878811967541</v>
      </c>
      <c r="AO934">
        <f>VLOOKUP(AF934,counts!$V$58:$W$62,2,FALSE)</f>
        <v>47.533478806865013</v>
      </c>
      <c r="AP934">
        <f>VLOOKUP(AG934,counts!$V$66:$W$69,2,FALSE)</f>
        <v>-22.013681658285037</v>
      </c>
      <c r="AQ934">
        <f>VLOOKUP(AH934,counts!$V$73:$W$75,2,FALSE)</f>
        <v>-22.422560732600829</v>
      </c>
      <c r="AR934">
        <f>VLOOKUP(AI934,counts!$V$79:$W$81,2,FALSE)</f>
        <v>-67.960368165567971</v>
      </c>
      <c r="AS934">
        <f t="shared" si="530"/>
        <v>0</v>
      </c>
      <c r="AT934">
        <f t="shared" si="531"/>
        <v>1</v>
      </c>
      <c r="AU934" t="str">
        <f t="shared" si="514"/>
        <v>Train</v>
      </c>
      <c r="AW934" t="str">
        <f t="shared" si="532"/>
        <v>18-30</v>
      </c>
      <c r="AX934" t="str">
        <f t="shared" si="533"/>
        <v>Blank</v>
      </c>
      <c r="AY934" t="str">
        <f t="shared" si="534"/>
        <v>0-10</v>
      </c>
      <c r="AZ934" t="str">
        <f t="shared" si="535"/>
        <v>Blank</v>
      </c>
      <c r="BA934" t="str">
        <f t="shared" si="536"/>
        <v>female</v>
      </c>
      <c r="BB934">
        <f t="shared" si="537"/>
        <v>2</v>
      </c>
      <c r="BC934">
        <f t="shared" si="538"/>
        <v>0</v>
      </c>
      <c r="BD934" t="str">
        <f t="shared" si="539"/>
        <v>S, blank</v>
      </c>
      <c r="BE934">
        <f t="shared" si="540"/>
        <v>3</v>
      </c>
      <c r="BF934">
        <f t="shared" si="541"/>
        <v>-11.613432440426715</v>
      </c>
      <c r="BG934">
        <f t="shared" si="542"/>
        <v>-42.171718189759716</v>
      </c>
      <c r="BH934">
        <f t="shared" si="543"/>
        <v>-82.840254641099079</v>
      </c>
      <c r="BI934">
        <f t="shared" si="544"/>
        <v>-33.757758935166962</v>
      </c>
      <c r="BJ934">
        <f t="shared" si="545"/>
        <v>151.41878811967541</v>
      </c>
      <c r="BK934">
        <f t="shared" si="546"/>
        <v>47.533478806865013</v>
      </c>
      <c r="BL934">
        <f t="shared" si="547"/>
        <v>-22.013681658285037</v>
      </c>
      <c r="BM934">
        <f t="shared" si="548"/>
        <v>-22.422560732600829</v>
      </c>
      <c r="BN934">
        <f t="shared" si="549"/>
        <v>-67.960368165567971</v>
      </c>
      <c r="BO934">
        <f t="shared" si="515"/>
        <v>0</v>
      </c>
      <c r="BP934">
        <f t="shared" si="516"/>
        <v>1</v>
      </c>
      <c r="BQ934" t="str">
        <f t="shared" si="517"/>
        <v>Train</v>
      </c>
    </row>
    <row r="935" spans="1:69" x14ac:dyDescent="0.3">
      <c r="A935">
        <v>3</v>
      </c>
      <c r="B935">
        <v>0</v>
      </c>
      <c r="C935" t="s">
        <v>2124</v>
      </c>
      <c r="D935" t="s">
        <v>20</v>
      </c>
      <c r="E935">
        <v>26</v>
      </c>
      <c r="F935">
        <v>2</v>
      </c>
      <c r="G935">
        <v>0</v>
      </c>
      <c r="H935" t="s">
        <v>2125</v>
      </c>
      <c r="I935">
        <v>8.6624999999999996</v>
      </c>
      <c r="K935" t="s">
        <v>17</v>
      </c>
      <c r="O935">
        <v>4</v>
      </c>
      <c r="P935">
        <v>1</v>
      </c>
      <c r="Q935">
        <v>2</v>
      </c>
      <c r="R935" t="str">
        <f t="shared" si="518"/>
        <v>Test</v>
      </c>
      <c r="S935" t="str">
        <f t="shared" si="519"/>
        <v>Train</v>
      </c>
      <c r="T935" t="str">
        <f t="shared" si="520"/>
        <v>Train</v>
      </c>
      <c r="U935" t="str">
        <f t="shared" si="521"/>
        <v/>
      </c>
      <c r="V935" t="str">
        <f t="shared" si="522"/>
        <v>18-30</v>
      </c>
      <c r="W935" t="str">
        <f t="shared" si="523"/>
        <v/>
      </c>
      <c r="X935" t="str">
        <f t="shared" si="524"/>
        <v>0-10</v>
      </c>
      <c r="Y935" t="b">
        <f>SUMPRODUCT(--(U935=counts!$A$40:$A$49))&gt;0</f>
        <v>0</v>
      </c>
      <c r="Z935" t="b">
        <f>SUMPRODUCT(--(W935=counts!$A$18:$A$22))&gt;0</f>
        <v>0</v>
      </c>
      <c r="AA935" t="str">
        <f t="shared" si="525"/>
        <v>18-30</v>
      </c>
      <c r="AB935" t="str">
        <f>IF(W935="","Blank",IF(Z935="TRUE",W935,counts!$A$23))</f>
        <v>Blank</v>
      </c>
      <c r="AC935" t="str">
        <f t="shared" si="526"/>
        <v>0-10</v>
      </c>
      <c r="AD935" t="str">
        <f t="shared" si="527"/>
        <v>Blank</v>
      </c>
      <c r="AE935" t="str">
        <f t="shared" si="528"/>
        <v>male</v>
      </c>
      <c r="AF935">
        <f>IF(F935&gt;=4, counts!$A$62,F935)</f>
        <v>2</v>
      </c>
      <c r="AG935">
        <f>IF(G935&gt;=3, counts!$A$69,G935)</f>
        <v>0</v>
      </c>
      <c r="AH935" t="str">
        <f>IF(OR(K935="S",K935=""), counts!$A$75,K935)</f>
        <v>S, blank</v>
      </c>
      <c r="AI935">
        <f t="shared" si="529"/>
        <v>3</v>
      </c>
      <c r="AJ935">
        <f>VLOOKUP(AA935,counts!$V$8:$W$13,2,FALSE)</f>
        <v>-11.613432440426715</v>
      </c>
      <c r="AK935">
        <f>VLOOKUP(AB935,counts!$V$17:$W$23,2,FALSE)</f>
        <v>-42.171718189759716</v>
      </c>
      <c r="AL935">
        <f>VLOOKUP(AC935,counts!$V$27:$W$33,2,FALSE)</f>
        <v>-82.840254641099079</v>
      </c>
      <c r="AM935">
        <f>VLOOKUP(AD935,counts!$V$38:$W$49,2,FALSE)</f>
        <v>-33.757758935166962</v>
      </c>
      <c r="AN935">
        <f>VLOOKUP(AE935,counts!$V$53:$W$54,2,FALSE)</f>
        <v>-108.67008854708662</v>
      </c>
      <c r="AO935">
        <f>VLOOKUP(AF935,counts!$V$58:$W$62,2,FALSE)</f>
        <v>47.533478806865013</v>
      </c>
      <c r="AP935">
        <f>VLOOKUP(AG935,counts!$V$66:$W$69,2,FALSE)</f>
        <v>-22.013681658285037</v>
      </c>
      <c r="AQ935">
        <f>VLOOKUP(AH935,counts!$V$73:$W$75,2,FALSE)</f>
        <v>-22.422560732600829</v>
      </c>
      <c r="AR935">
        <f>VLOOKUP(AI935,counts!$V$79:$W$81,2,FALSE)</f>
        <v>-67.960368165567971</v>
      </c>
      <c r="AS935">
        <f t="shared" si="530"/>
        <v>0</v>
      </c>
      <c r="AT935">
        <f t="shared" si="531"/>
        <v>4</v>
      </c>
      <c r="AU935" t="str">
        <f t="shared" si="514"/>
        <v>Test</v>
      </c>
      <c r="AW935" t="str">
        <f t="shared" si="532"/>
        <v>18-30</v>
      </c>
      <c r="AX935" t="str">
        <f t="shared" si="533"/>
        <v>Blank</v>
      </c>
      <c r="AY935" t="str">
        <f t="shared" si="534"/>
        <v>0-10</v>
      </c>
      <c r="AZ935" t="str">
        <f t="shared" si="535"/>
        <v>Blank</v>
      </c>
      <c r="BA935" t="str">
        <f t="shared" si="536"/>
        <v>male</v>
      </c>
      <c r="BB935">
        <f t="shared" si="537"/>
        <v>2</v>
      </c>
      <c r="BC935">
        <f t="shared" si="538"/>
        <v>0</v>
      </c>
      <c r="BD935" t="str">
        <f t="shared" si="539"/>
        <v>S, blank</v>
      </c>
      <c r="BE935">
        <f t="shared" si="540"/>
        <v>3</v>
      </c>
      <c r="BF935">
        <f t="shared" si="541"/>
        <v>-11.613432440426715</v>
      </c>
      <c r="BG935">
        <f t="shared" si="542"/>
        <v>-42.171718189759716</v>
      </c>
      <c r="BH935">
        <f t="shared" si="543"/>
        <v>-82.840254641099079</v>
      </c>
      <c r="BI935">
        <f t="shared" si="544"/>
        <v>-33.757758935166962</v>
      </c>
      <c r="BJ935">
        <f t="shared" si="545"/>
        <v>-108.67008854708662</v>
      </c>
      <c r="BK935">
        <f t="shared" si="546"/>
        <v>47.533478806865013</v>
      </c>
      <c r="BL935">
        <f t="shared" si="547"/>
        <v>-22.013681658285037</v>
      </c>
      <c r="BM935">
        <f t="shared" si="548"/>
        <v>-22.422560732600829</v>
      </c>
      <c r="BN935">
        <f t="shared" si="549"/>
        <v>-67.960368165567971</v>
      </c>
      <c r="BO935">
        <f t="shared" si="515"/>
        <v>0</v>
      </c>
      <c r="BP935">
        <f t="shared" si="516"/>
        <v>4</v>
      </c>
      <c r="BQ935" t="str">
        <f t="shared" si="517"/>
        <v>Test</v>
      </c>
    </row>
    <row r="936" spans="1:69" x14ac:dyDescent="0.3">
      <c r="A936">
        <v>3</v>
      </c>
      <c r="B936">
        <v>1</v>
      </c>
      <c r="C936" t="s">
        <v>2126</v>
      </c>
      <c r="D936" t="s">
        <v>15</v>
      </c>
      <c r="E936">
        <v>4</v>
      </c>
      <c r="F936">
        <v>0</v>
      </c>
      <c r="G936">
        <v>2</v>
      </c>
      <c r="H936" t="s">
        <v>2127</v>
      </c>
      <c r="I936">
        <v>22.024999999999999</v>
      </c>
      <c r="K936" t="s">
        <v>17</v>
      </c>
      <c r="L936" t="s">
        <v>211</v>
      </c>
      <c r="O936">
        <v>2</v>
      </c>
      <c r="P936">
        <v>4</v>
      </c>
      <c r="Q936">
        <v>3</v>
      </c>
      <c r="R936" t="str">
        <f t="shared" si="518"/>
        <v>Train</v>
      </c>
      <c r="S936" t="str">
        <f t="shared" si="519"/>
        <v>Test</v>
      </c>
      <c r="T936" t="str">
        <f t="shared" si="520"/>
        <v>Train</v>
      </c>
      <c r="U936" t="str">
        <f t="shared" si="521"/>
        <v/>
      </c>
      <c r="V936" t="str">
        <f t="shared" si="522"/>
        <v>0-17</v>
      </c>
      <c r="W936" t="str">
        <f t="shared" si="523"/>
        <v/>
      </c>
      <c r="X936" t="str">
        <f t="shared" si="524"/>
        <v>21-30</v>
      </c>
      <c r="Y936" t="b">
        <f>SUMPRODUCT(--(U936=counts!$A$40:$A$49))&gt;0</f>
        <v>0</v>
      </c>
      <c r="Z936" t="b">
        <f>SUMPRODUCT(--(W936=counts!$A$18:$A$22))&gt;0</f>
        <v>0</v>
      </c>
      <c r="AA936" t="str">
        <f t="shared" si="525"/>
        <v>0-17</v>
      </c>
      <c r="AB936" t="str">
        <f>IF(W936="","Blank",IF(Z936="TRUE",W936,counts!$A$23))</f>
        <v>Blank</v>
      </c>
      <c r="AC936" t="str">
        <f t="shared" si="526"/>
        <v>21-30</v>
      </c>
      <c r="AD936" t="str">
        <f t="shared" si="527"/>
        <v>Blank</v>
      </c>
      <c r="AE936" t="str">
        <f t="shared" si="528"/>
        <v>female</v>
      </c>
      <c r="AF936">
        <f>IF(F936&gt;=4, counts!$A$62,F936)</f>
        <v>0</v>
      </c>
      <c r="AG936">
        <f>IF(G936&gt;=3, counts!$A$69,G936)</f>
        <v>2</v>
      </c>
      <c r="AH936" t="str">
        <f>IF(OR(K936="S",K936=""), counts!$A$75,K936)</f>
        <v>S, blank</v>
      </c>
      <c r="AI936">
        <f t="shared" si="529"/>
        <v>3</v>
      </c>
      <c r="AJ936">
        <f>VLOOKUP(AA936,counts!$V$8:$W$13,2,FALSE)</f>
        <v>-3.7643689058441341</v>
      </c>
      <c r="AK936">
        <f>VLOOKUP(AB936,counts!$V$17:$W$23,2,FALSE)</f>
        <v>-42.171718189759716</v>
      </c>
      <c r="AL936">
        <f>VLOOKUP(AC936,counts!$V$27:$W$33,2,FALSE)</f>
        <v>40.172297072540438</v>
      </c>
      <c r="AM936">
        <f>VLOOKUP(AD936,counts!$V$38:$W$49,2,FALSE)</f>
        <v>-33.757758935166962</v>
      </c>
      <c r="AN936">
        <f>VLOOKUP(AE936,counts!$V$53:$W$54,2,FALSE)</f>
        <v>151.41878811967541</v>
      </c>
      <c r="AO936">
        <f>VLOOKUP(AF936,counts!$V$58:$W$62,2,FALSE)</f>
        <v>-14.754319664473872</v>
      </c>
      <c r="AP936">
        <f>VLOOKUP(AG936,counts!$V$66:$W$69,2,FALSE)</f>
        <v>75.609641767585757</v>
      </c>
      <c r="AQ936">
        <f>VLOOKUP(AH936,counts!$V$73:$W$75,2,FALSE)</f>
        <v>-22.422560732600829</v>
      </c>
      <c r="AR936">
        <f>VLOOKUP(AI936,counts!$V$79:$W$81,2,FALSE)</f>
        <v>-67.960368165567971</v>
      </c>
      <c r="AS936">
        <f t="shared" si="530"/>
        <v>1</v>
      </c>
      <c r="AT936">
        <f t="shared" si="531"/>
        <v>2</v>
      </c>
      <c r="AU936" t="str">
        <f t="shared" si="514"/>
        <v>Train</v>
      </c>
      <c r="AW936" t="str">
        <f t="shared" si="532"/>
        <v>0-17</v>
      </c>
      <c r="AX936" t="str">
        <f t="shared" si="533"/>
        <v>Blank</v>
      </c>
      <c r="AY936" t="str">
        <f t="shared" si="534"/>
        <v>21-30</v>
      </c>
      <c r="AZ936" t="str">
        <f t="shared" si="535"/>
        <v>Blank</v>
      </c>
      <c r="BA936" t="str">
        <f t="shared" si="536"/>
        <v>female</v>
      </c>
      <c r="BB936">
        <f t="shared" si="537"/>
        <v>0</v>
      </c>
      <c r="BC936">
        <f t="shared" si="538"/>
        <v>2</v>
      </c>
      <c r="BD936" t="str">
        <f t="shared" si="539"/>
        <v>S, blank</v>
      </c>
      <c r="BE936">
        <f t="shared" si="540"/>
        <v>3</v>
      </c>
      <c r="BF936">
        <f t="shared" si="541"/>
        <v>-3.7643689058441341</v>
      </c>
      <c r="BG936">
        <f t="shared" si="542"/>
        <v>-42.171718189759716</v>
      </c>
      <c r="BH936">
        <f t="shared" si="543"/>
        <v>40.172297072540438</v>
      </c>
      <c r="BI936">
        <f t="shared" si="544"/>
        <v>-33.757758935166962</v>
      </c>
      <c r="BJ936">
        <f t="shared" si="545"/>
        <v>151.41878811967541</v>
      </c>
      <c r="BK936">
        <f t="shared" si="546"/>
        <v>-14.754319664473872</v>
      </c>
      <c r="BL936">
        <f t="shared" si="547"/>
        <v>75.609641767585757</v>
      </c>
      <c r="BM936">
        <f t="shared" si="548"/>
        <v>-22.422560732600829</v>
      </c>
      <c r="BN936">
        <f t="shared" si="549"/>
        <v>-67.960368165567971</v>
      </c>
      <c r="BO936">
        <f t="shared" si="515"/>
        <v>1</v>
      </c>
      <c r="BP936">
        <f t="shared" si="516"/>
        <v>2</v>
      </c>
      <c r="BQ936" t="str">
        <f t="shared" si="517"/>
        <v>Train</v>
      </c>
    </row>
    <row r="937" spans="1:69" x14ac:dyDescent="0.3">
      <c r="A937">
        <v>3</v>
      </c>
      <c r="B937">
        <v>1</v>
      </c>
      <c r="C937" t="s">
        <v>2128</v>
      </c>
      <c r="D937" t="s">
        <v>20</v>
      </c>
      <c r="E937">
        <v>29</v>
      </c>
      <c r="F937">
        <v>3</v>
      </c>
      <c r="G937">
        <v>1</v>
      </c>
      <c r="H937" t="s">
        <v>2127</v>
      </c>
      <c r="I937">
        <v>22.024999999999999</v>
      </c>
      <c r="K937" t="s">
        <v>17</v>
      </c>
      <c r="L937" t="s">
        <v>211</v>
      </c>
      <c r="O937">
        <v>5</v>
      </c>
      <c r="P937">
        <v>2</v>
      </c>
      <c r="Q937">
        <v>1</v>
      </c>
      <c r="R937" t="str">
        <f t="shared" si="518"/>
        <v>Validate</v>
      </c>
      <c r="S937" t="str">
        <f t="shared" si="519"/>
        <v>Train</v>
      </c>
      <c r="T937" t="str">
        <f t="shared" si="520"/>
        <v>Train</v>
      </c>
      <c r="U937" t="str">
        <f t="shared" si="521"/>
        <v/>
      </c>
      <c r="V937" t="str">
        <f t="shared" si="522"/>
        <v>18-30</v>
      </c>
      <c r="W937" t="str">
        <f t="shared" si="523"/>
        <v/>
      </c>
      <c r="X937" t="str">
        <f t="shared" si="524"/>
        <v>21-30</v>
      </c>
      <c r="Y937" t="b">
        <f>SUMPRODUCT(--(U937=counts!$A$40:$A$49))&gt;0</f>
        <v>0</v>
      </c>
      <c r="Z937" t="b">
        <f>SUMPRODUCT(--(W937=counts!$A$18:$A$22))&gt;0</f>
        <v>0</v>
      </c>
      <c r="AA937" t="str">
        <f t="shared" si="525"/>
        <v>18-30</v>
      </c>
      <c r="AB937" t="str">
        <f>IF(W937="","Blank",IF(Z937="TRUE",W937,counts!$A$23))</f>
        <v>Blank</v>
      </c>
      <c r="AC937" t="str">
        <f t="shared" si="526"/>
        <v>21-30</v>
      </c>
      <c r="AD937" t="str">
        <f t="shared" si="527"/>
        <v>Blank</v>
      </c>
      <c r="AE937" t="str">
        <f t="shared" si="528"/>
        <v>male</v>
      </c>
      <c r="AF937">
        <f>IF(F937&gt;=4, counts!$A$62,F937)</f>
        <v>3</v>
      </c>
      <c r="AG937">
        <f>IF(G937&gt;=3, counts!$A$69,G937)</f>
        <v>1</v>
      </c>
      <c r="AH937" t="str">
        <f>IF(OR(K937="S",K937=""), counts!$A$75,K937)</f>
        <v>S, blank</v>
      </c>
      <c r="AI937">
        <f t="shared" si="529"/>
        <v>3</v>
      </c>
      <c r="AJ937">
        <f>VLOOKUP(AA937,counts!$V$8:$W$13,2,FALSE)</f>
        <v>-11.613432440426715</v>
      </c>
      <c r="AK937">
        <f>VLOOKUP(AB937,counts!$V$17:$W$23,2,FALSE)</f>
        <v>-42.171718189759716</v>
      </c>
      <c r="AL937">
        <f>VLOOKUP(AC937,counts!$V$27:$W$33,2,FALSE)</f>
        <v>40.172297072540438</v>
      </c>
      <c r="AM937">
        <f>VLOOKUP(AD937,counts!$V$38:$W$49,2,FALSE)</f>
        <v>-33.757758935166962</v>
      </c>
      <c r="AN937">
        <f>VLOOKUP(AE937,counts!$V$53:$W$54,2,FALSE)</f>
        <v>-108.67008854708662</v>
      </c>
      <c r="AO937">
        <f>VLOOKUP(AF937,counts!$V$58:$W$62,2,FALSE)</f>
        <v>-37.641742266793358</v>
      </c>
      <c r="AP937">
        <f>VLOOKUP(AG937,counts!$V$66:$W$69,2,FALSE)</f>
        <v>79.365382998232107</v>
      </c>
      <c r="AQ937">
        <f>VLOOKUP(AH937,counts!$V$73:$W$75,2,FALSE)</f>
        <v>-22.422560732600829</v>
      </c>
      <c r="AR937">
        <f>VLOOKUP(AI937,counts!$V$79:$W$81,2,FALSE)</f>
        <v>-67.960368165567971</v>
      </c>
      <c r="AS937">
        <f t="shared" si="530"/>
        <v>1</v>
      </c>
      <c r="AT937">
        <f t="shared" si="531"/>
        <v>5</v>
      </c>
      <c r="AU937" t="str">
        <f t="shared" si="514"/>
        <v>Validate</v>
      </c>
      <c r="AW937" t="str">
        <f t="shared" si="532"/>
        <v>18-30</v>
      </c>
      <c r="AX937" t="str">
        <f t="shared" si="533"/>
        <v>Blank</v>
      </c>
      <c r="AY937" t="str">
        <f t="shared" si="534"/>
        <v>21-30</v>
      </c>
      <c r="AZ937" t="str">
        <f t="shared" si="535"/>
        <v>Blank</v>
      </c>
      <c r="BA937" t="str">
        <f t="shared" si="536"/>
        <v>male</v>
      </c>
      <c r="BB937">
        <f t="shared" si="537"/>
        <v>3</v>
      </c>
      <c r="BC937">
        <f t="shared" si="538"/>
        <v>1</v>
      </c>
      <c r="BD937" t="str">
        <f t="shared" si="539"/>
        <v>S, blank</v>
      </c>
      <c r="BE937">
        <f t="shared" si="540"/>
        <v>3</v>
      </c>
      <c r="BF937">
        <f t="shared" si="541"/>
        <v>-11.613432440426715</v>
      </c>
      <c r="BG937">
        <f t="shared" si="542"/>
        <v>-42.171718189759716</v>
      </c>
      <c r="BH937">
        <f t="shared" si="543"/>
        <v>40.172297072540438</v>
      </c>
      <c r="BI937">
        <f t="shared" si="544"/>
        <v>-33.757758935166962</v>
      </c>
      <c r="BJ937">
        <f t="shared" si="545"/>
        <v>-108.67008854708662</v>
      </c>
      <c r="BK937">
        <f t="shared" si="546"/>
        <v>-37.641742266793358</v>
      </c>
      <c r="BL937">
        <f t="shared" si="547"/>
        <v>79.365382998232107</v>
      </c>
      <c r="BM937">
        <f t="shared" si="548"/>
        <v>-22.422560732600829</v>
      </c>
      <c r="BN937">
        <f t="shared" si="549"/>
        <v>-67.960368165567971</v>
      </c>
      <c r="BO937">
        <f t="shared" si="515"/>
        <v>1</v>
      </c>
      <c r="BP937">
        <f t="shared" si="516"/>
        <v>5</v>
      </c>
      <c r="BQ937" t="str">
        <f t="shared" si="517"/>
        <v>Validate</v>
      </c>
    </row>
    <row r="938" spans="1:69" x14ac:dyDescent="0.3">
      <c r="A938">
        <v>3</v>
      </c>
      <c r="B938">
        <v>1</v>
      </c>
      <c r="C938" t="s">
        <v>2129</v>
      </c>
      <c r="D938" t="s">
        <v>15</v>
      </c>
      <c r="E938">
        <v>26</v>
      </c>
      <c r="F938">
        <v>1</v>
      </c>
      <c r="G938">
        <v>1</v>
      </c>
      <c r="H938" t="s">
        <v>2127</v>
      </c>
      <c r="I938">
        <v>22.024999999999999</v>
      </c>
      <c r="K938" t="s">
        <v>17</v>
      </c>
      <c r="L938" t="s">
        <v>211</v>
      </c>
      <c r="O938">
        <v>3</v>
      </c>
      <c r="P938">
        <v>4</v>
      </c>
      <c r="Q938">
        <v>2</v>
      </c>
      <c r="R938" t="str">
        <f t="shared" si="518"/>
        <v>Train</v>
      </c>
      <c r="S938" t="str">
        <f t="shared" si="519"/>
        <v>Test</v>
      </c>
      <c r="T938" t="str">
        <f t="shared" si="520"/>
        <v>Train</v>
      </c>
      <c r="U938" t="str">
        <f t="shared" si="521"/>
        <v/>
      </c>
      <c r="V938" t="str">
        <f t="shared" si="522"/>
        <v>18-30</v>
      </c>
      <c r="W938" t="str">
        <f t="shared" si="523"/>
        <v/>
      </c>
      <c r="X938" t="str">
        <f t="shared" si="524"/>
        <v>21-30</v>
      </c>
      <c r="Y938" t="b">
        <f>SUMPRODUCT(--(U938=counts!$A$40:$A$49))&gt;0</f>
        <v>0</v>
      </c>
      <c r="Z938" t="b">
        <f>SUMPRODUCT(--(W938=counts!$A$18:$A$22))&gt;0</f>
        <v>0</v>
      </c>
      <c r="AA938" t="str">
        <f t="shared" si="525"/>
        <v>18-30</v>
      </c>
      <c r="AB938" t="str">
        <f>IF(W938="","Blank",IF(Z938="TRUE",W938,counts!$A$23))</f>
        <v>Blank</v>
      </c>
      <c r="AC938" t="str">
        <f t="shared" si="526"/>
        <v>21-30</v>
      </c>
      <c r="AD938" t="str">
        <f t="shared" si="527"/>
        <v>Blank</v>
      </c>
      <c r="AE938" t="str">
        <f t="shared" si="528"/>
        <v>female</v>
      </c>
      <c r="AF938">
        <f>IF(F938&gt;=4, counts!$A$62,F938)</f>
        <v>1</v>
      </c>
      <c r="AG938">
        <f>IF(G938&gt;=3, counts!$A$69,G938)</f>
        <v>1</v>
      </c>
      <c r="AH938" t="str">
        <f>IF(OR(K938="S",K938=""), counts!$A$75,K938)</f>
        <v>S, blank</v>
      </c>
      <c r="AI938">
        <f t="shared" si="529"/>
        <v>3</v>
      </c>
      <c r="AJ938">
        <f>VLOOKUP(AA938,counts!$V$8:$W$13,2,FALSE)</f>
        <v>-11.613432440426715</v>
      </c>
      <c r="AK938">
        <f>VLOOKUP(AB938,counts!$V$17:$W$23,2,FALSE)</f>
        <v>-42.171718189759716</v>
      </c>
      <c r="AL938">
        <f>VLOOKUP(AC938,counts!$V$27:$W$33,2,FALSE)</f>
        <v>40.172297072540438</v>
      </c>
      <c r="AM938">
        <f>VLOOKUP(AD938,counts!$V$38:$W$49,2,FALSE)</f>
        <v>-33.757758935166962</v>
      </c>
      <c r="AN938">
        <f>VLOOKUP(AE938,counts!$V$53:$W$54,2,FALSE)</f>
        <v>151.41878811967541</v>
      </c>
      <c r="AO938">
        <f>VLOOKUP(AF938,counts!$V$58:$W$62,2,FALSE)</f>
        <v>48.695090775187893</v>
      </c>
      <c r="AP938">
        <f>VLOOKUP(AG938,counts!$V$66:$W$69,2,FALSE)</f>
        <v>79.365382998232107</v>
      </c>
      <c r="AQ938">
        <f>VLOOKUP(AH938,counts!$V$73:$W$75,2,FALSE)</f>
        <v>-22.422560732600829</v>
      </c>
      <c r="AR938">
        <f>VLOOKUP(AI938,counts!$V$79:$W$81,2,FALSE)</f>
        <v>-67.960368165567971</v>
      </c>
      <c r="AS938">
        <f t="shared" si="530"/>
        <v>1</v>
      </c>
      <c r="AT938">
        <f t="shared" si="531"/>
        <v>3</v>
      </c>
      <c r="AU938" t="str">
        <f t="shared" si="514"/>
        <v>Train</v>
      </c>
      <c r="AW938" t="str">
        <f t="shared" si="532"/>
        <v>18-30</v>
      </c>
      <c r="AX938" t="str">
        <f t="shared" si="533"/>
        <v>Blank</v>
      </c>
      <c r="AY938" t="str">
        <f t="shared" si="534"/>
        <v>21-30</v>
      </c>
      <c r="AZ938" t="str">
        <f t="shared" si="535"/>
        <v>Blank</v>
      </c>
      <c r="BA938" t="str">
        <f t="shared" si="536"/>
        <v>female</v>
      </c>
      <c r="BB938">
        <f t="shared" si="537"/>
        <v>1</v>
      </c>
      <c r="BC938">
        <f t="shared" si="538"/>
        <v>1</v>
      </c>
      <c r="BD938" t="str">
        <f t="shared" si="539"/>
        <v>S, blank</v>
      </c>
      <c r="BE938">
        <f t="shared" si="540"/>
        <v>3</v>
      </c>
      <c r="BF938">
        <f t="shared" si="541"/>
        <v>-11.613432440426715</v>
      </c>
      <c r="BG938">
        <f t="shared" si="542"/>
        <v>-42.171718189759716</v>
      </c>
      <c r="BH938">
        <f t="shared" si="543"/>
        <v>40.172297072540438</v>
      </c>
      <c r="BI938">
        <f t="shared" si="544"/>
        <v>-33.757758935166962</v>
      </c>
      <c r="BJ938">
        <f t="shared" si="545"/>
        <v>151.41878811967541</v>
      </c>
      <c r="BK938">
        <f t="shared" si="546"/>
        <v>48.695090775187893</v>
      </c>
      <c r="BL938">
        <f t="shared" si="547"/>
        <v>79.365382998232107</v>
      </c>
      <c r="BM938">
        <f t="shared" si="548"/>
        <v>-22.422560732600829</v>
      </c>
      <c r="BN938">
        <f t="shared" si="549"/>
        <v>-67.960368165567971</v>
      </c>
      <c r="BO938">
        <f t="shared" si="515"/>
        <v>1</v>
      </c>
      <c r="BP938">
        <f t="shared" si="516"/>
        <v>3</v>
      </c>
      <c r="BQ938" t="str">
        <f t="shared" si="517"/>
        <v>Train</v>
      </c>
    </row>
    <row r="939" spans="1:69" x14ac:dyDescent="0.3">
      <c r="A939">
        <v>3</v>
      </c>
      <c r="B939">
        <v>0</v>
      </c>
      <c r="C939" t="s">
        <v>2130</v>
      </c>
      <c r="D939" t="s">
        <v>15</v>
      </c>
      <c r="E939">
        <v>1</v>
      </c>
      <c r="F939">
        <v>1</v>
      </c>
      <c r="G939">
        <v>1</v>
      </c>
      <c r="H939" t="s">
        <v>2131</v>
      </c>
      <c r="I939">
        <v>12.183299999999999</v>
      </c>
      <c r="K939" t="s">
        <v>17</v>
      </c>
      <c r="O939">
        <v>4</v>
      </c>
      <c r="P939">
        <v>5</v>
      </c>
      <c r="Q939">
        <v>2</v>
      </c>
      <c r="R939" t="str">
        <f t="shared" si="518"/>
        <v>Test</v>
      </c>
      <c r="S939" t="str">
        <f t="shared" si="519"/>
        <v>Validate</v>
      </c>
      <c r="T939" t="str">
        <f t="shared" si="520"/>
        <v>Train</v>
      </c>
      <c r="U939" t="str">
        <f t="shared" si="521"/>
        <v/>
      </c>
      <c r="V939" t="str">
        <f t="shared" si="522"/>
        <v>0-17</v>
      </c>
      <c r="W939" t="str">
        <f t="shared" si="523"/>
        <v/>
      </c>
      <c r="X939" t="str">
        <f t="shared" si="524"/>
        <v>11-20</v>
      </c>
      <c r="Y939" t="b">
        <f>SUMPRODUCT(--(U939=counts!$A$40:$A$49))&gt;0</f>
        <v>0</v>
      </c>
      <c r="Z939" t="b">
        <f>SUMPRODUCT(--(W939=counts!$A$18:$A$22))&gt;0</f>
        <v>0</v>
      </c>
      <c r="AA939" t="str">
        <f t="shared" si="525"/>
        <v>0-17</v>
      </c>
      <c r="AB939" t="str">
        <f>IF(W939="","Blank",IF(Z939="TRUE",W939,counts!$A$23))</f>
        <v>Blank</v>
      </c>
      <c r="AC939" t="str">
        <f t="shared" si="526"/>
        <v>11-20</v>
      </c>
      <c r="AD939" t="str">
        <f t="shared" si="527"/>
        <v>Blank</v>
      </c>
      <c r="AE939" t="str">
        <f t="shared" si="528"/>
        <v>female</v>
      </c>
      <c r="AF939">
        <f>IF(F939&gt;=4, counts!$A$62,F939)</f>
        <v>1</v>
      </c>
      <c r="AG939">
        <f>IF(G939&gt;=3, counts!$A$69,G939)</f>
        <v>1</v>
      </c>
      <c r="AH939" t="str">
        <f>IF(OR(K939="S",K939=""), counts!$A$75,K939)</f>
        <v>S, blank</v>
      </c>
      <c r="AI939">
        <f t="shared" si="529"/>
        <v>3</v>
      </c>
      <c r="AJ939">
        <f>VLOOKUP(AA939,counts!$V$8:$W$13,2,FALSE)</f>
        <v>-3.7643689058441341</v>
      </c>
      <c r="AK939">
        <f>VLOOKUP(AB939,counts!$V$17:$W$23,2,FALSE)</f>
        <v>-42.171718189759716</v>
      </c>
      <c r="AL939">
        <f>VLOOKUP(AC939,counts!$V$27:$W$33,2,FALSE)</f>
        <v>-9.6115457513775127</v>
      </c>
      <c r="AM939">
        <f>VLOOKUP(AD939,counts!$V$38:$W$49,2,FALSE)</f>
        <v>-33.757758935166962</v>
      </c>
      <c r="AN939">
        <f>VLOOKUP(AE939,counts!$V$53:$W$54,2,FALSE)</f>
        <v>151.41878811967541</v>
      </c>
      <c r="AO939">
        <f>VLOOKUP(AF939,counts!$V$58:$W$62,2,FALSE)</f>
        <v>48.695090775187893</v>
      </c>
      <c r="AP939">
        <f>VLOOKUP(AG939,counts!$V$66:$W$69,2,FALSE)</f>
        <v>79.365382998232107</v>
      </c>
      <c r="AQ939">
        <f>VLOOKUP(AH939,counts!$V$73:$W$75,2,FALSE)</f>
        <v>-22.422560732600829</v>
      </c>
      <c r="AR939">
        <f>VLOOKUP(AI939,counts!$V$79:$W$81,2,FALSE)</f>
        <v>-67.960368165567971</v>
      </c>
      <c r="AS939">
        <f t="shared" si="530"/>
        <v>0</v>
      </c>
      <c r="AT939">
        <f t="shared" si="531"/>
        <v>4</v>
      </c>
      <c r="AU939" t="str">
        <f t="shared" si="514"/>
        <v>Test</v>
      </c>
      <c r="AW939" t="str">
        <f t="shared" si="532"/>
        <v>0-17</v>
      </c>
      <c r="AX939" t="str">
        <f t="shared" si="533"/>
        <v>Blank</v>
      </c>
      <c r="AY939" t="str">
        <f t="shared" si="534"/>
        <v>11-20</v>
      </c>
      <c r="AZ939" t="str">
        <f t="shared" si="535"/>
        <v>Blank</v>
      </c>
      <c r="BA939" t="str">
        <f t="shared" si="536"/>
        <v>female</v>
      </c>
      <c r="BB939">
        <f t="shared" si="537"/>
        <v>1</v>
      </c>
      <c r="BC939">
        <f t="shared" si="538"/>
        <v>1</v>
      </c>
      <c r="BD939" t="str">
        <f t="shared" si="539"/>
        <v>S, blank</v>
      </c>
      <c r="BE939">
        <f t="shared" si="540"/>
        <v>3</v>
      </c>
      <c r="BF939">
        <f t="shared" si="541"/>
        <v>-3.7643689058441341</v>
      </c>
      <c r="BG939">
        <f t="shared" si="542"/>
        <v>-42.171718189759716</v>
      </c>
      <c r="BH939">
        <f t="shared" si="543"/>
        <v>-9.6115457513775127</v>
      </c>
      <c r="BI939">
        <f t="shared" si="544"/>
        <v>-33.757758935166962</v>
      </c>
      <c r="BJ939">
        <f t="shared" si="545"/>
        <v>151.41878811967541</v>
      </c>
      <c r="BK939">
        <f t="shared" si="546"/>
        <v>48.695090775187893</v>
      </c>
      <c r="BL939">
        <f t="shared" si="547"/>
        <v>79.365382998232107</v>
      </c>
      <c r="BM939">
        <f t="shared" si="548"/>
        <v>-22.422560732600829</v>
      </c>
      <c r="BN939">
        <f t="shared" si="549"/>
        <v>-67.960368165567971</v>
      </c>
      <c r="BO939">
        <f t="shared" si="515"/>
        <v>0</v>
      </c>
      <c r="BP939">
        <f t="shared" si="516"/>
        <v>4</v>
      </c>
      <c r="BQ939" t="str">
        <f t="shared" si="517"/>
        <v>Test</v>
      </c>
    </row>
    <row r="940" spans="1:69" x14ac:dyDescent="0.3">
      <c r="A940">
        <v>3</v>
      </c>
      <c r="B940">
        <v>0</v>
      </c>
      <c r="C940" t="s">
        <v>2132</v>
      </c>
      <c r="D940" t="s">
        <v>20</v>
      </c>
      <c r="E940">
        <v>18</v>
      </c>
      <c r="F940">
        <v>1</v>
      </c>
      <c r="G940">
        <v>1</v>
      </c>
      <c r="H940" t="s">
        <v>2133</v>
      </c>
      <c r="I940">
        <v>7.8541999999999996</v>
      </c>
      <c r="K940" t="s">
        <v>17</v>
      </c>
      <c r="O940">
        <v>5</v>
      </c>
      <c r="P940">
        <v>4</v>
      </c>
      <c r="Q940">
        <v>3</v>
      </c>
      <c r="R940" t="str">
        <f t="shared" si="518"/>
        <v>Validate</v>
      </c>
      <c r="S940" t="str">
        <f t="shared" si="519"/>
        <v>Test</v>
      </c>
      <c r="T940" t="str">
        <f t="shared" si="520"/>
        <v>Train</v>
      </c>
      <c r="U940" t="str">
        <f t="shared" si="521"/>
        <v/>
      </c>
      <c r="V940" t="str">
        <f t="shared" si="522"/>
        <v>18-30</v>
      </c>
      <c r="W940" t="str">
        <f t="shared" si="523"/>
        <v/>
      </c>
      <c r="X940" t="str">
        <f t="shared" si="524"/>
        <v>0-10</v>
      </c>
      <c r="Y940" t="b">
        <f>SUMPRODUCT(--(U940=counts!$A$40:$A$49))&gt;0</f>
        <v>0</v>
      </c>
      <c r="Z940" t="b">
        <f>SUMPRODUCT(--(W940=counts!$A$18:$A$22))&gt;0</f>
        <v>0</v>
      </c>
      <c r="AA940" t="str">
        <f t="shared" si="525"/>
        <v>18-30</v>
      </c>
      <c r="AB940" t="str">
        <f>IF(W940="","Blank",IF(Z940="TRUE",W940,counts!$A$23))</f>
        <v>Blank</v>
      </c>
      <c r="AC940" t="str">
        <f t="shared" si="526"/>
        <v>0-10</v>
      </c>
      <c r="AD940" t="str">
        <f t="shared" si="527"/>
        <v>Blank</v>
      </c>
      <c r="AE940" t="str">
        <f t="shared" si="528"/>
        <v>male</v>
      </c>
      <c r="AF940">
        <f>IF(F940&gt;=4, counts!$A$62,F940)</f>
        <v>1</v>
      </c>
      <c r="AG940">
        <f>IF(G940&gt;=3, counts!$A$69,G940)</f>
        <v>1</v>
      </c>
      <c r="AH940" t="str">
        <f>IF(OR(K940="S",K940=""), counts!$A$75,K940)</f>
        <v>S, blank</v>
      </c>
      <c r="AI940">
        <f t="shared" si="529"/>
        <v>3</v>
      </c>
      <c r="AJ940">
        <f>VLOOKUP(AA940,counts!$V$8:$W$13,2,FALSE)</f>
        <v>-11.613432440426715</v>
      </c>
      <c r="AK940">
        <f>VLOOKUP(AB940,counts!$V$17:$W$23,2,FALSE)</f>
        <v>-42.171718189759716</v>
      </c>
      <c r="AL940">
        <f>VLOOKUP(AC940,counts!$V$27:$W$33,2,FALSE)</f>
        <v>-82.840254641099079</v>
      </c>
      <c r="AM940">
        <f>VLOOKUP(AD940,counts!$V$38:$W$49,2,FALSE)</f>
        <v>-33.757758935166962</v>
      </c>
      <c r="AN940">
        <f>VLOOKUP(AE940,counts!$V$53:$W$54,2,FALSE)</f>
        <v>-108.67008854708662</v>
      </c>
      <c r="AO940">
        <f>VLOOKUP(AF940,counts!$V$58:$W$62,2,FALSE)</f>
        <v>48.695090775187893</v>
      </c>
      <c r="AP940">
        <f>VLOOKUP(AG940,counts!$V$66:$W$69,2,FALSE)</f>
        <v>79.365382998232107</v>
      </c>
      <c r="AQ940">
        <f>VLOOKUP(AH940,counts!$V$73:$W$75,2,FALSE)</f>
        <v>-22.422560732600829</v>
      </c>
      <c r="AR940">
        <f>VLOOKUP(AI940,counts!$V$79:$W$81,2,FALSE)</f>
        <v>-67.960368165567971</v>
      </c>
      <c r="AS940">
        <f t="shared" si="530"/>
        <v>0</v>
      </c>
      <c r="AT940">
        <f t="shared" si="531"/>
        <v>5</v>
      </c>
      <c r="AU940" t="str">
        <f t="shared" si="514"/>
        <v>Validate</v>
      </c>
      <c r="AW940" t="str">
        <f t="shared" si="532"/>
        <v>18-30</v>
      </c>
      <c r="AX940" t="str">
        <f t="shared" si="533"/>
        <v>Blank</v>
      </c>
      <c r="AY940" t="str">
        <f t="shared" si="534"/>
        <v>0-10</v>
      </c>
      <c r="AZ940" t="str">
        <f t="shared" si="535"/>
        <v>Blank</v>
      </c>
      <c r="BA940" t="str">
        <f t="shared" si="536"/>
        <v>male</v>
      </c>
      <c r="BB940">
        <f t="shared" si="537"/>
        <v>1</v>
      </c>
      <c r="BC940">
        <f t="shared" si="538"/>
        <v>1</v>
      </c>
      <c r="BD940" t="str">
        <f t="shared" si="539"/>
        <v>S, blank</v>
      </c>
      <c r="BE940">
        <f t="shared" si="540"/>
        <v>3</v>
      </c>
      <c r="BF940">
        <f t="shared" si="541"/>
        <v>-11.613432440426715</v>
      </c>
      <c r="BG940">
        <f t="shared" si="542"/>
        <v>-42.171718189759716</v>
      </c>
      <c r="BH940">
        <f t="shared" si="543"/>
        <v>-82.840254641099079</v>
      </c>
      <c r="BI940">
        <f t="shared" si="544"/>
        <v>-33.757758935166962</v>
      </c>
      <c r="BJ940">
        <f t="shared" si="545"/>
        <v>-108.67008854708662</v>
      </c>
      <c r="BK940">
        <f t="shared" si="546"/>
        <v>48.695090775187893</v>
      </c>
      <c r="BL940">
        <f t="shared" si="547"/>
        <v>79.365382998232107</v>
      </c>
      <c r="BM940">
        <f t="shared" si="548"/>
        <v>-22.422560732600829</v>
      </c>
      <c r="BN940">
        <f t="shared" si="549"/>
        <v>-67.960368165567971</v>
      </c>
      <c r="BO940">
        <f t="shared" si="515"/>
        <v>0</v>
      </c>
      <c r="BP940">
        <f t="shared" si="516"/>
        <v>5</v>
      </c>
      <c r="BQ940" t="str">
        <f t="shared" si="517"/>
        <v>Validate</v>
      </c>
    </row>
    <row r="941" spans="1:69" x14ac:dyDescent="0.3">
      <c r="A941">
        <v>3</v>
      </c>
      <c r="B941">
        <v>0</v>
      </c>
      <c r="C941" t="s">
        <v>2134</v>
      </c>
      <c r="D941" t="s">
        <v>15</v>
      </c>
      <c r="E941">
        <v>36</v>
      </c>
      <c r="F941">
        <v>0</v>
      </c>
      <c r="G941">
        <v>2</v>
      </c>
      <c r="H941" t="s">
        <v>2131</v>
      </c>
      <c r="I941">
        <v>12.183299999999999</v>
      </c>
      <c r="K941" t="s">
        <v>17</v>
      </c>
      <c r="O941">
        <v>4</v>
      </c>
      <c r="P941">
        <v>1</v>
      </c>
      <c r="Q941">
        <v>2</v>
      </c>
      <c r="R941" t="str">
        <f t="shared" si="518"/>
        <v>Test</v>
      </c>
      <c r="S941" t="str">
        <f t="shared" si="519"/>
        <v>Train</v>
      </c>
      <c r="T941" t="str">
        <f t="shared" si="520"/>
        <v>Train</v>
      </c>
      <c r="U941" t="str">
        <f t="shared" si="521"/>
        <v/>
      </c>
      <c r="V941" t="str">
        <f t="shared" si="522"/>
        <v>31-40</v>
      </c>
      <c r="W941" t="str">
        <f t="shared" si="523"/>
        <v/>
      </c>
      <c r="X941" t="str">
        <f t="shared" si="524"/>
        <v>11-20</v>
      </c>
      <c r="Y941" t="b">
        <f>SUMPRODUCT(--(U941=counts!$A$40:$A$49))&gt;0</f>
        <v>0</v>
      </c>
      <c r="Z941" t="b">
        <f>SUMPRODUCT(--(W941=counts!$A$18:$A$22))&gt;0</f>
        <v>0</v>
      </c>
      <c r="AA941" t="str">
        <f t="shared" si="525"/>
        <v>31-40</v>
      </c>
      <c r="AB941" t="str">
        <f>IF(W941="","Blank",IF(Z941="TRUE",W941,counts!$A$23))</f>
        <v>Blank</v>
      </c>
      <c r="AC941" t="str">
        <f t="shared" si="526"/>
        <v>11-20</v>
      </c>
      <c r="AD941" t="str">
        <f t="shared" si="527"/>
        <v>Blank</v>
      </c>
      <c r="AE941" t="str">
        <f t="shared" si="528"/>
        <v>female</v>
      </c>
      <c r="AF941">
        <f>IF(F941&gt;=4, counts!$A$62,F941)</f>
        <v>0</v>
      </c>
      <c r="AG941">
        <f>IF(G941&gt;=3, counts!$A$69,G941)</f>
        <v>2</v>
      </c>
      <c r="AH941" t="str">
        <f>IF(OR(K941="S",K941=""), counts!$A$75,K941)</f>
        <v>S, blank</v>
      </c>
      <c r="AI941">
        <f t="shared" si="529"/>
        <v>3</v>
      </c>
      <c r="AJ941">
        <f>VLOOKUP(AA941,counts!$V$8:$W$13,2,FALSE)</f>
        <v>32.769878926258563</v>
      </c>
      <c r="AK941">
        <f>VLOOKUP(AB941,counts!$V$17:$W$23,2,FALSE)</f>
        <v>-42.171718189759716</v>
      </c>
      <c r="AL941">
        <f>VLOOKUP(AC941,counts!$V$27:$W$33,2,FALSE)</f>
        <v>-9.6115457513775127</v>
      </c>
      <c r="AM941">
        <f>VLOOKUP(AD941,counts!$V$38:$W$49,2,FALSE)</f>
        <v>-33.757758935166962</v>
      </c>
      <c r="AN941">
        <f>VLOOKUP(AE941,counts!$V$53:$W$54,2,FALSE)</f>
        <v>151.41878811967541</v>
      </c>
      <c r="AO941">
        <f>VLOOKUP(AF941,counts!$V$58:$W$62,2,FALSE)</f>
        <v>-14.754319664473872</v>
      </c>
      <c r="AP941">
        <f>VLOOKUP(AG941,counts!$V$66:$W$69,2,FALSE)</f>
        <v>75.609641767585757</v>
      </c>
      <c r="AQ941">
        <f>VLOOKUP(AH941,counts!$V$73:$W$75,2,FALSE)</f>
        <v>-22.422560732600829</v>
      </c>
      <c r="AR941">
        <f>VLOOKUP(AI941,counts!$V$79:$W$81,2,FALSE)</f>
        <v>-67.960368165567971</v>
      </c>
      <c r="AS941">
        <f t="shared" si="530"/>
        <v>0</v>
      </c>
      <c r="AT941">
        <f t="shared" si="531"/>
        <v>4</v>
      </c>
      <c r="AU941" t="str">
        <f t="shared" si="514"/>
        <v>Test</v>
      </c>
      <c r="AW941" t="str">
        <f t="shared" si="532"/>
        <v>31-40</v>
      </c>
      <c r="AX941" t="str">
        <f t="shared" si="533"/>
        <v>Blank</v>
      </c>
      <c r="AY941" t="str">
        <f t="shared" si="534"/>
        <v>11-20</v>
      </c>
      <c r="AZ941" t="str">
        <f t="shared" si="535"/>
        <v>Blank</v>
      </c>
      <c r="BA941" t="str">
        <f t="shared" si="536"/>
        <v>female</v>
      </c>
      <c r="BB941">
        <f t="shared" si="537"/>
        <v>0</v>
      </c>
      <c r="BC941">
        <f t="shared" si="538"/>
        <v>2</v>
      </c>
      <c r="BD941" t="str">
        <f t="shared" si="539"/>
        <v>S, blank</v>
      </c>
      <c r="BE941">
        <f t="shared" si="540"/>
        <v>3</v>
      </c>
      <c r="BF941">
        <f t="shared" si="541"/>
        <v>32.769878926258563</v>
      </c>
      <c r="BG941">
        <f t="shared" si="542"/>
        <v>-42.171718189759716</v>
      </c>
      <c r="BH941">
        <f t="shared" si="543"/>
        <v>-9.6115457513775127</v>
      </c>
      <c r="BI941">
        <f t="shared" si="544"/>
        <v>-33.757758935166962</v>
      </c>
      <c r="BJ941">
        <f t="shared" si="545"/>
        <v>151.41878811967541</v>
      </c>
      <c r="BK941">
        <f t="shared" si="546"/>
        <v>-14.754319664473872</v>
      </c>
      <c r="BL941">
        <f t="shared" si="547"/>
        <v>75.609641767585757</v>
      </c>
      <c r="BM941">
        <f t="shared" si="548"/>
        <v>-22.422560732600829</v>
      </c>
      <c r="BN941">
        <f t="shared" si="549"/>
        <v>-67.960368165567971</v>
      </c>
      <c r="BO941">
        <f t="shared" si="515"/>
        <v>0</v>
      </c>
      <c r="BP941">
        <f t="shared" si="516"/>
        <v>4</v>
      </c>
      <c r="BQ941" t="str">
        <f t="shared" si="517"/>
        <v>Test</v>
      </c>
    </row>
    <row r="942" spans="1:69" x14ac:dyDescent="0.3">
      <c r="A942">
        <v>3</v>
      </c>
      <c r="B942">
        <v>0</v>
      </c>
      <c r="C942" t="s">
        <v>2135</v>
      </c>
      <c r="D942" t="s">
        <v>20</v>
      </c>
      <c r="F942">
        <v>0</v>
      </c>
      <c r="G942">
        <v>0</v>
      </c>
      <c r="H942" t="s">
        <v>2136</v>
      </c>
      <c r="I942">
        <v>7.8958000000000004</v>
      </c>
      <c r="K942" t="s">
        <v>44</v>
      </c>
      <c r="O942">
        <v>2</v>
      </c>
      <c r="P942">
        <v>1</v>
      </c>
      <c r="Q942">
        <v>1</v>
      </c>
      <c r="R942" t="str">
        <f t="shared" si="518"/>
        <v>Train</v>
      </c>
      <c r="S942" t="str">
        <f t="shared" si="519"/>
        <v>Train</v>
      </c>
      <c r="T942" t="str">
        <f t="shared" si="520"/>
        <v>Train</v>
      </c>
      <c r="U942" t="str">
        <f t="shared" si="521"/>
        <v/>
      </c>
      <c r="V942" t="str">
        <f t="shared" si="522"/>
        <v>0-17</v>
      </c>
      <c r="W942" t="str">
        <f t="shared" si="523"/>
        <v/>
      </c>
      <c r="X942" t="str">
        <f t="shared" si="524"/>
        <v>0-10</v>
      </c>
      <c r="Y942" t="b">
        <f>SUMPRODUCT(--(U942=counts!$A$40:$A$49))&gt;0</f>
        <v>0</v>
      </c>
      <c r="Z942" t="b">
        <f>SUMPRODUCT(--(W942=counts!$A$18:$A$22))&gt;0</f>
        <v>0</v>
      </c>
      <c r="AA942" t="str">
        <f t="shared" si="525"/>
        <v>0-17</v>
      </c>
      <c r="AB942" t="str">
        <f>IF(W942="","Blank",IF(Z942="TRUE",W942,counts!$A$23))</f>
        <v>Blank</v>
      </c>
      <c r="AC942" t="str">
        <f t="shared" si="526"/>
        <v>0-10</v>
      </c>
      <c r="AD942" t="str">
        <f t="shared" si="527"/>
        <v>Blank</v>
      </c>
      <c r="AE942" t="str">
        <f t="shared" si="528"/>
        <v>male</v>
      </c>
      <c r="AF942">
        <f>IF(F942&gt;=4, counts!$A$62,F942)</f>
        <v>0</v>
      </c>
      <c r="AG942">
        <f>IF(G942&gt;=3, counts!$A$69,G942)</f>
        <v>0</v>
      </c>
      <c r="AH942" t="str">
        <f>IF(OR(K942="S",K942=""), counts!$A$75,K942)</f>
        <v>C</v>
      </c>
      <c r="AI942">
        <f t="shared" si="529"/>
        <v>3</v>
      </c>
      <c r="AJ942">
        <f>VLOOKUP(AA942,counts!$V$8:$W$13,2,FALSE)</f>
        <v>-3.7643689058441341</v>
      </c>
      <c r="AK942">
        <f>VLOOKUP(AB942,counts!$V$17:$W$23,2,FALSE)</f>
        <v>-42.171718189759716</v>
      </c>
      <c r="AL942">
        <f>VLOOKUP(AC942,counts!$V$27:$W$33,2,FALSE)</f>
        <v>-82.840254641099079</v>
      </c>
      <c r="AM942">
        <f>VLOOKUP(AD942,counts!$V$38:$W$49,2,FALSE)</f>
        <v>-33.757758935166962</v>
      </c>
      <c r="AN942">
        <f>VLOOKUP(AE942,counts!$V$53:$W$54,2,FALSE)</f>
        <v>-108.67008854708662</v>
      </c>
      <c r="AO942">
        <f>VLOOKUP(AF942,counts!$V$58:$W$62,2,FALSE)</f>
        <v>-14.754319664473872</v>
      </c>
      <c r="AP942">
        <f>VLOOKUP(AG942,counts!$V$66:$W$69,2,FALSE)</f>
        <v>-22.013681658285037</v>
      </c>
      <c r="AQ942">
        <f>VLOOKUP(AH942,counts!$V$73:$W$75,2,FALSE)</f>
        <v>72.444458573419169</v>
      </c>
      <c r="AR942">
        <f>VLOOKUP(AI942,counts!$V$79:$W$81,2,FALSE)</f>
        <v>-67.960368165567971</v>
      </c>
      <c r="AS942">
        <f t="shared" si="530"/>
        <v>0</v>
      </c>
      <c r="AT942">
        <f t="shared" si="531"/>
        <v>2</v>
      </c>
      <c r="AU942" t="str">
        <f t="shared" si="514"/>
        <v>Train</v>
      </c>
      <c r="AW942" t="str">
        <f t="shared" si="532"/>
        <v>0-17</v>
      </c>
      <c r="AX942" t="str">
        <f t="shared" si="533"/>
        <v>Blank</v>
      </c>
      <c r="AY942" t="str">
        <f t="shared" si="534"/>
        <v>0-10</v>
      </c>
      <c r="AZ942" t="str">
        <f t="shared" si="535"/>
        <v>Blank</v>
      </c>
      <c r="BA942" t="str">
        <f t="shared" si="536"/>
        <v>male</v>
      </c>
      <c r="BB942">
        <f t="shared" si="537"/>
        <v>0</v>
      </c>
      <c r="BC942">
        <f t="shared" si="538"/>
        <v>0</v>
      </c>
      <c r="BD942" t="str">
        <f t="shared" si="539"/>
        <v>C</v>
      </c>
      <c r="BE942">
        <f t="shared" si="540"/>
        <v>3</v>
      </c>
      <c r="BF942">
        <f t="shared" si="541"/>
        <v>-3.7643689058441341</v>
      </c>
      <c r="BG942">
        <f t="shared" si="542"/>
        <v>-42.171718189759716</v>
      </c>
      <c r="BH942">
        <f t="shared" si="543"/>
        <v>-82.840254641099079</v>
      </c>
      <c r="BI942">
        <f t="shared" si="544"/>
        <v>-33.757758935166962</v>
      </c>
      <c r="BJ942">
        <f t="shared" si="545"/>
        <v>-108.67008854708662</v>
      </c>
      <c r="BK942">
        <f t="shared" si="546"/>
        <v>-14.754319664473872</v>
      </c>
      <c r="BL942">
        <f t="shared" si="547"/>
        <v>-22.013681658285037</v>
      </c>
      <c r="BM942">
        <f t="shared" si="548"/>
        <v>72.444458573419169</v>
      </c>
      <c r="BN942">
        <f t="shared" si="549"/>
        <v>-67.960368165567971</v>
      </c>
      <c r="BO942">
        <f t="shared" si="515"/>
        <v>0</v>
      </c>
      <c r="BP942">
        <f t="shared" si="516"/>
        <v>2</v>
      </c>
      <c r="BQ942" t="str">
        <f t="shared" si="517"/>
        <v>Train</v>
      </c>
    </row>
    <row r="943" spans="1:69" x14ac:dyDescent="0.3">
      <c r="A943">
        <v>3</v>
      </c>
      <c r="B943">
        <v>1</v>
      </c>
      <c r="C943" t="s">
        <v>2137</v>
      </c>
      <c r="D943" t="s">
        <v>20</v>
      </c>
      <c r="E943">
        <v>25</v>
      </c>
      <c r="F943">
        <v>0</v>
      </c>
      <c r="G943">
        <v>0</v>
      </c>
      <c r="H943" t="s">
        <v>2138</v>
      </c>
      <c r="I943">
        <v>7.2291999999999996</v>
      </c>
      <c r="J943" t="s">
        <v>2139</v>
      </c>
      <c r="K943" t="s">
        <v>44</v>
      </c>
      <c r="L943" t="s">
        <v>33</v>
      </c>
      <c r="O943">
        <v>1</v>
      </c>
      <c r="P943">
        <v>4</v>
      </c>
      <c r="Q943">
        <v>2</v>
      </c>
      <c r="R943" t="str">
        <f t="shared" si="518"/>
        <v>Train</v>
      </c>
      <c r="S943" t="str">
        <f t="shared" si="519"/>
        <v>Test</v>
      </c>
      <c r="T943" t="str">
        <f t="shared" si="520"/>
        <v>Train</v>
      </c>
      <c r="U943" t="str">
        <f t="shared" si="521"/>
        <v/>
      </c>
      <c r="V943" t="str">
        <f t="shared" si="522"/>
        <v>18-30</v>
      </c>
      <c r="W943" t="str">
        <f t="shared" si="523"/>
        <v>F</v>
      </c>
      <c r="X943" t="str">
        <f t="shared" si="524"/>
        <v>0-10</v>
      </c>
      <c r="Y943" t="b">
        <f>SUMPRODUCT(--(U943=counts!$A$40:$A$49))&gt;0</f>
        <v>0</v>
      </c>
      <c r="Z943" t="b">
        <f>SUMPRODUCT(--(W943=counts!$A$18:$A$22))&gt;0</f>
        <v>0</v>
      </c>
      <c r="AA943" t="str">
        <f t="shared" si="525"/>
        <v>18-30</v>
      </c>
      <c r="AB943" t="str">
        <f>IF(W943="","Blank",IF(Z943="TRUE",W943,counts!$A$23))</f>
        <v>F, G, T</v>
      </c>
      <c r="AC943" t="str">
        <f t="shared" si="526"/>
        <v>0-10</v>
      </c>
      <c r="AD943" t="str">
        <f t="shared" si="527"/>
        <v>Blank</v>
      </c>
      <c r="AE943" t="str">
        <f t="shared" si="528"/>
        <v>male</v>
      </c>
      <c r="AF943">
        <f>IF(F943&gt;=4, counts!$A$62,F943)</f>
        <v>0</v>
      </c>
      <c r="AG943">
        <f>IF(G943&gt;=3, counts!$A$69,G943)</f>
        <v>0</v>
      </c>
      <c r="AH943" t="str">
        <f>IF(OR(K943="S",K943=""), counts!$A$75,K943)</f>
        <v>C</v>
      </c>
      <c r="AI943">
        <f t="shared" si="529"/>
        <v>3</v>
      </c>
      <c r="AJ943">
        <f>VLOOKUP(AA943,counts!$V$8:$W$13,2,FALSE)</f>
        <v>-11.613432440426715</v>
      </c>
      <c r="AK943">
        <f>VLOOKUP(AB943,counts!$V$17:$W$23,2,FALSE)</f>
        <v>123.30204897661667</v>
      </c>
      <c r="AL943">
        <f>VLOOKUP(AC943,counts!$V$27:$W$33,2,FALSE)</f>
        <v>-82.840254641099079</v>
      </c>
      <c r="AM943">
        <f>VLOOKUP(AD943,counts!$V$38:$W$49,2,FALSE)</f>
        <v>-33.757758935166962</v>
      </c>
      <c r="AN943">
        <f>VLOOKUP(AE943,counts!$V$53:$W$54,2,FALSE)</f>
        <v>-108.67008854708662</v>
      </c>
      <c r="AO943">
        <f>VLOOKUP(AF943,counts!$V$58:$W$62,2,FALSE)</f>
        <v>-14.754319664473872</v>
      </c>
      <c r="AP943">
        <f>VLOOKUP(AG943,counts!$V$66:$W$69,2,FALSE)</f>
        <v>-22.013681658285037</v>
      </c>
      <c r="AQ943">
        <f>VLOOKUP(AH943,counts!$V$73:$W$75,2,FALSE)</f>
        <v>72.444458573419169</v>
      </c>
      <c r="AR943">
        <f>VLOOKUP(AI943,counts!$V$79:$W$81,2,FALSE)</f>
        <v>-67.960368165567971</v>
      </c>
      <c r="AS943">
        <f t="shared" si="530"/>
        <v>1</v>
      </c>
      <c r="AT943">
        <f t="shared" si="531"/>
        <v>1</v>
      </c>
      <c r="AU943" t="str">
        <f t="shared" si="514"/>
        <v>Train</v>
      </c>
      <c r="AW943" t="str">
        <f t="shared" si="532"/>
        <v>18-30</v>
      </c>
      <c r="AX943" t="str">
        <f t="shared" si="533"/>
        <v>F, G, T</v>
      </c>
      <c r="AY943" t="str">
        <f t="shared" si="534"/>
        <v>0-10</v>
      </c>
      <c r="AZ943" t="str">
        <f t="shared" si="535"/>
        <v>Blank</v>
      </c>
      <c r="BA943" t="str">
        <f t="shared" si="536"/>
        <v>male</v>
      </c>
      <c r="BB943">
        <f t="shared" si="537"/>
        <v>0</v>
      </c>
      <c r="BC943">
        <f t="shared" si="538"/>
        <v>0</v>
      </c>
      <c r="BD943" t="str">
        <f t="shared" si="539"/>
        <v>C</v>
      </c>
      <c r="BE943">
        <f t="shared" si="540"/>
        <v>3</v>
      </c>
      <c r="BF943">
        <f t="shared" si="541"/>
        <v>-11.613432440426715</v>
      </c>
      <c r="BG943">
        <f t="shared" si="542"/>
        <v>123.30204897661667</v>
      </c>
      <c r="BH943">
        <f t="shared" si="543"/>
        <v>-82.840254641099079</v>
      </c>
      <c r="BI943">
        <f t="shared" si="544"/>
        <v>-33.757758935166962</v>
      </c>
      <c r="BJ943">
        <f t="shared" si="545"/>
        <v>-108.67008854708662</v>
      </c>
      <c r="BK943">
        <f t="shared" si="546"/>
        <v>-14.754319664473872</v>
      </c>
      <c r="BL943">
        <f t="shared" si="547"/>
        <v>-22.013681658285037</v>
      </c>
      <c r="BM943">
        <f t="shared" si="548"/>
        <v>72.444458573419169</v>
      </c>
      <c r="BN943">
        <f t="shared" si="549"/>
        <v>-67.960368165567971</v>
      </c>
      <c r="BO943">
        <f t="shared" si="515"/>
        <v>1</v>
      </c>
      <c r="BP943">
        <f t="shared" si="516"/>
        <v>1</v>
      </c>
      <c r="BQ943" t="str">
        <f t="shared" si="517"/>
        <v>Train</v>
      </c>
    </row>
    <row r="944" spans="1:69" x14ac:dyDescent="0.3">
      <c r="A944">
        <v>3</v>
      </c>
      <c r="B944">
        <v>0</v>
      </c>
      <c r="C944" t="s">
        <v>2140</v>
      </c>
      <c r="D944" t="s">
        <v>20</v>
      </c>
      <c r="F944">
        <v>0</v>
      </c>
      <c r="G944">
        <v>0</v>
      </c>
      <c r="H944" t="s">
        <v>2141</v>
      </c>
      <c r="I944">
        <v>7.2249999999999996</v>
      </c>
      <c r="K944" t="s">
        <v>44</v>
      </c>
      <c r="O944">
        <v>1</v>
      </c>
      <c r="P944">
        <v>4</v>
      </c>
      <c r="Q944">
        <v>4</v>
      </c>
      <c r="R944" t="str">
        <f t="shared" si="518"/>
        <v>Train</v>
      </c>
      <c r="S944" t="str">
        <f t="shared" si="519"/>
        <v>Test</v>
      </c>
      <c r="T944" t="str">
        <f t="shared" si="520"/>
        <v>Test</v>
      </c>
      <c r="U944" t="str">
        <f t="shared" si="521"/>
        <v/>
      </c>
      <c r="V944" t="str">
        <f t="shared" si="522"/>
        <v>0-17</v>
      </c>
      <c r="W944" t="str">
        <f t="shared" si="523"/>
        <v/>
      </c>
      <c r="X944" t="str">
        <f t="shared" si="524"/>
        <v>0-10</v>
      </c>
      <c r="Y944" t="b">
        <f>SUMPRODUCT(--(U944=counts!$A$40:$A$49))&gt;0</f>
        <v>0</v>
      </c>
      <c r="Z944" t="b">
        <f>SUMPRODUCT(--(W944=counts!$A$18:$A$22))&gt;0</f>
        <v>0</v>
      </c>
      <c r="AA944" t="str">
        <f t="shared" si="525"/>
        <v>0-17</v>
      </c>
      <c r="AB944" t="str">
        <f>IF(W944="","Blank",IF(Z944="TRUE",W944,counts!$A$23))</f>
        <v>Blank</v>
      </c>
      <c r="AC944" t="str">
        <f t="shared" si="526"/>
        <v>0-10</v>
      </c>
      <c r="AD944" t="str">
        <f t="shared" si="527"/>
        <v>Blank</v>
      </c>
      <c r="AE944" t="str">
        <f t="shared" si="528"/>
        <v>male</v>
      </c>
      <c r="AF944">
        <f>IF(F944&gt;=4, counts!$A$62,F944)</f>
        <v>0</v>
      </c>
      <c r="AG944">
        <f>IF(G944&gt;=3, counts!$A$69,G944)</f>
        <v>0</v>
      </c>
      <c r="AH944" t="str">
        <f>IF(OR(K944="S",K944=""), counts!$A$75,K944)</f>
        <v>C</v>
      </c>
      <c r="AI944">
        <f t="shared" si="529"/>
        <v>3</v>
      </c>
      <c r="AJ944">
        <f>VLOOKUP(AA944,counts!$V$8:$W$13,2,FALSE)</f>
        <v>-3.7643689058441341</v>
      </c>
      <c r="AK944">
        <f>VLOOKUP(AB944,counts!$V$17:$W$23,2,FALSE)</f>
        <v>-42.171718189759716</v>
      </c>
      <c r="AL944">
        <f>VLOOKUP(AC944,counts!$V$27:$W$33,2,FALSE)</f>
        <v>-82.840254641099079</v>
      </c>
      <c r="AM944">
        <f>VLOOKUP(AD944,counts!$V$38:$W$49,2,FALSE)</f>
        <v>-33.757758935166962</v>
      </c>
      <c r="AN944">
        <f>VLOOKUP(AE944,counts!$V$53:$W$54,2,FALSE)</f>
        <v>-108.67008854708662</v>
      </c>
      <c r="AO944">
        <f>VLOOKUP(AF944,counts!$V$58:$W$62,2,FALSE)</f>
        <v>-14.754319664473872</v>
      </c>
      <c r="AP944">
        <f>VLOOKUP(AG944,counts!$V$66:$W$69,2,FALSE)</f>
        <v>-22.013681658285037</v>
      </c>
      <c r="AQ944">
        <f>VLOOKUP(AH944,counts!$V$73:$W$75,2,FALSE)</f>
        <v>72.444458573419169</v>
      </c>
      <c r="AR944">
        <f>VLOOKUP(AI944,counts!$V$79:$W$81,2,FALSE)</f>
        <v>-67.960368165567971</v>
      </c>
      <c r="AS944">
        <f t="shared" si="530"/>
        <v>0</v>
      </c>
      <c r="AT944">
        <f t="shared" si="531"/>
        <v>1</v>
      </c>
      <c r="AU944" t="str">
        <f t="shared" si="514"/>
        <v>Train</v>
      </c>
      <c r="AW944" t="str">
        <f t="shared" si="532"/>
        <v>0-17</v>
      </c>
      <c r="AX944" t="str">
        <f t="shared" si="533"/>
        <v>Blank</v>
      </c>
      <c r="AY944" t="str">
        <f t="shared" si="534"/>
        <v>0-10</v>
      </c>
      <c r="AZ944" t="str">
        <f t="shared" si="535"/>
        <v>Blank</v>
      </c>
      <c r="BA944" t="str">
        <f t="shared" si="536"/>
        <v>male</v>
      </c>
      <c r="BB944">
        <f t="shared" si="537"/>
        <v>0</v>
      </c>
      <c r="BC944">
        <f t="shared" si="538"/>
        <v>0</v>
      </c>
      <c r="BD944" t="str">
        <f t="shared" si="539"/>
        <v>C</v>
      </c>
      <c r="BE944">
        <f t="shared" si="540"/>
        <v>3</v>
      </c>
      <c r="BF944">
        <f t="shared" si="541"/>
        <v>-3.7643689058441341</v>
      </c>
      <c r="BG944">
        <f t="shared" si="542"/>
        <v>-42.171718189759716</v>
      </c>
      <c r="BH944">
        <f t="shared" si="543"/>
        <v>-82.840254641099079</v>
      </c>
      <c r="BI944">
        <f t="shared" si="544"/>
        <v>-33.757758935166962</v>
      </c>
      <c r="BJ944">
        <f t="shared" si="545"/>
        <v>-108.67008854708662</v>
      </c>
      <c r="BK944">
        <f t="shared" si="546"/>
        <v>-14.754319664473872</v>
      </c>
      <c r="BL944">
        <f t="shared" si="547"/>
        <v>-22.013681658285037</v>
      </c>
      <c r="BM944">
        <f t="shared" si="548"/>
        <v>72.444458573419169</v>
      </c>
      <c r="BN944">
        <f t="shared" si="549"/>
        <v>-67.960368165567971</v>
      </c>
      <c r="BO944">
        <f t="shared" si="515"/>
        <v>0</v>
      </c>
      <c r="BP944">
        <f t="shared" si="516"/>
        <v>1</v>
      </c>
      <c r="BQ944" t="str">
        <f t="shared" si="517"/>
        <v>Train</v>
      </c>
    </row>
    <row r="945" spans="1:69" x14ac:dyDescent="0.3">
      <c r="A945">
        <v>3</v>
      </c>
      <c r="B945">
        <v>0</v>
      </c>
      <c r="C945" t="s">
        <v>2142</v>
      </c>
      <c r="D945" t="s">
        <v>15</v>
      </c>
      <c r="E945">
        <v>37</v>
      </c>
      <c r="F945">
        <v>0</v>
      </c>
      <c r="G945">
        <v>0</v>
      </c>
      <c r="H945" t="s">
        <v>2143</v>
      </c>
      <c r="I945">
        <v>9.5875000000000004</v>
      </c>
      <c r="K945" t="s">
        <v>17</v>
      </c>
      <c r="O945">
        <v>4</v>
      </c>
      <c r="P945">
        <v>4</v>
      </c>
      <c r="Q945">
        <v>4</v>
      </c>
      <c r="R945" t="str">
        <f t="shared" si="518"/>
        <v>Test</v>
      </c>
      <c r="S945" t="str">
        <f t="shared" si="519"/>
        <v>Test</v>
      </c>
      <c r="T945" t="str">
        <f t="shared" si="520"/>
        <v>Test</v>
      </c>
      <c r="U945" t="str">
        <f t="shared" si="521"/>
        <v/>
      </c>
      <c r="V945" t="str">
        <f t="shared" si="522"/>
        <v>31-40</v>
      </c>
      <c r="W945" t="str">
        <f t="shared" si="523"/>
        <v/>
      </c>
      <c r="X945" t="str">
        <f t="shared" si="524"/>
        <v>0-10</v>
      </c>
      <c r="Y945" t="b">
        <f>SUMPRODUCT(--(U945=counts!$A$40:$A$49))&gt;0</f>
        <v>0</v>
      </c>
      <c r="Z945" t="b">
        <f>SUMPRODUCT(--(W945=counts!$A$18:$A$22))&gt;0</f>
        <v>0</v>
      </c>
      <c r="AA945" t="str">
        <f t="shared" si="525"/>
        <v>31-40</v>
      </c>
      <c r="AB945" t="str">
        <f>IF(W945="","Blank",IF(Z945="TRUE",W945,counts!$A$23))</f>
        <v>Blank</v>
      </c>
      <c r="AC945" t="str">
        <f t="shared" si="526"/>
        <v>0-10</v>
      </c>
      <c r="AD945" t="str">
        <f t="shared" si="527"/>
        <v>Blank</v>
      </c>
      <c r="AE945" t="str">
        <f t="shared" si="528"/>
        <v>female</v>
      </c>
      <c r="AF945">
        <f>IF(F945&gt;=4, counts!$A$62,F945)</f>
        <v>0</v>
      </c>
      <c r="AG945">
        <f>IF(G945&gt;=3, counts!$A$69,G945)</f>
        <v>0</v>
      </c>
      <c r="AH945" t="str">
        <f>IF(OR(K945="S",K945=""), counts!$A$75,K945)</f>
        <v>S, blank</v>
      </c>
      <c r="AI945">
        <f t="shared" si="529"/>
        <v>3</v>
      </c>
      <c r="AJ945">
        <f>VLOOKUP(AA945,counts!$V$8:$W$13,2,FALSE)</f>
        <v>32.769878926258563</v>
      </c>
      <c r="AK945">
        <f>VLOOKUP(AB945,counts!$V$17:$W$23,2,FALSE)</f>
        <v>-42.171718189759716</v>
      </c>
      <c r="AL945">
        <f>VLOOKUP(AC945,counts!$V$27:$W$33,2,FALSE)</f>
        <v>-82.840254641099079</v>
      </c>
      <c r="AM945">
        <f>VLOOKUP(AD945,counts!$V$38:$W$49,2,FALSE)</f>
        <v>-33.757758935166962</v>
      </c>
      <c r="AN945">
        <f>VLOOKUP(AE945,counts!$V$53:$W$54,2,FALSE)</f>
        <v>151.41878811967541</v>
      </c>
      <c r="AO945">
        <f>VLOOKUP(AF945,counts!$V$58:$W$62,2,FALSE)</f>
        <v>-14.754319664473872</v>
      </c>
      <c r="AP945">
        <f>VLOOKUP(AG945,counts!$V$66:$W$69,2,FALSE)</f>
        <v>-22.013681658285037</v>
      </c>
      <c r="AQ945">
        <f>VLOOKUP(AH945,counts!$V$73:$W$75,2,FALSE)</f>
        <v>-22.422560732600829</v>
      </c>
      <c r="AR945">
        <f>VLOOKUP(AI945,counts!$V$79:$W$81,2,FALSE)</f>
        <v>-67.960368165567971</v>
      </c>
      <c r="AS945">
        <f t="shared" si="530"/>
        <v>0</v>
      </c>
      <c r="AT945">
        <f t="shared" si="531"/>
        <v>4</v>
      </c>
      <c r="AU945" t="str">
        <f t="shared" si="514"/>
        <v>Test</v>
      </c>
      <c r="AW945" t="str">
        <f t="shared" si="532"/>
        <v>31-40</v>
      </c>
      <c r="AX945" t="str">
        <f t="shared" si="533"/>
        <v>Blank</v>
      </c>
      <c r="AY945" t="str">
        <f t="shared" si="534"/>
        <v>0-10</v>
      </c>
      <c r="AZ945" t="str">
        <f t="shared" si="535"/>
        <v>Blank</v>
      </c>
      <c r="BA945" t="str">
        <f t="shared" si="536"/>
        <v>female</v>
      </c>
      <c r="BB945">
        <f t="shared" si="537"/>
        <v>0</v>
      </c>
      <c r="BC945">
        <f t="shared" si="538"/>
        <v>0</v>
      </c>
      <c r="BD945" t="str">
        <f t="shared" si="539"/>
        <v>S, blank</v>
      </c>
      <c r="BE945">
        <f t="shared" si="540"/>
        <v>3</v>
      </c>
      <c r="BF945">
        <f t="shared" si="541"/>
        <v>32.769878926258563</v>
      </c>
      <c r="BG945">
        <f t="shared" si="542"/>
        <v>-42.171718189759716</v>
      </c>
      <c r="BH945">
        <f t="shared" si="543"/>
        <v>-82.840254641099079</v>
      </c>
      <c r="BI945">
        <f t="shared" si="544"/>
        <v>-33.757758935166962</v>
      </c>
      <c r="BJ945">
        <f t="shared" si="545"/>
        <v>151.41878811967541</v>
      </c>
      <c r="BK945">
        <f t="shared" si="546"/>
        <v>-14.754319664473872</v>
      </c>
      <c r="BL945">
        <f t="shared" si="547"/>
        <v>-22.013681658285037</v>
      </c>
      <c r="BM945">
        <f t="shared" si="548"/>
        <v>-22.422560732600829</v>
      </c>
      <c r="BN945">
        <f t="shared" si="549"/>
        <v>-67.960368165567971</v>
      </c>
      <c r="BO945">
        <f t="shared" si="515"/>
        <v>0</v>
      </c>
      <c r="BP945">
        <f t="shared" si="516"/>
        <v>4</v>
      </c>
      <c r="BQ945" t="str">
        <f t="shared" si="517"/>
        <v>Test</v>
      </c>
    </row>
    <row r="946" spans="1:69" x14ac:dyDescent="0.3">
      <c r="A946">
        <v>3</v>
      </c>
      <c r="B946">
        <v>0</v>
      </c>
      <c r="C946" t="s">
        <v>2144</v>
      </c>
      <c r="D946" t="s">
        <v>20</v>
      </c>
      <c r="F946">
        <v>0</v>
      </c>
      <c r="G946">
        <v>0</v>
      </c>
      <c r="H946" t="s">
        <v>2145</v>
      </c>
      <c r="I946">
        <v>7.8958000000000004</v>
      </c>
      <c r="K946" t="s">
        <v>17</v>
      </c>
      <c r="O946">
        <v>1</v>
      </c>
      <c r="P946">
        <v>1</v>
      </c>
      <c r="Q946">
        <v>2</v>
      </c>
      <c r="R946" t="str">
        <f t="shared" si="518"/>
        <v>Train</v>
      </c>
      <c r="S946" t="str">
        <f t="shared" si="519"/>
        <v>Train</v>
      </c>
      <c r="T946" t="str">
        <f t="shared" si="520"/>
        <v>Train</v>
      </c>
      <c r="U946" t="str">
        <f t="shared" si="521"/>
        <v/>
      </c>
      <c r="V946" t="str">
        <f t="shared" si="522"/>
        <v>0-17</v>
      </c>
      <c r="W946" t="str">
        <f t="shared" si="523"/>
        <v/>
      </c>
      <c r="X946" t="str">
        <f t="shared" si="524"/>
        <v>0-10</v>
      </c>
      <c r="Y946" t="b">
        <f>SUMPRODUCT(--(U946=counts!$A$40:$A$49))&gt;0</f>
        <v>0</v>
      </c>
      <c r="Z946" t="b">
        <f>SUMPRODUCT(--(W946=counts!$A$18:$A$22))&gt;0</f>
        <v>0</v>
      </c>
      <c r="AA946" t="str">
        <f t="shared" si="525"/>
        <v>0-17</v>
      </c>
      <c r="AB946" t="str">
        <f>IF(W946="","Blank",IF(Z946="TRUE",W946,counts!$A$23))</f>
        <v>Blank</v>
      </c>
      <c r="AC946" t="str">
        <f t="shared" si="526"/>
        <v>0-10</v>
      </c>
      <c r="AD946" t="str">
        <f t="shared" si="527"/>
        <v>Blank</v>
      </c>
      <c r="AE946" t="str">
        <f t="shared" si="528"/>
        <v>male</v>
      </c>
      <c r="AF946">
        <f>IF(F946&gt;=4, counts!$A$62,F946)</f>
        <v>0</v>
      </c>
      <c r="AG946">
        <f>IF(G946&gt;=3, counts!$A$69,G946)</f>
        <v>0</v>
      </c>
      <c r="AH946" t="str">
        <f>IF(OR(K946="S",K946=""), counts!$A$75,K946)</f>
        <v>S, blank</v>
      </c>
      <c r="AI946">
        <f t="shared" si="529"/>
        <v>3</v>
      </c>
      <c r="AJ946">
        <f>VLOOKUP(AA946,counts!$V$8:$W$13,2,FALSE)</f>
        <v>-3.7643689058441341</v>
      </c>
      <c r="AK946">
        <f>VLOOKUP(AB946,counts!$V$17:$W$23,2,FALSE)</f>
        <v>-42.171718189759716</v>
      </c>
      <c r="AL946">
        <f>VLOOKUP(AC946,counts!$V$27:$W$33,2,FALSE)</f>
        <v>-82.840254641099079</v>
      </c>
      <c r="AM946">
        <f>VLOOKUP(AD946,counts!$V$38:$W$49,2,FALSE)</f>
        <v>-33.757758935166962</v>
      </c>
      <c r="AN946">
        <f>VLOOKUP(AE946,counts!$V$53:$W$54,2,FALSE)</f>
        <v>-108.67008854708662</v>
      </c>
      <c r="AO946">
        <f>VLOOKUP(AF946,counts!$V$58:$W$62,2,FALSE)</f>
        <v>-14.754319664473872</v>
      </c>
      <c r="AP946">
        <f>VLOOKUP(AG946,counts!$V$66:$W$69,2,FALSE)</f>
        <v>-22.013681658285037</v>
      </c>
      <c r="AQ946">
        <f>VLOOKUP(AH946,counts!$V$73:$W$75,2,FALSE)</f>
        <v>-22.422560732600829</v>
      </c>
      <c r="AR946">
        <f>VLOOKUP(AI946,counts!$V$79:$W$81,2,FALSE)</f>
        <v>-67.960368165567971</v>
      </c>
      <c r="AS946">
        <f t="shared" si="530"/>
        <v>0</v>
      </c>
      <c r="AT946">
        <f t="shared" si="531"/>
        <v>1</v>
      </c>
      <c r="AU946" t="str">
        <f t="shared" si="514"/>
        <v>Train</v>
      </c>
      <c r="AW946" t="str">
        <f t="shared" si="532"/>
        <v>0-17</v>
      </c>
      <c r="AX946" t="str">
        <f t="shared" si="533"/>
        <v>Blank</v>
      </c>
      <c r="AY946" t="str">
        <f t="shared" si="534"/>
        <v>0-10</v>
      </c>
      <c r="AZ946" t="str">
        <f t="shared" si="535"/>
        <v>Blank</v>
      </c>
      <c r="BA946" t="str">
        <f t="shared" si="536"/>
        <v>male</v>
      </c>
      <c r="BB946">
        <f t="shared" si="537"/>
        <v>0</v>
      </c>
      <c r="BC946">
        <f t="shared" si="538"/>
        <v>0</v>
      </c>
      <c r="BD946" t="str">
        <f t="shared" si="539"/>
        <v>S, blank</v>
      </c>
      <c r="BE946">
        <f t="shared" si="540"/>
        <v>3</v>
      </c>
      <c r="BF946">
        <f t="shared" si="541"/>
        <v>-3.7643689058441341</v>
      </c>
      <c r="BG946">
        <f t="shared" si="542"/>
        <v>-42.171718189759716</v>
      </c>
      <c r="BH946">
        <f t="shared" si="543"/>
        <v>-82.840254641099079</v>
      </c>
      <c r="BI946">
        <f t="shared" si="544"/>
        <v>-33.757758935166962</v>
      </c>
      <c r="BJ946">
        <f t="shared" si="545"/>
        <v>-108.67008854708662</v>
      </c>
      <c r="BK946">
        <f t="shared" si="546"/>
        <v>-14.754319664473872</v>
      </c>
      <c r="BL946">
        <f t="shared" si="547"/>
        <v>-22.013681658285037</v>
      </c>
      <c r="BM946">
        <f t="shared" si="548"/>
        <v>-22.422560732600829</v>
      </c>
      <c r="BN946">
        <f t="shared" si="549"/>
        <v>-67.960368165567971</v>
      </c>
      <c r="BO946">
        <f t="shared" si="515"/>
        <v>0</v>
      </c>
      <c r="BP946">
        <f t="shared" si="516"/>
        <v>1</v>
      </c>
      <c r="BQ946" t="str">
        <f t="shared" si="517"/>
        <v>Train</v>
      </c>
    </row>
    <row r="947" spans="1:69" x14ac:dyDescent="0.3">
      <c r="A947">
        <v>3</v>
      </c>
      <c r="B947">
        <v>1</v>
      </c>
      <c r="C947" t="s">
        <v>2146</v>
      </c>
      <c r="D947" t="s">
        <v>20</v>
      </c>
      <c r="F947">
        <v>0</v>
      </c>
      <c r="G947">
        <v>0</v>
      </c>
      <c r="H947" t="s">
        <v>1589</v>
      </c>
      <c r="I947">
        <v>56.495800000000003</v>
      </c>
      <c r="K947" t="s">
        <v>17</v>
      </c>
      <c r="L947" t="s">
        <v>44</v>
      </c>
      <c r="O947">
        <v>5</v>
      </c>
      <c r="P947">
        <v>2</v>
      </c>
      <c r="Q947">
        <v>1</v>
      </c>
      <c r="R947" t="str">
        <f t="shared" si="518"/>
        <v>Validate</v>
      </c>
      <c r="S947" t="str">
        <f t="shared" si="519"/>
        <v>Train</v>
      </c>
      <c r="T947" t="str">
        <f t="shared" si="520"/>
        <v>Train</v>
      </c>
      <c r="U947" t="str">
        <f t="shared" si="521"/>
        <v/>
      </c>
      <c r="V947" t="str">
        <f t="shared" si="522"/>
        <v>0-17</v>
      </c>
      <c r="W947" t="str">
        <f t="shared" si="523"/>
        <v/>
      </c>
      <c r="X947" t="str">
        <f t="shared" si="524"/>
        <v>41-100</v>
      </c>
      <c r="Y947" t="b">
        <f>SUMPRODUCT(--(U947=counts!$A$40:$A$49))&gt;0</f>
        <v>0</v>
      </c>
      <c r="Z947" t="b">
        <f>SUMPRODUCT(--(W947=counts!$A$18:$A$22))&gt;0</f>
        <v>0</v>
      </c>
      <c r="AA947" t="str">
        <f t="shared" si="525"/>
        <v>0-17</v>
      </c>
      <c r="AB947" t="str">
        <f>IF(W947="","Blank",IF(Z947="TRUE",W947,counts!$A$23))</f>
        <v>Blank</v>
      </c>
      <c r="AC947" t="str">
        <f t="shared" si="526"/>
        <v>41-100</v>
      </c>
      <c r="AD947" t="str">
        <f t="shared" si="527"/>
        <v>Blank</v>
      </c>
      <c r="AE947" t="str">
        <f t="shared" si="528"/>
        <v>male</v>
      </c>
      <c r="AF947">
        <f>IF(F947&gt;=4, counts!$A$62,F947)</f>
        <v>0</v>
      </c>
      <c r="AG947">
        <f>IF(G947&gt;=3, counts!$A$69,G947)</f>
        <v>0</v>
      </c>
      <c r="AH947" t="str">
        <f>IF(OR(K947="S",K947=""), counts!$A$75,K947)</f>
        <v>S, blank</v>
      </c>
      <c r="AI947">
        <f t="shared" si="529"/>
        <v>3</v>
      </c>
      <c r="AJ947">
        <f>VLOOKUP(AA947,counts!$V$8:$W$13,2,FALSE)</f>
        <v>-3.7643689058441341</v>
      </c>
      <c r="AK947">
        <f>VLOOKUP(AB947,counts!$V$17:$W$23,2,FALSE)</f>
        <v>-42.171718189759716</v>
      </c>
      <c r="AL947">
        <f>VLOOKUP(AC947,counts!$V$27:$W$33,2,FALSE)</f>
        <v>70.538774768379497</v>
      </c>
      <c r="AM947">
        <f>VLOOKUP(AD947,counts!$V$38:$W$49,2,FALSE)</f>
        <v>-33.757758935166962</v>
      </c>
      <c r="AN947">
        <f>VLOOKUP(AE947,counts!$V$53:$W$54,2,FALSE)</f>
        <v>-108.67008854708662</v>
      </c>
      <c r="AO947">
        <f>VLOOKUP(AF947,counts!$V$58:$W$62,2,FALSE)</f>
        <v>-14.754319664473872</v>
      </c>
      <c r="AP947">
        <f>VLOOKUP(AG947,counts!$V$66:$W$69,2,FALSE)</f>
        <v>-22.013681658285037</v>
      </c>
      <c r="AQ947">
        <f>VLOOKUP(AH947,counts!$V$73:$W$75,2,FALSE)</f>
        <v>-22.422560732600829</v>
      </c>
      <c r="AR947">
        <f>VLOOKUP(AI947,counts!$V$79:$W$81,2,FALSE)</f>
        <v>-67.960368165567971</v>
      </c>
      <c r="AS947">
        <f t="shared" si="530"/>
        <v>1</v>
      </c>
      <c r="AT947">
        <f t="shared" si="531"/>
        <v>5</v>
      </c>
      <c r="AU947" t="str">
        <f t="shared" si="514"/>
        <v>Validate</v>
      </c>
      <c r="AW947" t="str">
        <f t="shared" si="532"/>
        <v>0-17</v>
      </c>
      <c r="AX947" t="str">
        <f t="shared" si="533"/>
        <v>Blank</v>
      </c>
      <c r="AY947" t="str">
        <f t="shared" si="534"/>
        <v>41-100</v>
      </c>
      <c r="AZ947" t="str">
        <f t="shared" si="535"/>
        <v>Blank</v>
      </c>
      <c r="BA947" t="str">
        <f t="shared" si="536"/>
        <v>male</v>
      </c>
      <c r="BB947">
        <f t="shared" si="537"/>
        <v>0</v>
      </c>
      <c r="BC947">
        <f t="shared" si="538"/>
        <v>0</v>
      </c>
      <c r="BD947" t="str">
        <f t="shared" si="539"/>
        <v>S, blank</v>
      </c>
      <c r="BE947">
        <f t="shared" si="540"/>
        <v>3</v>
      </c>
      <c r="BF947">
        <f t="shared" si="541"/>
        <v>-3.7643689058441341</v>
      </c>
      <c r="BG947">
        <f t="shared" si="542"/>
        <v>-42.171718189759716</v>
      </c>
      <c r="BH947">
        <f t="shared" si="543"/>
        <v>70.538774768379497</v>
      </c>
      <c r="BI947">
        <f t="shared" si="544"/>
        <v>-33.757758935166962</v>
      </c>
      <c r="BJ947">
        <f t="shared" si="545"/>
        <v>-108.67008854708662</v>
      </c>
      <c r="BK947">
        <f t="shared" si="546"/>
        <v>-14.754319664473872</v>
      </c>
      <c r="BL947">
        <f t="shared" si="547"/>
        <v>-22.013681658285037</v>
      </c>
      <c r="BM947">
        <f t="shared" si="548"/>
        <v>-22.422560732600829</v>
      </c>
      <c r="BN947">
        <f t="shared" si="549"/>
        <v>-67.960368165567971</v>
      </c>
      <c r="BO947">
        <f t="shared" si="515"/>
        <v>1</v>
      </c>
      <c r="BP947">
        <f t="shared" si="516"/>
        <v>5</v>
      </c>
      <c r="BQ947" t="str">
        <f t="shared" si="517"/>
        <v>Validate</v>
      </c>
    </row>
    <row r="948" spans="1:69" x14ac:dyDescent="0.3">
      <c r="A948">
        <v>3</v>
      </c>
      <c r="B948">
        <v>0</v>
      </c>
      <c r="C948" t="s">
        <v>2147</v>
      </c>
      <c r="D948" t="s">
        <v>20</v>
      </c>
      <c r="F948">
        <v>0</v>
      </c>
      <c r="G948">
        <v>0</v>
      </c>
      <c r="H948" t="s">
        <v>1589</v>
      </c>
      <c r="I948">
        <v>56.495800000000003</v>
      </c>
      <c r="K948" t="s">
        <v>17</v>
      </c>
      <c r="O948">
        <v>3</v>
      </c>
      <c r="P948">
        <v>1</v>
      </c>
      <c r="Q948">
        <v>4</v>
      </c>
      <c r="R948" t="str">
        <f t="shared" si="518"/>
        <v>Train</v>
      </c>
      <c r="S948" t="str">
        <f t="shared" si="519"/>
        <v>Train</v>
      </c>
      <c r="T948" t="str">
        <f t="shared" si="520"/>
        <v>Test</v>
      </c>
      <c r="U948" t="str">
        <f t="shared" si="521"/>
        <v/>
      </c>
      <c r="V948" t="str">
        <f t="shared" si="522"/>
        <v>0-17</v>
      </c>
      <c r="W948" t="str">
        <f t="shared" si="523"/>
        <v/>
      </c>
      <c r="X948" t="str">
        <f t="shared" si="524"/>
        <v>41-100</v>
      </c>
      <c r="Y948" t="b">
        <f>SUMPRODUCT(--(U948=counts!$A$40:$A$49))&gt;0</f>
        <v>0</v>
      </c>
      <c r="Z948" t="b">
        <f>SUMPRODUCT(--(W948=counts!$A$18:$A$22))&gt;0</f>
        <v>0</v>
      </c>
      <c r="AA948" t="str">
        <f t="shared" si="525"/>
        <v>0-17</v>
      </c>
      <c r="AB948" t="str">
        <f>IF(W948="","Blank",IF(Z948="TRUE",W948,counts!$A$23))</f>
        <v>Blank</v>
      </c>
      <c r="AC948" t="str">
        <f t="shared" si="526"/>
        <v>41-100</v>
      </c>
      <c r="AD948" t="str">
        <f t="shared" si="527"/>
        <v>Blank</v>
      </c>
      <c r="AE948" t="str">
        <f t="shared" si="528"/>
        <v>male</v>
      </c>
      <c r="AF948">
        <f>IF(F948&gt;=4, counts!$A$62,F948)</f>
        <v>0</v>
      </c>
      <c r="AG948">
        <f>IF(G948&gt;=3, counts!$A$69,G948)</f>
        <v>0</v>
      </c>
      <c r="AH948" t="str">
        <f>IF(OR(K948="S",K948=""), counts!$A$75,K948)</f>
        <v>S, blank</v>
      </c>
      <c r="AI948">
        <f t="shared" si="529"/>
        <v>3</v>
      </c>
      <c r="AJ948">
        <f>VLOOKUP(AA948,counts!$V$8:$W$13,2,FALSE)</f>
        <v>-3.7643689058441341</v>
      </c>
      <c r="AK948">
        <f>VLOOKUP(AB948,counts!$V$17:$W$23,2,FALSE)</f>
        <v>-42.171718189759716</v>
      </c>
      <c r="AL948">
        <f>VLOOKUP(AC948,counts!$V$27:$W$33,2,FALSE)</f>
        <v>70.538774768379497</v>
      </c>
      <c r="AM948">
        <f>VLOOKUP(AD948,counts!$V$38:$W$49,2,FALSE)</f>
        <v>-33.757758935166962</v>
      </c>
      <c r="AN948">
        <f>VLOOKUP(AE948,counts!$V$53:$W$54,2,FALSE)</f>
        <v>-108.67008854708662</v>
      </c>
      <c r="AO948">
        <f>VLOOKUP(AF948,counts!$V$58:$W$62,2,FALSE)</f>
        <v>-14.754319664473872</v>
      </c>
      <c r="AP948">
        <f>VLOOKUP(AG948,counts!$V$66:$W$69,2,FALSE)</f>
        <v>-22.013681658285037</v>
      </c>
      <c r="AQ948">
        <f>VLOOKUP(AH948,counts!$V$73:$W$75,2,FALSE)</f>
        <v>-22.422560732600829</v>
      </c>
      <c r="AR948">
        <f>VLOOKUP(AI948,counts!$V$79:$W$81,2,FALSE)</f>
        <v>-67.960368165567971</v>
      </c>
      <c r="AS948">
        <f t="shared" si="530"/>
        <v>0</v>
      </c>
      <c r="AT948">
        <f t="shared" si="531"/>
        <v>3</v>
      </c>
      <c r="AU948" t="str">
        <f t="shared" si="514"/>
        <v>Train</v>
      </c>
      <c r="AW948" t="str">
        <f t="shared" si="532"/>
        <v>0-17</v>
      </c>
      <c r="AX948" t="str">
        <f t="shared" si="533"/>
        <v>Blank</v>
      </c>
      <c r="AY948" t="str">
        <f t="shared" si="534"/>
        <v>41-100</v>
      </c>
      <c r="AZ948" t="str">
        <f t="shared" si="535"/>
        <v>Blank</v>
      </c>
      <c r="BA948" t="str">
        <f t="shared" si="536"/>
        <v>male</v>
      </c>
      <c r="BB948">
        <f t="shared" si="537"/>
        <v>0</v>
      </c>
      <c r="BC948">
        <f t="shared" si="538"/>
        <v>0</v>
      </c>
      <c r="BD948" t="str">
        <f t="shared" si="539"/>
        <v>S, blank</v>
      </c>
      <c r="BE948">
        <f t="shared" si="540"/>
        <v>3</v>
      </c>
      <c r="BF948">
        <f t="shared" si="541"/>
        <v>-3.7643689058441341</v>
      </c>
      <c r="BG948">
        <f t="shared" si="542"/>
        <v>-42.171718189759716</v>
      </c>
      <c r="BH948">
        <f t="shared" si="543"/>
        <v>70.538774768379497</v>
      </c>
      <c r="BI948">
        <f t="shared" si="544"/>
        <v>-33.757758935166962</v>
      </c>
      <c r="BJ948">
        <f t="shared" si="545"/>
        <v>-108.67008854708662</v>
      </c>
      <c r="BK948">
        <f t="shared" si="546"/>
        <v>-14.754319664473872</v>
      </c>
      <c r="BL948">
        <f t="shared" si="547"/>
        <v>-22.013681658285037</v>
      </c>
      <c r="BM948">
        <f t="shared" si="548"/>
        <v>-22.422560732600829</v>
      </c>
      <c r="BN948">
        <f t="shared" si="549"/>
        <v>-67.960368165567971</v>
      </c>
      <c r="BO948">
        <f t="shared" si="515"/>
        <v>0</v>
      </c>
      <c r="BP948">
        <f t="shared" si="516"/>
        <v>3</v>
      </c>
      <c r="BQ948" t="str">
        <f t="shared" si="517"/>
        <v>Train</v>
      </c>
    </row>
    <row r="949" spans="1:69" x14ac:dyDescent="0.3">
      <c r="A949">
        <v>3</v>
      </c>
      <c r="B949">
        <v>1</v>
      </c>
      <c r="C949" t="s">
        <v>2148</v>
      </c>
      <c r="D949" t="s">
        <v>15</v>
      </c>
      <c r="E949">
        <v>22</v>
      </c>
      <c r="F949">
        <v>0</v>
      </c>
      <c r="G949">
        <v>0</v>
      </c>
      <c r="H949" t="s">
        <v>2149</v>
      </c>
      <c r="I949">
        <v>7.25</v>
      </c>
      <c r="K949" t="s">
        <v>17</v>
      </c>
      <c r="L949" t="s">
        <v>241</v>
      </c>
      <c r="O949">
        <v>1</v>
      </c>
      <c r="P949">
        <v>1</v>
      </c>
      <c r="Q949">
        <v>5</v>
      </c>
      <c r="R949" t="str">
        <f t="shared" si="518"/>
        <v>Train</v>
      </c>
      <c r="S949" t="str">
        <f t="shared" si="519"/>
        <v>Train</v>
      </c>
      <c r="T949" t="str">
        <f t="shared" si="520"/>
        <v>Validate</v>
      </c>
      <c r="U949" t="str">
        <f t="shared" si="521"/>
        <v/>
      </c>
      <c r="V949" t="str">
        <f t="shared" si="522"/>
        <v>18-30</v>
      </c>
      <c r="W949" t="str">
        <f t="shared" si="523"/>
        <v/>
      </c>
      <c r="X949" t="str">
        <f t="shared" si="524"/>
        <v>0-10</v>
      </c>
      <c r="Y949" t="b">
        <f>SUMPRODUCT(--(U949=counts!$A$40:$A$49))&gt;0</f>
        <v>0</v>
      </c>
      <c r="Z949" t="b">
        <f>SUMPRODUCT(--(W949=counts!$A$18:$A$22))&gt;0</f>
        <v>0</v>
      </c>
      <c r="AA949" t="str">
        <f t="shared" si="525"/>
        <v>18-30</v>
      </c>
      <c r="AB949" t="str">
        <f>IF(W949="","Blank",IF(Z949="TRUE",W949,counts!$A$23))</f>
        <v>Blank</v>
      </c>
      <c r="AC949" t="str">
        <f t="shared" si="526"/>
        <v>0-10</v>
      </c>
      <c r="AD949" t="str">
        <f t="shared" si="527"/>
        <v>Blank</v>
      </c>
      <c r="AE949" t="str">
        <f t="shared" si="528"/>
        <v>female</v>
      </c>
      <c r="AF949">
        <f>IF(F949&gt;=4, counts!$A$62,F949)</f>
        <v>0</v>
      </c>
      <c r="AG949">
        <f>IF(G949&gt;=3, counts!$A$69,G949)</f>
        <v>0</v>
      </c>
      <c r="AH949" t="str">
        <f>IF(OR(K949="S",K949=""), counts!$A$75,K949)</f>
        <v>S, blank</v>
      </c>
      <c r="AI949">
        <f t="shared" si="529"/>
        <v>3</v>
      </c>
      <c r="AJ949">
        <f>VLOOKUP(AA949,counts!$V$8:$W$13,2,FALSE)</f>
        <v>-11.613432440426715</v>
      </c>
      <c r="AK949">
        <f>VLOOKUP(AB949,counts!$V$17:$W$23,2,FALSE)</f>
        <v>-42.171718189759716</v>
      </c>
      <c r="AL949">
        <f>VLOOKUP(AC949,counts!$V$27:$W$33,2,FALSE)</f>
        <v>-82.840254641099079</v>
      </c>
      <c r="AM949">
        <f>VLOOKUP(AD949,counts!$V$38:$W$49,2,FALSE)</f>
        <v>-33.757758935166962</v>
      </c>
      <c r="AN949">
        <f>VLOOKUP(AE949,counts!$V$53:$W$54,2,FALSE)</f>
        <v>151.41878811967541</v>
      </c>
      <c r="AO949">
        <f>VLOOKUP(AF949,counts!$V$58:$W$62,2,FALSE)</f>
        <v>-14.754319664473872</v>
      </c>
      <c r="AP949">
        <f>VLOOKUP(AG949,counts!$V$66:$W$69,2,FALSE)</f>
        <v>-22.013681658285037</v>
      </c>
      <c r="AQ949">
        <f>VLOOKUP(AH949,counts!$V$73:$W$75,2,FALSE)</f>
        <v>-22.422560732600829</v>
      </c>
      <c r="AR949">
        <f>VLOOKUP(AI949,counts!$V$79:$W$81,2,FALSE)</f>
        <v>-67.960368165567971</v>
      </c>
      <c r="AS949">
        <f t="shared" si="530"/>
        <v>1</v>
      </c>
      <c r="AT949">
        <f t="shared" si="531"/>
        <v>1</v>
      </c>
      <c r="AU949" t="str">
        <f t="shared" si="514"/>
        <v>Train</v>
      </c>
      <c r="AW949" t="str">
        <f t="shared" si="532"/>
        <v>18-30</v>
      </c>
      <c r="AX949" t="str">
        <f t="shared" si="533"/>
        <v>Blank</v>
      </c>
      <c r="AY949" t="str">
        <f t="shared" si="534"/>
        <v>0-10</v>
      </c>
      <c r="AZ949" t="str">
        <f t="shared" si="535"/>
        <v>Blank</v>
      </c>
      <c r="BA949" t="str">
        <f t="shared" si="536"/>
        <v>female</v>
      </c>
      <c r="BB949">
        <f t="shared" si="537"/>
        <v>0</v>
      </c>
      <c r="BC949">
        <f t="shared" si="538"/>
        <v>0</v>
      </c>
      <c r="BD949" t="str">
        <f t="shared" si="539"/>
        <v>S, blank</v>
      </c>
      <c r="BE949">
        <f t="shared" si="540"/>
        <v>3</v>
      </c>
      <c r="BF949">
        <f t="shared" si="541"/>
        <v>-11.613432440426715</v>
      </c>
      <c r="BG949">
        <f t="shared" si="542"/>
        <v>-42.171718189759716</v>
      </c>
      <c r="BH949">
        <f t="shared" si="543"/>
        <v>-82.840254641099079</v>
      </c>
      <c r="BI949">
        <f t="shared" si="544"/>
        <v>-33.757758935166962</v>
      </c>
      <c r="BJ949">
        <f t="shared" si="545"/>
        <v>151.41878811967541</v>
      </c>
      <c r="BK949">
        <f t="shared" si="546"/>
        <v>-14.754319664473872</v>
      </c>
      <c r="BL949">
        <f t="shared" si="547"/>
        <v>-22.013681658285037</v>
      </c>
      <c r="BM949">
        <f t="shared" si="548"/>
        <v>-22.422560732600829</v>
      </c>
      <c r="BN949">
        <f t="shared" si="549"/>
        <v>-67.960368165567971</v>
      </c>
      <c r="BO949">
        <f t="shared" si="515"/>
        <v>1</v>
      </c>
      <c r="BP949">
        <f t="shared" si="516"/>
        <v>1</v>
      </c>
      <c r="BQ949" t="str">
        <f t="shared" si="517"/>
        <v>Train</v>
      </c>
    </row>
    <row r="950" spans="1:69" x14ac:dyDescent="0.3">
      <c r="A950">
        <v>3</v>
      </c>
      <c r="B950">
        <v>0</v>
      </c>
      <c r="C950" t="s">
        <v>2150</v>
      </c>
      <c r="D950" t="s">
        <v>20</v>
      </c>
      <c r="F950">
        <v>0</v>
      </c>
      <c r="G950">
        <v>0</v>
      </c>
      <c r="H950" t="s">
        <v>2151</v>
      </c>
      <c r="I950">
        <v>7.75</v>
      </c>
      <c r="K950" t="s">
        <v>527</v>
      </c>
      <c r="O950">
        <v>4</v>
      </c>
      <c r="P950">
        <v>2</v>
      </c>
      <c r="Q950">
        <v>1</v>
      </c>
      <c r="R950" t="str">
        <f t="shared" si="518"/>
        <v>Test</v>
      </c>
      <c r="S950" t="str">
        <f t="shared" si="519"/>
        <v>Train</v>
      </c>
      <c r="T950" t="str">
        <f t="shared" si="520"/>
        <v>Train</v>
      </c>
      <c r="U950" t="str">
        <f t="shared" si="521"/>
        <v/>
      </c>
      <c r="V950" t="str">
        <f t="shared" si="522"/>
        <v>0-17</v>
      </c>
      <c r="W950" t="str">
        <f t="shared" si="523"/>
        <v/>
      </c>
      <c r="X950" t="str">
        <f t="shared" si="524"/>
        <v>0-10</v>
      </c>
      <c r="Y950" t="b">
        <f>SUMPRODUCT(--(U950=counts!$A$40:$A$49))&gt;0</f>
        <v>0</v>
      </c>
      <c r="Z950" t="b">
        <f>SUMPRODUCT(--(W950=counts!$A$18:$A$22))&gt;0</f>
        <v>0</v>
      </c>
      <c r="AA950" t="str">
        <f t="shared" si="525"/>
        <v>0-17</v>
      </c>
      <c r="AB950" t="str">
        <f>IF(W950="","Blank",IF(Z950="TRUE",W950,counts!$A$23))</f>
        <v>Blank</v>
      </c>
      <c r="AC950" t="str">
        <f t="shared" si="526"/>
        <v>0-10</v>
      </c>
      <c r="AD950" t="str">
        <f t="shared" si="527"/>
        <v>Blank</v>
      </c>
      <c r="AE950" t="str">
        <f t="shared" si="528"/>
        <v>male</v>
      </c>
      <c r="AF950">
        <f>IF(F950&gt;=4, counts!$A$62,F950)</f>
        <v>0</v>
      </c>
      <c r="AG950">
        <f>IF(G950&gt;=3, counts!$A$69,G950)</f>
        <v>0</v>
      </c>
      <c r="AH950" t="str">
        <f>IF(OR(K950="S",K950=""), counts!$A$75,K950)</f>
        <v>Q</v>
      </c>
      <c r="AI950">
        <f t="shared" si="529"/>
        <v>3</v>
      </c>
      <c r="AJ950">
        <f>VLOOKUP(AA950,counts!$V$8:$W$13,2,FALSE)</f>
        <v>-3.7643689058441341</v>
      </c>
      <c r="AK950">
        <f>VLOOKUP(AB950,counts!$V$17:$W$23,2,FALSE)</f>
        <v>-42.171718189759716</v>
      </c>
      <c r="AL950">
        <f>VLOOKUP(AC950,counts!$V$27:$W$33,2,FALSE)</f>
        <v>-82.840254641099079</v>
      </c>
      <c r="AM950">
        <f>VLOOKUP(AD950,counts!$V$38:$W$49,2,FALSE)</f>
        <v>-33.757758935166962</v>
      </c>
      <c r="AN950">
        <f>VLOOKUP(AE950,counts!$V$53:$W$54,2,FALSE)</f>
        <v>-108.67008854708662</v>
      </c>
      <c r="AO950">
        <f>VLOOKUP(AF950,counts!$V$58:$W$62,2,FALSE)</f>
        <v>-14.754319664473872</v>
      </c>
      <c r="AP950">
        <f>VLOOKUP(AG950,counts!$V$66:$W$69,2,FALSE)</f>
        <v>-22.013681658285037</v>
      </c>
      <c r="AQ950">
        <f>VLOOKUP(AH950,counts!$V$73:$W$75,2,FALSE)</f>
        <v>-11.405315820044242</v>
      </c>
      <c r="AR950">
        <f>VLOOKUP(AI950,counts!$V$79:$W$81,2,FALSE)</f>
        <v>-67.960368165567971</v>
      </c>
      <c r="AS950">
        <f t="shared" si="530"/>
        <v>0</v>
      </c>
      <c r="AT950">
        <f t="shared" si="531"/>
        <v>4</v>
      </c>
      <c r="AU950" t="str">
        <f t="shared" si="514"/>
        <v>Test</v>
      </c>
      <c r="AW950" t="str">
        <f t="shared" si="532"/>
        <v>0-17</v>
      </c>
      <c r="AX950" t="str">
        <f t="shared" si="533"/>
        <v>Blank</v>
      </c>
      <c r="AY950" t="str">
        <f t="shared" si="534"/>
        <v>0-10</v>
      </c>
      <c r="AZ950" t="str">
        <f t="shared" si="535"/>
        <v>Blank</v>
      </c>
      <c r="BA950" t="str">
        <f t="shared" si="536"/>
        <v>male</v>
      </c>
      <c r="BB950">
        <f t="shared" si="537"/>
        <v>0</v>
      </c>
      <c r="BC950">
        <f t="shared" si="538"/>
        <v>0</v>
      </c>
      <c r="BD950" t="str">
        <f t="shared" si="539"/>
        <v>Q</v>
      </c>
      <c r="BE950">
        <f t="shared" si="540"/>
        <v>3</v>
      </c>
      <c r="BF950">
        <f t="shared" si="541"/>
        <v>-3.7643689058441341</v>
      </c>
      <c r="BG950">
        <f t="shared" si="542"/>
        <v>-42.171718189759716</v>
      </c>
      <c r="BH950">
        <f t="shared" si="543"/>
        <v>-82.840254641099079</v>
      </c>
      <c r="BI950">
        <f t="shared" si="544"/>
        <v>-33.757758935166962</v>
      </c>
      <c r="BJ950">
        <f t="shared" si="545"/>
        <v>-108.67008854708662</v>
      </c>
      <c r="BK950">
        <f t="shared" si="546"/>
        <v>-14.754319664473872</v>
      </c>
      <c r="BL950">
        <f t="shared" si="547"/>
        <v>-22.013681658285037</v>
      </c>
      <c r="BM950">
        <f t="shared" si="548"/>
        <v>-11.405315820044242</v>
      </c>
      <c r="BN950">
        <f t="shared" si="549"/>
        <v>-67.960368165567971</v>
      </c>
      <c r="BO950">
        <f t="shared" si="515"/>
        <v>0</v>
      </c>
      <c r="BP950">
        <f t="shared" si="516"/>
        <v>4</v>
      </c>
      <c r="BQ950" t="str">
        <f t="shared" si="517"/>
        <v>Test</v>
      </c>
    </row>
    <row r="951" spans="1:69" x14ac:dyDescent="0.3">
      <c r="A951">
        <v>3</v>
      </c>
      <c r="B951">
        <v>1</v>
      </c>
      <c r="C951" t="s">
        <v>2152</v>
      </c>
      <c r="D951" t="s">
        <v>20</v>
      </c>
      <c r="E951">
        <v>26</v>
      </c>
      <c r="F951">
        <v>0</v>
      </c>
      <c r="G951">
        <v>0</v>
      </c>
      <c r="H951" t="s">
        <v>1589</v>
      </c>
      <c r="I951">
        <v>56.495800000000003</v>
      </c>
      <c r="K951" t="s">
        <v>17</v>
      </c>
      <c r="L951" t="s">
        <v>204</v>
      </c>
      <c r="O951">
        <v>5</v>
      </c>
      <c r="P951">
        <v>1</v>
      </c>
      <c r="Q951">
        <v>2</v>
      </c>
      <c r="R951" t="str">
        <f t="shared" si="518"/>
        <v>Validate</v>
      </c>
      <c r="S951" t="str">
        <f t="shared" si="519"/>
        <v>Train</v>
      </c>
      <c r="T951" t="str">
        <f t="shared" si="520"/>
        <v>Train</v>
      </c>
      <c r="U951" t="str">
        <f t="shared" si="521"/>
        <v/>
      </c>
      <c r="V951" t="str">
        <f t="shared" si="522"/>
        <v>18-30</v>
      </c>
      <c r="W951" t="str">
        <f t="shared" si="523"/>
        <v/>
      </c>
      <c r="X951" t="str">
        <f t="shared" si="524"/>
        <v>41-100</v>
      </c>
      <c r="Y951" t="b">
        <f>SUMPRODUCT(--(U951=counts!$A$40:$A$49))&gt;0</f>
        <v>0</v>
      </c>
      <c r="Z951" t="b">
        <f>SUMPRODUCT(--(W951=counts!$A$18:$A$22))&gt;0</f>
        <v>0</v>
      </c>
      <c r="AA951" t="str">
        <f t="shared" si="525"/>
        <v>18-30</v>
      </c>
      <c r="AB951" t="str">
        <f>IF(W951="","Blank",IF(Z951="TRUE",W951,counts!$A$23))</f>
        <v>Blank</v>
      </c>
      <c r="AC951" t="str">
        <f t="shared" si="526"/>
        <v>41-100</v>
      </c>
      <c r="AD951" t="str">
        <f t="shared" si="527"/>
        <v>Blank</v>
      </c>
      <c r="AE951" t="str">
        <f t="shared" si="528"/>
        <v>male</v>
      </c>
      <c r="AF951">
        <f>IF(F951&gt;=4, counts!$A$62,F951)</f>
        <v>0</v>
      </c>
      <c r="AG951">
        <f>IF(G951&gt;=3, counts!$A$69,G951)</f>
        <v>0</v>
      </c>
      <c r="AH951" t="str">
        <f>IF(OR(K951="S",K951=""), counts!$A$75,K951)</f>
        <v>S, blank</v>
      </c>
      <c r="AI951">
        <f t="shared" si="529"/>
        <v>3</v>
      </c>
      <c r="AJ951">
        <f>VLOOKUP(AA951,counts!$V$8:$W$13,2,FALSE)</f>
        <v>-11.613432440426715</v>
      </c>
      <c r="AK951">
        <f>VLOOKUP(AB951,counts!$V$17:$W$23,2,FALSE)</f>
        <v>-42.171718189759716</v>
      </c>
      <c r="AL951">
        <f>VLOOKUP(AC951,counts!$V$27:$W$33,2,FALSE)</f>
        <v>70.538774768379497</v>
      </c>
      <c r="AM951">
        <f>VLOOKUP(AD951,counts!$V$38:$W$49,2,FALSE)</f>
        <v>-33.757758935166962</v>
      </c>
      <c r="AN951">
        <f>VLOOKUP(AE951,counts!$V$53:$W$54,2,FALSE)</f>
        <v>-108.67008854708662</v>
      </c>
      <c r="AO951">
        <f>VLOOKUP(AF951,counts!$V$58:$W$62,2,FALSE)</f>
        <v>-14.754319664473872</v>
      </c>
      <c r="AP951">
        <f>VLOOKUP(AG951,counts!$V$66:$W$69,2,FALSE)</f>
        <v>-22.013681658285037</v>
      </c>
      <c r="AQ951">
        <f>VLOOKUP(AH951,counts!$V$73:$W$75,2,FALSE)</f>
        <v>-22.422560732600829</v>
      </c>
      <c r="AR951">
        <f>VLOOKUP(AI951,counts!$V$79:$W$81,2,FALSE)</f>
        <v>-67.960368165567971</v>
      </c>
      <c r="AS951">
        <f t="shared" si="530"/>
        <v>1</v>
      </c>
      <c r="AT951">
        <f t="shared" si="531"/>
        <v>5</v>
      </c>
      <c r="AU951" t="str">
        <f t="shared" si="514"/>
        <v>Validate</v>
      </c>
      <c r="AW951" t="str">
        <f t="shared" si="532"/>
        <v>18-30</v>
      </c>
      <c r="AX951" t="str">
        <f t="shared" si="533"/>
        <v>Blank</v>
      </c>
      <c r="AY951" t="str">
        <f t="shared" si="534"/>
        <v>41-100</v>
      </c>
      <c r="AZ951" t="str">
        <f t="shared" si="535"/>
        <v>Blank</v>
      </c>
      <c r="BA951" t="str">
        <f t="shared" si="536"/>
        <v>male</v>
      </c>
      <c r="BB951">
        <f t="shared" si="537"/>
        <v>0</v>
      </c>
      <c r="BC951">
        <f t="shared" si="538"/>
        <v>0</v>
      </c>
      <c r="BD951" t="str">
        <f t="shared" si="539"/>
        <v>S, blank</v>
      </c>
      <c r="BE951">
        <f t="shared" si="540"/>
        <v>3</v>
      </c>
      <c r="BF951">
        <f t="shared" si="541"/>
        <v>-11.613432440426715</v>
      </c>
      <c r="BG951">
        <f t="shared" si="542"/>
        <v>-42.171718189759716</v>
      </c>
      <c r="BH951">
        <f t="shared" si="543"/>
        <v>70.538774768379497</v>
      </c>
      <c r="BI951">
        <f t="shared" si="544"/>
        <v>-33.757758935166962</v>
      </c>
      <c r="BJ951">
        <f t="shared" si="545"/>
        <v>-108.67008854708662</v>
      </c>
      <c r="BK951">
        <f t="shared" si="546"/>
        <v>-14.754319664473872</v>
      </c>
      <c r="BL951">
        <f t="shared" si="547"/>
        <v>-22.013681658285037</v>
      </c>
      <c r="BM951">
        <f t="shared" si="548"/>
        <v>-22.422560732600829</v>
      </c>
      <c r="BN951">
        <f t="shared" si="549"/>
        <v>-67.960368165567971</v>
      </c>
      <c r="BO951">
        <f t="shared" si="515"/>
        <v>1</v>
      </c>
      <c r="BP951">
        <f t="shared" si="516"/>
        <v>5</v>
      </c>
      <c r="BQ951" t="str">
        <f t="shared" si="517"/>
        <v>Validate</v>
      </c>
    </row>
    <row r="952" spans="1:69" x14ac:dyDescent="0.3">
      <c r="A952">
        <v>3</v>
      </c>
      <c r="B952">
        <v>0</v>
      </c>
      <c r="C952" t="s">
        <v>2153</v>
      </c>
      <c r="D952" t="s">
        <v>20</v>
      </c>
      <c r="E952">
        <v>29</v>
      </c>
      <c r="F952">
        <v>0</v>
      </c>
      <c r="G952">
        <v>0</v>
      </c>
      <c r="H952" t="s">
        <v>2154</v>
      </c>
      <c r="I952">
        <v>9.4832999999999998</v>
      </c>
      <c r="K952" t="s">
        <v>17</v>
      </c>
      <c r="O952">
        <v>3</v>
      </c>
      <c r="P952">
        <v>5</v>
      </c>
      <c r="Q952">
        <v>1</v>
      </c>
      <c r="R952" t="str">
        <f t="shared" si="518"/>
        <v>Train</v>
      </c>
      <c r="S952" t="str">
        <f t="shared" si="519"/>
        <v>Validate</v>
      </c>
      <c r="T952" t="str">
        <f t="shared" si="520"/>
        <v>Train</v>
      </c>
      <c r="U952" t="str">
        <f t="shared" si="521"/>
        <v/>
      </c>
      <c r="V952" t="str">
        <f t="shared" si="522"/>
        <v>18-30</v>
      </c>
      <c r="W952" t="str">
        <f t="shared" si="523"/>
        <v/>
      </c>
      <c r="X952" t="str">
        <f t="shared" si="524"/>
        <v>0-10</v>
      </c>
      <c r="Y952" t="b">
        <f>SUMPRODUCT(--(U952=counts!$A$40:$A$49))&gt;0</f>
        <v>0</v>
      </c>
      <c r="Z952" t="b">
        <f>SUMPRODUCT(--(W952=counts!$A$18:$A$22))&gt;0</f>
        <v>0</v>
      </c>
      <c r="AA952" t="str">
        <f t="shared" si="525"/>
        <v>18-30</v>
      </c>
      <c r="AB952" t="str">
        <f>IF(W952="","Blank",IF(Z952="TRUE",W952,counts!$A$23))</f>
        <v>Blank</v>
      </c>
      <c r="AC952" t="str">
        <f t="shared" si="526"/>
        <v>0-10</v>
      </c>
      <c r="AD952" t="str">
        <f t="shared" si="527"/>
        <v>Blank</v>
      </c>
      <c r="AE952" t="str">
        <f t="shared" si="528"/>
        <v>male</v>
      </c>
      <c r="AF952">
        <f>IF(F952&gt;=4, counts!$A$62,F952)</f>
        <v>0</v>
      </c>
      <c r="AG952">
        <f>IF(G952&gt;=3, counts!$A$69,G952)</f>
        <v>0</v>
      </c>
      <c r="AH952" t="str">
        <f>IF(OR(K952="S",K952=""), counts!$A$75,K952)</f>
        <v>S, blank</v>
      </c>
      <c r="AI952">
        <f t="shared" si="529"/>
        <v>3</v>
      </c>
      <c r="AJ952">
        <f>VLOOKUP(AA952,counts!$V$8:$W$13,2,FALSE)</f>
        <v>-11.613432440426715</v>
      </c>
      <c r="AK952">
        <f>VLOOKUP(AB952,counts!$V$17:$W$23,2,FALSE)</f>
        <v>-42.171718189759716</v>
      </c>
      <c r="AL952">
        <f>VLOOKUP(AC952,counts!$V$27:$W$33,2,FALSE)</f>
        <v>-82.840254641099079</v>
      </c>
      <c r="AM952">
        <f>VLOOKUP(AD952,counts!$V$38:$W$49,2,FALSE)</f>
        <v>-33.757758935166962</v>
      </c>
      <c r="AN952">
        <f>VLOOKUP(AE952,counts!$V$53:$W$54,2,FALSE)</f>
        <v>-108.67008854708662</v>
      </c>
      <c r="AO952">
        <f>VLOOKUP(AF952,counts!$V$58:$W$62,2,FALSE)</f>
        <v>-14.754319664473872</v>
      </c>
      <c r="AP952">
        <f>VLOOKUP(AG952,counts!$V$66:$W$69,2,FALSE)</f>
        <v>-22.013681658285037</v>
      </c>
      <c r="AQ952">
        <f>VLOOKUP(AH952,counts!$V$73:$W$75,2,FALSE)</f>
        <v>-22.422560732600829</v>
      </c>
      <c r="AR952">
        <f>VLOOKUP(AI952,counts!$V$79:$W$81,2,FALSE)</f>
        <v>-67.960368165567971</v>
      </c>
      <c r="AS952">
        <f t="shared" si="530"/>
        <v>0</v>
      </c>
      <c r="AT952">
        <f t="shared" si="531"/>
        <v>3</v>
      </c>
      <c r="AU952" t="str">
        <f t="shared" si="514"/>
        <v>Train</v>
      </c>
      <c r="AW952" t="str">
        <f t="shared" si="532"/>
        <v>18-30</v>
      </c>
      <c r="AX952" t="str">
        <f t="shared" si="533"/>
        <v>Blank</v>
      </c>
      <c r="AY952" t="str">
        <f t="shared" si="534"/>
        <v>0-10</v>
      </c>
      <c r="AZ952" t="str">
        <f t="shared" si="535"/>
        <v>Blank</v>
      </c>
      <c r="BA952" t="str">
        <f t="shared" si="536"/>
        <v>male</v>
      </c>
      <c r="BB952">
        <f t="shared" si="537"/>
        <v>0</v>
      </c>
      <c r="BC952">
        <f t="shared" si="538"/>
        <v>0</v>
      </c>
      <c r="BD952" t="str">
        <f t="shared" si="539"/>
        <v>S, blank</v>
      </c>
      <c r="BE952">
        <f t="shared" si="540"/>
        <v>3</v>
      </c>
      <c r="BF952">
        <f t="shared" si="541"/>
        <v>-11.613432440426715</v>
      </c>
      <c r="BG952">
        <f t="shared" si="542"/>
        <v>-42.171718189759716</v>
      </c>
      <c r="BH952">
        <f t="shared" si="543"/>
        <v>-82.840254641099079</v>
      </c>
      <c r="BI952">
        <f t="shared" si="544"/>
        <v>-33.757758935166962</v>
      </c>
      <c r="BJ952">
        <f t="shared" si="545"/>
        <v>-108.67008854708662</v>
      </c>
      <c r="BK952">
        <f t="shared" si="546"/>
        <v>-14.754319664473872</v>
      </c>
      <c r="BL952">
        <f t="shared" si="547"/>
        <v>-22.013681658285037</v>
      </c>
      <c r="BM952">
        <f t="shared" si="548"/>
        <v>-22.422560732600829</v>
      </c>
      <c r="BN952">
        <f t="shared" si="549"/>
        <v>-67.960368165567971</v>
      </c>
      <c r="BO952">
        <f t="shared" si="515"/>
        <v>0</v>
      </c>
      <c r="BP952">
        <f t="shared" si="516"/>
        <v>3</v>
      </c>
      <c r="BQ952" t="str">
        <f t="shared" si="517"/>
        <v>Train</v>
      </c>
    </row>
    <row r="953" spans="1:69" x14ac:dyDescent="0.3">
      <c r="A953">
        <v>3</v>
      </c>
      <c r="B953">
        <v>0</v>
      </c>
      <c r="C953" t="s">
        <v>2155</v>
      </c>
      <c r="D953" t="s">
        <v>20</v>
      </c>
      <c r="E953">
        <v>29</v>
      </c>
      <c r="F953">
        <v>0</v>
      </c>
      <c r="G953">
        <v>0</v>
      </c>
      <c r="H953" t="s">
        <v>2156</v>
      </c>
      <c r="I953">
        <v>7.7750000000000004</v>
      </c>
      <c r="K953" t="s">
        <v>17</v>
      </c>
      <c r="O953">
        <v>5</v>
      </c>
      <c r="P953">
        <v>5</v>
      </c>
      <c r="Q953">
        <v>1</v>
      </c>
      <c r="R953" t="str">
        <f t="shared" si="518"/>
        <v>Validate</v>
      </c>
      <c r="S953" t="str">
        <f t="shared" si="519"/>
        <v>Validate</v>
      </c>
      <c r="T953" t="str">
        <f t="shared" si="520"/>
        <v>Train</v>
      </c>
      <c r="U953" t="str">
        <f t="shared" si="521"/>
        <v/>
      </c>
      <c r="V953" t="str">
        <f t="shared" si="522"/>
        <v>18-30</v>
      </c>
      <c r="W953" t="str">
        <f t="shared" si="523"/>
        <v/>
      </c>
      <c r="X953" t="str">
        <f t="shared" si="524"/>
        <v>0-10</v>
      </c>
      <c r="Y953" t="b">
        <f>SUMPRODUCT(--(U953=counts!$A$40:$A$49))&gt;0</f>
        <v>0</v>
      </c>
      <c r="Z953" t="b">
        <f>SUMPRODUCT(--(W953=counts!$A$18:$A$22))&gt;0</f>
        <v>0</v>
      </c>
      <c r="AA953" t="str">
        <f t="shared" si="525"/>
        <v>18-30</v>
      </c>
      <c r="AB953" t="str">
        <f>IF(W953="","Blank",IF(Z953="TRUE",W953,counts!$A$23))</f>
        <v>Blank</v>
      </c>
      <c r="AC953" t="str">
        <f t="shared" si="526"/>
        <v>0-10</v>
      </c>
      <c r="AD953" t="str">
        <f t="shared" si="527"/>
        <v>Blank</v>
      </c>
      <c r="AE953" t="str">
        <f t="shared" si="528"/>
        <v>male</v>
      </c>
      <c r="AF953">
        <f>IF(F953&gt;=4, counts!$A$62,F953)</f>
        <v>0</v>
      </c>
      <c r="AG953">
        <f>IF(G953&gt;=3, counts!$A$69,G953)</f>
        <v>0</v>
      </c>
      <c r="AH953" t="str">
        <f>IF(OR(K953="S",K953=""), counts!$A$75,K953)</f>
        <v>S, blank</v>
      </c>
      <c r="AI953">
        <f t="shared" si="529"/>
        <v>3</v>
      </c>
      <c r="AJ953">
        <f>VLOOKUP(AA953,counts!$V$8:$W$13,2,FALSE)</f>
        <v>-11.613432440426715</v>
      </c>
      <c r="AK953">
        <f>VLOOKUP(AB953,counts!$V$17:$W$23,2,FALSE)</f>
        <v>-42.171718189759716</v>
      </c>
      <c r="AL953">
        <f>VLOOKUP(AC953,counts!$V$27:$W$33,2,FALSE)</f>
        <v>-82.840254641099079</v>
      </c>
      <c r="AM953">
        <f>VLOOKUP(AD953,counts!$V$38:$W$49,2,FALSE)</f>
        <v>-33.757758935166962</v>
      </c>
      <c r="AN953">
        <f>VLOOKUP(AE953,counts!$V$53:$W$54,2,FALSE)</f>
        <v>-108.67008854708662</v>
      </c>
      <c r="AO953">
        <f>VLOOKUP(AF953,counts!$V$58:$W$62,2,FALSE)</f>
        <v>-14.754319664473872</v>
      </c>
      <c r="AP953">
        <f>VLOOKUP(AG953,counts!$V$66:$W$69,2,FALSE)</f>
        <v>-22.013681658285037</v>
      </c>
      <c r="AQ953">
        <f>VLOOKUP(AH953,counts!$V$73:$W$75,2,FALSE)</f>
        <v>-22.422560732600829</v>
      </c>
      <c r="AR953">
        <f>VLOOKUP(AI953,counts!$V$79:$W$81,2,FALSE)</f>
        <v>-67.960368165567971</v>
      </c>
      <c r="AS953">
        <f t="shared" si="530"/>
        <v>0</v>
      </c>
      <c r="AT953">
        <f t="shared" si="531"/>
        <v>5</v>
      </c>
      <c r="AU953" t="str">
        <f t="shared" si="514"/>
        <v>Validate</v>
      </c>
      <c r="AW953" t="str">
        <f t="shared" si="532"/>
        <v>18-30</v>
      </c>
      <c r="AX953" t="str">
        <f t="shared" si="533"/>
        <v>Blank</v>
      </c>
      <c r="AY953" t="str">
        <f t="shared" si="534"/>
        <v>0-10</v>
      </c>
      <c r="AZ953" t="str">
        <f t="shared" si="535"/>
        <v>Blank</v>
      </c>
      <c r="BA953" t="str">
        <f t="shared" si="536"/>
        <v>male</v>
      </c>
      <c r="BB953">
        <f t="shared" si="537"/>
        <v>0</v>
      </c>
      <c r="BC953">
        <f t="shared" si="538"/>
        <v>0</v>
      </c>
      <c r="BD953" t="str">
        <f t="shared" si="539"/>
        <v>S, blank</v>
      </c>
      <c r="BE953">
        <f t="shared" si="540"/>
        <v>3</v>
      </c>
      <c r="BF953">
        <f t="shared" si="541"/>
        <v>-11.613432440426715</v>
      </c>
      <c r="BG953">
        <f t="shared" si="542"/>
        <v>-42.171718189759716</v>
      </c>
      <c r="BH953">
        <f t="shared" si="543"/>
        <v>-82.840254641099079</v>
      </c>
      <c r="BI953">
        <f t="shared" si="544"/>
        <v>-33.757758935166962</v>
      </c>
      <c r="BJ953">
        <f t="shared" si="545"/>
        <v>-108.67008854708662</v>
      </c>
      <c r="BK953">
        <f t="shared" si="546"/>
        <v>-14.754319664473872</v>
      </c>
      <c r="BL953">
        <f t="shared" si="547"/>
        <v>-22.013681658285037</v>
      </c>
      <c r="BM953">
        <f t="shared" si="548"/>
        <v>-22.422560732600829</v>
      </c>
      <c r="BN953">
        <f t="shared" si="549"/>
        <v>-67.960368165567971</v>
      </c>
      <c r="BO953">
        <f t="shared" si="515"/>
        <v>0</v>
      </c>
      <c r="BP953">
        <f t="shared" si="516"/>
        <v>5</v>
      </c>
      <c r="BQ953" t="str">
        <f t="shared" si="517"/>
        <v>Validate</v>
      </c>
    </row>
    <row r="954" spans="1:69" x14ac:dyDescent="0.3">
      <c r="A954">
        <v>3</v>
      </c>
      <c r="B954">
        <v>0</v>
      </c>
      <c r="C954" t="s">
        <v>2157</v>
      </c>
      <c r="D954" t="s">
        <v>20</v>
      </c>
      <c r="E954">
        <v>22</v>
      </c>
      <c r="F954">
        <v>0</v>
      </c>
      <c r="G954">
        <v>0</v>
      </c>
      <c r="H954" t="s">
        <v>2158</v>
      </c>
      <c r="I954">
        <v>7.7750000000000004</v>
      </c>
      <c r="K954" t="s">
        <v>17</v>
      </c>
      <c r="O954">
        <v>4</v>
      </c>
      <c r="P954">
        <v>2</v>
      </c>
      <c r="Q954">
        <v>3</v>
      </c>
      <c r="R954" t="str">
        <f t="shared" si="518"/>
        <v>Test</v>
      </c>
      <c r="S954" t="str">
        <f t="shared" si="519"/>
        <v>Train</v>
      </c>
      <c r="T954" t="str">
        <f t="shared" si="520"/>
        <v>Train</v>
      </c>
      <c r="U954" t="str">
        <f t="shared" si="521"/>
        <v/>
      </c>
      <c r="V954" t="str">
        <f t="shared" si="522"/>
        <v>18-30</v>
      </c>
      <c r="W954" t="str">
        <f t="shared" si="523"/>
        <v/>
      </c>
      <c r="X954" t="str">
        <f t="shared" si="524"/>
        <v>0-10</v>
      </c>
      <c r="Y954" t="b">
        <f>SUMPRODUCT(--(U954=counts!$A$40:$A$49))&gt;0</f>
        <v>0</v>
      </c>
      <c r="Z954" t="b">
        <f>SUMPRODUCT(--(W954=counts!$A$18:$A$22))&gt;0</f>
        <v>0</v>
      </c>
      <c r="AA954" t="str">
        <f t="shared" si="525"/>
        <v>18-30</v>
      </c>
      <c r="AB954" t="str">
        <f>IF(W954="","Blank",IF(Z954="TRUE",W954,counts!$A$23))</f>
        <v>Blank</v>
      </c>
      <c r="AC954" t="str">
        <f t="shared" si="526"/>
        <v>0-10</v>
      </c>
      <c r="AD954" t="str">
        <f t="shared" si="527"/>
        <v>Blank</v>
      </c>
      <c r="AE954" t="str">
        <f t="shared" si="528"/>
        <v>male</v>
      </c>
      <c r="AF954">
        <f>IF(F954&gt;=4, counts!$A$62,F954)</f>
        <v>0</v>
      </c>
      <c r="AG954">
        <f>IF(G954&gt;=3, counts!$A$69,G954)</f>
        <v>0</v>
      </c>
      <c r="AH954" t="str">
        <f>IF(OR(K954="S",K954=""), counts!$A$75,K954)</f>
        <v>S, blank</v>
      </c>
      <c r="AI954">
        <f t="shared" si="529"/>
        <v>3</v>
      </c>
      <c r="AJ954">
        <f>VLOOKUP(AA954,counts!$V$8:$W$13,2,FALSE)</f>
        <v>-11.613432440426715</v>
      </c>
      <c r="AK954">
        <f>VLOOKUP(AB954,counts!$V$17:$W$23,2,FALSE)</f>
        <v>-42.171718189759716</v>
      </c>
      <c r="AL954">
        <f>VLOOKUP(AC954,counts!$V$27:$W$33,2,FALSE)</f>
        <v>-82.840254641099079</v>
      </c>
      <c r="AM954">
        <f>VLOOKUP(AD954,counts!$V$38:$W$49,2,FALSE)</f>
        <v>-33.757758935166962</v>
      </c>
      <c r="AN954">
        <f>VLOOKUP(AE954,counts!$V$53:$W$54,2,FALSE)</f>
        <v>-108.67008854708662</v>
      </c>
      <c r="AO954">
        <f>VLOOKUP(AF954,counts!$V$58:$W$62,2,FALSE)</f>
        <v>-14.754319664473872</v>
      </c>
      <c r="AP954">
        <f>VLOOKUP(AG954,counts!$V$66:$W$69,2,FALSE)</f>
        <v>-22.013681658285037</v>
      </c>
      <c r="AQ954">
        <f>VLOOKUP(AH954,counts!$V$73:$W$75,2,FALSE)</f>
        <v>-22.422560732600829</v>
      </c>
      <c r="AR954">
        <f>VLOOKUP(AI954,counts!$V$79:$W$81,2,FALSE)</f>
        <v>-67.960368165567971</v>
      </c>
      <c r="AS954">
        <f t="shared" si="530"/>
        <v>0</v>
      </c>
      <c r="AT954">
        <f t="shared" si="531"/>
        <v>4</v>
      </c>
      <c r="AU954" t="str">
        <f t="shared" si="514"/>
        <v>Test</v>
      </c>
      <c r="AW954" t="str">
        <f t="shared" si="532"/>
        <v>18-30</v>
      </c>
      <c r="AX954" t="str">
        <f t="shared" si="533"/>
        <v>Blank</v>
      </c>
      <c r="AY954" t="str">
        <f t="shared" si="534"/>
        <v>0-10</v>
      </c>
      <c r="AZ954" t="str">
        <f t="shared" si="535"/>
        <v>Blank</v>
      </c>
      <c r="BA954" t="str">
        <f t="shared" si="536"/>
        <v>male</v>
      </c>
      <c r="BB954">
        <f t="shared" si="537"/>
        <v>0</v>
      </c>
      <c r="BC954">
        <f t="shared" si="538"/>
        <v>0</v>
      </c>
      <c r="BD954" t="str">
        <f t="shared" si="539"/>
        <v>S, blank</v>
      </c>
      <c r="BE954">
        <f t="shared" si="540"/>
        <v>3</v>
      </c>
      <c r="BF954">
        <f t="shared" si="541"/>
        <v>-11.613432440426715</v>
      </c>
      <c r="BG954">
        <f t="shared" si="542"/>
        <v>-42.171718189759716</v>
      </c>
      <c r="BH954">
        <f t="shared" si="543"/>
        <v>-82.840254641099079</v>
      </c>
      <c r="BI954">
        <f t="shared" si="544"/>
        <v>-33.757758935166962</v>
      </c>
      <c r="BJ954">
        <f t="shared" si="545"/>
        <v>-108.67008854708662</v>
      </c>
      <c r="BK954">
        <f t="shared" si="546"/>
        <v>-14.754319664473872</v>
      </c>
      <c r="BL954">
        <f t="shared" si="547"/>
        <v>-22.013681658285037</v>
      </c>
      <c r="BM954">
        <f t="shared" si="548"/>
        <v>-22.422560732600829</v>
      </c>
      <c r="BN954">
        <f t="shared" si="549"/>
        <v>-67.960368165567971</v>
      </c>
      <c r="BO954">
        <f t="shared" si="515"/>
        <v>0</v>
      </c>
      <c r="BP954">
        <f t="shared" si="516"/>
        <v>4</v>
      </c>
      <c r="BQ954" t="str">
        <f t="shared" si="517"/>
        <v>Test</v>
      </c>
    </row>
    <row r="955" spans="1:69" x14ac:dyDescent="0.3">
      <c r="A955">
        <v>3</v>
      </c>
      <c r="B955">
        <v>1</v>
      </c>
      <c r="C955" t="s">
        <v>2159</v>
      </c>
      <c r="D955" t="s">
        <v>20</v>
      </c>
      <c r="E955">
        <v>22</v>
      </c>
      <c r="F955">
        <v>0</v>
      </c>
      <c r="G955">
        <v>0</v>
      </c>
      <c r="H955" t="s">
        <v>2160</v>
      </c>
      <c r="I955">
        <v>7.2249999999999996</v>
      </c>
      <c r="K955" t="s">
        <v>44</v>
      </c>
      <c r="L955" t="s">
        <v>57</v>
      </c>
      <c r="O955">
        <v>5</v>
      </c>
      <c r="P955">
        <v>3</v>
      </c>
      <c r="Q955">
        <v>4</v>
      </c>
      <c r="R955" t="str">
        <f t="shared" si="518"/>
        <v>Validate</v>
      </c>
      <c r="S955" t="str">
        <f t="shared" si="519"/>
        <v>Train</v>
      </c>
      <c r="T955" t="str">
        <f t="shared" si="520"/>
        <v>Test</v>
      </c>
      <c r="U955" t="str">
        <f t="shared" si="521"/>
        <v/>
      </c>
      <c r="V955" t="str">
        <f t="shared" si="522"/>
        <v>18-30</v>
      </c>
      <c r="W955" t="str">
        <f t="shared" si="523"/>
        <v/>
      </c>
      <c r="X955" t="str">
        <f t="shared" si="524"/>
        <v>0-10</v>
      </c>
      <c r="Y955" t="b">
        <f>SUMPRODUCT(--(U955=counts!$A$40:$A$49))&gt;0</f>
        <v>0</v>
      </c>
      <c r="Z955" t="b">
        <f>SUMPRODUCT(--(W955=counts!$A$18:$A$22))&gt;0</f>
        <v>0</v>
      </c>
      <c r="AA955" t="str">
        <f t="shared" si="525"/>
        <v>18-30</v>
      </c>
      <c r="AB955" t="str">
        <f>IF(W955="","Blank",IF(Z955="TRUE",W955,counts!$A$23))</f>
        <v>Blank</v>
      </c>
      <c r="AC955" t="str">
        <f t="shared" si="526"/>
        <v>0-10</v>
      </c>
      <c r="AD955" t="str">
        <f t="shared" si="527"/>
        <v>Blank</v>
      </c>
      <c r="AE955" t="str">
        <f t="shared" si="528"/>
        <v>male</v>
      </c>
      <c r="AF955">
        <f>IF(F955&gt;=4, counts!$A$62,F955)</f>
        <v>0</v>
      </c>
      <c r="AG955">
        <f>IF(G955&gt;=3, counts!$A$69,G955)</f>
        <v>0</v>
      </c>
      <c r="AH955" t="str">
        <f>IF(OR(K955="S",K955=""), counts!$A$75,K955)</f>
        <v>C</v>
      </c>
      <c r="AI955">
        <f t="shared" si="529"/>
        <v>3</v>
      </c>
      <c r="AJ955">
        <f>VLOOKUP(AA955,counts!$V$8:$W$13,2,FALSE)</f>
        <v>-11.613432440426715</v>
      </c>
      <c r="AK955">
        <f>VLOOKUP(AB955,counts!$V$17:$W$23,2,FALSE)</f>
        <v>-42.171718189759716</v>
      </c>
      <c r="AL955">
        <f>VLOOKUP(AC955,counts!$V$27:$W$33,2,FALSE)</f>
        <v>-82.840254641099079</v>
      </c>
      <c r="AM955">
        <f>VLOOKUP(AD955,counts!$V$38:$W$49,2,FALSE)</f>
        <v>-33.757758935166962</v>
      </c>
      <c r="AN955">
        <f>VLOOKUP(AE955,counts!$V$53:$W$54,2,FALSE)</f>
        <v>-108.67008854708662</v>
      </c>
      <c r="AO955">
        <f>VLOOKUP(AF955,counts!$V$58:$W$62,2,FALSE)</f>
        <v>-14.754319664473872</v>
      </c>
      <c r="AP955">
        <f>VLOOKUP(AG955,counts!$V$66:$W$69,2,FALSE)</f>
        <v>-22.013681658285037</v>
      </c>
      <c r="AQ955">
        <f>VLOOKUP(AH955,counts!$V$73:$W$75,2,FALSE)</f>
        <v>72.444458573419169</v>
      </c>
      <c r="AR955">
        <f>VLOOKUP(AI955,counts!$V$79:$W$81,2,FALSE)</f>
        <v>-67.960368165567971</v>
      </c>
      <c r="AS955">
        <f t="shared" si="530"/>
        <v>1</v>
      </c>
      <c r="AT955">
        <f t="shared" si="531"/>
        <v>5</v>
      </c>
      <c r="AU955" t="str">
        <f t="shared" si="514"/>
        <v>Validate</v>
      </c>
      <c r="AW955" t="str">
        <f t="shared" si="532"/>
        <v>18-30</v>
      </c>
      <c r="AX955" t="str">
        <f t="shared" si="533"/>
        <v>Blank</v>
      </c>
      <c r="AY955" t="str">
        <f t="shared" si="534"/>
        <v>0-10</v>
      </c>
      <c r="AZ955" t="str">
        <f t="shared" si="535"/>
        <v>Blank</v>
      </c>
      <c r="BA955" t="str">
        <f t="shared" si="536"/>
        <v>male</v>
      </c>
      <c r="BB955">
        <f t="shared" si="537"/>
        <v>0</v>
      </c>
      <c r="BC955">
        <f t="shared" si="538"/>
        <v>0</v>
      </c>
      <c r="BD955" t="str">
        <f t="shared" si="539"/>
        <v>C</v>
      </c>
      <c r="BE955">
        <f t="shared" si="540"/>
        <v>3</v>
      </c>
      <c r="BF955">
        <f t="shared" si="541"/>
        <v>-11.613432440426715</v>
      </c>
      <c r="BG955">
        <f t="shared" si="542"/>
        <v>-42.171718189759716</v>
      </c>
      <c r="BH955">
        <f t="shared" si="543"/>
        <v>-82.840254641099079</v>
      </c>
      <c r="BI955">
        <f t="shared" si="544"/>
        <v>-33.757758935166962</v>
      </c>
      <c r="BJ955">
        <f t="shared" si="545"/>
        <v>-108.67008854708662</v>
      </c>
      <c r="BK955">
        <f t="shared" si="546"/>
        <v>-14.754319664473872</v>
      </c>
      <c r="BL955">
        <f t="shared" si="547"/>
        <v>-22.013681658285037</v>
      </c>
      <c r="BM955">
        <f t="shared" si="548"/>
        <v>72.444458573419169</v>
      </c>
      <c r="BN955">
        <f t="shared" si="549"/>
        <v>-67.960368165567971</v>
      </c>
      <c r="BO955">
        <f t="shared" si="515"/>
        <v>1</v>
      </c>
      <c r="BP955">
        <f t="shared" si="516"/>
        <v>5</v>
      </c>
      <c r="BQ955" t="str">
        <f t="shared" si="517"/>
        <v>Validate</v>
      </c>
    </row>
    <row r="956" spans="1:69" x14ac:dyDescent="0.3">
      <c r="A956">
        <v>3</v>
      </c>
      <c r="B956">
        <v>0</v>
      </c>
      <c r="C956" t="s">
        <v>2161</v>
      </c>
      <c r="D956" t="s">
        <v>20</v>
      </c>
      <c r="F956">
        <v>3</v>
      </c>
      <c r="G956">
        <v>1</v>
      </c>
      <c r="H956" t="s">
        <v>2162</v>
      </c>
      <c r="I956">
        <v>25.466699999999999</v>
      </c>
      <c r="K956" t="s">
        <v>17</v>
      </c>
      <c r="O956">
        <v>1</v>
      </c>
      <c r="P956">
        <v>3</v>
      </c>
      <c r="Q956">
        <v>5</v>
      </c>
      <c r="R956" t="str">
        <f t="shared" si="518"/>
        <v>Train</v>
      </c>
      <c r="S956" t="str">
        <f t="shared" si="519"/>
        <v>Train</v>
      </c>
      <c r="T956" t="str">
        <f t="shared" si="520"/>
        <v>Validate</v>
      </c>
      <c r="U956" t="str">
        <f t="shared" si="521"/>
        <v/>
      </c>
      <c r="V956" t="str">
        <f t="shared" si="522"/>
        <v>0-17</v>
      </c>
      <c r="W956" t="str">
        <f t="shared" si="523"/>
        <v/>
      </c>
      <c r="X956" t="str">
        <f t="shared" si="524"/>
        <v>21-30</v>
      </c>
      <c r="Y956" t="b">
        <f>SUMPRODUCT(--(U956=counts!$A$40:$A$49))&gt;0</f>
        <v>0</v>
      </c>
      <c r="Z956" t="b">
        <f>SUMPRODUCT(--(W956=counts!$A$18:$A$22))&gt;0</f>
        <v>0</v>
      </c>
      <c r="AA956" t="str">
        <f t="shared" si="525"/>
        <v>0-17</v>
      </c>
      <c r="AB956" t="str">
        <f>IF(W956="","Blank",IF(Z956="TRUE",W956,counts!$A$23))</f>
        <v>Blank</v>
      </c>
      <c r="AC956" t="str">
        <f t="shared" si="526"/>
        <v>21-30</v>
      </c>
      <c r="AD956" t="str">
        <f t="shared" si="527"/>
        <v>Blank</v>
      </c>
      <c r="AE956" t="str">
        <f t="shared" si="528"/>
        <v>male</v>
      </c>
      <c r="AF956">
        <f>IF(F956&gt;=4, counts!$A$62,F956)</f>
        <v>3</v>
      </c>
      <c r="AG956">
        <f>IF(G956&gt;=3, counts!$A$69,G956)</f>
        <v>1</v>
      </c>
      <c r="AH956" t="str">
        <f>IF(OR(K956="S",K956=""), counts!$A$75,K956)</f>
        <v>S, blank</v>
      </c>
      <c r="AI956">
        <f t="shared" si="529"/>
        <v>3</v>
      </c>
      <c r="AJ956">
        <f>VLOOKUP(AA956,counts!$V$8:$W$13,2,FALSE)</f>
        <v>-3.7643689058441341</v>
      </c>
      <c r="AK956">
        <f>VLOOKUP(AB956,counts!$V$17:$W$23,2,FALSE)</f>
        <v>-42.171718189759716</v>
      </c>
      <c r="AL956">
        <f>VLOOKUP(AC956,counts!$V$27:$W$33,2,FALSE)</f>
        <v>40.172297072540438</v>
      </c>
      <c r="AM956">
        <f>VLOOKUP(AD956,counts!$V$38:$W$49,2,FALSE)</f>
        <v>-33.757758935166962</v>
      </c>
      <c r="AN956">
        <f>VLOOKUP(AE956,counts!$V$53:$W$54,2,FALSE)</f>
        <v>-108.67008854708662</v>
      </c>
      <c r="AO956">
        <f>VLOOKUP(AF956,counts!$V$58:$W$62,2,FALSE)</f>
        <v>-37.641742266793358</v>
      </c>
      <c r="AP956">
        <f>VLOOKUP(AG956,counts!$V$66:$W$69,2,FALSE)</f>
        <v>79.365382998232107</v>
      </c>
      <c r="AQ956">
        <f>VLOOKUP(AH956,counts!$V$73:$W$75,2,FALSE)</f>
        <v>-22.422560732600829</v>
      </c>
      <c r="AR956">
        <f>VLOOKUP(AI956,counts!$V$79:$W$81,2,FALSE)</f>
        <v>-67.960368165567971</v>
      </c>
      <c r="AS956">
        <f t="shared" si="530"/>
        <v>0</v>
      </c>
      <c r="AT956">
        <f t="shared" si="531"/>
        <v>1</v>
      </c>
      <c r="AU956" t="str">
        <f t="shared" si="514"/>
        <v>Train</v>
      </c>
      <c r="AW956" t="str">
        <f t="shared" si="532"/>
        <v>0-17</v>
      </c>
      <c r="AX956" t="str">
        <f t="shared" si="533"/>
        <v>Blank</v>
      </c>
      <c r="AY956" t="str">
        <f t="shared" si="534"/>
        <v>21-30</v>
      </c>
      <c r="AZ956" t="str">
        <f t="shared" si="535"/>
        <v>Blank</v>
      </c>
      <c r="BA956" t="str">
        <f t="shared" si="536"/>
        <v>male</v>
      </c>
      <c r="BB956">
        <f t="shared" si="537"/>
        <v>3</v>
      </c>
      <c r="BC956">
        <f t="shared" si="538"/>
        <v>1</v>
      </c>
      <c r="BD956" t="str">
        <f t="shared" si="539"/>
        <v>S, blank</v>
      </c>
      <c r="BE956">
        <f t="shared" si="540"/>
        <v>3</v>
      </c>
      <c r="BF956">
        <f t="shared" si="541"/>
        <v>-3.7643689058441341</v>
      </c>
      <c r="BG956">
        <f t="shared" si="542"/>
        <v>-42.171718189759716</v>
      </c>
      <c r="BH956">
        <f t="shared" si="543"/>
        <v>40.172297072540438</v>
      </c>
      <c r="BI956">
        <f t="shared" si="544"/>
        <v>-33.757758935166962</v>
      </c>
      <c r="BJ956">
        <f t="shared" si="545"/>
        <v>-108.67008854708662</v>
      </c>
      <c r="BK956">
        <f t="shared" si="546"/>
        <v>-37.641742266793358</v>
      </c>
      <c r="BL956">
        <f t="shared" si="547"/>
        <v>79.365382998232107</v>
      </c>
      <c r="BM956">
        <f t="shared" si="548"/>
        <v>-22.422560732600829</v>
      </c>
      <c r="BN956">
        <f t="shared" si="549"/>
        <v>-67.960368165567971</v>
      </c>
      <c r="BO956">
        <f t="shared" si="515"/>
        <v>0</v>
      </c>
      <c r="BP956">
        <f t="shared" si="516"/>
        <v>1</v>
      </c>
      <c r="BQ956" t="str">
        <f t="shared" si="517"/>
        <v>Train</v>
      </c>
    </row>
    <row r="957" spans="1:69" x14ac:dyDescent="0.3">
      <c r="A957">
        <v>3</v>
      </c>
      <c r="B957">
        <v>0</v>
      </c>
      <c r="C957" t="s">
        <v>2163</v>
      </c>
      <c r="D957" t="s">
        <v>15</v>
      </c>
      <c r="F957">
        <v>3</v>
      </c>
      <c r="G957">
        <v>1</v>
      </c>
      <c r="H957" t="s">
        <v>2162</v>
      </c>
      <c r="I957">
        <v>25.466699999999999</v>
      </c>
      <c r="K957" t="s">
        <v>17</v>
      </c>
      <c r="O957">
        <v>3</v>
      </c>
      <c r="P957">
        <v>5</v>
      </c>
      <c r="Q957">
        <v>4</v>
      </c>
      <c r="R957" t="str">
        <f t="shared" si="518"/>
        <v>Train</v>
      </c>
      <c r="S957" t="str">
        <f t="shared" si="519"/>
        <v>Validate</v>
      </c>
      <c r="T957" t="str">
        <f t="shared" si="520"/>
        <v>Test</v>
      </c>
      <c r="U957" t="str">
        <f t="shared" si="521"/>
        <v/>
      </c>
      <c r="V957" t="str">
        <f t="shared" si="522"/>
        <v>0-17</v>
      </c>
      <c r="W957" t="str">
        <f t="shared" si="523"/>
        <v/>
      </c>
      <c r="X957" t="str">
        <f t="shared" si="524"/>
        <v>21-30</v>
      </c>
      <c r="Y957" t="b">
        <f>SUMPRODUCT(--(U957=counts!$A$40:$A$49))&gt;0</f>
        <v>0</v>
      </c>
      <c r="Z957" t="b">
        <f>SUMPRODUCT(--(W957=counts!$A$18:$A$22))&gt;0</f>
        <v>0</v>
      </c>
      <c r="AA957" t="str">
        <f t="shared" si="525"/>
        <v>0-17</v>
      </c>
      <c r="AB957" t="str">
        <f>IF(W957="","Blank",IF(Z957="TRUE",W957,counts!$A$23))</f>
        <v>Blank</v>
      </c>
      <c r="AC957" t="str">
        <f t="shared" si="526"/>
        <v>21-30</v>
      </c>
      <c r="AD957" t="str">
        <f t="shared" si="527"/>
        <v>Blank</v>
      </c>
      <c r="AE957" t="str">
        <f t="shared" si="528"/>
        <v>female</v>
      </c>
      <c r="AF957">
        <f>IF(F957&gt;=4, counts!$A$62,F957)</f>
        <v>3</v>
      </c>
      <c r="AG957">
        <f>IF(G957&gt;=3, counts!$A$69,G957)</f>
        <v>1</v>
      </c>
      <c r="AH957" t="str">
        <f>IF(OR(K957="S",K957=""), counts!$A$75,K957)</f>
        <v>S, blank</v>
      </c>
      <c r="AI957">
        <f t="shared" si="529"/>
        <v>3</v>
      </c>
      <c r="AJ957">
        <f>VLOOKUP(AA957,counts!$V$8:$W$13,2,FALSE)</f>
        <v>-3.7643689058441341</v>
      </c>
      <c r="AK957">
        <f>VLOOKUP(AB957,counts!$V$17:$W$23,2,FALSE)</f>
        <v>-42.171718189759716</v>
      </c>
      <c r="AL957">
        <f>VLOOKUP(AC957,counts!$V$27:$W$33,2,FALSE)</f>
        <v>40.172297072540438</v>
      </c>
      <c r="AM957">
        <f>VLOOKUP(AD957,counts!$V$38:$W$49,2,FALSE)</f>
        <v>-33.757758935166962</v>
      </c>
      <c r="AN957">
        <f>VLOOKUP(AE957,counts!$V$53:$W$54,2,FALSE)</f>
        <v>151.41878811967541</v>
      </c>
      <c r="AO957">
        <f>VLOOKUP(AF957,counts!$V$58:$W$62,2,FALSE)</f>
        <v>-37.641742266793358</v>
      </c>
      <c r="AP957">
        <f>VLOOKUP(AG957,counts!$V$66:$W$69,2,FALSE)</f>
        <v>79.365382998232107</v>
      </c>
      <c r="AQ957">
        <f>VLOOKUP(AH957,counts!$V$73:$W$75,2,FALSE)</f>
        <v>-22.422560732600829</v>
      </c>
      <c r="AR957">
        <f>VLOOKUP(AI957,counts!$V$79:$W$81,2,FALSE)</f>
        <v>-67.960368165567971</v>
      </c>
      <c r="AS957">
        <f t="shared" si="530"/>
        <v>0</v>
      </c>
      <c r="AT957">
        <f t="shared" si="531"/>
        <v>3</v>
      </c>
      <c r="AU957" t="str">
        <f t="shared" si="514"/>
        <v>Train</v>
      </c>
      <c r="AW957" t="str">
        <f t="shared" si="532"/>
        <v>0-17</v>
      </c>
      <c r="AX957" t="str">
        <f t="shared" si="533"/>
        <v>Blank</v>
      </c>
      <c r="AY957" t="str">
        <f t="shared" si="534"/>
        <v>21-30</v>
      </c>
      <c r="AZ957" t="str">
        <f t="shared" si="535"/>
        <v>Blank</v>
      </c>
      <c r="BA957" t="str">
        <f t="shared" si="536"/>
        <v>female</v>
      </c>
      <c r="BB957">
        <f t="shared" si="537"/>
        <v>3</v>
      </c>
      <c r="BC957">
        <f t="shared" si="538"/>
        <v>1</v>
      </c>
      <c r="BD957" t="str">
        <f t="shared" si="539"/>
        <v>S, blank</v>
      </c>
      <c r="BE957">
        <f t="shared" si="540"/>
        <v>3</v>
      </c>
      <c r="BF957">
        <f t="shared" si="541"/>
        <v>-3.7643689058441341</v>
      </c>
      <c r="BG957">
        <f t="shared" si="542"/>
        <v>-42.171718189759716</v>
      </c>
      <c r="BH957">
        <f t="shared" si="543"/>
        <v>40.172297072540438</v>
      </c>
      <c r="BI957">
        <f t="shared" si="544"/>
        <v>-33.757758935166962</v>
      </c>
      <c r="BJ957">
        <f t="shared" si="545"/>
        <v>151.41878811967541</v>
      </c>
      <c r="BK957">
        <f t="shared" si="546"/>
        <v>-37.641742266793358</v>
      </c>
      <c r="BL957">
        <f t="shared" si="547"/>
        <v>79.365382998232107</v>
      </c>
      <c r="BM957">
        <f t="shared" si="548"/>
        <v>-22.422560732600829</v>
      </c>
      <c r="BN957">
        <f t="shared" si="549"/>
        <v>-67.960368165567971</v>
      </c>
      <c r="BO957">
        <f t="shared" si="515"/>
        <v>0</v>
      </c>
      <c r="BP957">
        <f t="shared" si="516"/>
        <v>3</v>
      </c>
      <c r="BQ957" t="str">
        <f t="shared" si="517"/>
        <v>Train</v>
      </c>
    </row>
    <row r="958" spans="1:69" x14ac:dyDescent="0.3">
      <c r="A958">
        <v>3</v>
      </c>
      <c r="B958">
        <v>0</v>
      </c>
      <c r="C958" t="s">
        <v>2164</v>
      </c>
      <c r="D958" t="s">
        <v>15</v>
      </c>
      <c r="F958">
        <v>3</v>
      </c>
      <c r="G958">
        <v>1</v>
      </c>
      <c r="H958" t="s">
        <v>2162</v>
      </c>
      <c r="I958">
        <v>25.466699999999999</v>
      </c>
      <c r="K958" t="s">
        <v>17</v>
      </c>
      <c r="O958">
        <v>4</v>
      </c>
      <c r="P958">
        <v>2</v>
      </c>
      <c r="Q958">
        <v>4</v>
      </c>
      <c r="R958" t="str">
        <f t="shared" si="518"/>
        <v>Test</v>
      </c>
      <c r="S958" t="str">
        <f t="shared" si="519"/>
        <v>Train</v>
      </c>
      <c r="T958" t="str">
        <f t="shared" si="520"/>
        <v>Test</v>
      </c>
      <c r="U958" t="str">
        <f t="shared" si="521"/>
        <v/>
      </c>
      <c r="V958" t="str">
        <f t="shared" si="522"/>
        <v>0-17</v>
      </c>
      <c r="W958" t="str">
        <f t="shared" si="523"/>
        <v/>
      </c>
      <c r="X958" t="str">
        <f t="shared" si="524"/>
        <v>21-30</v>
      </c>
      <c r="Y958" t="b">
        <f>SUMPRODUCT(--(U958=counts!$A$40:$A$49))&gt;0</f>
        <v>0</v>
      </c>
      <c r="Z958" t="b">
        <f>SUMPRODUCT(--(W958=counts!$A$18:$A$22))&gt;0</f>
        <v>0</v>
      </c>
      <c r="AA958" t="str">
        <f t="shared" si="525"/>
        <v>0-17</v>
      </c>
      <c r="AB958" t="str">
        <f>IF(W958="","Blank",IF(Z958="TRUE",W958,counts!$A$23))</f>
        <v>Blank</v>
      </c>
      <c r="AC958" t="str">
        <f t="shared" si="526"/>
        <v>21-30</v>
      </c>
      <c r="AD958" t="str">
        <f t="shared" si="527"/>
        <v>Blank</v>
      </c>
      <c r="AE958" t="str">
        <f t="shared" si="528"/>
        <v>female</v>
      </c>
      <c r="AF958">
        <f>IF(F958&gt;=4, counts!$A$62,F958)</f>
        <v>3</v>
      </c>
      <c r="AG958">
        <f>IF(G958&gt;=3, counts!$A$69,G958)</f>
        <v>1</v>
      </c>
      <c r="AH958" t="str">
        <f>IF(OR(K958="S",K958=""), counts!$A$75,K958)</f>
        <v>S, blank</v>
      </c>
      <c r="AI958">
        <f t="shared" si="529"/>
        <v>3</v>
      </c>
      <c r="AJ958">
        <f>VLOOKUP(AA958,counts!$V$8:$W$13,2,FALSE)</f>
        <v>-3.7643689058441341</v>
      </c>
      <c r="AK958">
        <f>VLOOKUP(AB958,counts!$V$17:$W$23,2,FALSE)</f>
        <v>-42.171718189759716</v>
      </c>
      <c r="AL958">
        <f>VLOOKUP(AC958,counts!$V$27:$W$33,2,FALSE)</f>
        <v>40.172297072540438</v>
      </c>
      <c r="AM958">
        <f>VLOOKUP(AD958,counts!$V$38:$W$49,2,FALSE)</f>
        <v>-33.757758935166962</v>
      </c>
      <c r="AN958">
        <f>VLOOKUP(AE958,counts!$V$53:$W$54,2,FALSE)</f>
        <v>151.41878811967541</v>
      </c>
      <c r="AO958">
        <f>VLOOKUP(AF958,counts!$V$58:$W$62,2,FALSE)</f>
        <v>-37.641742266793358</v>
      </c>
      <c r="AP958">
        <f>VLOOKUP(AG958,counts!$V$66:$W$69,2,FALSE)</f>
        <v>79.365382998232107</v>
      </c>
      <c r="AQ958">
        <f>VLOOKUP(AH958,counts!$V$73:$W$75,2,FALSE)</f>
        <v>-22.422560732600829</v>
      </c>
      <c r="AR958">
        <f>VLOOKUP(AI958,counts!$V$79:$W$81,2,FALSE)</f>
        <v>-67.960368165567971</v>
      </c>
      <c r="AS958">
        <f t="shared" si="530"/>
        <v>0</v>
      </c>
      <c r="AT958">
        <f t="shared" si="531"/>
        <v>4</v>
      </c>
      <c r="AU958" t="str">
        <f t="shared" si="514"/>
        <v>Test</v>
      </c>
      <c r="AW958" t="str">
        <f t="shared" si="532"/>
        <v>0-17</v>
      </c>
      <c r="AX958" t="str">
        <f t="shared" si="533"/>
        <v>Blank</v>
      </c>
      <c r="AY958" t="str">
        <f t="shared" si="534"/>
        <v>21-30</v>
      </c>
      <c r="AZ958" t="str">
        <f t="shared" si="535"/>
        <v>Blank</v>
      </c>
      <c r="BA958" t="str">
        <f t="shared" si="536"/>
        <v>female</v>
      </c>
      <c r="BB958">
        <f t="shared" si="537"/>
        <v>3</v>
      </c>
      <c r="BC958">
        <f t="shared" si="538"/>
        <v>1</v>
      </c>
      <c r="BD958" t="str">
        <f t="shared" si="539"/>
        <v>S, blank</v>
      </c>
      <c r="BE958">
        <f t="shared" si="540"/>
        <v>3</v>
      </c>
      <c r="BF958">
        <f t="shared" si="541"/>
        <v>-3.7643689058441341</v>
      </c>
      <c r="BG958">
        <f t="shared" si="542"/>
        <v>-42.171718189759716</v>
      </c>
      <c r="BH958">
        <f t="shared" si="543"/>
        <v>40.172297072540438</v>
      </c>
      <c r="BI958">
        <f t="shared" si="544"/>
        <v>-33.757758935166962</v>
      </c>
      <c r="BJ958">
        <f t="shared" si="545"/>
        <v>151.41878811967541</v>
      </c>
      <c r="BK958">
        <f t="shared" si="546"/>
        <v>-37.641742266793358</v>
      </c>
      <c r="BL958">
        <f t="shared" si="547"/>
        <v>79.365382998232107</v>
      </c>
      <c r="BM958">
        <f t="shared" si="548"/>
        <v>-22.422560732600829</v>
      </c>
      <c r="BN958">
        <f t="shared" si="549"/>
        <v>-67.960368165567971</v>
      </c>
      <c r="BO958">
        <f t="shared" si="515"/>
        <v>0</v>
      </c>
      <c r="BP958">
        <f t="shared" si="516"/>
        <v>4</v>
      </c>
      <c r="BQ958" t="str">
        <f t="shared" si="517"/>
        <v>Test</v>
      </c>
    </row>
    <row r="959" spans="1:69" x14ac:dyDescent="0.3">
      <c r="A959">
        <v>3</v>
      </c>
      <c r="B959">
        <v>0</v>
      </c>
      <c r="C959" t="s">
        <v>2165</v>
      </c>
      <c r="D959" t="s">
        <v>15</v>
      </c>
      <c r="F959">
        <v>3</v>
      </c>
      <c r="G959">
        <v>1</v>
      </c>
      <c r="H959" t="s">
        <v>2162</v>
      </c>
      <c r="I959">
        <v>25.466699999999999</v>
      </c>
      <c r="K959" t="s">
        <v>17</v>
      </c>
      <c r="O959">
        <v>4</v>
      </c>
      <c r="P959">
        <v>4</v>
      </c>
      <c r="Q959">
        <v>4</v>
      </c>
      <c r="R959" t="str">
        <f t="shared" si="518"/>
        <v>Test</v>
      </c>
      <c r="S959" t="str">
        <f t="shared" si="519"/>
        <v>Test</v>
      </c>
      <c r="T959" t="str">
        <f t="shared" si="520"/>
        <v>Test</v>
      </c>
      <c r="U959" t="str">
        <f t="shared" si="521"/>
        <v/>
      </c>
      <c r="V959" t="str">
        <f t="shared" si="522"/>
        <v>0-17</v>
      </c>
      <c r="W959" t="str">
        <f t="shared" si="523"/>
        <v/>
      </c>
      <c r="X959" t="str">
        <f t="shared" si="524"/>
        <v>21-30</v>
      </c>
      <c r="Y959" t="b">
        <f>SUMPRODUCT(--(U959=counts!$A$40:$A$49))&gt;0</f>
        <v>0</v>
      </c>
      <c r="Z959" t="b">
        <f>SUMPRODUCT(--(W959=counts!$A$18:$A$22))&gt;0</f>
        <v>0</v>
      </c>
      <c r="AA959" t="str">
        <f t="shared" si="525"/>
        <v>0-17</v>
      </c>
      <c r="AB959" t="str">
        <f>IF(W959="","Blank",IF(Z959="TRUE",W959,counts!$A$23))</f>
        <v>Blank</v>
      </c>
      <c r="AC959" t="str">
        <f t="shared" si="526"/>
        <v>21-30</v>
      </c>
      <c r="AD959" t="str">
        <f t="shared" si="527"/>
        <v>Blank</v>
      </c>
      <c r="AE959" t="str">
        <f t="shared" si="528"/>
        <v>female</v>
      </c>
      <c r="AF959">
        <f>IF(F959&gt;=4, counts!$A$62,F959)</f>
        <v>3</v>
      </c>
      <c r="AG959">
        <f>IF(G959&gt;=3, counts!$A$69,G959)</f>
        <v>1</v>
      </c>
      <c r="AH959" t="str">
        <f>IF(OR(K959="S",K959=""), counts!$A$75,K959)</f>
        <v>S, blank</v>
      </c>
      <c r="AI959">
        <f t="shared" si="529"/>
        <v>3</v>
      </c>
      <c r="AJ959">
        <f>VLOOKUP(AA959,counts!$V$8:$W$13,2,FALSE)</f>
        <v>-3.7643689058441341</v>
      </c>
      <c r="AK959">
        <f>VLOOKUP(AB959,counts!$V$17:$W$23,2,FALSE)</f>
        <v>-42.171718189759716</v>
      </c>
      <c r="AL959">
        <f>VLOOKUP(AC959,counts!$V$27:$W$33,2,FALSE)</f>
        <v>40.172297072540438</v>
      </c>
      <c r="AM959">
        <f>VLOOKUP(AD959,counts!$V$38:$W$49,2,FALSE)</f>
        <v>-33.757758935166962</v>
      </c>
      <c r="AN959">
        <f>VLOOKUP(AE959,counts!$V$53:$W$54,2,FALSE)</f>
        <v>151.41878811967541</v>
      </c>
      <c r="AO959">
        <f>VLOOKUP(AF959,counts!$V$58:$W$62,2,FALSE)</f>
        <v>-37.641742266793358</v>
      </c>
      <c r="AP959">
        <f>VLOOKUP(AG959,counts!$V$66:$W$69,2,FALSE)</f>
        <v>79.365382998232107</v>
      </c>
      <c r="AQ959">
        <f>VLOOKUP(AH959,counts!$V$73:$W$75,2,FALSE)</f>
        <v>-22.422560732600829</v>
      </c>
      <c r="AR959">
        <f>VLOOKUP(AI959,counts!$V$79:$W$81,2,FALSE)</f>
        <v>-67.960368165567971</v>
      </c>
      <c r="AS959">
        <f t="shared" si="530"/>
        <v>0</v>
      </c>
      <c r="AT959">
        <f t="shared" si="531"/>
        <v>4</v>
      </c>
      <c r="AU959" t="str">
        <f t="shared" si="514"/>
        <v>Test</v>
      </c>
      <c r="AW959" t="str">
        <f t="shared" si="532"/>
        <v>0-17</v>
      </c>
      <c r="AX959" t="str">
        <f t="shared" si="533"/>
        <v>Blank</v>
      </c>
      <c r="AY959" t="str">
        <f t="shared" si="534"/>
        <v>21-30</v>
      </c>
      <c r="AZ959" t="str">
        <f t="shared" si="535"/>
        <v>Blank</v>
      </c>
      <c r="BA959" t="str">
        <f t="shared" si="536"/>
        <v>female</v>
      </c>
      <c r="BB959">
        <f t="shared" si="537"/>
        <v>3</v>
      </c>
      <c r="BC959">
        <f t="shared" si="538"/>
        <v>1</v>
      </c>
      <c r="BD959" t="str">
        <f t="shared" si="539"/>
        <v>S, blank</v>
      </c>
      <c r="BE959">
        <f t="shared" si="540"/>
        <v>3</v>
      </c>
      <c r="BF959">
        <f t="shared" si="541"/>
        <v>-3.7643689058441341</v>
      </c>
      <c r="BG959">
        <f t="shared" si="542"/>
        <v>-42.171718189759716</v>
      </c>
      <c r="BH959">
        <f t="shared" si="543"/>
        <v>40.172297072540438</v>
      </c>
      <c r="BI959">
        <f t="shared" si="544"/>
        <v>-33.757758935166962</v>
      </c>
      <c r="BJ959">
        <f t="shared" si="545"/>
        <v>151.41878811967541</v>
      </c>
      <c r="BK959">
        <f t="shared" si="546"/>
        <v>-37.641742266793358</v>
      </c>
      <c r="BL959">
        <f t="shared" si="547"/>
        <v>79.365382998232107</v>
      </c>
      <c r="BM959">
        <f t="shared" si="548"/>
        <v>-22.422560732600829</v>
      </c>
      <c r="BN959">
        <f t="shared" si="549"/>
        <v>-67.960368165567971</v>
      </c>
      <c r="BO959">
        <f t="shared" si="515"/>
        <v>0</v>
      </c>
      <c r="BP959">
        <f t="shared" si="516"/>
        <v>4</v>
      </c>
      <c r="BQ959" t="str">
        <f t="shared" si="517"/>
        <v>Test</v>
      </c>
    </row>
    <row r="960" spans="1:69" x14ac:dyDescent="0.3">
      <c r="A960">
        <v>3</v>
      </c>
      <c r="B960">
        <v>0</v>
      </c>
      <c r="C960" t="s">
        <v>2166</v>
      </c>
      <c r="D960" t="s">
        <v>15</v>
      </c>
      <c r="F960">
        <v>0</v>
      </c>
      <c r="G960">
        <v>4</v>
      </c>
      <c r="H960" t="s">
        <v>2162</v>
      </c>
      <c r="I960">
        <v>25.466699999999999</v>
      </c>
      <c r="K960" t="s">
        <v>17</v>
      </c>
      <c r="O960">
        <v>4</v>
      </c>
      <c r="P960">
        <v>4</v>
      </c>
      <c r="Q960">
        <v>3</v>
      </c>
      <c r="R960" t="str">
        <f t="shared" si="518"/>
        <v>Test</v>
      </c>
      <c r="S960" t="str">
        <f t="shared" si="519"/>
        <v>Test</v>
      </c>
      <c r="T960" t="str">
        <f t="shared" si="520"/>
        <v>Train</v>
      </c>
      <c r="U960" t="str">
        <f t="shared" si="521"/>
        <v/>
      </c>
      <c r="V960" t="str">
        <f t="shared" si="522"/>
        <v>0-17</v>
      </c>
      <c r="W960" t="str">
        <f t="shared" si="523"/>
        <v/>
      </c>
      <c r="X960" t="str">
        <f t="shared" si="524"/>
        <v>21-30</v>
      </c>
      <c r="Y960" t="b">
        <f>SUMPRODUCT(--(U960=counts!$A$40:$A$49))&gt;0</f>
        <v>0</v>
      </c>
      <c r="Z960" t="b">
        <f>SUMPRODUCT(--(W960=counts!$A$18:$A$22))&gt;0</f>
        <v>0</v>
      </c>
      <c r="AA960" t="str">
        <f t="shared" si="525"/>
        <v>0-17</v>
      </c>
      <c r="AB960" t="str">
        <f>IF(W960="","Blank",IF(Z960="TRUE",W960,counts!$A$23))</f>
        <v>Blank</v>
      </c>
      <c r="AC960" t="str">
        <f t="shared" si="526"/>
        <v>21-30</v>
      </c>
      <c r="AD960" t="str">
        <f t="shared" si="527"/>
        <v>Blank</v>
      </c>
      <c r="AE960" t="str">
        <f t="shared" si="528"/>
        <v>female</v>
      </c>
      <c r="AF960">
        <f>IF(F960&gt;=4, counts!$A$62,F960)</f>
        <v>0</v>
      </c>
      <c r="AG960" t="str">
        <f>IF(G960&gt;=3, counts!$A$69,G960)</f>
        <v>3, 4, 5, 6, 9</v>
      </c>
      <c r="AH960" t="str">
        <f>IF(OR(K960="S",K960=""), counts!$A$75,K960)</f>
        <v>S, blank</v>
      </c>
      <c r="AI960">
        <f t="shared" si="529"/>
        <v>3</v>
      </c>
      <c r="AJ960">
        <f>VLOOKUP(AA960,counts!$V$8:$W$13,2,FALSE)</f>
        <v>-3.7643689058441341</v>
      </c>
      <c r="AK960">
        <f>VLOOKUP(AB960,counts!$V$17:$W$23,2,FALSE)</f>
        <v>-42.171718189759716</v>
      </c>
      <c r="AL960">
        <f>VLOOKUP(AC960,counts!$V$27:$W$33,2,FALSE)</f>
        <v>40.172297072540438</v>
      </c>
      <c r="AM960">
        <f>VLOOKUP(AD960,counts!$V$38:$W$49,2,FALSE)</f>
        <v>-33.757758935166962</v>
      </c>
      <c r="AN960">
        <f>VLOOKUP(AE960,counts!$V$53:$W$54,2,FALSE)</f>
        <v>151.41878811967541</v>
      </c>
      <c r="AO960">
        <f>VLOOKUP(AF960,counts!$V$58:$W$62,2,FALSE)</f>
        <v>-14.754319664473872</v>
      </c>
      <c r="AP960">
        <f>VLOOKUP(AG960,counts!$V$66:$W$69,2,FALSE)</f>
        <v>-92.646375958720569</v>
      </c>
      <c r="AQ960">
        <f>VLOOKUP(AH960,counts!$V$73:$W$75,2,FALSE)</f>
        <v>-22.422560732600829</v>
      </c>
      <c r="AR960">
        <f>VLOOKUP(AI960,counts!$V$79:$W$81,2,FALSE)</f>
        <v>-67.960368165567971</v>
      </c>
      <c r="AS960">
        <f t="shared" si="530"/>
        <v>0</v>
      </c>
      <c r="AT960">
        <f t="shared" si="531"/>
        <v>4</v>
      </c>
      <c r="AU960" t="str">
        <f t="shared" si="514"/>
        <v>Test</v>
      </c>
      <c r="AW960" t="str">
        <f t="shared" si="532"/>
        <v>0-17</v>
      </c>
      <c r="AX960" t="str">
        <f t="shared" si="533"/>
        <v>Blank</v>
      </c>
      <c r="AY960" t="str">
        <f t="shared" si="534"/>
        <v>21-30</v>
      </c>
      <c r="AZ960" t="str">
        <f t="shared" si="535"/>
        <v>Blank</v>
      </c>
      <c r="BA960" t="str">
        <f t="shared" si="536"/>
        <v>female</v>
      </c>
      <c r="BB960">
        <f t="shared" si="537"/>
        <v>0</v>
      </c>
      <c r="BC960" t="str">
        <f t="shared" si="538"/>
        <v>3, 4, 5, 6, 9</v>
      </c>
      <c r="BD960" t="str">
        <f t="shared" si="539"/>
        <v>S, blank</v>
      </c>
      <c r="BE960">
        <f t="shared" si="540"/>
        <v>3</v>
      </c>
      <c r="BF960">
        <f t="shared" si="541"/>
        <v>-3.7643689058441341</v>
      </c>
      <c r="BG960">
        <f t="shared" si="542"/>
        <v>-42.171718189759716</v>
      </c>
      <c r="BH960">
        <f t="shared" si="543"/>
        <v>40.172297072540438</v>
      </c>
      <c r="BI960">
        <f t="shared" si="544"/>
        <v>-33.757758935166962</v>
      </c>
      <c r="BJ960">
        <f t="shared" si="545"/>
        <v>151.41878811967541</v>
      </c>
      <c r="BK960">
        <f t="shared" si="546"/>
        <v>-14.754319664473872</v>
      </c>
      <c r="BL960">
        <f t="shared" si="547"/>
        <v>-92.646375958720569</v>
      </c>
      <c r="BM960">
        <f t="shared" si="548"/>
        <v>-22.422560732600829</v>
      </c>
      <c r="BN960">
        <f t="shared" si="549"/>
        <v>-67.960368165567971</v>
      </c>
      <c r="BO960">
        <f t="shared" si="515"/>
        <v>0</v>
      </c>
      <c r="BP960">
        <f t="shared" si="516"/>
        <v>4</v>
      </c>
      <c r="BQ960" t="str">
        <f t="shared" si="517"/>
        <v>Test</v>
      </c>
    </row>
    <row r="961" spans="1:69" x14ac:dyDescent="0.3">
      <c r="A961">
        <v>3</v>
      </c>
      <c r="B961">
        <v>0</v>
      </c>
      <c r="C961" t="s">
        <v>2167</v>
      </c>
      <c r="D961" t="s">
        <v>20</v>
      </c>
      <c r="E961">
        <v>32</v>
      </c>
      <c r="F961">
        <v>0</v>
      </c>
      <c r="G961">
        <v>0</v>
      </c>
      <c r="H961" t="s">
        <v>2168</v>
      </c>
      <c r="I961">
        <v>7.9249999999999998</v>
      </c>
      <c r="K961" t="s">
        <v>17</v>
      </c>
      <c r="O961">
        <v>1</v>
      </c>
      <c r="P961">
        <v>2</v>
      </c>
      <c r="Q961">
        <v>3</v>
      </c>
      <c r="R961" t="str">
        <f t="shared" si="518"/>
        <v>Train</v>
      </c>
      <c r="S961" t="str">
        <f t="shared" si="519"/>
        <v>Train</v>
      </c>
      <c r="T961" t="str">
        <f t="shared" si="520"/>
        <v>Train</v>
      </c>
      <c r="U961" t="str">
        <f t="shared" si="521"/>
        <v/>
      </c>
      <c r="V961" t="str">
        <f t="shared" si="522"/>
        <v>31-40</v>
      </c>
      <c r="W961" t="str">
        <f t="shared" si="523"/>
        <v/>
      </c>
      <c r="X961" t="str">
        <f t="shared" si="524"/>
        <v>0-10</v>
      </c>
      <c r="Y961" t="b">
        <f>SUMPRODUCT(--(U961=counts!$A$40:$A$49))&gt;0</f>
        <v>0</v>
      </c>
      <c r="Z961" t="b">
        <f>SUMPRODUCT(--(W961=counts!$A$18:$A$22))&gt;0</f>
        <v>0</v>
      </c>
      <c r="AA961" t="str">
        <f t="shared" si="525"/>
        <v>31-40</v>
      </c>
      <c r="AB961" t="str">
        <f>IF(W961="","Blank",IF(Z961="TRUE",W961,counts!$A$23))</f>
        <v>Blank</v>
      </c>
      <c r="AC961" t="str">
        <f t="shared" si="526"/>
        <v>0-10</v>
      </c>
      <c r="AD961" t="str">
        <f t="shared" si="527"/>
        <v>Blank</v>
      </c>
      <c r="AE961" t="str">
        <f t="shared" si="528"/>
        <v>male</v>
      </c>
      <c r="AF961">
        <f>IF(F961&gt;=4, counts!$A$62,F961)</f>
        <v>0</v>
      </c>
      <c r="AG961">
        <f>IF(G961&gt;=3, counts!$A$69,G961)</f>
        <v>0</v>
      </c>
      <c r="AH961" t="str">
        <f>IF(OR(K961="S",K961=""), counts!$A$75,K961)</f>
        <v>S, blank</v>
      </c>
      <c r="AI961">
        <f t="shared" si="529"/>
        <v>3</v>
      </c>
      <c r="AJ961">
        <f>VLOOKUP(AA961,counts!$V$8:$W$13,2,FALSE)</f>
        <v>32.769878926258563</v>
      </c>
      <c r="AK961">
        <f>VLOOKUP(AB961,counts!$V$17:$W$23,2,FALSE)</f>
        <v>-42.171718189759716</v>
      </c>
      <c r="AL961">
        <f>VLOOKUP(AC961,counts!$V$27:$W$33,2,FALSE)</f>
        <v>-82.840254641099079</v>
      </c>
      <c r="AM961">
        <f>VLOOKUP(AD961,counts!$V$38:$W$49,2,FALSE)</f>
        <v>-33.757758935166962</v>
      </c>
      <c r="AN961">
        <f>VLOOKUP(AE961,counts!$V$53:$W$54,2,FALSE)</f>
        <v>-108.67008854708662</v>
      </c>
      <c r="AO961">
        <f>VLOOKUP(AF961,counts!$V$58:$W$62,2,FALSE)</f>
        <v>-14.754319664473872</v>
      </c>
      <c r="AP961">
        <f>VLOOKUP(AG961,counts!$V$66:$W$69,2,FALSE)</f>
        <v>-22.013681658285037</v>
      </c>
      <c r="AQ961">
        <f>VLOOKUP(AH961,counts!$V$73:$W$75,2,FALSE)</f>
        <v>-22.422560732600829</v>
      </c>
      <c r="AR961">
        <f>VLOOKUP(AI961,counts!$V$79:$W$81,2,FALSE)</f>
        <v>-67.960368165567971</v>
      </c>
      <c r="AS961">
        <f t="shared" si="530"/>
        <v>0</v>
      </c>
      <c r="AT961">
        <f t="shared" si="531"/>
        <v>1</v>
      </c>
      <c r="AU961" t="str">
        <f t="shared" si="514"/>
        <v>Train</v>
      </c>
      <c r="AW961" t="str">
        <f t="shared" si="532"/>
        <v>31-40</v>
      </c>
      <c r="AX961" t="str">
        <f t="shared" si="533"/>
        <v>Blank</v>
      </c>
      <c r="AY961" t="str">
        <f t="shared" si="534"/>
        <v>0-10</v>
      </c>
      <c r="AZ961" t="str">
        <f t="shared" si="535"/>
        <v>Blank</v>
      </c>
      <c r="BA961" t="str">
        <f t="shared" si="536"/>
        <v>male</v>
      </c>
      <c r="BB961">
        <f t="shared" si="537"/>
        <v>0</v>
      </c>
      <c r="BC961">
        <f t="shared" si="538"/>
        <v>0</v>
      </c>
      <c r="BD961" t="str">
        <f t="shared" si="539"/>
        <v>S, blank</v>
      </c>
      <c r="BE961">
        <f t="shared" si="540"/>
        <v>3</v>
      </c>
      <c r="BF961">
        <f t="shared" si="541"/>
        <v>32.769878926258563</v>
      </c>
      <c r="BG961">
        <f t="shared" si="542"/>
        <v>-42.171718189759716</v>
      </c>
      <c r="BH961">
        <f t="shared" si="543"/>
        <v>-82.840254641099079</v>
      </c>
      <c r="BI961">
        <f t="shared" si="544"/>
        <v>-33.757758935166962</v>
      </c>
      <c r="BJ961">
        <f t="shared" si="545"/>
        <v>-108.67008854708662</v>
      </c>
      <c r="BK961">
        <f t="shared" si="546"/>
        <v>-14.754319664473872</v>
      </c>
      <c r="BL961">
        <f t="shared" si="547"/>
        <v>-22.013681658285037</v>
      </c>
      <c r="BM961">
        <f t="shared" si="548"/>
        <v>-22.422560732600829</v>
      </c>
      <c r="BN961">
        <f t="shared" si="549"/>
        <v>-67.960368165567971</v>
      </c>
      <c r="BO961">
        <f t="shared" si="515"/>
        <v>0</v>
      </c>
      <c r="BP961">
        <f t="shared" si="516"/>
        <v>1</v>
      </c>
      <c r="BQ961" t="str">
        <f t="shared" si="517"/>
        <v>Train</v>
      </c>
    </row>
    <row r="962" spans="1:69" x14ac:dyDescent="0.3">
      <c r="A962">
        <v>3</v>
      </c>
      <c r="B962">
        <v>0</v>
      </c>
      <c r="C962" t="s">
        <v>2169</v>
      </c>
      <c r="D962" t="s">
        <v>20</v>
      </c>
      <c r="E962">
        <v>34.5</v>
      </c>
      <c r="F962">
        <v>0</v>
      </c>
      <c r="G962">
        <v>0</v>
      </c>
      <c r="H962" t="s">
        <v>2170</v>
      </c>
      <c r="I962">
        <v>6.4375</v>
      </c>
      <c r="K962" t="s">
        <v>44</v>
      </c>
      <c r="M962">
        <v>196</v>
      </c>
      <c r="O962">
        <v>5</v>
      </c>
      <c r="P962">
        <v>2</v>
      </c>
      <c r="Q962">
        <v>4</v>
      </c>
      <c r="R962" t="str">
        <f t="shared" si="518"/>
        <v>Validate</v>
      </c>
      <c r="S962" t="str">
        <f t="shared" si="519"/>
        <v>Train</v>
      </c>
      <c r="T962" t="str">
        <f t="shared" si="520"/>
        <v>Test</v>
      </c>
      <c r="U962" t="str">
        <f t="shared" si="521"/>
        <v/>
      </c>
      <c r="V962" t="str">
        <f t="shared" si="522"/>
        <v>31-40</v>
      </c>
      <c r="W962" t="str">
        <f t="shared" si="523"/>
        <v/>
      </c>
      <c r="X962" t="str">
        <f t="shared" si="524"/>
        <v>0-10</v>
      </c>
      <c r="Y962" t="b">
        <f>SUMPRODUCT(--(U962=counts!$A$40:$A$49))&gt;0</f>
        <v>0</v>
      </c>
      <c r="Z962" t="b">
        <f>SUMPRODUCT(--(W962=counts!$A$18:$A$22))&gt;0</f>
        <v>0</v>
      </c>
      <c r="AA962" t="str">
        <f t="shared" si="525"/>
        <v>31-40</v>
      </c>
      <c r="AB962" t="str">
        <f>IF(W962="","Blank",IF(Z962="TRUE",W962,counts!$A$23))</f>
        <v>Blank</v>
      </c>
      <c r="AC962" t="str">
        <f t="shared" si="526"/>
        <v>0-10</v>
      </c>
      <c r="AD962" t="str">
        <f t="shared" si="527"/>
        <v>Blank</v>
      </c>
      <c r="AE962" t="str">
        <f t="shared" si="528"/>
        <v>male</v>
      </c>
      <c r="AF962">
        <f>IF(F962&gt;=4, counts!$A$62,F962)</f>
        <v>0</v>
      </c>
      <c r="AG962">
        <f>IF(G962&gt;=3, counts!$A$69,G962)</f>
        <v>0</v>
      </c>
      <c r="AH962" t="str">
        <f>IF(OR(K962="S",K962=""), counts!$A$75,K962)</f>
        <v>C</v>
      </c>
      <c r="AI962">
        <f t="shared" si="529"/>
        <v>3</v>
      </c>
      <c r="AJ962">
        <f>VLOOKUP(AA962,counts!$V$8:$W$13,2,FALSE)</f>
        <v>32.769878926258563</v>
      </c>
      <c r="AK962">
        <f>VLOOKUP(AB962,counts!$V$17:$W$23,2,FALSE)</f>
        <v>-42.171718189759716</v>
      </c>
      <c r="AL962">
        <f>VLOOKUP(AC962,counts!$V$27:$W$33,2,FALSE)</f>
        <v>-82.840254641099079</v>
      </c>
      <c r="AM962">
        <f>VLOOKUP(AD962,counts!$V$38:$W$49,2,FALSE)</f>
        <v>-33.757758935166962</v>
      </c>
      <c r="AN962">
        <f>VLOOKUP(AE962,counts!$V$53:$W$54,2,FALSE)</f>
        <v>-108.67008854708662</v>
      </c>
      <c r="AO962">
        <f>VLOOKUP(AF962,counts!$V$58:$W$62,2,FALSE)</f>
        <v>-14.754319664473872</v>
      </c>
      <c r="AP962">
        <f>VLOOKUP(AG962,counts!$V$66:$W$69,2,FALSE)</f>
        <v>-22.013681658285037</v>
      </c>
      <c r="AQ962">
        <f>VLOOKUP(AH962,counts!$V$73:$W$75,2,FALSE)</f>
        <v>72.444458573419169</v>
      </c>
      <c r="AR962">
        <f>VLOOKUP(AI962,counts!$V$79:$W$81,2,FALSE)</f>
        <v>-67.960368165567971</v>
      </c>
      <c r="AS962">
        <f t="shared" si="530"/>
        <v>0</v>
      </c>
      <c r="AT962">
        <f t="shared" si="531"/>
        <v>5</v>
      </c>
      <c r="AU962" t="str">
        <f t="shared" ref="AU962:AU1025" si="550">R962</f>
        <v>Validate</v>
      </c>
      <c r="AW962" t="str">
        <f t="shared" si="532"/>
        <v>31-40</v>
      </c>
      <c r="AX962" t="str">
        <f t="shared" si="533"/>
        <v>Blank</v>
      </c>
      <c r="AY962" t="str">
        <f t="shared" si="534"/>
        <v>0-10</v>
      </c>
      <c r="AZ962" t="str">
        <f t="shared" si="535"/>
        <v>Blank</v>
      </c>
      <c r="BA962" t="str">
        <f t="shared" si="536"/>
        <v>male</v>
      </c>
      <c r="BB962">
        <f t="shared" si="537"/>
        <v>0</v>
      </c>
      <c r="BC962">
        <f t="shared" si="538"/>
        <v>0</v>
      </c>
      <c r="BD962" t="str">
        <f t="shared" si="539"/>
        <v>C</v>
      </c>
      <c r="BE962">
        <f t="shared" si="540"/>
        <v>3</v>
      </c>
      <c r="BF962">
        <f t="shared" si="541"/>
        <v>32.769878926258563</v>
      </c>
      <c r="BG962">
        <f t="shared" si="542"/>
        <v>-42.171718189759716</v>
      </c>
      <c r="BH962">
        <f t="shared" si="543"/>
        <v>-82.840254641099079</v>
      </c>
      <c r="BI962">
        <f t="shared" si="544"/>
        <v>-33.757758935166962</v>
      </c>
      <c r="BJ962">
        <f t="shared" si="545"/>
        <v>-108.67008854708662</v>
      </c>
      <c r="BK962">
        <f t="shared" si="546"/>
        <v>-14.754319664473872</v>
      </c>
      <c r="BL962">
        <f t="shared" si="547"/>
        <v>-22.013681658285037</v>
      </c>
      <c r="BM962">
        <f t="shared" si="548"/>
        <v>72.444458573419169</v>
      </c>
      <c r="BN962">
        <f t="shared" si="549"/>
        <v>-67.960368165567971</v>
      </c>
      <c r="BO962">
        <f t="shared" ref="BO962:BO1025" si="551">AS962</f>
        <v>0</v>
      </c>
      <c r="BP962">
        <f t="shared" ref="BP962:BP1025" si="552">AT962</f>
        <v>5</v>
      </c>
      <c r="BQ962" t="str">
        <f t="shared" ref="BQ962:BQ1025" si="553">AU962</f>
        <v>Validate</v>
      </c>
    </row>
    <row r="963" spans="1:69" x14ac:dyDescent="0.3">
      <c r="A963">
        <v>3</v>
      </c>
      <c r="B963">
        <v>0</v>
      </c>
      <c r="C963" t="s">
        <v>2171</v>
      </c>
      <c r="D963" t="s">
        <v>15</v>
      </c>
      <c r="F963">
        <v>1</v>
      </c>
      <c r="G963">
        <v>0</v>
      </c>
      <c r="H963" t="s">
        <v>2172</v>
      </c>
      <c r="I963">
        <v>15.5</v>
      </c>
      <c r="K963" t="s">
        <v>527</v>
      </c>
      <c r="O963">
        <v>5</v>
      </c>
      <c r="P963">
        <v>4</v>
      </c>
      <c r="Q963">
        <v>1</v>
      </c>
      <c r="R963" t="str">
        <f t="shared" ref="R963:R1026" si="554">IF(O963&lt;=3,"Train",IF(O963=4,"Test","Validate"))</f>
        <v>Validate</v>
      </c>
      <c r="S963" t="str">
        <f t="shared" ref="S963:S1026" si="555">IF(P963&lt;=3,"Train",IF(P963=4,"Test","Validate"))</f>
        <v>Test</v>
      </c>
      <c r="T963" t="str">
        <f t="shared" ref="T963:T1026" si="556">IF(Q963&lt;=3,"Train",IF(Q963=4,"Test","Validate"))</f>
        <v>Train</v>
      </c>
      <c r="U963" t="str">
        <f t="shared" ref="U963:U1026" si="557">IFERROR(MID(RIGHT(N963,4), FIND(",",RIGHT(N963,4))+2,2),"")</f>
        <v/>
      </c>
      <c r="V963" t="str">
        <f t="shared" ref="V963:V1026" si="558">IF(E963&lt;=17, "0-17", IF(E963&lt;=30, "18-30", IF(E963&lt;=40, "31-40", IF(E963&lt;=50, "41-50", IF(E963&lt;=60, "51-60", "61+")))))</f>
        <v>0-17</v>
      </c>
      <c r="W963" t="str">
        <f t="shared" ref="W963:W1026" si="559">LEFT(J963,1)</f>
        <v/>
      </c>
      <c r="X963" t="str">
        <f t="shared" ref="X963:X1026" si="560">IF(I963=0,"0", IF(I963&lt;=10, "0-10", IF(I963&lt;=20, "11-20", IF(I963&lt;=30, "21-30", IF(I963&lt;=40, "31-40", IF(I963&lt;=100, "41-100", "100+"))))))</f>
        <v>11-20</v>
      </c>
      <c r="Y963" t="b">
        <f>SUMPRODUCT(--(U963=counts!$A$40:$A$49))&gt;0</f>
        <v>0</v>
      </c>
      <c r="Z963" t="b">
        <f>SUMPRODUCT(--(W963=counts!$A$18:$A$22))&gt;0</f>
        <v>0</v>
      </c>
      <c r="AA963" t="str">
        <f t="shared" ref="AA963:AA1026" si="561">V963</f>
        <v>0-17</v>
      </c>
      <c r="AB963" t="str">
        <f>IF(W963="","Blank",IF(Z963="TRUE",W963,counts!$A$23))</f>
        <v>Blank</v>
      </c>
      <c r="AC963" t="str">
        <f t="shared" ref="AC963:AC1026" si="562">X963</f>
        <v>11-20</v>
      </c>
      <c r="AD963" t="str">
        <f t="shared" ref="AD963:AD1026" si="563">IF(U963="","Blank",IF(Y963=TRUE, U963,"Others"))</f>
        <v>Blank</v>
      </c>
      <c r="AE963" t="str">
        <f t="shared" ref="AE963:AE1026" si="564">D963</f>
        <v>female</v>
      </c>
      <c r="AF963">
        <f>IF(F963&gt;=4, counts!$A$62,F963)</f>
        <v>1</v>
      </c>
      <c r="AG963">
        <f>IF(G963&gt;=3, counts!$A$69,G963)</f>
        <v>0</v>
      </c>
      <c r="AH963" t="str">
        <f>IF(OR(K963="S",K963=""), counts!$A$75,K963)</f>
        <v>Q</v>
      </c>
      <c r="AI963">
        <f t="shared" ref="AI963:AI1026" si="565">A963</f>
        <v>3</v>
      </c>
      <c r="AJ963">
        <f>VLOOKUP(AA963,counts!$V$8:$W$13,2,FALSE)</f>
        <v>-3.7643689058441341</v>
      </c>
      <c r="AK963">
        <f>VLOOKUP(AB963,counts!$V$17:$W$23,2,FALSE)</f>
        <v>-42.171718189759716</v>
      </c>
      <c r="AL963">
        <f>VLOOKUP(AC963,counts!$V$27:$W$33,2,FALSE)</f>
        <v>-9.6115457513775127</v>
      </c>
      <c r="AM963">
        <f>VLOOKUP(AD963,counts!$V$38:$W$49,2,FALSE)</f>
        <v>-33.757758935166962</v>
      </c>
      <c r="AN963">
        <f>VLOOKUP(AE963,counts!$V$53:$W$54,2,FALSE)</f>
        <v>151.41878811967541</v>
      </c>
      <c r="AO963">
        <f>VLOOKUP(AF963,counts!$V$58:$W$62,2,FALSE)</f>
        <v>48.695090775187893</v>
      </c>
      <c r="AP963">
        <f>VLOOKUP(AG963,counts!$V$66:$W$69,2,FALSE)</f>
        <v>-22.013681658285037</v>
      </c>
      <c r="AQ963">
        <f>VLOOKUP(AH963,counts!$V$73:$W$75,2,FALSE)</f>
        <v>-11.405315820044242</v>
      </c>
      <c r="AR963">
        <f>VLOOKUP(AI963,counts!$V$79:$W$81,2,FALSE)</f>
        <v>-67.960368165567971</v>
      </c>
      <c r="AS963">
        <f t="shared" ref="AS963:AS1026" si="566">B963</f>
        <v>0</v>
      </c>
      <c r="AT963">
        <f t="shared" ref="AT963:AT1026" si="567">O963</f>
        <v>5</v>
      </c>
      <c r="AU963" t="str">
        <f t="shared" si="550"/>
        <v>Validate</v>
      </c>
      <c r="AW963" t="str">
        <f t="shared" ref="AW963:AW1026" si="568">AA963</f>
        <v>0-17</v>
      </c>
      <c r="AX963" t="str">
        <f t="shared" ref="AX963:AX1026" si="569">AB963</f>
        <v>Blank</v>
      </c>
      <c r="AY963" t="str">
        <f t="shared" ref="AY963:AY1026" si="570">AC963</f>
        <v>11-20</v>
      </c>
      <c r="AZ963" t="str">
        <f t="shared" ref="AZ963:AZ1026" si="571">AD963</f>
        <v>Blank</v>
      </c>
      <c r="BA963" t="str">
        <f t="shared" ref="BA963:BA1026" si="572">AE963</f>
        <v>female</v>
      </c>
      <c r="BB963">
        <f t="shared" ref="BB963:BB1026" si="573">AF963</f>
        <v>1</v>
      </c>
      <c r="BC963">
        <f t="shared" ref="BC963:BC1026" si="574">AG963</f>
        <v>0</v>
      </c>
      <c r="BD963" t="str">
        <f t="shared" ref="BD963:BD1026" si="575">AH963</f>
        <v>Q</v>
      </c>
      <c r="BE963">
        <f t="shared" ref="BE963:BE1026" si="576">AI963</f>
        <v>3</v>
      </c>
      <c r="BF963">
        <f t="shared" ref="BF963:BF1026" si="577">AJ963</f>
        <v>-3.7643689058441341</v>
      </c>
      <c r="BG963">
        <f t="shared" ref="BG963:BG1026" si="578">AK963</f>
        <v>-42.171718189759716</v>
      </c>
      <c r="BH963">
        <f t="shared" ref="BH963:BH1026" si="579">AL963</f>
        <v>-9.6115457513775127</v>
      </c>
      <c r="BI963">
        <f t="shared" ref="BI963:BI1026" si="580">AM963</f>
        <v>-33.757758935166962</v>
      </c>
      <c r="BJ963">
        <f t="shared" ref="BJ963:BJ1026" si="581">AN963</f>
        <v>151.41878811967541</v>
      </c>
      <c r="BK963">
        <f t="shared" ref="BK963:BK1026" si="582">AO963</f>
        <v>48.695090775187893</v>
      </c>
      <c r="BL963">
        <f t="shared" ref="BL963:BL1026" si="583">AP963</f>
        <v>-22.013681658285037</v>
      </c>
      <c r="BM963">
        <f t="shared" ref="BM963:BM1026" si="584">AQ963</f>
        <v>-11.405315820044242</v>
      </c>
      <c r="BN963">
        <f t="shared" ref="BN963:BN1026" si="585">AR963</f>
        <v>-67.960368165567971</v>
      </c>
      <c r="BO963">
        <f t="shared" si="551"/>
        <v>0</v>
      </c>
      <c r="BP963">
        <f t="shared" si="552"/>
        <v>5</v>
      </c>
      <c r="BQ963" t="str">
        <f t="shared" si="553"/>
        <v>Validate</v>
      </c>
    </row>
    <row r="964" spans="1:69" x14ac:dyDescent="0.3">
      <c r="A964">
        <v>3</v>
      </c>
      <c r="B964">
        <v>0</v>
      </c>
      <c r="C964" t="s">
        <v>2173</v>
      </c>
      <c r="D964" t="s">
        <v>20</v>
      </c>
      <c r="F964">
        <v>1</v>
      </c>
      <c r="G964">
        <v>0</v>
      </c>
      <c r="H964" t="s">
        <v>2172</v>
      </c>
      <c r="I964">
        <v>15.5</v>
      </c>
      <c r="K964" t="s">
        <v>527</v>
      </c>
      <c r="O964">
        <v>3</v>
      </c>
      <c r="P964">
        <v>4</v>
      </c>
      <c r="Q964">
        <v>3</v>
      </c>
      <c r="R964" t="str">
        <f t="shared" si="554"/>
        <v>Train</v>
      </c>
      <c r="S964" t="str">
        <f t="shared" si="555"/>
        <v>Test</v>
      </c>
      <c r="T964" t="str">
        <f t="shared" si="556"/>
        <v>Train</v>
      </c>
      <c r="U964" t="str">
        <f t="shared" si="557"/>
        <v/>
      </c>
      <c r="V964" t="str">
        <f t="shared" si="558"/>
        <v>0-17</v>
      </c>
      <c r="W964" t="str">
        <f t="shared" si="559"/>
        <v/>
      </c>
      <c r="X964" t="str">
        <f t="shared" si="560"/>
        <v>11-20</v>
      </c>
      <c r="Y964" t="b">
        <f>SUMPRODUCT(--(U964=counts!$A$40:$A$49))&gt;0</f>
        <v>0</v>
      </c>
      <c r="Z964" t="b">
        <f>SUMPRODUCT(--(W964=counts!$A$18:$A$22))&gt;0</f>
        <v>0</v>
      </c>
      <c r="AA964" t="str">
        <f t="shared" si="561"/>
        <v>0-17</v>
      </c>
      <c r="AB964" t="str">
        <f>IF(W964="","Blank",IF(Z964="TRUE",W964,counts!$A$23))</f>
        <v>Blank</v>
      </c>
      <c r="AC964" t="str">
        <f t="shared" si="562"/>
        <v>11-20</v>
      </c>
      <c r="AD964" t="str">
        <f t="shared" si="563"/>
        <v>Blank</v>
      </c>
      <c r="AE964" t="str">
        <f t="shared" si="564"/>
        <v>male</v>
      </c>
      <c r="AF964">
        <f>IF(F964&gt;=4, counts!$A$62,F964)</f>
        <v>1</v>
      </c>
      <c r="AG964">
        <f>IF(G964&gt;=3, counts!$A$69,G964)</f>
        <v>0</v>
      </c>
      <c r="AH964" t="str">
        <f>IF(OR(K964="S",K964=""), counts!$A$75,K964)</f>
        <v>Q</v>
      </c>
      <c r="AI964">
        <f t="shared" si="565"/>
        <v>3</v>
      </c>
      <c r="AJ964">
        <f>VLOOKUP(AA964,counts!$V$8:$W$13,2,FALSE)</f>
        <v>-3.7643689058441341</v>
      </c>
      <c r="AK964">
        <f>VLOOKUP(AB964,counts!$V$17:$W$23,2,FALSE)</f>
        <v>-42.171718189759716</v>
      </c>
      <c r="AL964">
        <f>VLOOKUP(AC964,counts!$V$27:$W$33,2,FALSE)</f>
        <v>-9.6115457513775127</v>
      </c>
      <c r="AM964">
        <f>VLOOKUP(AD964,counts!$V$38:$W$49,2,FALSE)</f>
        <v>-33.757758935166962</v>
      </c>
      <c r="AN964">
        <f>VLOOKUP(AE964,counts!$V$53:$W$54,2,FALSE)</f>
        <v>-108.67008854708662</v>
      </c>
      <c r="AO964">
        <f>VLOOKUP(AF964,counts!$V$58:$W$62,2,FALSE)</f>
        <v>48.695090775187893</v>
      </c>
      <c r="AP964">
        <f>VLOOKUP(AG964,counts!$V$66:$W$69,2,FALSE)</f>
        <v>-22.013681658285037</v>
      </c>
      <c r="AQ964">
        <f>VLOOKUP(AH964,counts!$V$73:$W$75,2,FALSE)</f>
        <v>-11.405315820044242</v>
      </c>
      <c r="AR964">
        <f>VLOOKUP(AI964,counts!$V$79:$W$81,2,FALSE)</f>
        <v>-67.960368165567971</v>
      </c>
      <c r="AS964">
        <f t="shared" si="566"/>
        <v>0</v>
      </c>
      <c r="AT964">
        <f t="shared" si="567"/>
        <v>3</v>
      </c>
      <c r="AU964" t="str">
        <f t="shared" si="550"/>
        <v>Train</v>
      </c>
      <c r="AW964" t="str">
        <f t="shared" si="568"/>
        <v>0-17</v>
      </c>
      <c r="AX964" t="str">
        <f t="shared" si="569"/>
        <v>Blank</v>
      </c>
      <c r="AY964" t="str">
        <f t="shared" si="570"/>
        <v>11-20</v>
      </c>
      <c r="AZ964" t="str">
        <f t="shared" si="571"/>
        <v>Blank</v>
      </c>
      <c r="BA964" t="str">
        <f t="shared" si="572"/>
        <v>male</v>
      </c>
      <c r="BB964">
        <f t="shared" si="573"/>
        <v>1</v>
      </c>
      <c r="BC964">
        <f t="shared" si="574"/>
        <v>0</v>
      </c>
      <c r="BD964" t="str">
        <f t="shared" si="575"/>
        <v>Q</v>
      </c>
      <c r="BE964">
        <f t="shared" si="576"/>
        <v>3</v>
      </c>
      <c r="BF964">
        <f t="shared" si="577"/>
        <v>-3.7643689058441341</v>
      </c>
      <c r="BG964">
        <f t="shared" si="578"/>
        <v>-42.171718189759716</v>
      </c>
      <c r="BH964">
        <f t="shared" si="579"/>
        <v>-9.6115457513775127</v>
      </c>
      <c r="BI964">
        <f t="shared" si="580"/>
        <v>-33.757758935166962</v>
      </c>
      <c r="BJ964">
        <f t="shared" si="581"/>
        <v>-108.67008854708662</v>
      </c>
      <c r="BK964">
        <f t="shared" si="582"/>
        <v>48.695090775187893</v>
      </c>
      <c r="BL964">
        <f t="shared" si="583"/>
        <v>-22.013681658285037</v>
      </c>
      <c r="BM964">
        <f t="shared" si="584"/>
        <v>-11.405315820044242</v>
      </c>
      <c r="BN964">
        <f t="shared" si="585"/>
        <v>-67.960368165567971</v>
      </c>
      <c r="BO964">
        <f t="shared" si="551"/>
        <v>0</v>
      </c>
      <c r="BP964">
        <f t="shared" si="552"/>
        <v>3</v>
      </c>
      <c r="BQ964" t="str">
        <f t="shared" si="553"/>
        <v>Train</v>
      </c>
    </row>
    <row r="965" spans="1:69" x14ac:dyDescent="0.3">
      <c r="A965">
        <v>3</v>
      </c>
      <c r="B965">
        <v>0</v>
      </c>
      <c r="C965" t="s">
        <v>2174</v>
      </c>
      <c r="D965" t="s">
        <v>20</v>
      </c>
      <c r="E965">
        <v>36</v>
      </c>
      <c r="F965">
        <v>0</v>
      </c>
      <c r="G965">
        <v>0</v>
      </c>
      <c r="H965" t="s">
        <v>2059</v>
      </c>
      <c r="I965">
        <v>0</v>
      </c>
      <c r="K965" t="s">
        <v>17</v>
      </c>
      <c r="O965">
        <v>2</v>
      </c>
      <c r="P965">
        <v>3</v>
      </c>
      <c r="Q965">
        <v>3</v>
      </c>
      <c r="R965" t="str">
        <f t="shared" si="554"/>
        <v>Train</v>
      </c>
      <c r="S965" t="str">
        <f t="shared" si="555"/>
        <v>Train</v>
      </c>
      <c r="T965" t="str">
        <f t="shared" si="556"/>
        <v>Train</v>
      </c>
      <c r="U965" t="str">
        <f t="shared" si="557"/>
        <v/>
      </c>
      <c r="V965" t="str">
        <f t="shared" si="558"/>
        <v>31-40</v>
      </c>
      <c r="W965" t="str">
        <f t="shared" si="559"/>
        <v/>
      </c>
      <c r="X965" t="str">
        <f t="shared" si="560"/>
        <v>0</v>
      </c>
      <c r="Y965" t="b">
        <f>SUMPRODUCT(--(U965=counts!$A$40:$A$49))&gt;0</f>
        <v>0</v>
      </c>
      <c r="Z965" t="b">
        <f>SUMPRODUCT(--(W965=counts!$A$18:$A$22))&gt;0</f>
        <v>0</v>
      </c>
      <c r="AA965" t="str">
        <f t="shared" si="561"/>
        <v>31-40</v>
      </c>
      <c r="AB965" t="str">
        <f>IF(W965="","Blank",IF(Z965="TRUE",W965,counts!$A$23))</f>
        <v>Blank</v>
      </c>
      <c r="AC965" t="str">
        <f t="shared" si="562"/>
        <v>0</v>
      </c>
      <c r="AD965" t="str">
        <f t="shared" si="563"/>
        <v>Blank</v>
      </c>
      <c r="AE965" t="str">
        <f t="shared" si="564"/>
        <v>male</v>
      </c>
      <c r="AF965">
        <f>IF(F965&gt;=4, counts!$A$62,F965)</f>
        <v>0</v>
      </c>
      <c r="AG965">
        <f>IF(G965&gt;=3, counts!$A$69,G965)</f>
        <v>0</v>
      </c>
      <c r="AH965" t="str">
        <f>IF(OR(K965="S",K965=""), counts!$A$75,K965)</f>
        <v>S, blank</v>
      </c>
      <c r="AI965">
        <f t="shared" si="565"/>
        <v>3</v>
      </c>
      <c r="AJ965">
        <f>VLOOKUP(AA965,counts!$V$8:$W$13,2,FALSE)</f>
        <v>32.769878926258563</v>
      </c>
      <c r="AK965">
        <f>VLOOKUP(AB965,counts!$V$17:$W$23,2,FALSE)</f>
        <v>-42.171718189759716</v>
      </c>
      <c r="AL965">
        <f>VLOOKUP(AC965,counts!$V$27:$W$33,2,FALSE)</f>
        <v>-194.50333405817787</v>
      </c>
      <c r="AM965">
        <f>VLOOKUP(AD965,counts!$V$38:$W$49,2,FALSE)</f>
        <v>-33.757758935166962</v>
      </c>
      <c r="AN965">
        <f>VLOOKUP(AE965,counts!$V$53:$W$54,2,FALSE)</f>
        <v>-108.67008854708662</v>
      </c>
      <c r="AO965">
        <f>VLOOKUP(AF965,counts!$V$58:$W$62,2,FALSE)</f>
        <v>-14.754319664473872</v>
      </c>
      <c r="AP965">
        <f>VLOOKUP(AG965,counts!$V$66:$W$69,2,FALSE)</f>
        <v>-22.013681658285037</v>
      </c>
      <c r="AQ965">
        <f>VLOOKUP(AH965,counts!$V$73:$W$75,2,FALSE)</f>
        <v>-22.422560732600829</v>
      </c>
      <c r="AR965">
        <f>VLOOKUP(AI965,counts!$V$79:$W$81,2,FALSE)</f>
        <v>-67.960368165567971</v>
      </c>
      <c r="AS965">
        <f t="shared" si="566"/>
        <v>0</v>
      </c>
      <c r="AT965">
        <f t="shared" si="567"/>
        <v>2</v>
      </c>
      <c r="AU965" t="str">
        <f t="shared" si="550"/>
        <v>Train</v>
      </c>
      <c r="AW965" t="str">
        <f t="shared" si="568"/>
        <v>31-40</v>
      </c>
      <c r="AX965" t="str">
        <f t="shared" si="569"/>
        <v>Blank</v>
      </c>
      <c r="AY965" t="str">
        <f t="shared" si="570"/>
        <v>0</v>
      </c>
      <c r="AZ965" t="str">
        <f t="shared" si="571"/>
        <v>Blank</v>
      </c>
      <c r="BA965" t="str">
        <f t="shared" si="572"/>
        <v>male</v>
      </c>
      <c r="BB965">
        <f t="shared" si="573"/>
        <v>0</v>
      </c>
      <c r="BC965">
        <f t="shared" si="574"/>
        <v>0</v>
      </c>
      <c r="BD965" t="str">
        <f t="shared" si="575"/>
        <v>S, blank</v>
      </c>
      <c r="BE965">
        <f t="shared" si="576"/>
        <v>3</v>
      </c>
      <c r="BF965">
        <f t="shared" si="577"/>
        <v>32.769878926258563</v>
      </c>
      <c r="BG965">
        <f t="shared" si="578"/>
        <v>-42.171718189759716</v>
      </c>
      <c r="BH965">
        <f t="shared" si="579"/>
        <v>-194.50333405817787</v>
      </c>
      <c r="BI965">
        <f t="shared" si="580"/>
        <v>-33.757758935166962</v>
      </c>
      <c r="BJ965">
        <f t="shared" si="581"/>
        <v>-108.67008854708662</v>
      </c>
      <c r="BK965">
        <f t="shared" si="582"/>
        <v>-14.754319664473872</v>
      </c>
      <c r="BL965">
        <f t="shared" si="583"/>
        <v>-22.013681658285037</v>
      </c>
      <c r="BM965">
        <f t="shared" si="584"/>
        <v>-22.422560732600829</v>
      </c>
      <c r="BN965">
        <f t="shared" si="585"/>
        <v>-67.960368165567971</v>
      </c>
      <c r="BO965">
        <f t="shared" si="551"/>
        <v>0</v>
      </c>
      <c r="BP965">
        <f t="shared" si="552"/>
        <v>2</v>
      </c>
      <c r="BQ965" t="str">
        <f t="shared" si="553"/>
        <v>Train</v>
      </c>
    </row>
    <row r="966" spans="1:69" x14ac:dyDescent="0.3">
      <c r="A966">
        <v>3</v>
      </c>
      <c r="B966">
        <v>0</v>
      </c>
      <c r="C966" t="s">
        <v>2175</v>
      </c>
      <c r="D966" t="s">
        <v>20</v>
      </c>
      <c r="E966">
        <v>39</v>
      </c>
      <c r="F966">
        <v>0</v>
      </c>
      <c r="G966">
        <v>0</v>
      </c>
      <c r="H966" t="s">
        <v>1772</v>
      </c>
      <c r="I966">
        <v>24.15</v>
      </c>
      <c r="K966" t="s">
        <v>17</v>
      </c>
      <c r="O966">
        <v>5</v>
      </c>
      <c r="P966">
        <v>1</v>
      </c>
      <c r="Q966">
        <v>3</v>
      </c>
      <c r="R966" t="str">
        <f t="shared" si="554"/>
        <v>Validate</v>
      </c>
      <c r="S966" t="str">
        <f t="shared" si="555"/>
        <v>Train</v>
      </c>
      <c r="T966" t="str">
        <f t="shared" si="556"/>
        <v>Train</v>
      </c>
      <c r="U966" t="str">
        <f t="shared" si="557"/>
        <v/>
      </c>
      <c r="V966" t="str">
        <f t="shared" si="558"/>
        <v>31-40</v>
      </c>
      <c r="W966" t="str">
        <f t="shared" si="559"/>
        <v/>
      </c>
      <c r="X966" t="str">
        <f t="shared" si="560"/>
        <v>21-30</v>
      </c>
      <c r="Y966" t="b">
        <f>SUMPRODUCT(--(U966=counts!$A$40:$A$49))&gt;0</f>
        <v>0</v>
      </c>
      <c r="Z966" t="b">
        <f>SUMPRODUCT(--(W966=counts!$A$18:$A$22))&gt;0</f>
        <v>0</v>
      </c>
      <c r="AA966" t="str">
        <f t="shared" si="561"/>
        <v>31-40</v>
      </c>
      <c r="AB966" t="str">
        <f>IF(W966="","Blank",IF(Z966="TRUE",W966,counts!$A$23))</f>
        <v>Blank</v>
      </c>
      <c r="AC966" t="str">
        <f t="shared" si="562"/>
        <v>21-30</v>
      </c>
      <c r="AD966" t="str">
        <f t="shared" si="563"/>
        <v>Blank</v>
      </c>
      <c r="AE966" t="str">
        <f t="shared" si="564"/>
        <v>male</v>
      </c>
      <c r="AF966">
        <f>IF(F966&gt;=4, counts!$A$62,F966)</f>
        <v>0</v>
      </c>
      <c r="AG966">
        <f>IF(G966&gt;=3, counts!$A$69,G966)</f>
        <v>0</v>
      </c>
      <c r="AH966" t="str">
        <f>IF(OR(K966="S",K966=""), counts!$A$75,K966)</f>
        <v>S, blank</v>
      </c>
      <c r="AI966">
        <f t="shared" si="565"/>
        <v>3</v>
      </c>
      <c r="AJ966">
        <f>VLOOKUP(AA966,counts!$V$8:$W$13,2,FALSE)</f>
        <v>32.769878926258563</v>
      </c>
      <c r="AK966">
        <f>VLOOKUP(AB966,counts!$V$17:$W$23,2,FALSE)</f>
        <v>-42.171718189759716</v>
      </c>
      <c r="AL966">
        <f>VLOOKUP(AC966,counts!$V$27:$W$33,2,FALSE)</f>
        <v>40.172297072540438</v>
      </c>
      <c r="AM966">
        <f>VLOOKUP(AD966,counts!$V$38:$W$49,2,FALSE)</f>
        <v>-33.757758935166962</v>
      </c>
      <c r="AN966">
        <f>VLOOKUP(AE966,counts!$V$53:$W$54,2,FALSE)</f>
        <v>-108.67008854708662</v>
      </c>
      <c r="AO966">
        <f>VLOOKUP(AF966,counts!$V$58:$W$62,2,FALSE)</f>
        <v>-14.754319664473872</v>
      </c>
      <c r="AP966">
        <f>VLOOKUP(AG966,counts!$V$66:$W$69,2,FALSE)</f>
        <v>-22.013681658285037</v>
      </c>
      <c r="AQ966">
        <f>VLOOKUP(AH966,counts!$V$73:$W$75,2,FALSE)</f>
        <v>-22.422560732600829</v>
      </c>
      <c r="AR966">
        <f>VLOOKUP(AI966,counts!$V$79:$W$81,2,FALSE)</f>
        <v>-67.960368165567971</v>
      </c>
      <c r="AS966">
        <f t="shared" si="566"/>
        <v>0</v>
      </c>
      <c r="AT966">
        <f t="shared" si="567"/>
        <v>5</v>
      </c>
      <c r="AU966" t="str">
        <f t="shared" si="550"/>
        <v>Validate</v>
      </c>
      <c r="AW966" t="str">
        <f t="shared" si="568"/>
        <v>31-40</v>
      </c>
      <c r="AX966" t="str">
        <f t="shared" si="569"/>
        <v>Blank</v>
      </c>
      <c r="AY966" t="str">
        <f t="shared" si="570"/>
        <v>21-30</v>
      </c>
      <c r="AZ966" t="str">
        <f t="shared" si="571"/>
        <v>Blank</v>
      </c>
      <c r="BA966" t="str">
        <f t="shared" si="572"/>
        <v>male</v>
      </c>
      <c r="BB966">
        <f t="shared" si="573"/>
        <v>0</v>
      </c>
      <c r="BC966">
        <f t="shared" si="574"/>
        <v>0</v>
      </c>
      <c r="BD966" t="str">
        <f t="shared" si="575"/>
        <v>S, blank</v>
      </c>
      <c r="BE966">
        <f t="shared" si="576"/>
        <v>3</v>
      </c>
      <c r="BF966">
        <f t="shared" si="577"/>
        <v>32.769878926258563</v>
      </c>
      <c r="BG966">
        <f t="shared" si="578"/>
        <v>-42.171718189759716</v>
      </c>
      <c r="BH966">
        <f t="shared" si="579"/>
        <v>40.172297072540438</v>
      </c>
      <c r="BI966">
        <f t="shared" si="580"/>
        <v>-33.757758935166962</v>
      </c>
      <c r="BJ966">
        <f t="shared" si="581"/>
        <v>-108.67008854708662</v>
      </c>
      <c r="BK966">
        <f t="shared" si="582"/>
        <v>-14.754319664473872</v>
      </c>
      <c r="BL966">
        <f t="shared" si="583"/>
        <v>-22.013681658285037</v>
      </c>
      <c r="BM966">
        <f t="shared" si="584"/>
        <v>-22.422560732600829</v>
      </c>
      <c r="BN966">
        <f t="shared" si="585"/>
        <v>-67.960368165567971</v>
      </c>
      <c r="BO966">
        <f t="shared" si="551"/>
        <v>0</v>
      </c>
      <c r="BP966">
        <f t="shared" si="552"/>
        <v>5</v>
      </c>
      <c r="BQ966" t="str">
        <f t="shared" si="553"/>
        <v>Validate</v>
      </c>
    </row>
    <row r="967" spans="1:69" x14ac:dyDescent="0.3">
      <c r="A967">
        <v>3</v>
      </c>
      <c r="B967">
        <v>0</v>
      </c>
      <c r="C967" t="s">
        <v>2176</v>
      </c>
      <c r="D967" t="s">
        <v>20</v>
      </c>
      <c r="E967">
        <v>24</v>
      </c>
      <c r="F967">
        <v>0</v>
      </c>
      <c r="G967">
        <v>0</v>
      </c>
      <c r="H967" t="s">
        <v>2177</v>
      </c>
      <c r="I967">
        <v>9.5</v>
      </c>
      <c r="K967" t="s">
        <v>17</v>
      </c>
      <c r="O967">
        <v>4</v>
      </c>
      <c r="P967">
        <v>5</v>
      </c>
      <c r="Q967">
        <v>4</v>
      </c>
      <c r="R967" t="str">
        <f t="shared" si="554"/>
        <v>Test</v>
      </c>
      <c r="S967" t="str">
        <f t="shared" si="555"/>
        <v>Validate</v>
      </c>
      <c r="T967" t="str">
        <f t="shared" si="556"/>
        <v>Test</v>
      </c>
      <c r="U967" t="str">
        <f t="shared" si="557"/>
        <v/>
      </c>
      <c r="V967" t="str">
        <f t="shared" si="558"/>
        <v>18-30</v>
      </c>
      <c r="W967" t="str">
        <f t="shared" si="559"/>
        <v/>
      </c>
      <c r="X967" t="str">
        <f t="shared" si="560"/>
        <v>0-10</v>
      </c>
      <c r="Y967" t="b">
        <f>SUMPRODUCT(--(U967=counts!$A$40:$A$49))&gt;0</f>
        <v>0</v>
      </c>
      <c r="Z967" t="b">
        <f>SUMPRODUCT(--(W967=counts!$A$18:$A$22))&gt;0</f>
        <v>0</v>
      </c>
      <c r="AA967" t="str">
        <f t="shared" si="561"/>
        <v>18-30</v>
      </c>
      <c r="AB967" t="str">
        <f>IF(W967="","Blank",IF(Z967="TRUE",W967,counts!$A$23))</f>
        <v>Blank</v>
      </c>
      <c r="AC967" t="str">
        <f t="shared" si="562"/>
        <v>0-10</v>
      </c>
      <c r="AD967" t="str">
        <f t="shared" si="563"/>
        <v>Blank</v>
      </c>
      <c r="AE967" t="str">
        <f t="shared" si="564"/>
        <v>male</v>
      </c>
      <c r="AF967">
        <f>IF(F967&gt;=4, counts!$A$62,F967)</f>
        <v>0</v>
      </c>
      <c r="AG967">
        <f>IF(G967&gt;=3, counts!$A$69,G967)</f>
        <v>0</v>
      </c>
      <c r="AH967" t="str">
        <f>IF(OR(K967="S",K967=""), counts!$A$75,K967)</f>
        <v>S, blank</v>
      </c>
      <c r="AI967">
        <f t="shared" si="565"/>
        <v>3</v>
      </c>
      <c r="AJ967">
        <f>VLOOKUP(AA967,counts!$V$8:$W$13,2,FALSE)</f>
        <v>-11.613432440426715</v>
      </c>
      <c r="AK967">
        <f>VLOOKUP(AB967,counts!$V$17:$W$23,2,FALSE)</f>
        <v>-42.171718189759716</v>
      </c>
      <c r="AL967">
        <f>VLOOKUP(AC967,counts!$V$27:$W$33,2,FALSE)</f>
        <v>-82.840254641099079</v>
      </c>
      <c r="AM967">
        <f>VLOOKUP(AD967,counts!$V$38:$W$49,2,FALSE)</f>
        <v>-33.757758935166962</v>
      </c>
      <c r="AN967">
        <f>VLOOKUP(AE967,counts!$V$53:$W$54,2,FALSE)</f>
        <v>-108.67008854708662</v>
      </c>
      <c r="AO967">
        <f>VLOOKUP(AF967,counts!$V$58:$W$62,2,FALSE)</f>
        <v>-14.754319664473872</v>
      </c>
      <c r="AP967">
        <f>VLOOKUP(AG967,counts!$V$66:$W$69,2,FALSE)</f>
        <v>-22.013681658285037</v>
      </c>
      <c r="AQ967">
        <f>VLOOKUP(AH967,counts!$V$73:$W$75,2,FALSE)</f>
        <v>-22.422560732600829</v>
      </c>
      <c r="AR967">
        <f>VLOOKUP(AI967,counts!$V$79:$W$81,2,FALSE)</f>
        <v>-67.960368165567971</v>
      </c>
      <c r="AS967">
        <f t="shared" si="566"/>
        <v>0</v>
      </c>
      <c r="AT967">
        <f t="shared" si="567"/>
        <v>4</v>
      </c>
      <c r="AU967" t="str">
        <f t="shared" si="550"/>
        <v>Test</v>
      </c>
      <c r="AW967" t="str">
        <f t="shared" si="568"/>
        <v>18-30</v>
      </c>
      <c r="AX967" t="str">
        <f t="shared" si="569"/>
        <v>Blank</v>
      </c>
      <c r="AY967" t="str">
        <f t="shared" si="570"/>
        <v>0-10</v>
      </c>
      <c r="AZ967" t="str">
        <f t="shared" si="571"/>
        <v>Blank</v>
      </c>
      <c r="BA967" t="str">
        <f t="shared" si="572"/>
        <v>male</v>
      </c>
      <c r="BB967">
        <f t="shared" si="573"/>
        <v>0</v>
      </c>
      <c r="BC967">
        <f t="shared" si="574"/>
        <v>0</v>
      </c>
      <c r="BD967" t="str">
        <f t="shared" si="575"/>
        <v>S, blank</v>
      </c>
      <c r="BE967">
        <f t="shared" si="576"/>
        <v>3</v>
      </c>
      <c r="BF967">
        <f t="shared" si="577"/>
        <v>-11.613432440426715</v>
      </c>
      <c r="BG967">
        <f t="shared" si="578"/>
        <v>-42.171718189759716</v>
      </c>
      <c r="BH967">
        <f t="shared" si="579"/>
        <v>-82.840254641099079</v>
      </c>
      <c r="BI967">
        <f t="shared" si="580"/>
        <v>-33.757758935166962</v>
      </c>
      <c r="BJ967">
        <f t="shared" si="581"/>
        <v>-108.67008854708662</v>
      </c>
      <c r="BK967">
        <f t="shared" si="582"/>
        <v>-14.754319664473872</v>
      </c>
      <c r="BL967">
        <f t="shared" si="583"/>
        <v>-22.013681658285037</v>
      </c>
      <c r="BM967">
        <f t="shared" si="584"/>
        <v>-22.422560732600829</v>
      </c>
      <c r="BN967">
        <f t="shared" si="585"/>
        <v>-67.960368165567971</v>
      </c>
      <c r="BO967">
        <f t="shared" si="551"/>
        <v>0</v>
      </c>
      <c r="BP967">
        <f t="shared" si="552"/>
        <v>4</v>
      </c>
      <c r="BQ967" t="str">
        <f t="shared" si="553"/>
        <v>Test</v>
      </c>
    </row>
    <row r="968" spans="1:69" x14ac:dyDescent="0.3">
      <c r="A968">
        <v>3</v>
      </c>
      <c r="B968">
        <v>0</v>
      </c>
      <c r="C968" t="s">
        <v>2178</v>
      </c>
      <c r="D968" t="s">
        <v>15</v>
      </c>
      <c r="E968">
        <v>25</v>
      </c>
      <c r="F968">
        <v>0</v>
      </c>
      <c r="G968">
        <v>0</v>
      </c>
      <c r="H968" t="s">
        <v>2179</v>
      </c>
      <c r="I968">
        <v>7.7750000000000004</v>
      </c>
      <c r="K968" t="s">
        <v>17</v>
      </c>
      <c r="O968">
        <v>5</v>
      </c>
      <c r="P968">
        <v>4</v>
      </c>
      <c r="Q968">
        <v>1</v>
      </c>
      <c r="R968" t="str">
        <f t="shared" si="554"/>
        <v>Validate</v>
      </c>
      <c r="S968" t="str">
        <f t="shared" si="555"/>
        <v>Test</v>
      </c>
      <c r="T968" t="str">
        <f t="shared" si="556"/>
        <v>Train</v>
      </c>
      <c r="U968" t="str">
        <f t="shared" si="557"/>
        <v/>
      </c>
      <c r="V968" t="str">
        <f t="shared" si="558"/>
        <v>18-30</v>
      </c>
      <c r="W968" t="str">
        <f t="shared" si="559"/>
        <v/>
      </c>
      <c r="X968" t="str">
        <f t="shared" si="560"/>
        <v>0-10</v>
      </c>
      <c r="Y968" t="b">
        <f>SUMPRODUCT(--(U968=counts!$A$40:$A$49))&gt;0</f>
        <v>0</v>
      </c>
      <c r="Z968" t="b">
        <f>SUMPRODUCT(--(W968=counts!$A$18:$A$22))&gt;0</f>
        <v>0</v>
      </c>
      <c r="AA968" t="str">
        <f t="shared" si="561"/>
        <v>18-30</v>
      </c>
      <c r="AB968" t="str">
        <f>IF(W968="","Blank",IF(Z968="TRUE",W968,counts!$A$23))</f>
        <v>Blank</v>
      </c>
      <c r="AC968" t="str">
        <f t="shared" si="562"/>
        <v>0-10</v>
      </c>
      <c r="AD968" t="str">
        <f t="shared" si="563"/>
        <v>Blank</v>
      </c>
      <c r="AE968" t="str">
        <f t="shared" si="564"/>
        <v>female</v>
      </c>
      <c r="AF968">
        <f>IF(F968&gt;=4, counts!$A$62,F968)</f>
        <v>0</v>
      </c>
      <c r="AG968">
        <f>IF(G968&gt;=3, counts!$A$69,G968)</f>
        <v>0</v>
      </c>
      <c r="AH968" t="str">
        <f>IF(OR(K968="S",K968=""), counts!$A$75,K968)</f>
        <v>S, blank</v>
      </c>
      <c r="AI968">
        <f t="shared" si="565"/>
        <v>3</v>
      </c>
      <c r="AJ968">
        <f>VLOOKUP(AA968,counts!$V$8:$W$13,2,FALSE)</f>
        <v>-11.613432440426715</v>
      </c>
      <c r="AK968">
        <f>VLOOKUP(AB968,counts!$V$17:$W$23,2,FALSE)</f>
        <v>-42.171718189759716</v>
      </c>
      <c r="AL968">
        <f>VLOOKUP(AC968,counts!$V$27:$W$33,2,FALSE)</f>
        <v>-82.840254641099079</v>
      </c>
      <c r="AM968">
        <f>VLOOKUP(AD968,counts!$V$38:$W$49,2,FALSE)</f>
        <v>-33.757758935166962</v>
      </c>
      <c r="AN968">
        <f>VLOOKUP(AE968,counts!$V$53:$W$54,2,FALSE)</f>
        <v>151.41878811967541</v>
      </c>
      <c r="AO968">
        <f>VLOOKUP(AF968,counts!$V$58:$W$62,2,FALSE)</f>
        <v>-14.754319664473872</v>
      </c>
      <c r="AP968">
        <f>VLOOKUP(AG968,counts!$V$66:$W$69,2,FALSE)</f>
        <v>-22.013681658285037</v>
      </c>
      <c r="AQ968">
        <f>VLOOKUP(AH968,counts!$V$73:$W$75,2,FALSE)</f>
        <v>-22.422560732600829</v>
      </c>
      <c r="AR968">
        <f>VLOOKUP(AI968,counts!$V$79:$W$81,2,FALSE)</f>
        <v>-67.960368165567971</v>
      </c>
      <c r="AS968">
        <f t="shared" si="566"/>
        <v>0</v>
      </c>
      <c r="AT968">
        <f t="shared" si="567"/>
        <v>5</v>
      </c>
      <c r="AU968" t="str">
        <f t="shared" si="550"/>
        <v>Validate</v>
      </c>
      <c r="AW968" t="str">
        <f t="shared" si="568"/>
        <v>18-30</v>
      </c>
      <c r="AX968" t="str">
        <f t="shared" si="569"/>
        <v>Blank</v>
      </c>
      <c r="AY968" t="str">
        <f t="shared" si="570"/>
        <v>0-10</v>
      </c>
      <c r="AZ968" t="str">
        <f t="shared" si="571"/>
        <v>Blank</v>
      </c>
      <c r="BA968" t="str">
        <f t="shared" si="572"/>
        <v>female</v>
      </c>
      <c r="BB968">
        <f t="shared" si="573"/>
        <v>0</v>
      </c>
      <c r="BC968">
        <f t="shared" si="574"/>
        <v>0</v>
      </c>
      <c r="BD968" t="str">
        <f t="shared" si="575"/>
        <v>S, blank</v>
      </c>
      <c r="BE968">
        <f t="shared" si="576"/>
        <v>3</v>
      </c>
      <c r="BF968">
        <f t="shared" si="577"/>
        <v>-11.613432440426715</v>
      </c>
      <c r="BG968">
        <f t="shared" si="578"/>
        <v>-42.171718189759716</v>
      </c>
      <c r="BH968">
        <f t="shared" si="579"/>
        <v>-82.840254641099079</v>
      </c>
      <c r="BI968">
        <f t="shared" si="580"/>
        <v>-33.757758935166962</v>
      </c>
      <c r="BJ968">
        <f t="shared" si="581"/>
        <v>151.41878811967541</v>
      </c>
      <c r="BK968">
        <f t="shared" si="582"/>
        <v>-14.754319664473872</v>
      </c>
      <c r="BL968">
        <f t="shared" si="583"/>
        <v>-22.013681658285037</v>
      </c>
      <c r="BM968">
        <f t="shared" si="584"/>
        <v>-22.422560732600829</v>
      </c>
      <c r="BN968">
        <f t="shared" si="585"/>
        <v>-67.960368165567971</v>
      </c>
      <c r="BO968">
        <f t="shared" si="551"/>
        <v>0</v>
      </c>
      <c r="BP968">
        <f t="shared" si="552"/>
        <v>5</v>
      </c>
      <c r="BQ968" t="str">
        <f t="shared" si="553"/>
        <v>Validate</v>
      </c>
    </row>
    <row r="969" spans="1:69" x14ac:dyDescent="0.3">
      <c r="A969">
        <v>3</v>
      </c>
      <c r="B969">
        <v>0</v>
      </c>
      <c r="C969" t="s">
        <v>2180</v>
      </c>
      <c r="D969" t="s">
        <v>15</v>
      </c>
      <c r="E969">
        <v>45</v>
      </c>
      <c r="F969">
        <v>0</v>
      </c>
      <c r="G969">
        <v>0</v>
      </c>
      <c r="H969" t="s">
        <v>2181</v>
      </c>
      <c r="I969">
        <v>7.75</v>
      </c>
      <c r="K969" t="s">
        <v>17</v>
      </c>
      <c r="O969">
        <v>3</v>
      </c>
      <c r="P969">
        <v>2</v>
      </c>
      <c r="Q969">
        <v>1</v>
      </c>
      <c r="R969" t="str">
        <f t="shared" si="554"/>
        <v>Train</v>
      </c>
      <c r="S969" t="str">
        <f t="shared" si="555"/>
        <v>Train</v>
      </c>
      <c r="T969" t="str">
        <f t="shared" si="556"/>
        <v>Train</v>
      </c>
      <c r="U969" t="str">
        <f t="shared" si="557"/>
        <v/>
      </c>
      <c r="V969" t="str">
        <f t="shared" si="558"/>
        <v>41-50</v>
      </c>
      <c r="W969" t="str">
        <f t="shared" si="559"/>
        <v/>
      </c>
      <c r="X969" t="str">
        <f t="shared" si="560"/>
        <v>0-10</v>
      </c>
      <c r="Y969" t="b">
        <f>SUMPRODUCT(--(U969=counts!$A$40:$A$49))&gt;0</f>
        <v>0</v>
      </c>
      <c r="Z969" t="b">
        <f>SUMPRODUCT(--(W969=counts!$A$18:$A$22))&gt;0</f>
        <v>0</v>
      </c>
      <c r="AA969" t="str">
        <f t="shared" si="561"/>
        <v>41-50</v>
      </c>
      <c r="AB969" t="str">
        <f>IF(W969="","Blank",IF(Z969="TRUE",W969,counts!$A$23))</f>
        <v>Blank</v>
      </c>
      <c r="AC969" t="str">
        <f t="shared" si="562"/>
        <v>0-10</v>
      </c>
      <c r="AD969" t="str">
        <f t="shared" si="563"/>
        <v>Blank</v>
      </c>
      <c r="AE969" t="str">
        <f t="shared" si="564"/>
        <v>female</v>
      </c>
      <c r="AF969">
        <f>IF(F969&gt;=4, counts!$A$62,F969)</f>
        <v>0</v>
      </c>
      <c r="AG969">
        <f>IF(G969&gt;=3, counts!$A$69,G969)</f>
        <v>0</v>
      </c>
      <c r="AH969" t="str">
        <f>IF(OR(K969="S",K969=""), counts!$A$75,K969)</f>
        <v>S, blank</v>
      </c>
      <c r="AI969">
        <f t="shared" si="565"/>
        <v>3</v>
      </c>
      <c r="AJ969">
        <f>VLOOKUP(AA969,counts!$V$8:$W$13,2,FALSE)</f>
        <v>-13.385578549662212</v>
      </c>
      <c r="AK969">
        <f>VLOOKUP(AB969,counts!$V$17:$W$23,2,FALSE)</f>
        <v>-42.171718189759716</v>
      </c>
      <c r="AL969">
        <f>VLOOKUP(AC969,counts!$V$27:$W$33,2,FALSE)</f>
        <v>-82.840254641099079</v>
      </c>
      <c r="AM969">
        <f>VLOOKUP(AD969,counts!$V$38:$W$49,2,FALSE)</f>
        <v>-33.757758935166962</v>
      </c>
      <c r="AN969">
        <f>VLOOKUP(AE969,counts!$V$53:$W$54,2,FALSE)</f>
        <v>151.41878811967541</v>
      </c>
      <c r="AO969">
        <f>VLOOKUP(AF969,counts!$V$58:$W$62,2,FALSE)</f>
        <v>-14.754319664473872</v>
      </c>
      <c r="AP969">
        <f>VLOOKUP(AG969,counts!$V$66:$W$69,2,FALSE)</f>
        <v>-22.013681658285037</v>
      </c>
      <c r="AQ969">
        <f>VLOOKUP(AH969,counts!$V$73:$W$75,2,FALSE)</f>
        <v>-22.422560732600829</v>
      </c>
      <c r="AR969">
        <f>VLOOKUP(AI969,counts!$V$79:$W$81,2,FALSE)</f>
        <v>-67.960368165567971</v>
      </c>
      <c r="AS969">
        <f t="shared" si="566"/>
        <v>0</v>
      </c>
      <c r="AT969">
        <f t="shared" si="567"/>
        <v>3</v>
      </c>
      <c r="AU969" t="str">
        <f t="shared" si="550"/>
        <v>Train</v>
      </c>
      <c r="AW969" t="str">
        <f t="shared" si="568"/>
        <v>41-50</v>
      </c>
      <c r="AX969" t="str">
        <f t="shared" si="569"/>
        <v>Blank</v>
      </c>
      <c r="AY969" t="str">
        <f t="shared" si="570"/>
        <v>0-10</v>
      </c>
      <c r="AZ969" t="str">
        <f t="shared" si="571"/>
        <v>Blank</v>
      </c>
      <c r="BA969" t="str">
        <f t="shared" si="572"/>
        <v>female</v>
      </c>
      <c r="BB969">
        <f t="shared" si="573"/>
        <v>0</v>
      </c>
      <c r="BC969">
        <f t="shared" si="574"/>
        <v>0</v>
      </c>
      <c r="BD969" t="str">
        <f t="shared" si="575"/>
        <v>S, blank</v>
      </c>
      <c r="BE969">
        <f t="shared" si="576"/>
        <v>3</v>
      </c>
      <c r="BF969">
        <f t="shared" si="577"/>
        <v>-13.385578549662212</v>
      </c>
      <c r="BG969">
        <f t="shared" si="578"/>
        <v>-42.171718189759716</v>
      </c>
      <c r="BH969">
        <f t="shared" si="579"/>
        <v>-82.840254641099079</v>
      </c>
      <c r="BI969">
        <f t="shared" si="580"/>
        <v>-33.757758935166962</v>
      </c>
      <c r="BJ969">
        <f t="shared" si="581"/>
        <v>151.41878811967541</v>
      </c>
      <c r="BK969">
        <f t="shared" si="582"/>
        <v>-14.754319664473872</v>
      </c>
      <c r="BL969">
        <f t="shared" si="583"/>
        <v>-22.013681658285037</v>
      </c>
      <c r="BM969">
        <f t="shared" si="584"/>
        <v>-22.422560732600829</v>
      </c>
      <c r="BN969">
        <f t="shared" si="585"/>
        <v>-67.960368165567971</v>
      </c>
      <c r="BO969">
        <f t="shared" si="551"/>
        <v>0</v>
      </c>
      <c r="BP969">
        <f t="shared" si="552"/>
        <v>3</v>
      </c>
      <c r="BQ969" t="str">
        <f t="shared" si="553"/>
        <v>Train</v>
      </c>
    </row>
    <row r="970" spans="1:69" x14ac:dyDescent="0.3">
      <c r="A970">
        <v>3</v>
      </c>
      <c r="B970">
        <v>0</v>
      </c>
      <c r="C970" t="s">
        <v>2182</v>
      </c>
      <c r="D970" t="s">
        <v>20</v>
      </c>
      <c r="E970">
        <v>36</v>
      </c>
      <c r="F970">
        <v>1</v>
      </c>
      <c r="G970">
        <v>0</v>
      </c>
      <c r="H970" t="s">
        <v>2183</v>
      </c>
      <c r="I970">
        <v>15.55</v>
      </c>
      <c r="K970" t="s">
        <v>17</v>
      </c>
      <c r="L970" t="s">
        <v>74</v>
      </c>
      <c r="O970">
        <v>4</v>
      </c>
      <c r="P970">
        <v>4</v>
      </c>
      <c r="Q970">
        <v>4</v>
      </c>
      <c r="R970" t="str">
        <f t="shared" si="554"/>
        <v>Test</v>
      </c>
      <c r="S970" t="str">
        <f t="shared" si="555"/>
        <v>Test</v>
      </c>
      <c r="T970" t="str">
        <f t="shared" si="556"/>
        <v>Test</v>
      </c>
      <c r="U970" t="str">
        <f t="shared" si="557"/>
        <v/>
      </c>
      <c r="V970" t="str">
        <f t="shared" si="558"/>
        <v>31-40</v>
      </c>
      <c r="W970" t="str">
        <f t="shared" si="559"/>
        <v/>
      </c>
      <c r="X970" t="str">
        <f t="shared" si="560"/>
        <v>11-20</v>
      </c>
      <c r="Y970" t="b">
        <f>SUMPRODUCT(--(U970=counts!$A$40:$A$49))&gt;0</f>
        <v>0</v>
      </c>
      <c r="Z970" t="b">
        <f>SUMPRODUCT(--(W970=counts!$A$18:$A$22))&gt;0</f>
        <v>0</v>
      </c>
      <c r="AA970" t="str">
        <f t="shared" si="561"/>
        <v>31-40</v>
      </c>
      <c r="AB970" t="str">
        <f>IF(W970="","Blank",IF(Z970="TRUE",W970,counts!$A$23))</f>
        <v>Blank</v>
      </c>
      <c r="AC970" t="str">
        <f t="shared" si="562"/>
        <v>11-20</v>
      </c>
      <c r="AD970" t="str">
        <f t="shared" si="563"/>
        <v>Blank</v>
      </c>
      <c r="AE970" t="str">
        <f t="shared" si="564"/>
        <v>male</v>
      </c>
      <c r="AF970">
        <f>IF(F970&gt;=4, counts!$A$62,F970)</f>
        <v>1</v>
      </c>
      <c r="AG970">
        <f>IF(G970&gt;=3, counts!$A$69,G970)</f>
        <v>0</v>
      </c>
      <c r="AH970" t="str">
        <f>IF(OR(K970="S",K970=""), counts!$A$75,K970)</f>
        <v>S, blank</v>
      </c>
      <c r="AI970">
        <f t="shared" si="565"/>
        <v>3</v>
      </c>
      <c r="AJ970">
        <f>VLOOKUP(AA970,counts!$V$8:$W$13,2,FALSE)</f>
        <v>32.769878926258563</v>
      </c>
      <c r="AK970">
        <f>VLOOKUP(AB970,counts!$V$17:$W$23,2,FALSE)</f>
        <v>-42.171718189759716</v>
      </c>
      <c r="AL970">
        <f>VLOOKUP(AC970,counts!$V$27:$W$33,2,FALSE)</f>
        <v>-9.6115457513775127</v>
      </c>
      <c r="AM970">
        <f>VLOOKUP(AD970,counts!$V$38:$W$49,2,FALSE)</f>
        <v>-33.757758935166962</v>
      </c>
      <c r="AN970">
        <f>VLOOKUP(AE970,counts!$V$53:$W$54,2,FALSE)</f>
        <v>-108.67008854708662</v>
      </c>
      <c r="AO970">
        <f>VLOOKUP(AF970,counts!$V$58:$W$62,2,FALSE)</f>
        <v>48.695090775187893</v>
      </c>
      <c r="AP970">
        <f>VLOOKUP(AG970,counts!$V$66:$W$69,2,FALSE)</f>
        <v>-22.013681658285037</v>
      </c>
      <c r="AQ970">
        <f>VLOOKUP(AH970,counts!$V$73:$W$75,2,FALSE)</f>
        <v>-22.422560732600829</v>
      </c>
      <c r="AR970">
        <f>VLOOKUP(AI970,counts!$V$79:$W$81,2,FALSE)</f>
        <v>-67.960368165567971</v>
      </c>
      <c r="AS970">
        <f t="shared" si="566"/>
        <v>0</v>
      </c>
      <c r="AT970">
        <f t="shared" si="567"/>
        <v>4</v>
      </c>
      <c r="AU970" t="str">
        <f t="shared" si="550"/>
        <v>Test</v>
      </c>
      <c r="AW970" t="str">
        <f t="shared" si="568"/>
        <v>31-40</v>
      </c>
      <c r="AX970" t="str">
        <f t="shared" si="569"/>
        <v>Blank</v>
      </c>
      <c r="AY970" t="str">
        <f t="shared" si="570"/>
        <v>11-20</v>
      </c>
      <c r="AZ970" t="str">
        <f t="shared" si="571"/>
        <v>Blank</v>
      </c>
      <c r="BA970" t="str">
        <f t="shared" si="572"/>
        <v>male</v>
      </c>
      <c r="BB970">
        <f t="shared" si="573"/>
        <v>1</v>
      </c>
      <c r="BC970">
        <f t="shared" si="574"/>
        <v>0</v>
      </c>
      <c r="BD970" t="str">
        <f t="shared" si="575"/>
        <v>S, blank</v>
      </c>
      <c r="BE970">
        <f t="shared" si="576"/>
        <v>3</v>
      </c>
      <c r="BF970">
        <f t="shared" si="577"/>
        <v>32.769878926258563</v>
      </c>
      <c r="BG970">
        <f t="shared" si="578"/>
        <v>-42.171718189759716</v>
      </c>
      <c r="BH970">
        <f t="shared" si="579"/>
        <v>-9.6115457513775127</v>
      </c>
      <c r="BI970">
        <f t="shared" si="580"/>
        <v>-33.757758935166962</v>
      </c>
      <c r="BJ970">
        <f t="shared" si="581"/>
        <v>-108.67008854708662</v>
      </c>
      <c r="BK970">
        <f t="shared" si="582"/>
        <v>48.695090775187893</v>
      </c>
      <c r="BL970">
        <f t="shared" si="583"/>
        <v>-22.013681658285037</v>
      </c>
      <c r="BM970">
        <f t="shared" si="584"/>
        <v>-22.422560732600829</v>
      </c>
      <c r="BN970">
        <f t="shared" si="585"/>
        <v>-67.960368165567971</v>
      </c>
      <c r="BO970">
        <f t="shared" si="551"/>
        <v>0</v>
      </c>
      <c r="BP970">
        <f t="shared" si="552"/>
        <v>4</v>
      </c>
      <c r="BQ970" t="str">
        <f t="shared" si="553"/>
        <v>Test</v>
      </c>
    </row>
    <row r="971" spans="1:69" x14ac:dyDescent="0.3">
      <c r="A971">
        <v>3</v>
      </c>
      <c r="B971">
        <v>0</v>
      </c>
      <c r="C971" t="s">
        <v>2184</v>
      </c>
      <c r="D971" t="s">
        <v>15</v>
      </c>
      <c r="E971">
        <v>30</v>
      </c>
      <c r="F971">
        <v>1</v>
      </c>
      <c r="G971">
        <v>0</v>
      </c>
      <c r="H971" t="s">
        <v>2183</v>
      </c>
      <c r="I971">
        <v>15.55</v>
      </c>
      <c r="K971" t="s">
        <v>17</v>
      </c>
      <c r="L971" t="s">
        <v>74</v>
      </c>
      <c r="O971">
        <v>1</v>
      </c>
      <c r="P971">
        <v>1</v>
      </c>
      <c r="Q971">
        <v>5</v>
      </c>
      <c r="R971" t="str">
        <f t="shared" si="554"/>
        <v>Train</v>
      </c>
      <c r="S971" t="str">
        <f t="shared" si="555"/>
        <v>Train</v>
      </c>
      <c r="T971" t="str">
        <f t="shared" si="556"/>
        <v>Validate</v>
      </c>
      <c r="U971" t="str">
        <f t="shared" si="557"/>
        <v/>
      </c>
      <c r="V971" t="str">
        <f t="shared" si="558"/>
        <v>18-30</v>
      </c>
      <c r="W971" t="str">
        <f t="shared" si="559"/>
        <v/>
      </c>
      <c r="X971" t="str">
        <f t="shared" si="560"/>
        <v>11-20</v>
      </c>
      <c r="Y971" t="b">
        <f>SUMPRODUCT(--(U971=counts!$A$40:$A$49))&gt;0</f>
        <v>0</v>
      </c>
      <c r="Z971" t="b">
        <f>SUMPRODUCT(--(W971=counts!$A$18:$A$22))&gt;0</f>
        <v>0</v>
      </c>
      <c r="AA971" t="str">
        <f t="shared" si="561"/>
        <v>18-30</v>
      </c>
      <c r="AB971" t="str">
        <f>IF(W971="","Blank",IF(Z971="TRUE",W971,counts!$A$23))</f>
        <v>Blank</v>
      </c>
      <c r="AC971" t="str">
        <f t="shared" si="562"/>
        <v>11-20</v>
      </c>
      <c r="AD971" t="str">
        <f t="shared" si="563"/>
        <v>Blank</v>
      </c>
      <c r="AE971" t="str">
        <f t="shared" si="564"/>
        <v>female</v>
      </c>
      <c r="AF971">
        <f>IF(F971&gt;=4, counts!$A$62,F971)</f>
        <v>1</v>
      </c>
      <c r="AG971">
        <f>IF(G971&gt;=3, counts!$A$69,G971)</f>
        <v>0</v>
      </c>
      <c r="AH971" t="str">
        <f>IF(OR(K971="S",K971=""), counts!$A$75,K971)</f>
        <v>S, blank</v>
      </c>
      <c r="AI971">
        <f t="shared" si="565"/>
        <v>3</v>
      </c>
      <c r="AJ971">
        <f>VLOOKUP(AA971,counts!$V$8:$W$13,2,FALSE)</f>
        <v>-11.613432440426715</v>
      </c>
      <c r="AK971">
        <f>VLOOKUP(AB971,counts!$V$17:$W$23,2,FALSE)</f>
        <v>-42.171718189759716</v>
      </c>
      <c r="AL971">
        <f>VLOOKUP(AC971,counts!$V$27:$W$33,2,FALSE)</f>
        <v>-9.6115457513775127</v>
      </c>
      <c r="AM971">
        <f>VLOOKUP(AD971,counts!$V$38:$W$49,2,FALSE)</f>
        <v>-33.757758935166962</v>
      </c>
      <c r="AN971">
        <f>VLOOKUP(AE971,counts!$V$53:$W$54,2,FALSE)</f>
        <v>151.41878811967541</v>
      </c>
      <c r="AO971">
        <f>VLOOKUP(AF971,counts!$V$58:$W$62,2,FALSE)</f>
        <v>48.695090775187893</v>
      </c>
      <c r="AP971">
        <f>VLOOKUP(AG971,counts!$V$66:$W$69,2,FALSE)</f>
        <v>-22.013681658285037</v>
      </c>
      <c r="AQ971">
        <f>VLOOKUP(AH971,counts!$V$73:$W$75,2,FALSE)</f>
        <v>-22.422560732600829</v>
      </c>
      <c r="AR971">
        <f>VLOOKUP(AI971,counts!$V$79:$W$81,2,FALSE)</f>
        <v>-67.960368165567971</v>
      </c>
      <c r="AS971">
        <f t="shared" si="566"/>
        <v>0</v>
      </c>
      <c r="AT971">
        <f t="shared" si="567"/>
        <v>1</v>
      </c>
      <c r="AU971" t="str">
        <f t="shared" si="550"/>
        <v>Train</v>
      </c>
      <c r="AW971" t="str">
        <f t="shared" si="568"/>
        <v>18-30</v>
      </c>
      <c r="AX971" t="str">
        <f t="shared" si="569"/>
        <v>Blank</v>
      </c>
      <c r="AY971" t="str">
        <f t="shared" si="570"/>
        <v>11-20</v>
      </c>
      <c r="AZ971" t="str">
        <f t="shared" si="571"/>
        <v>Blank</v>
      </c>
      <c r="BA971" t="str">
        <f t="shared" si="572"/>
        <v>female</v>
      </c>
      <c r="BB971">
        <f t="shared" si="573"/>
        <v>1</v>
      </c>
      <c r="BC971">
        <f t="shared" si="574"/>
        <v>0</v>
      </c>
      <c r="BD971" t="str">
        <f t="shared" si="575"/>
        <v>S, blank</v>
      </c>
      <c r="BE971">
        <f t="shared" si="576"/>
        <v>3</v>
      </c>
      <c r="BF971">
        <f t="shared" si="577"/>
        <v>-11.613432440426715</v>
      </c>
      <c r="BG971">
        <f t="shared" si="578"/>
        <v>-42.171718189759716</v>
      </c>
      <c r="BH971">
        <f t="shared" si="579"/>
        <v>-9.6115457513775127</v>
      </c>
      <c r="BI971">
        <f t="shared" si="580"/>
        <v>-33.757758935166962</v>
      </c>
      <c r="BJ971">
        <f t="shared" si="581"/>
        <v>151.41878811967541</v>
      </c>
      <c r="BK971">
        <f t="shared" si="582"/>
        <v>48.695090775187893</v>
      </c>
      <c r="BL971">
        <f t="shared" si="583"/>
        <v>-22.013681658285037</v>
      </c>
      <c r="BM971">
        <f t="shared" si="584"/>
        <v>-22.422560732600829</v>
      </c>
      <c r="BN971">
        <f t="shared" si="585"/>
        <v>-67.960368165567971</v>
      </c>
      <c r="BO971">
        <f t="shared" si="551"/>
        <v>0</v>
      </c>
      <c r="BP971">
        <f t="shared" si="552"/>
        <v>1</v>
      </c>
      <c r="BQ971" t="str">
        <f t="shared" si="553"/>
        <v>Train</v>
      </c>
    </row>
    <row r="972" spans="1:69" x14ac:dyDescent="0.3">
      <c r="A972">
        <v>3</v>
      </c>
      <c r="B972">
        <v>1</v>
      </c>
      <c r="C972" t="s">
        <v>2185</v>
      </c>
      <c r="D972" t="s">
        <v>20</v>
      </c>
      <c r="E972">
        <v>20</v>
      </c>
      <c r="F972">
        <v>1</v>
      </c>
      <c r="G972">
        <v>0</v>
      </c>
      <c r="H972" t="s">
        <v>2186</v>
      </c>
      <c r="I972">
        <v>7.9249999999999998</v>
      </c>
      <c r="K972" t="s">
        <v>17</v>
      </c>
      <c r="L972" t="s">
        <v>414</v>
      </c>
      <c r="O972">
        <v>5</v>
      </c>
      <c r="P972">
        <v>4</v>
      </c>
      <c r="Q972">
        <v>5</v>
      </c>
      <c r="R972" t="str">
        <f t="shared" si="554"/>
        <v>Validate</v>
      </c>
      <c r="S972" t="str">
        <f t="shared" si="555"/>
        <v>Test</v>
      </c>
      <c r="T972" t="str">
        <f t="shared" si="556"/>
        <v>Validate</v>
      </c>
      <c r="U972" t="str">
        <f t="shared" si="557"/>
        <v/>
      </c>
      <c r="V972" t="str">
        <f t="shared" si="558"/>
        <v>18-30</v>
      </c>
      <c r="W972" t="str">
        <f t="shared" si="559"/>
        <v/>
      </c>
      <c r="X972" t="str">
        <f t="shared" si="560"/>
        <v>0-10</v>
      </c>
      <c r="Y972" t="b">
        <f>SUMPRODUCT(--(U972=counts!$A$40:$A$49))&gt;0</f>
        <v>0</v>
      </c>
      <c r="Z972" t="b">
        <f>SUMPRODUCT(--(W972=counts!$A$18:$A$22))&gt;0</f>
        <v>0</v>
      </c>
      <c r="AA972" t="str">
        <f t="shared" si="561"/>
        <v>18-30</v>
      </c>
      <c r="AB972" t="str">
        <f>IF(W972="","Blank",IF(Z972="TRUE",W972,counts!$A$23))</f>
        <v>Blank</v>
      </c>
      <c r="AC972" t="str">
        <f t="shared" si="562"/>
        <v>0-10</v>
      </c>
      <c r="AD972" t="str">
        <f t="shared" si="563"/>
        <v>Blank</v>
      </c>
      <c r="AE972" t="str">
        <f t="shared" si="564"/>
        <v>male</v>
      </c>
      <c r="AF972">
        <f>IF(F972&gt;=4, counts!$A$62,F972)</f>
        <v>1</v>
      </c>
      <c r="AG972">
        <f>IF(G972&gt;=3, counts!$A$69,G972)</f>
        <v>0</v>
      </c>
      <c r="AH972" t="str">
        <f>IF(OR(K972="S",K972=""), counts!$A$75,K972)</f>
        <v>S, blank</v>
      </c>
      <c r="AI972">
        <f t="shared" si="565"/>
        <v>3</v>
      </c>
      <c r="AJ972">
        <f>VLOOKUP(AA972,counts!$V$8:$W$13,2,FALSE)</f>
        <v>-11.613432440426715</v>
      </c>
      <c r="AK972">
        <f>VLOOKUP(AB972,counts!$V$17:$W$23,2,FALSE)</f>
        <v>-42.171718189759716</v>
      </c>
      <c r="AL972">
        <f>VLOOKUP(AC972,counts!$V$27:$W$33,2,FALSE)</f>
        <v>-82.840254641099079</v>
      </c>
      <c r="AM972">
        <f>VLOOKUP(AD972,counts!$V$38:$W$49,2,FALSE)</f>
        <v>-33.757758935166962</v>
      </c>
      <c r="AN972">
        <f>VLOOKUP(AE972,counts!$V$53:$W$54,2,FALSE)</f>
        <v>-108.67008854708662</v>
      </c>
      <c r="AO972">
        <f>VLOOKUP(AF972,counts!$V$58:$W$62,2,FALSE)</f>
        <v>48.695090775187893</v>
      </c>
      <c r="AP972">
        <f>VLOOKUP(AG972,counts!$V$66:$W$69,2,FALSE)</f>
        <v>-22.013681658285037</v>
      </c>
      <c r="AQ972">
        <f>VLOOKUP(AH972,counts!$V$73:$W$75,2,FALSE)</f>
        <v>-22.422560732600829</v>
      </c>
      <c r="AR972">
        <f>VLOOKUP(AI972,counts!$V$79:$W$81,2,FALSE)</f>
        <v>-67.960368165567971</v>
      </c>
      <c r="AS972">
        <f t="shared" si="566"/>
        <v>1</v>
      </c>
      <c r="AT972">
        <f t="shared" si="567"/>
        <v>5</v>
      </c>
      <c r="AU972" t="str">
        <f t="shared" si="550"/>
        <v>Validate</v>
      </c>
      <c r="AW972" t="str">
        <f t="shared" si="568"/>
        <v>18-30</v>
      </c>
      <c r="AX972" t="str">
        <f t="shared" si="569"/>
        <v>Blank</v>
      </c>
      <c r="AY972" t="str">
        <f t="shared" si="570"/>
        <v>0-10</v>
      </c>
      <c r="AZ972" t="str">
        <f t="shared" si="571"/>
        <v>Blank</v>
      </c>
      <c r="BA972" t="str">
        <f t="shared" si="572"/>
        <v>male</v>
      </c>
      <c r="BB972">
        <f t="shared" si="573"/>
        <v>1</v>
      </c>
      <c r="BC972">
        <f t="shared" si="574"/>
        <v>0</v>
      </c>
      <c r="BD972" t="str">
        <f t="shared" si="575"/>
        <v>S, blank</v>
      </c>
      <c r="BE972">
        <f t="shared" si="576"/>
        <v>3</v>
      </c>
      <c r="BF972">
        <f t="shared" si="577"/>
        <v>-11.613432440426715</v>
      </c>
      <c r="BG972">
        <f t="shared" si="578"/>
        <v>-42.171718189759716</v>
      </c>
      <c r="BH972">
        <f t="shared" si="579"/>
        <v>-82.840254641099079</v>
      </c>
      <c r="BI972">
        <f t="shared" si="580"/>
        <v>-33.757758935166962</v>
      </c>
      <c r="BJ972">
        <f t="shared" si="581"/>
        <v>-108.67008854708662</v>
      </c>
      <c r="BK972">
        <f t="shared" si="582"/>
        <v>48.695090775187893</v>
      </c>
      <c r="BL972">
        <f t="shared" si="583"/>
        <v>-22.013681658285037</v>
      </c>
      <c r="BM972">
        <f t="shared" si="584"/>
        <v>-22.422560732600829</v>
      </c>
      <c r="BN972">
        <f t="shared" si="585"/>
        <v>-67.960368165567971</v>
      </c>
      <c r="BO972">
        <f t="shared" si="551"/>
        <v>1</v>
      </c>
      <c r="BP972">
        <f t="shared" si="552"/>
        <v>5</v>
      </c>
      <c r="BQ972" t="str">
        <f t="shared" si="553"/>
        <v>Validate</v>
      </c>
    </row>
    <row r="973" spans="1:69" x14ac:dyDescent="0.3">
      <c r="A973">
        <v>3</v>
      </c>
      <c r="B973">
        <v>0</v>
      </c>
      <c r="C973" t="s">
        <v>2187</v>
      </c>
      <c r="D973" t="s">
        <v>20</v>
      </c>
      <c r="F973">
        <v>0</v>
      </c>
      <c r="G973">
        <v>0</v>
      </c>
      <c r="H973" t="s">
        <v>2188</v>
      </c>
      <c r="I973">
        <v>7.8792</v>
      </c>
      <c r="K973" t="s">
        <v>527</v>
      </c>
      <c r="O973">
        <v>3</v>
      </c>
      <c r="P973">
        <v>3</v>
      </c>
      <c r="Q973">
        <v>4</v>
      </c>
      <c r="R973" t="str">
        <f t="shared" si="554"/>
        <v>Train</v>
      </c>
      <c r="S973" t="str">
        <f t="shared" si="555"/>
        <v>Train</v>
      </c>
      <c r="T973" t="str">
        <f t="shared" si="556"/>
        <v>Test</v>
      </c>
      <c r="U973" t="str">
        <f t="shared" si="557"/>
        <v/>
      </c>
      <c r="V973" t="str">
        <f t="shared" si="558"/>
        <v>0-17</v>
      </c>
      <c r="W973" t="str">
        <f t="shared" si="559"/>
        <v/>
      </c>
      <c r="X973" t="str">
        <f t="shared" si="560"/>
        <v>0-10</v>
      </c>
      <c r="Y973" t="b">
        <f>SUMPRODUCT(--(U973=counts!$A$40:$A$49))&gt;0</f>
        <v>0</v>
      </c>
      <c r="Z973" t="b">
        <f>SUMPRODUCT(--(W973=counts!$A$18:$A$22))&gt;0</f>
        <v>0</v>
      </c>
      <c r="AA973" t="str">
        <f t="shared" si="561"/>
        <v>0-17</v>
      </c>
      <c r="AB973" t="str">
        <f>IF(W973="","Blank",IF(Z973="TRUE",W973,counts!$A$23))</f>
        <v>Blank</v>
      </c>
      <c r="AC973" t="str">
        <f t="shared" si="562"/>
        <v>0-10</v>
      </c>
      <c r="AD973" t="str">
        <f t="shared" si="563"/>
        <v>Blank</v>
      </c>
      <c r="AE973" t="str">
        <f t="shared" si="564"/>
        <v>male</v>
      </c>
      <c r="AF973">
        <f>IF(F973&gt;=4, counts!$A$62,F973)</f>
        <v>0</v>
      </c>
      <c r="AG973">
        <f>IF(G973&gt;=3, counts!$A$69,G973)</f>
        <v>0</v>
      </c>
      <c r="AH973" t="str">
        <f>IF(OR(K973="S",K973=""), counts!$A$75,K973)</f>
        <v>Q</v>
      </c>
      <c r="AI973">
        <f t="shared" si="565"/>
        <v>3</v>
      </c>
      <c r="AJ973">
        <f>VLOOKUP(AA973,counts!$V$8:$W$13,2,FALSE)</f>
        <v>-3.7643689058441341</v>
      </c>
      <c r="AK973">
        <f>VLOOKUP(AB973,counts!$V$17:$W$23,2,FALSE)</f>
        <v>-42.171718189759716</v>
      </c>
      <c r="AL973">
        <f>VLOOKUP(AC973,counts!$V$27:$W$33,2,FALSE)</f>
        <v>-82.840254641099079</v>
      </c>
      <c r="AM973">
        <f>VLOOKUP(AD973,counts!$V$38:$W$49,2,FALSE)</f>
        <v>-33.757758935166962</v>
      </c>
      <c r="AN973">
        <f>VLOOKUP(AE973,counts!$V$53:$W$54,2,FALSE)</f>
        <v>-108.67008854708662</v>
      </c>
      <c r="AO973">
        <f>VLOOKUP(AF973,counts!$V$58:$W$62,2,FALSE)</f>
        <v>-14.754319664473872</v>
      </c>
      <c r="AP973">
        <f>VLOOKUP(AG973,counts!$V$66:$W$69,2,FALSE)</f>
        <v>-22.013681658285037</v>
      </c>
      <c r="AQ973">
        <f>VLOOKUP(AH973,counts!$V$73:$W$75,2,FALSE)</f>
        <v>-11.405315820044242</v>
      </c>
      <c r="AR973">
        <f>VLOOKUP(AI973,counts!$V$79:$W$81,2,FALSE)</f>
        <v>-67.960368165567971</v>
      </c>
      <c r="AS973">
        <f t="shared" si="566"/>
        <v>0</v>
      </c>
      <c r="AT973">
        <f t="shared" si="567"/>
        <v>3</v>
      </c>
      <c r="AU973" t="str">
        <f t="shared" si="550"/>
        <v>Train</v>
      </c>
      <c r="AW973" t="str">
        <f t="shared" si="568"/>
        <v>0-17</v>
      </c>
      <c r="AX973" t="str">
        <f t="shared" si="569"/>
        <v>Blank</v>
      </c>
      <c r="AY973" t="str">
        <f t="shared" si="570"/>
        <v>0-10</v>
      </c>
      <c r="AZ973" t="str">
        <f t="shared" si="571"/>
        <v>Blank</v>
      </c>
      <c r="BA973" t="str">
        <f t="shared" si="572"/>
        <v>male</v>
      </c>
      <c r="BB973">
        <f t="shared" si="573"/>
        <v>0</v>
      </c>
      <c r="BC973">
        <f t="shared" si="574"/>
        <v>0</v>
      </c>
      <c r="BD973" t="str">
        <f t="shared" si="575"/>
        <v>Q</v>
      </c>
      <c r="BE973">
        <f t="shared" si="576"/>
        <v>3</v>
      </c>
      <c r="BF973">
        <f t="shared" si="577"/>
        <v>-3.7643689058441341</v>
      </c>
      <c r="BG973">
        <f t="shared" si="578"/>
        <v>-42.171718189759716</v>
      </c>
      <c r="BH973">
        <f t="shared" si="579"/>
        <v>-82.840254641099079</v>
      </c>
      <c r="BI973">
        <f t="shared" si="580"/>
        <v>-33.757758935166962</v>
      </c>
      <c r="BJ973">
        <f t="shared" si="581"/>
        <v>-108.67008854708662</v>
      </c>
      <c r="BK973">
        <f t="shared" si="582"/>
        <v>-14.754319664473872</v>
      </c>
      <c r="BL973">
        <f t="shared" si="583"/>
        <v>-22.013681658285037</v>
      </c>
      <c r="BM973">
        <f t="shared" si="584"/>
        <v>-11.405315820044242</v>
      </c>
      <c r="BN973">
        <f t="shared" si="585"/>
        <v>-67.960368165567971</v>
      </c>
      <c r="BO973">
        <f t="shared" si="551"/>
        <v>0</v>
      </c>
      <c r="BP973">
        <f t="shared" si="552"/>
        <v>3</v>
      </c>
      <c r="BQ973" t="str">
        <f t="shared" si="553"/>
        <v>Train</v>
      </c>
    </row>
    <row r="974" spans="1:69" x14ac:dyDescent="0.3">
      <c r="A974">
        <v>3</v>
      </c>
      <c r="B974">
        <v>0</v>
      </c>
      <c r="C974" t="s">
        <v>2189</v>
      </c>
      <c r="D974" t="s">
        <v>20</v>
      </c>
      <c r="E974">
        <v>28</v>
      </c>
      <c r="F974">
        <v>0</v>
      </c>
      <c r="G974">
        <v>0</v>
      </c>
      <c r="H974" t="s">
        <v>1589</v>
      </c>
      <c r="I974">
        <v>56.495800000000003</v>
      </c>
      <c r="K974" t="s">
        <v>17</v>
      </c>
      <c r="O974">
        <v>1</v>
      </c>
      <c r="P974">
        <v>5</v>
      </c>
      <c r="Q974">
        <v>4</v>
      </c>
      <c r="R974" t="str">
        <f t="shared" si="554"/>
        <v>Train</v>
      </c>
      <c r="S974" t="str">
        <f t="shared" si="555"/>
        <v>Validate</v>
      </c>
      <c r="T974" t="str">
        <f t="shared" si="556"/>
        <v>Test</v>
      </c>
      <c r="U974" t="str">
        <f t="shared" si="557"/>
        <v/>
      </c>
      <c r="V974" t="str">
        <f t="shared" si="558"/>
        <v>18-30</v>
      </c>
      <c r="W974" t="str">
        <f t="shared" si="559"/>
        <v/>
      </c>
      <c r="X974" t="str">
        <f t="shared" si="560"/>
        <v>41-100</v>
      </c>
      <c r="Y974" t="b">
        <f>SUMPRODUCT(--(U974=counts!$A$40:$A$49))&gt;0</f>
        <v>0</v>
      </c>
      <c r="Z974" t="b">
        <f>SUMPRODUCT(--(W974=counts!$A$18:$A$22))&gt;0</f>
        <v>0</v>
      </c>
      <c r="AA974" t="str">
        <f t="shared" si="561"/>
        <v>18-30</v>
      </c>
      <c r="AB974" t="str">
        <f>IF(W974="","Blank",IF(Z974="TRUE",W974,counts!$A$23))</f>
        <v>Blank</v>
      </c>
      <c r="AC974" t="str">
        <f t="shared" si="562"/>
        <v>41-100</v>
      </c>
      <c r="AD974" t="str">
        <f t="shared" si="563"/>
        <v>Blank</v>
      </c>
      <c r="AE974" t="str">
        <f t="shared" si="564"/>
        <v>male</v>
      </c>
      <c r="AF974">
        <f>IF(F974&gt;=4, counts!$A$62,F974)</f>
        <v>0</v>
      </c>
      <c r="AG974">
        <f>IF(G974&gt;=3, counts!$A$69,G974)</f>
        <v>0</v>
      </c>
      <c r="AH974" t="str">
        <f>IF(OR(K974="S",K974=""), counts!$A$75,K974)</f>
        <v>S, blank</v>
      </c>
      <c r="AI974">
        <f t="shared" si="565"/>
        <v>3</v>
      </c>
      <c r="AJ974">
        <f>VLOOKUP(AA974,counts!$V$8:$W$13,2,FALSE)</f>
        <v>-11.613432440426715</v>
      </c>
      <c r="AK974">
        <f>VLOOKUP(AB974,counts!$V$17:$W$23,2,FALSE)</f>
        <v>-42.171718189759716</v>
      </c>
      <c r="AL974">
        <f>VLOOKUP(AC974,counts!$V$27:$W$33,2,FALSE)</f>
        <v>70.538774768379497</v>
      </c>
      <c r="AM974">
        <f>VLOOKUP(AD974,counts!$V$38:$W$49,2,FALSE)</f>
        <v>-33.757758935166962</v>
      </c>
      <c r="AN974">
        <f>VLOOKUP(AE974,counts!$V$53:$W$54,2,FALSE)</f>
        <v>-108.67008854708662</v>
      </c>
      <c r="AO974">
        <f>VLOOKUP(AF974,counts!$V$58:$W$62,2,FALSE)</f>
        <v>-14.754319664473872</v>
      </c>
      <c r="AP974">
        <f>VLOOKUP(AG974,counts!$V$66:$W$69,2,FALSE)</f>
        <v>-22.013681658285037</v>
      </c>
      <c r="AQ974">
        <f>VLOOKUP(AH974,counts!$V$73:$W$75,2,FALSE)</f>
        <v>-22.422560732600829</v>
      </c>
      <c r="AR974">
        <f>VLOOKUP(AI974,counts!$V$79:$W$81,2,FALSE)</f>
        <v>-67.960368165567971</v>
      </c>
      <c r="AS974">
        <f t="shared" si="566"/>
        <v>0</v>
      </c>
      <c r="AT974">
        <f t="shared" si="567"/>
        <v>1</v>
      </c>
      <c r="AU974" t="str">
        <f t="shared" si="550"/>
        <v>Train</v>
      </c>
      <c r="AW974" t="str">
        <f t="shared" si="568"/>
        <v>18-30</v>
      </c>
      <c r="AX974" t="str">
        <f t="shared" si="569"/>
        <v>Blank</v>
      </c>
      <c r="AY974" t="str">
        <f t="shared" si="570"/>
        <v>41-100</v>
      </c>
      <c r="AZ974" t="str">
        <f t="shared" si="571"/>
        <v>Blank</v>
      </c>
      <c r="BA974" t="str">
        <f t="shared" si="572"/>
        <v>male</v>
      </c>
      <c r="BB974">
        <f t="shared" si="573"/>
        <v>0</v>
      </c>
      <c r="BC974">
        <f t="shared" si="574"/>
        <v>0</v>
      </c>
      <c r="BD974" t="str">
        <f t="shared" si="575"/>
        <v>S, blank</v>
      </c>
      <c r="BE974">
        <f t="shared" si="576"/>
        <v>3</v>
      </c>
      <c r="BF974">
        <f t="shared" si="577"/>
        <v>-11.613432440426715</v>
      </c>
      <c r="BG974">
        <f t="shared" si="578"/>
        <v>-42.171718189759716</v>
      </c>
      <c r="BH974">
        <f t="shared" si="579"/>
        <v>70.538774768379497</v>
      </c>
      <c r="BI974">
        <f t="shared" si="580"/>
        <v>-33.757758935166962</v>
      </c>
      <c r="BJ974">
        <f t="shared" si="581"/>
        <v>-108.67008854708662</v>
      </c>
      <c r="BK974">
        <f t="shared" si="582"/>
        <v>-14.754319664473872</v>
      </c>
      <c r="BL974">
        <f t="shared" si="583"/>
        <v>-22.013681658285037</v>
      </c>
      <c r="BM974">
        <f t="shared" si="584"/>
        <v>-22.422560732600829</v>
      </c>
      <c r="BN974">
        <f t="shared" si="585"/>
        <v>-67.960368165567971</v>
      </c>
      <c r="BO974">
        <f t="shared" si="551"/>
        <v>0</v>
      </c>
      <c r="BP974">
        <f t="shared" si="552"/>
        <v>1</v>
      </c>
      <c r="BQ974" t="str">
        <f t="shared" si="553"/>
        <v>Train</v>
      </c>
    </row>
    <row r="975" spans="1:69" x14ac:dyDescent="0.3">
      <c r="A975">
        <v>3</v>
      </c>
      <c r="B975">
        <v>0</v>
      </c>
      <c r="C975" t="s">
        <v>2190</v>
      </c>
      <c r="D975" t="s">
        <v>20</v>
      </c>
      <c r="F975">
        <v>0</v>
      </c>
      <c r="G975">
        <v>0</v>
      </c>
      <c r="H975" t="s">
        <v>2191</v>
      </c>
      <c r="I975">
        <v>7.55</v>
      </c>
      <c r="K975" t="s">
        <v>17</v>
      </c>
      <c r="O975">
        <v>5</v>
      </c>
      <c r="P975">
        <v>2</v>
      </c>
      <c r="Q975">
        <v>5</v>
      </c>
      <c r="R975" t="str">
        <f t="shared" si="554"/>
        <v>Validate</v>
      </c>
      <c r="S975" t="str">
        <f t="shared" si="555"/>
        <v>Train</v>
      </c>
      <c r="T975" t="str">
        <f t="shared" si="556"/>
        <v>Validate</v>
      </c>
      <c r="U975" t="str">
        <f t="shared" si="557"/>
        <v/>
      </c>
      <c r="V975" t="str">
        <f t="shared" si="558"/>
        <v>0-17</v>
      </c>
      <c r="W975" t="str">
        <f t="shared" si="559"/>
        <v/>
      </c>
      <c r="X975" t="str">
        <f t="shared" si="560"/>
        <v>0-10</v>
      </c>
      <c r="Y975" t="b">
        <f>SUMPRODUCT(--(U975=counts!$A$40:$A$49))&gt;0</f>
        <v>0</v>
      </c>
      <c r="Z975" t="b">
        <f>SUMPRODUCT(--(W975=counts!$A$18:$A$22))&gt;0</f>
        <v>0</v>
      </c>
      <c r="AA975" t="str">
        <f t="shared" si="561"/>
        <v>0-17</v>
      </c>
      <c r="AB975" t="str">
        <f>IF(W975="","Blank",IF(Z975="TRUE",W975,counts!$A$23))</f>
        <v>Blank</v>
      </c>
      <c r="AC975" t="str">
        <f t="shared" si="562"/>
        <v>0-10</v>
      </c>
      <c r="AD975" t="str">
        <f t="shared" si="563"/>
        <v>Blank</v>
      </c>
      <c r="AE975" t="str">
        <f t="shared" si="564"/>
        <v>male</v>
      </c>
      <c r="AF975">
        <f>IF(F975&gt;=4, counts!$A$62,F975)</f>
        <v>0</v>
      </c>
      <c r="AG975">
        <f>IF(G975&gt;=3, counts!$A$69,G975)</f>
        <v>0</v>
      </c>
      <c r="AH975" t="str">
        <f>IF(OR(K975="S",K975=""), counts!$A$75,K975)</f>
        <v>S, blank</v>
      </c>
      <c r="AI975">
        <f t="shared" si="565"/>
        <v>3</v>
      </c>
      <c r="AJ975">
        <f>VLOOKUP(AA975,counts!$V$8:$W$13,2,FALSE)</f>
        <v>-3.7643689058441341</v>
      </c>
      <c r="AK975">
        <f>VLOOKUP(AB975,counts!$V$17:$W$23,2,FALSE)</f>
        <v>-42.171718189759716</v>
      </c>
      <c r="AL975">
        <f>VLOOKUP(AC975,counts!$V$27:$W$33,2,FALSE)</f>
        <v>-82.840254641099079</v>
      </c>
      <c r="AM975">
        <f>VLOOKUP(AD975,counts!$V$38:$W$49,2,FALSE)</f>
        <v>-33.757758935166962</v>
      </c>
      <c r="AN975">
        <f>VLOOKUP(AE975,counts!$V$53:$W$54,2,FALSE)</f>
        <v>-108.67008854708662</v>
      </c>
      <c r="AO975">
        <f>VLOOKUP(AF975,counts!$V$58:$W$62,2,FALSE)</f>
        <v>-14.754319664473872</v>
      </c>
      <c r="AP975">
        <f>VLOOKUP(AG975,counts!$V$66:$W$69,2,FALSE)</f>
        <v>-22.013681658285037</v>
      </c>
      <c r="AQ975">
        <f>VLOOKUP(AH975,counts!$V$73:$W$75,2,FALSE)</f>
        <v>-22.422560732600829</v>
      </c>
      <c r="AR975">
        <f>VLOOKUP(AI975,counts!$V$79:$W$81,2,FALSE)</f>
        <v>-67.960368165567971</v>
      </c>
      <c r="AS975">
        <f t="shared" si="566"/>
        <v>0</v>
      </c>
      <c r="AT975">
        <f t="shared" si="567"/>
        <v>5</v>
      </c>
      <c r="AU975" t="str">
        <f t="shared" si="550"/>
        <v>Validate</v>
      </c>
      <c r="AW975" t="str">
        <f t="shared" si="568"/>
        <v>0-17</v>
      </c>
      <c r="AX975" t="str">
        <f t="shared" si="569"/>
        <v>Blank</v>
      </c>
      <c r="AY975" t="str">
        <f t="shared" si="570"/>
        <v>0-10</v>
      </c>
      <c r="AZ975" t="str">
        <f t="shared" si="571"/>
        <v>Blank</v>
      </c>
      <c r="BA975" t="str">
        <f t="shared" si="572"/>
        <v>male</v>
      </c>
      <c r="BB975">
        <f t="shared" si="573"/>
        <v>0</v>
      </c>
      <c r="BC975">
        <f t="shared" si="574"/>
        <v>0</v>
      </c>
      <c r="BD975" t="str">
        <f t="shared" si="575"/>
        <v>S, blank</v>
      </c>
      <c r="BE975">
        <f t="shared" si="576"/>
        <v>3</v>
      </c>
      <c r="BF975">
        <f t="shared" si="577"/>
        <v>-3.7643689058441341</v>
      </c>
      <c r="BG975">
        <f t="shared" si="578"/>
        <v>-42.171718189759716</v>
      </c>
      <c r="BH975">
        <f t="shared" si="579"/>
        <v>-82.840254641099079</v>
      </c>
      <c r="BI975">
        <f t="shared" si="580"/>
        <v>-33.757758935166962</v>
      </c>
      <c r="BJ975">
        <f t="shared" si="581"/>
        <v>-108.67008854708662</v>
      </c>
      <c r="BK975">
        <f t="shared" si="582"/>
        <v>-14.754319664473872</v>
      </c>
      <c r="BL975">
        <f t="shared" si="583"/>
        <v>-22.013681658285037</v>
      </c>
      <c r="BM975">
        <f t="shared" si="584"/>
        <v>-22.422560732600829</v>
      </c>
      <c r="BN975">
        <f t="shared" si="585"/>
        <v>-67.960368165567971</v>
      </c>
      <c r="BO975">
        <f t="shared" si="551"/>
        <v>0</v>
      </c>
      <c r="BP975">
        <f t="shared" si="552"/>
        <v>5</v>
      </c>
      <c r="BQ975" t="str">
        <f t="shared" si="553"/>
        <v>Validate</v>
      </c>
    </row>
    <row r="976" spans="1:69" x14ac:dyDescent="0.3">
      <c r="A976">
        <v>3</v>
      </c>
      <c r="B976">
        <v>0</v>
      </c>
      <c r="C976" t="s">
        <v>2192</v>
      </c>
      <c r="D976" t="s">
        <v>20</v>
      </c>
      <c r="E976">
        <v>30</v>
      </c>
      <c r="F976">
        <v>1</v>
      </c>
      <c r="G976">
        <v>0</v>
      </c>
      <c r="H976" t="s">
        <v>2193</v>
      </c>
      <c r="I976">
        <v>16.100000000000001</v>
      </c>
      <c r="K976" t="s">
        <v>17</v>
      </c>
      <c r="O976">
        <v>2</v>
      </c>
      <c r="P976">
        <v>2</v>
      </c>
      <c r="Q976">
        <v>3</v>
      </c>
      <c r="R976" t="str">
        <f t="shared" si="554"/>
        <v>Train</v>
      </c>
      <c r="S976" t="str">
        <f t="shared" si="555"/>
        <v>Train</v>
      </c>
      <c r="T976" t="str">
        <f t="shared" si="556"/>
        <v>Train</v>
      </c>
      <c r="U976" t="str">
        <f t="shared" si="557"/>
        <v/>
      </c>
      <c r="V976" t="str">
        <f t="shared" si="558"/>
        <v>18-30</v>
      </c>
      <c r="W976" t="str">
        <f t="shared" si="559"/>
        <v/>
      </c>
      <c r="X976" t="str">
        <f t="shared" si="560"/>
        <v>11-20</v>
      </c>
      <c r="Y976" t="b">
        <f>SUMPRODUCT(--(U976=counts!$A$40:$A$49))&gt;0</f>
        <v>0</v>
      </c>
      <c r="Z976" t="b">
        <f>SUMPRODUCT(--(W976=counts!$A$18:$A$22))&gt;0</f>
        <v>0</v>
      </c>
      <c r="AA976" t="str">
        <f t="shared" si="561"/>
        <v>18-30</v>
      </c>
      <c r="AB976" t="str">
        <f>IF(W976="","Blank",IF(Z976="TRUE",W976,counts!$A$23))</f>
        <v>Blank</v>
      </c>
      <c r="AC976" t="str">
        <f t="shared" si="562"/>
        <v>11-20</v>
      </c>
      <c r="AD976" t="str">
        <f t="shared" si="563"/>
        <v>Blank</v>
      </c>
      <c r="AE976" t="str">
        <f t="shared" si="564"/>
        <v>male</v>
      </c>
      <c r="AF976">
        <f>IF(F976&gt;=4, counts!$A$62,F976)</f>
        <v>1</v>
      </c>
      <c r="AG976">
        <f>IF(G976&gt;=3, counts!$A$69,G976)</f>
        <v>0</v>
      </c>
      <c r="AH976" t="str">
        <f>IF(OR(K976="S",K976=""), counts!$A$75,K976)</f>
        <v>S, blank</v>
      </c>
      <c r="AI976">
        <f t="shared" si="565"/>
        <v>3</v>
      </c>
      <c r="AJ976">
        <f>VLOOKUP(AA976,counts!$V$8:$W$13,2,FALSE)</f>
        <v>-11.613432440426715</v>
      </c>
      <c r="AK976">
        <f>VLOOKUP(AB976,counts!$V$17:$W$23,2,FALSE)</f>
        <v>-42.171718189759716</v>
      </c>
      <c r="AL976">
        <f>VLOOKUP(AC976,counts!$V$27:$W$33,2,FALSE)</f>
        <v>-9.6115457513775127</v>
      </c>
      <c r="AM976">
        <f>VLOOKUP(AD976,counts!$V$38:$W$49,2,FALSE)</f>
        <v>-33.757758935166962</v>
      </c>
      <c r="AN976">
        <f>VLOOKUP(AE976,counts!$V$53:$W$54,2,FALSE)</f>
        <v>-108.67008854708662</v>
      </c>
      <c r="AO976">
        <f>VLOOKUP(AF976,counts!$V$58:$W$62,2,FALSE)</f>
        <v>48.695090775187893</v>
      </c>
      <c r="AP976">
        <f>VLOOKUP(AG976,counts!$V$66:$W$69,2,FALSE)</f>
        <v>-22.013681658285037</v>
      </c>
      <c r="AQ976">
        <f>VLOOKUP(AH976,counts!$V$73:$W$75,2,FALSE)</f>
        <v>-22.422560732600829</v>
      </c>
      <c r="AR976">
        <f>VLOOKUP(AI976,counts!$V$79:$W$81,2,FALSE)</f>
        <v>-67.960368165567971</v>
      </c>
      <c r="AS976">
        <f t="shared" si="566"/>
        <v>0</v>
      </c>
      <c r="AT976">
        <f t="shared" si="567"/>
        <v>2</v>
      </c>
      <c r="AU976" t="str">
        <f t="shared" si="550"/>
        <v>Train</v>
      </c>
      <c r="AW976" t="str">
        <f t="shared" si="568"/>
        <v>18-30</v>
      </c>
      <c r="AX976" t="str">
        <f t="shared" si="569"/>
        <v>Blank</v>
      </c>
      <c r="AY976" t="str">
        <f t="shared" si="570"/>
        <v>11-20</v>
      </c>
      <c r="AZ976" t="str">
        <f t="shared" si="571"/>
        <v>Blank</v>
      </c>
      <c r="BA976" t="str">
        <f t="shared" si="572"/>
        <v>male</v>
      </c>
      <c r="BB976">
        <f t="shared" si="573"/>
        <v>1</v>
      </c>
      <c r="BC976">
        <f t="shared" si="574"/>
        <v>0</v>
      </c>
      <c r="BD976" t="str">
        <f t="shared" si="575"/>
        <v>S, blank</v>
      </c>
      <c r="BE976">
        <f t="shared" si="576"/>
        <v>3</v>
      </c>
      <c r="BF976">
        <f t="shared" si="577"/>
        <v>-11.613432440426715</v>
      </c>
      <c r="BG976">
        <f t="shared" si="578"/>
        <v>-42.171718189759716</v>
      </c>
      <c r="BH976">
        <f t="shared" si="579"/>
        <v>-9.6115457513775127</v>
      </c>
      <c r="BI976">
        <f t="shared" si="580"/>
        <v>-33.757758935166962</v>
      </c>
      <c r="BJ976">
        <f t="shared" si="581"/>
        <v>-108.67008854708662</v>
      </c>
      <c r="BK976">
        <f t="shared" si="582"/>
        <v>48.695090775187893</v>
      </c>
      <c r="BL976">
        <f t="shared" si="583"/>
        <v>-22.013681658285037</v>
      </c>
      <c r="BM976">
        <f t="shared" si="584"/>
        <v>-22.422560732600829</v>
      </c>
      <c r="BN976">
        <f t="shared" si="585"/>
        <v>-67.960368165567971</v>
      </c>
      <c r="BO976">
        <f t="shared" si="551"/>
        <v>0</v>
      </c>
      <c r="BP976">
        <f t="shared" si="552"/>
        <v>2</v>
      </c>
      <c r="BQ976" t="str">
        <f t="shared" si="553"/>
        <v>Train</v>
      </c>
    </row>
    <row r="977" spans="1:69" x14ac:dyDescent="0.3">
      <c r="A977">
        <v>3</v>
      </c>
      <c r="B977">
        <v>0</v>
      </c>
      <c r="C977" t="s">
        <v>2194</v>
      </c>
      <c r="D977" t="s">
        <v>15</v>
      </c>
      <c r="E977">
        <v>26</v>
      </c>
      <c r="F977">
        <v>1</v>
      </c>
      <c r="G977">
        <v>0</v>
      </c>
      <c r="H977" t="s">
        <v>2193</v>
      </c>
      <c r="I977">
        <v>16.100000000000001</v>
      </c>
      <c r="K977" t="s">
        <v>17</v>
      </c>
      <c r="O977">
        <v>1</v>
      </c>
      <c r="P977">
        <v>1</v>
      </c>
      <c r="Q977">
        <v>4</v>
      </c>
      <c r="R977" t="str">
        <f t="shared" si="554"/>
        <v>Train</v>
      </c>
      <c r="S977" t="str">
        <f t="shared" si="555"/>
        <v>Train</v>
      </c>
      <c r="T977" t="str">
        <f t="shared" si="556"/>
        <v>Test</v>
      </c>
      <c r="U977" t="str">
        <f t="shared" si="557"/>
        <v/>
      </c>
      <c r="V977" t="str">
        <f t="shared" si="558"/>
        <v>18-30</v>
      </c>
      <c r="W977" t="str">
        <f t="shared" si="559"/>
        <v/>
      </c>
      <c r="X977" t="str">
        <f t="shared" si="560"/>
        <v>11-20</v>
      </c>
      <c r="Y977" t="b">
        <f>SUMPRODUCT(--(U977=counts!$A$40:$A$49))&gt;0</f>
        <v>0</v>
      </c>
      <c r="Z977" t="b">
        <f>SUMPRODUCT(--(W977=counts!$A$18:$A$22))&gt;0</f>
        <v>0</v>
      </c>
      <c r="AA977" t="str">
        <f t="shared" si="561"/>
        <v>18-30</v>
      </c>
      <c r="AB977" t="str">
        <f>IF(W977="","Blank",IF(Z977="TRUE",W977,counts!$A$23))</f>
        <v>Blank</v>
      </c>
      <c r="AC977" t="str">
        <f t="shared" si="562"/>
        <v>11-20</v>
      </c>
      <c r="AD977" t="str">
        <f t="shared" si="563"/>
        <v>Blank</v>
      </c>
      <c r="AE977" t="str">
        <f t="shared" si="564"/>
        <v>female</v>
      </c>
      <c r="AF977">
        <f>IF(F977&gt;=4, counts!$A$62,F977)</f>
        <v>1</v>
      </c>
      <c r="AG977">
        <f>IF(G977&gt;=3, counts!$A$69,G977)</f>
        <v>0</v>
      </c>
      <c r="AH977" t="str">
        <f>IF(OR(K977="S",K977=""), counts!$A$75,K977)</f>
        <v>S, blank</v>
      </c>
      <c r="AI977">
        <f t="shared" si="565"/>
        <v>3</v>
      </c>
      <c r="AJ977">
        <f>VLOOKUP(AA977,counts!$V$8:$W$13,2,FALSE)</f>
        <v>-11.613432440426715</v>
      </c>
      <c r="AK977">
        <f>VLOOKUP(AB977,counts!$V$17:$W$23,2,FALSE)</f>
        <v>-42.171718189759716</v>
      </c>
      <c r="AL977">
        <f>VLOOKUP(AC977,counts!$V$27:$W$33,2,FALSE)</f>
        <v>-9.6115457513775127</v>
      </c>
      <c r="AM977">
        <f>VLOOKUP(AD977,counts!$V$38:$W$49,2,FALSE)</f>
        <v>-33.757758935166962</v>
      </c>
      <c r="AN977">
        <f>VLOOKUP(AE977,counts!$V$53:$W$54,2,FALSE)</f>
        <v>151.41878811967541</v>
      </c>
      <c r="AO977">
        <f>VLOOKUP(AF977,counts!$V$58:$W$62,2,FALSE)</f>
        <v>48.695090775187893</v>
      </c>
      <c r="AP977">
        <f>VLOOKUP(AG977,counts!$V$66:$W$69,2,FALSE)</f>
        <v>-22.013681658285037</v>
      </c>
      <c r="AQ977">
        <f>VLOOKUP(AH977,counts!$V$73:$W$75,2,FALSE)</f>
        <v>-22.422560732600829</v>
      </c>
      <c r="AR977">
        <f>VLOOKUP(AI977,counts!$V$79:$W$81,2,FALSE)</f>
        <v>-67.960368165567971</v>
      </c>
      <c r="AS977">
        <f t="shared" si="566"/>
        <v>0</v>
      </c>
      <c r="AT977">
        <f t="shared" si="567"/>
        <v>1</v>
      </c>
      <c r="AU977" t="str">
        <f t="shared" si="550"/>
        <v>Train</v>
      </c>
      <c r="AW977" t="str">
        <f t="shared" si="568"/>
        <v>18-30</v>
      </c>
      <c r="AX977" t="str">
        <f t="shared" si="569"/>
        <v>Blank</v>
      </c>
      <c r="AY977" t="str">
        <f t="shared" si="570"/>
        <v>11-20</v>
      </c>
      <c r="AZ977" t="str">
        <f t="shared" si="571"/>
        <v>Blank</v>
      </c>
      <c r="BA977" t="str">
        <f t="shared" si="572"/>
        <v>female</v>
      </c>
      <c r="BB977">
        <f t="shared" si="573"/>
        <v>1</v>
      </c>
      <c r="BC977">
        <f t="shared" si="574"/>
        <v>0</v>
      </c>
      <c r="BD977" t="str">
        <f t="shared" si="575"/>
        <v>S, blank</v>
      </c>
      <c r="BE977">
        <f t="shared" si="576"/>
        <v>3</v>
      </c>
      <c r="BF977">
        <f t="shared" si="577"/>
        <v>-11.613432440426715</v>
      </c>
      <c r="BG977">
        <f t="shared" si="578"/>
        <v>-42.171718189759716</v>
      </c>
      <c r="BH977">
        <f t="shared" si="579"/>
        <v>-9.6115457513775127</v>
      </c>
      <c r="BI977">
        <f t="shared" si="580"/>
        <v>-33.757758935166962</v>
      </c>
      <c r="BJ977">
        <f t="shared" si="581"/>
        <v>151.41878811967541</v>
      </c>
      <c r="BK977">
        <f t="shared" si="582"/>
        <v>48.695090775187893</v>
      </c>
      <c r="BL977">
        <f t="shared" si="583"/>
        <v>-22.013681658285037</v>
      </c>
      <c r="BM977">
        <f t="shared" si="584"/>
        <v>-22.422560732600829</v>
      </c>
      <c r="BN977">
        <f t="shared" si="585"/>
        <v>-67.960368165567971</v>
      </c>
      <c r="BO977">
        <f t="shared" si="551"/>
        <v>0</v>
      </c>
      <c r="BP977">
        <f t="shared" si="552"/>
        <v>1</v>
      </c>
      <c r="BQ977" t="str">
        <f t="shared" si="553"/>
        <v>Train</v>
      </c>
    </row>
    <row r="978" spans="1:69" x14ac:dyDescent="0.3">
      <c r="A978">
        <v>3</v>
      </c>
      <c r="B978">
        <v>0</v>
      </c>
      <c r="C978" t="s">
        <v>2195</v>
      </c>
      <c r="D978" t="s">
        <v>20</v>
      </c>
      <c r="F978">
        <v>0</v>
      </c>
      <c r="G978">
        <v>0</v>
      </c>
      <c r="H978" t="s">
        <v>2196</v>
      </c>
      <c r="I978">
        <v>7.8792</v>
      </c>
      <c r="K978" t="s">
        <v>17</v>
      </c>
      <c r="M978">
        <v>153</v>
      </c>
      <c r="O978">
        <v>4</v>
      </c>
      <c r="P978">
        <v>4</v>
      </c>
      <c r="Q978">
        <v>1</v>
      </c>
      <c r="R978" t="str">
        <f t="shared" si="554"/>
        <v>Test</v>
      </c>
      <c r="S978" t="str">
        <f t="shared" si="555"/>
        <v>Test</v>
      </c>
      <c r="T978" t="str">
        <f t="shared" si="556"/>
        <v>Train</v>
      </c>
      <c r="U978" t="str">
        <f t="shared" si="557"/>
        <v/>
      </c>
      <c r="V978" t="str">
        <f t="shared" si="558"/>
        <v>0-17</v>
      </c>
      <c r="W978" t="str">
        <f t="shared" si="559"/>
        <v/>
      </c>
      <c r="X978" t="str">
        <f t="shared" si="560"/>
        <v>0-10</v>
      </c>
      <c r="Y978" t="b">
        <f>SUMPRODUCT(--(U978=counts!$A$40:$A$49))&gt;0</f>
        <v>0</v>
      </c>
      <c r="Z978" t="b">
        <f>SUMPRODUCT(--(W978=counts!$A$18:$A$22))&gt;0</f>
        <v>0</v>
      </c>
      <c r="AA978" t="str">
        <f t="shared" si="561"/>
        <v>0-17</v>
      </c>
      <c r="AB978" t="str">
        <f>IF(W978="","Blank",IF(Z978="TRUE",W978,counts!$A$23))</f>
        <v>Blank</v>
      </c>
      <c r="AC978" t="str">
        <f t="shared" si="562"/>
        <v>0-10</v>
      </c>
      <c r="AD978" t="str">
        <f t="shared" si="563"/>
        <v>Blank</v>
      </c>
      <c r="AE978" t="str">
        <f t="shared" si="564"/>
        <v>male</v>
      </c>
      <c r="AF978">
        <f>IF(F978&gt;=4, counts!$A$62,F978)</f>
        <v>0</v>
      </c>
      <c r="AG978">
        <f>IF(G978&gt;=3, counts!$A$69,G978)</f>
        <v>0</v>
      </c>
      <c r="AH978" t="str">
        <f>IF(OR(K978="S",K978=""), counts!$A$75,K978)</f>
        <v>S, blank</v>
      </c>
      <c r="AI978">
        <f t="shared" si="565"/>
        <v>3</v>
      </c>
      <c r="AJ978">
        <f>VLOOKUP(AA978,counts!$V$8:$W$13,2,FALSE)</f>
        <v>-3.7643689058441341</v>
      </c>
      <c r="AK978">
        <f>VLOOKUP(AB978,counts!$V$17:$W$23,2,FALSE)</f>
        <v>-42.171718189759716</v>
      </c>
      <c r="AL978">
        <f>VLOOKUP(AC978,counts!$V$27:$W$33,2,FALSE)</f>
        <v>-82.840254641099079</v>
      </c>
      <c r="AM978">
        <f>VLOOKUP(AD978,counts!$V$38:$W$49,2,FALSE)</f>
        <v>-33.757758935166962</v>
      </c>
      <c r="AN978">
        <f>VLOOKUP(AE978,counts!$V$53:$W$54,2,FALSE)</f>
        <v>-108.67008854708662</v>
      </c>
      <c r="AO978">
        <f>VLOOKUP(AF978,counts!$V$58:$W$62,2,FALSE)</f>
        <v>-14.754319664473872</v>
      </c>
      <c r="AP978">
        <f>VLOOKUP(AG978,counts!$V$66:$W$69,2,FALSE)</f>
        <v>-22.013681658285037</v>
      </c>
      <c r="AQ978">
        <f>VLOOKUP(AH978,counts!$V$73:$W$75,2,FALSE)</f>
        <v>-22.422560732600829</v>
      </c>
      <c r="AR978">
        <f>VLOOKUP(AI978,counts!$V$79:$W$81,2,FALSE)</f>
        <v>-67.960368165567971</v>
      </c>
      <c r="AS978">
        <f t="shared" si="566"/>
        <v>0</v>
      </c>
      <c r="AT978">
        <f t="shared" si="567"/>
        <v>4</v>
      </c>
      <c r="AU978" t="str">
        <f t="shared" si="550"/>
        <v>Test</v>
      </c>
      <c r="AW978" t="str">
        <f t="shared" si="568"/>
        <v>0-17</v>
      </c>
      <c r="AX978" t="str">
        <f t="shared" si="569"/>
        <v>Blank</v>
      </c>
      <c r="AY978" t="str">
        <f t="shared" si="570"/>
        <v>0-10</v>
      </c>
      <c r="AZ978" t="str">
        <f t="shared" si="571"/>
        <v>Blank</v>
      </c>
      <c r="BA978" t="str">
        <f t="shared" si="572"/>
        <v>male</v>
      </c>
      <c r="BB978">
        <f t="shared" si="573"/>
        <v>0</v>
      </c>
      <c r="BC978">
        <f t="shared" si="574"/>
        <v>0</v>
      </c>
      <c r="BD978" t="str">
        <f t="shared" si="575"/>
        <v>S, blank</v>
      </c>
      <c r="BE978">
        <f t="shared" si="576"/>
        <v>3</v>
      </c>
      <c r="BF978">
        <f t="shared" si="577"/>
        <v>-3.7643689058441341</v>
      </c>
      <c r="BG978">
        <f t="shared" si="578"/>
        <v>-42.171718189759716</v>
      </c>
      <c r="BH978">
        <f t="shared" si="579"/>
        <v>-82.840254641099079</v>
      </c>
      <c r="BI978">
        <f t="shared" si="580"/>
        <v>-33.757758935166962</v>
      </c>
      <c r="BJ978">
        <f t="shared" si="581"/>
        <v>-108.67008854708662</v>
      </c>
      <c r="BK978">
        <f t="shared" si="582"/>
        <v>-14.754319664473872</v>
      </c>
      <c r="BL978">
        <f t="shared" si="583"/>
        <v>-22.013681658285037</v>
      </c>
      <c r="BM978">
        <f t="shared" si="584"/>
        <v>-22.422560732600829</v>
      </c>
      <c r="BN978">
        <f t="shared" si="585"/>
        <v>-67.960368165567971</v>
      </c>
      <c r="BO978">
        <f t="shared" si="551"/>
        <v>0</v>
      </c>
      <c r="BP978">
        <f t="shared" si="552"/>
        <v>4</v>
      </c>
      <c r="BQ978" t="str">
        <f t="shared" si="553"/>
        <v>Test</v>
      </c>
    </row>
    <row r="979" spans="1:69" x14ac:dyDescent="0.3">
      <c r="A979">
        <v>3</v>
      </c>
      <c r="B979">
        <v>0</v>
      </c>
      <c r="C979" t="s">
        <v>2197</v>
      </c>
      <c r="D979" t="s">
        <v>20</v>
      </c>
      <c r="E979">
        <v>20.5</v>
      </c>
      <c r="F979">
        <v>0</v>
      </c>
      <c r="G979">
        <v>0</v>
      </c>
      <c r="H979" t="s">
        <v>2198</v>
      </c>
      <c r="I979">
        <v>7.25</v>
      </c>
      <c r="K979" t="s">
        <v>17</v>
      </c>
      <c r="O979">
        <v>2</v>
      </c>
      <c r="P979">
        <v>5</v>
      </c>
      <c r="Q979">
        <v>5</v>
      </c>
      <c r="R979" t="str">
        <f t="shared" si="554"/>
        <v>Train</v>
      </c>
      <c r="S979" t="str">
        <f t="shared" si="555"/>
        <v>Validate</v>
      </c>
      <c r="T979" t="str">
        <f t="shared" si="556"/>
        <v>Validate</v>
      </c>
      <c r="U979" t="str">
        <f t="shared" si="557"/>
        <v/>
      </c>
      <c r="V979" t="str">
        <f t="shared" si="558"/>
        <v>18-30</v>
      </c>
      <c r="W979" t="str">
        <f t="shared" si="559"/>
        <v/>
      </c>
      <c r="X979" t="str">
        <f t="shared" si="560"/>
        <v>0-10</v>
      </c>
      <c r="Y979" t="b">
        <f>SUMPRODUCT(--(U979=counts!$A$40:$A$49))&gt;0</f>
        <v>0</v>
      </c>
      <c r="Z979" t="b">
        <f>SUMPRODUCT(--(W979=counts!$A$18:$A$22))&gt;0</f>
        <v>0</v>
      </c>
      <c r="AA979" t="str">
        <f t="shared" si="561"/>
        <v>18-30</v>
      </c>
      <c r="AB979" t="str">
        <f>IF(W979="","Blank",IF(Z979="TRUE",W979,counts!$A$23))</f>
        <v>Blank</v>
      </c>
      <c r="AC979" t="str">
        <f t="shared" si="562"/>
        <v>0-10</v>
      </c>
      <c r="AD979" t="str">
        <f t="shared" si="563"/>
        <v>Blank</v>
      </c>
      <c r="AE979" t="str">
        <f t="shared" si="564"/>
        <v>male</v>
      </c>
      <c r="AF979">
        <f>IF(F979&gt;=4, counts!$A$62,F979)</f>
        <v>0</v>
      </c>
      <c r="AG979">
        <f>IF(G979&gt;=3, counts!$A$69,G979)</f>
        <v>0</v>
      </c>
      <c r="AH979" t="str">
        <f>IF(OR(K979="S",K979=""), counts!$A$75,K979)</f>
        <v>S, blank</v>
      </c>
      <c r="AI979">
        <f t="shared" si="565"/>
        <v>3</v>
      </c>
      <c r="AJ979">
        <f>VLOOKUP(AA979,counts!$V$8:$W$13,2,FALSE)</f>
        <v>-11.613432440426715</v>
      </c>
      <c r="AK979">
        <f>VLOOKUP(AB979,counts!$V$17:$W$23,2,FALSE)</f>
        <v>-42.171718189759716</v>
      </c>
      <c r="AL979">
        <f>VLOOKUP(AC979,counts!$V$27:$W$33,2,FALSE)</f>
        <v>-82.840254641099079</v>
      </c>
      <c r="AM979">
        <f>VLOOKUP(AD979,counts!$V$38:$W$49,2,FALSE)</f>
        <v>-33.757758935166962</v>
      </c>
      <c r="AN979">
        <f>VLOOKUP(AE979,counts!$V$53:$W$54,2,FALSE)</f>
        <v>-108.67008854708662</v>
      </c>
      <c r="AO979">
        <f>VLOOKUP(AF979,counts!$V$58:$W$62,2,FALSE)</f>
        <v>-14.754319664473872</v>
      </c>
      <c r="AP979">
        <f>VLOOKUP(AG979,counts!$V$66:$W$69,2,FALSE)</f>
        <v>-22.013681658285037</v>
      </c>
      <c r="AQ979">
        <f>VLOOKUP(AH979,counts!$V$73:$W$75,2,FALSE)</f>
        <v>-22.422560732600829</v>
      </c>
      <c r="AR979">
        <f>VLOOKUP(AI979,counts!$V$79:$W$81,2,FALSE)</f>
        <v>-67.960368165567971</v>
      </c>
      <c r="AS979">
        <f t="shared" si="566"/>
        <v>0</v>
      </c>
      <c r="AT979">
        <f t="shared" si="567"/>
        <v>2</v>
      </c>
      <c r="AU979" t="str">
        <f t="shared" si="550"/>
        <v>Train</v>
      </c>
      <c r="AW979" t="str">
        <f t="shared" si="568"/>
        <v>18-30</v>
      </c>
      <c r="AX979" t="str">
        <f t="shared" si="569"/>
        <v>Blank</v>
      </c>
      <c r="AY979" t="str">
        <f t="shared" si="570"/>
        <v>0-10</v>
      </c>
      <c r="AZ979" t="str">
        <f t="shared" si="571"/>
        <v>Blank</v>
      </c>
      <c r="BA979" t="str">
        <f t="shared" si="572"/>
        <v>male</v>
      </c>
      <c r="BB979">
        <f t="shared" si="573"/>
        <v>0</v>
      </c>
      <c r="BC979">
        <f t="shared" si="574"/>
        <v>0</v>
      </c>
      <c r="BD979" t="str">
        <f t="shared" si="575"/>
        <v>S, blank</v>
      </c>
      <c r="BE979">
        <f t="shared" si="576"/>
        <v>3</v>
      </c>
      <c r="BF979">
        <f t="shared" si="577"/>
        <v>-11.613432440426715</v>
      </c>
      <c r="BG979">
        <f t="shared" si="578"/>
        <v>-42.171718189759716</v>
      </c>
      <c r="BH979">
        <f t="shared" si="579"/>
        <v>-82.840254641099079</v>
      </c>
      <c r="BI979">
        <f t="shared" si="580"/>
        <v>-33.757758935166962</v>
      </c>
      <c r="BJ979">
        <f t="shared" si="581"/>
        <v>-108.67008854708662</v>
      </c>
      <c r="BK979">
        <f t="shared" si="582"/>
        <v>-14.754319664473872</v>
      </c>
      <c r="BL979">
        <f t="shared" si="583"/>
        <v>-22.013681658285037</v>
      </c>
      <c r="BM979">
        <f t="shared" si="584"/>
        <v>-22.422560732600829</v>
      </c>
      <c r="BN979">
        <f t="shared" si="585"/>
        <v>-67.960368165567971</v>
      </c>
      <c r="BO979">
        <f t="shared" si="551"/>
        <v>0</v>
      </c>
      <c r="BP979">
        <f t="shared" si="552"/>
        <v>2</v>
      </c>
      <c r="BQ979" t="str">
        <f t="shared" si="553"/>
        <v>Train</v>
      </c>
    </row>
    <row r="980" spans="1:69" x14ac:dyDescent="0.3">
      <c r="A980">
        <v>3</v>
      </c>
      <c r="B980">
        <v>1</v>
      </c>
      <c r="C980" t="s">
        <v>2199</v>
      </c>
      <c r="D980" t="s">
        <v>20</v>
      </c>
      <c r="E980">
        <v>27</v>
      </c>
      <c r="F980">
        <v>0</v>
      </c>
      <c r="G980">
        <v>0</v>
      </c>
      <c r="H980" t="s">
        <v>2200</v>
      </c>
      <c r="I980">
        <v>8.6624999999999996</v>
      </c>
      <c r="K980" t="s">
        <v>17</v>
      </c>
      <c r="L980" t="s">
        <v>414</v>
      </c>
      <c r="O980">
        <v>5</v>
      </c>
      <c r="P980">
        <v>1</v>
      </c>
      <c r="Q980">
        <v>1</v>
      </c>
      <c r="R980" t="str">
        <f t="shared" si="554"/>
        <v>Validate</v>
      </c>
      <c r="S980" t="str">
        <f t="shared" si="555"/>
        <v>Train</v>
      </c>
      <c r="T980" t="str">
        <f t="shared" si="556"/>
        <v>Train</v>
      </c>
      <c r="U980" t="str">
        <f t="shared" si="557"/>
        <v/>
      </c>
      <c r="V980" t="str">
        <f t="shared" si="558"/>
        <v>18-30</v>
      </c>
      <c r="W980" t="str">
        <f t="shared" si="559"/>
        <v/>
      </c>
      <c r="X980" t="str">
        <f t="shared" si="560"/>
        <v>0-10</v>
      </c>
      <c r="Y980" t="b">
        <f>SUMPRODUCT(--(U980=counts!$A$40:$A$49))&gt;0</f>
        <v>0</v>
      </c>
      <c r="Z980" t="b">
        <f>SUMPRODUCT(--(W980=counts!$A$18:$A$22))&gt;0</f>
        <v>0</v>
      </c>
      <c r="AA980" t="str">
        <f t="shared" si="561"/>
        <v>18-30</v>
      </c>
      <c r="AB980" t="str">
        <f>IF(W980="","Blank",IF(Z980="TRUE",W980,counts!$A$23))</f>
        <v>Blank</v>
      </c>
      <c r="AC980" t="str">
        <f t="shared" si="562"/>
        <v>0-10</v>
      </c>
      <c r="AD980" t="str">
        <f t="shared" si="563"/>
        <v>Blank</v>
      </c>
      <c r="AE980" t="str">
        <f t="shared" si="564"/>
        <v>male</v>
      </c>
      <c r="AF980">
        <f>IF(F980&gt;=4, counts!$A$62,F980)</f>
        <v>0</v>
      </c>
      <c r="AG980">
        <f>IF(G980&gt;=3, counts!$A$69,G980)</f>
        <v>0</v>
      </c>
      <c r="AH980" t="str">
        <f>IF(OR(K980="S",K980=""), counts!$A$75,K980)</f>
        <v>S, blank</v>
      </c>
      <c r="AI980">
        <f t="shared" si="565"/>
        <v>3</v>
      </c>
      <c r="AJ980">
        <f>VLOOKUP(AA980,counts!$V$8:$W$13,2,FALSE)</f>
        <v>-11.613432440426715</v>
      </c>
      <c r="AK980">
        <f>VLOOKUP(AB980,counts!$V$17:$W$23,2,FALSE)</f>
        <v>-42.171718189759716</v>
      </c>
      <c r="AL980">
        <f>VLOOKUP(AC980,counts!$V$27:$W$33,2,FALSE)</f>
        <v>-82.840254641099079</v>
      </c>
      <c r="AM980">
        <f>VLOOKUP(AD980,counts!$V$38:$W$49,2,FALSE)</f>
        <v>-33.757758935166962</v>
      </c>
      <c r="AN980">
        <f>VLOOKUP(AE980,counts!$V$53:$W$54,2,FALSE)</f>
        <v>-108.67008854708662</v>
      </c>
      <c r="AO980">
        <f>VLOOKUP(AF980,counts!$V$58:$W$62,2,FALSE)</f>
        <v>-14.754319664473872</v>
      </c>
      <c r="AP980">
        <f>VLOOKUP(AG980,counts!$V$66:$W$69,2,FALSE)</f>
        <v>-22.013681658285037</v>
      </c>
      <c r="AQ980">
        <f>VLOOKUP(AH980,counts!$V$73:$W$75,2,FALSE)</f>
        <v>-22.422560732600829</v>
      </c>
      <c r="AR980">
        <f>VLOOKUP(AI980,counts!$V$79:$W$81,2,FALSE)</f>
        <v>-67.960368165567971</v>
      </c>
      <c r="AS980">
        <f t="shared" si="566"/>
        <v>1</v>
      </c>
      <c r="AT980">
        <f t="shared" si="567"/>
        <v>5</v>
      </c>
      <c r="AU980" t="str">
        <f t="shared" si="550"/>
        <v>Validate</v>
      </c>
      <c r="AW980" t="str">
        <f t="shared" si="568"/>
        <v>18-30</v>
      </c>
      <c r="AX980" t="str">
        <f t="shared" si="569"/>
        <v>Blank</v>
      </c>
      <c r="AY980" t="str">
        <f t="shared" si="570"/>
        <v>0-10</v>
      </c>
      <c r="AZ980" t="str">
        <f t="shared" si="571"/>
        <v>Blank</v>
      </c>
      <c r="BA980" t="str">
        <f t="shared" si="572"/>
        <v>male</v>
      </c>
      <c r="BB980">
        <f t="shared" si="573"/>
        <v>0</v>
      </c>
      <c r="BC980">
        <f t="shared" si="574"/>
        <v>0</v>
      </c>
      <c r="BD980" t="str">
        <f t="shared" si="575"/>
        <v>S, blank</v>
      </c>
      <c r="BE980">
        <f t="shared" si="576"/>
        <v>3</v>
      </c>
      <c r="BF980">
        <f t="shared" si="577"/>
        <v>-11.613432440426715</v>
      </c>
      <c r="BG980">
        <f t="shared" si="578"/>
        <v>-42.171718189759716</v>
      </c>
      <c r="BH980">
        <f t="shared" si="579"/>
        <v>-82.840254641099079</v>
      </c>
      <c r="BI980">
        <f t="shared" si="580"/>
        <v>-33.757758935166962</v>
      </c>
      <c r="BJ980">
        <f t="shared" si="581"/>
        <v>-108.67008854708662</v>
      </c>
      <c r="BK980">
        <f t="shared" si="582"/>
        <v>-14.754319664473872</v>
      </c>
      <c r="BL980">
        <f t="shared" si="583"/>
        <v>-22.013681658285037</v>
      </c>
      <c r="BM980">
        <f t="shared" si="584"/>
        <v>-22.422560732600829</v>
      </c>
      <c r="BN980">
        <f t="shared" si="585"/>
        <v>-67.960368165567971</v>
      </c>
      <c r="BO980">
        <f t="shared" si="551"/>
        <v>1</v>
      </c>
      <c r="BP980">
        <f t="shared" si="552"/>
        <v>5</v>
      </c>
      <c r="BQ980" t="str">
        <f t="shared" si="553"/>
        <v>Validate</v>
      </c>
    </row>
    <row r="981" spans="1:69" x14ac:dyDescent="0.3">
      <c r="A981">
        <v>3</v>
      </c>
      <c r="B981">
        <v>0</v>
      </c>
      <c r="C981" t="s">
        <v>2201</v>
      </c>
      <c r="D981" t="s">
        <v>20</v>
      </c>
      <c r="E981">
        <v>51</v>
      </c>
      <c r="F981">
        <v>0</v>
      </c>
      <c r="G981">
        <v>0</v>
      </c>
      <c r="H981" t="s">
        <v>2202</v>
      </c>
      <c r="I981">
        <v>7.0541999999999998</v>
      </c>
      <c r="K981" t="s">
        <v>17</v>
      </c>
      <c r="O981">
        <v>5</v>
      </c>
      <c r="P981">
        <v>3</v>
      </c>
      <c r="Q981">
        <v>2</v>
      </c>
      <c r="R981" t="str">
        <f t="shared" si="554"/>
        <v>Validate</v>
      </c>
      <c r="S981" t="str">
        <f t="shared" si="555"/>
        <v>Train</v>
      </c>
      <c r="T981" t="str">
        <f t="shared" si="556"/>
        <v>Train</v>
      </c>
      <c r="U981" t="str">
        <f t="shared" si="557"/>
        <v/>
      </c>
      <c r="V981" t="str">
        <f t="shared" si="558"/>
        <v>51-60</v>
      </c>
      <c r="W981" t="str">
        <f t="shared" si="559"/>
        <v/>
      </c>
      <c r="X981" t="str">
        <f t="shared" si="560"/>
        <v>0-10</v>
      </c>
      <c r="Y981" t="b">
        <f>SUMPRODUCT(--(U981=counts!$A$40:$A$49))&gt;0</f>
        <v>0</v>
      </c>
      <c r="Z981" t="b">
        <f>SUMPRODUCT(--(W981=counts!$A$18:$A$22))&gt;0</f>
        <v>0</v>
      </c>
      <c r="AA981" t="str">
        <f t="shared" si="561"/>
        <v>51-60</v>
      </c>
      <c r="AB981" t="str">
        <f>IF(W981="","Blank",IF(Z981="TRUE",W981,counts!$A$23))</f>
        <v>Blank</v>
      </c>
      <c r="AC981" t="str">
        <f t="shared" si="562"/>
        <v>0-10</v>
      </c>
      <c r="AD981" t="str">
        <f t="shared" si="563"/>
        <v>Blank</v>
      </c>
      <c r="AE981" t="str">
        <f t="shared" si="564"/>
        <v>male</v>
      </c>
      <c r="AF981">
        <f>IF(F981&gt;=4, counts!$A$62,F981)</f>
        <v>0</v>
      </c>
      <c r="AG981">
        <f>IF(G981&gt;=3, counts!$A$69,G981)</f>
        <v>0</v>
      </c>
      <c r="AH981" t="str">
        <f>IF(OR(K981="S",K981=""), counts!$A$75,K981)</f>
        <v>S, blank</v>
      </c>
      <c r="AI981">
        <f t="shared" si="565"/>
        <v>3</v>
      </c>
      <c r="AJ981">
        <f>VLOOKUP(AA981,counts!$V$8:$W$13,2,FALSE)</f>
        <v>74.751267398446615</v>
      </c>
      <c r="AK981">
        <f>VLOOKUP(AB981,counts!$V$17:$W$23,2,FALSE)</f>
        <v>-42.171718189759716</v>
      </c>
      <c r="AL981">
        <f>VLOOKUP(AC981,counts!$V$27:$W$33,2,FALSE)</f>
        <v>-82.840254641099079</v>
      </c>
      <c r="AM981">
        <f>VLOOKUP(AD981,counts!$V$38:$W$49,2,FALSE)</f>
        <v>-33.757758935166962</v>
      </c>
      <c r="AN981">
        <f>VLOOKUP(AE981,counts!$V$53:$W$54,2,FALSE)</f>
        <v>-108.67008854708662</v>
      </c>
      <c r="AO981">
        <f>VLOOKUP(AF981,counts!$V$58:$W$62,2,FALSE)</f>
        <v>-14.754319664473872</v>
      </c>
      <c r="AP981">
        <f>VLOOKUP(AG981,counts!$V$66:$W$69,2,FALSE)</f>
        <v>-22.013681658285037</v>
      </c>
      <c r="AQ981">
        <f>VLOOKUP(AH981,counts!$V$73:$W$75,2,FALSE)</f>
        <v>-22.422560732600829</v>
      </c>
      <c r="AR981">
        <f>VLOOKUP(AI981,counts!$V$79:$W$81,2,FALSE)</f>
        <v>-67.960368165567971</v>
      </c>
      <c r="AS981">
        <f t="shared" si="566"/>
        <v>0</v>
      </c>
      <c r="AT981">
        <f t="shared" si="567"/>
        <v>5</v>
      </c>
      <c r="AU981" t="str">
        <f t="shared" si="550"/>
        <v>Validate</v>
      </c>
      <c r="AW981" t="str">
        <f t="shared" si="568"/>
        <v>51-60</v>
      </c>
      <c r="AX981" t="str">
        <f t="shared" si="569"/>
        <v>Blank</v>
      </c>
      <c r="AY981" t="str">
        <f t="shared" si="570"/>
        <v>0-10</v>
      </c>
      <c r="AZ981" t="str">
        <f t="shared" si="571"/>
        <v>Blank</v>
      </c>
      <c r="BA981" t="str">
        <f t="shared" si="572"/>
        <v>male</v>
      </c>
      <c r="BB981">
        <f t="shared" si="573"/>
        <v>0</v>
      </c>
      <c r="BC981">
        <f t="shared" si="574"/>
        <v>0</v>
      </c>
      <c r="BD981" t="str">
        <f t="shared" si="575"/>
        <v>S, blank</v>
      </c>
      <c r="BE981">
        <f t="shared" si="576"/>
        <v>3</v>
      </c>
      <c r="BF981">
        <f t="shared" si="577"/>
        <v>74.751267398446615</v>
      </c>
      <c r="BG981">
        <f t="shared" si="578"/>
        <v>-42.171718189759716</v>
      </c>
      <c r="BH981">
        <f t="shared" si="579"/>
        <v>-82.840254641099079</v>
      </c>
      <c r="BI981">
        <f t="shared" si="580"/>
        <v>-33.757758935166962</v>
      </c>
      <c r="BJ981">
        <f t="shared" si="581"/>
        <v>-108.67008854708662</v>
      </c>
      <c r="BK981">
        <f t="shared" si="582"/>
        <v>-14.754319664473872</v>
      </c>
      <c r="BL981">
        <f t="shared" si="583"/>
        <v>-22.013681658285037</v>
      </c>
      <c r="BM981">
        <f t="shared" si="584"/>
        <v>-22.422560732600829</v>
      </c>
      <c r="BN981">
        <f t="shared" si="585"/>
        <v>-67.960368165567971</v>
      </c>
      <c r="BO981">
        <f t="shared" si="551"/>
        <v>0</v>
      </c>
      <c r="BP981">
        <f t="shared" si="552"/>
        <v>5</v>
      </c>
      <c r="BQ981" t="str">
        <f t="shared" si="553"/>
        <v>Validate</v>
      </c>
    </row>
    <row r="982" spans="1:69" x14ac:dyDescent="0.3">
      <c r="A982">
        <v>3</v>
      </c>
      <c r="B982">
        <v>1</v>
      </c>
      <c r="C982" t="s">
        <v>2203</v>
      </c>
      <c r="D982" t="s">
        <v>15</v>
      </c>
      <c r="E982">
        <v>23</v>
      </c>
      <c r="F982">
        <v>0</v>
      </c>
      <c r="G982">
        <v>0</v>
      </c>
      <c r="H982" t="s">
        <v>2204</v>
      </c>
      <c r="I982">
        <v>7.8541999999999996</v>
      </c>
      <c r="K982" t="s">
        <v>17</v>
      </c>
      <c r="L982" t="s">
        <v>33</v>
      </c>
      <c r="O982">
        <v>5</v>
      </c>
      <c r="P982">
        <v>2</v>
      </c>
      <c r="Q982">
        <v>1</v>
      </c>
      <c r="R982" t="str">
        <f t="shared" si="554"/>
        <v>Validate</v>
      </c>
      <c r="S982" t="str">
        <f t="shared" si="555"/>
        <v>Train</v>
      </c>
      <c r="T982" t="str">
        <f t="shared" si="556"/>
        <v>Train</v>
      </c>
      <c r="U982" t="str">
        <f t="shared" si="557"/>
        <v/>
      </c>
      <c r="V982" t="str">
        <f t="shared" si="558"/>
        <v>18-30</v>
      </c>
      <c r="W982" t="str">
        <f t="shared" si="559"/>
        <v/>
      </c>
      <c r="X982" t="str">
        <f t="shared" si="560"/>
        <v>0-10</v>
      </c>
      <c r="Y982" t="b">
        <f>SUMPRODUCT(--(U982=counts!$A$40:$A$49))&gt;0</f>
        <v>0</v>
      </c>
      <c r="Z982" t="b">
        <f>SUMPRODUCT(--(W982=counts!$A$18:$A$22))&gt;0</f>
        <v>0</v>
      </c>
      <c r="AA982" t="str">
        <f t="shared" si="561"/>
        <v>18-30</v>
      </c>
      <c r="AB982" t="str">
        <f>IF(W982="","Blank",IF(Z982="TRUE",W982,counts!$A$23))</f>
        <v>Blank</v>
      </c>
      <c r="AC982" t="str">
        <f t="shared" si="562"/>
        <v>0-10</v>
      </c>
      <c r="AD982" t="str">
        <f t="shared" si="563"/>
        <v>Blank</v>
      </c>
      <c r="AE982" t="str">
        <f t="shared" si="564"/>
        <v>female</v>
      </c>
      <c r="AF982">
        <f>IF(F982&gt;=4, counts!$A$62,F982)</f>
        <v>0</v>
      </c>
      <c r="AG982">
        <f>IF(G982&gt;=3, counts!$A$69,G982)</f>
        <v>0</v>
      </c>
      <c r="AH982" t="str">
        <f>IF(OR(K982="S",K982=""), counts!$A$75,K982)</f>
        <v>S, blank</v>
      </c>
      <c r="AI982">
        <f t="shared" si="565"/>
        <v>3</v>
      </c>
      <c r="AJ982">
        <f>VLOOKUP(AA982,counts!$V$8:$W$13,2,FALSE)</f>
        <v>-11.613432440426715</v>
      </c>
      <c r="AK982">
        <f>VLOOKUP(AB982,counts!$V$17:$W$23,2,FALSE)</f>
        <v>-42.171718189759716</v>
      </c>
      <c r="AL982">
        <f>VLOOKUP(AC982,counts!$V$27:$W$33,2,FALSE)</f>
        <v>-82.840254641099079</v>
      </c>
      <c r="AM982">
        <f>VLOOKUP(AD982,counts!$V$38:$W$49,2,FALSE)</f>
        <v>-33.757758935166962</v>
      </c>
      <c r="AN982">
        <f>VLOOKUP(AE982,counts!$V$53:$W$54,2,FALSE)</f>
        <v>151.41878811967541</v>
      </c>
      <c r="AO982">
        <f>VLOOKUP(AF982,counts!$V$58:$W$62,2,FALSE)</f>
        <v>-14.754319664473872</v>
      </c>
      <c r="AP982">
        <f>VLOOKUP(AG982,counts!$V$66:$W$69,2,FALSE)</f>
        <v>-22.013681658285037</v>
      </c>
      <c r="AQ982">
        <f>VLOOKUP(AH982,counts!$V$73:$W$75,2,FALSE)</f>
        <v>-22.422560732600829</v>
      </c>
      <c r="AR982">
        <f>VLOOKUP(AI982,counts!$V$79:$W$81,2,FALSE)</f>
        <v>-67.960368165567971</v>
      </c>
      <c r="AS982">
        <f t="shared" si="566"/>
        <v>1</v>
      </c>
      <c r="AT982">
        <f t="shared" si="567"/>
        <v>5</v>
      </c>
      <c r="AU982" t="str">
        <f t="shared" si="550"/>
        <v>Validate</v>
      </c>
      <c r="AW982" t="str">
        <f t="shared" si="568"/>
        <v>18-30</v>
      </c>
      <c r="AX982" t="str">
        <f t="shared" si="569"/>
        <v>Blank</v>
      </c>
      <c r="AY982" t="str">
        <f t="shared" si="570"/>
        <v>0-10</v>
      </c>
      <c r="AZ982" t="str">
        <f t="shared" si="571"/>
        <v>Blank</v>
      </c>
      <c r="BA982" t="str">
        <f t="shared" si="572"/>
        <v>female</v>
      </c>
      <c r="BB982">
        <f t="shared" si="573"/>
        <v>0</v>
      </c>
      <c r="BC982">
        <f t="shared" si="574"/>
        <v>0</v>
      </c>
      <c r="BD982" t="str">
        <f t="shared" si="575"/>
        <v>S, blank</v>
      </c>
      <c r="BE982">
        <f t="shared" si="576"/>
        <v>3</v>
      </c>
      <c r="BF982">
        <f t="shared" si="577"/>
        <v>-11.613432440426715</v>
      </c>
      <c r="BG982">
        <f t="shared" si="578"/>
        <v>-42.171718189759716</v>
      </c>
      <c r="BH982">
        <f t="shared" si="579"/>
        <v>-82.840254641099079</v>
      </c>
      <c r="BI982">
        <f t="shared" si="580"/>
        <v>-33.757758935166962</v>
      </c>
      <c r="BJ982">
        <f t="shared" si="581"/>
        <v>151.41878811967541</v>
      </c>
      <c r="BK982">
        <f t="shared" si="582"/>
        <v>-14.754319664473872</v>
      </c>
      <c r="BL982">
        <f t="shared" si="583"/>
        <v>-22.013681658285037</v>
      </c>
      <c r="BM982">
        <f t="shared" si="584"/>
        <v>-22.422560732600829</v>
      </c>
      <c r="BN982">
        <f t="shared" si="585"/>
        <v>-67.960368165567971</v>
      </c>
      <c r="BO982">
        <f t="shared" si="551"/>
        <v>1</v>
      </c>
      <c r="BP982">
        <f t="shared" si="552"/>
        <v>5</v>
      </c>
      <c r="BQ982" t="str">
        <f t="shared" si="553"/>
        <v>Validate</v>
      </c>
    </row>
    <row r="983" spans="1:69" x14ac:dyDescent="0.3">
      <c r="A983">
        <v>3</v>
      </c>
      <c r="B983">
        <v>1</v>
      </c>
      <c r="C983" t="s">
        <v>2205</v>
      </c>
      <c r="D983" t="s">
        <v>20</v>
      </c>
      <c r="E983">
        <v>32</v>
      </c>
      <c r="F983">
        <v>0</v>
      </c>
      <c r="G983">
        <v>0</v>
      </c>
      <c r="H983" t="s">
        <v>2206</v>
      </c>
      <c r="I983">
        <v>7.5792000000000002</v>
      </c>
      <c r="K983" t="s">
        <v>17</v>
      </c>
      <c r="L983" t="s">
        <v>414</v>
      </c>
      <c r="O983">
        <v>4</v>
      </c>
      <c r="P983">
        <v>1</v>
      </c>
      <c r="Q983">
        <v>2</v>
      </c>
      <c r="R983" t="str">
        <f t="shared" si="554"/>
        <v>Test</v>
      </c>
      <c r="S983" t="str">
        <f t="shared" si="555"/>
        <v>Train</v>
      </c>
      <c r="T983" t="str">
        <f t="shared" si="556"/>
        <v>Train</v>
      </c>
      <c r="U983" t="str">
        <f t="shared" si="557"/>
        <v/>
      </c>
      <c r="V983" t="str">
        <f t="shared" si="558"/>
        <v>31-40</v>
      </c>
      <c r="W983" t="str">
        <f t="shared" si="559"/>
        <v/>
      </c>
      <c r="X983" t="str">
        <f t="shared" si="560"/>
        <v>0-10</v>
      </c>
      <c r="Y983" t="b">
        <f>SUMPRODUCT(--(U983=counts!$A$40:$A$49))&gt;0</f>
        <v>0</v>
      </c>
      <c r="Z983" t="b">
        <f>SUMPRODUCT(--(W983=counts!$A$18:$A$22))&gt;0</f>
        <v>0</v>
      </c>
      <c r="AA983" t="str">
        <f t="shared" si="561"/>
        <v>31-40</v>
      </c>
      <c r="AB983" t="str">
        <f>IF(W983="","Blank",IF(Z983="TRUE",W983,counts!$A$23))</f>
        <v>Blank</v>
      </c>
      <c r="AC983" t="str">
        <f t="shared" si="562"/>
        <v>0-10</v>
      </c>
      <c r="AD983" t="str">
        <f t="shared" si="563"/>
        <v>Blank</v>
      </c>
      <c r="AE983" t="str">
        <f t="shared" si="564"/>
        <v>male</v>
      </c>
      <c r="AF983">
        <f>IF(F983&gt;=4, counts!$A$62,F983)</f>
        <v>0</v>
      </c>
      <c r="AG983">
        <f>IF(G983&gt;=3, counts!$A$69,G983)</f>
        <v>0</v>
      </c>
      <c r="AH983" t="str">
        <f>IF(OR(K983="S",K983=""), counts!$A$75,K983)</f>
        <v>S, blank</v>
      </c>
      <c r="AI983">
        <f t="shared" si="565"/>
        <v>3</v>
      </c>
      <c r="AJ983">
        <f>VLOOKUP(AA983,counts!$V$8:$W$13,2,FALSE)</f>
        <v>32.769878926258563</v>
      </c>
      <c r="AK983">
        <f>VLOOKUP(AB983,counts!$V$17:$W$23,2,FALSE)</f>
        <v>-42.171718189759716</v>
      </c>
      <c r="AL983">
        <f>VLOOKUP(AC983,counts!$V$27:$W$33,2,FALSE)</f>
        <v>-82.840254641099079</v>
      </c>
      <c r="AM983">
        <f>VLOOKUP(AD983,counts!$V$38:$W$49,2,FALSE)</f>
        <v>-33.757758935166962</v>
      </c>
      <c r="AN983">
        <f>VLOOKUP(AE983,counts!$V$53:$W$54,2,FALSE)</f>
        <v>-108.67008854708662</v>
      </c>
      <c r="AO983">
        <f>VLOOKUP(AF983,counts!$V$58:$W$62,2,FALSE)</f>
        <v>-14.754319664473872</v>
      </c>
      <c r="AP983">
        <f>VLOOKUP(AG983,counts!$V$66:$W$69,2,FALSE)</f>
        <v>-22.013681658285037</v>
      </c>
      <c r="AQ983">
        <f>VLOOKUP(AH983,counts!$V$73:$W$75,2,FALSE)</f>
        <v>-22.422560732600829</v>
      </c>
      <c r="AR983">
        <f>VLOOKUP(AI983,counts!$V$79:$W$81,2,FALSE)</f>
        <v>-67.960368165567971</v>
      </c>
      <c r="AS983">
        <f t="shared" si="566"/>
        <v>1</v>
      </c>
      <c r="AT983">
        <f t="shared" si="567"/>
        <v>4</v>
      </c>
      <c r="AU983" t="str">
        <f t="shared" si="550"/>
        <v>Test</v>
      </c>
      <c r="AW983" t="str">
        <f t="shared" si="568"/>
        <v>31-40</v>
      </c>
      <c r="AX983" t="str">
        <f t="shared" si="569"/>
        <v>Blank</v>
      </c>
      <c r="AY983" t="str">
        <f t="shared" si="570"/>
        <v>0-10</v>
      </c>
      <c r="AZ983" t="str">
        <f t="shared" si="571"/>
        <v>Blank</v>
      </c>
      <c r="BA983" t="str">
        <f t="shared" si="572"/>
        <v>male</v>
      </c>
      <c r="BB983">
        <f t="shared" si="573"/>
        <v>0</v>
      </c>
      <c r="BC983">
        <f t="shared" si="574"/>
        <v>0</v>
      </c>
      <c r="BD983" t="str">
        <f t="shared" si="575"/>
        <v>S, blank</v>
      </c>
      <c r="BE983">
        <f t="shared" si="576"/>
        <v>3</v>
      </c>
      <c r="BF983">
        <f t="shared" si="577"/>
        <v>32.769878926258563</v>
      </c>
      <c r="BG983">
        <f t="shared" si="578"/>
        <v>-42.171718189759716</v>
      </c>
      <c r="BH983">
        <f t="shared" si="579"/>
        <v>-82.840254641099079</v>
      </c>
      <c r="BI983">
        <f t="shared" si="580"/>
        <v>-33.757758935166962</v>
      </c>
      <c r="BJ983">
        <f t="shared" si="581"/>
        <v>-108.67008854708662</v>
      </c>
      <c r="BK983">
        <f t="shared" si="582"/>
        <v>-14.754319664473872</v>
      </c>
      <c r="BL983">
        <f t="shared" si="583"/>
        <v>-22.013681658285037</v>
      </c>
      <c r="BM983">
        <f t="shared" si="584"/>
        <v>-22.422560732600829</v>
      </c>
      <c r="BN983">
        <f t="shared" si="585"/>
        <v>-67.960368165567971</v>
      </c>
      <c r="BO983">
        <f t="shared" si="551"/>
        <v>1</v>
      </c>
      <c r="BP983">
        <f t="shared" si="552"/>
        <v>4</v>
      </c>
      <c r="BQ983" t="str">
        <f t="shared" si="553"/>
        <v>Test</v>
      </c>
    </row>
    <row r="984" spans="1:69" x14ac:dyDescent="0.3">
      <c r="A984">
        <v>3</v>
      </c>
      <c r="B984">
        <v>0</v>
      </c>
      <c r="C984" t="s">
        <v>2207</v>
      </c>
      <c r="D984" t="s">
        <v>20</v>
      </c>
      <c r="F984">
        <v>0</v>
      </c>
      <c r="G984">
        <v>0</v>
      </c>
      <c r="H984" t="s">
        <v>2208</v>
      </c>
      <c r="I984">
        <v>7.8958000000000004</v>
      </c>
      <c r="K984" t="s">
        <v>17</v>
      </c>
      <c r="O984">
        <v>4</v>
      </c>
      <c r="P984">
        <v>5</v>
      </c>
      <c r="Q984">
        <v>1</v>
      </c>
      <c r="R984" t="str">
        <f t="shared" si="554"/>
        <v>Test</v>
      </c>
      <c r="S984" t="str">
        <f t="shared" si="555"/>
        <v>Validate</v>
      </c>
      <c r="T984" t="str">
        <f t="shared" si="556"/>
        <v>Train</v>
      </c>
      <c r="U984" t="str">
        <f t="shared" si="557"/>
        <v/>
      </c>
      <c r="V984" t="str">
        <f t="shared" si="558"/>
        <v>0-17</v>
      </c>
      <c r="W984" t="str">
        <f t="shared" si="559"/>
        <v/>
      </c>
      <c r="X984" t="str">
        <f t="shared" si="560"/>
        <v>0-10</v>
      </c>
      <c r="Y984" t="b">
        <f>SUMPRODUCT(--(U984=counts!$A$40:$A$49))&gt;0</f>
        <v>0</v>
      </c>
      <c r="Z984" t="b">
        <f>SUMPRODUCT(--(W984=counts!$A$18:$A$22))&gt;0</f>
        <v>0</v>
      </c>
      <c r="AA984" t="str">
        <f t="shared" si="561"/>
        <v>0-17</v>
      </c>
      <c r="AB984" t="str">
        <f>IF(W984="","Blank",IF(Z984="TRUE",W984,counts!$A$23))</f>
        <v>Blank</v>
      </c>
      <c r="AC984" t="str">
        <f t="shared" si="562"/>
        <v>0-10</v>
      </c>
      <c r="AD984" t="str">
        <f t="shared" si="563"/>
        <v>Blank</v>
      </c>
      <c r="AE984" t="str">
        <f t="shared" si="564"/>
        <v>male</v>
      </c>
      <c r="AF984">
        <f>IF(F984&gt;=4, counts!$A$62,F984)</f>
        <v>0</v>
      </c>
      <c r="AG984">
        <f>IF(G984&gt;=3, counts!$A$69,G984)</f>
        <v>0</v>
      </c>
      <c r="AH984" t="str">
        <f>IF(OR(K984="S",K984=""), counts!$A$75,K984)</f>
        <v>S, blank</v>
      </c>
      <c r="AI984">
        <f t="shared" si="565"/>
        <v>3</v>
      </c>
      <c r="AJ984">
        <f>VLOOKUP(AA984,counts!$V$8:$W$13,2,FALSE)</f>
        <v>-3.7643689058441341</v>
      </c>
      <c r="AK984">
        <f>VLOOKUP(AB984,counts!$V$17:$W$23,2,FALSE)</f>
        <v>-42.171718189759716</v>
      </c>
      <c r="AL984">
        <f>VLOOKUP(AC984,counts!$V$27:$W$33,2,FALSE)</f>
        <v>-82.840254641099079</v>
      </c>
      <c r="AM984">
        <f>VLOOKUP(AD984,counts!$V$38:$W$49,2,FALSE)</f>
        <v>-33.757758935166962</v>
      </c>
      <c r="AN984">
        <f>VLOOKUP(AE984,counts!$V$53:$W$54,2,FALSE)</f>
        <v>-108.67008854708662</v>
      </c>
      <c r="AO984">
        <f>VLOOKUP(AF984,counts!$V$58:$W$62,2,FALSE)</f>
        <v>-14.754319664473872</v>
      </c>
      <c r="AP984">
        <f>VLOOKUP(AG984,counts!$V$66:$W$69,2,FALSE)</f>
        <v>-22.013681658285037</v>
      </c>
      <c r="AQ984">
        <f>VLOOKUP(AH984,counts!$V$73:$W$75,2,FALSE)</f>
        <v>-22.422560732600829</v>
      </c>
      <c r="AR984">
        <f>VLOOKUP(AI984,counts!$V$79:$W$81,2,FALSE)</f>
        <v>-67.960368165567971</v>
      </c>
      <c r="AS984">
        <f t="shared" si="566"/>
        <v>0</v>
      </c>
      <c r="AT984">
        <f t="shared" si="567"/>
        <v>4</v>
      </c>
      <c r="AU984" t="str">
        <f t="shared" si="550"/>
        <v>Test</v>
      </c>
      <c r="AW984" t="str">
        <f t="shared" si="568"/>
        <v>0-17</v>
      </c>
      <c r="AX984" t="str">
        <f t="shared" si="569"/>
        <v>Blank</v>
      </c>
      <c r="AY984" t="str">
        <f t="shared" si="570"/>
        <v>0-10</v>
      </c>
      <c r="AZ984" t="str">
        <f t="shared" si="571"/>
        <v>Blank</v>
      </c>
      <c r="BA984" t="str">
        <f t="shared" si="572"/>
        <v>male</v>
      </c>
      <c r="BB984">
        <f t="shared" si="573"/>
        <v>0</v>
      </c>
      <c r="BC984">
        <f t="shared" si="574"/>
        <v>0</v>
      </c>
      <c r="BD984" t="str">
        <f t="shared" si="575"/>
        <v>S, blank</v>
      </c>
      <c r="BE984">
        <f t="shared" si="576"/>
        <v>3</v>
      </c>
      <c r="BF984">
        <f t="shared" si="577"/>
        <v>-3.7643689058441341</v>
      </c>
      <c r="BG984">
        <f t="shared" si="578"/>
        <v>-42.171718189759716</v>
      </c>
      <c r="BH984">
        <f t="shared" si="579"/>
        <v>-82.840254641099079</v>
      </c>
      <c r="BI984">
        <f t="shared" si="580"/>
        <v>-33.757758935166962</v>
      </c>
      <c r="BJ984">
        <f t="shared" si="581"/>
        <v>-108.67008854708662</v>
      </c>
      <c r="BK984">
        <f t="shared" si="582"/>
        <v>-14.754319664473872</v>
      </c>
      <c r="BL984">
        <f t="shared" si="583"/>
        <v>-22.013681658285037</v>
      </c>
      <c r="BM984">
        <f t="shared" si="584"/>
        <v>-22.422560732600829</v>
      </c>
      <c r="BN984">
        <f t="shared" si="585"/>
        <v>-67.960368165567971</v>
      </c>
      <c r="BO984">
        <f t="shared" si="551"/>
        <v>0</v>
      </c>
      <c r="BP984">
        <f t="shared" si="552"/>
        <v>4</v>
      </c>
      <c r="BQ984" t="str">
        <f t="shared" si="553"/>
        <v>Test</v>
      </c>
    </row>
    <row r="985" spans="1:69" x14ac:dyDescent="0.3">
      <c r="A985">
        <v>3</v>
      </c>
      <c r="B985">
        <v>0</v>
      </c>
      <c r="C985" t="s">
        <v>2209</v>
      </c>
      <c r="D985" t="s">
        <v>20</v>
      </c>
      <c r="F985">
        <v>0</v>
      </c>
      <c r="G985">
        <v>0</v>
      </c>
      <c r="H985" t="s">
        <v>2210</v>
      </c>
      <c r="I985">
        <v>7.55</v>
      </c>
      <c r="K985" t="s">
        <v>17</v>
      </c>
      <c r="O985">
        <v>3</v>
      </c>
      <c r="P985">
        <v>1</v>
      </c>
      <c r="Q985">
        <v>4</v>
      </c>
      <c r="R985" t="str">
        <f t="shared" si="554"/>
        <v>Train</v>
      </c>
      <c r="S985" t="str">
        <f t="shared" si="555"/>
        <v>Train</v>
      </c>
      <c r="T985" t="str">
        <f t="shared" si="556"/>
        <v>Test</v>
      </c>
      <c r="U985" t="str">
        <f t="shared" si="557"/>
        <v/>
      </c>
      <c r="V985" t="str">
        <f t="shared" si="558"/>
        <v>0-17</v>
      </c>
      <c r="W985" t="str">
        <f t="shared" si="559"/>
        <v/>
      </c>
      <c r="X985" t="str">
        <f t="shared" si="560"/>
        <v>0-10</v>
      </c>
      <c r="Y985" t="b">
        <f>SUMPRODUCT(--(U985=counts!$A$40:$A$49))&gt;0</f>
        <v>0</v>
      </c>
      <c r="Z985" t="b">
        <f>SUMPRODUCT(--(W985=counts!$A$18:$A$22))&gt;0</f>
        <v>0</v>
      </c>
      <c r="AA985" t="str">
        <f t="shared" si="561"/>
        <v>0-17</v>
      </c>
      <c r="AB985" t="str">
        <f>IF(W985="","Blank",IF(Z985="TRUE",W985,counts!$A$23))</f>
        <v>Blank</v>
      </c>
      <c r="AC985" t="str">
        <f t="shared" si="562"/>
        <v>0-10</v>
      </c>
      <c r="AD985" t="str">
        <f t="shared" si="563"/>
        <v>Blank</v>
      </c>
      <c r="AE985" t="str">
        <f t="shared" si="564"/>
        <v>male</v>
      </c>
      <c r="AF985">
        <f>IF(F985&gt;=4, counts!$A$62,F985)</f>
        <v>0</v>
      </c>
      <c r="AG985">
        <f>IF(G985&gt;=3, counts!$A$69,G985)</f>
        <v>0</v>
      </c>
      <c r="AH985" t="str">
        <f>IF(OR(K985="S",K985=""), counts!$A$75,K985)</f>
        <v>S, blank</v>
      </c>
      <c r="AI985">
        <f t="shared" si="565"/>
        <v>3</v>
      </c>
      <c r="AJ985">
        <f>VLOOKUP(AA985,counts!$V$8:$W$13,2,FALSE)</f>
        <v>-3.7643689058441341</v>
      </c>
      <c r="AK985">
        <f>VLOOKUP(AB985,counts!$V$17:$W$23,2,FALSE)</f>
        <v>-42.171718189759716</v>
      </c>
      <c r="AL985">
        <f>VLOOKUP(AC985,counts!$V$27:$W$33,2,FALSE)</f>
        <v>-82.840254641099079</v>
      </c>
      <c r="AM985">
        <f>VLOOKUP(AD985,counts!$V$38:$W$49,2,FALSE)</f>
        <v>-33.757758935166962</v>
      </c>
      <c r="AN985">
        <f>VLOOKUP(AE985,counts!$V$53:$W$54,2,FALSE)</f>
        <v>-108.67008854708662</v>
      </c>
      <c r="AO985">
        <f>VLOOKUP(AF985,counts!$V$58:$W$62,2,FALSE)</f>
        <v>-14.754319664473872</v>
      </c>
      <c r="AP985">
        <f>VLOOKUP(AG985,counts!$V$66:$W$69,2,FALSE)</f>
        <v>-22.013681658285037</v>
      </c>
      <c r="AQ985">
        <f>VLOOKUP(AH985,counts!$V$73:$W$75,2,FALSE)</f>
        <v>-22.422560732600829</v>
      </c>
      <c r="AR985">
        <f>VLOOKUP(AI985,counts!$V$79:$W$81,2,FALSE)</f>
        <v>-67.960368165567971</v>
      </c>
      <c r="AS985">
        <f t="shared" si="566"/>
        <v>0</v>
      </c>
      <c r="AT985">
        <f t="shared" si="567"/>
        <v>3</v>
      </c>
      <c r="AU985" t="str">
        <f t="shared" si="550"/>
        <v>Train</v>
      </c>
      <c r="AW985" t="str">
        <f t="shared" si="568"/>
        <v>0-17</v>
      </c>
      <c r="AX985" t="str">
        <f t="shared" si="569"/>
        <v>Blank</v>
      </c>
      <c r="AY985" t="str">
        <f t="shared" si="570"/>
        <v>0-10</v>
      </c>
      <c r="AZ985" t="str">
        <f t="shared" si="571"/>
        <v>Blank</v>
      </c>
      <c r="BA985" t="str">
        <f t="shared" si="572"/>
        <v>male</v>
      </c>
      <c r="BB985">
        <f t="shared" si="573"/>
        <v>0</v>
      </c>
      <c r="BC985">
        <f t="shared" si="574"/>
        <v>0</v>
      </c>
      <c r="BD985" t="str">
        <f t="shared" si="575"/>
        <v>S, blank</v>
      </c>
      <c r="BE985">
        <f t="shared" si="576"/>
        <v>3</v>
      </c>
      <c r="BF985">
        <f t="shared" si="577"/>
        <v>-3.7643689058441341</v>
      </c>
      <c r="BG985">
        <f t="shared" si="578"/>
        <v>-42.171718189759716</v>
      </c>
      <c r="BH985">
        <f t="shared" si="579"/>
        <v>-82.840254641099079</v>
      </c>
      <c r="BI985">
        <f t="shared" si="580"/>
        <v>-33.757758935166962</v>
      </c>
      <c r="BJ985">
        <f t="shared" si="581"/>
        <v>-108.67008854708662</v>
      </c>
      <c r="BK985">
        <f t="shared" si="582"/>
        <v>-14.754319664473872</v>
      </c>
      <c r="BL985">
        <f t="shared" si="583"/>
        <v>-22.013681658285037</v>
      </c>
      <c r="BM985">
        <f t="shared" si="584"/>
        <v>-22.422560732600829</v>
      </c>
      <c r="BN985">
        <f t="shared" si="585"/>
        <v>-67.960368165567971</v>
      </c>
      <c r="BO985">
        <f t="shared" si="551"/>
        <v>0</v>
      </c>
      <c r="BP985">
        <f t="shared" si="552"/>
        <v>3</v>
      </c>
      <c r="BQ985" t="str">
        <f t="shared" si="553"/>
        <v>Train</v>
      </c>
    </row>
    <row r="986" spans="1:69" x14ac:dyDescent="0.3">
      <c r="A986">
        <v>3</v>
      </c>
      <c r="B986">
        <v>1</v>
      </c>
      <c r="C986" t="s">
        <v>2211</v>
      </c>
      <c r="D986" t="s">
        <v>15</v>
      </c>
      <c r="F986">
        <v>0</v>
      </c>
      <c r="G986">
        <v>0</v>
      </c>
      <c r="H986" t="s">
        <v>2212</v>
      </c>
      <c r="I986">
        <v>7.75</v>
      </c>
      <c r="K986" t="s">
        <v>527</v>
      </c>
      <c r="L986" t="s">
        <v>414</v>
      </c>
      <c r="O986">
        <v>2</v>
      </c>
      <c r="P986">
        <v>3</v>
      </c>
      <c r="Q986">
        <v>1</v>
      </c>
      <c r="R986" t="str">
        <f t="shared" si="554"/>
        <v>Train</v>
      </c>
      <c r="S986" t="str">
        <f t="shared" si="555"/>
        <v>Train</v>
      </c>
      <c r="T986" t="str">
        <f t="shared" si="556"/>
        <v>Train</v>
      </c>
      <c r="U986" t="str">
        <f t="shared" si="557"/>
        <v/>
      </c>
      <c r="V986" t="str">
        <f t="shared" si="558"/>
        <v>0-17</v>
      </c>
      <c r="W986" t="str">
        <f t="shared" si="559"/>
        <v/>
      </c>
      <c r="X986" t="str">
        <f t="shared" si="560"/>
        <v>0-10</v>
      </c>
      <c r="Y986" t="b">
        <f>SUMPRODUCT(--(U986=counts!$A$40:$A$49))&gt;0</f>
        <v>0</v>
      </c>
      <c r="Z986" t="b">
        <f>SUMPRODUCT(--(W986=counts!$A$18:$A$22))&gt;0</f>
        <v>0</v>
      </c>
      <c r="AA986" t="str">
        <f t="shared" si="561"/>
        <v>0-17</v>
      </c>
      <c r="AB986" t="str">
        <f>IF(W986="","Blank",IF(Z986="TRUE",W986,counts!$A$23))</f>
        <v>Blank</v>
      </c>
      <c r="AC986" t="str">
        <f t="shared" si="562"/>
        <v>0-10</v>
      </c>
      <c r="AD986" t="str">
        <f t="shared" si="563"/>
        <v>Blank</v>
      </c>
      <c r="AE986" t="str">
        <f t="shared" si="564"/>
        <v>female</v>
      </c>
      <c r="AF986">
        <f>IF(F986&gt;=4, counts!$A$62,F986)</f>
        <v>0</v>
      </c>
      <c r="AG986">
        <f>IF(G986&gt;=3, counts!$A$69,G986)</f>
        <v>0</v>
      </c>
      <c r="AH986" t="str">
        <f>IF(OR(K986="S",K986=""), counts!$A$75,K986)</f>
        <v>Q</v>
      </c>
      <c r="AI986">
        <f t="shared" si="565"/>
        <v>3</v>
      </c>
      <c r="AJ986">
        <f>VLOOKUP(AA986,counts!$V$8:$W$13,2,FALSE)</f>
        <v>-3.7643689058441341</v>
      </c>
      <c r="AK986">
        <f>VLOOKUP(AB986,counts!$V$17:$W$23,2,FALSE)</f>
        <v>-42.171718189759716</v>
      </c>
      <c r="AL986">
        <f>VLOOKUP(AC986,counts!$V$27:$W$33,2,FALSE)</f>
        <v>-82.840254641099079</v>
      </c>
      <c r="AM986">
        <f>VLOOKUP(AD986,counts!$V$38:$W$49,2,FALSE)</f>
        <v>-33.757758935166962</v>
      </c>
      <c r="AN986">
        <f>VLOOKUP(AE986,counts!$V$53:$W$54,2,FALSE)</f>
        <v>151.41878811967541</v>
      </c>
      <c r="AO986">
        <f>VLOOKUP(AF986,counts!$V$58:$W$62,2,FALSE)</f>
        <v>-14.754319664473872</v>
      </c>
      <c r="AP986">
        <f>VLOOKUP(AG986,counts!$V$66:$W$69,2,FALSE)</f>
        <v>-22.013681658285037</v>
      </c>
      <c r="AQ986">
        <f>VLOOKUP(AH986,counts!$V$73:$W$75,2,FALSE)</f>
        <v>-11.405315820044242</v>
      </c>
      <c r="AR986">
        <f>VLOOKUP(AI986,counts!$V$79:$W$81,2,FALSE)</f>
        <v>-67.960368165567971</v>
      </c>
      <c r="AS986">
        <f t="shared" si="566"/>
        <v>1</v>
      </c>
      <c r="AT986">
        <f t="shared" si="567"/>
        <v>2</v>
      </c>
      <c r="AU986" t="str">
        <f t="shared" si="550"/>
        <v>Train</v>
      </c>
      <c r="AW986" t="str">
        <f t="shared" si="568"/>
        <v>0-17</v>
      </c>
      <c r="AX986" t="str">
        <f t="shared" si="569"/>
        <v>Blank</v>
      </c>
      <c r="AY986" t="str">
        <f t="shared" si="570"/>
        <v>0-10</v>
      </c>
      <c r="AZ986" t="str">
        <f t="shared" si="571"/>
        <v>Blank</v>
      </c>
      <c r="BA986" t="str">
        <f t="shared" si="572"/>
        <v>female</v>
      </c>
      <c r="BB986">
        <f t="shared" si="573"/>
        <v>0</v>
      </c>
      <c r="BC986">
        <f t="shared" si="574"/>
        <v>0</v>
      </c>
      <c r="BD986" t="str">
        <f t="shared" si="575"/>
        <v>Q</v>
      </c>
      <c r="BE986">
        <f t="shared" si="576"/>
        <v>3</v>
      </c>
      <c r="BF986">
        <f t="shared" si="577"/>
        <v>-3.7643689058441341</v>
      </c>
      <c r="BG986">
        <f t="shared" si="578"/>
        <v>-42.171718189759716</v>
      </c>
      <c r="BH986">
        <f t="shared" si="579"/>
        <v>-82.840254641099079</v>
      </c>
      <c r="BI986">
        <f t="shared" si="580"/>
        <v>-33.757758935166962</v>
      </c>
      <c r="BJ986">
        <f t="shared" si="581"/>
        <v>151.41878811967541</v>
      </c>
      <c r="BK986">
        <f t="shared" si="582"/>
        <v>-14.754319664473872</v>
      </c>
      <c r="BL986">
        <f t="shared" si="583"/>
        <v>-22.013681658285037</v>
      </c>
      <c r="BM986">
        <f t="shared" si="584"/>
        <v>-11.405315820044242</v>
      </c>
      <c r="BN986">
        <f t="shared" si="585"/>
        <v>-67.960368165567971</v>
      </c>
      <c r="BO986">
        <f t="shared" si="551"/>
        <v>1</v>
      </c>
      <c r="BP986">
        <f t="shared" si="552"/>
        <v>2</v>
      </c>
      <c r="BQ986" t="str">
        <f t="shared" si="553"/>
        <v>Train</v>
      </c>
    </row>
    <row r="987" spans="1:69" x14ac:dyDescent="0.3">
      <c r="A987">
        <v>3</v>
      </c>
      <c r="B987">
        <v>1</v>
      </c>
      <c r="C987" t="s">
        <v>2213</v>
      </c>
      <c r="D987" t="s">
        <v>20</v>
      </c>
      <c r="E987">
        <v>24</v>
      </c>
      <c r="F987">
        <v>0</v>
      </c>
      <c r="G987">
        <v>0</v>
      </c>
      <c r="H987" t="s">
        <v>2214</v>
      </c>
      <c r="I987">
        <v>7.1417000000000002</v>
      </c>
      <c r="K987" t="s">
        <v>17</v>
      </c>
      <c r="L987" t="s">
        <v>241</v>
      </c>
      <c r="O987">
        <v>5</v>
      </c>
      <c r="P987">
        <v>4</v>
      </c>
      <c r="Q987">
        <v>5</v>
      </c>
      <c r="R987" t="str">
        <f t="shared" si="554"/>
        <v>Validate</v>
      </c>
      <c r="S987" t="str">
        <f t="shared" si="555"/>
        <v>Test</v>
      </c>
      <c r="T987" t="str">
        <f t="shared" si="556"/>
        <v>Validate</v>
      </c>
      <c r="U987" t="str">
        <f t="shared" si="557"/>
        <v/>
      </c>
      <c r="V987" t="str">
        <f t="shared" si="558"/>
        <v>18-30</v>
      </c>
      <c r="W987" t="str">
        <f t="shared" si="559"/>
        <v/>
      </c>
      <c r="X987" t="str">
        <f t="shared" si="560"/>
        <v>0-10</v>
      </c>
      <c r="Y987" t="b">
        <f>SUMPRODUCT(--(U987=counts!$A$40:$A$49))&gt;0</f>
        <v>0</v>
      </c>
      <c r="Z987" t="b">
        <f>SUMPRODUCT(--(W987=counts!$A$18:$A$22))&gt;0</f>
        <v>0</v>
      </c>
      <c r="AA987" t="str">
        <f t="shared" si="561"/>
        <v>18-30</v>
      </c>
      <c r="AB987" t="str">
        <f>IF(W987="","Blank",IF(Z987="TRUE",W987,counts!$A$23))</f>
        <v>Blank</v>
      </c>
      <c r="AC987" t="str">
        <f t="shared" si="562"/>
        <v>0-10</v>
      </c>
      <c r="AD987" t="str">
        <f t="shared" si="563"/>
        <v>Blank</v>
      </c>
      <c r="AE987" t="str">
        <f t="shared" si="564"/>
        <v>male</v>
      </c>
      <c r="AF987">
        <f>IF(F987&gt;=4, counts!$A$62,F987)</f>
        <v>0</v>
      </c>
      <c r="AG987">
        <f>IF(G987&gt;=3, counts!$A$69,G987)</f>
        <v>0</v>
      </c>
      <c r="AH987" t="str">
        <f>IF(OR(K987="S",K987=""), counts!$A$75,K987)</f>
        <v>S, blank</v>
      </c>
      <c r="AI987">
        <f t="shared" si="565"/>
        <v>3</v>
      </c>
      <c r="AJ987">
        <f>VLOOKUP(AA987,counts!$V$8:$W$13,2,FALSE)</f>
        <v>-11.613432440426715</v>
      </c>
      <c r="AK987">
        <f>VLOOKUP(AB987,counts!$V$17:$W$23,2,FALSE)</f>
        <v>-42.171718189759716</v>
      </c>
      <c r="AL987">
        <f>VLOOKUP(AC987,counts!$V$27:$W$33,2,FALSE)</f>
        <v>-82.840254641099079</v>
      </c>
      <c r="AM987">
        <f>VLOOKUP(AD987,counts!$V$38:$W$49,2,FALSE)</f>
        <v>-33.757758935166962</v>
      </c>
      <c r="AN987">
        <f>VLOOKUP(AE987,counts!$V$53:$W$54,2,FALSE)</f>
        <v>-108.67008854708662</v>
      </c>
      <c r="AO987">
        <f>VLOOKUP(AF987,counts!$V$58:$W$62,2,FALSE)</f>
        <v>-14.754319664473872</v>
      </c>
      <c r="AP987">
        <f>VLOOKUP(AG987,counts!$V$66:$W$69,2,FALSE)</f>
        <v>-22.013681658285037</v>
      </c>
      <c r="AQ987">
        <f>VLOOKUP(AH987,counts!$V$73:$W$75,2,FALSE)</f>
        <v>-22.422560732600829</v>
      </c>
      <c r="AR987">
        <f>VLOOKUP(AI987,counts!$V$79:$W$81,2,FALSE)</f>
        <v>-67.960368165567971</v>
      </c>
      <c r="AS987">
        <f t="shared" si="566"/>
        <v>1</v>
      </c>
      <c r="AT987">
        <f t="shared" si="567"/>
        <v>5</v>
      </c>
      <c r="AU987" t="str">
        <f t="shared" si="550"/>
        <v>Validate</v>
      </c>
      <c r="AW987" t="str">
        <f t="shared" si="568"/>
        <v>18-30</v>
      </c>
      <c r="AX987" t="str">
        <f t="shared" si="569"/>
        <v>Blank</v>
      </c>
      <c r="AY987" t="str">
        <f t="shared" si="570"/>
        <v>0-10</v>
      </c>
      <c r="AZ987" t="str">
        <f t="shared" si="571"/>
        <v>Blank</v>
      </c>
      <c r="BA987" t="str">
        <f t="shared" si="572"/>
        <v>male</v>
      </c>
      <c r="BB987">
        <f t="shared" si="573"/>
        <v>0</v>
      </c>
      <c r="BC987">
        <f t="shared" si="574"/>
        <v>0</v>
      </c>
      <c r="BD987" t="str">
        <f t="shared" si="575"/>
        <v>S, blank</v>
      </c>
      <c r="BE987">
        <f t="shared" si="576"/>
        <v>3</v>
      </c>
      <c r="BF987">
        <f t="shared" si="577"/>
        <v>-11.613432440426715</v>
      </c>
      <c r="BG987">
        <f t="shared" si="578"/>
        <v>-42.171718189759716</v>
      </c>
      <c r="BH987">
        <f t="shared" si="579"/>
        <v>-82.840254641099079</v>
      </c>
      <c r="BI987">
        <f t="shared" si="580"/>
        <v>-33.757758935166962</v>
      </c>
      <c r="BJ987">
        <f t="shared" si="581"/>
        <v>-108.67008854708662</v>
      </c>
      <c r="BK987">
        <f t="shared" si="582"/>
        <v>-14.754319664473872</v>
      </c>
      <c r="BL987">
        <f t="shared" si="583"/>
        <v>-22.013681658285037</v>
      </c>
      <c r="BM987">
        <f t="shared" si="584"/>
        <v>-22.422560732600829</v>
      </c>
      <c r="BN987">
        <f t="shared" si="585"/>
        <v>-67.960368165567971</v>
      </c>
      <c r="BO987">
        <f t="shared" si="551"/>
        <v>1</v>
      </c>
      <c r="BP987">
        <f t="shared" si="552"/>
        <v>5</v>
      </c>
      <c r="BQ987" t="str">
        <f t="shared" si="553"/>
        <v>Validate</v>
      </c>
    </row>
    <row r="988" spans="1:69" x14ac:dyDescent="0.3">
      <c r="A988">
        <v>3</v>
      </c>
      <c r="B988">
        <v>0</v>
      </c>
      <c r="C988" t="s">
        <v>2215</v>
      </c>
      <c r="D988" t="s">
        <v>20</v>
      </c>
      <c r="E988">
        <v>22</v>
      </c>
      <c r="F988">
        <v>0</v>
      </c>
      <c r="G988">
        <v>0</v>
      </c>
      <c r="H988" t="s">
        <v>2216</v>
      </c>
      <c r="I988">
        <v>7.125</v>
      </c>
      <c r="K988" t="s">
        <v>17</v>
      </c>
      <c r="O988">
        <v>4</v>
      </c>
      <c r="P988">
        <v>5</v>
      </c>
      <c r="Q988">
        <v>3</v>
      </c>
      <c r="R988" t="str">
        <f t="shared" si="554"/>
        <v>Test</v>
      </c>
      <c r="S988" t="str">
        <f t="shared" si="555"/>
        <v>Validate</v>
      </c>
      <c r="T988" t="str">
        <f t="shared" si="556"/>
        <v>Train</v>
      </c>
      <c r="U988" t="str">
        <f t="shared" si="557"/>
        <v/>
      </c>
      <c r="V988" t="str">
        <f t="shared" si="558"/>
        <v>18-30</v>
      </c>
      <c r="W988" t="str">
        <f t="shared" si="559"/>
        <v/>
      </c>
      <c r="X988" t="str">
        <f t="shared" si="560"/>
        <v>0-10</v>
      </c>
      <c r="Y988" t="b">
        <f>SUMPRODUCT(--(U988=counts!$A$40:$A$49))&gt;0</f>
        <v>0</v>
      </c>
      <c r="Z988" t="b">
        <f>SUMPRODUCT(--(W988=counts!$A$18:$A$22))&gt;0</f>
        <v>0</v>
      </c>
      <c r="AA988" t="str">
        <f t="shared" si="561"/>
        <v>18-30</v>
      </c>
      <c r="AB988" t="str">
        <f>IF(W988="","Blank",IF(Z988="TRUE",W988,counts!$A$23))</f>
        <v>Blank</v>
      </c>
      <c r="AC988" t="str">
        <f t="shared" si="562"/>
        <v>0-10</v>
      </c>
      <c r="AD988" t="str">
        <f t="shared" si="563"/>
        <v>Blank</v>
      </c>
      <c r="AE988" t="str">
        <f t="shared" si="564"/>
        <v>male</v>
      </c>
      <c r="AF988">
        <f>IF(F988&gt;=4, counts!$A$62,F988)</f>
        <v>0</v>
      </c>
      <c r="AG988">
        <f>IF(G988&gt;=3, counts!$A$69,G988)</f>
        <v>0</v>
      </c>
      <c r="AH988" t="str">
        <f>IF(OR(K988="S",K988=""), counts!$A$75,K988)</f>
        <v>S, blank</v>
      </c>
      <c r="AI988">
        <f t="shared" si="565"/>
        <v>3</v>
      </c>
      <c r="AJ988">
        <f>VLOOKUP(AA988,counts!$V$8:$W$13,2,FALSE)</f>
        <v>-11.613432440426715</v>
      </c>
      <c r="AK988">
        <f>VLOOKUP(AB988,counts!$V$17:$W$23,2,FALSE)</f>
        <v>-42.171718189759716</v>
      </c>
      <c r="AL988">
        <f>VLOOKUP(AC988,counts!$V$27:$W$33,2,FALSE)</f>
        <v>-82.840254641099079</v>
      </c>
      <c r="AM988">
        <f>VLOOKUP(AD988,counts!$V$38:$W$49,2,FALSE)</f>
        <v>-33.757758935166962</v>
      </c>
      <c r="AN988">
        <f>VLOOKUP(AE988,counts!$V$53:$W$54,2,FALSE)</f>
        <v>-108.67008854708662</v>
      </c>
      <c r="AO988">
        <f>VLOOKUP(AF988,counts!$V$58:$W$62,2,FALSE)</f>
        <v>-14.754319664473872</v>
      </c>
      <c r="AP988">
        <f>VLOOKUP(AG988,counts!$V$66:$W$69,2,FALSE)</f>
        <v>-22.013681658285037</v>
      </c>
      <c r="AQ988">
        <f>VLOOKUP(AH988,counts!$V$73:$W$75,2,FALSE)</f>
        <v>-22.422560732600829</v>
      </c>
      <c r="AR988">
        <f>VLOOKUP(AI988,counts!$V$79:$W$81,2,FALSE)</f>
        <v>-67.960368165567971</v>
      </c>
      <c r="AS988">
        <f t="shared" si="566"/>
        <v>0</v>
      </c>
      <c r="AT988">
        <f t="shared" si="567"/>
        <v>4</v>
      </c>
      <c r="AU988" t="str">
        <f t="shared" si="550"/>
        <v>Test</v>
      </c>
      <c r="AW988" t="str">
        <f t="shared" si="568"/>
        <v>18-30</v>
      </c>
      <c r="AX988" t="str">
        <f t="shared" si="569"/>
        <v>Blank</v>
      </c>
      <c r="AY988" t="str">
        <f t="shared" si="570"/>
        <v>0-10</v>
      </c>
      <c r="AZ988" t="str">
        <f t="shared" si="571"/>
        <v>Blank</v>
      </c>
      <c r="BA988" t="str">
        <f t="shared" si="572"/>
        <v>male</v>
      </c>
      <c r="BB988">
        <f t="shared" si="573"/>
        <v>0</v>
      </c>
      <c r="BC988">
        <f t="shared" si="574"/>
        <v>0</v>
      </c>
      <c r="BD988" t="str">
        <f t="shared" si="575"/>
        <v>S, blank</v>
      </c>
      <c r="BE988">
        <f t="shared" si="576"/>
        <v>3</v>
      </c>
      <c r="BF988">
        <f t="shared" si="577"/>
        <v>-11.613432440426715</v>
      </c>
      <c r="BG988">
        <f t="shared" si="578"/>
        <v>-42.171718189759716</v>
      </c>
      <c r="BH988">
        <f t="shared" si="579"/>
        <v>-82.840254641099079</v>
      </c>
      <c r="BI988">
        <f t="shared" si="580"/>
        <v>-33.757758935166962</v>
      </c>
      <c r="BJ988">
        <f t="shared" si="581"/>
        <v>-108.67008854708662</v>
      </c>
      <c r="BK988">
        <f t="shared" si="582"/>
        <v>-14.754319664473872</v>
      </c>
      <c r="BL988">
        <f t="shared" si="583"/>
        <v>-22.013681658285037</v>
      </c>
      <c r="BM988">
        <f t="shared" si="584"/>
        <v>-22.422560732600829</v>
      </c>
      <c r="BN988">
        <f t="shared" si="585"/>
        <v>-67.960368165567971</v>
      </c>
      <c r="BO988">
        <f t="shared" si="551"/>
        <v>0</v>
      </c>
      <c r="BP988">
        <f t="shared" si="552"/>
        <v>4</v>
      </c>
      <c r="BQ988" t="str">
        <f t="shared" si="553"/>
        <v>Test</v>
      </c>
    </row>
    <row r="989" spans="1:69" x14ac:dyDescent="0.3">
      <c r="A989">
        <v>3</v>
      </c>
      <c r="B989">
        <v>0</v>
      </c>
      <c r="C989" t="s">
        <v>2217</v>
      </c>
      <c r="D989" t="s">
        <v>15</v>
      </c>
      <c r="F989">
        <v>0</v>
      </c>
      <c r="G989">
        <v>0</v>
      </c>
      <c r="H989" t="s">
        <v>2218</v>
      </c>
      <c r="I989">
        <v>7.8792</v>
      </c>
      <c r="K989" t="s">
        <v>527</v>
      </c>
      <c r="O989">
        <v>3</v>
      </c>
      <c r="P989">
        <v>4</v>
      </c>
      <c r="Q989">
        <v>5</v>
      </c>
      <c r="R989" t="str">
        <f t="shared" si="554"/>
        <v>Train</v>
      </c>
      <c r="S989" t="str">
        <f t="shared" si="555"/>
        <v>Test</v>
      </c>
      <c r="T989" t="str">
        <f t="shared" si="556"/>
        <v>Validate</v>
      </c>
      <c r="U989" t="str">
        <f t="shared" si="557"/>
        <v/>
      </c>
      <c r="V989" t="str">
        <f t="shared" si="558"/>
        <v>0-17</v>
      </c>
      <c r="W989" t="str">
        <f t="shared" si="559"/>
        <v/>
      </c>
      <c r="X989" t="str">
        <f t="shared" si="560"/>
        <v>0-10</v>
      </c>
      <c r="Y989" t="b">
        <f>SUMPRODUCT(--(U989=counts!$A$40:$A$49))&gt;0</f>
        <v>0</v>
      </c>
      <c r="Z989" t="b">
        <f>SUMPRODUCT(--(W989=counts!$A$18:$A$22))&gt;0</f>
        <v>0</v>
      </c>
      <c r="AA989" t="str">
        <f t="shared" si="561"/>
        <v>0-17</v>
      </c>
      <c r="AB989" t="str">
        <f>IF(W989="","Blank",IF(Z989="TRUE",W989,counts!$A$23))</f>
        <v>Blank</v>
      </c>
      <c r="AC989" t="str">
        <f t="shared" si="562"/>
        <v>0-10</v>
      </c>
      <c r="AD989" t="str">
        <f t="shared" si="563"/>
        <v>Blank</v>
      </c>
      <c r="AE989" t="str">
        <f t="shared" si="564"/>
        <v>female</v>
      </c>
      <c r="AF989">
        <f>IF(F989&gt;=4, counts!$A$62,F989)</f>
        <v>0</v>
      </c>
      <c r="AG989">
        <f>IF(G989&gt;=3, counts!$A$69,G989)</f>
        <v>0</v>
      </c>
      <c r="AH989" t="str">
        <f>IF(OR(K989="S",K989=""), counts!$A$75,K989)</f>
        <v>Q</v>
      </c>
      <c r="AI989">
        <f t="shared" si="565"/>
        <v>3</v>
      </c>
      <c r="AJ989">
        <f>VLOOKUP(AA989,counts!$V$8:$W$13,2,FALSE)</f>
        <v>-3.7643689058441341</v>
      </c>
      <c r="AK989">
        <f>VLOOKUP(AB989,counts!$V$17:$W$23,2,FALSE)</f>
        <v>-42.171718189759716</v>
      </c>
      <c r="AL989">
        <f>VLOOKUP(AC989,counts!$V$27:$W$33,2,FALSE)</f>
        <v>-82.840254641099079</v>
      </c>
      <c r="AM989">
        <f>VLOOKUP(AD989,counts!$V$38:$W$49,2,FALSE)</f>
        <v>-33.757758935166962</v>
      </c>
      <c r="AN989">
        <f>VLOOKUP(AE989,counts!$V$53:$W$54,2,FALSE)</f>
        <v>151.41878811967541</v>
      </c>
      <c r="AO989">
        <f>VLOOKUP(AF989,counts!$V$58:$W$62,2,FALSE)</f>
        <v>-14.754319664473872</v>
      </c>
      <c r="AP989">
        <f>VLOOKUP(AG989,counts!$V$66:$W$69,2,FALSE)</f>
        <v>-22.013681658285037</v>
      </c>
      <c r="AQ989">
        <f>VLOOKUP(AH989,counts!$V$73:$W$75,2,FALSE)</f>
        <v>-11.405315820044242</v>
      </c>
      <c r="AR989">
        <f>VLOOKUP(AI989,counts!$V$79:$W$81,2,FALSE)</f>
        <v>-67.960368165567971</v>
      </c>
      <c r="AS989">
        <f t="shared" si="566"/>
        <v>0</v>
      </c>
      <c r="AT989">
        <f t="shared" si="567"/>
        <v>3</v>
      </c>
      <c r="AU989" t="str">
        <f t="shared" si="550"/>
        <v>Train</v>
      </c>
      <c r="AW989" t="str">
        <f t="shared" si="568"/>
        <v>0-17</v>
      </c>
      <c r="AX989" t="str">
        <f t="shared" si="569"/>
        <v>Blank</v>
      </c>
      <c r="AY989" t="str">
        <f t="shared" si="570"/>
        <v>0-10</v>
      </c>
      <c r="AZ989" t="str">
        <f t="shared" si="571"/>
        <v>Blank</v>
      </c>
      <c r="BA989" t="str">
        <f t="shared" si="572"/>
        <v>female</v>
      </c>
      <c r="BB989">
        <f t="shared" si="573"/>
        <v>0</v>
      </c>
      <c r="BC989">
        <f t="shared" si="574"/>
        <v>0</v>
      </c>
      <c r="BD989" t="str">
        <f t="shared" si="575"/>
        <v>Q</v>
      </c>
      <c r="BE989">
        <f t="shared" si="576"/>
        <v>3</v>
      </c>
      <c r="BF989">
        <f t="shared" si="577"/>
        <v>-3.7643689058441341</v>
      </c>
      <c r="BG989">
        <f t="shared" si="578"/>
        <v>-42.171718189759716</v>
      </c>
      <c r="BH989">
        <f t="shared" si="579"/>
        <v>-82.840254641099079</v>
      </c>
      <c r="BI989">
        <f t="shared" si="580"/>
        <v>-33.757758935166962</v>
      </c>
      <c r="BJ989">
        <f t="shared" si="581"/>
        <v>151.41878811967541</v>
      </c>
      <c r="BK989">
        <f t="shared" si="582"/>
        <v>-14.754319664473872</v>
      </c>
      <c r="BL989">
        <f t="shared" si="583"/>
        <v>-22.013681658285037</v>
      </c>
      <c r="BM989">
        <f t="shared" si="584"/>
        <v>-11.405315820044242</v>
      </c>
      <c r="BN989">
        <f t="shared" si="585"/>
        <v>-67.960368165567971</v>
      </c>
      <c r="BO989">
        <f t="shared" si="551"/>
        <v>0</v>
      </c>
      <c r="BP989">
        <f t="shared" si="552"/>
        <v>3</v>
      </c>
      <c r="BQ989" t="str">
        <f t="shared" si="553"/>
        <v>Train</v>
      </c>
    </row>
    <row r="990" spans="1:69" x14ac:dyDescent="0.3">
      <c r="A990">
        <v>3</v>
      </c>
      <c r="B990">
        <v>0</v>
      </c>
      <c r="C990" t="s">
        <v>2219</v>
      </c>
      <c r="D990" t="s">
        <v>20</v>
      </c>
      <c r="F990">
        <v>0</v>
      </c>
      <c r="G990">
        <v>0</v>
      </c>
      <c r="H990" t="s">
        <v>2220</v>
      </c>
      <c r="I990">
        <v>7.75</v>
      </c>
      <c r="K990" t="s">
        <v>527</v>
      </c>
      <c r="O990">
        <v>4</v>
      </c>
      <c r="P990">
        <v>3</v>
      </c>
      <c r="Q990">
        <v>3</v>
      </c>
      <c r="R990" t="str">
        <f t="shared" si="554"/>
        <v>Test</v>
      </c>
      <c r="S990" t="str">
        <f t="shared" si="555"/>
        <v>Train</v>
      </c>
      <c r="T990" t="str">
        <f t="shared" si="556"/>
        <v>Train</v>
      </c>
      <c r="U990" t="str">
        <f t="shared" si="557"/>
        <v/>
      </c>
      <c r="V990" t="str">
        <f t="shared" si="558"/>
        <v>0-17</v>
      </c>
      <c r="W990" t="str">
        <f t="shared" si="559"/>
        <v/>
      </c>
      <c r="X990" t="str">
        <f t="shared" si="560"/>
        <v>0-10</v>
      </c>
      <c r="Y990" t="b">
        <f>SUMPRODUCT(--(U990=counts!$A$40:$A$49))&gt;0</f>
        <v>0</v>
      </c>
      <c r="Z990" t="b">
        <f>SUMPRODUCT(--(W990=counts!$A$18:$A$22))&gt;0</f>
        <v>0</v>
      </c>
      <c r="AA990" t="str">
        <f t="shared" si="561"/>
        <v>0-17</v>
      </c>
      <c r="AB990" t="str">
        <f>IF(W990="","Blank",IF(Z990="TRUE",W990,counts!$A$23))</f>
        <v>Blank</v>
      </c>
      <c r="AC990" t="str">
        <f t="shared" si="562"/>
        <v>0-10</v>
      </c>
      <c r="AD990" t="str">
        <f t="shared" si="563"/>
        <v>Blank</v>
      </c>
      <c r="AE990" t="str">
        <f t="shared" si="564"/>
        <v>male</v>
      </c>
      <c r="AF990">
        <f>IF(F990&gt;=4, counts!$A$62,F990)</f>
        <v>0</v>
      </c>
      <c r="AG990">
        <f>IF(G990&gt;=3, counts!$A$69,G990)</f>
        <v>0</v>
      </c>
      <c r="AH990" t="str">
        <f>IF(OR(K990="S",K990=""), counts!$A$75,K990)</f>
        <v>Q</v>
      </c>
      <c r="AI990">
        <f t="shared" si="565"/>
        <v>3</v>
      </c>
      <c r="AJ990">
        <f>VLOOKUP(AA990,counts!$V$8:$W$13,2,FALSE)</f>
        <v>-3.7643689058441341</v>
      </c>
      <c r="AK990">
        <f>VLOOKUP(AB990,counts!$V$17:$W$23,2,FALSE)</f>
        <v>-42.171718189759716</v>
      </c>
      <c r="AL990">
        <f>VLOOKUP(AC990,counts!$V$27:$W$33,2,FALSE)</f>
        <v>-82.840254641099079</v>
      </c>
      <c r="AM990">
        <f>VLOOKUP(AD990,counts!$V$38:$W$49,2,FALSE)</f>
        <v>-33.757758935166962</v>
      </c>
      <c r="AN990">
        <f>VLOOKUP(AE990,counts!$V$53:$W$54,2,FALSE)</f>
        <v>-108.67008854708662</v>
      </c>
      <c r="AO990">
        <f>VLOOKUP(AF990,counts!$V$58:$W$62,2,FALSE)</f>
        <v>-14.754319664473872</v>
      </c>
      <c r="AP990">
        <f>VLOOKUP(AG990,counts!$V$66:$W$69,2,FALSE)</f>
        <v>-22.013681658285037</v>
      </c>
      <c r="AQ990">
        <f>VLOOKUP(AH990,counts!$V$73:$W$75,2,FALSE)</f>
        <v>-11.405315820044242</v>
      </c>
      <c r="AR990">
        <f>VLOOKUP(AI990,counts!$V$79:$W$81,2,FALSE)</f>
        <v>-67.960368165567971</v>
      </c>
      <c r="AS990">
        <f t="shared" si="566"/>
        <v>0</v>
      </c>
      <c r="AT990">
        <f t="shared" si="567"/>
        <v>4</v>
      </c>
      <c r="AU990" t="str">
        <f t="shared" si="550"/>
        <v>Test</v>
      </c>
      <c r="AW990" t="str">
        <f t="shared" si="568"/>
        <v>0-17</v>
      </c>
      <c r="AX990" t="str">
        <f t="shared" si="569"/>
        <v>Blank</v>
      </c>
      <c r="AY990" t="str">
        <f t="shared" si="570"/>
        <v>0-10</v>
      </c>
      <c r="AZ990" t="str">
        <f t="shared" si="571"/>
        <v>Blank</v>
      </c>
      <c r="BA990" t="str">
        <f t="shared" si="572"/>
        <v>male</v>
      </c>
      <c r="BB990">
        <f t="shared" si="573"/>
        <v>0</v>
      </c>
      <c r="BC990">
        <f t="shared" si="574"/>
        <v>0</v>
      </c>
      <c r="BD990" t="str">
        <f t="shared" si="575"/>
        <v>Q</v>
      </c>
      <c r="BE990">
        <f t="shared" si="576"/>
        <v>3</v>
      </c>
      <c r="BF990">
        <f t="shared" si="577"/>
        <v>-3.7643689058441341</v>
      </c>
      <c r="BG990">
        <f t="shared" si="578"/>
        <v>-42.171718189759716</v>
      </c>
      <c r="BH990">
        <f t="shared" si="579"/>
        <v>-82.840254641099079</v>
      </c>
      <c r="BI990">
        <f t="shared" si="580"/>
        <v>-33.757758935166962</v>
      </c>
      <c r="BJ990">
        <f t="shared" si="581"/>
        <v>-108.67008854708662</v>
      </c>
      <c r="BK990">
        <f t="shared" si="582"/>
        <v>-14.754319664473872</v>
      </c>
      <c r="BL990">
        <f t="shared" si="583"/>
        <v>-22.013681658285037</v>
      </c>
      <c r="BM990">
        <f t="shared" si="584"/>
        <v>-11.405315820044242</v>
      </c>
      <c r="BN990">
        <f t="shared" si="585"/>
        <v>-67.960368165567971</v>
      </c>
      <c r="BO990">
        <f t="shared" si="551"/>
        <v>0</v>
      </c>
      <c r="BP990">
        <f t="shared" si="552"/>
        <v>4</v>
      </c>
      <c r="BQ990" t="str">
        <f t="shared" si="553"/>
        <v>Test</v>
      </c>
    </row>
    <row r="991" spans="1:69" x14ac:dyDescent="0.3">
      <c r="A991">
        <v>3</v>
      </c>
      <c r="B991">
        <v>0</v>
      </c>
      <c r="C991" t="s">
        <v>2221</v>
      </c>
      <c r="D991" t="s">
        <v>20</v>
      </c>
      <c r="F991">
        <v>0</v>
      </c>
      <c r="G991">
        <v>0</v>
      </c>
      <c r="H991" t="s">
        <v>2222</v>
      </c>
      <c r="I991">
        <v>8.0500000000000007</v>
      </c>
      <c r="K991" t="s">
        <v>17</v>
      </c>
      <c r="O991">
        <v>5</v>
      </c>
      <c r="P991">
        <v>4</v>
      </c>
      <c r="Q991">
        <v>5</v>
      </c>
      <c r="R991" t="str">
        <f t="shared" si="554"/>
        <v>Validate</v>
      </c>
      <c r="S991" t="str">
        <f t="shared" si="555"/>
        <v>Test</v>
      </c>
      <c r="T991" t="str">
        <f t="shared" si="556"/>
        <v>Validate</v>
      </c>
      <c r="U991" t="str">
        <f t="shared" si="557"/>
        <v/>
      </c>
      <c r="V991" t="str">
        <f t="shared" si="558"/>
        <v>0-17</v>
      </c>
      <c r="W991" t="str">
        <f t="shared" si="559"/>
        <v/>
      </c>
      <c r="X991" t="str">
        <f t="shared" si="560"/>
        <v>0-10</v>
      </c>
      <c r="Y991" t="b">
        <f>SUMPRODUCT(--(U991=counts!$A$40:$A$49))&gt;0</f>
        <v>0</v>
      </c>
      <c r="Z991" t="b">
        <f>SUMPRODUCT(--(W991=counts!$A$18:$A$22))&gt;0</f>
        <v>0</v>
      </c>
      <c r="AA991" t="str">
        <f t="shared" si="561"/>
        <v>0-17</v>
      </c>
      <c r="AB991" t="str">
        <f>IF(W991="","Blank",IF(Z991="TRUE",W991,counts!$A$23))</f>
        <v>Blank</v>
      </c>
      <c r="AC991" t="str">
        <f t="shared" si="562"/>
        <v>0-10</v>
      </c>
      <c r="AD991" t="str">
        <f t="shared" si="563"/>
        <v>Blank</v>
      </c>
      <c r="AE991" t="str">
        <f t="shared" si="564"/>
        <v>male</v>
      </c>
      <c r="AF991">
        <f>IF(F991&gt;=4, counts!$A$62,F991)</f>
        <v>0</v>
      </c>
      <c r="AG991">
        <f>IF(G991&gt;=3, counts!$A$69,G991)</f>
        <v>0</v>
      </c>
      <c r="AH991" t="str">
        <f>IF(OR(K991="S",K991=""), counts!$A$75,K991)</f>
        <v>S, blank</v>
      </c>
      <c r="AI991">
        <f t="shared" si="565"/>
        <v>3</v>
      </c>
      <c r="AJ991">
        <f>VLOOKUP(AA991,counts!$V$8:$W$13,2,FALSE)</f>
        <v>-3.7643689058441341</v>
      </c>
      <c r="AK991">
        <f>VLOOKUP(AB991,counts!$V$17:$W$23,2,FALSE)</f>
        <v>-42.171718189759716</v>
      </c>
      <c r="AL991">
        <f>VLOOKUP(AC991,counts!$V$27:$W$33,2,FALSE)</f>
        <v>-82.840254641099079</v>
      </c>
      <c r="AM991">
        <f>VLOOKUP(AD991,counts!$V$38:$W$49,2,FALSE)</f>
        <v>-33.757758935166962</v>
      </c>
      <c r="AN991">
        <f>VLOOKUP(AE991,counts!$V$53:$W$54,2,FALSE)</f>
        <v>-108.67008854708662</v>
      </c>
      <c r="AO991">
        <f>VLOOKUP(AF991,counts!$V$58:$W$62,2,FALSE)</f>
        <v>-14.754319664473872</v>
      </c>
      <c r="AP991">
        <f>VLOOKUP(AG991,counts!$V$66:$W$69,2,FALSE)</f>
        <v>-22.013681658285037</v>
      </c>
      <c r="AQ991">
        <f>VLOOKUP(AH991,counts!$V$73:$W$75,2,FALSE)</f>
        <v>-22.422560732600829</v>
      </c>
      <c r="AR991">
        <f>VLOOKUP(AI991,counts!$V$79:$W$81,2,FALSE)</f>
        <v>-67.960368165567971</v>
      </c>
      <c r="AS991">
        <f t="shared" si="566"/>
        <v>0</v>
      </c>
      <c r="AT991">
        <f t="shared" si="567"/>
        <v>5</v>
      </c>
      <c r="AU991" t="str">
        <f t="shared" si="550"/>
        <v>Validate</v>
      </c>
      <c r="AW991" t="str">
        <f t="shared" si="568"/>
        <v>0-17</v>
      </c>
      <c r="AX991" t="str">
        <f t="shared" si="569"/>
        <v>Blank</v>
      </c>
      <c r="AY991" t="str">
        <f t="shared" si="570"/>
        <v>0-10</v>
      </c>
      <c r="AZ991" t="str">
        <f t="shared" si="571"/>
        <v>Blank</v>
      </c>
      <c r="BA991" t="str">
        <f t="shared" si="572"/>
        <v>male</v>
      </c>
      <c r="BB991">
        <f t="shared" si="573"/>
        <v>0</v>
      </c>
      <c r="BC991">
        <f t="shared" si="574"/>
        <v>0</v>
      </c>
      <c r="BD991" t="str">
        <f t="shared" si="575"/>
        <v>S, blank</v>
      </c>
      <c r="BE991">
        <f t="shared" si="576"/>
        <v>3</v>
      </c>
      <c r="BF991">
        <f t="shared" si="577"/>
        <v>-3.7643689058441341</v>
      </c>
      <c r="BG991">
        <f t="shared" si="578"/>
        <v>-42.171718189759716</v>
      </c>
      <c r="BH991">
        <f t="shared" si="579"/>
        <v>-82.840254641099079</v>
      </c>
      <c r="BI991">
        <f t="shared" si="580"/>
        <v>-33.757758935166962</v>
      </c>
      <c r="BJ991">
        <f t="shared" si="581"/>
        <v>-108.67008854708662</v>
      </c>
      <c r="BK991">
        <f t="shared" si="582"/>
        <v>-14.754319664473872</v>
      </c>
      <c r="BL991">
        <f t="shared" si="583"/>
        <v>-22.013681658285037</v>
      </c>
      <c r="BM991">
        <f t="shared" si="584"/>
        <v>-22.422560732600829</v>
      </c>
      <c r="BN991">
        <f t="shared" si="585"/>
        <v>-67.960368165567971</v>
      </c>
      <c r="BO991">
        <f t="shared" si="551"/>
        <v>0</v>
      </c>
      <c r="BP991">
        <f t="shared" si="552"/>
        <v>5</v>
      </c>
      <c r="BQ991" t="str">
        <f t="shared" si="553"/>
        <v>Validate</v>
      </c>
    </row>
    <row r="992" spans="1:69" x14ac:dyDescent="0.3">
      <c r="A992">
        <v>3</v>
      </c>
      <c r="B992">
        <v>0</v>
      </c>
      <c r="C992" t="s">
        <v>2223</v>
      </c>
      <c r="D992" t="s">
        <v>20</v>
      </c>
      <c r="E992">
        <v>29</v>
      </c>
      <c r="F992">
        <v>0</v>
      </c>
      <c r="G992">
        <v>0</v>
      </c>
      <c r="H992" t="s">
        <v>2224</v>
      </c>
      <c r="I992">
        <v>7.9249999999999998</v>
      </c>
      <c r="K992" t="s">
        <v>17</v>
      </c>
      <c r="O992">
        <v>5</v>
      </c>
      <c r="P992">
        <v>2</v>
      </c>
      <c r="Q992">
        <v>3</v>
      </c>
      <c r="R992" t="str">
        <f t="shared" si="554"/>
        <v>Validate</v>
      </c>
      <c r="S992" t="str">
        <f t="shared" si="555"/>
        <v>Train</v>
      </c>
      <c r="T992" t="str">
        <f t="shared" si="556"/>
        <v>Train</v>
      </c>
      <c r="U992" t="str">
        <f t="shared" si="557"/>
        <v/>
      </c>
      <c r="V992" t="str">
        <f t="shared" si="558"/>
        <v>18-30</v>
      </c>
      <c r="W992" t="str">
        <f t="shared" si="559"/>
        <v/>
      </c>
      <c r="X992" t="str">
        <f t="shared" si="560"/>
        <v>0-10</v>
      </c>
      <c r="Y992" t="b">
        <f>SUMPRODUCT(--(U992=counts!$A$40:$A$49))&gt;0</f>
        <v>0</v>
      </c>
      <c r="Z992" t="b">
        <f>SUMPRODUCT(--(W992=counts!$A$18:$A$22))&gt;0</f>
        <v>0</v>
      </c>
      <c r="AA992" t="str">
        <f t="shared" si="561"/>
        <v>18-30</v>
      </c>
      <c r="AB992" t="str">
        <f>IF(W992="","Blank",IF(Z992="TRUE",W992,counts!$A$23))</f>
        <v>Blank</v>
      </c>
      <c r="AC992" t="str">
        <f t="shared" si="562"/>
        <v>0-10</v>
      </c>
      <c r="AD992" t="str">
        <f t="shared" si="563"/>
        <v>Blank</v>
      </c>
      <c r="AE992" t="str">
        <f t="shared" si="564"/>
        <v>male</v>
      </c>
      <c r="AF992">
        <f>IF(F992&gt;=4, counts!$A$62,F992)</f>
        <v>0</v>
      </c>
      <c r="AG992">
        <f>IF(G992&gt;=3, counts!$A$69,G992)</f>
        <v>0</v>
      </c>
      <c r="AH992" t="str">
        <f>IF(OR(K992="S",K992=""), counts!$A$75,K992)</f>
        <v>S, blank</v>
      </c>
      <c r="AI992">
        <f t="shared" si="565"/>
        <v>3</v>
      </c>
      <c r="AJ992">
        <f>VLOOKUP(AA992,counts!$V$8:$W$13,2,FALSE)</f>
        <v>-11.613432440426715</v>
      </c>
      <c r="AK992">
        <f>VLOOKUP(AB992,counts!$V$17:$W$23,2,FALSE)</f>
        <v>-42.171718189759716</v>
      </c>
      <c r="AL992">
        <f>VLOOKUP(AC992,counts!$V$27:$W$33,2,FALSE)</f>
        <v>-82.840254641099079</v>
      </c>
      <c r="AM992">
        <f>VLOOKUP(AD992,counts!$V$38:$W$49,2,FALSE)</f>
        <v>-33.757758935166962</v>
      </c>
      <c r="AN992">
        <f>VLOOKUP(AE992,counts!$V$53:$W$54,2,FALSE)</f>
        <v>-108.67008854708662</v>
      </c>
      <c r="AO992">
        <f>VLOOKUP(AF992,counts!$V$58:$W$62,2,FALSE)</f>
        <v>-14.754319664473872</v>
      </c>
      <c r="AP992">
        <f>VLOOKUP(AG992,counts!$V$66:$W$69,2,FALSE)</f>
        <v>-22.013681658285037</v>
      </c>
      <c r="AQ992">
        <f>VLOOKUP(AH992,counts!$V$73:$W$75,2,FALSE)</f>
        <v>-22.422560732600829</v>
      </c>
      <c r="AR992">
        <f>VLOOKUP(AI992,counts!$V$79:$W$81,2,FALSE)</f>
        <v>-67.960368165567971</v>
      </c>
      <c r="AS992">
        <f t="shared" si="566"/>
        <v>0</v>
      </c>
      <c r="AT992">
        <f t="shared" si="567"/>
        <v>5</v>
      </c>
      <c r="AU992" t="str">
        <f t="shared" si="550"/>
        <v>Validate</v>
      </c>
      <c r="AW992" t="str">
        <f t="shared" si="568"/>
        <v>18-30</v>
      </c>
      <c r="AX992" t="str">
        <f t="shared" si="569"/>
        <v>Blank</v>
      </c>
      <c r="AY992" t="str">
        <f t="shared" si="570"/>
        <v>0-10</v>
      </c>
      <c r="AZ992" t="str">
        <f t="shared" si="571"/>
        <v>Blank</v>
      </c>
      <c r="BA992" t="str">
        <f t="shared" si="572"/>
        <v>male</v>
      </c>
      <c r="BB992">
        <f t="shared" si="573"/>
        <v>0</v>
      </c>
      <c r="BC992">
        <f t="shared" si="574"/>
        <v>0</v>
      </c>
      <c r="BD992" t="str">
        <f t="shared" si="575"/>
        <v>S, blank</v>
      </c>
      <c r="BE992">
        <f t="shared" si="576"/>
        <v>3</v>
      </c>
      <c r="BF992">
        <f t="shared" si="577"/>
        <v>-11.613432440426715</v>
      </c>
      <c r="BG992">
        <f t="shared" si="578"/>
        <v>-42.171718189759716</v>
      </c>
      <c r="BH992">
        <f t="shared" si="579"/>
        <v>-82.840254641099079</v>
      </c>
      <c r="BI992">
        <f t="shared" si="580"/>
        <v>-33.757758935166962</v>
      </c>
      <c r="BJ992">
        <f t="shared" si="581"/>
        <v>-108.67008854708662</v>
      </c>
      <c r="BK992">
        <f t="shared" si="582"/>
        <v>-14.754319664473872</v>
      </c>
      <c r="BL992">
        <f t="shared" si="583"/>
        <v>-22.013681658285037</v>
      </c>
      <c r="BM992">
        <f t="shared" si="584"/>
        <v>-22.422560732600829</v>
      </c>
      <c r="BN992">
        <f t="shared" si="585"/>
        <v>-67.960368165567971</v>
      </c>
      <c r="BO992">
        <f t="shared" si="551"/>
        <v>0</v>
      </c>
      <c r="BP992">
        <f t="shared" si="552"/>
        <v>5</v>
      </c>
      <c r="BQ992" t="str">
        <f t="shared" si="553"/>
        <v>Validate</v>
      </c>
    </row>
    <row r="993" spans="1:69" x14ac:dyDescent="0.3">
      <c r="A993">
        <v>3</v>
      </c>
      <c r="B993">
        <v>1</v>
      </c>
      <c r="C993" t="s">
        <v>2225</v>
      </c>
      <c r="D993" t="s">
        <v>20</v>
      </c>
      <c r="F993">
        <v>0</v>
      </c>
      <c r="G993">
        <v>0</v>
      </c>
      <c r="H993" t="s">
        <v>2226</v>
      </c>
      <c r="I993">
        <v>7.2291999999999996</v>
      </c>
      <c r="K993" t="s">
        <v>44</v>
      </c>
      <c r="L993" t="s">
        <v>414</v>
      </c>
      <c r="O993">
        <v>3</v>
      </c>
      <c r="P993">
        <v>1</v>
      </c>
      <c r="Q993">
        <v>2</v>
      </c>
      <c r="R993" t="str">
        <f t="shared" si="554"/>
        <v>Train</v>
      </c>
      <c r="S993" t="str">
        <f t="shared" si="555"/>
        <v>Train</v>
      </c>
      <c r="T993" t="str">
        <f t="shared" si="556"/>
        <v>Train</v>
      </c>
      <c r="U993" t="str">
        <f t="shared" si="557"/>
        <v/>
      </c>
      <c r="V993" t="str">
        <f t="shared" si="558"/>
        <v>0-17</v>
      </c>
      <c r="W993" t="str">
        <f t="shared" si="559"/>
        <v/>
      </c>
      <c r="X993" t="str">
        <f t="shared" si="560"/>
        <v>0-10</v>
      </c>
      <c r="Y993" t="b">
        <f>SUMPRODUCT(--(U993=counts!$A$40:$A$49))&gt;0</f>
        <v>0</v>
      </c>
      <c r="Z993" t="b">
        <f>SUMPRODUCT(--(W993=counts!$A$18:$A$22))&gt;0</f>
        <v>0</v>
      </c>
      <c r="AA993" t="str">
        <f t="shared" si="561"/>
        <v>0-17</v>
      </c>
      <c r="AB993" t="str">
        <f>IF(W993="","Blank",IF(Z993="TRUE",W993,counts!$A$23))</f>
        <v>Blank</v>
      </c>
      <c r="AC993" t="str">
        <f t="shared" si="562"/>
        <v>0-10</v>
      </c>
      <c r="AD993" t="str">
        <f t="shared" si="563"/>
        <v>Blank</v>
      </c>
      <c r="AE993" t="str">
        <f t="shared" si="564"/>
        <v>male</v>
      </c>
      <c r="AF993">
        <f>IF(F993&gt;=4, counts!$A$62,F993)</f>
        <v>0</v>
      </c>
      <c r="AG993">
        <f>IF(G993&gt;=3, counts!$A$69,G993)</f>
        <v>0</v>
      </c>
      <c r="AH993" t="str">
        <f>IF(OR(K993="S",K993=""), counts!$A$75,K993)</f>
        <v>C</v>
      </c>
      <c r="AI993">
        <f t="shared" si="565"/>
        <v>3</v>
      </c>
      <c r="AJ993">
        <f>VLOOKUP(AA993,counts!$V$8:$W$13,2,FALSE)</f>
        <v>-3.7643689058441341</v>
      </c>
      <c r="AK993">
        <f>VLOOKUP(AB993,counts!$V$17:$W$23,2,FALSE)</f>
        <v>-42.171718189759716</v>
      </c>
      <c r="AL993">
        <f>VLOOKUP(AC993,counts!$V$27:$W$33,2,FALSE)</f>
        <v>-82.840254641099079</v>
      </c>
      <c r="AM993">
        <f>VLOOKUP(AD993,counts!$V$38:$W$49,2,FALSE)</f>
        <v>-33.757758935166962</v>
      </c>
      <c r="AN993">
        <f>VLOOKUP(AE993,counts!$V$53:$W$54,2,FALSE)</f>
        <v>-108.67008854708662</v>
      </c>
      <c r="AO993">
        <f>VLOOKUP(AF993,counts!$V$58:$W$62,2,FALSE)</f>
        <v>-14.754319664473872</v>
      </c>
      <c r="AP993">
        <f>VLOOKUP(AG993,counts!$V$66:$W$69,2,FALSE)</f>
        <v>-22.013681658285037</v>
      </c>
      <c r="AQ993">
        <f>VLOOKUP(AH993,counts!$V$73:$W$75,2,FALSE)</f>
        <v>72.444458573419169</v>
      </c>
      <c r="AR993">
        <f>VLOOKUP(AI993,counts!$V$79:$W$81,2,FALSE)</f>
        <v>-67.960368165567971</v>
      </c>
      <c r="AS993">
        <f t="shared" si="566"/>
        <v>1</v>
      </c>
      <c r="AT993">
        <f t="shared" si="567"/>
        <v>3</v>
      </c>
      <c r="AU993" t="str">
        <f t="shared" si="550"/>
        <v>Train</v>
      </c>
      <c r="AW993" t="str">
        <f t="shared" si="568"/>
        <v>0-17</v>
      </c>
      <c r="AX993" t="str">
        <f t="shared" si="569"/>
        <v>Blank</v>
      </c>
      <c r="AY993" t="str">
        <f t="shared" si="570"/>
        <v>0-10</v>
      </c>
      <c r="AZ993" t="str">
        <f t="shared" si="571"/>
        <v>Blank</v>
      </c>
      <c r="BA993" t="str">
        <f t="shared" si="572"/>
        <v>male</v>
      </c>
      <c r="BB993">
        <f t="shared" si="573"/>
        <v>0</v>
      </c>
      <c r="BC993">
        <f t="shared" si="574"/>
        <v>0</v>
      </c>
      <c r="BD993" t="str">
        <f t="shared" si="575"/>
        <v>C</v>
      </c>
      <c r="BE993">
        <f t="shared" si="576"/>
        <v>3</v>
      </c>
      <c r="BF993">
        <f t="shared" si="577"/>
        <v>-3.7643689058441341</v>
      </c>
      <c r="BG993">
        <f t="shared" si="578"/>
        <v>-42.171718189759716</v>
      </c>
      <c r="BH993">
        <f t="shared" si="579"/>
        <v>-82.840254641099079</v>
      </c>
      <c r="BI993">
        <f t="shared" si="580"/>
        <v>-33.757758935166962</v>
      </c>
      <c r="BJ993">
        <f t="shared" si="581"/>
        <v>-108.67008854708662</v>
      </c>
      <c r="BK993">
        <f t="shared" si="582"/>
        <v>-14.754319664473872</v>
      </c>
      <c r="BL993">
        <f t="shared" si="583"/>
        <v>-22.013681658285037</v>
      </c>
      <c r="BM993">
        <f t="shared" si="584"/>
        <v>72.444458573419169</v>
      </c>
      <c r="BN993">
        <f t="shared" si="585"/>
        <v>-67.960368165567971</v>
      </c>
      <c r="BO993">
        <f t="shared" si="551"/>
        <v>1</v>
      </c>
      <c r="BP993">
        <f t="shared" si="552"/>
        <v>3</v>
      </c>
      <c r="BQ993" t="str">
        <f t="shared" si="553"/>
        <v>Train</v>
      </c>
    </row>
    <row r="994" spans="1:69" x14ac:dyDescent="0.3">
      <c r="A994">
        <v>3</v>
      </c>
      <c r="B994">
        <v>0</v>
      </c>
      <c r="C994" t="s">
        <v>2227</v>
      </c>
      <c r="D994" t="s">
        <v>15</v>
      </c>
      <c r="E994">
        <v>30.5</v>
      </c>
      <c r="F994">
        <v>0</v>
      </c>
      <c r="G994">
        <v>0</v>
      </c>
      <c r="H994" t="s">
        <v>2228</v>
      </c>
      <c r="I994">
        <v>7.75</v>
      </c>
      <c r="K994" t="s">
        <v>527</v>
      </c>
      <c r="M994">
        <v>61</v>
      </c>
      <c r="O994">
        <v>5</v>
      </c>
      <c r="P994">
        <v>5</v>
      </c>
      <c r="Q994">
        <v>2</v>
      </c>
      <c r="R994" t="str">
        <f t="shared" si="554"/>
        <v>Validate</v>
      </c>
      <c r="S994" t="str">
        <f t="shared" si="555"/>
        <v>Validate</v>
      </c>
      <c r="T994" t="str">
        <f t="shared" si="556"/>
        <v>Train</v>
      </c>
      <c r="U994" t="str">
        <f t="shared" si="557"/>
        <v/>
      </c>
      <c r="V994" t="str">
        <f t="shared" si="558"/>
        <v>31-40</v>
      </c>
      <c r="W994" t="str">
        <f t="shared" si="559"/>
        <v/>
      </c>
      <c r="X994" t="str">
        <f t="shared" si="560"/>
        <v>0-10</v>
      </c>
      <c r="Y994" t="b">
        <f>SUMPRODUCT(--(U994=counts!$A$40:$A$49))&gt;0</f>
        <v>0</v>
      </c>
      <c r="Z994" t="b">
        <f>SUMPRODUCT(--(W994=counts!$A$18:$A$22))&gt;0</f>
        <v>0</v>
      </c>
      <c r="AA994" t="str">
        <f t="shared" si="561"/>
        <v>31-40</v>
      </c>
      <c r="AB994" t="str">
        <f>IF(W994="","Blank",IF(Z994="TRUE",W994,counts!$A$23))</f>
        <v>Blank</v>
      </c>
      <c r="AC994" t="str">
        <f t="shared" si="562"/>
        <v>0-10</v>
      </c>
      <c r="AD994" t="str">
        <f t="shared" si="563"/>
        <v>Blank</v>
      </c>
      <c r="AE994" t="str">
        <f t="shared" si="564"/>
        <v>female</v>
      </c>
      <c r="AF994">
        <f>IF(F994&gt;=4, counts!$A$62,F994)</f>
        <v>0</v>
      </c>
      <c r="AG994">
        <f>IF(G994&gt;=3, counts!$A$69,G994)</f>
        <v>0</v>
      </c>
      <c r="AH994" t="str">
        <f>IF(OR(K994="S",K994=""), counts!$A$75,K994)</f>
        <v>Q</v>
      </c>
      <c r="AI994">
        <f t="shared" si="565"/>
        <v>3</v>
      </c>
      <c r="AJ994">
        <f>VLOOKUP(AA994,counts!$V$8:$W$13,2,FALSE)</f>
        <v>32.769878926258563</v>
      </c>
      <c r="AK994">
        <f>VLOOKUP(AB994,counts!$V$17:$W$23,2,FALSE)</f>
        <v>-42.171718189759716</v>
      </c>
      <c r="AL994">
        <f>VLOOKUP(AC994,counts!$V$27:$W$33,2,FALSE)</f>
        <v>-82.840254641099079</v>
      </c>
      <c r="AM994">
        <f>VLOOKUP(AD994,counts!$V$38:$W$49,2,FALSE)</f>
        <v>-33.757758935166962</v>
      </c>
      <c r="AN994">
        <f>VLOOKUP(AE994,counts!$V$53:$W$54,2,FALSE)</f>
        <v>151.41878811967541</v>
      </c>
      <c r="AO994">
        <f>VLOOKUP(AF994,counts!$V$58:$W$62,2,FALSE)</f>
        <v>-14.754319664473872</v>
      </c>
      <c r="AP994">
        <f>VLOOKUP(AG994,counts!$V$66:$W$69,2,FALSE)</f>
        <v>-22.013681658285037</v>
      </c>
      <c r="AQ994">
        <f>VLOOKUP(AH994,counts!$V$73:$W$75,2,FALSE)</f>
        <v>-11.405315820044242</v>
      </c>
      <c r="AR994">
        <f>VLOOKUP(AI994,counts!$V$79:$W$81,2,FALSE)</f>
        <v>-67.960368165567971</v>
      </c>
      <c r="AS994">
        <f t="shared" si="566"/>
        <v>0</v>
      </c>
      <c r="AT994">
        <f t="shared" si="567"/>
        <v>5</v>
      </c>
      <c r="AU994" t="str">
        <f t="shared" si="550"/>
        <v>Validate</v>
      </c>
      <c r="AW994" t="str">
        <f t="shared" si="568"/>
        <v>31-40</v>
      </c>
      <c r="AX994" t="str">
        <f t="shared" si="569"/>
        <v>Blank</v>
      </c>
      <c r="AY994" t="str">
        <f t="shared" si="570"/>
        <v>0-10</v>
      </c>
      <c r="AZ994" t="str">
        <f t="shared" si="571"/>
        <v>Blank</v>
      </c>
      <c r="BA994" t="str">
        <f t="shared" si="572"/>
        <v>female</v>
      </c>
      <c r="BB994">
        <f t="shared" si="573"/>
        <v>0</v>
      </c>
      <c r="BC994">
        <f t="shared" si="574"/>
        <v>0</v>
      </c>
      <c r="BD994" t="str">
        <f t="shared" si="575"/>
        <v>Q</v>
      </c>
      <c r="BE994">
        <f t="shared" si="576"/>
        <v>3</v>
      </c>
      <c r="BF994">
        <f t="shared" si="577"/>
        <v>32.769878926258563</v>
      </c>
      <c r="BG994">
        <f t="shared" si="578"/>
        <v>-42.171718189759716</v>
      </c>
      <c r="BH994">
        <f t="shared" si="579"/>
        <v>-82.840254641099079</v>
      </c>
      <c r="BI994">
        <f t="shared" si="580"/>
        <v>-33.757758935166962</v>
      </c>
      <c r="BJ994">
        <f t="shared" si="581"/>
        <v>151.41878811967541</v>
      </c>
      <c r="BK994">
        <f t="shared" si="582"/>
        <v>-14.754319664473872</v>
      </c>
      <c r="BL994">
        <f t="shared" si="583"/>
        <v>-22.013681658285037</v>
      </c>
      <c r="BM994">
        <f t="shared" si="584"/>
        <v>-11.405315820044242</v>
      </c>
      <c r="BN994">
        <f t="shared" si="585"/>
        <v>-67.960368165567971</v>
      </c>
      <c r="BO994">
        <f t="shared" si="551"/>
        <v>0</v>
      </c>
      <c r="BP994">
        <f t="shared" si="552"/>
        <v>5</v>
      </c>
      <c r="BQ994" t="str">
        <f t="shared" si="553"/>
        <v>Validate</v>
      </c>
    </row>
    <row r="995" spans="1:69" x14ac:dyDescent="0.3">
      <c r="A995">
        <v>3</v>
      </c>
      <c r="B995">
        <v>1</v>
      </c>
      <c r="C995" t="s">
        <v>2229</v>
      </c>
      <c r="D995" t="s">
        <v>15</v>
      </c>
      <c r="F995">
        <v>0</v>
      </c>
      <c r="G995">
        <v>0</v>
      </c>
      <c r="H995" t="s">
        <v>2230</v>
      </c>
      <c r="I995">
        <v>7.7374999999999998</v>
      </c>
      <c r="K995" t="s">
        <v>527</v>
      </c>
      <c r="L995" t="s">
        <v>1001</v>
      </c>
      <c r="O995">
        <v>4</v>
      </c>
      <c r="P995">
        <v>2</v>
      </c>
      <c r="Q995">
        <v>5</v>
      </c>
      <c r="R995" t="str">
        <f t="shared" si="554"/>
        <v>Test</v>
      </c>
      <c r="S995" t="str">
        <f t="shared" si="555"/>
        <v>Train</v>
      </c>
      <c r="T995" t="str">
        <f t="shared" si="556"/>
        <v>Validate</v>
      </c>
      <c r="U995" t="str">
        <f t="shared" si="557"/>
        <v/>
      </c>
      <c r="V995" t="str">
        <f t="shared" si="558"/>
        <v>0-17</v>
      </c>
      <c r="W995" t="str">
        <f t="shared" si="559"/>
        <v/>
      </c>
      <c r="X995" t="str">
        <f t="shared" si="560"/>
        <v>0-10</v>
      </c>
      <c r="Y995" t="b">
        <f>SUMPRODUCT(--(U995=counts!$A$40:$A$49))&gt;0</f>
        <v>0</v>
      </c>
      <c r="Z995" t="b">
        <f>SUMPRODUCT(--(W995=counts!$A$18:$A$22))&gt;0</f>
        <v>0</v>
      </c>
      <c r="AA995" t="str">
        <f t="shared" si="561"/>
        <v>0-17</v>
      </c>
      <c r="AB995" t="str">
        <f>IF(W995="","Blank",IF(Z995="TRUE",W995,counts!$A$23))</f>
        <v>Blank</v>
      </c>
      <c r="AC995" t="str">
        <f t="shared" si="562"/>
        <v>0-10</v>
      </c>
      <c r="AD995" t="str">
        <f t="shared" si="563"/>
        <v>Blank</v>
      </c>
      <c r="AE995" t="str">
        <f t="shared" si="564"/>
        <v>female</v>
      </c>
      <c r="AF995">
        <f>IF(F995&gt;=4, counts!$A$62,F995)</f>
        <v>0</v>
      </c>
      <c r="AG995">
        <f>IF(G995&gt;=3, counts!$A$69,G995)</f>
        <v>0</v>
      </c>
      <c r="AH995" t="str">
        <f>IF(OR(K995="S",K995=""), counts!$A$75,K995)</f>
        <v>Q</v>
      </c>
      <c r="AI995">
        <f t="shared" si="565"/>
        <v>3</v>
      </c>
      <c r="AJ995">
        <f>VLOOKUP(AA995,counts!$V$8:$W$13,2,FALSE)</f>
        <v>-3.7643689058441341</v>
      </c>
      <c r="AK995">
        <f>VLOOKUP(AB995,counts!$V$17:$W$23,2,FALSE)</f>
        <v>-42.171718189759716</v>
      </c>
      <c r="AL995">
        <f>VLOOKUP(AC995,counts!$V$27:$W$33,2,FALSE)</f>
        <v>-82.840254641099079</v>
      </c>
      <c r="AM995">
        <f>VLOOKUP(AD995,counts!$V$38:$W$49,2,FALSE)</f>
        <v>-33.757758935166962</v>
      </c>
      <c r="AN995">
        <f>VLOOKUP(AE995,counts!$V$53:$W$54,2,FALSE)</f>
        <v>151.41878811967541</v>
      </c>
      <c r="AO995">
        <f>VLOOKUP(AF995,counts!$V$58:$W$62,2,FALSE)</f>
        <v>-14.754319664473872</v>
      </c>
      <c r="AP995">
        <f>VLOOKUP(AG995,counts!$V$66:$W$69,2,FALSE)</f>
        <v>-22.013681658285037</v>
      </c>
      <c r="AQ995">
        <f>VLOOKUP(AH995,counts!$V$73:$W$75,2,FALSE)</f>
        <v>-11.405315820044242</v>
      </c>
      <c r="AR995">
        <f>VLOOKUP(AI995,counts!$V$79:$W$81,2,FALSE)</f>
        <v>-67.960368165567971</v>
      </c>
      <c r="AS995">
        <f t="shared" si="566"/>
        <v>1</v>
      </c>
      <c r="AT995">
        <f t="shared" si="567"/>
        <v>4</v>
      </c>
      <c r="AU995" t="str">
        <f t="shared" si="550"/>
        <v>Test</v>
      </c>
      <c r="AW995" t="str">
        <f t="shared" si="568"/>
        <v>0-17</v>
      </c>
      <c r="AX995" t="str">
        <f t="shared" si="569"/>
        <v>Blank</v>
      </c>
      <c r="AY995" t="str">
        <f t="shared" si="570"/>
        <v>0-10</v>
      </c>
      <c r="AZ995" t="str">
        <f t="shared" si="571"/>
        <v>Blank</v>
      </c>
      <c r="BA995" t="str">
        <f t="shared" si="572"/>
        <v>female</v>
      </c>
      <c r="BB995">
        <f t="shared" si="573"/>
        <v>0</v>
      </c>
      <c r="BC995">
        <f t="shared" si="574"/>
        <v>0</v>
      </c>
      <c r="BD995" t="str">
        <f t="shared" si="575"/>
        <v>Q</v>
      </c>
      <c r="BE995">
        <f t="shared" si="576"/>
        <v>3</v>
      </c>
      <c r="BF995">
        <f t="shared" si="577"/>
        <v>-3.7643689058441341</v>
      </c>
      <c r="BG995">
        <f t="shared" si="578"/>
        <v>-42.171718189759716</v>
      </c>
      <c r="BH995">
        <f t="shared" si="579"/>
        <v>-82.840254641099079</v>
      </c>
      <c r="BI995">
        <f t="shared" si="580"/>
        <v>-33.757758935166962</v>
      </c>
      <c r="BJ995">
        <f t="shared" si="581"/>
        <v>151.41878811967541</v>
      </c>
      <c r="BK995">
        <f t="shared" si="582"/>
        <v>-14.754319664473872</v>
      </c>
      <c r="BL995">
        <f t="shared" si="583"/>
        <v>-22.013681658285037</v>
      </c>
      <c r="BM995">
        <f t="shared" si="584"/>
        <v>-11.405315820044242</v>
      </c>
      <c r="BN995">
        <f t="shared" si="585"/>
        <v>-67.960368165567971</v>
      </c>
      <c r="BO995">
        <f t="shared" si="551"/>
        <v>1</v>
      </c>
      <c r="BP995">
        <f t="shared" si="552"/>
        <v>4</v>
      </c>
      <c r="BQ995" t="str">
        <f t="shared" si="553"/>
        <v>Test</v>
      </c>
    </row>
    <row r="996" spans="1:69" x14ac:dyDescent="0.3">
      <c r="A996">
        <v>3</v>
      </c>
      <c r="B996">
        <v>0</v>
      </c>
      <c r="C996" t="s">
        <v>2231</v>
      </c>
      <c r="D996" t="s">
        <v>20</v>
      </c>
      <c r="F996">
        <v>0</v>
      </c>
      <c r="G996">
        <v>0</v>
      </c>
      <c r="H996" t="s">
        <v>2232</v>
      </c>
      <c r="I996">
        <v>7.2291999999999996</v>
      </c>
      <c r="J996" t="s">
        <v>2233</v>
      </c>
      <c r="K996" t="s">
        <v>44</v>
      </c>
      <c r="O996">
        <v>5</v>
      </c>
      <c r="P996">
        <v>2</v>
      </c>
      <c r="Q996">
        <v>3</v>
      </c>
      <c r="R996" t="str">
        <f t="shared" si="554"/>
        <v>Validate</v>
      </c>
      <c r="S996" t="str">
        <f t="shared" si="555"/>
        <v>Train</v>
      </c>
      <c r="T996" t="str">
        <f t="shared" si="556"/>
        <v>Train</v>
      </c>
      <c r="U996" t="str">
        <f t="shared" si="557"/>
        <v/>
      </c>
      <c r="V996" t="str">
        <f t="shared" si="558"/>
        <v>0-17</v>
      </c>
      <c r="W996" t="str">
        <f t="shared" si="559"/>
        <v>F</v>
      </c>
      <c r="X996" t="str">
        <f t="shared" si="560"/>
        <v>0-10</v>
      </c>
      <c r="Y996" t="b">
        <f>SUMPRODUCT(--(U996=counts!$A$40:$A$49))&gt;0</f>
        <v>0</v>
      </c>
      <c r="Z996" t="b">
        <f>SUMPRODUCT(--(W996=counts!$A$18:$A$22))&gt;0</f>
        <v>0</v>
      </c>
      <c r="AA996" t="str">
        <f t="shared" si="561"/>
        <v>0-17</v>
      </c>
      <c r="AB996" t="str">
        <f>IF(W996="","Blank",IF(Z996="TRUE",W996,counts!$A$23))</f>
        <v>F, G, T</v>
      </c>
      <c r="AC996" t="str">
        <f t="shared" si="562"/>
        <v>0-10</v>
      </c>
      <c r="AD996" t="str">
        <f t="shared" si="563"/>
        <v>Blank</v>
      </c>
      <c r="AE996" t="str">
        <f t="shared" si="564"/>
        <v>male</v>
      </c>
      <c r="AF996">
        <f>IF(F996&gt;=4, counts!$A$62,F996)</f>
        <v>0</v>
      </c>
      <c r="AG996">
        <f>IF(G996&gt;=3, counts!$A$69,G996)</f>
        <v>0</v>
      </c>
      <c r="AH996" t="str">
        <f>IF(OR(K996="S",K996=""), counts!$A$75,K996)</f>
        <v>C</v>
      </c>
      <c r="AI996">
        <f t="shared" si="565"/>
        <v>3</v>
      </c>
      <c r="AJ996">
        <f>VLOOKUP(AA996,counts!$V$8:$W$13,2,FALSE)</f>
        <v>-3.7643689058441341</v>
      </c>
      <c r="AK996">
        <f>VLOOKUP(AB996,counts!$V$17:$W$23,2,FALSE)</f>
        <v>123.30204897661667</v>
      </c>
      <c r="AL996">
        <f>VLOOKUP(AC996,counts!$V$27:$W$33,2,FALSE)</f>
        <v>-82.840254641099079</v>
      </c>
      <c r="AM996">
        <f>VLOOKUP(AD996,counts!$V$38:$W$49,2,FALSE)</f>
        <v>-33.757758935166962</v>
      </c>
      <c r="AN996">
        <f>VLOOKUP(AE996,counts!$V$53:$W$54,2,FALSE)</f>
        <v>-108.67008854708662</v>
      </c>
      <c r="AO996">
        <f>VLOOKUP(AF996,counts!$V$58:$W$62,2,FALSE)</f>
        <v>-14.754319664473872</v>
      </c>
      <c r="AP996">
        <f>VLOOKUP(AG996,counts!$V$66:$W$69,2,FALSE)</f>
        <v>-22.013681658285037</v>
      </c>
      <c r="AQ996">
        <f>VLOOKUP(AH996,counts!$V$73:$W$75,2,FALSE)</f>
        <v>72.444458573419169</v>
      </c>
      <c r="AR996">
        <f>VLOOKUP(AI996,counts!$V$79:$W$81,2,FALSE)</f>
        <v>-67.960368165567971</v>
      </c>
      <c r="AS996">
        <f t="shared" si="566"/>
        <v>0</v>
      </c>
      <c r="AT996">
        <f t="shared" si="567"/>
        <v>5</v>
      </c>
      <c r="AU996" t="str">
        <f t="shared" si="550"/>
        <v>Validate</v>
      </c>
      <c r="AW996" t="str">
        <f t="shared" si="568"/>
        <v>0-17</v>
      </c>
      <c r="AX996" t="str">
        <f t="shared" si="569"/>
        <v>F, G, T</v>
      </c>
      <c r="AY996" t="str">
        <f t="shared" si="570"/>
        <v>0-10</v>
      </c>
      <c r="AZ996" t="str">
        <f t="shared" si="571"/>
        <v>Blank</v>
      </c>
      <c r="BA996" t="str">
        <f t="shared" si="572"/>
        <v>male</v>
      </c>
      <c r="BB996">
        <f t="shared" si="573"/>
        <v>0</v>
      </c>
      <c r="BC996">
        <f t="shared" si="574"/>
        <v>0</v>
      </c>
      <c r="BD996" t="str">
        <f t="shared" si="575"/>
        <v>C</v>
      </c>
      <c r="BE996">
        <f t="shared" si="576"/>
        <v>3</v>
      </c>
      <c r="BF996">
        <f t="shared" si="577"/>
        <v>-3.7643689058441341</v>
      </c>
      <c r="BG996">
        <f t="shared" si="578"/>
        <v>123.30204897661667</v>
      </c>
      <c r="BH996">
        <f t="shared" si="579"/>
        <v>-82.840254641099079</v>
      </c>
      <c r="BI996">
        <f t="shared" si="580"/>
        <v>-33.757758935166962</v>
      </c>
      <c r="BJ996">
        <f t="shared" si="581"/>
        <v>-108.67008854708662</v>
      </c>
      <c r="BK996">
        <f t="shared" si="582"/>
        <v>-14.754319664473872</v>
      </c>
      <c r="BL996">
        <f t="shared" si="583"/>
        <v>-22.013681658285037</v>
      </c>
      <c r="BM996">
        <f t="shared" si="584"/>
        <v>72.444458573419169</v>
      </c>
      <c r="BN996">
        <f t="shared" si="585"/>
        <v>-67.960368165567971</v>
      </c>
      <c r="BO996">
        <f t="shared" si="551"/>
        <v>0</v>
      </c>
      <c r="BP996">
        <f t="shared" si="552"/>
        <v>5</v>
      </c>
      <c r="BQ996" t="str">
        <f t="shared" si="553"/>
        <v>Validate</v>
      </c>
    </row>
    <row r="997" spans="1:69" x14ac:dyDescent="0.3">
      <c r="A997">
        <v>3</v>
      </c>
      <c r="B997">
        <v>0</v>
      </c>
      <c r="C997" t="s">
        <v>2234</v>
      </c>
      <c r="D997" t="s">
        <v>20</v>
      </c>
      <c r="E997">
        <v>35</v>
      </c>
      <c r="F997">
        <v>0</v>
      </c>
      <c r="G997">
        <v>0</v>
      </c>
      <c r="H997" t="s">
        <v>2235</v>
      </c>
      <c r="I997">
        <v>7.8958000000000004</v>
      </c>
      <c r="K997" t="s">
        <v>44</v>
      </c>
      <c r="O997">
        <v>2</v>
      </c>
      <c r="P997">
        <v>2</v>
      </c>
      <c r="Q997">
        <v>2</v>
      </c>
      <c r="R997" t="str">
        <f t="shared" si="554"/>
        <v>Train</v>
      </c>
      <c r="S997" t="str">
        <f t="shared" si="555"/>
        <v>Train</v>
      </c>
      <c r="T997" t="str">
        <f t="shared" si="556"/>
        <v>Train</v>
      </c>
      <c r="U997" t="str">
        <f t="shared" si="557"/>
        <v/>
      </c>
      <c r="V997" t="str">
        <f t="shared" si="558"/>
        <v>31-40</v>
      </c>
      <c r="W997" t="str">
        <f t="shared" si="559"/>
        <v/>
      </c>
      <c r="X997" t="str">
        <f t="shared" si="560"/>
        <v>0-10</v>
      </c>
      <c r="Y997" t="b">
        <f>SUMPRODUCT(--(U997=counts!$A$40:$A$49))&gt;0</f>
        <v>0</v>
      </c>
      <c r="Z997" t="b">
        <f>SUMPRODUCT(--(W997=counts!$A$18:$A$22))&gt;0</f>
        <v>0</v>
      </c>
      <c r="AA997" t="str">
        <f t="shared" si="561"/>
        <v>31-40</v>
      </c>
      <c r="AB997" t="str">
        <f>IF(W997="","Blank",IF(Z997="TRUE",W997,counts!$A$23))</f>
        <v>Blank</v>
      </c>
      <c r="AC997" t="str">
        <f t="shared" si="562"/>
        <v>0-10</v>
      </c>
      <c r="AD997" t="str">
        <f t="shared" si="563"/>
        <v>Blank</v>
      </c>
      <c r="AE997" t="str">
        <f t="shared" si="564"/>
        <v>male</v>
      </c>
      <c r="AF997">
        <f>IF(F997&gt;=4, counts!$A$62,F997)</f>
        <v>0</v>
      </c>
      <c r="AG997">
        <f>IF(G997&gt;=3, counts!$A$69,G997)</f>
        <v>0</v>
      </c>
      <c r="AH997" t="str">
        <f>IF(OR(K997="S",K997=""), counts!$A$75,K997)</f>
        <v>C</v>
      </c>
      <c r="AI997">
        <f t="shared" si="565"/>
        <v>3</v>
      </c>
      <c r="AJ997">
        <f>VLOOKUP(AA997,counts!$V$8:$W$13,2,FALSE)</f>
        <v>32.769878926258563</v>
      </c>
      <c r="AK997">
        <f>VLOOKUP(AB997,counts!$V$17:$W$23,2,FALSE)</f>
        <v>-42.171718189759716</v>
      </c>
      <c r="AL997">
        <f>VLOOKUP(AC997,counts!$V$27:$W$33,2,FALSE)</f>
        <v>-82.840254641099079</v>
      </c>
      <c r="AM997">
        <f>VLOOKUP(AD997,counts!$V$38:$W$49,2,FALSE)</f>
        <v>-33.757758935166962</v>
      </c>
      <c r="AN997">
        <f>VLOOKUP(AE997,counts!$V$53:$W$54,2,FALSE)</f>
        <v>-108.67008854708662</v>
      </c>
      <c r="AO997">
        <f>VLOOKUP(AF997,counts!$V$58:$W$62,2,FALSE)</f>
        <v>-14.754319664473872</v>
      </c>
      <c r="AP997">
        <f>VLOOKUP(AG997,counts!$V$66:$W$69,2,FALSE)</f>
        <v>-22.013681658285037</v>
      </c>
      <c r="AQ997">
        <f>VLOOKUP(AH997,counts!$V$73:$W$75,2,FALSE)</f>
        <v>72.444458573419169</v>
      </c>
      <c r="AR997">
        <f>VLOOKUP(AI997,counts!$V$79:$W$81,2,FALSE)</f>
        <v>-67.960368165567971</v>
      </c>
      <c r="AS997">
        <f t="shared" si="566"/>
        <v>0</v>
      </c>
      <c r="AT997">
        <f t="shared" si="567"/>
        <v>2</v>
      </c>
      <c r="AU997" t="str">
        <f t="shared" si="550"/>
        <v>Train</v>
      </c>
      <c r="AW997" t="str">
        <f t="shared" si="568"/>
        <v>31-40</v>
      </c>
      <c r="AX997" t="str">
        <f t="shared" si="569"/>
        <v>Blank</v>
      </c>
      <c r="AY997" t="str">
        <f t="shared" si="570"/>
        <v>0-10</v>
      </c>
      <c r="AZ997" t="str">
        <f t="shared" si="571"/>
        <v>Blank</v>
      </c>
      <c r="BA997" t="str">
        <f t="shared" si="572"/>
        <v>male</v>
      </c>
      <c r="BB997">
        <f t="shared" si="573"/>
        <v>0</v>
      </c>
      <c r="BC997">
        <f t="shared" si="574"/>
        <v>0</v>
      </c>
      <c r="BD997" t="str">
        <f t="shared" si="575"/>
        <v>C</v>
      </c>
      <c r="BE997">
        <f t="shared" si="576"/>
        <v>3</v>
      </c>
      <c r="BF997">
        <f t="shared" si="577"/>
        <v>32.769878926258563</v>
      </c>
      <c r="BG997">
        <f t="shared" si="578"/>
        <v>-42.171718189759716</v>
      </c>
      <c r="BH997">
        <f t="shared" si="579"/>
        <v>-82.840254641099079</v>
      </c>
      <c r="BI997">
        <f t="shared" si="580"/>
        <v>-33.757758935166962</v>
      </c>
      <c r="BJ997">
        <f t="shared" si="581"/>
        <v>-108.67008854708662</v>
      </c>
      <c r="BK997">
        <f t="shared" si="582"/>
        <v>-14.754319664473872</v>
      </c>
      <c r="BL997">
        <f t="shared" si="583"/>
        <v>-22.013681658285037</v>
      </c>
      <c r="BM997">
        <f t="shared" si="584"/>
        <v>72.444458573419169</v>
      </c>
      <c r="BN997">
        <f t="shared" si="585"/>
        <v>-67.960368165567971</v>
      </c>
      <c r="BO997">
        <f t="shared" si="551"/>
        <v>0</v>
      </c>
      <c r="BP997">
        <f t="shared" si="552"/>
        <v>2</v>
      </c>
      <c r="BQ997" t="str">
        <f t="shared" si="553"/>
        <v>Train</v>
      </c>
    </row>
    <row r="998" spans="1:69" x14ac:dyDescent="0.3">
      <c r="A998">
        <v>3</v>
      </c>
      <c r="B998">
        <v>0</v>
      </c>
      <c r="C998" t="s">
        <v>2236</v>
      </c>
      <c r="D998" t="s">
        <v>20</v>
      </c>
      <c r="E998">
        <v>33</v>
      </c>
      <c r="F998">
        <v>0</v>
      </c>
      <c r="G998">
        <v>0</v>
      </c>
      <c r="H998" t="s">
        <v>2237</v>
      </c>
      <c r="I998">
        <v>7.8958000000000004</v>
      </c>
      <c r="K998" t="s">
        <v>17</v>
      </c>
      <c r="O998">
        <v>5</v>
      </c>
      <c r="P998">
        <v>2</v>
      </c>
      <c r="Q998">
        <v>5</v>
      </c>
      <c r="R998" t="str">
        <f t="shared" si="554"/>
        <v>Validate</v>
      </c>
      <c r="S998" t="str">
        <f t="shared" si="555"/>
        <v>Train</v>
      </c>
      <c r="T998" t="str">
        <f t="shared" si="556"/>
        <v>Validate</v>
      </c>
      <c r="U998" t="str">
        <f t="shared" si="557"/>
        <v/>
      </c>
      <c r="V998" t="str">
        <f t="shared" si="558"/>
        <v>31-40</v>
      </c>
      <c r="W998" t="str">
        <f t="shared" si="559"/>
        <v/>
      </c>
      <c r="X998" t="str">
        <f t="shared" si="560"/>
        <v>0-10</v>
      </c>
      <c r="Y998" t="b">
        <f>SUMPRODUCT(--(U998=counts!$A$40:$A$49))&gt;0</f>
        <v>0</v>
      </c>
      <c r="Z998" t="b">
        <f>SUMPRODUCT(--(W998=counts!$A$18:$A$22))&gt;0</f>
        <v>0</v>
      </c>
      <c r="AA998" t="str">
        <f t="shared" si="561"/>
        <v>31-40</v>
      </c>
      <c r="AB998" t="str">
        <f>IF(W998="","Blank",IF(Z998="TRUE",W998,counts!$A$23))</f>
        <v>Blank</v>
      </c>
      <c r="AC998" t="str">
        <f t="shared" si="562"/>
        <v>0-10</v>
      </c>
      <c r="AD998" t="str">
        <f t="shared" si="563"/>
        <v>Blank</v>
      </c>
      <c r="AE998" t="str">
        <f t="shared" si="564"/>
        <v>male</v>
      </c>
      <c r="AF998">
        <f>IF(F998&gt;=4, counts!$A$62,F998)</f>
        <v>0</v>
      </c>
      <c r="AG998">
        <f>IF(G998&gt;=3, counts!$A$69,G998)</f>
        <v>0</v>
      </c>
      <c r="AH998" t="str">
        <f>IF(OR(K998="S",K998=""), counts!$A$75,K998)</f>
        <v>S, blank</v>
      </c>
      <c r="AI998">
        <f t="shared" si="565"/>
        <v>3</v>
      </c>
      <c r="AJ998">
        <f>VLOOKUP(AA998,counts!$V$8:$W$13,2,FALSE)</f>
        <v>32.769878926258563</v>
      </c>
      <c r="AK998">
        <f>VLOOKUP(AB998,counts!$V$17:$W$23,2,FALSE)</f>
        <v>-42.171718189759716</v>
      </c>
      <c r="AL998">
        <f>VLOOKUP(AC998,counts!$V$27:$W$33,2,FALSE)</f>
        <v>-82.840254641099079</v>
      </c>
      <c r="AM998">
        <f>VLOOKUP(AD998,counts!$V$38:$W$49,2,FALSE)</f>
        <v>-33.757758935166962</v>
      </c>
      <c r="AN998">
        <f>VLOOKUP(AE998,counts!$V$53:$W$54,2,FALSE)</f>
        <v>-108.67008854708662</v>
      </c>
      <c r="AO998">
        <f>VLOOKUP(AF998,counts!$V$58:$W$62,2,FALSE)</f>
        <v>-14.754319664473872</v>
      </c>
      <c r="AP998">
        <f>VLOOKUP(AG998,counts!$V$66:$W$69,2,FALSE)</f>
        <v>-22.013681658285037</v>
      </c>
      <c r="AQ998">
        <f>VLOOKUP(AH998,counts!$V$73:$W$75,2,FALSE)</f>
        <v>-22.422560732600829</v>
      </c>
      <c r="AR998">
        <f>VLOOKUP(AI998,counts!$V$79:$W$81,2,FALSE)</f>
        <v>-67.960368165567971</v>
      </c>
      <c r="AS998">
        <f t="shared" si="566"/>
        <v>0</v>
      </c>
      <c r="AT998">
        <f t="shared" si="567"/>
        <v>5</v>
      </c>
      <c r="AU998" t="str">
        <f t="shared" si="550"/>
        <v>Validate</v>
      </c>
      <c r="AW998" t="str">
        <f t="shared" si="568"/>
        <v>31-40</v>
      </c>
      <c r="AX998" t="str">
        <f t="shared" si="569"/>
        <v>Blank</v>
      </c>
      <c r="AY998" t="str">
        <f t="shared" si="570"/>
        <v>0-10</v>
      </c>
      <c r="AZ998" t="str">
        <f t="shared" si="571"/>
        <v>Blank</v>
      </c>
      <c r="BA998" t="str">
        <f t="shared" si="572"/>
        <v>male</v>
      </c>
      <c r="BB998">
        <f t="shared" si="573"/>
        <v>0</v>
      </c>
      <c r="BC998">
        <f t="shared" si="574"/>
        <v>0</v>
      </c>
      <c r="BD998" t="str">
        <f t="shared" si="575"/>
        <v>S, blank</v>
      </c>
      <c r="BE998">
        <f t="shared" si="576"/>
        <v>3</v>
      </c>
      <c r="BF998">
        <f t="shared" si="577"/>
        <v>32.769878926258563</v>
      </c>
      <c r="BG998">
        <f t="shared" si="578"/>
        <v>-42.171718189759716</v>
      </c>
      <c r="BH998">
        <f t="shared" si="579"/>
        <v>-82.840254641099079</v>
      </c>
      <c r="BI998">
        <f t="shared" si="580"/>
        <v>-33.757758935166962</v>
      </c>
      <c r="BJ998">
        <f t="shared" si="581"/>
        <v>-108.67008854708662</v>
      </c>
      <c r="BK998">
        <f t="shared" si="582"/>
        <v>-14.754319664473872</v>
      </c>
      <c r="BL998">
        <f t="shared" si="583"/>
        <v>-22.013681658285037</v>
      </c>
      <c r="BM998">
        <f t="shared" si="584"/>
        <v>-22.422560732600829</v>
      </c>
      <c r="BN998">
        <f t="shared" si="585"/>
        <v>-67.960368165567971</v>
      </c>
      <c r="BO998">
        <f t="shared" si="551"/>
        <v>0</v>
      </c>
      <c r="BP998">
        <f t="shared" si="552"/>
        <v>5</v>
      </c>
      <c r="BQ998" t="str">
        <f t="shared" si="553"/>
        <v>Validate</v>
      </c>
    </row>
    <row r="999" spans="1:69" x14ac:dyDescent="0.3">
      <c r="A999">
        <v>3</v>
      </c>
      <c r="B999">
        <v>1</v>
      </c>
      <c r="C999" t="s">
        <v>2238</v>
      </c>
      <c r="D999" t="s">
        <v>15</v>
      </c>
      <c r="F999">
        <v>0</v>
      </c>
      <c r="G999">
        <v>0</v>
      </c>
      <c r="H999" t="s">
        <v>2239</v>
      </c>
      <c r="I999">
        <v>7.2249999999999996</v>
      </c>
      <c r="K999" t="s">
        <v>44</v>
      </c>
      <c r="L999" t="s">
        <v>44</v>
      </c>
      <c r="O999">
        <v>1</v>
      </c>
      <c r="P999">
        <v>3</v>
      </c>
      <c r="Q999">
        <v>2</v>
      </c>
      <c r="R999" t="str">
        <f t="shared" si="554"/>
        <v>Train</v>
      </c>
      <c r="S999" t="str">
        <f t="shared" si="555"/>
        <v>Train</v>
      </c>
      <c r="T999" t="str">
        <f t="shared" si="556"/>
        <v>Train</v>
      </c>
      <c r="U999" t="str">
        <f t="shared" si="557"/>
        <v/>
      </c>
      <c r="V999" t="str">
        <f t="shared" si="558"/>
        <v>0-17</v>
      </c>
      <c r="W999" t="str">
        <f t="shared" si="559"/>
        <v/>
      </c>
      <c r="X999" t="str">
        <f t="shared" si="560"/>
        <v>0-10</v>
      </c>
      <c r="Y999" t="b">
        <f>SUMPRODUCT(--(U999=counts!$A$40:$A$49))&gt;0</f>
        <v>0</v>
      </c>
      <c r="Z999" t="b">
        <f>SUMPRODUCT(--(W999=counts!$A$18:$A$22))&gt;0</f>
        <v>0</v>
      </c>
      <c r="AA999" t="str">
        <f t="shared" si="561"/>
        <v>0-17</v>
      </c>
      <c r="AB999" t="str">
        <f>IF(W999="","Blank",IF(Z999="TRUE",W999,counts!$A$23))</f>
        <v>Blank</v>
      </c>
      <c r="AC999" t="str">
        <f t="shared" si="562"/>
        <v>0-10</v>
      </c>
      <c r="AD999" t="str">
        <f t="shared" si="563"/>
        <v>Blank</v>
      </c>
      <c r="AE999" t="str">
        <f t="shared" si="564"/>
        <v>female</v>
      </c>
      <c r="AF999">
        <f>IF(F999&gt;=4, counts!$A$62,F999)</f>
        <v>0</v>
      </c>
      <c r="AG999">
        <f>IF(G999&gt;=3, counts!$A$69,G999)</f>
        <v>0</v>
      </c>
      <c r="AH999" t="str">
        <f>IF(OR(K999="S",K999=""), counts!$A$75,K999)</f>
        <v>C</v>
      </c>
      <c r="AI999">
        <f t="shared" si="565"/>
        <v>3</v>
      </c>
      <c r="AJ999">
        <f>VLOOKUP(AA999,counts!$V$8:$W$13,2,FALSE)</f>
        <v>-3.7643689058441341</v>
      </c>
      <c r="AK999">
        <f>VLOOKUP(AB999,counts!$V$17:$W$23,2,FALSE)</f>
        <v>-42.171718189759716</v>
      </c>
      <c r="AL999">
        <f>VLOOKUP(AC999,counts!$V$27:$W$33,2,FALSE)</f>
        <v>-82.840254641099079</v>
      </c>
      <c r="AM999">
        <f>VLOOKUP(AD999,counts!$V$38:$W$49,2,FALSE)</f>
        <v>-33.757758935166962</v>
      </c>
      <c r="AN999">
        <f>VLOOKUP(AE999,counts!$V$53:$W$54,2,FALSE)</f>
        <v>151.41878811967541</v>
      </c>
      <c r="AO999">
        <f>VLOOKUP(AF999,counts!$V$58:$W$62,2,FALSE)</f>
        <v>-14.754319664473872</v>
      </c>
      <c r="AP999">
        <f>VLOOKUP(AG999,counts!$V$66:$W$69,2,FALSE)</f>
        <v>-22.013681658285037</v>
      </c>
      <c r="AQ999">
        <f>VLOOKUP(AH999,counts!$V$73:$W$75,2,FALSE)</f>
        <v>72.444458573419169</v>
      </c>
      <c r="AR999">
        <f>VLOOKUP(AI999,counts!$V$79:$W$81,2,FALSE)</f>
        <v>-67.960368165567971</v>
      </c>
      <c r="AS999">
        <f t="shared" si="566"/>
        <v>1</v>
      </c>
      <c r="AT999">
        <f t="shared" si="567"/>
        <v>1</v>
      </c>
      <c r="AU999" t="str">
        <f t="shared" si="550"/>
        <v>Train</v>
      </c>
      <c r="AW999" t="str">
        <f t="shared" si="568"/>
        <v>0-17</v>
      </c>
      <c r="AX999" t="str">
        <f t="shared" si="569"/>
        <v>Blank</v>
      </c>
      <c r="AY999" t="str">
        <f t="shared" si="570"/>
        <v>0-10</v>
      </c>
      <c r="AZ999" t="str">
        <f t="shared" si="571"/>
        <v>Blank</v>
      </c>
      <c r="BA999" t="str">
        <f t="shared" si="572"/>
        <v>female</v>
      </c>
      <c r="BB999">
        <f t="shared" si="573"/>
        <v>0</v>
      </c>
      <c r="BC999">
        <f t="shared" si="574"/>
        <v>0</v>
      </c>
      <c r="BD999" t="str">
        <f t="shared" si="575"/>
        <v>C</v>
      </c>
      <c r="BE999">
        <f t="shared" si="576"/>
        <v>3</v>
      </c>
      <c r="BF999">
        <f t="shared" si="577"/>
        <v>-3.7643689058441341</v>
      </c>
      <c r="BG999">
        <f t="shared" si="578"/>
        <v>-42.171718189759716</v>
      </c>
      <c r="BH999">
        <f t="shared" si="579"/>
        <v>-82.840254641099079</v>
      </c>
      <c r="BI999">
        <f t="shared" si="580"/>
        <v>-33.757758935166962</v>
      </c>
      <c r="BJ999">
        <f t="shared" si="581"/>
        <v>151.41878811967541</v>
      </c>
      <c r="BK999">
        <f t="shared" si="582"/>
        <v>-14.754319664473872</v>
      </c>
      <c r="BL999">
        <f t="shared" si="583"/>
        <v>-22.013681658285037</v>
      </c>
      <c r="BM999">
        <f t="shared" si="584"/>
        <v>72.444458573419169</v>
      </c>
      <c r="BN999">
        <f t="shared" si="585"/>
        <v>-67.960368165567971</v>
      </c>
      <c r="BO999">
        <f t="shared" si="551"/>
        <v>1</v>
      </c>
      <c r="BP999">
        <f t="shared" si="552"/>
        <v>1</v>
      </c>
      <c r="BQ999" t="str">
        <f t="shared" si="553"/>
        <v>Train</v>
      </c>
    </row>
    <row r="1000" spans="1:69" x14ac:dyDescent="0.3">
      <c r="A1000">
        <v>3</v>
      </c>
      <c r="B1000">
        <v>0</v>
      </c>
      <c r="C1000" t="s">
        <v>2240</v>
      </c>
      <c r="D1000" t="s">
        <v>20</v>
      </c>
      <c r="F1000">
        <v>0</v>
      </c>
      <c r="G1000">
        <v>0</v>
      </c>
      <c r="H1000" t="s">
        <v>2241</v>
      </c>
      <c r="I1000">
        <v>7.8958000000000004</v>
      </c>
      <c r="K1000" t="s">
        <v>44</v>
      </c>
      <c r="O1000">
        <v>5</v>
      </c>
      <c r="P1000">
        <v>5</v>
      </c>
      <c r="Q1000">
        <v>3</v>
      </c>
      <c r="R1000" t="str">
        <f t="shared" si="554"/>
        <v>Validate</v>
      </c>
      <c r="S1000" t="str">
        <f t="shared" si="555"/>
        <v>Validate</v>
      </c>
      <c r="T1000" t="str">
        <f t="shared" si="556"/>
        <v>Train</v>
      </c>
      <c r="U1000" t="str">
        <f t="shared" si="557"/>
        <v/>
      </c>
      <c r="V1000" t="str">
        <f t="shared" si="558"/>
        <v>0-17</v>
      </c>
      <c r="W1000" t="str">
        <f t="shared" si="559"/>
        <v/>
      </c>
      <c r="X1000" t="str">
        <f t="shared" si="560"/>
        <v>0-10</v>
      </c>
      <c r="Y1000" t="b">
        <f>SUMPRODUCT(--(U1000=counts!$A$40:$A$49))&gt;0</f>
        <v>0</v>
      </c>
      <c r="Z1000" t="b">
        <f>SUMPRODUCT(--(W1000=counts!$A$18:$A$22))&gt;0</f>
        <v>0</v>
      </c>
      <c r="AA1000" t="str">
        <f t="shared" si="561"/>
        <v>0-17</v>
      </c>
      <c r="AB1000" t="str">
        <f>IF(W1000="","Blank",IF(Z1000="TRUE",W1000,counts!$A$23))</f>
        <v>Blank</v>
      </c>
      <c r="AC1000" t="str">
        <f t="shared" si="562"/>
        <v>0-10</v>
      </c>
      <c r="AD1000" t="str">
        <f t="shared" si="563"/>
        <v>Blank</v>
      </c>
      <c r="AE1000" t="str">
        <f t="shared" si="564"/>
        <v>male</v>
      </c>
      <c r="AF1000">
        <f>IF(F1000&gt;=4, counts!$A$62,F1000)</f>
        <v>0</v>
      </c>
      <c r="AG1000">
        <f>IF(G1000&gt;=3, counts!$A$69,G1000)</f>
        <v>0</v>
      </c>
      <c r="AH1000" t="str">
        <f>IF(OR(K1000="S",K1000=""), counts!$A$75,K1000)</f>
        <v>C</v>
      </c>
      <c r="AI1000">
        <f t="shared" si="565"/>
        <v>3</v>
      </c>
      <c r="AJ1000">
        <f>VLOOKUP(AA1000,counts!$V$8:$W$13,2,FALSE)</f>
        <v>-3.7643689058441341</v>
      </c>
      <c r="AK1000">
        <f>VLOOKUP(AB1000,counts!$V$17:$W$23,2,FALSE)</f>
        <v>-42.171718189759716</v>
      </c>
      <c r="AL1000">
        <f>VLOOKUP(AC1000,counts!$V$27:$W$33,2,FALSE)</f>
        <v>-82.840254641099079</v>
      </c>
      <c r="AM1000">
        <f>VLOOKUP(AD1000,counts!$V$38:$W$49,2,FALSE)</f>
        <v>-33.757758935166962</v>
      </c>
      <c r="AN1000">
        <f>VLOOKUP(AE1000,counts!$V$53:$W$54,2,FALSE)</f>
        <v>-108.67008854708662</v>
      </c>
      <c r="AO1000">
        <f>VLOOKUP(AF1000,counts!$V$58:$W$62,2,FALSE)</f>
        <v>-14.754319664473872</v>
      </c>
      <c r="AP1000">
        <f>VLOOKUP(AG1000,counts!$V$66:$W$69,2,FALSE)</f>
        <v>-22.013681658285037</v>
      </c>
      <c r="AQ1000">
        <f>VLOOKUP(AH1000,counts!$V$73:$W$75,2,FALSE)</f>
        <v>72.444458573419169</v>
      </c>
      <c r="AR1000">
        <f>VLOOKUP(AI1000,counts!$V$79:$W$81,2,FALSE)</f>
        <v>-67.960368165567971</v>
      </c>
      <c r="AS1000">
        <f t="shared" si="566"/>
        <v>0</v>
      </c>
      <c r="AT1000">
        <f t="shared" si="567"/>
        <v>5</v>
      </c>
      <c r="AU1000" t="str">
        <f t="shared" si="550"/>
        <v>Validate</v>
      </c>
      <c r="AW1000" t="str">
        <f t="shared" si="568"/>
        <v>0-17</v>
      </c>
      <c r="AX1000" t="str">
        <f t="shared" si="569"/>
        <v>Blank</v>
      </c>
      <c r="AY1000" t="str">
        <f t="shared" si="570"/>
        <v>0-10</v>
      </c>
      <c r="AZ1000" t="str">
        <f t="shared" si="571"/>
        <v>Blank</v>
      </c>
      <c r="BA1000" t="str">
        <f t="shared" si="572"/>
        <v>male</v>
      </c>
      <c r="BB1000">
        <f t="shared" si="573"/>
        <v>0</v>
      </c>
      <c r="BC1000">
        <f t="shared" si="574"/>
        <v>0</v>
      </c>
      <c r="BD1000" t="str">
        <f t="shared" si="575"/>
        <v>C</v>
      </c>
      <c r="BE1000">
        <f t="shared" si="576"/>
        <v>3</v>
      </c>
      <c r="BF1000">
        <f t="shared" si="577"/>
        <v>-3.7643689058441341</v>
      </c>
      <c r="BG1000">
        <f t="shared" si="578"/>
        <v>-42.171718189759716</v>
      </c>
      <c r="BH1000">
        <f t="shared" si="579"/>
        <v>-82.840254641099079</v>
      </c>
      <c r="BI1000">
        <f t="shared" si="580"/>
        <v>-33.757758935166962</v>
      </c>
      <c r="BJ1000">
        <f t="shared" si="581"/>
        <v>-108.67008854708662</v>
      </c>
      <c r="BK1000">
        <f t="shared" si="582"/>
        <v>-14.754319664473872</v>
      </c>
      <c r="BL1000">
        <f t="shared" si="583"/>
        <v>-22.013681658285037</v>
      </c>
      <c r="BM1000">
        <f t="shared" si="584"/>
        <v>72.444458573419169</v>
      </c>
      <c r="BN1000">
        <f t="shared" si="585"/>
        <v>-67.960368165567971</v>
      </c>
      <c r="BO1000">
        <f t="shared" si="551"/>
        <v>0</v>
      </c>
      <c r="BP1000">
        <f t="shared" si="552"/>
        <v>5</v>
      </c>
      <c r="BQ1000" t="str">
        <f t="shared" si="553"/>
        <v>Validate</v>
      </c>
    </row>
    <row r="1001" spans="1:69" x14ac:dyDescent="0.3">
      <c r="A1001">
        <v>3</v>
      </c>
      <c r="B1001">
        <v>1</v>
      </c>
      <c r="C1001" t="s">
        <v>2242</v>
      </c>
      <c r="D1001" t="s">
        <v>15</v>
      </c>
      <c r="F1001">
        <v>0</v>
      </c>
      <c r="G1001">
        <v>0</v>
      </c>
      <c r="H1001" t="s">
        <v>2243</v>
      </c>
      <c r="I1001">
        <v>7.75</v>
      </c>
      <c r="K1001" t="s">
        <v>527</v>
      </c>
      <c r="L1001" t="s">
        <v>2244</v>
      </c>
      <c r="O1001">
        <v>5</v>
      </c>
      <c r="P1001">
        <v>4</v>
      </c>
      <c r="Q1001">
        <v>2</v>
      </c>
      <c r="R1001" t="str">
        <f t="shared" si="554"/>
        <v>Validate</v>
      </c>
      <c r="S1001" t="str">
        <f t="shared" si="555"/>
        <v>Test</v>
      </c>
      <c r="T1001" t="str">
        <f t="shared" si="556"/>
        <v>Train</v>
      </c>
      <c r="U1001" t="str">
        <f t="shared" si="557"/>
        <v/>
      </c>
      <c r="V1001" t="str">
        <f t="shared" si="558"/>
        <v>0-17</v>
      </c>
      <c r="W1001" t="str">
        <f t="shared" si="559"/>
        <v/>
      </c>
      <c r="X1001" t="str">
        <f t="shared" si="560"/>
        <v>0-10</v>
      </c>
      <c r="Y1001" t="b">
        <f>SUMPRODUCT(--(U1001=counts!$A$40:$A$49))&gt;0</f>
        <v>0</v>
      </c>
      <c r="Z1001" t="b">
        <f>SUMPRODUCT(--(W1001=counts!$A$18:$A$22))&gt;0</f>
        <v>0</v>
      </c>
      <c r="AA1001" t="str">
        <f t="shared" si="561"/>
        <v>0-17</v>
      </c>
      <c r="AB1001" t="str">
        <f>IF(W1001="","Blank",IF(Z1001="TRUE",W1001,counts!$A$23))</f>
        <v>Blank</v>
      </c>
      <c r="AC1001" t="str">
        <f t="shared" si="562"/>
        <v>0-10</v>
      </c>
      <c r="AD1001" t="str">
        <f t="shared" si="563"/>
        <v>Blank</v>
      </c>
      <c r="AE1001" t="str">
        <f t="shared" si="564"/>
        <v>female</v>
      </c>
      <c r="AF1001">
        <f>IF(F1001&gt;=4, counts!$A$62,F1001)</f>
        <v>0</v>
      </c>
      <c r="AG1001">
        <f>IF(G1001&gt;=3, counts!$A$69,G1001)</f>
        <v>0</v>
      </c>
      <c r="AH1001" t="str">
        <f>IF(OR(K1001="S",K1001=""), counts!$A$75,K1001)</f>
        <v>Q</v>
      </c>
      <c r="AI1001">
        <f t="shared" si="565"/>
        <v>3</v>
      </c>
      <c r="AJ1001">
        <f>VLOOKUP(AA1001,counts!$V$8:$W$13,2,FALSE)</f>
        <v>-3.7643689058441341</v>
      </c>
      <c r="AK1001">
        <f>VLOOKUP(AB1001,counts!$V$17:$W$23,2,FALSE)</f>
        <v>-42.171718189759716</v>
      </c>
      <c r="AL1001">
        <f>VLOOKUP(AC1001,counts!$V$27:$W$33,2,FALSE)</f>
        <v>-82.840254641099079</v>
      </c>
      <c r="AM1001">
        <f>VLOOKUP(AD1001,counts!$V$38:$W$49,2,FALSE)</f>
        <v>-33.757758935166962</v>
      </c>
      <c r="AN1001">
        <f>VLOOKUP(AE1001,counts!$V$53:$W$54,2,FALSE)</f>
        <v>151.41878811967541</v>
      </c>
      <c r="AO1001">
        <f>VLOOKUP(AF1001,counts!$V$58:$W$62,2,FALSE)</f>
        <v>-14.754319664473872</v>
      </c>
      <c r="AP1001">
        <f>VLOOKUP(AG1001,counts!$V$66:$W$69,2,FALSE)</f>
        <v>-22.013681658285037</v>
      </c>
      <c r="AQ1001">
        <f>VLOOKUP(AH1001,counts!$V$73:$W$75,2,FALSE)</f>
        <v>-11.405315820044242</v>
      </c>
      <c r="AR1001">
        <f>VLOOKUP(AI1001,counts!$V$79:$W$81,2,FALSE)</f>
        <v>-67.960368165567971</v>
      </c>
      <c r="AS1001">
        <f t="shared" si="566"/>
        <v>1</v>
      </c>
      <c r="AT1001">
        <f t="shared" si="567"/>
        <v>5</v>
      </c>
      <c r="AU1001" t="str">
        <f t="shared" si="550"/>
        <v>Validate</v>
      </c>
      <c r="AW1001" t="str">
        <f t="shared" si="568"/>
        <v>0-17</v>
      </c>
      <c r="AX1001" t="str">
        <f t="shared" si="569"/>
        <v>Blank</v>
      </c>
      <c r="AY1001" t="str">
        <f t="shared" si="570"/>
        <v>0-10</v>
      </c>
      <c r="AZ1001" t="str">
        <f t="shared" si="571"/>
        <v>Blank</v>
      </c>
      <c r="BA1001" t="str">
        <f t="shared" si="572"/>
        <v>female</v>
      </c>
      <c r="BB1001">
        <f t="shared" si="573"/>
        <v>0</v>
      </c>
      <c r="BC1001">
        <f t="shared" si="574"/>
        <v>0</v>
      </c>
      <c r="BD1001" t="str">
        <f t="shared" si="575"/>
        <v>Q</v>
      </c>
      <c r="BE1001">
        <f t="shared" si="576"/>
        <v>3</v>
      </c>
      <c r="BF1001">
        <f t="shared" si="577"/>
        <v>-3.7643689058441341</v>
      </c>
      <c r="BG1001">
        <f t="shared" si="578"/>
        <v>-42.171718189759716</v>
      </c>
      <c r="BH1001">
        <f t="shared" si="579"/>
        <v>-82.840254641099079</v>
      </c>
      <c r="BI1001">
        <f t="shared" si="580"/>
        <v>-33.757758935166962</v>
      </c>
      <c r="BJ1001">
        <f t="shared" si="581"/>
        <v>151.41878811967541</v>
      </c>
      <c r="BK1001">
        <f t="shared" si="582"/>
        <v>-14.754319664473872</v>
      </c>
      <c r="BL1001">
        <f t="shared" si="583"/>
        <v>-22.013681658285037</v>
      </c>
      <c r="BM1001">
        <f t="shared" si="584"/>
        <v>-11.405315820044242</v>
      </c>
      <c r="BN1001">
        <f t="shared" si="585"/>
        <v>-67.960368165567971</v>
      </c>
      <c r="BO1001">
        <f t="shared" si="551"/>
        <v>1</v>
      </c>
      <c r="BP1001">
        <f t="shared" si="552"/>
        <v>5</v>
      </c>
      <c r="BQ1001" t="str">
        <f t="shared" si="553"/>
        <v>Validate</v>
      </c>
    </row>
    <row r="1002" spans="1:69" x14ac:dyDescent="0.3">
      <c r="A1002">
        <v>3</v>
      </c>
      <c r="B1002">
        <v>1</v>
      </c>
      <c r="C1002" t="s">
        <v>2245</v>
      </c>
      <c r="D1002" t="s">
        <v>20</v>
      </c>
      <c r="F1002">
        <v>0</v>
      </c>
      <c r="G1002">
        <v>0</v>
      </c>
      <c r="H1002" t="s">
        <v>2246</v>
      </c>
      <c r="I1002">
        <v>7.75</v>
      </c>
      <c r="K1002" t="s">
        <v>527</v>
      </c>
      <c r="O1002">
        <v>5</v>
      </c>
      <c r="P1002">
        <v>4</v>
      </c>
      <c r="Q1002">
        <v>5</v>
      </c>
      <c r="R1002" t="str">
        <f t="shared" si="554"/>
        <v>Validate</v>
      </c>
      <c r="S1002" t="str">
        <f t="shared" si="555"/>
        <v>Test</v>
      </c>
      <c r="T1002" t="str">
        <f t="shared" si="556"/>
        <v>Validate</v>
      </c>
      <c r="U1002" t="str">
        <f t="shared" si="557"/>
        <v/>
      </c>
      <c r="V1002" t="str">
        <f t="shared" si="558"/>
        <v>0-17</v>
      </c>
      <c r="W1002" t="str">
        <f t="shared" si="559"/>
        <v/>
      </c>
      <c r="X1002" t="str">
        <f t="shared" si="560"/>
        <v>0-10</v>
      </c>
      <c r="Y1002" t="b">
        <f>SUMPRODUCT(--(U1002=counts!$A$40:$A$49))&gt;0</f>
        <v>0</v>
      </c>
      <c r="Z1002" t="b">
        <f>SUMPRODUCT(--(W1002=counts!$A$18:$A$22))&gt;0</f>
        <v>0</v>
      </c>
      <c r="AA1002" t="str">
        <f t="shared" si="561"/>
        <v>0-17</v>
      </c>
      <c r="AB1002" t="str">
        <f>IF(W1002="","Blank",IF(Z1002="TRUE",W1002,counts!$A$23))</f>
        <v>Blank</v>
      </c>
      <c r="AC1002" t="str">
        <f t="shared" si="562"/>
        <v>0-10</v>
      </c>
      <c r="AD1002" t="str">
        <f t="shared" si="563"/>
        <v>Blank</v>
      </c>
      <c r="AE1002" t="str">
        <f t="shared" si="564"/>
        <v>male</v>
      </c>
      <c r="AF1002">
        <f>IF(F1002&gt;=4, counts!$A$62,F1002)</f>
        <v>0</v>
      </c>
      <c r="AG1002">
        <f>IF(G1002&gt;=3, counts!$A$69,G1002)</f>
        <v>0</v>
      </c>
      <c r="AH1002" t="str">
        <f>IF(OR(K1002="S",K1002=""), counts!$A$75,K1002)</f>
        <v>Q</v>
      </c>
      <c r="AI1002">
        <f t="shared" si="565"/>
        <v>3</v>
      </c>
      <c r="AJ1002">
        <f>VLOOKUP(AA1002,counts!$V$8:$W$13,2,FALSE)</f>
        <v>-3.7643689058441341</v>
      </c>
      <c r="AK1002">
        <f>VLOOKUP(AB1002,counts!$V$17:$W$23,2,FALSE)</f>
        <v>-42.171718189759716</v>
      </c>
      <c r="AL1002">
        <f>VLOOKUP(AC1002,counts!$V$27:$W$33,2,FALSE)</f>
        <v>-82.840254641099079</v>
      </c>
      <c r="AM1002">
        <f>VLOOKUP(AD1002,counts!$V$38:$W$49,2,FALSE)</f>
        <v>-33.757758935166962</v>
      </c>
      <c r="AN1002">
        <f>VLOOKUP(AE1002,counts!$V$53:$W$54,2,FALSE)</f>
        <v>-108.67008854708662</v>
      </c>
      <c r="AO1002">
        <f>VLOOKUP(AF1002,counts!$V$58:$W$62,2,FALSE)</f>
        <v>-14.754319664473872</v>
      </c>
      <c r="AP1002">
        <f>VLOOKUP(AG1002,counts!$V$66:$W$69,2,FALSE)</f>
        <v>-22.013681658285037</v>
      </c>
      <c r="AQ1002">
        <f>VLOOKUP(AH1002,counts!$V$73:$W$75,2,FALSE)</f>
        <v>-11.405315820044242</v>
      </c>
      <c r="AR1002">
        <f>VLOOKUP(AI1002,counts!$V$79:$W$81,2,FALSE)</f>
        <v>-67.960368165567971</v>
      </c>
      <c r="AS1002">
        <f t="shared" si="566"/>
        <v>1</v>
      </c>
      <c r="AT1002">
        <f t="shared" si="567"/>
        <v>5</v>
      </c>
      <c r="AU1002" t="str">
        <f t="shared" si="550"/>
        <v>Validate</v>
      </c>
      <c r="AW1002" t="str">
        <f t="shared" si="568"/>
        <v>0-17</v>
      </c>
      <c r="AX1002" t="str">
        <f t="shared" si="569"/>
        <v>Blank</v>
      </c>
      <c r="AY1002" t="str">
        <f t="shared" si="570"/>
        <v>0-10</v>
      </c>
      <c r="AZ1002" t="str">
        <f t="shared" si="571"/>
        <v>Blank</v>
      </c>
      <c r="BA1002" t="str">
        <f t="shared" si="572"/>
        <v>male</v>
      </c>
      <c r="BB1002">
        <f t="shared" si="573"/>
        <v>0</v>
      </c>
      <c r="BC1002">
        <f t="shared" si="574"/>
        <v>0</v>
      </c>
      <c r="BD1002" t="str">
        <f t="shared" si="575"/>
        <v>Q</v>
      </c>
      <c r="BE1002">
        <f t="shared" si="576"/>
        <v>3</v>
      </c>
      <c r="BF1002">
        <f t="shared" si="577"/>
        <v>-3.7643689058441341</v>
      </c>
      <c r="BG1002">
        <f t="shared" si="578"/>
        <v>-42.171718189759716</v>
      </c>
      <c r="BH1002">
        <f t="shared" si="579"/>
        <v>-82.840254641099079</v>
      </c>
      <c r="BI1002">
        <f t="shared" si="580"/>
        <v>-33.757758935166962</v>
      </c>
      <c r="BJ1002">
        <f t="shared" si="581"/>
        <v>-108.67008854708662</v>
      </c>
      <c r="BK1002">
        <f t="shared" si="582"/>
        <v>-14.754319664473872</v>
      </c>
      <c r="BL1002">
        <f t="shared" si="583"/>
        <v>-22.013681658285037</v>
      </c>
      <c r="BM1002">
        <f t="shared" si="584"/>
        <v>-11.405315820044242</v>
      </c>
      <c r="BN1002">
        <f t="shared" si="585"/>
        <v>-67.960368165567971</v>
      </c>
      <c r="BO1002">
        <f t="shared" si="551"/>
        <v>1</v>
      </c>
      <c r="BP1002">
        <f t="shared" si="552"/>
        <v>5</v>
      </c>
      <c r="BQ1002" t="str">
        <f t="shared" si="553"/>
        <v>Validate</v>
      </c>
    </row>
    <row r="1003" spans="1:69" x14ac:dyDescent="0.3">
      <c r="A1003">
        <v>3</v>
      </c>
      <c r="B1003">
        <v>1</v>
      </c>
      <c r="C1003" t="s">
        <v>2247</v>
      </c>
      <c r="D1003" t="s">
        <v>15</v>
      </c>
      <c r="F1003">
        <v>2</v>
      </c>
      <c r="G1003">
        <v>0</v>
      </c>
      <c r="H1003" t="s">
        <v>2248</v>
      </c>
      <c r="I1003">
        <v>23.25</v>
      </c>
      <c r="K1003" t="s">
        <v>527</v>
      </c>
      <c r="L1003" t="s">
        <v>1001</v>
      </c>
      <c r="O1003">
        <v>2</v>
      </c>
      <c r="P1003">
        <v>5</v>
      </c>
      <c r="Q1003">
        <v>2</v>
      </c>
      <c r="R1003" t="str">
        <f t="shared" si="554"/>
        <v>Train</v>
      </c>
      <c r="S1003" t="str">
        <f t="shared" si="555"/>
        <v>Validate</v>
      </c>
      <c r="T1003" t="str">
        <f t="shared" si="556"/>
        <v>Train</v>
      </c>
      <c r="U1003" t="str">
        <f t="shared" si="557"/>
        <v/>
      </c>
      <c r="V1003" t="str">
        <f t="shared" si="558"/>
        <v>0-17</v>
      </c>
      <c r="W1003" t="str">
        <f t="shared" si="559"/>
        <v/>
      </c>
      <c r="X1003" t="str">
        <f t="shared" si="560"/>
        <v>21-30</v>
      </c>
      <c r="Y1003" t="b">
        <f>SUMPRODUCT(--(U1003=counts!$A$40:$A$49))&gt;0</f>
        <v>0</v>
      </c>
      <c r="Z1003" t="b">
        <f>SUMPRODUCT(--(W1003=counts!$A$18:$A$22))&gt;0</f>
        <v>0</v>
      </c>
      <c r="AA1003" t="str">
        <f t="shared" si="561"/>
        <v>0-17</v>
      </c>
      <c r="AB1003" t="str">
        <f>IF(W1003="","Blank",IF(Z1003="TRUE",W1003,counts!$A$23))</f>
        <v>Blank</v>
      </c>
      <c r="AC1003" t="str">
        <f t="shared" si="562"/>
        <v>21-30</v>
      </c>
      <c r="AD1003" t="str">
        <f t="shared" si="563"/>
        <v>Blank</v>
      </c>
      <c r="AE1003" t="str">
        <f t="shared" si="564"/>
        <v>female</v>
      </c>
      <c r="AF1003">
        <f>IF(F1003&gt;=4, counts!$A$62,F1003)</f>
        <v>2</v>
      </c>
      <c r="AG1003">
        <f>IF(G1003&gt;=3, counts!$A$69,G1003)</f>
        <v>0</v>
      </c>
      <c r="AH1003" t="str">
        <f>IF(OR(K1003="S",K1003=""), counts!$A$75,K1003)</f>
        <v>Q</v>
      </c>
      <c r="AI1003">
        <f t="shared" si="565"/>
        <v>3</v>
      </c>
      <c r="AJ1003">
        <f>VLOOKUP(AA1003,counts!$V$8:$W$13,2,FALSE)</f>
        <v>-3.7643689058441341</v>
      </c>
      <c r="AK1003">
        <f>VLOOKUP(AB1003,counts!$V$17:$W$23,2,FALSE)</f>
        <v>-42.171718189759716</v>
      </c>
      <c r="AL1003">
        <f>VLOOKUP(AC1003,counts!$V$27:$W$33,2,FALSE)</f>
        <v>40.172297072540438</v>
      </c>
      <c r="AM1003">
        <f>VLOOKUP(AD1003,counts!$V$38:$W$49,2,FALSE)</f>
        <v>-33.757758935166962</v>
      </c>
      <c r="AN1003">
        <f>VLOOKUP(AE1003,counts!$V$53:$W$54,2,FALSE)</f>
        <v>151.41878811967541</v>
      </c>
      <c r="AO1003">
        <f>VLOOKUP(AF1003,counts!$V$58:$W$62,2,FALSE)</f>
        <v>47.533478806865013</v>
      </c>
      <c r="AP1003">
        <f>VLOOKUP(AG1003,counts!$V$66:$W$69,2,FALSE)</f>
        <v>-22.013681658285037</v>
      </c>
      <c r="AQ1003">
        <f>VLOOKUP(AH1003,counts!$V$73:$W$75,2,FALSE)</f>
        <v>-11.405315820044242</v>
      </c>
      <c r="AR1003">
        <f>VLOOKUP(AI1003,counts!$V$79:$W$81,2,FALSE)</f>
        <v>-67.960368165567971</v>
      </c>
      <c r="AS1003">
        <f t="shared" si="566"/>
        <v>1</v>
      </c>
      <c r="AT1003">
        <f t="shared" si="567"/>
        <v>2</v>
      </c>
      <c r="AU1003" t="str">
        <f t="shared" si="550"/>
        <v>Train</v>
      </c>
      <c r="AW1003" t="str">
        <f t="shared" si="568"/>
        <v>0-17</v>
      </c>
      <c r="AX1003" t="str">
        <f t="shared" si="569"/>
        <v>Blank</v>
      </c>
      <c r="AY1003" t="str">
        <f t="shared" si="570"/>
        <v>21-30</v>
      </c>
      <c r="AZ1003" t="str">
        <f t="shared" si="571"/>
        <v>Blank</v>
      </c>
      <c r="BA1003" t="str">
        <f t="shared" si="572"/>
        <v>female</v>
      </c>
      <c r="BB1003">
        <f t="shared" si="573"/>
        <v>2</v>
      </c>
      <c r="BC1003">
        <f t="shared" si="574"/>
        <v>0</v>
      </c>
      <c r="BD1003" t="str">
        <f t="shared" si="575"/>
        <v>Q</v>
      </c>
      <c r="BE1003">
        <f t="shared" si="576"/>
        <v>3</v>
      </c>
      <c r="BF1003">
        <f t="shared" si="577"/>
        <v>-3.7643689058441341</v>
      </c>
      <c r="BG1003">
        <f t="shared" si="578"/>
        <v>-42.171718189759716</v>
      </c>
      <c r="BH1003">
        <f t="shared" si="579"/>
        <v>40.172297072540438</v>
      </c>
      <c r="BI1003">
        <f t="shared" si="580"/>
        <v>-33.757758935166962</v>
      </c>
      <c r="BJ1003">
        <f t="shared" si="581"/>
        <v>151.41878811967541</v>
      </c>
      <c r="BK1003">
        <f t="shared" si="582"/>
        <v>47.533478806865013</v>
      </c>
      <c r="BL1003">
        <f t="shared" si="583"/>
        <v>-22.013681658285037</v>
      </c>
      <c r="BM1003">
        <f t="shared" si="584"/>
        <v>-11.405315820044242</v>
      </c>
      <c r="BN1003">
        <f t="shared" si="585"/>
        <v>-67.960368165567971</v>
      </c>
      <c r="BO1003">
        <f t="shared" si="551"/>
        <v>1</v>
      </c>
      <c r="BP1003">
        <f t="shared" si="552"/>
        <v>2</v>
      </c>
      <c r="BQ1003" t="str">
        <f t="shared" si="553"/>
        <v>Train</v>
      </c>
    </row>
    <row r="1004" spans="1:69" x14ac:dyDescent="0.3">
      <c r="A1004">
        <v>3</v>
      </c>
      <c r="B1004">
        <v>1</v>
      </c>
      <c r="C1004" t="s">
        <v>2249</v>
      </c>
      <c r="D1004" t="s">
        <v>15</v>
      </c>
      <c r="F1004">
        <v>2</v>
      </c>
      <c r="G1004">
        <v>0</v>
      </c>
      <c r="H1004" t="s">
        <v>2248</v>
      </c>
      <c r="I1004">
        <v>23.25</v>
      </c>
      <c r="K1004" t="s">
        <v>527</v>
      </c>
      <c r="L1004" t="s">
        <v>1001</v>
      </c>
      <c r="O1004">
        <v>1</v>
      </c>
      <c r="P1004">
        <v>3</v>
      </c>
      <c r="Q1004">
        <v>1</v>
      </c>
      <c r="R1004" t="str">
        <f t="shared" si="554"/>
        <v>Train</v>
      </c>
      <c r="S1004" t="str">
        <f t="shared" si="555"/>
        <v>Train</v>
      </c>
      <c r="T1004" t="str">
        <f t="shared" si="556"/>
        <v>Train</v>
      </c>
      <c r="U1004" t="str">
        <f t="shared" si="557"/>
        <v/>
      </c>
      <c r="V1004" t="str">
        <f t="shared" si="558"/>
        <v>0-17</v>
      </c>
      <c r="W1004" t="str">
        <f t="shared" si="559"/>
        <v/>
      </c>
      <c r="X1004" t="str">
        <f t="shared" si="560"/>
        <v>21-30</v>
      </c>
      <c r="Y1004" t="b">
        <f>SUMPRODUCT(--(U1004=counts!$A$40:$A$49))&gt;0</f>
        <v>0</v>
      </c>
      <c r="Z1004" t="b">
        <f>SUMPRODUCT(--(W1004=counts!$A$18:$A$22))&gt;0</f>
        <v>0</v>
      </c>
      <c r="AA1004" t="str">
        <f t="shared" si="561"/>
        <v>0-17</v>
      </c>
      <c r="AB1004" t="str">
        <f>IF(W1004="","Blank",IF(Z1004="TRUE",W1004,counts!$A$23))</f>
        <v>Blank</v>
      </c>
      <c r="AC1004" t="str">
        <f t="shared" si="562"/>
        <v>21-30</v>
      </c>
      <c r="AD1004" t="str">
        <f t="shared" si="563"/>
        <v>Blank</v>
      </c>
      <c r="AE1004" t="str">
        <f t="shared" si="564"/>
        <v>female</v>
      </c>
      <c r="AF1004">
        <f>IF(F1004&gt;=4, counts!$A$62,F1004)</f>
        <v>2</v>
      </c>
      <c r="AG1004">
        <f>IF(G1004&gt;=3, counts!$A$69,G1004)</f>
        <v>0</v>
      </c>
      <c r="AH1004" t="str">
        <f>IF(OR(K1004="S",K1004=""), counts!$A$75,K1004)</f>
        <v>Q</v>
      </c>
      <c r="AI1004">
        <f t="shared" si="565"/>
        <v>3</v>
      </c>
      <c r="AJ1004">
        <f>VLOOKUP(AA1004,counts!$V$8:$W$13,2,FALSE)</f>
        <v>-3.7643689058441341</v>
      </c>
      <c r="AK1004">
        <f>VLOOKUP(AB1004,counts!$V$17:$W$23,2,FALSE)</f>
        <v>-42.171718189759716</v>
      </c>
      <c r="AL1004">
        <f>VLOOKUP(AC1004,counts!$V$27:$W$33,2,FALSE)</f>
        <v>40.172297072540438</v>
      </c>
      <c r="AM1004">
        <f>VLOOKUP(AD1004,counts!$V$38:$W$49,2,FALSE)</f>
        <v>-33.757758935166962</v>
      </c>
      <c r="AN1004">
        <f>VLOOKUP(AE1004,counts!$V$53:$W$54,2,FALSE)</f>
        <v>151.41878811967541</v>
      </c>
      <c r="AO1004">
        <f>VLOOKUP(AF1004,counts!$V$58:$W$62,2,FALSE)</f>
        <v>47.533478806865013</v>
      </c>
      <c r="AP1004">
        <f>VLOOKUP(AG1004,counts!$V$66:$W$69,2,FALSE)</f>
        <v>-22.013681658285037</v>
      </c>
      <c r="AQ1004">
        <f>VLOOKUP(AH1004,counts!$V$73:$W$75,2,FALSE)</f>
        <v>-11.405315820044242</v>
      </c>
      <c r="AR1004">
        <f>VLOOKUP(AI1004,counts!$V$79:$W$81,2,FALSE)</f>
        <v>-67.960368165567971</v>
      </c>
      <c r="AS1004">
        <f t="shared" si="566"/>
        <v>1</v>
      </c>
      <c r="AT1004">
        <f t="shared" si="567"/>
        <v>1</v>
      </c>
      <c r="AU1004" t="str">
        <f t="shared" si="550"/>
        <v>Train</v>
      </c>
      <c r="AW1004" t="str">
        <f t="shared" si="568"/>
        <v>0-17</v>
      </c>
      <c r="AX1004" t="str">
        <f t="shared" si="569"/>
        <v>Blank</v>
      </c>
      <c r="AY1004" t="str">
        <f t="shared" si="570"/>
        <v>21-30</v>
      </c>
      <c r="AZ1004" t="str">
        <f t="shared" si="571"/>
        <v>Blank</v>
      </c>
      <c r="BA1004" t="str">
        <f t="shared" si="572"/>
        <v>female</v>
      </c>
      <c r="BB1004">
        <f t="shared" si="573"/>
        <v>2</v>
      </c>
      <c r="BC1004">
        <f t="shared" si="574"/>
        <v>0</v>
      </c>
      <c r="BD1004" t="str">
        <f t="shared" si="575"/>
        <v>Q</v>
      </c>
      <c r="BE1004">
        <f t="shared" si="576"/>
        <v>3</v>
      </c>
      <c r="BF1004">
        <f t="shared" si="577"/>
        <v>-3.7643689058441341</v>
      </c>
      <c r="BG1004">
        <f t="shared" si="578"/>
        <v>-42.171718189759716</v>
      </c>
      <c r="BH1004">
        <f t="shared" si="579"/>
        <v>40.172297072540438</v>
      </c>
      <c r="BI1004">
        <f t="shared" si="580"/>
        <v>-33.757758935166962</v>
      </c>
      <c r="BJ1004">
        <f t="shared" si="581"/>
        <v>151.41878811967541</v>
      </c>
      <c r="BK1004">
        <f t="shared" si="582"/>
        <v>47.533478806865013</v>
      </c>
      <c r="BL1004">
        <f t="shared" si="583"/>
        <v>-22.013681658285037</v>
      </c>
      <c r="BM1004">
        <f t="shared" si="584"/>
        <v>-11.405315820044242</v>
      </c>
      <c r="BN1004">
        <f t="shared" si="585"/>
        <v>-67.960368165567971</v>
      </c>
      <c r="BO1004">
        <f t="shared" si="551"/>
        <v>1</v>
      </c>
      <c r="BP1004">
        <f t="shared" si="552"/>
        <v>1</v>
      </c>
      <c r="BQ1004" t="str">
        <f t="shared" si="553"/>
        <v>Train</v>
      </c>
    </row>
    <row r="1005" spans="1:69" x14ac:dyDescent="0.3">
      <c r="A1005">
        <v>3</v>
      </c>
      <c r="B1005">
        <v>1</v>
      </c>
      <c r="C1005" t="s">
        <v>2250</v>
      </c>
      <c r="D1005" t="s">
        <v>20</v>
      </c>
      <c r="F1005">
        <v>2</v>
      </c>
      <c r="G1005">
        <v>0</v>
      </c>
      <c r="H1005" t="s">
        <v>2248</v>
      </c>
      <c r="I1005">
        <v>23.25</v>
      </c>
      <c r="K1005" t="s">
        <v>527</v>
      </c>
      <c r="L1005" t="s">
        <v>1001</v>
      </c>
      <c r="O1005">
        <v>5</v>
      </c>
      <c r="P1005">
        <v>5</v>
      </c>
      <c r="Q1005">
        <v>2</v>
      </c>
      <c r="R1005" t="str">
        <f t="shared" si="554"/>
        <v>Validate</v>
      </c>
      <c r="S1005" t="str">
        <f t="shared" si="555"/>
        <v>Validate</v>
      </c>
      <c r="T1005" t="str">
        <f t="shared" si="556"/>
        <v>Train</v>
      </c>
      <c r="U1005" t="str">
        <f t="shared" si="557"/>
        <v/>
      </c>
      <c r="V1005" t="str">
        <f t="shared" si="558"/>
        <v>0-17</v>
      </c>
      <c r="W1005" t="str">
        <f t="shared" si="559"/>
        <v/>
      </c>
      <c r="X1005" t="str">
        <f t="shared" si="560"/>
        <v>21-30</v>
      </c>
      <c r="Y1005" t="b">
        <f>SUMPRODUCT(--(U1005=counts!$A$40:$A$49))&gt;0</f>
        <v>0</v>
      </c>
      <c r="Z1005" t="b">
        <f>SUMPRODUCT(--(W1005=counts!$A$18:$A$22))&gt;0</f>
        <v>0</v>
      </c>
      <c r="AA1005" t="str">
        <f t="shared" si="561"/>
        <v>0-17</v>
      </c>
      <c r="AB1005" t="str">
        <f>IF(W1005="","Blank",IF(Z1005="TRUE",W1005,counts!$A$23))</f>
        <v>Blank</v>
      </c>
      <c r="AC1005" t="str">
        <f t="shared" si="562"/>
        <v>21-30</v>
      </c>
      <c r="AD1005" t="str">
        <f t="shared" si="563"/>
        <v>Blank</v>
      </c>
      <c r="AE1005" t="str">
        <f t="shared" si="564"/>
        <v>male</v>
      </c>
      <c r="AF1005">
        <f>IF(F1005&gt;=4, counts!$A$62,F1005)</f>
        <v>2</v>
      </c>
      <c r="AG1005">
        <f>IF(G1005&gt;=3, counts!$A$69,G1005)</f>
        <v>0</v>
      </c>
      <c r="AH1005" t="str">
        <f>IF(OR(K1005="S",K1005=""), counts!$A$75,K1005)</f>
        <v>Q</v>
      </c>
      <c r="AI1005">
        <f t="shared" si="565"/>
        <v>3</v>
      </c>
      <c r="AJ1005">
        <f>VLOOKUP(AA1005,counts!$V$8:$W$13,2,FALSE)</f>
        <v>-3.7643689058441341</v>
      </c>
      <c r="AK1005">
        <f>VLOOKUP(AB1005,counts!$V$17:$W$23,2,FALSE)</f>
        <v>-42.171718189759716</v>
      </c>
      <c r="AL1005">
        <f>VLOOKUP(AC1005,counts!$V$27:$W$33,2,FALSE)</f>
        <v>40.172297072540438</v>
      </c>
      <c r="AM1005">
        <f>VLOOKUP(AD1005,counts!$V$38:$W$49,2,FALSE)</f>
        <v>-33.757758935166962</v>
      </c>
      <c r="AN1005">
        <f>VLOOKUP(AE1005,counts!$V$53:$W$54,2,FALSE)</f>
        <v>-108.67008854708662</v>
      </c>
      <c r="AO1005">
        <f>VLOOKUP(AF1005,counts!$V$58:$W$62,2,FALSE)</f>
        <v>47.533478806865013</v>
      </c>
      <c r="AP1005">
        <f>VLOOKUP(AG1005,counts!$V$66:$W$69,2,FALSE)</f>
        <v>-22.013681658285037</v>
      </c>
      <c r="AQ1005">
        <f>VLOOKUP(AH1005,counts!$V$73:$W$75,2,FALSE)</f>
        <v>-11.405315820044242</v>
      </c>
      <c r="AR1005">
        <f>VLOOKUP(AI1005,counts!$V$79:$W$81,2,FALSE)</f>
        <v>-67.960368165567971</v>
      </c>
      <c r="AS1005">
        <f t="shared" si="566"/>
        <v>1</v>
      </c>
      <c r="AT1005">
        <f t="shared" si="567"/>
        <v>5</v>
      </c>
      <c r="AU1005" t="str">
        <f t="shared" si="550"/>
        <v>Validate</v>
      </c>
      <c r="AW1005" t="str">
        <f t="shared" si="568"/>
        <v>0-17</v>
      </c>
      <c r="AX1005" t="str">
        <f t="shared" si="569"/>
        <v>Blank</v>
      </c>
      <c r="AY1005" t="str">
        <f t="shared" si="570"/>
        <v>21-30</v>
      </c>
      <c r="AZ1005" t="str">
        <f t="shared" si="571"/>
        <v>Blank</v>
      </c>
      <c r="BA1005" t="str">
        <f t="shared" si="572"/>
        <v>male</v>
      </c>
      <c r="BB1005">
        <f t="shared" si="573"/>
        <v>2</v>
      </c>
      <c r="BC1005">
        <f t="shared" si="574"/>
        <v>0</v>
      </c>
      <c r="BD1005" t="str">
        <f t="shared" si="575"/>
        <v>Q</v>
      </c>
      <c r="BE1005">
        <f t="shared" si="576"/>
        <v>3</v>
      </c>
      <c r="BF1005">
        <f t="shared" si="577"/>
        <v>-3.7643689058441341</v>
      </c>
      <c r="BG1005">
        <f t="shared" si="578"/>
        <v>-42.171718189759716</v>
      </c>
      <c r="BH1005">
        <f t="shared" si="579"/>
        <v>40.172297072540438</v>
      </c>
      <c r="BI1005">
        <f t="shared" si="580"/>
        <v>-33.757758935166962</v>
      </c>
      <c r="BJ1005">
        <f t="shared" si="581"/>
        <v>-108.67008854708662</v>
      </c>
      <c r="BK1005">
        <f t="shared" si="582"/>
        <v>47.533478806865013</v>
      </c>
      <c r="BL1005">
        <f t="shared" si="583"/>
        <v>-22.013681658285037</v>
      </c>
      <c r="BM1005">
        <f t="shared" si="584"/>
        <v>-11.405315820044242</v>
      </c>
      <c r="BN1005">
        <f t="shared" si="585"/>
        <v>-67.960368165567971</v>
      </c>
      <c r="BO1005">
        <f t="shared" si="551"/>
        <v>1</v>
      </c>
      <c r="BP1005">
        <f t="shared" si="552"/>
        <v>5</v>
      </c>
      <c r="BQ1005" t="str">
        <f t="shared" si="553"/>
        <v>Validate</v>
      </c>
    </row>
    <row r="1006" spans="1:69" x14ac:dyDescent="0.3">
      <c r="A1006">
        <v>3</v>
      </c>
      <c r="B1006">
        <v>1</v>
      </c>
      <c r="C1006" t="s">
        <v>2251</v>
      </c>
      <c r="D1006" t="s">
        <v>15</v>
      </c>
      <c r="F1006">
        <v>0</v>
      </c>
      <c r="G1006">
        <v>0</v>
      </c>
      <c r="H1006" t="s">
        <v>2252</v>
      </c>
      <c r="I1006">
        <v>7.7874999999999996</v>
      </c>
      <c r="K1006" t="s">
        <v>527</v>
      </c>
      <c r="L1006" t="s">
        <v>241</v>
      </c>
      <c r="O1006">
        <v>1</v>
      </c>
      <c r="P1006">
        <v>2</v>
      </c>
      <c r="Q1006">
        <v>2</v>
      </c>
      <c r="R1006" t="str">
        <f t="shared" si="554"/>
        <v>Train</v>
      </c>
      <c r="S1006" t="str">
        <f t="shared" si="555"/>
        <v>Train</v>
      </c>
      <c r="T1006" t="str">
        <f t="shared" si="556"/>
        <v>Train</v>
      </c>
      <c r="U1006" t="str">
        <f t="shared" si="557"/>
        <v/>
      </c>
      <c r="V1006" t="str">
        <f t="shared" si="558"/>
        <v>0-17</v>
      </c>
      <c r="W1006" t="str">
        <f t="shared" si="559"/>
        <v/>
      </c>
      <c r="X1006" t="str">
        <f t="shared" si="560"/>
        <v>0-10</v>
      </c>
      <c r="Y1006" t="b">
        <f>SUMPRODUCT(--(U1006=counts!$A$40:$A$49))&gt;0</f>
        <v>0</v>
      </c>
      <c r="Z1006" t="b">
        <f>SUMPRODUCT(--(W1006=counts!$A$18:$A$22))&gt;0</f>
        <v>0</v>
      </c>
      <c r="AA1006" t="str">
        <f t="shared" si="561"/>
        <v>0-17</v>
      </c>
      <c r="AB1006" t="str">
        <f>IF(W1006="","Blank",IF(Z1006="TRUE",W1006,counts!$A$23))</f>
        <v>Blank</v>
      </c>
      <c r="AC1006" t="str">
        <f t="shared" si="562"/>
        <v>0-10</v>
      </c>
      <c r="AD1006" t="str">
        <f t="shared" si="563"/>
        <v>Blank</v>
      </c>
      <c r="AE1006" t="str">
        <f t="shared" si="564"/>
        <v>female</v>
      </c>
      <c r="AF1006">
        <f>IF(F1006&gt;=4, counts!$A$62,F1006)</f>
        <v>0</v>
      </c>
      <c r="AG1006">
        <f>IF(G1006&gt;=3, counts!$A$69,G1006)</f>
        <v>0</v>
      </c>
      <c r="AH1006" t="str">
        <f>IF(OR(K1006="S",K1006=""), counts!$A$75,K1006)</f>
        <v>Q</v>
      </c>
      <c r="AI1006">
        <f t="shared" si="565"/>
        <v>3</v>
      </c>
      <c r="AJ1006">
        <f>VLOOKUP(AA1006,counts!$V$8:$W$13,2,FALSE)</f>
        <v>-3.7643689058441341</v>
      </c>
      <c r="AK1006">
        <f>VLOOKUP(AB1006,counts!$V$17:$W$23,2,FALSE)</f>
        <v>-42.171718189759716</v>
      </c>
      <c r="AL1006">
        <f>VLOOKUP(AC1006,counts!$V$27:$W$33,2,FALSE)</f>
        <v>-82.840254641099079</v>
      </c>
      <c r="AM1006">
        <f>VLOOKUP(AD1006,counts!$V$38:$W$49,2,FALSE)</f>
        <v>-33.757758935166962</v>
      </c>
      <c r="AN1006">
        <f>VLOOKUP(AE1006,counts!$V$53:$W$54,2,FALSE)</f>
        <v>151.41878811967541</v>
      </c>
      <c r="AO1006">
        <f>VLOOKUP(AF1006,counts!$V$58:$W$62,2,FALSE)</f>
        <v>-14.754319664473872</v>
      </c>
      <c r="AP1006">
        <f>VLOOKUP(AG1006,counts!$V$66:$W$69,2,FALSE)</f>
        <v>-22.013681658285037</v>
      </c>
      <c r="AQ1006">
        <f>VLOOKUP(AH1006,counts!$V$73:$W$75,2,FALSE)</f>
        <v>-11.405315820044242</v>
      </c>
      <c r="AR1006">
        <f>VLOOKUP(AI1006,counts!$V$79:$W$81,2,FALSE)</f>
        <v>-67.960368165567971</v>
      </c>
      <c r="AS1006">
        <f t="shared" si="566"/>
        <v>1</v>
      </c>
      <c r="AT1006">
        <f t="shared" si="567"/>
        <v>1</v>
      </c>
      <c r="AU1006" t="str">
        <f t="shared" si="550"/>
        <v>Train</v>
      </c>
      <c r="AW1006" t="str">
        <f t="shared" si="568"/>
        <v>0-17</v>
      </c>
      <c r="AX1006" t="str">
        <f t="shared" si="569"/>
        <v>Blank</v>
      </c>
      <c r="AY1006" t="str">
        <f t="shared" si="570"/>
        <v>0-10</v>
      </c>
      <c r="AZ1006" t="str">
        <f t="shared" si="571"/>
        <v>Blank</v>
      </c>
      <c r="BA1006" t="str">
        <f t="shared" si="572"/>
        <v>female</v>
      </c>
      <c r="BB1006">
        <f t="shared" si="573"/>
        <v>0</v>
      </c>
      <c r="BC1006">
        <f t="shared" si="574"/>
        <v>0</v>
      </c>
      <c r="BD1006" t="str">
        <f t="shared" si="575"/>
        <v>Q</v>
      </c>
      <c r="BE1006">
        <f t="shared" si="576"/>
        <v>3</v>
      </c>
      <c r="BF1006">
        <f t="shared" si="577"/>
        <v>-3.7643689058441341</v>
      </c>
      <c r="BG1006">
        <f t="shared" si="578"/>
        <v>-42.171718189759716</v>
      </c>
      <c r="BH1006">
        <f t="shared" si="579"/>
        <v>-82.840254641099079</v>
      </c>
      <c r="BI1006">
        <f t="shared" si="580"/>
        <v>-33.757758935166962</v>
      </c>
      <c r="BJ1006">
        <f t="shared" si="581"/>
        <v>151.41878811967541</v>
      </c>
      <c r="BK1006">
        <f t="shared" si="582"/>
        <v>-14.754319664473872</v>
      </c>
      <c r="BL1006">
        <f t="shared" si="583"/>
        <v>-22.013681658285037</v>
      </c>
      <c r="BM1006">
        <f t="shared" si="584"/>
        <v>-11.405315820044242</v>
      </c>
      <c r="BN1006">
        <f t="shared" si="585"/>
        <v>-67.960368165567971</v>
      </c>
      <c r="BO1006">
        <f t="shared" si="551"/>
        <v>1</v>
      </c>
      <c r="BP1006">
        <f t="shared" si="552"/>
        <v>1</v>
      </c>
      <c r="BQ1006" t="str">
        <f t="shared" si="553"/>
        <v>Train</v>
      </c>
    </row>
    <row r="1007" spans="1:69" x14ac:dyDescent="0.3">
      <c r="A1007">
        <v>3</v>
      </c>
      <c r="B1007">
        <v>0</v>
      </c>
      <c r="C1007" t="s">
        <v>2253</v>
      </c>
      <c r="D1007" t="s">
        <v>20</v>
      </c>
      <c r="F1007">
        <v>0</v>
      </c>
      <c r="G1007">
        <v>0</v>
      </c>
      <c r="H1007" t="s">
        <v>2254</v>
      </c>
      <c r="I1007">
        <v>15.5</v>
      </c>
      <c r="K1007" t="s">
        <v>527</v>
      </c>
      <c r="O1007">
        <v>1</v>
      </c>
      <c r="P1007">
        <v>5</v>
      </c>
      <c r="Q1007">
        <v>4</v>
      </c>
      <c r="R1007" t="str">
        <f t="shared" si="554"/>
        <v>Train</v>
      </c>
      <c r="S1007" t="str">
        <f t="shared" si="555"/>
        <v>Validate</v>
      </c>
      <c r="T1007" t="str">
        <f t="shared" si="556"/>
        <v>Test</v>
      </c>
      <c r="U1007" t="str">
        <f t="shared" si="557"/>
        <v/>
      </c>
      <c r="V1007" t="str">
        <f t="shared" si="558"/>
        <v>0-17</v>
      </c>
      <c r="W1007" t="str">
        <f t="shared" si="559"/>
        <v/>
      </c>
      <c r="X1007" t="str">
        <f t="shared" si="560"/>
        <v>11-20</v>
      </c>
      <c r="Y1007" t="b">
        <f>SUMPRODUCT(--(U1007=counts!$A$40:$A$49))&gt;0</f>
        <v>0</v>
      </c>
      <c r="Z1007" t="b">
        <f>SUMPRODUCT(--(W1007=counts!$A$18:$A$22))&gt;0</f>
        <v>0</v>
      </c>
      <c r="AA1007" t="str">
        <f t="shared" si="561"/>
        <v>0-17</v>
      </c>
      <c r="AB1007" t="str">
        <f>IF(W1007="","Blank",IF(Z1007="TRUE",W1007,counts!$A$23))</f>
        <v>Blank</v>
      </c>
      <c r="AC1007" t="str">
        <f t="shared" si="562"/>
        <v>11-20</v>
      </c>
      <c r="AD1007" t="str">
        <f t="shared" si="563"/>
        <v>Blank</v>
      </c>
      <c r="AE1007" t="str">
        <f t="shared" si="564"/>
        <v>male</v>
      </c>
      <c r="AF1007">
        <f>IF(F1007&gt;=4, counts!$A$62,F1007)</f>
        <v>0</v>
      </c>
      <c r="AG1007">
        <f>IF(G1007&gt;=3, counts!$A$69,G1007)</f>
        <v>0</v>
      </c>
      <c r="AH1007" t="str">
        <f>IF(OR(K1007="S",K1007=""), counts!$A$75,K1007)</f>
        <v>Q</v>
      </c>
      <c r="AI1007">
        <f t="shared" si="565"/>
        <v>3</v>
      </c>
      <c r="AJ1007">
        <f>VLOOKUP(AA1007,counts!$V$8:$W$13,2,FALSE)</f>
        <v>-3.7643689058441341</v>
      </c>
      <c r="AK1007">
        <f>VLOOKUP(AB1007,counts!$V$17:$W$23,2,FALSE)</f>
        <v>-42.171718189759716</v>
      </c>
      <c r="AL1007">
        <f>VLOOKUP(AC1007,counts!$V$27:$W$33,2,FALSE)</f>
        <v>-9.6115457513775127</v>
      </c>
      <c r="AM1007">
        <f>VLOOKUP(AD1007,counts!$V$38:$W$49,2,FALSE)</f>
        <v>-33.757758935166962</v>
      </c>
      <c r="AN1007">
        <f>VLOOKUP(AE1007,counts!$V$53:$W$54,2,FALSE)</f>
        <v>-108.67008854708662</v>
      </c>
      <c r="AO1007">
        <f>VLOOKUP(AF1007,counts!$V$58:$W$62,2,FALSE)</f>
        <v>-14.754319664473872</v>
      </c>
      <c r="AP1007">
        <f>VLOOKUP(AG1007,counts!$V$66:$W$69,2,FALSE)</f>
        <v>-22.013681658285037</v>
      </c>
      <c r="AQ1007">
        <f>VLOOKUP(AH1007,counts!$V$73:$W$75,2,FALSE)</f>
        <v>-11.405315820044242</v>
      </c>
      <c r="AR1007">
        <f>VLOOKUP(AI1007,counts!$V$79:$W$81,2,FALSE)</f>
        <v>-67.960368165567971</v>
      </c>
      <c r="AS1007">
        <f t="shared" si="566"/>
        <v>0</v>
      </c>
      <c r="AT1007">
        <f t="shared" si="567"/>
        <v>1</v>
      </c>
      <c r="AU1007" t="str">
        <f t="shared" si="550"/>
        <v>Train</v>
      </c>
      <c r="AW1007" t="str">
        <f t="shared" si="568"/>
        <v>0-17</v>
      </c>
      <c r="AX1007" t="str">
        <f t="shared" si="569"/>
        <v>Blank</v>
      </c>
      <c r="AY1007" t="str">
        <f t="shared" si="570"/>
        <v>11-20</v>
      </c>
      <c r="AZ1007" t="str">
        <f t="shared" si="571"/>
        <v>Blank</v>
      </c>
      <c r="BA1007" t="str">
        <f t="shared" si="572"/>
        <v>male</v>
      </c>
      <c r="BB1007">
        <f t="shared" si="573"/>
        <v>0</v>
      </c>
      <c r="BC1007">
        <f t="shared" si="574"/>
        <v>0</v>
      </c>
      <c r="BD1007" t="str">
        <f t="shared" si="575"/>
        <v>Q</v>
      </c>
      <c r="BE1007">
        <f t="shared" si="576"/>
        <v>3</v>
      </c>
      <c r="BF1007">
        <f t="shared" si="577"/>
        <v>-3.7643689058441341</v>
      </c>
      <c r="BG1007">
        <f t="shared" si="578"/>
        <v>-42.171718189759716</v>
      </c>
      <c r="BH1007">
        <f t="shared" si="579"/>
        <v>-9.6115457513775127</v>
      </c>
      <c r="BI1007">
        <f t="shared" si="580"/>
        <v>-33.757758935166962</v>
      </c>
      <c r="BJ1007">
        <f t="shared" si="581"/>
        <v>-108.67008854708662</v>
      </c>
      <c r="BK1007">
        <f t="shared" si="582"/>
        <v>-14.754319664473872</v>
      </c>
      <c r="BL1007">
        <f t="shared" si="583"/>
        <v>-22.013681658285037</v>
      </c>
      <c r="BM1007">
        <f t="shared" si="584"/>
        <v>-11.405315820044242</v>
      </c>
      <c r="BN1007">
        <f t="shared" si="585"/>
        <v>-67.960368165567971</v>
      </c>
      <c r="BO1007">
        <f t="shared" si="551"/>
        <v>0</v>
      </c>
      <c r="BP1007">
        <f t="shared" si="552"/>
        <v>1</v>
      </c>
      <c r="BQ1007" t="str">
        <f t="shared" si="553"/>
        <v>Train</v>
      </c>
    </row>
    <row r="1008" spans="1:69" x14ac:dyDescent="0.3">
      <c r="A1008">
        <v>3</v>
      </c>
      <c r="B1008">
        <v>1</v>
      </c>
      <c r="C1008" t="s">
        <v>2255</v>
      </c>
      <c r="D1008" t="s">
        <v>15</v>
      </c>
      <c r="F1008">
        <v>0</v>
      </c>
      <c r="G1008">
        <v>0</v>
      </c>
      <c r="H1008" t="s">
        <v>2256</v>
      </c>
      <c r="I1008">
        <v>7.8792</v>
      </c>
      <c r="K1008" t="s">
        <v>527</v>
      </c>
      <c r="L1008" t="s">
        <v>241</v>
      </c>
      <c r="O1008">
        <v>4</v>
      </c>
      <c r="P1008">
        <v>2</v>
      </c>
      <c r="Q1008">
        <v>4</v>
      </c>
      <c r="R1008" t="str">
        <f t="shared" si="554"/>
        <v>Test</v>
      </c>
      <c r="S1008" t="str">
        <f t="shared" si="555"/>
        <v>Train</v>
      </c>
      <c r="T1008" t="str">
        <f t="shared" si="556"/>
        <v>Test</v>
      </c>
      <c r="U1008" t="str">
        <f t="shared" si="557"/>
        <v/>
      </c>
      <c r="V1008" t="str">
        <f t="shared" si="558"/>
        <v>0-17</v>
      </c>
      <c r="W1008" t="str">
        <f t="shared" si="559"/>
        <v/>
      </c>
      <c r="X1008" t="str">
        <f t="shared" si="560"/>
        <v>0-10</v>
      </c>
      <c r="Y1008" t="b">
        <f>SUMPRODUCT(--(U1008=counts!$A$40:$A$49))&gt;0</f>
        <v>0</v>
      </c>
      <c r="Z1008" t="b">
        <f>SUMPRODUCT(--(W1008=counts!$A$18:$A$22))&gt;0</f>
        <v>0</v>
      </c>
      <c r="AA1008" t="str">
        <f t="shared" si="561"/>
        <v>0-17</v>
      </c>
      <c r="AB1008" t="str">
        <f>IF(W1008="","Blank",IF(Z1008="TRUE",W1008,counts!$A$23))</f>
        <v>Blank</v>
      </c>
      <c r="AC1008" t="str">
        <f t="shared" si="562"/>
        <v>0-10</v>
      </c>
      <c r="AD1008" t="str">
        <f t="shared" si="563"/>
        <v>Blank</v>
      </c>
      <c r="AE1008" t="str">
        <f t="shared" si="564"/>
        <v>female</v>
      </c>
      <c r="AF1008">
        <f>IF(F1008&gt;=4, counts!$A$62,F1008)</f>
        <v>0</v>
      </c>
      <c r="AG1008">
        <f>IF(G1008&gt;=3, counts!$A$69,G1008)</f>
        <v>0</v>
      </c>
      <c r="AH1008" t="str">
        <f>IF(OR(K1008="S",K1008=""), counts!$A$75,K1008)</f>
        <v>Q</v>
      </c>
      <c r="AI1008">
        <f t="shared" si="565"/>
        <v>3</v>
      </c>
      <c r="AJ1008">
        <f>VLOOKUP(AA1008,counts!$V$8:$W$13,2,FALSE)</f>
        <v>-3.7643689058441341</v>
      </c>
      <c r="AK1008">
        <f>VLOOKUP(AB1008,counts!$V$17:$W$23,2,FALSE)</f>
        <v>-42.171718189759716</v>
      </c>
      <c r="AL1008">
        <f>VLOOKUP(AC1008,counts!$V$27:$W$33,2,FALSE)</f>
        <v>-82.840254641099079</v>
      </c>
      <c r="AM1008">
        <f>VLOOKUP(AD1008,counts!$V$38:$W$49,2,FALSE)</f>
        <v>-33.757758935166962</v>
      </c>
      <c r="AN1008">
        <f>VLOOKUP(AE1008,counts!$V$53:$W$54,2,FALSE)</f>
        <v>151.41878811967541</v>
      </c>
      <c r="AO1008">
        <f>VLOOKUP(AF1008,counts!$V$58:$W$62,2,FALSE)</f>
        <v>-14.754319664473872</v>
      </c>
      <c r="AP1008">
        <f>VLOOKUP(AG1008,counts!$V$66:$W$69,2,FALSE)</f>
        <v>-22.013681658285037</v>
      </c>
      <c r="AQ1008">
        <f>VLOOKUP(AH1008,counts!$V$73:$W$75,2,FALSE)</f>
        <v>-11.405315820044242</v>
      </c>
      <c r="AR1008">
        <f>VLOOKUP(AI1008,counts!$V$79:$W$81,2,FALSE)</f>
        <v>-67.960368165567971</v>
      </c>
      <c r="AS1008">
        <f t="shared" si="566"/>
        <v>1</v>
      </c>
      <c r="AT1008">
        <f t="shared" si="567"/>
        <v>4</v>
      </c>
      <c r="AU1008" t="str">
        <f t="shared" si="550"/>
        <v>Test</v>
      </c>
      <c r="AW1008" t="str">
        <f t="shared" si="568"/>
        <v>0-17</v>
      </c>
      <c r="AX1008" t="str">
        <f t="shared" si="569"/>
        <v>Blank</v>
      </c>
      <c r="AY1008" t="str">
        <f t="shared" si="570"/>
        <v>0-10</v>
      </c>
      <c r="AZ1008" t="str">
        <f t="shared" si="571"/>
        <v>Blank</v>
      </c>
      <c r="BA1008" t="str">
        <f t="shared" si="572"/>
        <v>female</v>
      </c>
      <c r="BB1008">
        <f t="shared" si="573"/>
        <v>0</v>
      </c>
      <c r="BC1008">
        <f t="shared" si="574"/>
        <v>0</v>
      </c>
      <c r="BD1008" t="str">
        <f t="shared" si="575"/>
        <v>Q</v>
      </c>
      <c r="BE1008">
        <f t="shared" si="576"/>
        <v>3</v>
      </c>
      <c r="BF1008">
        <f t="shared" si="577"/>
        <v>-3.7643689058441341</v>
      </c>
      <c r="BG1008">
        <f t="shared" si="578"/>
        <v>-42.171718189759716</v>
      </c>
      <c r="BH1008">
        <f t="shared" si="579"/>
        <v>-82.840254641099079</v>
      </c>
      <c r="BI1008">
        <f t="shared" si="580"/>
        <v>-33.757758935166962</v>
      </c>
      <c r="BJ1008">
        <f t="shared" si="581"/>
        <v>151.41878811967541</v>
      </c>
      <c r="BK1008">
        <f t="shared" si="582"/>
        <v>-14.754319664473872</v>
      </c>
      <c r="BL1008">
        <f t="shared" si="583"/>
        <v>-22.013681658285037</v>
      </c>
      <c r="BM1008">
        <f t="shared" si="584"/>
        <v>-11.405315820044242</v>
      </c>
      <c r="BN1008">
        <f t="shared" si="585"/>
        <v>-67.960368165567971</v>
      </c>
      <c r="BO1008">
        <f t="shared" si="551"/>
        <v>1</v>
      </c>
      <c r="BP1008">
        <f t="shared" si="552"/>
        <v>4</v>
      </c>
      <c r="BQ1008" t="str">
        <f t="shared" si="553"/>
        <v>Test</v>
      </c>
    </row>
    <row r="1009" spans="1:69" x14ac:dyDescent="0.3">
      <c r="A1009">
        <v>3</v>
      </c>
      <c r="B1009">
        <v>1</v>
      </c>
      <c r="C1009" t="s">
        <v>2257</v>
      </c>
      <c r="D1009" t="s">
        <v>15</v>
      </c>
      <c r="E1009">
        <v>15</v>
      </c>
      <c r="F1009">
        <v>0</v>
      </c>
      <c r="G1009">
        <v>0</v>
      </c>
      <c r="H1009" t="s">
        <v>2258</v>
      </c>
      <c r="I1009">
        <v>8.0291999999999994</v>
      </c>
      <c r="K1009" t="s">
        <v>527</v>
      </c>
      <c r="O1009">
        <v>4</v>
      </c>
      <c r="P1009">
        <v>4</v>
      </c>
      <c r="Q1009">
        <v>5</v>
      </c>
      <c r="R1009" t="str">
        <f t="shared" si="554"/>
        <v>Test</v>
      </c>
      <c r="S1009" t="str">
        <f t="shared" si="555"/>
        <v>Test</v>
      </c>
      <c r="T1009" t="str">
        <f t="shared" si="556"/>
        <v>Validate</v>
      </c>
      <c r="U1009" t="str">
        <f t="shared" si="557"/>
        <v/>
      </c>
      <c r="V1009" t="str">
        <f t="shared" si="558"/>
        <v>0-17</v>
      </c>
      <c r="W1009" t="str">
        <f t="shared" si="559"/>
        <v/>
      </c>
      <c r="X1009" t="str">
        <f t="shared" si="560"/>
        <v>0-10</v>
      </c>
      <c r="Y1009" t="b">
        <f>SUMPRODUCT(--(U1009=counts!$A$40:$A$49))&gt;0</f>
        <v>0</v>
      </c>
      <c r="Z1009" t="b">
        <f>SUMPRODUCT(--(W1009=counts!$A$18:$A$22))&gt;0</f>
        <v>0</v>
      </c>
      <c r="AA1009" t="str">
        <f t="shared" si="561"/>
        <v>0-17</v>
      </c>
      <c r="AB1009" t="str">
        <f>IF(W1009="","Blank",IF(Z1009="TRUE",W1009,counts!$A$23))</f>
        <v>Blank</v>
      </c>
      <c r="AC1009" t="str">
        <f t="shared" si="562"/>
        <v>0-10</v>
      </c>
      <c r="AD1009" t="str">
        <f t="shared" si="563"/>
        <v>Blank</v>
      </c>
      <c r="AE1009" t="str">
        <f t="shared" si="564"/>
        <v>female</v>
      </c>
      <c r="AF1009">
        <f>IF(F1009&gt;=4, counts!$A$62,F1009)</f>
        <v>0</v>
      </c>
      <c r="AG1009">
        <f>IF(G1009&gt;=3, counts!$A$69,G1009)</f>
        <v>0</v>
      </c>
      <c r="AH1009" t="str">
        <f>IF(OR(K1009="S",K1009=""), counts!$A$75,K1009)</f>
        <v>Q</v>
      </c>
      <c r="AI1009">
        <f t="shared" si="565"/>
        <v>3</v>
      </c>
      <c r="AJ1009">
        <f>VLOOKUP(AA1009,counts!$V$8:$W$13,2,FALSE)</f>
        <v>-3.7643689058441341</v>
      </c>
      <c r="AK1009">
        <f>VLOOKUP(AB1009,counts!$V$17:$W$23,2,FALSE)</f>
        <v>-42.171718189759716</v>
      </c>
      <c r="AL1009">
        <f>VLOOKUP(AC1009,counts!$V$27:$W$33,2,FALSE)</f>
        <v>-82.840254641099079</v>
      </c>
      <c r="AM1009">
        <f>VLOOKUP(AD1009,counts!$V$38:$W$49,2,FALSE)</f>
        <v>-33.757758935166962</v>
      </c>
      <c r="AN1009">
        <f>VLOOKUP(AE1009,counts!$V$53:$W$54,2,FALSE)</f>
        <v>151.41878811967541</v>
      </c>
      <c r="AO1009">
        <f>VLOOKUP(AF1009,counts!$V$58:$W$62,2,FALSE)</f>
        <v>-14.754319664473872</v>
      </c>
      <c r="AP1009">
        <f>VLOOKUP(AG1009,counts!$V$66:$W$69,2,FALSE)</f>
        <v>-22.013681658285037</v>
      </c>
      <c r="AQ1009">
        <f>VLOOKUP(AH1009,counts!$V$73:$W$75,2,FALSE)</f>
        <v>-11.405315820044242</v>
      </c>
      <c r="AR1009">
        <f>VLOOKUP(AI1009,counts!$V$79:$W$81,2,FALSE)</f>
        <v>-67.960368165567971</v>
      </c>
      <c r="AS1009">
        <f t="shared" si="566"/>
        <v>1</v>
      </c>
      <c r="AT1009">
        <f t="shared" si="567"/>
        <v>4</v>
      </c>
      <c r="AU1009" t="str">
        <f t="shared" si="550"/>
        <v>Test</v>
      </c>
      <c r="AW1009" t="str">
        <f t="shared" si="568"/>
        <v>0-17</v>
      </c>
      <c r="AX1009" t="str">
        <f t="shared" si="569"/>
        <v>Blank</v>
      </c>
      <c r="AY1009" t="str">
        <f t="shared" si="570"/>
        <v>0-10</v>
      </c>
      <c r="AZ1009" t="str">
        <f t="shared" si="571"/>
        <v>Blank</v>
      </c>
      <c r="BA1009" t="str">
        <f t="shared" si="572"/>
        <v>female</v>
      </c>
      <c r="BB1009">
        <f t="shared" si="573"/>
        <v>0</v>
      </c>
      <c r="BC1009">
        <f t="shared" si="574"/>
        <v>0</v>
      </c>
      <c r="BD1009" t="str">
        <f t="shared" si="575"/>
        <v>Q</v>
      </c>
      <c r="BE1009">
        <f t="shared" si="576"/>
        <v>3</v>
      </c>
      <c r="BF1009">
        <f t="shared" si="577"/>
        <v>-3.7643689058441341</v>
      </c>
      <c r="BG1009">
        <f t="shared" si="578"/>
        <v>-42.171718189759716</v>
      </c>
      <c r="BH1009">
        <f t="shared" si="579"/>
        <v>-82.840254641099079</v>
      </c>
      <c r="BI1009">
        <f t="shared" si="580"/>
        <v>-33.757758935166962</v>
      </c>
      <c r="BJ1009">
        <f t="shared" si="581"/>
        <v>151.41878811967541</v>
      </c>
      <c r="BK1009">
        <f t="shared" si="582"/>
        <v>-14.754319664473872</v>
      </c>
      <c r="BL1009">
        <f t="shared" si="583"/>
        <v>-22.013681658285037</v>
      </c>
      <c r="BM1009">
        <f t="shared" si="584"/>
        <v>-11.405315820044242</v>
      </c>
      <c r="BN1009">
        <f t="shared" si="585"/>
        <v>-67.960368165567971</v>
      </c>
      <c r="BO1009">
        <f t="shared" si="551"/>
        <v>1</v>
      </c>
      <c r="BP1009">
        <f t="shared" si="552"/>
        <v>4</v>
      </c>
      <c r="BQ1009" t="str">
        <f t="shared" si="553"/>
        <v>Test</v>
      </c>
    </row>
    <row r="1010" spans="1:69" x14ac:dyDescent="0.3">
      <c r="A1010">
        <v>3</v>
      </c>
      <c r="B1010">
        <v>0</v>
      </c>
      <c r="C1010" t="s">
        <v>2259</v>
      </c>
      <c r="D1010" t="s">
        <v>15</v>
      </c>
      <c r="E1010">
        <v>35</v>
      </c>
      <c r="F1010">
        <v>0</v>
      </c>
      <c r="G1010">
        <v>0</v>
      </c>
      <c r="H1010" t="s">
        <v>2260</v>
      </c>
      <c r="I1010">
        <v>7.75</v>
      </c>
      <c r="K1010" t="s">
        <v>527</v>
      </c>
      <c r="O1010">
        <v>5</v>
      </c>
      <c r="P1010">
        <v>5</v>
      </c>
      <c r="Q1010">
        <v>1</v>
      </c>
      <c r="R1010" t="str">
        <f t="shared" si="554"/>
        <v>Validate</v>
      </c>
      <c r="S1010" t="str">
        <f t="shared" si="555"/>
        <v>Validate</v>
      </c>
      <c r="T1010" t="str">
        <f t="shared" si="556"/>
        <v>Train</v>
      </c>
      <c r="U1010" t="str">
        <f t="shared" si="557"/>
        <v/>
      </c>
      <c r="V1010" t="str">
        <f t="shared" si="558"/>
        <v>31-40</v>
      </c>
      <c r="W1010" t="str">
        <f t="shared" si="559"/>
        <v/>
      </c>
      <c r="X1010" t="str">
        <f t="shared" si="560"/>
        <v>0-10</v>
      </c>
      <c r="Y1010" t="b">
        <f>SUMPRODUCT(--(U1010=counts!$A$40:$A$49))&gt;0</f>
        <v>0</v>
      </c>
      <c r="Z1010" t="b">
        <f>SUMPRODUCT(--(W1010=counts!$A$18:$A$22))&gt;0</f>
        <v>0</v>
      </c>
      <c r="AA1010" t="str">
        <f t="shared" si="561"/>
        <v>31-40</v>
      </c>
      <c r="AB1010" t="str">
        <f>IF(W1010="","Blank",IF(Z1010="TRUE",W1010,counts!$A$23))</f>
        <v>Blank</v>
      </c>
      <c r="AC1010" t="str">
        <f t="shared" si="562"/>
        <v>0-10</v>
      </c>
      <c r="AD1010" t="str">
        <f t="shared" si="563"/>
        <v>Blank</v>
      </c>
      <c r="AE1010" t="str">
        <f t="shared" si="564"/>
        <v>female</v>
      </c>
      <c r="AF1010">
        <f>IF(F1010&gt;=4, counts!$A$62,F1010)</f>
        <v>0</v>
      </c>
      <c r="AG1010">
        <f>IF(G1010&gt;=3, counts!$A$69,G1010)</f>
        <v>0</v>
      </c>
      <c r="AH1010" t="str">
        <f>IF(OR(K1010="S",K1010=""), counts!$A$75,K1010)</f>
        <v>Q</v>
      </c>
      <c r="AI1010">
        <f t="shared" si="565"/>
        <v>3</v>
      </c>
      <c r="AJ1010">
        <f>VLOOKUP(AA1010,counts!$V$8:$W$13,2,FALSE)</f>
        <v>32.769878926258563</v>
      </c>
      <c r="AK1010">
        <f>VLOOKUP(AB1010,counts!$V$17:$W$23,2,FALSE)</f>
        <v>-42.171718189759716</v>
      </c>
      <c r="AL1010">
        <f>VLOOKUP(AC1010,counts!$V$27:$W$33,2,FALSE)</f>
        <v>-82.840254641099079</v>
      </c>
      <c r="AM1010">
        <f>VLOOKUP(AD1010,counts!$V$38:$W$49,2,FALSE)</f>
        <v>-33.757758935166962</v>
      </c>
      <c r="AN1010">
        <f>VLOOKUP(AE1010,counts!$V$53:$W$54,2,FALSE)</f>
        <v>151.41878811967541</v>
      </c>
      <c r="AO1010">
        <f>VLOOKUP(AF1010,counts!$V$58:$W$62,2,FALSE)</f>
        <v>-14.754319664473872</v>
      </c>
      <c r="AP1010">
        <f>VLOOKUP(AG1010,counts!$V$66:$W$69,2,FALSE)</f>
        <v>-22.013681658285037</v>
      </c>
      <c r="AQ1010">
        <f>VLOOKUP(AH1010,counts!$V$73:$W$75,2,FALSE)</f>
        <v>-11.405315820044242</v>
      </c>
      <c r="AR1010">
        <f>VLOOKUP(AI1010,counts!$V$79:$W$81,2,FALSE)</f>
        <v>-67.960368165567971</v>
      </c>
      <c r="AS1010">
        <f t="shared" si="566"/>
        <v>0</v>
      </c>
      <c r="AT1010">
        <f t="shared" si="567"/>
        <v>5</v>
      </c>
      <c r="AU1010" t="str">
        <f t="shared" si="550"/>
        <v>Validate</v>
      </c>
      <c r="AW1010" t="str">
        <f t="shared" si="568"/>
        <v>31-40</v>
      </c>
      <c r="AX1010" t="str">
        <f t="shared" si="569"/>
        <v>Blank</v>
      </c>
      <c r="AY1010" t="str">
        <f t="shared" si="570"/>
        <v>0-10</v>
      </c>
      <c r="AZ1010" t="str">
        <f t="shared" si="571"/>
        <v>Blank</v>
      </c>
      <c r="BA1010" t="str">
        <f t="shared" si="572"/>
        <v>female</v>
      </c>
      <c r="BB1010">
        <f t="shared" si="573"/>
        <v>0</v>
      </c>
      <c r="BC1010">
        <f t="shared" si="574"/>
        <v>0</v>
      </c>
      <c r="BD1010" t="str">
        <f t="shared" si="575"/>
        <v>Q</v>
      </c>
      <c r="BE1010">
        <f t="shared" si="576"/>
        <v>3</v>
      </c>
      <c r="BF1010">
        <f t="shared" si="577"/>
        <v>32.769878926258563</v>
      </c>
      <c r="BG1010">
        <f t="shared" si="578"/>
        <v>-42.171718189759716</v>
      </c>
      <c r="BH1010">
        <f t="shared" si="579"/>
        <v>-82.840254641099079</v>
      </c>
      <c r="BI1010">
        <f t="shared" si="580"/>
        <v>-33.757758935166962</v>
      </c>
      <c r="BJ1010">
        <f t="shared" si="581"/>
        <v>151.41878811967541</v>
      </c>
      <c r="BK1010">
        <f t="shared" si="582"/>
        <v>-14.754319664473872</v>
      </c>
      <c r="BL1010">
        <f t="shared" si="583"/>
        <v>-22.013681658285037</v>
      </c>
      <c r="BM1010">
        <f t="shared" si="584"/>
        <v>-11.405315820044242</v>
      </c>
      <c r="BN1010">
        <f t="shared" si="585"/>
        <v>-67.960368165567971</v>
      </c>
      <c r="BO1010">
        <f t="shared" si="551"/>
        <v>0</v>
      </c>
      <c r="BP1010">
        <f t="shared" si="552"/>
        <v>5</v>
      </c>
      <c r="BQ1010" t="str">
        <f t="shared" si="553"/>
        <v>Validate</v>
      </c>
    </row>
    <row r="1011" spans="1:69" x14ac:dyDescent="0.3">
      <c r="A1011">
        <v>3</v>
      </c>
      <c r="B1011">
        <v>0</v>
      </c>
      <c r="C1011" t="s">
        <v>2261</v>
      </c>
      <c r="D1011" t="s">
        <v>20</v>
      </c>
      <c r="F1011">
        <v>0</v>
      </c>
      <c r="G1011">
        <v>0</v>
      </c>
      <c r="H1011" t="s">
        <v>2262</v>
      </c>
      <c r="I1011">
        <v>7.75</v>
      </c>
      <c r="K1011" t="s">
        <v>527</v>
      </c>
      <c r="O1011">
        <v>5</v>
      </c>
      <c r="P1011">
        <v>5</v>
      </c>
      <c r="Q1011">
        <v>2</v>
      </c>
      <c r="R1011" t="str">
        <f t="shared" si="554"/>
        <v>Validate</v>
      </c>
      <c r="S1011" t="str">
        <f t="shared" si="555"/>
        <v>Validate</v>
      </c>
      <c r="T1011" t="str">
        <f t="shared" si="556"/>
        <v>Train</v>
      </c>
      <c r="U1011" t="str">
        <f t="shared" si="557"/>
        <v/>
      </c>
      <c r="V1011" t="str">
        <f t="shared" si="558"/>
        <v>0-17</v>
      </c>
      <c r="W1011" t="str">
        <f t="shared" si="559"/>
        <v/>
      </c>
      <c r="X1011" t="str">
        <f t="shared" si="560"/>
        <v>0-10</v>
      </c>
      <c r="Y1011" t="b">
        <f>SUMPRODUCT(--(U1011=counts!$A$40:$A$49))&gt;0</f>
        <v>0</v>
      </c>
      <c r="Z1011" t="b">
        <f>SUMPRODUCT(--(W1011=counts!$A$18:$A$22))&gt;0</f>
        <v>0</v>
      </c>
      <c r="AA1011" t="str">
        <f t="shared" si="561"/>
        <v>0-17</v>
      </c>
      <c r="AB1011" t="str">
        <f>IF(W1011="","Blank",IF(Z1011="TRUE",W1011,counts!$A$23))</f>
        <v>Blank</v>
      </c>
      <c r="AC1011" t="str">
        <f t="shared" si="562"/>
        <v>0-10</v>
      </c>
      <c r="AD1011" t="str">
        <f t="shared" si="563"/>
        <v>Blank</v>
      </c>
      <c r="AE1011" t="str">
        <f t="shared" si="564"/>
        <v>male</v>
      </c>
      <c r="AF1011">
        <f>IF(F1011&gt;=4, counts!$A$62,F1011)</f>
        <v>0</v>
      </c>
      <c r="AG1011">
        <f>IF(G1011&gt;=3, counts!$A$69,G1011)</f>
        <v>0</v>
      </c>
      <c r="AH1011" t="str">
        <f>IF(OR(K1011="S",K1011=""), counts!$A$75,K1011)</f>
        <v>Q</v>
      </c>
      <c r="AI1011">
        <f t="shared" si="565"/>
        <v>3</v>
      </c>
      <c r="AJ1011">
        <f>VLOOKUP(AA1011,counts!$V$8:$W$13,2,FALSE)</f>
        <v>-3.7643689058441341</v>
      </c>
      <c r="AK1011">
        <f>VLOOKUP(AB1011,counts!$V$17:$W$23,2,FALSE)</f>
        <v>-42.171718189759716</v>
      </c>
      <c r="AL1011">
        <f>VLOOKUP(AC1011,counts!$V$27:$W$33,2,FALSE)</f>
        <v>-82.840254641099079</v>
      </c>
      <c r="AM1011">
        <f>VLOOKUP(AD1011,counts!$V$38:$W$49,2,FALSE)</f>
        <v>-33.757758935166962</v>
      </c>
      <c r="AN1011">
        <f>VLOOKUP(AE1011,counts!$V$53:$W$54,2,FALSE)</f>
        <v>-108.67008854708662</v>
      </c>
      <c r="AO1011">
        <f>VLOOKUP(AF1011,counts!$V$58:$W$62,2,FALSE)</f>
        <v>-14.754319664473872</v>
      </c>
      <c r="AP1011">
        <f>VLOOKUP(AG1011,counts!$V$66:$W$69,2,FALSE)</f>
        <v>-22.013681658285037</v>
      </c>
      <c r="AQ1011">
        <f>VLOOKUP(AH1011,counts!$V$73:$W$75,2,FALSE)</f>
        <v>-11.405315820044242</v>
      </c>
      <c r="AR1011">
        <f>VLOOKUP(AI1011,counts!$V$79:$W$81,2,FALSE)</f>
        <v>-67.960368165567971</v>
      </c>
      <c r="AS1011">
        <f t="shared" si="566"/>
        <v>0</v>
      </c>
      <c r="AT1011">
        <f t="shared" si="567"/>
        <v>5</v>
      </c>
      <c r="AU1011" t="str">
        <f t="shared" si="550"/>
        <v>Validate</v>
      </c>
      <c r="AW1011" t="str">
        <f t="shared" si="568"/>
        <v>0-17</v>
      </c>
      <c r="AX1011" t="str">
        <f t="shared" si="569"/>
        <v>Blank</v>
      </c>
      <c r="AY1011" t="str">
        <f t="shared" si="570"/>
        <v>0-10</v>
      </c>
      <c r="AZ1011" t="str">
        <f t="shared" si="571"/>
        <v>Blank</v>
      </c>
      <c r="BA1011" t="str">
        <f t="shared" si="572"/>
        <v>male</v>
      </c>
      <c r="BB1011">
        <f t="shared" si="573"/>
        <v>0</v>
      </c>
      <c r="BC1011">
        <f t="shared" si="574"/>
        <v>0</v>
      </c>
      <c r="BD1011" t="str">
        <f t="shared" si="575"/>
        <v>Q</v>
      </c>
      <c r="BE1011">
        <f t="shared" si="576"/>
        <v>3</v>
      </c>
      <c r="BF1011">
        <f t="shared" si="577"/>
        <v>-3.7643689058441341</v>
      </c>
      <c r="BG1011">
        <f t="shared" si="578"/>
        <v>-42.171718189759716</v>
      </c>
      <c r="BH1011">
        <f t="shared" si="579"/>
        <v>-82.840254641099079</v>
      </c>
      <c r="BI1011">
        <f t="shared" si="580"/>
        <v>-33.757758935166962</v>
      </c>
      <c r="BJ1011">
        <f t="shared" si="581"/>
        <v>-108.67008854708662</v>
      </c>
      <c r="BK1011">
        <f t="shared" si="582"/>
        <v>-14.754319664473872</v>
      </c>
      <c r="BL1011">
        <f t="shared" si="583"/>
        <v>-22.013681658285037</v>
      </c>
      <c r="BM1011">
        <f t="shared" si="584"/>
        <v>-11.405315820044242</v>
      </c>
      <c r="BN1011">
        <f t="shared" si="585"/>
        <v>-67.960368165567971</v>
      </c>
      <c r="BO1011">
        <f t="shared" si="551"/>
        <v>0</v>
      </c>
      <c r="BP1011">
        <f t="shared" si="552"/>
        <v>5</v>
      </c>
      <c r="BQ1011" t="str">
        <f t="shared" si="553"/>
        <v>Validate</v>
      </c>
    </row>
    <row r="1012" spans="1:69" x14ac:dyDescent="0.3">
      <c r="A1012">
        <v>3</v>
      </c>
      <c r="B1012">
        <v>0</v>
      </c>
      <c r="C1012" t="s">
        <v>2263</v>
      </c>
      <c r="D1012" t="s">
        <v>20</v>
      </c>
      <c r="E1012">
        <v>24</v>
      </c>
      <c r="F1012">
        <v>1</v>
      </c>
      <c r="G1012">
        <v>0</v>
      </c>
      <c r="H1012" t="s">
        <v>2264</v>
      </c>
      <c r="I1012">
        <v>16.100000000000001</v>
      </c>
      <c r="K1012" t="s">
        <v>17</v>
      </c>
      <c r="O1012">
        <v>1</v>
      </c>
      <c r="P1012">
        <v>4</v>
      </c>
      <c r="Q1012">
        <v>4</v>
      </c>
      <c r="R1012" t="str">
        <f t="shared" si="554"/>
        <v>Train</v>
      </c>
      <c r="S1012" t="str">
        <f t="shared" si="555"/>
        <v>Test</v>
      </c>
      <c r="T1012" t="str">
        <f t="shared" si="556"/>
        <v>Test</v>
      </c>
      <c r="U1012" t="str">
        <f t="shared" si="557"/>
        <v/>
      </c>
      <c r="V1012" t="str">
        <f t="shared" si="558"/>
        <v>18-30</v>
      </c>
      <c r="W1012" t="str">
        <f t="shared" si="559"/>
        <v/>
      </c>
      <c r="X1012" t="str">
        <f t="shared" si="560"/>
        <v>11-20</v>
      </c>
      <c r="Y1012" t="b">
        <f>SUMPRODUCT(--(U1012=counts!$A$40:$A$49))&gt;0</f>
        <v>0</v>
      </c>
      <c r="Z1012" t="b">
        <f>SUMPRODUCT(--(W1012=counts!$A$18:$A$22))&gt;0</f>
        <v>0</v>
      </c>
      <c r="AA1012" t="str">
        <f t="shared" si="561"/>
        <v>18-30</v>
      </c>
      <c r="AB1012" t="str">
        <f>IF(W1012="","Blank",IF(Z1012="TRUE",W1012,counts!$A$23))</f>
        <v>Blank</v>
      </c>
      <c r="AC1012" t="str">
        <f t="shared" si="562"/>
        <v>11-20</v>
      </c>
      <c r="AD1012" t="str">
        <f t="shared" si="563"/>
        <v>Blank</v>
      </c>
      <c r="AE1012" t="str">
        <f t="shared" si="564"/>
        <v>male</v>
      </c>
      <c r="AF1012">
        <f>IF(F1012&gt;=4, counts!$A$62,F1012)</f>
        <v>1</v>
      </c>
      <c r="AG1012">
        <f>IF(G1012&gt;=3, counts!$A$69,G1012)</f>
        <v>0</v>
      </c>
      <c r="AH1012" t="str">
        <f>IF(OR(K1012="S",K1012=""), counts!$A$75,K1012)</f>
        <v>S, blank</v>
      </c>
      <c r="AI1012">
        <f t="shared" si="565"/>
        <v>3</v>
      </c>
      <c r="AJ1012">
        <f>VLOOKUP(AA1012,counts!$V$8:$W$13,2,FALSE)</f>
        <v>-11.613432440426715</v>
      </c>
      <c r="AK1012">
        <f>VLOOKUP(AB1012,counts!$V$17:$W$23,2,FALSE)</f>
        <v>-42.171718189759716</v>
      </c>
      <c r="AL1012">
        <f>VLOOKUP(AC1012,counts!$V$27:$W$33,2,FALSE)</f>
        <v>-9.6115457513775127</v>
      </c>
      <c r="AM1012">
        <f>VLOOKUP(AD1012,counts!$V$38:$W$49,2,FALSE)</f>
        <v>-33.757758935166962</v>
      </c>
      <c r="AN1012">
        <f>VLOOKUP(AE1012,counts!$V$53:$W$54,2,FALSE)</f>
        <v>-108.67008854708662</v>
      </c>
      <c r="AO1012">
        <f>VLOOKUP(AF1012,counts!$V$58:$W$62,2,FALSE)</f>
        <v>48.695090775187893</v>
      </c>
      <c r="AP1012">
        <f>VLOOKUP(AG1012,counts!$V$66:$W$69,2,FALSE)</f>
        <v>-22.013681658285037</v>
      </c>
      <c r="AQ1012">
        <f>VLOOKUP(AH1012,counts!$V$73:$W$75,2,FALSE)</f>
        <v>-22.422560732600829</v>
      </c>
      <c r="AR1012">
        <f>VLOOKUP(AI1012,counts!$V$79:$W$81,2,FALSE)</f>
        <v>-67.960368165567971</v>
      </c>
      <c r="AS1012">
        <f t="shared" si="566"/>
        <v>0</v>
      </c>
      <c r="AT1012">
        <f t="shared" si="567"/>
        <v>1</v>
      </c>
      <c r="AU1012" t="str">
        <f t="shared" si="550"/>
        <v>Train</v>
      </c>
      <c r="AW1012" t="str">
        <f t="shared" si="568"/>
        <v>18-30</v>
      </c>
      <c r="AX1012" t="str">
        <f t="shared" si="569"/>
        <v>Blank</v>
      </c>
      <c r="AY1012" t="str">
        <f t="shared" si="570"/>
        <v>11-20</v>
      </c>
      <c r="AZ1012" t="str">
        <f t="shared" si="571"/>
        <v>Blank</v>
      </c>
      <c r="BA1012" t="str">
        <f t="shared" si="572"/>
        <v>male</v>
      </c>
      <c r="BB1012">
        <f t="shared" si="573"/>
        <v>1</v>
      </c>
      <c r="BC1012">
        <f t="shared" si="574"/>
        <v>0</v>
      </c>
      <c r="BD1012" t="str">
        <f t="shared" si="575"/>
        <v>S, blank</v>
      </c>
      <c r="BE1012">
        <f t="shared" si="576"/>
        <v>3</v>
      </c>
      <c r="BF1012">
        <f t="shared" si="577"/>
        <v>-11.613432440426715</v>
      </c>
      <c r="BG1012">
        <f t="shared" si="578"/>
        <v>-42.171718189759716</v>
      </c>
      <c r="BH1012">
        <f t="shared" si="579"/>
        <v>-9.6115457513775127</v>
      </c>
      <c r="BI1012">
        <f t="shared" si="580"/>
        <v>-33.757758935166962</v>
      </c>
      <c r="BJ1012">
        <f t="shared" si="581"/>
        <v>-108.67008854708662</v>
      </c>
      <c r="BK1012">
        <f t="shared" si="582"/>
        <v>48.695090775187893</v>
      </c>
      <c r="BL1012">
        <f t="shared" si="583"/>
        <v>-22.013681658285037</v>
      </c>
      <c r="BM1012">
        <f t="shared" si="584"/>
        <v>-22.422560732600829</v>
      </c>
      <c r="BN1012">
        <f t="shared" si="585"/>
        <v>-67.960368165567971</v>
      </c>
      <c r="BO1012">
        <f t="shared" si="551"/>
        <v>0</v>
      </c>
      <c r="BP1012">
        <f t="shared" si="552"/>
        <v>1</v>
      </c>
      <c r="BQ1012" t="str">
        <f t="shared" si="553"/>
        <v>Train</v>
      </c>
    </row>
    <row r="1013" spans="1:69" x14ac:dyDescent="0.3">
      <c r="A1013">
        <v>3</v>
      </c>
      <c r="B1013">
        <v>0</v>
      </c>
      <c r="C1013" t="s">
        <v>2265</v>
      </c>
      <c r="D1013" t="s">
        <v>15</v>
      </c>
      <c r="E1013">
        <v>19</v>
      </c>
      <c r="F1013">
        <v>1</v>
      </c>
      <c r="G1013">
        <v>0</v>
      </c>
      <c r="H1013" t="s">
        <v>2264</v>
      </c>
      <c r="I1013">
        <v>16.100000000000001</v>
      </c>
      <c r="K1013" t="s">
        <v>17</v>
      </c>
      <c r="M1013">
        <v>53</v>
      </c>
      <c r="O1013">
        <v>2</v>
      </c>
      <c r="P1013">
        <v>3</v>
      </c>
      <c r="Q1013">
        <v>2</v>
      </c>
      <c r="R1013" t="str">
        <f t="shared" si="554"/>
        <v>Train</v>
      </c>
      <c r="S1013" t="str">
        <f t="shared" si="555"/>
        <v>Train</v>
      </c>
      <c r="T1013" t="str">
        <f t="shared" si="556"/>
        <v>Train</v>
      </c>
      <c r="U1013" t="str">
        <f t="shared" si="557"/>
        <v/>
      </c>
      <c r="V1013" t="str">
        <f t="shared" si="558"/>
        <v>18-30</v>
      </c>
      <c r="W1013" t="str">
        <f t="shared" si="559"/>
        <v/>
      </c>
      <c r="X1013" t="str">
        <f t="shared" si="560"/>
        <v>11-20</v>
      </c>
      <c r="Y1013" t="b">
        <f>SUMPRODUCT(--(U1013=counts!$A$40:$A$49))&gt;0</f>
        <v>0</v>
      </c>
      <c r="Z1013" t="b">
        <f>SUMPRODUCT(--(W1013=counts!$A$18:$A$22))&gt;0</f>
        <v>0</v>
      </c>
      <c r="AA1013" t="str">
        <f t="shared" si="561"/>
        <v>18-30</v>
      </c>
      <c r="AB1013" t="str">
        <f>IF(W1013="","Blank",IF(Z1013="TRUE",W1013,counts!$A$23))</f>
        <v>Blank</v>
      </c>
      <c r="AC1013" t="str">
        <f t="shared" si="562"/>
        <v>11-20</v>
      </c>
      <c r="AD1013" t="str">
        <f t="shared" si="563"/>
        <v>Blank</v>
      </c>
      <c r="AE1013" t="str">
        <f t="shared" si="564"/>
        <v>female</v>
      </c>
      <c r="AF1013">
        <f>IF(F1013&gt;=4, counts!$A$62,F1013)</f>
        <v>1</v>
      </c>
      <c r="AG1013">
        <f>IF(G1013&gt;=3, counts!$A$69,G1013)</f>
        <v>0</v>
      </c>
      <c r="AH1013" t="str">
        <f>IF(OR(K1013="S",K1013=""), counts!$A$75,K1013)</f>
        <v>S, blank</v>
      </c>
      <c r="AI1013">
        <f t="shared" si="565"/>
        <v>3</v>
      </c>
      <c r="AJ1013">
        <f>VLOOKUP(AA1013,counts!$V$8:$W$13,2,FALSE)</f>
        <v>-11.613432440426715</v>
      </c>
      <c r="AK1013">
        <f>VLOOKUP(AB1013,counts!$V$17:$W$23,2,FALSE)</f>
        <v>-42.171718189759716</v>
      </c>
      <c r="AL1013">
        <f>VLOOKUP(AC1013,counts!$V$27:$W$33,2,FALSE)</f>
        <v>-9.6115457513775127</v>
      </c>
      <c r="AM1013">
        <f>VLOOKUP(AD1013,counts!$V$38:$W$49,2,FALSE)</f>
        <v>-33.757758935166962</v>
      </c>
      <c r="AN1013">
        <f>VLOOKUP(AE1013,counts!$V$53:$W$54,2,FALSE)</f>
        <v>151.41878811967541</v>
      </c>
      <c r="AO1013">
        <f>VLOOKUP(AF1013,counts!$V$58:$W$62,2,FALSE)</f>
        <v>48.695090775187893</v>
      </c>
      <c r="AP1013">
        <f>VLOOKUP(AG1013,counts!$V$66:$W$69,2,FALSE)</f>
        <v>-22.013681658285037</v>
      </c>
      <c r="AQ1013">
        <f>VLOOKUP(AH1013,counts!$V$73:$W$75,2,FALSE)</f>
        <v>-22.422560732600829</v>
      </c>
      <c r="AR1013">
        <f>VLOOKUP(AI1013,counts!$V$79:$W$81,2,FALSE)</f>
        <v>-67.960368165567971</v>
      </c>
      <c r="AS1013">
        <f t="shared" si="566"/>
        <v>0</v>
      </c>
      <c r="AT1013">
        <f t="shared" si="567"/>
        <v>2</v>
      </c>
      <c r="AU1013" t="str">
        <f t="shared" si="550"/>
        <v>Train</v>
      </c>
      <c r="AW1013" t="str">
        <f t="shared" si="568"/>
        <v>18-30</v>
      </c>
      <c r="AX1013" t="str">
        <f t="shared" si="569"/>
        <v>Blank</v>
      </c>
      <c r="AY1013" t="str">
        <f t="shared" si="570"/>
        <v>11-20</v>
      </c>
      <c r="AZ1013" t="str">
        <f t="shared" si="571"/>
        <v>Blank</v>
      </c>
      <c r="BA1013" t="str">
        <f t="shared" si="572"/>
        <v>female</v>
      </c>
      <c r="BB1013">
        <f t="shared" si="573"/>
        <v>1</v>
      </c>
      <c r="BC1013">
        <f t="shared" si="574"/>
        <v>0</v>
      </c>
      <c r="BD1013" t="str">
        <f t="shared" si="575"/>
        <v>S, blank</v>
      </c>
      <c r="BE1013">
        <f t="shared" si="576"/>
        <v>3</v>
      </c>
      <c r="BF1013">
        <f t="shared" si="577"/>
        <v>-11.613432440426715</v>
      </c>
      <c r="BG1013">
        <f t="shared" si="578"/>
        <v>-42.171718189759716</v>
      </c>
      <c r="BH1013">
        <f t="shared" si="579"/>
        <v>-9.6115457513775127</v>
      </c>
      <c r="BI1013">
        <f t="shared" si="580"/>
        <v>-33.757758935166962</v>
      </c>
      <c r="BJ1013">
        <f t="shared" si="581"/>
        <v>151.41878811967541</v>
      </c>
      <c r="BK1013">
        <f t="shared" si="582"/>
        <v>48.695090775187893</v>
      </c>
      <c r="BL1013">
        <f t="shared" si="583"/>
        <v>-22.013681658285037</v>
      </c>
      <c r="BM1013">
        <f t="shared" si="584"/>
        <v>-22.422560732600829</v>
      </c>
      <c r="BN1013">
        <f t="shared" si="585"/>
        <v>-67.960368165567971</v>
      </c>
      <c r="BO1013">
        <f t="shared" si="551"/>
        <v>0</v>
      </c>
      <c r="BP1013">
        <f t="shared" si="552"/>
        <v>2</v>
      </c>
      <c r="BQ1013" t="str">
        <f t="shared" si="553"/>
        <v>Train</v>
      </c>
    </row>
    <row r="1014" spans="1:69" x14ac:dyDescent="0.3">
      <c r="A1014">
        <v>3</v>
      </c>
      <c r="B1014">
        <v>0</v>
      </c>
      <c r="C1014" t="s">
        <v>2266</v>
      </c>
      <c r="D1014" t="s">
        <v>15</v>
      </c>
      <c r="F1014">
        <v>0</v>
      </c>
      <c r="G1014">
        <v>0</v>
      </c>
      <c r="H1014" t="s">
        <v>2267</v>
      </c>
      <c r="I1014">
        <v>7.75</v>
      </c>
      <c r="K1014" t="s">
        <v>527</v>
      </c>
      <c r="O1014">
        <v>2</v>
      </c>
      <c r="P1014">
        <v>2</v>
      </c>
      <c r="Q1014">
        <v>4</v>
      </c>
      <c r="R1014" t="str">
        <f t="shared" si="554"/>
        <v>Train</v>
      </c>
      <c r="S1014" t="str">
        <f t="shared" si="555"/>
        <v>Train</v>
      </c>
      <c r="T1014" t="str">
        <f t="shared" si="556"/>
        <v>Test</v>
      </c>
      <c r="U1014" t="str">
        <f t="shared" si="557"/>
        <v/>
      </c>
      <c r="V1014" t="str">
        <f t="shared" si="558"/>
        <v>0-17</v>
      </c>
      <c r="W1014" t="str">
        <f t="shared" si="559"/>
        <v/>
      </c>
      <c r="X1014" t="str">
        <f t="shared" si="560"/>
        <v>0-10</v>
      </c>
      <c r="Y1014" t="b">
        <f>SUMPRODUCT(--(U1014=counts!$A$40:$A$49))&gt;0</f>
        <v>0</v>
      </c>
      <c r="Z1014" t="b">
        <f>SUMPRODUCT(--(W1014=counts!$A$18:$A$22))&gt;0</f>
        <v>0</v>
      </c>
      <c r="AA1014" t="str">
        <f t="shared" si="561"/>
        <v>0-17</v>
      </c>
      <c r="AB1014" t="str">
        <f>IF(W1014="","Blank",IF(Z1014="TRUE",W1014,counts!$A$23))</f>
        <v>Blank</v>
      </c>
      <c r="AC1014" t="str">
        <f t="shared" si="562"/>
        <v>0-10</v>
      </c>
      <c r="AD1014" t="str">
        <f t="shared" si="563"/>
        <v>Blank</v>
      </c>
      <c r="AE1014" t="str">
        <f t="shared" si="564"/>
        <v>female</v>
      </c>
      <c r="AF1014">
        <f>IF(F1014&gt;=4, counts!$A$62,F1014)</f>
        <v>0</v>
      </c>
      <c r="AG1014">
        <f>IF(G1014&gt;=3, counts!$A$69,G1014)</f>
        <v>0</v>
      </c>
      <c r="AH1014" t="str">
        <f>IF(OR(K1014="S",K1014=""), counts!$A$75,K1014)</f>
        <v>Q</v>
      </c>
      <c r="AI1014">
        <f t="shared" si="565"/>
        <v>3</v>
      </c>
      <c r="AJ1014">
        <f>VLOOKUP(AA1014,counts!$V$8:$W$13,2,FALSE)</f>
        <v>-3.7643689058441341</v>
      </c>
      <c r="AK1014">
        <f>VLOOKUP(AB1014,counts!$V$17:$W$23,2,FALSE)</f>
        <v>-42.171718189759716</v>
      </c>
      <c r="AL1014">
        <f>VLOOKUP(AC1014,counts!$V$27:$W$33,2,FALSE)</f>
        <v>-82.840254641099079</v>
      </c>
      <c r="AM1014">
        <f>VLOOKUP(AD1014,counts!$V$38:$W$49,2,FALSE)</f>
        <v>-33.757758935166962</v>
      </c>
      <c r="AN1014">
        <f>VLOOKUP(AE1014,counts!$V$53:$W$54,2,FALSE)</f>
        <v>151.41878811967541</v>
      </c>
      <c r="AO1014">
        <f>VLOOKUP(AF1014,counts!$V$58:$W$62,2,FALSE)</f>
        <v>-14.754319664473872</v>
      </c>
      <c r="AP1014">
        <f>VLOOKUP(AG1014,counts!$V$66:$W$69,2,FALSE)</f>
        <v>-22.013681658285037</v>
      </c>
      <c r="AQ1014">
        <f>VLOOKUP(AH1014,counts!$V$73:$W$75,2,FALSE)</f>
        <v>-11.405315820044242</v>
      </c>
      <c r="AR1014">
        <f>VLOOKUP(AI1014,counts!$V$79:$W$81,2,FALSE)</f>
        <v>-67.960368165567971</v>
      </c>
      <c r="AS1014">
        <f t="shared" si="566"/>
        <v>0</v>
      </c>
      <c r="AT1014">
        <f t="shared" si="567"/>
        <v>2</v>
      </c>
      <c r="AU1014" t="str">
        <f t="shared" si="550"/>
        <v>Train</v>
      </c>
      <c r="AW1014" t="str">
        <f t="shared" si="568"/>
        <v>0-17</v>
      </c>
      <c r="AX1014" t="str">
        <f t="shared" si="569"/>
        <v>Blank</v>
      </c>
      <c r="AY1014" t="str">
        <f t="shared" si="570"/>
        <v>0-10</v>
      </c>
      <c r="AZ1014" t="str">
        <f t="shared" si="571"/>
        <v>Blank</v>
      </c>
      <c r="BA1014" t="str">
        <f t="shared" si="572"/>
        <v>female</v>
      </c>
      <c r="BB1014">
        <f t="shared" si="573"/>
        <v>0</v>
      </c>
      <c r="BC1014">
        <f t="shared" si="574"/>
        <v>0</v>
      </c>
      <c r="BD1014" t="str">
        <f t="shared" si="575"/>
        <v>Q</v>
      </c>
      <c r="BE1014">
        <f t="shared" si="576"/>
        <v>3</v>
      </c>
      <c r="BF1014">
        <f t="shared" si="577"/>
        <v>-3.7643689058441341</v>
      </c>
      <c r="BG1014">
        <f t="shared" si="578"/>
        <v>-42.171718189759716</v>
      </c>
      <c r="BH1014">
        <f t="shared" si="579"/>
        <v>-82.840254641099079</v>
      </c>
      <c r="BI1014">
        <f t="shared" si="580"/>
        <v>-33.757758935166962</v>
      </c>
      <c r="BJ1014">
        <f t="shared" si="581"/>
        <v>151.41878811967541</v>
      </c>
      <c r="BK1014">
        <f t="shared" si="582"/>
        <v>-14.754319664473872</v>
      </c>
      <c r="BL1014">
        <f t="shared" si="583"/>
        <v>-22.013681658285037</v>
      </c>
      <c r="BM1014">
        <f t="shared" si="584"/>
        <v>-11.405315820044242</v>
      </c>
      <c r="BN1014">
        <f t="shared" si="585"/>
        <v>-67.960368165567971</v>
      </c>
      <c r="BO1014">
        <f t="shared" si="551"/>
        <v>0</v>
      </c>
      <c r="BP1014">
        <f t="shared" si="552"/>
        <v>2</v>
      </c>
      <c r="BQ1014" t="str">
        <f t="shared" si="553"/>
        <v>Train</v>
      </c>
    </row>
    <row r="1015" spans="1:69" x14ac:dyDescent="0.3">
      <c r="A1015">
        <v>3</v>
      </c>
      <c r="B1015">
        <v>0</v>
      </c>
      <c r="C1015" t="s">
        <v>2268</v>
      </c>
      <c r="D1015" t="s">
        <v>15</v>
      </c>
      <c r="F1015">
        <v>0</v>
      </c>
      <c r="G1015">
        <v>0</v>
      </c>
      <c r="H1015" t="s">
        <v>2269</v>
      </c>
      <c r="I1015">
        <v>8.0500000000000007</v>
      </c>
      <c r="K1015" t="s">
        <v>17</v>
      </c>
      <c r="O1015">
        <v>2</v>
      </c>
      <c r="P1015">
        <v>4</v>
      </c>
      <c r="Q1015">
        <v>4</v>
      </c>
      <c r="R1015" t="str">
        <f t="shared" si="554"/>
        <v>Train</v>
      </c>
      <c r="S1015" t="str">
        <f t="shared" si="555"/>
        <v>Test</v>
      </c>
      <c r="T1015" t="str">
        <f t="shared" si="556"/>
        <v>Test</v>
      </c>
      <c r="U1015" t="str">
        <f t="shared" si="557"/>
        <v/>
      </c>
      <c r="V1015" t="str">
        <f t="shared" si="558"/>
        <v>0-17</v>
      </c>
      <c r="W1015" t="str">
        <f t="shared" si="559"/>
        <v/>
      </c>
      <c r="X1015" t="str">
        <f t="shared" si="560"/>
        <v>0-10</v>
      </c>
      <c r="Y1015" t="b">
        <f>SUMPRODUCT(--(U1015=counts!$A$40:$A$49))&gt;0</f>
        <v>0</v>
      </c>
      <c r="Z1015" t="b">
        <f>SUMPRODUCT(--(W1015=counts!$A$18:$A$22))&gt;0</f>
        <v>0</v>
      </c>
      <c r="AA1015" t="str">
        <f t="shared" si="561"/>
        <v>0-17</v>
      </c>
      <c r="AB1015" t="str">
        <f>IF(W1015="","Blank",IF(Z1015="TRUE",W1015,counts!$A$23))</f>
        <v>Blank</v>
      </c>
      <c r="AC1015" t="str">
        <f t="shared" si="562"/>
        <v>0-10</v>
      </c>
      <c r="AD1015" t="str">
        <f t="shared" si="563"/>
        <v>Blank</v>
      </c>
      <c r="AE1015" t="str">
        <f t="shared" si="564"/>
        <v>female</v>
      </c>
      <c r="AF1015">
        <f>IF(F1015&gt;=4, counts!$A$62,F1015)</f>
        <v>0</v>
      </c>
      <c r="AG1015">
        <f>IF(G1015&gt;=3, counts!$A$69,G1015)</f>
        <v>0</v>
      </c>
      <c r="AH1015" t="str">
        <f>IF(OR(K1015="S",K1015=""), counts!$A$75,K1015)</f>
        <v>S, blank</v>
      </c>
      <c r="AI1015">
        <f t="shared" si="565"/>
        <v>3</v>
      </c>
      <c r="AJ1015">
        <f>VLOOKUP(AA1015,counts!$V$8:$W$13,2,FALSE)</f>
        <v>-3.7643689058441341</v>
      </c>
      <c r="AK1015">
        <f>VLOOKUP(AB1015,counts!$V$17:$W$23,2,FALSE)</f>
        <v>-42.171718189759716</v>
      </c>
      <c r="AL1015">
        <f>VLOOKUP(AC1015,counts!$V$27:$W$33,2,FALSE)</f>
        <v>-82.840254641099079</v>
      </c>
      <c r="AM1015">
        <f>VLOOKUP(AD1015,counts!$V$38:$W$49,2,FALSE)</f>
        <v>-33.757758935166962</v>
      </c>
      <c r="AN1015">
        <f>VLOOKUP(AE1015,counts!$V$53:$W$54,2,FALSE)</f>
        <v>151.41878811967541</v>
      </c>
      <c r="AO1015">
        <f>VLOOKUP(AF1015,counts!$V$58:$W$62,2,FALSE)</f>
        <v>-14.754319664473872</v>
      </c>
      <c r="AP1015">
        <f>VLOOKUP(AG1015,counts!$V$66:$W$69,2,FALSE)</f>
        <v>-22.013681658285037</v>
      </c>
      <c r="AQ1015">
        <f>VLOOKUP(AH1015,counts!$V$73:$W$75,2,FALSE)</f>
        <v>-22.422560732600829</v>
      </c>
      <c r="AR1015">
        <f>VLOOKUP(AI1015,counts!$V$79:$W$81,2,FALSE)</f>
        <v>-67.960368165567971</v>
      </c>
      <c r="AS1015">
        <f t="shared" si="566"/>
        <v>0</v>
      </c>
      <c r="AT1015">
        <f t="shared" si="567"/>
        <v>2</v>
      </c>
      <c r="AU1015" t="str">
        <f t="shared" si="550"/>
        <v>Train</v>
      </c>
      <c r="AW1015" t="str">
        <f t="shared" si="568"/>
        <v>0-17</v>
      </c>
      <c r="AX1015" t="str">
        <f t="shared" si="569"/>
        <v>Blank</v>
      </c>
      <c r="AY1015" t="str">
        <f t="shared" si="570"/>
        <v>0-10</v>
      </c>
      <c r="AZ1015" t="str">
        <f t="shared" si="571"/>
        <v>Blank</v>
      </c>
      <c r="BA1015" t="str">
        <f t="shared" si="572"/>
        <v>female</v>
      </c>
      <c r="BB1015">
        <f t="shared" si="573"/>
        <v>0</v>
      </c>
      <c r="BC1015">
        <f t="shared" si="574"/>
        <v>0</v>
      </c>
      <c r="BD1015" t="str">
        <f t="shared" si="575"/>
        <v>S, blank</v>
      </c>
      <c r="BE1015">
        <f t="shared" si="576"/>
        <v>3</v>
      </c>
      <c r="BF1015">
        <f t="shared" si="577"/>
        <v>-3.7643689058441341</v>
      </c>
      <c r="BG1015">
        <f t="shared" si="578"/>
        <v>-42.171718189759716</v>
      </c>
      <c r="BH1015">
        <f t="shared" si="579"/>
        <v>-82.840254641099079</v>
      </c>
      <c r="BI1015">
        <f t="shared" si="580"/>
        <v>-33.757758935166962</v>
      </c>
      <c r="BJ1015">
        <f t="shared" si="581"/>
        <v>151.41878811967541</v>
      </c>
      <c r="BK1015">
        <f t="shared" si="582"/>
        <v>-14.754319664473872</v>
      </c>
      <c r="BL1015">
        <f t="shared" si="583"/>
        <v>-22.013681658285037</v>
      </c>
      <c r="BM1015">
        <f t="shared" si="584"/>
        <v>-22.422560732600829</v>
      </c>
      <c r="BN1015">
        <f t="shared" si="585"/>
        <v>-67.960368165567971</v>
      </c>
      <c r="BO1015">
        <f t="shared" si="551"/>
        <v>0</v>
      </c>
      <c r="BP1015">
        <f t="shared" si="552"/>
        <v>2</v>
      </c>
      <c r="BQ1015" t="str">
        <f t="shared" si="553"/>
        <v>Train</v>
      </c>
    </row>
    <row r="1016" spans="1:69" x14ac:dyDescent="0.3">
      <c r="A1016">
        <v>3</v>
      </c>
      <c r="B1016">
        <v>0</v>
      </c>
      <c r="C1016" t="s">
        <v>2270</v>
      </c>
      <c r="D1016" t="s">
        <v>15</v>
      </c>
      <c r="F1016">
        <v>0</v>
      </c>
      <c r="G1016">
        <v>0</v>
      </c>
      <c r="H1016" t="s">
        <v>2271</v>
      </c>
      <c r="I1016">
        <v>8.0500000000000007</v>
      </c>
      <c r="K1016" t="s">
        <v>17</v>
      </c>
      <c r="O1016">
        <v>2</v>
      </c>
      <c r="P1016">
        <v>5</v>
      </c>
      <c r="Q1016">
        <v>5</v>
      </c>
      <c r="R1016" t="str">
        <f t="shared" si="554"/>
        <v>Train</v>
      </c>
      <c r="S1016" t="str">
        <f t="shared" si="555"/>
        <v>Validate</v>
      </c>
      <c r="T1016" t="str">
        <f t="shared" si="556"/>
        <v>Validate</v>
      </c>
      <c r="U1016" t="str">
        <f t="shared" si="557"/>
        <v/>
      </c>
      <c r="V1016" t="str">
        <f t="shared" si="558"/>
        <v>0-17</v>
      </c>
      <c r="W1016" t="str">
        <f t="shared" si="559"/>
        <v/>
      </c>
      <c r="X1016" t="str">
        <f t="shared" si="560"/>
        <v>0-10</v>
      </c>
      <c r="Y1016" t="b">
        <f>SUMPRODUCT(--(U1016=counts!$A$40:$A$49))&gt;0</f>
        <v>0</v>
      </c>
      <c r="Z1016" t="b">
        <f>SUMPRODUCT(--(W1016=counts!$A$18:$A$22))&gt;0</f>
        <v>0</v>
      </c>
      <c r="AA1016" t="str">
        <f t="shared" si="561"/>
        <v>0-17</v>
      </c>
      <c r="AB1016" t="str">
        <f>IF(W1016="","Blank",IF(Z1016="TRUE",W1016,counts!$A$23))</f>
        <v>Blank</v>
      </c>
      <c r="AC1016" t="str">
        <f t="shared" si="562"/>
        <v>0-10</v>
      </c>
      <c r="AD1016" t="str">
        <f t="shared" si="563"/>
        <v>Blank</v>
      </c>
      <c r="AE1016" t="str">
        <f t="shared" si="564"/>
        <v>female</v>
      </c>
      <c r="AF1016">
        <f>IF(F1016&gt;=4, counts!$A$62,F1016)</f>
        <v>0</v>
      </c>
      <c r="AG1016">
        <f>IF(G1016&gt;=3, counts!$A$69,G1016)</f>
        <v>0</v>
      </c>
      <c r="AH1016" t="str">
        <f>IF(OR(K1016="S",K1016=""), counts!$A$75,K1016)</f>
        <v>S, blank</v>
      </c>
      <c r="AI1016">
        <f t="shared" si="565"/>
        <v>3</v>
      </c>
      <c r="AJ1016">
        <f>VLOOKUP(AA1016,counts!$V$8:$W$13,2,FALSE)</f>
        <v>-3.7643689058441341</v>
      </c>
      <c r="AK1016">
        <f>VLOOKUP(AB1016,counts!$V$17:$W$23,2,FALSE)</f>
        <v>-42.171718189759716</v>
      </c>
      <c r="AL1016">
        <f>VLOOKUP(AC1016,counts!$V$27:$W$33,2,FALSE)</f>
        <v>-82.840254641099079</v>
      </c>
      <c r="AM1016">
        <f>VLOOKUP(AD1016,counts!$V$38:$W$49,2,FALSE)</f>
        <v>-33.757758935166962</v>
      </c>
      <c r="AN1016">
        <f>VLOOKUP(AE1016,counts!$V$53:$W$54,2,FALSE)</f>
        <v>151.41878811967541</v>
      </c>
      <c r="AO1016">
        <f>VLOOKUP(AF1016,counts!$V$58:$W$62,2,FALSE)</f>
        <v>-14.754319664473872</v>
      </c>
      <c r="AP1016">
        <f>VLOOKUP(AG1016,counts!$V$66:$W$69,2,FALSE)</f>
        <v>-22.013681658285037</v>
      </c>
      <c r="AQ1016">
        <f>VLOOKUP(AH1016,counts!$V$73:$W$75,2,FALSE)</f>
        <v>-22.422560732600829</v>
      </c>
      <c r="AR1016">
        <f>VLOOKUP(AI1016,counts!$V$79:$W$81,2,FALSE)</f>
        <v>-67.960368165567971</v>
      </c>
      <c r="AS1016">
        <f t="shared" si="566"/>
        <v>0</v>
      </c>
      <c r="AT1016">
        <f t="shared" si="567"/>
        <v>2</v>
      </c>
      <c r="AU1016" t="str">
        <f t="shared" si="550"/>
        <v>Train</v>
      </c>
      <c r="AW1016" t="str">
        <f t="shared" si="568"/>
        <v>0-17</v>
      </c>
      <c r="AX1016" t="str">
        <f t="shared" si="569"/>
        <v>Blank</v>
      </c>
      <c r="AY1016" t="str">
        <f t="shared" si="570"/>
        <v>0-10</v>
      </c>
      <c r="AZ1016" t="str">
        <f t="shared" si="571"/>
        <v>Blank</v>
      </c>
      <c r="BA1016" t="str">
        <f t="shared" si="572"/>
        <v>female</v>
      </c>
      <c r="BB1016">
        <f t="shared" si="573"/>
        <v>0</v>
      </c>
      <c r="BC1016">
        <f t="shared" si="574"/>
        <v>0</v>
      </c>
      <c r="BD1016" t="str">
        <f t="shared" si="575"/>
        <v>S, blank</v>
      </c>
      <c r="BE1016">
        <f t="shared" si="576"/>
        <v>3</v>
      </c>
      <c r="BF1016">
        <f t="shared" si="577"/>
        <v>-3.7643689058441341</v>
      </c>
      <c r="BG1016">
        <f t="shared" si="578"/>
        <v>-42.171718189759716</v>
      </c>
      <c r="BH1016">
        <f t="shared" si="579"/>
        <v>-82.840254641099079</v>
      </c>
      <c r="BI1016">
        <f t="shared" si="580"/>
        <v>-33.757758935166962</v>
      </c>
      <c r="BJ1016">
        <f t="shared" si="581"/>
        <v>151.41878811967541</v>
      </c>
      <c r="BK1016">
        <f t="shared" si="582"/>
        <v>-14.754319664473872</v>
      </c>
      <c r="BL1016">
        <f t="shared" si="583"/>
        <v>-22.013681658285037</v>
      </c>
      <c r="BM1016">
        <f t="shared" si="584"/>
        <v>-22.422560732600829</v>
      </c>
      <c r="BN1016">
        <f t="shared" si="585"/>
        <v>-67.960368165567971</v>
      </c>
      <c r="BO1016">
        <f t="shared" si="551"/>
        <v>0</v>
      </c>
      <c r="BP1016">
        <f t="shared" si="552"/>
        <v>2</v>
      </c>
      <c r="BQ1016" t="str">
        <f t="shared" si="553"/>
        <v>Train</v>
      </c>
    </row>
    <row r="1017" spans="1:69" x14ac:dyDescent="0.3">
      <c r="A1017">
        <v>3</v>
      </c>
      <c r="B1017">
        <v>0</v>
      </c>
      <c r="C1017" t="s">
        <v>2272</v>
      </c>
      <c r="D1017" t="s">
        <v>20</v>
      </c>
      <c r="E1017">
        <v>55.5</v>
      </c>
      <c r="F1017">
        <v>0</v>
      </c>
      <c r="G1017">
        <v>0</v>
      </c>
      <c r="H1017" t="s">
        <v>2273</v>
      </c>
      <c r="I1017">
        <v>8.0500000000000007</v>
      </c>
      <c r="K1017" t="s">
        <v>17</v>
      </c>
      <c r="M1017">
        <v>201</v>
      </c>
      <c r="O1017">
        <v>1</v>
      </c>
      <c r="P1017">
        <v>4</v>
      </c>
      <c r="Q1017">
        <v>1</v>
      </c>
      <c r="R1017" t="str">
        <f t="shared" si="554"/>
        <v>Train</v>
      </c>
      <c r="S1017" t="str">
        <f t="shared" si="555"/>
        <v>Test</v>
      </c>
      <c r="T1017" t="str">
        <f t="shared" si="556"/>
        <v>Train</v>
      </c>
      <c r="U1017" t="str">
        <f t="shared" si="557"/>
        <v/>
      </c>
      <c r="V1017" t="str">
        <f t="shared" si="558"/>
        <v>51-60</v>
      </c>
      <c r="W1017" t="str">
        <f t="shared" si="559"/>
        <v/>
      </c>
      <c r="X1017" t="str">
        <f t="shared" si="560"/>
        <v>0-10</v>
      </c>
      <c r="Y1017" t="b">
        <f>SUMPRODUCT(--(U1017=counts!$A$40:$A$49))&gt;0</f>
        <v>0</v>
      </c>
      <c r="Z1017" t="b">
        <f>SUMPRODUCT(--(W1017=counts!$A$18:$A$22))&gt;0</f>
        <v>0</v>
      </c>
      <c r="AA1017" t="str">
        <f t="shared" si="561"/>
        <v>51-60</v>
      </c>
      <c r="AB1017" t="str">
        <f>IF(W1017="","Blank",IF(Z1017="TRUE",W1017,counts!$A$23))</f>
        <v>Blank</v>
      </c>
      <c r="AC1017" t="str">
        <f t="shared" si="562"/>
        <v>0-10</v>
      </c>
      <c r="AD1017" t="str">
        <f t="shared" si="563"/>
        <v>Blank</v>
      </c>
      <c r="AE1017" t="str">
        <f t="shared" si="564"/>
        <v>male</v>
      </c>
      <c r="AF1017">
        <f>IF(F1017&gt;=4, counts!$A$62,F1017)</f>
        <v>0</v>
      </c>
      <c r="AG1017">
        <f>IF(G1017&gt;=3, counts!$A$69,G1017)</f>
        <v>0</v>
      </c>
      <c r="AH1017" t="str">
        <f>IF(OR(K1017="S",K1017=""), counts!$A$75,K1017)</f>
        <v>S, blank</v>
      </c>
      <c r="AI1017">
        <f t="shared" si="565"/>
        <v>3</v>
      </c>
      <c r="AJ1017">
        <f>VLOOKUP(AA1017,counts!$V$8:$W$13,2,FALSE)</f>
        <v>74.751267398446615</v>
      </c>
      <c r="AK1017">
        <f>VLOOKUP(AB1017,counts!$V$17:$W$23,2,FALSE)</f>
        <v>-42.171718189759716</v>
      </c>
      <c r="AL1017">
        <f>VLOOKUP(AC1017,counts!$V$27:$W$33,2,FALSE)</f>
        <v>-82.840254641099079</v>
      </c>
      <c r="AM1017">
        <f>VLOOKUP(AD1017,counts!$V$38:$W$49,2,FALSE)</f>
        <v>-33.757758935166962</v>
      </c>
      <c r="AN1017">
        <f>VLOOKUP(AE1017,counts!$V$53:$W$54,2,FALSE)</f>
        <v>-108.67008854708662</v>
      </c>
      <c r="AO1017">
        <f>VLOOKUP(AF1017,counts!$V$58:$W$62,2,FALSE)</f>
        <v>-14.754319664473872</v>
      </c>
      <c r="AP1017">
        <f>VLOOKUP(AG1017,counts!$V$66:$W$69,2,FALSE)</f>
        <v>-22.013681658285037</v>
      </c>
      <c r="AQ1017">
        <f>VLOOKUP(AH1017,counts!$V$73:$W$75,2,FALSE)</f>
        <v>-22.422560732600829</v>
      </c>
      <c r="AR1017">
        <f>VLOOKUP(AI1017,counts!$V$79:$W$81,2,FALSE)</f>
        <v>-67.960368165567971</v>
      </c>
      <c r="AS1017">
        <f t="shared" si="566"/>
        <v>0</v>
      </c>
      <c r="AT1017">
        <f t="shared" si="567"/>
        <v>1</v>
      </c>
      <c r="AU1017" t="str">
        <f t="shared" si="550"/>
        <v>Train</v>
      </c>
      <c r="AW1017" t="str">
        <f t="shared" si="568"/>
        <v>51-60</v>
      </c>
      <c r="AX1017" t="str">
        <f t="shared" si="569"/>
        <v>Blank</v>
      </c>
      <c r="AY1017" t="str">
        <f t="shared" si="570"/>
        <v>0-10</v>
      </c>
      <c r="AZ1017" t="str">
        <f t="shared" si="571"/>
        <v>Blank</v>
      </c>
      <c r="BA1017" t="str">
        <f t="shared" si="572"/>
        <v>male</v>
      </c>
      <c r="BB1017">
        <f t="shared" si="573"/>
        <v>0</v>
      </c>
      <c r="BC1017">
        <f t="shared" si="574"/>
        <v>0</v>
      </c>
      <c r="BD1017" t="str">
        <f t="shared" si="575"/>
        <v>S, blank</v>
      </c>
      <c r="BE1017">
        <f t="shared" si="576"/>
        <v>3</v>
      </c>
      <c r="BF1017">
        <f t="shared" si="577"/>
        <v>74.751267398446615</v>
      </c>
      <c r="BG1017">
        <f t="shared" si="578"/>
        <v>-42.171718189759716</v>
      </c>
      <c r="BH1017">
        <f t="shared" si="579"/>
        <v>-82.840254641099079</v>
      </c>
      <c r="BI1017">
        <f t="shared" si="580"/>
        <v>-33.757758935166962</v>
      </c>
      <c r="BJ1017">
        <f t="shared" si="581"/>
        <v>-108.67008854708662</v>
      </c>
      <c r="BK1017">
        <f t="shared" si="582"/>
        <v>-14.754319664473872</v>
      </c>
      <c r="BL1017">
        <f t="shared" si="583"/>
        <v>-22.013681658285037</v>
      </c>
      <c r="BM1017">
        <f t="shared" si="584"/>
        <v>-22.422560732600829</v>
      </c>
      <c r="BN1017">
        <f t="shared" si="585"/>
        <v>-67.960368165567971</v>
      </c>
      <c r="BO1017">
        <f t="shared" si="551"/>
        <v>0</v>
      </c>
      <c r="BP1017">
        <f t="shared" si="552"/>
        <v>1</v>
      </c>
      <c r="BQ1017" t="str">
        <f t="shared" si="553"/>
        <v>Train</v>
      </c>
    </row>
    <row r="1018" spans="1:69" x14ac:dyDescent="0.3">
      <c r="A1018">
        <v>3</v>
      </c>
      <c r="B1018">
        <v>0</v>
      </c>
      <c r="C1018" t="s">
        <v>2274</v>
      </c>
      <c r="D1018" t="s">
        <v>20</v>
      </c>
      <c r="F1018">
        <v>0</v>
      </c>
      <c r="G1018">
        <v>0</v>
      </c>
      <c r="H1018" t="s">
        <v>2275</v>
      </c>
      <c r="I1018">
        <v>7.75</v>
      </c>
      <c r="K1018" t="s">
        <v>527</v>
      </c>
      <c r="O1018">
        <v>1</v>
      </c>
      <c r="P1018">
        <v>3</v>
      </c>
      <c r="Q1018">
        <v>2</v>
      </c>
      <c r="R1018" t="str">
        <f t="shared" si="554"/>
        <v>Train</v>
      </c>
      <c r="S1018" t="str">
        <f t="shared" si="555"/>
        <v>Train</v>
      </c>
      <c r="T1018" t="str">
        <f t="shared" si="556"/>
        <v>Train</v>
      </c>
      <c r="U1018" t="str">
        <f t="shared" si="557"/>
        <v/>
      </c>
      <c r="V1018" t="str">
        <f t="shared" si="558"/>
        <v>0-17</v>
      </c>
      <c r="W1018" t="str">
        <f t="shared" si="559"/>
        <v/>
      </c>
      <c r="X1018" t="str">
        <f t="shared" si="560"/>
        <v>0-10</v>
      </c>
      <c r="Y1018" t="b">
        <f>SUMPRODUCT(--(U1018=counts!$A$40:$A$49))&gt;0</f>
        <v>0</v>
      </c>
      <c r="Z1018" t="b">
        <f>SUMPRODUCT(--(W1018=counts!$A$18:$A$22))&gt;0</f>
        <v>0</v>
      </c>
      <c r="AA1018" t="str">
        <f t="shared" si="561"/>
        <v>0-17</v>
      </c>
      <c r="AB1018" t="str">
        <f>IF(W1018="","Blank",IF(Z1018="TRUE",W1018,counts!$A$23))</f>
        <v>Blank</v>
      </c>
      <c r="AC1018" t="str">
        <f t="shared" si="562"/>
        <v>0-10</v>
      </c>
      <c r="AD1018" t="str">
        <f t="shared" si="563"/>
        <v>Blank</v>
      </c>
      <c r="AE1018" t="str">
        <f t="shared" si="564"/>
        <v>male</v>
      </c>
      <c r="AF1018">
        <f>IF(F1018&gt;=4, counts!$A$62,F1018)</f>
        <v>0</v>
      </c>
      <c r="AG1018">
        <f>IF(G1018&gt;=3, counts!$A$69,G1018)</f>
        <v>0</v>
      </c>
      <c r="AH1018" t="str">
        <f>IF(OR(K1018="S",K1018=""), counts!$A$75,K1018)</f>
        <v>Q</v>
      </c>
      <c r="AI1018">
        <f t="shared" si="565"/>
        <v>3</v>
      </c>
      <c r="AJ1018">
        <f>VLOOKUP(AA1018,counts!$V$8:$W$13,2,FALSE)</f>
        <v>-3.7643689058441341</v>
      </c>
      <c r="AK1018">
        <f>VLOOKUP(AB1018,counts!$V$17:$W$23,2,FALSE)</f>
        <v>-42.171718189759716</v>
      </c>
      <c r="AL1018">
        <f>VLOOKUP(AC1018,counts!$V$27:$W$33,2,FALSE)</f>
        <v>-82.840254641099079</v>
      </c>
      <c r="AM1018">
        <f>VLOOKUP(AD1018,counts!$V$38:$W$49,2,FALSE)</f>
        <v>-33.757758935166962</v>
      </c>
      <c r="AN1018">
        <f>VLOOKUP(AE1018,counts!$V$53:$W$54,2,FALSE)</f>
        <v>-108.67008854708662</v>
      </c>
      <c r="AO1018">
        <f>VLOOKUP(AF1018,counts!$V$58:$W$62,2,FALSE)</f>
        <v>-14.754319664473872</v>
      </c>
      <c r="AP1018">
        <f>VLOOKUP(AG1018,counts!$V$66:$W$69,2,FALSE)</f>
        <v>-22.013681658285037</v>
      </c>
      <c r="AQ1018">
        <f>VLOOKUP(AH1018,counts!$V$73:$W$75,2,FALSE)</f>
        <v>-11.405315820044242</v>
      </c>
      <c r="AR1018">
        <f>VLOOKUP(AI1018,counts!$V$79:$W$81,2,FALSE)</f>
        <v>-67.960368165567971</v>
      </c>
      <c r="AS1018">
        <f t="shared" si="566"/>
        <v>0</v>
      </c>
      <c r="AT1018">
        <f t="shared" si="567"/>
        <v>1</v>
      </c>
      <c r="AU1018" t="str">
        <f t="shared" si="550"/>
        <v>Train</v>
      </c>
      <c r="AW1018" t="str">
        <f t="shared" si="568"/>
        <v>0-17</v>
      </c>
      <c r="AX1018" t="str">
        <f t="shared" si="569"/>
        <v>Blank</v>
      </c>
      <c r="AY1018" t="str">
        <f t="shared" si="570"/>
        <v>0-10</v>
      </c>
      <c r="AZ1018" t="str">
        <f t="shared" si="571"/>
        <v>Blank</v>
      </c>
      <c r="BA1018" t="str">
        <f t="shared" si="572"/>
        <v>male</v>
      </c>
      <c r="BB1018">
        <f t="shared" si="573"/>
        <v>0</v>
      </c>
      <c r="BC1018">
        <f t="shared" si="574"/>
        <v>0</v>
      </c>
      <c r="BD1018" t="str">
        <f t="shared" si="575"/>
        <v>Q</v>
      </c>
      <c r="BE1018">
        <f t="shared" si="576"/>
        <v>3</v>
      </c>
      <c r="BF1018">
        <f t="shared" si="577"/>
        <v>-3.7643689058441341</v>
      </c>
      <c r="BG1018">
        <f t="shared" si="578"/>
        <v>-42.171718189759716</v>
      </c>
      <c r="BH1018">
        <f t="shared" si="579"/>
        <v>-82.840254641099079</v>
      </c>
      <c r="BI1018">
        <f t="shared" si="580"/>
        <v>-33.757758935166962</v>
      </c>
      <c r="BJ1018">
        <f t="shared" si="581"/>
        <v>-108.67008854708662</v>
      </c>
      <c r="BK1018">
        <f t="shared" si="582"/>
        <v>-14.754319664473872</v>
      </c>
      <c r="BL1018">
        <f t="shared" si="583"/>
        <v>-22.013681658285037</v>
      </c>
      <c r="BM1018">
        <f t="shared" si="584"/>
        <v>-11.405315820044242</v>
      </c>
      <c r="BN1018">
        <f t="shared" si="585"/>
        <v>-67.960368165567971</v>
      </c>
      <c r="BO1018">
        <f t="shared" si="551"/>
        <v>0</v>
      </c>
      <c r="BP1018">
        <f t="shared" si="552"/>
        <v>1</v>
      </c>
      <c r="BQ1018" t="str">
        <f t="shared" si="553"/>
        <v>Train</v>
      </c>
    </row>
    <row r="1019" spans="1:69" x14ac:dyDescent="0.3">
      <c r="A1019">
        <v>3</v>
      </c>
      <c r="B1019">
        <v>1</v>
      </c>
      <c r="C1019" t="s">
        <v>2276</v>
      </c>
      <c r="D1019" t="s">
        <v>20</v>
      </c>
      <c r="E1019">
        <v>21</v>
      </c>
      <c r="F1019">
        <v>0</v>
      </c>
      <c r="G1019">
        <v>0</v>
      </c>
      <c r="H1019" t="s">
        <v>2277</v>
      </c>
      <c r="I1019">
        <v>7.7750000000000004</v>
      </c>
      <c r="K1019" t="s">
        <v>17</v>
      </c>
      <c r="L1019" t="s">
        <v>414</v>
      </c>
      <c r="O1019">
        <v>1</v>
      </c>
      <c r="P1019">
        <v>5</v>
      </c>
      <c r="Q1019">
        <v>2</v>
      </c>
      <c r="R1019" t="str">
        <f t="shared" si="554"/>
        <v>Train</v>
      </c>
      <c r="S1019" t="str">
        <f t="shared" si="555"/>
        <v>Validate</v>
      </c>
      <c r="T1019" t="str">
        <f t="shared" si="556"/>
        <v>Train</v>
      </c>
      <c r="U1019" t="str">
        <f t="shared" si="557"/>
        <v/>
      </c>
      <c r="V1019" t="str">
        <f t="shared" si="558"/>
        <v>18-30</v>
      </c>
      <c r="W1019" t="str">
        <f t="shared" si="559"/>
        <v/>
      </c>
      <c r="X1019" t="str">
        <f t="shared" si="560"/>
        <v>0-10</v>
      </c>
      <c r="Y1019" t="b">
        <f>SUMPRODUCT(--(U1019=counts!$A$40:$A$49))&gt;0</f>
        <v>0</v>
      </c>
      <c r="Z1019" t="b">
        <f>SUMPRODUCT(--(W1019=counts!$A$18:$A$22))&gt;0</f>
        <v>0</v>
      </c>
      <c r="AA1019" t="str">
        <f t="shared" si="561"/>
        <v>18-30</v>
      </c>
      <c r="AB1019" t="str">
        <f>IF(W1019="","Blank",IF(Z1019="TRUE",W1019,counts!$A$23))</f>
        <v>Blank</v>
      </c>
      <c r="AC1019" t="str">
        <f t="shared" si="562"/>
        <v>0-10</v>
      </c>
      <c r="AD1019" t="str">
        <f t="shared" si="563"/>
        <v>Blank</v>
      </c>
      <c r="AE1019" t="str">
        <f t="shared" si="564"/>
        <v>male</v>
      </c>
      <c r="AF1019">
        <f>IF(F1019&gt;=4, counts!$A$62,F1019)</f>
        <v>0</v>
      </c>
      <c r="AG1019">
        <f>IF(G1019&gt;=3, counts!$A$69,G1019)</f>
        <v>0</v>
      </c>
      <c r="AH1019" t="str">
        <f>IF(OR(K1019="S",K1019=""), counts!$A$75,K1019)</f>
        <v>S, blank</v>
      </c>
      <c r="AI1019">
        <f t="shared" si="565"/>
        <v>3</v>
      </c>
      <c r="AJ1019">
        <f>VLOOKUP(AA1019,counts!$V$8:$W$13,2,FALSE)</f>
        <v>-11.613432440426715</v>
      </c>
      <c r="AK1019">
        <f>VLOOKUP(AB1019,counts!$V$17:$W$23,2,FALSE)</f>
        <v>-42.171718189759716</v>
      </c>
      <c r="AL1019">
        <f>VLOOKUP(AC1019,counts!$V$27:$W$33,2,FALSE)</f>
        <v>-82.840254641099079</v>
      </c>
      <c r="AM1019">
        <f>VLOOKUP(AD1019,counts!$V$38:$W$49,2,FALSE)</f>
        <v>-33.757758935166962</v>
      </c>
      <c r="AN1019">
        <f>VLOOKUP(AE1019,counts!$V$53:$W$54,2,FALSE)</f>
        <v>-108.67008854708662</v>
      </c>
      <c r="AO1019">
        <f>VLOOKUP(AF1019,counts!$V$58:$W$62,2,FALSE)</f>
        <v>-14.754319664473872</v>
      </c>
      <c r="AP1019">
        <f>VLOOKUP(AG1019,counts!$V$66:$W$69,2,FALSE)</f>
        <v>-22.013681658285037</v>
      </c>
      <c r="AQ1019">
        <f>VLOOKUP(AH1019,counts!$V$73:$W$75,2,FALSE)</f>
        <v>-22.422560732600829</v>
      </c>
      <c r="AR1019">
        <f>VLOOKUP(AI1019,counts!$V$79:$W$81,2,FALSE)</f>
        <v>-67.960368165567971</v>
      </c>
      <c r="AS1019">
        <f t="shared" si="566"/>
        <v>1</v>
      </c>
      <c r="AT1019">
        <f t="shared" si="567"/>
        <v>1</v>
      </c>
      <c r="AU1019" t="str">
        <f t="shared" si="550"/>
        <v>Train</v>
      </c>
      <c r="AW1019" t="str">
        <f t="shared" si="568"/>
        <v>18-30</v>
      </c>
      <c r="AX1019" t="str">
        <f t="shared" si="569"/>
        <v>Blank</v>
      </c>
      <c r="AY1019" t="str">
        <f t="shared" si="570"/>
        <v>0-10</v>
      </c>
      <c r="AZ1019" t="str">
        <f t="shared" si="571"/>
        <v>Blank</v>
      </c>
      <c r="BA1019" t="str">
        <f t="shared" si="572"/>
        <v>male</v>
      </c>
      <c r="BB1019">
        <f t="shared" si="573"/>
        <v>0</v>
      </c>
      <c r="BC1019">
        <f t="shared" si="574"/>
        <v>0</v>
      </c>
      <c r="BD1019" t="str">
        <f t="shared" si="575"/>
        <v>S, blank</v>
      </c>
      <c r="BE1019">
        <f t="shared" si="576"/>
        <v>3</v>
      </c>
      <c r="BF1019">
        <f t="shared" si="577"/>
        <v>-11.613432440426715</v>
      </c>
      <c r="BG1019">
        <f t="shared" si="578"/>
        <v>-42.171718189759716</v>
      </c>
      <c r="BH1019">
        <f t="shared" si="579"/>
        <v>-82.840254641099079</v>
      </c>
      <c r="BI1019">
        <f t="shared" si="580"/>
        <v>-33.757758935166962</v>
      </c>
      <c r="BJ1019">
        <f t="shared" si="581"/>
        <v>-108.67008854708662</v>
      </c>
      <c r="BK1019">
        <f t="shared" si="582"/>
        <v>-14.754319664473872</v>
      </c>
      <c r="BL1019">
        <f t="shared" si="583"/>
        <v>-22.013681658285037</v>
      </c>
      <c r="BM1019">
        <f t="shared" si="584"/>
        <v>-22.422560732600829</v>
      </c>
      <c r="BN1019">
        <f t="shared" si="585"/>
        <v>-67.960368165567971</v>
      </c>
      <c r="BO1019">
        <f t="shared" si="551"/>
        <v>1</v>
      </c>
      <c r="BP1019">
        <f t="shared" si="552"/>
        <v>1</v>
      </c>
      <c r="BQ1019" t="str">
        <f t="shared" si="553"/>
        <v>Train</v>
      </c>
    </row>
    <row r="1020" spans="1:69" x14ac:dyDescent="0.3">
      <c r="A1020">
        <v>3</v>
      </c>
      <c r="B1020">
        <v>0</v>
      </c>
      <c r="C1020" t="s">
        <v>2278</v>
      </c>
      <c r="D1020" t="s">
        <v>20</v>
      </c>
      <c r="F1020">
        <v>0</v>
      </c>
      <c r="G1020">
        <v>0</v>
      </c>
      <c r="H1020" t="s">
        <v>2279</v>
      </c>
      <c r="I1020">
        <v>8.0500000000000007</v>
      </c>
      <c r="K1020" t="s">
        <v>17</v>
      </c>
      <c r="O1020">
        <v>2</v>
      </c>
      <c r="P1020">
        <v>2</v>
      </c>
      <c r="Q1020">
        <v>1</v>
      </c>
      <c r="R1020" t="str">
        <f t="shared" si="554"/>
        <v>Train</v>
      </c>
      <c r="S1020" t="str">
        <f t="shared" si="555"/>
        <v>Train</v>
      </c>
      <c r="T1020" t="str">
        <f t="shared" si="556"/>
        <v>Train</v>
      </c>
      <c r="U1020" t="str">
        <f t="shared" si="557"/>
        <v/>
      </c>
      <c r="V1020" t="str">
        <f t="shared" si="558"/>
        <v>0-17</v>
      </c>
      <c r="W1020" t="str">
        <f t="shared" si="559"/>
        <v/>
      </c>
      <c r="X1020" t="str">
        <f t="shared" si="560"/>
        <v>0-10</v>
      </c>
      <c r="Y1020" t="b">
        <f>SUMPRODUCT(--(U1020=counts!$A$40:$A$49))&gt;0</f>
        <v>0</v>
      </c>
      <c r="Z1020" t="b">
        <f>SUMPRODUCT(--(W1020=counts!$A$18:$A$22))&gt;0</f>
        <v>0</v>
      </c>
      <c r="AA1020" t="str">
        <f t="shared" si="561"/>
        <v>0-17</v>
      </c>
      <c r="AB1020" t="str">
        <f>IF(W1020="","Blank",IF(Z1020="TRUE",W1020,counts!$A$23))</f>
        <v>Blank</v>
      </c>
      <c r="AC1020" t="str">
        <f t="shared" si="562"/>
        <v>0-10</v>
      </c>
      <c r="AD1020" t="str">
        <f t="shared" si="563"/>
        <v>Blank</v>
      </c>
      <c r="AE1020" t="str">
        <f t="shared" si="564"/>
        <v>male</v>
      </c>
      <c r="AF1020">
        <f>IF(F1020&gt;=4, counts!$A$62,F1020)</f>
        <v>0</v>
      </c>
      <c r="AG1020">
        <f>IF(G1020&gt;=3, counts!$A$69,G1020)</f>
        <v>0</v>
      </c>
      <c r="AH1020" t="str">
        <f>IF(OR(K1020="S",K1020=""), counts!$A$75,K1020)</f>
        <v>S, blank</v>
      </c>
      <c r="AI1020">
        <f t="shared" si="565"/>
        <v>3</v>
      </c>
      <c r="AJ1020">
        <f>VLOOKUP(AA1020,counts!$V$8:$W$13,2,FALSE)</f>
        <v>-3.7643689058441341</v>
      </c>
      <c r="AK1020">
        <f>VLOOKUP(AB1020,counts!$V$17:$W$23,2,FALSE)</f>
        <v>-42.171718189759716</v>
      </c>
      <c r="AL1020">
        <f>VLOOKUP(AC1020,counts!$V$27:$W$33,2,FALSE)</f>
        <v>-82.840254641099079</v>
      </c>
      <c r="AM1020">
        <f>VLOOKUP(AD1020,counts!$V$38:$W$49,2,FALSE)</f>
        <v>-33.757758935166962</v>
      </c>
      <c r="AN1020">
        <f>VLOOKUP(AE1020,counts!$V$53:$W$54,2,FALSE)</f>
        <v>-108.67008854708662</v>
      </c>
      <c r="AO1020">
        <f>VLOOKUP(AF1020,counts!$V$58:$W$62,2,FALSE)</f>
        <v>-14.754319664473872</v>
      </c>
      <c r="AP1020">
        <f>VLOOKUP(AG1020,counts!$V$66:$W$69,2,FALSE)</f>
        <v>-22.013681658285037</v>
      </c>
      <c r="AQ1020">
        <f>VLOOKUP(AH1020,counts!$V$73:$W$75,2,FALSE)</f>
        <v>-22.422560732600829</v>
      </c>
      <c r="AR1020">
        <f>VLOOKUP(AI1020,counts!$V$79:$W$81,2,FALSE)</f>
        <v>-67.960368165567971</v>
      </c>
      <c r="AS1020">
        <f t="shared" si="566"/>
        <v>0</v>
      </c>
      <c r="AT1020">
        <f t="shared" si="567"/>
        <v>2</v>
      </c>
      <c r="AU1020" t="str">
        <f t="shared" si="550"/>
        <v>Train</v>
      </c>
      <c r="AW1020" t="str">
        <f t="shared" si="568"/>
        <v>0-17</v>
      </c>
      <c r="AX1020" t="str">
        <f t="shared" si="569"/>
        <v>Blank</v>
      </c>
      <c r="AY1020" t="str">
        <f t="shared" si="570"/>
        <v>0-10</v>
      </c>
      <c r="AZ1020" t="str">
        <f t="shared" si="571"/>
        <v>Blank</v>
      </c>
      <c r="BA1020" t="str">
        <f t="shared" si="572"/>
        <v>male</v>
      </c>
      <c r="BB1020">
        <f t="shared" si="573"/>
        <v>0</v>
      </c>
      <c r="BC1020">
        <f t="shared" si="574"/>
        <v>0</v>
      </c>
      <c r="BD1020" t="str">
        <f t="shared" si="575"/>
        <v>S, blank</v>
      </c>
      <c r="BE1020">
        <f t="shared" si="576"/>
        <v>3</v>
      </c>
      <c r="BF1020">
        <f t="shared" si="577"/>
        <v>-3.7643689058441341</v>
      </c>
      <c r="BG1020">
        <f t="shared" si="578"/>
        <v>-42.171718189759716</v>
      </c>
      <c r="BH1020">
        <f t="shared" si="579"/>
        <v>-82.840254641099079</v>
      </c>
      <c r="BI1020">
        <f t="shared" si="580"/>
        <v>-33.757758935166962</v>
      </c>
      <c r="BJ1020">
        <f t="shared" si="581"/>
        <v>-108.67008854708662</v>
      </c>
      <c r="BK1020">
        <f t="shared" si="582"/>
        <v>-14.754319664473872</v>
      </c>
      <c r="BL1020">
        <f t="shared" si="583"/>
        <v>-22.013681658285037</v>
      </c>
      <c r="BM1020">
        <f t="shared" si="584"/>
        <v>-22.422560732600829</v>
      </c>
      <c r="BN1020">
        <f t="shared" si="585"/>
        <v>-67.960368165567971</v>
      </c>
      <c r="BO1020">
        <f t="shared" si="551"/>
        <v>0</v>
      </c>
      <c r="BP1020">
        <f t="shared" si="552"/>
        <v>2</v>
      </c>
      <c r="BQ1020" t="str">
        <f t="shared" si="553"/>
        <v>Train</v>
      </c>
    </row>
    <row r="1021" spans="1:69" x14ac:dyDescent="0.3">
      <c r="A1021">
        <v>3</v>
      </c>
      <c r="B1021">
        <v>0</v>
      </c>
      <c r="C1021" t="s">
        <v>2280</v>
      </c>
      <c r="D1021" t="s">
        <v>20</v>
      </c>
      <c r="E1021">
        <v>24</v>
      </c>
      <c r="F1021">
        <v>0</v>
      </c>
      <c r="G1021">
        <v>0</v>
      </c>
      <c r="H1021" t="s">
        <v>2281</v>
      </c>
      <c r="I1021">
        <v>7.8958000000000004</v>
      </c>
      <c r="K1021" t="s">
        <v>17</v>
      </c>
      <c r="O1021">
        <v>1</v>
      </c>
      <c r="P1021">
        <v>2</v>
      </c>
      <c r="Q1021">
        <v>1</v>
      </c>
      <c r="R1021" t="str">
        <f t="shared" si="554"/>
        <v>Train</v>
      </c>
      <c r="S1021" t="str">
        <f t="shared" si="555"/>
        <v>Train</v>
      </c>
      <c r="T1021" t="str">
        <f t="shared" si="556"/>
        <v>Train</v>
      </c>
      <c r="U1021" t="str">
        <f t="shared" si="557"/>
        <v/>
      </c>
      <c r="V1021" t="str">
        <f t="shared" si="558"/>
        <v>18-30</v>
      </c>
      <c r="W1021" t="str">
        <f t="shared" si="559"/>
        <v/>
      </c>
      <c r="X1021" t="str">
        <f t="shared" si="560"/>
        <v>0-10</v>
      </c>
      <c r="Y1021" t="b">
        <f>SUMPRODUCT(--(U1021=counts!$A$40:$A$49))&gt;0</f>
        <v>0</v>
      </c>
      <c r="Z1021" t="b">
        <f>SUMPRODUCT(--(W1021=counts!$A$18:$A$22))&gt;0</f>
        <v>0</v>
      </c>
      <c r="AA1021" t="str">
        <f t="shared" si="561"/>
        <v>18-30</v>
      </c>
      <c r="AB1021" t="str">
        <f>IF(W1021="","Blank",IF(Z1021="TRUE",W1021,counts!$A$23))</f>
        <v>Blank</v>
      </c>
      <c r="AC1021" t="str">
        <f t="shared" si="562"/>
        <v>0-10</v>
      </c>
      <c r="AD1021" t="str">
        <f t="shared" si="563"/>
        <v>Blank</v>
      </c>
      <c r="AE1021" t="str">
        <f t="shared" si="564"/>
        <v>male</v>
      </c>
      <c r="AF1021">
        <f>IF(F1021&gt;=4, counts!$A$62,F1021)</f>
        <v>0</v>
      </c>
      <c r="AG1021">
        <f>IF(G1021&gt;=3, counts!$A$69,G1021)</f>
        <v>0</v>
      </c>
      <c r="AH1021" t="str">
        <f>IF(OR(K1021="S",K1021=""), counts!$A$75,K1021)</f>
        <v>S, blank</v>
      </c>
      <c r="AI1021">
        <f t="shared" si="565"/>
        <v>3</v>
      </c>
      <c r="AJ1021">
        <f>VLOOKUP(AA1021,counts!$V$8:$W$13,2,FALSE)</f>
        <v>-11.613432440426715</v>
      </c>
      <c r="AK1021">
        <f>VLOOKUP(AB1021,counts!$V$17:$W$23,2,FALSE)</f>
        <v>-42.171718189759716</v>
      </c>
      <c r="AL1021">
        <f>VLOOKUP(AC1021,counts!$V$27:$W$33,2,FALSE)</f>
        <v>-82.840254641099079</v>
      </c>
      <c r="AM1021">
        <f>VLOOKUP(AD1021,counts!$V$38:$W$49,2,FALSE)</f>
        <v>-33.757758935166962</v>
      </c>
      <c r="AN1021">
        <f>VLOOKUP(AE1021,counts!$V$53:$W$54,2,FALSE)</f>
        <v>-108.67008854708662</v>
      </c>
      <c r="AO1021">
        <f>VLOOKUP(AF1021,counts!$V$58:$W$62,2,FALSE)</f>
        <v>-14.754319664473872</v>
      </c>
      <c r="AP1021">
        <f>VLOOKUP(AG1021,counts!$V$66:$W$69,2,FALSE)</f>
        <v>-22.013681658285037</v>
      </c>
      <c r="AQ1021">
        <f>VLOOKUP(AH1021,counts!$V$73:$W$75,2,FALSE)</f>
        <v>-22.422560732600829</v>
      </c>
      <c r="AR1021">
        <f>VLOOKUP(AI1021,counts!$V$79:$W$81,2,FALSE)</f>
        <v>-67.960368165567971</v>
      </c>
      <c r="AS1021">
        <f t="shared" si="566"/>
        <v>0</v>
      </c>
      <c r="AT1021">
        <f t="shared" si="567"/>
        <v>1</v>
      </c>
      <c r="AU1021" t="str">
        <f t="shared" si="550"/>
        <v>Train</v>
      </c>
      <c r="AW1021" t="str">
        <f t="shared" si="568"/>
        <v>18-30</v>
      </c>
      <c r="AX1021" t="str">
        <f t="shared" si="569"/>
        <v>Blank</v>
      </c>
      <c r="AY1021" t="str">
        <f t="shared" si="570"/>
        <v>0-10</v>
      </c>
      <c r="AZ1021" t="str">
        <f t="shared" si="571"/>
        <v>Blank</v>
      </c>
      <c r="BA1021" t="str">
        <f t="shared" si="572"/>
        <v>male</v>
      </c>
      <c r="BB1021">
        <f t="shared" si="573"/>
        <v>0</v>
      </c>
      <c r="BC1021">
        <f t="shared" si="574"/>
        <v>0</v>
      </c>
      <c r="BD1021" t="str">
        <f t="shared" si="575"/>
        <v>S, blank</v>
      </c>
      <c r="BE1021">
        <f t="shared" si="576"/>
        <v>3</v>
      </c>
      <c r="BF1021">
        <f t="shared" si="577"/>
        <v>-11.613432440426715</v>
      </c>
      <c r="BG1021">
        <f t="shared" si="578"/>
        <v>-42.171718189759716</v>
      </c>
      <c r="BH1021">
        <f t="shared" si="579"/>
        <v>-82.840254641099079</v>
      </c>
      <c r="BI1021">
        <f t="shared" si="580"/>
        <v>-33.757758935166962</v>
      </c>
      <c r="BJ1021">
        <f t="shared" si="581"/>
        <v>-108.67008854708662</v>
      </c>
      <c r="BK1021">
        <f t="shared" si="582"/>
        <v>-14.754319664473872</v>
      </c>
      <c r="BL1021">
        <f t="shared" si="583"/>
        <v>-22.013681658285037</v>
      </c>
      <c r="BM1021">
        <f t="shared" si="584"/>
        <v>-22.422560732600829</v>
      </c>
      <c r="BN1021">
        <f t="shared" si="585"/>
        <v>-67.960368165567971</v>
      </c>
      <c r="BO1021">
        <f t="shared" si="551"/>
        <v>0</v>
      </c>
      <c r="BP1021">
        <f t="shared" si="552"/>
        <v>1</v>
      </c>
      <c r="BQ1021" t="str">
        <f t="shared" si="553"/>
        <v>Train</v>
      </c>
    </row>
    <row r="1022" spans="1:69" x14ac:dyDescent="0.3">
      <c r="A1022">
        <v>3</v>
      </c>
      <c r="B1022">
        <v>0</v>
      </c>
      <c r="C1022" t="s">
        <v>2282</v>
      </c>
      <c r="D1022" t="s">
        <v>20</v>
      </c>
      <c r="E1022">
        <v>21</v>
      </c>
      <c r="F1022">
        <v>0</v>
      </c>
      <c r="G1022">
        <v>0</v>
      </c>
      <c r="H1022" t="s">
        <v>2283</v>
      </c>
      <c r="I1022">
        <v>7.8958000000000004</v>
      </c>
      <c r="K1022" t="s">
        <v>17</v>
      </c>
      <c r="O1022">
        <v>3</v>
      </c>
      <c r="P1022">
        <v>1</v>
      </c>
      <c r="Q1022">
        <v>1</v>
      </c>
      <c r="R1022" t="str">
        <f t="shared" si="554"/>
        <v>Train</v>
      </c>
      <c r="S1022" t="str">
        <f t="shared" si="555"/>
        <v>Train</v>
      </c>
      <c r="T1022" t="str">
        <f t="shared" si="556"/>
        <v>Train</v>
      </c>
      <c r="U1022" t="str">
        <f t="shared" si="557"/>
        <v/>
      </c>
      <c r="V1022" t="str">
        <f t="shared" si="558"/>
        <v>18-30</v>
      </c>
      <c r="W1022" t="str">
        <f t="shared" si="559"/>
        <v/>
      </c>
      <c r="X1022" t="str">
        <f t="shared" si="560"/>
        <v>0-10</v>
      </c>
      <c r="Y1022" t="b">
        <f>SUMPRODUCT(--(U1022=counts!$A$40:$A$49))&gt;0</f>
        <v>0</v>
      </c>
      <c r="Z1022" t="b">
        <f>SUMPRODUCT(--(W1022=counts!$A$18:$A$22))&gt;0</f>
        <v>0</v>
      </c>
      <c r="AA1022" t="str">
        <f t="shared" si="561"/>
        <v>18-30</v>
      </c>
      <c r="AB1022" t="str">
        <f>IF(W1022="","Blank",IF(Z1022="TRUE",W1022,counts!$A$23))</f>
        <v>Blank</v>
      </c>
      <c r="AC1022" t="str">
        <f t="shared" si="562"/>
        <v>0-10</v>
      </c>
      <c r="AD1022" t="str">
        <f t="shared" si="563"/>
        <v>Blank</v>
      </c>
      <c r="AE1022" t="str">
        <f t="shared" si="564"/>
        <v>male</v>
      </c>
      <c r="AF1022">
        <f>IF(F1022&gt;=4, counts!$A$62,F1022)</f>
        <v>0</v>
      </c>
      <c r="AG1022">
        <f>IF(G1022&gt;=3, counts!$A$69,G1022)</f>
        <v>0</v>
      </c>
      <c r="AH1022" t="str">
        <f>IF(OR(K1022="S",K1022=""), counts!$A$75,K1022)</f>
        <v>S, blank</v>
      </c>
      <c r="AI1022">
        <f t="shared" si="565"/>
        <v>3</v>
      </c>
      <c r="AJ1022">
        <f>VLOOKUP(AA1022,counts!$V$8:$W$13,2,FALSE)</f>
        <v>-11.613432440426715</v>
      </c>
      <c r="AK1022">
        <f>VLOOKUP(AB1022,counts!$V$17:$W$23,2,FALSE)</f>
        <v>-42.171718189759716</v>
      </c>
      <c r="AL1022">
        <f>VLOOKUP(AC1022,counts!$V$27:$W$33,2,FALSE)</f>
        <v>-82.840254641099079</v>
      </c>
      <c r="AM1022">
        <f>VLOOKUP(AD1022,counts!$V$38:$W$49,2,FALSE)</f>
        <v>-33.757758935166962</v>
      </c>
      <c r="AN1022">
        <f>VLOOKUP(AE1022,counts!$V$53:$W$54,2,FALSE)</f>
        <v>-108.67008854708662</v>
      </c>
      <c r="AO1022">
        <f>VLOOKUP(AF1022,counts!$V$58:$W$62,2,FALSE)</f>
        <v>-14.754319664473872</v>
      </c>
      <c r="AP1022">
        <f>VLOOKUP(AG1022,counts!$V$66:$W$69,2,FALSE)</f>
        <v>-22.013681658285037</v>
      </c>
      <c r="AQ1022">
        <f>VLOOKUP(AH1022,counts!$V$73:$W$75,2,FALSE)</f>
        <v>-22.422560732600829</v>
      </c>
      <c r="AR1022">
        <f>VLOOKUP(AI1022,counts!$V$79:$W$81,2,FALSE)</f>
        <v>-67.960368165567971</v>
      </c>
      <c r="AS1022">
        <f t="shared" si="566"/>
        <v>0</v>
      </c>
      <c r="AT1022">
        <f t="shared" si="567"/>
        <v>3</v>
      </c>
      <c r="AU1022" t="str">
        <f t="shared" si="550"/>
        <v>Train</v>
      </c>
      <c r="AW1022" t="str">
        <f t="shared" si="568"/>
        <v>18-30</v>
      </c>
      <c r="AX1022" t="str">
        <f t="shared" si="569"/>
        <v>Blank</v>
      </c>
      <c r="AY1022" t="str">
        <f t="shared" si="570"/>
        <v>0-10</v>
      </c>
      <c r="AZ1022" t="str">
        <f t="shared" si="571"/>
        <v>Blank</v>
      </c>
      <c r="BA1022" t="str">
        <f t="shared" si="572"/>
        <v>male</v>
      </c>
      <c r="BB1022">
        <f t="shared" si="573"/>
        <v>0</v>
      </c>
      <c r="BC1022">
        <f t="shared" si="574"/>
        <v>0</v>
      </c>
      <c r="BD1022" t="str">
        <f t="shared" si="575"/>
        <v>S, blank</v>
      </c>
      <c r="BE1022">
        <f t="shared" si="576"/>
        <v>3</v>
      </c>
      <c r="BF1022">
        <f t="shared" si="577"/>
        <v>-11.613432440426715</v>
      </c>
      <c r="BG1022">
        <f t="shared" si="578"/>
        <v>-42.171718189759716</v>
      </c>
      <c r="BH1022">
        <f t="shared" si="579"/>
        <v>-82.840254641099079</v>
      </c>
      <c r="BI1022">
        <f t="shared" si="580"/>
        <v>-33.757758935166962</v>
      </c>
      <c r="BJ1022">
        <f t="shared" si="581"/>
        <v>-108.67008854708662</v>
      </c>
      <c r="BK1022">
        <f t="shared" si="582"/>
        <v>-14.754319664473872</v>
      </c>
      <c r="BL1022">
        <f t="shared" si="583"/>
        <v>-22.013681658285037</v>
      </c>
      <c r="BM1022">
        <f t="shared" si="584"/>
        <v>-22.422560732600829</v>
      </c>
      <c r="BN1022">
        <f t="shared" si="585"/>
        <v>-67.960368165567971</v>
      </c>
      <c r="BO1022">
        <f t="shared" si="551"/>
        <v>0</v>
      </c>
      <c r="BP1022">
        <f t="shared" si="552"/>
        <v>3</v>
      </c>
      <c r="BQ1022" t="str">
        <f t="shared" si="553"/>
        <v>Train</v>
      </c>
    </row>
    <row r="1023" spans="1:69" x14ac:dyDescent="0.3">
      <c r="A1023">
        <v>3</v>
      </c>
      <c r="B1023">
        <v>0</v>
      </c>
      <c r="C1023" t="s">
        <v>2284</v>
      </c>
      <c r="D1023" t="s">
        <v>20</v>
      </c>
      <c r="E1023">
        <v>28</v>
      </c>
      <c r="F1023">
        <v>0</v>
      </c>
      <c r="G1023">
        <v>0</v>
      </c>
      <c r="H1023" t="s">
        <v>2285</v>
      </c>
      <c r="I1023">
        <v>7.8958000000000004</v>
      </c>
      <c r="K1023" t="s">
        <v>17</v>
      </c>
      <c r="O1023">
        <v>1</v>
      </c>
      <c r="P1023">
        <v>5</v>
      </c>
      <c r="Q1023">
        <v>5</v>
      </c>
      <c r="R1023" t="str">
        <f t="shared" si="554"/>
        <v>Train</v>
      </c>
      <c r="S1023" t="str">
        <f t="shared" si="555"/>
        <v>Validate</v>
      </c>
      <c r="T1023" t="str">
        <f t="shared" si="556"/>
        <v>Validate</v>
      </c>
      <c r="U1023" t="str">
        <f t="shared" si="557"/>
        <v/>
      </c>
      <c r="V1023" t="str">
        <f t="shared" si="558"/>
        <v>18-30</v>
      </c>
      <c r="W1023" t="str">
        <f t="shared" si="559"/>
        <v/>
      </c>
      <c r="X1023" t="str">
        <f t="shared" si="560"/>
        <v>0-10</v>
      </c>
      <c r="Y1023" t="b">
        <f>SUMPRODUCT(--(U1023=counts!$A$40:$A$49))&gt;0</f>
        <v>0</v>
      </c>
      <c r="Z1023" t="b">
        <f>SUMPRODUCT(--(W1023=counts!$A$18:$A$22))&gt;0</f>
        <v>0</v>
      </c>
      <c r="AA1023" t="str">
        <f t="shared" si="561"/>
        <v>18-30</v>
      </c>
      <c r="AB1023" t="str">
        <f>IF(W1023="","Blank",IF(Z1023="TRUE",W1023,counts!$A$23))</f>
        <v>Blank</v>
      </c>
      <c r="AC1023" t="str">
        <f t="shared" si="562"/>
        <v>0-10</v>
      </c>
      <c r="AD1023" t="str">
        <f t="shared" si="563"/>
        <v>Blank</v>
      </c>
      <c r="AE1023" t="str">
        <f t="shared" si="564"/>
        <v>male</v>
      </c>
      <c r="AF1023">
        <f>IF(F1023&gt;=4, counts!$A$62,F1023)</f>
        <v>0</v>
      </c>
      <c r="AG1023">
        <f>IF(G1023&gt;=3, counts!$A$69,G1023)</f>
        <v>0</v>
      </c>
      <c r="AH1023" t="str">
        <f>IF(OR(K1023="S",K1023=""), counts!$A$75,K1023)</f>
        <v>S, blank</v>
      </c>
      <c r="AI1023">
        <f t="shared" si="565"/>
        <v>3</v>
      </c>
      <c r="AJ1023">
        <f>VLOOKUP(AA1023,counts!$V$8:$W$13,2,FALSE)</f>
        <v>-11.613432440426715</v>
      </c>
      <c r="AK1023">
        <f>VLOOKUP(AB1023,counts!$V$17:$W$23,2,FALSE)</f>
        <v>-42.171718189759716</v>
      </c>
      <c r="AL1023">
        <f>VLOOKUP(AC1023,counts!$V$27:$W$33,2,FALSE)</f>
        <v>-82.840254641099079</v>
      </c>
      <c r="AM1023">
        <f>VLOOKUP(AD1023,counts!$V$38:$W$49,2,FALSE)</f>
        <v>-33.757758935166962</v>
      </c>
      <c r="AN1023">
        <f>VLOOKUP(AE1023,counts!$V$53:$W$54,2,FALSE)</f>
        <v>-108.67008854708662</v>
      </c>
      <c r="AO1023">
        <f>VLOOKUP(AF1023,counts!$V$58:$W$62,2,FALSE)</f>
        <v>-14.754319664473872</v>
      </c>
      <c r="AP1023">
        <f>VLOOKUP(AG1023,counts!$V$66:$W$69,2,FALSE)</f>
        <v>-22.013681658285037</v>
      </c>
      <c r="AQ1023">
        <f>VLOOKUP(AH1023,counts!$V$73:$W$75,2,FALSE)</f>
        <v>-22.422560732600829</v>
      </c>
      <c r="AR1023">
        <f>VLOOKUP(AI1023,counts!$V$79:$W$81,2,FALSE)</f>
        <v>-67.960368165567971</v>
      </c>
      <c r="AS1023">
        <f t="shared" si="566"/>
        <v>0</v>
      </c>
      <c r="AT1023">
        <f t="shared" si="567"/>
        <v>1</v>
      </c>
      <c r="AU1023" t="str">
        <f t="shared" si="550"/>
        <v>Train</v>
      </c>
      <c r="AW1023" t="str">
        <f t="shared" si="568"/>
        <v>18-30</v>
      </c>
      <c r="AX1023" t="str">
        <f t="shared" si="569"/>
        <v>Blank</v>
      </c>
      <c r="AY1023" t="str">
        <f t="shared" si="570"/>
        <v>0-10</v>
      </c>
      <c r="AZ1023" t="str">
        <f t="shared" si="571"/>
        <v>Blank</v>
      </c>
      <c r="BA1023" t="str">
        <f t="shared" si="572"/>
        <v>male</v>
      </c>
      <c r="BB1023">
        <f t="shared" si="573"/>
        <v>0</v>
      </c>
      <c r="BC1023">
        <f t="shared" si="574"/>
        <v>0</v>
      </c>
      <c r="BD1023" t="str">
        <f t="shared" si="575"/>
        <v>S, blank</v>
      </c>
      <c r="BE1023">
        <f t="shared" si="576"/>
        <v>3</v>
      </c>
      <c r="BF1023">
        <f t="shared" si="577"/>
        <v>-11.613432440426715</v>
      </c>
      <c r="BG1023">
        <f t="shared" si="578"/>
        <v>-42.171718189759716</v>
      </c>
      <c r="BH1023">
        <f t="shared" si="579"/>
        <v>-82.840254641099079</v>
      </c>
      <c r="BI1023">
        <f t="shared" si="580"/>
        <v>-33.757758935166962</v>
      </c>
      <c r="BJ1023">
        <f t="shared" si="581"/>
        <v>-108.67008854708662</v>
      </c>
      <c r="BK1023">
        <f t="shared" si="582"/>
        <v>-14.754319664473872</v>
      </c>
      <c r="BL1023">
        <f t="shared" si="583"/>
        <v>-22.013681658285037</v>
      </c>
      <c r="BM1023">
        <f t="shared" si="584"/>
        <v>-22.422560732600829</v>
      </c>
      <c r="BN1023">
        <f t="shared" si="585"/>
        <v>-67.960368165567971</v>
      </c>
      <c r="BO1023">
        <f t="shared" si="551"/>
        <v>0</v>
      </c>
      <c r="BP1023">
        <f t="shared" si="552"/>
        <v>1</v>
      </c>
      <c r="BQ1023" t="str">
        <f t="shared" si="553"/>
        <v>Train</v>
      </c>
    </row>
    <row r="1024" spans="1:69" x14ac:dyDescent="0.3">
      <c r="A1024">
        <v>3</v>
      </c>
      <c r="B1024">
        <v>0</v>
      </c>
      <c r="C1024" t="s">
        <v>2286</v>
      </c>
      <c r="D1024" t="s">
        <v>20</v>
      </c>
      <c r="F1024">
        <v>0</v>
      </c>
      <c r="G1024">
        <v>0</v>
      </c>
      <c r="H1024" t="s">
        <v>2287</v>
      </c>
      <c r="I1024">
        <v>7.8958000000000004</v>
      </c>
      <c r="K1024" t="s">
        <v>17</v>
      </c>
      <c r="O1024">
        <v>1</v>
      </c>
      <c r="P1024">
        <v>1</v>
      </c>
      <c r="Q1024">
        <v>4</v>
      </c>
      <c r="R1024" t="str">
        <f t="shared" si="554"/>
        <v>Train</v>
      </c>
      <c r="S1024" t="str">
        <f t="shared" si="555"/>
        <v>Train</v>
      </c>
      <c r="T1024" t="str">
        <f t="shared" si="556"/>
        <v>Test</v>
      </c>
      <c r="U1024" t="str">
        <f t="shared" si="557"/>
        <v/>
      </c>
      <c r="V1024" t="str">
        <f t="shared" si="558"/>
        <v>0-17</v>
      </c>
      <c r="W1024" t="str">
        <f t="shared" si="559"/>
        <v/>
      </c>
      <c r="X1024" t="str">
        <f t="shared" si="560"/>
        <v>0-10</v>
      </c>
      <c r="Y1024" t="b">
        <f>SUMPRODUCT(--(U1024=counts!$A$40:$A$49))&gt;0</f>
        <v>0</v>
      </c>
      <c r="Z1024" t="b">
        <f>SUMPRODUCT(--(W1024=counts!$A$18:$A$22))&gt;0</f>
        <v>0</v>
      </c>
      <c r="AA1024" t="str">
        <f t="shared" si="561"/>
        <v>0-17</v>
      </c>
      <c r="AB1024" t="str">
        <f>IF(W1024="","Blank",IF(Z1024="TRUE",W1024,counts!$A$23))</f>
        <v>Blank</v>
      </c>
      <c r="AC1024" t="str">
        <f t="shared" si="562"/>
        <v>0-10</v>
      </c>
      <c r="AD1024" t="str">
        <f t="shared" si="563"/>
        <v>Blank</v>
      </c>
      <c r="AE1024" t="str">
        <f t="shared" si="564"/>
        <v>male</v>
      </c>
      <c r="AF1024">
        <f>IF(F1024&gt;=4, counts!$A$62,F1024)</f>
        <v>0</v>
      </c>
      <c r="AG1024">
        <f>IF(G1024&gt;=3, counts!$A$69,G1024)</f>
        <v>0</v>
      </c>
      <c r="AH1024" t="str">
        <f>IF(OR(K1024="S",K1024=""), counts!$A$75,K1024)</f>
        <v>S, blank</v>
      </c>
      <c r="AI1024">
        <f t="shared" si="565"/>
        <v>3</v>
      </c>
      <c r="AJ1024">
        <f>VLOOKUP(AA1024,counts!$V$8:$W$13,2,FALSE)</f>
        <v>-3.7643689058441341</v>
      </c>
      <c r="AK1024">
        <f>VLOOKUP(AB1024,counts!$V$17:$W$23,2,FALSE)</f>
        <v>-42.171718189759716</v>
      </c>
      <c r="AL1024">
        <f>VLOOKUP(AC1024,counts!$V$27:$W$33,2,FALSE)</f>
        <v>-82.840254641099079</v>
      </c>
      <c r="AM1024">
        <f>VLOOKUP(AD1024,counts!$V$38:$W$49,2,FALSE)</f>
        <v>-33.757758935166962</v>
      </c>
      <c r="AN1024">
        <f>VLOOKUP(AE1024,counts!$V$53:$W$54,2,FALSE)</f>
        <v>-108.67008854708662</v>
      </c>
      <c r="AO1024">
        <f>VLOOKUP(AF1024,counts!$V$58:$W$62,2,FALSE)</f>
        <v>-14.754319664473872</v>
      </c>
      <c r="AP1024">
        <f>VLOOKUP(AG1024,counts!$V$66:$W$69,2,FALSE)</f>
        <v>-22.013681658285037</v>
      </c>
      <c r="AQ1024">
        <f>VLOOKUP(AH1024,counts!$V$73:$W$75,2,FALSE)</f>
        <v>-22.422560732600829</v>
      </c>
      <c r="AR1024">
        <f>VLOOKUP(AI1024,counts!$V$79:$W$81,2,FALSE)</f>
        <v>-67.960368165567971</v>
      </c>
      <c r="AS1024">
        <f t="shared" si="566"/>
        <v>0</v>
      </c>
      <c r="AT1024">
        <f t="shared" si="567"/>
        <v>1</v>
      </c>
      <c r="AU1024" t="str">
        <f t="shared" si="550"/>
        <v>Train</v>
      </c>
      <c r="AW1024" t="str">
        <f t="shared" si="568"/>
        <v>0-17</v>
      </c>
      <c r="AX1024" t="str">
        <f t="shared" si="569"/>
        <v>Blank</v>
      </c>
      <c r="AY1024" t="str">
        <f t="shared" si="570"/>
        <v>0-10</v>
      </c>
      <c r="AZ1024" t="str">
        <f t="shared" si="571"/>
        <v>Blank</v>
      </c>
      <c r="BA1024" t="str">
        <f t="shared" si="572"/>
        <v>male</v>
      </c>
      <c r="BB1024">
        <f t="shared" si="573"/>
        <v>0</v>
      </c>
      <c r="BC1024">
        <f t="shared" si="574"/>
        <v>0</v>
      </c>
      <c r="BD1024" t="str">
        <f t="shared" si="575"/>
        <v>S, blank</v>
      </c>
      <c r="BE1024">
        <f t="shared" si="576"/>
        <v>3</v>
      </c>
      <c r="BF1024">
        <f t="shared" si="577"/>
        <v>-3.7643689058441341</v>
      </c>
      <c r="BG1024">
        <f t="shared" si="578"/>
        <v>-42.171718189759716</v>
      </c>
      <c r="BH1024">
        <f t="shared" si="579"/>
        <v>-82.840254641099079</v>
      </c>
      <c r="BI1024">
        <f t="shared" si="580"/>
        <v>-33.757758935166962</v>
      </c>
      <c r="BJ1024">
        <f t="shared" si="581"/>
        <v>-108.67008854708662</v>
      </c>
      <c r="BK1024">
        <f t="shared" si="582"/>
        <v>-14.754319664473872</v>
      </c>
      <c r="BL1024">
        <f t="shared" si="583"/>
        <v>-22.013681658285037</v>
      </c>
      <c r="BM1024">
        <f t="shared" si="584"/>
        <v>-22.422560732600829</v>
      </c>
      <c r="BN1024">
        <f t="shared" si="585"/>
        <v>-67.960368165567971</v>
      </c>
      <c r="BO1024">
        <f t="shared" si="551"/>
        <v>0</v>
      </c>
      <c r="BP1024">
        <f t="shared" si="552"/>
        <v>1</v>
      </c>
      <c r="BQ1024" t="str">
        <f t="shared" si="553"/>
        <v>Train</v>
      </c>
    </row>
    <row r="1025" spans="1:69" x14ac:dyDescent="0.3">
      <c r="A1025">
        <v>3</v>
      </c>
      <c r="B1025">
        <v>1</v>
      </c>
      <c r="C1025" t="s">
        <v>2288</v>
      </c>
      <c r="D1025" t="s">
        <v>15</v>
      </c>
      <c r="F1025">
        <v>0</v>
      </c>
      <c r="G1025">
        <v>0</v>
      </c>
      <c r="H1025" t="s">
        <v>2289</v>
      </c>
      <c r="I1025">
        <v>7.8792</v>
      </c>
      <c r="K1025" t="s">
        <v>527</v>
      </c>
      <c r="L1025" t="s">
        <v>1001</v>
      </c>
      <c r="O1025">
        <v>5</v>
      </c>
      <c r="P1025">
        <v>3</v>
      </c>
      <c r="Q1025">
        <v>5</v>
      </c>
      <c r="R1025" t="str">
        <f t="shared" si="554"/>
        <v>Validate</v>
      </c>
      <c r="S1025" t="str">
        <f t="shared" si="555"/>
        <v>Train</v>
      </c>
      <c r="T1025" t="str">
        <f t="shared" si="556"/>
        <v>Validate</v>
      </c>
      <c r="U1025" t="str">
        <f t="shared" si="557"/>
        <v/>
      </c>
      <c r="V1025" t="str">
        <f t="shared" si="558"/>
        <v>0-17</v>
      </c>
      <c r="W1025" t="str">
        <f t="shared" si="559"/>
        <v/>
      </c>
      <c r="X1025" t="str">
        <f t="shared" si="560"/>
        <v>0-10</v>
      </c>
      <c r="Y1025" t="b">
        <f>SUMPRODUCT(--(U1025=counts!$A$40:$A$49))&gt;0</f>
        <v>0</v>
      </c>
      <c r="Z1025" t="b">
        <f>SUMPRODUCT(--(W1025=counts!$A$18:$A$22))&gt;0</f>
        <v>0</v>
      </c>
      <c r="AA1025" t="str">
        <f t="shared" si="561"/>
        <v>0-17</v>
      </c>
      <c r="AB1025" t="str">
        <f>IF(W1025="","Blank",IF(Z1025="TRUE",W1025,counts!$A$23))</f>
        <v>Blank</v>
      </c>
      <c r="AC1025" t="str">
        <f t="shared" si="562"/>
        <v>0-10</v>
      </c>
      <c r="AD1025" t="str">
        <f t="shared" si="563"/>
        <v>Blank</v>
      </c>
      <c r="AE1025" t="str">
        <f t="shared" si="564"/>
        <v>female</v>
      </c>
      <c r="AF1025">
        <f>IF(F1025&gt;=4, counts!$A$62,F1025)</f>
        <v>0</v>
      </c>
      <c r="AG1025">
        <f>IF(G1025&gt;=3, counts!$A$69,G1025)</f>
        <v>0</v>
      </c>
      <c r="AH1025" t="str">
        <f>IF(OR(K1025="S",K1025=""), counts!$A$75,K1025)</f>
        <v>Q</v>
      </c>
      <c r="AI1025">
        <f t="shared" si="565"/>
        <v>3</v>
      </c>
      <c r="AJ1025">
        <f>VLOOKUP(AA1025,counts!$V$8:$W$13,2,FALSE)</f>
        <v>-3.7643689058441341</v>
      </c>
      <c r="AK1025">
        <f>VLOOKUP(AB1025,counts!$V$17:$W$23,2,FALSE)</f>
        <v>-42.171718189759716</v>
      </c>
      <c r="AL1025">
        <f>VLOOKUP(AC1025,counts!$V$27:$W$33,2,FALSE)</f>
        <v>-82.840254641099079</v>
      </c>
      <c r="AM1025">
        <f>VLOOKUP(AD1025,counts!$V$38:$W$49,2,FALSE)</f>
        <v>-33.757758935166962</v>
      </c>
      <c r="AN1025">
        <f>VLOOKUP(AE1025,counts!$V$53:$W$54,2,FALSE)</f>
        <v>151.41878811967541</v>
      </c>
      <c r="AO1025">
        <f>VLOOKUP(AF1025,counts!$V$58:$W$62,2,FALSE)</f>
        <v>-14.754319664473872</v>
      </c>
      <c r="AP1025">
        <f>VLOOKUP(AG1025,counts!$V$66:$W$69,2,FALSE)</f>
        <v>-22.013681658285037</v>
      </c>
      <c r="AQ1025">
        <f>VLOOKUP(AH1025,counts!$V$73:$W$75,2,FALSE)</f>
        <v>-11.405315820044242</v>
      </c>
      <c r="AR1025">
        <f>VLOOKUP(AI1025,counts!$V$79:$W$81,2,FALSE)</f>
        <v>-67.960368165567971</v>
      </c>
      <c r="AS1025">
        <f t="shared" si="566"/>
        <v>1</v>
      </c>
      <c r="AT1025">
        <f t="shared" si="567"/>
        <v>5</v>
      </c>
      <c r="AU1025" t="str">
        <f t="shared" si="550"/>
        <v>Validate</v>
      </c>
      <c r="AW1025" t="str">
        <f t="shared" si="568"/>
        <v>0-17</v>
      </c>
      <c r="AX1025" t="str">
        <f t="shared" si="569"/>
        <v>Blank</v>
      </c>
      <c r="AY1025" t="str">
        <f t="shared" si="570"/>
        <v>0-10</v>
      </c>
      <c r="AZ1025" t="str">
        <f t="shared" si="571"/>
        <v>Blank</v>
      </c>
      <c r="BA1025" t="str">
        <f t="shared" si="572"/>
        <v>female</v>
      </c>
      <c r="BB1025">
        <f t="shared" si="573"/>
        <v>0</v>
      </c>
      <c r="BC1025">
        <f t="shared" si="574"/>
        <v>0</v>
      </c>
      <c r="BD1025" t="str">
        <f t="shared" si="575"/>
        <v>Q</v>
      </c>
      <c r="BE1025">
        <f t="shared" si="576"/>
        <v>3</v>
      </c>
      <c r="BF1025">
        <f t="shared" si="577"/>
        <v>-3.7643689058441341</v>
      </c>
      <c r="BG1025">
        <f t="shared" si="578"/>
        <v>-42.171718189759716</v>
      </c>
      <c r="BH1025">
        <f t="shared" si="579"/>
        <v>-82.840254641099079</v>
      </c>
      <c r="BI1025">
        <f t="shared" si="580"/>
        <v>-33.757758935166962</v>
      </c>
      <c r="BJ1025">
        <f t="shared" si="581"/>
        <v>151.41878811967541</v>
      </c>
      <c r="BK1025">
        <f t="shared" si="582"/>
        <v>-14.754319664473872</v>
      </c>
      <c r="BL1025">
        <f t="shared" si="583"/>
        <v>-22.013681658285037</v>
      </c>
      <c r="BM1025">
        <f t="shared" si="584"/>
        <v>-11.405315820044242</v>
      </c>
      <c r="BN1025">
        <f t="shared" si="585"/>
        <v>-67.960368165567971</v>
      </c>
      <c r="BO1025">
        <f t="shared" si="551"/>
        <v>1</v>
      </c>
      <c r="BP1025">
        <f t="shared" si="552"/>
        <v>5</v>
      </c>
      <c r="BQ1025" t="str">
        <f t="shared" si="553"/>
        <v>Validate</v>
      </c>
    </row>
    <row r="1026" spans="1:69" x14ac:dyDescent="0.3">
      <c r="A1026">
        <v>3</v>
      </c>
      <c r="B1026">
        <v>0</v>
      </c>
      <c r="C1026" t="s">
        <v>2290</v>
      </c>
      <c r="D1026" t="s">
        <v>20</v>
      </c>
      <c r="E1026">
        <v>25</v>
      </c>
      <c r="F1026">
        <v>0</v>
      </c>
      <c r="G1026">
        <v>0</v>
      </c>
      <c r="H1026" t="s">
        <v>2291</v>
      </c>
      <c r="I1026">
        <v>7.65</v>
      </c>
      <c r="J1026" t="s">
        <v>2292</v>
      </c>
      <c r="K1026" t="s">
        <v>17</v>
      </c>
      <c r="M1026">
        <v>309</v>
      </c>
      <c r="O1026">
        <v>4</v>
      </c>
      <c r="P1026">
        <v>1</v>
      </c>
      <c r="Q1026">
        <v>2</v>
      </c>
      <c r="R1026" t="str">
        <f t="shared" si="554"/>
        <v>Test</v>
      </c>
      <c r="S1026" t="str">
        <f t="shared" si="555"/>
        <v>Train</v>
      </c>
      <c r="T1026" t="str">
        <f t="shared" si="556"/>
        <v>Train</v>
      </c>
      <c r="U1026" t="str">
        <f t="shared" si="557"/>
        <v/>
      </c>
      <c r="V1026" t="str">
        <f t="shared" si="558"/>
        <v>18-30</v>
      </c>
      <c r="W1026" t="str">
        <f t="shared" si="559"/>
        <v>F</v>
      </c>
      <c r="X1026" t="str">
        <f t="shared" si="560"/>
        <v>0-10</v>
      </c>
      <c r="Y1026" t="b">
        <f>SUMPRODUCT(--(U1026=counts!$A$40:$A$49))&gt;0</f>
        <v>0</v>
      </c>
      <c r="Z1026" t="b">
        <f>SUMPRODUCT(--(W1026=counts!$A$18:$A$22))&gt;0</f>
        <v>0</v>
      </c>
      <c r="AA1026" t="str">
        <f t="shared" si="561"/>
        <v>18-30</v>
      </c>
      <c r="AB1026" t="str">
        <f>IF(W1026="","Blank",IF(Z1026="TRUE",W1026,counts!$A$23))</f>
        <v>F, G, T</v>
      </c>
      <c r="AC1026" t="str">
        <f t="shared" si="562"/>
        <v>0-10</v>
      </c>
      <c r="AD1026" t="str">
        <f t="shared" si="563"/>
        <v>Blank</v>
      </c>
      <c r="AE1026" t="str">
        <f t="shared" si="564"/>
        <v>male</v>
      </c>
      <c r="AF1026">
        <f>IF(F1026&gt;=4, counts!$A$62,F1026)</f>
        <v>0</v>
      </c>
      <c r="AG1026">
        <f>IF(G1026&gt;=3, counts!$A$69,G1026)</f>
        <v>0</v>
      </c>
      <c r="AH1026" t="str">
        <f>IF(OR(K1026="S",K1026=""), counts!$A$75,K1026)</f>
        <v>S, blank</v>
      </c>
      <c r="AI1026">
        <f t="shared" si="565"/>
        <v>3</v>
      </c>
      <c r="AJ1026">
        <f>VLOOKUP(AA1026,counts!$V$8:$W$13,2,FALSE)</f>
        <v>-11.613432440426715</v>
      </c>
      <c r="AK1026">
        <f>VLOOKUP(AB1026,counts!$V$17:$W$23,2,FALSE)</f>
        <v>123.30204897661667</v>
      </c>
      <c r="AL1026">
        <f>VLOOKUP(AC1026,counts!$V$27:$W$33,2,FALSE)</f>
        <v>-82.840254641099079</v>
      </c>
      <c r="AM1026">
        <f>VLOOKUP(AD1026,counts!$V$38:$W$49,2,FALSE)</f>
        <v>-33.757758935166962</v>
      </c>
      <c r="AN1026">
        <f>VLOOKUP(AE1026,counts!$V$53:$W$54,2,FALSE)</f>
        <v>-108.67008854708662</v>
      </c>
      <c r="AO1026">
        <f>VLOOKUP(AF1026,counts!$V$58:$W$62,2,FALSE)</f>
        <v>-14.754319664473872</v>
      </c>
      <c r="AP1026">
        <f>VLOOKUP(AG1026,counts!$V$66:$W$69,2,FALSE)</f>
        <v>-22.013681658285037</v>
      </c>
      <c r="AQ1026">
        <f>VLOOKUP(AH1026,counts!$V$73:$W$75,2,FALSE)</f>
        <v>-22.422560732600829</v>
      </c>
      <c r="AR1026">
        <f>VLOOKUP(AI1026,counts!$V$79:$W$81,2,FALSE)</f>
        <v>-67.960368165567971</v>
      </c>
      <c r="AS1026">
        <f t="shared" si="566"/>
        <v>0</v>
      </c>
      <c r="AT1026">
        <f t="shared" si="567"/>
        <v>4</v>
      </c>
      <c r="AU1026" t="str">
        <f t="shared" ref="AU1026:AU1089" si="586">R1026</f>
        <v>Test</v>
      </c>
      <c r="AW1026" t="str">
        <f t="shared" si="568"/>
        <v>18-30</v>
      </c>
      <c r="AX1026" t="str">
        <f t="shared" si="569"/>
        <v>F, G, T</v>
      </c>
      <c r="AY1026" t="str">
        <f t="shared" si="570"/>
        <v>0-10</v>
      </c>
      <c r="AZ1026" t="str">
        <f t="shared" si="571"/>
        <v>Blank</v>
      </c>
      <c r="BA1026" t="str">
        <f t="shared" si="572"/>
        <v>male</v>
      </c>
      <c r="BB1026">
        <f t="shared" si="573"/>
        <v>0</v>
      </c>
      <c r="BC1026">
        <f t="shared" si="574"/>
        <v>0</v>
      </c>
      <c r="BD1026" t="str">
        <f t="shared" si="575"/>
        <v>S, blank</v>
      </c>
      <c r="BE1026">
        <f t="shared" si="576"/>
        <v>3</v>
      </c>
      <c r="BF1026">
        <f t="shared" si="577"/>
        <v>-11.613432440426715</v>
      </c>
      <c r="BG1026">
        <f t="shared" si="578"/>
        <v>123.30204897661667</v>
      </c>
      <c r="BH1026">
        <f t="shared" si="579"/>
        <v>-82.840254641099079</v>
      </c>
      <c r="BI1026">
        <f t="shared" si="580"/>
        <v>-33.757758935166962</v>
      </c>
      <c r="BJ1026">
        <f t="shared" si="581"/>
        <v>-108.67008854708662</v>
      </c>
      <c r="BK1026">
        <f t="shared" si="582"/>
        <v>-14.754319664473872</v>
      </c>
      <c r="BL1026">
        <f t="shared" si="583"/>
        <v>-22.013681658285037</v>
      </c>
      <c r="BM1026">
        <f t="shared" si="584"/>
        <v>-22.422560732600829</v>
      </c>
      <c r="BN1026">
        <f t="shared" si="585"/>
        <v>-67.960368165567971</v>
      </c>
      <c r="BO1026">
        <f t="shared" ref="BO1026:BO1089" si="587">AS1026</f>
        <v>0</v>
      </c>
      <c r="BP1026">
        <f t="shared" ref="BP1026:BP1089" si="588">AT1026</f>
        <v>4</v>
      </c>
      <c r="BQ1026" t="str">
        <f t="shared" ref="BQ1026:BQ1089" si="589">AU1026</f>
        <v>Test</v>
      </c>
    </row>
    <row r="1027" spans="1:69" x14ac:dyDescent="0.3">
      <c r="A1027">
        <v>3</v>
      </c>
      <c r="B1027">
        <v>1</v>
      </c>
      <c r="C1027" t="s">
        <v>2293</v>
      </c>
      <c r="D1027" t="s">
        <v>20</v>
      </c>
      <c r="E1027">
        <v>6</v>
      </c>
      <c r="F1027">
        <v>0</v>
      </c>
      <c r="G1027">
        <v>1</v>
      </c>
      <c r="H1027" t="s">
        <v>2294</v>
      </c>
      <c r="I1027">
        <v>12.475</v>
      </c>
      <c r="J1027" t="s">
        <v>2295</v>
      </c>
      <c r="K1027" t="s">
        <v>17</v>
      </c>
      <c r="L1027" t="s">
        <v>204</v>
      </c>
      <c r="O1027">
        <v>2</v>
      </c>
      <c r="P1027">
        <v>5</v>
      </c>
      <c r="Q1027">
        <v>5</v>
      </c>
      <c r="R1027" t="str">
        <f t="shared" ref="R1027:R1090" si="590">IF(O1027&lt;=3,"Train",IF(O1027=4,"Test","Validate"))</f>
        <v>Train</v>
      </c>
      <c r="S1027" t="str">
        <f t="shared" ref="S1027:S1090" si="591">IF(P1027&lt;=3,"Train",IF(P1027=4,"Test","Validate"))</f>
        <v>Validate</v>
      </c>
      <c r="T1027" t="str">
        <f t="shared" ref="T1027:T1090" si="592">IF(Q1027&lt;=3,"Train",IF(Q1027=4,"Test","Validate"))</f>
        <v>Validate</v>
      </c>
      <c r="U1027" t="str">
        <f t="shared" ref="U1027:U1090" si="593">IFERROR(MID(RIGHT(N1027,4), FIND(",",RIGHT(N1027,4))+2,2),"")</f>
        <v/>
      </c>
      <c r="V1027" t="str">
        <f t="shared" ref="V1027:V1090" si="594">IF(E1027&lt;=17, "0-17", IF(E1027&lt;=30, "18-30", IF(E1027&lt;=40, "31-40", IF(E1027&lt;=50, "41-50", IF(E1027&lt;=60, "51-60", "61+")))))</f>
        <v>0-17</v>
      </c>
      <c r="W1027" t="str">
        <f t="shared" ref="W1027:W1090" si="595">LEFT(J1027,1)</f>
        <v>E</v>
      </c>
      <c r="X1027" t="str">
        <f t="shared" ref="X1027:X1090" si="596">IF(I1027=0,"0", IF(I1027&lt;=10, "0-10", IF(I1027&lt;=20, "11-20", IF(I1027&lt;=30, "21-30", IF(I1027&lt;=40, "31-40", IF(I1027&lt;=100, "41-100", "100+"))))))</f>
        <v>11-20</v>
      </c>
      <c r="Y1027" t="b">
        <f>SUMPRODUCT(--(U1027=counts!$A$40:$A$49))&gt;0</f>
        <v>0</v>
      </c>
      <c r="Z1027" t="b">
        <f>SUMPRODUCT(--(W1027=counts!$A$18:$A$22))&gt;0</f>
        <v>1</v>
      </c>
      <c r="AA1027" t="str">
        <f t="shared" ref="AA1027:AA1090" si="597">V1027</f>
        <v>0-17</v>
      </c>
      <c r="AB1027" t="str">
        <f>IF(W1027="","Blank",IF(Z1027="TRUE",W1027,counts!$A$23))</f>
        <v>F, G, T</v>
      </c>
      <c r="AC1027" t="str">
        <f t="shared" ref="AC1027:AC1090" si="598">X1027</f>
        <v>11-20</v>
      </c>
      <c r="AD1027" t="str">
        <f t="shared" ref="AD1027:AD1090" si="599">IF(U1027="","Blank",IF(Y1027=TRUE, U1027,"Others"))</f>
        <v>Blank</v>
      </c>
      <c r="AE1027" t="str">
        <f t="shared" ref="AE1027:AE1090" si="600">D1027</f>
        <v>male</v>
      </c>
      <c r="AF1027">
        <f>IF(F1027&gt;=4, counts!$A$62,F1027)</f>
        <v>0</v>
      </c>
      <c r="AG1027">
        <f>IF(G1027&gt;=3, counts!$A$69,G1027)</f>
        <v>1</v>
      </c>
      <c r="AH1027" t="str">
        <f>IF(OR(K1027="S",K1027=""), counts!$A$75,K1027)</f>
        <v>S, blank</v>
      </c>
      <c r="AI1027">
        <f t="shared" ref="AI1027:AI1090" si="601">A1027</f>
        <v>3</v>
      </c>
      <c r="AJ1027">
        <f>VLOOKUP(AA1027,counts!$V$8:$W$13,2,FALSE)</f>
        <v>-3.7643689058441341</v>
      </c>
      <c r="AK1027">
        <f>VLOOKUP(AB1027,counts!$V$17:$W$23,2,FALSE)</f>
        <v>123.30204897661667</v>
      </c>
      <c r="AL1027">
        <f>VLOOKUP(AC1027,counts!$V$27:$W$33,2,FALSE)</f>
        <v>-9.6115457513775127</v>
      </c>
      <c r="AM1027">
        <f>VLOOKUP(AD1027,counts!$V$38:$W$49,2,FALSE)</f>
        <v>-33.757758935166962</v>
      </c>
      <c r="AN1027">
        <f>VLOOKUP(AE1027,counts!$V$53:$W$54,2,FALSE)</f>
        <v>-108.67008854708662</v>
      </c>
      <c r="AO1027">
        <f>VLOOKUP(AF1027,counts!$V$58:$W$62,2,FALSE)</f>
        <v>-14.754319664473872</v>
      </c>
      <c r="AP1027">
        <f>VLOOKUP(AG1027,counts!$V$66:$W$69,2,FALSE)</f>
        <v>79.365382998232107</v>
      </c>
      <c r="AQ1027">
        <f>VLOOKUP(AH1027,counts!$V$73:$W$75,2,FALSE)</f>
        <v>-22.422560732600829</v>
      </c>
      <c r="AR1027">
        <f>VLOOKUP(AI1027,counts!$V$79:$W$81,2,FALSE)</f>
        <v>-67.960368165567971</v>
      </c>
      <c r="AS1027">
        <f t="shared" ref="AS1027:AS1090" si="602">B1027</f>
        <v>1</v>
      </c>
      <c r="AT1027">
        <f t="shared" ref="AT1027:AT1090" si="603">O1027</f>
        <v>2</v>
      </c>
      <c r="AU1027" t="str">
        <f t="shared" si="586"/>
        <v>Train</v>
      </c>
      <c r="AW1027" t="str">
        <f t="shared" ref="AW1027:AW1090" si="604">AA1027</f>
        <v>0-17</v>
      </c>
      <c r="AX1027" t="str">
        <f t="shared" ref="AX1027:AX1090" si="605">AB1027</f>
        <v>F, G, T</v>
      </c>
      <c r="AY1027" t="str">
        <f t="shared" ref="AY1027:AY1090" si="606">AC1027</f>
        <v>11-20</v>
      </c>
      <c r="AZ1027" t="str">
        <f t="shared" ref="AZ1027:AZ1090" si="607">AD1027</f>
        <v>Blank</v>
      </c>
      <c r="BA1027" t="str">
        <f t="shared" ref="BA1027:BA1090" si="608">AE1027</f>
        <v>male</v>
      </c>
      <c r="BB1027">
        <f t="shared" ref="BB1027:BB1090" si="609">AF1027</f>
        <v>0</v>
      </c>
      <c r="BC1027">
        <f t="shared" ref="BC1027:BC1090" si="610">AG1027</f>
        <v>1</v>
      </c>
      <c r="BD1027" t="str">
        <f t="shared" ref="BD1027:BD1090" si="611">AH1027</f>
        <v>S, blank</v>
      </c>
      <c r="BE1027">
        <f t="shared" ref="BE1027:BE1090" si="612">AI1027</f>
        <v>3</v>
      </c>
      <c r="BF1027">
        <f t="shared" ref="BF1027:BF1090" si="613">AJ1027</f>
        <v>-3.7643689058441341</v>
      </c>
      <c r="BG1027">
        <f t="shared" ref="BG1027:BG1090" si="614">AK1027</f>
        <v>123.30204897661667</v>
      </c>
      <c r="BH1027">
        <f t="shared" ref="BH1027:BH1090" si="615">AL1027</f>
        <v>-9.6115457513775127</v>
      </c>
      <c r="BI1027">
        <f t="shared" ref="BI1027:BI1090" si="616">AM1027</f>
        <v>-33.757758935166962</v>
      </c>
      <c r="BJ1027">
        <f t="shared" ref="BJ1027:BJ1090" si="617">AN1027</f>
        <v>-108.67008854708662</v>
      </c>
      <c r="BK1027">
        <f t="shared" ref="BK1027:BK1090" si="618">AO1027</f>
        <v>-14.754319664473872</v>
      </c>
      <c r="BL1027">
        <f t="shared" ref="BL1027:BL1090" si="619">AP1027</f>
        <v>79.365382998232107</v>
      </c>
      <c r="BM1027">
        <f t="shared" ref="BM1027:BM1090" si="620">AQ1027</f>
        <v>-22.422560732600829</v>
      </c>
      <c r="BN1027">
        <f t="shared" ref="BN1027:BN1090" si="621">AR1027</f>
        <v>-67.960368165567971</v>
      </c>
      <c r="BO1027">
        <f t="shared" si="587"/>
        <v>1</v>
      </c>
      <c r="BP1027">
        <f t="shared" si="588"/>
        <v>2</v>
      </c>
      <c r="BQ1027" t="str">
        <f t="shared" si="589"/>
        <v>Train</v>
      </c>
    </row>
    <row r="1028" spans="1:69" x14ac:dyDescent="0.3">
      <c r="A1028">
        <v>3</v>
      </c>
      <c r="B1028">
        <v>1</v>
      </c>
      <c r="C1028" t="s">
        <v>2296</v>
      </c>
      <c r="D1028" t="s">
        <v>15</v>
      </c>
      <c r="E1028">
        <v>27</v>
      </c>
      <c r="F1028">
        <v>0</v>
      </c>
      <c r="G1028">
        <v>1</v>
      </c>
      <c r="H1028" t="s">
        <v>2294</v>
      </c>
      <c r="I1028">
        <v>12.475</v>
      </c>
      <c r="J1028" t="s">
        <v>2295</v>
      </c>
      <c r="K1028" t="s">
        <v>17</v>
      </c>
      <c r="L1028" t="s">
        <v>204</v>
      </c>
      <c r="O1028">
        <v>2</v>
      </c>
      <c r="P1028">
        <v>3</v>
      </c>
      <c r="Q1028">
        <v>4</v>
      </c>
      <c r="R1028" t="str">
        <f t="shared" si="590"/>
        <v>Train</v>
      </c>
      <c r="S1028" t="str">
        <f t="shared" si="591"/>
        <v>Train</v>
      </c>
      <c r="T1028" t="str">
        <f t="shared" si="592"/>
        <v>Test</v>
      </c>
      <c r="U1028" t="str">
        <f t="shared" si="593"/>
        <v/>
      </c>
      <c r="V1028" t="str">
        <f t="shared" si="594"/>
        <v>18-30</v>
      </c>
      <c r="W1028" t="str">
        <f t="shared" si="595"/>
        <v>E</v>
      </c>
      <c r="X1028" t="str">
        <f t="shared" si="596"/>
        <v>11-20</v>
      </c>
      <c r="Y1028" t="b">
        <f>SUMPRODUCT(--(U1028=counts!$A$40:$A$49))&gt;0</f>
        <v>0</v>
      </c>
      <c r="Z1028" t="b">
        <f>SUMPRODUCT(--(W1028=counts!$A$18:$A$22))&gt;0</f>
        <v>1</v>
      </c>
      <c r="AA1028" t="str">
        <f t="shared" si="597"/>
        <v>18-30</v>
      </c>
      <c r="AB1028" t="str">
        <f>IF(W1028="","Blank",IF(Z1028="TRUE",W1028,counts!$A$23))</f>
        <v>F, G, T</v>
      </c>
      <c r="AC1028" t="str">
        <f t="shared" si="598"/>
        <v>11-20</v>
      </c>
      <c r="AD1028" t="str">
        <f t="shared" si="599"/>
        <v>Blank</v>
      </c>
      <c r="AE1028" t="str">
        <f t="shared" si="600"/>
        <v>female</v>
      </c>
      <c r="AF1028">
        <f>IF(F1028&gt;=4, counts!$A$62,F1028)</f>
        <v>0</v>
      </c>
      <c r="AG1028">
        <f>IF(G1028&gt;=3, counts!$A$69,G1028)</f>
        <v>1</v>
      </c>
      <c r="AH1028" t="str">
        <f>IF(OR(K1028="S",K1028=""), counts!$A$75,K1028)</f>
        <v>S, blank</v>
      </c>
      <c r="AI1028">
        <f t="shared" si="601"/>
        <v>3</v>
      </c>
      <c r="AJ1028">
        <f>VLOOKUP(AA1028,counts!$V$8:$W$13,2,FALSE)</f>
        <v>-11.613432440426715</v>
      </c>
      <c r="AK1028">
        <f>VLOOKUP(AB1028,counts!$V$17:$W$23,2,FALSE)</f>
        <v>123.30204897661667</v>
      </c>
      <c r="AL1028">
        <f>VLOOKUP(AC1028,counts!$V$27:$W$33,2,FALSE)</f>
        <v>-9.6115457513775127</v>
      </c>
      <c r="AM1028">
        <f>VLOOKUP(AD1028,counts!$V$38:$W$49,2,FALSE)</f>
        <v>-33.757758935166962</v>
      </c>
      <c r="AN1028">
        <f>VLOOKUP(AE1028,counts!$V$53:$W$54,2,FALSE)</f>
        <v>151.41878811967541</v>
      </c>
      <c r="AO1028">
        <f>VLOOKUP(AF1028,counts!$V$58:$W$62,2,FALSE)</f>
        <v>-14.754319664473872</v>
      </c>
      <c r="AP1028">
        <f>VLOOKUP(AG1028,counts!$V$66:$W$69,2,FALSE)</f>
        <v>79.365382998232107</v>
      </c>
      <c r="AQ1028">
        <f>VLOOKUP(AH1028,counts!$V$73:$W$75,2,FALSE)</f>
        <v>-22.422560732600829</v>
      </c>
      <c r="AR1028">
        <f>VLOOKUP(AI1028,counts!$V$79:$W$81,2,FALSE)</f>
        <v>-67.960368165567971</v>
      </c>
      <c r="AS1028">
        <f t="shared" si="602"/>
        <v>1</v>
      </c>
      <c r="AT1028">
        <f t="shared" si="603"/>
        <v>2</v>
      </c>
      <c r="AU1028" t="str">
        <f t="shared" si="586"/>
        <v>Train</v>
      </c>
      <c r="AW1028" t="str">
        <f t="shared" si="604"/>
        <v>18-30</v>
      </c>
      <c r="AX1028" t="str">
        <f t="shared" si="605"/>
        <v>F, G, T</v>
      </c>
      <c r="AY1028" t="str">
        <f t="shared" si="606"/>
        <v>11-20</v>
      </c>
      <c r="AZ1028" t="str">
        <f t="shared" si="607"/>
        <v>Blank</v>
      </c>
      <c r="BA1028" t="str">
        <f t="shared" si="608"/>
        <v>female</v>
      </c>
      <c r="BB1028">
        <f t="shared" si="609"/>
        <v>0</v>
      </c>
      <c r="BC1028">
        <f t="shared" si="610"/>
        <v>1</v>
      </c>
      <c r="BD1028" t="str">
        <f t="shared" si="611"/>
        <v>S, blank</v>
      </c>
      <c r="BE1028">
        <f t="shared" si="612"/>
        <v>3</v>
      </c>
      <c r="BF1028">
        <f t="shared" si="613"/>
        <v>-11.613432440426715</v>
      </c>
      <c r="BG1028">
        <f t="shared" si="614"/>
        <v>123.30204897661667</v>
      </c>
      <c r="BH1028">
        <f t="shared" si="615"/>
        <v>-9.6115457513775127</v>
      </c>
      <c r="BI1028">
        <f t="shared" si="616"/>
        <v>-33.757758935166962</v>
      </c>
      <c r="BJ1028">
        <f t="shared" si="617"/>
        <v>151.41878811967541</v>
      </c>
      <c r="BK1028">
        <f t="shared" si="618"/>
        <v>-14.754319664473872</v>
      </c>
      <c r="BL1028">
        <f t="shared" si="619"/>
        <v>79.365382998232107</v>
      </c>
      <c r="BM1028">
        <f t="shared" si="620"/>
        <v>-22.422560732600829</v>
      </c>
      <c r="BN1028">
        <f t="shared" si="621"/>
        <v>-67.960368165567971</v>
      </c>
      <c r="BO1028">
        <f t="shared" si="587"/>
        <v>1</v>
      </c>
      <c r="BP1028">
        <f t="shared" si="588"/>
        <v>2</v>
      </c>
      <c r="BQ1028" t="str">
        <f t="shared" si="589"/>
        <v>Train</v>
      </c>
    </row>
    <row r="1029" spans="1:69" x14ac:dyDescent="0.3">
      <c r="A1029">
        <v>3</v>
      </c>
      <c r="B1029">
        <v>0</v>
      </c>
      <c r="C1029" t="s">
        <v>2297</v>
      </c>
      <c r="D1029" t="s">
        <v>20</v>
      </c>
      <c r="F1029">
        <v>0</v>
      </c>
      <c r="G1029">
        <v>0</v>
      </c>
      <c r="H1029" t="s">
        <v>2298</v>
      </c>
      <c r="I1029">
        <v>8.0500000000000007</v>
      </c>
      <c r="K1029" t="s">
        <v>17</v>
      </c>
      <c r="O1029">
        <v>2</v>
      </c>
      <c r="P1029">
        <v>1</v>
      </c>
      <c r="Q1029">
        <v>4</v>
      </c>
      <c r="R1029" t="str">
        <f t="shared" si="590"/>
        <v>Train</v>
      </c>
      <c r="S1029" t="str">
        <f t="shared" si="591"/>
        <v>Train</v>
      </c>
      <c r="T1029" t="str">
        <f t="shared" si="592"/>
        <v>Test</v>
      </c>
      <c r="U1029" t="str">
        <f t="shared" si="593"/>
        <v/>
      </c>
      <c r="V1029" t="str">
        <f t="shared" si="594"/>
        <v>0-17</v>
      </c>
      <c r="W1029" t="str">
        <f t="shared" si="595"/>
        <v/>
      </c>
      <c r="X1029" t="str">
        <f t="shared" si="596"/>
        <v>0-10</v>
      </c>
      <c r="Y1029" t="b">
        <f>SUMPRODUCT(--(U1029=counts!$A$40:$A$49))&gt;0</f>
        <v>0</v>
      </c>
      <c r="Z1029" t="b">
        <f>SUMPRODUCT(--(W1029=counts!$A$18:$A$22))&gt;0</f>
        <v>0</v>
      </c>
      <c r="AA1029" t="str">
        <f t="shared" si="597"/>
        <v>0-17</v>
      </c>
      <c r="AB1029" t="str">
        <f>IF(W1029="","Blank",IF(Z1029="TRUE",W1029,counts!$A$23))</f>
        <v>Blank</v>
      </c>
      <c r="AC1029" t="str">
        <f t="shared" si="598"/>
        <v>0-10</v>
      </c>
      <c r="AD1029" t="str">
        <f t="shared" si="599"/>
        <v>Blank</v>
      </c>
      <c r="AE1029" t="str">
        <f t="shared" si="600"/>
        <v>male</v>
      </c>
      <c r="AF1029">
        <f>IF(F1029&gt;=4, counts!$A$62,F1029)</f>
        <v>0</v>
      </c>
      <c r="AG1029">
        <f>IF(G1029&gt;=3, counts!$A$69,G1029)</f>
        <v>0</v>
      </c>
      <c r="AH1029" t="str">
        <f>IF(OR(K1029="S",K1029=""), counts!$A$75,K1029)</f>
        <v>S, blank</v>
      </c>
      <c r="AI1029">
        <f t="shared" si="601"/>
        <v>3</v>
      </c>
      <c r="AJ1029">
        <f>VLOOKUP(AA1029,counts!$V$8:$W$13,2,FALSE)</f>
        <v>-3.7643689058441341</v>
      </c>
      <c r="AK1029">
        <f>VLOOKUP(AB1029,counts!$V$17:$W$23,2,FALSE)</f>
        <v>-42.171718189759716</v>
      </c>
      <c r="AL1029">
        <f>VLOOKUP(AC1029,counts!$V$27:$W$33,2,FALSE)</f>
        <v>-82.840254641099079</v>
      </c>
      <c r="AM1029">
        <f>VLOOKUP(AD1029,counts!$V$38:$W$49,2,FALSE)</f>
        <v>-33.757758935166962</v>
      </c>
      <c r="AN1029">
        <f>VLOOKUP(AE1029,counts!$V$53:$W$54,2,FALSE)</f>
        <v>-108.67008854708662</v>
      </c>
      <c r="AO1029">
        <f>VLOOKUP(AF1029,counts!$V$58:$W$62,2,FALSE)</f>
        <v>-14.754319664473872</v>
      </c>
      <c r="AP1029">
        <f>VLOOKUP(AG1029,counts!$V$66:$W$69,2,FALSE)</f>
        <v>-22.013681658285037</v>
      </c>
      <c r="AQ1029">
        <f>VLOOKUP(AH1029,counts!$V$73:$W$75,2,FALSE)</f>
        <v>-22.422560732600829</v>
      </c>
      <c r="AR1029">
        <f>VLOOKUP(AI1029,counts!$V$79:$W$81,2,FALSE)</f>
        <v>-67.960368165567971</v>
      </c>
      <c r="AS1029">
        <f t="shared" si="602"/>
        <v>0</v>
      </c>
      <c r="AT1029">
        <f t="shared" si="603"/>
        <v>2</v>
      </c>
      <c r="AU1029" t="str">
        <f t="shared" si="586"/>
        <v>Train</v>
      </c>
      <c r="AW1029" t="str">
        <f t="shared" si="604"/>
        <v>0-17</v>
      </c>
      <c r="AX1029" t="str">
        <f t="shared" si="605"/>
        <v>Blank</v>
      </c>
      <c r="AY1029" t="str">
        <f t="shared" si="606"/>
        <v>0-10</v>
      </c>
      <c r="AZ1029" t="str">
        <f t="shared" si="607"/>
        <v>Blank</v>
      </c>
      <c r="BA1029" t="str">
        <f t="shared" si="608"/>
        <v>male</v>
      </c>
      <c r="BB1029">
        <f t="shared" si="609"/>
        <v>0</v>
      </c>
      <c r="BC1029">
        <f t="shared" si="610"/>
        <v>0</v>
      </c>
      <c r="BD1029" t="str">
        <f t="shared" si="611"/>
        <v>S, blank</v>
      </c>
      <c r="BE1029">
        <f t="shared" si="612"/>
        <v>3</v>
      </c>
      <c r="BF1029">
        <f t="shared" si="613"/>
        <v>-3.7643689058441341</v>
      </c>
      <c r="BG1029">
        <f t="shared" si="614"/>
        <v>-42.171718189759716</v>
      </c>
      <c r="BH1029">
        <f t="shared" si="615"/>
        <v>-82.840254641099079</v>
      </c>
      <c r="BI1029">
        <f t="shared" si="616"/>
        <v>-33.757758935166962</v>
      </c>
      <c r="BJ1029">
        <f t="shared" si="617"/>
        <v>-108.67008854708662</v>
      </c>
      <c r="BK1029">
        <f t="shared" si="618"/>
        <v>-14.754319664473872</v>
      </c>
      <c r="BL1029">
        <f t="shared" si="619"/>
        <v>-22.013681658285037</v>
      </c>
      <c r="BM1029">
        <f t="shared" si="620"/>
        <v>-22.422560732600829</v>
      </c>
      <c r="BN1029">
        <f t="shared" si="621"/>
        <v>-67.960368165567971</v>
      </c>
      <c r="BO1029">
        <f t="shared" si="587"/>
        <v>0</v>
      </c>
      <c r="BP1029">
        <f t="shared" si="588"/>
        <v>2</v>
      </c>
      <c r="BQ1029" t="str">
        <f t="shared" si="589"/>
        <v>Train</v>
      </c>
    </row>
    <row r="1030" spans="1:69" x14ac:dyDescent="0.3">
      <c r="A1030">
        <v>3</v>
      </c>
      <c r="B1030">
        <v>1</v>
      </c>
      <c r="C1030" t="s">
        <v>2299</v>
      </c>
      <c r="D1030" t="s">
        <v>15</v>
      </c>
      <c r="F1030">
        <v>1</v>
      </c>
      <c r="G1030">
        <v>0</v>
      </c>
      <c r="H1030" t="s">
        <v>2300</v>
      </c>
      <c r="I1030">
        <v>24.15</v>
      </c>
      <c r="K1030" t="s">
        <v>527</v>
      </c>
      <c r="L1030" t="s">
        <v>1001</v>
      </c>
      <c r="O1030">
        <v>3</v>
      </c>
      <c r="P1030">
        <v>2</v>
      </c>
      <c r="Q1030">
        <v>3</v>
      </c>
      <c r="R1030" t="str">
        <f t="shared" si="590"/>
        <v>Train</v>
      </c>
      <c r="S1030" t="str">
        <f t="shared" si="591"/>
        <v>Train</v>
      </c>
      <c r="T1030" t="str">
        <f t="shared" si="592"/>
        <v>Train</v>
      </c>
      <c r="U1030" t="str">
        <f t="shared" si="593"/>
        <v/>
      </c>
      <c r="V1030" t="str">
        <f t="shared" si="594"/>
        <v>0-17</v>
      </c>
      <c r="W1030" t="str">
        <f t="shared" si="595"/>
        <v/>
      </c>
      <c r="X1030" t="str">
        <f t="shared" si="596"/>
        <v>21-30</v>
      </c>
      <c r="Y1030" t="b">
        <f>SUMPRODUCT(--(U1030=counts!$A$40:$A$49))&gt;0</f>
        <v>0</v>
      </c>
      <c r="Z1030" t="b">
        <f>SUMPRODUCT(--(W1030=counts!$A$18:$A$22))&gt;0</f>
        <v>0</v>
      </c>
      <c r="AA1030" t="str">
        <f t="shared" si="597"/>
        <v>0-17</v>
      </c>
      <c r="AB1030" t="str">
        <f>IF(W1030="","Blank",IF(Z1030="TRUE",W1030,counts!$A$23))</f>
        <v>Blank</v>
      </c>
      <c r="AC1030" t="str">
        <f t="shared" si="598"/>
        <v>21-30</v>
      </c>
      <c r="AD1030" t="str">
        <f t="shared" si="599"/>
        <v>Blank</v>
      </c>
      <c r="AE1030" t="str">
        <f t="shared" si="600"/>
        <v>female</v>
      </c>
      <c r="AF1030">
        <f>IF(F1030&gt;=4, counts!$A$62,F1030)</f>
        <v>1</v>
      </c>
      <c r="AG1030">
        <f>IF(G1030&gt;=3, counts!$A$69,G1030)</f>
        <v>0</v>
      </c>
      <c r="AH1030" t="str">
        <f>IF(OR(K1030="S",K1030=""), counts!$A$75,K1030)</f>
        <v>Q</v>
      </c>
      <c r="AI1030">
        <f t="shared" si="601"/>
        <v>3</v>
      </c>
      <c r="AJ1030">
        <f>VLOOKUP(AA1030,counts!$V$8:$W$13,2,FALSE)</f>
        <v>-3.7643689058441341</v>
      </c>
      <c r="AK1030">
        <f>VLOOKUP(AB1030,counts!$V$17:$W$23,2,FALSE)</f>
        <v>-42.171718189759716</v>
      </c>
      <c r="AL1030">
        <f>VLOOKUP(AC1030,counts!$V$27:$W$33,2,FALSE)</f>
        <v>40.172297072540438</v>
      </c>
      <c r="AM1030">
        <f>VLOOKUP(AD1030,counts!$V$38:$W$49,2,FALSE)</f>
        <v>-33.757758935166962</v>
      </c>
      <c r="AN1030">
        <f>VLOOKUP(AE1030,counts!$V$53:$W$54,2,FALSE)</f>
        <v>151.41878811967541</v>
      </c>
      <c r="AO1030">
        <f>VLOOKUP(AF1030,counts!$V$58:$W$62,2,FALSE)</f>
        <v>48.695090775187893</v>
      </c>
      <c r="AP1030">
        <f>VLOOKUP(AG1030,counts!$V$66:$W$69,2,FALSE)</f>
        <v>-22.013681658285037</v>
      </c>
      <c r="AQ1030">
        <f>VLOOKUP(AH1030,counts!$V$73:$W$75,2,FALSE)</f>
        <v>-11.405315820044242</v>
      </c>
      <c r="AR1030">
        <f>VLOOKUP(AI1030,counts!$V$79:$W$81,2,FALSE)</f>
        <v>-67.960368165567971</v>
      </c>
      <c r="AS1030">
        <f t="shared" si="602"/>
        <v>1</v>
      </c>
      <c r="AT1030">
        <f t="shared" si="603"/>
        <v>3</v>
      </c>
      <c r="AU1030" t="str">
        <f t="shared" si="586"/>
        <v>Train</v>
      </c>
      <c r="AW1030" t="str">
        <f t="shared" si="604"/>
        <v>0-17</v>
      </c>
      <c r="AX1030" t="str">
        <f t="shared" si="605"/>
        <v>Blank</v>
      </c>
      <c r="AY1030" t="str">
        <f t="shared" si="606"/>
        <v>21-30</v>
      </c>
      <c r="AZ1030" t="str">
        <f t="shared" si="607"/>
        <v>Blank</v>
      </c>
      <c r="BA1030" t="str">
        <f t="shared" si="608"/>
        <v>female</v>
      </c>
      <c r="BB1030">
        <f t="shared" si="609"/>
        <v>1</v>
      </c>
      <c r="BC1030">
        <f t="shared" si="610"/>
        <v>0</v>
      </c>
      <c r="BD1030" t="str">
        <f t="shared" si="611"/>
        <v>Q</v>
      </c>
      <c r="BE1030">
        <f t="shared" si="612"/>
        <v>3</v>
      </c>
      <c r="BF1030">
        <f t="shared" si="613"/>
        <v>-3.7643689058441341</v>
      </c>
      <c r="BG1030">
        <f t="shared" si="614"/>
        <v>-42.171718189759716</v>
      </c>
      <c r="BH1030">
        <f t="shared" si="615"/>
        <v>40.172297072540438</v>
      </c>
      <c r="BI1030">
        <f t="shared" si="616"/>
        <v>-33.757758935166962</v>
      </c>
      <c r="BJ1030">
        <f t="shared" si="617"/>
        <v>151.41878811967541</v>
      </c>
      <c r="BK1030">
        <f t="shared" si="618"/>
        <v>48.695090775187893</v>
      </c>
      <c r="BL1030">
        <f t="shared" si="619"/>
        <v>-22.013681658285037</v>
      </c>
      <c r="BM1030">
        <f t="shared" si="620"/>
        <v>-11.405315820044242</v>
      </c>
      <c r="BN1030">
        <f t="shared" si="621"/>
        <v>-67.960368165567971</v>
      </c>
      <c r="BO1030">
        <f t="shared" si="587"/>
        <v>1</v>
      </c>
      <c r="BP1030">
        <f t="shared" si="588"/>
        <v>3</v>
      </c>
      <c r="BQ1030" t="str">
        <f t="shared" si="589"/>
        <v>Train</v>
      </c>
    </row>
    <row r="1031" spans="1:69" x14ac:dyDescent="0.3">
      <c r="A1031">
        <v>3</v>
      </c>
      <c r="B1031">
        <v>0</v>
      </c>
      <c r="C1031" t="s">
        <v>2301</v>
      </c>
      <c r="D1031" t="s">
        <v>20</v>
      </c>
      <c r="F1031">
        <v>1</v>
      </c>
      <c r="G1031">
        <v>0</v>
      </c>
      <c r="H1031" t="s">
        <v>2300</v>
      </c>
      <c r="I1031">
        <v>24.15</v>
      </c>
      <c r="K1031" t="s">
        <v>527</v>
      </c>
      <c r="O1031">
        <v>1</v>
      </c>
      <c r="P1031">
        <v>2</v>
      </c>
      <c r="Q1031">
        <v>4</v>
      </c>
      <c r="R1031" t="str">
        <f t="shared" si="590"/>
        <v>Train</v>
      </c>
      <c r="S1031" t="str">
        <f t="shared" si="591"/>
        <v>Train</v>
      </c>
      <c r="T1031" t="str">
        <f t="shared" si="592"/>
        <v>Test</v>
      </c>
      <c r="U1031" t="str">
        <f t="shared" si="593"/>
        <v/>
      </c>
      <c r="V1031" t="str">
        <f t="shared" si="594"/>
        <v>0-17</v>
      </c>
      <c r="W1031" t="str">
        <f t="shared" si="595"/>
        <v/>
      </c>
      <c r="X1031" t="str">
        <f t="shared" si="596"/>
        <v>21-30</v>
      </c>
      <c r="Y1031" t="b">
        <f>SUMPRODUCT(--(U1031=counts!$A$40:$A$49))&gt;0</f>
        <v>0</v>
      </c>
      <c r="Z1031" t="b">
        <f>SUMPRODUCT(--(W1031=counts!$A$18:$A$22))&gt;0</f>
        <v>0</v>
      </c>
      <c r="AA1031" t="str">
        <f t="shared" si="597"/>
        <v>0-17</v>
      </c>
      <c r="AB1031" t="str">
        <f>IF(W1031="","Blank",IF(Z1031="TRUE",W1031,counts!$A$23))</f>
        <v>Blank</v>
      </c>
      <c r="AC1031" t="str">
        <f t="shared" si="598"/>
        <v>21-30</v>
      </c>
      <c r="AD1031" t="str">
        <f t="shared" si="599"/>
        <v>Blank</v>
      </c>
      <c r="AE1031" t="str">
        <f t="shared" si="600"/>
        <v>male</v>
      </c>
      <c r="AF1031">
        <f>IF(F1031&gt;=4, counts!$A$62,F1031)</f>
        <v>1</v>
      </c>
      <c r="AG1031">
        <f>IF(G1031&gt;=3, counts!$A$69,G1031)</f>
        <v>0</v>
      </c>
      <c r="AH1031" t="str">
        <f>IF(OR(K1031="S",K1031=""), counts!$A$75,K1031)</f>
        <v>Q</v>
      </c>
      <c r="AI1031">
        <f t="shared" si="601"/>
        <v>3</v>
      </c>
      <c r="AJ1031">
        <f>VLOOKUP(AA1031,counts!$V$8:$W$13,2,FALSE)</f>
        <v>-3.7643689058441341</v>
      </c>
      <c r="AK1031">
        <f>VLOOKUP(AB1031,counts!$V$17:$W$23,2,FALSE)</f>
        <v>-42.171718189759716</v>
      </c>
      <c r="AL1031">
        <f>VLOOKUP(AC1031,counts!$V$27:$W$33,2,FALSE)</f>
        <v>40.172297072540438</v>
      </c>
      <c r="AM1031">
        <f>VLOOKUP(AD1031,counts!$V$38:$W$49,2,FALSE)</f>
        <v>-33.757758935166962</v>
      </c>
      <c r="AN1031">
        <f>VLOOKUP(AE1031,counts!$V$53:$W$54,2,FALSE)</f>
        <v>-108.67008854708662</v>
      </c>
      <c r="AO1031">
        <f>VLOOKUP(AF1031,counts!$V$58:$W$62,2,FALSE)</f>
        <v>48.695090775187893</v>
      </c>
      <c r="AP1031">
        <f>VLOOKUP(AG1031,counts!$V$66:$W$69,2,FALSE)</f>
        <v>-22.013681658285037</v>
      </c>
      <c r="AQ1031">
        <f>VLOOKUP(AH1031,counts!$V$73:$W$75,2,FALSE)</f>
        <v>-11.405315820044242</v>
      </c>
      <c r="AR1031">
        <f>VLOOKUP(AI1031,counts!$V$79:$W$81,2,FALSE)</f>
        <v>-67.960368165567971</v>
      </c>
      <c r="AS1031">
        <f t="shared" si="602"/>
        <v>0</v>
      </c>
      <c r="AT1031">
        <f t="shared" si="603"/>
        <v>1</v>
      </c>
      <c r="AU1031" t="str">
        <f t="shared" si="586"/>
        <v>Train</v>
      </c>
      <c r="AW1031" t="str">
        <f t="shared" si="604"/>
        <v>0-17</v>
      </c>
      <c r="AX1031" t="str">
        <f t="shared" si="605"/>
        <v>Blank</v>
      </c>
      <c r="AY1031" t="str">
        <f t="shared" si="606"/>
        <v>21-30</v>
      </c>
      <c r="AZ1031" t="str">
        <f t="shared" si="607"/>
        <v>Blank</v>
      </c>
      <c r="BA1031" t="str">
        <f t="shared" si="608"/>
        <v>male</v>
      </c>
      <c r="BB1031">
        <f t="shared" si="609"/>
        <v>1</v>
      </c>
      <c r="BC1031">
        <f t="shared" si="610"/>
        <v>0</v>
      </c>
      <c r="BD1031" t="str">
        <f t="shared" si="611"/>
        <v>Q</v>
      </c>
      <c r="BE1031">
        <f t="shared" si="612"/>
        <v>3</v>
      </c>
      <c r="BF1031">
        <f t="shared" si="613"/>
        <v>-3.7643689058441341</v>
      </c>
      <c r="BG1031">
        <f t="shared" si="614"/>
        <v>-42.171718189759716</v>
      </c>
      <c r="BH1031">
        <f t="shared" si="615"/>
        <v>40.172297072540438</v>
      </c>
      <c r="BI1031">
        <f t="shared" si="616"/>
        <v>-33.757758935166962</v>
      </c>
      <c r="BJ1031">
        <f t="shared" si="617"/>
        <v>-108.67008854708662</v>
      </c>
      <c r="BK1031">
        <f t="shared" si="618"/>
        <v>48.695090775187893</v>
      </c>
      <c r="BL1031">
        <f t="shared" si="619"/>
        <v>-22.013681658285037</v>
      </c>
      <c r="BM1031">
        <f t="shared" si="620"/>
        <v>-11.405315820044242</v>
      </c>
      <c r="BN1031">
        <f t="shared" si="621"/>
        <v>-67.960368165567971</v>
      </c>
      <c r="BO1031">
        <f t="shared" si="587"/>
        <v>0</v>
      </c>
      <c r="BP1031">
        <f t="shared" si="588"/>
        <v>1</v>
      </c>
      <c r="BQ1031" t="str">
        <f t="shared" si="589"/>
        <v>Train</v>
      </c>
    </row>
    <row r="1032" spans="1:69" x14ac:dyDescent="0.3">
      <c r="A1032">
        <v>3</v>
      </c>
      <c r="B1032">
        <v>0</v>
      </c>
      <c r="C1032" t="s">
        <v>2302</v>
      </c>
      <c r="D1032" t="s">
        <v>20</v>
      </c>
      <c r="F1032">
        <v>0</v>
      </c>
      <c r="G1032">
        <v>0</v>
      </c>
      <c r="H1032" t="s">
        <v>2303</v>
      </c>
      <c r="I1032">
        <v>8.4582999999999995</v>
      </c>
      <c r="K1032" t="s">
        <v>527</v>
      </c>
      <c r="O1032">
        <v>4</v>
      </c>
      <c r="P1032">
        <v>1</v>
      </c>
      <c r="Q1032">
        <v>2</v>
      </c>
      <c r="R1032" t="str">
        <f t="shared" si="590"/>
        <v>Test</v>
      </c>
      <c r="S1032" t="str">
        <f t="shared" si="591"/>
        <v>Train</v>
      </c>
      <c r="T1032" t="str">
        <f t="shared" si="592"/>
        <v>Train</v>
      </c>
      <c r="U1032" t="str">
        <f t="shared" si="593"/>
        <v/>
      </c>
      <c r="V1032" t="str">
        <f t="shared" si="594"/>
        <v>0-17</v>
      </c>
      <c r="W1032" t="str">
        <f t="shared" si="595"/>
        <v/>
      </c>
      <c r="X1032" t="str">
        <f t="shared" si="596"/>
        <v>0-10</v>
      </c>
      <c r="Y1032" t="b">
        <f>SUMPRODUCT(--(U1032=counts!$A$40:$A$49))&gt;0</f>
        <v>0</v>
      </c>
      <c r="Z1032" t="b">
        <f>SUMPRODUCT(--(W1032=counts!$A$18:$A$22))&gt;0</f>
        <v>0</v>
      </c>
      <c r="AA1032" t="str">
        <f t="shared" si="597"/>
        <v>0-17</v>
      </c>
      <c r="AB1032" t="str">
        <f>IF(W1032="","Blank",IF(Z1032="TRUE",W1032,counts!$A$23))</f>
        <v>Blank</v>
      </c>
      <c r="AC1032" t="str">
        <f t="shared" si="598"/>
        <v>0-10</v>
      </c>
      <c r="AD1032" t="str">
        <f t="shared" si="599"/>
        <v>Blank</v>
      </c>
      <c r="AE1032" t="str">
        <f t="shared" si="600"/>
        <v>male</v>
      </c>
      <c r="AF1032">
        <f>IF(F1032&gt;=4, counts!$A$62,F1032)</f>
        <v>0</v>
      </c>
      <c r="AG1032">
        <f>IF(G1032&gt;=3, counts!$A$69,G1032)</f>
        <v>0</v>
      </c>
      <c r="AH1032" t="str">
        <f>IF(OR(K1032="S",K1032=""), counts!$A$75,K1032)</f>
        <v>Q</v>
      </c>
      <c r="AI1032">
        <f t="shared" si="601"/>
        <v>3</v>
      </c>
      <c r="AJ1032">
        <f>VLOOKUP(AA1032,counts!$V$8:$W$13,2,FALSE)</f>
        <v>-3.7643689058441341</v>
      </c>
      <c r="AK1032">
        <f>VLOOKUP(AB1032,counts!$V$17:$W$23,2,FALSE)</f>
        <v>-42.171718189759716</v>
      </c>
      <c r="AL1032">
        <f>VLOOKUP(AC1032,counts!$V$27:$W$33,2,FALSE)</f>
        <v>-82.840254641099079</v>
      </c>
      <c r="AM1032">
        <f>VLOOKUP(AD1032,counts!$V$38:$W$49,2,FALSE)</f>
        <v>-33.757758935166962</v>
      </c>
      <c r="AN1032">
        <f>VLOOKUP(AE1032,counts!$V$53:$W$54,2,FALSE)</f>
        <v>-108.67008854708662</v>
      </c>
      <c r="AO1032">
        <f>VLOOKUP(AF1032,counts!$V$58:$W$62,2,FALSE)</f>
        <v>-14.754319664473872</v>
      </c>
      <c r="AP1032">
        <f>VLOOKUP(AG1032,counts!$V$66:$W$69,2,FALSE)</f>
        <v>-22.013681658285037</v>
      </c>
      <c r="AQ1032">
        <f>VLOOKUP(AH1032,counts!$V$73:$W$75,2,FALSE)</f>
        <v>-11.405315820044242</v>
      </c>
      <c r="AR1032">
        <f>VLOOKUP(AI1032,counts!$V$79:$W$81,2,FALSE)</f>
        <v>-67.960368165567971</v>
      </c>
      <c r="AS1032">
        <f t="shared" si="602"/>
        <v>0</v>
      </c>
      <c r="AT1032">
        <f t="shared" si="603"/>
        <v>4</v>
      </c>
      <c r="AU1032" t="str">
        <f t="shared" si="586"/>
        <v>Test</v>
      </c>
      <c r="AW1032" t="str">
        <f t="shared" si="604"/>
        <v>0-17</v>
      </c>
      <c r="AX1032" t="str">
        <f t="shared" si="605"/>
        <v>Blank</v>
      </c>
      <c r="AY1032" t="str">
        <f t="shared" si="606"/>
        <v>0-10</v>
      </c>
      <c r="AZ1032" t="str">
        <f t="shared" si="607"/>
        <v>Blank</v>
      </c>
      <c r="BA1032" t="str">
        <f t="shared" si="608"/>
        <v>male</v>
      </c>
      <c r="BB1032">
        <f t="shared" si="609"/>
        <v>0</v>
      </c>
      <c r="BC1032">
        <f t="shared" si="610"/>
        <v>0</v>
      </c>
      <c r="BD1032" t="str">
        <f t="shared" si="611"/>
        <v>Q</v>
      </c>
      <c r="BE1032">
        <f t="shared" si="612"/>
        <v>3</v>
      </c>
      <c r="BF1032">
        <f t="shared" si="613"/>
        <v>-3.7643689058441341</v>
      </c>
      <c r="BG1032">
        <f t="shared" si="614"/>
        <v>-42.171718189759716</v>
      </c>
      <c r="BH1032">
        <f t="shared" si="615"/>
        <v>-82.840254641099079</v>
      </c>
      <c r="BI1032">
        <f t="shared" si="616"/>
        <v>-33.757758935166962</v>
      </c>
      <c r="BJ1032">
        <f t="shared" si="617"/>
        <v>-108.67008854708662</v>
      </c>
      <c r="BK1032">
        <f t="shared" si="618"/>
        <v>-14.754319664473872</v>
      </c>
      <c r="BL1032">
        <f t="shared" si="619"/>
        <v>-22.013681658285037</v>
      </c>
      <c r="BM1032">
        <f t="shared" si="620"/>
        <v>-11.405315820044242</v>
      </c>
      <c r="BN1032">
        <f t="shared" si="621"/>
        <v>-67.960368165567971</v>
      </c>
      <c r="BO1032">
        <f t="shared" si="587"/>
        <v>0</v>
      </c>
      <c r="BP1032">
        <f t="shared" si="588"/>
        <v>4</v>
      </c>
      <c r="BQ1032" t="str">
        <f t="shared" si="589"/>
        <v>Test</v>
      </c>
    </row>
    <row r="1033" spans="1:69" x14ac:dyDescent="0.3">
      <c r="A1033">
        <v>3</v>
      </c>
      <c r="B1033">
        <v>0</v>
      </c>
      <c r="C1033" t="s">
        <v>2304</v>
      </c>
      <c r="D1033" t="s">
        <v>20</v>
      </c>
      <c r="E1033">
        <v>34</v>
      </c>
      <c r="F1033">
        <v>0</v>
      </c>
      <c r="G1033">
        <v>0</v>
      </c>
      <c r="H1033" t="s">
        <v>2305</v>
      </c>
      <c r="I1033">
        <v>8.0500000000000007</v>
      </c>
      <c r="K1033" t="s">
        <v>17</v>
      </c>
      <c r="O1033">
        <v>3</v>
      </c>
      <c r="P1033">
        <v>4</v>
      </c>
      <c r="Q1033">
        <v>3</v>
      </c>
      <c r="R1033" t="str">
        <f t="shared" si="590"/>
        <v>Train</v>
      </c>
      <c r="S1033" t="str">
        <f t="shared" si="591"/>
        <v>Test</v>
      </c>
      <c r="T1033" t="str">
        <f t="shared" si="592"/>
        <v>Train</v>
      </c>
      <c r="U1033" t="str">
        <f t="shared" si="593"/>
        <v/>
      </c>
      <c r="V1033" t="str">
        <f t="shared" si="594"/>
        <v>31-40</v>
      </c>
      <c r="W1033" t="str">
        <f t="shared" si="595"/>
        <v/>
      </c>
      <c r="X1033" t="str">
        <f t="shared" si="596"/>
        <v>0-10</v>
      </c>
      <c r="Y1033" t="b">
        <f>SUMPRODUCT(--(U1033=counts!$A$40:$A$49))&gt;0</f>
        <v>0</v>
      </c>
      <c r="Z1033" t="b">
        <f>SUMPRODUCT(--(W1033=counts!$A$18:$A$22))&gt;0</f>
        <v>0</v>
      </c>
      <c r="AA1033" t="str">
        <f t="shared" si="597"/>
        <v>31-40</v>
      </c>
      <c r="AB1033" t="str">
        <f>IF(W1033="","Blank",IF(Z1033="TRUE",W1033,counts!$A$23))</f>
        <v>Blank</v>
      </c>
      <c r="AC1033" t="str">
        <f t="shared" si="598"/>
        <v>0-10</v>
      </c>
      <c r="AD1033" t="str">
        <f t="shared" si="599"/>
        <v>Blank</v>
      </c>
      <c r="AE1033" t="str">
        <f t="shared" si="600"/>
        <v>male</v>
      </c>
      <c r="AF1033">
        <f>IF(F1033&gt;=4, counts!$A$62,F1033)</f>
        <v>0</v>
      </c>
      <c r="AG1033">
        <f>IF(G1033&gt;=3, counts!$A$69,G1033)</f>
        <v>0</v>
      </c>
      <c r="AH1033" t="str">
        <f>IF(OR(K1033="S",K1033=""), counts!$A$75,K1033)</f>
        <v>S, blank</v>
      </c>
      <c r="AI1033">
        <f t="shared" si="601"/>
        <v>3</v>
      </c>
      <c r="AJ1033">
        <f>VLOOKUP(AA1033,counts!$V$8:$W$13,2,FALSE)</f>
        <v>32.769878926258563</v>
      </c>
      <c r="AK1033">
        <f>VLOOKUP(AB1033,counts!$V$17:$W$23,2,FALSE)</f>
        <v>-42.171718189759716</v>
      </c>
      <c r="AL1033">
        <f>VLOOKUP(AC1033,counts!$V$27:$W$33,2,FALSE)</f>
        <v>-82.840254641099079</v>
      </c>
      <c r="AM1033">
        <f>VLOOKUP(AD1033,counts!$V$38:$W$49,2,FALSE)</f>
        <v>-33.757758935166962</v>
      </c>
      <c r="AN1033">
        <f>VLOOKUP(AE1033,counts!$V$53:$W$54,2,FALSE)</f>
        <v>-108.67008854708662</v>
      </c>
      <c r="AO1033">
        <f>VLOOKUP(AF1033,counts!$V$58:$W$62,2,FALSE)</f>
        <v>-14.754319664473872</v>
      </c>
      <c r="AP1033">
        <f>VLOOKUP(AG1033,counts!$V$66:$W$69,2,FALSE)</f>
        <v>-22.013681658285037</v>
      </c>
      <c r="AQ1033">
        <f>VLOOKUP(AH1033,counts!$V$73:$W$75,2,FALSE)</f>
        <v>-22.422560732600829</v>
      </c>
      <c r="AR1033">
        <f>VLOOKUP(AI1033,counts!$V$79:$W$81,2,FALSE)</f>
        <v>-67.960368165567971</v>
      </c>
      <c r="AS1033">
        <f t="shared" si="602"/>
        <v>0</v>
      </c>
      <c r="AT1033">
        <f t="shared" si="603"/>
        <v>3</v>
      </c>
      <c r="AU1033" t="str">
        <f t="shared" si="586"/>
        <v>Train</v>
      </c>
      <c r="AW1033" t="str">
        <f t="shared" si="604"/>
        <v>31-40</v>
      </c>
      <c r="AX1033" t="str">
        <f t="shared" si="605"/>
        <v>Blank</v>
      </c>
      <c r="AY1033" t="str">
        <f t="shared" si="606"/>
        <v>0-10</v>
      </c>
      <c r="AZ1033" t="str">
        <f t="shared" si="607"/>
        <v>Blank</v>
      </c>
      <c r="BA1033" t="str">
        <f t="shared" si="608"/>
        <v>male</v>
      </c>
      <c r="BB1033">
        <f t="shared" si="609"/>
        <v>0</v>
      </c>
      <c r="BC1033">
        <f t="shared" si="610"/>
        <v>0</v>
      </c>
      <c r="BD1033" t="str">
        <f t="shared" si="611"/>
        <v>S, blank</v>
      </c>
      <c r="BE1033">
        <f t="shared" si="612"/>
        <v>3</v>
      </c>
      <c r="BF1033">
        <f t="shared" si="613"/>
        <v>32.769878926258563</v>
      </c>
      <c r="BG1033">
        <f t="shared" si="614"/>
        <v>-42.171718189759716</v>
      </c>
      <c r="BH1033">
        <f t="shared" si="615"/>
        <v>-82.840254641099079</v>
      </c>
      <c r="BI1033">
        <f t="shared" si="616"/>
        <v>-33.757758935166962</v>
      </c>
      <c r="BJ1033">
        <f t="shared" si="617"/>
        <v>-108.67008854708662</v>
      </c>
      <c r="BK1033">
        <f t="shared" si="618"/>
        <v>-14.754319664473872</v>
      </c>
      <c r="BL1033">
        <f t="shared" si="619"/>
        <v>-22.013681658285037</v>
      </c>
      <c r="BM1033">
        <f t="shared" si="620"/>
        <v>-22.422560732600829</v>
      </c>
      <c r="BN1033">
        <f t="shared" si="621"/>
        <v>-67.960368165567971</v>
      </c>
      <c r="BO1033">
        <f t="shared" si="587"/>
        <v>0</v>
      </c>
      <c r="BP1033">
        <f t="shared" si="588"/>
        <v>3</v>
      </c>
      <c r="BQ1033" t="str">
        <f t="shared" si="589"/>
        <v>Train</v>
      </c>
    </row>
    <row r="1034" spans="1:69" x14ac:dyDescent="0.3">
      <c r="A1034">
        <v>3</v>
      </c>
      <c r="B1034">
        <v>0</v>
      </c>
      <c r="C1034" t="s">
        <v>2306</v>
      </c>
      <c r="D1034" t="s">
        <v>20</v>
      </c>
      <c r="F1034">
        <v>0</v>
      </c>
      <c r="G1034">
        <v>0</v>
      </c>
      <c r="H1034" t="s">
        <v>2307</v>
      </c>
      <c r="I1034">
        <v>7.75</v>
      </c>
      <c r="K1034" t="s">
        <v>527</v>
      </c>
      <c r="O1034">
        <v>5</v>
      </c>
      <c r="P1034">
        <v>2</v>
      </c>
      <c r="Q1034">
        <v>5</v>
      </c>
      <c r="R1034" t="str">
        <f t="shared" si="590"/>
        <v>Validate</v>
      </c>
      <c r="S1034" t="str">
        <f t="shared" si="591"/>
        <v>Train</v>
      </c>
      <c r="T1034" t="str">
        <f t="shared" si="592"/>
        <v>Validate</v>
      </c>
      <c r="U1034" t="str">
        <f t="shared" si="593"/>
        <v/>
      </c>
      <c r="V1034" t="str">
        <f t="shared" si="594"/>
        <v>0-17</v>
      </c>
      <c r="W1034" t="str">
        <f t="shared" si="595"/>
        <v/>
      </c>
      <c r="X1034" t="str">
        <f t="shared" si="596"/>
        <v>0-10</v>
      </c>
      <c r="Y1034" t="b">
        <f>SUMPRODUCT(--(U1034=counts!$A$40:$A$49))&gt;0</f>
        <v>0</v>
      </c>
      <c r="Z1034" t="b">
        <f>SUMPRODUCT(--(W1034=counts!$A$18:$A$22))&gt;0</f>
        <v>0</v>
      </c>
      <c r="AA1034" t="str">
        <f t="shared" si="597"/>
        <v>0-17</v>
      </c>
      <c r="AB1034" t="str">
        <f>IF(W1034="","Blank",IF(Z1034="TRUE",W1034,counts!$A$23))</f>
        <v>Blank</v>
      </c>
      <c r="AC1034" t="str">
        <f t="shared" si="598"/>
        <v>0-10</v>
      </c>
      <c r="AD1034" t="str">
        <f t="shared" si="599"/>
        <v>Blank</v>
      </c>
      <c r="AE1034" t="str">
        <f t="shared" si="600"/>
        <v>male</v>
      </c>
      <c r="AF1034">
        <f>IF(F1034&gt;=4, counts!$A$62,F1034)</f>
        <v>0</v>
      </c>
      <c r="AG1034">
        <f>IF(G1034&gt;=3, counts!$A$69,G1034)</f>
        <v>0</v>
      </c>
      <c r="AH1034" t="str">
        <f>IF(OR(K1034="S",K1034=""), counts!$A$75,K1034)</f>
        <v>Q</v>
      </c>
      <c r="AI1034">
        <f t="shared" si="601"/>
        <v>3</v>
      </c>
      <c r="AJ1034">
        <f>VLOOKUP(AA1034,counts!$V$8:$W$13,2,FALSE)</f>
        <v>-3.7643689058441341</v>
      </c>
      <c r="AK1034">
        <f>VLOOKUP(AB1034,counts!$V$17:$W$23,2,FALSE)</f>
        <v>-42.171718189759716</v>
      </c>
      <c r="AL1034">
        <f>VLOOKUP(AC1034,counts!$V$27:$W$33,2,FALSE)</f>
        <v>-82.840254641099079</v>
      </c>
      <c r="AM1034">
        <f>VLOOKUP(AD1034,counts!$V$38:$W$49,2,FALSE)</f>
        <v>-33.757758935166962</v>
      </c>
      <c r="AN1034">
        <f>VLOOKUP(AE1034,counts!$V$53:$W$54,2,FALSE)</f>
        <v>-108.67008854708662</v>
      </c>
      <c r="AO1034">
        <f>VLOOKUP(AF1034,counts!$V$58:$W$62,2,FALSE)</f>
        <v>-14.754319664473872</v>
      </c>
      <c r="AP1034">
        <f>VLOOKUP(AG1034,counts!$V$66:$W$69,2,FALSE)</f>
        <v>-22.013681658285037</v>
      </c>
      <c r="AQ1034">
        <f>VLOOKUP(AH1034,counts!$V$73:$W$75,2,FALSE)</f>
        <v>-11.405315820044242</v>
      </c>
      <c r="AR1034">
        <f>VLOOKUP(AI1034,counts!$V$79:$W$81,2,FALSE)</f>
        <v>-67.960368165567971</v>
      </c>
      <c r="AS1034">
        <f t="shared" si="602"/>
        <v>0</v>
      </c>
      <c r="AT1034">
        <f t="shared" si="603"/>
        <v>5</v>
      </c>
      <c r="AU1034" t="str">
        <f t="shared" si="586"/>
        <v>Validate</v>
      </c>
      <c r="AW1034" t="str">
        <f t="shared" si="604"/>
        <v>0-17</v>
      </c>
      <c r="AX1034" t="str">
        <f t="shared" si="605"/>
        <v>Blank</v>
      </c>
      <c r="AY1034" t="str">
        <f t="shared" si="606"/>
        <v>0-10</v>
      </c>
      <c r="AZ1034" t="str">
        <f t="shared" si="607"/>
        <v>Blank</v>
      </c>
      <c r="BA1034" t="str">
        <f t="shared" si="608"/>
        <v>male</v>
      </c>
      <c r="BB1034">
        <f t="shared" si="609"/>
        <v>0</v>
      </c>
      <c r="BC1034">
        <f t="shared" si="610"/>
        <v>0</v>
      </c>
      <c r="BD1034" t="str">
        <f t="shared" si="611"/>
        <v>Q</v>
      </c>
      <c r="BE1034">
        <f t="shared" si="612"/>
        <v>3</v>
      </c>
      <c r="BF1034">
        <f t="shared" si="613"/>
        <v>-3.7643689058441341</v>
      </c>
      <c r="BG1034">
        <f t="shared" si="614"/>
        <v>-42.171718189759716</v>
      </c>
      <c r="BH1034">
        <f t="shared" si="615"/>
        <v>-82.840254641099079</v>
      </c>
      <c r="BI1034">
        <f t="shared" si="616"/>
        <v>-33.757758935166962</v>
      </c>
      <c r="BJ1034">
        <f t="shared" si="617"/>
        <v>-108.67008854708662</v>
      </c>
      <c r="BK1034">
        <f t="shared" si="618"/>
        <v>-14.754319664473872</v>
      </c>
      <c r="BL1034">
        <f t="shared" si="619"/>
        <v>-22.013681658285037</v>
      </c>
      <c r="BM1034">
        <f t="shared" si="620"/>
        <v>-11.405315820044242</v>
      </c>
      <c r="BN1034">
        <f t="shared" si="621"/>
        <v>-67.960368165567971</v>
      </c>
      <c r="BO1034">
        <f t="shared" si="587"/>
        <v>0</v>
      </c>
      <c r="BP1034">
        <f t="shared" si="588"/>
        <v>5</v>
      </c>
      <c r="BQ1034" t="str">
        <f t="shared" si="589"/>
        <v>Validate</v>
      </c>
    </row>
    <row r="1035" spans="1:69" x14ac:dyDescent="0.3">
      <c r="A1035">
        <v>3</v>
      </c>
      <c r="B1035">
        <v>1</v>
      </c>
      <c r="C1035" t="s">
        <v>2308</v>
      </c>
      <c r="D1035" t="s">
        <v>20</v>
      </c>
      <c r="F1035">
        <v>0</v>
      </c>
      <c r="G1035">
        <v>0</v>
      </c>
      <c r="H1035" t="s">
        <v>2309</v>
      </c>
      <c r="I1035">
        <v>7.7750000000000004</v>
      </c>
      <c r="K1035" t="s">
        <v>17</v>
      </c>
      <c r="L1035" t="s">
        <v>60</v>
      </c>
      <c r="O1035">
        <v>2</v>
      </c>
      <c r="P1035">
        <v>4</v>
      </c>
      <c r="Q1035">
        <v>5</v>
      </c>
      <c r="R1035" t="str">
        <f t="shared" si="590"/>
        <v>Train</v>
      </c>
      <c r="S1035" t="str">
        <f t="shared" si="591"/>
        <v>Test</v>
      </c>
      <c r="T1035" t="str">
        <f t="shared" si="592"/>
        <v>Validate</v>
      </c>
      <c r="U1035" t="str">
        <f t="shared" si="593"/>
        <v/>
      </c>
      <c r="V1035" t="str">
        <f t="shared" si="594"/>
        <v>0-17</v>
      </c>
      <c r="W1035" t="str">
        <f t="shared" si="595"/>
        <v/>
      </c>
      <c r="X1035" t="str">
        <f t="shared" si="596"/>
        <v>0-10</v>
      </c>
      <c r="Y1035" t="b">
        <f>SUMPRODUCT(--(U1035=counts!$A$40:$A$49))&gt;0</f>
        <v>0</v>
      </c>
      <c r="Z1035" t="b">
        <f>SUMPRODUCT(--(W1035=counts!$A$18:$A$22))&gt;0</f>
        <v>0</v>
      </c>
      <c r="AA1035" t="str">
        <f t="shared" si="597"/>
        <v>0-17</v>
      </c>
      <c r="AB1035" t="str">
        <f>IF(W1035="","Blank",IF(Z1035="TRUE",W1035,counts!$A$23))</f>
        <v>Blank</v>
      </c>
      <c r="AC1035" t="str">
        <f t="shared" si="598"/>
        <v>0-10</v>
      </c>
      <c r="AD1035" t="str">
        <f t="shared" si="599"/>
        <v>Blank</v>
      </c>
      <c r="AE1035" t="str">
        <f t="shared" si="600"/>
        <v>male</v>
      </c>
      <c r="AF1035">
        <f>IF(F1035&gt;=4, counts!$A$62,F1035)</f>
        <v>0</v>
      </c>
      <c r="AG1035">
        <f>IF(G1035&gt;=3, counts!$A$69,G1035)</f>
        <v>0</v>
      </c>
      <c r="AH1035" t="str">
        <f>IF(OR(K1035="S",K1035=""), counts!$A$75,K1035)</f>
        <v>S, blank</v>
      </c>
      <c r="AI1035">
        <f t="shared" si="601"/>
        <v>3</v>
      </c>
      <c r="AJ1035">
        <f>VLOOKUP(AA1035,counts!$V$8:$W$13,2,FALSE)</f>
        <v>-3.7643689058441341</v>
      </c>
      <c r="AK1035">
        <f>VLOOKUP(AB1035,counts!$V$17:$W$23,2,FALSE)</f>
        <v>-42.171718189759716</v>
      </c>
      <c r="AL1035">
        <f>VLOOKUP(AC1035,counts!$V$27:$W$33,2,FALSE)</f>
        <v>-82.840254641099079</v>
      </c>
      <c r="AM1035">
        <f>VLOOKUP(AD1035,counts!$V$38:$W$49,2,FALSE)</f>
        <v>-33.757758935166962</v>
      </c>
      <c r="AN1035">
        <f>VLOOKUP(AE1035,counts!$V$53:$W$54,2,FALSE)</f>
        <v>-108.67008854708662</v>
      </c>
      <c r="AO1035">
        <f>VLOOKUP(AF1035,counts!$V$58:$W$62,2,FALSE)</f>
        <v>-14.754319664473872</v>
      </c>
      <c r="AP1035">
        <f>VLOOKUP(AG1035,counts!$V$66:$W$69,2,FALSE)</f>
        <v>-22.013681658285037</v>
      </c>
      <c r="AQ1035">
        <f>VLOOKUP(AH1035,counts!$V$73:$W$75,2,FALSE)</f>
        <v>-22.422560732600829</v>
      </c>
      <c r="AR1035">
        <f>VLOOKUP(AI1035,counts!$V$79:$W$81,2,FALSE)</f>
        <v>-67.960368165567971</v>
      </c>
      <c r="AS1035">
        <f t="shared" si="602"/>
        <v>1</v>
      </c>
      <c r="AT1035">
        <f t="shared" si="603"/>
        <v>2</v>
      </c>
      <c r="AU1035" t="str">
        <f t="shared" si="586"/>
        <v>Train</v>
      </c>
      <c r="AW1035" t="str">
        <f t="shared" si="604"/>
        <v>0-17</v>
      </c>
      <c r="AX1035" t="str">
        <f t="shared" si="605"/>
        <v>Blank</v>
      </c>
      <c r="AY1035" t="str">
        <f t="shared" si="606"/>
        <v>0-10</v>
      </c>
      <c r="AZ1035" t="str">
        <f t="shared" si="607"/>
        <v>Blank</v>
      </c>
      <c r="BA1035" t="str">
        <f t="shared" si="608"/>
        <v>male</v>
      </c>
      <c r="BB1035">
        <f t="shared" si="609"/>
        <v>0</v>
      </c>
      <c r="BC1035">
        <f t="shared" si="610"/>
        <v>0</v>
      </c>
      <c r="BD1035" t="str">
        <f t="shared" si="611"/>
        <v>S, blank</v>
      </c>
      <c r="BE1035">
        <f t="shared" si="612"/>
        <v>3</v>
      </c>
      <c r="BF1035">
        <f t="shared" si="613"/>
        <v>-3.7643689058441341</v>
      </c>
      <c r="BG1035">
        <f t="shared" si="614"/>
        <v>-42.171718189759716</v>
      </c>
      <c r="BH1035">
        <f t="shared" si="615"/>
        <v>-82.840254641099079</v>
      </c>
      <c r="BI1035">
        <f t="shared" si="616"/>
        <v>-33.757758935166962</v>
      </c>
      <c r="BJ1035">
        <f t="shared" si="617"/>
        <v>-108.67008854708662</v>
      </c>
      <c r="BK1035">
        <f t="shared" si="618"/>
        <v>-14.754319664473872</v>
      </c>
      <c r="BL1035">
        <f t="shared" si="619"/>
        <v>-22.013681658285037</v>
      </c>
      <c r="BM1035">
        <f t="shared" si="620"/>
        <v>-22.422560732600829</v>
      </c>
      <c r="BN1035">
        <f t="shared" si="621"/>
        <v>-67.960368165567971</v>
      </c>
      <c r="BO1035">
        <f t="shared" si="587"/>
        <v>1</v>
      </c>
      <c r="BP1035">
        <f t="shared" si="588"/>
        <v>2</v>
      </c>
      <c r="BQ1035" t="str">
        <f t="shared" si="589"/>
        <v>Train</v>
      </c>
    </row>
    <row r="1036" spans="1:69" x14ac:dyDescent="0.3">
      <c r="A1036">
        <v>3</v>
      </c>
      <c r="B1036">
        <v>1</v>
      </c>
      <c r="C1036" t="s">
        <v>2310</v>
      </c>
      <c r="D1036" t="s">
        <v>20</v>
      </c>
      <c r="F1036">
        <v>1</v>
      </c>
      <c r="G1036">
        <v>1</v>
      </c>
      <c r="H1036" t="s">
        <v>2311</v>
      </c>
      <c r="I1036">
        <v>15.245799999999999</v>
      </c>
      <c r="K1036" t="s">
        <v>44</v>
      </c>
      <c r="L1036" t="s">
        <v>44</v>
      </c>
      <c r="O1036">
        <v>4</v>
      </c>
      <c r="P1036">
        <v>4</v>
      </c>
      <c r="Q1036">
        <v>5</v>
      </c>
      <c r="R1036" t="str">
        <f t="shared" si="590"/>
        <v>Test</v>
      </c>
      <c r="S1036" t="str">
        <f t="shared" si="591"/>
        <v>Test</v>
      </c>
      <c r="T1036" t="str">
        <f t="shared" si="592"/>
        <v>Validate</v>
      </c>
      <c r="U1036" t="str">
        <f t="shared" si="593"/>
        <v/>
      </c>
      <c r="V1036" t="str">
        <f t="shared" si="594"/>
        <v>0-17</v>
      </c>
      <c r="W1036" t="str">
        <f t="shared" si="595"/>
        <v/>
      </c>
      <c r="X1036" t="str">
        <f t="shared" si="596"/>
        <v>11-20</v>
      </c>
      <c r="Y1036" t="b">
        <f>SUMPRODUCT(--(U1036=counts!$A$40:$A$49))&gt;0</f>
        <v>0</v>
      </c>
      <c r="Z1036" t="b">
        <f>SUMPRODUCT(--(W1036=counts!$A$18:$A$22))&gt;0</f>
        <v>0</v>
      </c>
      <c r="AA1036" t="str">
        <f t="shared" si="597"/>
        <v>0-17</v>
      </c>
      <c r="AB1036" t="str">
        <f>IF(W1036="","Blank",IF(Z1036="TRUE",W1036,counts!$A$23))</f>
        <v>Blank</v>
      </c>
      <c r="AC1036" t="str">
        <f t="shared" si="598"/>
        <v>11-20</v>
      </c>
      <c r="AD1036" t="str">
        <f t="shared" si="599"/>
        <v>Blank</v>
      </c>
      <c r="AE1036" t="str">
        <f t="shared" si="600"/>
        <v>male</v>
      </c>
      <c r="AF1036">
        <f>IF(F1036&gt;=4, counts!$A$62,F1036)</f>
        <v>1</v>
      </c>
      <c r="AG1036">
        <f>IF(G1036&gt;=3, counts!$A$69,G1036)</f>
        <v>1</v>
      </c>
      <c r="AH1036" t="str">
        <f>IF(OR(K1036="S",K1036=""), counts!$A$75,K1036)</f>
        <v>C</v>
      </c>
      <c r="AI1036">
        <f t="shared" si="601"/>
        <v>3</v>
      </c>
      <c r="AJ1036">
        <f>VLOOKUP(AA1036,counts!$V$8:$W$13,2,FALSE)</f>
        <v>-3.7643689058441341</v>
      </c>
      <c r="AK1036">
        <f>VLOOKUP(AB1036,counts!$V$17:$W$23,2,FALSE)</f>
        <v>-42.171718189759716</v>
      </c>
      <c r="AL1036">
        <f>VLOOKUP(AC1036,counts!$V$27:$W$33,2,FALSE)</f>
        <v>-9.6115457513775127</v>
      </c>
      <c r="AM1036">
        <f>VLOOKUP(AD1036,counts!$V$38:$W$49,2,FALSE)</f>
        <v>-33.757758935166962</v>
      </c>
      <c r="AN1036">
        <f>VLOOKUP(AE1036,counts!$V$53:$W$54,2,FALSE)</f>
        <v>-108.67008854708662</v>
      </c>
      <c r="AO1036">
        <f>VLOOKUP(AF1036,counts!$V$58:$W$62,2,FALSE)</f>
        <v>48.695090775187893</v>
      </c>
      <c r="AP1036">
        <f>VLOOKUP(AG1036,counts!$V$66:$W$69,2,FALSE)</f>
        <v>79.365382998232107</v>
      </c>
      <c r="AQ1036">
        <f>VLOOKUP(AH1036,counts!$V$73:$W$75,2,FALSE)</f>
        <v>72.444458573419169</v>
      </c>
      <c r="AR1036">
        <f>VLOOKUP(AI1036,counts!$V$79:$W$81,2,FALSE)</f>
        <v>-67.960368165567971</v>
      </c>
      <c r="AS1036">
        <f t="shared" si="602"/>
        <v>1</v>
      </c>
      <c r="AT1036">
        <f t="shared" si="603"/>
        <v>4</v>
      </c>
      <c r="AU1036" t="str">
        <f t="shared" si="586"/>
        <v>Test</v>
      </c>
      <c r="AW1036" t="str">
        <f t="shared" si="604"/>
        <v>0-17</v>
      </c>
      <c r="AX1036" t="str">
        <f t="shared" si="605"/>
        <v>Blank</v>
      </c>
      <c r="AY1036" t="str">
        <f t="shared" si="606"/>
        <v>11-20</v>
      </c>
      <c r="AZ1036" t="str">
        <f t="shared" si="607"/>
        <v>Blank</v>
      </c>
      <c r="BA1036" t="str">
        <f t="shared" si="608"/>
        <v>male</v>
      </c>
      <c r="BB1036">
        <f t="shared" si="609"/>
        <v>1</v>
      </c>
      <c r="BC1036">
        <f t="shared" si="610"/>
        <v>1</v>
      </c>
      <c r="BD1036" t="str">
        <f t="shared" si="611"/>
        <v>C</v>
      </c>
      <c r="BE1036">
        <f t="shared" si="612"/>
        <v>3</v>
      </c>
      <c r="BF1036">
        <f t="shared" si="613"/>
        <v>-3.7643689058441341</v>
      </c>
      <c r="BG1036">
        <f t="shared" si="614"/>
        <v>-42.171718189759716</v>
      </c>
      <c r="BH1036">
        <f t="shared" si="615"/>
        <v>-9.6115457513775127</v>
      </c>
      <c r="BI1036">
        <f t="shared" si="616"/>
        <v>-33.757758935166962</v>
      </c>
      <c r="BJ1036">
        <f t="shared" si="617"/>
        <v>-108.67008854708662</v>
      </c>
      <c r="BK1036">
        <f t="shared" si="618"/>
        <v>48.695090775187893</v>
      </c>
      <c r="BL1036">
        <f t="shared" si="619"/>
        <v>79.365382998232107</v>
      </c>
      <c r="BM1036">
        <f t="shared" si="620"/>
        <v>72.444458573419169</v>
      </c>
      <c r="BN1036">
        <f t="shared" si="621"/>
        <v>-67.960368165567971</v>
      </c>
      <c r="BO1036">
        <f t="shared" si="587"/>
        <v>1</v>
      </c>
      <c r="BP1036">
        <f t="shared" si="588"/>
        <v>4</v>
      </c>
      <c r="BQ1036" t="str">
        <f t="shared" si="589"/>
        <v>Test</v>
      </c>
    </row>
    <row r="1037" spans="1:69" x14ac:dyDescent="0.3">
      <c r="A1037">
        <v>3</v>
      </c>
      <c r="B1037">
        <v>1</v>
      </c>
      <c r="C1037" t="s">
        <v>2312</v>
      </c>
      <c r="D1037" t="s">
        <v>20</v>
      </c>
      <c r="F1037">
        <v>1</v>
      </c>
      <c r="G1037">
        <v>1</v>
      </c>
      <c r="H1037" t="s">
        <v>2311</v>
      </c>
      <c r="I1037">
        <v>15.245799999999999</v>
      </c>
      <c r="K1037" t="s">
        <v>44</v>
      </c>
      <c r="L1037" t="s">
        <v>44</v>
      </c>
      <c r="O1037">
        <v>5</v>
      </c>
      <c r="P1037">
        <v>3</v>
      </c>
      <c r="Q1037">
        <v>1</v>
      </c>
      <c r="R1037" t="str">
        <f t="shared" si="590"/>
        <v>Validate</v>
      </c>
      <c r="S1037" t="str">
        <f t="shared" si="591"/>
        <v>Train</v>
      </c>
      <c r="T1037" t="str">
        <f t="shared" si="592"/>
        <v>Train</v>
      </c>
      <c r="U1037" t="str">
        <f t="shared" si="593"/>
        <v/>
      </c>
      <c r="V1037" t="str">
        <f t="shared" si="594"/>
        <v>0-17</v>
      </c>
      <c r="W1037" t="str">
        <f t="shared" si="595"/>
        <v/>
      </c>
      <c r="X1037" t="str">
        <f t="shared" si="596"/>
        <v>11-20</v>
      </c>
      <c r="Y1037" t="b">
        <f>SUMPRODUCT(--(U1037=counts!$A$40:$A$49))&gt;0</f>
        <v>0</v>
      </c>
      <c r="Z1037" t="b">
        <f>SUMPRODUCT(--(W1037=counts!$A$18:$A$22))&gt;0</f>
        <v>0</v>
      </c>
      <c r="AA1037" t="str">
        <f t="shared" si="597"/>
        <v>0-17</v>
      </c>
      <c r="AB1037" t="str">
        <f>IF(W1037="","Blank",IF(Z1037="TRUE",W1037,counts!$A$23))</f>
        <v>Blank</v>
      </c>
      <c r="AC1037" t="str">
        <f t="shared" si="598"/>
        <v>11-20</v>
      </c>
      <c r="AD1037" t="str">
        <f t="shared" si="599"/>
        <v>Blank</v>
      </c>
      <c r="AE1037" t="str">
        <f t="shared" si="600"/>
        <v>male</v>
      </c>
      <c r="AF1037">
        <f>IF(F1037&gt;=4, counts!$A$62,F1037)</f>
        <v>1</v>
      </c>
      <c r="AG1037">
        <f>IF(G1037&gt;=3, counts!$A$69,G1037)</f>
        <v>1</v>
      </c>
      <c r="AH1037" t="str">
        <f>IF(OR(K1037="S",K1037=""), counts!$A$75,K1037)</f>
        <v>C</v>
      </c>
      <c r="AI1037">
        <f t="shared" si="601"/>
        <v>3</v>
      </c>
      <c r="AJ1037">
        <f>VLOOKUP(AA1037,counts!$V$8:$W$13,2,FALSE)</f>
        <v>-3.7643689058441341</v>
      </c>
      <c r="AK1037">
        <f>VLOOKUP(AB1037,counts!$V$17:$W$23,2,FALSE)</f>
        <v>-42.171718189759716</v>
      </c>
      <c r="AL1037">
        <f>VLOOKUP(AC1037,counts!$V$27:$W$33,2,FALSE)</f>
        <v>-9.6115457513775127</v>
      </c>
      <c r="AM1037">
        <f>VLOOKUP(AD1037,counts!$V$38:$W$49,2,FALSE)</f>
        <v>-33.757758935166962</v>
      </c>
      <c r="AN1037">
        <f>VLOOKUP(AE1037,counts!$V$53:$W$54,2,FALSE)</f>
        <v>-108.67008854708662</v>
      </c>
      <c r="AO1037">
        <f>VLOOKUP(AF1037,counts!$V$58:$W$62,2,FALSE)</f>
        <v>48.695090775187893</v>
      </c>
      <c r="AP1037">
        <f>VLOOKUP(AG1037,counts!$V$66:$W$69,2,FALSE)</f>
        <v>79.365382998232107</v>
      </c>
      <c r="AQ1037">
        <f>VLOOKUP(AH1037,counts!$V$73:$W$75,2,FALSE)</f>
        <v>72.444458573419169</v>
      </c>
      <c r="AR1037">
        <f>VLOOKUP(AI1037,counts!$V$79:$W$81,2,FALSE)</f>
        <v>-67.960368165567971</v>
      </c>
      <c r="AS1037">
        <f t="shared" si="602"/>
        <v>1</v>
      </c>
      <c r="AT1037">
        <f t="shared" si="603"/>
        <v>5</v>
      </c>
      <c r="AU1037" t="str">
        <f t="shared" si="586"/>
        <v>Validate</v>
      </c>
      <c r="AW1037" t="str">
        <f t="shared" si="604"/>
        <v>0-17</v>
      </c>
      <c r="AX1037" t="str">
        <f t="shared" si="605"/>
        <v>Blank</v>
      </c>
      <c r="AY1037" t="str">
        <f t="shared" si="606"/>
        <v>11-20</v>
      </c>
      <c r="AZ1037" t="str">
        <f t="shared" si="607"/>
        <v>Blank</v>
      </c>
      <c r="BA1037" t="str">
        <f t="shared" si="608"/>
        <v>male</v>
      </c>
      <c r="BB1037">
        <f t="shared" si="609"/>
        <v>1</v>
      </c>
      <c r="BC1037">
        <f t="shared" si="610"/>
        <v>1</v>
      </c>
      <c r="BD1037" t="str">
        <f t="shared" si="611"/>
        <v>C</v>
      </c>
      <c r="BE1037">
        <f t="shared" si="612"/>
        <v>3</v>
      </c>
      <c r="BF1037">
        <f t="shared" si="613"/>
        <v>-3.7643689058441341</v>
      </c>
      <c r="BG1037">
        <f t="shared" si="614"/>
        <v>-42.171718189759716</v>
      </c>
      <c r="BH1037">
        <f t="shared" si="615"/>
        <v>-9.6115457513775127</v>
      </c>
      <c r="BI1037">
        <f t="shared" si="616"/>
        <v>-33.757758935166962</v>
      </c>
      <c r="BJ1037">
        <f t="shared" si="617"/>
        <v>-108.67008854708662</v>
      </c>
      <c r="BK1037">
        <f t="shared" si="618"/>
        <v>48.695090775187893</v>
      </c>
      <c r="BL1037">
        <f t="shared" si="619"/>
        <v>79.365382998232107</v>
      </c>
      <c r="BM1037">
        <f t="shared" si="620"/>
        <v>72.444458573419169</v>
      </c>
      <c r="BN1037">
        <f t="shared" si="621"/>
        <v>-67.960368165567971</v>
      </c>
      <c r="BO1037">
        <f t="shared" si="587"/>
        <v>1</v>
      </c>
      <c r="BP1037">
        <f t="shared" si="588"/>
        <v>5</v>
      </c>
      <c r="BQ1037" t="str">
        <f t="shared" si="589"/>
        <v>Validate</v>
      </c>
    </row>
    <row r="1038" spans="1:69" x14ac:dyDescent="0.3">
      <c r="A1038">
        <v>3</v>
      </c>
      <c r="B1038">
        <v>1</v>
      </c>
      <c r="C1038" t="s">
        <v>2313</v>
      </c>
      <c r="D1038" t="s">
        <v>15</v>
      </c>
      <c r="F1038">
        <v>0</v>
      </c>
      <c r="G1038">
        <v>2</v>
      </c>
      <c r="H1038" t="s">
        <v>2311</v>
      </c>
      <c r="I1038">
        <v>15.245799999999999</v>
      </c>
      <c r="K1038" t="s">
        <v>44</v>
      </c>
      <c r="L1038" t="s">
        <v>44</v>
      </c>
      <c r="O1038">
        <v>2</v>
      </c>
      <c r="P1038">
        <v>2</v>
      </c>
      <c r="Q1038">
        <v>1</v>
      </c>
      <c r="R1038" t="str">
        <f t="shared" si="590"/>
        <v>Train</v>
      </c>
      <c r="S1038" t="str">
        <f t="shared" si="591"/>
        <v>Train</v>
      </c>
      <c r="T1038" t="str">
        <f t="shared" si="592"/>
        <v>Train</v>
      </c>
      <c r="U1038" t="str">
        <f t="shared" si="593"/>
        <v/>
      </c>
      <c r="V1038" t="str">
        <f t="shared" si="594"/>
        <v>0-17</v>
      </c>
      <c r="W1038" t="str">
        <f t="shared" si="595"/>
        <v/>
      </c>
      <c r="X1038" t="str">
        <f t="shared" si="596"/>
        <v>11-20</v>
      </c>
      <c r="Y1038" t="b">
        <f>SUMPRODUCT(--(U1038=counts!$A$40:$A$49))&gt;0</f>
        <v>0</v>
      </c>
      <c r="Z1038" t="b">
        <f>SUMPRODUCT(--(W1038=counts!$A$18:$A$22))&gt;0</f>
        <v>0</v>
      </c>
      <c r="AA1038" t="str">
        <f t="shared" si="597"/>
        <v>0-17</v>
      </c>
      <c r="AB1038" t="str">
        <f>IF(W1038="","Blank",IF(Z1038="TRUE",W1038,counts!$A$23))</f>
        <v>Blank</v>
      </c>
      <c r="AC1038" t="str">
        <f t="shared" si="598"/>
        <v>11-20</v>
      </c>
      <c r="AD1038" t="str">
        <f t="shared" si="599"/>
        <v>Blank</v>
      </c>
      <c r="AE1038" t="str">
        <f t="shared" si="600"/>
        <v>female</v>
      </c>
      <c r="AF1038">
        <f>IF(F1038&gt;=4, counts!$A$62,F1038)</f>
        <v>0</v>
      </c>
      <c r="AG1038">
        <f>IF(G1038&gt;=3, counts!$A$69,G1038)</f>
        <v>2</v>
      </c>
      <c r="AH1038" t="str">
        <f>IF(OR(K1038="S",K1038=""), counts!$A$75,K1038)</f>
        <v>C</v>
      </c>
      <c r="AI1038">
        <f t="shared" si="601"/>
        <v>3</v>
      </c>
      <c r="AJ1038">
        <f>VLOOKUP(AA1038,counts!$V$8:$W$13,2,FALSE)</f>
        <v>-3.7643689058441341</v>
      </c>
      <c r="AK1038">
        <f>VLOOKUP(AB1038,counts!$V$17:$W$23,2,FALSE)</f>
        <v>-42.171718189759716</v>
      </c>
      <c r="AL1038">
        <f>VLOOKUP(AC1038,counts!$V$27:$W$33,2,FALSE)</f>
        <v>-9.6115457513775127</v>
      </c>
      <c r="AM1038">
        <f>VLOOKUP(AD1038,counts!$V$38:$W$49,2,FALSE)</f>
        <v>-33.757758935166962</v>
      </c>
      <c r="AN1038">
        <f>VLOOKUP(AE1038,counts!$V$53:$W$54,2,FALSE)</f>
        <v>151.41878811967541</v>
      </c>
      <c r="AO1038">
        <f>VLOOKUP(AF1038,counts!$V$58:$W$62,2,FALSE)</f>
        <v>-14.754319664473872</v>
      </c>
      <c r="AP1038">
        <f>VLOOKUP(AG1038,counts!$V$66:$W$69,2,FALSE)</f>
        <v>75.609641767585757</v>
      </c>
      <c r="AQ1038">
        <f>VLOOKUP(AH1038,counts!$V$73:$W$75,2,FALSE)</f>
        <v>72.444458573419169</v>
      </c>
      <c r="AR1038">
        <f>VLOOKUP(AI1038,counts!$V$79:$W$81,2,FALSE)</f>
        <v>-67.960368165567971</v>
      </c>
      <c r="AS1038">
        <f t="shared" si="602"/>
        <v>1</v>
      </c>
      <c r="AT1038">
        <f t="shared" si="603"/>
        <v>2</v>
      </c>
      <c r="AU1038" t="str">
        <f t="shared" si="586"/>
        <v>Train</v>
      </c>
      <c r="AW1038" t="str">
        <f t="shared" si="604"/>
        <v>0-17</v>
      </c>
      <c r="AX1038" t="str">
        <f t="shared" si="605"/>
        <v>Blank</v>
      </c>
      <c r="AY1038" t="str">
        <f t="shared" si="606"/>
        <v>11-20</v>
      </c>
      <c r="AZ1038" t="str">
        <f t="shared" si="607"/>
        <v>Blank</v>
      </c>
      <c r="BA1038" t="str">
        <f t="shared" si="608"/>
        <v>female</v>
      </c>
      <c r="BB1038">
        <f t="shared" si="609"/>
        <v>0</v>
      </c>
      <c r="BC1038">
        <f t="shared" si="610"/>
        <v>2</v>
      </c>
      <c r="BD1038" t="str">
        <f t="shared" si="611"/>
        <v>C</v>
      </c>
      <c r="BE1038">
        <f t="shared" si="612"/>
        <v>3</v>
      </c>
      <c r="BF1038">
        <f t="shared" si="613"/>
        <v>-3.7643689058441341</v>
      </c>
      <c r="BG1038">
        <f t="shared" si="614"/>
        <v>-42.171718189759716</v>
      </c>
      <c r="BH1038">
        <f t="shared" si="615"/>
        <v>-9.6115457513775127</v>
      </c>
      <c r="BI1038">
        <f t="shared" si="616"/>
        <v>-33.757758935166962</v>
      </c>
      <c r="BJ1038">
        <f t="shared" si="617"/>
        <v>151.41878811967541</v>
      </c>
      <c r="BK1038">
        <f t="shared" si="618"/>
        <v>-14.754319664473872</v>
      </c>
      <c r="BL1038">
        <f t="shared" si="619"/>
        <v>75.609641767585757</v>
      </c>
      <c r="BM1038">
        <f t="shared" si="620"/>
        <v>72.444458573419169</v>
      </c>
      <c r="BN1038">
        <f t="shared" si="621"/>
        <v>-67.960368165567971</v>
      </c>
      <c r="BO1038">
        <f t="shared" si="587"/>
        <v>1</v>
      </c>
      <c r="BP1038">
        <f t="shared" si="588"/>
        <v>2</v>
      </c>
      <c r="BQ1038" t="str">
        <f t="shared" si="589"/>
        <v>Train</v>
      </c>
    </row>
    <row r="1039" spans="1:69" x14ac:dyDescent="0.3">
      <c r="A1039">
        <v>3</v>
      </c>
      <c r="B1039">
        <v>1</v>
      </c>
      <c r="C1039" t="s">
        <v>2314</v>
      </c>
      <c r="D1039" t="s">
        <v>15</v>
      </c>
      <c r="F1039">
        <v>0</v>
      </c>
      <c r="G1039">
        <v>0</v>
      </c>
      <c r="H1039" t="s">
        <v>2315</v>
      </c>
      <c r="I1039">
        <v>7.2291999999999996</v>
      </c>
      <c r="K1039" t="s">
        <v>44</v>
      </c>
      <c r="O1039">
        <v>3</v>
      </c>
      <c r="P1039">
        <v>5</v>
      </c>
      <c r="Q1039">
        <v>2</v>
      </c>
      <c r="R1039" t="str">
        <f t="shared" si="590"/>
        <v>Train</v>
      </c>
      <c r="S1039" t="str">
        <f t="shared" si="591"/>
        <v>Validate</v>
      </c>
      <c r="T1039" t="str">
        <f t="shared" si="592"/>
        <v>Train</v>
      </c>
      <c r="U1039" t="str">
        <f t="shared" si="593"/>
        <v/>
      </c>
      <c r="V1039" t="str">
        <f t="shared" si="594"/>
        <v>0-17</v>
      </c>
      <c r="W1039" t="str">
        <f t="shared" si="595"/>
        <v/>
      </c>
      <c r="X1039" t="str">
        <f t="shared" si="596"/>
        <v>0-10</v>
      </c>
      <c r="Y1039" t="b">
        <f>SUMPRODUCT(--(U1039=counts!$A$40:$A$49))&gt;0</f>
        <v>0</v>
      </c>
      <c r="Z1039" t="b">
        <f>SUMPRODUCT(--(W1039=counts!$A$18:$A$22))&gt;0</f>
        <v>0</v>
      </c>
      <c r="AA1039" t="str">
        <f t="shared" si="597"/>
        <v>0-17</v>
      </c>
      <c r="AB1039" t="str">
        <f>IF(W1039="","Blank",IF(Z1039="TRUE",W1039,counts!$A$23))</f>
        <v>Blank</v>
      </c>
      <c r="AC1039" t="str">
        <f t="shared" si="598"/>
        <v>0-10</v>
      </c>
      <c r="AD1039" t="str">
        <f t="shared" si="599"/>
        <v>Blank</v>
      </c>
      <c r="AE1039" t="str">
        <f t="shared" si="600"/>
        <v>female</v>
      </c>
      <c r="AF1039">
        <f>IF(F1039&gt;=4, counts!$A$62,F1039)</f>
        <v>0</v>
      </c>
      <c r="AG1039">
        <f>IF(G1039&gt;=3, counts!$A$69,G1039)</f>
        <v>0</v>
      </c>
      <c r="AH1039" t="str">
        <f>IF(OR(K1039="S",K1039=""), counts!$A$75,K1039)</f>
        <v>C</v>
      </c>
      <c r="AI1039">
        <f t="shared" si="601"/>
        <v>3</v>
      </c>
      <c r="AJ1039">
        <f>VLOOKUP(AA1039,counts!$V$8:$W$13,2,FALSE)</f>
        <v>-3.7643689058441341</v>
      </c>
      <c r="AK1039">
        <f>VLOOKUP(AB1039,counts!$V$17:$W$23,2,FALSE)</f>
        <v>-42.171718189759716</v>
      </c>
      <c r="AL1039">
        <f>VLOOKUP(AC1039,counts!$V$27:$W$33,2,FALSE)</f>
        <v>-82.840254641099079</v>
      </c>
      <c r="AM1039">
        <f>VLOOKUP(AD1039,counts!$V$38:$W$49,2,FALSE)</f>
        <v>-33.757758935166962</v>
      </c>
      <c r="AN1039">
        <f>VLOOKUP(AE1039,counts!$V$53:$W$54,2,FALSE)</f>
        <v>151.41878811967541</v>
      </c>
      <c r="AO1039">
        <f>VLOOKUP(AF1039,counts!$V$58:$W$62,2,FALSE)</f>
        <v>-14.754319664473872</v>
      </c>
      <c r="AP1039">
        <f>VLOOKUP(AG1039,counts!$V$66:$W$69,2,FALSE)</f>
        <v>-22.013681658285037</v>
      </c>
      <c r="AQ1039">
        <f>VLOOKUP(AH1039,counts!$V$73:$W$75,2,FALSE)</f>
        <v>72.444458573419169</v>
      </c>
      <c r="AR1039">
        <f>VLOOKUP(AI1039,counts!$V$79:$W$81,2,FALSE)</f>
        <v>-67.960368165567971</v>
      </c>
      <c r="AS1039">
        <f t="shared" si="602"/>
        <v>1</v>
      </c>
      <c r="AT1039">
        <f t="shared" si="603"/>
        <v>3</v>
      </c>
      <c r="AU1039" t="str">
        <f t="shared" si="586"/>
        <v>Train</v>
      </c>
      <c r="AW1039" t="str">
        <f t="shared" si="604"/>
        <v>0-17</v>
      </c>
      <c r="AX1039" t="str">
        <f t="shared" si="605"/>
        <v>Blank</v>
      </c>
      <c r="AY1039" t="str">
        <f t="shared" si="606"/>
        <v>0-10</v>
      </c>
      <c r="AZ1039" t="str">
        <f t="shared" si="607"/>
        <v>Blank</v>
      </c>
      <c r="BA1039" t="str">
        <f t="shared" si="608"/>
        <v>female</v>
      </c>
      <c r="BB1039">
        <f t="shared" si="609"/>
        <v>0</v>
      </c>
      <c r="BC1039">
        <f t="shared" si="610"/>
        <v>0</v>
      </c>
      <c r="BD1039" t="str">
        <f t="shared" si="611"/>
        <v>C</v>
      </c>
      <c r="BE1039">
        <f t="shared" si="612"/>
        <v>3</v>
      </c>
      <c r="BF1039">
        <f t="shared" si="613"/>
        <v>-3.7643689058441341</v>
      </c>
      <c r="BG1039">
        <f t="shared" si="614"/>
        <v>-42.171718189759716</v>
      </c>
      <c r="BH1039">
        <f t="shared" si="615"/>
        <v>-82.840254641099079</v>
      </c>
      <c r="BI1039">
        <f t="shared" si="616"/>
        <v>-33.757758935166962</v>
      </c>
      <c r="BJ1039">
        <f t="shared" si="617"/>
        <v>151.41878811967541</v>
      </c>
      <c r="BK1039">
        <f t="shared" si="618"/>
        <v>-14.754319664473872</v>
      </c>
      <c r="BL1039">
        <f t="shared" si="619"/>
        <v>-22.013681658285037</v>
      </c>
      <c r="BM1039">
        <f t="shared" si="620"/>
        <v>72.444458573419169</v>
      </c>
      <c r="BN1039">
        <f t="shared" si="621"/>
        <v>-67.960368165567971</v>
      </c>
      <c r="BO1039">
        <f t="shared" si="587"/>
        <v>1</v>
      </c>
      <c r="BP1039">
        <f t="shared" si="588"/>
        <v>3</v>
      </c>
      <c r="BQ1039" t="str">
        <f t="shared" si="589"/>
        <v>Train</v>
      </c>
    </row>
    <row r="1040" spans="1:69" x14ac:dyDescent="0.3">
      <c r="A1040">
        <v>3</v>
      </c>
      <c r="B1040">
        <v>0</v>
      </c>
      <c r="C1040" t="s">
        <v>2316</v>
      </c>
      <c r="D1040" t="s">
        <v>20</v>
      </c>
      <c r="F1040">
        <v>0</v>
      </c>
      <c r="G1040">
        <v>0</v>
      </c>
      <c r="H1040" t="s">
        <v>2317</v>
      </c>
      <c r="I1040">
        <v>8.0500000000000007</v>
      </c>
      <c r="K1040" t="s">
        <v>17</v>
      </c>
      <c r="O1040">
        <v>3</v>
      </c>
      <c r="P1040">
        <v>5</v>
      </c>
      <c r="Q1040">
        <v>1</v>
      </c>
      <c r="R1040" t="str">
        <f t="shared" si="590"/>
        <v>Train</v>
      </c>
      <c r="S1040" t="str">
        <f t="shared" si="591"/>
        <v>Validate</v>
      </c>
      <c r="T1040" t="str">
        <f t="shared" si="592"/>
        <v>Train</v>
      </c>
      <c r="U1040" t="str">
        <f t="shared" si="593"/>
        <v/>
      </c>
      <c r="V1040" t="str">
        <f t="shared" si="594"/>
        <v>0-17</v>
      </c>
      <c r="W1040" t="str">
        <f t="shared" si="595"/>
        <v/>
      </c>
      <c r="X1040" t="str">
        <f t="shared" si="596"/>
        <v>0-10</v>
      </c>
      <c r="Y1040" t="b">
        <f>SUMPRODUCT(--(U1040=counts!$A$40:$A$49))&gt;0</f>
        <v>0</v>
      </c>
      <c r="Z1040" t="b">
        <f>SUMPRODUCT(--(W1040=counts!$A$18:$A$22))&gt;0</f>
        <v>0</v>
      </c>
      <c r="AA1040" t="str">
        <f t="shared" si="597"/>
        <v>0-17</v>
      </c>
      <c r="AB1040" t="str">
        <f>IF(W1040="","Blank",IF(Z1040="TRUE",W1040,counts!$A$23))</f>
        <v>Blank</v>
      </c>
      <c r="AC1040" t="str">
        <f t="shared" si="598"/>
        <v>0-10</v>
      </c>
      <c r="AD1040" t="str">
        <f t="shared" si="599"/>
        <v>Blank</v>
      </c>
      <c r="AE1040" t="str">
        <f t="shared" si="600"/>
        <v>male</v>
      </c>
      <c r="AF1040">
        <f>IF(F1040&gt;=4, counts!$A$62,F1040)</f>
        <v>0</v>
      </c>
      <c r="AG1040">
        <f>IF(G1040&gt;=3, counts!$A$69,G1040)</f>
        <v>0</v>
      </c>
      <c r="AH1040" t="str">
        <f>IF(OR(K1040="S",K1040=""), counts!$A$75,K1040)</f>
        <v>S, blank</v>
      </c>
      <c r="AI1040">
        <f t="shared" si="601"/>
        <v>3</v>
      </c>
      <c r="AJ1040">
        <f>VLOOKUP(AA1040,counts!$V$8:$W$13,2,FALSE)</f>
        <v>-3.7643689058441341</v>
      </c>
      <c r="AK1040">
        <f>VLOOKUP(AB1040,counts!$V$17:$W$23,2,FALSE)</f>
        <v>-42.171718189759716</v>
      </c>
      <c r="AL1040">
        <f>VLOOKUP(AC1040,counts!$V$27:$W$33,2,FALSE)</f>
        <v>-82.840254641099079</v>
      </c>
      <c r="AM1040">
        <f>VLOOKUP(AD1040,counts!$V$38:$W$49,2,FALSE)</f>
        <v>-33.757758935166962</v>
      </c>
      <c r="AN1040">
        <f>VLOOKUP(AE1040,counts!$V$53:$W$54,2,FALSE)</f>
        <v>-108.67008854708662</v>
      </c>
      <c r="AO1040">
        <f>VLOOKUP(AF1040,counts!$V$58:$W$62,2,FALSE)</f>
        <v>-14.754319664473872</v>
      </c>
      <c r="AP1040">
        <f>VLOOKUP(AG1040,counts!$V$66:$W$69,2,FALSE)</f>
        <v>-22.013681658285037</v>
      </c>
      <c r="AQ1040">
        <f>VLOOKUP(AH1040,counts!$V$73:$W$75,2,FALSE)</f>
        <v>-22.422560732600829</v>
      </c>
      <c r="AR1040">
        <f>VLOOKUP(AI1040,counts!$V$79:$W$81,2,FALSE)</f>
        <v>-67.960368165567971</v>
      </c>
      <c r="AS1040">
        <f t="shared" si="602"/>
        <v>0</v>
      </c>
      <c r="AT1040">
        <f t="shared" si="603"/>
        <v>3</v>
      </c>
      <c r="AU1040" t="str">
        <f t="shared" si="586"/>
        <v>Train</v>
      </c>
      <c r="AW1040" t="str">
        <f t="shared" si="604"/>
        <v>0-17</v>
      </c>
      <c r="AX1040" t="str">
        <f t="shared" si="605"/>
        <v>Blank</v>
      </c>
      <c r="AY1040" t="str">
        <f t="shared" si="606"/>
        <v>0-10</v>
      </c>
      <c r="AZ1040" t="str">
        <f t="shared" si="607"/>
        <v>Blank</v>
      </c>
      <c r="BA1040" t="str">
        <f t="shared" si="608"/>
        <v>male</v>
      </c>
      <c r="BB1040">
        <f t="shared" si="609"/>
        <v>0</v>
      </c>
      <c r="BC1040">
        <f t="shared" si="610"/>
        <v>0</v>
      </c>
      <c r="BD1040" t="str">
        <f t="shared" si="611"/>
        <v>S, blank</v>
      </c>
      <c r="BE1040">
        <f t="shared" si="612"/>
        <v>3</v>
      </c>
      <c r="BF1040">
        <f t="shared" si="613"/>
        <v>-3.7643689058441341</v>
      </c>
      <c r="BG1040">
        <f t="shared" si="614"/>
        <v>-42.171718189759716</v>
      </c>
      <c r="BH1040">
        <f t="shared" si="615"/>
        <v>-82.840254641099079</v>
      </c>
      <c r="BI1040">
        <f t="shared" si="616"/>
        <v>-33.757758935166962</v>
      </c>
      <c r="BJ1040">
        <f t="shared" si="617"/>
        <v>-108.67008854708662</v>
      </c>
      <c r="BK1040">
        <f t="shared" si="618"/>
        <v>-14.754319664473872</v>
      </c>
      <c r="BL1040">
        <f t="shared" si="619"/>
        <v>-22.013681658285037</v>
      </c>
      <c r="BM1040">
        <f t="shared" si="620"/>
        <v>-22.422560732600829</v>
      </c>
      <c r="BN1040">
        <f t="shared" si="621"/>
        <v>-67.960368165567971</v>
      </c>
      <c r="BO1040">
        <f t="shared" si="587"/>
        <v>0</v>
      </c>
      <c r="BP1040">
        <f t="shared" si="588"/>
        <v>3</v>
      </c>
      <c r="BQ1040" t="str">
        <f t="shared" si="589"/>
        <v>Train</v>
      </c>
    </row>
    <row r="1041" spans="1:69" x14ac:dyDescent="0.3">
      <c r="A1041">
        <v>3</v>
      </c>
      <c r="B1041">
        <v>1</v>
      </c>
      <c r="C1041" t="s">
        <v>2318</v>
      </c>
      <c r="D1041" t="s">
        <v>15</v>
      </c>
      <c r="F1041">
        <v>0</v>
      </c>
      <c r="G1041">
        <v>0</v>
      </c>
      <c r="H1041" t="s">
        <v>2319</v>
      </c>
      <c r="I1041">
        <v>7.7332999999999998</v>
      </c>
      <c r="K1041" t="s">
        <v>527</v>
      </c>
      <c r="L1041" t="s">
        <v>1001</v>
      </c>
      <c r="O1041">
        <v>5</v>
      </c>
      <c r="P1041">
        <v>4</v>
      </c>
      <c r="Q1041">
        <v>3</v>
      </c>
      <c r="R1041" t="str">
        <f t="shared" si="590"/>
        <v>Validate</v>
      </c>
      <c r="S1041" t="str">
        <f t="shared" si="591"/>
        <v>Test</v>
      </c>
      <c r="T1041" t="str">
        <f t="shared" si="592"/>
        <v>Train</v>
      </c>
      <c r="U1041" t="str">
        <f t="shared" si="593"/>
        <v/>
      </c>
      <c r="V1041" t="str">
        <f t="shared" si="594"/>
        <v>0-17</v>
      </c>
      <c r="W1041" t="str">
        <f t="shared" si="595"/>
        <v/>
      </c>
      <c r="X1041" t="str">
        <f t="shared" si="596"/>
        <v>0-10</v>
      </c>
      <c r="Y1041" t="b">
        <f>SUMPRODUCT(--(U1041=counts!$A$40:$A$49))&gt;0</f>
        <v>0</v>
      </c>
      <c r="Z1041" t="b">
        <f>SUMPRODUCT(--(W1041=counts!$A$18:$A$22))&gt;0</f>
        <v>0</v>
      </c>
      <c r="AA1041" t="str">
        <f t="shared" si="597"/>
        <v>0-17</v>
      </c>
      <c r="AB1041" t="str">
        <f>IF(W1041="","Blank",IF(Z1041="TRUE",W1041,counts!$A$23))</f>
        <v>Blank</v>
      </c>
      <c r="AC1041" t="str">
        <f t="shared" si="598"/>
        <v>0-10</v>
      </c>
      <c r="AD1041" t="str">
        <f t="shared" si="599"/>
        <v>Blank</v>
      </c>
      <c r="AE1041" t="str">
        <f t="shared" si="600"/>
        <v>female</v>
      </c>
      <c r="AF1041">
        <f>IF(F1041&gt;=4, counts!$A$62,F1041)</f>
        <v>0</v>
      </c>
      <c r="AG1041">
        <f>IF(G1041&gt;=3, counts!$A$69,G1041)</f>
        <v>0</v>
      </c>
      <c r="AH1041" t="str">
        <f>IF(OR(K1041="S",K1041=""), counts!$A$75,K1041)</f>
        <v>Q</v>
      </c>
      <c r="AI1041">
        <f t="shared" si="601"/>
        <v>3</v>
      </c>
      <c r="AJ1041">
        <f>VLOOKUP(AA1041,counts!$V$8:$W$13,2,FALSE)</f>
        <v>-3.7643689058441341</v>
      </c>
      <c r="AK1041">
        <f>VLOOKUP(AB1041,counts!$V$17:$W$23,2,FALSE)</f>
        <v>-42.171718189759716</v>
      </c>
      <c r="AL1041">
        <f>VLOOKUP(AC1041,counts!$V$27:$W$33,2,FALSE)</f>
        <v>-82.840254641099079</v>
      </c>
      <c r="AM1041">
        <f>VLOOKUP(AD1041,counts!$V$38:$W$49,2,FALSE)</f>
        <v>-33.757758935166962</v>
      </c>
      <c r="AN1041">
        <f>VLOOKUP(AE1041,counts!$V$53:$W$54,2,FALSE)</f>
        <v>151.41878811967541</v>
      </c>
      <c r="AO1041">
        <f>VLOOKUP(AF1041,counts!$V$58:$W$62,2,FALSE)</f>
        <v>-14.754319664473872</v>
      </c>
      <c r="AP1041">
        <f>VLOOKUP(AG1041,counts!$V$66:$W$69,2,FALSE)</f>
        <v>-22.013681658285037</v>
      </c>
      <c r="AQ1041">
        <f>VLOOKUP(AH1041,counts!$V$73:$W$75,2,FALSE)</f>
        <v>-11.405315820044242</v>
      </c>
      <c r="AR1041">
        <f>VLOOKUP(AI1041,counts!$V$79:$W$81,2,FALSE)</f>
        <v>-67.960368165567971</v>
      </c>
      <c r="AS1041">
        <f t="shared" si="602"/>
        <v>1</v>
      </c>
      <c r="AT1041">
        <f t="shared" si="603"/>
        <v>5</v>
      </c>
      <c r="AU1041" t="str">
        <f t="shared" si="586"/>
        <v>Validate</v>
      </c>
      <c r="AW1041" t="str">
        <f t="shared" si="604"/>
        <v>0-17</v>
      </c>
      <c r="AX1041" t="str">
        <f t="shared" si="605"/>
        <v>Blank</v>
      </c>
      <c r="AY1041" t="str">
        <f t="shared" si="606"/>
        <v>0-10</v>
      </c>
      <c r="AZ1041" t="str">
        <f t="shared" si="607"/>
        <v>Blank</v>
      </c>
      <c r="BA1041" t="str">
        <f t="shared" si="608"/>
        <v>female</v>
      </c>
      <c r="BB1041">
        <f t="shared" si="609"/>
        <v>0</v>
      </c>
      <c r="BC1041">
        <f t="shared" si="610"/>
        <v>0</v>
      </c>
      <c r="BD1041" t="str">
        <f t="shared" si="611"/>
        <v>Q</v>
      </c>
      <c r="BE1041">
        <f t="shared" si="612"/>
        <v>3</v>
      </c>
      <c r="BF1041">
        <f t="shared" si="613"/>
        <v>-3.7643689058441341</v>
      </c>
      <c r="BG1041">
        <f t="shared" si="614"/>
        <v>-42.171718189759716</v>
      </c>
      <c r="BH1041">
        <f t="shared" si="615"/>
        <v>-82.840254641099079</v>
      </c>
      <c r="BI1041">
        <f t="shared" si="616"/>
        <v>-33.757758935166962</v>
      </c>
      <c r="BJ1041">
        <f t="shared" si="617"/>
        <v>151.41878811967541</v>
      </c>
      <c r="BK1041">
        <f t="shared" si="618"/>
        <v>-14.754319664473872</v>
      </c>
      <c r="BL1041">
        <f t="shared" si="619"/>
        <v>-22.013681658285037</v>
      </c>
      <c r="BM1041">
        <f t="shared" si="620"/>
        <v>-11.405315820044242</v>
      </c>
      <c r="BN1041">
        <f t="shared" si="621"/>
        <v>-67.960368165567971</v>
      </c>
      <c r="BO1041">
        <f t="shared" si="587"/>
        <v>1</v>
      </c>
      <c r="BP1041">
        <f t="shared" si="588"/>
        <v>5</v>
      </c>
      <c r="BQ1041" t="str">
        <f t="shared" si="589"/>
        <v>Validate</v>
      </c>
    </row>
    <row r="1042" spans="1:69" x14ac:dyDescent="0.3">
      <c r="A1042">
        <v>3</v>
      </c>
      <c r="B1042">
        <v>1</v>
      </c>
      <c r="C1042" t="s">
        <v>2320</v>
      </c>
      <c r="D1042" t="s">
        <v>15</v>
      </c>
      <c r="E1042">
        <v>24</v>
      </c>
      <c r="F1042">
        <v>0</v>
      </c>
      <c r="G1042">
        <v>0</v>
      </c>
      <c r="H1042" t="s">
        <v>2321</v>
      </c>
      <c r="I1042">
        <v>7.75</v>
      </c>
      <c r="K1042" t="s">
        <v>527</v>
      </c>
      <c r="L1042" t="s">
        <v>414</v>
      </c>
      <c r="O1042">
        <v>3</v>
      </c>
      <c r="P1042">
        <v>4</v>
      </c>
      <c r="Q1042">
        <v>1</v>
      </c>
      <c r="R1042" t="str">
        <f t="shared" si="590"/>
        <v>Train</v>
      </c>
      <c r="S1042" t="str">
        <f t="shared" si="591"/>
        <v>Test</v>
      </c>
      <c r="T1042" t="str">
        <f t="shared" si="592"/>
        <v>Train</v>
      </c>
      <c r="U1042" t="str">
        <f t="shared" si="593"/>
        <v/>
      </c>
      <c r="V1042" t="str">
        <f t="shared" si="594"/>
        <v>18-30</v>
      </c>
      <c r="W1042" t="str">
        <f t="shared" si="595"/>
        <v/>
      </c>
      <c r="X1042" t="str">
        <f t="shared" si="596"/>
        <v>0-10</v>
      </c>
      <c r="Y1042" t="b">
        <f>SUMPRODUCT(--(U1042=counts!$A$40:$A$49))&gt;0</f>
        <v>0</v>
      </c>
      <c r="Z1042" t="b">
        <f>SUMPRODUCT(--(W1042=counts!$A$18:$A$22))&gt;0</f>
        <v>0</v>
      </c>
      <c r="AA1042" t="str">
        <f t="shared" si="597"/>
        <v>18-30</v>
      </c>
      <c r="AB1042" t="str">
        <f>IF(W1042="","Blank",IF(Z1042="TRUE",W1042,counts!$A$23))</f>
        <v>Blank</v>
      </c>
      <c r="AC1042" t="str">
        <f t="shared" si="598"/>
        <v>0-10</v>
      </c>
      <c r="AD1042" t="str">
        <f t="shared" si="599"/>
        <v>Blank</v>
      </c>
      <c r="AE1042" t="str">
        <f t="shared" si="600"/>
        <v>female</v>
      </c>
      <c r="AF1042">
        <f>IF(F1042&gt;=4, counts!$A$62,F1042)</f>
        <v>0</v>
      </c>
      <c r="AG1042">
        <f>IF(G1042&gt;=3, counts!$A$69,G1042)</f>
        <v>0</v>
      </c>
      <c r="AH1042" t="str">
        <f>IF(OR(K1042="S",K1042=""), counts!$A$75,K1042)</f>
        <v>Q</v>
      </c>
      <c r="AI1042">
        <f t="shared" si="601"/>
        <v>3</v>
      </c>
      <c r="AJ1042">
        <f>VLOOKUP(AA1042,counts!$V$8:$W$13,2,FALSE)</f>
        <v>-11.613432440426715</v>
      </c>
      <c r="AK1042">
        <f>VLOOKUP(AB1042,counts!$V$17:$W$23,2,FALSE)</f>
        <v>-42.171718189759716</v>
      </c>
      <c r="AL1042">
        <f>VLOOKUP(AC1042,counts!$V$27:$W$33,2,FALSE)</f>
        <v>-82.840254641099079</v>
      </c>
      <c r="AM1042">
        <f>VLOOKUP(AD1042,counts!$V$38:$W$49,2,FALSE)</f>
        <v>-33.757758935166962</v>
      </c>
      <c r="AN1042">
        <f>VLOOKUP(AE1042,counts!$V$53:$W$54,2,FALSE)</f>
        <v>151.41878811967541</v>
      </c>
      <c r="AO1042">
        <f>VLOOKUP(AF1042,counts!$V$58:$W$62,2,FALSE)</f>
        <v>-14.754319664473872</v>
      </c>
      <c r="AP1042">
        <f>VLOOKUP(AG1042,counts!$V$66:$W$69,2,FALSE)</f>
        <v>-22.013681658285037</v>
      </c>
      <c r="AQ1042">
        <f>VLOOKUP(AH1042,counts!$V$73:$W$75,2,FALSE)</f>
        <v>-11.405315820044242</v>
      </c>
      <c r="AR1042">
        <f>VLOOKUP(AI1042,counts!$V$79:$W$81,2,FALSE)</f>
        <v>-67.960368165567971</v>
      </c>
      <c r="AS1042">
        <f t="shared" si="602"/>
        <v>1</v>
      </c>
      <c r="AT1042">
        <f t="shared" si="603"/>
        <v>3</v>
      </c>
      <c r="AU1042" t="str">
        <f t="shared" si="586"/>
        <v>Train</v>
      </c>
      <c r="AW1042" t="str">
        <f t="shared" si="604"/>
        <v>18-30</v>
      </c>
      <c r="AX1042" t="str">
        <f t="shared" si="605"/>
        <v>Blank</v>
      </c>
      <c r="AY1042" t="str">
        <f t="shared" si="606"/>
        <v>0-10</v>
      </c>
      <c r="AZ1042" t="str">
        <f t="shared" si="607"/>
        <v>Blank</v>
      </c>
      <c r="BA1042" t="str">
        <f t="shared" si="608"/>
        <v>female</v>
      </c>
      <c r="BB1042">
        <f t="shared" si="609"/>
        <v>0</v>
      </c>
      <c r="BC1042">
        <f t="shared" si="610"/>
        <v>0</v>
      </c>
      <c r="BD1042" t="str">
        <f t="shared" si="611"/>
        <v>Q</v>
      </c>
      <c r="BE1042">
        <f t="shared" si="612"/>
        <v>3</v>
      </c>
      <c r="BF1042">
        <f t="shared" si="613"/>
        <v>-11.613432440426715</v>
      </c>
      <c r="BG1042">
        <f t="shared" si="614"/>
        <v>-42.171718189759716</v>
      </c>
      <c r="BH1042">
        <f t="shared" si="615"/>
        <v>-82.840254641099079</v>
      </c>
      <c r="BI1042">
        <f t="shared" si="616"/>
        <v>-33.757758935166962</v>
      </c>
      <c r="BJ1042">
        <f t="shared" si="617"/>
        <v>151.41878811967541</v>
      </c>
      <c r="BK1042">
        <f t="shared" si="618"/>
        <v>-14.754319664473872</v>
      </c>
      <c r="BL1042">
        <f t="shared" si="619"/>
        <v>-22.013681658285037</v>
      </c>
      <c r="BM1042">
        <f t="shared" si="620"/>
        <v>-11.405315820044242</v>
      </c>
      <c r="BN1042">
        <f t="shared" si="621"/>
        <v>-67.960368165567971</v>
      </c>
      <c r="BO1042">
        <f t="shared" si="587"/>
        <v>1</v>
      </c>
      <c r="BP1042">
        <f t="shared" si="588"/>
        <v>3</v>
      </c>
      <c r="BQ1042" t="str">
        <f t="shared" si="589"/>
        <v>Train</v>
      </c>
    </row>
    <row r="1043" spans="1:69" x14ac:dyDescent="0.3">
      <c r="A1043">
        <v>3</v>
      </c>
      <c r="B1043">
        <v>0</v>
      </c>
      <c r="C1043" t="s">
        <v>2322</v>
      </c>
      <c r="D1043" t="s">
        <v>20</v>
      </c>
      <c r="F1043">
        <v>0</v>
      </c>
      <c r="G1043">
        <v>0</v>
      </c>
      <c r="H1043" t="s">
        <v>2323</v>
      </c>
      <c r="I1043">
        <v>8.0500000000000007</v>
      </c>
      <c r="K1043" t="s">
        <v>17</v>
      </c>
      <c r="O1043">
        <v>3</v>
      </c>
      <c r="P1043">
        <v>3</v>
      </c>
      <c r="Q1043">
        <v>2</v>
      </c>
      <c r="R1043" t="str">
        <f t="shared" si="590"/>
        <v>Train</v>
      </c>
      <c r="S1043" t="str">
        <f t="shared" si="591"/>
        <v>Train</v>
      </c>
      <c r="T1043" t="str">
        <f t="shared" si="592"/>
        <v>Train</v>
      </c>
      <c r="U1043" t="str">
        <f t="shared" si="593"/>
        <v/>
      </c>
      <c r="V1043" t="str">
        <f t="shared" si="594"/>
        <v>0-17</v>
      </c>
      <c r="W1043" t="str">
        <f t="shared" si="595"/>
        <v/>
      </c>
      <c r="X1043" t="str">
        <f t="shared" si="596"/>
        <v>0-10</v>
      </c>
      <c r="Y1043" t="b">
        <f>SUMPRODUCT(--(U1043=counts!$A$40:$A$49))&gt;0</f>
        <v>0</v>
      </c>
      <c r="Z1043" t="b">
        <f>SUMPRODUCT(--(W1043=counts!$A$18:$A$22))&gt;0</f>
        <v>0</v>
      </c>
      <c r="AA1043" t="str">
        <f t="shared" si="597"/>
        <v>0-17</v>
      </c>
      <c r="AB1043" t="str">
        <f>IF(W1043="","Blank",IF(Z1043="TRUE",W1043,counts!$A$23))</f>
        <v>Blank</v>
      </c>
      <c r="AC1043" t="str">
        <f t="shared" si="598"/>
        <v>0-10</v>
      </c>
      <c r="AD1043" t="str">
        <f t="shared" si="599"/>
        <v>Blank</v>
      </c>
      <c r="AE1043" t="str">
        <f t="shared" si="600"/>
        <v>male</v>
      </c>
      <c r="AF1043">
        <f>IF(F1043&gt;=4, counts!$A$62,F1043)</f>
        <v>0</v>
      </c>
      <c r="AG1043">
        <f>IF(G1043&gt;=3, counts!$A$69,G1043)</f>
        <v>0</v>
      </c>
      <c r="AH1043" t="str">
        <f>IF(OR(K1043="S",K1043=""), counts!$A$75,K1043)</f>
        <v>S, blank</v>
      </c>
      <c r="AI1043">
        <f t="shared" si="601"/>
        <v>3</v>
      </c>
      <c r="AJ1043">
        <f>VLOOKUP(AA1043,counts!$V$8:$W$13,2,FALSE)</f>
        <v>-3.7643689058441341</v>
      </c>
      <c r="AK1043">
        <f>VLOOKUP(AB1043,counts!$V$17:$W$23,2,FALSE)</f>
        <v>-42.171718189759716</v>
      </c>
      <c r="AL1043">
        <f>VLOOKUP(AC1043,counts!$V$27:$W$33,2,FALSE)</f>
        <v>-82.840254641099079</v>
      </c>
      <c r="AM1043">
        <f>VLOOKUP(AD1043,counts!$V$38:$W$49,2,FALSE)</f>
        <v>-33.757758935166962</v>
      </c>
      <c r="AN1043">
        <f>VLOOKUP(AE1043,counts!$V$53:$W$54,2,FALSE)</f>
        <v>-108.67008854708662</v>
      </c>
      <c r="AO1043">
        <f>VLOOKUP(AF1043,counts!$V$58:$W$62,2,FALSE)</f>
        <v>-14.754319664473872</v>
      </c>
      <c r="AP1043">
        <f>VLOOKUP(AG1043,counts!$V$66:$W$69,2,FALSE)</f>
        <v>-22.013681658285037</v>
      </c>
      <c r="AQ1043">
        <f>VLOOKUP(AH1043,counts!$V$73:$W$75,2,FALSE)</f>
        <v>-22.422560732600829</v>
      </c>
      <c r="AR1043">
        <f>VLOOKUP(AI1043,counts!$V$79:$W$81,2,FALSE)</f>
        <v>-67.960368165567971</v>
      </c>
      <c r="AS1043">
        <f t="shared" si="602"/>
        <v>0</v>
      </c>
      <c r="AT1043">
        <f t="shared" si="603"/>
        <v>3</v>
      </c>
      <c r="AU1043" t="str">
        <f t="shared" si="586"/>
        <v>Train</v>
      </c>
      <c r="AW1043" t="str">
        <f t="shared" si="604"/>
        <v>0-17</v>
      </c>
      <c r="AX1043" t="str">
        <f t="shared" si="605"/>
        <v>Blank</v>
      </c>
      <c r="AY1043" t="str">
        <f t="shared" si="606"/>
        <v>0-10</v>
      </c>
      <c r="AZ1043" t="str">
        <f t="shared" si="607"/>
        <v>Blank</v>
      </c>
      <c r="BA1043" t="str">
        <f t="shared" si="608"/>
        <v>male</v>
      </c>
      <c r="BB1043">
        <f t="shared" si="609"/>
        <v>0</v>
      </c>
      <c r="BC1043">
        <f t="shared" si="610"/>
        <v>0</v>
      </c>
      <c r="BD1043" t="str">
        <f t="shared" si="611"/>
        <v>S, blank</v>
      </c>
      <c r="BE1043">
        <f t="shared" si="612"/>
        <v>3</v>
      </c>
      <c r="BF1043">
        <f t="shared" si="613"/>
        <v>-3.7643689058441341</v>
      </c>
      <c r="BG1043">
        <f t="shared" si="614"/>
        <v>-42.171718189759716</v>
      </c>
      <c r="BH1043">
        <f t="shared" si="615"/>
        <v>-82.840254641099079</v>
      </c>
      <c r="BI1043">
        <f t="shared" si="616"/>
        <v>-33.757758935166962</v>
      </c>
      <c r="BJ1043">
        <f t="shared" si="617"/>
        <v>-108.67008854708662</v>
      </c>
      <c r="BK1043">
        <f t="shared" si="618"/>
        <v>-14.754319664473872</v>
      </c>
      <c r="BL1043">
        <f t="shared" si="619"/>
        <v>-22.013681658285037</v>
      </c>
      <c r="BM1043">
        <f t="shared" si="620"/>
        <v>-22.422560732600829</v>
      </c>
      <c r="BN1043">
        <f t="shared" si="621"/>
        <v>-67.960368165567971</v>
      </c>
      <c r="BO1043">
        <f t="shared" si="587"/>
        <v>0</v>
      </c>
      <c r="BP1043">
        <f t="shared" si="588"/>
        <v>3</v>
      </c>
      <c r="BQ1043" t="str">
        <f t="shared" si="589"/>
        <v>Train</v>
      </c>
    </row>
    <row r="1044" spans="1:69" x14ac:dyDescent="0.3">
      <c r="A1044">
        <v>3</v>
      </c>
      <c r="B1044">
        <v>1</v>
      </c>
      <c r="C1044" t="s">
        <v>2324</v>
      </c>
      <c r="D1044" t="s">
        <v>15</v>
      </c>
      <c r="F1044">
        <v>1</v>
      </c>
      <c r="G1044">
        <v>0</v>
      </c>
      <c r="H1044" t="s">
        <v>2325</v>
      </c>
      <c r="I1044">
        <v>15.5</v>
      </c>
      <c r="K1044" t="s">
        <v>527</v>
      </c>
      <c r="L1044" t="s">
        <v>1001</v>
      </c>
      <c r="O1044">
        <v>3</v>
      </c>
      <c r="P1044">
        <v>4</v>
      </c>
      <c r="Q1044">
        <v>1</v>
      </c>
      <c r="R1044" t="str">
        <f t="shared" si="590"/>
        <v>Train</v>
      </c>
      <c r="S1044" t="str">
        <f t="shared" si="591"/>
        <v>Test</v>
      </c>
      <c r="T1044" t="str">
        <f t="shared" si="592"/>
        <v>Train</v>
      </c>
      <c r="U1044" t="str">
        <f t="shared" si="593"/>
        <v/>
      </c>
      <c r="V1044" t="str">
        <f t="shared" si="594"/>
        <v>0-17</v>
      </c>
      <c r="W1044" t="str">
        <f t="shared" si="595"/>
        <v/>
      </c>
      <c r="X1044" t="str">
        <f t="shared" si="596"/>
        <v>11-20</v>
      </c>
      <c r="Y1044" t="b">
        <f>SUMPRODUCT(--(U1044=counts!$A$40:$A$49))&gt;0</f>
        <v>0</v>
      </c>
      <c r="Z1044" t="b">
        <f>SUMPRODUCT(--(W1044=counts!$A$18:$A$22))&gt;0</f>
        <v>0</v>
      </c>
      <c r="AA1044" t="str">
        <f t="shared" si="597"/>
        <v>0-17</v>
      </c>
      <c r="AB1044" t="str">
        <f>IF(W1044="","Blank",IF(Z1044="TRUE",W1044,counts!$A$23))</f>
        <v>Blank</v>
      </c>
      <c r="AC1044" t="str">
        <f t="shared" si="598"/>
        <v>11-20</v>
      </c>
      <c r="AD1044" t="str">
        <f t="shared" si="599"/>
        <v>Blank</v>
      </c>
      <c r="AE1044" t="str">
        <f t="shared" si="600"/>
        <v>female</v>
      </c>
      <c r="AF1044">
        <f>IF(F1044&gt;=4, counts!$A$62,F1044)</f>
        <v>1</v>
      </c>
      <c r="AG1044">
        <f>IF(G1044&gt;=3, counts!$A$69,G1044)</f>
        <v>0</v>
      </c>
      <c r="AH1044" t="str">
        <f>IF(OR(K1044="S",K1044=""), counts!$A$75,K1044)</f>
        <v>Q</v>
      </c>
      <c r="AI1044">
        <f t="shared" si="601"/>
        <v>3</v>
      </c>
      <c r="AJ1044">
        <f>VLOOKUP(AA1044,counts!$V$8:$W$13,2,FALSE)</f>
        <v>-3.7643689058441341</v>
      </c>
      <c r="AK1044">
        <f>VLOOKUP(AB1044,counts!$V$17:$W$23,2,FALSE)</f>
        <v>-42.171718189759716</v>
      </c>
      <c r="AL1044">
        <f>VLOOKUP(AC1044,counts!$V$27:$W$33,2,FALSE)</f>
        <v>-9.6115457513775127</v>
      </c>
      <c r="AM1044">
        <f>VLOOKUP(AD1044,counts!$V$38:$W$49,2,FALSE)</f>
        <v>-33.757758935166962</v>
      </c>
      <c r="AN1044">
        <f>VLOOKUP(AE1044,counts!$V$53:$W$54,2,FALSE)</f>
        <v>151.41878811967541</v>
      </c>
      <c r="AO1044">
        <f>VLOOKUP(AF1044,counts!$V$58:$W$62,2,FALSE)</f>
        <v>48.695090775187893</v>
      </c>
      <c r="AP1044">
        <f>VLOOKUP(AG1044,counts!$V$66:$W$69,2,FALSE)</f>
        <v>-22.013681658285037</v>
      </c>
      <c r="AQ1044">
        <f>VLOOKUP(AH1044,counts!$V$73:$W$75,2,FALSE)</f>
        <v>-11.405315820044242</v>
      </c>
      <c r="AR1044">
        <f>VLOOKUP(AI1044,counts!$V$79:$W$81,2,FALSE)</f>
        <v>-67.960368165567971</v>
      </c>
      <c r="AS1044">
        <f t="shared" si="602"/>
        <v>1</v>
      </c>
      <c r="AT1044">
        <f t="shared" si="603"/>
        <v>3</v>
      </c>
      <c r="AU1044" t="str">
        <f t="shared" si="586"/>
        <v>Train</v>
      </c>
      <c r="AW1044" t="str">
        <f t="shared" si="604"/>
        <v>0-17</v>
      </c>
      <c r="AX1044" t="str">
        <f t="shared" si="605"/>
        <v>Blank</v>
      </c>
      <c r="AY1044" t="str">
        <f t="shared" si="606"/>
        <v>11-20</v>
      </c>
      <c r="AZ1044" t="str">
        <f t="shared" si="607"/>
        <v>Blank</v>
      </c>
      <c r="BA1044" t="str">
        <f t="shared" si="608"/>
        <v>female</v>
      </c>
      <c r="BB1044">
        <f t="shared" si="609"/>
        <v>1</v>
      </c>
      <c r="BC1044">
        <f t="shared" si="610"/>
        <v>0</v>
      </c>
      <c r="BD1044" t="str">
        <f t="shared" si="611"/>
        <v>Q</v>
      </c>
      <c r="BE1044">
        <f t="shared" si="612"/>
        <v>3</v>
      </c>
      <c r="BF1044">
        <f t="shared" si="613"/>
        <v>-3.7643689058441341</v>
      </c>
      <c r="BG1044">
        <f t="shared" si="614"/>
        <v>-42.171718189759716</v>
      </c>
      <c r="BH1044">
        <f t="shared" si="615"/>
        <v>-9.6115457513775127</v>
      </c>
      <c r="BI1044">
        <f t="shared" si="616"/>
        <v>-33.757758935166962</v>
      </c>
      <c r="BJ1044">
        <f t="shared" si="617"/>
        <v>151.41878811967541</v>
      </c>
      <c r="BK1044">
        <f t="shared" si="618"/>
        <v>48.695090775187893</v>
      </c>
      <c r="BL1044">
        <f t="shared" si="619"/>
        <v>-22.013681658285037</v>
      </c>
      <c r="BM1044">
        <f t="shared" si="620"/>
        <v>-11.405315820044242</v>
      </c>
      <c r="BN1044">
        <f t="shared" si="621"/>
        <v>-67.960368165567971</v>
      </c>
      <c r="BO1044">
        <f t="shared" si="587"/>
        <v>1</v>
      </c>
      <c r="BP1044">
        <f t="shared" si="588"/>
        <v>3</v>
      </c>
      <c r="BQ1044" t="str">
        <f t="shared" si="589"/>
        <v>Train</v>
      </c>
    </row>
    <row r="1045" spans="1:69" x14ac:dyDescent="0.3">
      <c r="A1045">
        <v>3</v>
      </c>
      <c r="B1045">
        <v>1</v>
      </c>
      <c r="C1045" t="s">
        <v>2326</v>
      </c>
      <c r="D1045" t="s">
        <v>15</v>
      </c>
      <c r="F1045">
        <v>1</v>
      </c>
      <c r="G1045">
        <v>0</v>
      </c>
      <c r="H1045" t="s">
        <v>2325</v>
      </c>
      <c r="I1045">
        <v>15.5</v>
      </c>
      <c r="K1045" t="s">
        <v>527</v>
      </c>
      <c r="L1045" t="s">
        <v>1001</v>
      </c>
      <c r="O1045">
        <v>2</v>
      </c>
      <c r="P1045">
        <v>2</v>
      </c>
      <c r="Q1045">
        <v>3</v>
      </c>
      <c r="R1045" t="str">
        <f t="shared" si="590"/>
        <v>Train</v>
      </c>
      <c r="S1045" t="str">
        <f t="shared" si="591"/>
        <v>Train</v>
      </c>
      <c r="T1045" t="str">
        <f t="shared" si="592"/>
        <v>Train</v>
      </c>
      <c r="U1045" t="str">
        <f t="shared" si="593"/>
        <v/>
      </c>
      <c r="V1045" t="str">
        <f t="shared" si="594"/>
        <v>0-17</v>
      </c>
      <c r="W1045" t="str">
        <f t="shared" si="595"/>
        <v/>
      </c>
      <c r="X1045" t="str">
        <f t="shared" si="596"/>
        <v>11-20</v>
      </c>
      <c r="Y1045" t="b">
        <f>SUMPRODUCT(--(U1045=counts!$A$40:$A$49))&gt;0</f>
        <v>0</v>
      </c>
      <c r="Z1045" t="b">
        <f>SUMPRODUCT(--(W1045=counts!$A$18:$A$22))&gt;0</f>
        <v>0</v>
      </c>
      <c r="AA1045" t="str">
        <f t="shared" si="597"/>
        <v>0-17</v>
      </c>
      <c r="AB1045" t="str">
        <f>IF(W1045="","Blank",IF(Z1045="TRUE",W1045,counts!$A$23))</f>
        <v>Blank</v>
      </c>
      <c r="AC1045" t="str">
        <f t="shared" si="598"/>
        <v>11-20</v>
      </c>
      <c r="AD1045" t="str">
        <f t="shared" si="599"/>
        <v>Blank</v>
      </c>
      <c r="AE1045" t="str">
        <f t="shared" si="600"/>
        <v>female</v>
      </c>
      <c r="AF1045">
        <f>IF(F1045&gt;=4, counts!$A$62,F1045)</f>
        <v>1</v>
      </c>
      <c r="AG1045">
        <f>IF(G1045&gt;=3, counts!$A$69,G1045)</f>
        <v>0</v>
      </c>
      <c r="AH1045" t="str">
        <f>IF(OR(K1045="S",K1045=""), counts!$A$75,K1045)</f>
        <v>Q</v>
      </c>
      <c r="AI1045">
        <f t="shared" si="601"/>
        <v>3</v>
      </c>
      <c r="AJ1045">
        <f>VLOOKUP(AA1045,counts!$V$8:$W$13,2,FALSE)</f>
        <v>-3.7643689058441341</v>
      </c>
      <c r="AK1045">
        <f>VLOOKUP(AB1045,counts!$V$17:$W$23,2,FALSE)</f>
        <v>-42.171718189759716</v>
      </c>
      <c r="AL1045">
        <f>VLOOKUP(AC1045,counts!$V$27:$W$33,2,FALSE)</f>
        <v>-9.6115457513775127</v>
      </c>
      <c r="AM1045">
        <f>VLOOKUP(AD1045,counts!$V$38:$W$49,2,FALSE)</f>
        <v>-33.757758935166962</v>
      </c>
      <c r="AN1045">
        <f>VLOOKUP(AE1045,counts!$V$53:$W$54,2,FALSE)</f>
        <v>151.41878811967541</v>
      </c>
      <c r="AO1045">
        <f>VLOOKUP(AF1045,counts!$V$58:$W$62,2,FALSE)</f>
        <v>48.695090775187893</v>
      </c>
      <c r="AP1045">
        <f>VLOOKUP(AG1045,counts!$V$66:$W$69,2,FALSE)</f>
        <v>-22.013681658285037</v>
      </c>
      <c r="AQ1045">
        <f>VLOOKUP(AH1045,counts!$V$73:$W$75,2,FALSE)</f>
        <v>-11.405315820044242</v>
      </c>
      <c r="AR1045">
        <f>VLOOKUP(AI1045,counts!$V$79:$W$81,2,FALSE)</f>
        <v>-67.960368165567971</v>
      </c>
      <c r="AS1045">
        <f t="shared" si="602"/>
        <v>1</v>
      </c>
      <c r="AT1045">
        <f t="shared" si="603"/>
        <v>2</v>
      </c>
      <c r="AU1045" t="str">
        <f t="shared" si="586"/>
        <v>Train</v>
      </c>
      <c r="AW1045" t="str">
        <f t="shared" si="604"/>
        <v>0-17</v>
      </c>
      <c r="AX1045" t="str">
        <f t="shared" si="605"/>
        <v>Blank</v>
      </c>
      <c r="AY1045" t="str">
        <f t="shared" si="606"/>
        <v>11-20</v>
      </c>
      <c r="AZ1045" t="str">
        <f t="shared" si="607"/>
        <v>Blank</v>
      </c>
      <c r="BA1045" t="str">
        <f t="shared" si="608"/>
        <v>female</v>
      </c>
      <c r="BB1045">
        <f t="shared" si="609"/>
        <v>1</v>
      </c>
      <c r="BC1045">
        <f t="shared" si="610"/>
        <v>0</v>
      </c>
      <c r="BD1045" t="str">
        <f t="shared" si="611"/>
        <v>Q</v>
      </c>
      <c r="BE1045">
        <f t="shared" si="612"/>
        <v>3</v>
      </c>
      <c r="BF1045">
        <f t="shared" si="613"/>
        <v>-3.7643689058441341</v>
      </c>
      <c r="BG1045">
        <f t="shared" si="614"/>
        <v>-42.171718189759716</v>
      </c>
      <c r="BH1045">
        <f t="shared" si="615"/>
        <v>-9.6115457513775127</v>
      </c>
      <c r="BI1045">
        <f t="shared" si="616"/>
        <v>-33.757758935166962</v>
      </c>
      <c r="BJ1045">
        <f t="shared" si="617"/>
        <v>151.41878811967541</v>
      </c>
      <c r="BK1045">
        <f t="shared" si="618"/>
        <v>48.695090775187893</v>
      </c>
      <c r="BL1045">
        <f t="shared" si="619"/>
        <v>-22.013681658285037</v>
      </c>
      <c r="BM1045">
        <f t="shared" si="620"/>
        <v>-11.405315820044242</v>
      </c>
      <c r="BN1045">
        <f t="shared" si="621"/>
        <v>-67.960368165567971</v>
      </c>
      <c r="BO1045">
        <f t="shared" si="587"/>
        <v>1</v>
      </c>
      <c r="BP1045">
        <f t="shared" si="588"/>
        <v>2</v>
      </c>
      <c r="BQ1045" t="str">
        <f t="shared" si="589"/>
        <v>Train</v>
      </c>
    </row>
    <row r="1046" spans="1:69" x14ac:dyDescent="0.3">
      <c r="A1046">
        <v>3</v>
      </c>
      <c r="B1046">
        <v>1</v>
      </c>
      <c r="C1046" t="s">
        <v>2327</v>
      </c>
      <c r="D1046" t="s">
        <v>15</v>
      </c>
      <c r="F1046">
        <v>0</v>
      </c>
      <c r="G1046">
        <v>0</v>
      </c>
      <c r="H1046" t="s">
        <v>2254</v>
      </c>
      <c r="I1046">
        <v>15.5</v>
      </c>
      <c r="K1046" t="s">
        <v>527</v>
      </c>
      <c r="L1046" t="s">
        <v>1001</v>
      </c>
      <c r="O1046">
        <v>3</v>
      </c>
      <c r="P1046">
        <v>3</v>
      </c>
      <c r="Q1046">
        <v>3</v>
      </c>
      <c r="R1046" t="str">
        <f t="shared" si="590"/>
        <v>Train</v>
      </c>
      <c r="S1046" t="str">
        <f t="shared" si="591"/>
        <v>Train</v>
      </c>
      <c r="T1046" t="str">
        <f t="shared" si="592"/>
        <v>Train</v>
      </c>
      <c r="U1046" t="str">
        <f t="shared" si="593"/>
        <v/>
      </c>
      <c r="V1046" t="str">
        <f t="shared" si="594"/>
        <v>0-17</v>
      </c>
      <c r="W1046" t="str">
        <f t="shared" si="595"/>
        <v/>
      </c>
      <c r="X1046" t="str">
        <f t="shared" si="596"/>
        <v>11-20</v>
      </c>
      <c r="Y1046" t="b">
        <f>SUMPRODUCT(--(U1046=counts!$A$40:$A$49))&gt;0</f>
        <v>0</v>
      </c>
      <c r="Z1046" t="b">
        <f>SUMPRODUCT(--(W1046=counts!$A$18:$A$22))&gt;0</f>
        <v>0</v>
      </c>
      <c r="AA1046" t="str">
        <f t="shared" si="597"/>
        <v>0-17</v>
      </c>
      <c r="AB1046" t="str">
        <f>IF(W1046="","Blank",IF(Z1046="TRUE",W1046,counts!$A$23))</f>
        <v>Blank</v>
      </c>
      <c r="AC1046" t="str">
        <f t="shared" si="598"/>
        <v>11-20</v>
      </c>
      <c r="AD1046" t="str">
        <f t="shared" si="599"/>
        <v>Blank</v>
      </c>
      <c r="AE1046" t="str">
        <f t="shared" si="600"/>
        <v>female</v>
      </c>
      <c r="AF1046">
        <f>IF(F1046&gt;=4, counts!$A$62,F1046)</f>
        <v>0</v>
      </c>
      <c r="AG1046">
        <f>IF(G1046&gt;=3, counts!$A$69,G1046)</f>
        <v>0</v>
      </c>
      <c r="AH1046" t="str">
        <f>IF(OR(K1046="S",K1046=""), counts!$A$75,K1046)</f>
        <v>Q</v>
      </c>
      <c r="AI1046">
        <f t="shared" si="601"/>
        <v>3</v>
      </c>
      <c r="AJ1046">
        <f>VLOOKUP(AA1046,counts!$V$8:$W$13,2,FALSE)</f>
        <v>-3.7643689058441341</v>
      </c>
      <c r="AK1046">
        <f>VLOOKUP(AB1046,counts!$V$17:$W$23,2,FALSE)</f>
        <v>-42.171718189759716</v>
      </c>
      <c r="AL1046">
        <f>VLOOKUP(AC1046,counts!$V$27:$W$33,2,FALSE)</f>
        <v>-9.6115457513775127</v>
      </c>
      <c r="AM1046">
        <f>VLOOKUP(AD1046,counts!$V$38:$W$49,2,FALSE)</f>
        <v>-33.757758935166962</v>
      </c>
      <c r="AN1046">
        <f>VLOOKUP(AE1046,counts!$V$53:$W$54,2,FALSE)</f>
        <v>151.41878811967541</v>
      </c>
      <c r="AO1046">
        <f>VLOOKUP(AF1046,counts!$V$58:$W$62,2,FALSE)</f>
        <v>-14.754319664473872</v>
      </c>
      <c r="AP1046">
        <f>VLOOKUP(AG1046,counts!$V$66:$W$69,2,FALSE)</f>
        <v>-22.013681658285037</v>
      </c>
      <c r="AQ1046">
        <f>VLOOKUP(AH1046,counts!$V$73:$W$75,2,FALSE)</f>
        <v>-11.405315820044242</v>
      </c>
      <c r="AR1046">
        <f>VLOOKUP(AI1046,counts!$V$79:$W$81,2,FALSE)</f>
        <v>-67.960368165567971</v>
      </c>
      <c r="AS1046">
        <f t="shared" si="602"/>
        <v>1</v>
      </c>
      <c r="AT1046">
        <f t="shared" si="603"/>
        <v>3</v>
      </c>
      <c r="AU1046" t="str">
        <f t="shared" si="586"/>
        <v>Train</v>
      </c>
      <c r="AW1046" t="str">
        <f t="shared" si="604"/>
        <v>0-17</v>
      </c>
      <c r="AX1046" t="str">
        <f t="shared" si="605"/>
        <v>Blank</v>
      </c>
      <c r="AY1046" t="str">
        <f t="shared" si="606"/>
        <v>11-20</v>
      </c>
      <c r="AZ1046" t="str">
        <f t="shared" si="607"/>
        <v>Blank</v>
      </c>
      <c r="BA1046" t="str">
        <f t="shared" si="608"/>
        <v>female</v>
      </c>
      <c r="BB1046">
        <f t="shared" si="609"/>
        <v>0</v>
      </c>
      <c r="BC1046">
        <f t="shared" si="610"/>
        <v>0</v>
      </c>
      <c r="BD1046" t="str">
        <f t="shared" si="611"/>
        <v>Q</v>
      </c>
      <c r="BE1046">
        <f t="shared" si="612"/>
        <v>3</v>
      </c>
      <c r="BF1046">
        <f t="shared" si="613"/>
        <v>-3.7643689058441341</v>
      </c>
      <c r="BG1046">
        <f t="shared" si="614"/>
        <v>-42.171718189759716</v>
      </c>
      <c r="BH1046">
        <f t="shared" si="615"/>
        <v>-9.6115457513775127</v>
      </c>
      <c r="BI1046">
        <f t="shared" si="616"/>
        <v>-33.757758935166962</v>
      </c>
      <c r="BJ1046">
        <f t="shared" si="617"/>
        <v>151.41878811967541</v>
      </c>
      <c r="BK1046">
        <f t="shared" si="618"/>
        <v>-14.754319664473872</v>
      </c>
      <c r="BL1046">
        <f t="shared" si="619"/>
        <v>-22.013681658285037</v>
      </c>
      <c r="BM1046">
        <f t="shared" si="620"/>
        <v>-11.405315820044242</v>
      </c>
      <c r="BN1046">
        <f t="shared" si="621"/>
        <v>-67.960368165567971</v>
      </c>
      <c r="BO1046">
        <f t="shared" si="587"/>
        <v>1</v>
      </c>
      <c r="BP1046">
        <f t="shared" si="588"/>
        <v>3</v>
      </c>
      <c r="BQ1046" t="str">
        <f t="shared" si="589"/>
        <v>Train</v>
      </c>
    </row>
    <row r="1047" spans="1:69" x14ac:dyDescent="0.3">
      <c r="A1047">
        <v>3</v>
      </c>
      <c r="B1047">
        <v>0</v>
      </c>
      <c r="C1047" t="s">
        <v>2328</v>
      </c>
      <c r="D1047" t="s">
        <v>20</v>
      </c>
      <c r="E1047">
        <v>18</v>
      </c>
      <c r="F1047">
        <v>0</v>
      </c>
      <c r="G1047">
        <v>0</v>
      </c>
      <c r="H1047" t="s">
        <v>2329</v>
      </c>
      <c r="I1047">
        <v>7.75</v>
      </c>
      <c r="K1047" t="s">
        <v>17</v>
      </c>
      <c r="O1047">
        <v>3</v>
      </c>
      <c r="P1047">
        <v>1</v>
      </c>
      <c r="Q1047">
        <v>5</v>
      </c>
      <c r="R1047" t="str">
        <f t="shared" si="590"/>
        <v>Train</v>
      </c>
      <c r="S1047" t="str">
        <f t="shared" si="591"/>
        <v>Train</v>
      </c>
      <c r="T1047" t="str">
        <f t="shared" si="592"/>
        <v>Validate</v>
      </c>
      <c r="U1047" t="str">
        <f t="shared" si="593"/>
        <v/>
      </c>
      <c r="V1047" t="str">
        <f t="shared" si="594"/>
        <v>18-30</v>
      </c>
      <c r="W1047" t="str">
        <f t="shared" si="595"/>
        <v/>
      </c>
      <c r="X1047" t="str">
        <f t="shared" si="596"/>
        <v>0-10</v>
      </c>
      <c r="Y1047" t="b">
        <f>SUMPRODUCT(--(U1047=counts!$A$40:$A$49))&gt;0</f>
        <v>0</v>
      </c>
      <c r="Z1047" t="b">
        <f>SUMPRODUCT(--(W1047=counts!$A$18:$A$22))&gt;0</f>
        <v>0</v>
      </c>
      <c r="AA1047" t="str">
        <f t="shared" si="597"/>
        <v>18-30</v>
      </c>
      <c r="AB1047" t="str">
        <f>IF(W1047="","Blank",IF(Z1047="TRUE",W1047,counts!$A$23))</f>
        <v>Blank</v>
      </c>
      <c r="AC1047" t="str">
        <f t="shared" si="598"/>
        <v>0-10</v>
      </c>
      <c r="AD1047" t="str">
        <f t="shared" si="599"/>
        <v>Blank</v>
      </c>
      <c r="AE1047" t="str">
        <f t="shared" si="600"/>
        <v>male</v>
      </c>
      <c r="AF1047">
        <f>IF(F1047&gt;=4, counts!$A$62,F1047)</f>
        <v>0</v>
      </c>
      <c r="AG1047">
        <f>IF(G1047&gt;=3, counts!$A$69,G1047)</f>
        <v>0</v>
      </c>
      <c r="AH1047" t="str">
        <f>IF(OR(K1047="S",K1047=""), counts!$A$75,K1047)</f>
        <v>S, blank</v>
      </c>
      <c r="AI1047">
        <f t="shared" si="601"/>
        <v>3</v>
      </c>
      <c r="AJ1047">
        <f>VLOOKUP(AA1047,counts!$V$8:$W$13,2,FALSE)</f>
        <v>-11.613432440426715</v>
      </c>
      <c r="AK1047">
        <f>VLOOKUP(AB1047,counts!$V$17:$W$23,2,FALSE)</f>
        <v>-42.171718189759716</v>
      </c>
      <c r="AL1047">
        <f>VLOOKUP(AC1047,counts!$V$27:$W$33,2,FALSE)</f>
        <v>-82.840254641099079</v>
      </c>
      <c r="AM1047">
        <f>VLOOKUP(AD1047,counts!$V$38:$W$49,2,FALSE)</f>
        <v>-33.757758935166962</v>
      </c>
      <c r="AN1047">
        <f>VLOOKUP(AE1047,counts!$V$53:$W$54,2,FALSE)</f>
        <v>-108.67008854708662</v>
      </c>
      <c r="AO1047">
        <f>VLOOKUP(AF1047,counts!$V$58:$W$62,2,FALSE)</f>
        <v>-14.754319664473872</v>
      </c>
      <c r="AP1047">
        <f>VLOOKUP(AG1047,counts!$V$66:$W$69,2,FALSE)</f>
        <v>-22.013681658285037</v>
      </c>
      <c r="AQ1047">
        <f>VLOOKUP(AH1047,counts!$V$73:$W$75,2,FALSE)</f>
        <v>-22.422560732600829</v>
      </c>
      <c r="AR1047">
        <f>VLOOKUP(AI1047,counts!$V$79:$W$81,2,FALSE)</f>
        <v>-67.960368165567971</v>
      </c>
      <c r="AS1047">
        <f t="shared" si="602"/>
        <v>0</v>
      </c>
      <c r="AT1047">
        <f t="shared" si="603"/>
        <v>3</v>
      </c>
      <c r="AU1047" t="str">
        <f t="shared" si="586"/>
        <v>Train</v>
      </c>
      <c r="AW1047" t="str">
        <f t="shared" si="604"/>
        <v>18-30</v>
      </c>
      <c r="AX1047" t="str">
        <f t="shared" si="605"/>
        <v>Blank</v>
      </c>
      <c r="AY1047" t="str">
        <f t="shared" si="606"/>
        <v>0-10</v>
      </c>
      <c r="AZ1047" t="str">
        <f t="shared" si="607"/>
        <v>Blank</v>
      </c>
      <c r="BA1047" t="str">
        <f t="shared" si="608"/>
        <v>male</v>
      </c>
      <c r="BB1047">
        <f t="shared" si="609"/>
        <v>0</v>
      </c>
      <c r="BC1047">
        <f t="shared" si="610"/>
        <v>0</v>
      </c>
      <c r="BD1047" t="str">
        <f t="shared" si="611"/>
        <v>S, blank</v>
      </c>
      <c r="BE1047">
        <f t="shared" si="612"/>
        <v>3</v>
      </c>
      <c r="BF1047">
        <f t="shared" si="613"/>
        <v>-11.613432440426715</v>
      </c>
      <c r="BG1047">
        <f t="shared" si="614"/>
        <v>-42.171718189759716</v>
      </c>
      <c r="BH1047">
        <f t="shared" si="615"/>
        <v>-82.840254641099079</v>
      </c>
      <c r="BI1047">
        <f t="shared" si="616"/>
        <v>-33.757758935166962</v>
      </c>
      <c r="BJ1047">
        <f t="shared" si="617"/>
        <v>-108.67008854708662</v>
      </c>
      <c r="BK1047">
        <f t="shared" si="618"/>
        <v>-14.754319664473872</v>
      </c>
      <c r="BL1047">
        <f t="shared" si="619"/>
        <v>-22.013681658285037</v>
      </c>
      <c r="BM1047">
        <f t="shared" si="620"/>
        <v>-22.422560732600829</v>
      </c>
      <c r="BN1047">
        <f t="shared" si="621"/>
        <v>-67.960368165567971</v>
      </c>
      <c r="BO1047">
        <f t="shared" si="587"/>
        <v>0</v>
      </c>
      <c r="BP1047">
        <f t="shared" si="588"/>
        <v>3</v>
      </c>
      <c r="BQ1047" t="str">
        <f t="shared" si="589"/>
        <v>Train</v>
      </c>
    </row>
    <row r="1048" spans="1:69" x14ac:dyDescent="0.3">
      <c r="A1048">
        <v>3</v>
      </c>
      <c r="B1048">
        <v>0</v>
      </c>
      <c r="C1048" t="s">
        <v>2330</v>
      </c>
      <c r="D1048" t="s">
        <v>20</v>
      </c>
      <c r="E1048">
        <v>22</v>
      </c>
      <c r="F1048">
        <v>0</v>
      </c>
      <c r="G1048">
        <v>0</v>
      </c>
      <c r="H1048" t="s">
        <v>2331</v>
      </c>
      <c r="I1048">
        <v>7.8958000000000004</v>
      </c>
      <c r="K1048" t="s">
        <v>17</v>
      </c>
      <c r="O1048">
        <v>3</v>
      </c>
      <c r="P1048">
        <v>1</v>
      </c>
      <c r="Q1048">
        <v>1</v>
      </c>
      <c r="R1048" t="str">
        <f t="shared" si="590"/>
        <v>Train</v>
      </c>
      <c r="S1048" t="str">
        <f t="shared" si="591"/>
        <v>Train</v>
      </c>
      <c r="T1048" t="str">
        <f t="shared" si="592"/>
        <v>Train</v>
      </c>
      <c r="U1048" t="str">
        <f t="shared" si="593"/>
        <v/>
      </c>
      <c r="V1048" t="str">
        <f t="shared" si="594"/>
        <v>18-30</v>
      </c>
      <c r="W1048" t="str">
        <f t="shared" si="595"/>
        <v/>
      </c>
      <c r="X1048" t="str">
        <f t="shared" si="596"/>
        <v>0-10</v>
      </c>
      <c r="Y1048" t="b">
        <f>SUMPRODUCT(--(U1048=counts!$A$40:$A$49))&gt;0</f>
        <v>0</v>
      </c>
      <c r="Z1048" t="b">
        <f>SUMPRODUCT(--(W1048=counts!$A$18:$A$22))&gt;0</f>
        <v>0</v>
      </c>
      <c r="AA1048" t="str">
        <f t="shared" si="597"/>
        <v>18-30</v>
      </c>
      <c r="AB1048" t="str">
        <f>IF(W1048="","Blank",IF(Z1048="TRUE",W1048,counts!$A$23))</f>
        <v>Blank</v>
      </c>
      <c r="AC1048" t="str">
        <f t="shared" si="598"/>
        <v>0-10</v>
      </c>
      <c r="AD1048" t="str">
        <f t="shared" si="599"/>
        <v>Blank</v>
      </c>
      <c r="AE1048" t="str">
        <f t="shared" si="600"/>
        <v>male</v>
      </c>
      <c r="AF1048">
        <f>IF(F1048&gt;=4, counts!$A$62,F1048)</f>
        <v>0</v>
      </c>
      <c r="AG1048">
        <f>IF(G1048&gt;=3, counts!$A$69,G1048)</f>
        <v>0</v>
      </c>
      <c r="AH1048" t="str">
        <f>IF(OR(K1048="S",K1048=""), counts!$A$75,K1048)</f>
        <v>S, blank</v>
      </c>
      <c r="AI1048">
        <f t="shared" si="601"/>
        <v>3</v>
      </c>
      <c r="AJ1048">
        <f>VLOOKUP(AA1048,counts!$V$8:$W$13,2,FALSE)</f>
        <v>-11.613432440426715</v>
      </c>
      <c r="AK1048">
        <f>VLOOKUP(AB1048,counts!$V$17:$W$23,2,FALSE)</f>
        <v>-42.171718189759716</v>
      </c>
      <c r="AL1048">
        <f>VLOOKUP(AC1048,counts!$V$27:$W$33,2,FALSE)</f>
        <v>-82.840254641099079</v>
      </c>
      <c r="AM1048">
        <f>VLOOKUP(AD1048,counts!$V$38:$W$49,2,FALSE)</f>
        <v>-33.757758935166962</v>
      </c>
      <c r="AN1048">
        <f>VLOOKUP(AE1048,counts!$V$53:$W$54,2,FALSE)</f>
        <v>-108.67008854708662</v>
      </c>
      <c r="AO1048">
        <f>VLOOKUP(AF1048,counts!$V$58:$W$62,2,FALSE)</f>
        <v>-14.754319664473872</v>
      </c>
      <c r="AP1048">
        <f>VLOOKUP(AG1048,counts!$V$66:$W$69,2,FALSE)</f>
        <v>-22.013681658285037</v>
      </c>
      <c r="AQ1048">
        <f>VLOOKUP(AH1048,counts!$V$73:$W$75,2,FALSE)</f>
        <v>-22.422560732600829</v>
      </c>
      <c r="AR1048">
        <f>VLOOKUP(AI1048,counts!$V$79:$W$81,2,FALSE)</f>
        <v>-67.960368165567971</v>
      </c>
      <c r="AS1048">
        <f t="shared" si="602"/>
        <v>0</v>
      </c>
      <c r="AT1048">
        <f t="shared" si="603"/>
        <v>3</v>
      </c>
      <c r="AU1048" t="str">
        <f t="shared" si="586"/>
        <v>Train</v>
      </c>
      <c r="AW1048" t="str">
        <f t="shared" si="604"/>
        <v>18-30</v>
      </c>
      <c r="AX1048" t="str">
        <f t="shared" si="605"/>
        <v>Blank</v>
      </c>
      <c r="AY1048" t="str">
        <f t="shared" si="606"/>
        <v>0-10</v>
      </c>
      <c r="AZ1048" t="str">
        <f t="shared" si="607"/>
        <v>Blank</v>
      </c>
      <c r="BA1048" t="str">
        <f t="shared" si="608"/>
        <v>male</v>
      </c>
      <c r="BB1048">
        <f t="shared" si="609"/>
        <v>0</v>
      </c>
      <c r="BC1048">
        <f t="shared" si="610"/>
        <v>0</v>
      </c>
      <c r="BD1048" t="str">
        <f t="shared" si="611"/>
        <v>S, blank</v>
      </c>
      <c r="BE1048">
        <f t="shared" si="612"/>
        <v>3</v>
      </c>
      <c r="BF1048">
        <f t="shared" si="613"/>
        <v>-11.613432440426715</v>
      </c>
      <c r="BG1048">
        <f t="shared" si="614"/>
        <v>-42.171718189759716</v>
      </c>
      <c r="BH1048">
        <f t="shared" si="615"/>
        <v>-82.840254641099079</v>
      </c>
      <c r="BI1048">
        <f t="shared" si="616"/>
        <v>-33.757758935166962</v>
      </c>
      <c r="BJ1048">
        <f t="shared" si="617"/>
        <v>-108.67008854708662</v>
      </c>
      <c r="BK1048">
        <f t="shared" si="618"/>
        <v>-14.754319664473872</v>
      </c>
      <c r="BL1048">
        <f t="shared" si="619"/>
        <v>-22.013681658285037</v>
      </c>
      <c r="BM1048">
        <f t="shared" si="620"/>
        <v>-22.422560732600829</v>
      </c>
      <c r="BN1048">
        <f t="shared" si="621"/>
        <v>-67.960368165567971</v>
      </c>
      <c r="BO1048">
        <f t="shared" si="587"/>
        <v>0</v>
      </c>
      <c r="BP1048">
        <f t="shared" si="588"/>
        <v>3</v>
      </c>
      <c r="BQ1048" t="str">
        <f t="shared" si="589"/>
        <v>Train</v>
      </c>
    </row>
    <row r="1049" spans="1:69" x14ac:dyDescent="0.3">
      <c r="A1049">
        <v>3</v>
      </c>
      <c r="B1049">
        <v>1</v>
      </c>
      <c r="C1049" t="s">
        <v>2332</v>
      </c>
      <c r="D1049" t="s">
        <v>15</v>
      </c>
      <c r="E1049">
        <v>15</v>
      </c>
      <c r="F1049">
        <v>0</v>
      </c>
      <c r="G1049">
        <v>0</v>
      </c>
      <c r="H1049" t="s">
        <v>2333</v>
      </c>
      <c r="I1049">
        <v>7.2249999999999996</v>
      </c>
      <c r="K1049" t="s">
        <v>44</v>
      </c>
      <c r="L1049" t="s">
        <v>44</v>
      </c>
      <c r="O1049">
        <v>1</v>
      </c>
      <c r="P1049">
        <v>1</v>
      </c>
      <c r="Q1049">
        <v>2</v>
      </c>
      <c r="R1049" t="str">
        <f t="shared" si="590"/>
        <v>Train</v>
      </c>
      <c r="S1049" t="str">
        <f t="shared" si="591"/>
        <v>Train</v>
      </c>
      <c r="T1049" t="str">
        <f t="shared" si="592"/>
        <v>Train</v>
      </c>
      <c r="U1049" t="str">
        <f t="shared" si="593"/>
        <v/>
      </c>
      <c r="V1049" t="str">
        <f t="shared" si="594"/>
        <v>0-17</v>
      </c>
      <c r="W1049" t="str">
        <f t="shared" si="595"/>
        <v/>
      </c>
      <c r="X1049" t="str">
        <f t="shared" si="596"/>
        <v>0-10</v>
      </c>
      <c r="Y1049" t="b">
        <f>SUMPRODUCT(--(U1049=counts!$A$40:$A$49))&gt;0</f>
        <v>0</v>
      </c>
      <c r="Z1049" t="b">
        <f>SUMPRODUCT(--(W1049=counts!$A$18:$A$22))&gt;0</f>
        <v>0</v>
      </c>
      <c r="AA1049" t="str">
        <f t="shared" si="597"/>
        <v>0-17</v>
      </c>
      <c r="AB1049" t="str">
        <f>IF(W1049="","Blank",IF(Z1049="TRUE",W1049,counts!$A$23))</f>
        <v>Blank</v>
      </c>
      <c r="AC1049" t="str">
        <f t="shared" si="598"/>
        <v>0-10</v>
      </c>
      <c r="AD1049" t="str">
        <f t="shared" si="599"/>
        <v>Blank</v>
      </c>
      <c r="AE1049" t="str">
        <f t="shared" si="600"/>
        <v>female</v>
      </c>
      <c r="AF1049">
        <f>IF(F1049&gt;=4, counts!$A$62,F1049)</f>
        <v>0</v>
      </c>
      <c r="AG1049">
        <f>IF(G1049&gt;=3, counts!$A$69,G1049)</f>
        <v>0</v>
      </c>
      <c r="AH1049" t="str">
        <f>IF(OR(K1049="S",K1049=""), counts!$A$75,K1049)</f>
        <v>C</v>
      </c>
      <c r="AI1049">
        <f t="shared" si="601"/>
        <v>3</v>
      </c>
      <c r="AJ1049">
        <f>VLOOKUP(AA1049,counts!$V$8:$W$13,2,FALSE)</f>
        <v>-3.7643689058441341</v>
      </c>
      <c r="AK1049">
        <f>VLOOKUP(AB1049,counts!$V$17:$W$23,2,FALSE)</f>
        <v>-42.171718189759716</v>
      </c>
      <c r="AL1049">
        <f>VLOOKUP(AC1049,counts!$V$27:$W$33,2,FALSE)</f>
        <v>-82.840254641099079</v>
      </c>
      <c r="AM1049">
        <f>VLOOKUP(AD1049,counts!$V$38:$W$49,2,FALSE)</f>
        <v>-33.757758935166962</v>
      </c>
      <c r="AN1049">
        <f>VLOOKUP(AE1049,counts!$V$53:$W$54,2,FALSE)</f>
        <v>151.41878811967541</v>
      </c>
      <c r="AO1049">
        <f>VLOOKUP(AF1049,counts!$V$58:$W$62,2,FALSE)</f>
        <v>-14.754319664473872</v>
      </c>
      <c r="AP1049">
        <f>VLOOKUP(AG1049,counts!$V$66:$W$69,2,FALSE)</f>
        <v>-22.013681658285037</v>
      </c>
      <c r="AQ1049">
        <f>VLOOKUP(AH1049,counts!$V$73:$W$75,2,FALSE)</f>
        <v>72.444458573419169</v>
      </c>
      <c r="AR1049">
        <f>VLOOKUP(AI1049,counts!$V$79:$W$81,2,FALSE)</f>
        <v>-67.960368165567971</v>
      </c>
      <c r="AS1049">
        <f t="shared" si="602"/>
        <v>1</v>
      </c>
      <c r="AT1049">
        <f t="shared" si="603"/>
        <v>1</v>
      </c>
      <c r="AU1049" t="str">
        <f t="shared" si="586"/>
        <v>Train</v>
      </c>
      <c r="AW1049" t="str">
        <f t="shared" si="604"/>
        <v>0-17</v>
      </c>
      <c r="AX1049" t="str">
        <f t="shared" si="605"/>
        <v>Blank</v>
      </c>
      <c r="AY1049" t="str">
        <f t="shared" si="606"/>
        <v>0-10</v>
      </c>
      <c r="AZ1049" t="str">
        <f t="shared" si="607"/>
        <v>Blank</v>
      </c>
      <c r="BA1049" t="str">
        <f t="shared" si="608"/>
        <v>female</v>
      </c>
      <c r="BB1049">
        <f t="shared" si="609"/>
        <v>0</v>
      </c>
      <c r="BC1049">
        <f t="shared" si="610"/>
        <v>0</v>
      </c>
      <c r="BD1049" t="str">
        <f t="shared" si="611"/>
        <v>C</v>
      </c>
      <c r="BE1049">
        <f t="shared" si="612"/>
        <v>3</v>
      </c>
      <c r="BF1049">
        <f t="shared" si="613"/>
        <v>-3.7643689058441341</v>
      </c>
      <c r="BG1049">
        <f t="shared" si="614"/>
        <v>-42.171718189759716</v>
      </c>
      <c r="BH1049">
        <f t="shared" si="615"/>
        <v>-82.840254641099079</v>
      </c>
      <c r="BI1049">
        <f t="shared" si="616"/>
        <v>-33.757758935166962</v>
      </c>
      <c r="BJ1049">
        <f t="shared" si="617"/>
        <v>151.41878811967541</v>
      </c>
      <c r="BK1049">
        <f t="shared" si="618"/>
        <v>-14.754319664473872</v>
      </c>
      <c r="BL1049">
        <f t="shared" si="619"/>
        <v>-22.013681658285037</v>
      </c>
      <c r="BM1049">
        <f t="shared" si="620"/>
        <v>72.444458573419169</v>
      </c>
      <c r="BN1049">
        <f t="shared" si="621"/>
        <v>-67.960368165567971</v>
      </c>
      <c r="BO1049">
        <f t="shared" si="587"/>
        <v>1</v>
      </c>
      <c r="BP1049">
        <f t="shared" si="588"/>
        <v>1</v>
      </c>
      <c r="BQ1049" t="str">
        <f t="shared" si="589"/>
        <v>Train</v>
      </c>
    </row>
    <row r="1050" spans="1:69" x14ac:dyDescent="0.3">
      <c r="A1050">
        <v>3</v>
      </c>
      <c r="B1050">
        <v>1</v>
      </c>
      <c r="C1050" t="s">
        <v>2334</v>
      </c>
      <c r="D1050" t="s">
        <v>15</v>
      </c>
      <c r="E1050">
        <v>1</v>
      </c>
      <c r="F1050">
        <v>0</v>
      </c>
      <c r="G1050">
        <v>2</v>
      </c>
      <c r="H1050" t="s">
        <v>2335</v>
      </c>
      <c r="I1050">
        <v>15.7417</v>
      </c>
      <c r="K1050" t="s">
        <v>44</v>
      </c>
      <c r="L1050" t="s">
        <v>44</v>
      </c>
      <c r="O1050">
        <v>5</v>
      </c>
      <c r="P1050">
        <v>3</v>
      </c>
      <c r="Q1050">
        <v>5</v>
      </c>
      <c r="R1050" t="str">
        <f t="shared" si="590"/>
        <v>Validate</v>
      </c>
      <c r="S1050" t="str">
        <f t="shared" si="591"/>
        <v>Train</v>
      </c>
      <c r="T1050" t="str">
        <f t="shared" si="592"/>
        <v>Validate</v>
      </c>
      <c r="U1050" t="str">
        <f t="shared" si="593"/>
        <v/>
      </c>
      <c r="V1050" t="str">
        <f t="shared" si="594"/>
        <v>0-17</v>
      </c>
      <c r="W1050" t="str">
        <f t="shared" si="595"/>
        <v/>
      </c>
      <c r="X1050" t="str">
        <f t="shared" si="596"/>
        <v>11-20</v>
      </c>
      <c r="Y1050" t="b">
        <f>SUMPRODUCT(--(U1050=counts!$A$40:$A$49))&gt;0</f>
        <v>0</v>
      </c>
      <c r="Z1050" t="b">
        <f>SUMPRODUCT(--(W1050=counts!$A$18:$A$22))&gt;0</f>
        <v>0</v>
      </c>
      <c r="AA1050" t="str">
        <f t="shared" si="597"/>
        <v>0-17</v>
      </c>
      <c r="AB1050" t="str">
        <f>IF(W1050="","Blank",IF(Z1050="TRUE",W1050,counts!$A$23))</f>
        <v>Blank</v>
      </c>
      <c r="AC1050" t="str">
        <f t="shared" si="598"/>
        <v>11-20</v>
      </c>
      <c r="AD1050" t="str">
        <f t="shared" si="599"/>
        <v>Blank</v>
      </c>
      <c r="AE1050" t="str">
        <f t="shared" si="600"/>
        <v>female</v>
      </c>
      <c r="AF1050">
        <f>IF(F1050&gt;=4, counts!$A$62,F1050)</f>
        <v>0</v>
      </c>
      <c r="AG1050">
        <f>IF(G1050&gt;=3, counts!$A$69,G1050)</f>
        <v>2</v>
      </c>
      <c r="AH1050" t="str">
        <f>IF(OR(K1050="S",K1050=""), counts!$A$75,K1050)</f>
        <v>C</v>
      </c>
      <c r="AI1050">
        <f t="shared" si="601"/>
        <v>3</v>
      </c>
      <c r="AJ1050">
        <f>VLOOKUP(AA1050,counts!$V$8:$W$13,2,FALSE)</f>
        <v>-3.7643689058441341</v>
      </c>
      <c r="AK1050">
        <f>VLOOKUP(AB1050,counts!$V$17:$W$23,2,FALSE)</f>
        <v>-42.171718189759716</v>
      </c>
      <c r="AL1050">
        <f>VLOOKUP(AC1050,counts!$V$27:$W$33,2,FALSE)</f>
        <v>-9.6115457513775127</v>
      </c>
      <c r="AM1050">
        <f>VLOOKUP(AD1050,counts!$V$38:$W$49,2,FALSE)</f>
        <v>-33.757758935166962</v>
      </c>
      <c r="AN1050">
        <f>VLOOKUP(AE1050,counts!$V$53:$W$54,2,FALSE)</f>
        <v>151.41878811967541</v>
      </c>
      <c r="AO1050">
        <f>VLOOKUP(AF1050,counts!$V$58:$W$62,2,FALSE)</f>
        <v>-14.754319664473872</v>
      </c>
      <c r="AP1050">
        <f>VLOOKUP(AG1050,counts!$V$66:$W$69,2,FALSE)</f>
        <v>75.609641767585757</v>
      </c>
      <c r="AQ1050">
        <f>VLOOKUP(AH1050,counts!$V$73:$W$75,2,FALSE)</f>
        <v>72.444458573419169</v>
      </c>
      <c r="AR1050">
        <f>VLOOKUP(AI1050,counts!$V$79:$W$81,2,FALSE)</f>
        <v>-67.960368165567971</v>
      </c>
      <c r="AS1050">
        <f t="shared" si="602"/>
        <v>1</v>
      </c>
      <c r="AT1050">
        <f t="shared" si="603"/>
        <v>5</v>
      </c>
      <c r="AU1050" t="str">
        <f t="shared" si="586"/>
        <v>Validate</v>
      </c>
      <c r="AW1050" t="str">
        <f t="shared" si="604"/>
        <v>0-17</v>
      </c>
      <c r="AX1050" t="str">
        <f t="shared" si="605"/>
        <v>Blank</v>
      </c>
      <c r="AY1050" t="str">
        <f t="shared" si="606"/>
        <v>11-20</v>
      </c>
      <c r="AZ1050" t="str">
        <f t="shared" si="607"/>
        <v>Blank</v>
      </c>
      <c r="BA1050" t="str">
        <f t="shared" si="608"/>
        <v>female</v>
      </c>
      <c r="BB1050">
        <f t="shared" si="609"/>
        <v>0</v>
      </c>
      <c r="BC1050">
        <f t="shared" si="610"/>
        <v>2</v>
      </c>
      <c r="BD1050" t="str">
        <f t="shared" si="611"/>
        <v>C</v>
      </c>
      <c r="BE1050">
        <f t="shared" si="612"/>
        <v>3</v>
      </c>
      <c r="BF1050">
        <f t="shared" si="613"/>
        <v>-3.7643689058441341</v>
      </c>
      <c r="BG1050">
        <f t="shared" si="614"/>
        <v>-42.171718189759716</v>
      </c>
      <c r="BH1050">
        <f t="shared" si="615"/>
        <v>-9.6115457513775127</v>
      </c>
      <c r="BI1050">
        <f t="shared" si="616"/>
        <v>-33.757758935166962</v>
      </c>
      <c r="BJ1050">
        <f t="shared" si="617"/>
        <v>151.41878811967541</v>
      </c>
      <c r="BK1050">
        <f t="shared" si="618"/>
        <v>-14.754319664473872</v>
      </c>
      <c r="BL1050">
        <f t="shared" si="619"/>
        <v>75.609641767585757</v>
      </c>
      <c r="BM1050">
        <f t="shared" si="620"/>
        <v>72.444458573419169</v>
      </c>
      <c r="BN1050">
        <f t="shared" si="621"/>
        <v>-67.960368165567971</v>
      </c>
      <c r="BO1050">
        <f t="shared" si="587"/>
        <v>1</v>
      </c>
      <c r="BP1050">
        <f t="shared" si="588"/>
        <v>5</v>
      </c>
      <c r="BQ1050" t="str">
        <f t="shared" si="589"/>
        <v>Validate</v>
      </c>
    </row>
    <row r="1051" spans="1:69" x14ac:dyDescent="0.3">
      <c r="A1051">
        <v>3</v>
      </c>
      <c r="B1051">
        <v>1</v>
      </c>
      <c r="C1051" t="s">
        <v>2336</v>
      </c>
      <c r="D1051" t="s">
        <v>20</v>
      </c>
      <c r="E1051">
        <v>20</v>
      </c>
      <c r="F1051">
        <v>1</v>
      </c>
      <c r="G1051">
        <v>1</v>
      </c>
      <c r="H1051" t="s">
        <v>2335</v>
      </c>
      <c r="I1051">
        <v>15.7417</v>
      </c>
      <c r="K1051" t="s">
        <v>44</v>
      </c>
      <c r="L1051" t="s">
        <v>44</v>
      </c>
      <c r="O1051">
        <v>5</v>
      </c>
      <c r="P1051">
        <v>5</v>
      </c>
      <c r="Q1051">
        <v>5</v>
      </c>
      <c r="R1051" t="str">
        <f t="shared" si="590"/>
        <v>Validate</v>
      </c>
      <c r="S1051" t="str">
        <f t="shared" si="591"/>
        <v>Validate</v>
      </c>
      <c r="T1051" t="str">
        <f t="shared" si="592"/>
        <v>Validate</v>
      </c>
      <c r="U1051" t="str">
        <f t="shared" si="593"/>
        <v/>
      </c>
      <c r="V1051" t="str">
        <f t="shared" si="594"/>
        <v>18-30</v>
      </c>
      <c r="W1051" t="str">
        <f t="shared" si="595"/>
        <v/>
      </c>
      <c r="X1051" t="str">
        <f t="shared" si="596"/>
        <v>11-20</v>
      </c>
      <c r="Y1051" t="b">
        <f>SUMPRODUCT(--(U1051=counts!$A$40:$A$49))&gt;0</f>
        <v>0</v>
      </c>
      <c r="Z1051" t="b">
        <f>SUMPRODUCT(--(W1051=counts!$A$18:$A$22))&gt;0</f>
        <v>0</v>
      </c>
      <c r="AA1051" t="str">
        <f t="shared" si="597"/>
        <v>18-30</v>
      </c>
      <c r="AB1051" t="str">
        <f>IF(W1051="","Blank",IF(Z1051="TRUE",W1051,counts!$A$23))</f>
        <v>Blank</v>
      </c>
      <c r="AC1051" t="str">
        <f t="shared" si="598"/>
        <v>11-20</v>
      </c>
      <c r="AD1051" t="str">
        <f t="shared" si="599"/>
        <v>Blank</v>
      </c>
      <c r="AE1051" t="str">
        <f t="shared" si="600"/>
        <v>male</v>
      </c>
      <c r="AF1051">
        <f>IF(F1051&gt;=4, counts!$A$62,F1051)</f>
        <v>1</v>
      </c>
      <c r="AG1051">
        <f>IF(G1051&gt;=3, counts!$A$69,G1051)</f>
        <v>1</v>
      </c>
      <c r="AH1051" t="str">
        <f>IF(OR(K1051="S",K1051=""), counts!$A$75,K1051)</f>
        <v>C</v>
      </c>
      <c r="AI1051">
        <f t="shared" si="601"/>
        <v>3</v>
      </c>
      <c r="AJ1051">
        <f>VLOOKUP(AA1051,counts!$V$8:$W$13,2,FALSE)</f>
        <v>-11.613432440426715</v>
      </c>
      <c r="AK1051">
        <f>VLOOKUP(AB1051,counts!$V$17:$W$23,2,FALSE)</f>
        <v>-42.171718189759716</v>
      </c>
      <c r="AL1051">
        <f>VLOOKUP(AC1051,counts!$V$27:$W$33,2,FALSE)</f>
        <v>-9.6115457513775127</v>
      </c>
      <c r="AM1051">
        <f>VLOOKUP(AD1051,counts!$V$38:$W$49,2,FALSE)</f>
        <v>-33.757758935166962</v>
      </c>
      <c r="AN1051">
        <f>VLOOKUP(AE1051,counts!$V$53:$W$54,2,FALSE)</f>
        <v>-108.67008854708662</v>
      </c>
      <c r="AO1051">
        <f>VLOOKUP(AF1051,counts!$V$58:$W$62,2,FALSE)</f>
        <v>48.695090775187893</v>
      </c>
      <c r="AP1051">
        <f>VLOOKUP(AG1051,counts!$V$66:$W$69,2,FALSE)</f>
        <v>79.365382998232107</v>
      </c>
      <c r="AQ1051">
        <f>VLOOKUP(AH1051,counts!$V$73:$W$75,2,FALSE)</f>
        <v>72.444458573419169</v>
      </c>
      <c r="AR1051">
        <f>VLOOKUP(AI1051,counts!$V$79:$W$81,2,FALSE)</f>
        <v>-67.960368165567971</v>
      </c>
      <c r="AS1051">
        <f t="shared" si="602"/>
        <v>1</v>
      </c>
      <c r="AT1051">
        <f t="shared" si="603"/>
        <v>5</v>
      </c>
      <c r="AU1051" t="str">
        <f t="shared" si="586"/>
        <v>Validate</v>
      </c>
      <c r="AW1051" t="str">
        <f t="shared" si="604"/>
        <v>18-30</v>
      </c>
      <c r="AX1051" t="str">
        <f t="shared" si="605"/>
        <v>Blank</v>
      </c>
      <c r="AY1051" t="str">
        <f t="shared" si="606"/>
        <v>11-20</v>
      </c>
      <c r="AZ1051" t="str">
        <f t="shared" si="607"/>
        <v>Blank</v>
      </c>
      <c r="BA1051" t="str">
        <f t="shared" si="608"/>
        <v>male</v>
      </c>
      <c r="BB1051">
        <f t="shared" si="609"/>
        <v>1</v>
      </c>
      <c r="BC1051">
        <f t="shared" si="610"/>
        <v>1</v>
      </c>
      <c r="BD1051" t="str">
        <f t="shared" si="611"/>
        <v>C</v>
      </c>
      <c r="BE1051">
        <f t="shared" si="612"/>
        <v>3</v>
      </c>
      <c r="BF1051">
        <f t="shared" si="613"/>
        <v>-11.613432440426715</v>
      </c>
      <c r="BG1051">
        <f t="shared" si="614"/>
        <v>-42.171718189759716</v>
      </c>
      <c r="BH1051">
        <f t="shared" si="615"/>
        <v>-9.6115457513775127</v>
      </c>
      <c r="BI1051">
        <f t="shared" si="616"/>
        <v>-33.757758935166962</v>
      </c>
      <c r="BJ1051">
        <f t="shared" si="617"/>
        <v>-108.67008854708662</v>
      </c>
      <c r="BK1051">
        <f t="shared" si="618"/>
        <v>48.695090775187893</v>
      </c>
      <c r="BL1051">
        <f t="shared" si="619"/>
        <v>79.365382998232107</v>
      </c>
      <c r="BM1051">
        <f t="shared" si="620"/>
        <v>72.444458573419169</v>
      </c>
      <c r="BN1051">
        <f t="shared" si="621"/>
        <v>-67.960368165567971</v>
      </c>
      <c r="BO1051">
        <f t="shared" si="587"/>
        <v>1</v>
      </c>
      <c r="BP1051">
        <f t="shared" si="588"/>
        <v>5</v>
      </c>
      <c r="BQ1051" t="str">
        <f t="shared" si="589"/>
        <v>Validate</v>
      </c>
    </row>
    <row r="1052" spans="1:69" x14ac:dyDescent="0.3">
      <c r="A1052">
        <v>3</v>
      </c>
      <c r="B1052">
        <v>1</v>
      </c>
      <c r="C1052" t="s">
        <v>2337</v>
      </c>
      <c r="D1052" t="s">
        <v>15</v>
      </c>
      <c r="E1052">
        <v>19</v>
      </c>
      <c r="F1052">
        <v>1</v>
      </c>
      <c r="G1052">
        <v>1</v>
      </c>
      <c r="H1052" t="s">
        <v>2335</v>
      </c>
      <c r="I1052">
        <v>15.7417</v>
      </c>
      <c r="K1052" t="s">
        <v>44</v>
      </c>
      <c r="L1052" t="s">
        <v>44</v>
      </c>
      <c r="O1052">
        <v>5</v>
      </c>
      <c r="P1052">
        <v>2</v>
      </c>
      <c r="Q1052">
        <v>3</v>
      </c>
      <c r="R1052" t="str">
        <f t="shared" si="590"/>
        <v>Validate</v>
      </c>
      <c r="S1052" t="str">
        <f t="shared" si="591"/>
        <v>Train</v>
      </c>
      <c r="T1052" t="str">
        <f t="shared" si="592"/>
        <v>Train</v>
      </c>
      <c r="U1052" t="str">
        <f t="shared" si="593"/>
        <v/>
      </c>
      <c r="V1052" t="str">
        <f t="shared" si="594"/>
        <v>18-30</v>
      </c>
      <c r="W1052" t="str">
        <f t="shared" si="595"/>
        <v/>
      </c>
      <c r="X1052" t="str">
        <f t="shared" si="596"/>
        <v>11-20</v>
      </c>
      <c r="Y1052" t="b">
        <f>SUMPRODUCT(--(U1052=counts!$A$40:$A$49))&gt;0</f>
        <v>0</v>
      </c>
      <c r="Z1052" t="b">
        <f>SUMPRODUCT(--(W1052=counts!$A$18:$A$22))&gt;0</f>
        <v>0</v>
      </c>
      <c r="AA1052" t="str">
        <f t="shared" si="597"/>
        <v>18-30</v>
      </c>
      <c r="AB1052" t="str">
        <f>IF(W1052="","Blank",IF(Z1052="TRUE",W1052,counts!$A$23))</f>
        <v>Blank</v>
      </c>
      <c r="AC1052" t="str">
        <f t="shared" si="598"/>
        <v>11-20</v>
      </c>
      <c r="AD1052" t="str">
        <f t="shared" si="599"/>
        <v>Blank</v>
      </c>
      <c r="AE1052" t="str">
        <f t="shared" si="600"/>
        <v>female</v>
      </c>
      <c r="AF1052">
        <f>IF(F1052&gt;=4, counts!$A$62,F1052)</f>
        <v>1</v>
      </c>
      <c r="AG1052">
        <f>IF(G1052&gt;=3, counts!$A$69,G1052)</f>
        <v>1</v>
      </c>
      <c r="AH1052" t="str">
        <f>IF(OR(K1052="S",K1052=""), counts!$A$75,K1052)</f>
        <v>C</v>
      </c>
      <c r="AI1052">
        <f t="shared" si="601"/>
        <v>3</v>
      </c>
      <c r="AJ1052">
        <f>VLOOKUP(AA1052,counts!$V$8:$W$13,2,FALSE)</f>
        <v>-11.613432440426715</v>
      </c>
      <c r="AK1052">
        <f>VLOOKUP(AB1052,counts!$V$17:$W$23,2,FALSE)</f>
        <v>-42.171718189759716</v>
      </c>
      <c r="AL1052">
        <f>VLOOKUP(AC1052,counts!$V$27:$W$33,2,FALSE)</f>
        <v>-9.6115457513775127</v>
      </c>
      <c r="AM1052">
        <f>VLOOKUP(AD1052,counts!$V$38:$W$49,2,FALSE)</f>
        <v>-33.757758935166962</v>
      </c>
      <c r="AN1052">
        <f>VLOOKUP(AE1052,counts!$V$53:$W$54,2,FALSE)</f>
        <v>151.41878811967541</v>
      </c>
      <c r="AO1052">
        <f>VLOOKUP(AF1052,counts!$V$58:$W$62,2,FALSE)</f>
        <v>48.695090775187893</v>
      </c>
      <c r="AP1052">
        <f>VLOOKUP(AG1052,counts!$V$66:$W$69,2,FALSE)</f>
        <v>79.365382998232107</v>
      </c>
      <c r="AQ1052">
        <f>VLOOKUP(AH1052,counts!$V$73:$W$75,2,FALSE)</f>
        <v>72.444458573419169</v>
      </c>
      <c r="AR1052">
        <f>VLOOKUP(AI1052,counts!$V$79:$W$81,2,FALSE)</f>
        <v>-67.960368165567971</v>
      </c>
      <c r="AS1052">
        <f t="shared" si="602"/>
        <v>1</v>
      </c>
      <c r="AT1052">
        <f t="shared" si="603"/>
        <v>5</v>
      </c>
      <c r="AU1052" t="str">
        <f t="shared" si="586"/>
        <v>Validate</v>
      </c>
      <c r="AW1052" t="str">
        <f t="shared" si="604"/>
        <v>18-30</v>
      </c>
      <c r="AX1052" t="str">
        <f t="shared" si="605"/>
        <v>Blank</v>
      </c>
      <c r="AY1052" t="str">
        <f t="shared" si="606"/>
        <v>11-20</v>
      </c>
      <c r="AZ1052" t="str">
        <f t="shared" si="607"/>
        <v>Blank</v>
      </c>
      <c r="BA1052" t="str">
        <f t="shared" si="608"/>
        <v>female</v>
      </c>
      <c r="BB1052">
        <f t="shared" si="609"/>
        <v>1</v>
      </c>
      <c r="BC1052">
        <f t="shared" si="610"/>
        <v>1</v>
      </c>
      <c r="BD1052" t="str">
        <f t="shared" si="611"/>
        <v>C</v>
      </c>
      <c r="BE1052">
        <f t="shared" si="612"/>
        <v>3</v>
      </c>
      <c r="BF1052">
        <f t="shared" si="613"/>
        <v>-11.613432440426715</v>
      </c>
      <c r="BG1052">
        <f t="shared" si="614"/>
        <v>-42.171718189759716</v>
      </c>
      <c r="BH1052">
        <f t="shared" si="615"/>
        <v>-9.6115457513775127</v>
      </c>
      <c r="BI1052">
        <f t="shared" si="616"/>
        <v>-33.757758935166962</v>
      </c>
      <c r="BJ1052">
        <f t="shared" si="617"/>
        <v>151.41878811967541</v>
      </c>
      <c r="BK1052">
        <f t="shared" si="618"/>
        <v>48.695090775187893</v>
      </c>
      <c r="BL1052">
        <f t="shared" si="619"/>
        <v>79.365382998232107</v>
      </c>
      <c r="BM1052">
        <f t="shared" si="620"/>
        <v>72.444458573419169</v>
      </c>
      <c r="BN1052">
        <f t="shared" si="621"/>
        <v>-67.960368165567971</v>
      </c>
      <c r="BO1052">
        <f t="shared" si="587"/>
        <v>1</v>
      </c>
      <c r="BP1052">
        <f t="shared" si="588"/>
        <v>5</v>
      </c>
      <c r="BQ1052" t="str">
        <f t="shared" si="589"/>
        <v>Validate</v>
      </c>
    </row>
    <row r="1053" spans="1:69" x14ac:dyDescent="0.3">
      <c r="A1053">
        <v>3</v>
      </c>
      <c r="B1053">
        <v>0</v>
      </c>
      <c r="C1053" t="s">
        <v>2338</v>
      </c>
      <c r="D1053" t="s">
        <v>20</v>
      </c>
      <c r="E1053">
        <v>33</v>
      </c>
      <c r="F1053">
        <v>0</v>
      </c>
      <c r="G1053">
        <v>0</v>
      </c>
      <c r="H1053" t="s">
        <v>2339</v>
      </c>
      <c r="I1053">
        <v>8.0500000000000007</v>
      </c>
      <c r="K1053" t="s">
        <v>17</v>
      </c>
      <c r="O1053">
        <v>5</v>
      </c>
      <c r="P1053">
        <v>5</v>
      </c>
      <c r="Q1053">
        <v>1</v>
      </c>
      <c r="R1053" t="str">
        <f t="shared" si="590"/>
        <v>Validate</v>
      </c>
      <c r="S1053" t="str">
        <f t="shared" si="591"/>
        <v>Validate</v>
      </c>
      <c r="T1053" t="str">
        <f t="shared" si="592"/>
        <v>Train</v>
      </c>
      <c r="U1053" t="str">
        <f t="shared" si="593"/>
        <v/>
      </c>
      <c r="V1053" t="str">
        <f t="shared" si="594"/>
        <v>31-40</v>
      </c>
      <c r="W1053" t="str">
        <f t="shared" si="595"/>
        <v/>
      </c>
      <c r="X1053" t="str">
        <f t="shared" si="596"/>
        <v>0-10</v>
      </c>
      <c r="Y1053" t="b">
        <f>SUMPRODUCT(--(U1053=counts!$A$40:$A$49))&gt;0</f>
        <v>0</v>
      </c>
      <c r="Z1053" t="b">
        <f>SUMPRODUCT(--(W1053=counts!$A$18:$A$22))&gt;0</f>
        <v>0</v>
      </c>
      <c r="AA1053" t="str">
        <f t="shared" si="597"/>
        <v>31-40</v>
      </c>
      <c r="AB1053" t="str">
        <f>IF(W1053="","Blank",IF(Z1053="TRUE",W1053,counts!$A$23))</f>
        <v>Blank</v>
      </c>
      <c r="AC1053" t="str">
        <f t="shared" si="598"/>
        <v>0-10</v>
      </c>
      <c r="AD1053" t="str">
        <f t="shared" si="599"/>
        <v>Blank</v>
      </c>
      <c r="AE1053" t="str">
        <f t="shared" si="600"/>
        <v>male</v>
      </c>
      <c r="AF1053">
        <f>IF(F1053&gt;=4, counts!$A$62,F1053)</f>
        <v>0</v>
      </c>
      <c r="AG1053">
        <f>IF(G1053&gt;=3, counts!$A$69,G1053)</f>
        <v>0</v>
      </c>
      <c r="AH1053" t="str">
        <f>IF(OR(K1053="S",K1053=""), counts!$A$75,K1053)</f>
        <v>S, blank</v>
      </c>
      <c r="AI1053">
        <f t="shared" si="601"/>
        <v>3</v>
      </c>
      <c r="AJ1053">
        <f>VLOOKUP(AA1053,counts!$V$8:$W$13,2,FALSE)</f>
        <v>32.769878926258563</v>
      </c>
      <c r="AK1053">
        <f>VLOOKUP(AB1053,counts!$V$17:$W$23,2,FALSE)</f>
        <v>-42.171718189759716</v>
      </c>
      <c r="AL1053">
        <f>VLOOKUP(AC1053,counts!$V$27:$W$33,2,FALSE)</f>
        <v>-82.840254641099079</v>
      </c>
      <c r="AM1053">
        <f>VLOOKUP(AD1053,counts!$V$38:$W$49,2,FALSE)</f>
        <v>-33.757758935166962</v>
      </c>
      <c r="AN1053">
        <f>VLOOKUP(AE1053,counts!$V$53:$W$54,2,FALSE)</f>
        <v>-108.67008854708662</v>
      </c>
      <c r="AO1053">
        <f>VLOOKUP(AF1053,counts!$V$58:$W$62,2,FALSE)</f>
        <v>-14.754319664473872</v>
      </c>
      <c r="AP1053">
        <f>VLOOKUP(AG1053,counts!$V$66:$W$69,2,FALSE)</f>
        <v>-22.013681658285037</v>
      </c>
      <c r="AQ1053">
        <f>VLOOKUP(AH1053,counts!$V$73:$W$75,2,FALSE)</f>
        <v>-22.422560732600829</v>
      </c>
      <c r="AR1053">
        <f>VLOOKUP(AI1053,counts!$V$79:$W$81,2,FALSE)</f>
        <v>-67.960368165567971</v>
      </c>
      <c r="AS1053">
        <f t="shared" si="602"/>
        <v>0</v>
      </c>
      <c r="AT1053">
        <f t="shared" si="603"/>
        <v>5</v>
      </c>
      <c r="AU1053" t="str">
        <f t="shared" si="586"/>
        <v>Validate</v>
      </c>
      <c r="AW1053" t="str">
        <f t="shared" si="604"/>
        <v>31-40</v>
      </c>
      <c r="AX1053" t="str">
        <f t="shared" si="605"/>
        <v>Blank</v>
      </c>
      <c r="AY1053" t="str">
        <f t="shared" si="606"/>
        <v>0-10</v>
      </c>
      <c r="AZ1053" t="str">
        <f t="shared" si="607"/>
        <v>Blank</v>
      </c>
      <c r="BA1053" t="str">
        <f t="shared" si="608"/>
        <v>male</v>
      </c>
      <c r="BB1053">
        <f t="shared" si="609"/>
        <v>0</v>
      </c>
      <c r="BC1053">
        <f t="shared" si="610"/>
        <v>0</v>
      </c>
      <c r="BD1053" t="str">
        <f t="shared" si="611"/>
        <v>S, blank</v>
      </c>
      <c r="BE1053">
        <f t="shared" si="612"/>
        <v>3</v>
      </c>
      <c r="BF1053">
        <f t="shared" si="613"/>
        <v>32.769878926258563</v>
      </c>
      <c r="BG1053">
        <f t="shared" si="614"/>
        <v>-42.171718189759716</v>
      </c>
      <c r="BH1053">
        <f t="shared" si="615"/>
        <v>-82.840254641099079</v>
      </c>
      <c r="BI1053">
        <f t="shared" si="616"/>
        <v>-33.757758935166962</v>
      </c>
      <c r="BJ1053">
        <f t="shared" si="617"/>
        <v>-108.67008854708662</v>
      </c>
      <c r="BK1053">
        <f t="shared" si="618"/>
        <v>-14.754319664473872</v>
      </c>
      <c r="BL1053">
        <f t="shared" si="619"/>
        <v>-22.013681658285037</v>
      </c>
      <c r="BM1053">
        <f t="shared" si="620"/>
        <v>-22.422560732600829</v>
      </c>
      <c r="BN1053">
        <f t="shared" si="621"/>
        <v>-67.960368165567971</v>
      </c>
      <c r="BO1053">
        <f t="shared" si="587"/>
        <v>0</v>
      </c>
      <c r="BP1053">
        <f t="shared" si="588"/>
        <v>5</v>
      </c>
      <c r="BQ1053" t="str">
        <f t="shared" si="589"/>
        <v>Validate</v>
      </c>
    </row>
    <row r="1054" spans="1:69" x14ac:dyDescent="0.3">
      <c r="A1054">
        <v>3</v>
      </c>
      <c r="B1054">
        <v>0</v>
      </c>
      <c r="C1054" t="s">
        <v>2340</v>
      </c>
      <c r="D1054" t="s">
        <v>20</v>
      </c>
      <c r="F1054">
        <v>0</v>
      </c>
      <c r="G1054">
        <v>0</v>
      </c>
      <c r="H1054" t="s">
        <v>2341</v>
      </c>
      <c r="I1054">
        <v>7.8958000000000004</v>
      </c>
      <c r="K1054" t="s">
        <v>17</v>
      </c>
      <c r="O1054">
        <v>2</v>
      </c>
      <c r="P1054">
        <v>3</v>
      </c>
      <c r="Q1054">
        <v>1</v>
      </c>
      <c r="R1054" t="str">
        <f t="shared" si="590"/>
        <v>Train</v>
      </c>
      <c r="S1054" t="str">
        <f t="shared" si="591"/>
        <v>Train</v>
      </c>
      <c r="T1054" t="str">
        <f t="shared" si="592"/>
        <v>Train</v>
      </c>
      <c r="U1054" t="str">
        <f t="shared" si="593"/>
        <v/>
      </c>
      <c r="V1054" t="str">
        <f t="shared" si="594"/>
        <v>0-17</v>
      </c>
      <c r="W1054" t="str">
        <f t="shared" si="595"/>
        <v/>
      </c>
      <c r="X1054" t="str">
        <f t="shared" si="596"/>
        <v>0-10</v>
      </c>
      <c r="Y1054" t="b">
        <f>SUMPRODUCT(--(U1054=counts!$A$40:$A$49))&gt;0</f>
        <v>0</v>
      </c>
      <c r="Z1054" t="b">
        <f>SUMPRODUCT(--(W1054=counts!$A$18:$A$22))&gt;0</f>
        <v>0</v>
      </c>
      <c r="AA1054" t="str">
        <f t="shared" si="597"/>
        <v>0-17</v>
      </c>
      <c r="AB1054" t="str">
        <f>IF(W1054="","Blank",IF(Z1054="TRUE",W1054,counts!$A$23))</f>
        <v>Blank</v>
      </c>
      <c r="AC1054" t="str">
        <f t="shared" si="598"/>
        <v>0-10</v>
      </c>
      <c r="AD1054" t="str">
        <f t="shared" si="599"/>
        <v>Blank</v>
      </c>
      <c r="AE1054" t="str">
        <f t="shared" si="600"/>
        <v>male</v>
      </c>
      <c r="AF1054">
        <f>IF(F1054&gt;=4, counts!$A$62,F1054)</f>
        <v>0</v>
      </c>
      <c r="AG1054">
        <f>IF(G1054&gt;=3, counts!$A$69,G1054)</f>
        <v>0</v>
      </c>
      <c r="AH1054" t="str">
        <f>IF(OR(K1054="S",K1054=""), counts!$A$75,K1054)</f>
        <v>S, blank</v>
      </c>
      <c r="AI1054">
        <f t="shared" si="601"/>
        <v>3</v>
      </c>
      <c r="AJ1054">
        <f>VLOOKUP(AA1054,counts!$V$8:$W$13,2,FALSE)</f>
        <v>-3.7643689058441341</v>
      </c>
      <c r="AK1054">
        <f>VLOOKUP(AB1054,counts!$V$17:$W$23,2,FALSE)</f>
        <v>-42.171718189759716</v>
      </c>
      <c r="AL1054">
        <f>VLOOKUP(AC1054,counts!$V$27:$W$33,2,FALSE)</f>
        <v>-82.840254641099079</v>
      </c>
      <c r="AM1054">
        <f>VLOOKUP(AD1054,counts!$V$38:$W$49,2,FALSE)</f>
        <v>-33.757758935166962</v>
      </c>
      <c r="AN1054">
        <f>VLOOKUP(AE1054,counts!$V$53:$W$54,2,FALSE)</f>
        <v>-108.67008854708662</v>
      </c>
      <c r="AO1054">
        <f>VLOOKUP(AF1054,counts!$V$58:$W$62,2,FALSE)</f>
        <v>-14.754319664473872</v>
      </c>
      <c r="AP1054">
        <f>VLOOKUP(AG1054,counts!$V$66:$W$69,2,FALSE)</f>
        <v>-22.013681658285037</v>
      </c>
      <c r="AQ1054">
        <f>VLOOKUP(AH1054,counts!$V$73:$W$75,2,FALSE)</f>
        <v>-22.422560732600829</v>
      </c>
      <c r="AR1054">
        <f>VLOOKUP(AI1054,counts!$V$79:$W$81,2,FALSE)</f>
        <v>-67.960368165567971</v>
      </c>
      <c r="AS1054">
        <f t="shared" si="602"/>
        <v>0</v>
      </c>
      <c r="AT1054">
        <f t="shared" si="603"/>
        <v>2</v>
      </c>
      <c r="AU1054" t="str">
        <f t="shared" si="586"/>
        <v>Train</v>
      </c>
      <c r="AW1054" t="str">
        <f t="shared" si="604"/>
        <v>0-17</v>
      </c>
      <c r="AX1054" t="str">
        <f t="shared" si="605"/>
        <v>Blank</v>
      </c>
      <c r="AY1054" t="str">
        <f t="shared" si="606"/>
        <v>0-10</v>
      </c>
      <c r="AZ1054" t="str">
        <f t="shared" si="607"/>
        <v>Blank</v>
      </c>
      <c r="BA1054" t="str">
        <f t="shared" si="608"/>
        <v>male</v>
      </c>
      <c r="BB1054">
        <f t="shared" si="609"/>
        <v>0</v>
      </c>
      <c r="BC1054">
        <f t="shared" si="610"/>
        <v>0</v>
      </c>
      <c r="BD1054" t="str">
        <f t="shared" si="611"/>
        <v>S, blank</v>
      </c>
      <c r="BE1054">
        <f t="shared" si="612"/>
        <v>3</v>
      </c>
      <c r="BF1054">
        <f t="shared" si="613"/>
        <v>-3.7643689058441341</v>
      </c>
      <c r="BG1054">
        <f t="shared" si="614"/>
        <v>-42.171718189759716</v>
      </c>
      <c r="BH1054">
        <f t="shared" si="615"/>
        <v>-82.840254641099079</v>
      </c>
      <c r="BI1054">
        <f t="shared" si="616"/>
        <v>-33.757758935166962</v>
      </c>
      <c r="BJ1054">
        <f t="shared" si="617"/>
        <v>-108.67008854708662</v>
      </c>
      <c r="BK1054">
        <f t="shared" si="618"/>
        <v>-14.754319664473872</v>
      </c>
      <c r="BL1054">
        <f t="shared" si="619"/>
        <v>-22.013681658285037</v>
      </c>
      <c r="BM1054">
        <f t="shared" si="620"/>
        <v>-22.422560732600829</v>
      </c>
      <c r="BN1054">
        <f t="shared" si="621"/>
        <v>-67.960368165567971</v>
      </c>
      <c r="BO1054">
        <f t="shared" si="587"/>
        <v>0</v>
      </c>
      <c r="BP1054">
        <f t="shared" si="588"/>
        <v>2</v>
      </c>
      <c r="BQ1054" t="str">
        <f t="shared" si="589"/>
        <v>Train</v>
      </c>
    </row>
    <row r="1055" spans="1:69" x14ac:dyDescent="0.3">
      <c r="A1055">
        <v>3</v>
      </c>
      <c r="B1055">
        <v>0</v>
      </c>
      <c r="C1055" t="s">
        <v>2342</v>
      </c>
      <c r="D1055" t="s">
        <v>20</v>
      </c>
      <c r="F1055">
        <v>0</v>
      </c>
      <c r="G1055">
        <v>0</v>
      </c>
      <c r="H1055" t="s">
        <v>2343</v>
      </c>
      <c r="I1055">
        <v>7.2291999999999996</v>
      </c>
      <c r="K1055" t="s">
        <v>44</v>
      </c>
      <c r="O1055">
        <v>4</v>
      </c>
      <c r="P1055">
        <v>1</v>
      </c>
      <c r="Q1055">
        <v>3</v>
      </c>
      <c r="R1055" t="str">
        <f t="shared" si="590"/>
        <v>Test</v>
      </c>
      <c r="S1055" t="str">
        <f t="shared" si="591"/>
        <v>Train</v>
      </c>
      <c r="T1055" t="str">
        <f t="shared" si="592"/>
        <v>Train</v>
      </c>
      <c r="U1055" t="str">
        <f t="shared" si="593"/>
        <v/>
      </c>
      <c r="V1055" t="str">
        <f t="shared" si="594"/>
        <v>0-17</v>
      </c>
      <c r="W1055" t="str">
        <f t="shared" si="595"/>
        <v/>
      </c>
      <c r="X1055" t="str">
        <f t="shared" si="596"/>
        <v>0-10</v>
      </c>
      <c r="Y1055" t="b">
        <f>SUMPRODUCT(--(U1055=counts!$A$40:$A$49))&gt;0</f>
        <v>0</v>
      </c>
      <c r="Z1055" t="b">
        <f>SUMPRODUCT(--(W1055=counts!$A$18:$A$22))&gt;0</f>
        <v>0</v>
      </c>
      <c r="AA1055" t="str">
        <f t="shared" si="597"/>
        <v>0-17</v>
      </c>
      <c r="AB1055" t="str">
        <f>IF(W1055="","Blank",IF(Z1055="TRUE",W1055,counts!$A$23))</f>
        <v>Blank</v>
      </c>
      <c r="AC1055" t="str">
        <f t="shared" si="598"/>
        <v>0-10</v>
      </c>
      <c r="AD1055" t="str">
        <f t="shared" si="599"/>
        <v>Blank</v>
      </c>
      <c r="AE1055" t="str">
        <f t="shared" si="600"/>
        <v>male</v>
      </c>
      <c r="AF1055">
        <f>IF(F1055&gt;=4, counts!$A$62,F1055)</f>
        <v>0</v>
      </c>
      <c r="AG1055">
        <f>IF(G1055&gt;=3, counts!$A$69,G1055)</f>
        <v>0</v>
      </c>
      <c r="AH1055" t="str">
        <f>IF(OR(K1055="S",K1055=""), counts!$A$75,K1055)</f>
        <v>C</v>
      </c>
      <c r="AI1055">
        <f t="shared" si="601"/>
        <v>3</v>
      </c>
      <c r="AJ1055">
        <f>VLOOKUP(AA1055,counts!$V$8:$W$13,2,FALSE)</f>
        <v>-3.7643689058441341</v>
      </c>
      <c r="AK1055">
        <f>VLOOKUP(AB1055,counts!$V$17:$W$23,2,FALSE)</f>
        <v>-42.171718189759716</v>
      </c>
      <c r="AL1055">
        <f>VLOOKUP(AC1055,counts!$V$27:$W$33,2,FALSE)</f>
        <v>-82.840254641099079</v>
      </c>
      <c r="AM1055">
        <f>VLOOKUP(AD1055,counts!$V$38:$W$49,2,FALSE)</f>
        <v>-33.757758935166962</v>
      </c>
      <c r="AN1055">
        <f>VLOOKUP(AE1055,counts!$V$53:$W$54,2,FALSE)</f>
        <v>-108.67008854708662</v>
      </c>
      <c r="AO1055">
        <f>VLOOKUP(AF1055,counts!$V$58:$W$62,2,FALSE)</f>
        <v>-14.754319664473872</v>
      </c>
      <c r="AP1055">
        <f>VLOOKUP(AG1055,counts!$V$66:$W$69,2,FALSE)</f>
        <v>-22.013681658285037</v>
      </c>
      <c r="AQ1055">
        <f>VLOOKUP(AH1055,counts!$V$73:$W$75,2,FALSE)</f>
        <v>72.444458573419169</v>
      </c>
      <c r="AR1055">
        <f>VLOOKUP(AI1055,counts!$V$79:$W$81,2,FALSE)</f>
        <v>-67.960368165567971</v>
      </c>
      <c r="AS1055">
        <f t="shared" si="602"/>
        <v>0</v>
      </c>
      <c r="AT1055">
        <f t="shared" si="603"/>
        <v>4</v>
      </c>
      <c r="AU1055" t="str">
        <f t="shared" si="586"/>
        <v>Test</v>
      </c>
      <c r="AW1055" t="str">
        <f t="shared" si="604"/>
        <v>0-17</v>
      </c>
      <c r="AX1055" t="str">
        <f t="shared" si="605"/>
        <v>Blank</v>
      </c>
      <c r="AY1055" t="str">
        <f t="shared" si="606"/>
        <v>0-10</v>
      </c>
      <c r="AZ1055" t="str">
        <f t="shared" si="607"/>
        <v>Blank</v>
      </c>
      <c r="BA1055" t="str">
        <f t="shared" si="608"/>
        <v>male</v>
      </c>
      <c r="BB1055">
        <f t="shared" si="609"/>
        <v>0</v>
      </c>
      <c r="BC1055">
        <f t="shared" si="610"/>
        <v>0</v>
      </c>
      <c r="BD1055" t="str">
        <f t="shared" si="611"/>
        <v>C</v>
      </c>
      <c r="BE1055">
        <f t="shared" si="612"/>
        <v>3</v>
      </c>
      <c r="BF1055">
        <f t="shared" si="613"/>
        <v>-3.7643689058441341</v>
      </c>
      <c r="BG1055">
        <f t="shared" si="614"/>
        <v>-42.171718189759716</v>
      </c>
      <c r="BH1055">
        <f t="shared" si="615"/>
        <v>-82.840254641099079</v>
      </c>
      <c r="BI1055">
        <f t="shared" si="616"/>
        <v>-33.757758935166962</v>
      </c>
      <c r="BJ1055">
        <f t="shared" si="617"/>
        <v>-108.67008854708662</v>
      </c>
      <c r="BK1055">
        <f t="shared" si="618"/>
        <v>-14.754319664473872</v>
      </c>
      <c r="BL1055">
        <f t="shared" si="619"/>
        <v>-22.013681658285037</v>
      </c>
      <c r="BM1055">
        <f t="shared" si="620"/>
        <v>72.444458573419169</v>
      </c>
      <c r="BN1055">
        <f t="shared" si="621"/>
        <v>-67.960368165567971</v>
      </c>
      <c r="BO1055">
        <f t="shared" si="587"/>
        <v>0</v>
      </c>
      <c r="BP1055">
        <f t="shared" si="588"/>
        <v>4</v>
      </c>
      <c r="BQ1055" t="str">
        <f t="shared" si="589"/>
        <v>Test</v>
      </c>
    </row>
    <row r="1056" spans="1:69" x14ac:dyDescent="0.3">
      <c r="A1056">
        <v>3</v>
      </c>
      <c r="B1056">
        <v>0</v>
      </c>
      <c r="C1056" t="s">
        <v>2344</v>
      </c>
      <c r="D1056" t="s">
        <v>15</v>
      </c>
      <c r="F1056">
        <v>0</v>
      </c>
      <c r="G1056">
        <v>0</v>
      </c>
      <c r="H1056" t="s">
        <v>2345</v>
      </c>
      <c r="I1056">
        <v>7.75</v>
      </c>
      <c r="K1056" t="s">
        <v>527</v>
      </c>
      <c r="O1056">
        <v>5</v>
      </c>
      <c r="P1056">
        <v>2</v>
      </c>
      <c r="Q1056">
        <v>4</v>
      </c>
      <c r="R1056" t="str">
        <f t="shared" si="590"/>
        <v>Validate</v>
      </c>
      <c r="S1056" t="str">
        <f t="shared" si="591"/>
        <v>Train</v>
      </c>
      <c r="T1056" t="str">
        <f t="shared" si="592"/>
        <v>Test</v>
      </c>
      <c r="U1056" t="str">
        <f t="shared" si="593"/>
        <v/>
      </c>
      <c r="V1056" t="str">
        <f t="shared" si="594"/>
        <v>0-17</v>
      </c>
      <c r="W1056" t="str">
        <f t="shared" si="595"/>
        <v/>
      </c>
      <c r="X1056" t="str">
        <f t="shared" si="596"/>
        <v>0-10</v>
      </c>
      <c r="Y1056" t="b">
        <f>SUMPRODUCT(--(U1056=counts!$A$40:$A$49))&gt;0</f>
        <v>0</v>
      </c>
      <c r="Z1056" t="b">
        <f>SUMPRODUCT(--(W1056=counts!$A$18:$A$22))&gt;0</f>
        <v>0</v>
      </c>
      <c r="AA1056" t="str">
        <f t="shared" si="597"/>
        <v>0-17</v>
      </c>
      <c r="AB1056" t="str">
        <f>IF(W1056="","Blank",IF(Z1056="TRUE",W1056,counts!$A$23))</f>
        <v>Blank</v>
      </c>
      <c r="AC1056" t="str">
        <f t="shared" si="598"/>
        <v>0-10</v>
      </c>
      <c r="AD1056" t="str">
        <f t="shared" si="599"/>
        <v>Blank</v>
      </c>
      <c r="AE1056" t="str">
        <f t="shared" si="600"/>
        <v>female</v>
      </c>
      <c r="AF1056">
        <f>IF(F1056&gt;=4, counts!$A$62,F1056)</f>
        <v>0</v>
      </c>
      <c r="AG1056">
        <f>IF(G1056&gt;=3, counts!$A$69,G1056)</f>
        <v>0</v>
      </c>
      <c r="AH1056" t="str">
        <f>IF(OR(K1056="S",K1056=""), counts!$A$75,K1056)</f>
        <v>Q</v>
      </c>
      <c r="AI1056">
        <f t="shared" si="601"/>
        <v>3</v>
      </c>
      <c r="AJ1056">
        <f>VLOOKUP(AA1056,counts!$V$8:$W$13,2,FALSE)</f>
        <v>-3.7643689058441341</v>
      </c>
      <c r="AK1056">
        <f>VLOOKUP(AB1056,counts!$V$17:$W$23,2,FALSE)</f>
        <v>-42.171718189759716</v>
      </c>
      <c r="AL1056">
        <f>VLOOKUP(AC1056,counts!$V$27:$W$33,2,FALSE)</f>
        <v>-82.840254641099079</v>
      </c>
      <c r="AM1056">
        <f>VLOOKUP(AD1056,counts!$V$38:$W$49,2,FALSE)</f>
        <v>-33.757758935166962</v>
      </c>
      <c r="AN1056">
        <f>VLOOKUP(AE1056,counts!$V$53:$W$54,2,FALSE)</f>
        <v>151.41878811967541</v>
      </c>
      <c r="AO1056">
        <f>VLOOKUP(AF1056,counts!$V$58:$W$62,2,FALSE)</f>
        <v>-14.754319664473872</v>
      </c>
      <c r="AP1056">
        <f>VLOOKUP(AG1056,counts!$V$66:$W$69,2,FALSE)</f>
        <v>-22.013681658285037</v>
      </c>
      <c r="AQ1056">
        <f>VLOOKUP(AH1056,counts!$V$73:$W$75,2,FALSE)</f>
        <v>-11.405315820044242</v>
      </c>
      <c r="AR1056">
        <f>VLOOKUP(AI1056,counts!$V$79:$W$81,2,FALSE)</f>
        <v>-67.960368165567971</v>
      </c>
      <c r="AS1056">
        <f t="shared" si="602"/>
        <v>0</v>
      </c>
      <c r="AT1056">
        <f t="shared" si="603"/>
        <v>5</v>
      </c>
      <c r="AU1056" t="str">
        <f t="shared" si="586"/>
        <v>Validate</v>
      </c>
      <c r="AW1056" t="str">
        <f t="shared" si="604"/>
        <v>0-17</v>
      </c>
      <c r="AX1056" t="str">
        <f t="shared" si="605"/>
        <v>Blank</v>
      </c>
      <c r="AY1056" t="str">
        <f t="shared" si="606"/>
        <v>0-10</v>
      </c>
      <c r="AZ1056" t="str">
        <f t="shared" si="607"/>
        <v>Blank</v>
      </c>
      <c r="BA1056" t="str">
        <f t="shared" si="608"/>
        <v>female</v>
      </c>
      <c r="BB1056">
        <f t="shared" si="609"/>
        <v>0</v>
      </c>
      <c r="BC1056">
        <f t="shared" si="610"/>
        <v>0</v>
      </c>
      <c r="BD1056" t="str">
        <f t="shared" si="611"/>
        <v>Q</v>
      </c>
      <c r="BE1056">
        <f t="shared" si="612"/>
        <v>3</v>
      </c>
      <c r="BF1056">
        <f t="shared" si="613"/>
        <v>-3.7643689058441341</v>
      </c>
      <c r="BG1056">
        <f t="shared" si="614"/>
        <v>-42.171718189759716</v>
      </c>
      <c r="BH1056">
        <f t="shared" si="615"/>
        <v>-82.840254641099079</v>
      </c>
      <c r="BI1056">
        <f t="shared" si="616"/>
        <v>-33.757758935166962</v>
      </c>
      <c r="BJ1056">
        <f t="shared" si="617"/>
        <v>151.41878811967541</v>
      </c>
      <c r="BK1056">
        <f t="shared" si="618"/>
        <v>-14.754319664473872</v>
      </c>
      <c r="BL1056">
        <f t="shared" si="619"/>
        <v>-22.013681658285037</v>
      </c>
      <c r="BM1056">
        <f t="shared" si="620"/>
        <v>-11.405315820044242</v>
      </c>
      <c r="BN1056">
        <f t="shared" si="621"/>
        <v>-67.960368165567971</v>
      </c>
      <c r="BO1056">
        <f t="shared" si="587"/>
        <v>0</v>
      </c>
      <c r="BP1056">
        <f t="shared" si="588"/>
        <v>5</v>
      </c>
      <c r="BQ1056" t="str">
        <f t="shared" si="589"/>
        <v>Validate</v>
      </c>
    </row>
    <row r="1057" spans="1:69" x14ac:dyDescent="0.3">
      <c r="A1057">
        <v>3</v>
      </c>
      <c r="B1057">
        <v>0</v>
      </c>
      <c r="C1057" t="s">
        <v>2346</v>
      </c>
      <c r="D1057" t="s">
        <v>20</v>
      </c>
      <c r="F1057">
        <v>0</v>
      </c>
      <c r="G1057">
        <v>0</v>
      </c>
      <c r="H1057" t="s">
        <v>2347</v>
      </c>
      <c r="I1057">
        <v>7.8958000000000004</v>
      </c>
      <c r="K1057" t="s">
        <v>17</v>
      </c>
      <c r="O1057">
        <v>2</v>
      </c>
      <c r="P1057">
        <v>2</v>
      </c>
      <c r="Q1057">
        <v>2</v>
      </c>
      <c r="R1057" t="str">
        <f t="shared" si="590"/>
        <v>Train</v>
      </c>
      <c r="S1057" t="str">
        <f t="shared" si="591"/>
        <v>Train</v>
      </c>
      <c r="T1057" t="str">
        <f t="shared" si="592"/>
        <v>Train</v>
      </c>
      <c r="U1057" t="str">
        <f t="shared" si="593"/>
        <v/>
      </c>
      <c r="V1057" t="str">
        <f t="shared" si="594"/>
        <v>0-17</v>
      </c>
      <c r="W1057" t="str">
        <f t="shared" si="595"/>
        <v/>
      </c>
      <c r="X1057" t="str">
        <f t="shared" si="596"/>
        <v>0-10</v>
      </c>
      <c r="Y1057" t="b">
        <f>SUMPRODUCT(--(U1057=counts!$A$40:$A$49))&gt;0</f>
        <v>0</v>
      </c>
      <c r="Z1057" t="b">
        <f>SUMPRODUCT(--(W1057=counts!$A$18:$A$22))&gt;0</f>
        <v>0</v>
      </c>
      <c r="AA1057" t="str">
        <f t="shared" si="597"/>
        <v>0-17</v>
      </c>
      <c r="AB1057" t="str">
        <f>IF(W1057="","Blank",IF(Z1057="TRUE",W1057,counts!$A$23))</f>
        <v>Blank</v>
      </c>
      <c r="AC1057" t="str">
        <f t="shared" si="598"/>
        <v>0-10</v>
      </c>
      <c r="AD1057" t="str">
        <f t="shared" si="599"/>
        <v>Blank</v>
      </c>
      <c r="AE1057" t="str">
        <f t="shared" si="600"/>
        <v>male</v>
      </c>
      <c r="AF1057">
        <f>IF(F1057&gt;=4, counts!$A$62,F1057)</f>
        <v>0</v>
      </c>
      <c r="AG1057">
        <f>IF(G1057&gt;=3, counts!$A$69,G1057)</f>
        <v>0</v>
      </c>
      <c r="AH1057" t="str">
        <f>IF(OR(K1057="S",K1057=""), counts!$A$75,K1057)</f>
        <v>S, blank</v>
      </c>
      <c r="AI1057">
        <f t="shared" si="601"/>
        <v>3</v>
      </c>
      <c r="AJ1057">
        <f>VLOOKUP(AA1057,counts!$V$8:$W$13,2,FALSE)</f>
        <v>-3.7643689058441341</v>
      </c>
      <c r="AK1057">
        <f>VLOOKUP(AB1057,counts!$V$17:$W$23,2,FALSE)</f>
        <v>-42.171718189759716</v>
      </c>
      <c r="AL1057">
        <f>VLOOKUP(AC1057,counts!$V$27:$W$33,2,FALSE)</f>
        <v>-82.840254641099079</v>
      </c>
      <c r="AM1057">
        <f>VLOOKUP(AD1057,counts!$V$38:$W$49,2,FALSE)</f>
        <v>-33.757758935166962</v>
      </c>
      <c r="AN1057">
        <f>VLOOKUP(AE1057,counts!$V$53:$W$54,2,FALSE)</f>
        <v>-108.67008854708662</v>
      </c>
      <c r="AO1057">
        <f>VLOOKUP(AF1057,counts!$V$58:$W$62,2,FALSE)</f>
        <v>-14.754319664473872</v>
      </c>
      <c r="AP1057">
        <f>VLOOKUP(AG1057,counts!$V$66:$W$69,2,FALSE)</f>
        <v>-22.013681658285037</v>
      </c>
      <c r="AQ1057">
        <f>VLOOKUP(AH1057,counts!$V$73:$W$75,2,FALSE)</f>
        <v>-22.422560732600829</v>
      </c>
      <c r="AR1057">
        <f>VLOOKUP(AI1057,counts!$V$79:$W$81,2,FALSE)</f>
        <v>-67.960368165567971</v>
      </c>
      <c r="AS1057">
        <f t="shared" si="602"/>
        <v>0</v>
      </c>
      <c r="AT1057">
        <f t="shared" si="603"/>
        <v>2</v>
      </c>
      <c r="AU1057" t="str">
        <f t="shared" si="586"/>
        <v>Train</v>
      </c>
      <c r="AW1057" t="str">
        <f t="shared" si="604"/>
        <v>0-17</v>
      </c>
      <c r="AX1057" t="str">
        <f t="shared" si="605"/>
        <v>Blank</v>
      </c>
      <c r="AY1057" t="str">
        <f t="shared" si="606"/>
        <v>0-10</v>
      </c>
      <c r="AZ1057" t="str">
        <f t="shared" si="607"/>
        <v>Blank</v>
      </c>
      <c r="BA1057" t="str">
        <f t="shared" si="608"/>
        <v>male</v>
      </c>
      <c r="BB1057">
        <f t="shared" si="609"/>
        <v>0</v>
      </c>
      <c r="BC1057">
        <f t="shared" si="610"/>
        <v>0</v>
      </c>
      <c r="BD1057" t="str">
        <f t="shared" si="611"/>
        <v>S, blank</v>
      </c>
      <c r="BE1057">
        <f t="shared" si="612"/>
        <v>3</v>
      </c>
      <c r="BF1057">
        <f t="shared" si="613"/>
        <v>-3.7643689058441341</v>
      </c>
      <c r="BG1057">
        <f t="shared" si="614"/>
        <v>-42.171718189759716</v>
      </c>
      <c r="BH1057">
        <f t="shared" si="615"/>
        <v>-82.840254641099079</v>
      </c>
      <c r="BI1057">
        <f t="shared" si="616"/>
        <v>-33.757758935166962</v>
      </c>
      <c r="BJ1057">
        <f t="shared" si="617"/>
        <v>-108.67008854708662</v>
      </c>
      <c r="BK1057">
        <f t="shared" si="618"/>
        <v>-14.754319664473872</v>
      </c>
      <c r="BL1057">
        <f t="shared" si="619"/>
        <v>-22.013681658285037</v>
      </c>
      <c r="BM1057">
        <f t="shared" si="620"/>
        <v>-22.422560732600829</v>
      </c>
      <c r="BN1057">
        <f t="shared" si="621"/>
        <v>-67.960368165567971</v>
      </c>
      <c r="BO1057">
        <f t="shared" si="587"/>
        <v>0</v>
      </c>
      <c r="BP1057">
        <f t="shared" si="588"/>
        <v>2</v>
      </c>
      <c r="BQ1057" t="str">
        <f t="shared" si="589"/>
        <v>Train</v>
      </c>
    </row>
    <row r="1058" spans="1:69" x14ac:dyDescent="0.3">
      <c r="A1058">
        <v>3</v>
      </c>
      <c r="B1058">
        <v>1</v>
      </c>
      <c r="C1058" t="s">
        <v>2348</v>
      </c>
      <c r="D1058" t="s">
        <v>20</v>
      </c>
      <c r="E1058">
        <v>12</v>
      </c>
      <c r="F1058">
        <v>1</v>
      </c>
      <c r="G1058">
        <v>0</v>
      </c>
      <c r="H1058" t="s">
        <v>2349</v>
      </c>
      <c r="I1058">
        <v>11.2417</v>
      </c>
      <c r="K1058" t="s">
        <v>44</v>
      </c>
      <c r="L1058" t="s">
        <v>44</v>
      </c>
      <c r="O1058">
        <v>5</v>
      </c>
      <c r="P1058">
        <v>3</v>
      </c>
      <c r="Q1058">
        <v>1</v>
      </c>
      <c r="R1058" t="str">
        <f t="shared" si="590"/>
        <v>Validate</v>
      </c>
      <c r="S1058" t="str">
        <f t="shared" si="591"/>
        <v>Train</v>
      </c>
      <c r="T1058" t="str">
        <f t="shared" si="592"/>
        <v>Train</v>
      </c>
      <c r="U1058" t="str">
        <f t="shared" si="593"/>
        <v/>
      </c>
      <c r="V1058" t="str">
        <f t="shared" si="594"/>
        <v>0-17</v>
      </c>
      <c r="W1058" t="str">
        <f t="shared" si="595"/>
        <v/>
      </c>
      <c r="X1058" t="str">
        <f t="shared" si="596"/>
        <v>11-20</v>
      </c>
      <c r="Y1058" t="b">
        <f>SUMPRODUCT(--(U1058=counts!$A$40:$A$49))&gt;0</f>
        <v>0</v>
      </c>
      <c r="Z1058" t="b">
        <f>SUMPRODUCT(--(W1058=counts!$A$18:$A$22))&gt;0</f>
        <v>0</v>
      </c>
      <c r="AA1058" t="str">
        <f t="shared" si="597"/>
        <v>0-17</v>
      </c>
      <c r="AB1058" t="str">
        <f>IF(W1058="","Blank",IF(Z1058="TRUE",W1058,counts!$A$23))</f>
        <v>Blank</v>
      </c>
      <c r="AC1058" t="str">
        <f t="shared" si="598"/>
        <v>11-20</v>
      </c>
      <c r="AD1058" t="str">
        <f t="shared" si="599"/>
        <v>Blank</v>
      </c>
      <c r="AE1058" t="str">
        <f t="shared" si="600"/>
        <v>male</v>
      </c>
      <c r="AF1058">
        <f>IF(F1058&gt;=4, counts!$A$62,F1058)</f>
        <v>1</v>
      </c>
      <c r="AG1058">
        <f>IF(G1058&gt;=3, counts!$A$69,G1058)</f>
        <v>0</v>
      </c>
      <c r="AH1058" t="str">
        <f>IF(OR(K1058="S",K1058=""), counts!$A$75,K1058)</f>
        <v>C</v>
      </c>
      <c r="AI1058">
        <f t="shared" si="601"/>
        <v>3</v>
      </c>
      <c r="AJ1058">
        <f>VLOOKUP(AA1058,counts!$V$8:$W$13,2,FALSE)</f>
        <v>-3.7643689058441341</v>
      </c>
      <c r="AK1058">
        <f>VLOOKUP(AB1058,counts!$V$17:$W$23,2,FALSE)</f>
        <v>-42.171718189759716</v>
      </c>
      <c r="AL1058">
        <f>VLOOKUP(AC1058,counts!$V$27:$W$33,2,FALSE)</f>
        <v>-9.6115457513775127</v>
      </c>
      <c r="AM1058">
        <f>VLOOKUP(AD1058,counts!$V$38:$W$49,2,FALSE)</f>
        <v>-33.757758935166962</v>
      </c>
      <c r="AN1058">
        <f>VLOOKUP(AE1058,counts!$V$53:$W$54,2,FALSE)</f>
        <v>-108.67008854708662</v>
      </c>
      <c r="AO1058">
        <f>VLOOKUP(AF1058,counts!$V$58:$W$62,2,FALSE)</f>
        <v>48.695090775187893</v>
      </c>
      <c r="AP1058">
        <f>VLOOKUP(AG1058,counts!$V$66:$W$69,2,FALSE)</f>
        <v>-22.013681658285037</v>
      </c>
      <c r="AQ1058">
        <f>VLOOKUP(AH1058,counts!$V$73:$W$75,2,FALSE)</f>
        <v>72.444458573419169</v>
      </c>
      <c r="AR1058">
        <f>VLOOKUP(AI1058,counts!$V$79:$W$81,2,FALSE)</f>
        <v>-67.960368165567971</v>
      </c>
      <c r="AS1058">
        <f t="shared" si="602"/>
        <v>1</v>
      </c>
      <c r="AT1058">
        <f t="shared" si="603"/>
        <v>5</v>
      </c>
      <c r="AU1058" t="str">
        <f t="shared" si="586"/>
        <v>Validate</v>
      </c>
      <c r="AW1058" t="str">
        <f t="shared" si="604"/>
        <v>0-17</v>
      </c>
      <c r="AX1058" t="str">
        <f t="shared" si="605"/>
        <v>Blank</v>
      </c>
      <c r="AY1058" t="str">
        <f t="shared" si="606"/>
        <v>11-20</v>
      </c>
      <c r="AZ1058" t="str">
        <f t="shared" si="607"/>
        <v>Blank</v>
      </c>
      <c r="BA1058" t="str">
        <f t="shared" si="608"/>
        <v>male</v>
      </c>
      <c r="BB1058">
        <f t="shared" si="609"/>
        <v>1</v>
      </c>
      <c r="BC1058">
        <f t="shared" si="610"/>
        <v>0</v>
      </c>
      <c r="BD1058" t="str">
        <f t="shared" si="611"/>
        <v>C</v>
      </c>
      <c r="BE1058">
        <f t="shared" si="612"/>
        <v>3</v>
      </c>
      <c r="BF1058">
        <f t="shared" si="613"/>
        <v>-3.7643689058441341</v>
      </c>
      <c r="BG1058">
        <f t="shared" si="614"/>
        <v>-42.171718189759716</v>
      </c>
      <c r="BH1058">
        <f t="shared" si="615"/>
        <v>-9.6115457513775127</v>
      </c>
      <c r="BI1058">
        <f t="shared" si="616"/>
        <v>-33.757758935166962</v>
      </c>
      <c r="BJ1058">
        <f t="shared" si="617"/>
        <v>-108.67008854708662</v>
      </c>
      <c r="BK1058">
        <f t="shared" si="618"/>
        <v>48.695090775187893</v>
      </c>
      <c r="BL1058">
        <f t="shared" si="619"/>
        <v>-22.013681658285037</v>
      </c>
      <c r="BM1058">
        <f t="shared" si="620"/>
        <v>72.444458573419169</v>
      </c>
      <c r="BN1058">
        <f t="shared" si="621"/>
        <v>-67.960368165567971</v>
      </c>
      <c r="BO1058">
        <f t="shared" si="587"/>
        <v>1</v>
      </c>
      <c r="BP1058">
        <f t="shared" si="588"/>
        <v>5</v>
      </c>
      <c r="BQ1058" t="str">
        <f t="shared" si="589"/>
        <v>Validate</v>
      </c>
    </row>
    <row r="1059" spans="1:69" x14ac:dyDescent="0.3">
      <c r="A1059">
        <v>3</v>
      </c>
      <c r="B1059">
        <v>1</v>
      </c>
      <c r="C1059" t="s">
        <v>2350</v>
      </c>
      <c r="D1059" t="s">
        <v>15</v>
      </c>
      <c r="E1059">
        <v>14</v>
      </c>
      <c r="F1059">
        <v>1</v>
      </c>
      <c r="G1059">
        <v>0</v>
      </c>
      <c r="H1059" t="s">
        <v>2349</v>
      </c>
      <c r="I1059">
        <v>11.2417</v>
      </c>
      <c r="K1059" t="s">
        <v>44</v>
      </c>
      <c r="L1059" t="s">
        <v>44</v>
      </c>
      <c r="O1059">
        <v>1</v>
      </c>
      <c r="P1059">
        <v>2</v>
      </c>
      <c r="Q1059">
        <v>2</v>
      </c>
      <c r="R1059" t="str">
        <f t="shared" si="590"/>
        <v>Train</v>
      </c>
      <c r="S1059" t="str">
        <f t="shared" si="591"/>
        <v>Train</v>
      </c>
      <c r="T1059" t="str">
        <f t="shared" si="592"/>
        <v>Train</v>
      </c>
      <c r="U1059" t="str">
        <f t="shared" si="593"/>
        <v/>
      </c>
      <c r="V1059" t="str">
        <f t="shared" si="594"/>
        <v>0-17</v>
      </c>
      <c r="W1059" t="str">
        <f t="shared" si="595"/>
        <v/>
      </c>
      <c r="X1059" t="str">
        <f t="shared" si="596"/>
        <v>11-20</v>
      </c>
      <c r="Y1059" t="b">
        <f>SUMPRODUCT(--(U1059=counts!$A$40:$A$49))&gt;0</f>
        <v>0</v>
      </c>
      <c r="Z1059" t="b">
        <f>SUMPRODUCT(--(W1059=counts!$A$18:$A$22))&gt;0</f>
        <v>0</v>
      </c>
      <c r="AA1059" t="str">
        <f t="shared" si="597"/>
        <v>0-17</v>
      </c>
      <c r="AB1059" t="str">
        <f>IF(W1059="","Blank",IF(Z1059="TRUE",W1059,counts!$A$23))</f>
        <v>Blank</v>
      </c>
      <c r="AC1059" t="str">
        <f t="shared" si="598"/>
        <v>11-20</v>
      </c>
      <c r="AD1059" t="str">
        <f t="shared" si="599"/>
        <v>Blank</v>
      </c>
      <c r="AE1059" t="str">
        <f t="shared" si="600"/>
        <v>female</v>
      </c>
      <c r="AF1059">
        <f>IF(F1059&gt;=4, counts!$A$62,F1059)</f>
        <v>1</v>
      </c>
      <c r="AG1059">
        <f>IF(G1059&gt;=3, counts!$A$69,G1059)</f>
        <v>0</v>
      </c>
      <c r="AH1059" t="str">
        <f>IF(OR(K1059="S",K1059=""), counts!$A$75,K1059)</f>
        <v>C</v>
      </c>
      <c r="AI1059">
        <f t="shared" si="601"/>
        <v>3</v>
      </c>
      <c r="AJ1059">
        <f>VLOOKUP(AA1059,counts!$V$8:$W$13,2,FALSE)</f>
        <v>-3.7643689058441341</v>
      </c>
      <c r="AK1059">
        <f>VLOOKUP(AB1059,counts!$V$17:$W$23,2,FALSE)</f>
        <v>-42.171718189759716</v>
      </c>
      <c r="AL1059">
        <f>VLOOKUP(AC1059,counts!$V$27:$W$33,2,FALSE)</f>
        <v>-9.6115457513775127</v>
      </c>
      <c r="AM1059">
        <f>VLOOKUP(AD1059,counts!$V$38:$W$49,2,FALSE)</f>
        <v>-33.757758935166962</v>
      </c>
      <c r="AN1059">
        <f>VLOOKUP(AE1059,counts!$V$53:$W$54,2,FALSE)</f>
        <v>151.41878811967541</v>
      </c>
      <c r="AO1059">
        <f>VLOOKUP(AF1059,counts!$V$58:$W$62,2,FALSE)</f>
        <v>48.695090775187893</v>
      </c>
      <c r="AP1059">
        <f>VLOOKUP(AG1059,counts!$V$66:$W$69,2,FALSE)</f>
        <v>-22.013681658285037</v>
      </c>
      <c r="AQ1059">
        <f>VLOOKUP(AH1059,counts!$V$73:$W$75,2,FALSE)</f>
        <v>72.444458573419169</v>
      </c>
      <c r="AR1059">
        <f>VLOOKUP(AI1059,counts!$V$79:$W$81,2,FALSE)</f>
        <v>-67.960368165567971</v>
      </c>
      <c r="AS1059">
        <f t="shared" si="602"/>
        <v>1</v>
      </c>
      <c r="AT1059">
        <f t="shared" si="603"/>
        <v>1</v>
      </c>
      <c r="AU1059" t="str">
        <f t="shared" si="586"/>
        <v>Train</v>
      </c>
      <c r="AW1059" t="str">
        <f t="shared" si="604"/>
        <v>0-17</v>
      </c>
      <c r="AX1059" t="str">
        <f t="shared" si="605"/>
        <v>Blank</v>
      </c>
      <c r="AY1059" t="str">
        <f t="shared" si="606"/>
        <v>11-20</v>
      </c>
      <c r="AZ1059" t="str">
        <f t="shared" si="607"/>
        <v>Blank</v>
      </c>
      <c r="BA1059" t="str">
        <f t="shared" si="608"/>
        <v>female</v>
      </c>
      <c r="BB1059">
        <f t="shared" si="609"/>
        <v>1</v>
      </c>
      <c r="BC1059">
        <f t="shared" si="610"/>
        <v>0</v>
      </c>
      <c r="BD1059" t="str">
        <f t="shared" si="611"/>
        <v>C</v>
      </c>
      <c r="BE1059">
        <f t="shared" si="612"/>
        <v>3</v>
      </c>
      <c r="BF1059">
        <f t="shared" si="613"/>
        <v>-3.7643689058441341</v>
      </c>
      <c r="BG1059">
        <f t="shared" si="614"/>
        <v>-42.171718189759716</v>
      </c>
      <c r="BH1059">
        <f t="shared" si="615"/>
        <v>-9.6115457513775127</v>
      </c>
      <c r="BI1059">
        <f t="shared" si="616"/>
        <v>-33.757758935166962</v>
      </c>
      <c r="BJ1059">
        <f t="shared" si="617"/>
        <v>151.41878811967541</v>
      </c>
      <c r="BK1059">
        <f t="shared" si="618"/>
        <v>48.695090775187893</v>
      </c>
      <c r="BL1059">
        <f t="shared" si="619"/>
        <v>-22.013681658285037</v>
      </c>
      <c r="BM1059">
        <f t="shared" si="620"/>
        <v>72.444458573419169</v>
      </c>
      <c r="BN1059">
        <f t="shared" si="621"/>
        <v>-67.960368165567971</v>
      </c>
      <c r="BO1059">
        <f t="shared" si="587"/>
        <v>1</v>
      </c>
      <c r="BP1059">
        <f t="shared" si="588"/>
        <v>1</v>
      </c>
      <c r="BQ1059" t="str">
        <f t="shared" si="589"/>
        <v>Train</v>
      </c>
    </row>
    <row r="1060" spans="1:69" x14ac:dyDescent="0.3">
      <c r="A1060">
        <v>3</v>
      </c>
      <c r="B1060">
        <v>0</v>
      </c>
      <c r="C1060" t="s">
        <v>2351</v>
      </c>
      <c r="D1060" t="s">
        <v>15</v>
      </c>
      <c r="E1060">
        <v>29</v>
      </c>
      <c r="F1060">
        <v>0</v>
      </c>
      <c r="G1060">
        <v>0</v>
      </c>
      <c r="H1060" t="s">
        <v>2352</v>
      </c>
      <c r="I1060">
        <v>7.9249999999999998</v>
      </c>
      <c r="K1060" t="s">
        <v>17</v>
      </c>
      <c r="O1060">
        <v>2</v>
      </c>
      <c r="P1060">
        <v>5</v>
      </c>
      <c r="Q1060">
        <v>2</v>
      </c>
      <c r="R1060" t="str">
        <f t="shared" si="590"/>
        <v>Train</v>
      </c>
      <c r="S1060" t="str">
        <f t="shared" si="591"/>
        <v>Validate</v>
      </c>
      <c r="T1060" t="str">
        <f t="shared" si="592"/>
        <v>Train</v>
      </c>
      <c r="U1060" t="str">
        <f t="shared" si="593"/>
        <v/>
      </c>
      <c r="V1060" t="str">
        <f t="shared" si="594"/>
        <v>18-30</v>
      </c>
      <c r="W1060" t="str">
        <f t="shared" si="595"/>
        <v/>
      </c>
      <c r="X1060" t="str">
        <f t="shared" si="596"/>
        <v>0-10</v>
      </c>
      <c r="Y1060" t="b">
        <f>SUMPRODUCT(--(U1060=counts!$A$40:$A$49))&gt;0</f>
        <v>0</v>
      </c>
      <c r="Z1060" t="b">
        <f>SUMPRODUCT(--(W1060=counts!$A$18:$A$22))&gt;0</f>
        <v>0</v>
      </c>
      <c r="AA1060" t="str">
        <f t="shared" si="597"/>
        <v>18-30</v>
      </c>
      <c r="AB1060" t="str">
        <f>IF(W1060="","Blank",IF(Z1060="TRUE",W1060,counts!$A$23))</f>
        <v>Blank</v>
      </c>
      <c r="AC1060" t="str">
        <f t="shared" si="598"/>
        <v>0-10</v>
      </c>
      <c r="AD1060" t="str">
        <f t="shared" si="599"/>
        <v>Blank</v>
      </c>
      <c r="AE1060" t="str">
        <f t="shared" si="600"/>
        <v>female</v>
      </c>
      <c r="AF1060">
        <f>IF(F1060&gt;=4, counts!$A$62,F1060)</f>
        <v>0</v>
      </c>
      <c r="AG1060">
        <f>IF(G1060&gt;=3, counts!$A$69,G1060)</f>
        <v>0</v>
      </c>
      <c r="AH1060" t="str">
        <f>IF(OR(K1060="S",K1060=""), counts!$A$75,K1060)</f>
        <v>S, blank</v>
      </c>
      <c r="AI1060">
        <f t="shared" si="601"/>
        <v>3</v>
      </c>
      <c r="AJ1060">
        <f>VLOOKUP(AA1060,counts!$V$8:$W$13,2,FALSE)</f>
        <v>-11.613432440426715</v>
      </c>
      <c r="AK1060">
        <f>VLOOKUP(AB1060,counts!$V$17:$W$23,2,FALSE)</f>
        <v>-42.171718189759716</v>
      </c>
      <c r="AL1060">
        <f>VLOOKUP(AC1060,counts!$V$27:$W$33,2,FALSE)</f>
        <v>-82.840254641099079</v>
      </c>
      <c r="AM1060">
        <f>VLOOKUP(AD1060,counts!$V$38:$W$49,2,FALSE)</f>
        <v>-33.757758935166962</v>
      </c>
      <c r="AN1060">
        <f>VLOOKUP(AE1060,counts!$V$53:$W$54,2,FALSE)</f>
        <v>151.41878811967541</v>
      </c>
      <c r="AO1060">
        <f>VLOOKUP(AF1060,counts!$V$58:$W$62,2,FALSE)</f>
        <v>-14.754319664473872</v>
      </c>
      <c r="AP1060">
        <f>VLOOKUP(AG1060,counts!$V$66:$W$69,2,FALSE)</f>
        <v>-22.013681658285037</v>
      </c>
      <c r="AQ1060">
        <f>VLOOKUP(AH1060,counts!$V$73:$W$75,2,FALSE)</f>
        <v>-22.422560732600829</v>
      </c>
      <c r="AR1060">
        <f>VLOOKUP(AI1060,counts!$V$79:$W$81,2,FALSE)</f>
        <v>-67.960368165567971</v>
      </c>
      <c r="AS1060">
        <f t="shared" si="602"/>
        <v>0</v>
      </c>
      <c r="AT1060">
        <f t="shared" si="603"/>
        <v>2</v>
      </c>
      <c r="AU1060" t="str">
        <f t="shared" si="586"/>
        <v>Train</v>
      </c>
      <c r="AW1060" t="str">
        <f t="shared" si="604"/>
        <v>18-30</v>
      </c>
      <c r="AX1060" t="str">
        <f t="shared" si="605"/>
        <v>Blank</v>
      </c>
      <c r="AY1060" t="str">
        <f t="shared" si="606"/>
        <v>0-10</v>
      </c>
      <c r="AZ1060" t="str">
        <f t="shared" si="607"/>
        <v>Blank</v>
      </c>
      <c r="BA1060" t="str">
        <f t="shared" si="608"/>
        <v>female</v>
      </c>
      <c r="BB1060">
        <f t="shared" si="609"/>
        <v>0</v>
      </c>
      <c r="BC1060">
        <f t="shared" si="610"/>
        <v>0</v>
      </c>
      <c r="BD1060" t="str">
        <f t="shared" si="611"/>
        <v>S, blank</v>
      </c>
      <c r="BE1060">
        <f t="shared" si="612"/>
        <v>3</v>
      </c>
      <c r="BF1060">
        <f t="shared" si="613"/>
        <v>-11.613432440426715</v>
      </c>
      <c r="BG1060">
        <f t="shared" si="614"/>
        <v>-42.171718189759716</v>
      </c>
      <c r="BH1060">
        <f t="shared" si="615"/>
        <v>-82.840254641099079</v>
      </c>
      <c r="BI1060">
        <f t="shared" si="616"/>
        <v>-33.757758935166962</v>
      </c>
      <c r="BJ1060">
        <f t="shared" si="617"/>
        <v>151.41878811967541</v>
      </c>
      <c r="BK1060">
        <f t="shared" si="618"/>
        <v>-14.754319664473872</v>
      </c>
      <c r="BL1060">
        <f t="shared" si="619"/>
        <v>-22.013681658285037</v>
      </c>
      <c r="BM1060">
        <f t="shared" si="620"/>
        <v>-22.422560732600829</v>
      </c>
      <c r="BN1060">
        <f t="shared" si="621"/>
        <v>-67.960368165567971</v>
      </c>
      <c r="BO1060">
        <f t="shared" si="587"/>
        <v>0</v>
      </c>
      <c r="BP1060">
        <f t="shared" si="588"/>
        <v>2</v>
      </c>
      <c r="BQ1060" t="str">
        <f t="shared" si="589"/>
        <v>Train</v>
      </c>
    </row>
    <row r="1061" spans="1:69" x14ac:dyDescent="0.3">
      <c r="A1061">
        <v>3</v>
      </c>
      <c r="B1061">
        <v>0</v>
      </c>
      <c r="C1061" t="s">
        <v>2353</v>
      </c>
      <c r="D1061" t="s">
        <v>20</v>
      </c>
      <c r="E1061">
        <v>28</v>
      </c>
      <c r="F1061">
        <v>0</v>
      </c>
      <c r="G1061">
        <v>0</v>
      </c>
      <c r="H1061" t="s">
        <v>2354</v>
      </c>
      <c r="I1061">
        <v>8.0500000000000007</v>
      </c>
      <c r="K1061" t="s">
        <v>17</v>
      </c>
      <c r="O1061">
        <v>3</v>
      </c>
      <c r="P1061">
        <v>5</v>
      </c>
      <c r="Q1061">
        <v>5</v>
      </c>
      <c r="R1061" t="str">
        <f t="shared" si="590"/>
        <v>Train</v>
      </c>
      <c r="S1061" t="str">
        <f t="shared" si="591"/>
        <v>Validate</v>
      </c>
      <c r="T1061" t="str">
        <f t="shared" si="592"/>
        <v>Validate</v>
      </c>
      <c r="U1061" t="str">
        <f t="shared" si="593"/>
        <v/>
      </c>
      <c r="V1061" t="str">
        <f t="shared" si="594"/>
        <v>18-30</v>
      </c>
      <c r="W1061" t="str">
        <f t="shared" si="595"/>
        <v/>
      </c>
      <c r="X1061" t="str">
        <f t="shared" si="596"/>
        <v>0-10</v>
      </c>
      <c r="Y1061" t="b">
        <f>SUMPRODUCT(--(U1061=counts!$A$40:$A$49))&gt;0</f>
        <v>0</v>
      </c>
      <c r="Z1061" t="b">
        <f>SUMPRODUCT(--(W1061=counts!$A$18:$A$22))&gt;0</f>
        <v>0</v>
      </c>
      <c r="AA1061" t="str">
        <f t="shared" si="597"/>
        <v>18-30</v>
      </c>
      <c r="AB1061" t="str">
        <f>IF(W1061="","Blank",IF(Z1061="TRUE",W1061,counts!$A$23))</f>
        <v>Blank</v>
      </c>
      <c r="AC1061" t="str">
        <f t="shared" si="598"/>
        <v>0-10</v>
      </c>
      <c r="AD1061" t="str">
        <f t="shared" si="599"/>
        <v>Blank</v>
      </c>
      <c r="AE1061" t="str">
        <f t="shared" si="600"/>
        <v>male</v>
      </c>
      <c r="AF1061">
        <f>IF(F1061&gt;=4, counts!$A$62,F1061)</f>
        <v>0</v>
      </c>
      <c r="AG1061">
        <f>IF(G1061&gt;=3, counts!$A$69,G1061)</f>
        <v>0</v>
      </c>
      <c r="AH1061" t="str">
        <f>IF(OR(K1061="S",K1061=""), counts!$A$75,K1061)</f>
        <v>S, blank</v>
      </c>
      <c r="AI1061">
        <f t="shared" si="601"/>
        <v>3</v>
      </c>
      <c r="AJ1061">
        <f>VLOOKUP(AA1061,counts!$V$8:$W$13,2,FALSE)</f>
        <v>-11.613432440426715</v>
      </c>
      <c r="AK1061">
        <f>VLOOKUP(AB1061,counts!$V$17:$W$23,2,FALSE)</f>
        <v>-42.171718189759716</v>
      </c>
      <c r="AL1061">
        <f>VLOOKUP(AC1061,counts!$V$27:$W$33,2,FALSE)</f>
        <v>-82.840254641099079</v>
      </c>
      <c r="AM1061">
        <f>VLOOKUP(AD1061,counts!$V$38:$W$49,2,FALSE)</f>
        <v>-33.757758935166962</v>
      </c>
      <c r="AN1061">
        <f>VLOOKUP(AE1061,counts!$V$53:$W$54,2,FALSE)</f>
        <v>-108.67008854708662</v>
      </c>
      <c r="AO1061">
        <f>VLOOKUP(AF1061,counts!$V$58:$W$62,2,FALSE)</f>
        <v>-14.754319664473872</v>
      </c>
      <c r="AP1061">
        <f>VLOOKUP(AG1061,counts!$V$66:$W$69,2,FALSE)</f>
        <v>-22.013681658285037</v>
      </c>
      <c r="AQ1061">
        <f>VLOOKUP(AH1061,counts!$V$73:$W$75,2,FALSE)</f>
        <v>-22.422560732600829</v>
      </c>
      <c r="AR1061">
        <f>VLOOKUP(AI1061,counts!$V$79:$W$81,2,FALSE)</f>
        <v>-67.960368165567971</v>
      </c>
      <c r="AS1061">
        <f t="shared" si="602"/>
        <v>0</v>
      </c>
      <c r="AT1061">
        <f t="shared" si="603"/>
        <v>3</v>
      </c>
      <c r="AU1061" t="str">
        <f t="shared" si="586"/>
        <v>Train</v>
      </c>
      <c r="AW1061" t="str">
        <f t="shared" si="604"/>
        <v>18-30</v>
      </c>
      <c r="AX1061" t="str">
        <f t="shared" si="605"/>
        <v>Blank</v>
      </c>
      <c r="AY1061" t="str">
        <f t="shared" si="606"/>
        <v>0-10</v>
      </c>
      <c r="AZ1061" t="str">
        <f t="shared" si="607"/>
        <v>Blank</v>
      </c>
      <c r="BA1061" t="str">
        <f t="shared" si="608"/>
        <v>male</v>
      </c>
      <c r="BB1061">
        <f t="shared" si="609"/>
        <v>0</v>
      </c>
      <c r="BC1061">
        <f t="shared" si="610"/>
        <v>0</v>
      </c>
      <c r="BD1061" t="str">
        <f t="shared" si="611"/>
        <v>S, blank</v>
      </c>
      <c r="BE1061">
        <f t="shared" si="612"/>
        <v>3</v>
      </c>
      <c r="BF1061">
        <f t="shared" si="613"/>
        <v>-11.613432440426715</v>
      </c>
      <c r="BG1061">
        <f t="shared" si="614"/>
        <v>-42.171718189759716</v>
      </c>
      <c r="BH1061">
        <f t="shared" si="615"/>
        <v>-82.840254641099079</v>
      </c>
      <c r="BI1061">
        <f t="shared" si="616"/>
        <v>-33.757758935166962</v>
      </c>
      <c r="BJ1061">
        <f t="shared" si="617"/>
        <v>-108.67008854708662</v>
      </c>
      <c r="BK1061">
        <f t="shared" si="618"/>
        <v>-14.754319664473872</v>
      </c>
      <c r="BL1061">
        <f t="shared" si="619"/>
        <v>-22.013681658285037</v>
      </c>
      <c r="BM1061">
        <f t="shared" si="620"/>
        <v>-22.422560732600829</v>
      </c>
      <c r="BN1061">
        <f t="shared" si="621"/>
        <v>-67.960368165567971</v>
      </c>
      <c r="BO1061">
        <f t="shared" si="587"/>
        <v>0</v>
      </c>
      <c r="BP1061">
        <f t="shared" si="588"/>
        <v>3</v>
      </c>
      <c r="BQ1061" t="str">
        <f t="shared" si="589"/>
        <v>Train</v>
      </c>
    </row>
    <row r="1062" spans="1:69" x14ac:dyDescent="0.3">
      <c r="A1062">
        <v>3</v>
      </c>
      <c r="B1062">
        <v>1</v>
      </c>
      <c r="C1062" t="s">
        <v>2355</v>
      </c>
      <c r="D1062" t="s">
        <v>15</v>
      </c>
      <c r="E1062">
        <v>18</v>
      </c>
      <c r="F1062">
        <v>0</v>
      </c>
      <c r="G1062">
        <v>0</v>
      </c>
      <c r="H1062" t="s">
        <v>2356</v>
      </c>
      <c r="I1062">
        <v>7.7750000000000004</v>
      </c>
      <c r="K1062" t="s">
        <v>17</v>
      </c>
      <c r="L1062" t="s">
        <v>40</v>
      </c>
      <c r="O1062">
        <v>5</v>
      </c>
      <c r="P1062">
        <v>4</v>
      </c>
      <c r="Q1062">
        <v>4</v>
      </c>
      <c r="R1062" t="str">
        <f t="shared" si="590"/>
        <v>Validate</v>
      </c>
      <c r="S1062" t="str">
        <f t="shared" si="591"/>
        <v>Test</v>
      </c>
      <c r="T1062" t="str">
        <f t="shared" si="592"/>
        <v>Test</v>
      </c>
      <c r="U1062" t="str">
        <f t="shared" si="593"/>
        <v/>
      </c>
      <c r="V1062" t="str">
        <f t="shared" si="594"/>
        <v>18-30</v>
      </c>
      <c r="W1062" t="str">
        <f t="shared" si="595"/>
        <v/>
      </c>
      <c r="X1062" t="str">
        <f t="shared" si="596"/>
        <v>0-10</v>
      </c>
      <c r="Y1062" t="b">
        <f>SUMPRODUCT(--(U1062=counts!$A$40:$A$49))&gt;0</f>
        <v>0</v>
      </c>
      <c r="Z1062" t="b">
        <f>SUMPRODUCT(--(W1062=counts!$A$18:$A$22))&gt;0</f>
        <v>0</v>
      </c>
      <c r="AA1062" t="str">
        <f t="shared" si="597"/>
        <v>18-30</v>
      </c>
      <c r="AB1062" t="str">
        <f>IF(W1062="","Blank",IF(Z1062="TRUE",W1062,counts!$A$23))</f>
        <v>Blank</v>
      </c>
      <c r="AC1062" t="str">
        <f t="shared" si="598"/>
        <v>0-10</v>
      </c>
      <c r="AD1062" t="str">
        <f t="shared" si="599"/>
        <v>Blank</v>
      </c>
      <c r="AE1062" t="str">
        <f t="shared" si="600"/>
        <v>female</v>
      </c>
      <c r="AF1062">
        <f>IF(F1062&gt;=4, counts!$A$62,F1062)</f>
        <v>0</v>
      </c>
      <c r="AG1062">
        <f>IF(G1062&gt;=3, counts!$A$69,G1062)</f>
        <v>0</v>
      </c>
      <c r="AH1062" t="str">
        <f>IF(OR(K1062="S",K1062=""), counts!$A$75,K1062)</f>
        <v>S, blank</v>
      </c>
      <c r="AI1062">
        <f t="shared" si="601"/>
        <v>3</v>
      </c>
      <c r="AJ1062">
        <f>VLOOKUP(AA1062,counts!$V$8:$W$13,2,FALSE)</f>
        <v>-11.613432440426715</v>
      </c>
      <c r="AK1062">
        <f>VLOOKUP(AB1062,counts!$V$17:$W$23,2,FALSE)</f>
        <v>-42.171718189759716</v>
      </c>
      <c r="AL1062">
        <f>VLOOKUP(AC1062,counts!$V$27:$W$33,2,FALSE)</f>
        <v>-82.840254641099079</v>
      </c>
      <c r="AM1062">
        <f>VLOOKUP(AD1062,counts!$V$38:$W$49,2,FALSE)</f>
        <v>-33.757758935166962</v>
      </c>
      <c r="AN1062">
        <f>VLOOKUP(AE1062,counts!$V$53:$W$54,2,FALSE)</f>
        <v>151.41878811967541</v>
      </c>
      <c r="AO1062">
        <f>VLOOKUP(AF1062,counts!$V$58:$W$62,2,FALSE)</f>
        <v>-14.754319664473872</v>
      </c>
      <c r="AP1062">
        <f>VLOOKUP(AG1062,counts!$V$66:$W$69,2,FALSE)</f>
        <v>-22.013681658285037</v>
      </c>
      <c r="AQ1062">
        <f>VLOOKUP(AH1062,counts!$V$73:$W$75,2,FALSE)</f>
        <v>-22.422560732600829</v>
      </c>
      <c r="AR1062">
        <f>VLOOKUP(AI1062,counts!$V$79:$W$81,2,FALSE)</f>
        <v>-67.960368165567971</v>
      </c>
      <c r="AS1062">
        <f t="shared" si="602"/>
        <v>1</v>
      </c>
      <c r="AT1062">
        <f t="shared" si="603"/>
        <v>5</v>
      </c>
      <c r="AU1062" t="str">
        <f t="shared" si="586"/>
        <v>Validate</v>
      </c>
      <c r="AW1062" t="str">
        <f t="shared" si="604"/>
        <v>18-30</v>
      </c>
      <c r="AX1062" t="str">
        <f t="shared" si="605"/>
        <v>Blank</v>
      </c>
      <c r="AY1062" t="str">
        <f t="shared" si="606"/>
        <v>0-10</v>
      </c>
      <c r="AZ1062" t="str">
        <f t="shared" si="607"/>
        <v>Blank</v>
      </c>
      <c r="BA1062" t="str">
        <f t="shared" si="608"/>
        <v>female</v>
      </c>
      <c r="BB1062">
        <f t="shared" si="609"/>
        <v>0</v>
      </c>
      <c r="BC1062">
        <f t="shared" si="610"/>
        <v>0</v>
      </c>
      <c r="BD1062" t="str">
        <f t="shared" si="611"/>
        <v>S, blank</v>
      </c>
      <c r="BE1062">
        <f t="shared" si="612"/>
        <v>3</v>
      </c>
      <c r="BF1062">
        <f t="shared" si="613"/>
        <v>-11.613432440426715</v>
      </c>
      <c r="BG1062">
        <f t="shared" si="614"/>
        <v>-42.171718189759716</v>
      </c>
      <c r="BH1062">
        <f t="shared" si="615"/>
        <v>-82.840254641099079</v>
      </c>
      <c r="BI1062">
        <f t="shared" si="616"/>
        <v>-33.757758935166962</v>
      </c>
      <c r="BJ1062">
        <f t="shared" si="617"/>
        <v>151.41878811967541</v>
      </c>
      <c r="BK1062">
        <f t="shared" si="618"/>
        <v>-14.754319664473872</v>
      </c>
      <c r="BL1062">
        <f t="shared" si="619"/>
        <v>-22.013681658285037</v>
      </c>
      <c r="BM1062">
        <f t="shared" si="620"/>
        <v>-22.422560732600829</v>
      </c>
      <c r="BN1062">
        <f t="shared" si="621"/>
        <v>-67.960368165567971</v>
      </c>
      <c r="BO1062">
        <f t="shared" si="587"/>
        <v>1</v>
      </c>
      <c r="BP1062">
        <f t="shared" si="588"/>
        <v>5</v>
      </c>
      <c r="BQ1062" t="str">
        <f t="shared" si="589"/>
        <v>Validate</v>
      </c>
    </row>
    <row r="1063" spans="1:69" x14ac:dyDescent="0.3">
      <c r="A1063">
        <v>3</v>
      </c>
      <c r="B1063">
        <v>1</v>
      </c>
      <c r="C1063" t="s">
        <v>2357</v>
      </c>
      <c r="D1063" t="s">
        <v>15</v>
      </c>
      <c r="E1063">
        <v>26</v>
      </c>
      <c r="F1063">
        <v>0</v>
      </c>
      <c r="G1063">
        <v>0</v>
      </c>
      <c r="H1063" t="s">
        <v>2358</v>
      </c>
      <c r="I1063">
        <v>7.8541999999999996</v>
      </c>
      <c r="K1063" t="s">
        <v>17</v>
      </c>
      <c r="L1063" t="s">
        <v>241</v>
      </c>
      <c r="O1063">
        <v>2</v>
      </c>
      <c r="P1063">
        <v>4</v>
      </c>
      <c r="Q1063">
        <v>1</v>
      </c>
      <c r="R1063" t="str">
        <f t="shared" si="590"/>
        <v>Train</v>
      </c>
      <c r="S1063" t="str">
        <f t="shared" si="591"/>
        <v>Test</v>
      </c>
      <c r="T1063" t="str">
        <f t="shared" si="592"/>
        <v>Train</v>
      </c>
      <c r="U1063" t="str">
        <f t="shared" si="593"/>
        <v/>
      </c>
      <c r="V1063" t="str">
        <f t="shared" si="594"/>
        <v>18-30</v>
      </c>
      <c r="W1063" t="str">
        <f t="shared" si="595"/>
        <v/>
      </c>
      <c r="X1063" t="str">
        <f t="shared" si="596"/>
        <v>0-10</v>
      </c>
      <c r="Y1063" t="b">
        <f>SUMPRODUCT(--(U1063=counts!$A$40:$A$49))&gt;0</f>
        <v>0</v>
      </c>
      <c r="Z1063" t="b">
        <f>SUMPRODUCT(--(W1063=counts!$A$18:$A$22))&gt;0</f>
        <v>0</v>
      </c>
      <c r="AA1063" t="str">
        <f t="shared" si="597"/>
        <v>18-30</v>
      </c>
      <c r="AB1063" t="str">
        <f>IF(W1063="","Blank",IF(Z1063="TRUE",W1063,counts!$A$23))</f>
        <v>Blank</v>
      </c>
      <c r="AC1063" t="str">
        <f t="shared" si="598"/>
        <v>0-10</v>
      </c>
      <c r="AD1063" t="str">
        <f t="shared" si="599"/>
        <v>Blank</v>
      </c>
      <c r="AE1063" t="str">
        <f t="shared" si="600"/>
        <v>female</v>
      </c>
      <c r="AF1063">
        <f>IF(F1063&gt;=4, counts!$A$62,F1063)</f>
        <v>0</v>
      </c>
      <c r="AG1063">
        <f>IF(G1063&gt;=3, counts!$A$69,G1063)</f>
        <v>0</v>
      </c>
      <c r="AH1063" t="str">
        <f>IF(OR(K1063="S",K1063=""), counts!$A$75,K1063)</f>
        <v>S, blank</v>
      </c>
      <c r="AI1063">
        <f t="shared" si="601"/>
        <v>3</v>
      </c>
      <c r="AJ1063">
        <f>VLOOKUP(AA1063,counts!$V$8:$W$13,2,FALSE)</f>
        <v>-11.613432440426715</v>
      </c>
      <c r="AK1063">
        <f>VLOOKUP(AB1063,counts!$V$17:$W$23,2,FALSE)</f>
        <v>-42.171718189759716</v>
      </c>
      <c r="AL1063">
        <f>VLOOKUP(AC1063,counts!$V$27:$W$33,2,FALSE)</f>
        <v>-82.840254641099079</v>
      </c>
      <c r="AM1063">
        <f>VLOOKUP(AD1063,counts!$V$38:$W$49,2,FALSE)</f>
        <v>-33.757758935166962</v>
      </c>
      <c r="AN1063">
        <f>VLOOKUP(AE1063,counts!$V$53:$W$54,2,FALSE)</f>
        <v>151.41878811967541</v>
      </c>
      <c r="AO1063">
        <f>VLOOKUP(AF1063,counts!$V$58:$W$62,2,FALSE)</f>
        <v>-14.754319664473872</v>
      </c>
      <c r="AP1063">
        <f>VLOOKUP(AG1063,counts!$V$66:$W$69,2,FALSE)</f>
        <v>-22.013681658285037</v>
      </c>
      <c r="AQ1063">
        <f>VLOOKUP(AH1063,counts!$V$73:$W$75,2,FALSE)</f>
        <v>-22.422560732600829</v>
      </c>
      <c r="AR1063">
        <f>VLOOKUP(AI1063,counts!$V$79:$W$81,2,FALSE)</f>
        <v>-67.960368165567971</v>
      </c>
      <c r="AS1063">
        <f t="shared" si="602"/>
        <v>1</v>
      </c>
      <c r="AT1063">
        <f t="shared" si="603"/>
        <v>2</v>
      </c>
      <c r="AU1063" t="str">
        <f t="shared" si="586"/>
        <v>Train</v>
      </c>
      <c r="AW1063" t="str">
        <f t="shared" si="604"/>
        <v>18-30</v>
      </c>
      <c r="AX1063" t="str">
        <f t="shared" si="605"/>
        <v>Blank</v>
      </c>
      <c r="AY1063" t="str">
        <f t="shared" si="606"/>
        <v>0-10</v>
      </c>
      <c r="AZ1063" t="str">
        <f t="shared" si="607"/>
        <v>Blank</v>
      </c>
      <c r="BA1063" t="str">
        <f t="shared" si="608"/>
        <v>female</v>
      </c>
      <c r="BB1063">
        <f t="shared" si="609"/>
        <v>0</v>
      </c>
      <c r="BC1063">
        <f t="shared" si="610"/>
        <v>0</v>
      </c>
      <c r="BD1063" t="str">
        <f t="shared" si="611"/>
        <v>S, blank</v>
      </c>
      <c r="BE1063">
        <f t="shared" si="612"/>
        <v>3</v>
      </c>
      <c r="BF1063">
        <f t="shared" si="613"/>
        <v>-11.613432440426715</v>
      </c>
      <c r="BG1063">
        <f t="shared" si="614"/>
        <v>-42.171718189759716</v>
      </c>
      <c r="BH1063">
        <f t="shared" si="615"/>
        <v>-82.840254641099079</v>
      </c>
      <c r="BI1063">
        <f t="shared" si="616"/>
        <v>-33.757758935166962</v>
      </c>
      <c r="BJ1063">
        <f t="shared" si="617"/>
        <v>151.41878811967541</v>
      </c>
      <c r="BK1063">
        <f t="shared" si="618"/>
        <v>-14.754319664473872</v>
      </c>
      <c r="BL1063">
        <f t="shared" si="619"/>
        <v>-22.013681658285037</v>
      </c>
      <c r="BM1063">
        <f t="shared" si="620"/>
        <v>-22.422560732600829</v>
      </c>
      <c r="BN1063">
        <f t="shared" si="621"/>
        <v>-67.960368165567971</v>
      </c>
      <c r="BO1063">
        <f t="shared" si="587"/>
        <v>1</v>
      </c>
      <c r="BP1063">
        <f t="shared" si="588"/>
        <v>2</v>
      </c>
      <c r="BQ1063" t="str">
        <f t="shared" si="589"/>
        <v>Train</v>
      </c>
    </row>
    <row r="1064" spans="1:69" x14ac:dyDescent="0.3">
      <c r="A1064">
        <v>3</v>
      </c>
      <c r="B1064">
        <v>0</v>
      </c>
      <c r="C1064" t="s">
        <v>2359</v>
      </c>
      <c r="D1064" t="s">
        <v>20</v>
      </c>
      <c r="E1064">
        <v>21</v>
      </c>
      <c r="F1064">
        <v>0</v>
      </c>
      <c r="G1064">
        <v>0</v>
      </c>
      <c r="H1064" t="s">
        <v>2360</v>
      </c>
      <c r="I1064">
        <v>7.8541999999999996</v>
      </c>
      <c r="K1064" t="s">
        <v>17</v>
      </c>
      <c r="O1064">
        <v>5</v>
      </c>
      <c r="P1064">
        <v>2</v>
      </c>
      <c r="Q1064">
        <v>3</v>
      </c>
      <c r="R1064" t="str">
        <f t="shared" si="590"/>
        <v>Validate</v>
      </c>
      <c r="S1064" t="str">
        <f t="shared" si="591"/>
        <v>Train</v>
      </c>
      <c r="T1064" t="str">
        <f t="shared" si="592"/>
        <v>Train</v>
      </c>
      <c r="U1064" t="str">
        <f t="shared" si="593"/>
        <v/>
      </c>
      <c r="V1064" t="str">
        <f t="shared" si="594"/>
        <v>18-30</v>
      </c>
      <c r="W1064" t="str">
        <f t="shared" si="595"/>
        <v/>
      </c>
      <c r="X1064" t="str">
        <f t="shared" si="596"/>
        <v>0-10</v>
      </c>
      <c r="Y1064" t="b">
        <f>SUMPRODUCT(--(U1064=counts!$A$40:$A$49))&gt;0</f>
        <v>0</v>
      </c>
      <c r="Z1064" t="b">
        <f>SUMPRODUCT(--(W1064=counts!$A$18:$A$22))&gt;0</f>
        <v>0</v>
      </c>
      <c r="AA1064" t="str">
        <f t="shared" si="597"/>
        <v>18-30</v>
      </c>
      <c r="AB1064" t="str">
        <f>IF(W1064="","Blank",IF(Z1064="TRUE",W1064,counts!$A$23))</f>
        <v>Blank</v>
      </c>
      <c r="AC1064" t="str">
        <f t="shared" si="598"/>
        <v>0-10</v>
      </c>
      <c r="AD1064" t="str">
        <f t="shared" si="599"/>
        <v>Blank</v>
      </c>
      <c r="AE1064" t="str">
        <f t="shared" si="600"/>
        <v>male</v>
      </c>
      <c r="AF1064">
        <f>IF(F1064&gt;=4, counts!$A$62,F1064)</f>
        <v>0</v>
      </c>
      <c r="AG1064">
        <f>IF(G1064&gt;=3, counts!$A$69,G1064)</f>
        <v>0</v>
      </c>
      <c r="AH1064" t="str">
        <f>IF(OR(K1064="S",K1064=""), counts!$A$75,K1064)</f>
        <v>S, blank</v>
      </c>
      <c r="AI1064">
        <f t="shared" si="601"/>
        <v>3</v>
      </c>
      <c r="AJ1064">
        <f>VLOOKUP(AA1064,counts!$V$8:$W$13,2,FALSE)</f>
        <v>-11.613432440426715</v>
      </c>
      <c r="AK1064">
        <f>VLOOKUP(AB1064,counts!$V$17:$W$23,2,FALSE)</f>
        <v>-42.171718189759716</v>
      </c>
      <c r="AL1064">
        <f>VLOOKUP(AC1064,counts!$V$27:$W$33,2,FALSE)</f>
        <v>-82.840254641099079</v>
      </c>
      <c r="AM1064">
        <f>VLOOKUP(AD1064,counts!$V$38:$W$49,2,FALSE)</f>
        <v>-33.757758935166962</v>
      </c>
      <c r="AN1064">
        <f>VLOOKUP(AE1064,counts!$V$53:$W$54,2,FALSE)</f>
        <v>-108.67008854708662</v>
      </c>
      <c r="AO1064">
        <f>VLOOKUP(AF1064,counts!$V$58:$W$62,2,FALSE)</f>
        <v>-14.754319664473872</v>
      </c>
      <c r="AP1064">
        <f>VLOOKUP(AG1064,counts!$V$66:$W$69,2,FALSE)</f>
        <v>-22.013681658285037</v>
      </c>
      <c r="AQ1064">
        <f>VLOOKUP(AH1064,counts!$V$73:$W$75,2,FALSE)</f>
        <v>-22.422560732600829</v>
      </c>
      <c r="AR1064">
        <f>VLOOKUP(AI1064,counts!$V$79:$W$81,2,FALSE)</f>
        <v>-67.960368165567971</v>
      </c>
      <c r="AS1064">
        <f t="shared" si="602"/>
        <v>0</v>
      </c>
      <c r="AT1064">
        <f t="shared" si="603"/>
        <v>5</v>
      </c>
      <c r="AU1064" t="str">
        <f t="shared" si="586"/>
        <v>Validate</v>
      </c>
      <c r="AW1064" t="str">
        <f t="shared" si="604"/>
        <v>18-30</v>
      </c>
      <c r="AX1064" t="str">
        <f t="shared" si="605"/>
        <v>Blank</v>
      </c>
      <c r="AY1064" t="str">
        <f t="shared" si="606"/>
        <v>0-10</v>
      </c>
      <c r="AZ1064" t="str">
        <f t="shared" si="607"/>
        <v>Blank</v>
      </c>
      <c r="BA1064" t="str">
        <f t="shared" si="608"/>
        <v>male</v>
      </c>
      <c r="BB1064">
        <f t="shared" si="609"/>
        <v>0</v>
      </c>
      <c r="BC1064">
        <f t="shared" si="610"/>
        <v>0</v>
      </c>
      <c r="BD1064" t="str">
        <f t="shared" si="611"/>
        <v>S, blank</v>
      </c>
      <c r="BE1064">
        <f t="shared" si="612"/>
        <v>3</v>
      </c>
      <c r="BF1064">
        <f t="shared" si="613"/>
        <v>-11.613432440426715</v>
      </c>
      <c r="BG1064">
        <f t="shared" si="614"/>
        <v>-42.171718189759716</v>
      </c>
      <c r="BH1064">
        <f t="shared" si="615"/>
        <v>-82.840254641099079</v>
      </c>
      <c r="BI1064">
        <f t="shared" si="616"/>
        <v>-33.757758935166962</v>
      </c>
      <c r="BJ1064">
        <f t="shared" si="617"/>
        <v>-108.67008854708662</v>
      </c>
      <c r="BK1064">
        <f t="shared" si="618"/>
        <v>-14.754319664473872</v>
      </c>
      <c r="BL1064">
        <f t="shared" si="619"/>
        <v>-22.013681658285037</v>
      </c>
      <c r="BM1064">
        <f t="shared" si="620"/>
        <v>-22.422560732600829</v>
      </c>
      <c r="BN1064">
        <f t="shared" si="621"/>
        <v>-67.960368165567971</v>
      </c>
      <c r="BO1064">
        <f t="shared" si="587"/>
        <v>0</v>
      </c>
      <c r="BP1064">
        <f t="shared" si="588"/>
        <v>5</v>
      </c>
      <c r="BQ1064" t="str">
        <f t="shared" si="589"/>
        <v>Validate</v>
      </c>
    </row>
    <row r="1065" spans="1:69" x14ac:dyDescent="0.3">
      <c r="A1065">
        <v>3</v>
      </c>
      <c r="B1065">
        <v>0</v>
      </c>
      <c r="C1065" t="s">
        <v>2361</v>
      </c>
      <c r="D1065" t="s">
        <v>20</v>
      </c>
      <c r="E1065">
        <v>41</v>
      </c>
      <c r="F1065">
        <v>0</v>
      </c>
      <c r="G1065">
        <v>0</v>
      </c>
      <c r="H1065" t="s">
        <v>2362</v>
      </c>
      <c r="I1065">
        <v>7.125</v>
      </c>
      <c r="K1065" t="s">
        <v>17</v>
      </c>
      <c r="N1065" t="s">
        <v>2363</v>
      </c>
      <c r="O1065">
        <v>3</v>
      </c>
      <c r="P1065">
        <v>1</v>
      </c>
      <c r="Q1065">
        <v>5</v>
      </c>
      <c r="R1065" t="str">
        <f t="shared" si="590"/>
        <v>Train</v>
      </c>
      <c r="S1065" t="str">
        <f t="shared" si="591"/>
        <v>Train</v>
      </c>
      <c r="T1065" t="str">
        <f t="shared" si="592"/>
        <v>Validate</v>
      </c>
      <c r="U1065" t="str">
        <f t="shared" si="593"/>
        <v>ON</v>
      </c>
      <c r="V1065" t="str">
        <f t="shared" si="594"/>
        <v>41-50</v>
      </c>
      <c r="W1065" t="str">
        <f t="shared" si="595"/>
        <v/>
      </c>
      <c r="X1065" t="str">
        <f t="shared" si="596"/>
        <v>0-10</v>
      </c>
      <c r="Y1065" t="b">
        <f>SUMPRODUCT(--(U1065=counts!$A$40:$A$49))&gt;0</f>
        <v>1</v>
      </c>
      <c r="Z1065" t="b">
        <f>SUMPRODUCT(--(W1065=counts!$A$18:$A$22))&gt;0</f>
        <v>0</v>
      </c>
      <c r="AA1065" t="str">
        <f t="shared" si="597"/>
        <v>41-50</v>
      </c>
      <c r="AB1065" t="str">
        <f>IF(W1065="","Blank",IF(Z1065="TRUE",W1065,counts!$A$23))</f>
        <v>Blank</v>
      </c>
      <c r="AC1065" t="str">
        <f t="shared" si="598"/>
        <v>0-10</v>
      </c>
      <c r="AD1065" t="str">
        <f t="shared" si="599"/>
        <v>ON</v>
      </c>
      <c r="AE1065" t="str">
        <f t="shared" si="600"/>
        <v>male</v>
      </c>
      <c r="AF1065">
        <f>IF(F1065&gt;=4, counts!$A$62,F1065)</f>
        <v>0</v>
      </c>
      <c r="AG1065">
        <f>IF(G1065&gt;=3, counts!$A$69,G1065)</f>
        <v>0</v>
      </c>
      <c r="AH1065" t="str">
        <f>IF(OR(K1065="S",K1065=""), counts!$A$75,K1065)</f>
        <v>S, blank</v>
      </c>
      <c r="AI1065">
        <f t="shared" si="601"/>
        <v>3</v>
      </c>
      <c r="AJ1065">
        <f>VLOOKUP(AA1065,counts!$V$8:$W$13,2,FALSE)</f>
        <v>-13.385578549662212</v>
      </c>
      <c r="AK1065">
        <f>VLOOKUP(AB1065,counts!$V$17:$W$23,2,FALSE)</f>
        <v>-42.171718189759716</v>
      </c>
      <c r="AL1065">
        <f>VLOOKUP(AC1065,counts!$V$27:$W$33,2,FALSE)</f>
        <v>-82.840254641099079</v>
      </c>
      <c r="AM1065">
        <f>VLOOKUP(AD1065,counts!$V$38:$W$49,2,FALSE)</f>
        <v>-202.50760482553153</v>
      </c>
      <c r="AN1065">
        <f>VLOOKUP(AE1065,counts!$V$53:$W$54,2,FALSE)</f>
        <v>-108.67008854708662</v>
      </c>
      <c r="AO1065">
        <f>VLOOKUP(AF1065,counts!$V$58:$W$62,2,FALSE)</f>
        <v>-14.754319664473872</v>
      </c>
      <c r="AP1065">
        <f>VLOOKUP(AG1065,counts!$V$66:$W$69,2,FALSE)</f>
        <v>-22.013681658285037</v>
      </c>
      <c r="AQ1065">
        <f>VLOOKUP(AH1065,counts!$V$73:$W$75,2,FALSE)</f>
        <v>-22.422560732600829</v>
      </c>
      <c r="AR1065">
        <f>VLOOKUP(AI1065,counts!$V$79:$W$81,2,FALSE)</f>
        <v>-67.960368165567971</v>
      </c>
      <c r="AS1065">
        <f t="shared" si="602"/>
        <v>0</v>
      </c>
      <c r="AT1065">
        <f t="shared" si="603"/>
        <v>3</v>
      </c>
      <c r="AU1065" t="str">
        <f t="shared" si="586"/>
        <v>Train</v>
      </c>
      <c r="AW1065" t="str">
        <f t="shared" si="604"/>
        <v>41-50</v>
      </c>
      <c r="AX1065" t="str">
        <f t="shared" si="605"/>
        <v>Blank</v>
      </c>
      <c r="AY1065" t="str">
        <f t="shared" si="606"/>
        <v>0-10</v>
      </c>
      <c r="AZ1065" t="str">
        <f t="shared" si="607"/>
        <v>ON</v>
      </c>
      <c r="BA1065" t="str">
        <f t="shared" si="608"/>
        <v>male</v>
      </c>
      <c r="BB1065">
        <f t="shared" si="609"/>
        <v>0</v>
      </c>
      <c r="BC1065">
        <f t="shared" si="610"/>
        <v>0</v>
      </c>
      <c r="BD1065" t="str">
        <f t="shared" si="611"/>
        <v>S, blank</v>
      </c>
      <c r="BE1065">
        <f t="shared" si="612"/>
        <v>3</v>
      </c>
      <c r="BF1065">
        <f t="shared" si="613"/>
        <v>-13.385578549662212</v>
      </c>
      <c r="BG1065">
        <f t="shared" si="614"/>
        <v>-42.171718189759716</v>
      </c>
      <c r="BH1065">
        <f t="shared" si="615"/>
        <v>-82.840254641099079</v>
      </c>
      <c r="BI1065">
        <f t="shared" si="616"/>
        <v>-202.50760482553153</v>
      </c>
      <c r="BJ1065">
        <f t="shared" si="617"/>
        <v>-108.67008854708662</v>
      </c>
      <c r="BK1065">
        <f t="shared" si="618"/>
        <v>-14.754319664473872</v>
      </c>
      <c r="BL1065">
        <f t="shared" si="619"/>
        <v>-22.013681658285037</v>
      </c>
      <c r="BM1065">
        <f t="shared" si="620"/>
        <v>-22.422560732600829</v>
      </c>
      <c r="BN1065">
        <f t="shared" si="621"/>
        <v>-67.960368165567971</v>
      </c>
      <c r="BO1065">
        <f t="shared" si="587"/>
        <v>0</v>
      </c>
      <c r="BP1065">
        <f t="shared" si="588"/>
        <v>3</v>
      </c>
      <c r="BQ1065" t="str">
        <f t="shared" si="589"/>
        <v>Train</v>
      </c>
    </row>
    <row r="1066" spans="1:69" x14ac:dyDescent="0.3">
      <c r="A1066">
        <v>3</v>
      </c>
      <c r="B1066">
        <v>1</v>
      </c>
      <c r="C1066" t="s">
        <v>2364</v>
      </c>
      <c r="D1066" t="s">
        <v>20</v>
      </c>
      <c r="E1066">
        <v>39</v>
      </c>
      <c r="F1066">
        <v>0</v>
      </c>
      <c r="G1066">
        <v>0</v>
      </c>
      <c r="H1066" t="s">
        <v>2365</v>
      </c>
      <c r="I1066">
        <v>7.9249999999999998</v>
      </c>
      <c r="K1066" t="s">
        <v>17</v>
      </c>
      <c r="L1066" t="s">
        <v>54</v>
      </c>
      <c r="O1066">
        <v>1</v>
      </c>
      <c r="P1066">
        <v>5</v>
      </c>
      <c r="Q1066">
        <v>5</v>
      </c>
      <c r="R1066" t="str">
        <f t="shared" si="590"/>
        <v>Train</v>
      </c>
      <c r="S1066" t="str">
        <f t="shared" si="591"/>
        <v>Validate</v>
      </c>
      <c r="T1066" t="str">
        <f t="shared" si="592"/>
        <v>Validate</v>
      </c>
      <c r="U1066" t="str">
        <f t="shared" si="593"/>
        <v/>
      </c>
      <c r="V1066" t="str">
        <f t="shared" si="594"/>
        <v>31-40</v>
      </c>
      <c r="W1066" t="str">
        <f t="shared" si="595"/>
        <v/>
      </c>
      <c r="X1066" t="str">
        <f t="shared" si="596"/>
        <v>0-10</v>
      </c>
      <c r="Y1066" t="b">
        <f>SUMPRODUCT(--(U1066=counts!$A$40:$A$49))&gt;0</f>
        <v>0</v>
      </c>
      <c r="Z1066" t="b">
        <f>SUMPRODUCT(--(W1066=counts!$A$18:$A$22))&gt;0</f>
        <v>0</v>
      </c>
      <c r="AA1066" t="str">
        <f t="shared" si="597"/>
        <v>31-40</v>
      </c>
      <c r="AB1066" t="str">
        <f>IF(W1066="","Blank",IF(Z1066="TRUE",W1066,counts!$A$23))</f>
        <v>Blank</v>
      </c>
      <c r="AC1066" t="str">
        <f t="shared" si="598"/>
        <v>0-10</v>
      </c>
      <c r="AD1066" t="str">
        <f t="shared" si="599"/>
        <v>Blank</v>
      </c>
      <c r="AE1066" t="str">
        <f t="shared" si="600"/>
        <v>male</v>
      </c>
      <c r="AF1066">
        <f>IF(F1066&gt;=4, counts!$A$62,F1066)</f>
        <v>0</v>
      </c>
      <c r="AG1066">
        <f>IF(G1066&gt;=3, counts!$A$69,G1066)</f>
        <v>0</v>
      </c>
      <c r="AH1066" t="str">
        <f>IF(OR(K1066="S",K1066=""), counts!$A$75,K1066)</f>
        <v>S, blank</v>
      </c>
      <c r="AI1066">
        <f t="shared" si="601"/>
        <v>3</v>
      </c>
      <c r="AJ1066">
        <f>VLOOKUP(AA1066,counts!$V$8:$W$13,2,FALSE)</f>
        <v>32.769878926258563</v>
      </c>
      <c r="AK1066">
        <f>VLOOKUP(AB1066,counts!$V$17:$W$23,2,FALSE)</f>
        <v>-42.171718189759716</v>
      </c>
      <c r="AL1066">
        <f>VLOOKUP(AC1066,counts!$V$27:$W$33,2,FALSE)</f>
        <v>-82.840254641099079</v>
      </c>
      <c r="AM1066">
        <f>VLOOKUP(AD1066,counts!$V$38:$W$49,2,FALSE)</f>
        <v>-33.757758935166962</v>
      </c>
      <c r="AN1066">
        <f>VLOOKUP(AE1066,counts!$V$53:$W$54,2,FALSE)</f>
        <v>-108.67008854708662</v>
      </c>
      <c r="AO1066">
        <f>VLOOKUP(AF1066,counts!$V$58:$W$62,2,FALSE)</f>
        <v>-14.754319664473872</v>
      </c>
      <c r="AP1066">
        <f>VLOOKUP(AG1066,counts!$V$66:$W$69,2,FALSE)</f>
        <v>-22.013681658285037</v>
      </c>
      <c r="AQ1066">
        <f>VLOOKUP(AH1066,counts!$V$73:$W$75,2,FALSE)</f>
        <v>-22.422560732600829</v>
      </c>
      <c r="AR1066">
        <f>VLOOKUP(AI1066,counts!$V$79:$W$81,2,FALSE)</f>
        <v>-67.960368165567971</v>
      </c>
      <c r="AS1066">
        <f t="shared" si="602"/>
        <v>1</v>
      </c>
      <c r="AT1066">
        <f t="shared" si="603"/>
        <v>1</v>
      </c>
      <c r="AU1066" t="str">
        <f t="shared" si="586"/>
        <v>Train</v>
      </c>
      <c r="AW1066" t="str">
        <f t="shared" si="604"/>
        <v>31-40</v>
      </c>
      <c r="AX1066" t="str">
        <f t="shared" si="605"/>
        <v>Blank</v>
      </c>
      <c r="AY1066" t="str">
        <f t="shared" si="606"/>
        <v>0-10</v>
      </c>
      <c r="AZ1066" t="str">
        <f t="shared" si="607"/>
        <v>Blank</v>
      </c>
      <c r="BA1066" t="str">
        <f t="shared" si="608"/>
        <v>male</v>
      </c>
      <c r="BB1066">
        <f t="shared" si="609"/>
        <v>0</v>
      </c>
      <c r="BC1066">
        <f t="shared" si="610"/>
        <v>0</v>
      </c>
      <c r="BD1066" t="str">
        <f t="shared" si="611"/>
        <v>S, blank</v>
      </c>
      <c r="BE1066">
        <f t="shared" si="612"/>
        <v>3</v>
      </c>
      <c r="BF1066">
        <f t="shared" si="613"/>
        <v>32.769878926258563</v>
      </c>
      <c r="BG1066">
        <f t="shared" si="614"/>
        <v>-42.171718189759716</v>
      </c>
      <c r="BH1066">
        <f t="shared" si="615"/>
        <v>-82.840254641099079</v>
      </c>
      <c r="BI1066">
        <f t="shared" si="616"/>
        <v>-33.757758935166962</v>
      </c>
      <c r="BJ1066">
        <f t="shared" si="617"/>
        <v>-108.67008854708662</v>
      </c>
      <c r="BK1066">
        <f t="shared" si="618"/>
        <v>-14.754319664473872</v>
      </c>
      <c r="BL1066">
        <f t="shared" si="619"/>
        <v>-22.013681658285037</v>
      </c>
      <c r="BM1066">
        <f t="shared" si="620"/>
        <v>-22.422560732600829</v>
      </c>
      <c r="BN1066">
        <f t="shared" si="621"/>
        <v>-67.960368165567971</v>
      </c>
      <c r="BO1066">
        <f t="shared" si="587"/>
        <v>1</v>
      </c>
      <c r="BP1066">
        <f t="shared" si="588"/>
        <v>1</v>
      </c>
      <c r="BQ1066" t="str">
        <f t="shared" si="589"/>
        <v>Train</v>
      </c>
    </row>
    <row r="1067" spans="1:69" x14ac:dyDescent="0.3">
      <c r="A1067">
        <v>3</v>
      </c>
      <c r="B1067">
        <v>0</v>
      </c>
      <c r="C1067" t="s">
        <v>2366</v>
      </c>
      <c r="D1067" t="s">
        <v>20</v>
      </c>
      <c r="E1067">
        <v>21</v>
      </c>
      <c r="F1067">
        <v>0</v>
      </c>
      <c r="G1067">
        <v>0</v>
      </c>
      <c r="H1067" t="s">
        <v>2367</v>
      </c>
      <c r="I1067">
        <v>7.8</v>
      </c>
      <c r="K1067" t="s">
        <v>17</v>
      </c>
      <c r="O1067">
        <v>3</v>
      </c>
      <c r="P1067">
        <v>2</v>
      </c>
      <c r="Q1067">
        <v>1</v>
      </c>
      <c r="R1067" t="str">
        <f t="shared" si="590"/>
        <v>Train</v>
      </c>
      <c r="S1067" t="str">
        <f t="shared" si="591"/>
        <v>Train</v>
      </c>
      <c r="T1067" t="str">
        <f t="shared" si="592"/>
        <v>Train</v>
      </c>
      <c r="U1067" t="str">
        <f t="shared" si="593"/>
        <v/>
      </c>
      <c r="V1067" t="str">
        <f t="shared" si="594"/>
        <v>18-30</v>
      </c>
      <c r="W1067" t="str">
        <f t="shared" si="595"/>
        <v/>
      </c>
      <c r="X1067" t="str">
        <f t="shared" si="596"/>
        <v>0-10</v>
      </c>
      <c r="Y1067" t="b">
        <f>SUMPRODUCT(--(U1067=counts!$A$40:$A$49))&gt;0</f>
        <v>0</v>
      </c>
      <c r="Z1067" t="b">
        <f>SUMPRODUCT(--(W1067=counts!$A$18:$A$22))&gt;0</f>
        <v>0</v>
      </c>
      <c r="AA1067" t="str">
        <f t="shared" si="597"/>
        <v>18-30</v>
      </c>
      <c r="AB1067" t="str">
        <f>IF(W1067="","Blank",IF(Z1067="TRUE",W1067,counts!$A$23))</f>
        <v>Blank</v>
      </c>
      <c r="AC1067" t="str">
        <f t="shared" si="598"/>
        <v>0-10</v>
      </c>
      <c r="AD1067" t="str">
        <f t="shared" si="599"/>
        <v>Blank</v>
      </c>
      <c r="AE1067" t="str">
        <f t="shared" si="600"/>
        <v>male</v>
      </c>
      <c r="AF1067">
        <f>IF(F1067&gt;=4, counts!$A$62,F1067)</f>
        <v>0</v>
      </c>
      <c r="AG1067">
        <f>IF(G1067&gt;=3, counts!$A$69,G1067)</f>
        <v>0</v>
      </c>
      <c r="AH1067" t="str">
        <f>IF(OR(K1067="S",K1067=""), counts!$A$75,K1067)</f>
        <v>S, blank</v>
      </c>
      <c r="AI1067">
        <f t="shared" si="601"/>
        <v>3</v>
      </c>
      <c r="AJ1067">
        <f>VLOOKUP(AA1067,counts!$V$8:$W$13,2,FALSE)</f>
        <v>-11.613432440426715</v>
      </c>
      <c r="AK1067">
        <f>VLOOKUP(AB1067,counts!$V$17:$W$23,2,FALSE)</f>
        <v>-42.171718189759716</v>
      </c>
      <c r="AL1067">
        <f>VLOOKUP(AC1067,counts!$V$27:$W$33,2,FALSE)</f>
        <v>-82.840254641099079</v>
      </c>
      <c r="AM1067">
        <f>VLOOKUP(AD1067,counts!$V$38:$W$49,2,FALSE)</f>
        <v>-33.757758935166962</v>
      </c>
      <c r="AN1067">
        <f>VLOOKUP(AE1067,counts!$V$53:$W$54,2,FALSE)</f>
        <v>-108.67008854708662</v>
      </c>
      <c r="AO1067">
        <f>VLOOKUP(AF1067,counts!$V$58:$W$62,2,FALSE)</f>
        <v>-14.754319664473872</v>
      </c>
      <c r="AP1067">
        <f>VLOOKUP(AG1067,counts!$V$66:$W$69,2,FALSE)</f>
        <v>-22.013681658285037</v>
      </c>
      <c r="AQ1067">
        <f>VLOOKUP(AH1067,counts!$V$73:$W$75,2,FALSE)</f>
        <v>-22.422560732600829</v>
      </c>
      <c r="AR1067">
        <f>VLOOKUP(AI1067,counts!$V$79:$W$81,2,FALSE)</f>
        <v>-67.960368165567971</v>
      </c>
      <c r="AS1067">
        <f t="shared" si="602"/>
        <v>0</v>
      </c>
      <c r="AT1067">
        <f t="shared" si="603"/>
        <v>3</v>
      </c>
      <c r="AU1067" t="str">
        <f t="shared" si="586"/>
        <v>Train</v>
      </c>
      <c r="AW1067" t="str">
        <f t="shared" si="604"/>
        <v>18-30</v>
      </c>
      <c r="AX1067" t="str">
        <f t="shared" si="605"/>
        <v>Blank</v>
      </c>
      <c r="AY1067" t="str">
        <f t="shared" si="606"/>
        <v>0-10</v>
      </c>
      <c r="AZ1067" t="str">
        <f t="shared" si="607"/>
        <v>Blank</v>
      </c>
      <c r="BA1067" t="str">
        <f t="shared" si="608"/>
        <v>male</v>
      </c>
      <c r="BB1067">
        <f t="shared" si="609"/>
        <v>0</v>
      </c>
      <c r="BC1067">
        <f t="shared" si="610"/>
        <v>0</v>
      </c>
      <c r="BD1067" t="str">
        <f t="shared" si="611"/>
        <v>S, blank</v>
      </c>
      <c r="BE1067">
        <f t="shared" si="612"/>
        <v>3</v>
      </c>
      <c r="BF1067">
        <f t="shared" si="613"/>
        <v>-11.613432440426715</v>
      </c>
      <c r="BG1067">
        <f t="shared" si="614"/>
        <v>-42.171718189759716</v>
      </c>
      <c r="BH1067">
        <f t="shared" si="615"/>
        <v>-82.840254641099079</v>
      </c>
      <c r="BI1067">
        <f t="shared" si="616"/>
        <v>-33.757758935166962</v>
      </c>
      <c r="BJ1067">
        <f t="shared" si="617"/>
        <v>-108.67008854708662</v>
      </c>
      <c r="BK1067">
        <f t="shared" si="618"/>
        <v>-14.754319664473872</v>
      </c>
      <c r="BL1067">
        <f t="shared" si="619"/>
        <v>-22.013681658285037</v>
      </c>
      <c r="BM1067">
        <f t="shared" si="620"/>
        <v>-22.422560732600829</v>
      </c>
      <c r="BN1067">
        <f t="shared" si="621"/>
        <v>-67.960368165567971</v>
      </c>
      <c r="BO1067">
        <f t="shared" si="587"/>
        <v>0</v>
      </c>
      <c r="BP1067">
        <f t="shared" si="588"/>
        <v>3</v>
      </c>
      <c r="BQ1067" t="str">
        <f t="shared" si="589"/>
        <v>Train</v>
      </c>
    </row>
    <row r="1068" spans="1:69" x14ac:dyDescent="0.3">
      <c r="A1068">
        <v>3</v>
      </c>
      <c r="B1068">
        <v>0</v>
      </c>
      <c r="C1068" t="s">
        <v>2368</v>
      </c>
      <c r="D1068" t="s">
        <v>20</v>
      </c>
      <c r="E1068">
        <v>28.5</v>
      </c>
      <c r="F1068">
        <v>0</v>
      </c>
      <c r="G1068">
        <v>0</v>
      </c>
      <c r="H1068" t="s">
        <v>2369</v>
      </c>
      <c r="I1068">
        <v>7.2291999999999996</v>
      </c>
      <c r="K1068" t="s">
        <v>44</v>
      </c>
      <c r="M1068">
        <v>181</v>
      </c>
      <c r="O1068">
        <v>3</v>
      </c>
      <c r="P1068">
        <v>1</v>
      </c>
      <c r="Q1068">
        <v>5</v>
      </c>
      <c r="R1068" t="str">
        <f t="shared" si="590"/>
        <v>Train</v>
      </c>
      <c r="S1068" t="str">
        <f t="shared" si="591"/>
        <v>Train</v>
      </c>
      <c r="T1068" t="str">
        <f t="shared" si="592"/>
        <v>Validate</v>
      </c>
      <c r="U1068" t="str">
        <f t="shared" si="593"/>
        <v/>
      </c>
      <c r="V1068" t="str">
        <f t="shared" si="594"/>
        <v>18-30</v>
      </c>
      <c r="W1068" t="str">
        <f t="shared" si="595"/>
        <v/>
      </c>
      <c r="X1068" t="str">
        <f t="shared" si="596"/>
        <v>0-10</v>
      </c>
      <c r="Y1068" t="b">
        <f>SUMPRODUCT(--(U1068=counts!$A$40:$A$49))&gt;0</f>
        <v>0</v>
      </c>
      <c r="Z1068" t="b">
        <f>SUMPRODUCT(--(W1068=counts!$A$18:$A$22))&gt;0</f>
        <v>0</v>
      </c>
      <c r="AA1068" t="str">
        <f t="shared" si="597"/>
        <v>18-30</v>
      </c>
      <c r="AB1068" t="str">
        <f>IF(W1068="","Blank",IF(Z1068="TRUE",W1068,counts!$A$23))</f>
        <v>Blank</v>
      </c>
      <c r="AC1068" t="str">
        <f t="shared" si="598"/>
        <v>0-10</v>
      </c>
      <c r="AD1068" t="str">
        <f t="shared" si="599"/>
        <v>Blank</v>
      </c>
      <c r="AE1068" t="str">
        <f t="shared" si="600"/>
        <v>male</v>
      </c>
      <c r="AF1068">
        <f>IF(F1068&gt;=4, counts!$A$62,F1068)</f>
        <v>0</v>
      </c>
      <c r="AG1068">
        <f>IF(G1068&gt;=3, counts!$A$69,G1068)</f>
        <v>0</v>
      </c>
      <c r="AH1068" t="str">
        <f>IF(OR(K1068="S",K1068=""), counts!$A$75,K1068)</f>
        <v>C</v>
      </c>
      <c r="AI1068">
        <f t="shared" si="601"/>
        <v>3</v>
      </c>
      <c r="AJ1068">
        <f>VLOOKUP(AA1068,counts!$V$8:$W$13,2,FALSE)</f>
        <v>-11.613432440426715</v>
      </c>
      <c r="AK1068">
        <f>VLOOKUP(AB1068,counts!$V$17:$W$23,2,FALSE)</f>
        <v>-42.171718189759716</v>
      </c>
      <c r="AL1068">
        <f>VLOOKUP(AC1068,counts!$V$27:$W$33,2,FALSE)</f>
        <v>-82.840254641099079</v>
      </c>
      <c r="AM1068">
        <f>VLOOKUP(AD1068,counts!$V$38:$W$49,2,FALSE)</f>
        <v>-33.757758935166962</v>
      </c>
      <c r="AN1068">
        <f>VLOOKUP(AE1068,counts!$V$53:$W$54,2,FALSE)</f>
        <v>-108.67008854708662</v>
      </c>
      <c r="AO1068">
        <f>VLOOKUP(AF1068,counts!$V$58:$W$62,2,FALSE)</f>
        <v>-14.754319664473872</v>
      </c>
      <c r="AP1068">
        <f>VLOOKUP(AG1068,counts!$V$66:$W$69,2,FALSE)</f>
        <v>-22.013681658285037</v>
      </c>
      <c r="AQ1068">
        <f>VLOOKUP(AH1068,counts!$V$73:$W$75,2,FALSE)</f>
        <v>72.444458573419169</v>
      </c>
      <c r="AR1068">
        <f>VLOOKUP(AI1068,counts!$V$79:$W$81,2,FALSE)</f>
        <v>-67.960368165567971</v>
      </c>
      <c r="AS1068">
        <f t="shared" si="602"/>
        <v>0</v>
      </c>
      <c r="AT1068">
        <f t="shared" si="603"/>
        <v>3</v>
      </c>
      <c r="AU1068" t="str">
        <f t="shared" si="586"/>
        <v>Train</v>
      </c>
      <c r="AW1068" t="str">
        <f t="shared" si="604"/>
        <v>18-30</v>
      </c>
      <c r="AX1068" t="str">
        <f t="shared" si="605"/>
        <v>Blank</v>
      </c>
      <c r="AY1068" t="str">
        <f t="shared" si="606"/>
        <v>0-10</v>
      </c>
      <c r="AZ1068" t="str">
        <f t="shared" si="607"/>
        <v>Blank</v>
      </c>
      <c r="BA1068" t="str">
        <f t="shared" si="608"/>
        <v>male</v>
      </c>
      <c r="BB1068">
        <f t="shared" si="609"/>
        <v>0</v>
      </c>
      <c r="BC1068">
        <f t="shared" si="610"/>
        <v>0</v>
      </c>
      <c r="BD1068" t="str">
        <f t="shared" si="611"/>
        <v>C</v>
      </c>
      <c r="BE1068">
        <f t="shared" si="612"/>
        <v>3</v>
      </c>
      <c r="BF1068">
        <f t="shared" si="613"/>
        <v>-11.613432440426715</v>
      </c>
      <c r="BG1068">
        <f t="shared" si="614"/>
        <v>-42.171718189759716</v>
      </c>
      <c r="BH1068">
        <f t="shared" si="615"/>
        <v>-82.840254641099079</v>
      </c>
      <c r="BI1068">
        <f t="shared" si="616"/>
        <v>-33.757758935166962</v>
      </c>
      <c r="BJ1068">
        <f t="shared" si="617"/>
        <v>-108.67008854708662</v>
      </c>
      <c r="BK1068">
        <f t="shared" si="618"/>
        <v>-14.754319664473872</v>
      </c>
      <c r="BL1068">
        <f t="shared" si="619"/>
        <v>-22.013681658285037</v>
      </c>
      <c r="BM1068">
        <f t="shared" si="620"/>
        <v>72.444458573419169</v>
      </c>
      <c r="BN1068">
        <f t="shared" si="621"/>
        <v>-67.960368165567971</v>
      </c>
      <c r="BO1068">
        <f t="shared" si="587"/>
        <v>0</v>
      </c>
      <c r="BP1068">
        <f t="shared" si="588"/>
        <v>3</v>
      </c>
      <c r="BQ1068" t="str">
        <f t="shared" si="589"/>
        <v>Train</v>
      </c>
    </row>
    <row r="1069" spans="1:69" x14ac:dyDescent="0.3">
      <c r="A1069">
        <v>3</v>
      </c>
      <c r="B1069">
        <v>1</v>
      </c>
      <c r="C1069" t="s">
        <v>2370</v>
      </c>
      <c r="D1069" t="s">
        <v>15</v>
      </c>
      <c r="E1069">
        <v>22</v>
      </c>
      <c r="F1069">
        <v>0</v>
      </c>
      <c r="G1069">
        <v>0</v>
      </c>
      <c r="H1069" t="s">
        <v>2371</v>
      </c>
      <c r="I1069">
        <v>7.75</v>
      </c>
      <c r="K1069" t="s">
        <v>17</v>
      </c>
      <c r="L1069" t="s">
        <v>241</v>
      </c>
      <c r="O1069">
        <v>3</v>
      </c>
      <c r="P1069">
        <v>3</v>
      </c>
      <c r="Q1069">
        <v>3</v>
      </c>
      <c r="R1069" t="str">
        <f t="shared" si="590"/>
        <v>Train</v>
      </c>
      <c r="S1069" t="str">
        <f t="shared" si="591"/>
        <v>Train</v>
      </c>
      <c r="T1069" t="str">
        <f t="shared" si="592"/>
        <v>Train</v>
      </c>
      <c r="U1069" t="str">
        <f t="shared" si="593"/>
        <v/>
      </c>
      <c r="V1069" t="str">
        <f t="shared" si="594"/>
        <v>18-30</v>
      </c>
      <c r="W1069" t="str">
        <f t="shared" si="595"/>
        <v/>
      </c>
      <c r="X1069" t="str">
        <f t="shared" si="596"/>
        <v>0-10</v>
      </c>
      <c r="Y1069" t="b">
        <f>SUMPRODUCT(--(U1069=counts!$A$40:$A$49))&gt;0</f>
        <v>0</v>
      </c>
      <c r="Z1069" t="b">
        <f>SUMPRODUCT(--(W1069=counts!$A$18:$A$22))&gt;0</f>
        <v>0</v>
      </c>
      <c r="AA1069" t="str">
        <f t="shared" si="597"/>
        <v>18-30</v>
      </c>
      <c r="AB1069" t="str">
        <f>IF(W1069="","Blank",IF(Z1069="TRUE",W1069,counts!$A$23))</f>
        <v>Blank</v>
      </c>
      <c r="AC1069" t="str">
        <f t="shared" si="598"/>
        <v>0-10</v>
      </c>
      <c r="AD1069" t="str">
        <f t="shared" si="599"/>
        <v>Blank</v>
      </c>
      <c r="AE1069" t="str">
        <f t="shared" si="600"/>
        <v>female</v>
      </c>
      <c r="AF1069">
        <f>IF(F1069&gt;=4, counts!$A$62,F1069)</f>
        <v>0</v>
      </c>
      <c r="AG1069">
        <f>IF(G1069&gt;=3, counts!$A$69,G1069)</f>
        <v>0</v>
      </c>
      <c r="AH1069" t="str">
        <f>IF(OR(K1069="S",K1069=""), counts!$A$75,K1069)</f>
        <v>S, blank</v>
      </c>
      <c r="AI1069">
        <f t="shared" si="601"/>
        <v>3</v>
      </c>
      <c r="AJ1069">
        <f>VLOOKUP(AA1069,counts!$V$8:$W$13,2,FALSE)</f>
        <v>-11.613432440426715</v>
      </c>
      <c r="AK1069">
        <f>VLOOKUP(AB1069,counts!$V$17:$W$23,2,FALSE)</f>
        <v>-42.171718189759716</v>
      </c>
      <c r="AL1069">
        <f>VLOOKUP(AC1069,counts!$V$27:$W$33,2,FALSE)</f>
        <v>-82.840254641099079</v>
      </c>
      <c r="AM1069">
        <f>VLOOKUP(AD1069,counts!$V$38:$W$49,2,FALSE)</f>
        <v>-33.757758935166962</v>
      </c>
      <c r="AN1069">
        <f>VLOOKUP(AE1069,counts!$V$53:$W$54,2,FALSE)</f>
        <v>151.41878811967541</v>
      </c>
      <c r="AO1069">
        <f>VLOOKUP(AF1069,counts!$V$58:$W$62,2,FALSE)</f>
        <v>-14.754319664473872</v>
      </c>
      <c r="AP1069">
        <f>VLOOKUP(AG1069,counts!$V$66:$W$69,2,FALSE)</f>
        <v>-22.013681658285037</v>
      </c>
      <c r="AQ1069">
        <f>VLOOKUP(AH1069,counts!$V$73:$W$75,2,FALSE)</f>
        <v>-22.422560732600829</v>
      </c>
      <c r="AR1069">
        <f>VLOOKUP(AI1069,counts!$V$79:$W$81,2,FALSE)</f>
        <v>-67.960368165567971</v>
      </c>
      <c r="AS1069">
        <f t="shared" si="602"/>
        <v>1</v>
      </c>
      <c r="AT1069">
        <f t="shared" si="603"/>
        <v>3</v>
      </c>
      <c r="AU1069" t="str">
        <f t="shared" si="586"/>
        <v>Train</v>
      </c>
      <c r="AW1069" t="str">
        <f t="shared" si="604"/>
        <v>18-30</v>
      </c>
      <c r="AX1069" t="str">
        <f t="shared" si="605"/>
        <v>Blank</v>
      </c>
      <c r="AY1069" t="str">
        <f t="shared" si="606"/>
        <v>0-10</v>
      </c>
      <c r="AZ1069" t="str">
        <f t="shared" si="607"/>
        <v>Blank</v>
      </c>
      <c r="BA1069" t="str">
        <f t="shared" si="608"/>
        <v>female</v>
      </c>
      <c r="BB1069">
        <f t="shared" si="609"/>
        <v>0</v>
      </c>
      <c r="BC1069">
        <f t="shared" si="610"/>
        <v>0</v>
      </c>
      <c r="BD1069" t="str">
        <f t="shared" si="611"/>
        <v>S, blank</v>
      </c>
      <c r="BE1069">
        <f t="shared" si="612"/>
        <v>3</v>
      </c>
      <c r="BF1069">
        <f t="shared" si="613"/>
        <v>-11.613432440426715</v>
      </c>
      <c r="BG1069">
        <f t="shared" si="614"/>
        <v>-42.171718189759716</v>
      </c>
      <c r="BH1069">
        <f t="shared" si="615"/>
        <v>-82.840254641099079</v>
      </c>
      <c r="BI1069">
        <f t="shared" si="616"/>
        <v>-33.757758935166962</v>
      </c>
      <c r="BJ1069">
        <f t="shared" si="617"/>
        <v>151.41878811967541</v>
      </c>
      <c r="BK1069">
        <f t="shared" si="618"/>
        <v>-14.754319664473872</v>
      </c>
      <c r="BL1069">
        <f t="shared" si="619"/>
        <v>-22.013681658285037</v>
      </c>
      <c r="BM1069">
        <f t="shared" si="620"/>
        <v>-22.422560732600829</v>
      </c>
      <c r="BN1069">
        <f t="shared" si="621"/>
        <v>-67.960368165567971</v>
      </c>
      <c r="BO1069">
        <f t="shared" si="587"/>
        <v>1</v>
      </c>
      <c r="BP1069">
        <f t="shared" si="588"/>
        <v>3</v>
      </c>
      <c r="BQ1069" t="str">
        <f t="shared" si="589"/>
        <v>Train</v>
      </c>
    </row>
    <row r="1070" spans="1:69" x14ac:dyDescent="0.3">
      <c r="A1070">
        <v>3</v>
      </c>
      <c r="B1070">
        <v>0</v>
      </c>
      <c r="C1070" t="s">
        <v>2372</v>
      </c>
      <c r="D1070" t="s">
        <v>20</v>
      </c>
      <c r="E1070">
        <v>61</v>
      </c>
      <c r="F1070">
        <v>0</v>
      </c>
      <c r="G1070">
        <v>0</v>
      </c>
      <c r="H1070" t="s">
        <v>2373</v>
      </c>
      <c r="I1070">
        <v>6.2374999999999998</v>
      </c>
      <c r="K1070" t="s">
        <v>17</v>
      </c>
      <c r="O1070">
        <v>1</v>
      </c>
      <c r="P1070">
        <v>1</v>
      </c>
      <c r="Q1070">
        <v>5</v>
      </c>
      <c r="R1070" t="str">
        <f t="shared" si="590"/>
        <v>Train</v>
      </c>
      <c r="S1070" t="str">
        <f t="shared" si="591"/>
        <v>Train</v>
      </c>
      <c r="T1070" t="str">
        <f t="shared" si="592"/>
        <v>Validate</v>
      </c>
      <c r="U1070" t="str">
        <f t="shared" si="593"/>
        <v/>
      </c>
      <c r="V1070" t="str">
        <f t="shared" si="594"/>
        <v>61+</v>
      </c>
      <c r="W1070" t="str">
        <f t="shared" si="595"/>
        <v/>
      </c>
      <c r="X1070" t="str">
        <f t="shared" si="596"/>
        <v>0-10</v>
      </c>
      <c r="Y1070" t="b">
        <f>SUMPRODUCT(--(U1070=counts!$A$40:$A$49))&gt;0</f>
        <v>0</v>
      </c>
      <c r="Z1070" t="b">
        <f>SUMPRODUCT(--(W1070=counts!$A$18:$A$22))&gt;0</f>
        <v>0</v>
      </c>
      <c r="AA1070" t="str">
        <f t="shared" si="597"/>
        <v>61+</v>
      </c>
      <c r="AB1070" t="str">
        <f>IF(W1070="","Blank",IF(Z1070="TRUE",W1070,counts!$A$23))</f>
        <v>Blank</v>
      </c>
      <c r="AC1070" t="str">
        <f t="shared" si="598"/>
        <v>0-10</v>
      </c>
      <c r="AD1070" t="str">
        <f t="shared" si="599"/>
        <v>Blank</v>
      </c>
      <c r="AE1070" t="str">
        <f t="shared" si="600"/>
        <v>male</v>
      </c>
      <c r="AF1070">
        <f>IF(F1070&gt;=4, counts!$A$62,F1070)</f>
        <v>0</v>
      </c>
      <c r="AG1070">
        <f>IF(G1070&gt;=3, counts!$A$69,G1070)</f>
        <v>0</v>
      </c>
      <c r="AH1070" t="str">
        <f>IF(OR(K1070="S",K1070=""), counts!$A$75,K1070)</f>
        <v>S, blank</v>
      </c>
      <c r="AI1070">
        <f t="shared" si="601"/>
        <v>3</v>
      </c>
      <c r="AJ1070">
        <f>VLOOKUP(AA1070,counts!$V$8:$W$13,2,FALSE)</f>
        <v>-68.390212241589438</v>
      </c>
      <c r="AK1070">
        <f>VLOOKUP(AB1070,counts!$V$17:$W$23,2,FALSE)</f>
        <v>-42.171718189759716</v>
      </c>
      <c r="AL1070">
        <f>VLOOKUP(AC1070,counts!$V$27:$W$33,2,FALSE)</f>
        <v>-82.840254641099079</v>
      </c>
      <c r="AM1070">
        <f>VLOOKUP(AD1070,counts!$V$38:$W$49,2,FALSE)</f>
        <v>-33.757758935166962</v>
      </c>
      <c r="AN1070">
        <f>VLOOKUP(AE1070,counts!$V$53:$W$54,2,FALSE)</f>
        <v>-108.67008854708662</v>
      </c>
      <c r="AO1070">
        <f>VLOOKUP(AF1070,counts!$V$58:$W$62,2,FALSE)</f>
        <v>-14.754319664473872</v>
      </c>
      <c r="AP1070">
        <f>VLOOKUP(AG1070,counts!$V$66:$W$69,2,FALSE)</f>
        <v>-22.013681658285037</v>
      </c>
      <c r="AQ1070">
        <f>VLOOKUP(AH1070,counts!$V$73:$W$75,2,FALSE)</f>
        <v>-22.422560732600829</v>
      </c>
      <c r="AR1070">
        <f>VLOOKUP(AI1070,counts!$V$79:$W$81,2,FALSE)</f>
        <v>-67.960368165567971</v>
      </c>
      <c r="AS1070">
        <f t="shared" si="602"/>
        <v>0</v>
      </c>
      <c r="AT1070">
        <f t="shared" si="603"/>
        <v>1</v>
      </c>
      <c r="AU1070" t="str">
        <f t="shared" si="586"/>
        <v>Train</v>
      </c>
      <c r="AW1070" t="str">
        <f t="shared" si="604"/>
        <v>61+</v>
      </c>
      <c r="AX1070" t="str">
        <f t="shared" si="605"/>
        <v>Blank</v>
      </c>
      <c r="AY1070" t="str">
        <f t="shared" si="606"/>
        <v>0-10</v>
      </c>
      <c r="AZ1070" t="str">
        <f t="shared" si="607"/>
        <v>Blank</v>
      </c>
      <c r="BA1070" t="str">
        <f t="shared" si="608"/>
        <v>male</v>
      </c>
      <c r="BB1070">
        <f t="shared" si="609"/>
        <v>0</v>
      </c>
      <c r="BC1070">
        <f t="shared" si="610"/>
        <v>0</v>
      </c>
      <c r="BD1070" t="str">
        <f t="shared" si="611"/>
        <v>S, blank</v>
      </c>
      <c r="BE1070">
        <f t="shared" si="612"/>
        <v>3</v>
      </c>
      <c r="BF1070">
        <f t="shared" si="613"/>
        <v>-68.390212241589438</v>
      </c>
      <c r="BG1070">
        <f t="shared" si="614"/>
        <v>-42.171718189759716</v>
      </c>
      <c r="BH1070">
        <f t="shared" si="615"/>
        <v>-82.840254641099079</v>
      </c>
      <c r="BI1070">
        <f t="shared" si="616"/>
        <v>-33.757758935166962</v>
      </c>
      <c r="BJ1070">
        <f t="shared" si="617"/>
        <v>-108.67008854708662</v>
      </c>
      <c r="BK1070">
        <f t="shared" si="618"/>
        <v>-14.754319664473872</v>
      </c>
      <c r="BL1070">
        <f t="shared" si="619"/>
        <v>-22.013681658285037</v>
      </c>
      <c r="BM1070">
        <f t="shared" si="620"/>
        <v>-22.422560732600829</v>
      </c>
      <c r="BN1070">
        <f t="shared" si="621"/>
        <v>-67.960368165567971</v>
      </c>
      <c r="BO1070">
        <f t="shared" si="587"/>
        <v>0</v>
      </c>
      <c r="BP1070">
        <f t="shared" si="588"/>
        <v>1</v>
      </c>
      <c r="BQ1070" t="str">
        <f t="shared" si="589"/>
        <v>Train</v>
      </c>
    </row>
    <row r="1071" spans="1:69" x14ac:dyDescent="0.3">
      <c r="A1071">
        <v>3</v>
      </c>
      <c r="B1071">
        <v>0</v>
      </c>
      <c r="C1071" t="s">
        <v>2374</v>
      </c>
      <c r="D1071" t="s">
        <v>20</v>
      </c>
      <c r="F1071">
        <v>1</v>
      </c>
      <c r="G1071">
        <v>0</v>
      </c>
      <c r="H1071" t="s">
        <v>2375</v>
      </c>
      <c r="I1071">
        <v>15.5</v>
      </c>
      <c r="K1071" t="s">
        <v>527</v>
      </c>
      <c r="O1071">
        <v>2</v>
      </c>
      <c r="P1071">
        <v>5</v>
      </c>
      <c r="Q1071">
        <v>5</v>
      </c>
      <c r="R1071" t="str">
        <f t="shared" si="590"/>
        <v>Train</v>
      </c>
      <c r="S1071" t="str">
        <f t="shared" si="591"/>
        <v>Validate</v>
      </c>
      <c r="T1071" t="str">
        <f t="shared" si="592"/>
        <v>Validate</v>
      </c>
      <c r="U1071" t="str">
        <f t="shared" si="593"/>
        <v/>
      </c>
      <c r="V1071" t="str">
        <f t="shared" si="594"/>
        <v>0-17</v>
      </c>
      <c r="W1071" t="str">
        <f t="shared" si="595"/>
        <v/>
      </c>
      <c r="X1071" t="str">
        <f t="shared" si="596"/>
        <v>11-20</v>
      </c>
      <c r="Y1071" t="b">
        <f>SUMPRODUCT(--(U1071=counts!$A$40:$A$49))&gt;0</f>
        <v>0</v>
      </c>
      <c r="Z1071" t="b">
        <f>SUMPRODUCT(--(W1071=counts!$A$18:$A$22))&gt;0</f>
        <v>0</v>
      </c>
      <c r="AA1071" t="str">
        <f t="shared" si="597"/>
        <v>0-17</v>
      </c>
      <c r="AB1071" t="str">
        <f>IF(W1071="","Blank",IF(Z1071="TRUE",W1071,counts!$A$23))</f>
        <v>Blank</v>
      </c>
      <c r="AC1071" t="str">
        <f t="shared" si="598"/>
        <v>11-20</v>
      </c>
      <c r="AD1071" t="str">
        <f t="shared" si="599"/>
        <v>Blank</v>
      </c>
      <c r="AE1071" t="str">
        <f t="shared" si="600"/>
        <v>male</v>
      </c>
      <c r="AF1071">
        <f>IF(F1071&gt;=4, counts!$A$62,F1071)</f>
        <v>1</v>
      </c>
      <c r="AG1071">
        <f>IF(G1071&gt;=3, counts!$A$69,G1071)</f>
        <v>0</v>
      </c>
      <c r="AH1071" t="str">
        <f>IF(OR(K1071="S",K1071=""), counts!$A$75,K1071)</f>
        <v>Q</v>
      </c>
      <c r="AI1071">
        <f t="shared" si="601"/>
        <v>3</v>
      </c>
      <c r="AJ1071">
        <f>VLOOKUP(AA1071,counts!$V$8:$W$13,2,FALSE)</f>
        <v>-3.7643689058441341</v>
      </c>
      <c r="AK1071">
        <f>VLOOKUP(AB1071,counts!$V$17:$W$23,2,FALSE)</f>
        <v>-42.171718189759716</v>
      </c>
      <c r="AL1071">
        <f>VLOOKUP(AC1071,counts!$V$27:$W$33,2,FALSE)</f>
        <v>-9.6115457513775127</v>
      </c>
      <c r="AM1071">
        <f>VLOOKUP(AD1071,counts!$V$38:$W$49,2,FALSE)</f>
        <v>-33.757758935166962</v>
      </c>
      <c r="AN1071">
        <f>VLOOKUP(AE1071,counts!$V$53:$W$54,2,FALSE)</f>
        <v>-108.67008854708662</v>
      </c>
      <c r="AO1071">
        <f>VLOOKUP(AF1071,counts!$V$58:$W$62,2,FALSE)</f>
        <v>48.695090775187893</v>
      </c>
      <c r="AP1071">
        <f>VLOOKUP(AG1071,counts!$V$66:$W$69,2,FALSE)</f>
        <v>-22.013681658285037</v>
      </c>
      <c r="AQ1071">
        <f>VLOOKUP(AH1071,counts!$V$73:$W$75,2,FALSE)</f>
        <v>-11.405315820044242</v>
      </c>
      <c r="AR1071">
        <f>VLOOKUP(AI1071,counts!$V$79:$W$81,2,FALSE)</f>
        <v>-67.960368165567971</v>
      </c>
      <c r="AS1071">
        <f t="shared" si="602"/>
        <v>0</v>
      </c>
      <c r="AT1071">
        <f t="shared" si="603"/>
        <v>2</v>
      </c>
      <c r="AU1071" t="str">
        <f t="shared" si="586"/>
        <v>Train</v>
      </c>
      <c r="AW1071" t="str">
        <f t="shared" si="604"/>
        <v>0-17</v>
      </c>
      <c r="AX1071" t="str">
        <f t="shared" si="605"/>
        <v>Blank</v>
      </c>
      <c r="AY1071" t="str">
        <f t="shared" si="606"/>
        <v>11-20</v>
      </c>
      <c r="AZ1071" t="str">
        <f t="shared" si="607"/>
        <v>Blank</v>
      </c>
      <c r="BA1071" t="str">
        <f t="shared" si="608"/>
        <v>male</v>
      </c>
      <c r="BB1071">
        <f t="shared" si="609"/>
        <v>1</v>
      </c>
      <c r="BC1071">
        <f t="shared" si="610"/>
        <v>0</v>
      </c>
      <c r="BD1071" t="str">
        <f t="shared" si="611"/>
        <v>Q</v>
      </c>
      <c r="BE1071">
        <f t="shared" si="612"/>
        <v>3</v>
      </c>
      <c r="BF1071">
        <f t="shared" si="613"/>
        <v>-3.7643689058441341</v>
      </c>
      <c r="BG1071">
        <f t="shared" si="614"/>
        <v>-42.171718189759716</v>
      </c>
      <c r="BH1071">
        <f t="shared" si="615"/>
        <v>-9.6115457513775127</v>
      </c>
      <c r="BI1071">
        <f t="shared" si="616"/>
        <v>-33.757758935166962</v>
      </c>
      <c r="BJ1071">
        <f t="shared" si="617"/>
        <v>-108.67008854708662</v>
      </c>
      <c r="BK1071">
        <f t="shared" si="618"/>
        <v>48.695090775187893</v>
      </c>
      <c r="BL1071">
        <f t="shared" si="619"/>
        <v>-22.013681658285037</v>
      </c>
      <c r="BM1071">
        <f t="shared" si="620"/>
        <v>-11.405315820044242</v>
      </c>
      <c r="BN1071">
        <f t="shared" si="621"/>
        <v>-67.960368165567971</v>
      </c>
      <c r="BO1071">
        <f t="shared" si="587"/>
        <v>0</v>
      </c>
      <c r="BP1071">
        <f t="shared" si="588"/>
        <v>2</v>
      </c>
      <c r="BQ1071" t="str">
        <f t="shared" si="589"/>
        <v>Train</v>
      </c>
    </row>
    <row r="1072" spans="1:69" x14ac:dyDescent="0.3">
      <c r="A1072">
        <v>3</v>
      </c>
      <c r="B1072">
        <v>0</v>
      </c>
      <c r="C1072" t="s">
        <v>2376</v>
      </c>
      <c r="D1072" t="s">
        <v>20</v>
      </c>
      <c r="F1072">
        <v>0</v>
      </c>
      <c r="G1072">
        <v>0</v>
      </c>
      <c r="H1072" t="s">
        <v>2377</v>
      </c>
      <c r="I1072">
        <v>7.8292000000000002</v>
      </c>
      <c r="K1072" t="s">
        <v>527</v>
      </c>
      <c r="O1072">
        <v>3</v>
      </c>
      <c r="P1072">
        <v>4</v>
      </c>
      <c r="Q1072">
        <v>5</v>
      </c>
      <c r="R1072" t="str">
        <f t="shared" si="590"/>
        <v>Train</v>
      </c>
      <c r="S1072" t="str">
        <f t="shared" si="591"/>
        <v>Test</v>
      </c>
      <c r="T1072" t="str">
        <f t="shared" si="592"/>
        <v>Validate</v>
      </c>
      <c r="U1072" t="str">
        <f t="shared" si="593"/>
        <v/>
      </c>
      <c r="V1072" t="str">
        <f t="shared" si="594"/>
        <v>0-17</v>
      </c>
      <c r="W1072" t="str">
        <f t="shared" si="595"/>
        <v/>
      </c>
      <c r="X1072" t="str">
        <f t="shared" si="596"/>
        <v>0-10</v>
      </c>
      <c r="Y1072" t="b">
        <f>SUMPRODUCT(--(U1072=counts!$A$40:$A$49))&gt;0</f>
        <v>0</v>
      </c>
      <c r="Z1072" t="b">
        <f>SUMPRODUCT(--(W1072=counts!$A$18:$A$22))&gt;0</f>
        <v>0</v>
      </c>
      <c r="AA1072" t="str">
        <f t="shared" si="597"/>
        <v>0-17</v>
      </c>
      <c r="AB1072" t="str">
        <f>IF(W1072="","Blank",IF(Z1072="TRUE",W1072,counts!$A$23))</f>
        <v>Blank</v>
      </c>
      <c r="AC1072" t="str">
        <f t="shared" si="598"/>
        <v>0-10</v>
      </c>
      <c r="AD1072" t="str">
        <f t="shared" si="599"/>
        <v>Blank</v>
      </c>
      <c r="AE1072" t="str">
        <f t="shared" si="600"/>
        <v>male</v>
      </c>
      <c r="AF1072">
        <f>IF(F1072&gt;=4, counts!$A$62,F1072)</f>
        <v>0</v>
      </c>
      <c r="AG1072">
        <f>IF(G1072&gt;=3, counts!$A$69,G1072)</f>
        <v>0</v>
      </c>
      <c r="AH1072" t="str">
        <f>IF(OR(K1072="S",K1072=""), counts!$A$75,K1072)</f>
        <v>Q</v>
      </c>
      <c r="AI1072">
        <f t="shared" si="601"/>
        <v>3</v>
      </c>
      <c r="AJ1072">
        <f>VLOOKUP(AA1072,counts!$V$8:$W$13,2,FALSE)</f>
        <v>-3.7643689058441341</v>
      </c>
      <c r="AK1072">
        <f>VLOOKUP(AB1072,counts!$V$17:$W$23,2,FALSE)</f>
        <v>-42.171718189759716</v>
      </c>
      <c r="AL1072">
        <f>VLOOKUP(AC1072,counts!$V$27:$W$33,2,FALSE)</f>
        <v>-82.840254641099079</v>
      </c>
      <c r="AM1072">
        <f>VLOOKUP(AD1072,counts!$V$38:$W$49,2,FALSE)</f>
        <v>-33.757758935166962</v>
      </c>
      <c r="AN1072">
        <f>VLOOKUP(AE1072,counts!$V$53:$W$54,2,FALSE)</f>
        <v>-108.67008854708662</v>
      </c>
      <c r="AO1072">
        <f>VLOOKUP(AF1072,counts!$V$58:$W$62,2,FALSE)</f>
        <v>-14.754319664473872</v>
      </c>
      <c r="AP1072">
        <f>VLOOKUP(AG1072,counts!$V$66:$W$69,2,FALSE)</f>
        <v>-22.013681658285037</v>
      </c>
      <c r="AQ1072">
        <f>VLOOKUP(AH1072,counts!$V$73:$W$75,2,FALSE)</f>
        <v>-11.405315820044242</v>
      </c>
      <c r="AR1072">
        <f>VLOOKUP(AI1072,counts!$V$79:$W$81,2,FALSE)</f>
        <v>-67.960368165567971</v>
      </c>
      <c r="AS1072">
        <f t="shared" si="602"/>
        <v>0</v>
      </c>
      <c r="AT1072">
        <f t="shared" si="603"/>
        <v>3</v>
      </c>
      <c r="AU1072" t="str">
        <f t="shared" si="586"/>
        <v>Train</v>
      </c>
      <c r="AW1072" t="str">
        <f t="shared" si="604"/>
        <v>0-17</v>
      </c>
      <c r="AX1072" t="str">
        <f t="shared" si="605"/>
        <v>Blank</v>
      </c>
      <c r="AY1072" t="str">
        <f t="shared" si="606"/>
        <v>0-10</v>
      </c>
      <c r="AZ1072" t="str">
        <f t="shared" si="607"/>
        <v>Blank</v>
      </c>
      <c r="BA1072" t="str">
        <f t="shared" si="608"/>
        <v>male</v>
      </c>
      <c r="BB1072">
        <f t="shared" si="609"/>
        <v>0</v>
      </c>
      <c r="BC1072">
        <f t="shared" si="610"/>
        <v>0</v>
      </c>
      <c r="BD1072" t="str">
        <f t="shared" si="611"/>
        <v>Q</v>
      </c>
      <c r="BE1072">
        <f t="shared" si="612"/>
        <v>3</v>
      </c>
      <c r="BF1072">
        <f t="shared" si="613"/>
        <v>-3.7643689058441341</v>
      </c>
      <c r="BG1072">
        <f t="shared" si="614"/>
        <v>-42.171718189759716</v>
      </c>
      <c r="BH1072">
        <f t="shared" si="615"/>
        <v>-82.840254641099079</v>
      </c>
      <c r="BI1072">
        <f t="shared" si="616"/>
        <v>-33.757758935166962</v>
      </c>
      <c r="BJ1072">
        <f t="shared" si="617"/>
        <v>-108.67008854708662</v>
      </c>
      <c r="BK1072">
        <f t="shared" si="618"/>
        <v>-14.754319664473872</v>
      </c>
      <c r="BL1072">
        <f t="shared" si="619"/>
        <v>-22.013681658285037</v>
      </c>
      <c r="BM1072">
        <f t="shared" si="620"/>
        <v>-11.405315820044242</v>
      </c>
      <c r="BN1072">
        <f t="shared" si="621"/>
        <v>-67.960368165567971</v>
      </c>
      <c r="BO1072">
        <f t="shared" si="587"/>
        <v>0</v>
      </c>
      <c r="BP1072">
        <f t="shared" si="588"/>
        <v>3</v>
      </c>
      <c r="BQ1072" t="str">
        <f t="shared" si="589"/>
        <v>Train</v>
      </c>
    </row>
    <row r="1073" spans="1:69" x14ac:dyDescent="0.3">
      <c r="A1073">
        <v>3</v>
      </c>
      <c r="B1073">
        <v>1</v>
      </c>
      <c r="C1073" t="s">
        <v>2378</v>
      </c>
      <c r="D1073" t="s">
        <v>15</v>
      </c>
      <c r="F1073">
        <v>1</v>
      </c>
      <c r="G1073">
        <v>0</v>
      </c>
      <c r="H1073" t="s">
        <v>2375</v>
      </c>
      <c r="I1073">
        <v>15.5</v>
      </c>
      <c r="K1073" t="s">
        <v>527</v>
      </c>
      <c r="O1073">
        <v>3</v>
      </c>
      <c r="P1073">
        <v>5</v>
      </c>
      <c r="Q1073">
        <v>3</v>
      </c>
      <c r="R1073" t="str">
        <f t="shared" si="590"/>
        <v>Train</v>
      </c>
      <c r="S1073" t="str">
        <f t="shared" si="591"/>
        <v>Validate</v>
      </c>
      <c r="T1073" t="str">
        <f t="shared" si="592"/>
        <v>Train</v>
      </c>
      <c r="U1073" t="str">
        <f t="shared" si="593"/>
        <v/>
      </c>
      <c r="V1073" t="str">
        <f t="shared" si="594"/>
        <v>0-17</v>
      </c>
      <c r="W1073" t="str">
        <f t="shared" si="595"/>
        <v/>
      </c>
      <c r="X1073" t="str">
        <f t="shared" si="596"/>
        <v>11-20</v>
      </c>
      <c r="Y1073" t="b">
        <f>SUMPRODUCT(--(U1073=counts!$A$40:$A$49))&gt;0</f>
        <v>0</v>
      </c>
      <c r="Z1073" t="b">
        <f>SUMPRODUCT(--(W1073=counts!$A$18:$A$22))&gt;0</f>
        <v>0</v>
      </c>
      <c r="AA1073" t="str">
        <f t="shared" si="597"/>
        <v>0-17</v>
      </c>
      <c r="AB1073" t="str">
        <f>IF(W1073="","Blank",IF(Z1073="TRUE",W1073,counts!$A$23))</f>
        <v>Blank</v>
      </c>
      <c r="AC1073" t="str">
        <f t="shared" si="598"/>
        <v>11-20</v>
      </c>
      <c r="AD1073" t="str">
        <f t="shared" si="599"/>
        <v>Blank</v>
      </c>
      <c r="AE1073" t="str">
        <f t="shared" si="600"/>
        <v>female</v>
      </c>
      <c r="AF1073">
        <f>IF(F1073&gt;=4, counts!$A$62,F1073)</f>
        <v>1</v>
      </c>
      <c r="AG1073">
        <f>IF(G1073&gt;=3, counts!$A$69,G1073)</f>
        <v>0</v>
      </c>
      <c r="AH1073" t="str">
        <f>IF(OR(K1073="S",K1073=""), counts!$A$75,K1073)</f>
        <v>Q</v>
      </c>
      <c r="AI1073">
        <f t="shared" si="601"/>
        <v>3</v>
      </c>
      <c r="AJ1073">
        <f>VLOOKUP(AA1073,counts!$V$8:$W$13,2,FALSE)</f>
        <v>-3.7643689058441341</v>
      </c>
      <c r="AK1073">
        <f>VLOOKUP(AB1073,counts!$V$17:$W$23,2,FALSE)</f>
        <v>-42.171718189759716</v>
      </c>
      <c r="AL1073">
        <f>VLOOKUP(AC1073,counts!$V$27:$W$33,2,FALSE)</f>
        <v>-9.6115457513775127</v>
      </c>
      <c r="AM1073">
        <f>VLOOKUP(AD1073,counts!$V$38:$W$49,2,FALSE)</f>
        <v>-33.757758935166962</v>
      </c>
      <c r="AN1073">
        <f>VLOOKUP(AE1073,counts!$V$53:$W$54,2,FALSE)</f>
        <v>151.41878811967541</v>
      </c>
      <c r="AO1073">
        <f>VLOOKUP(AF1073,counts!$V$58:$W$62,2,FALSE)</f>
        <v>48.695090775187893</v>
      </c>
      <c r="AP1073">
        <f>VLOOKUP(AG1073,counts!$V$66:$W$69,2,FALSE)</f>
        <v>-22.013681658285037</v>
      </c>
      <c r="AQ1073">
        <f>VLOOKUP(AH1073,counts!$V$73:$W$75,2,FALSE)</f>
        <v>-11.405315820044242</v>
      </c>
      <c r="AR1073">
        <f>VLOOKUP(AI1073,counts!$V$79:$W$81,2,FALSE)</f>
        <v>-67.960368165567971</v>
      </c>
      <c r="AS1073">
        <f t="shared" si="602"/>
        <v>1</v>
      </c>
      <c r="AT1073">
        <f t="shared" si="603"/>
        <v>3</v>
      </c>
      <c r="AU1073" t="str">
        <f t="shared" si="586"/>
        <v>Train</v>
      </c>
      <c r="AW1073" t="str">
        <f t="shared" si="604"/>
        <v>0-17</v>
      </c>
      <c r="AX1073" t="str">
        <f t="shared" si="605"/>
        <v>Blank</v>
      </c>
      <c r="AY1073" t="str">
        <f t="shared" si="606"/>
        <v>11-20</v>
      </c>
      <c r="AZ1073" t="str">
        <f t="shared" si="607"/>
        <v>Blank</v>
      </c>
      <c r="BA1073" t="str">
        <f t="shared" si="608"/>
        <v>female</v>
      </c>
      <c r="BB1073">
        <f t="shared" si="609"/>
        <v>1</v>
      </c>
      <c r="BC1073">
        <f t="shared" si="610"/>
        <v>0</v>
      </c>
      <c r="BD1073" t="str">
        <f t="shared" si="611"/>
        <v>Q</v>
      </c>
      <c r="BE1073">
        <f t="shared" si="612"/>
        <v>3</v>
      </c>
      <c r="BF1073">
        <f t="shared" si="613"/>
        <v>-3.7643689058441341</v>
      </c>
      <c r="BG1073">
        <f t="shared" si="614"/>
        <v>-42.171718189759716</v>
      </c>
      <c r="BH1073">
        <f t="shared" si="615"/>
        <v>-9.6115457513775127</v>
      </c>
      <c r="BI1073">
        <f t="shared" si="616"/>
        <v>-33.757758935166962</v>
      </c>
      <c r="BJ1073">
        <f t="shared" si="617"/>
        <v>151.41878811967541</v>
      </c>
      <c r="BK1073">
        <f t="shared" si="618"/>
        <v>48.695090775187893</v>
      </c>
      <c r="BL1073">
        <f t="shared" si="619"/>
        <v>-22.013681658285037</v>
      </c>
      <c r="BM1073">
        <f t="shared" si="620"/>
        <v>-11.405315820044242</v>
      </c>
      <c r="BN1073">
        <f t="shared" si="621"/>
        <v>-67.960368165567971</v>
      </c>
      <c r="BO1073">
        <f t="shared" si="587"/>
        <v>1</v>
      </c>
      <c r="BP1073">
        <f t="shared" si="588"/>
        <v>3</v>
      </c>
      <c r="BQ1073" t="str">
        <f t="shared" si="589"/>
        <v>Train</v>
      </c>
    </row>
    <row r="1074" spans="1:69" x14ac:dyDescent="0.3">
      <c r="A1074">
        <v>3</v>
      </c>
      <c r="B1074">
        <v>0</v>
      </c>
      <c r="C1074" t="s">
        <v>2379</v>
      </c>
      <c r="D1074" t="s">
        <v>20</v>
      </c>
      <c r="F1074">
        <v>0</v>
      </c>
      <c r="G1074">
        <v>0</v>
      </c>
      <c r="H1074" t="s">
        <v>2380</v>
      </c>
      <c r="I1074">
        <v>7.7332999999999998</v>
      </c>
      <c r="K1074" t="s">
        <v>527</v>
      </c>
      <c r="O1074">
        <v>5</v>
      </c>
      <c r="P1074">
        <v>1</v>
      </c>
      <c r="Q1074">
        <v>4</v>
      </c>
      <c r="R1074" t="str">
        <f t="shared" si="590"/>
        <v>Validate</v>
      </c>
      <c r="S1074" t="str">
        <f t="shared" si="591"/>
        <v>Train</v>
      </c>
      <c r="T1074" t="str">
        <f t="shared" si="592"/>
        <v>Test</v>
      </c>
      <c r="U1074" t="str">
        <f t="shared" si="593"/>
        <v/>
      </c>
      <c r="V1074" t="str">
        <f t="shared" si="594"/>
        <v>0-17</v>
      </c>
      <c r="W1074" t="str">
        <f t="shared" si="595"/>
        <v/>
      </c>
      <c r="X1074" t="str">
        <f t="shared" si="596"/>
        <v>0-10</v>
      </c>
      <c r="Y1074" t="b">
        <f>SUMPRODUCT(--(U1074=counts!$A$40:$A$49))&gt;0</f>
        <v>0</v>
      </c>
      <c r="Z1074" t="b">
        <f>SUMPRODUCT(--(W1074=counts!$A$18:$A$22))&gt;0</f>
        <v>0</v>
      </c>
      <c r="AA1074" t="str">
        <f t="shared" si="597"/>
        <v>0-17</v>
      </c>
      <c r="AB1074" t="str">
        <f>IF(W1074="","Blank",IF(Z1074="TRUE",W1074,counts!$A$23))</f>
        <v>Blank</v>
      </c>
      <c r="AC1074" t="str">
        <f t="shared" si="598"/>
        <v>0-10</v>
      </c>
      <c r="AD1074" t="str">
        <f t="shared" si="599"/>
        <v>Blank</v>
      </c>
      <c r="AE1074" t="str">
        <f t="shared" si="600"/>
        <v>male</v>
      </c>
      <c r="AF1074">
        <f>IF(F1074&gt;=4, counts!$A$62,F1074)</f>
        <v>0</v>
      </c>
      <c r="AG1074">
        <f>IF(G1074&gt;=3, counts!$A$69,G1074)</f>
        <v>0</v>
      </c>
      <c r="AH1074" t="str">
        <f>IF(OR(K1074="S",K1074=""), counts!$A$75,K1074)</f>
        <v>Q</v>
      </c>
      <c r="AI1074">
        <f t="shared" si="601"/>
        <v>3</v>
      </c>
      <c r="AJ1074">
        <f>VLOOKUP(AA1074,counts!$V$8:$W$13,2,FALSE)</f>
        <v>-3.7643689058441341</v>
      </c>
      <c r="AK1074">
        <f>VLOOKUP(AB1074,counts!$V$17:$W$23,2,FALSE)</f>
        <v>-42.171718189759716</v>
      </c>
      <c r="AL1074">
        <f>VLOOKUP(AC1074,counts!$V$27:$W$33,2,FALSE)</f>
        <v>-82.840254641099079</v>
      </c>
      <c r="AM1074">
        <f>VLOOKUP(AD1074,counts!$V$38:$W$49,2,FALSE)</f>
        <v>-33.757758935166962</v>
      </c>
      <c r="AN1074">
        <f>VLOOKUP(AE1074,counts!$V$53:$W$54,2,FALSE)</f>
        <v>-108.67008854708662</v>
      </c>
      <c r="AO1074">
        <f>VLOOKUP(AF1074,counts!$V$58:$W$62,2,FALSE)</f>
        <v>-14.754319664473872</v>
      </c>
      <c r="AP1074">
        <f>VLOOKUP(AG1074,counts!$V$66:$W$69,2,FALSE)</f>
        <v>-22.013681658285037</v>
      </c>
      <c r="AQ1074">
        <f>VLOOKUP(AH1074,counts!$V$73:$W$75,2,FALSE)</f>
        <v>-11.405315820044242</v>
      </c>
      <c r="AR1074">
        <f>VLOOKUP(AI1074,counts!$V$79:$W$81,2,FALSE)</f>
        <v>-67.960368165567971</v>
      </c>
      <c r="AS1074">
        <f t="shared" si="602"/>
        <v>0</v>
      </c>
      <c r="AT1074">
        <f t="shared" si="603"/>
        <v>5</v>
      </c>
      <c r="AU1074" t="str">
        <f t="shared" si="586"/>
        <v>Validate</v>
      </c>
      <c r="AW1074" t="str">
        <f t="shared" si="604"/>
        <v>0-17</v>
      </c>
      <c r="AX1074" t="str">
        <f t="shared" si="605"/>
        <v>Blank</v>
      </c>
      <c r="AY1074" t="str">
        <f t="shared" si="606"/>
        <v>0-10</v>
      </c>
      <c r="AZ1074" t="str">
        <f t="shared" si="607"/>
        <v>Blank</v>
      </c>
      <c r="BA1074" t="str">
        <f t="shared" si="608"/>
        <v>male</v>
      </c>
      <c r="BB1074">
        <f t="shared" si="609"/>
        <v>0</v>
      </c>
      <c r="BC1074">
        <f t="shared" si="610"/>
        <v>0</v>
      </c>
      <c r="BD1074" t="str">
        <f t="shared" si="611"/>
        <v>Q</v>
      </c>
      <c r="BE1074">
        <f t="shared" si="612"/>
        <v>3</v>
      </c>
      <c r="BF1074">
        <f t="shared" si="613"/>
        <v>-3.7643689058441341</v>
      </c>
      <c r="BG1074">
        <f t="shared" si="614"/>
        <v>-42.171718189759716</v>
      </c>
      <c r="BH1074">
        <f t="shared" si="615"/>
        <v>-82.840254641099079</v>
      </c>
      <c r="BI1074">
        <f t="shared" si="616"/>
        <v>-33.757758935166962</v>
      </c>
      <c r="BJ1074">
        <f t="shared" si="617"/>
        <v>-108.67008854708662</v>
      </c>
      <c r="BK1074">
        <f t="shared" si="618"/>
        <v>-14.754319664473872</v>
      </c>
      <c r="BL1074">
        <f t="shared" si="619"/>
        <v>-22.013681658285037</v>
      </c>
      <c r="BM1074">
        <f t="shared" si="620"/>
        <v>-11.405315820044242</v>
      </c>
      <c r="BN1074">
        <f t="shared" si="621"/>
        <v>-67.960368165567971</v>
      </c>
      <c r="BO1074">
        <f t="shared" si="587"/>
        <v>0</v>
      </c>
      <c r="BP1074">
        <f t="shared" si="588"/>
        <v>5</v>
      </c>
      <c r="BQ1074" t="str">
        <f t="shared" si="589"/>
        <v>Validate</v>
      </c>
    </row>
    <row r="1075" spans="1:69" x14ac:dyDescent="0.3">
      <c r="A1075">
        <v>3</v>
      </c>
      <c r="B1075">
        <v>0</v>
      </c>
      <c r="C1075" t="s">
        <v>2381</v>
      </c>
      <c r="D1075" t="s">
        <v>20</v>
      </c>
      <c r="F1075">
        <v>0</v>
      </c>
      <c r="G1075">
        <v>0</v>
      </c>
      <c r="H1075" t="s">
        <v>2382</v>
      </c>
      <c r="I1075">
        <v>7.75</v>
      </c>
      <c r="K1075" t="s">
        <v>527</v>
      </c>
      <c r="O1075">
        <v>2</v>
      </c>
      <c r="P1075">
        <v>3</v>
      </c>
      <c r="Q1075">
        <v>1</v>
      </c>
      <c r="R1075" t="str">
        <f t="shared" si="590"/>
        <v>Train</v>
      </c>
      <c r="S1075" t="str">
        <f t="shared" si="591"/>
        <v>Train</v>
      </c>
      <c r="T1075" t="str">
        <f t="shared" si="592"/>
        <v>Train</v>
      </c>
      <c r="U1075" t="str">
        <f t="shared" si="593"/>
        <v/>
      </c>
      <c r="V1075" t="str">
        <f t="shared" si="594"/>
        <v>0-17</v>
      </c>
      <c r="W1075" t="str">
        <f t="shared" si="595"/>
        <v/>
      </c>
      <c r="X1075" t="str">
        <f t="shared" si="596"/>
        <v>0-10</v>
      </c>
      <c r="Y1075" t="b">
        <f>SUMPRODUCT(--(U1075=counts!$A$40:$A$49))&gt;0</f>
        <v>0</v>
      </c>
      <c r="Z1075" t="b">
        <f>SUMPRODUCT(--(W1075=counts!$A$18:$A$22))&gt;0</f>
        <v>0</v>
      </c>
      <c r="AA1075" t="str">
        <f t="shared" si="597"/>
        <v>0-17</v>
      </c>
      <c r="AB1075" t="str">
        <f>IF(W1075="","Blank",IF(Z1075="TRUE",W1075,counts!$A$23))</f>
        <v>Blank</v>
      </c>
      <c r="AC1075" t="str">
        <f t="shared" si="598"/>
        <v>0-10</v>
      </c>
      <c r="AD1075" t="str">
        <f t="shared" si="599"/>
        <v>Blank</v>
      </c>
      <c r="AE1075" t="str">
        <f t="shared" si="600"/>
        <v>male</v>
      </c>
      <c r="AF1075">
        <f>IF(F1075&gt;=4, counts!$A$62,F1075)</f>
        <v>0</v>
      </c>
      <c r="AG1075">
        <f>IF(G1075&gt;=3, counts!$A$69,G1075)</f>
        <v>0</v>
      </c>
      <c r="AH1075" t="str">
        <f>IF(OR(K1075="S",K1075=""), counts!$A$75,K1075)</f>
        <v>Q</v>
      </c>
      <c r="AI1075">
        <f t="shared" si="601"/>
        <v>3</v>
      </c>
      <c r="AJ1075">
        <f>VLOOKUP(AA1075,counts!$V$8:$W$13,2,FALSE)</f>
        <v>-3.7643689058441341</v>
      </c>
      <c r="AK1075">
        <f>VLOOKUP(AB1075,counts!$V$17:$W$23,2,FALSE)</f>
        <v>-42.171718189759716</v>
      </c>
      <c r="AL1075">
        <f>VLOOKUP(AC1075,counts!$V$27:$W$33,2,FALSE)</f>
        <v>-82.840254641099079</v>
      </c>
      <c r="AM1075">
        <f>VLOOKUP(AD1075,counts!$V$38:$W$49,2,FALSE)</f>
        <v>-33.757758935166962</v>
      </c>
      <c r="AN1075">
        <f>VLOOKUP(AE1075,counts!$V$53:$W$54,2,FALSE)</f>
        <v>-108.67008854708662</v>
      </c>
      <c r="AO1075">
        <f>VLOOKUP(AF1075,counts!$V$58:$W$62,2,FALSE)</f>
        <v>-14.754319664473872</v>
      </c>
      <c r="AP1075">
        <f>VLOOKUP(AG1075,counts!$V$66:$W$69,2,FALSE)</f>
        <v>-22.013681658285037</v>
      </c>
      <c r="AQ1075">
        <f>VLOOKUP(AH1075,counts!$V$73:$W$75,2,FALSE)</f>
        <v>-11.405315820044242</v>
      </c>
      <c r="AR1075">
        <f>VLOOKUP(AI1075,counts!$V$79:$W$81,2,FALSE)</f>
        <v>-67.960368165567971</v>
      </c>
      <c r="AS1075">
        <f t="shared" si="602"/>
        <v>0</v>
      </c>
      <c r="AT1075">
        <f t="shared" si="603"/>
        <v>2</v>
      </c>
      <c r="AU1075" t="str">
        <f t="shared" si="586"/>
        <v>Train</v>
      </c>
      <c r="AW1075" t="str">
        <f t="shared" si="604"/>
        <v>0-17</v>
      </c>
      <c r="AX1075" t="str">
        <f t="shared" si="605"/>
        <v>Blank</v>
      </c>
      <c r="AY1075" t="str">
        <f t="shared" si="606"/>
        <v>0-10</v>
      </c>
      <c r="AZ1075" t="str">
        <f t="shared" si="607"/>
        <v>Blank</v>
      </c>
      <c r="BA1075" t="str">
        <f t="shared" si="608"/>
        <v>male</v>
      </c>
      <c r="BB1075">
        <f t="shared" si="609"/>
        <v>0</v>
      </c>
      <c r="BC1075">
        <f t="shared" si="610"/>
        <v>0</v>
      </c>
      <c r="BD1075" t="str">
        <f t="shared" si="611"/>
        <v>Q</v>
      </c>
      <c r="BE1075">
        <f t="shared" si="612"/>
        <v>3</v>
      </c>
      <c r="BF1075">
        <f t="shared" si="613"/>
        <v>-3.7643689058441341</v>
      </c>
      <c r="BG1075">
        <f t="shared" si="614"/>
        <v>-42.171718189759716</v>
      </c>
      <c r="BH1075">
        <f t="shared" si="615"/>
        <v>-82.840254641099079</v>
      </c>
      <c r="BI1075">
        <f t="shared" si="616"/>
        <v>-33.757758935166962</v>
      </c>
      <c r="BJ1075">
        <f t="shared" si="617"/>
        <v>-108.67008854708662</v>
      </c>
      <c r="BK1075">
        <f t="shared" si="618"/>
        <v>-14.754319664473872</v>
      </c>
      <c r="BL1075">
        <f t="shared" si="619"/>
        <v>-22.013681658285037</v>
      </c>
      <c r="BM1075">
        <f t="shared" si="620"/>
        <v>-11.405315820044242</v>
      </c>
      <c r="BN1075">
        <f t="shared" si="621"/>
        <v>-67.960368165567971</v>
      </c>
      <c r="BO1075">
        <f t="shared" si="587"/>
        <v>0</v>
      </c>
      <c r="BP1075">
        <f t="shared" si="588"/>
        <v>2</v>
      </c>
      <c r="BQ1075" t="str">
        <f t="shared" si="589"/>
        <v>Train</v>
      </c>
    </row>
    <row r="1076" spans="1:69" x14ac:dyDescent="0.3">
      <c r="A1076">
        <v>3</v>
      </c>
      <c r="B1076">
        <v>0</v>
      </c>
      <c r="C1076" t="s">
        <v>2383</v>
      </c>
      <c r="D1076" t="s">
        <v>20</v>
      </c>
      <c r="F1076">
        <v>0</v>
      </c>
      <c r="G1076">
        <v>0</v>
      </c>
      <c r="H1076" t="s">
        <v>2384</v>
      </c>
      <c r="I1076">
        <v>7.75</v>
      </c>
      <c r="K1076" t="s">
        <v>527</v>
      </c>
      <c r="O1076">
        <v>5</v>
      </c>
      <c r="P1076">
        <v>3</v>
      </c>
      <c r="Q1076">
        <v>1</v>
      </c>
      <c r="R1076" t="str">
        <f t="shared" si="590"/>
        <v>Validate</v>
      </c>
      <c r="S1076" t="str">
        <f t="shared" si="591"/>
        <v>Train</v>
      </c>
      <c r="T1076" t="str">
        <f t="shared" si="592"/>
        <v>Train</v>
      </c>
      <c r="U1076" t="str">
        <f t="shared" si="593"/>
        <v/>
      </c>
      <c r="V1076" t="str">
        <f t="shared" si="594"/>
        <v>0-17</v>
      </c>
      <c r="W1076" t="str">
        <f t="shared" si="595"/>
        <v/>
      </c>
      <c r="X1076" t="str">
        <f t="shared" si="596"/>
        <v>0-10</v>
      </c>
      <c r="Y1076" t="b">
        <f>SUMPRODUCT(--(U1076=counts!$A$40:$A$49))&gt;0</f>
        <v>0</v>
      </c>
      <c r="Z1076" t="b">
        <f>SUMPRODUCT(--(W1076=counts!$A$18:$A$22))&gt;0</f>
        <v>0</v>
      </c>
      <c r="AA1076" t="str">
        <f t="shared" si="597"/>
        <v>0-17</v>
      </c>
      <c r="AB1076" t="str">
        <f>IF(W1076="","Blank",IF(Z1076="TRUE",W1076,counts!$A$23))</f>
        <v>Blank</v>
      </c>
      <c r="AC1076" t="str">
        <f t="shared" si="598"/>
        <v>0-10</v>
      </c>
      <c r="AD1076" t="str">
        <f t="shared" si="599"/>
        <v>Blank</v>
      </c>
      <c r="AE1076" t="str">
        <f t="shared" si="600"/>
        <v>male</v>
      </c>
      <c r="AF1076">
        <f>IF(F1076&gt;=4, counts!$A$62,F1076)</f>
        <v>0</v>
      </c>
      <c r="AG1076">
        <f>IF(G1076&gt;=3, counts!$A$69,G1076)</f>
        <v>0</v>
      </c>
      <c r="AH1076" t="str">
        <f>IF(OR(K1076="S",K1076=""), counts!$A$75,K1076)</f>
        <v>Q</v>
      </c>
      <c r="AI1076">
        <f t="shared" si="601"/>
        <v>3</v>
      </c>
      <c r="AJ1076">
        <f>VLOOKUP(AA1076,counts!$V$8:$W$13,2,FALSE)</f>
        <v>-3.7643689058441341</v>
      </c>
      <c r="AK1076">
        <f>VLOOKUP(AB1076,counts!$V$17:$W$23,2,FALSE)</f>
        <v>-42.171718189759716</v>
      </c>
      <c r="AL1076">
        <f>VLOOKUP(AC1076,counts!$V$27:$W$33,2,FALSE)</f>
        <v>-82.840254641099079</v>
      </c>
      <c r="AM1076">
        <f>VLOOKUP(AD1076,counts!$V$38:$W$49,2,FALSE)</f>
        <v>-33.757758935166962</v>
      </c>
      <c r="AN1076">
        <f>VLOOKUP(AE1076,counts!$V$53:$W$54,2,FALSE)</f>
        <v>-108.67008854708662</v>
      </c>
      <c r="AO1076">
        <f>VLOOKUP(AF1076,counts!$V$58:$W$62,2,FALSE)</f>
        <v>-14.754319664473872</v>
      </c>
      <c r="AP1076">
        <f>VLOOKUP(AG1076,counts!$V$66:$W$69,2,FALSE)</f>
        <v>-22.013681658285037</v>
      </c>
      <c r="AQ1076">
        <f>VLOOKUP(AH1076,counts!$V$73:$W$75,2,FALSE)</f>
        <v>-11.405315820044242</v>
      </c>
      <c r="AR1076">
        <f>VLOOKUP(AI1076,counts!$V$79:$W$81,2,FALSE)</f>
        <v>-67.960368165567971</v>
      </c>
      <c r="AS1076">
        <f t="shared" si="602"/>
        <v>0</v>
      </c>
      <c r="AT1076">
        <f t="shared" si="603"/>
        <v>5</v>
      </c>
      <c r="AU1076" t="str">
        <f t="shared" si="586"/>
        <v>Validate</v>
      </c>
      <c r="AW1076" t="str">
        <f t="shared" si="604"/>
        <v>0-17</v>
      </c>
      <c r="AX1076" t="str">
        <f t="shared" si="605"/>
        <v>Blank</v>
      </c>
      <c r="AY1076" t="str">
        <f t="shared" si="606"/>
        <v>0-10</v>
      </c>
      <c r="AZ1076" t="str">
        <f t="shared" si="607"/>
        <v>Blank</v>
      </c>
      <c r="BA1076" t="str">
        <f t="shared" si="608"/>
        <v>male</v>
      </c>
      <c r="BB1076">
        <f t="shared" si="609"/>
        <v>0</v>
      </c>
      <c r="BC1076">
        <f t="shared" si="610"/>
        <v>0</v>
      </c>
      <c r="BD1076" t="str">
        <f t="shared" si="611"/>
        <v>Q</v>
      </c>
      <c r="BE1076">
        <f t="shared" si="612"/>
        <v>3</v>
      </c>
      <c r="BF1076">
        <f t="shared" si="613"/>
        <v>-3.7643689058441341</v>
      </c>
      <c r="BG1076">
        <f t="shared" si="614"/>
        <v>-42.171718189759716</v>
      </c>
      <c r="BH1076">
        <f t="shared" si="615"/>
        <v>-82.840254641099079</v>
      </c>
      <c r="BI1076">
        <f t="shared" si="616"/>
        <v>-33.757758935166962</v>
      </c>
      <c r="BJ1076">
        <f t="shared" si="617"/>
        <v>-108.67008854708662</v>
      </c>
      <c r="BK1076">
        <f t="shared" si="618"/>
        <v>-14.754319664473872</v>
      </c>
      <c r="BL1076">
        <f t="shared" si="619"/>
        <v>-22.013681658285037</v>
      </c>
      <c r="BM1076">
        <f t="shared" si="620"/>
        <v>-11.405315820044242</v>
      </c>
      <c r="BN1076">
        <f t="shared" si="621"/>
        <v>-67.960368165567971</v>
      </c>
      <c r="BO1076">
        <f t="shared" si="587"/>
        <v>0</v>
      </c>
      <c r="BP1076">
        <f t="shared" si="588"/>
        <v>5</v>
      </c>
      <c r="BQ1076" t="str">
        <f t="shared" si="589"/>
        <v>Validate</v>
      </c>
    </row>
    <row r="1077" spans="1:69" x14ac:dyDescent="0.3">
      <c r="A1077">
        <v>3</v>
      </c>
      <c r="B1077">
        <v>0</v>
      </c>
      <c r="C1077" t="s">
        <v>2385</v>
      </c>
      <c r="D1077" t="s">
        <v>20</v>
      </c>
      <c r="E1077">
        <v>23</v>
      </c>
      <c r="F1077">
        <v>0</v>
      </c>
      <c r="G1077">
        <v>0</v>
      </c>
      <c r="H1077" t="s">
        <v>2386</v>
      </c>
      <c r="I1077">
        <v>9.2249999999999996</v>
      </c>
      <c r="K1077" t="s">
        <v>17</v>
      </c>
      <c r="O1077">
        <v>5</v>
      </c>
      <c r="P1077">
        <v>2</v>
      </c>
      <c r="Q1077">
        <v>4</v>
      </c>
      <c r="R1077" t="str">
        <f t="shared" si="590"/>
        <v>Validate</v>
      </c>
      <c r="S1077" t="str">
        <f t="shared" si="591"/>
        <v>Train</v>
      </c>
      <c r="T1077" t="str">
        <f t="shared" si="592"/>
        <v>Test</v>
      </c>
      <c r="U1077" t="str">
        <f t="shared" si="593"/>
        <v/>
      </c>
      <c r="V1077" t="str">
        <f t="shared" si="594"/>
        <v>18-30</v>
      </c>
      <c r="W1077" t="str">
        <f t="shared" si="595"/>
        <v/>
      </c>
      <c r="X1077" t="str">
        <f t="shared" si="596"/>
        <v>0-10</v>
      </c>
      <c r="Y1077" t="b">
        <f>SUMPRODUCT(--(U1077=counts!$A$40:$A$49))&gt;0</f>
        <v>0</v>
      </c>
      <c r="Z1077" t="b">
        <f>SUMPRODUCT(--(W1077=counts!$A$18:$A$22))&gt;0</f>
        <v>0</v>
      </c>
      <c r="AA1077" t="str">
        <f t="shared" si="597"/>
        <v>18-30</v>
      </c>
      <c r="AB1077" t="str">
        <f>IF(W1077="","Blank",IF(Z1077="TRUE",W1077,counts!$A$23))</f>
        <v>Blank</v>
      </c>
      <c r="AC1077" t="str">
        <f t="shared" si="598"/>
        <v>0-10</v>
      </c>
      <c r="AD1077" t="str">
        <f t="shared" si="599"/>
        <v>Blank</v>
      </c>
      <c r="AE1077" t="str">
        <f t="shared" si="600"/>
        <v>male</v>
      </c>
      <c r="AF1077">
        <f>IF(F1077&gt;=4, counts!$A$62,F1077)</f>
        <v>0</v>
      </c>
      <c r="AG1077">
        <f>IF(G1077&gt;=3, counts!$A$69,G1077)</f>
        <v>0</v>
      </c>
      <c r="AH1077" t="str">
        <f>IF(OR(K1077="S",K1077=""), counts!$A$75,K1077)</f>
        <v>S, blank</v>
      </c>
      <c r="AI1077">
        <f t="shared" si="601"/>
        <v>3</v>
      </c>
      <c r="AJ1077">
        <f>VLOOKUP(AA1077,counts!$V$8:$W$13,2,FALSE)</f>
        <v>-11.613432440426715</v>
      </c>
      <c r="AK1077">
        <f>VLOOKUP(AB1077,counts!$V$17:$W$23,2,FALSE)</f>
        <v>-42.171718189759716</v>
      </c>
      <c r="AL1077">
        <f>VLOOKUP(AC1077,counts!$V$27:$W$33,2,FALSE)</f>
        <v>-82.840254641099079</v>
      </c>
      <c r="AM1077">
        <f>VLOOKUP(AD1077,counts!$V$38:$W$49,2,FALSE)</f>
        <v>-33.757758935166962</v>
      </c>
      <c r="AN1077">
        <f>VLOOKUP(AE1077,counts!$V$53:$W$54,2,FALSE)</f>
        <v>-108.67008854708662</v>
      </c>
      <c r="AO1077">
        <f>VLOOKUP(AF1077,counts!$V$58:$W$62,2,FALSE)</f>
        <v>-14.754319664473872</v>
      </c>
      <c r="AP1077">
        <f>VLOOKUP(AG1077,counts!$V$66:$W$69,2,FALSE)</f>
        <v>-22.013681658285037</v>
      </c>
      <c r="AQ1077">
        <f>VLOOKUP(AH1077,counts!$V$73:$W$75,2,FALSE)</f>
        <v>-22.422560732600829</v>
      </c>
      <c r="AR1077">
        <f>VLOOKUP(AI1077,counts!$V$79:$W$81,2,FALSE)</f>
        <v>-67.960368165567971</v>
      </c>
      <c r="AS1077">
        <f t="shared" si="602"/>
        <v>0</v>
      </c>
      <c r="AT1077">
        <f t="shared" si="603"/>
        <v>5</v>
      </c>
      <c r="AU1077" t="str">
        <f t="shared" si="586"/>
        <v>Validate</v>
      </c>
      <c r="AW1077" t="str">
        <f t="shared" si="604"/>
        <v>18-30</v>
      </c>
      <c r="AX1077" t="str">
        <f t="shared" si="605"/>
        <v>Blank</v>
      </c>
      <c r="AY1077" t="str">
        <f t="shared" si="606"/>
        <v>0-10</v>
      </c>
      <c r="AZ1077" t="str">
        <f t="shared" si="607"/>
        <v>Blank</v>
      </c>
      <c r="BA1077" t="str">
        <f t="shared" si="608"/>
        <v>male</v>
      </c>
      <c r="BB1077">
        <f t="shared" si="609"/>
        <v>0</v>
      </c>
      <c r="BC1077">
        <f t="shared" si="610"/>
        <v>0</v>
      </c>
      <c r="BD1077" t="str">
        <f t="shared" si="611"/>
        <v>S, blank</v>
      </c>
      <c r="BE1077">
        <f t="shared" si="612"/>
        <v>3</v>
      </c>
      <c r="BF1077">
        <f t="shared" si="613"/>
        <v>-11.613432440426715</v>
      </c>
      <c r="BG1077">
        <f t="shared" si="614"/>
        <v>-42.171718189759716</v>
      </c>
      <c r="BH1077">
        <f t="shared" si="615"/>
        <v>-82.840254641099079</v>
      </c>
      <c r="BI1077">
        <f t="shared" si="616"/>
        <v>-33.757758935166962</v>
      </c>
      <c r="BJ1077">
        <f t="shared" si="617"/>
        <v>-108.67008854708662</v>
      </c>
      <c r="BK1077">
        <f t="shared" si="618"/>
        <v>-14.754319664473872</v>
      </c>
      <c r="BL1077">
        <f t="shared" si="619"/>
        <v>-22.013681658285037</v>
      </c>
      <c r="BM1077">
        <f t="shared" si="620"/>
        <v>-22.422560732600829</v>
      </c>
      <c r="BN1077">
        <f t="shared" si="621"/>
        <v>-67.960368165567971</v>
      </c>
      <c r="BO1077">
        <f t="shared" si="587"/>
        <v>0</v>
      </c>
      <c r="BP1077">
        <f t="shared" si="588"/>
        <v>5</v>
      </c>
      <c r="BQ1077" t="str">
        <f t="shared" si="589"/>
        <v>Validate</v>
      </c>
    </row>
    <row r="1078" spans="1:69" x14ac:dyDescent="0.3">
      <c r="A1078">
        <v>3</v>
      </c>
      <c r="B1078">
        <v>0</v>
      </c>
      <c r="C1078" t="s">
        <v>2387</v>
      </c>
      <c r="D1078" t="s">
        <v>15</v>
      </c>
      <c r="F1078">
        <v>0</v>
      </c>
      <c r="G1078">
        <v>0</v>
      </c>
      <c r="H1078" t="s">
        <v>2388</v>
      </c>
      <c r="I1078">
        <v>7.75</v>
      </c>
      <c r="K1078" t="s">
        <v>527</v>
      </c>
      <c r="O1078">
        <v>4</v>
      </c>
      <c r="P1078">
        <v>5</v>
      </c>
      <c r="Q1078">
        <v>2</v>
      </c>
      <c r="R1078" t="str">
        <f t="shared" si="590"/>
        <v>Test</v>
      </c>
      <c r="S1078" t="str">
        <f t="shared" si="591"/>
        <v>Validate</v>
      </c>
      <c r="T1078" t="str">
        <f t="shared" si="592"/>
        <v>Train</v>
      </c>
      <c r="U1078" t="str">
        <f t="shared" si="593"/>
        <v/>
      </c>
      <c r="V1078" t="str">
        <f t="shared" si="594"/>
        <v>0-17</v>
      </c>
      <c r="W1078" t="str">
        <f t="shared" si="595"/>
        <v/>
      </c>
      <c r="X1078" t="str">
        <f t="shared" si="596"/>
        <v>0-10</v>
      </c>
      <c r="Y1078" t="b">
        <f>SUMPRODUCT(--(U1078=counts!$A$40:$A$49))&gt;0</f>
        <v>0</v>
      </c>
      <c r="Z1078" t="b">
        <f>SUMPRODUCT(--(W1078=counts!$A$18:$A$22))&gt;0</f>
        <v>0</v>
      </c>
      <c r="AA1078" t="str">
        <f t="shared" si="597"/>
        <v>0-17</v>
      </c>
      <c r="AB1078" t="str">
        <f>IF(W1078="","Blank",IF(Z1078="TRUE",W1078,counts!$A$23))</f>
        <v>Blank</v>
      </c>
      <c r="AC1078" t="str">
        <f t="shared" si="598"/>
        <v>0-10</v>
      </c>
      <c r="AD1078" t="str">
        <f t="shared" si="599"/>
        <v>Blank</v>
      </c>
      <c r="AE1078" t="str">
        <f t="shared" si="600"/>
        <v>female</v>
      </c>
      <c r="AF1078">
        <f>IF(F1078&gt;=4, counts!$A$62,F1078)</f>
        <v>0</v>
      </c>
      <c r="AG1078">
        <f>IF(G1078&gt;=3, counts!$A$69,G1078)</f>
        <v>0</v>
      </c>
      <c r="AH1078" t="str">
        <f>IF(OR(K1078="S",K1078=""), counts!$A$75,K1078)</f>
        <v>Q</v>
      </c>
      <c r="AI1078">
        <f t="shared" si="601"/>
        <v>3</v>
      </c>
      <c r="AJ1078">
        <f>VLOOKUP(AA1078,counts!$V$8:$W$13,2,FALSE)</f>
        <v>-3.7643689058441341</v>
      </c>
      <c r="AK1078">
        <f>VLOOKUP(AB1078,counts!$V$17:$W$23,2,FALSE)</f>
        <v>-42.171718189759716</v>
      </c>
      <c r="AL1078">
        <f>VLOOKUP(AC1078,counts!$V$27:$W$33,2,FALSE)</f>
        <v>-82.840254641099079</v>
      </c>
      <c r="AM1078">
        <f>VLOOKUP(AD1078,counts!$V$38:$W$49,2,FALSE)</f>
        <v>-33.757758935166962</v>
      </c>
      <c r="AN1078">
        <f>VLOOKUP(AE1078,counts!$V$53:$W$54,2,FALSE)</f>
        <v>151.41878811967541</v>
      </c>
      <c r="AO1078">
        <f>VLOOKUP(AF1078,counts!$V$58:$W$62,2,FALSE)</f>
        <v>-14.754319664473872</v>
      </c>
      <c r="AP1078">
        <f>VLOOKUP(AG1078,counts!$V$66:$W$69,2,FALSE)</f>
        <v>-22.013681658285037</v>
      </c>
      <c r="AQ1078">
        <f>VLOOKUP(AH1078,counts!$V$73:$W$75,2,FALSE)</f>
        <v>-11.405315820044242</v>
      </c>
      <c r="AR1078">
        <f>VLOOKUP(AI1078,counts!$V$79:$W$81,2,FALSE)</f>
        <v>-67.960368165567971</v>
      </c>
      <c r="AS1078">
        <f t="shared" si="602"/>
        <v>0</v>
      </c>
      <c r="AT1078">
        <f t="shared" si="603"/>
        <v>4</v>
      </c>
      <c r="AU1078" t="str">
        <f t="shared" si="586"/>
        <v>Test</v>
      </c>
      <c r="AW1078" t="str">
        <f t="shared" si="604"/>
        <v>0-17</v>
      </c>
      <c r="AX1078" t="str">
        <f t="shared" si="605"/>
        <v>Blank</v>
      </c>
      <c r="AY1078" t="str">
        <f t="shared" si="606"/>
        <v>0-10</v>
      </c>
      <c r="AZ1078" t="str">
        <f t="shared" si="607"/>
        <v>Blank</v>
      </c>
      <c r="BA1078" t="str">
        <f t="shared" si="608"/>
        <v>female</v>
      </c>
      <c r="BB1078">
        <f t="shared" si="609"/>
        <v>0</v>
      </c>
      <c r="BC1078">
        <f t="shared" si="610"/>
        <v>0</v>
      </c>
      <c r="BD1078" t="str">
        <f t="shared" si="611"/>
        <v>Q</v>
      </c>
      <c r="BE1078">
        <f t="shared" si="612"/>
        <v>3</v>
      </c>
      <c r="BF1078">
        <f t="shared" si="613"/>
        <v>-3.7643689058441341</v>
      </c>
      <c r="BG1078">
        <f t="shared" si="614"/>
        <v>-42.171718189759716</v>
      </c>
      <c r="BH1078">
        <f t="shared" si="615"/>
        <v>-82.840254641099079</v>
      </c>
      <c r="BI1078">
        <f t="shared" si="616"/>
        <v>-33.757758935166962</v>
      </c>
      <c r="BJ1078">
        <f t="shared" si="617"/>
        <v>151.41878811967541</v>
      </c>
      <c r="BK1078">
        <f t="shared" si="618"/>
        <v>-14.754319664473872</v>
      </c>
      <c r="BL1078">
        <f t="shared" si="619"/>
        <v>-22.013681658285037</v>
      </c>
      <c r="BM1078">
        <f t="shared" si="620"/>
        <v>-11.405315820044242</v>
      </c>
      <c r="BN1078">
        <f t="shared" si="621"/>
        <v>-67.960368165567971</v>
      </c>
      <c r="BO1078">
        <f t="shared" si="587"/>
        <v>0</v>
      </c>
      <c r="BP1078">
        <f t="shared" si="588"/>
        <v>4</v>
      </c>
      <c r="BQ1078" t="str">
        <f t="shared" si="589"/>
        <v>Test</v>
      </c>
    </row>
    <row r="1079" spans="1:69" x14ac:dyDescent="0.3">
      <c r="A1079">
        <v>3</v>
      </c>
      <c r="B1079">
        <v>1</v>
      </c>
      <c r="C1079" t="s">
        <v>2389</v>
      </c>
      <c r="D1079" t="s">
        <v>15</v>
      </c>
      <c r="F1079">
        <v>0</v>
      </c>
      <c r="G1079">
        <v>0</v>
      </c>
      <c r="H1079" t="s">
        <v>2390</v>
      </c>
      <c r="I1079">
        <v>7.75</v>
      </c>
      <c r="K1079" t="s">
        <v>527</v>
      </c>
      <c r="L1079" t="s">
        <v>40</v>
      </c>
      <c r="O1079">
        <v>4</v>
      </c>
      <c r="P1079">
        <v>2</v>
      </c>
      <c r="Q1079">
        <v>5</v>
      </c>
      <c r="R1079" t="str">
        <f t="shared" si="590"/>
        <v>Test</v>
      </c>
      <c r="S1079" t="str">
        <f t="shared" si="591"/>
        <v>Train</v>
      </c>
      <c r="T1079" t="str">
        <f t="shared" si="592"/>
        <v>Validate</v>
      </c>
      <c r="U1079" t="str">
        <f t="shared" si="593"/>
        <v/>
      </c>
      <c r="V1079" t="str">
        <f t="shared" si="594"/>
        <v>0-17</v>
      </c>
      <c r="W1079" t="str">
        <f t="shared" si="595"/>
        <v/>
      </c>
      <c r="X1079" t="str">
        <f t="shared" si="596"/>
        <v>0-10</v>
      </c>
      <c r="Y1079" t="b">
        <f>SUMPRODUCT(--(U1079=counts!$A$40:$A$49))&gt;0</f>
        <v>0</v>
      </c>
      <c r="Z1079" t="b">
        <f>SUMPRODUCT(--(W1079=counts!$A$18:$A$22))&gt;0</f>
        <v>0</v>
      </c>
      <c r="AA1079" t="str">
        <f t="shared" si="597"/>
        <v>0-17</v>
      </c>
      <c r="AB1079" t="str">
        <f>IF(W1079="","Blank",IF(Z1079="TRUE",W1079,counts!$A$23))</f>
        <v>Blank</v>
      </c>
      <c r="AC1079" t="str">
        <f t="shared" si="598"/>
        <v>0-10</v>
      </c>
      <c r="AD1079" t="str">
        <f t="shared" si="599"/>
        <v>Blank</v>
      </c>
      <c r="AE1079" t="str">
        <f t="shared" si="600"/>
        <v>female</v>
      </c>
      <c r="AF1079">
        <f>IF(F1079&gt;=4, counts!$A$62,F1079)</f>
        <v>0</v>
      </c>
      <c r="AG1079">
        <f>IF(G1079&gt;=3, counts!$A$69,G1079)</f>
        <v>0</v>
      </c>
      <c r="AH1079" t="str">
        <f>IF(OR(K1079="S",K1079=""), counts!$A$75,K1079)</f>
        <v>Q</v>
      </c>
      <c r="AI1079">
        <f t="shared" si="601"/>
        <v>3</v>
      </c>
      <c r="AJ1079">
        <f>VLOOKUP(AA1079,counts!$V$8:$W$13,2,FALSE)</f>
        <v>-3.7643689058441341</v>
      </c>
      <c r="AK1079">
        <f>VLOOKUP(AB1079,counts!$V$17:$W$23,2,FALSE)</f>
        <v>-42.171718189759716</v>
      </c>
      <c r="AL1079">
        <f>VLOOKUP(AC1079,counts!$V$27:$W$33,2,FALSE)</f>
        <v>-82.840254641099079</v>
      </c>
      <c r="AM1079">
        <f>VLOOKUP(AD1079,counts!$V$38:$W$49,2,FALSE)</f>
        <v>-33.757758935166962</v>
      </c>
      <c r="AN1079">
        <f>VLOOKUP(AE1079,counts!$V$53:$W$54,2,FALSE)</f>
        <v>151.41878811967541</v>
      </c>
      <c r="AO1079">
        <f>VLOOKUP(AF1079,counts!$V$58:$W$62,2,FALSE)</f>
        <v>-14.754319664473872</v>
      </c>
      <c r="AP1079">
        <f>VLOOKUP(AG1079,counts!$V$66:$W$69,2,FALSE)</f>
        <v>-22.013681658285037</v>
      </c>
      <c r="AQ1079">
        <f>VLOOKUP(AH1079,counts!$V$73:$W$75,2,FALSE)</f>
        <v>-11.405315820044242</v>
      </c>
      <c r="AR1079">
        <f>VLOOKUP(AI1079,counts!$V$79:$W$81,2,FALSE)</f>
        <v>-67.960368165567971</v>
      </c>
      <c r="AS1079">
        <f t="shared" si="602"/>
        <v>1</v>
      </c>
      <c r="AT1079">
        <f t="shared" si="603"/>
        <v>4</v>
      </c>
      <c r="AU1079" t="str">
        <f t="shared" si="586"/>
        <v>Test</v>
      </c>
      <c r="AW1079" t="str">
        <f t="shared" si="604"/>
        <v>0-17</v>
      </c>
      <c r="AX1079" t="str">
        <f t="shared" si="605"/>
        <v>Blank</v>
      </c>
      <c r="AY1079" t="str">
        <f t="shared" si="606"/>
        <v>0-10</v>
      </c>
      <c r="AZ1079" t="str">
        <f t="shared" si="607"/>
        <v>Blank</v>
      </c>
      <c r="BA1079" t="str">
        <f t="shared" si="608"/>
        <v>female</v>
      </c>
      <c r="BB1079">
        <f t="shared" si="609"/>
        <v>0</v>
      </c>
      <c r="BC1079">
        <f t="shared" si="610"/>
        <v>0</v>
      </c>
      <c r="BD1079" t="str">
        <f t="shared" si="611"/>
        <v>Q</v>
      </c>
      <c r="BE1079">
        <f t="shared" si="612"/>
        <v>3</v>
      </c>
      <c r="BF1079">
        <f t="shared" si="613"/>
        <v>-3.7643689058441341</v>
      </c>
      <c r="BG1079">
        <f t="shared" si="614"/>
        <v>-42.171718189759716</v>
      </c>
      <c r="BH1079">
        <f t="shared" si="615"/>
        <v>-82.840254641099079</v>
      </c>
      <c r="BI1079">
        <f t="shared" si="616"/>
        <v>-33.757758935166962</v>
      </c>
      <c r="BJ1079">
        <f t="shared" si="617"/>
        <v>151.41878811967541</v>
      </c>
      <c r="BK1079">
        <f t="shared" si="618"/>
        <v>-14.754319664473872</v>
      </c>
      <c r="BL1079">
        <f t="shared" si="619"/>
        <v>-22.013681658285037</v>
      </c>
      <c r="BM1079">
        <f t="shared" si="620"/>
        <v>-11.405315820044242</v>
      </c>
      <c r="BN1079">
        <f t="shared" si="621"/>
        <v>-67.960368165567971</v>
      </c>
      <c r="BO1079">
        <f t="shared" si="587"/>
        <v>1</v>
      </c>
      <c r="BP1079">
        <f t="shared" si="588"/>
        <v>4</v>
      </c>
      <c r="BQ1079" t="str">
        <f t="shared" si="589"/>
        <v>Test</v>
      </c>
    </row>
    <row r="1080" spans="1:69" x14ac:dyDescent="0.3">
      <c r="A1080">
        <v>3</v>
      </c>
      <c r="B1080">
        <v>1</v>
      </c>
      <c r="C1080" t="s">
        <v>2391</v>
      </c>
      <c r="D1080" t="s">
        <v>15</v>
      </c>
      <c r="F1080">
        <v>0</v>
      </c>
      <c r="G1080">
        <v>0</v>
      </c>
      <c r="H1080" t="s">
        <v>2392</v>
      </c>
      <c r="I1080">
        <v>7.8792</v>
      </c>
      <c r="K1080" t="s">
        <v>527</v>
      </c>
      <c r="O1080">
        <v>2</v>
      </c>
      <c r="P1080">
        <v>2</v>
      </c>
      <c r="Q1080">
        <v>4</v>
      </c>
      <c r="R1080" t="str">
        <f t="shared" si="590"/>
        <v>Train</v>
      </c>
      <c r="S1080" t="str">
        <f t="shared" si="591"/>
        <v>Train</v>
      </c>
      <c r="T1080" t="str">
        <f t="shared" si="592"/>
        <v>Test</v>
      </c>
      <c r="U1080" t="str">
        <f t="shared" si="593"/>
        <v/>
      </c>
      <c r="V1080" t="str">
        <f t="shared" si="594"/>
        <v>0-17</v>
      </c>
      <c r="W1080" t="str">
        <f t="shared" si="595"/>
        <v/>
      </c>
      <c r="X1080" t="str">
        <f t="shared" si="596"/>
        <v>0-10</v>
      </c>
      <c r="Y1080" t="b">
        <f>SUMPRODUCT(--(U1080=counts!$A$40:$A$49))&gt;0</f>
        <v>0</v>
      </c>
      <c r="Z1080" t="b">
        <f>SUMPRODUCT(--(W1080=counts!$A$18:$A$22))&gt;0</f>
        <v>0</v>
      </c>
      <c r="AA1080" t="str">
        <f t="shared" si="597"/>
        <v>0-17</v>
      </c>
      <c r="AB1080" t="str">
        <f>IF(W1080="","Blank",IF(Z1080="TRUE",W1080,counts!$A$23))</f>
        <v>Blank</v>
      </c>
      <c r="AC1080" t="str">
        <f t="shared" si="598"/>
        <v>0-10</v>
      </c>
      <c r="AD1080" t="str">
        <f t="shared" si="599"/>
        <v>Blank</v>
      </c>
      <c r="AE1080" t="str">
        <f t="shared" si="600"/>
        <v>female</v>
      </c>
      <c r="AF1080">
        <f>IF(F1080&gt;=4, counts!$A$62,F1080)</f>
        <v>0</v>
      </c>
      <c r="AG1080">
        <f>IF(G1080&gt;=3, counts!$A$69,G1080)</f>
        <v>0</v>
      </c>
      <c r="AH1080" t="str">
        <f>IF(OR(K1080="S",K1080=""), counts!$A$75,K1080)</f>
        <v>Q</v>
      </c>
      <c r="AI1080">
        <f t="shared" si="601"/>
        <v>3</v>
      </c>
      <c r="AJ1080">
        <f>VLOOKUP(AA1080,counts!$V$8:$W$13,2,FALSE)</f>
        <v>-3.7643689058441341</v>
      </c>
      <c r="AK1080">
        <f>VLOOKUP(AB1080,counts!$V$17:$W$23,2,FALSE)</f>
        <v>-42.171718189759716</v>
      </c>
      <c r="AL1080">
        <f>VLOOKUP(AC1080,counts!$V$27:$W$33,2,FALSE)</f>
        <v>-82.840254641099079</v>
      </c>
      <c r="AM1080">
        <f>VLOOKUP(AD1080,counts!$V$38:$W$49,2,FALSE)</f>
        <v>-33.757758935166962</v>
      </c>
      <c r="AN1080">
        <f>VLOOKUP(AE1080,counts!$V$53:$W$54,2,FALSE)</f>
        <v>151.41878811967541</v>
      </c>
      <c r="AO1080">
        <f>VLOOKUP(AF1080,counts!$V$58:$W$62,2,FALSE)</f>
        <v>-14.754319664473872</v>
      </c>
      <c r="AP1080">
        <f>VLOOKUP(AG1080,counts!$V$66:$W$69,2,FALSE)</f>
        <v>-22.013681658285037</v>
      </c>
      <c r="AQ1080">
        <f>VLOOKUP(AH1080,counts!$V$73:$W$75,2,FALSE)</f>
        <v>-11.405315820044242</v>
      </c>
      <c r="AR1080">
        <f>VLOOKUP(AI1080,counts!$V$79:$W$81,2,FALSE)</f>
        <v>-67.960368165567971</v>
      </c>
      <c r="AS1080">
        <f t="shared" si="602"/>
        <v>1</v>
      </c>
      <c r="AT1080">
        <f t="shared" si="603"/>
        <v>2</v>
      </c>
      <c r="AU1080" t="str">
        <f t="shared" si="586"/>
        <v>Train</v>
      </c>
      <c r="AW1080" t="str">
        <f t="shared" si="604"/>
        <v>0-17</v>
      </c>
      <c r="AX1080" t="str">
        <f t="shared" si="605"/>
        <v>Blank</v>
      </c>
      <c r="AY1080" t="str">
        <f t="shared" si="606"/>
        <v>0-10</v>
      </c>
      <c r="AZ1080" t="str">
        <f t="shared" si="607"/>
        <v>Blank</v>
      </c>
      <c r="BA1080" t="str">
        <f t="shared" si="608"/>
        <v>female</v>
      </c>
      <c r="BB1080">
        <f t="shared" si="609"/>
        <v>0</v>
      </c>
      <c r="BC1080">
        <f t="shared" si="610"/>
        <v>0</v>
      </c>
      <c r="BD1080" t="str">
        <f t="shared" si="611"/>
        <v>Q</v>
      </c>
      <c r="BE1080">
        <f t="shared" si="612"/>
        <v>3</v>
      </c>
      <c r="BF1080">
        <f t="shared" si="613"/>
        <v>-3.7643689058441341</v>
      </c>
      <c r="BG1080">
        <f t="shared" si="614"/>
        <v>-42.171718189759716</v>
      </c>
      <c r="BH1080">
        <f t="shared" si="615"/>
        <v>-82.840254641099079</v>
      </c>
      <c r="BI1080">
        <f t="shared" si="616"/>
        <v>-33.757758935166962</v>
      </c>
      <c r="BJ1080">
        <f t="shared" si="617"/>
        <v>151.41878811967541</v>
      </c>
      <c r="BK1080">
        <f t="shared" si="618"/>
        <v>-14.754319664473872</v>
      </c>
      <c r="BL1080">
        <f t="shared" si="619"/>
        <v>-22.013681658285037</v>
      </c>
      <c r="BM1080">
        <f t="shared" si="620"/>
        <v>-11.405315820044242</v>
      </c>
      <c r="BN1080">
        <f t="shared" si="621"/>
        <v>-67.960368165567971</v>
      </c>
      <c r="BO1080">
        <f t="shared" si="587"/>
        <v>1</v>
      </c>
      <c r="BP1080">
        <f t="shared" si="588"/>
        <v>2</v>
      </c>
      <c r="BQ1080" t="str">
        <f t="shared" si="589"/>
        <v>Train</v>
      </c>
    </row>
    <row r="1081" spans="1:69" x14ac:dyDescent="0.3">
      <c r="A1081">
        <v>3</v>
      </c>
      <c r="B1081">
        <v>1</v>
      </c>
      <c r="C1081" t="s">
        <v>2393</v>
      </c>
      <c r="D1081" t="s">
        <v>15</v>
      </c>
      <c r="E1081">
        <v>22</v>
      </c>
      <c r="F1081">
        <v>0</v>
      </c>
      <c r="G1081">
        <v>0</v>
      </c>
      <c r="H1081" t="s">
        <v>2394</v>
      </c>
      <c r="I1081">
        <v>7.7750000000000004</v>
      </c>
      <c r="K1081" t="s">
        <v>17</v>
      </c>
      <c r="L1081" t="s">
        <v>44</v>
      </c>
      <c r="O1081">
        <v>4</v>
      </c>
      <c r="P1081">
        <v>3</v>
      </c>
      <c r="Q1081">
        <v>4</v>
      </c>
      <c r="R1081" t="str">
        <f t="shared" si="590"/>
        <v>Test</v>
      </c>
      <c r="S1081" t="str">
        <f t="shared" si="591"/>
        <v>Train</v>
      </c>
      <c r="T1081" t="str">
        <f t="shared" si="592"/>
        <v>Test</v>
      </c>
      <c r="U1081" t="str">
        <f t="shared" si="593"/>
        <v/>
      </c>
      <c r="V1081" t="str">
        <f t="shared" si="594"/>
        <v>18-30</v>
      </c>
      <c r="W1081" t="str">
        <f t="shared" si="595"/>
        <v/>
      </c>
      <c r="X1081" t="str">
        <f t="shared" si="596"/>
        <v>0-10</v>
      </c>
      <c r="Y1081" t="b">
        <f>SUMPRODUCT(--(U1081=counts!$A$40:$A$49))&gt;0</f>
        <v>0</v>
      </c>
      <c r="Z1081" t="b">
        <f>SUMPRODUCT(--(W1081=counts!$A$18:$A$22))&gt;0</f>
        <v>0</v>
      </c>
      <c r="AA1081" t="str">
        <f t="shared" si="597"/>
        <v>18-30</v>
      </c>
      <c r="AB1081" t="str">
        <f>IF(W1081="","Blank",IF(Z1081="TRUE",W1081,counts!$A$23))</f>
        <v>Blank</v>
      </c>
      <c r="AC1081" t="str">
        <f t="shared" si="598"/>
        <v>0-10</v>
      </c>
      <c r="AD1081" t="str">
        <f t="shared" si="599"/>
        <v>Blank</v>
      </c>
      <c r="AE1081" t="str">
        <f t="shared" si="600"/>
        <v>female</v>
      </c>
      <c r="AF1081">
        <f>IF(F1081&gt;=4, counts!$A$62,F1081)</f>
        <v>0</v>
      </c>
      <c r="AG1081">
        <f>IF(G1081&gt;=3, counts!$A$69,G1081)</f>
        <v>0</v>
      </c>
      <c r="AH1081" t="str">
        <f>IF(OR(K1081="S",K1081=""), counts!$A$75,K1081)</f>
        <v>S, blank</v>
      </c>
      <c r="AI1081">
        <f t="shared" si="601"/>
        <v>3</v>
      </c>
      <c r="AJ1081">
        <f>VLOOKUP(AA1081,counts!$V$8:$W$13,2,FALSE)</f>
        <v>-11.613432440426715</v>
      </c>
      <c r="AK1081">
        <f>VLOOKUP(AB1081,counts!$V$17:$W$23,2,FALSE)</f>
        <v>-42.171718189759716</v>
      </c>
      <c r="AL1081">
        <f>VLOOKUP(AC1081,counts!$V$27:$W$33,2,FALSE)</f>
        <v>-82.840254641099079</v>
      </c>
      <c r="AM1081">
        <f>VLOOKUP(AD1081,counts!$V$38:$W$49,2,FALSE)</f>
        <v>-33.757758935166962</v>
      </c>
      <c r="AN1081">
        <f>VLOOKUP(AE1081,counts!$V$53:$W$54,2,FALSE)</f>
        <v>151.41878811967541</v>
      </c>
      <c r="AO1081">
        <f>VLOOKUP(AF1081,counts!$V$58:$W$62,2,FALSE)</f>
        <v>-14.754319664473872</v>
      </c>
      <c r="AP1081">
        <f>VLOOKUP(AG1081,counts!$V$66:$W$69,2,FALSE)</f>
        <v>-22.013681658285037</v>
      </c>
      <c r="AQ1081">
        <f>VLOOKUP(AH1081,counts!$V$73:$W$75,2,FALSE)</f>
        <v>-22.422560732600829</v>
      </c>
      <c r="AR1081">
        <f>VLOOKUP(AI1081,counts!$V$79:$W$81,2,FALSE)</f>
        <v>-67.960368165567971</v>
      </c>
      <c r="AS1081">
        <f t="shared" si="602"/>
        <v>1</v>
      </c>
      <c r="AT1081">
        <f t="shared" si="603"/>
        <v>4</v>
      </c>
      <c r="AU1081" t="str">
        <f t="shared" si="586"/>
        <v>Test</v>
      </c>
      <c r="AW1081" t="str">
        <f t="shared" si="604"/>
        <v>18-30</v>
      </c>
      <c r="AX1081" t="str">
        <f t="shared" si="605"/>
        <v>Blank</v>
      </c>
      <c r="AY1081" t="str">
        <f t="shared" si="606"/>
        <v>0-10</v>
      </c>
      <c r="AZ1081" t="str">
        <f t="shared" si="607"/>
        <v>Blank</v>
      </c>
      <c r="BA1081" t="str">
        <f t="shared" si="608"/>
        <v>female</v>
      </c>
      <c r="BB1081">
        <f t="shared" si="609"/>
        <v>0</v>
      </c>
      <c r="BC1081">
        <f t="shared" si="610"/>
        <v>0</v>
      </c>
      <c r="BD1081" t="str">
        <f t="shared" si="611"/>
        <v>S, blank</v>
      </c>
      <c r="BE1081">
        <f t="shared" si="612"/>
        <v>3</v>
      </c>
      <c r="BF1081">
        <f t="shared" si="613"/>
        <v>-11.613432440426715</v>
      </c>
      <c r="BG1081">
        <f t="shared" si="614"/>
        <v>-42.171718189759716</v>
      </c>
      <c r="BH1081">
        <f t="shared" si="615"/>
        <v>-82.840254641099079</v>
      </c>
      <c r="BI1081">
        <f t="shared" si="616"/>
        <v>-33.757758935166962</v>
      </c>
      <c r="BJ1081">
        <f t="shared" si="617"/>
        <v>151.41878811967541</v>
      </c>
      <c r="BK1081">
        <f t="shared" si="618"/>
        <v>-14.754319664473872</v>
      </c>
      <c r="BL1081">
        <f t="shared" si="619"/>
        <v>-22.013681658285037</v>
      </c>
      <c r="BM1081">
        <f t="shared" si="620"/>
        <v>-22.422560732600829</v>
      </c>
      <c r="BN1081">
        <f t="shared" si="621"/>
        <v>-67.960368165567971</v>
      </c>
      <c r="BO1081">
        <f t="shared" si="587"/>
        <v>1</v>
      </c>
      <c r="BP1081">
        <f t="shared" si="588"/>
        <v>4</v>
      </c>
      <c r="BQ1081" t="str">
        <f t="shared" si="589"/>
        <v>Test</v>
      </c>
    </row>
    <row r="1082" spans="1:69" x14ac:dyDescent="0.3">
      <c r="A1082">
        <v>3</v>
      </c>
      <c r="B1082">
        <v>1</v>
      </c>
      <c r="C1082" t="s">
        <v>2395</v>
      </c>
      <c r="D1082" t="s">
        <v>20</v>
      </c>
      <c r="F1082">
        <v>0</v>
      </c>
      <c r="G1082">
        <v>0</v>
      </c>
      <c r="H1082" t="s">
        <v>2396</v>
      </c>
      <c r="I1082">
        <v>7.75</v>
      </c>
      <c r="K1082" t="s">
        <v>527</v>
      </c>
      <c r="L1082" t="s">
        <v>60</v>
      </c>
      <c r="O1082">
        <v>1</v>
      </c>
      <c r="P1082">
        <v>4</v>
      </c>
      <c r="Q1082">
        <v>1</v>
      </c>
      <c r="R1082" t="str">
        <f t="shared" si="590"/>
        <v>Train</v>
      </c>
      <c r="S1082" t="str">
        <f t="shared" si="591"/>
        <v>Test</v>
      </c>
      <c r="T1082" t="str">
        <f t="shared" si="592"/>
        <v>Train</v>
      </c>
      <c r="U1082" t="str">
        <f t="shared" si="593"/>
        <v/>
      </c>
      <c r="V1082" t="str">
        <f t="shared" si="594"/>
        <v>0-17</v>
      </c>
      <c r="W1082" t="str">
        <f t="shared" si="595"/>
        <v/>
      </c>
      <c r="X1082" t="str">
        <f t="shared" si="596"/>
        <v>0-10</v>
      </c>
      <c r="Y1082" t="b">
        <f>SUMPRODUCT(--(U1082=counts!$A$40:$A$49))&gt;0</f>
        <v>0</v>
      </c>
      <c r="Z1082" t="b">
        <f>SUMPRODUCT(--(W1082=counts!$A$18:$A$22))&gt;0</f>
        <v>0</v>
      </c>
      <c r="AA1082" t="str">
        <f t="shared" si="597"/>
        <v>0-17</v>
      </c>
      <c r="AB1082" t="str">
        <f>IF(W1082="","Blank",IF(Z1082="TRUE",W1082,counts!$A$23))</f>
        <v>Blank</v>
      </c>
      <c r="AC1082" t="str">
        <f t="shared" si="598"/>
        <v>0-10</v>
      </c>
      <c r="AD1082" t="str">
        <f t="shared" si="599"/>
        <v>Blank</v>
      </c>
      <c r="AE1082" t="str">
        <f t="shared" si="600"/>
        <v>male</v>
      </c>
      <c r="AF1082">
        <f>IF(F1082&gt;=4, counts!$A$62,F1082)</f>
        <v>0</v>
      </c>
      <c r="AG1082">
        <f>IF(G1082&gt;=3, counts!$A$69,G1082)</f>
        <v>0</v>
      </c>
      <c r="AH1082" t="str">
        <f>IF(OR(K1082="S",K1082=""), counts!$A$75,K1082)</f>
        <v>Q</v>
      </c>
      <c r="AI1082">
        <f t="shared" si="601"/>
        <v>3</v>
      </c>
      <c r="AJ1082">
        <f>VLOOKUP(AA1082,counts!$V$8:$W$13,2,FALSE)</f>
        <v>-3.7643689058441341</v>
      </c>
      <c r="AK1082">
        <f>VLOOKUP(AB1082,counts!$V$17:$W$23,2,FALSE)</f>
        <v>-42.171718189759716</v>
      </c>
      <c r="AL1082">
        <f>VLOOKUP(AC1082,counts!$V$27:$W$33,2,FALSE)</f>
        <v>-82.840254641099079</v>
      </c>
      <c r="AM1082">
        <f>VLOOKUP(AD1082,counts!$V$38:$W$49,2,FALSE)</f>
        <v>-33.757758935166962</v>
      </c>
      <c r="AN1082">
        <f>VLOOKUP(AE1082,counts!$V$53:$W$54,2,FALSE)</f>
        <v>-108.67008854708662</v>
      </c>
      <c r="AO1082">
        <f>VLOOKUP(AF1082,counts!$V$58:$W$62,2,FALSE)</f>
        <v>-14.754319664473872</v>
      </c>
      <c r="AP1082">
        <f>VLOOKUP(AG1082,counts!$V$66:$W$69,2,FALSE)</f>
        <v>-22.013681658285037</v>
      </c>
      <c r="AQ1082">
        <f>VLOOKUP(AH1082,counts!$V$73:$W$75,2,FALSE)</f>
        <v>-11.405315820044242</v>
      </c>
      <c r="AR1082">
        <f>VLOOKUP(AI1082,counts!$V$79:$W$81,2,FALSE)</f>
        <v>-67.960368165567971</v>
      </c>
      <c r="AS1082">
        <f t="shared" si="602"/>
        <v>1</v>
      </c>
      <c r="AT1082">
        <f t="shared" si="603"/>
        <v>1</v>
      </c>
      <c r="AU1082" t="str">
        <f t="shared" si="586"/>
        <v>Train</v>
      </c>
      <c r="AW1082" t="str">
        <f t="shared" si="604"/>
        <v>0-17</v>
      </c>
      <c r="AX1082" t="str">
        <f t="shared" si="605"/>
        <v>Blank</v>
      </c>
      <c r="AY1082" t="str">
        <f t="shared" si="606"/>
        <v>0-10</v>
      </c>
      <c r="AZ1082" t="str">
        <f t="shared" si="607"/>
        <v>Blank</v>
      </c>
      <c r="BA1082" t="str">
        <f t="shared" si="608"/>
        <v>male</v>
      </c>
      <c r="BB1082">
        <f t="shared" si="609"/>
        <v>0</v>
      </c>
      <c r="BC1082">
        <f t="shared" si="610"/>
        <v>0</v>
      </c>
      <c r="BD1082" t="str">
        <f t="shared" si="611"/>
        <v>Q</v>
      </c>
      <c r="BE1082">
        <f t="shared" si="612"/>
        <v>3</v>
      </c>
      <c r="BF1082">
        <f t="shared" si="613"/>
        <v>-3.7643689058441341</v>
      </c>
      <c r="BG1082">
        <f t="shared" si="614"/>
        <v>-42.171718189759716</v>
      </c>
      <c r="BH1082">
        <f t="shared" si="615"/>
        <v>-82.840254641099079</v>
      </c>
      <c r="BI1082">
        <f t="shared" si="616"/>
        <v>-33.757758935166962</v>
      </c>
      <c r="BJ1082">
        <f t="shared" si="617"/>
        <v>-108.67008854708662</v>
      </c>
      <c r="BK1082">
        <f t="shared" si="618"/>
        <v>-14.754319664473872</v>
      </c>
      <c r="BL1082">
        <f t="shared" si="619"/>
        <v>-22.013681658285037</v>
      </c>
      <c r="BM1082">
        <f t="shared" si="620"/>
        <v>-11.405315820044242</v>
      </c>
      <c r="BN1082">
        <f t="shared" si="621"/>
        <v>-67.960368165567971</v>
      </c>
      <c r="BO1082">
        <f t="shared" si="587"/>
        <v>1</v>
      </c>
      <c r="BP1082">
        <f t="shared" si="588"/>
        <v>1</v>
      </c>
      <c r="BQ1082" t="str">
        <f t="shared" si="589"/>
        <v>Train</v>
      </c>
    </row>
    <row r="1083" spans="1:69" x14ac:dyDescent="0.3">
      <c r="A1083">
        <v>3</v>
      </c>
      <c r="B1083">
        <v>1</v>
      </c>
      <c r="C1083" t="s">
        <v>2397</v>
      </c>
      <c r="D1083" t="s">
        <v>15</v>
      </c>
      <c r="F1083">
        <v>0</v>
      </c>
      <c r="G1083">
        <v>0</v>
      </c>
      <c r="H1083" t="s">
        <v>2398</v>
      </c>
      <c r="I1083">
        <v>7.8292000000000002</v>
      </c>
      <c r="K1083" t="s">
        <v>527</v>
      </c>
      <c r="L1083" t="s">
        <v>241</v>
      </c>
      <c r="O1083">
        <v>2</v>
      </c>
      <c r="P1083">
        <v>1</v>
      </c>
      <c r="Q1083">
        <v>2</v>
      </c>
      <c r="R1083" t="str">
        <f t="shared" si="590"/>
        <v>Train</v>
      </c>
      <c r="S1083" t="str">
        <f t="shared" si="591"/>
        <v>Train</v>
      </c>
      <c r="T1083" t="str">
        <f t="shared" si="592"/>
        <v>Train</v>
      </c>
      <c r="U1083" t="str">
        <f t="shared" si="593"/>
        <v/>
      </c>
      <c r="V1083" t="str">
        <f t="shared" si="594"/>
        <v>0-17</v>
      </c>
      <c r="W1083" t="str">
        <f t="shared" si="595"/>
        <v/>
      </c>
      <c r="X1083" t="str">
        <f t="shared" si="596"/>
        <v>0-10</v>
      </c>
      <c r="Y1083" t="b">
        <f>SUMPRODUCT(--(U1083=counts!$A$40:$A$49))&gt;0</f>
        <v>0</v>
      </c>
      <c r="Z1083" t="b">
        <f>SUMPRODUCT(--(W1083=counts!$A$18:$A$22))&gt;0</f>
        <v>0</v>
      </c>
      <c r="AA1083" t="str">
        <f t="shared" si="597"/>
        <v>0-17</v>
      </c>
      <c r="AB1083" t="str">
        <f>IF(W1083="","Blank",IF(Z1083="TRUE",W1083,counts!$A$23))</f>
        <v>Blank</v>
      </c>
      <c r="AC1083" t="str">
        <f t="shared" si="598"/>
        <v>0-10</v>
      </c>
      <c r="AD1083" t="str">
        <f t="shared" si="599"/>
        <v>Blank</v>
      </c>
      <c r="AE1083" t="str">
        <f t="shared" si="600"/>
        <v>female</v>
      </c>
      <c r="AF1083">
        <f>IF(F1083&gt;=4, counts!$A$62,F1083)</f>
        <v>0</v>
      </c>
      <c r="AG1083">
        <f>IF(G1083&gt;=3, counts!$A$69,G1083)</f>
        <v>0</v>
      </c>
      <c r="AH1083" t="str">
        <f>IF(OR(K1083="S",K1083=""), counts!$A$75,K1083)</f>
        <v>Q</v>
      </c>
      <c r="AI1083">
        <f t="shared" si="601"/>
        <v>3</v>
      </c>
      <c r="AJ1083">
        <f>VLOOKUP(AA1083,counts!$V$8:$W$13,2,FALSE)</f>
        <v>-3.7643689058441341</v>
      </c>
      <c r="AK1083">
        <f>VLOOKUP(AB1083,counts!$V$17:$W$23,2,FALSE)</f>
        <v>-42.171718189759716</v>
      </c>
      <c r="AL1083">
        <f>VLOOKUP(AC1083,counts!$V$27:$W$33,2,FALSE)</f>
        <v>-82.840254641099079</v>
      </c>
      <c r="AM1083">
        <f>VLOOKUP(AD1083,counts!$V$38:$W$49,2,FALSE)</f>
        <v>-33.757758935166962</v>
      </c>
      <c r="AN1083">
        <f>VLOOKUP(AE1083,counts!$V$53:$W$54,2,FALSE)</f>
        <v>151.41878811967541</v>
      </c>
      <c r="AO1083">
        <f>VLOOKUP(AF1083,counts!$V$58:$W$62,2,FALSE)</f>
        <v>-14.754319664473872</v>
      </c>
      <c r="AP1083">
        <f>VLOOKUP(AG1083,counts!$V$66:$W$69,2,FALSE)</f>
        <v>-22.013681658285037</v>
      </c>
      <c r="AQ1083">
        <f>VLOOKUP(AH1083,counts!$V$73:$W$75,2,FALSE)</f>
        <v>-11.405315820044242</v>
      </c>
      <c r="AR1083">
        <f>VLOOKUP(AI1083,counts!$V$79:$W$81,2,FALSE)</f>
        <v>-67.960368165567971</v>
      </c>
      <c r="AS1083">
        <f t="shared" si="602"/>
        <v>1</v>
      </c>
      <c r="AT1083">
        <f t="shared" si="603"/>
        <v>2</v>
      </c>
      <c r="AU1083" t="str">
        <f t="shared" si="586"/>
        <v>Train</v>
      </c>
      <c r="AW1083" t="str">
        <f t="shared" si="604"/>
        <v>0-17</v>
      </c>
      <c r="AX1083" t="str">
        <f t="shared" si="605"/>
        <v>Blank</v>
      </c>
      <c r="AY1083" t="str">
        <f t="shared" si="606"/>
        <v>0-10</v>
      </c>
      <c r="AZ1083" t="str">
        <f t="shared" si="607"/>
        <v>Blank</v>
      </c>
      <c r="BA1083" t="str">
        <f t="shared" si="608"/>
        <v>female</v>
      </c>
      <c r="BB1083">
        <f t="shared" si="609"/>
        <v>0</v>
      </c>
      <c r="BC1083">
        <f t="shared" si="610"/>
        <v>0</v>
      </c>
      <c r="BD1083" t="str">
        <f t="shared" si="611"/>
        <v>Q</v>
      </c>
      <c r="BE1083">
        <f t="shared" si="612"/>
        <v>3</v>
      </c>
      <c r="BF1083">
        <f t="shared" si="613"/>
        <v>-3.7643689058441341</v>
      </c>
      <c r="BG1083">
        <f t="shared" si="614"/>
        <v>-42.171718189759716</v>
      </c>
      <c r="BH1083">
        <f t="shared" si="615"/>
        <v>-82.840254641099079</v>
      </c>
      <c r="BI1083">
        <f t="shared" si="616"/>
        <v>-33.757758935166962</v>
      </c>
      <c r="BJ1083">
        <f t="shared" si="617"/>
        <v>151.41878811967541</v>
      </c>
      <c r="BK1083">
        <f t="shared" si="618"/>
        <v>-14.754319664473872</v>
      </c>
      <c r="BL1083">
        <f t="shared" si="619"/>
        <v>-22.013681658285037</v>
      </c>
      <c r="BM1083">
        <f t="shared" si="620"/>
        <v>-11.405315820044242</v>
      </c>
      <c r="BN1083">
        <f t="shared" si="621"/>
        <v>-67.960368165567971</v>
      </c>
      <c r="BO1083">
        <f t="shared" si="587"/>
        <v>1</v>
      </c>
      <c r="BP1083">
        <f t="shared" si="588"/>
        <v>2</v>
      </c>
      <c r="BQ1083" t="str">
        <f t="shared" si="589"/>
        <v>Train</v>
      </c>
    </row>
    <row r="1084" spans="1:69" x14ac:dyDescent="0.3">
      <c r="A1084">
        <v>3</v>
      </c>
      <c r="B1084">
        <v>1</v>
      </c>
      <c r="C1084" t="s">
        <v>2399</v>
      </c>
      <c r="D1084" t="s">
        <v>20</v>
      </c>
      <c r="E1084">
        <v>9</v>
      </c>
      <c r="F1084">
        <v>0</v>
      </c>
      <c r="G1084">
        <v>1</v>
      </c>
      <c r="H1084" t="s">
        <v>2400</v>
      </c>
      <c r="I1084">
        <v>3.1707999999999998</v>
      </c>
      <c r="K1084" t="s">
        <v>17</v>
      </c>
      <c r="L1084" t="s">
        <v>241</v>
      </c>
      <c r="O1084">
        <v>3</v>
      </c>
      <c r="P1084">
        <v>5</v>
      </c>
      <c r="Q1084">
        <v>4</v>
      </c>
      <c r="R1084" t="str">
        <f t="shared" si="590"/>
        <v>Train</v>
      </c>
      <c r="S1084" t="str">
        <f t="shared" si="591"/>
        <v>Validate</v>
      </c>
      <c r="T1084" t="str">
        <f t="shared" si="592"/>
        <v>Test</v>
      </c>
      <c r="U1084" t="str">
        <f t="shared" si="593"/>
        <v/>
      </c>
      <c r="V1084" t="str">
        <f t="shared" si="594"/>
        <v>0-17</v>
      </c>
      <c r="W1084" t="str">
        <f t="shared" si="595"/>
        <v/>
      </c>
      <c r="X1084" t="str">
        <f t="shared" si="596"/>
        <v>0-10</v>
      </c>
      <c r="Y1084" t="b">
        <f>SUMPRODUCT(--(U1084=counts!$A$40:$A$49))&gt;0</f>
        <v>0</v>
      </c>
      <c r="Z1084" t="b">
        <f>SUMPRODUCT(--(W1084=counts!$A$18:$A$22))&gt;0</f>
        <v>0</v>
      </c>
      <c r="AA1084" t="str">
        <f t="shared" si="597"/>
        <v>0-17</v>
      </c>
      <c r="AB1084" t="str">
        <f>IF(W1084="","Blank",IF(Z1084="TRUE",W1084,counts!$A$23))</f>
        <v>Blank</v>
      </c>
      <c r="AC1084" t="str">
        <f t="shared" si="598"/>
        <v>0-10</v>
      </c>
      <c r="AD1084" t="str">
        <f t="shared" si="599"/>
        <v>Blank</v>
      </c>
      <c r="AE1084" t="str">
        <f t="shared" si="600"/>
        <v>male</v>
      </c>
      <c r="AF1084">
        <f>IF(F1084&gt;=4, counts!$A$62,F1084)</f>
        <v>0</v>
      </c>
      <c r="AG1084">
        <f>IF(G1084&gt;=3, counts!$A$69,G1084)</f>
        <v>1</v>
      </c>
      <c r="AH1084" t="str">
        <f>IF(OR(K1084="S",K1084=""), counts!$A$75,K1084)</f>
        <v>S, blank</v>
      </c>
      <c r="AI1084">
        <f t="shared" si="601"/>
        <v>3</v>
      </c>
      <c r="AJ1084">
        <f>VLOOKUP(AA1084,counts!$V$8:$W$13,2,FALSE)</f>
        <v>-3.7643689058441341</v>
      </c>
      <c r="AK1084">
        <f>VLOOKUP(AB1084,counts!$V$17:$W$23,2,FALSE)</f>
        <v>-42.171718189759716</v>
      </c>
      <c r="AL1084">
        <f>VLOOKUP(AC1084,counts!$V$27:$W$33,2,FALSE)</f>
        <v>-82.840254641099079</v>
      </c>
      <c r="AM1084">
        <f>VLOOKUP(AD1084,counts!$V$38:$W$49,2,FALSE)</f>
        <v>-33.757758935166962</v>
      </c>
      <c r="AN1084">
        <f>VLOOKUP(AE1084,counts!$V$53:$W$54,2,FALSE)</f>
        <v>-108.67008854708662</v>
      </c>
      <c r="AO1084">
        <f>VLOOKUP(AF1084,counts!$V$58:$W$62,2,FALSE)</f>
        <v>-14.754319664473872</v>
      </c>
      <c r="AP1084">
        <f>VLOOKUP(AG1084,counts!$V$66:$W$69,2,FALSE)</f>
        <v>79.365382998232107</v>
      </c>
      <c r="AQ1084">
        <f>VLOOKUP(AH1084,counts!$V$73:$W$75,2,FALSE)</f>
        <v>-22.422560732600829</v>
      </c>
      <c r="AR1084">
        <f>VLOOKUP(AI1084,counts!$V$79:$W$81,2,FALSE)</f>
        <v>-67.960368165567971</v>
      </c>
      <c r="AS1084">
        <f t="shared" si="602"/>
        <v>1</v>
      </c>
      <c r="AT1084">
        <f t="shared" si="603"/>
        <v>3</v>
      </c>
      <c r="AU1084" t="str">
        <f t="shared" si="586"/>
        <v>Train</v>
      </c>
      <c r="AW1084" t="str">
        <f t="shared" si="604"/>
        <v>0-17</v>
      </c>
      <c r="AX1084" t="str">
        <f t="shared" si="605"/>
        <v>Blank</v>
      </c>
      <c r="AY1084" t="str">
        <f t="shared" si="606"/>
        <v>0-10</v>
      </c>
      <c r="AZ1084" t="str">
        <f t="shared" si="607"/>
        <v>Blank</v>
      </c>
      <c r="BA1084" t="str">
        <f t="shared" si="608"/>
        <v>male</v>
      </c>
      <c r="BB1084">
        <f t="shared" si="609"/>
        <v>0</v>
      </c>
      <c r="BC1084">
        <f t="shared" si="610"/>
        <v>1</v>
      </c>
      <c r="BD1084" t="str">
        <f t="shared" si="611"/>
        <v>S, blank</v>
      </c>
      <c r="BE1084">
        <f t="shared" si="612"/>
        <v>3</v>
      </c>
      <c r="BF1084">
        <f t="shared" si="613"/>
        <v>-3.7643689058441341</v>
      </c>
      <c r="BG1084">
        <f t="shared" si="614"/>
        <v>-42.171718189759716</v>
      </c>
      <c r="BH1084">
        <f t="shared" si="615"/>
        <v>-82.840254641099079</v>
      </c>
      <c r="BI1084">
        <f t="shared" si="616"/>
        <v>-33.757758935166962</v>
      </c>
      <c r="BJ1084">
        <f t="shared" si="617"/>
        <v>-108.67008854708662</v>
      </c>
      <c r="BK1084">
        <f t="shared" si="618"/>
        <v>-14.754319664473872</v>
      </c>
      <c r="BL1084">
        <f t="shared" si="619"/>
        <v>79.365382998232107</v>
      </c>
      <c r="BM1084">
        <f t="shared" si="620"/>
        <v>-22.422560732600829</v>
      </c>
      <c r="BN1084">
        <f t="shared" si="621"/>
        <v>-67.960368165567971</v>
      </c>
      <c r="BO1084">
        <f t="shared" si="587"/>
        <v>1</v>
      </c>
      <c r="BP1084">
        <f t="shared" si="588"/>
        <v>3</v>
      </c>
      <c r="BQ1084" t="str">
        <f t="shared" si="589"/>
        <v>Train</v>
      </c>
    </row>
    <row r="1085" spans="1:69" x14ac:dyDescent="0.3">
      <c r="A1085">
        <v>3</v>
      </c>
      <c r="B1085">
        <v>0</v>
      </c>
      <c r="C1085" t="s">
        <v>2401</v>
      </c>
      <c r="D1085" t="s">
        <v>20</v>
      </c>
      <c r="E1085">
        <v>28</v>
      </c>
      <c r="F1085">
        <v>0</v>
      </c>
      <c r="G1085">
        <v>0</v>
      </c>
      <c r="H1085" t="s">
        <v>1476</v>
      </c>
      <c r="I1085">
        <v>22.524999999999999</v>
      </c>
      <c r="K1085" t="s">
        <v>17</v>
      </c>
      <c r="M1085">
        <v>173</v>
      </c>
      <c r="O1085">
        <v>2</v>
      </c>
      <c r="P1085">
        <v>5</v>
      </c>
      <c r="Q1085">
        <v>4</v>
      </c>
      <c r="R1085" t="str">
        <f t="shared" si="590"/>
        <v>Train</v>
      </c>
      <c r="S1085" t="str">
        <f t="shared" si="591"/>
        <v>Validate</v>
      </c>
      <c r="T1085" t="str">
        <f t="shared" si="592"/>
        <v>Test</v>
      </c>
      <c r="U1085" t="str">
        <f t="shared" si="593"/>
        <v/>
      </c>
      <c r="V1085" t="str">
        <f t="shared" si="594"/>
        <v>18-30</v>
      </c>
      <c r="W1085" t="str">
        <f t="shared" si="595"/>
        <v/>
      </c>
      <c r="X1085" t="str">
        <f t="shared" si="596"/>
        <v>21-30</v>
      </c>
      <c r="Y1085" t="b">
        <f>SUMPRODUCT(--(U1085=counts!$A$40:$A$49))&gt;0</f>
        <v>0</v>
      </c>
      <c r="Z1085" t="b">
        <f>SUMPRODUCT(--(W1085=counts!$A$18:$A$22))&gt;0</f>
        <v>0</v>
      </c>
      <c r="AA1085" t="str">
        <f t="shared" si="597"/>
        <v>18-30</v>
      </c>
      <c r="AB1085" t="str">
        <f>IF(W1085="","Blank",IF(Z1085="TRUE",W1085,counts!$A$23))</f>
        <v>Blank</v>
      </c>
      <c r="AC1085" t="str">
        <f t="shared" si="598"/>
        <v>21-30</v>
      </c>
      <c r="AD1085" t="str">
        <f t="shared" si="599"/>
        <v>Blank</v>
      </c>
      <c r="AE1085" t="str">
        <f t="shared" si="600"/>
        <v>male</v>
      </c>
      <c r="AF1085">
        <f>IF(F1085&gt;=4, counts!$A$62,F1085)</f>
        <v>0</v>
      </c>
      <c r="AG1085">
        <f>IF(G1085&gt;=3, counts!$A$69,G1085)</f>
        <v>0</v>
      </c>
      <c r="AH1085" t="str">
        <f>IF(OR(K1085="S",K1085=""), counts!$A$75,K1085)</f>
        <v>S, blank</v>
      </c>
      <c r="AI1085">
        <f t="shared" si="601"/>
        <v>3</v>
      </c>
      <c r="AJ1085">
        <f>VLOOKUP(AA1085,counts!$V$8:$W$13,2,FALSE)</f>
        <v>-11.613432440426715</v>
      </c>
      <c r="AK1085">
        <f>VLOOKUP(AB1085,counts!$V$17:$W$23,2,FALSE)</f>
        <v>-42.171718189759716</v>
      </c>
      <c r="AL1085">
        <f>VLOOKUP(AC1085,counts!$V$27:$W$33,2,FALSE)</f>
        <v>40.172297072540438</v>
      </c>
      <c r="AM1085">
        <f>VLOOKUP(AD1085,counts!$V$38:$W$49,2,FALSE)</f>
        <v>-33.757758935166962</v>
      </c>
      <c r="AN1085">
        <f>VLOOKUP(AE1085,counts!$V$53:$W$54,2,FALSE)</f>
        <v>-108.67008854708662</v>
      </c>
      <c r="AO1085">
        <f>VLOOKUP(AF1085,counts!$V$58:$W$62,2,FALSE)</f>
        <v>-14.754319664473872</v>
      </c>
      <c r="AP1085">
        <f>VLOOKUP(AG1085,counts!$V$66:$W$69,2,FALSE)</f>
        <v>-22.013681658285037</v>
      </c>
      <c r="AQ1085">
        <f>VLOOKUP(AH1085,counts!$V$73:$W$75,2,FALSE)</f>
        <v>-22.422560732600829</v>
      </c>
      <c r="AR1085">
        <f>VLOOKUP(AI1085,counts!$V$79:$W$81,2,FALSE)</f>
        <v>-67.960368165567971</v>
      </c>
      <c r="AS1085">
        <f t="shared" si="602"/>
        <v>0</v>
      </c>
      <c r="AT1085">
        <f t="shared" si="603"/>
        <v>2</v>
      </c>
      <c r="AU1085" t="str">
        <f t="shared" si="586"/>
        <v>Train</v>
      </c>
      <c r="AW1085" t="str">
        <f t="shared" si="604"/>
        <v>18-30</v>
      </c>
      <c r="AX1085" t="str">
        <f t="shared" si="605"/>
        <v>Blank</v>
      </c>
      <c r="AY1085" t="str">
        <f t="shared" si="606"/>
        <v>21-30</v>
      </c>
      <c r="AZ1085" t="str">
        <f t="shared" si="607"/>
        <v>Blank</v>
      </c>
      <c r="BA1085" t="str">
        <f t="shared" si="608"/>
        <v>male</v>
      </c>
      <c r="BB1085">
        <f t="shared" si="609"/>
        <v>0</v>
      </c>
      <c r="BC1085">
        <f t="shared" si="610"/>
        <v>0</v>
      </c>
      <c r="BD1085" t="str">
        <f t="shared" si="611"/>
        <v>S, blank</v>
      </c>
      <c r="BE1085">
        <f t="shared" si="612"/>
        <v>3</v>
      </c>
      <c r="BF1085">
        <f t="shared" si="613"/>
        <v>-11.613432440426715</v>
      </c>
      <c r="BG1085">
        <f t="shared" si="614"/>
        <v>-42.171718189759716</v>
      </c>
      <c r="BH1085">
        <f t="shared" si="615"/>
        <v>40.172297072540438</v>
      </c>
      <c r="BI1085">
        <f t="shared" si="616"/>
        <v>-33.757758935166962</v>
      </c>
      <c r="BJ1085">
        <f t="shared" si="617"/>
        <v>-108.67008854708662</v>
      </c>
      <c r="BK1085">
        <f t="shared" si="618"/>
        <v>-14.754319664473872</v>
      </c>
      <c r="BL1085">
        <f t="shared" si="619"/>
        <v>-22.013681658285037</v>
      </c>
      <c r="BM1085">
        <f t="shared" si="620"/>
        <v>-22.422560732600829</v>
      </c>
      <c r="BN1085">
        <f t="shared" si="621"/>
        <v>-67.960368165567971</v>
      </c>
      <c r="BO1085">
        <f t="shared" si="587"/>
        <v>0</v>
      </c>
      <c r="BP1085">
        <f t="shared" si="588"/>
        <v>2</v>
      </c>
      <c r="BQ1085" t="str">
        <f t="shared" si="589"/>
        <v>Train</v>
      </c>
    </row>
    <row r="1086" spans="1:69" x14ac:dyDescent="0.3">
      <c r="A1086">
        <v>3</v>
      </c>
      <c r="B1086">
        <v>0</v>
      </c>
      <c r="C1086" t="s">
        <v>2402</v>
      </c>
      <c r="D1086" t="s">
        <v>20</v>
      </c>
      <c r="E1086">
        <v>42</v>
      </c>
      <c r="F1086">
        <v>0</v>
      </c>
      <c r="G1086">
        <v>1</v>
      </c>
      <c r="H1086" t="s">
        <v>2403</v>
      </c>
      <c r="I1086">
        <v>8.4041999999999994</v>
      </c>
      <c r="K1086" t="s">
        <v>17</v>
      </c>
      <c r="O1086">
        <v>4</v>
      </c>
      <c r="P1086">
        <v>1</v>
      </c>
      <c r="Q1086">
        <v>5</v>
      </c>
      <c r="R1086" t="str">
        <f t="shared" si="590"/>
        <v>Test</v>
      </c>
      <c r="S1086" t="str">
        <f t="shared" si="591"/>
        <v>Train</v>
      </c>
      <c r="T1086" t="str">
        <f t="shared" si="592"/>
        <v>Validate</v>
      </c>
      <c r="U1086" t="str">
        <f t="shared" si="593"/>
        <v/>
      </c>
      <c r="V1086" t="str">
        <f t="shared" si="594"/>
        <v>41-50</v>
      </c>
      <c r="W1086" t="str">
        <f t="shared" si="595"/>
        <v/>
      </c>
      <c r="X1086" t="str">
        <f t="shared" si="596"/>
        <v>0-10</v>
      </c>
      <c r="Y1086" t="b">
        <f>SUMPRODUCT(--(U1086=counts!$A$40:$A$49))&gt;0</f>
        <v>0</v>
      </c>
      <c r="Z1086" t="b">
        <f>SUMPRODUCT(--(W1086=counts!$A$18:$A$22))&gt;0</f>
        <v>0</v>
      </c>
      <c r="AA1086" t="str">
        <f t="shared" si="597"/>
        <v>41-50</v>
      </c>
      <c r="AB1086" t="str">
        <f>IF(W1086="","Blank",IF(Z1086="TRUE",W1086,counts!$A$23))</f>
        <v>Blank</v>
      </c>
      <c r="AC1086" t="str">
        <f t="shared" si="598"/>
        <v>0-10</v>
      </c>
      <c r="AD1086" t="str">
        <f t="shared" si="599"/>
        <v>Blank</v>
      </c>
      <c r="AE1086" t="str">
        <f t="shared" si="600"/>
        <v>male</v>
      </c>
      <c r="AF1086">
        <f>IF(F1086&gt;=4, counts!$A$62,F1086)</f>
        <v>0</v>
      </c>
      <c r="AG1086">
        <f>IF(G1086&gt;=3, counts!$A$69,G1086)</f>
        <v>1</v>
      </c>
      <c r="AH1086" t="str">
        <f>IF(OR(K1086="S",K1086=""), counts!$A$75,K1086)</f>
        <v>S, blank</v>
      </c>
      <c r="AI1086">
        <f t="shared" si="601"/>
        <v>3</v>
      </c>
      <c r="AJ1086">
        <f>VLOOKUP(AA1086,counts!$V$8:$W$13,2,FALSE)</f>
        <v>-13.385578549662212</v>
      </c>
      <c r="AK1086">
        <f>VLOOKUP(AB1086,counts!$V$17:$W$23,2,FALSE)</f>
        <v>-42.171718189759716</v>
      </c>
      <c r="AL1086">
        <f>VLOOKUP(AC1086,counts!$V$27:$W$33,2,FALSE)</f>
        <v>-82.840254641099079</v>
      </c>
      <c r="AM1086">
        <f>VLOOKUP(AD1086,counts!$V$38:$W$49,2,FALSE)</f>
        <v>-33.757758935166962</v>
      </c>
      <c r="AN1086">
        <f>VLOOKUP(AE1086,counts!$V$53:$W$54,2,FALSE)</f>
        <v>-108.67008854708662</v>
      </c>
      <c r="AO1086">
        <f>VLOOKUP(AF1086,counts!$V$58:$W$62,2,FALSE)</f>
        <v>-14.754319664473872</v>
      </c>
      <c r="AP1086">
        <f>VLOOKUP(AG1086,counts!$V$66:$W$69,2,FALSE)</f>
        <v>79.365382998232107</v>
      </c>
      <c r="AQ1086">
        <f>VLOOKUP(AH1086,counts!$V$73:$W$75,2,FALSE)</f>
        <v>-22.422560732600829</v>
      </c>
      <c r="AR1086">
        <f>VLOOKUP(AI1086,counts!$V$79:$W$81,2,FALSE)</f>
        <v>-67.960368165567971</v>
      </c>
      <c r="AS1086">
        <f t="shared" si="602"/>
        <v>0</v>
      </c>
      <c r="AT1086">
        <f t="shared" si="603"/>
        <v>4</v>
      </c>
      <c r="AU1086" t="str">
        <f t="shared" si="586"/>
        <v>Test</v>
      </c>
      <c r="AW1086" t="str">
        <f t="shared" si="604"/>
        <v>41-50</v>
      </c>
      <c r="AX1086" t="str">
        <f t="shared" si="605"/>
        <v>Blank</v>
      </c>
      <c r="AY1086" t="str">
        <f t="shared" si="606"/>
        <v>0-10</v>
      </c>
      <c r="AZ1086" t="str">
        <f t="shared" si="607"/>
        <v>Blank</v>
      </c>
      <c r="BA1086" t="str">
        <f t="shared" si="608"/>
        <v>male</v>
      </c>
      <c r="BB1086">
        <f t="shared" si="609"/>
        <v>0</v>
      </c>
      <c r="BC1086">
        <f t="shared" si="610"/>
        <v>1</v>
      </c>
      <c r="BD1086" t="str">
        <f t="shared" si="611"/>
        <v>S, blank</v>
      </c>
      <c r="BE1086">
        <f t="shared" si="612"/>
        <v>3</v>
      </c>
      <c r="BF1086">
        <f t="shared" si="613"/>
        <v>-13.385578549662212</v>
      </c>
      <c r="BG1086">
        <f t="shared" si="614"/>
        <v>-42.171718189759716</v>
      </c>
      <c r="BH1086">
        <f t="shared" si="615"/>
        <v>-82.840254641099079</v>
      </c>
      <c r="BI1086">
        <f t="shared" si="616"/>
        <v>-33.757758935166962</v>
      </c>
      <c r="BJ1086">
        <f t="shared" si="617"/>
        <v>-108.67008854708662</v>
      </c>
      <c r="BK1086">
        <f t="shared" si="618"/>
        <v>-14.754319664473872</v>
      </c>
      <c r="BL1086">
        <f t="shared" si="619"/>
        <v>79.365382998232107</v>
      </c>
      <c r="BM1086">
        <f t="shared" si="620"/>
        <v>-22.422560732600829</v>
      </c>
      <c r="BN1086">
        <f t="shared" si="621"/>
        <v>-67.960368165567971</v>
      </c>
      <c r="BO1086">
        <f t="shared" si="587"/>
        <v>0</v>
      </c>
      <c r="BP1086">
        <f t="shared" si="588"/>
        <v>4</v>
      </c>
      <c r="BQ1086" t="str">
        <f t="shared" si="589"/>
        <v>Test</v>
      </c>
    </row>
    <row r="1087" spans="1:69" x14ac:dyDescent="0.3">
      <c r="A1087">
        <v>3</v>
      </c>
      <c r="B1087">
        <v>0</v>
      </c>
      <c r="C1087" t="s">
        <v>2404</v>
      </c>
      <c r="D1087" t="s">
        <v>20</v>
      </c>
      <c r="F1087">
        <v>0</v>
      </c>
      <c r="G1087">
        <v>0</v>
      </c>
      <c r="H1087" t="s">
        <v>2405</v>
      </c>
      <c r="I1087">
        <v>7.3125</v>
      </c>
      <c r="K1087" t="s">
        <v>17</v>
      </c>
      <c r="O1087">
        <v>2</v>
      </c>
      <c r="P1087">
        <v>5</v>
      </c>
      <c r="Q1087">
        <v>4</v>
      </c>
      <c r="R1087" t="str">
        <f t="shared" si="590"/>
        <v>Train</v>
      </c>
      <c r="S1087" t="str">
        <f t="shared" si="591"/>
        <v>Validate</v>
      </c>
      <c r="T1087" t="str">
        <f t="shared" si="592"/>
        <v>Test</v>
      </c>
      <c r="U1087" t="str">
        <f t="shared" si="593"/>
        <v/>
      </c>
      <c r="V1087" t="str">
        <f t="shared" si="594"/>
        <v>0-17</v>
      </c>
      <c r="W1087" t="str">
        <f t="shared" si="595"/>
        <v/>
      </c>
      <c r="X1087" t="str">
        <f t="shared" si="596"/>
        <v>0-10</v>
      </c>
      <c r="Y1087" t="b">
        <f>SUMPRODUCT(--(U1087=counts!$A$40:$A$49))&gt;0</f>
        <v>0</v>
      </c>
      <c r="Z1087" t="b">
        <f>SUMPRODUCT(--(W1087=counts!$A$18:$A$22))&gt;0</f>
        <v>0</v>
      </c>
      <c r="AA1087" t="str">
        <f t="shared" si="597"/>
        <v>0-17</v>
      </c>
      <c r="AB1087" t="str">
        <f>IF(W1087="","Blank",IF(Z1087="TRUE",W1087,counts!$A$23))</f>
        <v>Blank</v>
      </c>
      <c r="AC1087" t="str">
        <f t="shared" si="598"/>
        <v>0-10</v>
      </c>
      <c r="AD1087" t="str">
        <f t="shared" si="599"/>
        <v>Blank</v>
      </c>
      <c r="AE1087" t="str">
        <f t="shared" si="600"/>
        <v>male</v>
      </c>
      <c r="AF1087">
        <f>IF(F1087&gt;=4, counts!$A$62,F1087)</f>
        <v>0</v>
      </c>
      <c r="AG1087">
        <f>IF(G1087&gt;=3, counts!$A$69,G1087)</f>
        <v>0</v>
      </c>
      <c r="AH1087" t="str">
        <f>IF(OR(K1087="S",K1087=""), counts!$A$75,K1087)</f>
        <v>S, blank</v>
      </c>
      <c r="AI1087">
        <f t="shared" si="601"/>
        <v>3</v>
      </c>
      <c r="AJ1087">
        <f>VLOOKUP(AA1087,counts!$V$8:$W$13,2,FALSE)</f>
        <v>-3.7643689058441341</v>
      </c>
      <c r="AK1087">
        <f>VLOOKUP(AB1087,counts!$V$17:$W$23,2,FALSE)</f>
        <v>-42.171718189759716</v>
      </c>
      <c r="AL1087">
        <f>VLOOKUP(AC1087,counts!$V$27:$W$33,2,FALSE)</f>
        <v>-82.840254641099079</v>
      </c>
      <c r="AM1087">
        <f>VLOOKUP(AD1087,counts!$V$38:$W$49,2,FALSE)</f>
        <v>-33.757758935166962</v>
      </c>
      <c r="AN1087">
        <f>VLOOKUP(AE1087,counts!$V$53:$W$54,2,FALSE)</f>
        <v>-108.67008854708662</v>
      </c>
      <c r="AO1087">
        <f>VLOOKUP(AF1087,counts!$V$58:$W$62,2,FALSE)</f>
        <v>-14.754319664473872</v>
      </c>
      <c r="AP1087">
        <f>VLOOKUP(AG1087,counts!$V$66:$W$69,2,FALSE)</f>
        <v>-22.013681658285037</v>
      </c>
      <c r="AQ1087">
        <f>VLOOKUP(AH1087,counts!$V$73:$W$75,2,FALSE)</f>
        <v>-22.422560732600829</v>
      </c>
      <c r="AR1087">
        <f>VLOOKUP(AI1087,counts!$V$79:$W$81,2,FALSE)</f>
        <v>-67.960368165567971</v>
      </c>
      <c r="AS1087">
        <f t="shared" si="602"/>
        <v>0</v>
      </c>
      <c r="AT1087">
        <f t="shared" si="603"/>
        <v>2</v>
      </c>
      <c r="AU1087" t="str">
        <f t="shared" si="586"/>
        <v>Train</v>
      </c>
      <c r="AW1087" t="str">
        <f t="shared" si="604"/>
        <v>0-17</v>
      </c>
      <c r="AX1087" t="str">
        <f t="shared" si="605"/>
        <v>Blank</v>
      </c>
      <c r="AY1087" t="str">
        <f t="shared" si="606"/>
        <v>0-10</v>
      </c>
      <c r="AZ1087" t="str">
        <f t="shared" si="607"/>
        <v>Blank</v>
      </c>
      <c r="BA1087" t="str">
        <f t="shared" si="608"/>
        <v>male</v>
      </c>
      <c r="BB1087">
        <f t="shared" si="609"/>
        <v>0</v>
      </c>
      <c r="BC1087">
        <f t="shared" si="610"/>
        <v>0</v>
      </c>
      <c r="BD1087" t="str">
        <f t="shared" si="611"/>
        <v>S, blank</v>
      </c>
      <c r="BE1087">
        <f t="shared" si="612"/>
        <v>3</v>
      </c>
      <c r="BF1087">
        <f t="shared" si="613"/>
        <v>-3.7643689058441341</v>
      </c>
      <c r="BG1087">
        <f t="shared" si="614"/>
        <v>-42.171718189759716</v>
      </c>
      <c r="BH1087">
        <f t="shared" si="615"/>
        <v>-82.840254641099079</v>
      </c>
      <c r="BI1087">
        <f t="shared" si="616"/>
        <v>-33.757758935166962</v>
      </c>
      <c r="BJ1087">
        <f t="shared" si="617"/>
        <v>-108.67008854708662</v>
      </c>
      <c r="BK1087">
        <f t="shared" si="618"/>
        <v>-14.754319664473872</v>
      </c>
      <c r="BL1087">
        <f t="shared" si="619"/>
        <v>-22.013681658285037</v>
      </c>
      <c r="BM1087">
        <f t="shared" si="620"/>
        <v>-22.422560732600829</v>
      </c>
      <c r="BN1087">
        <f t="shared" si="621"/>
        <v>-67.960368165567971</v>
      </c>
      <c r="BO1087">
        <f t="shared" si="587"/>
        <v>0</v>
      </c>
      <c r="BP1087">
        <f t="shared" si="588"/>
        <v>2</v>
      </c>
      <c r="BQ1087" t="str">
        <f t="shared" si="589"/>
        <v>Train</v>
      </c>
    </row>
    <row r="1088" spans="1:69" x14ac:dyDescent="0.3">
      <c r="A1088">
        <v>3</v>
      </c>
      <c r="B1088">
        <v>0</v>
      </c>
      <c r="C1088" t="s">
        <v>2406</v>
      </c>
      <c r="D1088" t="s">
        <v>15</v>
      </c>
      <c r="E1088">
        <v>31</v>
      </c>
      <c r="F1088">
        <v>0</v>
      </c>
      <c r="G1088">
        <v>0</v>
      </c>
      <c r="H1088" t="s">
        <v>2407</v>
      </c>
      <c r="I1088">
        <v>7.8541999999999996</v>
      </c>
      <c r="K1088" t="s">
        <v>17</v>
      </c>
      <c r="O1088">
        <v>4</v>
      </c>
      <c r="P1088">
        <v>5</v>
      </c>
      <c r="Q1088">
        <v>1</v>
      </c>
      <c r="R1088" t="str">
        <f t="shared" si="590"/>
        <v>Test</v>
      </c>
      <c r="S1088" t="str">
        <f t="shared" si="591"/>
        <v>Validate</v>
      </c>
      <c r="T1088" t="str">
        <f t="shared" si="592"/>
        <v>Train</v>
      </c>
      <c r="U1088" t="str">
        <f t="shared" si="593"/>
        <v/>
      </c>
      <c r="V1088" t="str">
        <f t="shared" si="594"/>
        <v>31-40</v>
      </c>
      <c r="W1088" t="str">
        <f t="shared" si="595"/>
        <v/>
      </c>
      <c r="X1088" t="str">
        <f t="shared" si="596"/>
        <v>0-10</v>
      </c>
      <c r="Y1088" t="b">
        <f>SUMPRODUCT(--(U1088=counts!$A$40:$A$49))&gt;0</f>
        <v>0</v>
      </c>
      <c r="Z1088" t="b">
        <f>SUMPRODUCT(--(W1088=counts!$A$18:$A$22))&gt;0</f>
        <v>0</v>
      </c>
      <c r="AA1088" t="str">
        <f t="shared" si="597"/>
        <v>31-40</v>
      </c>
      <c r="AB1088" t="str">
        <f>IF(W1088="","Blank",IF(Z1088="TRUE",W1088,counts!$A$23))</f>
        <v>Blank</v>
      </c>
      <c r="AC1088" t="str">
        <f t="shared" si="598"/>
        <v>0-10</v>
      </c>
      <c r="AD1088" t="str">
        <f t="shared" si="599"/>
        <v>Blank</v>
      </c>
      <c r="AE1088" t="str">
        <f t="shared" si="600"/>
        <v>female</v>
      </c>
      <c r="AF1088">
        <f>IF(F1088&gt;=4, counts!$A$62,F1088)</f>
        <v>0</v>
      </c>
      <c r="AG1088">
        <f>IF(G1088&gt;=3, counts!$A$69,G1088)</f>
        <v>0</v>
      </c>
      <c r="AH1088" t="str">
        <f>IF(OR(K1088="S",K1088=""), counts!$A$75,K1088)</f>
        <v>S, blank</v>
      </c>
      <c r="AI1088">
        <f t="shared" si="601"/>
        <v>3</v>
      </c>
      <c r="AJ1088">
        <f>VLOOKUP(AA1088,counts!$V$8:$W$13,2,FALSE)</f>
        <v>32.769878926258563</v>
      </c>
      <c r="AK1088">
        <f>VLOOKUP(AB1088,counts!$V$17:$W$23,2,FALSE)</f>
        <v>-42.171718189759716</v>
      </c>
      <c r="AL1088">
        <f>VLOOKUP(AC1088,counts!$V$27:$W$33,2,FALSE)</f>
        <v>-82.840254641099079</v>
      </c>
      <c r="AM1088">
        <f>VLOOKUP(AD1088,counts!$V$38:$W$49,2,FALSE)</f>
        <v>-33.757758935166962</v>
      </c>
      <c r="AN1088">
        <f>VLOOKUP(AE1088,counts!$V$53:$W$54,2,FALSE)</f>
        <v>151.41878811967541</v>
      </c>
      <c r="AO1088">
        <f>VLOOKUP(AF1088,counts!$V$58:$W$62,2,FALSE)</f>
        <v>-14.754319664473872</v>
      </c>
      <c r="AP1088">
        <f>VLOOKUP(AG1088,counts!$V$66:$W$69,2,FALSE)</f>
        <v>-22.013681658285037</v>
      </c>
      <c r="AQ1088">
        <f>VLOOKUP(AH1088,counts!$V$73:$W$75,2,FALSE)</f>
        <v>-22.422560732600829</v>
      </c>
      <c r="AR1088">
        <f>VLOOKUP(AI1088,counts!$V$79:$W$81,2,FALSE)</f>
        <v>-67.960368165567971</v>
      </c>
      <c r="AS1088">
        <f t="shared" si="602"/>
        <v>0</v>
      </c>
      <c r="AT1088">
        <f t="shared" si="603"/>
        <v>4</v>
      </c>
      <c r="AU1088" t="str">
        <f t="shared" si="586"/>
        <v>Test</v>
      </c>
      <c r="AW1088" t="str">
        <f t="shared" si="604"/>
        <v>31-40</v>
      </c>
      <c r="AX1088" t="str">
        <f t="shared" si="605"/>
        <v>Blank</v>
      </c>
      <c r="AY1088" t="str">
        <f t="shared" si="606"/>
        <v>0-10</v>
      </c>
      <c r="AZ1088" t="str">
        <f t="shared" si="607"/>
        <v>Blank</v>
      </c>
      <c r="BA1088" t="str">
        <f t="shared" si="608"/>
        <v>female</v>
      </c>
      <c r="BB1088">
        <f t="shared" si="609"/>
        <v>0</v>
      </c>
      <c r="BC1088">
        <f t="shared" si="610"/>
        <v>0</v>
      </c>
      <c r="BD1088" t="str">
        <f t="shared" si="611"/>
        <v>S, blank</v>
      </c>
      <c r="BE1088">
        <f t="shared" si="612"/>
        <v>3</v>
      </c>
      <c r="BF1088">
        <f t="shared" si="613"/>
        <v>32.769878926258563</v>
      </c>
      <c r="BG1088">
        <f t="shared" si="614"/>
        <v>-42.171718189759716</v>
      </c>
      <c r="BH1088">
        <f t="shared" si="615"/>
        <v>-82.840254641099079</v>
      </c>
      <c r="BI1088">
        <f t="shared" si="616"/>
        <v>-33.757758935166962</v>
      </c>
      <c r="BJ1088">
        <f t="shared" si="617"/>
        <v>151.41878811967541</v>
      </c>
      <c r="BK1088">
        <f t="shared" si="618"/>
        <v>-14.754319664473872</v>
      </c>
      <c r="BL1088">
        <f t="shared" si="619"/>
        <v>-22.013681658285037</v>
      </c>
      <c r="BM1088">
        <f t="shared" si="620"/>
        <v>-22.422560732600829</v>
      </c>
      <c r="BN1088">
        <f t="shared" si="621"/>
        <v>-67.960368165567971</v>
      </c>
      <c r="BO1088">
        <f t="shared" si="587"/>
        <v>0</v>
      </c>
      <c r="BP1088">
        <f t="shared" si="588"/>
        <v>4</v>
      </c>
      <c r="BQ1088" t="str">
        <f t="shared" si="589"/>
        <v>Test</v>
      </c>
    </row>
    <row r="1089" spans="1:69" x14ac:dyDescent="0.3">
      <c r="A1089">
        <v>3</v>
      </c>
      <c r="B1089">
        <v>0</v>
      </c>
      <c r="C1089" t="s">
        <v>2408</v>
      </c>
      <c r="D1089" t="s">
        <v>20</v>
      </c>
      <c r="E1089">
        <v>28</v>
      </c>
      <c r="F1089">
        <v>0</v>
      </c>
      <c r="G1089">
        <v>0</v>
      </c>
      <c r="H1089" t="s">
        <v>2409</v>
      </c>
      <c r="I1089">
        <v>7.8541999999999996</v>
      </c>
      <c r="K1089" t="s">
        <v>17</v>
      </c>
      <c r="O1089">
        <v>1</v>
      </c>
      <c r="P1089">
        <v>3</v>
      </c>
      <c r="Q1089">
        <v>2</v>
      </c>
      <c r="R1089" t="str">
        <f t="shared" si="590"/>
        <v>Train</v>
      </c>
      <c r="S1089" t="str">
        <f t="shared" si="591"/>
        <v>Train</v>
      </c>
      <c r="T1089" t="str">
        <f t="shared" si="592"/>
        <v>Train</v>
      </c>
      <c r="U1089" t="str">
        <f t="shared" si="593"/>
        <v/>
      </c>
      <c r="V1089" t="str">
        <f t="shared" si="594"/>
        <v>18-30</v>
      </c>
      <c r="W1089" t="str">
        <f t="shared" si="595"/>
        <v/>
      </c>
      <c r="X1089" t="str">
        <f t="shared" si="596"/>
        <v>0-10</v>
      </c>
      <c r="Y1089" t="b">
        <f>SUMPRODUCT(--(U1089=counts!$A$40:$A$49))&gt;0</f>
        <v>0</v>
      </c>
      <c r="Z1089" t="b">
        <f>SUMPRODUCT(--(W1089=counts!$A$18:$A$22))&gt;0</f>
        <v>0</v>
      </c>
      <c r="AA1089" t="str">
        <f t="shared" si="597"/>
        <v>18-30</v>
      </c>
      <c r="AB1089" t="str">
        <f>IF(W1089="","Blank",IF(Z1089="TRUE",W1089,counts!$A$23))</f>
        <v>Blank</v>
      </c>
      <c r="AC1089" t="str">
        <f t="shared" si="598"/>
        <v>0-10</v>
      </c>
      <c r="AD1089" t="str">
        <f t="shared" si="599"/>
        <v>Blank</v>
      </c>
      <c r="AE1089" t="str">
        <f t="shared" si="600"/>
        <v>male</v>
      </c>
      <c r="AF1089">
        <f>IF(F1089&gt;=4, counts!$A$62,F1089)</f>
        <v>0</v>
      </c>
      <c r="AG1089">
        <f>IF(G1089&gt;=3, counts!$A$69,G1089)</f>
        <v>0</v>
      </c>
      <c r="AH1089" t="str">
        <f>IF(OR(K1089="S",K1089=""), counts!$A$75,K1089)</f>
        <v>S, blank</v>
      </c>
      <c r="AI1089">
        <f t="shared" si="601"/>
        <v>3</v>
      </c>
      <c r="AJ1089">
        <f>VLOOKUP(AA1089,counts!$V$8:$W$13,2,FALSE)</f>
        <v>-11.613432440426715</v>
      </c>
      <c r="AK1089">
        <f>VLOOKUP(AB1089,counts!$V$17:$W$23,2,FALSE)</f>
        <v>-42.171718189759716</v>
      </c>
      <c r="AL1089">
        <f>VLOOKUP(AC1089,counts!$V$27:$W$33,2,FALSE)</f>
        <v>-82.840254641099079</v>
      </c>
      <c r="AM1089">
        <f>VLOOKUP(AD1089,counts!$V$38:$W$49,2,FALSE)</f>
        <v>-33.757758935166962</v>
      </c>
      <c r="AN1089">
        <f>VLOOKUP(AE1089,counts!$V$53:$W$54,2,FALSE)</f>
        <v>-108.67008854708662</v>
      </c>
      <c r="AO1089">
        <f>VLOOKUP(AF1089,counts!$V$58:$W$62,2,FALSE)</f>
        <v>-14.754319664473872</v>
      </c>
      <c r="AP1089">
        <f>VLOOKUP(AG1089,counts!$V$66:$W$69,2,FALSE)</f>
        <v>-22.013681658285037</v>
      </c>
      <c r="AQ1089">
        <f>VLOOKUP(AH1089,counts!$V$73:$W$75,2,FALSE)</f>
        <v>-22.422560732600829</v>
      </c>
      <c r="AR1089">
        <f>VLOOKUP(AI1089,counts!$V$79:$W$81,2,FALSE)</f>
        <v>-67.960368165567971</v>
      </c>
      <c r="AS1089">
        <f t="shared" si="602"/>
        <v>0</v>
      </c>
      <c r="AT1089">
        <f t="shared" si="603"/>
        <v>1</v>
      </c>
      <c r="AU1089" t="str">
        <f t="shared" si="586"/>
        <v>Train</v>
      </c>
      <c r="AW1089" t="str">
        <f t="shared" si="604"/>
        <v>18-30</v>
      </c>
      <c r="AX1089" t="str">
        <f t="shared" si="605"/>
        <v>Blank</v>
      </c>
      <c r="AY1089" t="str">
        <f t="shared" si="606"/>
        <v>0-10</v>
      </c>
      <c r="AZ1089" t="str">
        <f t="shared" si="607"/>
        <v>Blank</v>
      </c>
      <c r="BA1089" t="str">
        <f t="shared" si="608"/>
        <v>male</v>
      </c>
      <c r="BB1089">
        <f t="shared" si="609"/>
        <v>0</v>
      </c>
      <c r="BC1089">
        <f t="shared" si="610"/>
        <v>0</v>
      </c>
      <c r="BD1089" t="str">
        <f t="shared" si="611"/>
        <v>S, blank</v>
      </c>
      <c r="BE1089">
        <f t="shared" si="612"/>
        <v>3</v>
      </c>
      <c r="BF1089">
        <f t="shared" si="613"/>
        <v>-11.613432440426715</v>
      </c>
      <c r="BG1089">
        <f t="shared" si="614"/>
        <v>-42.171718189759716</v>
      </c>
      <c r="BH1089">
        <f t="shared" si="615"/>
        <v>-82.840254641099079</v>
      </c>
      <c r="BI1089">
        <f t="shared" si="616"/>
        <v>-33.757758935166962</v>
      </c>
      <c r="BJ1089">
        <f t="shared" si="617"/>
        <v>-108.67008854708662</v>
      </c>
      <c r="BK1089">
        <f t="shared" si="618"/>
        <v>-14.754319664473872</v>
      </c>
      <c r="BL1089">
        <f t="shared" si="619"/>
        <v>-22.013681658285037</v>
      </c>
      <c r="BM1089">
        <f t="shared" si="620"/>
        <v>-22.422560732600829</v>
      </c>
      <c r="BN1089">
        <f t="shared" si="621"/>
        <v>-67.960368165567971</v>
      </c>
      <c r="BO1089">
        <f t="shared" si="587"/>
        <v>0</v>
      </c>
      <c r="BP1089">
        <f t="shared" si="588"/>
        <v>1</v>
      </c>
      <c r="BQ1089" t="str">
        <f t="shared" si="589"/>
        <v>Train</v>
      </c>
    </row>
    <row r="1090" spans="1:69" x14ac:dyDescent="0.3">
      <c r="A1090">
        <v>3</v>
      </c>
      <c r="B1090">
        <v>1</v>
      </c>
      <c r="C1090" t="s">
        <v>2410</v>
      </c>
      <c r="D1090" t="s">
        <v>20</v>
      </c>
      <c r="E1090">
        <v>32</v>
      </c>
      <c r="F1090">
        <v>0</v>
      </c>
      <c r="G1090">
        <v>0</v>
      </c>
      <c r="H1090" t="s">
        <v>2411</v>
      </c>
      <c r="I1090">
        <v>7.7750000000000004</v>
      </c>
      <c r="K1090" t="s">
        <v>17</v>
      </c>
      <c r="L1090" t="s">
        <v>74</v>
      </c>
      <c r="O1090">
        <v>1</v>
      </c>
      <c r="P1090">
        <v>2</v>
      </c>
      <c r="Q1090">
        <v>4</v>
      </c>
      <c r="R1090" t="str">
        <f t="shared" si="590"/>
        <v>Train</v>
      </c>
      <c r="S1090" t="str">
        <f t="shared" si="591"/>
        <v>Train</v>
      </c>
      <c r="T1090" t="str">
        <f t="shared" si="592"/>
        <v>Test</v>
      </c>
      <c r="U1090" t="str">
        <f t="shared" si="593"/>
        <v/>
      </c>
      <c r="V1090" t="str">
        <f t="shared" si="594"/>
        <v>31-40</v>
      </c>
      <c r="W1090" t="str">
        <f t="shared" si="595"/>
        <v/>
      </c>
      <c r="X1090" t="str">
        <f t="shared" si="596"/>
        <v>0-10</v>
      </c>
      <c r="Y1090" t="b">
        <f>SUMPRODUCT(--(U1090=counts!$A$40:$A$49))&gt;0</f>
        <v>0</v>
      </c>
      <c r="Z1090" t="b">
        <f>SUMPRODUCT(--(W1090=counts!$A$18:$A$22))&gt;0</f>
        <v>0</v>
      </c>
      <c r="AA1090" t="str">
        <f t="shared" si="597"/>
        <v>31-40</v>
      </c>
      <c r="AB1090" t="str">
        <f>IF(W1090="","Blank",IF(Z1090="TRUE",W1090,counts!$A$23))</f>
        <v>Blank</v>
      </c>
      <c r="AC1090" t="str">
        <f t="shared" si="598"/>
        <v>0-10</v>
      </c>
      <c r="AD1090" t="str">
        <f t="shared" si="599"/>
        <v>Blank</v>
      </c>
      <c r="AE1090" t="str">
        <f t="shared" si="600"/>
        <v>male</v>
      </c>
      <c r="AF1090">
        <f>IF(F1090&gt;=4, counts!$A$62,F1090)</f>
        <v>0</v>
      </c>
      <c r="AG1090">
        <f>IF(G1090&gt;=3, counts!$A$69,G1090)</f>
        <v>0</v>
      </c>
      <c r="AH1090" t="str">
        <f>IF(OR(K1090="S",K1090=""), counts!$A$75,K1090)</f>
        <v>S, blank</v>
      </c>
      <c r="AI1090">
        <f t="shared" si="601"/>
        <v>3</v>
      </c>
      <c r="AJ1090">
        <f>VLOOKUP(AA1090,counts!$V$8:$W$13,2,FALSE)</f>
        <v>32.769878926258563</v>
      </c>
      <c r="AK1090">
        <f>VLOOKUP(AB1090,counts!$V$17:$W$23,2,FALSE)</f>
        <v>-42.171718189759716</v>
      </c>
      <c r="AL1090">
        <f>VLOOKUP(AC1090,counts!$V$27:$W$33,2,FALSE)</f>
        <v>-82.840254641099079</v>
      </c>
      <c r="AM1090">
        <f>VLOOKUP(AD1090,counts!$V$38:$W$49,2,FALSE)</f>
        <v>-33.757758935166962</v>
      </c>
      <c r="AN1090">
        <f>VLOOKUP(AE1090,counts!$V$53:$W$54,2,FALSE)</f>
        <v>-108.67008854708662</v>
      </c>
      <c r="AO1090">
        <f>VLOOKUP(AF1090,counts!$V$58:$W$62,2,FALSE)</f>
        <v>-14.754319664473872</v>
      </c>
      <c r="AP1090">
        <f>VLOOKUP(AG1090,counts!$V$66:$W$69,2,FALSE)</f>
        <v>-22.013681658285037</v>
      </c>
      <c r="AQ1090">
        <f>VLOOKUP(AH1090,counts!$V$73:$W$75,2,FALSE)</f>
        <v>-22.422560732600829</v>
      </c>
      <c r="AR1090">
        <f>VLOOKUP(AI1090,counts!$V$79:$W$81,2,FALSE)</f>
        <v>-67.960368165567971</v>
      </c>
      <c r="AS1090">
        <f t="shared" si="602"/>
        <v>1</v>
      </c>
      <c r="AT1090">
        <f t="shared" si="603"/>
        <v>1</v>
      </c>
      <c r="AU1090" t="str">
        <f t="shared" ref="AU1090:AU1153" si="622">R1090</f>
        <v>Train</v>
      </c>
      <c r="AW1090" t="str">
        <f t="shared" si="604"/>
        <v>31-40</v>
      </c>
      <c r="AX1090" t="str">
        <f t="shared" si="605"/>
        <v>Blank</v>
      </c>
      <c r="AY1090" t="str">
        <f t="shared" si="606"/>
        <v>0-10</v>
      </c>
      <c r="AZ1090" t="str">
        <f t="shared" si="607"/>
        <v>Blank</v>
      </c>
      <c r="BA1090" t="str">
        <f t="shared" si="608"/>
        <v>male</v>
      </c>
      <c r="BB1090">
        <f t="shared" si="609"/>
        <v>0</v>
      </c>
      <c r="BC1090">
        <f t="shared" si="610"/>
        <v>0</v>
      </c>
      <c r="BD1090" t="str">
        <f t="shared" si="611"/>
        <v>S, blank</v>
      </c>
      <c r="BE1090">
        <f t="shared" si="612"/>
        <v>3</v>
      </c>
      <c r="BF1090">
        <f t="shared" si="613"/>
        <v>32.769878926258563</v>
      </c>
      <c r="BG1090">
        <f t="shared" si="614"/>
        <v>-42.171718189759716</v>
      </c>
      <c r="BH1090">
        <f t="shared" si="615"/>
        <v>-82.840254641099079</v>
      </c>
      <c r="BI1090">
        <f t="shared" si="616"/>
        <v>-33.757758935166962</v>
      </c>
      <c r="BJ1090">
        <f t="shared" si="617"/>
        <v>-108.67008854708662</v>
      </c>
      <c r="BK1090">
        <f t="shared" si="618"/>
        <v>-14.754319664473872</v>
      </c>
      <c r="BL1090">
        <f t="shared" si="619"/>
        <v>-22.013681658285037</v>
      </c>
      <c r="BM1090">
        <f t="shared" si="620"/>
        <v>-22.422560732600829</v>
      </c>
      <c r="BN1090">
        <f t="shared" si="621"/>
        <v>-67.960368165567971</v>
      </c>
      <c r="BO1090">
        <f t="shared" ref="BO1090:BO1153" si="623">AS1090</f>
        <v>1</v>
      </c>
      <c r="BP1090">
        <f t="shared" ref="BP1090:BP1153" si="624">AT1090</f>
        <v>1</v>
      </c>
      <c r="BQ1090" t="str">
        <f t="shared" ref="BQ1090:BQ1153" si="625">AU1090</f>
        <v>Train</v>
      </c>
    </row>
    <row r="1091" spans="1:69" x14ac:dyDescent="0.3">
      <c r="A1091">
        <v>3</v>
      </c>
      <c r="B1091">
        <v>0</v>
      </c>
      <c r="C1091" t="s">
        <v>2412</v>
      </c>
      <c r="D1091" t="s">
        <v>20</v>
      </c>
      <c r="E1091">
        <v>20</v>
      </c>
      <c r="F1091">
        <v>0</v>
      </c>
      <c r="G1091">
        <v>0</v>
      </c>
      <c r="H1091" t="s">
        <v>2413</v>
      </c>
      <c r="I1091">
        <v>9.2249999999999996</v>
      </c>
      <c r="K1091" t="s">
        <v>17</v>
      </c>
      <c r="M1091">
        <v>89</v>
      </c>
      <c r="N1091" t="s">
        <v>2414</v>
      </c>
      <c r="O1091">
        <v>2</v>
      </c>
      <c r="P1091">
        <v>1</v>
      </c>
      <c r="Q1091">
        <v>5</v>
      </c>
      <c r="R1091" t="str">
        <f t="shared" ref="R1091:R1154" si="626">IF(O1091&lt;=3,"Train",IF(O1091=4,"Test","Validate"))</f>
        <v>Train</v>
      </c>
      <c r="S1091" t="str">
        <f t="shared" ref="S1091:S1154" si="627">IF(P1091&lt;=3,"Train",IF(P1091=4,"Test","Validate"))</f>
        <v>Train</v>
      </c>
      <c r="T1091" t="str">
        <f t="shared" ref="T1091:T1154" si="628">IF(Q1091&lt;=3,"Train",IF(Q1091=4,"Test","Validate"))</f>
        <v>Validate</v>
      </c>
      <c r="U1091" t="str">
        <f t="shared" ref="U1091:U1154" si="629">IFERROR(MID(RIGHT(N1091,4), FIND(",",RIGHT(N1091,4))+2,2),"")</f>
        <v>WI</v>
      </c>
      <c r="V1091" t="str">
        <f t="shared" ref="V1091:V1154" si="630">IF(E1091&lt;=17, "0-17", IF(E1091&lt;=30, "18-30", IF(E1091&lt;=40, "31-40", IF(E1091&lt;=50, "41-50", IF(E1091&lt;=60, "51-60", "61+")))))</f>
        <v>18-30</v>
      </c>
      <c r="W1091" t="str">
        <f t="shared" ref="W1091:W1154" si="631">LEFT(J1091,1)</f>
        <v/>
      </c>
      <c r="X1091" t="str">
        <f t="shared" ref="X1091:X1154" si="632">IF(I1091=0,"0", IF(I1091&lt;=10, "0-10", IF(I1091&lt;=20, "11-20", IF(I1091&lt;=30, "21-30", IF(I1091&lt;=40, "31-40", IF(I1091&lt;=100, "41-100", "100+"))))))</f>
        <v>0-10</v>
      </c>
      <c r="Y1091" t="b">
        <f>SUMPRODUCT(--(U1091=counts!$A$40:$A$49))&gt;0</f>
        <v>0</v>
      </c>
      <c r="Z1091" t="b">
        <f>SUMPRODUCT(--(W1091=counts!$A$18:$A$22))&gt;0</f>
        <v>0</v>
      </c>
      <c r="AA1091" t="str">
        <f t="shared" ref="AA1091:AA1154" si="633">V1091</f>
        <v>18-30</v>
      </c>
      <c r="AB1091" t="str">
        <f>IF(W1091="","Blank",IF(Z1091="TRUE",W1091,counts!$A$23))</f>
        <v>Blank</v>
      </c>
      <c r="AC1091" t="str">
        <f t="shared" ref="AC1091:AC1154" si="634">X1091</f>
        <v>0-10</v>
      </c>
      <c r="AD1091" t="str">
        <f t="shared" ref="AD1091:AD1154" si="635">IF(U1091="","Blank",IF(Y1091=TRUE, U1091,"Others"))</f>
        <v>Others</v>
      </c>
      <c r="AE1091" t="str">
        <f t="shared" ref="AE1091:AE1154" si="636">D1091</f>
        <v>male</v>
      </c>
      <c r="AF1091">
        <f>IF(F1091&gt;=4, counts!$A$62,F1091)</f>
        <v>0</v>
      </c>
      <c r="AG1091">
        <f>IF(G1091&gt;=3, counts!$A$69,G1091)</f>
        <v>0</v>
      </c>
      <c r="AH1091" t="str">
        <f>IF(OR(K1091="S",K1091=""), counts!$A$75,K1091)</f>
        <v>S, blank</v>
      </c>
      <c r="AI1091">
        <f t="shared" ref="AI1091:AI1154" si="637">A1091</f>
        <v>3</v>
      </c>
      <c r="AJ1091">
        <f>VLOOKUP(AA1091,counts!$V$8:$W$13,2,FALSE)</f>
        <v>-11.613432440426715</v>
      </c>
      <c r="AK1091">
        <f>VLOOKUP(AB1091,counts!$V$17:$W$23,2,FALSE)</f>
        <v>-42.171718189759716</v>
      </c>
      <c r="AL1091">
        <f>VLOOKUP(AC1091,counts!$V$27:$W$33,2,FALSE)</f>
        <v>-82.840254641099079</v>
      </c>
      <c r="AM1091">
        <f>VLOOKUP(AD1091,counts!$V$38:$W$49,2,FALSE)</f>
        <v>40.634191658169868</v>
      </c>
      <c r="AN1091">
        <f>VLOOKUP(AE1091,counts!$V$53:$W$54,2,FALSE)</f>
        <v>-108.67008854708662</v>
      </c>
      <c r="AO1091">
        <f>VLOOKUP(AF1091,counts!$V$58:$W$62,2,FALSE)</f>
        <v>-14.754319664473872</v>
      </c>
      <c r="AP1091">
        <f>VLOOKUP(AG1091,counts!$V$66:$W$69,2,FALSE)</f>
        <v>-22.013681658285037</v>
      </c>
      <c r="AQ1091">
        <f>VLOOKUP(AH1091,counts!$V$73:$W$75,2,FALSE)</f>
        <v>-22.422560732600829</v>
      </c>
      <c r="AR1091">
        <f>VLOOKUP(AI1091,counts!$V$79:$W$81,2,FALSE)</f>
        <v>-67.960368165567971</v>
      </c>
      <c r="AS1091">
        <f t="shared" ref="AS1091:AS1154" si="638">B1091</f>
        <v>0</v>
      </c>
      <c r="AT1091">
        <f t="shared" ref="AT1091:AT1154" si="639">O1091</f>
        <v>2</v>
      </c>
      <c r="AU1091" t="str">
        <f t="shared" si="622"/>
        <v>Train</v>
      </c>
      <c r="AW1091" t="str">
        <f t="shared" ref="AW1091:AW1154" si="640">AA1091</f>
        <v>18-30</v>
      </c>
      <c r="AX1091" t="str">
        <f t="shared" ref="AX1091:AX1154" si="641">AB1091</f>
        <v>Blank</v>
      </c>
      <c r="AY1091" t="str">
        <f t="shared" ref="AY1091:AY1154" si="642">AC1091</f>
        <v>0-10</v>
      </c>
      <c r="AZ1091" t="str">
        <f t="shared" ref="AZ1091:AZ1154" si="643">AD1091</f>
        <v>Others</v>
      </c>
      <c r="BA1091" t="str">
        <f t="shared" ref="BA1091:BA1154" si="644">AE1091</f>
        <v>male</v>
      </c>
      <c r="BB1091">
        <f t="shared" ref="BB1091:BB1154" si="645">AF1091</f>
        <v>0</v>
      </c>
      <c r="BC1091">
        <f t="shared" ref="BC1091:BC1154" si="646">AG1091</f>
        <v>0</v>
      </c>
      <c r="BD1091" t="str">
        <f t="shared" ref="BD1091:BD1154" si="647">AH1091</f>
        <v>S, blank</v>
      </c>
      <c r="BE1091">
        <f t="shared" ref="BE1091:BE1154" si="648">AI1091</f>
        <v>3</v>
      </c>
      <c r="BF1091">
        <f t="shared" ref="BF1091:BF1154" si="649">AJ1091</f>
        <v>-11.613432440426715</v>
      </c>
      <c r="BG1091">
        <f t="shared" ref="BG1091:BG1154" si="650">AK1091</f>
        <v>-42.171718189759716</v>
      </c>
      <c r="BH1091">
        <f t="shared" ref="BH1091:BH1154" si="651">AL1091</f>
        <v>-82.840254641099079</v>
      </c>
      <c r="BI1091">
        <f t="shared" ref="BI1091:BI1154" si="652">AM1091</f>
        <v>40.634191658169868</v>
      </c>
      <c r="BJ1091">
        <f t="shared" ref="BJ1091:BJ1154" si="653">AN1091</f>
        <v>-108.67008854708662</v>
      </c>
      <c r="BK1091">
        <f t="shared" ref="BK1091:BK1154" si="654">AO1091</f>
        <v>-14.754319664473872</v>
      </c>
      <c r="BL1091">
        <f t="shared" ref="BL1091:BL1154" si="655">AP1091</f>
        <v>-22.013681658285037</v>
      </c>
      <c r="BM1091">
        <f t="shared" ref="BM1091:BM1154" si="656">AQ1091</f>
        <v>-22.422560732600829</v>
      </c>
      <c r="BN1091">
        <f t="shared" ref="BN1091:BN1154" si="657">AR1091</f>
        <v>-67.960368165567971</v>
      </c>
      <c r="BO1091">
        <f t="shared" si="623"/>
        <v>0</v>
      </c>
      <c r="BP1091">
        <f t="shared" si="624"/>
        <v>2</v>
      </c>
      <c r="BQ1091" t="str">
        <f t="shared" si="625"/>
        <v>Train</v>
      </c>
    </row>
    <row r="1092" spans="1:69" x14ac:dyDescent="0.3">
      <c r="A1092">
        <v>3</v>
      </c>
      <c r="B1092">
        <v>0</v>
      </c>
      <c r="C1092" t="s">
        <v>2415</v>
      </c>
      <c r="D1092" t="s">
        <v>15</v>
      </c>
      <c r="E1092">
        <v>23</v>
      </c>
      <c r="F1092">
        <v>0</v>
      </c>
      <c r="G1092">
        <v>0</v>
      </c>
      <c r="H1092" t="s">
        <v>2416</v>
      </c>
      <c r="I1092">
        <v>8.6624999999999996</v>
      </c>
      <c r="K1092" t="s">
        <v>17</v>
      </c>
      <c r="O1092">
        <v>4</v>
      </c>
      <c r="P1092">
        <v>2</v>
      </c>
      <c r="Q1092">
        <v>3</v>
      </c>
      <c r="R1092" t="str">
        <f t="shared" si="626"/>
        <v>Test</v>
      </c>
      <c r="S1092" t="str">
        <f t="shared" si="627"/>
        <v>Train</v>
      </c>
      <c r="T1092" t="str">
        <f t="shared" si="628"/>
        <v>Train</v>
      </c>
      <c r="U1092" t="str">
        <f t="shared" si="629"/>
        <v/>
      </c>
      <c r="V1092" t="str">
        <f t="shared" si="630"/>
        <v>18-30</v>
      </c>
      <c r="W1092" t="str">
        <f t="shared" si="631"/>
        <v/>
      </c>
      <c r="X1092" t="str">
        <f t="shared" si="632"/>
        <v>0-10</v>
      </c>
      <c r="Y1092" t="b">
        <f>SUMPRODUCT(--(U1092=counts!$A$40:$A$49))&gt;0</f>
        <v>0</v>
      </c>
      <c r="Z1092" t="b">
        <f>SUMPRODUCT(--(W1092=counts!$A$18:$A$22))&gt;0</f>
        <v>0</v>
      </c>
      <c r="AA1092" t="str">
        <f t="shared" si="633"/>
        <v>18-30</v>
      </c>
      <c r="AB1092" t="str">
        <f>IF(W1092="","Blank",IF(Z1092="TRUE",W1092,counts!$A$23))</f>
        <v>Blank</v>
      </c>
      <c r="AC1092" t="str">
        <f t="shared" si="634"/>
        <v>0-10</v>
      </c>
      <c r="AD1092" t="str">
        <f t="shared" si="635"/>
        <v>Blank</v>
      </c>
      <c r="AE1092" t="str">
        <f t="shared" si="636"/>
        <v>female</v>
      </c>
      <c r="AF1092">
        <f>IF(F1092&gt;=4, counts!$A$62,F1092)</f>
        <v>0</v>
      </c>
      <c r="AG1092">
        <f>IF(G1092&gt;=3, counts!$A$69,G1092)</f>
        <v>0</v>
      </c>
      <c r="AH1092" t="str">
        <f>IF(OR(K1092="S",K1092=""), counts!$A$75,K1092)</f>
        <v>S, blank</v>
      </c>
      <c r="AI1092">
        <f t="shared" si="637"/>
        <v>3</v>
      </c>
      <c r="AJ1092">
        <f>VLOOKUP(AA1092,counts!$V$8:$W$13,2,FALSE)</f>
        <v>-11.613432440426715</v>
      </c>
      <c r="AK1092">
        <f>VLOOKUP(AB1092,counts!$V$17:$W$23,2,FALSE)</f>
        <v>-42.171718189759716</v>
      </c>
      <c r="AL1092">
        <f>VLOOKUP(AC1092,counts!$V$27:$W$33,2,FALSE)</f>
        <v>-82.840254641099079</v>
      </c>
      <c r="AM1092">
        <f>VLOOKUP(AD1092,counts!$V$38:$W$49,2,FALSE)</f>
        <v>-33.757758935166962</v>
      </c>
      <c r="AN1092">
        <f>VLOOKUP(AE1092,counts!$V$53:$W$54,2,FALSE)</f>
        <v>151.41878811967541</v>
      </c>
      <c r="AO1092">
        <f>VLOOKUP(AF1092,counts!$V$58:$W$62,2,FALSE)</f>
        <v>-14.754319664473872</v>
      </c>
      <c r="AP1092">
        <f>VLOOKUP(AG1092,counts!$V$66:$W$69,2,FALSE)</f>
        <v>-22.013681658285037</v>
      </c>
      <c r="AQ1092">
        <f>VLOOKUP(AH1092,counts!$V$73:$W$75,2,FALSE)</f>
        <v>-22.422560732600829</v>
      </c>
      <c r="AR1092">
        <f>VLOOKUP(AI1092,counts!$V$79:$W$81,2,FALSE)</f>
        <v>-67.960368165567971</v>
      </c>
      <c r="AS1092">
        <f t="shared" si="638"/>
        <v>0</v>
      </c>
      <c r="AT1092">
        <f t="shared" si="639"/>
        <v>4</v>
      </c>
      <c r="AU1092" t="str">
        <f t="shared" si="622"/>
        <v>Test</v>
      </c>
      <c r="AW1092" t="str">
        <f t="shared" si="640"/>
        <v>18-30</v>
      </c>
      <c r="AX1092" t="str">
        <f t="shared" si="641"/>
        <v>Blank</v>
      </c>
      <c r="AY1092" t="str">
        <f t="shared" si="642"/>
        <v>0-10</v>
      </c>
      <c r="AZ1092" t="str">
        <f t="shared" si="643"/>
        <v>Blank</v>
      </c>
      <c r="BA1092" t="str">
        <f t="shared" si="644"/>
        <v>female</v>
      </c>
      <c r="BB1092">
        <f t="shared" si="645"/>
        <v>0</v>
      </c>
      <c r="BC1092">
        <f t="shared" si="646"/>
        <v>0</v>
      </c>
      <c r="BD1092" t="str">
        <f t="shared" si="647"/>
        <v>S, blank</v>
      </c>
      <c r="BE1092">
        <f t="shared" si="648"/>
        <v>3</v>
      </c>
      <c r="BF1092">
        <f t="shared" si="649"/>
        <v>-11.613432440426715</v>
      </c>
      <c r="BG1092">
        <f t="shared" si="650"/>
        <v>-42.171718189759716</v>
      </c>
      <c r="BH1092">
        <f t="shared" si="651"/>
        <v>-82.840254641099079</v>
      </c>
      <c r="BI1092">
        <f t="shared" si="652"/>
        <v>-33.757758935166962</v>
      </c>
      <c r="BJ1092">
        <f t="shared" si="653"/>
        <v>151.41878811967541</v>
      </c>
      <c r="BK1092">
        <f t="shared" si="654"/>
        <v>-14.754319664473872</v>
      </c>
      <c r="BL1092">
        <f t="shared" si="655"/>
        <v>-22.013681658285037</v>
      </c>
      <c r="BM1092">
        <f t="shared" si="656"/>
        <v>-22.422560732600829</v>
      </c>
      <c r="BN1092">
        <f t="shared" si="657"/>
        <v>-67.960368165567971</v>
      </c>
      <c r="BO1092">
        <f t="shared" si="623"/>
        <v>0</v>
      </c>
      <c r="BP1092">
        <f t="shared" si="624"/>
        <v>4</v>
      </c>
      <c r="BQ1092" t="str">
        <f t="shared" si="625"/>
        <v>Test</v>
      </c>
    </row>
    <row r="1093" spans="1:69" x14ac:dyDescent="0.3">
      <c r="A1093">
        <v>3</v>
      </c>
      <c r="B1093">
        <v>0</v>
      </c>
      <c r="C1093" t="s">
        <v>2417</v>
      </c>
      <c r="D1093" t="s">
        <v>15</v>
      </c>
      <c r="E1093">
        <v>20</v>
      </c>
      <c r="F1093">
        <v>0</v>
      </c>
      <c r="G1093">
        <v>0</v>
      </c>
      <c r="H1093" t="s">
        <v>2418</v>
      </c>
      <c r="I1093">
        <v>8.6624999999999996</v>
      </c>
      <c r="K1093" t="s">
        <v>17</v>
      </c>
      <c r="O1093">
        <v>5</v>
      </c>
      <c r="P1093">
        <v>5</v>
      </c>
      <c r="Q1093">
        <v>4</v>
      </c>
      <c r="R1093" t="str">
        <f t="shared" si="626"/>
        <v>Validate</v>
      </c>
      <c r="S1093" t="str">
        <f t="shared" si="627"/>
        <v>Validate</v>
      </c>
      <c r="T1093" t="str">
        <f t="shared" si="628"/>
        <v>Test</v>
      </c>
      <c r="U1093" t="str">
        <f t="shared" si="629"/>
        <v/>
      </c>
      <c r="V1093" t="str">
        <f t="shared" si="630"/>
        <v>18-30</v>
      </c>
      <c r="W1093" t="str">
        <f t="shared" si="631"/>
        <v/>
      </c>
      <c r="X1093" t="str">
        <f t="shared" si="632"/>
        <v>0-10</v>
      </c>
      <c r="Y1093" t="b">
        <f>SUMPRODUCT(--(U1093=counts!$A$40:$A$49))&gt;0</f>
        <v>0</v>
      </c>
      <c r="Z1093" t="b">
        <f>SUMPRODUCT(--(W1093=counts!$A$18:$A$22))&gt;0</f>
        <v>0</v>
      </c>
      <c r="AA1093" t="str">
        <f t="shared" si="633"/>
        <v>18-30</v>
      </c>
      <c r="AB1093" t="str">
        <f>IF(W1093="","Blank",IF(Z1093="TRUE",W1093,counts!$A$23))</f>
        <v>Blank</v>
      </c>
      <c r="AC1093" t="str">
        <f t="shared" si="634"/>
        <v>0-10</v>
      </c>
      <c r="AD1093" t="str">
        <f t="shared" si="635"/>
        <v>Blank</v>
      </c>
      <c r="AE1093" t="str">
        <f t="shared" si="636"/>
        <v>female</v>
      </c>
      <c r="AF1093">
        <f>IF(F1093&gt;=4, counts!$A$62,F1093)</f>
        <v>0</v>
      </c>
      <c r="AG1093">
        <f>IF(G1093&gt;=3, counts!$A$69,G1093)</f>
        <v>0</v>
      </c>
      <c r="AH1093" t="str">
        <f>IF(OR(K1093="S",K1093=""), counts!$A$75,K1093)</f>
        <v>S, blank</v>
      </c>
      <c r="AI1093">
        <f t="shared" si="637"/>
        <v>3</v>
      </c>
      <c r="AJ1093">
        <f>VLOOKUP(AA1093,counts!$V$8:$W$13,2,FALSE)</f>
        <v>-11.613432440426715</v>
      </c>
      <c r="AK1093">
        <f>VLOOKUP(AB1093,counts!$V$17:$W$23,2,FALSE)</f>
        <v>-42.171718189759716</v>
      </c>
      <c r="AL1093">
        <f>VLOOKUP(AC1093,counts!$V$27:$W$33,2,FALSE)</f>
        <v>-82.840254641099079</v>
      </c>
      <c r="AM1093">
        <f>VLOOKUP(AD1093,counts!$V$38:$W$49,2,FALSE)</f>
        <v>-33.757758935166962</v>
      </c>
      <c r="AN1093">
        <f>VLOOKUP(AE1093,counts!$V$53:$W$54,2,FALSE)</f>
        <v>151.41878811967541</v>
      </c>
      <c r="AO1093">
        <f>VLOOKUP(AF1093,counts!$V$58:$W$62,2,FALSE)</f>
        <v>-14.754319664473872</v>
      </c>
      <c r="AP1093">
        <f>VLOOKUP(AG1093,counts!$V$66:$W$69,2,FALSE)</f>
        <v>-22.013681658285037</v>
      </c>
      <c r="AQ1093">
        <f>VLOOKUP(AH1093,counts!$V$73:$W$75,2,FALSE)</f>
        <v>-22.422560732600829</v>
      </c>
      <c r="AR1093">
        <f>VLOOKUP(AI1093,counts!$V$79:$W$81,2,FALSE)</f>
        <v>-67.960368165567971</v>
      </c>
      <c r="AS1093">
        <f t="shared" si="638"/>
        <v>0</v>
      </c>
      <c r="AT1093">
        <f t="shared" si="639"/>
        <v>5</v>
      </c>
      <c r="AU1093" t="str">
        <f t="shared" si="622"/>
        <v>Validate</v>
      </c>
      <c r="AW1093" t="str">
        <f t="shared" si="640"/>
        <v>18-30</v>
      </c>
      <c r="AX1093" t="str">
        <f t="shared" si="641"/>
        <v>Blank</v>
      </c>
      <c r="AY1093" t="str">
        <f t="shared" si="642"/>
        <v>0-10</v>
      </c>
      <c r="AZ1093" t="str">
        <f t="shared" si="643"/>
        <v>Blank</v>
      </c>
      <c r="BA1093" t="str">
        <f t="shared" si="644"/>
        <v>female</v>
      </c>
      <c r="BB1093">
        <f t="shared" si="645"/>
        <v>0</v>
      </c>
      <c r="BC1093">
        <f t="shared" si="646"/>
        <v>0</v>
      </c>
      <c r="BD1093" t="str">
        <f t="shared" si="647"/>
        <v>S, blank</v>
      </c>
      <c r="BE1093">
        <f t="shared" si="648"/>
        <v>3</v>
      </c>
      <c r="BF1093">
        <f t="shared" si="649"/>
        <v>-11.613432440426715</v>
      </c>
      <c r="BG1093">
        <f t="shared" si="650"/>
        <v>-42.171718189759716</v>
      </c>
      <c r="BH1093">
        <f t="shared" si="651"/>
        <v>-82.840254641099079</v>
      </c>
      <c r="BI1093">
        <f t="shared" si="652"/>
        <v>-33.757758935166962</v>
      </c>
      <c r="BJ1093">
        <f t="shared" si="653"/>
        <v>151.41878811967541</v>
      </c>
      <c r="BK1093">
        <f t="shared" si="654"/>
        <v>-14.754319664473872</v>
      </c>
      <c r="BL1093">
        <f t="shared" si="655"/>
        <v>-22.013681658285037</v>
      </c>
      <c r="BM1093">
        <f t="shared" si="656"/>
        <v>-22.422560732600829</v>
      </c>
      <c r="BN1093">
        <f t="shared" si="657"/>
        <v>-67.960368165567971</v>
      </c>
      <c r="BO1093">
        <f t="shared" si="623"/>
        <v>0</v>
      </c>
      <c r="BP1093">
        <f t="shared" si="624"/>
        <v>5</v>
      </c>
      <c r="BQ1093" t="str">
        <f t="shared" si="625"/>
        <v>Validate</v>
      </c>
    </row>
    <row r="1094" spans="1:69" x14ac:dyDescent="0.3">
      <c r="A1094">
        <v>3</v>
      </c>
      <c r="B1094">
        <v>0</v>
      </c>
      <c r="C1094" t="s">
        <v>2419</v>
      </c>
      <c r="D1094" t="s">
        <v>20</v>
      </c>
      <c r="E1094">
        <v>20</v>
      </c>
      <c r="F1094">
        <v>0</v>
      </c>
      <c r="G1094">
        <v>0</v>
      </c>
      <c r="H1094" t="s">
        <v>2420</v>
      </c>
      <c r="I1094">
        <v>8.6624999999999996</v>
      </c>
      <c r="K1094" t="s">
        <v>17</v>
      </c>
      <c r="O1094">
        <v>4</v>
      </c>
      <c r="P1094">
        <v>3</v>
      </c>
      <c r="Q1094">
        <v>3</v>
      </c>
      <c r="R1094" t="str">
        <f t="shared" si="626"/>
        <v>Test</v>
      </c>
      <c r="S1094" t="str">
        <f t="shared" si="627"/>
        <v>Train</v>
      </c>
      <c r="T1094" t="str">
        <f t="shared" si="628"/>
        <v>Train</v>
      </c>
      <c r="U1094" t="str">
        <f t="shared" si="629"/>
        <v/>
      </c>
      <c r="V1094" t="str">
        <f t="shared" si="630"/>
        <v>18-30</v>
      </c>
      <c r="W1094" t="str">
        <f t="shared" si="631"/>
        <v/>
      </c>
      <c r="X1094" t="str">
        <f t="shared" si="632"/>
        <v>0-10</v>
      </c>
      <c r="Y1094" t="b">
        <f>SUMPRODUCT(--(U1094=counts!$A$40:$A$49))&gt;0</f>
        <v>0</v>
      </c>
      <c r="Z1094" t="b">
        <f>SUMPRODUCT(--(W1094=counts!$A$18:$A$22))&gt;0</f>
        <v>0</v>
      </c>
      <c r="AA1094" t="str">
        <f t="shared" si="633"/>
        <v>18-30</v>
      </c>
      <c r="AB1094" t="str">
        <f>IF(W1094="","Blank",IF(Z1094="TRUE",W1094,counts!$A$23))</f>
        <v>Blank</v>
      </c>
      <c r="AC1094" t="str">
        <f t="shared" si="634"/>
        <v>0-10</v>
      </c>
      <c r="AD1094" t="str">
        <f t="shared" si="635"/>
        <v>Blank</v>
      </c>
      <c r="AE1094" t="str">
        <f t="shared" si="636"/>
        <v>male</v>
      </c>
      <c r="AF1094">
        <f>IF(F1094&gt;=4, counts!$A$62,F1094)</f>
        <v>0</v>
      </c>
      <c r="AG1094">
        <f>IF(G1094&gt;=3, counts!$A$69,G1094)</f>
        <v>0</v>
      </c>
      <c r="AH1094" t="str">
        <f>IF(OR(K1094="S",K1094=""), counts!$A$75,K1094)</f>
        <v>S, blank</v>
      </c>
      <c r="AI1094">
        <f t="shared" si="637"/>
        <v>3</v>
      </c>
      <c r="AJ1094">
        <f>VLOOKUP(AA1094,counts!$V$8:$W$13,2,FALSE)</f>
        <v>-11.613432440426715</v>
      </c>
      <c r="AK1094">
        <f>VLOOKUP(AB1094,counts!$V$17:$W$23,2,FALSE)</f>
        <v>-42.171718189759716</v>
      </c>
      <c r="AL1094">
        <f>VLOOKUP(AC1094,counts!$V$27:$W$33,2,FALSE)</f>
        <v>-82.840254641099079</v>
      </c>
      <c r="AM1094">
        <f>VLOOKUP(AD1094,counts!$V$38:$W$49,2,FALSE)</f>
        <v>-33.757758935166962</v>
      </c>
      <c r="AN1094">
        <f>VLOOKUP(AE1094,counts!$V$53:$W$54,2,FALSE)</f>
        <v>-108.67008854708662</v>
      </c>
      <c r="AO1094">
        <f>VLOOKUP(AF1094,counts!$V$58:$W$62,2,FALSE)</f>
        <v>-14.754319664473872</v>
      </c>
      <c r="AP1094">
        <f>VLOOKUP(AG1094,counts!$V$66:$W$69,2,FALSE)</f>
        <v>-22.013681658285037</v>
      </c>
      <c r="AQ1094">
        <f>VLOOKUP(AH1094,counts!$V$73:$W$75,2,FALSE)</f>
        <v>-22.422560732600829</v>
      </c>
      <c r="AR1094">
        <f>VLOOKUP(AI1094,counts!$V$79:$W$81,2,FALSE)</f>
        <v>-67.960368165567971</v>
      </c>
      <c r="AS1094">
        <f t="shared" si="638"/>
        <v>0</v>
      </c>
      <c r="AT1094">
        <f t="shared" si="639"/>
        <v>4</v>
      </c>
      <c r="AU1094" t="str">
        <f t="shared" si="622"/>
        <v>Test</v>
      </c>
      <c r="AW1094" t="str">
        <f t="shared" si="640"/>
        <v>18-30</v>
      </c>
      <c r="AX1094" t="str">
        <f t="shared" si="641"/>
        <v>Blank</v>
      </c>
      <c r="AY1094" t="str">
        <f t="shared" si="642"/>
        <v>0-10</v>
      </c>
      <c r="AZ1094" t="str">
        <f t="shared" si="643"/>
        <v>Blank</v>
      </c>
      <c r="BA1094" t="str">
        <f t="shared" si="644"/>
        <v>male</v>
      </c>
      <c r="BB1094">
        <f t="shared" si="645"/>
        <v>0</v>
      </c>
      <c r="BC1094">
        <f t="shared" si="646"/>
        <v>0</v>
      </c>
      <c r="BD1094" t="str">
        <f t="shared" si="647"/>
        <v>S, blank</v>
      </c>
      <c r="BE1094">
        <f t="shared" si="648"/>
        <v>3</v>
      </c>
      <c r="BF1094">
        <f t="shared" si="649"/>
        <v>-11.613432440426715</v>
      </c>
      <c r="BG1094">
        <f t="shared" si="650"/>
        <v>-42.171718189759716</v>
      </c>
      <c r="BH1094">
        <f t="shared" si="651"/>
        <v>-82.840254641099079</v>
      </c>
      <c r="BI1094">
        <f t="shared" si="652"/>
        <v>-33.757758935166962</v>
      </c>
      <c r="BJ1094">
        <f t="shared" si="653"/>
        <v>-108.67008854708662</v>
      </c>
      <c r="BK1094">
        <f t="shared" si="654"/>
        <v>-14.754319664473872</v>
      </c>
      <c r="BL1094">
        <f t="shared" si="655"/>
        <v>-22.013681658285037</v>
      </c>
      <c r="BM1094">
        <f t="shared" si="656"/>
        <v>-22.422560732600829</v>
      </c>
      <c r="BN1094">
        <f t="shared" si="657"/>
        <v>-67.960368165567971</v>
      </c>
      <c r="BO1094">
        <f t="shared" si="623"/>
        <v>0</v>
      </c>
      <c r="BP1094">
        <f t="shared" si="624"/>
        <v>4</v>
      </c>
      <c r="BQ1094" t="str">
        <f t="shared" si="625"/>
        <v>Test</v>
      </c>
    </row>
    <row r="1095" spans="1:69" x14ac:dyDescent="0.3">
      <c r="A1095">
        <v>3</v>
      </c>
      <c r="B1095">
        <v>0</v>
      </c>
      <c r="C1095" t="s">
        <v>2421</v>
      </c>
      <c r="D1095" t="s">
        <v>20</v>
      </c>
      <c r="E1095">
        <v>16</v>
      </c>
      <c r="F1095">
        <v>0</v>
      </c>
      <c r="G1095">
        <v>0</v>
      </c>
      <c r="H1095" t="s">
        <v>1944</v>
      </c>
      <c r="I1095">
        <v>9.2166999999999994</v>
      </c>
      <c r="K1095" t="s">
        <v>17</v>
      </c>
      <c r="O1095">
        <v>1</v>
      </c>
      <c r="P1095">
        <v>5</v>
      </c>
      <c r="Q1095">
        <v>1</v>
      </c>
      <c r="R1095" t="str">
        <f t="shared" si="626"/>
        <v>Train</v>
      </c>
      <c r="S1095" t="str">
        <f t="shared" si="627"/>
        <v>Validate</v>
      </c>
      <c r="T1095" t="str">
        <f t="shared" si="628"/>
        <v>Train</v>
      </c>
      <c r="U1095" t="str">
        <f t="shared" si="629"/>
        <v/>
      </c>
      <c r="V1095" t="str">
        <f t="shared" si="630"/>
        <v>0-17</v>
      </c>
      <c r="W1095" t="str">
        <f t="shared" si="631"/>
        <v/>
      </c>
      <c r="X1095" t="str">
        <f t="shared" si="632"/>
        <v>0-10</v>
      </c>
      <c r="Y1095" t="b">
        <f>SUMPRODUCT(--(U1095=counts!$A$40:$A$49))&gt;0</f>
        <v>0</v>
      </c>
      <c r="Z1095" t="b">
        <f>SUMPRODUCT(--(W1095=counts!$A$18:$A$22))&gt;0</f>
        <v>0</v>
      </c>
      <c r="AA1095" t="str">
        <f t="shared" si="633"/>
        <v>0-17</v>
      </c>
      <c r="AB1095" t="str">
        <f>IF(W1095="","Blank",IF(Z1095="TRUE",W1095,counts!$A$23))</f>
        <v>Blank</v>
      </c>
      <c r="AC1095" t="str">
        <f t="shared" si="634"/>
        <v>0-10</v>
      </c>
      <c r="AD1095" t="str">
        <f t="shared" si="635"/>
        <v>Blank</v>
      </c>
      <c r="AE1095" t="str">
        <f t="shared" si="636"/>
        <v>male</v>
      </c>
      <c r="AF1095">
        <f>IF(F1095&gt;=4, counts!$A$62,F1095)</f>
        <v>0</v>
      </c>
      <c r="AG1095">
        <f>IF(G1095&gt;=3, counts!$A$69,G1095)</f>
        <v>0</v>
      </c>
      <c r="AH1095" t="str">
        <f>IF(OR(K1095="S",K1095=""), counts!$A$75,K1095)</f>
        <v>S, blank</v>
      </c>
      <c r="AI1095">
        <f t="shared" si="637"/>
        <v>3</v>
      </c>
      <c r="AJ1095">
        <f>VLOOKUP(AA1095,counts!$V$8:$W$13,2,FALSE)</f>
        <v>-3.7643689058441341</v>
      </c>
      <c r="AK1095">
        <f>VLOOKUP(AB1095,counts!$V$17:$W$23,2,FALSE)</f>
        <v>-42.171718189759716</v>
      </c>
      <c r="AL1095">
        <f>VLOOKUP(AC1095,counts!$V$27:$W$33,2,FALSE)</f>
        <v>-82.840254641099079</v>
      </c>
      <c r="AM1095">
        <f>VLOOKUP(AD1095,counts!$V$38:$W$49,2,FALSE)</f>
        <v>-33.757758935166962</v>
      </c>
      <c r="AN1095">
        <f>VLOOKUP(AE1095,counts!$V$53:$W$54,2,FALSE)</f>
        <v>-108.67008854708662</v>
      </c>
      <c r="AO1095">
        <f>VLOOKUP(AF1095,counts!$V$58:$W$62,2,FALSE)</f>
        <v>-14.754319664473872</v>
      </c>
      <c r="AP1095">
        <f>VLOOKUP(AG1095,counts!$V$66:$W$69,2,FALSE)</f>
        <v>-22.013681658285037</v>
      </c>
      <c r="AQ1095">
        <f>VLOOKUP(AH1095,counts!$V$73:$W$75,2,FALSE)</f>
        <v>-22.422560732600829</v>
      </c>
      <c r="AR1095">
        <f>VLOOKUP(AI1095,counts!$V$79:$W$81,2,FALSE)</f>
        <v>-67.960368165567971</v>
      </c>
      <c r="AS1095">
        <f t="shared" si="638"/>
        <v>0</v>
      </c>
      <c r="AT1095">
        <f t="shared" si="639"/>
        <v>1</v>
      </c>
      <c r="AU1095" t="str">
        <f t="shared" si="622"/>
        <v>Train</v>
      </c>
      <c r="AW1095" t="str">
        <f t="shared" si="640"/>
        <v>0-17</v>
      </c>
      <c r="AX1095" t="str">
        <f t="shared" si="641"/>
        <v>Blank</v>
      </c>
      <c r="AY1095" t="str">
        <f t="shared" si="642"/>
        <v>0-10</v>
      </c>
      <c r="AZ1095" t="str">
        <f t="shared" si="643"/>
        <v>Blank</v>
      </c>
      <c r="BA1095" t="str">
        <f t="shared" si="644"/>
        <v>male</v>
      </c>
      <c r="BB1095">
        <f t="shared" si="645"/>
        <v>0</v>
      </c>
      <c r="BC1095">
        <f t="shared" si="646"/>
        <v>0</v>
      </c>
      <c r="BD1095" t="str">
        <f t="shared" si="647"/>
        <v>S, blank</v>
      </c>
      <c r="BE1095">
        <f t="shared" si="648"/>
        <v>3</v>
      </c>
      <c r="BF1095">
        <f t="shared" si="649"/>
        <v>-3.7643689058441341</v>
      </c>
      <c r="BG1095">
        <f t="shared" si="650"/>
        <v>-42.171718189759716</v>
      </c>
      <c r="BH1095">
        <f t="shared" si="651"/>
        <v>-82.840254641099079</v>
      </c>
      <c r="BI1095">
        <f t="shared" si="652"/>
        <v>-33.757758935166962</v>
      </c>
      <c r="BJ1095">
        <f t="shared" si="653"/>
        <v>-108.67008854708662</v>
      </c>
      <c r="BK1095">
        <f t="shared" si="654"/>
        <v>-14.754319664473872</v>
      </c>
      <c r="BL1095">
        <f t="shared" si="655"/>
        <v>-22.013681658285037</v>
      </c>
      <c r="BM1095">
        <f t="shared" si="656"/>
        <v>-22.422560732600829</v>
      </c>
      <c r="BN1095">
        <f t="shared" si="657"/>
        <v>-67.960368165567971</v>
      </c>
      <c r="BO1095">
        <f t="shared" si="623"/>
        <v>0</v>
      </c>
      <c r="BP1095">
        <f t="shared" si="624"/>
        <v>1</v>
      </c>
      <c r="BQ1095" t="str">
        <f t="shared" si="625"/>
        <v>Train</v>
      </c>
    </row>
    <row r="1096" spans="1:69" x14ac:dyDescent="0.3">
      <c r="A1096">
        <v>3</v>
      </c>
      <c r="B1096">
        <v>1</v>
      </c>
      <c r="C1096" t="s">
        <v>2422</v>
      </c>
      <c r="D1096" t="s">
        <v>15</v>
      </c>
      <c r="E1096">
        <v>31</v>
      </c>
      <c r="F1096">
        <v>0</v>
      </c>
      <c r="G1096">
        <v>0</v>
      </c>
      <c r="H1096" t="s">
        <v>2423</v>
      </c>
      <c r="I1096">
        <v>8.6832999999999991</v>
      </c>
      <c r="K1096" t="s">
        <v>17</v>
      </c>
      <c r="O1096">
        <v>2</v>
      </c>
      <c r="P1096">
        <v>3</v>
      </c>
      <c r="Q1096">
        <v>3</v>
      </c>
      <c r="R1096" t="str">
        <f t="shared" si="626"/>
        <v>Train</v>
      </c>
      <c r="S1096" t="str">
        <f t="shared" si="627"/>
        <v>Train</v>
      </c>
      <c r="T1096" t="str">
        <f t="shared" si="628"/>
        <v>Train</v>
      </c>
      <c r="U1096" t="str">
        <f t="shared" si="629"/>
        <v/>
      </c>
      <c r="V1096" t="str">
        <f t="shared" si="630"/>
        <v>31-40</v>
      </c>
      <c r="W1096" t="str">
        <f t="shared" si="631"/>
        <v/>
      </c>
      <c r="X1096" t="str">
        <f t="shared" si="632"/>
        <v>0-10</v>
      </c>
      <c r="Y1096" t="b">
        <f>SUMPRODUCT(--(U1096=counts!$A$40:$A$49))&gt;0</f>
        <v>0</v>
      </c>
      <c r="Z1096" t="b">
        <f>SUMPRODUCT(--(W1096=counts!$A$18:$A$22))&gt;0</f>
        <v>0</v>
      </c>
      <c r="AA1096" t="str">
        <f t="shared" si="633"/>
        <v>31-40</v>
      </c>
      <c r="AB1096" t="str">
        <f>IF(W1096="","Blank",IF(Z1096="TRUE",W1096,counts!$A$23))</f>
        <v>Blank</v>
      </c>
      <c r="AC1096" t="str">
        <f t="shared" si="634"/>
        <v>0-10</v>
      </c>
      <c r="AD1096" t="str">
        <f t="shared" si="635"/>
        <v>Blank</v>
      </c>
      <c r="AE1096" t="str">
        <f t="shared" si="636"/>
        <v>female</v>
      </c>
      <c r="AF1096">
        <f>IF(F1096&gt;=4, counts!$A$62,F1096)</f>
        <v>0</v>
      </c>
      <c r="AG1096">
        <f>IF(G1096&gt;=3, counts!$A$69,G1096)</f>
        <v>0</v>
      </c>
      <c r="AH1096" t="str">
        <f>IF(OR(K1096="S",K1096=""), counts!$A$75,K1096)</f>
        <v>S, blank</v>
      </c>
      <c r="AI1096">
        <f t="shared" si="637"/>
        <v>3</v>
      </c>
      <c r="AJ1096">
        <f>VLOOKUP(AA1096,counts!$V$8:$W$13,2,FALSE)</f>
        <v>32.769878926258563</v>
      </c>
      <c r="AK1096">
        <f>VLOOKUP(AB1096,counts!$V$17:$W$23,2,FALSE)</f>
        <v>-42.171718189759716</v>
      </c>
      <c r="AL1096">
        <f>VLOOKUP(AC1096,counts!$V$27:$W$33,2,FALSE)</f>
        <v>-82.840254641099079</v>
      </c>
      <c r="AM1096">
        <f>VLOOKUP(AD1096,counts!$V$38:$W$49,2,FALSE)</f>
        <v>-33.757758935166962</v>
      </c>
      <c r="AN1096">
        <f>VLOOKUP(AE1096,counts!$V$53:$W$54,2,FALSE)</f>
        <v>151.41878811967541</v>
      </c>
      <c r="AO1096">
        <f>VLOOKUP(AF1096,counts!$V$58:$W$62,2,FALSE)</f>
        <v>-14.754319664473872</v>
      </c>
      <c r="AP1096">
        <f>VLOOKUP(AG1096,counts!$V$66:$W$69,2,FALSE)</f>
        <v>-22.013681658285037</v>
      </c>
      <c r="AQ1096">
        <f>VLOOKUP(AH1096,counts!$V$73:$W$75,2,FALSE)</f>
        <v>-22.422560732600829</v>
      </c>
      <c r="AR1096">
        <f>VLOOKUP(AI1096,counts!$V$79:$W$81,2,FALSE)</f>
        <v>-67.960368165567971</v>
      </c>
      <c r="AS1096">
        <f t="shared" si="638"/>
        <v>1</v>
      </c>
      <c r="AT1096">
        <f t="shared" si="639"/>
        <v>2</v>
      </c>
      <c r="AU1096" t="str">
        <f t="shared" si="622"/>
        <v>Train</v>
      </c>
      <c r="AW1096" t="str">
        <f t="shared" si="640"/>
        <v>31-40</v>
      </c>
      <c r="AX1096" t="str">
        <f t="shared" si="641"/>
        <v>Blank</v>
      </c>
      <c r="AY1096" t="str">
        <f t="shared" si="642"/>
        <v>0-10</v>
      </c>
      <c r="AZ1096" t="str">
        <f t="shared" si="643"/>
        <v>Blank</v>
      </c>
      <c r="BA1096" t="str">
        <f t="shared" si="644"/>
        <v>female</v>
      </c>
      <c r="BB1096">
        <f t="shared" si="645"/>
        <v>0</v>
      </c>
      <c r="BC1096">
        <f t="shared" si="646"/>
        <v>0</v>
      </c>
      <c r="BD1096" t="str">
        <f t="shared" si="647"/>
        <v>S, blank</v>
      </c>
      <c r="BE1096">
        <f t="shared" si="648"/>
        <v>3</v>
      </c>
      <c r="BF1096">
        <f t="shared" si="649"/>
        <v>32.769878926258563</v>
      </c>
      <c r="BG1096">
        <f t="shared" si="650"/>
        <v>-42.171718189759716</v>
      </c>
      <c r="BH1096">
        <f t="shared" si="651"/>
        <v>-82.840254641099079</v>
      </c>
      <c r="BI1096">
        <f t="shared" si="652"/>
        <v>-33.757758935166962</v>
      </c>
      <c r="BJ1096">
        <f t="shared" si="653"/>
        <v>151.41878811967541</v>
      </c>
      <c r="BK1096">
        <f t="shared" si="654"/>
        <v>-14.754319664473872</v>
      </c>
      <c r="BL1096">
        <f t="shared" si="655"/>
        <v>-22.013681658285037</v>
      </c>
      <c r="BM1096">
        <f t="shared" si="656"/>
        <v>-22.422560732600829</v>
      </c>
      <c r="BN1096">
        <f t="shared" si="657"/>
        <v>-67.960368165567971</v>
      </c>
      <c r="BO1096">
        <f t="shared" si="623"/>
        <v>1</v>
      </c>
      <c r="BP1096">
        <f t="shared" si="624"/>
        <v>2</v>
      </c>
      <c r="BQ1096" t="str">
        <f t="shared" si="625"/>
        <v>Train</v>
      </c>
    </row>
    <row r="1097" spans="1:69" x14ac:dyDescent="0.3">
      <c r="A1097">
        <v>3</v>
      </c>
      <c r="B1097">
        <v>0</v>
      </c>
      <c r="C1097" t="s">
        <v>2424</v>
      </c>
      <c r="D1097" t="s">
        <v>15</v>
      </c>
      <c r="F1097">
        <v>0</v>
      </c>
      <c r="G1097">
        <v>0</v>
      </c>
      <c r="H1097" t="s">
        <v>2425</v>
      </c>
      <c r="I1097">
        <v>7.6292</v>
      </c>
      <c r="K1097" t="s">
        <v>527</v>
      </c>
      <c r="O1097">
        <v>3</v>
      </c>
      <c r="P1097">
        <v>1</v>
      </c>
      <c r="Q1097">
        <v>1</v>
      </c>
      <c r="R1097" t="str">
        <f t="shared" si="626"/>
        <v>Train</v>
      </c>
      <c r="S1097" t="str">
        <f t="shared" si="627"/>
        <v>Train</v>
      </c>
      <c r="T1097" t="str">
        <f t="shared" si="628"/>
        <v>Train</v>
      </c>
      <c r="U1097" t="str">
        <f t="shared" si="629"/>
        <v/>
      </c>
      <c r="V1097" t="str">
        <f t="shared" si="630"/>
        <v>0-17</v>
      </c>
      <c r="W1097" t="str">
        <f t="shared" si="631"/>
        <v/>
      </c>
      <c r="X1097" t="str">
        <f t="shared" si="632"/>
        <v>0-10</v>
      </c>
      <c r="Y1097" t="b">
        <f>SUMPRODUCT(--(U1097=counts!$A$40:$A$49))&gt;0</f>
        <v>0</v>
      </c>
      <c r="Z1097" t="b">
        <f>SUMPRODUCT(--(W1097=counts!$A$18:$A$22))&gt;0</f>
        <v>0</v>
      </c>
      <c r="AA1097" t="str">
        <f t="shared" si="633"/>
        <v>0-17</v>
      </c>
      <c r="AB1097" t="str">
        <f>IF(W1097="","Blank",IF(Z1097="TRUE",W1097,counts!$A$23))</f>
        <v>Blank</v>
      </c>
      <c r="AC1097" t="str">
        <f t="shared" si="634"/>
        <v>0-10</v>
      </c>
      <c r="AD1097" t="str">
        <f t="shared" si="635"/>
        <v>Blank</v>
      </c>
      <c r="AE1097" t="str">
        <f t="shared" si="636"/>
        <v>female</v>
      </c>
      <c r="AF1097">
        <f>IF(F1097&gt;=4, counts!$A$62,F1097)</f>
        <v>0</v>
      </c>
      <c r="AG1097">
        <f>IF(G1097&gt;=3, counts!$A$69,G1097)</f>
        <v>0</v>
      </c>
      <c r="AH1097" t="str">
        <f>IF(OR(K1097="S",K1097=""), counts!$A$75,K1097)</f>
        <v>Q</v>
      </c>
      <c r="AI1097">
        <f t="shared" si="637"/>
        <v>3</v>
      </c>
      <c r="AJ1097">
        <f>VLOOKUP(AA1097,counts!$V$8:$W$13,2,FALSE)</f>
        <v>-3.7643689058441341</v>
      </c>
      <c r="AK1097">
        <f>VLOOKUP(AB1097,counts!$V$17:$W$23,2,FALSE)</f>
        <v>-42.171718189759716</v>
      </c>
      <c r="AL1097">
        <f>VLOOKUP(AC1097,counts!$V$27:$W$33,2,FALSE)</f>
        <v>-82.840254641099079</v>
      </c>
      <c r="AM1097">
        <f>VLOOKUP(AD1097,counts!$V$38:$W$49,2,FALSE)</f>
        <v>-33.757758935166962</v>
      </c>
      <c r="AN1097">
        <f>VLOOKUP(AE1097,counts!$V$53:$W$54,2,FALSE)</f>
        <v>151.41878811967541</v>
      </c>
      <c r="AO1097">
        <f>VLOOKUP(AF1097,counts!$V$58:$W$62,2,FALSE)</f>
        <v>-14.754319664473872</v>
      </c>
      <c r="AP1097">
        <f>VLOOKUP(AG1097,counts!$V$66:$W$69,2,FALSE)</f>
        <v>-22.013681658285037</v>
      </c>
      <c r="AQ1097">
        <f>VLOOKUP(AH1097,counts!$V$73:$W$75,2,FALSE)</f>
        <v>-11.405315820044242</v>
      </c>
      <c r="AR1097">
        <f>VLOOKUP(AI1097,counts!$V$79:$W$81,2,FALSE)</f>
        <v>-67.960368165567971</v>
      </c>
      <c r="AS1097">
        <f t="shared" si="638"/>
        <v>0</v>
      </c>
      <c r="AT1097">
        <f t="shared" si="639"/>
        <v>3</v>
      </c>
      <c r="AU1097" t="str">
        <f t="shared" si="622"/>
        <v>Train</v>
      </c>
      <c r="AW1097" t="str">
        <f t="shared" si="640"/>
        <v>0-17</v>
      </c>
      <c r="AX1097" t="str">
        <f t="shared" si="641"/>
        <v>Blank</v>
      </c>
      <c r="AY1097" t="str">
        <f t="shared" si="642"/>
        <v>0-10</v>
      </c>
      <c r="AZ1097" t="str">
        <f t="shared" si="643"/>
        <v>Blank</v>
      </c>
      <c r="BA1097" t="str">
        <f t="shared" si="644"/>
        <v>female</v>
      </c>
      <c r="BB1097">
        <f t="shared" si="645"/>
        <v>0</v>
      </c>
      <c r="BC1097">
        <f t="shared" si="646"/>
        <v>0</v>
      </c>
      <c r="BD1097" t="str">
        <f t="shared" si="647"/>
        <v>Q</v>
      </c>
      <c r="BE1097">
        <f t="shared" si="648"/>
        <v>3</v>
      </c>
      <c r="BF1097">
        <f t="shared" si="649"/>
        <v>-3.7643689058441341</v>
      </c>
      <c r="BG1097">
        <f t="shared" si="650"/>
        <v>-42.171718189759716</v>
      </c>
      <c r="BH1097">
        <f t="shared" si="651"/>
        <v>-82.840254641099079</v>
      </c>
      <c r="BI1097">
        <f t="shared" si="652"/>
        <v>-33.757758935166962</v>
      </c>
      <c r="BJ1097">
        <f t="shared" si="653"/>
        <v>151.41878811967541</v>
      </c>
      <c r="BK1097">
        <f t="shared" si="654"/>
        <v>-14.754319664473872</v>
      </c>
      <c r="BL1097">
        <f t="shared" si="655"/>
        <v>-22.013681658285037</v>
      </c>
      <c r="BM1097">
        <f t="shared" si="656"/>
        <v>-11.405315820044242</v>
      </c>
      <c r="BN1097">
        <f t="shared" si="657"/>
        <v>-67.960368165567971</v>
      </c>
      <c r="BO1097">
        <f t="shared" si="623"/>
        <v>0</v>
      </c>
      <c r="BP1097">
        <f t="shared" si="624"/>
        <v>3</v>
      </c>
      <c r="BQ1097" t="str">
        <f t="shared" si="625"/>
        <v>Train</v>
      </c>
    </row>
    <row r="1098" spans="1:69" x14ac:dyDescent="0.3">
      <c r="A1098">
        <v>3</v>
      </c>
      <c r="B1098">
        <v>0</v>
      </c>
      <c r="C1098" t="s">
        <v>2426</v>
      </c>
      <c r="D1098" t="s">
        <v>20</v>
      </c>
      <c r="E1098">
        <v>2</v>
      </c>
      <c r="F1098">
        <v>3</v>
      </c>
      <c r="G1098">
        <v>1</v>
      </c>
      <c r="H1098" t="s">
        <v>2427</v>
      </c>
      <c r="I1098">
        <v>21.074999999999999</v>
      </c>
      <c r="K1098" t="s">
        <v>17</v>
      </c>
      <c r="M1098">
        <v>4</v>
      </c>
      <c r="O1098">
        <v>4</v>
      </c>
      <c r="P1098">
        <v>4</v>
      </c>
      <c r="Q1098">
        <v>3</v>
      </c>
      <c r="R1098" t="str">
        <f t="shared" si="626"/>
        <v>Test</v>
      </c>
      <c r="S1098" t="str">
        <f t="shared" si="627"/>
        <v>Test</v>
      </c>
      <c r="T1098" t="str">
        <f t="shared" si="628"/>
        <v>Train</v>
      </c>
      <c r="U1098" t="str">
        <f t="shared" si="629"/>
        <v/>
      </c>
      <c r="V1098" t="str">
        <f t="shared" si="630"/>
        <v>0-17</v>
      </c>
      <c r="W1098" t="str">
        <f t="shared" si="631"/>
        <v/>
      </c>
      <c r="X1098" t="str">
        <f t="shared" si="632"/>
        <v>21-30</v>
      </c>
      <c r="Y1098" t="b">
        <f>SUMPRODUCT(--(U1098=counts!$A$40:$A$49))&gt;0</f>
        <v>0</v>
      </c>
      <c r="Z1098" t="b">
        <f>SUMPRODUCT(--(W1098=counts!$A$18:$A$22))&gt;0</f>
        <v>0</v>
      </c>
      <c r="AA1098" t="str">
        <f t="shared" si="633"/>
        <v>0-17</v>
      </c>
      <c r="AB1098" t="str">
        <f>IF(W1098="","Blank",IF(Z1098="TRUE",W1098,counts!$A$23))</f>
        <v>Blank</v>
      </c>
      <c r="AC1098" t="str">
        <f t="shared" si="634"/>
        <v>21-30</v>
      </c>
      <c r="AD1098" t="str">
        <f t="shared" si="635"/>
        <v>Blank</v>
      </c>
      <c r="AE1098" t="str">
        <f t="shared" si="636"/>
        <v>male</v>
      </c>
      <c r="AF1098">
        <f>IF(F1098&gt;=4, counts!$A$62,F1098)</f>
        <v>3</v>
      </c>
      <c r="AG1098">
        <f>IF(G1098&gt;=3, counts!$A$69,G1098)</f>
        <v>1</v>
      </c>
      <c r="AH1098" t="str">
        <f>IF(OR(K1098="S",K1098=""), counts!$A$75,K1098)</f>
        <v>S, blank</v>
      </c>
      <c r="AI1098">
        <f t="shared" si="637"/>
        <v>3</v>
      </c>
      <c r="AJ1098">
        <f>VLOOKUP(AA1098,counts!$V$8:$W$13,2,FALSE)</f>
        <v>-3.7643689058441341</v>
      </c>
      <c r="AK1098">
        <f>VLOOKUP(AB1098,counts!$V$17:$W$23,2,FALSE)</f>
        <v>-42.171718189759716</v>
      </c>
      <c r="AL1098">
        <f>VLOOKUP(AC1098,counts!$V$27:$W$33,2,FALSE)</f>
        <v>40.172297072540438</v>
      </c>
      <c r="AM1098">
        <f>VLOOKUP(AD1098,counts!$V$38:$W$49,2,FALSE)</f>
        <v>-33.757758935166962</v>
      </c>
      <c r="AN1098">
        <f>VLOOKUP(AE1098,counts!$V$53:$W$54,2,FALSE)</f>
        <v>-108.67008854708662</v>
      </c>
      <c r="AO1098">
        <f>VLOOKUP(AF1098,counts!$V$58:$W$62,2,FALSE)</f>
        <v>-37.641742266793358</v>
      </c>
      <c r="AP1098">
        <f>VLOOKUP(AG1098,counts!$V$66:$W$69,2,FALSE)</f>
        <v>79.365382998232107</v>
      </c>
      <c r="AQ1098">
        <f>VLOOKUP(AH1098,counts!$V$73:$W$75,2,FALSE)</f>
        <v>-22.422560732600829</v>
      </c>
      <c r="AR1098">
        <f>VLOOKUP(AI1098,counts!$V$79:$W$81,2,FALSE)</f>
        <v>-67.960368165567971</v>
      </c>
      <c r="AS1098">
        <f t="shared" si="638"/>
        <v>0</v>
      </c>
      <c r="AT1098">
        <f t="shared" si="639"/>
        <v>4</v>
      </c>
      <c r="AU1098" t="str">
        <f t="shared" si="622"/>
        <v>Test</v>
      </c>
      <c r="AW1098" t="str">
        <f t="shared" si="640"/>
        <v>0-17</v>
      </c>
      <c r="AX1098" t="str">
        <f t="shared" si="641"/>
        <v>Blank</v>
      </c>
      <c r="AY1098" t="str">
        <f t="shared" si="642"/>
        <v>21-30</v>
      </c>
      <c r="AZ1098" t="str">
        <f t="shared" si="643"/>
        <v>Blank</v>
      </c>
      <c r="BA1098" t="str">
        <f t="shared" si="644"/>
        <v>male</v>
      </c>
      <c r="BB1098">
        <f t="shared" si="645"/>
        <v>3</v>
      </c>
      <c r="BC1098">
        <f t="shared" si="646"/>
        <v>1</v>
      </c>
      <c r="BD1098" t="str">
        <f t="shared" si="647"/>
        <v>S, blank</v>
      </c>
      <c r="BE1098">
        <f t="shared" si="648"/>
        <v>3</v>
      </c>
      <c r="BF1098">
        <f t="shared" si="649"/>
        <v>-3.7643689058441341</v>
      </c>
      <c r="BG1098">
        <f t="shared" si="650"/>
        <v>-42.171718189759716</v>
      </c>
      <c r="BH1098">
        <f t="shared" si="651"/>
        <v>40.172297072540438</v>
      </c>
      <c r="BI1098">
        <f t="shared" si="652"/>
        <v>-33.757758935166962</v>
      </c>
      <c r="BJ1098">
        <f t="shared" si="653"/>
        <v>-108.67008854708662</v>
      </c>
      <c r="BK1098">
        <f t="shared" si="654"/>
        <v>-37.641742266793358</v>
      </c>
      <c r="BL1098">
        <f t="shared" si="655"/>
        <v>79.365382998232107</v>
      </c>
      <c r="BM1098">
        <f t="shared" si="656"/>
        <v>-22.422560732600829</v>
      </c>
      <c r="BN1098">
        <f t="shared" si="657"/>
        <v>-67.960368165567971</v>
      </c>
      <c r="BO1098">
        <f t="shared" si="623"/>
        <v>0</v>
      </c>
      <c r="BP1098">
        <f t="shared" si="624"/>
        <v>4</v>
      </c>
      <c r="BQ1098" t="str">
        <f t="shared" si="625"/>
        <v>Test</v>
      </c>
    </row>
    <row r="1099" spans="1:69" x14ac:dyDescent="0.3">
      <c r="A1099">
        <v>3</v>
      </c>
      <c r="B1099">
        <v>0</v>
      </c>
      <c r="C1099" t="s">
        <v>2428</v>
      </c>
      <c r="D1099" t="s">
        <v>20</v>
      </c>
      <c r="E1099">
        <v>6</v>
      </c>
      <c r="F1099">
        <v>3</v>
      </c>
      <c r="G1099">
        <v>1</v>
      </c>
      <c r="H1099" t="s">
        <v>2427</v>
      </c>
      <c r="I1099">
        <v>21.074999999999999</v>
      </c>
      <c r="K1099" t="s">
        <v>17</v>
      </c>
      <c r="O1099">
        <v>3</v>
      </c>
      <c r="P1099">
        <v>5</v>
      </c>
      <c r="Q1099">
        <v>5</v>
      </c>
      <c r="R1099" t="str">
        <f t="shared" si="626"/>
        <v>Train</v>
      </c>
      <c r="S1099" t="str">
        <f t="shared" si="627"/>
        <v>Validate</v>
      </c>
      <c r="T1099" t="str">
        <f t="shared" si="628"/>
        <v>Validate</v>
      </c>
      <c r="U1099" t="str">
        <f t="shared" si="629"/>
        <v/>
      </c>
      <c r="V1099" t="str">
        <f t="shared" si="630"/>
        <v>0-17</v>
      </c>
      <c r="W1099" t="str">
        <f t="shared" si="631"/>
        <v/>
      </c>
      <c r="X1099" t="str">
        <f t="shared" si="632"/>
        <v>21-30</v>
      </c>
      <c r="Y1099" t="b">
        <f>SUMPRODUCT(--(U1099=counts!$A$40:$A$49))&gt;0</f>
        <v>0</v>
      </c>
      <c r="Z1099" t="b">
        <f>SUMPRODUCT(--(W1099=counts!$A$18:$A$22))&gt;0</f>
        <v>0</v>
      </c>
      <c r="AA1099" t="str">
        <f t="shared" si="633"/>
        <v>0-17</v>
      </c>
      <c r="AB1099" t="str">
        <f>IF(W1099="","Blank",IF(Z1099="TRUE",W1099,counts!$A$23))</f>
        <v>Blank</v>
      </c>
      <c r="AC1099" t="str">
        <f t="shared" si="634"/>
        <v>21-30</v>
      </c>
      <c r="AD1099" t="str">
        <f t="shared" si="635"/>
        <v>Blank</v>
      </c>
      <c r="AE1099" t="str">
        <f t="shared" si="636"/>
        <v>male</v>
      </c>
      <c r="AF1099">
        <f>IF(F1099&gt;=4, counts!$A$62,F1099)</f>
        <v>3</v>
      </c>
      <c r="AG1099">
        <f>IF(G1099&gt;=3, counts!$A$69,G1099)</f>
        <v>1</v>
      </c>
      <c r="AH1099" t="str">
        <f>IF(OR(K1099="S",K1099=""), counts!$A$75,K1099)</f>
        <v>S, blank</v>
      </c>
      <c r="AI1099">
        <f t="shared" si="637"/>
        <v>3</v>
      </c>
      <c r="AJ1099">
        <f>VLOOKUP(AA1099,counts!$V$8:$W$13,2,FALSE)</f>
        <v>-3.7643689058441341</v>
      </c>
      <c r="AK1099">
        <f>VLOOKUP(AB1099,counts!$V$17:$W$23,2,FALSE)</f>
        <v>-42.171718189759716</v>
      </c>
      <c r="AL1099">
        <f>VLOOKUP(AC1099,counts!$V$27:$W$33,2,FALSE)</f>
        <v>40.172297072540438</v>
      </c>
      <c r="AM1099">
        <f>VLOOKUP(AD1099,counts!$V$38:$W$49,2,FALSE)</f>
        <v>-33.757758935166962</v>
      </c>
      <c r="AN1099">
        <f>VLOOKUP(AE1099,counts!$V$53:$W$54,2,FALSE)</f>
        <v>-108.67008854708662</v>
      </c>
      <c r="AO1099">
        <f>VLOOKUP(AF1099,counts!$V$58:$W$62,2,FALSE)</f>
        <v>-37.641742266793358</v>
      </c>
      <c r="AP1099">
        <f>VLOOKUP(AG1099,counts!$V$66:$W$69,2,FALSE)</f>
        <v>79.365382998232107</v>
      </c>
      <c r="AQ1099">
        <f>VLOOKUP(AH1099,counts!$V$73:$W$75,2,FALSE)</f>
        <v>-22.422560732600829</v>
      </c>
      <c r="AR1099">
        <f>VLOOKUP(AI1099,counts!$V$79:$W$81,2,FALSE)</f>
        <v>-67.960368165567971</v>
      </c>
      <c r="AS1099">
        <f t="shared" si="638"/>
        <v>0</v>
      </c>
      <c r="AT1099">
        <f t="shared" si="639"/>
        <v>3</v>
      </c>
      <c r="AU1099" t="str">
        <f t="shared" si="622"/>
        <v>Train</v>
      </c>
      <c r="AW1099" t="str">
        <f t="shared" si="640"/>
        <v>0-17</v>
      </c>
      <c r="AX1099" t="str">
        <f t="shared" si="641"/>
        <v>Blank</v>
      </c>
      <c r="AY1099" t="str">
        <f t="shared" si="642"/>
        <v>21-30</v>
      </c>
      <c r="AZ1099" t="str">
        <f t="shared" si="643"/>
        <v>Blank</v>
      </c>
      <c r="BA1099" t="str">
        <f t="shared" si="644"/>
        <v>male</v>
      </c>
      <c r="BB1099">
        <f t="shared" si="645"/>
        <v>3</v>
      </c>
      <c r="BC1099">
        <f t="shared" si="646"/>
        <v>1</v>
      </c>
      <c r="BD1099" t="str">
        <f t="shared" si="647"/>
        <v>S, blank</v>
      </c>
      <c r="BE1099">
        <f t="shared" si="648"/>
        <v>3</v>
      </c>
      <c r="BF1099">
        <f t="shared" si="649"/>
        <v>-3.7643689058441341</v>
      </c>
      <c r="BG1099">
        <f t="shared" si="650"/>
        <v>-42.171718189759716</v>
      </c>
      <c r="BH1099">
        <f t="shared" si="651"/>
        <v>40.172297072540438</v>
      </c>
      <c r="BI1099">
        <f t="shared" si="652"/>
        <v>-33.757758935166962</v>
      </c>
      <c r="BJ1099">
        <f t="shared" si="653"/>
        <v>-108.67008854708662</v>
      </c>
      <c r="BK1099">
        <f t="shared" si="654"/>
        <v>-37.641742266793358</v>
      </c>
      <c r="BL1099">
        <f t="shared" si="655"/>
        <v>79.365382998232107</v>
      </c>
      <c r="BM1099">
        <f t="shared" si="656"/>
        <v>-22.422560732600829</v>
      </c>
      <c r="BN1099">
        <f t="shared" si="657"/>
        <v>-67.960368165567971</v>
      </c>
      <c r="BO1099">
        <f t="shared" si="623"/>
        <v>0</v>
      </c>
      <c r="BP1099">
        <f t="shared" si="624"/>
        <v>3</v>
      </c>
      <c r="BQ1099" t="str">
        <f t="shared" si="625"/>
        <v>Train</v>
      </c>
    </row>
    <row r="1100" spans="1:69" x14ac:dyDescent="0.3">
      <c r="A1100">
        <v>3</v>
      </c>
      <c r="B1100">
        <v>0</v>
      </c>
      <c r="C1100" t="s">
        <v>2429</v>
      </c>
      <c r="D1100" t="s">
        <v>15</v>
      </c>
      <c r="E1100">
        <v>3</v>
      </c>
      <c r="F1100">
        <v>3</v>
      </c>
      <c r="G1100">
        <v>1</v>
      </c>
      <c r="H1100" t="s">
        <v>2427</v>
      </c>
      <c r="I1100">
        <v>21.074999999999999</v>
      </c>
      <c r="K1100" t="s">
        <v>17</v>
      </c>
      <c r="O1100">
        <v>5</v>
      </c>
      <c r="P1100">
        <v>5</v>
      </c>
      <c r="Q1100">
        <v>5</v>
      </c>
      <c r="R1100" t="str">
        <f t="shared" si="626"/>
        <v>Validate</v>
      </c>
      <c r="S1100" t="str">
        <f t="shared" si="627"/>
        <v>Validate</v>
      </c>
      <c r="T1100" t="str">
        <f t="shared" si="628"/>
        <v>Validate</v>
      </c>
      <c r="U1100" t="str">
        <f t="shared" si="629"/>
        <v/>
      </c>
      <c r="V1100" t="str">
        <f t="shared" si="630"/>
        <v>0-17</v>
      </c>
      <c r="W1100" t="str">
        <f t="shared" si="631"/>
        <v/>
      </c>
      <c r="X1100" t="str">
        <f t="shared" si="632"/>
        <v>21-30</v>
      </c>
      <c r="Y1100" t="b">
        <f>SUMPRODUCT(--(U1100=counts!$A$40:$A$49))&gt;0</f>
        <v>0</v>
      </c>
      <c r="Z1100" t="b">
        <f>SUMPRODUCT(--(W1100=counts!$A$18:$A$22))&gt;0</f>
        <v>0</v>
      </c>
      <c r="AA1100" t="str">
        <f t="shared" si="633"/>
        <v>0-17</v>
      </c>
      <c r="AB1100" t="str">
        <f>IF(W1100="","Blank",IF(Z1100="TRUE",W1100,counts!$A$23))</f>
        <v>Blank</v>
      </c>
      <c r="AC1100" t="str">
        <f t="shared" si="634"/>
        <v>21-30</v>
      </c>
      <c r="AD1100" t="str">
        <f t="shared" si="635"/>
        <v>Blank</v>
      </c>
      <c r="AE1100" t="str">
        <f t="shared" si="636"/>
        <v>female</v>
      </c>
      <c r="AF1100">
        <f>IF(F1100&gt;=4, counts!$A$62,F1100)</f>
        <v>3</v>
      </c>
      <c r="AG1100">
        <f>IF(G1100&gt;=3, counts!$A$69,G1100)</f>
        <v>1</v>
      </c>
      <c r="AH1100" t="str">
        <f>IF(OR(K1100="S",K1100=""), counts!$A$75,K1100)</f>
        <v>S, blank</v>
      </c>
      <c r="AI1100">
        <f t="shared" si="637"/>
        <v>3</v>
      </c>
      <c r="AJ1100">
        <f>VLOOKUP(AA1100,counts!$V$8:$W$13,2,FALSE)</f>
        <v>-3.7643689058441341</v>
      </c>
      <c r="AK1100">
        <f>VLOOKUP(AB1100,counts!$V$17:$W$23,2,FALSE)</f>
        <v>-42.171718189759716</v>
      </c>
      <c r="AL1100">
        <f>VLOOKUP(AC1100,counts!$V$27:$W$33,2,FALSE)</f>
        <v>40.172297072540438</v>
      </c>
      <c r="AM1100">
        <f>VLOOKUP(AD1100,counts!$V$38:$W$49,2,FALSE)</f>
        <v>-33.757758935166962</v>
      </c>
      <c r="AN1100">
        <f>VLOOKUP(AE1100,counts!$V$53:$W$54,2,FALSE)</f>
        <v>151.41878811967541</v>
      </c>
      <c r="AO1100">
        <f>VLOOKUP(AF1100,counts!$V$58:$W$62,2,FALSE)</f>
        <v>-37.641742266793358</v>
      </c>
      <c r="AP1100">
        <f>VLOOKUP(AG1100,counts!$V$66:$W$69,2,FALSE)</f>
        <v>79.365382998232107</v>
      </c>
      <c r="AQ1100">
        <f>VLOOKUP(AH1100,counts!$V$73:$W$75,2,FALSE)</f>
        <v>-22.422560732600829</v>
      </c>
      <c r="AR1100">
        <f>VLOOKUP(AI1100,counts!$V$79:$W$81,2,FALSE)</f>
        <v>-67.960368165567971</v>
      </c>
      <c r="AS1100">
        <f t="shared" si="638"/>
        <v>0</v>
      </c>
      <c r="AT1100">
        <f t="shared" si="639"/>
        <v>5</v>
      </c>
      <c r="AU1100" t="str">
        <f t="shared" si="622"/>
        <v>Validate</v>
      </c>
      <c r="AW1100" t="str">
        <f t="shared" si="640"/>
        <v>0-17</v>
      </c>
      <c r="AX1100" t="str">
        <f t="shared" si="641"/>
        <v>Blank</v>
      </c>
      <c r="AY1100" t="str">
        <f t="shared" si="642"/>
        <v>21-30</v>
      </c>
      <c r="AZ1100" t="str">
        <f t="shared" si="643"/>
        <v>Blank</v>
      </c>
      <c r="BA1100" t="str">
        <f t="shared" si="644"/>
        <v>female</v>
      </c>
      <c r="BB1100">
        <f t="shared" si="645"/>
        <v>3</v>
      </c>
      <c r="BC1100">
        <f t="shared" si="646"/>
        <v>1</v>
      </c>
      <c r="BD1100" t="str">
        <f t="shared" si="647"/>
        <v>S, blank</v>
      </c>
      <c r="BE1100">
        <f t="shared" si="648"/>
        <v>3</v>
      </c>
      <c r="BF1100">
        <f t="shared" si="649"/>
        <v>-3.7643689058441341</v>
      </c>
      <c r="BG1100">
        <f t="shared" si="650"/>
        <v>-42.171718189759716</v>
      </c>
      <c r="BH1100">
        <f t="shared" si="651"/>
        <v>40.172297072540438</v>
      </c>
      <c r="BI1100">
        <f t="shared" si="652"/>
        <v>-33.757758935166962</v>
      </c>
      <c r="BJ1100">
        <f t="shared" si="653"/>
        <v>151.41878811967541</v>
      </c>
      <c r="BK1100">
        <f t="shared" si="654"/>
        <v>-37.641742266793358</v>
      </c>
      <c r="BL1100">
        <f t="shared" si="655"/>
        <v>79.365382998232107</v>
      </c>
      <c r="BM1100">
        <f t="shared" si="656"/>
        <v>-22.422560732600829</v>
      </c>
      <c r="BN1100">
        <f t="shared" si="657"/>
        <v>-67.960368165567971</v>
      </c>
      <c r="BO1100">
        <f t="shared" si="623"/>
        <v>0</v>
      </c>
      <c r="BP1100">
        <f t="shared" si="624"/>
        <v>5</v>
      </c>
      <c r="BQ1100" t="str">
        <f t="shared" si="625"/>
        <v>Validate</v>
      </c>
    </row>
    <row r="1101" spans="1:69" x14ac:dyDescent="0.3">
      <c r="A1101">
        <v>3</v>
      </c>
      <c r="B1101">
        <v>0</v>
      </c>
      <c r="C1101" t="s">
        <v>2430</v>
      </c>
      <c r="D1101" t="s">
        <v>15</v>
      </c>
      <c r="E1101">
        <v>8</v>
      </c>
      <c r="F1101">
        <v>3</v>
      </c>
      <c r="G1101">
        <v>1</v>
      </c>
      <c r="H1101" t="s">
        <v>2427</v>
      </c>
      <c r="I1101">
        <v>21.074999999999999</v>
      </c>
      <c r="K1101" t="s">
        <v>17</v>
      </c>
      <c r="O1101">
        <v>4</v>
      </c>
      <c r="P1101">
        <v>4</v>
      </c>
      <c r="Q1101">
        <v>2</v>
      </c>
      <c r="R1101" t="str">
        <f t="shared" si="626"/>
        <v>Test</v>
      </c>
      <c r="S1101" t="str">
        <f t="shared" si="627"/>
        <v>Test</v>
      </c>
      <c r="T1101" t="str">
        <f t="shared" si="628"/>
        <v>Train</v>
      </c>
      <c r="U1101" t="str">
        <f t="shared" si="629"/>
        <v/>
      </c>
      <c r="V1101" t="str">
        <f t="shared" si="630"/>
        <v>0-17</v>
      </c>
      <c r="W1101" t="str">
        <f t="shared" si="631"/>
        <v/>
      </c>
      <c r="X1101" t="str">
        <f t="shared" si="632"/>
        <v>21-30</v>
      </c>
      <c r="Y1101" t="b">
        <f>SUMPRODUCT(--(U1101=counts!$A$40:$A$49))&gt;0</f>
        <v>0</v>
      </c>
      <c r="Z1101" t="b">
        <f>SUMPRODUCT(--(W1101=counts!$A$18:$A$22))&gt;0</f>
        <v>0</v>
      </c>
      <c r="AA1101" t="str">
        <f t="shared" si="633"/>
        <v>0-17</v>
      </c>
      <c r="AB1101" t="str">
        <f>IF(W1101="","Blank",IF(Z1101="TRUE",W1101,counts!$A$23))</f>
        <v>Blank</v>
      </c>
      <c r="AC1101" t="str">
        <f t="shared" si="634"/>
        <v>21-30</v>
      </c>
      <c r="AD1101" t="str">
        <f t="shared" si="635"/>
        <v>Blank</v>
      </c>
      <c r="AE1101" t="str">
        <f t="shared" si="636"/>
        <v>female</v>
      </c>
      <c r="AF1101">
        <f>IF(F1101&gt;=4, counts!$A$62,F1101)</f>
        <v>3</v>
      </c>
      <c r="AG1101">
        <f>IF(G1101&gt;=3, counts!$A$69,G1101)</f>
        <v>1</v>
      </c>
      <c r="AH1101" t="str">
        <f>IF(OR(K1101="S",K1101=""), counts!$A$75,K1101)</f>
        <v>S, blank</v>
      </c>
      <c r="AI1101">
        <f t="shared" si="637"/>
        <v>3</v>
      </c>
      <c r="AJ1101">
        <f>VLOOKUP(AA1101,counts!$V$8:$W$13,2,FALSE)</f>
        <v>-3.7643689058441341</v>
      </c>
      <c r="AK1101">
        <f>VLOOKUP(AB1101,counts!$V$17:$W$23,2,FALSE)</f>
        <v>-42.171718189759716</v>
      </c>
      <c r="AL1101">
        <f>VLOOKUP(AC1101,counts!$V$27:$W$33,2,FALSE)</f>
        <v>40.172297072540438</v>
      </c>
      <c r="AM1101">
        <f>VLOOKUP(AD1101,counts!$V$38:$W$49,2,FALSE)</f>
        <v>-33.757758935166962</v>
      </c>
      <c r="AN1101">
        <f>VLOOKUP(AE1101,counts!$V$53:$W$54,2,FALSE)</f>
        <v>151.41878811967541</v>
      </c>
      <c r="AO1101">
        <f>VLOOKUP(AF1101,counts!$V$58:$W$62,2,FALSE)</f>
        <v>-37.641742266793358</v>
      </c>
      <c r="AP1101">
        <f>VLOOKUP(AG1101,counts!$V$66:$W$69,2,FALSE)</f>
        <v>79.365382998232107</v>
      </c>
      <c r="AQ1101">
        <f>VLOOKUP(AH1101,counts!$V$73:$W$75,2,FALSE)</f>
        <v>-22.422560732600829</v>
      </c>
      <c r="AR1101">
        <f>VLOOKUP(AI1101,counts!$V$79:$W$81,2,FALSE)</f>
        <v>-67.960368165567971</v>
      </c>
      <c r="AS1101">
        <f t="shared" si="638"/>
        <v>0</v>
      </c>
      <c r="AT1101">
        <f t="shared" si="639"/>
        <v>4</v>
      </c>
      <c r="AU1101" t="str">
        <f t="shared" si="622"/>
        <v>Test</v>
      </c>
      <c r="AW1101" t="str">
        <f t="shared" si="640"/>
        <v>0-17</v>
      </c>
      <c r="AX1101" t="str">
        <f t="shared" si="641"/>
        <v>Blank</v>
      </c>
      <c r="AY1101" t="str">
        <f t="shared" si="642"/>
        <v>21-30</v>
      </c>
      <c r="AZ1101" t="str">
        <f t="shared" si="643"/>
        <v>Blank</v>
      </c>
      <c r="BA1101" t="str">
        <f t="shared" si="644"/>
        <v>female</v>
      </c>
      <c r="BB1101">
        <f t="shared" si="645"/>
        <v>3</v>
      </c>
      <c r="BC1101">
        <f t="shared" si="646"/>
        <v>1</v>
      </c>
      <c r="BD1101" t="str">
        <f t="shared" si="647"/>
        <v>S, blank</v>
      </c>
      <c r="BE1101">
        <f t="shared" si="648"/>
        <v>3</v>
      </c>
      <c r="BF1101">
        <f t="shared" si="649"/>
        <v>-3.7643689058441341</v>
      </c>
      <c r="BG1101">
        <f t="shared" si="650"/>
        <v>-42.171718189759716</v>
      </c>
      <c r="BH1101">
        <f t="shared" si="651"/>
        <v>40.172297072540438</v>
      </c>
      <c r="BI1101">
        <f t="shared" si="652"/>
        <v>-33.757758935166962</v>
      </c>
      <c r="BJ1101">
        <f t="shared" si="653"/>
        <v>151.41878811967541</v>
      </c>
      <c r="BK1101">
        <f t="shared" si="654"/>
        <v>-37.641742266793358</v>
      </c>
      <c r="BL1101">
        <f t="shared" si="655"/>
        <v>79.365382998232107</v>
      </c>
      <c r="BM1101">
        <f t="shared" si="656"/>
        <v>-22.422560732600829</v>
      </c>
      <c r="BN1101">
        <f t="shared" si="657"/>
        <v>-67.960368165567971</v>
      </c>
      <c r="BO1101">
        <f t="shared" si="623"/>
        <v>0</v>
      </c>
      <c r="BP1101">
        <f t="shared" si="624"/>
        <v>4</v>
      </c>
      <c r="BQ1101" t="str">
        <f t="shared" si="625"/>
        <v>Test</v>
      </c>
    </row>
    <row r="1102" spans="1:69" x14ac:dyDescent="0.3">
      <c r="A1102">
        <v>3</v>
      </c>
      <c r="B1102">
        <v>0</v>
      </c>
      <c r="C1102" t="s">
        <v>2431</v>
      </c>
      <c r="D1102" t="s">
        <v>15</v>
      </c>
      <c r="E1102">
        <v>29</v>
      </c>
      <c r="F1102">
        <v>0</v>
      </c>
      <c r="G1102">
        <v>4</v>
      </c>
      <c r="H1102" t="s">
        <v>2427</v>
      </c>
      <c r="I1102">
        <v>21.074999999999999</v>
      </c>
      <c r="K1102" t="s">
        <v>17</v>
      </c>
      <c r="M1102">
        <v>206</v>
      </c>
      <c r="O1102">
        <v>2</v>
      </c>
      <c r="P1102">
        <v>2</v>
      </c>
      <c r="Q1102">
        <v>4</v>
      </c>
      <c r="R1102" t="str">
        <f t="shared" si="626"/>
        <v>Train</v>
      </c>
      <c r="S1102" t="str">
        <f t="shared" si="627"/>
        <v>Train</v>
      </c>
      <c r="T1102" t="str">
        <f t="shared" si="628"/>
        <v>Test</v>
      </c>
      <c r="U1102" t="str">
        <f t="shared" si="629"/>
        <v/>
      </c>
      <c r="V1102" t="str">
        <f t="shared" si="630"/>
        <v>18-30</v>
      </c>
      <c r="W1102" t="str">
        <f t="shared" si="631"/>
        <v/>
      </c>
      <c r="X1102" t="str">
        <f t="shared" si="632"/>
        <v>21-30</v>
      </c>
      <c r="Y1102" t="b">
        <f>SUMPRODUCT(--(U1102=counts!$A$40:$A$49))&gt;0</f>
        <v>0</v>
      </c>
      <c r="Z1102" t="b">
        <f>SUMPRODUCT(--(W1102=counts!$A$18:$A$22))&gt;0</f>
        <v>0</v>
      </c>
      <c r="AA1102" t="str">
        <f t="shared" si="633"/>
        <v>18-30</v>
      </c>
      <c r="AB1102" t="str">
        <f>IF(W1102="","Blank",IF(Z1102="TRUE",W1102,counts!$A$23))</f>
        <v>Blank</v>
      </c>
      <c r="AC1102" t="str">
        <f t="shared" si="634"/>
        <v>21-30</v>
      </c>
      <c r="AD1102" t="str">
        <f t="shared" si="635"/>
        <v>Blank</v>
      </c>
      <c r="AE1102" t="str">
        <f t="shared" si="636"/>
        <v>female</v>
      </c>
      <c r="AF1102">
        <f>IF(F1102&gt;=4, counts!$A$62,F1102)</f>
        <v>0</v>
      </c>
      <c r="AG1102" t="str">
        <f>IF(G1102&gt;=3, counts!$A$69,G1102)</f>
        <v>3, 4, 5, 6, 9</v>
      </c>
      <c r="AH1102" t="str">
        <f>IF(OR(K1102="S",K1102=""), counts!$A$75,K1102)</f>
        <v>S, blank</v>
      </c>
      <c r="AI1102">
        <f t="shared" si="637"/>
        <v>3</v>
      </c>
      <c r="AJ1102">
        <f>VLOOKUP(AA1102,counts!$V$8:$W$13,2,FALSE)</f>
        <v>-11.613432440426715</v>
      </c>
      <c r="AK1102">
        <f>VLOOKUP(AB1102,counts!$V$17:$W$23,2,FALSE)</f>
        <v>-42.171718189759716</v>
      </c>
      <c r="AL1102">
        <f>VLOOKUP(AC1102,counts!$V$27:$W$33,2,FALSE)</f>
        <v>40.172297072540438</v>
      </c>
      <c r="AM1102">
        <f>VLOOKUP(AD1102,counts!$V$38:$W$49,2,FALSE)</f>
        <v>-33.757758935166962</v>
      </c>
      <c r="AN1102">
        <f>VLOOKUP(AE1102,counts!$V$53:$W$54,2,FALSE)</f>
        <v>151.41878811967541</v>
      </c>
      <c r="AO1102">
        <f>VLOOKUP(AF1102,counts!$V$58:$W$62,2,FALSE)</f>
        <v>-14.754319664473872</v>
      </c>
      <c r="AP1102">
        <f>VLOOKUP(AG1102,counts!$V$66:$W$69,2,FALSE)</f>
        <v>-92.646375958720569</v>
      </c>
      <c r="AQ1102">
        <f>VLOOKUP(AH1102,counts!$V$73:$W$75,2,FALSE)</f>
        <v>-22.422560732600829</v>
      </c>
      <c r="AR1102">
        <f>VLOOKUP(AI1102,counts!$V$79:$W$81,2,FALSE)</f>
        <v>-67.960368165567971</v>
      </c>
      <c r="AS1102">
        <f t="shared" si="638"/>
        <v>0</v>
      </c>
      <c r="AT1102">
        <f t="shared" si="639"/>
        <v>2</v>
      </c>
      <c r="AU1102" t="str">
        <f t="shared" si="622"/>
        <v>Train</v>
      </c>
      <c r="AW1102" t="str">
        <f t="shared" si="640"/>
        <v>18-30</v>
      </c>
      <c r="AX1102" t="str">
        <f t="shared" si="641"/>
        <v>Blank</v>
      </c>
      <c r="AY1102" t="str">
        <f t="shared" si="642"/>
        <v>21-30</v>
      </c>
      <c r="AZ1102" t="str">
        <f t="shared" si="643"/>
        <v>Blank</v>
      </c>
      <c r="BA1102" t="str">
        <f t="shared" si="644"/>
        <v>female</v>
      </c>
      <c r="BB1102">
        <f t="shared" si="645"/>
        <v>0</v>
      </c>
      <c r="BC1102" t="str">
        <f t="shared" si="646"/>
        <v>3, 4, 5, 6, 9</v>
      </c>
      <c r="BD1102" t="str">
        <f t="shared" si="647"/>
        <v>S, blank</v>
      </c>
      <c r="BE1102">
        <f t="shared" si="648"/>
        <v>3</v>
      </c>
      <c r="BF1102">
        <f t="shared" si="649"/>
        <v>-11.613432440426715</v>
      </c>
      <c r="BG1102">
        <f t="shared" si="650"/>
        <v>-42.171718189759716</v>
      </c>
      <c r="BH1102">
        <f t="shared" si="651"/>
        <v>40.172297072540438</v>
      </c>
      <c r="BI1102">
        <f t="shared" si="652"/>
        <v>-33.757758935166962</v>
      </c>
      <c r="BJ1102">
        <f t="shared" si="653"/>
        <v>151.41878811967541</v>
      </c>
      <c r="BK1102">
        <f t="shared" si="654"/>
        <v>-14.754319664473872</v>
      </c>
      <c r="BL1102">
        <f t="shared" si="655"/>
        <v>-92.646375958720569</v>
      </c>
      <c r="BM1102">
        <f t="shared" si="656"/>
        <v>-22.422560732600829</v>
      </c>
      <c r="BN1102">
        <f t="shared" si="657"/>
        <v>-67.960368165567971</v>
      </c>
      <c r="BO1102">
        <f t="shared" si="623"/>
        <v>0</v>
      </c>
      <c r="BP1102">
        <f t="shared" si="624"/>
        <v>2</v>
      </c>
      <c r="BQ1102" t="str">
        <f t="shared" si="625"/>
        <v>Train</v>
      </c>
    </row>
    <row r="1103" spans="1:69" x14ac:dyDescent="0.3">
      <c r="A1103">
        <v>3</v>
      </c>
      <c r="B1103">
        <v>0</v>
      </c>
      <c r="C1103" t="s">
        <v>2432</v>
      </c>
      <c r="D1103" t="s">
        <v>20</v>
      </c>
      <c r="E1103">
        <v>1</v>
      </c>
      <c r="F1103">
        <v>4</v>
      </c>
      <c r="G1103">
        <v>1</v>
      </c>
      <c r="H1103" t="s">
        <v>2433</v>
      </c>
      <c r="I1103">
        <v>39.6875</v>
      </c>
      <c r="K1103" t="s">
        <v>17</v>
      </c>
      <c r="O1103">
        <v>2</v>
      </c>
      <c r="P1103">
        <v>2</v>
      </c>
      <c r="Q1103">
        <v>1</v>
      </c>
      <c r="R1103" t="str">
        <f t="shared" si="626"/>
        <v>Train</v>
      </c>
      <c r="S1103" t="str">
        <f t="shared" si="627"/>
        <v>Train</v>
      </c>
      <c r="T1103" t="str">
        <f t="shared" si="628"/>
        <v>Train</v>
      </c>
      <c r="U1103" t="str">
        <f t="shared" si="629"/>
        <v/>
      </c>
      <c r="V1103" t="str">
        <f t="shared" si="630"/>
        <v>0-17</v>
      </c>
      <c r="W1103" t="str">
        <f t="shared" si="631"/>
        <v/>
      </c>
      <c r="X1103" t="str">
        <f t="shared" si="632"/>
        <v>31-40</v>
      </c>
      <c r="Y1103" t="b">
        <f>SUMPRODUCT(--(U1103=counts!$A$40:$A$49))&gt;0</f>
        <v>0</v>
      </c>
      <c r="Z1103" t="b">
        <f>SUMPRODUCT(--(W1103=counts!$A$18:$A$22))&gt;0</f>
        <v>0</v>
      </c>
      <c r="AA1103" t="str">
        <f t="shared" si="633"/>
        <v>0-17</v>
      </c>
      <c r="AB1103" t="str">
        <f>IF(W1103="","Blank",IF(Z1103="TRUE",W1103,counts!$A$23))</f>
        <v>Blank</v>
      </c>
      <c r="AC1103" t="str">
        <f t="shared" si="634"/>
        <v>31-40</v>
      </c>
      <c r="AD1103" t="str">
        <f t="shared" si="635"/>
        <v>Blank</v>
      </c>
      <c r="AE1103" t="str">
        <f t="shared" si="636"/>
        <v>male</v>
      </c>
      <c r="AF1103" t="str">
        <f>IF(F1103&gt;=4, counts!$A$62,F1103)</f>
        <v>4, 5, 8</v>
      </c>
      <c r="AG1103">
        <f>IF(G1103&gt;=3, counts!$A$69,G1103)</f>
        <v>1</v>
      </c>
      <c r="AH1103" t="str">
        <f>IF(OR(K1103="S",K1103=""), counts!$A$75,K1103)</f>
        <v>S, blank</v>
      </c>
      <c r="AI1103">
        <f t="shared" si="637"/>
        <v>3</v>
      </c>
      <c r="AJ1103">
        <f>VLOOKUP(AA1103,counts!$V$8:$W$13,2,FALSE)</f>
        <v>-3.7643689058441341</v>
      </c>
      <c r="AK1103">
        <f>VLOOKUP(AB1103,counts!$V$17:$W$23,2,FALSE)</f>
        <v>-42.171718189759716</v>
      </c>
      <c r="AL1103">
        <f>VLOOKUP(AC1103,counts!$V$27:$W$33,2,FALSE)</f>
        <v>22.971838090238197</v>
      </c>
      <c r="AM1103">
        <f>VLOOKUP(AD1103,counts!$V$38:$W$49,2,FALSE)</f>
        <v>-33.757758935166962</v>
      </c>
      <c r="AN1103">
        <f>VLOOKUP(AE1103,counts!$V$53:$W$54,2,FALSE)</f>
        <v>-108.67008854708662</v>
      </c>
      <c r="AO1103">
        <f>VLOOKUP(AF1103,counts!$V$58:$W$62,2,FALSE)</f>
        <v>-259.56209067229281</v>
      </c>
      <c r="AP1103">
        <f>VLOOKUP(AG1103,counts!$V$66:$W$69,2,FALSE)</f>
        <v>79.365382998232107</v>
      </c>
      <c r="AQ1103">
        <f>VLOOKUP(AH1103,counts!$V$73:$W$75,2,FALSE)</f>
        <v>-22.422560732600829</v>
      </c>
      <c r="AR1103">
        <f>VLOOKUP(AI1103,counts!$V$79:$W$81,2,FALSE)</f>
        <v>-67.960368165567971</v>
      </c>
      <c r="AS1103">
        <f t="shared" si="638"/>
        <v>0</v>
      </c>
      <c r="AT1103">
        <f t="shared" si="639"/>
        <v>2</v>
      </c>
      <c r="AU1103" t="str">
        <f t="shared" si="622"/>
        <v>Train</v>
      </c>
      <c r="AW1103" t="str">
        <f t="shared" si="640"/>
        <v>0-17</v>
      </c>
      <c r="AX1103" t="str">
        <f t="shared" si="641"/>
        <v>Blank</v>
      </c>
      <c r="AY1103" t="str">
        <f t="shared" si="642"/>
        <v>31-40</v>
      </c>
      <c r="AZ1103" t="str">
        <f t="shared" si="643"/>
        <v>Blank</v>
      </c>
      <c r="BA1103" t="str">
        <f t="shared" si="644"/>
        <v>male</v>
      </c>
      <c r="BB1103" t="str">
        <f t="shared" si="645"/>
        <v>4, 5, 8</v>
      </c>
      <c r="BC1103">
        <f t="shared" si="646"/>
        <v>1</v>
      </c>
      <c r="BD1103" t="str">
        <f t="shared" si="647"/>
        <v>S, blank</v>
      </c>
      <c r="BE1103">
        <f t="shared" si="648"/>
        <v>3</v>
      </c>
      <c r="BF1103">
        <f t="shared" si="649"/>
        <v>-3.7643689058441341</v>
      </c>
      <c r="BG1103">
        <f t="shared" si="650"/>
        <v>-42.171718189759716</v>
      </c>
      <c r="BH1103">
        <f t="shared" si="651"/>
        <v>22.971838090238197</v>
      </c>
      <c r="BI1103">
        <f t="shared" si="652"/>
        <v>-33.757758935166962</v>
      </c>
      <c r="BJ1103">
        <f t="shared" si="653"/>
        <v>-108.67008854708662</v>
      </c>
      <c r="BK1103">
        <f t="shared" si="654"/>
        <v>-259.56209067229281</v>
      </c>
      <c r="BL1103">
        <f t="shared" si="655"/>
        <v>79.365382998232107</v>
      </c>
      <c r="BM1103">
        <f t="shared" si="656"/>
        <v>-22.422560732600829</v>
      </c>
      <c r="BN1103">
        <f t="shared" si="657"/>
        <v>-67.960368165567971</v>
      </c>
      <c r="BO1103">
        <f t="shared" si="623"/>
        <v>0</v>
      </c>
      <c r="BP1103">
        <f t="shared" si="624"/>
        <v>2</v>
      </c>
      <c r="BQ1103" t="str">
        <f t="shared" si="625"/>
        <v>Train</v>
      </c>
    </row>
    <row r="1104" spans="1:69" x14ac:dyDescent="0.3">
      <c r="A1104">
        <v>3</v>
      </c>
      <c r="B1104">
        <v>0</v>
      </c>
      <c r="C1104" t="s">
        <v>2434</v>
      </c>
      <c r="D1104" t="s">
        <v>20</v>
      </c>
      <c r="E1104">
        <v>7</v>
      </c>
      <c r="F1104">
        <v>4</v>
      </c>
      <c r="G1104">
        <v>1</v>
      </c>
      <c r="H1104" t="s">
        <v>2433</v>
      </c>
      <c r="I1104">
        <v>39.6875</v>
      </c>
      <c r="K1104" t="s">
        <v>17</v>
      </c>
      <c r="O1104">
        <v>2</v>
      </c>
      <c r="P1104">
        <v>1</v>
      </c>
      <c r="Q1104">
        <v>1</v>
      </c>
      <c r="R1104" t="str">
        <f t="shared" si="626"/>
        <v>Train</v>
      </c>
      <c r="S1104" t="str">
        <f t="shared" si="627"/>
        <v>Train</v>
      </c>
      <c r="T1104" t="str">
        <f t="shared" si="628"/>
        <v>Train</v>
      </c>
      <c r="U1104" t="str">
        <f t="shared" si="629"/>
        <v/>
      </c>
      <c r="V1104" t="str">
        <f t="shared" si="630"/>
        <v>0-17</v>
      </c>
      <c r="W1104" t="str">
        <f t="shared" si="631"/>
        <v/>
      </c>
      <c r="X1104" t="str">
        <f t="shared" si="632"/>
        <v>31-40</v>
      </c>
      <c r="Y1104" t="b">
        <f>SUMPRODUCT(--(U1104=counts!$A$40:$A$49))&gt;0</f>
        <v>0</v>
      </c>
      <c r="Z1104" t="b">
        <f>SUMPRODUCT(--(W1104=counts!$A$18:$A$22))&gt;0</f>
        <v>0</v>
      </c>
      <c r="AA1104" t="str">
        <f t="shared" si="633"/>
        <v>0-17</v>
      </c>
      <c r="AB1104" t="str">
        <f>IF(W1104="","Blank",IF(Z1104="TRUE",W1104,counts!$A$23))</f>
        <v>Blank</v>
      </c>
      <c r="AC1104" t="str">
        <f t="shared" si="634"/>
        <v>31-40</v>
      </c>
      <c r="AD1104" t="str">
        <f t="shared" si="635"/>
        <v>Blank</v>
      </c>
      <c r="AE1104" t="str">
        <f t="shared" si="636"/>
        <v>male</v>
      </c>
      <c r="AF1104" t="str">
        <f>IF(F1104&gt;=4, counts!$A$62,F1104)</f>
        <v>4, 5, 8</v>
      </c>
      <c r="AG1104">
        <f>IF(G1104&gt;=3, counts!$A$69,G1104)</f>
        <v>1</v>
      </c>
      <c r="AH1104" t="str">
        <f>IF(OR(K1104="S",K1104=""), counts!$A$75,K1104)</f>
        <v>S, blank</v>
      </c>
      <c r="AI1104">
        <f t="shared" si="637"/>
        <v>3</v>
      </c>
      <c r="AJ1104">
        <f>VLOOKUP(AA1104,counts!$V$8:$W$13,2,FALSE)</f>
        <v>-3.7643689058441341</v>
      </c>
      <c r="AK1104">
        <f>VLOOKUP(AB1104,counts!$V$17:$W$23,2,FALSE)</f>
        <v>-42.171718189759716</v>
      </c>
      <c r="AL1104">
        <f>VLOOKUP(AC1104,counts!$V$27:$W$33,2,FALSE)</f>
        <v>22.971838090238197</v>
      </c>
      <c r="AM1104">
        <f>VLOOKUP(AD1104,counts!$V$38:$W$49,2,FALSE)</f>
        <v>-33.757758935166962</v>
      </c>
      <c r="AN1104">
        <f>VLOOKUP(AE1104,counts!$V$53:$W$54,2,FALSE)</f>
        <v>-108.67008854708662</v>
      </c>
      <c r="AO1104">
        <f>VLOOKUP(AF1104,counts!$V$58:$W$62,2,FALSE)</f>
        <v>-259.56209067229281</v>
      </c>
      <c r="AP1104">
        <f>VLOOKUP(AG1104,counts!$V$66:$W$69,2,FALSE)</f>
        <v>79.365382998232107</v>
      </c>
      <c r="AQ1104">
        <f>VLOOKUP(AH1104,counts!$V$73:$W$75,2,FALSE)</f>
        <v>-22.422560732600829</v>
      </c>
      <c r="AR1104">
        <f>VLOOKUP(AI1104,counts!$V$79:$W$81,2,FALSE)</f>
        <v>-67.960368165567971</v>
      </c>
      <c r="AS1104">
        <f t="shared" si="638"/>
        <v>0</v>
      </c>
      <c r="AT1104">
        <f t="shared" si="639"/>
        <v>2</v>
      </c>
      <c r="AU1104" t="str">
        <f t="shared" si="622"/>
        <v>Train</v>
      </c>
      <c r="AW1104" t="str">
        <f t="shared" si="640"/>
        <v>0-17</v>
      </c>
      <c r="AX1104" t="str">
        <f t="shared" si="641"/>
        <v>Blank</v>
      </c>
      <c r="AY1104" t="str">
        <f t="shared" si="642"/>
        <v>31-40</v>
      </c>
      <c r="AZ1104" t="str">
        <f t="shared" si="643"/>
        <v>Blank</v>
      </c>
      <c r="BA1104" t="str">
        <f t="shared" si="644"/>
        <v>male</v>
      </c>
      <c r="BB1104" t="str">
        <f t="shared" si="645"/>
        <v>4, 5, 8</v>
      </c>
      <c r="BC1104">
        <f t="shared" si="646"/>
        <v>1</v>
      </c>
      <c r="BD1104" t="str">
        <f t="shared" si="647"/>
        <v>S, blank</v>
      </c>
      <c r="BE1104">
        <f t="shared" si="648"/>
        <v>3</v>
      </c>
      <c r="BF1104">
        <f t="shared" si="649"/>
        <v>-3.7643689058441341</v>
      </c>
      <c r="BG1104">
        <f t="shared" si="650"/>
        <v>-42.171718189759716</v>
      </c>
      <c r="BH1104">
        <f t="shared" si="651"/>
        <v>22.971838090238197</v>
      </c>
      <c r="BI1104">
        <f t="shared" si="652"/>
        <v>-33.757758935166962</v>
      </c>
      <c r="BJ1104">
        <f t="shared" si="653"/>
        <v>-108.67008854708662</v>
      </c>
      <c r="BK1104">
        <f t="shared" si="654"/>
        <v>-259.56209067229281</v>
      </c>
      <c r="BL1104">
        <f t="shared" si="655"/>
        <v>79.365382998232107</v>
      </c>
      <c r="BM1104">
        <f t="shared" si="656"/>
        <v>-22.422560732600829</v>
      </c>
      <c r="BN1104">
        <f t="shared" si="657"/>
        <v>-67.960368165567971</v>
      </c>
      <c r="BO1104">
        <f t="shared" si="623"/>
        <v>0</v>
      </c>
      <c r="BP1104">
        <f t="shared" si="624"/>
        <v>2</v>
      </c>
      <c r="BQ1104" t="str">
        <f t="shared" si="625"/>
        <v>Train</v>
      </c>
    </row>
    <row r="1105" spans="1:69" x14ac:dyDescent="0.3">
      <c r="A1105">
        <v>3</v>
      </c>
      <c r="B1105">
        <v>0</v>
      </c>
      <c r="C1105" t="s">
        <v>2435</v>
      </c>
      <c r="D1105" t="s">
        <v>20</v>
      </c>
      <c r="E1105">
        <v>2</v>
      </c>
      <c r="F1105">
        <v>4</v>
      </c>
      <c r="G1105">
        <v>1</v>
      </c>
      <c r="H1105" t="s">
        <v>2433</v>
      </c>
      <c r="I1105">
        <v>39.6875</v>
      </c>
      <c r="K1105" t="s">
        <v>17</v>
      </c>
      <c r="O1105">
        <v>3</v>
      </c>
      <c r="P1105">
        <v>2</v>
      </c>
      <c r="Q1105">
        <v>4</v>
      </c>
      <c r="R1105" t="str">
        <f t="shared" si="626"/>
        <v>Train</v>
      </c>
      <c r="S1105" t="str">
        <f t="shared" si="627"/>
        <v>Train</v>
      </c>
      <c r="T1105" t="str">
        <f t="shared" si="628"/>
        <v>Test</v>
      </c>
      <c r="U1105" t="str">
        <f t="shared" si="629"/>
        <v/>
      </c>
      <c r="V1105" t="str">
        <f t="shared" si="630"/>
        <v>0-17</v>
      </c>
      <c r="W1105" t="str">
        <f t="shared" si="631"/>
        <v/>
      </c>
      <c r="X1105" t="str">
        <f t="shared" si="632"/>
        <v>31-40</v>
      </c>
      <c r="Y1105" t="b">
        <f>SUMPRODUCT(--(U1105=counts!$A$40:$A$49))&gt;0</f>
        <v>0</v>
      </c>
      <c r="Z1105" t="b">
        <f>SUMPRODUCT(--(W1105=counts!$A$18:$A$22))&gt;0</f>
        <v>0</v>
      </c>
      <c r="AA1105" t="str">
        <f t="shared" si="633"/>
        <v>0-17</v>
      </c>
      <c r="AB1105" t="str">
        <f>IF(W1105="","Blank",IF(Z1105="TRUE",W1105,counts!$A$23))</f>
        <v>Blank</v>
      </c>
      <c r="AC1105" t="str">
        <f t="shared" si="634"/>
        <v>31-40</v>
      </c>
      <c r="AD1105" t="str">
        <f t="shared" si="635"/>
        <v>Blank</v>
      </c>
      <c r="AE1105" t="str">
        <f t="shared" si="636"/>
        <v>male</v>
      </c>
      <c r="AF1105" t="str">
        <f>IF(F1105&gt;=4, counts!$A$62,F1105)</f>
        <v>4, 5, 8</v>
      </c>
      <c r="AG1105">
        <f>IF(G1105&gt;=3, counts!$A$69,G1105)</f>
        <v>1</v>
      </c>
      <c r="AH1105" t="str">
        <f>IF(OR(K1105="S",K1105=""), counts!$A$75,K1105)</f>
        <v>S, blank</v>
      </c>
      <c r="AI1105">
        <f t="shared" si="637"/>
        <v>3</v>
      </c>
      <c r="AJ1105">
        <f>VLOOKUP(AA1105,counts!$V$8:$W$13,2,FALSE)</f>
        <v>-3.7643689058441341</v>
      </c>
      <c r="AK1105">
        <f>VLOOKUP(AB1105,counts!$V$17:$W$23,2,FALSE)</f>
        <v>-42.171718189759716</v>
      </c>
      <c r="AL1105">
        <f>VLOOKUP(AC1105,counts!$V$27:$W$33,2,FALSE)</f>
        <v>22.971838090238197</v>
      </c>
      <c r="AM1105">
        <f>VLOOKUP(AD1105,counts!$V$38:$W$49,2,FALSE)</f>
        <v>-33.757758935166962</v>
      </c>
      <c r="AN1105">
        <f>VLOOKUP(AE1105,counts!$V$53:$W$54,2,FALSE)</f>
        <v>-108.67008854708662</v>
      </c>
      <c r="AO1105">
        <f>VLOOKUP(AF1105,counts!$V$58:$W$62,2,FALSE)</f>
        <v>-259.56209067229281</v>
      </c>
      <c r="AP1105">
        <f>VLOOKUP(AG1105,counts!$V$66:$W$69,2,FALSE)</f>
        <v>79.365382998232107</v>
      </c>
      <c r="AQ1105">
        <f>VLOOKUP(AH1105,counts!$V$73:$W$75,2,FALSE)</f>
        <v>-22.422560732600829</v>
      </c>
      <c r="AR1105">
        <f>VLOOKUP(AI1105,counts!$V$79:$W$81,2,FALSE)</f>
        <v>-67.960368165567971</v>
      </c>
      <c r="AS1105">
        <f t="shared" si="638"/>
        <v>0</v>
      </c>
      <c r="AT1105">
        <f t="shared" si="639"/>
        <v>3</v>
      </c>
      <c r="AU1105" t="str">
        <f t="shared" si="622"/>
        <v>Train</v>
      </c>
      <c r="AW1105" t="str">
        <f t="shared" si="640"/>
        <v>0-17</v>
      </c>
      <c r="AX1105" t="str">
        <f t="shared" si="641"/>
        <v>Blank</v>
      </c>
      <c r="AY1105" t="str">
        <f t="shared" si="642"/>
        <v>31-40</v>
      </c>
      <c r="AZ1105" t="str">
        <f t="shared" si="643"/>
        <v>Blank</v>
      </c>
      <c r="BA1105" t="str">
        <f t="shared" si="644"/>
        <v>male</v>
      </c>
      <c r="BB1105" t="str">
        <f t="shared" si="645"/>
        <v>4, 5, 8</v>
      </c>
      <c r="BC1105">
        <f t="shared" si="646"/>
        <v>1</v>
      </c>
      <c r="BD1105" t="str">
        <f t="shared" si="647"/>
        <v>S, blank</v>
      </c>
      <c r="BE1105">
        <f t="shared" si="648"/>
        <v>3</v>
      </c>
      <c r="BF1105">
        <f t="shared" si="649"/>
        <v>-3.7643689058441341</v>
      </c>
      <c r="BG1105">
        <f t="shared" si="650"/>
        <v>-42.171718189759716</v>
      </c>
      <c r="BH1105">
        <f t="shared" si="651"/>
        <v>22.971838090238197</v>
      </c>
      <c r="BI1105">
        <f t="shared" si="652"/>
        <v>-33.757758935166962</v>
      </c>
      <c r="BJ1105">
        <f t="shared" si="653"/>
        <v>-108.67008854708662</v>
      </c>
      <c r="BK1105">
        <f t="shared" si="654"/>
        <v>-259.56209067229281</v>
      </c>
      <c r="BL1105">
        <f t="shared" si="655"/>
        <v>79.365382998232107</v>
      </c>
      <c r="BM1105">
        <f t="shared" si="656"/>
        <v>-22.422560732600829</v>
      </c>
      <c r="BN1105">
        <f t="shared" si="657"/>
        <v>-67.960368165567971</v>
      </c>
      <c r="BO1105">
        <f t="shared" si="623"/>
        <v>0</v>
      </c>
      <c r="BP1105">
        <f t="shared" si="624"/>
        <v>3</v>
      </c>
      <c r="BQ1105" t="str">
        <f t="shared" si="625"/>
        <v>Train</v>
      </c>
    </row>
    <row r="1106" spans="1:69" x14ac:dyDescent="0.3">
      <c r="A1106">
        <v>3</v>
      </c>
      <c r="B1106">
        <v>0</v>
      </c>
      <c r="C1106" t="s">
        <v>2436</v>
      </c>
      <c r="D1106" t="s">
        <v>20</v>
      </c>
      <c r="E1106">
        <v>16</v>
      </c>
      <c r="F1106">
        <v>4</v>
      </c>
      <c r="G1106">
        <v>1</v>
      </c>
      <c r="H1106" t="s">
        <v>2433</v>
      </c>
      <c r="I1106">
        <v>39.6875</v>
      </c>
      <c r="K1106" t="s">
        <v>17</v>
      </c>
      <c r="O1106">
        <v>1</v>
      </c>
      <c r="P1106">
        <v>1</v>
      </c>
      <c r="Q1106">
        <v>1</v>
      </c>
      <c r="R1106" t="str">
        <f t="shared" si="626"/>
        <v>Train</v>
      </c>
      <c r="S1106" t="str">
        <f t="shared" si="627"/>
        <v>Train</v>
      </c>
      <c r="T1106" t="str">
        <f t="shared" si="628"/>
        <v>Train</v>
      </c>
      <c r="U1106" t="str">
        <f t="shared" si="629"/>
        <v/>
      </c>
      <c r="V1106" t="str">
        <f t="shared" si="630"/>
        <v>0-17</v>
      </c>
      <c r="W1106" t="str">
        <f t="shared" si="631"/>
        <v/>
      </c>
      <c r="X1106" t="str">
        <f t="shared" si="632"/>
        <v>31-40</v>
      </c>
      <c r="Y1106" t="b">
        <f>SUMPRODUCT(--(U1106=counts!$A$40:$A$49))&gt;0</f>
        <v>0</v>
      </c>
      <c r="Z1106" t="b">
        <f>SUMPRODUCT(--(W1106=counts!$A$18:$A$22))&gt;0</f>
        <v>0</v>
      </c>
      <c r="AA1106" t="str">
        <f t="shared" si="633"/>
        <v>0-17</v>
      </c>
      <c r="AB1106" t="str">
        <f>IF(W1106="","Blank",IF(Z1106="TRUE",W1106,counts!$A$23))</f>
        <v>Blank</v>
      </c>
      <c r="AC1106" t="str">
        <f t="shared" si="634"/>
        <v>31-40</v>
      </c>
      <c r="AD1106" t="str">
        <f t="shared" si="635"/>
        <v>Blank</v>
      </c>
      <c r="AE1106" t="str">
        <f t="shared" si="636"/>
        <v>male</v>
      </c>
      <c r="AF1106" t="str">
        <f>IF(F1106&gt;=4, counts!$A$62,F1106)</f>
        <v>4, 5, 8</v>
      </c>
      <c r="AG1106">
        <f>IF(G1106&gt;=3, counts!$A$69,G1106)</f>
        <v>1</v>
      </c>
      <c r="AH1106" t="str">
        <f>IF(OR(K1106="S",K1106=""), counts!$A$75,K1106)</f>
        <v>S, blank</v>
      </c>
      <c r="AI1106">
        <f t="shared" si="637"/>
        <v>3</v>
      </c>
      <c r="AJ1106">
        <f>VLOOKUP(AA1106,counts!$V$8:$W$13,2,FALSE)</f>
        <v>-3.7643689058441341</v>
      </c>
      <c r="AK1106">
        <f>VLOOKUP(AB1106,counts!$V$17:$W$23,2,FALSE)</f>
        <v>-42.171718189759716</v>
      </c>
      <c r="AL1106">
        <f>VLOOKUP(AC1106,counts!$V$27:$W$33,2,FALSE)</f>
        <v>22.971838090238197</v>
      </c>
      <c r="AM1106">
        <f>VLOOKUP(AD1106,counts!$V$38:$W$49,2,FALSE)</f>
        <v>-33.757758935166962</v>
      </c>
      <c r="AN1106">
        <f>VLOOKUP(AE1106,counts!$V$53:$W$54,2,FALSE)</f>
        <v>-108.67008854708662</v>
      </c>
      <c r="AO1106">
        <f>VLOOKUP(AF1106,counts!$V$58:$W$62,2,FALSE)</f>
        <v>-259.56209067229281</v>
      </c>
      <c r="AP1106">
        <f>VLOOKUP(AG1106,counts!$V$66:$W$69,2,FALSE)</f>
        <v>79.365382998232107</v>
      </c>
      <c r="AQ1106">
        <f>VLOOKUP(AH1106,counts!$V$73:$W$75,2,FALSE)</f>
        <v>-22.422560732600829</v>
      </c>
      <c r="AR1106">
        <f>VLOOKUP(AI1106,counts!$V$79:$W$81,2,FALSE)</f>
        <v>-67.960368165567971</v>
      </c>
      <c r="AS1106">
        <f t="shared" si="638"/>
        <v>0</v>
      </c>
      <c r="AT1106">
        <f t="shared" si="639"/>
        <v>1</v>
      </c>
      <c r="AU1106" t="str">
        <f t="shared" si="622"/>
        <v>Train</v>
      </c>
      <c r="AW1106" t="str">
        <f t="shared" si="640"/>
        <v>0-17</v>
      </c>
      <c r="AX1106" t="str">
        <f t="shared" si="641"/>
        <v>Blank</v>
      </c>
      <c r="AY1106" t="str">
        <f t="shared" si="642"/>
        <v>31-40</v>
      </c>
      <c r="AZ1106" t="str">
        <f t="shared" si="643"/>
        <v>Blank</v>
      </c>
      <c r="BA1106" t="str">
        <f t="shared" si="644"/>
        <v>male</v>
      </c>
      <c r="BB1106" t="str">
        <f t="shared" si="645"/>
        <v>4, 5, 8</v>
      </c>
      <c r="BC1106">
        <f t="shared" si="646"/>
        <v>1</v>
      </c>
      <c r="BD1106" t="str">
        <f t="shared" si="647"/>
        <v>S, blank</v>
      </c>
      <c r="BE1106">
        <f t="shared" si="648"/>
        <v>3</v>
      </c>
      <c r="BF1106">
        <f t="shared" si="649"/>
        <v>-3.7643689058441341</v>
      </c>
      <c r="BG1106">
        <f t="shared" si="650"/>
        <v>-42.171718189759716</v>
      </c>
      <c r="BH1106">
        <f t="shared" si="651"/>
        <v>22.971838090238197</v>
      </c>
      <c r="BI1106">
        <f t="shared" si="652"/>
        <v>-33.757758935166962</v>
      </c>
      <c r="BJ1106">
        <f t="shared" si="653"/>
        <v>-108.67008854708662</v>
      </c>
      <c r="BK1106">
        <f t="shared" si="654"/>
        <v>-259.56209067229281</v>
      </c>
      <c r="BL1106">
        <f t="shared" si="655"/>
        <v>79.365382998232107</v>
      </c>
      <c r="BM1106">
        <f t="shared" si="656"/>
        <v>-22.422560732600829</v>
      </c>
      <c r="BN1106">
        <f t="shared" si="657"/>
        <v>-67.960368165567971</v>
      </c>
      <c r="BO1106">
        <f t="shared" si="623"/>
        <v>0</v>
      </c>
      <c r="BP1106">
        <f t="shared" si="624"/>
        <v>1</v>
      </c>
      <c r="BQ1106" t="str">
        <f t="shared" si="625"/>
        <v>Train</v>
      </c>
    </row>
    <row r="1107" spans="1:69" x14ac:dyDescent="0.3">
      <c r="A1107">
        <v>3</v>
      </c>
      <c r="B1107">
        <v>0</v>
      </c>
      <c r="C1107" t="s">
        <v>2437</v>
      </c>
      <c r="D1107" t="s">
        <v>20</v>
      </c>
      <c r="E1107">
        <v>14</v>
      </c>
      <c r="F1107">
        <v>4</v>
      </c>
      <c r="G1107">
        <v>1</v>
      </c>
      <c r="H1107" t="s">
        <v>2433</v>
      </c>
      <c r="I1107">
        <v>39.6875</v>
      </c>
      <c r="K1107" t="s">
        <v>17</v>
      </c>
      <c r="O1107">
        <v>4</v>
      </c>
      <c r="P1107">
        <v>3</v>
      </c>
      <c r="Q1107">
        <v>4</v>
      </c>
      <c r="R1107" t="str">
        <f t="shared" si="626"/>
        <v>Test</v>
      </c>
      <c r="S1107" t="str">
        <f t="shared" si="627"/>
        <v>Train</v>
      </c>
      <c r="T1107" t="str">
        <f t="shared" si="628"/>
        <v>Test</v>
      </c>
      <c r="U1107" t="str">
        <f t="shared" si="629"/>
        <v/>
      </c>
      <c r="V1107" t="str">
        <f t="shared" si="630"/>
        <v>0-17</v>
      </c>
      <c r="W1107" t="str">
        <f t="shared" si="631"/>
        <v/>
      </c>
      <c r="X1107" t="str">
        <f t="shared" si="632"/>
        <v>31-40</v>
      </c>
      <c r="Y1107" t="b">
        <f>SUMPRODUCT(--(U1107=counts!$A$40:$A$49))&gt;0</f>
        <v>0</v>
      </c>
      <c r="Z1107" t="b">
        <f>SUMPRODUCT(--(W1107=counts!$A$18:$A$22))&gt;0</f>
        <v>0</v>
      </c>
      <c r="AA1107" t="str">
        <f t="shared" si="633"/>
        <v>0-17</v>
      </c>
      <c r="AB1107" t="str">
        <f>IF(W1107="","Blank",IF(Z1107="TRUE",W1107,counts!$A$23))</f>
        <v>Blank</v>
      </c>
      <c r="AC1107" t="str">
        <f t="shared" si="634"/>
        <v>31-40</v>
      </c>
      <c r="AD1107" t="str">
        <f t="shared" si="635"/>
        <v>Blank</v>
      </c>
      <c r="AE1107" t="str">
        <f t="shared" si="636"/>
        <v>male</v>
      </c>
      <c r="AF1107" t="str">
        <f>IF(F1107&gt;=4, counts!$A$62,F1107)</f>
        <v>4, 5, 8</v>
      </c>
      <c r="AG1107">
        <f>IF(G1107&gt;=3, counts!$A$69,G1107)</f>
        <v>1</v>
      </c>
      <c r="AH1107" t="str">
        <f>IF(OR(K1107="S",K1107=""), counts!$A$75,K1107)</f>
        <v>S, blank</v>
      </c>
      <c r="AI1107">
        <f t="shared" si="637"/>
        <v>3</v>
      </c>
      <c r="AJ1107">
        <f>VLOOKUP(AA1107,counts!$V$8:$W$13,2,FALSE)</f>
        <v>-3.7643689058441341</v>
      </c>
      <c r="AK1107">
        <f>VLOOKUP(AB1107,counts!$V$17:$W$23,2,FALSE)</f>
        <v>-42.171718189759716</v>
      </c>
      <c r="AL1107">
        <f>VLOOKUP(AC1107,counts!$V$27:$W$33,2,FALSE)</f>
        <v>22.971838090238197</v>
      </c>
      <c r="AM1107">
        <f>VLOOKUP(AD1107,counts!$V$38:$W$49,2,FALSE)</f>
        <v>-33.757758935166962</v>
      </c>
      <c r="AN1107">
        <f>VLOOKUP(AE1107,counts!$V$53:$W$54,2,FALSE)</f>
        <v>-108.67008854708662</v>
      </c>
      <c r="AO1107">
        <f>VLOOKUP(AF1107,counts!$V$58:$W$62,2,FALSE)</f>
        <v>-259.56209067229281</v>
      </c>
      <c r="AP1107">
        <f>VLOOKUP(AG1107,counts!$V$66:$W$69,2,FALSE)</f>
        <v>79.365382998232107</v>
      </c>
      <c r="AQ1107">
        <f>VLOOKUP(AH1107,counts!$V$73:$W$75,2,FALSE)</f>
        <v>-22.422560732600829</v>
      </c>
      <c r="AR1107">
        <f>VLOOKUP(AI1107,counts!$V$79:$W$81,2,FALSE)</f>
        <v>-67.960368165567971</v>
      </c>
      <c r="AS1107">
        <f t="shared" si="638"/>
        <v>0</v>
      </c>
      <c r="AT1107">
        <f t="shared" si="639"/>
        <v>4</v>
      </c>
      <c r="AU1107" t="str">
        <f t="shared" si="622"/>
        <v>Test</v>
      </c>
      <c r="AW1107" t="str">
        <f t="shared" si="640"/>
        <v>0-17</v>
      </c>
      <c r="AX1107" t="str">
        <f t="shared" si="641"/>
        <v>Blank</v>
      </c>
      <c r="AY1107" t="str">
        <f t="shared" si="642"/>
        <v>31-40</v>
      </c>
      <c r="AZ1107" t="str">
        <f t="shared" si="643"/>
        <v>Blank</v>
      </c>
      <c r="BA1107" t="str">
        <f t="shared" si="644"/>
        <v>male</v>
      </c>
      <c r="BB1107" t="str">
        <f t="shared" si="645"/>
        <v>4, 5, 8</v>
      </c>
      <c r="BC1107">
        <f t="shared" si="646"/>
        <v>1</v>
      </c>
      <c r="BD1107" t="str">
        <f t="shared" si="647"/>
        <v>S, blank</v>
      </c>
      <c r="BE1107">
        <f t="shared" si="648"/>
        <v>3</v>
      </c>
      <c r="BF1107">
        <f t="shared" si="649"/>
        <v>-3.7643689058441341</v>
      </c>
      <c r="BG1107">
        <f t="shared" si="650"/>
        <v>-42.171718189759716</v>
      </c>
      <c r="BH1107">
        <f t="shared" si="651"/>
        <v>22.971838090238197</v>
      </c>
      <c r="BI1107">
        <f t="shared" si="652"/>
        <v>-33.757758935166962</v>
      </c>
      <c r="BJ1107">
        <f t="shared" si="653"/>
        <v>-108.67008854708662</v>
      </c>
      <c r="BK1107">
        <f t="shared" si="654"/>
        <v>-259.56209067229281</v>
      </c>
      <c r="BL1107">
        <f t="shared" si="655"/>
        <v>79.365382998232107</v>
      </c>
      <c r="BM1107">
        <f t="shared" si="656"/>
        <v>-22.422560732600829</v>
      </c>
      <c r="BN1107">
        <f t="shared" si="657"/>
        <v>-67.960368165567971</v>
      </c>
      <c r="BO1107">
        <f t="shared" si="623"/>
        <v>0</v>
      </c>
      <c r="BP1107">
        <f t="shared" si="624"/>
        <v>4</v>
      </c>
      <c r="BQ1107" t="str">
        <f t="shared" si="625"/>
        <v>Test</v>
      </c>
    </row>
    <row r="1108" spans="1:69" x14ac:dyDescent="0.3">
      <c r="A1108">
        <v>3</v>
      </c>
      <c r="B1108">
        <v>0</v>
      </c>
      <c r="C1108" t="s">
        <v>2438</v>
      </c>
      <c r="D1108" t="s">
        <v>15</v>
      </c>
      <c r="E1108">
        <v>41</v>
      </c>
      <c r="F1108">
        <v>0</v>
      </c>
      <c r="G1108">
        <v>5</v>
      </c>
      <c r="H1108" t="s">
        <v>2433</v>
      </c>
      <c r="I1108">
        <v>39.6875</v>
      </c>
      <c r="K1108" t="s">
        <v>17</v>
      </c>
      <c r="O1108">
        <v>1</v>
      </c>
      <c r="P1108">
        <v>1</v>
      </c>
      <c r="Q1108">
        <v>1</v>
      </c>
      <c r="R1108" t="str">
        <f t="shared" si="626"/>
        <v>Train</v>
      </c>
      <c r="S1108" t="str">
        <f t="shared" si="627"/>
        <v>Train</v>
      </c>
      <c r="T1108" t="str">
        <f t="shared" si="628"/>
        <v>Train</v>
      </c>
      <c r="U1108" t="str">
        <f t="shared" si="629"/>
        <v/>
      </c>
      <c r="V1108" t="str">
        <f t="shared" si="630"/>
        <v>41-50</v>
      </c>
      <c r="W1108" t="str">
        <f t="shared" si="631"/>
        <v/>
      </c>
      <c r="X1108" t="str">
        <f t="shared" si="632"/>
        <v>31-40</v>
      </c>
      <c r="Y1108" t="b">
        <f>SUMPRODUCT(--(U1108=counts!$A$40:$A$49))&gt;0</f>
        <v>0</v>
      </c>
      <c r="Z1108" t="b">
        <f>SUMPRODUCT(--(W1108=counts!$A$18:$A$22))&gt;0</f>
        <v>0</v>
      </c>
      <c r="AA1108" t="str">
        <f t="shared" si="633"/>
        <v>41-50</v>
      </c>
      <c r="AB1108" t="str">
        <f>IF(W1108="","Blank",IF(Z1108="TRUE",W1108,counts!$A$23))</f>
        <v>Blank</v>
      </c>
      <c r="AC1108" t="str">
        <f t="shared" si="634"/>
        <v>31-40</v>
      </c>
      <c r="AD1108" t="str">
        <f t="shared" si="635"/>
        <v>Blank</v>
      </c>
      <c r="AE1108" t="str">
        <f t="shared" si="636"/>
        <v>female</v>
      </c>
      <c r="AF1108">
        <f>IF(F1108&gt;=4, counts!$A$62,F1108)</f>
        <v>0</v>
      </c>
      <c r="AG1108" t="str">
        <f>IF(G1108&gt;=3, counts!$A$69,G1108)</f>
        <v>3, 4, 5, 6, 9</v>
      </c>
      <c r="AH1108" t="str">
        <f>IF(OR(K1108="S",K1108=""), counts!$A$75,K1108)</f>
        <v>S, blank</v>
      </c>
      <c r="AI1108">
        <f t="shared" si="637"/>
        <v>3</v>
      </c>
      <c r="AJ1108">
        <f>VLOOKUP(AA1108,counts!$V$8:$W$13,2,FALSE)</f>
        <v>-13.385578549662212</v>
      </c>
      <c r="AK1108">
        <f>VLOOKUP(AB1108,counts!$V$17:$W$23,2,FALSE)</f>
        <v>-42.171718189759716</v>
      </c>
      <c r="AL1108">
        <f>VLOOKUP(AC1108,counts!$V$27:$W$33,2,FALSE)</f>
        <v>22.971838090238197</v>
      </c>
      <c r="AM1108">
        <f>VLOOKUP(AD1108,counts!$V$38:$W$49,2,FALSE)</f>
        <v>-33.757758935166962</v>
      </c>
      <c r="AN1108">
        <f>VLOOKUP(AE1108,counts!$V$53:$W$54,2,FALSE)</f>
        <v>151.41878811967541</v>
      </c>
      <c r="AO1108">
        <f>VLOOKUP(AF1108,counts!$V$58:$W$62,2,FALSE)</f>
        <v>-14.754319664473872</v>
      </c>
      <c r="AP1108">
        <f>VLOOKUP(AG1108,counts!$V$66:$W$69,2,FALSE)</f>
        <v>-92.646375958720569</v>
      </c>
      <c r="AQ1108">
        <f>VLOOKUP(AH1108,counts!$V$73:$W$75,2,FALSE)</f>
        <v>-22.422560732600829</v>
      </c>
      <c r="AR1108">
        <f>VLOOKUP(AI1108,counts!$V$79:$W$81,2,FALSE)</f>
        <v>-67.960368165567971</v>
      </c>
      <c r="AS1108">
        <f t="shared" si="638"/>
        <v>0</v>
      </c>
      <c r="AT1108">
        <f t="shared" si="639"/>
        <v>1</v>
      </c>
      <c r="AU1108" t="str">
        <f t="shared" si="622"/>
        <v>Train</v>
      </c>
      <c r="AW1108" t="str">
        <f t="shared" si="640"/>
        <v>41-50</v>
      </c>
      <c r="AX1108" t="str">
        <f t="shared" si="641"/>
        <v>Blank</v>
      </c>
      <c r="AY1108" t="str">
        <f t="shared" si="642"/>
        <v>31-40</v>
      </c>
      <c r="AZ1108" t="str">
        <f t="shared" si="643"/>
        <v>Blank</v>
      </c>
      <c r="BA1108" t="str">
        <f t="shared" si="644"/>
        <v>female</v>
      </c>
      <c r="BB1108">
        <f t="shared" si="645"/>
        <v>0</v>
      </c>
      <c r="BC1108" t="str">
        <f t="shared" si="646"/>
        <v>3, 4, 5, 6, 9</v>
      </c>
      <c r="BD1108" t="str">
        <f t="shared" si="647"/>
        <v>S, blank</v>
      </c>
      <c r="BE1108">
        <f t="shared" si="648"/>
        <v>3</v>
      </c>
      <c r="BF1108">
        <f t="shared" si="649"/>
        <v>-13.385578549662212</v>
      </c>
      <c r="BG1108">
        <f t="shared" si="650"/>
        <v>-42.171718189759716</v>
      </c>
      <c r="BH1108">
        <f t="shared" si="651"/>
        <v>22.971838090238197</v>
      </c>
      <c r="BI1108">
        <f t="shared" si="652"/>
        <v>-33.757758935166962</v>
      </c>
      <c r="BJ1108">
        <f t="shared" si="653"/>
        <v>151.41878811967541</v>
      </c>
      <c r="BK1108">
        <f t="shared" si="654"/>
        <v>-14.754319664473872</v>
      </c>
      <c r="BL1108">
        <f t="shared" si="655"/>
        <v>-92.646375958720569</v>
      </c>
      <c r="BM1108">
        <f t="shared" si="656"/>
        <v>-22.422560732600829</v>
      </c>
      <c r="BN1108">
        <f t="shared" si="657"/>
        <v>-67.960368165567971</v>
      </c>
      <c r="BO1108">
        <f t="shared" si="623"/>
        <v>0</v>
      </c>
      <c r="BP1108">
        <f t="shared" si="624"/>
        <v>1</v>
      </c>
      <c r="BQ1108" t="str">
        <f t="shared" si="625"/>
        <v>Train</v>
      </c>
    </row>
    <row r="1109" spans="1:69" x14ac:dyDescent="0.3">
      <c r="A1109">
        <v>3</v>
      </c>
      <c r="B1109">
        <v>0</v>
      </c>
      <c r="C1109" t="s">
        <v>2439</v>
      </c>
      <c r="D1109" t="s">
        <v>20</v>
      </c>
      <c r="E1109">
        <v>21</v>
      </c>
      <c r="F1109">
        <v>0</v>
      </c>
      <c r="G1109">
        <v>0</v>
      </c>
      <c r="H1109" t="s">
        <v>2440</v>
      </c>
      <c r="I1109">
        <v>8.6624999999999996</v>
      </c>
      <c r="K1109" t="s">
        <v>17</v>
      </c>
      <c r="O1109">
        <v>4</v>
      </c>
      <c r="P1109">
        <v>2</v>
      </c>
      <c r="Q1109">
        <v>5</v>
      </c>
      <c r="R1109" t="str">
        <f t="shared" si="626"/>
        <v>Test</v>
      </c>
      <c r="S1109" t="str">
        <f t="shared" si="627"/>
        <v>Train</v>
      </c>
      <c r="T1109" t="str">
        <f t="shared" si="628"/>
        <v>Validate</v>
      </c>
      <c r="U1109" t="str">
        <f t="shared" si="629"/>
        <v/>
      </c>
      <c r="V1109" t="str">
        <f t="shared" si="630"/>
        <v>18-30</v>
      </c>
      <c r="W1109" t="str">
        <f t="shared" si="631"/>
        <v/>
      </c>
      <c r="X1109" t="str">
        <f t="shared" si="632"/>
        <v>0-10</v>
      </c>
      <c r="Y1109" t="b">
        <f>SUMPRODUCT(--(U1109=counts!$A$40:$A$49))&gt;0</f>
        <v>0</v>
      </c>
      <c r="Z1109" t="b">
        <f>SUMPRODUCT(--(W1109=counts!$A$18:$A$22))&gt;0</f>
        <v>0</v>
      </c>
      <c r="AA1109" t="str">
        <f t="shared" si="633"/>
        <v>18-30</v>
      </c>
      <c r="AB1109" t="str">
        <f>IF(W1109="","Blank",IF(Z1109="TRUE",W1109,counts!$A$23))</f>
        <v>Blank</v>
      </c>
      <c r="AC1109" t="str">
        <f t="shared" si="634"/>
        <v>0-10</v>
      </c>
      <c r="AD1109" t="str">
        <f t="shared" si="635"/>
        <v>Blank</v>
      </c>
      <c r="AE1109" t="str">
        <f t="shared" si="636"/>
        <v>male</v>
      </c>
      <c r="AF1109">
        <f>IF(F1109&gt;=4, counts!$A$62,F1109)</f>
        <v>0</v>
      </c>
      <c r="AG1109">
        <f>IF(G1109&gt;=3, counts!$A$69,G1109)</f>
        <v>0</v>
      </c>
      <c r="AH1109" t="str">
        <f>IF(OR(K1109="S",K1109=""), counts!$A$75,K1109)</f>
        <v>S, blank</v>
      </c>
      <c r="AI1109">
        <f t="shared" si="637"/>
        <v>3</v>
      </c>
      <c r="AJ1109">
        <f>VLOOKUP(AA1109,counts!$V$8:$W$13,2,FALSE)</f>
        <v>-11.613432440426715</v>
      </c>
      <c r="AK1109">
        <f>VLOOKUP(AB1109,counts!$V$17:$W$23,2,FALSE)</f>
        <v>-42.171718189759716</v>
      </c>
      <c r="AL1109">
        <f>VLOOKUP(AC1109,counts!$V$27:$W$33,2,FALSE)</f>
        <v>-82.840254641099079</v>
      </c>
      <c r="AM1109">
        <f>VLOOKUP(AD1109,counts!$V$38:$W$49,2,FALSE)</f>
        <v>-33.757758935166962</v>
      </c>
      <c r="AN1109">
        <f>VLOOKUP(AE1109,counts!$V$53:$W$54,2,FALSE)</f>
        <v>-108.67008854708662</v>
      </c>
      <c r="AO1109">
        <f>VLOOKUP(AF1109,counts!$V$58:$W$62,2,FALSE)</f>
        <v>-14.754319664473872</v>
      </c>
      <c r="AP1109">
        <f>VLOOKUP(AG1109,counts!$V$66:$W$69,2,FALSE)</f>
        <v>-22.013681658285037</v>
      </c>
      <c r="AQ1109">
        <f>VLOOKUP(AH1109,counts!$V$73:$W$75,2,FALSE)</f>
        <v>-22.422560732600829</v>
      </c>
      <c r="AR1109">
        <f>VLOOKUP(AI1109,counts!$V$79:$W$81,2,FALSE)</f>
        <v>-67.960368165567971</v>
      </c>
      <c r="AS1109">
        <f t="shared" si="638"/>
        <v>0</v>
      </c>
      <c r="AT1109">
        <f t="shared" si="639"/>
        <v>4</v>
      </c>
      <c r="AU1109" t="str">
        <f t="shared" si="622"/>
        <v>Test</v>
      </c>
      <c r="AW1109" t="str">
        <f t="shared" si="640"/>
        <v>18-30</v>
      </c>
      <c r="AX1109" t="str">
        <f t="shared" si="641"/>
        <v>Blank</v>
      </c>
      <c r="AY1109" t="str">
        <f t="shared" si="642"/>
        <v>0-10</v>
      </c>
      <c r="AZ1109" t="str">
        <f t="shared" si="643"/>
        <v>Blank</v>
      </c>
      <c r="BA1109" t="str">
        <f t="shared" si="644"/>
        <v>male</v>
      </c>
      <c r="BB1109">
        <f t="shared" si="645"/>
        <v>0</v>
      </c>
      <c r="BC1109">
        <f t="shared" si="646"/>
        <v>0</v>
      </c>
      <c r="BD1109" t="str">
        <f t="shared" si="647"/>
        <v>S, blank</v>
      </c>
      <c r="BE1109">
        <f t="shared" si="648"/>
        <v>3</v>
      </c>
      <c r="BF1109">
        <f t="shared" si="649"/>
        <v>-11.613432440426715</v>
      </c>
      <c r="BG1109">
        <f t="shared" si="650"/>
        <v>-42.171718189759716</v>
      </c>
      <c r="BH1109">
        <f t="shared" si="651"/>
        <v>-82.840254641099079</v>
      </c>
      <c r="BI1109">
        <f t="shared" si="652"/>
        <v>-33.757758935166962</v>
      </c>
      <c r="BJ1109">
        <f t="shared" si="653"/>
        <v>-108.67008854708662</v>
      </c>
      <c r="BK1109">
        <f t="shared" si="654"/>
        <v>-14.754319664473872</v>
      </c>
      <c r="BL1109">
        <f t="shared" si="655"/>
        <v>-22.013681658285037</v>
      </c>
      <c r="BM1109">
        <f t="shared" si="656"/>
        <v>-22.422560732600829</v>
      </c>
      <c r="BN1109">
        <f t="shared" si="657"/>
        <v>-67.960368165567971</v>
      </c>
      <c r="BO1109">
        <f t="shared" si="623"/>
        <v>0</v>
      </c>
      <c r="BP1109">
        <f t="shared" si="624"/>
        <v>4</v>
      </c>
      <c r="BQ1109" t="str">
        <f t="shared" si="625"/>
        <v>Test</v>
      </c>
    </row>
    <row r="1110" spans="1:69" x14ac:dyDescent="0.3">
      <c r="A1110">
        <v>3</v>
      </c>
      <c r="B1110">
        <v>0</v>
      </c>
      <c r="C1110" t="s">
        <v>2441</v>
      </c>
      <c r="D1110" t="s">
        <v>20</v>
      </c>
      <c r="E1110">
        <v>19</v>
      </c>
      <c r="F1110">
        <v>0</v>
      </c>
      <c r="G1110">
        <v>0</v>
      </c>
      <c r="H1110" t="s">
        <v>1905</v>
      </c>
      <c r="I1110">
        <v>14.5</v>
      </c>
      <c r="K1110" t="s">
        <v>17</v>
      </c>
      <c r="O1110">
        <v>1</v>
      </c>
      <c r="P1110">
        <v>4</v>
      </c>
      <c r="Q1110">
        <v>5</v>
      </c>
      <c r="R1110" t="str">
        <f t="shared" si="626"/>
        <v>Train</v>
      </c>
      <c r="S1110" t="str">
        <f t="shared" si="627"/>
        <v>Test</v>
      </c>
      <c r="T1110" t="str">
        <f t="shared" si="628"/>
        <v>Validate</v>
      </c>
      <c r="U1110" t="str">
        <f t="shared" si="629"/>
        <v/>
      </c>
      <c r="V1110" t="str">
        <f t="shared" si="630"/>
        <v>18-30</v>
      </c>
      <c r="W1110" t="str">
        <f t="shared" si="631"/>
        <v/>
      </c>
      <c r="X1110" t="str">
        <f t="shared" si="632"/>
        <v>11-20</v>
      </c>
      <c r="Y1110" t="b">
        <f>SUMPRODUCT(--(U1110=counts!$A$40:$A$49))&gt;0</f>
        <v>0</v>
      </c>
      <c r="Z1110" t="b">
        <f>SUMPRODUCT(--(W1110=counts!$A$18:$A$22))&gt;0</f>
        <v>0</v>
      </c>
      <c r="AA1110" t="str">
        <f t="shared" si="633"/>
        <v>18-30</v>
      </c>
      <c r="AB1110" t="str">
        <f>IF(W1110="","Blank",IF(Z1110="TRUE",W1110,counts!$A$23))</f>
        <v>Blank</v>
      </c>
      <c r="AC1110" t="str">
        <f t="shared" si="634"/>
        <v>11-20</v>
      </c>
      <c r="AD1110" t="str">
        <f t="shared" si="635"/>
        <v>Blank</v>
      </c>
      <c r="AE1110" t="str">
        <f t="shared" si="636"/>
        <v>male</v>
      </c>
      <c r="AF1110">
        <f>IF(F1110&gt;=4, counts!$A$62,F1110)</f>
        <v>0</v>
      </c>
      <c r="AG1110">
        <f>IF(G1110&gt;=3, counts!$A$69,G1110)</f>
        <v>0</v>
      </c>
      <c r="AH1110" t="str">
        <f>IF(OR(K1110="S",K1110=""), counts!$A$75,K1110)</f>
        <v>S, blank</v>
      </c>
      <c r="AI1110">
        <f t="shared" si="637"/>
        <v>3</v>
      </c>
      <c r="AJ1110">
        <f>VLOOKUP(AA1110,counts!$V$8:$W$13,2,FALSE)</f>
        <v>-11.613432440426715</v>
      </c>
      <c r="AK1110">
        <f>VLOOKUP(AB1110,counts!$V$17:$W$23,2,FALSE)</f>
        <v>-42.171718189759716</v>
      </c>
      <c r="AL1110">
        <f>VLOOKUP(AC1110,counts!$V$27:$W$33,2,FALSE)</f>
        <v>-9.6115457513775127</v>
      </c>
      <c r="AM1110">
        <f>VLOOKUP(AD1110,counts!$V$38:$W$49,2,FALSE)</f>
        <v>-33.757758935166962</v>
      </c>
      <c r="AN1110">
        <f>VLOOKUP(AE1110,counts!$V$53:$W$54,2,FALSE)</f>
        <v>-108.67008854708662</v>
      </c>
      <c r="AO1110">
        <f>VLOOKUP(AF1110,counts!$V$58:$W$62,2,FALSE)</f>
        <v>-14.754319664473872</v>
      </c>
      <c r="AP1110">
        <f>VLOOKUP(AG1110,counts!$V$66:$W$69,2,FALSE)</f>
        <v>-22.013681658285037</v>
      </c>
      <c r="AQ1110">
        <f>VLOOKUP(AH1110,counts!$V$73:$W$75,2,FALSE)</f>
        <v>-22.422560732600829</v>
      </c>
      <c r="AR1110">
        <f>VLOOKUP(AI1110,counts!$V$79:$W$81,2,FALSE)</f>
        <v>-67.960368165567971</v>
      </c>
      <c r="AS1110">
        <f t="shared" si="638"/>
        <v>0</v>
      </c>
      <c r="AT1110">
        <f t="shared" si="639"/>
        <v>1</v>
      </c>
      <c r="AU1110" t="str">
        <f t="shared" si="622"/>
        <v>Train</v>
      </c>
      <c r="AW1110" t="str">
        <f t="shared" si="640"/>
        <v>18-30</v>
      </c>
      <c r="AX1110" t="str">
        <f t="shared" si="641"/>
        <v>Blank</v>
      </c>
      <c r="AY1110" t="str">
        <f t="shared" si="642"/>
        <v>11-20</v>
      </c>
      <c r="AZ1110" t="str">
        <f t="shared" si="643"/>
        <v>Blank</v>
      </c>
      <c r="BA1110" t="str">
        <f t="shared" si="644"/>
        <v>male</v>
      </c>
      <c r="BB1110">
        <f t="shared" si="645"/>
        <v>0</v>
      </c>
      <c r="BC1110">
        <f t="shared" si="646"/>
        <v>0</v>
      </c>
      <c r="BD1110" t="str">
        <f t="shared" si="647"/>
        <v>S, blank</v>
      </c>
      <c r="BE1110">
        <f t="shared" si="648"/>
        <v>3</v>
      </c>
      <c r="BF1110">
        <f t="shared" si="649"/>
        <v>-11.613432440426715</v>
      </c>
      <c r="BG1110">
        <f t="shared" si="650"/>
        <v>-42.171718189759716</v>
      </c>
      <c r="BH1110">
        <f t="shared" si="651"/>
        <v>-9.6115457513775127</v>
      </c>
      <c r="BI1110">
        <f t="shared" si="652"/>
        <v>-33.757758935166962</v>
      </c>
      <c r="BJ1110">
        <f t="shared" si="653"/>
        <v>-108.67008854708662</v>
      </c>
      <c r="BK1110">
        <f t="shared" si="654"/>
        <v>-14.754319664473872</v>
      </c>
      <c r="BL1110">
        <f t="shared" si="655"/>
        <v>-22.013681658285037</v>
      </c>
      <c r="BM1110">
        <f t="shared" si="656"/>
        <v>-22.422560732600829</v>
      </c>
      <c r="BN1110">
        <f t="shared" si="657"/>
        <v>-67.960368165567971</v>
      </c>
      <c r="BO1110">
        <f t="shared" si="623"/>
        <v>0</v>
      </c>
      <c r="BP1110">
        <f t="shared" si="624"/>
        <v>1</v>
      </c>
      <c r="BQ1110" t="str">
        <f t="shared" si="625"/>
        <v>Train</v>
      </c>
    </row>
    <row r="1111" spans="1:69" x14ac:dyDescent="0.3">
      <c r="A1111">
        <v>3</v>
      </c>
      <c r="B1111">
        <v>0</v>
      </c>
      <c r="C1111" t="s">
        <v>2442</v>
      </c>
      <c r="D1111" t="s">
        <v>20</v>
      </c>
      <c r="F1111">
        <v>0</v>
      </c>
      <c r="G1111">
        <v>0</v>
      </c>
      <c r="H1111" t="s">
        <v>2443</v>
      </c>
      <c r="I1111">
        <v>8.7125000000000004</v>
      </c>
      <c r="K1111" t="s">
        <v>44</v>
      </c>
      <c r="O1111">
        <v>2</v>
      </c>
      <c r="P1111">
        <v>5</v>
      </c>
      <c r="Q1111">
        <v>2</v>
      </c>
      <c r="R1111" t="str">
        <f t="shared" si="626"/>
        <v>Train</v>
      </c>
      <c r="S1111" t="str">
        <f t="shared" si="627"/>
        <v>Validate</v>
      </c>
      <c r="T1111" t="str">
        <f t="shared" si="628"/>
        <v>Train</v>
      </c>
      <c r="U1111" t="str">
        <f t="shared" si="629"/>
        <v/>
      </c>
      <c r="V1111" t="str">
        <f t="shared" si="630"/>
        <v>0-17</v>
      </c>
      <c r="W1111" t="str">
        <f t="shared" si="631"/>
        <v/>
      </c>
      <c r="X1111" t="str">
        <f t="shared" si="632"/>
        <v>0-10</v>
      </c>
      <c r="Y1111" t="b">
        <f>SUMPRODUCT(--(U1111=counts!$A$40:$A$49))&gt;0</f>
        <v>0</v>
      </c>
      <c r="Z1111" t="b">
        <f>SUMPRODUCT(--(W1111=counts!$A$18:$A$22))&gt;0</f>
        <v>0</v>
      </c>
      <c r="AA1111" t="str">
        <f t="shared" si="633"/>
        <v>0-17</v>
      </c>
      <c r="AB1111" t="str">
        <f>IF(W1111="","Blank",IF(Z1111="TRUE",W1111,counts!$A$23))</f>
        <v>Blank</v>
      </c>
      <c r="AC1111" t="str">
        <f t="shared" si="634"/>
        <v>0-10</v>
      </c>
      <c r="AD1111" t="str">
        <f t="shared" si="635"/>
        <v>Blank</v>
      </c>
      <c r="AE1111" t="str">
        <f t="shared" si="636"/>
        <v>male</v>
      </c>
      <c r="AF1111">
        <f>IF(F1111&gt;=4, counts!$A$62,F1111)</f>
        <v>0</v>
      </c>
      <c r="AG1111">
        <f>IF(G1111&gt;=3, counts!$A$69,G1111)</f>
        <v>0</v>
      </c>
      <c r="AH1111" t="str">
        <f>IF(OR(K1111="S",K1111=""), counts!$A$75,K1111)</f>
        <v>C</v>
      </c>
      <c r="AI1111">
        <f t="shared" si="637"/>
        <v>3</v>
      </c>
      <c r="AJ1111">
        <f>VLOOKUP(AA1111,counts!$V$8:$W$13,2,FALSE)</f>
        <v>-3.7643689058441341</v>
      </c>
      <c r="AK1111">
        <f>VLOOKUP(AB1111,counts!$V$17:$W$23,2,FALSE)</f>
        <v>-42.171718189759716</v>
      </c>
      <c r="AL1111">
        <f>VLOOKUP(AC1111,counts!$V$27:$W$33,2,FALSE)</f>
        <v>-82.840254641099079</v>
      </c>
      <c r="AM1111">
        <f>VLOOKUP(AD1111,counts!$V$38:$W$49,2,FALSE)</f>
        <v>-33.757758935166962</v>
      </c>
      <c r="AN1111">
        <f>VLOOKUP(AE1111,counts!$V$53:$W$54,2,FALSE)</f>
        <v>-108.67008854708662</v>
      </c>
      <c r="AO1111">
        <f>VLOOKUP(AF1111,counts!$V$58:$W$62,2,FALSE)</f>
        <v>-14.754319664473872</v>
      </c>
      <c r="AP1111">
        <f>VLOOKUP(AG1111,counts!$V$66:$W$69,2,FALSE)</f>
        <v>-22.013681658285037</v>
      </c>
      <c r="AQ1111">
        <f>VLOOKUP(AH1111,counts!$V$73:$W$75,2,FALSE)</f>
        <v>72.444458573419169</v>
      </c>
      <c r="AR1111">
        <f>VLOOKUP(AI1111,counts!$V$79:$W$81,2,FALSE)</f>
        <v>-67.960368165567971</v>
      </c>
      <c r="AS1111">
        <f t="shared" si="638"/>
        <v>0</v>
      </c>
      <c r="AT1111">
        <f t="shared" si="639"/>
        <v>2</v>
      </c>
      <c r="AU1111" t="str">
        <f t="shared" si="622"/>
        <v>Train</v>
      </c>
      <c r="AW1111" t="str">
        <f t="shared" si="640"/>
        <v>0-17</v>
      </c>
      <c r="AX1111" t="str">
        <f t="shared" si="641"/>
        <v>Blank</v>
      </c>
      <c r="AY1111" t="str">
        <f t="shared" si="642"/>
        <v>0-10</v>
      </c>
      <c r="AZ1111" t="str">
        <f t="shared" si="643"/>
        <v>Blank</v>
      </c>
      <c r="BA1111" t="str">
        <f t="shared" si="644"/>
        <v>male</v>
      </c>
      <c r="BB1111">
        <f t="shared" si="645"/>
        <v>0</v>
      </c>
      <c r="BC1111">
        <f t="shared" si="646"/>
        <v>0</v>
      </c>
      <c r="BD1111" t="str">
        <f t="shared" si="647"/>
        <v>C</v>
      </c>
      <c r="BE1111">
        <f t="shared" si="648"/>
        <v>3</v>
      </c>
      <c r="BF1111">
        <f t="shared" si="649"/>
        <v>-3.7643689058441341</v>
      </c>
      <c r="BG1111">
        <f t="shared" si="650"/>
        <v>-42.171718189759716</v>
      </c>
      <c r="BH1111">
        <f t="shared" si="651"/>
        <v>-82.840254641099079</v>
      </c>
      <c r="BI1111">
        <f t="shared" si="652"/>
        <v>-33.757758935166962</v>
      </c>
      <c r="BJ1111">
        <f t="shared" si="653"/>
        <v>-108.67008854708662</v>
      </c>
      <c r="BK1111">
        <f t="shared" si="654"/>
        <v>-14.754319664473872</v>
      </c>
      <c r="BL1111">
        <f t="shared" si="655"/>
        <v>-22.013681658285037</v>
      </c>
      <c r="BM1111">
        <f t="shared" si="656"/>
        <v>72.444458573419169</v>
      </c>
      <c r="BN1111">
        <f t="shared" si="657"/>
        <v>-67.960368165567971</v>
      </c>
      <c r="BO1111">
        <f t="shared" si="623"/>
        <v>0</v>
      </c>
      <c r="BP1111">
        <f t="shared" si="624"/>
        <v>2</v>
      </c>
      <c r="BQ1111" t="str">
        <f t="shared" si="625"/>
        <v>Train</v>
      </c>
    </row>
    <row r="1112" spans="1:69" x14ac:dyDescent="0.3">
      <c r="A1112">
        <v>3</v>
      </c>
      <c r="B1112">
        <v>0</v>
      </c>
      <c r="C1112" t="s">
        <v>2444</v>
      </c>
      <c r="D1112" t="s">
        <v>20</v>
      </c>
      <c r="E1112">
        <v>32</v>
      </c>
      <c r="F1112">
        <v>0</v>
      </c>
      <c r="G1112">
        <v>0</v>
      </c>
      <c r="H1112" t="s">
        <v>2445</v>
      </c>
      <c r="I1112">
        <v>7.8958000000000004</v>
      </c>
      <c r="K1112" t="s">
        <v>17</v>
      </c>
      <c r="O1112">
        <v>1</v>
      </c>
      <c r="P1112">
        <v>3</v>
      </c>
      <c r="Q1112">
        <v>2</v>
      </c>
      <c r="R1112" t="str">
        <f t="shared" si="626"/>
        <v>Train</v>
      </c>
      <c r="S1112" t="str">
        <f t="shared" si="627"/>
        <v>Train</v>
      </c>
      <c r="T1112" t="str">
        <f t="shared" si="628"/>
        <v>Train</v>
      </c>
      <c r="U1112" t="str">
        <f t="shared" si="629"/>
        <v/>
      </c>
      <c r="V1112" t="str">
        <f t="shared" si="630"/>
        <v>31-40</v>
      </c>
      <c r="W1112" t="str">
        <f t="shared" si="631"/>
        <v/>
      </c>
      <c r="X1112" t="str">
        <f t="shared" si="632"/>
        <v>0-10</v>
      </c>
      <c r="Y1112" t="b">
        <f>SUMPRODUCT(--(U1112=counts!$A$40:$A$49))&gt;0</f>
        <v>0</v>
      </c>
      <c r="Z1112" t="b">
        <f>SUMPRODUCT(--(W1112=counts!$A$18:$A$22))&gt;0</f>
        <v>0</v>
      </c>
      <c r="AA1112" t="str">
        <f t="shared" si="633"/>
        <v>31-40</v>
      </c>
      <c r="AB1112" t="str">
        <f>IF(W1112="","Blank",IF(Z1112="TRUE",W1112,counts!$A$23))</f>
        <v>Blank</v>
      </c>
      <c r="AC1112" t="str">
        <f t="shared" si="634"/>
        <v>0-10</v>
      </c>
      <c r="AD1112" t="str">
        <f t="shared" si="635"/>
        <v>Blank</v>
      </c>
      <c r="AE1112" t="str">
        <f t="shared" si="636"/>
        <v>male</v>
      </c>
      <c r="AF1112">
        <f>IF(F1112&gt;=4, counts!$A$62,F1112)</f>
        <v>0</v>
      </c>
      <c r="AG1112">
        <f>IF(G1112&gt;=3, counts!$A$69,G1112)</f>
        <v>0</v>
      </c>
      <c r="AH1112" t="str">
        <f>IF(OR(K1112="S",K1112=""), counts!$A$75,K1112)</f>
        <v>S, blank</v>
      </c>
      <c r="AI1112">
        <f t="shared" si="637"/>
        <v>3</v>
      </c>
      <c r="AJ1112">
        <f>VLOOKUP(AA1112,counts!$V$8:$W$13,2,FALSE)</f>
        <v>32.769878926258563</v>
      </c>
      <c r="AK1112">
        <f>VLOOKUP(AB1112,counts!$V$17:$W$23,2,FALSE)</f>
        <v>-42.171718189759716</v>
      </c>
      <c r="AL1112">
        <f>VLOOKUP(AC1112,counts!$V$27:$W$33,2,FALSE)</f>
        <v>-82.840254641099079</v>
      </c>
      <c r="AM1112">
        <f>VLOOKUP(AD1112,counts!$V$38:$W$49,2,FALSE)</f>
        <v>-33.757758935166962</v>
      </c>
      <c r="AN1112">
        <f>VLOOKUP(AE1112,counts!$V$53:$W$54,2,FALSE)</f>
        <v>-108.67008854708662</v>
      </c>
      <c r="AO1112">
        <f>VLOOKUP(AF1112,counts!$V$58:$W$62,2,FALSE)</f>
        <v>-14.754319664473872</v>
      </c>
      <c r="AP1112">
        <f>VLOOKUP(AG1112,counts!$V$66:$W$69,2,FALSE)</f>
        <v>-22.013681658285037</v>
      </c>
      <c r="AQ1112">
        <f>VLOOKUP(AH1112,counts!$V$73:$W$75,2,FALSE)</f>
        <v>-22.422560732600829</v>
      </c>
      <c r="AR1112">
        <f>VLOOKUP(AI1112,counts!$V$79:$W$81,2,FALSE)</f>
        <v>-67.960368165567971</v>
      </c>
      <c r="AS1112">
        <f t="shared" si="638"/>
        <v>0</v>
      </c>
      <c r="AT1112">
        <f t="shared" si="639"/>
        <v>1</v>
      </c>
      <c r="AU1112" t="str">
        <f t="shared" si="622"/>
        <v>Train</v>
      </c>
      <c r="AW1112" t="str">
        <f t="shared" si="640"/>
        <v>31-40</v>
      </c>
      <c r="AX1112" t="str">
        <f t="shared" si="641"/>
        <v>Blank</v>
      </c>
      <c r="AY1112" t="str">
        <f t="shared" si="642"/>
        <v>0-10</v>
      </c>
      <c r="AZ1112" t="str">
        <f t="shared" si="643"/>
        <v>Blank</v>
      </c>
      <c r="BA1112" t="str">
        <f t="shared" si="644"/>
        <v>male</v>
      </c>
      <c r="BB1112">
        <f t="shared" si="645"/>
        <v>0</v>
      </c>
      <c r="BC1112">
        <f t="shared" si="646"/>
        <v>0</v>
      </c>
      <c r="BD1112" t="str">
        <f t="shared" si="647"/>
        <v>S, blank</v>
      </c>
      <c r="BE1112">
        <f t="shared" si="648"/>
        <v>3</v>
      </c>
      <c r="BF1112">
        <f t="shared" si="649"/>
        <v>32.769878926258563</v>
      </c>
      <c r="BG1112">
        <f t="shared" si="650"/>
        <v>-42.171718189759716</v>
      </c>
      <c r="BH1112">
        <f t="shared" si="651"/>
        <v>-82.840254641099079</v>
      </c>
      <c r="BI1112">
        <f t="shared" si="652"/>
        <v>-33.757758935166962</v>
      </c>
      <c r="BJ1112">
        <f t="shared" si="653"/>
        <v>-108.67008854708662</v>
      </c>
      <c r="BK1112">
        <f t="shared" si="654"/>
        <v>-14.754319664473872</v>
      </c>
      <c r="BL1112">
        <f t="shared" si="655"/>
        <v>-22.013681658285037</v>
      </c>
      <c r="BM1112">
        <f t="shared" si="656"/>
        <v>-22.422560732600829</v>
      </c>
      <c r="BN1112">
        <f t="shared" si="657"/>
        <v>-67.960368165567971</v>
      </c>
      <c r="BO1112">
        <f t="shared" si="623"/>
        <v>0</v>
      </c>
      <c r="BP1112">
        <f t="shared" si="624"/>
        <v>1</v>
      </c>
      <c r="BQ1112" t="str">
        <f t="shared" si="625"/>
        <v>Train</v>
      </c>
    </row>
    <row r="1113" spans="1:69" x14ac:dyDescent="0.3">
      <c r="A1113">
        <v>3</v>
      </c>
      <c r="B1113">
        <v>0</v>
      </c>
      <c r="C1113" t="s">
        <v>2446</v>
      </c>
      <c r="D1113" t="s">
        <v>20</v>
      </c>
      <c r="E1113">
        <v>0.75</v>
      </c>
      <c r="F1113">
        <v>1</v>
      </c>
      <c r="G1113">
        <v>1</v>
      </c>
      <c r="H1113" t="s">
        <v>2447</v>
      </c>
      <c r="I1113">
        <v>13.775</v>
      </c>
      <c r="K1113" t="s">
        <v>17</v>
      </c>
      <c r="O1113">
        <v>5</v>
      </c>
      <c r="P1113">
        <v>1</v>
      </c>
      <c r="Q1113">
        <v>5</v>
      </c>
      <c r="R1113" t="str">
        <f t="shared" si="626"/>
        <v>Validate</v>
      </c>
      <c r="S1113" t="str">
        <f t="shared" si="627"/>
        <v>Train</v>
      </c>
      <c r="T1113" t="str">
        <f t="shared" si="628"/>
        <v>Validate</v>
      </c>
      <c r="U1113" t="str">
        <f t="shared" si="629"/>
        <v/>
      </c>
      <c r="V1113" t="str">
        <f t="shared" si="630"/>
        <v>0-17</v>
      </c>
      <c r="W1113" t="str">
        <f t="shared" si="631"/>
        <v/>
      </c>
      <c r="X1113" t="str">
        <f t="shared" si="632"/>
        <v>11-20</v>
      </c>
      <c r="Y1113" t="b">
        <f>SUMPRODUCT(--(U1113=counts!$A$40:$A$49))&gt;0</f>
        <v>0</v>
      </c>
      <c r="Z1113" t="b">
        <f>SUMPRODUCT(--(W1113=counts!$A$18:$A$22))&gt;0</f>
        <v>0</v>
      </c>
      <c r="AA1113" t="str">
        <f t="shared" si="633"/>
        <v>0-17</v>
      </c>
      <c r="AB1113" t="str">
        <f>IF(W1113="","Blank",IF(Z1113="TRUE",W1113,counts!$A$23))</f>
        <v>Blank</v>
      </c>
      <c r="AC1113" t="str">
        <f t="shared" si="634"/>
        <v>11-20</v>
      </c>
      <c r="AD1113" t="str">
        <f t="shared" si="635"/>
        <v>Blank</v>
      </c>
      <c r="AE1113" t="str">
        <f t="shared" si="636"/>
        <v>male</v>
      </c>
      <c r="AF1113">
        <f>IF(F1113&gt;=4, counts!$A$62,F1113)</f>
        <v>1</v>
      </c>
      <c r="AG1113">
        <f>IF(G1113&gt;=3, counts!$A$69,G1113)</f>
        <v>1</v>
      </c>
      <c r="AH1113" t="str">
        <f>IF(OR(K1113="S",K1113=""), counts!$A$75,K1113)</f>
        <v>S, blank</v>
      </c>
      <c r="AI1113">
        <f t="shared" si="637"/>
        <v>3</v>
      </c>
      <c r="AJ1113">
        <f>VLOOKUP(AA1113,counts!$V$8:$W$13,2,FALSE)</f>
        <v>-3.7643689058441341</v>
      </c>
      <c r="AK1113">
        <f>VLOOKUP(AB1113,counts!$V$17:$W$23,2,FALSE)</f>
        <v>-42.171718189759716</v>
      </c>
      <c r="AL1113">
        <f>VLOOKUP(AC1113,counts!$V$27:$W$33,2,FALSE)</f>
        <v>-9.6115457513775127</v>
      </c>
      <c r="AM1113">
        <f>VLOOKUP(AD1113,counts!$V$38:$W$49,2,FALSE)</f>
        <v>-33.757758935166962</v>
      </c>
      <c r="AN1113">
        <f>VLOOKUP(AE1113,counts!$V$53:$W$54,2,FALSE)</f>
        <v>-108.67008854708662</v>
      </c>
      <c r="AO1113">
        <f>VLOOKUP(AF1113,counts!$V$58:$W$62,2,FALSE)</f>
        <v>48.695090775187893</v>
      </c>
      <c r="AP1113">
        <f>VLOOKUP(AG1113,counts!$V$66:$W$69,2,FALSE)</f>
        <v>79.365382998232107</v>
      </c>
      <c r="AQ1113">
        <f>VLOOKUP(AH1113,counts!$V$73:$W$75,2,FALSE)</f>
        <v>-22.422560732600829</v>
      </c>
      <c r="AR1113">
        <f>VLOOKUP(AI1113,counts!$V$79:$W$81,2,FALSE)</f>
        <v>-67.960368165567971</v>
      </c>
      <c r="AS1113">
        <f t="shared" si="638"/>
        <v>0</v>
      </c>
      <c r="AT1113">
        <f t="shared" si="639"/>
        <v>5</v>
      </c>
      <c r="AU1113" t="str">
        <f t="shared" si="622"/>
        <v>Validate</v>
      </c>
      <c r="AW1113" t="str">
        <f t="shared" si="640"/>
        <v>0-17</v>
      </c>
      <c r="AX1113" t="str">
        <f t="shared" si="641"/>
        <v>Blank</v>
      </c>
      <c r="AY1113" t="str">
        <f t="shared" si="642"/>
        <v>11-20</v>
      </c>
      <c r="AZ1113" t="str">
        <f t="shared" si="643"/>
        <v>Blank</v>
      </c>
      <c r="BA1113" t="str">
        <f t="shared" si="644"/>
        <v>male</v>
      </c>
      <c r="BB1113">
        <f t="shared" si="645"/>
        <v>1</v>
      </c>
      <c r="BC1113">
        <f t="shared" si="646"/>
        <v>1</v>
      </c>
      <c r="BD1113" t="str">
        <f t="shared" si="647"/>
        <v>S, blank</v>
      </c>
      <c r="BE1113">
        <f t="shared" si="648"/>
        <v>3</v>
      </c>
      <c r="BF1113">
        <f t="shared" si="649"/>
        <v>-3.7643689058441341</v>
      </c>
      <c r="BG1113">
        <f t="shared" si="650"/>
        <v>-42.171718189759716</v>
      </c>
      <c r="BH1113">
        <f t="shared" si="651"/>
        <v>-9.6115457513775127</v>
      </c>
      <c r="BI1113">
        <f t="shared" si="652"/>
        <v>-33.757758935166962</v>
      </c>
      <c r="BJ1113">
        <f t="shared" si="653"/>
        <v>-108.67008854708662</v>
      </c>
      <c r="BK1113">
        <f t="shared" si="654"/>
        <v>48.695090775187893</v>
      </c>
      <c r="BL1113">
        <f t="shared" si="655"/>
        <v>79.365382998232107</v>
      </c>
      <c r="BM1113">
        <f t="shared" si="656"/>
        <v>-22.422560732600829</v>
      </c>
      <c r="BN1113">
        <f t="shared" si="657"/>
        <v>-67.960368165567971</v>
      </c>
      <c r="BO1113">
        <f t="shared" si="623"/>
        <v>0</v>
      </c>
      <c r="BP1113">
        <f t="shared" si="624"/>
        <v>5</v>
      </c>
      <c r="BQ1113" t="str">
        <f t="shared" si="625"/>
        <v>Validate</v>
      </c>
    </row>
    <row r="1114" spans="1:69" x14ac:dyDescent="0.3">
      <c r="A1114">
        <v>3</v>
      </c>
      <c r="B1114">
        <v>0</v>
      </c>
      <c r="C1114" t="s">
        <v>2448</v>
      </c>
      <c r="D1114" t="s">
        <v>15</v>
      </c>
      <c r="E1114">
        <v>3</v>
      </c>
      <c r="F1114">
        <v>1</v>
      </c>
      <c r="G1114">
        <v>1</v>
      </c>
      <c r="H1114" t="s">
        <v>2447</v>
      </c>
      <c r="I1114">
        <v>13.775</v>
      </c>
      <c r="K1114" t="s">
        <v>17</v>
      </c>
      <c r="O1114">
        <v>1</v>
      </c>
      <c r="P1114">
        <v>5</v>
      </c>
      <c r="Q1114">
        <v>5</v>
      </c>
      <c r="R1114" t="str">
        <f t="shared" si="626"/>
        <v>Train</v>
      </c>
      <c r="S1114" t="str">
        <f t="shared" si="627"/>
        <v>Validate</v>
      </c>
      <c r="T1114" t="str">
        <f t="shared" si="628"/>
        <v>Validate</v>
      </c>
      <c r="U1114" t="str">
        <f t="shared" si="629"/>
        <v/>
      </c>
      <c r="V1114" t="str">
        <f t="shared" si="630"/>
        <v>0-17</v>
      </c>
      <c r="W1114" t="str">
        <f t="shared" si="631"/>
        <v/>
      </c>
      <c r="X1114" t="str">
        <f t="shared" si="632"/>
        <v>11-20</v>
      </c>
      <c r="Y1114" t="b">
        <f>SUMPRODUCT(--(U1114=counts!$A$40:$A$49))&gt;0</f>
        <v>0</v>
      </c>
      <c r="Z1114" t="b">
        <f>SUMPRODUCT(--(W1114=counts!$A$18:$A$22))&gt;0</f>
        <v>0</v>
      </c>
      <c r="AA1114" t="str">
        <f t="shared" si="633"/>
        <v>0-17</v>
      </c>
      <c r="AB1114" t="str">
        <f>IF(W1114="","Blank",IF(Z1114="TRUE",W1114,counts!$A$23))</f>
        <v>Blank</v>
      </c>
      <c r="AC1114" t="str">
        <f t="shared" si="634"/>
        <v>11-20</v>
      </c>
      <c r="AD1114" t="str">
        <f t="shared" si="635"/>
        <v>Blank</v>
      </c>
      <c r="AE1114" t="str">
        <f t="shared" si="636"/>
        <v>female</v>
      </c>
      <c r="AF1114">
        <f>IF(F1114&gt;=4, counts!$A$62,F1114)</f>
        <v>1</v>
      </c>
      <c r="AG1114">
        <f>IF(G1114&gt;=3, counts!$A$69,G1114)</f>
        <v>1</v>
      </c>
      <c r="AH1114" t="str">
        <f>IF(OR(K1114="S",K1114=""), counts!$A$75,K1114)</f>
        <v>S, blank</v>
      </c>
      <c r="AI1114">
        <f t="shared" si="637"/>
        <v>3</v>
      </c>
      <c r="AJ1114">
        <f>VLOOKUP(AA1114,counts!$V$8:$W$13,2,FALSE)</f>
        <v>-3.7643689058441341</v>
      </c>
      <c r="AK1114">
        <f>VLOOKUP(AB1114,counts!$V$17:$W$23,2,FALSE)</f>
        <v>-42.171718189759716</v>
      </c>
      <c r="AL1114">
        <f>VLOOKUP(AC1114,counts!$V$27:$W$33,2,FALSE)</f>
        <v>-9.6115457513775127</v>
      </c>
      <c r="AM1114">
        <f>VLOOKUP(AD1114,counts!$V$38:$W$49,2,FALSE)</f>
        <v>-33.757758935166962</v>
      </c>
      <c r="AN1114">
        <f>VLOOKUP(AE1114,counts!$V$53:$W$54,2,FALSE)</f>
        <v>151.41878811967541</v>
      </c>
      <c r="AO1114">
        <f>VLOOKUP(AF1114,counts!$V$58:$W$62,2,FALSE)</f>
        <v>48.695090775187893</v>
      </c>
      <c r="AP1114">
        <f>VLOOKUP(AG1114,counts!$V$66:$W$69,2,FALSE)</f>
        <v>79.365382998232107</v>
      </c>
      <c r="AQ1114">
        <f>VLOOKUP(AH1114,counts!$V$73:$W$75,2,FALSE)</f>
        <v>-22.422560732600829</v>
      </c>
      <c r="AR1114">
        <f>VLOOKUP(AI1114,counts!$V$79:$W$81,2,FALSE)</f>
        <v>-67.960368165567971</v>
      </c>
      <c r="AS1114">
        <f t="shared" si="638"/>
        <v>0</v>
      </c>
      <c r="AT1114">
        <f t="shared" si="639"/>
        <v>1</v>
      </c>
      <c r="AU1114" t="str">
        <f t="shared" si="622"/>
        <v>Train</v>
      </c>
      <c r="AW1114" t="str">
        <f t="shared" si="640"/>
        <v>0-17</v>
      </c>
      <c r="AX1114" t="str">
        <f t="shared" si="641"/>
        <v>Blank</v>
      </c>
      <c r="AY1114" t="str">
        <f t="shared" si="642"/>
        <v>11-20</v>
      </c>
      <c r="AZ1114" t="str">
        <f t="shared" si="643"/>
        <v>Blank</v>
      </c>
      <c r="BA1114" t="str">
        <f t="shared" si="644"/>
        <v>female</v>
      </c>
      <c r="BB1114">
        <f t="shared" si="645"/>
        <v>1</v>
      </c>
      <c r="BC1114">
        <f t="shared" si="646"/>
        <v>1</v>
      </c>
      <c r="BD1114" t="str">
        <f t="shared" si="647"/>
        <v>S, blank</v>
      </c>
      <c r="BE1114">
        <f t="shared" si="648"/>
        <v>3</v>
      </c>
      <c r="BF1114">
        <f t="shared" si="649"/>
        <v>-3.7643689058441341</v>
      </c>
      <c r="BG1114">
        <f t="shared" si="650"/>
        <v>-42.171718189759716</v>
      </c>
      <c r="BH1114">
        <f t="shared" si="651"/>
        <v>-9.6115457513775127</v>
      </c>
      <c r="BI1114">
        <f t="shared" si="652"/>
        <v>-33.757758935166962</v>
      </c>
      <c r="BJ1114">
        <f t="shared" si="653"/>
        <v>151.41878811967541</v>
      </c>
      <c r="BK1114">
        <f t="shared" si="654"/>
        <v>48.695090775187893</v>
      </c>
      <c r="BL1114">
        <f t="shared" si="655"/>
        <v>79.365382998232107</v>
      </c>
      <c r="BM1114">
        <f t="shared" si="656"/>
        <v>-22.422560732600829</v>
      </c>
      <c r="BN1114">
        <f t="shared" si="657"/>
        <v>-67.960368165567971</v>
      </c>
      <c r="BO1114">
        <f t="shared" si="623"/>
        <v>0</v>
      </c>
      <c r="BP1114">
        <f t="shared" si="624"/>
        <v>1</v>
      </c>
      <c r="BQ1114" t="str">
        <f t="shared" si="625"/>
        <v>Train</v>
      </c>
    </row>
    <row r="1115" spans="1:69" x14ac:dyDescent="0.3">
      <c r="A1115">
        <v>3</v>
      </c>
      <c r="B1115">
        <v>0</v>
      </c>
      <c r="C1115" t="s">
        <v>2449</v>
      </c>
      <c r="D1115" t="s">
        <v>15</v>
      </c>
      <c r="E1115">
        <v>26</v>
      </c>
      <c r="F1115">
        <v>0</v>
      </c>
      <c r="G1115">
        <v>2</v>
      </c>
      <c r="H1115" t="s">
        <v>2447</v>
      </c>
      <c r="I1115">
        <v>13.775</v>
      </c>
      <c r="K1115" t="s">
        <v>17</v>
      </c>
      <c r="O1115">
        <v>1</v>
      </c>
      <c r="P1115">
        <v>2</v>
      </c>
      <c r="Q1115">
        <v>2</v>
      </c>
      <c r="R1115" t="str">
        <f t="shared" si="626"/>
        <v>Train</v>
      </c>
      <c r="S1115" t="str">
        <f t="shared" si="627"/>
        <v>Train</v>
      </c>
      <c r="T1115" t="str">
        <f t="shared" si="628"/>
        <v>Train</v>
      </c>
      <c r="U1115" t="str">
        <f t="shared" si="629"/>
        <v/>
      </c>
      <c r="V1115" t="str">
        <f t="shared" si="630"/>
        <v>18-30</v>
      </c>
      <c r="W1115" t="str">
        <f t="shared" si="631"/>
        <v/>
      </c>
      <c r="X1115" t="str">
        <f t="shared" si="632"/>
        <v>11-20</v>
      </c>
      <c r="Y1115" t="b">
        <f>SUMPRODUCT(--(U1115=counts!$A$40:$A$49))&gt;0</f>
        <v>0</v>
      </c>
      <c r="Z1115" t="b">
        <f>SUMPRODUCT(--(W1115=counts!$A$18:$A$22))&gt;0</f>
        <v>0</v>
      </c>
      <c r="AA1115" t="str">
        <f t="shared" si="633"/>
        <v>18-30</v>
      </c>
      <c r="AB1115" t="str">
        <f>IF(W1115="","Blank",IF(Z1115="TRUE",W1115,counts!$A$23))</f>
        <v>Blank</v>
      </c>
      <c r="AC1115" t="str">
        <f t="shared" si="634"/>
        <v>11-20</v>
      </c>
      <c r="AD1115" t="str">
        <f t="shared" si="635"/>
        <v>Blank</v>
      </c>
      <c r="AE1115" t="str">
        <f t="shared" si="636"/>
        <v>female</v>
      </c>
      <c r="AF1115">
        <f>IF(F1115&gt;=4, counts!$A$62,F1115)</f>
        <v>0</v>
      </c>
      <c r="AG1115">
        <f>IF(G1115&gt;=3, counts!$A$69,G1115)</f>
        <v>2</v>
      </c>
      <c r="AH1115" t="str">
        <f>IF(OR(K1115="S",K1115=""), counts!$A$75,K1115)</f>
        <v>S, blank</v>
      </c>
      <c r="AI1115">
        <f t="shared" si="637"/>
        <v>3</v>
      </c>
      <c r="AJ1115">
        <f>VLOOKUP(AA1115,counts!$V$8:$W$13,2,FALSE)</f>
        <v>-11.613432440426715</v>
      </c>
      <c r="AK1115">
        <f>VLOOKUP(AB1115,counts!$V$17:$W$23,2,FALSE)</f>
        <v>-42.171718189759716</v>
      </c>
      <c r="AL1115">
        <f>VLOOKUP(AC1115,counts!$V$27:$W$33,2,FALSE)</f>
        <v>-9.6115457513775127</v>
      </c>
      <c r="AM1115">
        <f>VLOOKUP(AD1115,counts!$V$38:$W$49,2,FALSE)</f>
        <v>-33.757758935166962</v>
      </c>
      <c r="AN1115">
        <f>VLOOKUP(AE1115,counts!$V$53:$W$54,2,FALSE)</f>
        <v>151.41878811967541</v>
      </c>
      <c r="AO1115">
        <f>VLOOKUP(AF1115,counts!$V$58:$W$62,2,FALSE)</f>
        <v>-14.754319664473872</v>
      </c>
      <c r="AP1115">
        <f>VLOOKUP(AG1115,counts!$V$66:$W$69,2,FALSE)</f>
        <v>75.609641767585757</v>
      </c>
      <c r="AQ1115">
        <f>VLOOKUP(AH1115,counts!$V$73:$W$75,2,FALSE)</f>
        <v>-22.422560732600829</v>
      </c>
      <c r="AR1115">
        <f>VLOOKUP(AI1115,counts!$V$79:$W$81,2,FALSE)</f>
        <v>-67.960368165567971</v>
      </c>
      <c r="AS1115">
        <f t="shared" si="638"/>
        <v>0</v>
      </c>
      <c r="AT1115">
        <f t="shared" si="639"/>
        <v>1</v>
      </c>
      <c r="AU1115" t="str">
        <f t="shared" si="622"/>
        <v>Train</v>
      </c>
      <c r="AW1115" t="str">
        <f t="shared" si="640"/>
        <v>18-30</v>
      </c>
      <c r="AX1115" t="str">
        <f t="shared" si="641"/>
        <v>Blank</v>
      </c>
      <c r="AY1115" t="str">
        <f t="shared" si="642"/>
        <v>11-20</v>
      </c>
      <c r="AZ1115" t="str">
        <f t="shared" si="643"/>
        <v>Blank</v>
      </c>
      <c r="BA1115" t="str">
        <f t="shared" si="644"/>
        <v>female</v>
      </c>
      <c r="BB1115">
        <f t="shared" si="645"/>
        <v>0</v>
      </c>
      <c r="BC1115">
        <f t="shared" si="646"/>
        <v>2</v>
      </c>
      <c r="BD1115" t="str">
        <f t="shared" si="647"/>
        <v>S, blank</v>
      </c>
      <c r="BE1115">
        <f t="shared" si="648"/>
        <v>3</v>
      </c>
      <c r="BF1115">
        <f t="shared" si="649"/>
        <v>-11.613432440426715</v>
      </c>
      <c r="BG1115">
        <f t="shared" si="650"/>
        <v>-42.171718189759716</v>
      </c>
      <c r="BH1115">
        <f t="shared" si="651"/>
        <v>-9.6115457513775127</v>
      </c>
      <c r="BI1115">
        <f t="shared" si="652"/>
        <v>-33.757758935166962</v>
      </c>
      <c r="BJ1115">
        <f t="shared" si="653"/>
        <v>151.41878811967541</v>
      </c>
      <c r="BK1115">
        <f t="shared" si="654"/>
        <v>-14.754319664473872</v>
      </c>
      <c r="BL1115">
        <f t="shared" si="655"/>
        <v>75.609641767585757</v>
      </c>
      <c r="BM1115">
        <f t="shared" si="656"/>
        <v>-22.422560732600829</v>
      </c>
      <c r="BN1115">
        <f t="shared" si="657"/>
        <v>-67.960368165567971</v>
      </c>
      <c r="BO1115">
        <f t="shared" si="623"/>
        <v>0</v>
      </c>
      <c r="BP1115">
        <f t="shared" si="624"/>
        <v>1</v>
      </c>
      <c r="BQ1115" t="str">
        <f t="shared" si="625"/>
        <v>Train</v>
      </c>
    </row>
    <row r="1116" spans="1:69" x14ac:dyDescent="0.3">
      <c r="A1116">
        <v>3</v>
      </c>
      <c r="B1116">
        <v>0</v>
      </c>
      <c r="C1116" t="s">
        <v>2450</v>
      </c>
      <c r="D1116" t="s">
        <v>20</v>
      </c>
      <c r="F1116">
        <v>0</v>
      </c>
      <c r="G1116">
        <v>0</v>
      </c>
      <c r="H1116" t="s">
        <v>2451</v>
      </c>
      <c r="I1116">
        <v>7</v>
      </c>
      <c r="K1116" t="s">
        <v>17</v>
      </c>
      <c r="O1116">
        <v>4</v>
      </c>
      <c r="P1116">
        <v>2</v>
      </c>
      <c r="Q1116">
        <v>2</v>
      </c>
      <c r="R1116" t="str">
        <f t="shared" si="626"/>
        <v>Test</v>
      </c>
      <c r="S1116" t="str">
        <f t="shared" si="627"/>
        <v>Train</v>
      </c>
      <c r="T1116" t="str">
        <f t="shared" si="628"/>
        <v>Train</v>
      </c>
      <c r="U1116" t="str">
        <f t="shared" si="629"/>
        <v/>
      </c>
      <c r="V1116" t="str">
        <f t="shared" si="630"/>
        <v>0-17</v>
      </c>
      <c r="W1116" t="str">
        <f t="shared" si="631"/>
        <v/>
      </c>
      <c r="X1116" t="str">
        <f t="shared" si="632"/>
        <v>0-10</v>
      </c>
      <c r="Y1116" t="b">
        <f>SUMPRODUCT(--(U1116=counts!$A$40:$A$49))&gt;0</f>
        <v>0</v>
      </c>
      <c r="Z1116" t="b">
        <f>SUMPRODUCT(--(W1116=counts!$A$18:$A$22))&gt;0</f>
        <v>0</v>
      </c>
      <c r="AA1116" t="str">
        <f t="shared" si="633"/>
        <v>0-17</v>
      </c>
      <c r="AB1116" t="str">
        <f>IF(W1116="","Blank",IF(Z1116="TRUE",W1116,counts!$A$23))</f>
        <v>Blank</v>
      </c>
      <c r="AC1116" t="str">
        <f t="shared" si="634"/>
        <v>0-10</v>
      </c>
      <c r="AD1116" t="str">
        <f t="shared" si="635"/>
        <v>Blank</v>
      </c>
      <c r="AE1116" t="str">
        <f t="shared" si="636"/>
        <v>male</v>
      </c>
      <c r="AF1116">
        <f>IF(F1116&gt;=4, counts!$A$62,F1116)</f>
        <v>0</v>
      </c>
      <c r="AG1116">
        <f>IF(G1116&gt;=3, counts!$A$69,G1116)</f>
        <v>0</v>
      </c>
      <c r="AH1116" t="str">
        <f>IF(OR(K1116="S",K1116=""), counts!$A$75,K1116)</f>
        <v>S, blank</v>
      </c>
      <c r="AI1116">
        <f t="shared" si="637"/>
        <v>3</v>
      </c>
      <c r="AJ1116">
        <f>VLOOKUP(AA1116,counts!$V$8:$W$13,2,FALSE)</f>
        <v>-3.7643689058441341</v>
      </c>
      <c r="AK1116">
        <f>VLOOKUP(AB1116,counts!$V$17:$W$23,2,FALSE)</f>
        <v>-42.171718189759716</v>
      </c>
      <c r="AL1116">
        <f>VLOOKUP(AC1116,counts!$V$27:$W$33,2,FALSE)</f>
        <v>-82.840254641099079</v>
      </c>
      <c r="AM1116">
        <f>VLOOKUP(AD1116,counts!$V$38:$W$49,2,FALSE)</f>
        <v>-33.757758935166962</v>
      </c>
      <c r="AN1116">
        <f>VLOOKUP(AE1116,counts!$V$53:$W$54,2,FALSE)</f>
        <v>-108.67008854708662</v>
      </c>
      <c r="AO1116">
        <f>VLOOKUP(AF1116,counts!$V$58:$W$62,2,FALSE)</f>
        <v>-14.754319664473872</v>
      </c>
      <c r="AP1116">
        <f>VLOOKUP(AG1116,counts!$V$66:$W$69,2,FALSE)</f>
        <v>-22.013681658285037</v>
      </c>
      <c r="AQ1116">
        <f>VLOOKUP(AH1116,counts!$V$73:$W$75,2,FALSE)</f>
        <v>-22.422560732600829</v>
      </c>
      <c r="AR1116">
        <f>VLOOKUP(AI1116,counts!$V$79:$W$81,2,FALSE)</f>
        <v>-67.960368165567971</v>
      </c>
      <c r="AS1116">
        <f t="shared" si="638"/>
        <v>0</v>
      </c>
      <c r="AT1116">
        <f t="shared" si="639"/>
        <v>4</v>
      </c>
      <c r="AU1116" t="str">
        <f t="shared" si="622"/>
        <v>Test</v>
      </c>
      <c r="AW1116" t="str">
        <f t="shared" si="640"/>
        <v>0-17</v>
      </c>
      <c r="AX1116" t="str">
        <f t="shared" si="641"/>
        <v>Blank</v>
      </c>
      <c r="AY1116" t="str">
        <f t="shared" si="642"/>
        <v>0-10</v>
      </c>
      <c r="AZ1116" t="str">
        <f t="shared" si="643"/>
        <v>Blank</v>
      </c>
      <c r="BA1116" t="str">
        <f t="shared" si="644"/>
        <v>male</v>
      </c>
      <c r="BB1116">
        <f t="shared" si="645"/>
        <v>0</v>
      </c>
      <c r="BC1116">
        <f t="shared" si="646"/>
        <v>0</v>
      </c>
      <c r="BD1116" t="str">
        <f t="shared" si="647"/>
        <v>S, blank</v>
      </c>
      <c r="BE1116">
        <f t="shared" si="648"/>
        <v>3</v>
      </c>
      <c r="BF1116">
        <f t="shared" si="649"/>
        <v>-3.7643689058441341</v>
      </c>
      <c r="BG1116">
        <f t="shared" si="650"/>
        <v>-42.171718189759716</v>
      </c>
      <c r="BH1116">
        <f t="shared" si="651"/>
        <v>-82.840254641099079</v>
      </c>
      <c r="BI1116">
        <f t="shared" si="652"/>
        <v>-33.757758935166962</v>
      </c>
      <c r="BJ1116">
        <f t="shared" si="653"/>
        <v>-108.67008854708662</v>
      </c>
      <c r="BK1116">
        <f t="shared" si="654"/>
        <v>-14.754319664473872</v>
      </c>
      <c r="BL1116">
        <f t="shared" si="655"/>
        <v>-22.013681658285037</v>
      </c>
      <c r="BM1116">
        <f t="shared" si="656"/>
        <v>-22.422560732600829</v>
      </c>
      <c r="BN1116">
        <f t="shared" si="657"/>
        <v>-67.960368165567971</v>
      </c>
      <c r="BO1116">
        <f t="shared" si="623"/>
        <v>0</v>
      </c>
      <c r="BP1116">
        <f t="shared" si="624"/>
        <v>4</v>
      </c>
      <c r="BQ1116" t="str">
        <f t="shared" si="625"/>
        <v>Test</v>
      </c>
    </row>
    <row r="1117" spans="1:69" x14ac:dyDescent="0.3">
      <c r="A1117">
        <v>3</v>
      </c>
      <c r="B1117">
        <v>0</v>
      </c>
      <c r="C1117" t="s">
        <v>2452</v>
      </c>
      <c r="D1117" t="s">
        <v>20</v>
      </c>
      <c r="F1117">
        <v>0</v>
      </c>
      <c r="G1117">
        <v>0</v>
      </c>
      <c r="H1117" t="s">
        <v>2453</v>
      </c>
      <c r="I1117">
        <v>7.7750000000000004</v>
      </c>
      <c r="K1117" t="s">
        <v>17</v>
      </c>
      <c r="O1117">
        <v>4</v>
      </c>
      <c r="P1117">
        <v>3</v>
      </c>
      <c r="Q1117">
        <v>4</v>
      </c>
      <c r="R1117" t="str">
        <f t="shared" si="626"/>
        <v>Test</v>
      </c>
      <c r="S1117" t="str">
        <f t="shared" si="627"/>
        <v>Train</v>
      </c>
      <c r="T1117" t="str">
        <f t="shared" si="628"/>
        <v>Test</v>
      </c>
      <c r="U1117" t="str">
        <f t="shared" si="629"/>
        <v/>
      </c>
      <c r="V1117" t="str">
        <f t="shared" si="630"/>
        <v>0-17</v>
      </c>
      <c r="W1117" t="str">
        <f t="shared" si="631"/>
        <v/>
      </c>
      <c r="X1117" t="str">
        <f t="shared" si="632"/>
        <v>0-10</v>
      </c>
      <c r="Y1117" t="b">
        <f>SUMPRODUCT(--(U1117=counts!$A$40:$A$49))&gt;0</f>
        <v>0</v>
      </c>
      <c r="Z1117" t="b">
        <f>SUMPRODUCT(--(W1117=counts!$A$18:$A$22))&gt;0</f>
        <v>0</v>
      </c>
      <c r="AA1117" t="str">
        <f t="shared" si="633"/>
        <v>0-17</v>
      </c>
      <c r="AB1117" t="str">
        <f>IF(W1117="","Blank",IF(Z1117="TRUE",W1117,counts!$A$23))</f>
        <v>Blank</v>
      </c>
      <c r="AC1117" t="str">
        <f t="shared" si="634"/>
        <v>0-10</v>
      </c>
      <c r="AD1117" t="str">
        <f t="shared" si="635"/>
        <v>Blank</v>
      </c>
      <c r="AE1117" t="str">
        <f t="shared" si="636"/>
        <v>male</v>
      </c>
      <c r="AF1117">
        <f>IF(F1117&gt;=4, counts!$A$62,F1117)</f>
        <v>0</v>
      </c>
      <c r="AG1117">
        <f>IF(G1117&gt;=3, counts!$A$69,G1117)</f>
        <v>0</v>
      </c>
      <c r="AH1117" t="str">
        <f>IF(OR(K1117="S",K1117=""), counts!$A$75,K1117)</f>
        <v>S, blank</v>
      </c>
      <c r="AI1117">
        <f t="shared" si="637"/>
        <v>3</v>
      </c>
      <c r="AJ1117">
        <f>VLOOKUP(AA1117,counts!$V$8:$W$13,2,FALSE)</f>
        <v>-3.7643689058441341</v>
      </c>
      <c r="AK1117">
        <f>VLOOKUP(AB1117,counts!$V$17:$W$23,2,FALSE)</f>
        <v>-42.171718189759716</v>
      </c>
      <c r="AL1117">
        <f>VLOOKUP(AC1117,counts!$V$27:$W$33,2,FALSE)</f>
        <v>-82.840254641099079</v>
      </c>
      <c r="AM1117">
        <f>VLOOKUP(AD1117,counts!$V$38:$W$49,2,FALSE)</f>
        <v>-33.757758935166962</v>
      </c>
      <c r="AN1117">
        <f>VLOOKUP(AE1117,counts!$V$53:$W$54,2,FALSE)</f>
        <v>-108.67008854708662</v>
      </c>
      <c r="AO1117">
        <f>VLOOKUP(AF1117,counts!$V$58:$W$62,2,FALSE)</f>
        <v>-14.754319664473872</v>
      </c>
      <c r="AP1117">
        <f>VLOOKUP(AG1117,counts!$V$66:$W$69,2,FALSE)</f>
        <v>-22.013681658285037</v>
      </c>
      <c r="AQ1117">
        <f>VLOOKUP(AH1117,counts!$V$73:$W$75,2,FALSE)</f>
        <v>-22.422560732600829</v>
      </c>
      <c r="AR1117">
        <f>VLOOKUP(AI1117,counts!$V$79:$W$81,2,FALSE)</f>
        <v>-67.960368165567971</v>
      </c>
      <c r="AS1117">
        <f t="shared" si="638"/>
        <v>0</v>
      </c>
      <c r="AT1117">
        <f t="shared" si="639"/>
        <v>4</v>
      </c>
      <c r="AU1117" t="str">
        <f t="shared" si="622"/>
        <v>Test</v>
      </c>
      <c r="AW1117" t="str">
        <f t="shared" si="640"/>
        <v>0-17</v>
      </c>
      <c r="AX1117" t="str">
        <f t="shared" si="641"/>
        <v>Blank</v>
      </c>
      <c r="AY1117" t="str">
        <f t="shared" si="642"/>
        <v>0-10</v>
      </c>
      <c r="AZ1117" t="str">
        <f t="shared" si="643"/>
        <v>Blank</v>
      </c>
      <c r="BA1117" t="str">
        <f t="shared" si="644"/>
        <v>male</v>
      </c>
      <c r="BB1117">
        <f t="shared" si="645"/>
        <v>0</v>
      </c>
      <c r="BC1117">
        <f t="shared" si="646"/>
        <v>0</v>
      </c>
      <c r="BD1117" t="str">
        <f t="shared" si="647"/>
        <v>S, blank</v>
      </c>
      <c r="BE1117">
        <f t="shared" si="648"/>
        <v>3</v>
      </c>
      <c r="BF1117">
        <f t="shared" si="649"/>
        <v>-3.7643689058441341</v>
      </c>
      <c r="BG1117">
        <f t="shared" si="650"/>
        <v>-42.171718189759716</v>
      </c>
      <c r="BH1117">
        <f t="shared" si="651"/>
        <v>-82.840254641099079</v>
      </c>
      <c r="BI1117">
        <f t="shared" si="652"/>
        <v>-33.757758935166962</v>
      </c>
      <c r="BJ1117">
        <f t="shared" si="653"/>
        <v>-108.67008854708662</v>
      </c>
      <c r="BK1117">
        <f t="shared" si="654"/>
        <v>-14.754319664473872</v>
      </c>
      <c r="BL1117">
        <f t="shared" si="655"/>
        <v>-22.013681658285037</v>
      </c>
      <c r="BM1117">
        <f t="shared" si="656"/>
        <v>-22.422560732600829</v>
      </c>
      <c r="BN1117">
        <f t="shared" si="657"/>
        <v>-67.960368165567971</v>
      </c>
      <c r="BO1117">
        <f t="shared" si="623"/>
        <v>0</v>
      </c>
      <c r="BP1117">
        <f t="shared" si="624"/>
        <v>4</v>
      </c>
      <c r="BQ1117" t="str">
        <f t="shared" si="625"/>
        <v>Test</v>
      </c>
    </row>
    <row r="1118" spans="1:69" x14ac:dyDescent="0.3">
      <c r="A1118">
        <v>3</v>
      </c>
      <c r="B1118">
        <v>0</v>
      </c>
      <c r="C1118" t="s">
        <v>2454</v>
      </c>
      <c r="D1118" t="s">
        <v>20</v>
      </c>
      <c r="F1118">
        <v>0</v>
      </c>
      <c r="G1118">
        <v>0</v>
      </c>
      <c r="H1118" t="s">
        <v>2455</v>
      </c>
      <c r="I1118">
        <v>8.0500000000000007</v>
      </c>
      <c r="K1118" t="s">
        <v>17</v>
      </c>
      <c r="O1118">
        <v>4</v>
      </c>
      <c r="P1118">
        <v>4</v>
      </c>
      <c r="Q1118">
        <v>3</v>
      </c>
      <c r="R1118" t="str">
        <f t="shared" si="626"/>
        <v>Test</v>
      </c>
      <c r="S1118" t="str">
        <f t="shared" si="627"/>
        <v>Test</v>
      </c>
      <c r="T1118" t="str">
        <f t="shared" si="628"/>
        <v>Train</v>
      </c>
      <c r="U1118" t="str">
        <f t="shared" si="629"/>
        <v/>
      </c>
      <c r="V1118" t="str">
        <f t="shared" si="630"/>
        <v>0-17</v>
      </c>
      <c r="W1118" t="str">
        <f t="shared" si="631"/>
        <v/>
      </c>
      <c r="X1118" t="str">
        <f t="shared" si="632"/>
        <v>0-10</v>
      </c>
      <c r="Y1118" t="b">
        <f>SUMPRODUCT(--(U1118=counts!$A$40:$A$49))&gt;0</f>
        <v>0</v>
      </c>
      <c r="Z1118" t="b">
        <f>SUMPRODUCT(--(W1118=counts!$A$18:$A$22))&gt;0</f>
        <v>0</v>
      </c>
      <c r="AA1118" t="str">
        <f t="shared" si="633"/>
        <v>0-17</v>
      </c>
      <c r="AB1118" t="str">
        <f>IF(W1118="","Blank",IF(Z1118="TRUE",W1118,counts!$A$23))</f>
        <v>Blank</v>
      </c>
      <c r="AC1118" t="str">
        <f t="shared" si="634"/>
        <v>0-10</v>
      </c>
      <c r="AD1118" t="str">
        <f t="shared" si="635"/>
        <v>Blank</v>
      </c>
      <c r="AE1118" t="str">
        <f t="shared" si="636"/>
        <v>male</v>
      </c>
      <c r="AF1118">
        <f>IF(F1118&gt;=4, counts!$A$62,F1118)</f>
        <v>0</v>
      </c>
      <c r="AG1118">
        <f>IF(G1118&gt;=3, counts!$A$69,G1118)</f>
        <v>0</v>
      </c>
      <c r="AH1118" t="str">
        <f>IF(OR(K1118="S",K1118=""), counts!$A$75,K1118)</f>
        <v>S, blank</v>
      </c>
      <c r="AI1118">
        <f t="shared" si="637"/>
        <v>3</v>
      </c>
      <c r="AJ1118">
        <f>VLOOKUP(AA1118,counts!$V$8:$W$13,2,FALSE)</f>
        <v>-3.7643689058441341</v>
      </c>
      <c r="AK1118">
        <f>VLOOKUP(AB1118,counts!$V$17:$W$23,2,FALSE)</f>
        <v>-42.171718189759716</v>
      </c>
      <c r="AL1118">
        <f>VLOOKUP(AC1118,counts!$V$27:$W$33,2,FALSE)</f>
        <v>-82.840254641099079</v>
      </c>
      <c r="AM1118">
        <f>VLOOKUP(AD1118,counts!$V$38:$W$49,2,FALSE)</f>
        <v>-33.757758935166962</v>
      </c>
      <c r="AN1118">
        <f>VLOOKUP(AE1118,counts!$V$53:$W$54,2,FALSE)</f>
        <v>-108.67008854708662</v>
      </c>
      <c r="AO1118">
        <f>VLOOKUP(AF1118,counts!$V$58:$W$62,2,FALSE)</f>
        <v>-14.754319664473872</v>
      </c>
      <c r="AP1118">
        <f>VLOOKUP(AG1118,counts!$V$66:$W$69,2,FALSE)</f>
        <v>-22.013681658285037</v>
      </c>
      <c r="AQ1118">
        <f>VLOOKUP(AH1118,counts!$V$73:$W$75,2,FALSE)</f>
        <v>-22.422560732600829</v>
      </c>
      <c r="AR1118">
        <f>VLOOKUP(AI1118,counts!$V$79:$W$81,2,FALSE)</f>
        <v>-67.960368165567971</v>
      </c>
      <c r="AS1118">
        <f t="shared" si="638"/>
        <v>0</v>
      </c>
      <c r="AT1118">
        <f t="shared" si="639"/>
        <v>4</v>
      </c>
      <c r="AU1118" t="str">
        <f t="shared" si="622"/>
        <v>Test</v>
      </c>
      <c r="AW1118" t="str">
        <f t="shared" si="640"/>
        <v>0-17</v>
      </c>
      <c r="AX1118" t="str">
        <f t="shared" si="641"/>
        <v>Blank</v>
      </c>
      <c r="AY1118" t="str">
        <f t="shared" si="642"/>
        <v>0-10</v>
      </c>
      <c r="AZ1118" t="str">
        <f t="shared" si="643"/>
        <v>Blank</v>
      </c>
      <c r="BA1118" t="str">
        <f t="shared" si="644"/>
        <v>male</v>
      </c>
      <c r="BB1118">
        <f t="shared" si="645"/>
        <v>0</v>
      </c>
      <c r="BC1118">
        <f t="shared" si="646"/>
        <v>0</v>
      </c>
      <c r="BD1118" t="str">
        <f t="shared" si="647"/>
        <v>S, blank</v>
      </c>
      <c r="BE1118">
        <f t="shared" si="648"/>
        <v>3</v>
      </c>
      <c r="BF1118">
        <f t="shared" si="649"/>
        <v>-3.7643689058441341</v>
      </c>
      <c r="BG1118">
        <f t="shared" si="650"/>
        <v>-42.171718189759716</v>
      </c>
      <c r="BH1118">
        <f t="shared" si="651"/>
        <v>-82.840254641099079</v>
      </c>
      <c r="BI1118">
        <f t="shared" si="652"/>
        <v>-33.757758935166962</v>
      </c>
      <c r="BJ1118">
        <f t="shared" si="653"/>
        <v>-108.67008854708662</v>
      </c>
      <c r="BK1118">
        <f t="shared" si="654"/>
        <v>-14.754319664473872</v>
      </c>
      <c r="BL1118">
        <f t="shared" si="655"/>
        <v>-22.013681658285037</v>
      </c>
      <c r="BM1118">
        <f t="shared" si="656"/>
        <v>-22.422560732600829</v>
      </c>
      <c r="BN1118">
        <f t="shared" si="657"/>
        <v>-67.960368165567971</v>
      </c>
      <c r="BO1118">
        <f t="shared" si="623"/>
        <v>0</v>
      </c>
      <c r="BP1118">
        <f t="shared" si="624"/>
        <v>4</v>
      </c>
      <c r="BQ1118" t="str">
        <f t="shared" si="625"/>
        <v>Test</v>
      </c>
    </row>
    <row r="1119" spans="1:69" x14ac:dyDescent="0.3">
      <c r="A1119">
        <v>3</v>
      </c>
      <c r="B1119">
        <v>0</v>
      </c>
      <c r="C1119" t="s">
        <v>2456</v>
      </c>
      <c r="D1119" t="s">
        <v>20</v>
      </c>
      <c r="E1119">
        <v>21</v>
      </c>
      <c r="F1119">
        <v>0</v>
      </c>
      <c r="G1119">
        <v>0</v>
      </c>
      <c r="H1119" t="s">
        <v>2457</v>
      </c>
      <c r="I1119">
        <v>7.9249999999999998</v>
      </c>
      <c r="K1119" t="s">
        <v>17</v>
      </c>
      <c r="O1119">
        <v>2</v>
      </c>
      <c r="P1119">
        <v>2</v>
      </c>
      <c r="Q1119">
        <v>3</v>
      </c>
      <c r="R1119" t="str">
        <f t="shared" si="626"/>
        <v>Train</v>
      </c>
      <c r="S1119" t="str">
        <f t="shared" si="627"/>
        <v>Train</v>
      </c>
      <c r="T1119" t="str">
        <f t="shared" si="628"/>
        <v>Train</v>
      </c>
      <c r="U1119" t="str">
        <f t="shared" si="629"/>
        <v/>
      </c>
      <c r="V1119" t="str">
        <f t="shared" si="630"/>
        <v>18-30</v>
      </c>
      <c r="W1119" t="str">
        <f t="shared" si="631"/>
        <v/>
      </c>
      <c r="X1119" t="str">
        <f t="shared" si="632"/>
        <v>0-10</v>
      </c>
      <c r="Y1119" t="b">
        <f>SUMPRODUCT(--(U1119=counts!$A$40:$A$49))&gt;0</f>
        <v>0</v>
      </c>
      <c r="Z1119" t="b">
        <f>SUMPRODUCT(--(W1119=counts!$A$18:$A$22))&gt;0</f>
        <v>0</v>
      </c>
      <c r="AA1119" t="str">
        <f t="shared" si="633"/>
        <v>18-30</v>
      </c>
      <c r="AB1119" t="str">
        <f>IF(W1119="","Blank",IF(Z1119="TRUE",W1119,counts!$A$23))</f>
        <v>Blank</v>
      </c>
      <c r="AC1119" t="str">
        <f t="shared" si="634"/>
        <v>0-10</v>
      </c>
      <c r="AD1119" t="str">
        <f t="shared" si="635"/>
        <v>Blank</v>
      </c>
      <c r="AE1119" t="str">
        <f t="shared" si="636"/>
        <v>male</v>
      </c>
      <c r="AF1119">
        <f>IF(F1119&gt;=4, counts!$A$62,F1119)</f>
        <v>0</v>
      </c>
      <c r="AG1119">
        <f>IF(G1119&gt;=3, counts!$A$69,G1119)</f>
        <v>0</v>
      </c>
      <c r="AH1119" t="str">
        <f>IF(OR(K1119="S",K1119=""), counts!$A$75,K1119)</f>
        <v>S, blank</v>
      </c>
      <c r="AI1119">
        <f t="shared" si="637"/>
        <v>3</v>
      </c>
      <c r="AJ1119">
        <f>VLOOKUP(AA1119,counts!$V$8:$W$13,2,FALSE)</f>
        <v>-11.613432440426715</v>
      </c>
      <c r="AK1119">
        <f>VLOOKUP(AB1119,counts!$V$17:$W$23,2,FALSE)</f>
        <v>-42.171718189759716</v>
      </c>
      <c r="AL1119">
        <f>VLOOKUP(AC1119,counts!$V$27:$W$33,2,FALSE)</f>
        <v>-82.840254641099079</v>
      </c>
      <c r="AM1119">
        <f>VLOOKUP(AD1119,counts!$V$38:$W$49,2,FALSE)</f>
        <v>-33.757758935166962</v>
      </c>
      <c r="AN1119">
        <f>VLOOKUP(AE1119,counts!$V$53:$W$54,2,FALSE)</f>
        <v>-108.67008854708662</v>
      </c>
      <c r="AO1119">
        <f>VLOOKUP(AF1119,counts!$V$58:$W$62,2,FALSE)</f>
        <v>-14.754319664473872</v>
      </c>
      <c r="AP1119">
        <f>VLOOKUP(AG1119,counts!$V$66:$W$69,2,FALSE)</f>
        <v>-22.013681658285037</v>
      </c>
      <c r="AQ1119">
        <f>VLOOKUP(AH1119,counts!$V$73:$W$75,2,FALSE)</f>
        <v>-22.422560732600829</v>
      </c>
      <c r="AR1119">
        <f>VLOOKUP(AI1119,counts!$V$79:$W$81,2,FALSE)</f>
        <v>-67.960368165567971</v>
      </c>
      <c r="AS1119">
        <f t="shared" si="638"/>
        <v>0</v>
      </c>
      <c r="AT1119">
        <f t="shared" si="639"/>
        <v>2</v>
      </c>
      <c r="AU1119" t="str">
        <f t="shared" si="622"/>
        <v>Train</v>
      </c>
      <c r="AW1119" t="str">
        <f t="shared" si="640"/>
        <v>18-30</v>
      </c>
      <c r="AX1119" t="str">
        <f t="shared" si="641"/>
        <v>Blank</v>
      </c>
      <c r="AY1119" t="str">
        <f t="shared" si="642"/>
        <v>0-10</v>
      </c>
      <c r="AZ1119" t="str">
        <f t="shared" si="643"/>
        <v>Blank</v>
      </c>
      <c r="BA1119" t="str">
        <f t="shared" si="644"/>
        <v>male</v>
      </c>
      <c r="BB1119">
        <f t="shared" si="645"/>
        <v>0</v>
      </c>
      <c r="BC1119">
        <f t="shared" si="646"/>
        <v>0</v>
      </c>
      <c r="BD1119" t="str">
        <f t="shared" si="647"/>
        <v>S, blank</v>
      </c>
      <c r="BE1119">
        <f t="shared" si="648"/>
        <v>3</v>
      </c>
      <c r="BF1119">
        <f t="shared" si="649"/>
        <v>-11.613432440426715</v>
      </c>
      <c r="BG1119">
        <f t="shared" si="650"/>
        <v>-42.171718189759716</v>
      </c>
      <c r="BH1119">
        <f t="shared" si="651"/>
        <v>-82.840254641099079</v>
      </c>
      <c r="BI1119">
        <f t="shared" si="652"/>
        <v>-33.757758935166962</v>
      </c>
      <c r="BJ1119">
        <f t="shared" si="653"/>
        <v>-108.67008854708662</v>
      </c>
      <c r="BK1119">
        <f t="shared" si="654"/>
        <v>-14.754319664473872</v>
      </c>
      <c r="BL1119">
        <f t="shared" si="655"/>
        <v>-22.013681658285037</v>
      </c>
      <c r="BM1119">
        <f t="shared" si="656"/>
        <v>-22.422560732600829</v>
      </c>
      <c r="BN1119">
        <f t="shared" si="657"/>
        <v>-67.960368165567971</v>
      </c>
      <c r="BO1119">
        <f t="shared" si="623"/>
        <v>0</v>
      </c>
      <c r="BP1119">
        <f t="shared" si="624"/>
        <v>2</v>
      </c>
      <c r="BQ1119" t="str">
        <f t="shared" si="625"/>
        <v>Train</v>
      </c>
    </row>
    <row r="1120" spans="1:69" x14ac:dyDescent="0.3">
      <c r="A1120">
        <v>3</v>
      </c>
      <c r="B1120">
        <v>0</v>
      </c>
      <c r="C1120" t="s">
        <v>2458</v>
      </c>
      <c r="D1120" t="s">
        <v>20</v>
      </c>
      <c r="E1120">
        <v>25</v>
      </c>
      <c r="F1120">
        <v>0</v>
      </c>
      <c r="G1120">
        <v>0</v>
      </c>
      <c r="H1120" t="s">
        <v>2459</v>
      </c>
      <c r="I1120">
        <v>7.9249999999999998</v>
      </c>
      <c r="K1120" t="s">
        <v>17</v>
      </c>
      <c r="O1120">
        <v>3</v>
      </c>
      <c r="P1120">
        <v>1</v>
      </c>
      <c r="Q1120">
        <v>1</v>
      </c>
      <c r="R1120" t="str">
        <f t="shared" si="626"/>
        <v>Train</v>
      </c>
      <c r="S1120" t="str">
        <f t="shared" si="627"/>
        <v>Train</v>
      </c>
      <c r="T1120" t="str">
        <f t="shared" si="628"/>
        <v>Train</v>
      </c>
      <c r="U1120" t="str">
        <f t="shared" si="629"/>
        <v/>
      </c>
      <c r="V1120" t="str">
        <f t="shared" si="630"/>
        <v>18-30</v>
      </c>
      <c r="W1120" t="str">
        <f t="shared" si="631"/>
        <v/>
      </c>
      <c r="X1120" t="str">
        <f t="shared" si="632"/>
        <v>0-10</v>
      </c>
      <c r="Y1120" t="b">
        <f>SUMPRODUCT(--(U1120=counts!$A$40:$A$49))&gt;0</f>
        <v>0</v>
      </c>
      <c r="Z1120" t="b">
        <f>SUMPRODUCT(--(W1120=counts!$A$18:$A$22))&gt;0</f>
        <v>0</v>
      </c>
      <c r="AA1120" t="str">
        <f t="shared" si="633"/>
        <v>18-30</v>
      </c>
      <c r="AB1120" t="str">
        <f>IF(W1120="","Blank",IF(Z1120="TRUE",W1120,counts!$A$23))</f>
        <v>Blank</v>
      </c>
      <c r="AC1120" t="str">
        <f t="shared" si="634"/>
        <v>0-10</v>
      </c>
      <c r="AD1120" t="str">
        <f t="shared" si="635"/>
        <v>Blank</v>
      </c>
      <c r="AE1120" t="str">
        <f t="shared" si="636"/>
        <v>male</v>
      </c>
      <c r="AF1120">
        <f>IF(F1120&gt;=4, counts!$A$62,F1120)</f>
        <v>0</v>
      </c>
      <c r="AG1120">
        <f>IF(G1120&gt;=3, counts!$A$69,G1120)</f>
        <v>0</v>
      </c>
      <c r="AH1120" t="str">
        <f>IF(OR(K1120="S",K1120=""), counts!$A$75,K1120)</f>
        <v>S, blank</v>
      </c>
      <c r="AI1120">
        <f t="shared" si="637"/>
        <v>3</v>
      </c>
      <c r="AJ1120">
        <f>VLOOKUP(AA1120,counts!$V$8:$W$13,2,FALSE)</f>
        <v>-11.613432440426715</v>
      </c>
      <c r="AK1120">
        <f>VLOOKUP(AB1120,counts!$V$17:$W$23,2,FALSE)</f>
        <v>-42.171718189759716</v>
      </c>
      <c r="AL1120">
        <f>VLOOKUP(AC1120,counts!$V$27:$W$33,2,FALSE)</f>
        <v>-82.840254641099079</v>
      </c>
      <c r="AM1120">
        <f>VLOOKUP(AD1120,counts!$V$38:$W$49,2,FALSE)</f>
        <v>-33.757758935166962</v>
      </c>
      <c r="AN1120">
        <f>VLOOKUP(AE1120,counts!$V$53:$W$54,2,FALSE)</f>
        <v>-108.67008854708662</v>
      </c>
      <c r="AO1120">
        <f>VLOOKUP(AF1120,counts!$V$58:$W$62,2,FALSE)</f>
        <v>-14.754319664473872</v>
      </c>
      <c r="AP1120">
        <f>VLOOKUP(AG1120,counts!$V$66:$W$69,2,FALSE)</f>
        <v>-22.013681658285037</v>
      </c>
      <c r="AQ1120">
        <f>VLOOKUP(AH1120,counts!$V$73:$W$75,2,FALSE)</f>
        <v>-22.422560732600829</v>
      </c>
      <c r="AR1120">
        <f>VLOOKUP(AI1120,counts!$V$79:$W$81,2,FALSE)</f>
        <v>-67.960368165567971</v>
      </c>
      <c r="AS1120">
        <f t="shared" si="638"/>
        <v>0</v>
      </c>
      <c r="AT1120">
        <f t="shared" si="639"/>
        <v>3</v>
      </c>
      <c r="AU1120" t="str">
        <f t="shared" si="622"/>
        <v>Train</v>
      </c>
      <c r="AW1120" t="str">
        <f t="shared" si="640"/>
        <v>18-30</v>
      </c>
      <c r="AX1120" t="str">
        <f t="shared" si="641"/>
        <v>Blank</v>
      </c>
      <c r="AY1120" t="str">
        <f t="shared" si="642"/>
        <v>0-10</v>
      </c>
      <c r="AZ1120" t="str">
        <f t="shared" si="643"/>
        <v>Blank</v>
      </c>
      <c r="BA1120" t="str">
        <f t="shared" si="644"/>
        <v>male</v>
      </c>
      <c r="BB1120">
        <f t="shared" si="645"/>
        <v>0</v>
      </c>
      <c r="BC1120">
        <f t="shared" si="646"/>
        <v>0</v>
      </c>
      <c r="BD1120" t="str">
        <f t="shared" si="647"/>
        <v>S, blank</v>
      </c>
      <c r="BE1120">
        <f t="shared" si="648"/>
        <v>3</v>
      </c>
      <c r="BF1120">
        <f t="shared" si="649"/>
        <v>-11.613432440426715</v>
      </c>
      <c r="BG1120">
        <f t="shared" si="650"/>
        <v>-42.171718189759716</v>
      </c>
      <c r="BH1120">
        <f t="shared" si="651"/>
        <v>-82.840254641099079</v>
      </c>
      <c r="BI1120">
        <f t="shared" si="652"/>
        <v>-33.757758935166962</v>
      </c>
      <c r="BJ1120">
        <f t="shared" si="653"/>
        <v>-108.67008854708662</v>
      </c>
      <c r="BK1120">
        <f t="shared" si="654"/>
        <v>-14.754319664473872</v>
      </c>
      <c r="BL1120">
        <f t="shared" si="655"/>
        <v>-22.013681658285037</v>
      </c>
      <c r="BM1120">
        <f t="shared" si="656"/>
        <v>-22.422560732600829</v>
      </c>
      <c r="BN1120">
        <f t="shared" si="657"/>
        <v>-67.960368165567971</v>
      </c>
      <c r="BO1120">
        <f t="shared" si="623"/>
        <v>0</v>
      </c>
      <c r="BP1120">
        <f t="shared" si="624"/>
        <v>3</v>
      </c>
      <c r="BQ1120" t="str">
        <f t="shared" si="625"/>
        <v>Train</v>
      </c>
    </row>
    <row r="1121" spans="1:69" x14ac:dyDescent="0.3">
      <c r="A1121">
        <v>3</v>
      </c>
      <c r="B1121">
        <v>0</v>
      </c>
      <c r="C1121" t="s">
        <v>2460</v>
      </c>
      <c r="D1121" t="s">
        <v>20</v>
      </c>
      <c r="E1121">
        <v>22</v>
      </c>
      <c r="F1121">
        <v>0</v>
      </c>
      <c r="G1121">
        <v>0</v>
      </c>
      <c r="H1121" t="s">
        <v>2461</v>
      </c>
      <c r="I1121">
        <v>7.25</v>
      </c>
      <c r="K1121" t="s">
        <v>17</v>
      </c>
      <c r="O1121">
        <v>1</v>
      </c>
      <c r="P1121">
        <v>3</v>
      </c>
      <c r="Q1121">
        <v>1</v>
      </c>
      <c r="R1121" t="str">
        <f t="shared" si="626"/>
        <v>Train</v>
      </c>
      <c r="S1121" t="str">
        <f t="shared" si="627"/>
        <v>Train</v>
      </c>
      <c r="T1121" t="str">
        <f t="shared" si="628"/>
        <v>Train</v>
      </c>
      <c r="U1121" t="str">
        <f t="shared" si="629"/>
        <v/>
      </c>
      <c r="V1121" t="str">
        <f t="shared" si="630"/>
        <v>18-30</v>
      </c>
      <c r="W1121" t="str">
        <f t="shared" si="631"/>
        <v/>
      </c>
      <c r="X1121" t="str">
        <f t="shared" si="632"/>
        <v>0-10</v>
      </c>
      <c r="Y1121" t="b">
        <f>SUMPRODUCT(--(U1121=counts!$A$40:$A$49))&gt;0</f>
        <v>0</v>
      </c>
      <c r="Z1121" t="b">
        <f>SUMPRODUCT(--(W1121=counts!$A$18:$A$22))&gt;0</f>
        <v>0</v>
      </c>
      <c r="AA1121" t="str">
        <f t="shared" si="633"/>
        <v>18-30</v>
      </c>
      <c r="AB1121" t="str">
        <f>IF(W1121="","Blank",IF(Z1121="TRUE",W1121,counts!$A$23))</f>
        <v>Blank</v>
      </c>
      <c r="AC1121" t="str">
        <f t="shared" si="634"/>
        <v>0-10</v>
      </c>
      <c r="AD1121" t="str">
        <f t="shared" si="635"/>
        <v>Blank</v>
      </c>
      <c r="AE1121" t="str">
        <f t="shared" si="636"/>
        <v>male</v>
      </c>
      <c r="AF1121">
        <f>IF(F1121&gt;=4, counts!$A$62,F1121)</f>
        <v>0</v>
      </c>
      <c r="AG1121">
        <f>IF(G1121&gt;=3, counts!$A$69,G1121)</f>
        <v>0</v>
      </c>
      <c r="AH1121" t="str">
        <f>IF(OR(K1121="S",K1121=""), counts!$A$75,K1121)</f>
        <v>S, blank</v>
      </c>
      <c r="AI1121">
        <f t="shared" si="637"/>
        <v>3</v>
      </c>
      <c r="AJ1121">
        <f>VLOOKUP(AA1121,counts!$V$8:$W$13,2,FALSE)</f>
        <v>-11.613432440426715</v>
      </c>
      <c r="AK1121">
        <f>VLOOKUP(AB1121,counts!$V$17:$W$23,2,FALSE)</f>
        <v>-42.171718189759716</v>
      </c>
      <c r="AL1121">
        <f>VLOOKUP(AC1121,counts!$V$27:$W$33,2,FALSE)</f>
        <v>-82.840254641099079</v>
      </c>
      <c r="AM1121">
        <f>VLOOKUP(AD1121,counts!$V$38:$W$49,2,FALSE)</f>
        <v>-33.757758935166962</v>
      </c>
      <c r="AN1121">
        <f>VLOOKUP(AE1121,counts!$V$53:$W$54,2,FALSE)</f>
        <v>-108.67008854708662</v>
      </c>
      <c r="AO1121">
        <f>VLOOKUP(AF1121,counts!$V$58:$W$62,2,FALSE)</f>
        <v>-14.754319664473872</v>
      </c>
      <c r="AP1121">
        <f>VLOOKUP(AG1121,counts!$V$66:$W$69,2,FALSE)</f>
        <v>-22.013681658285037</v>
      </c>
      <c r="AQ1121">
        <f>VLOOKUP(AH1121,counts!$V$73:$W$75,2,FALSE)</f>
        <v>-22.422560732600829</v>
      </c>
      <c r="AR1121">
        <f>VLOOKUP(AI1121,counts!$V$79:$W$81,2,FALSE)</f>
        <v>-67.960368165567971</v>
      </c>
      <c r="AS1121">
        <f t="shared" si="638"/>
        <v>0</v>
      </c>
      <c r="AT1121">
        <f t="shared" si="639"/>
        <v>1</v>
      </c>
      <c r="AU1121" t="str">
        <f t="shared" si="622"/>
        <v>Train</v>
      </c>
      <c r="AW1121" t="str">
        <f t="shared" si="640"/>
        <v>18-30</v>
      </c>
      <c r="AX1121" t="str">
        <f t="shared" si="641"/>
        <v>Blank</v>
      </c>
      <c r="AY1121" t="str">
        <f t="shared" si="642"/>
        <v>0-10</v>
      </c>
      <c r="AZ1121" t="str">
        <f t="shared" si="643"/>
        <v>Blank</v>
      </c>
      <c r="BA1121" t="str">
        <f t="shared" si="644"/>
        <v>male</v>
      </c>
      <c r="BB1121">
        <f t="shared" si="645"/>
        <v>0</v>
      </c>
      <c r="BC1121">
        <f t="shared" si="646"/>
        <v>0</v>
      </c>
      <c r="BD1121" t="str">
        <f t="shared" si="647"/>
        <v>S, blank</v>
      </c>
      <c r="BE1121">
        <f t="shared" si="648"/>
        <v>3</v>
      </c>
      <c r="BF1121">
        <f t="shared" si="649"/>
        <v>-11.613432440426715</v>
      </c>
      <c r="BG1121">
        <f t="shared" si="650"/>
        <v>-42.171718189759716</v>
      </c>
      <c r="BH1121">
        <f t="shared" si="651"/>
        <v>-82.840254641099079</v>
      </c>
      <c r="BI1121">
        <f t="shared" si="652"/>
        <v>-33.757758935166962</v>
      </c>
      <c r="BJ1121">
        <f t="shared" si="653"/>
        <v>-108.67008854708662</v>
      </c>
      <c r="BK1121">
        <f t="shared" si="654"/>
        <v>-14.754319664473872</v>
      </c>
      <c r="BL1121">
        <f t="shared" si="655"/>
        <v>-22.013681658285037</v>
      </c>
      <c r="BM1121">
        <f t="shared" si="656"/>
        <v>-22.422560732600829</v>
      </c>
      <c r="BN1121">
        <f t="shared" si="657"/>
        <v>-67.960368165567971</v>
      </c>
      <c r="BO1121">
        <f t="shared" si="623"/>
        <v>0</v>
      </c>
      <c r="BP1121">
        <f t="shared" si="624"/>
        <v>1</v>
      </c>
      <c r="BQ1121" t="str">
        <f t="shared" si="625"/>
        <v>Train</v>
      </c>
    </row>
    <row r="1122" spans="1:69" x14ac:dyDescent="0.3">
      <c r="A1122">
        <v>3</v>
      </c>
      <c r="B1122">
        <v>1</v>
      </c>
      <c r="C1122" t="s">
        <v>2462</v>
      </c>
      <c r="D1122" t="s">
        <v>20</v>
      </c>
      <c r="E1122">
        <v>25</v>
      </c>
      <c r="F1122">
        <v>1</v>
      </c>
      <c r="G1122">
        <v>0</v>
      </c>
      <c r="H1122" t="s">
        <v>2463</v>
      </c>
      <c r="I1122">
        <v>7.7750000000000004</v>
      </c>
      <c r="K1122" t="s">
        <v>17</v>
      </c>
      <c r="L1122" t="s">
        <v>414</v>
      </c>
      <c r="O1122">
        <v>5</v>
      </c>
      <c r="P1122">
        <v>4</v>
      </c>
      <c r="Q1122">
        <v>1</v>
      </c>
      <c r="R1122" t="str">
        <f t="shared" si="626"/>
        <v>Validate</v>
      </c>
      <c r="S1122" t="str">
        <f t="shared" si="627"/>
        <v>Test</v>
      </c>
      <c r="T1122" t="str">
        <f t="shared" si="628"/>
        <v>Train</v>
      </c>
      <c r="U1122" t="str">
        <f t="shared" si="629"/>
        <v/>
      </c>
      <c r="V1122" t="str">
        <f t="shared" si="630"/>
        <v>18-30</v>
      </c>
      <c r="W1122" t="str">
        <f t="shared" si="631"/>
        <v/>
      </c>
      <c r="X1122" t="str">
        <f t="shared" si="632"/>
        <v>0-10</v>
      </c>
      <c r="Y1122" t="b">
        <f>SUMPRODUCT(--(U1122=counts!$A$40:$A$49))&gt;0</f>
        <v>0</v>
      </c>
      <c r="Z1122" t="b">
        <f>SUMPRODUCT(--(W1122=counts!$A$18:$A$22))&gt;0</f>
        <v>0</v>
      </c>
      <c r="AA1122" t="str">
        <f t="shared" si="633"/>
        <v>18-30</v>
      </c>
      <c r="AB1122" t="str">
        <f>IF(W1122="","Blank",IF(Z1122="TRUE",W1122,counts!$A$23))</f>
        <v>Blank</v>
      </c>
      <c r="AC1122" t="str">
        <f t="shared" si="634"/>
        <v>0-10</v>
      </c>
      <c r="AD1122" t="str">
        <f t="shared" si="635"/>
        <v>Blank</v>
      </c>
      <c r="AE1122" t="str">
        <f t="shared" si="636"/>
        <v>male</v>
      </c>
      <c r="AF1122">
        <f>IF(F1122&gt;=4, counts!$A$62,F1122)</f>
        <v>1</v>
      </c>
      <c r="AG1122">
        <f>IF(G1122&gt;=3, counts!$A$69,G1122)</f>
        <v>0</v>
      </c>
      <c r="AH1122" t="str">
        <f>IF(OR(K1122="S",K1122=""), counts!$A$75,K1122)</f>
        <v>S, blank</v>
      </c>
      <c r="AI1122">
        <f t="shared" si="637"/>
        <v>3</v>
      </c>
      <c r="AJ1122">
        <f>VLOOKUP(AA1122,counts!$V$8:$W$13,2,FALSE)</f>
        <v>-11.613432440426715</v>
      </c>
      <c r="AK1122">
        <f>VLOOKUP(AB1122,counts!$V$17:$W$23,2,FALSE)</f>
        <v>-42.171718189759716</v>
      </c>
      <c r="AL1122">
        <f>VLOOKUP(AC1122,counts!$V$27:$W$33,2,FALSE)</f>
        <v>-82.840254641099079</v>
      </c>
      <c r="AM1122">
        <f>VLOOKUP(AD1122,counts!$V$38:$W$49,2,FALSE)</f>
        <v>-33.757758935166962</v>
      </c>
      <c r="AN1122">
        <f>VLOOKUP(AE1122,counts!$V$53:$W$54,2,FALSE)</f>
        <v>-108.67008854708662</v>
      </c>
      <c r="AO1122">
        <f>VLOOKUP(AF1122,counts!$V$58:$W$62,2,FALSE)</f>
        <v>48.695090775187893</v>
      </c>
      <c r="AP1122">
        <f>VLOOKUP(AG1122,counts!$V$66:$W$69,2,FALSE)</f>
        <v>-22.013681658285037</v>
      </c>
      <c r="AQ1122">
        <f>VLOOKUP(AH1122,counts!$V$73:$W$75,2,FALSE)</f>
        <v>-22.422560732600829</v>
      </c>
      <c r="AR1122">
        <f>VLOOKUP(AI1122,counts!$V$79:$W$81,2,FALSE)</f>
        <v>-67.960368165567971</v>
      </c>
      <c r="AS1122">
        <f t="shared" si="638"/>
        <v>1</v>
      </c>
      <c r="AT1122">
        <f t="shared" si="639"/>
        <v>5</v>
      </c>
      <c r="AU1122" t="str">
        <f t="shared" si="622"/>
        <v>Validate</v>
      </c>
      <c r="AW1122" t="str">
        <f t="shared" si="640"/>
        <v>18-30</v>
      </c>
      <c r="AX1122" t="str">
        <f t="shared" si="641"/>
        <v>Blank</v>
      </c>
      <c r="AY1122" t="str">
        <f t="shared" si="642"/>
        <v>0-10</v>
      </c>
      <c r="AZ1122" t="str">
        <f t="shared" si="643"/>
        <v>Blank</v>
      </c>
      <c r="BA1122" t="str">
        <f t="shared" si="644"/>
        <v>male</v>
      </c>
      <c r="BB1122">
        <f t="shared" si="645"/>
        <v>1</v>
      </c>
      <c r="BC1122">
        <f t="shared" si="646"/>
        <v>0</v>
      </c>
      <c r="BD1122" t="str">
        <f t="shared" si="647"/>
        <v>S, blank</v>
      </c>
      <c r="BE1122">
        <f t="shared" si="648"/>
        <v>3</v>
      </c>
      <c r="BF1122">
        <f t="shared" si="649"/>
        <v>-11.613432440426715</v>
      </c>
      <c r="BG1122">
        <f t="shared" si="650"/>
        <v>-42.171718189759716</v>
      </c>
      <c r="BH1122">
        <f t="shared" si="651"/>
        <v>-82.840254641099079</v>
      </c>
      <c r="BI1122">
        <f t="shared" si="652"/>
        <v>-33.757758935166962</v>
      </c>
      <c r="BJ1122">
        <f t="shared" si="653"/>
        <v>-108.67008854708662</v>
      </c>
      <c r="BK1122">
        <f t="shared" si="654"/>
        <v>48.695090775187893</v>
      </c>
      <c r="BL1122">
        <f t="shared" si="655"/>
        <v>-22.013681658285037</v>
      </c>
      <c r="BM1122">
        <f t="shared" si="656"/>
        <v>-22.422560732600829</v>
      </c>
      <c r="BN1122">
        <f t="shared" si="657"/>
        <v>-67.960368165567971</v>
      </c>
      <c r="BO1122">
        <f t="shared" si="623"/>
        <v>1</v>
      </c>
      <c r="BP1122">
        <f t="shared" si="624"/>
        <v>5</v>
      </c>
      <c r="BQ1122" t="str">
        <f t="shared" si="625"/>
        <v>Validate</v>
      </c>
    </row>
    <row r="1123" spans="1:69" x14ac:dyDescent="0.3">
      <c r="A1123">
        <v>3</v>
      </c>
      <c r="B1123">
        <v>1</v>
      </c>
      <c r="C1123" t="s">
        <v>2464</v>
      </c>
      <c r="D1123" t="s">
        <v>20</v>
      </c>
      <c r="F1123">
        <v>1</v>
      </c>
      <c r="G1123">
        <v>1</v>
      </c>
      <c r="H1123" t="s">
        <v>2465</v>
      </c>
      <c r="I1123">
        <v>22.3583</v>
      </c>
      <c r="K1123" t="s">
        <v>44</v>
      </c>
      <c r="L1123" t="s">
        <v>44</v>
      </c>
      <c r="O1123">
        <v>3</v>
      </c>
      <c r="P1123">
        <v>5</v>
      </c>
      <c r="Q1123">
        <v>1</v>
      </c>
      <c r="R1123" t="str">
        <f t="shared" si="626"/>
        <v>Train</v>
      </c>
      <c r="S1123" t="str">
        <f t="shared" si="627"/>
        <v>Validate</v>
      </c>
      <c r="T1123" t="str">
        <f t="shared" si="628"/>
        <v>Train</v>
      </c>
      <c r="U1123" t="str">
        <f t="shared" si="629"/>
        <v/>
      </c>
      <c r="V1123" t="str">
        <f t="shared" si="630"/>
        <v>0-17</v>
      </c>
      <c r="W1123" t="str">
        <f t="shared" si="631"/>
        <v/>
      </c>
      <c r="X1123" t="str">
        <f t="shared" si="632"/>
        <v>21-30</v>
      </c>
      <c r="Y1123" t="b">
        <f>SUMPRODUCT(--(U1123=counts!$A$40:$A$49))&gt;0</f>
        <v>0</v>
      </c>
      <c r="Z1123" t="b">
        <f>SUMPRODUCT(--(W1123=counts!$A$18:$A$22))&gt;0</f>
        <v>0</v>
      </c>
      <c r="AA1123" t="str">
        <f t="shared" si="633"/>
        <v>0-17</v>
      </c>
      <c r="AB1123" t="str">
        <f>IF(W1123="","Blank",IF(Z1123="TRUE",W1123,counts!$A$23))</f>
        <v>Blank</v>
      </c>
      <c r="AC1123" t="str">
        <f t="shared" si="634"/>
        <v>21-30</v>
      </c>
      <c r="AD1123" t="str">
        <f t="shared" si="635"/>
        <v>Blank</v>
      </c>
      <c r="AE1123" t="str">
        <f t="shared" si="636"/>
        <v>male</v>
      </c>
      <c r="AF1123">
        <f>IF(F1123&gt;=4, counts!$A$62,F1123)</f>
        <v>1</v>
      </c>
      <c r="AG1123">
        <f>IF(G1123&gt;=3, counts!$A$69,G1123)</f>
        <v>1</v>
      </c>
      <c r="AH1123" t="str">
        <f>IF(OR(K1123="S",K1123=""), counts!$A$75,K1123)</f>
        <v>C</v>
      </c>
      <c r="AI1123">
        <f t="shared" si="637"/>
        <v>3</v>
      </c>
      <c r="AJ1123">
        <f>VLOOKUP(AA1123,counts!$V$8:$W$13,2,FALSE)</f>
        <v>-3.7643689058441341</v>
      </c>
      <c r="AK1123">
        <f>VLOOKUP(AB1123,counts!$V$17:$W$23,2,FALSE)</f>
        <v>-42.171718189759716</v>
      </c>
      <c r="AL1123">
        <f>VLOOKUP(AC1123,counts!$V$27:$W$33,2,FALSE)</f>
        <v>40.172297072540438</v>
      </c>
      <c r="AM1123">
        <f>VLOOKUP(AD1123,counts!$V$38:$W$49,2,FALSE)</f>
        <v>-33.757758935166962</v>
      </c>
      <c r="AN1123">
        <f>VLOOKUP(AE1123,counts!$V$53:$W$54,2,FALSE)</f>
        <v>-108.67008854708662</v>
      </c>
      <c r="AO1123">
        <f>VLOOKUP(AF1123,counts!$V$58:$W$62,2,FALSE)</f>
        <v>48.695090775187893</v>
      </c>
      <c r="AP1123">
        <f>VLOOKUP(AG1123,counts!$V$66:$W$69,2,FALSE)</f>
        <v>79.365382998232107</v>
      </c>
      <c r="AQ1123">
        <f>VLOOKUP(AH1123,counts!$V$73:$W$75,2,FALSE)</f>
        <v>72.444458573419169</v>
      </c>
      <c r="AR1123">
        <f>VLOOKUP(AI1123,counts!$V$79:$W$81,2,FALSE)</f>
        <v>-67.960368165567971</v>
      </c>
      <c r="AS1123">
        <f t="shared" si="638"/>
        <v>1</v>
      </c>
      <c r="AT1123">
        <f t="shared" si="639"/>
        <v>3</v>
      </c>
      <c r="AU1123" t="str">
        <f t="shared" si="622"/>
        <v>Train</v>
      </c>
      <c r="AW1123" t="str">
        <f t="shared" si="640"/>
        <v>0-17</v>
      </c>
      <c r="AX1123" t="str">
        <f t="shared" si="641"/>
        <v>Blank</v>
      </c>
      <c r="AY1123" t="str">
        <f t="shared" si="642"/>
        <v>21-30</v>
      </c>
      <c r="AZ1123" t="str">
        <f t="shared" si="643"/>
        <v>Blank</v>
      </c>
      <c r="BA1123" t="str">
        <f t="shared" si="644"/>
        <v>male</v>
      </c>
      <c r="BB1123">
        <f t="shared" si="645"/>
        <v>1</v>
      </c>
      <c r="BC1123">
        <f t="shared" si="646"/>
        <v>1</v>
      </c>
      <c r="BD1123" t="str">
        <f t="shared" si="647"/>
        <v>C</v>
      </c>
      <c r="BE1123">
        <f t="shared" si="648"/>
        <v>3</v>
      </c>
      <c r="BF1123">
        <f t="shared" si="649"/>
        <v>-3.7643689058441341</v>
      </c>
      <c r="BG1123">
        <f t="shared" si="650"/>
        <v>-42.171718189759716</v>
      </c>
      <c r="BH1123">
        <f t="shared" si="651"/>
        <v>40.172297072540438</v>
      </c>
      <c r="BI1123">
        <f t="shared" si="652"/>
        <v>-33.757758935166962</v>
      </c>
      <c r="BJ1123">
        <f t="shared" si="653"/>
        <v>-108.67008854708662</v>
      </c>
      <c r="BK1123">
        <f t="shared" si="654"/>
        <v>48.695090775187893</v>
      </c>
      <c r="BL1123">
        <f t="shared" si="655"/>
        <v>79.365382998232107</v>
      </c>
      <c r="BM1123">
        <f t="shared" si="656"/>
        <v>72.444458573419169</v>
      </c>
      <c r="BN1123">
        <f t="shared" si="657"/>
        <v>-67.960368165567971</v>
      </c>
      <c r="BO1123">
        <f t="shared" si="623"/>
        <v>1</v>
      </c>
      <c r="BP1123">
        <f t="shared" si="624"/>
        <v>3</v>
      </c>
      <c r="BQ1123" t="str">
        <f t="shared" si="625"/>
        <v>Train</v>
      </c>
    </row>
    <row r="1124" spans="1:69" x14ac:dyDescent="0.3">
      <c r="A1124">
        <v>3</v>
      </c>
      <c r="B1124">
        <v>1</v>
      </c>
      <c r="C1124" t="s">
        <v>2466</v>
      </c>
      <c r="D1124" t="s">
        <v>15</v>
      </c>
      <c r="F1124">
        <v>1</v>
      </c>
      <c r="G1124">
        <v>1</v>
      </c>
      <c r="H1124" t="s">
        <v>2465</v>
      </c>
      <c r="I1124">
        <v>22.3583</v>
      </c>
      <c r="J1124" t="s">
        <v>2467</v>
      </c>
      <c r="K1124" t="s">
        <v>44</v>
      </c>
      <c r="L1124" t="s">
        <v>40</v>
      </c>
      <c r="O1124">
        <v>2</v>
      </c>
      <c r="P1124">
        <v>4</v>
      </c>
      <c r="Q1124">
        <v>2</v>
      </c>
      <c r="R1124" t="str">
        <f t="shared" si="626"/>
        <v>Train</v>
      </c>
      <c r="S1124" t="str">
        <f t="shared" si="627"/>
        <v>Test</v>
      </c>
      <c r="T1124" t="str">
        <f t="shared" si="628"/>
        <v>Train</v>
      </c>
      <c r="U1124" t="str">
        <f t="shared" si="629"/>
        <v/>
      </c>
      <c r="V1124" t="str">
        <f t="shared" si="630"/>
        <v>0-17</v>
      </c>
      <c r="W1124" t="str">
        <f t="shared" si="631"/>
        <v>F</v>
      </c>
      <c r="X1124" t="str">
        <f t="shared" si="632"/>
        <v>21-30</v>
      </c>
      <c r="Y1124" t="b">
        <f>SUMPRODUCT(--(U1124=counts!$A$40:$A$49))&gt;0</f>
        <v>0</v>
      </c>
      <c r="Z1124" t="b">
        <f>SUMPRODUCT(--(W1124=counts!$A$18:$A$22))&gt;0</f>
        <v>0</v>
      </c>
      <c r="AA1124" t="str">
        <f t="shared" si="633"/>
        <v>0-17</v>
      </c>
      <c r="AB1124" t="str">
        <f>IF(W1124="","Blank",IF(Z1124="TRUE",W1124,counts!$A$23))</f>
        <v>F, G, T</v>
      </c>
      <c r="AC1124" t="str">
        <f t="shared" si="634"/>
        <v>21-30</v>
      </c>
      <c r="AD1124" t="str">
        <f t="shared" si="635"/>
        <v>Blank</v>
      </c>
      <c r="AE1124" t="str">
        <f t="shared" si="636"/>
        <v>female</v>
      </c>
      <c r="AF1124">
        <f>IF(F1124&gt;=4, counts!$A$62,F1124)</f>
        <v>1</v>
      </c>
      <c r="AG1124">
        <f>IF(G1124&gt;=3, counts!$A$69,G1124)</f>
        <v>1</v>
      </c>
      <c r="AH1124" t="str">
        <f>IF(OR(K1124="S",K1124=""), counts!$A$75,K1124)</f>
        <v>C</v>
      </c>
      <c r="AI1124">
        <f t="shared" si="637"/>
        <v>3</v>
      </c>
      <c r="AJ1124">
        <f>VLOOKUP(AA1124,counts!$V$8:$W$13,2,FALSE)</f>
        <v>-3.7643689058441341</v>
      </c>
      <c r="AK1124">
        <f>VLOOKUP(AB1124,counts!$V$17:$W$23,2,FALSE)</f>
        <v>123.30204897661667</v>
      </c>
      <c r="AL1124">
        <f>VLOOKUP(AC1124,counts!$V$27:$W$33,2,FALSE)</f>
        <v>40.172297072540438</v>
      </c>
      <c r="AM1124">
        <f>VLOOKUP(AD1124,counts!$V$38:$W$49,2,FALSE)</f>
        <v>-33.757758935166962</v>
      </c>
      <c r="AN1124">
        <f>VLOOKUP(AE1124,counts!$V$53:$W$54,2,FALSE)</f>
        <v>151.41878811967541</v>
      </c>
      <c r="AO1124">
        <f>VLOOKUP(AF1124,counts!$V$58:$W$62,2,FALSE)</f>
        <v>48.695090775187893</v>
      </c>
      <c r="AP1124">
        <f>VLOOKUP(AG1124,counts!$V$66:$W$69,2,FALSE)</f>
        <v>79.365382998232107</v>
      </c>
      <c r="AQ1124">
        <f>VLOOKUP(AH1124,counts!$V$73:$W$75,2,FALSE)</f>
        <v>72.444458573419169</v>
      </c>
      <c r="AR1124">
        <f>VLOOKUP(AI1124,counts!$V$79:$W$81,2,FALSE)</f>
        <v>-67.960368165567971</v>
      </c>
      <c r="AS1124">
        <f t="shared" si="638"/>
        <v>1</v>
      </c>
      <c r="AT1124">
        <f t="shared" si="639"/>
        <v>2</v>
      </c>
      <c r="AU1124" t="str">
        <f t="shared" si="622"/>
        <v>Train</v>
      </c>
      <c r="AW1124" t="str">
        <f t="shared" si="640"/>
        <v>0-17</v>
      </c>
      <c r="AX1124" t="str">
        <f t="shared" si="641"/>
        <v>F, G, T</v>
      </c>
      <c r="AY1124" t="str">
        <f t="shared" si="642"/>
        <v>21-30</v>
      </c>
      <c r="AZ1124" t="str">
        <f t="shared" si="643"/>
        <v>Blank</v>
      </c>
      <c r="BA1124" t="str">
        <f t="shared" si="644"/>
        <v>female</v>
      </c>
      <c r="BB1124">
        <f t="shared" si="645"/>
        <v>1</v>
      </c>
      <c r="BC1124">
        <f t="shared" si="646"/>
        <v>1</v>
      </c>
      <c r="BD1124" t="str">
        <f t="shared" si="647"/>
        <v>C</v>
      </c>
      <c r="BE1124">
        <f t="shared" si="648"/>
        <v>3</v>
      </c>
      <c r="BF1124">
        <f t="shared" si="649"/>
        <v>-3.7643689058441341</v>
      </c>
      <c r="BG1124">
        <f t="shared" si="650"/>
        <v>123.30204897661667</v>
      </c>
      <c r="BH1124">
        <f t="shared" si="651"/>
        <v>40.172297072540438</v>
      </c>
      <c r="BI1124">
        <f t="shared" si="652"/>
        <v>-33.757758935166962</v>
      </c>
      <c r="BJ1124">
        <f t="shared" si="653"/>
        <v>151.41878811967541</v>
      </c>
      <c r="BK1124">
        <f t="shared" si="654"/>
        <v>48.695090775187893</v>
      </c>
      <c r="BL1124">
        <f t="shared" si="655"/>
        <v>79.365382998232107</v>
      </c>
      <c r="BM1124">
        <f t="shared" si="656"/>
        <v>72.444458573419169</v>
      </c>
      <c r="BN1124">
        <f t="shared" si="657"/>
        <v>-67.960368165567971</v>
      </c>
      <c r="BO1124">
        <f t="shared" si="623"/>
        <v>1</v>
      </c>
      <c r="BP1124">
        <f t="shared" si="624"/>
        <v>2</v>
      </c>
      <c r="BQ1124" t="str">
        <f t="shared" si="625"/>
        <v>Train</v>
      </c>
    </row>
    <row r="1125" spans="1:69" x14ac:dyDescent="0.3">
      <c r="A1125">
        <v>3</v>
      </c>
      <c r="B1125">
        <v>1</v>
      </c>
      <c r="C1125" t="s">
        <v>2468</v>
      </c>
      <c r="D1125" t="s">
        <v>15</v>
      </c>
      <c r="F1125">
        <v>0</v>
      </c>
      <c r="G1125">
        <v>2</v>
      </c>
      <c r="H1125" t="s">
        <v>2465</v>
      </c>
      <c r="I1125">
        <v>22.3583</v>
      </c>
      <c r="K1125" t="s">
        <v>44</v>
      </c>
      <c r="L1125" t="s">
        <v>40</v>
      </c>
      <c r="O1125">
        <v>5</v>
      </c>
      <c r="P1125">
        <v>2</v>
      </c>
      <c r="Q1125">
        <v>1</v>
      </c>
      <c r="R1125" t="str">
        <f t="shared" si="626"/>
        <v>Validate</v>
      </c>
      <c r="S1125" t="str">
        <f t="shared" si="627"/>
        <v>Train</v>
      </c>
      <c r="T1125" t="str">
        <f t="shared" si="628"/>
        <v>Train</v>
      </c>
      <c r="U1125" t="str">
        <f t="shared" si="629"/>
        <v/>
      </c>
      <c r="V1125" t="str">
        <f t="shared" si="630"/>
        <v>0-17</v>
      </c>
      <c r="W1125" t="str">
        <f t="shared" si="631"/>
        <v/>
      </c>
      <c r="X1125" t="str">
        <f t="shared" si="632"/>
        <v>21-30</v>
      </c>
      <c r="Y1125" t="b">
        <f>SUMPRODUCT(--(U1125=counts!$A$40:$A$49))&gt;0</f>
        <v>0</v>
      </c>
      <c r="Z1125" t="b">
        <f>SUMPRODUCT(--(W1125=counts!$A$18:$A$22))&gt;0</f>
        <v>0</v>
      </c>
      <c r="AA1125" t="str">
        <f t="shared" si="633"/>
        <v>0-17</v>
      </c>
      <c r="AB1125" t="str">
        <f>IF(W1125="","Blank",IF(Z1125="TRUE",W1125,counts!$A$23))</f>
        <v>Blank</v>
      </c>
      <c r="AC1125" t="str">
        <f t="shared" si="634"/>
        <v>21-30</v>
      </c>
      <c r="AD1125" t="str">
        <f t="shared" si="635"/>
        <v>Blank</v>
      </c>
      <c r="AE1125" t="str">
        <f t="shared" si="636"/>
        <v>female</v>
      </c>
      <c r="AF1125">
        <f>IF(F1125&gt;=4, counts!$A$62,F1125)</f>
        <v>0</v>
      </c>
      <c r="AG1125">
        <f>IF(G1125&gt;=3, counts!$A$69,G1125)</f>
        <v>2</v>
      </c>
      <c r="AH1125" t="str">
        <f>IF(OR(K1125="S",K1125=""), counts!$A$75,K1125)</f>
        <v>C</v>
      </c>
      <c r="AI1125">
        <f t="shared" si="637"/>
        <v>3</v>
      </c>
      <c r="AJ1125">
        <f>VLOOKUP(AA1125,counts!$V$8:$W$13,2,FALSE)</f>
        <v>-3.7643689058441341</v>
      </c>
      <c r="AK1125">
        <f>VLOOKUP(AB1125,counts!$V$17:$W$23,2,FALSE)</f>
        <v>-42.171718189759716</v>
      </c>
      <c r="AL1125">
        <f>VLOOKUP(AC1125,counts!$V$27:$W$33,2,FALSE)</f>
        <v>40.172297072540438</v>
      </c>
      <c r="AM1125">
        <f>VLOOKUP(AD1125,counts!$V$38:$W$49,2,FALSE)</f>
        <v>-33.757758935166962</v>
      </c>
      <c r="AN1125">
        <f>VLOOKUP(AE1125,counts!$V$53:$W$54,2,FALSE)</f>
        <v>151.41878811967541</v>
      </c>
      <c r="AO1125">
        <f>VLOOKUP(AF1125,counts!$V$58:$W$62,2,FALSE)</f>
        <v>-14.754319664473872</v>
      </c>
      <c r="AP1125">
        <f>VLOOKUP(AG1125,counts!$V$66:$W$69,2,FALSE)</f>
        <v>75.609641767585757</v>
      </c>
      <c r="AQ1125">
        <f>VLOOKUP(AH1125,counts!$V$73:$W$75,2,FALSE)</f>
        <v>72.444458573419169</v>
      </c>
      <c r="AR1125">
        <f>VLOOKUP(AI1125,counts!$V$79:$W$81,2,FALSE)</f>
        <v>-67.960368165567971</v>
      </c>
      <c r="AS1125">
        <f t="shared" si="638"/>
        <v>1</v>
      </c>
      <c r="AT1125">
        <f t="shared" si="639"/>
        <v>5</v>
      </c>
      <c r="AU1125" t="str">
        <f t="shared" si="622"/>
        <v>Validate</v>
      </c>
      <c r="AW1125" t="str">
        <f t="shared" si="640"/>
        <v>0-17</v>
      </c>
      <c r="AX1125" t="str">
        <f t="shared" si="641"/>
        <v>Blank</v>
      </c>
      <c r="AY1125" t="str">
        <f t="shared" si="642"/>
        <v>21-30</v>
      </c>
      <c r="AZ1125" t="str">
        <f t="shared" si="643"/>
        <v>Blank</v>
      </c>
      <c r="BA1125" t="str">
        <f t="shared" si="644"/>
        <v>female</v>
      </c>
      <c r="BB1125">
        <f t="shared" si="645"/>
        <v>0</v>
      </c>
      <c r="BC1125">
        <f t="shared" si="646"/>
        <v>2</v>
      </c>
      <c r="BD1125" t="str">
        <f t="shared" si="647"/>
        <v>C</v>
      </c>
      <c r="BE1125">
        <f t="shared" si="648"/>
        <v>3</v>
      </c>
      <c r="BF1125">
        <f t="shared" si="649"/>
        <v>-3.7643689058441341</v>
      </c>
      <c r="BG1125">
        <f t="shared" si="650"/>
        <v>-42.171718189759716</v>
      </c>
      <c r="BH1125">
        <f t="shared" si="651"/>
        <v>40.172297072540438</v>
      </c>
      <c r="BI1125">
        <f t="shared" si="652"/>
        <v>-33.757758935166962</v>
      </c>
      <c r="BJ1125">
        <f t="shared" si="653"/>
        <v>151.41878811967541</v>
      </c>
      <c r="BK1125">
        <f t="shared" si="654"/>
        <v>-14.754319664473872</v>
      </c>
      <c r="BL1125">
        <f t="shared" si="655"/>
        <v>75.609641767585757</v>
      </c>
      <c r="BM1125">
        <f t="shared" si="656"/>
        <v>72.444458573419169</v>
      </c>
      <c r="BN1125">
        <f t="shared" si="657"/>
        <v>-67.960368165567971</v>
      </c>
      <c r="BO1125">
        <f t="shared" si="623"/>
        <v>1</v>
      </c>
      <c r="BP1125">
        <f t="shared" si="624"/>
        <v>5</v>
      </c>
      <c r="BQ1125" t="str">
        <f t="shared" si="625"/>
        <v>Validate</v>
      </c>
    </row>
    <row r="1126" spans="1:69" x14ac:dyDescent="0.3">
      <c r="A1126">
        <v>3</v>
      </c>
      <c r="B1126">
        <v>0</v>
      </c>
      <c r="C1126" t="s">
        <v>2469</v>
      </c>
      <c r="D1126" t="s">
        <v>15</v>
      </c>
      <c r="F1126">
        <v>0</v>
      </c>
      <c r="G1126">
        <v>0</v>
      </c>
      <c r="H1126" t="s">
        <v>2470</v>
      </c>
      <c r="I1126">
        <v>8.1374999999999993</v>
      </c>
      <c r="K1126" t="s">
        <v>527</v>
      </c>
      <c r="O1126">
        <v>5</v>
      </c>
      <c r="P1126">
        <v>1</v>
      </c>
      <c r="Q1126">
        <v>3</v>
      </c>
      <c r="R1126" t="str">
        <f t="shared" si="626"/>
        <v>Validate</v>
      </c>
      <c r="S1126" t="str">
        <f t="shared" si="627"/>
        <v>Train</v>
      </c>
      <c r="T1126" t="str">
        <f t="shared" si="628"/>
        <v>Train</v>
      </c>
      <c r="U1126" t="str">
        <f t="shared" si="629"/>
        <v/>
      </c>
      <c r="V1126" t="str">
        <f t="shared" si="630"/>
        <v>0-17</v>
      </c>
      <c r="W1126" t="str">
        <f t="shared" si="631"/>
        <v/>
      </c>
      <c r="X1126" t="str">
        <f t="shared" si="632"/>
        <v>0-10</v>
      </c>
      <c r="Y1126" t="b">
        <f>SUMPRODUCT(--(U1126=counts!$A$40:$A$49))&gt;0</f>
        <v>0</v>
      </c>
      <c r="Z1126" t="b">
        <f>SUMPRODUCT(--(W1126=counts!$A$18:$A$22))&gt;0</f>
        <v>0</v>
      </c>
      <c r="AA1126" t="str">
        <f t="shared" si="633"/>
        <v>0-17</v>
      </c>
      <c r="AB1126" t="str">
        <f>IF(W1126="","Blank",IF(Z1126="TRUE",W1126,counts!$A$23))</f>
        <v>Blank</v>
      </c>
      <c r="AC1126" t="str">
        <f t="shared" si="634"/>
        <v>0-10</v>
      </c>
      <c r="AD1126" t="str">
        <f t="shared" si="635"/>
        <v>Blank</v>
      </c>
      <c r="AE1126" t="str">
        <f t="shared" si="636"/>
        <v>female</v>
      </c>
      <c r="AF1126">
        <f>IF(F1126&gt;=4, counts!$A$62,F1126)</f>
        <v>0</v>
      </c>
      <c r="AG1126">
        <f>IF(G1126&gt;=3, counts!$A$69,G1126)</f>
        <v>0</v>
      </c>
      <c r="AH1126" t="str">
        <f>IF(OR(K1126="S",K1126=""), counts!$A$75,K1126)</f>
        <v>Q</v>
      </c>
      <c r="AI1126">
        <f t="shared" si="637"/>
        <v>3</v>
      </c>
      <c r="AJ1126">
        <f>VLOOKUP(AA1126,counts!$V$8:$W$13,2,FALSE)</f>
        <v>-3.7643689058441341</v>
      </c>
      <c r="AK1126">
        <f>VLOOKUP(AB1126,counts!$V$17:$W$23,2,FALSE)</f>
        <v>-42.171718189759716</v>
      </c>
      <c r="AL1126">
        <f>VLOOKUP(AC1126,counts!$V$27:$W$33,2,FALSE)</f>
        <v>-82.840254641099079</v>
      </c>
      <c r="AM1126">
        <f>VLOOKUP(AD1126,counts!$V$38:$W$49,2,FALSE)</f>
        <v>-33.757758935166962</v>
      </c>
      <c r="AN1126">
        <f>VLOOKUP(AE1126,counts!$V$53:$W$54,2,FALSE)</f>
        <v>151.41878811967541</v>
      </c>
      <c r="AO1126">
        <f>VLOOKUP(AF1126,counts!$V$58:$W$62,2,FALSE)</f>
        <v>-14.754319664473872</v>
      </c>
      <c r="AP1126">
        <f>VLOOKUP(AG1126,counts!$V$66:$W$69,2,FALSE)</f>
        <v>-22.013681658285037</v>
      </c>
      <c r="AQ1126">
        <f>VLOOKUP(AH1126,counts!$V$73:$W$75,2,FALSE)</f>
        <v>-11.405315820044242</v>
      </c>
      <c r="AR1126">
        <f>VLOOKUP(AI1126,counts!$V$79:$W$81,2,FALSE)</f>
        <v>-67.960368165567971</v>
      </c>
      <c r="AS1126">
        <f t="shared" si="638"/>
        <v>0</v>
      </c>
      <c r="AT1126">
        <f t="shared" si="639"/>
        <v>5</v>
      </c>
      <c r="AU1126" t="str">
        <f t="shared" si="622"/>
        <v>Validate</v>
      </c>
      <c r="AW1126" t="str">
        <f t="shared" si="640"/>
        <v>0-17</v>
      </c>
      <c r="AX1126" t="str">
        <f t="shared" si="641"/>
        <v>Blank</v>
      </c>
      <c r="AY1126" t="str">
        <f t="shared" si="642"/>
        <v>0-10</v>
      </c>
      <c r="AZ1126" t="str">
        <f t="shared" si="643"/>
        <v>Blank</v>
      </c>
      <c r="BA1126" t="str">
        <f t="shared" si="644"/>
        <v>female</v>
      </c>
      <c r="BB1126">
        <f t="shared" si="645"/>
        <v>0</v>
      </c>
      <c r="BC1126">
        <f t="shared" si="646"/>
        <v>0</v>
      </c>
      <c r="BD1126" t="str">
        <f t="shared" si="647"/>
        <v>Q</v>
      </c>
      <c r="BE1126">
        <f t="shared" si="648"/>
        <v>3</v>
      </c>
      <c r="BF1126">
        <f t="shared" si="649"/>
        <v>-3.7643689058441341</v>
      </c>
      <c r="BG1126">
        <f t="shared" si="650"/>
        <v>-42.171718189759716</v>
      </c>
      <c r="BH1126">
        <f t="shared" si="651"/>
        <v>-82.840254641099079</v>
      </c>
      <c r="BI1126">
        <f t="shared" si="652"/>
        <v>-33.757758935166962</v>
      </c>
      <c r="BJ1126">
        <f t="shared" si="653"/>
        <v>151.41878811967541</v>
      </c>
      <c r="BK1126">
        <f t="shared" si="654"/>
        <v>-14.754319664473872</v>
      </c>
      <c r="BL1126">
        <f t="shared" si="655"/>
        <v>-22.013681658285037</v>
      </c>
      <c r="BM1126">
        <f t="shared" si="656"/>
        <v>-11.405315820044242</v>
      </c>
      <c r="BN1126">
        <f t="shared" si="657"/>
        <v>-67.960368165567971</v>
      </c>
      <c r="BO1126">
        <f t="shared" si="623"/>
        <v>0</v>
      </c>
      <c r="BP1126">
        <f t="shared" si="624"/>
        <v>5</v>
      </c>
      <c r="BQ1126" t="str">
        <f t="shared" si="625"/>
        <v>Validate</v>
      </c>
    </row>
    <row r="1127" spans="1:69" x14ac:dyDescent="0.3">
      <c r="A1127">
        <v>3</v>
      </c>
      <c r="B1127">
        <v>0</v>
      </c>
      <c r="C1127" t="s">
        <v>2471</v>
      </c>
      <c r="D1127" t="s">
        <v>20</v>
      </c>
      <c r="E1127">
        <v>24</v>
      </c>
      <c r="F1127">
        <v>0</v>
      </c>
      <c r="G1127">
        <v>0</v>
      </c>
      <c r="H1127" t="s">
        <v>2472</v>
      </c>
      <c r="I1127">
        <v>8.0500000000000007</v>
      </c>
      <c r="K1127" t="s">
        <v>17</v>
      </c>
      <c r="O1127">
        <v>4</v>
      </c>
      <c r="P1127">
        <v>2</v>
      </c>
      <c r="Q1127">
        <v>5</v>
      </c>
      <c r="R1127" t="str">
        <f t="shared" si="626"/>
        <v>Test</v>
      </c>
      <c r="S1127" t="str">
        <f t="shared" si="627"/>
        <v>Train</v>
      </c>
      <c r="T1127" t="str">
        <f t="shared" si="628"/>
        <v>Validate</v>
      </c>
      <c r="U1127" t="str">
        <f t="shared" si="629"/>
        <v/>
      </c>
      <c r="V1127" t="str">
        <f t="shared" si="630"/>
        <v>18-30</v>
      </c>
      <c r="W1127" t="str">
        <f t="shared" si="631"/>
        <v/>
      </c>
      <c r="X1127" t="str">
        <f t="shared" si="632"/>
        <v>0-10</v>
      </c>
      <c r="Y1127" t="b">
        <f>SUMPRODUCT(--(U1127=counts!$A$40:$A$49))&gt;0</f>
        <v>0</v>
      </c>
      <c r="Z1127" t="b">
        <f>SUMPRODUCT(--(W1127=counts!$A$18:$A$22))&gt;0</f>
        <v>0</v>
      </c>
      <c r="AA1127" t="str">
        <f t="shared" si="633"/>
        <v>18-30</v>
      </c>
      <c r="AB1127" t="str">
        <f>IF(W1127="","Blank",IF(Z1127="TRUE",W1127,counts!$A$23))</f>
        <v>Blank</v>
      </c>
      <c r="AC1127" t="str">
        <f t="shared" si="634"/>
        <v>0-10</v>
      </c>
      <c r="AD1127" t="str">
        <f t="shared" si="635"/>
        <v>Blank</v>
      </c>
      <c r="AE1127" t="str">
        <f t="shared" si="636"/>
        <v>male</v>
      </c>
      <c r="AF1127">
        <f>IF(F1127&gt;=4, counts!$A$62,F1127)</f>
        <v>0</v>
      </c>
      <c r="AG1127">
        <f>IF(G1127&gt;=3, counts!$A$69,G1127)</f>
        <v>0</v>
      </c>
      <c r="AH1127" t="str">
        <f>IF(OR(K1127="S",K1127=""), counts!$A$75,K1127)</f>
        <v>S, blank</v>
      </c>
      <c r="AI1127">
        <f t="shared" si="637"/>
        <v>3</v>
      </c>
      <c r="AJ1127">
        <f>VLOOKUP(AA1127,counts!$V$8:$W$13,2,FALSE)</f>
        <v>-11.613432440426715</v>
      </c>
      <c r="AK1127">
        <f>VLOOKUP(AB1127,counts!$V$17:$W$23,2,FALSE)</f>
        <v>-42.171718189759716</v>
      </c>
      <c r="AL1127">
        <f>VLOOKUP(AC1127,counts!$V$27:$W$33,2,FALSE)</f>
        <v>-82.840254641099079</v>
      </c>
      <c r="AM1127">
        <f>VLOOKUP(AD1127,counts!$V$38:$W$49,2,FALSE)</f>
        <v>-33.757758935166962</v>
      </c>
      <c r="AN1127">
        <f>VLOOKUP(AE1127,counts!$V$53:$W$54,2,FALSE)</f>
        <v>-108.67008854708662</v>
      </c>
      <c r="AO1127">
        <f>VLOOKUP(AF1127,counts!$V$58:$W$62,2,FALSE)</f>
        <v>-14.754319664473872</v>
      </c>
      <c r="AP1127">
        <f>VLOOKUP(AG1127,counts!$V$66:$W$69,2,FALSE)</f>
        <v>-22.013681658285037</v>
      </c>
      <c r="AQ1127">
        <f>VLOOKUP(AH1127,counts!$V$73:$W$75,2,FALSE)</f>
        <v>-22.422560732600829</v>
      </c>
      <c r="AR1127">
        <f>VLOOKUP(AI1127,counts!$V$79:$W$81,2,FALSE)</f>
        <v>-67.960368165567971</v>
      </c>
      <c r="AS1127">
        <f t="shared" si="638"/>
        <v>0</v>
      </c>
      <c r="AT1127">
        <f t="shared" si="639"/>
        <v>4</v>
      </c>
      <c r="AU1127" t="str">
        <f t="shared" si="622"/>
        <v>Test</v>
      </c>
      <c r="AW1127" t="str">
        <f t="shared" si="640"/>
        <v>18-30</v>
      </c>
      <c r="AX1127" t="str">
        <f t="shared" si="641"/>
        <v>Blank</v>
      </c>
      <c r="AY1127" t="str">
        <f t="shared" si="642"/>
        <v>0-10</v>
      </c>
      <c r="AZ1127" t="str">
        <f t="shared" si="643"/>
        <v>Blank</v>
      </c>
      <c r="BA1127" t="str">
        <f t="shared" si="644"/>
        <v>male</v>
      </c>
      <c r="BB1127">
        <f t="shared" si="645"/>
        <v>0</v>
      </c>
      <c r="BC1127">
        <f t="shared" si="646"/>
        <v>0</v>
      </c>
      <c r="BD1127" t="str">
        <f t="shared" si="647"/>
        <v>S, blank</v>
      </c>
      <c r="BE1127">
        <f t="shared" si="648"/>
        <v>3</v>
      </c>
      <c r="BF1127">
        <f t="shared" si="649"/>
        <v>-11.613432440426715</v>
      </c>
      <c r="BG1127">
        <f t="shared" si="650"/>
        <v>-42.171718189759716</v>
      </c>
      <c r="BH1127">
        <f t="shared" si="651"/>
        <v>-82.840254641099079</v>
      </c>
      <c r="BI1127">
        <f t="shared" si="652"/>
        <v>-33.757758935166962</v>
      </c>
      <c r="BJ1127">
        <f t="shared" si="653"/>
        <v>-108.67008854708662</v>
      </c>
      <c r="BK1127">
        <f t="shared" si="654"/>
        <v>-14.754319664473872</v>
      </c>
      <c r="BL1127">
        <f t="shared" si="655"/>
        <v>-22.013681658285037</v>
      </c>
      <c r="BM1127">
        <f t="shared" si="656"/>
        <v>-22.422560732600829</v>
      </c>
      <c r="BN1127">
        <f t="shared" si="657"/>
        <v>-67.960368165567971</v>
      </c>
      <c r="BO1127">
        <f t="shared" si="623"/>
        <v>0</v>
      </c>
      <c r="BP1127">
        <f t="shared" si="624"/>
        <v>4</v>
      </c>
      <c r="BQ1127" t="str">
        <f t="shared" si="625"/>
        <v>Test</v>
      </c>
    </row>
    <row r="1128" spans="1:69" x14ac:dyDescent="0.3">
      <c r="A1128">
        <v>3</v>
      </c>
      <c r="B1128">
        <v>0</v>
      </c>
      <c r="C1128" t="s">
        <v>2473</v>
      </c>
      <c r="D1128" t="s">
        <v>15</v>
      </c>
      <c r="E1128">
        <v>28</v>
      </c>
      <c r="F1128">
        <v>0</v>
      </c>
      <c r="G1128">
        <v>0</v>
      </c>
      <c r="H1128" t="s">
        <v>2474</v>
      </c>
      <c r="I1128">
        <v>7.8958000000000004</v>
      </c>
      <c r="K1128" t="s">
        <v>17</v>
      </c>
      <c r="O1128">
        <v>1</v>
      </c>
      <c r="P1128">
        <v>4</v>
      </c>
      <c r="Q1128">
        <v>3</v>
      </c>
      <c r="R1128" t="str">
        <f t="shared" si="626"/>
        <v>Train</v>
      </c>
      <c r="S1128" t="str">
        <f t="shared" si="627"/>
        <v>Test</v>
      </c>
      <c r="T1128" t="str">
        <f t="shared" si="628"/>
        <v>Train</v>
      </c>
      <c r="U1128" t="str">
        <f t="shared" si="629"/>
        <v/>
      </c>
      <c r="V1128" t="str">
        <f t="shared" si="630"/>
        <v>18-30</v>
      </c>
      <c r="W1128" t="str">
        <f t="shared" si="631"/>
        <v/>
      </c>
      <c r="X1128" t="str">
        <f t="shared" si="632"/>
        <v>0-10</v>
      </c>
      <c r="Y1128" t="b">
        <f>SUMPRODUCT(--(U1128=counts!$A$40:$A$49))&gt;0</f>
        <v>0</v>
      </c>
      <c r="Z1128" t="b">
        <f>SUMPRODUCT(--(W1128=counts!$A$18:$A$22))&gt;0</f>
        <v>0</v>
      </c>
      <c r="AA1128" t="str">
        <f t="shared" si="633"/>
        <v>18-30</v>
      </c>
      <c r="AB1128" t="str">
        <f>IF(W1128="","Blank",IF(Z1128="TRUE",W1128,counts!$A$23))</f>
        <v>Blank</v>
      </c>
      <c r="AC1128" t="str">
        <f t="shared" si="634"/>
        <v>0-10</v>
      </c>
      <c r="AD1128" t="str">
        <f t="shared" si="635"/>
        <v>Blank</v>
      </c>
      <c r="AE1128" t="str">
        <f t="shared" si="636"/>
        <v>female</v>
      </c>
      <c r="AF1128">
        <f>IF(F1128&gt;=4, counts!$A$62,F1128)</f>
        <v>0</v>
      </c>
      <c r="AG1128">
        <f>IF(G1128&gt;=3, counts!$A$69,G1128)</f>
        <v>0</v>
      </c>
      <c r="AH1128" t="str">
        <f>IF(OR(K1128="S",K1128=""), counts!$A$75,K1128)</f>
        <v>S, blank</v>
      </c>
      <c r="AI1128">
        <f t="shared" si="637"/>
        <v>3</v>
      </c>
      <c r="AJ1128">
        <f>VLOOKUP(AA1128,counts!$V$8:$W$13,2,FALSE)</f>
        <v>-11.613432440426715</v>
      </c>
      <c r="AK1128">
        <f>VLOOKUP(AB1128,counts!$V$17:$W$23,2,FALSE)</f>
        <v>-42.171718189759716</v>
      </c>
      <c r="AL1128">
        <f>VLOOKUP(AC1128,counts!$V$27:$W$33,2,FALSE)</f>
        <v>-82.840254641099079</v>
      </c>
      <c r="AM1128">
        <f>VLOOKUP(AD1128,counts!$V$38:$W$49,2,FALSE)</f>
        <v>-33.757758935166962</v>
      </c>
      <c r="AN1128">
        <f>VLOOKUP(AE1128,counts!$V$53:$W$54,2,FALSE)</f>
        <v>151.41878811967541</v>
      </c>
      <c r="AO1128">
        <f>VLOOKUP(AF1128,counts!$V$58:$W$62,2,FALSE)</f>
        <v>-14.754319664473872</v>
      </c>
      <c r="AP1128">
        <f>VLOOKUP(AG1128,counts!$V$66:$W$69,2,FALSE)</f>
        <v>-22.013681658285037</v>
      </c>
      <c r="AQ1128">
        <f>VLOOKUP(AH1128,counts!$V$73:$W$75,2,FALSE)</f>
        <v>-22.422560732600829</v>
      </c>
      <c r="AR1128">
        <f>VLOOKUP(AI1128,counts!$V$79:$W$81,2,FALSE)</f>
        <v>-67.960368165567971</v>
      </c>
      <c r="AS1128">
        <f t="shared" si="638"/>
        <v>0</v>
      </c>
      <c r="AT1128">
        <f t="shared" si="639"/>
        <v>1</v>
      </c>
      <c r="AU1128" t="str">
        <f t="shared" si="622"/>
        <v>Train</v>
      </c>
      <c r="AW1128" t="str">
        <f t="shared" si="640"/>
        <v>18-30</v>
      </c>
      <c r="AX1128" t="str">
        <f t="shared" si="641"/>
        <v>Blank</v>
      </c>
      <c r="AY1128" t="str">
        <f t="shared" si="642"/>
        <v>0-10</v>
      </c>
      <c r="AZ1128" t="str">
        <f t="shared" si="643"/>
        <v>Blank</v>
      </c>
      <c r="BA1128" t="str">
        <f t="shared" si="644"/>
        <v>female</v>
      </c>
      <c r="BB1128">
        <f t="shared" si="645"/>
        <v>0</v>
      </c>
      <c r="BC1128">
        <f t="shared" si="646"/>
        <v>0</v>
      </c>
      <c r="BD1128" t="str">
        <f t="shared" si="647"/>
        <v>S, blank</v>
      </c>
      <c r="BE1128">
        <f t="shared" si="648"/>
        <v>3</v>
      </c>
      <c r="BF1128">
        <f t="shared" si="649"/>
        <v>-11.613432440426715</v>
      </c>
      <c r="BG1128">
        <f t="shared" si="650"/>
        <v>-42.171718189759716</v>
      </c>
      <c r="BH1128">
        <f t="shared" si="651"/>
        <v>-82.840254641099079</v>
      </c>
      <c r="BI1128">
        <f t="shared" si="652"/>
        <v>-33.757758935166962</v>
      </c>
      <c r="BJ1128">
        <f t="shared" si="653"/>
        <v>151.41878811967541</v>
      </c>
      <c r="BK1128">
        <f t="shared" si="654"/>
        <v>-14.754319664473872</v>
      </c>
      <c r="BL1128">
        <f t="shared" si="655"/>
        <v>-22.013681658285037</v>
      </c>
      <c r="BM1128">
        <f t="shared" si="656"/>
        <v>-22.422560732600829</v>
      </c>
      <c r="BN1128">
        <f t="shared" si="657"/>
        <v>-67.960368165567971</v>
      </c>
      <c r="BO1128">
        <f t="shared" si="623"/>
        <v>0</v>
      </c>
      <c r="BP1128">
        <f t="shared" si="624"/>
        <v>1</v>
      </c>
      <c r="BQ1128" t="str">
        <f t="shared" si="625"/>
        <v>Train</v>
      </c>
    </row>
    <row r="1129" spans="1:69" x14ac:dyDescent="0.3">
      <c r="A1129">
        <v>3</v>
      </c>
      <c r="B1129">
        <v>0</v>
      </c>
      <c r="C1129" t="s">
        <v>2475</v>
      </c>
      <c r="D1129" t="s">
        <v>20</v>
      </c>
      <c r="E1129">
        <v>19</v>
      </c>
      <c r="F1129">
        <v>0</v>
      </c>
      <c r="G1129">
        <v>0</v>
      </c>
      <c r="H1129" t="s">
        <v>2476</v>
      </c>
      <c r="I1129">
        <v>7.8958000000000004</v>
      </c>
      <c r="K1129" t="s">
        <v>17</v>
      </c>
      <c r="O1129">
        <v>3</v>
      </c>
      <c r="P1129">
        <v>2</v>
      </c>
      <c r="Q1129">
        <v>4</v>
      </c>
      <c r="R1129" t="str">
        <f t="shared" si="626"/>
        <v>Train</v>
      </c>
      <c r="S1129" t="str">
        <f t="shared" si="627"/>
        <v>Train</v>
      </c>
      <c r="T1129" t="str">
        <f t="shared" si="628"/>
        <v>Test</v>
      </c>
      <c r="U1129" t="str">
        <f t="shared" si="629"/>
        <v/>
      </c>
      <c r="V1129" t="str">
        <f t="shared" si="630"/>
        <v>18-30</v>
      </c>
      <c r="W1129" t="str">
        <f t="shared" si="631"/>
        <v/>
      </c>
      <c r="X1129" t="str">
        <f t="shared" si="632"/>
        <v>0-10</v>
      </c>
      <c r="Y1129" t="b">
        <f>SUMPRODUCT(--(U1129=counts!$A$40:$A$49))&gt;0</f>
        <v>0</v>
      </c>
      <c r="Z1129" t="b">
        <f>SUMPRODUCT(--(W1129=counts!$A$18:$A$22))&gt;0</f>
        <v>0</v>
      </c>
      <c r="AA1129" t="str">
        <f t="shared" si="633"/>
        <v>18-30</v>
      </c>
      <c r="AB1129" t="str">
        <f>IF(W1129="","Blank",IF(Z1129="TRUE",W1129,counts!$A$23))</f>
        <v>Blank</v>
      </c>
      <c r="AC1129" t="str">
        <f t="shared" si="634"/>
        <v>0-10</v>
      </c>
      <c r="AD1129" t="str">
        <f t="shared" si="635"/>
        <v>Blank</v>
      </c>
      <c r="AE1129" t="str">
        <f t="shared" si="636"/>
        <v>male</v>
      </c>
      <c r="AF1129">
        <f>IF(F1129&gt;=4, counts!$A$62,F1129)</f>
        <v>0</v>
      </c>
      <c r="AG1129">
        <f>IF(G1129&gt;=3, counts!$A$69,G1129)</f>
        <v>0</v>
      </c>
      <c r="AH1129" t="str">
        <f>IF(OR(K1129="S",K1129=""), counts!$A$75,K1129)</f>
        <v>S, blank</v>
      </c>
      <c r="AI1129">
        <f t="shared" si="637"/>
        <v>3</v>
      </c>
      <c r="AJ1129">
        <f>VLOOKUP(AA1129,counts!$V$8:$W$13,2,FALSE)</f>
        <v>-11.613432440426715</v>
      </c>
      <c r="AK1129">
        <f>VLOOKUP(AB1129,counts!$V$17:$W$23,2,FALSE)</f>
        <v>-42.171718189759716</v>
      </c>
      <c r="AL1129">
        <f>VLOOKUP(AC1129,counts!$V$27:$W$33,2,FALSE)</f>
        <v>-82.840254641099079</v>
      </c>
      <c r="AM1129">
        <f>VLOOKUP(AD1129,counts!$V$38:$W$49,2,FALSE)</f>
        <v>-33.757758935166962</v>
      </c>
      <c r="AN1129">
        <f>VLOOKUP(AE1129,counts!$V$53:$W$54,2,FALSE)</f>
        <v>-108.67008854708662</v>
      </c>
      <c r="AO1129">
        <f>VLOOKUP(AF1129,counts!$V$58:$W$62,2,FALSE)</f>
        <v>-14.754319664473872</v>
      </c>
      <c r="AP1129">
        <f>VLOOKUP(AG1129,counts!$V$66:$W$69,2,FALSE)</f>
        <v>-22.013681658285037</v>
      </c>
      <c r="AQ1129">
        <f>VLOOKUP(AH1129,counts!$V$73:$W$75,2,FALSE)</f>
        <v>-22.422560732600829</v>
      </c>
      <c r="AR1129">
        <f>VLOOKUP(AI1129,counts!$V$79:$W$81,2,FALSE)</f>
        <v>-67.960368165567971</v>
      </c>
      <c r="AS1129">
        <f t="shared" si="638"/>
        <v>0</v>
      </c>
      <c r="AT1129">
        <f t="shared" si="639"/>
        <v>3</v>
      </c>
      <c r="AU1129" t="str">
        <f t="shared" si="622"/>
        <v>Train</v>
      </c>
      <c r="AW1129" t="str">
        <f t="shared" si="640"/>
        <v>18-30</v>
      </c>
      <c r="AX1129" t="str">
        <f t="shared" si="641"/>
        <v>Blank</v>
      </c>
      <c r="AY1129" t="str">
        <f t="shared" si="642"/>
        <v>0-10</v>
      </c>
      <c r="AZ1129" t="str">
        <f t="shared" si="643"/>
        <v>Blank</v>
      </c>
      <c r="BA1129" t="str">
        <f t="shared" si="644"/>
        <v>male</v>
      </c>
      <c r="BB1129">
        <f t="shared" si="645"/>
        <v>0</v>
      </c>
      <c r="BC1129">
        <f t="shared" si="646"/>
        <v>0</v>
      </c>
      <c r="BD1129" t="str">
        <f t="shared" si="647"/>
        <v>S, blank</v>
      </c>
      <c r="BE1129">
        <f t="shared" si="648"/>
        <v>3</v>
      </c>
      <c r="BF1129">
        <f t="shared" si="649"/>
        <v>-11.613432440426715</v>
      </c>
      <c r="BG1129">
        <f t="shared" si="650"/>
        <v>-42.171718189759716</v>
      </c>
      <c r="BH1129">
        <f t="shared" si="651"/>
        <v>-82.840254641099079</v>
      </c>
      <c r="BI1129">
        <f t="shared" si="652"/>
        <v>-33.757758935166962</v>
      </c>
      <c r="BJ1129">
        <f t="shared" si="653"/>
        <v>-108.67008854708662</v>
      </c>
      <c r="BK1129">
        <f t="shared" si="654"/>
        <v>-14.754319664473872</v>
      </c>
      <c r="BL1129">
        <f t="shared" si="655"/>
        <v>-22.013681658285037</v>
      </c>
      <c r="BM1129">
        <f t="shared" si="656"/>
        <v>-22.422560732600829</v>
      </c>
      <c r="BN1129">
        <f t="shared" si="657"/>
        <v>-67.960368165567971</v>
      </c>
      <c r="BO1129">
        <f t="shared" si="623"/>
        <v>0</v>
      </c>
      <c r="BP1129">
        <f t="shared" si="624"/>
        <v>3</v>
      </c>
      <c r="BQ1129" t="str">
        <f t="shared" si="625"/>
        <v>Train</v>
      </c>
    </row>
    <row r="1130" spans="1:69" x14ac:dyDescent="0.3">
      <c r="A1130">
        <v>3</v>
      </c>
      <c r="B1130">
        <v>0</v>
      </c>
      <c r="C1130" t="s">
        <v>2477</v>
      </c>
      <c r="D1130" t="s">
        <v>20</v>
      </c>
      <c r="F1130">
        <v>0</v>
      </c>
      <c r="G1130">
        <v>0</v>
      </c>
      <c r="H1130" t="s">
        <v>2478</v>
      </c>
      <c r="I1130">
        <v>7.8958000000000004</v>
      </c>
      <c r="K1130" t="s">
        <v>17</v>
      </c>
      <c r="O1130">
        <v>5</v>
      </c>
      <c r="P1130">
        <v>4</v>
      </c>
      <c r="Q1130">
        <v>1</v>
      </c>
      <c r="R1130" t="str">
        <f t="shared" si="626"/>
        <v>Validate</v>
      </c>
      <c r="S1130" t="str">
        <f t="shared" si="627"/>
        <v>Test</v>
      </c>
      <c r="T1130" t="str">
        <f t="shared" si="628"/>
        <v>Train</v>
      </c>
      <c r="U1130" t="str">
        <f t="shared" si="629"/>
        <v/>
      </c>
      <c r="V1130" t="str">
        <f t="shared" si="630"/>
        <v>0-17</v>
      </c>
      <c r="W1130" t="str">
        <f t="shared" si="631"/>
        <v/>
      </c>
      <c r="X1130" t="str">
        <f t="shared" si="632"/>
        <v>0-10</v>
      </c>
      <c r="Y1130" t="b">
        <f>SUMPRODUCT(--(U1130=counts!$A$40:$A$49))&gt;0</f>
        <v>0</v>
      </c>
      <c r="Z1130" t="b">
        <f>SUMPRODUCT(--(W1130=counts!$A$18:$A$22))&gt;0</f>
        <v>0</v>
      </c>
      <c r="AA1130" t="str">
        <f t="shared" si="633"/>
        <v>0-17</v>
      </c>
      <c r="AB1130" t="str">
        <f>IF(W1130="","Blank",IF(Z1130="TRUE",W1130,counts!$A$23))</f>
        <v>Blank</v>
      </c>
      <c r="AC1130" t="str">
        <f t="shared" si="634"/>
        <v>0-10</v>
      </c>
      <c r="AD1130" t="str">
        <f t="shared" si="635"/>
        <v>Blank</v>
      </c>
      <c r="AE1130" t="str">
        <f t="shared" si="636"/>
        <v>male</v>
      </c>
      <c r="AF1130">
        <f>IF(F1130&gt;=4, counts!$A$62,F1130)</f>
        <v>0</v>
      </c>
      <c r="AG1130">
        <f>IF(G1130&gt;=3, counts!$A$69,G1130)</f>
        <v>0</v>
      </c>
      <c r="AH1130" t="str">
        <f>IF(OR(K1130="S",K1130=""), counts!$A$75,K1130)</f>
        <v>S, blank</v>
      </c>
      <c r="AI1130">
        <f t="shared" si="637"/>
        <v>3</v>
      </c>
      <c r="AJ1130">
        <f>VLOOKUP(AA1130,counts!$V$8:$W$13,2,FALSE)</f>
        <v>-3.7643689058441341</v>
      </c>
      <c r="AK1130">
        <f>VLOOKUP(AB1130,counts!$V$17:$W$23,2,FALSE)</f>
        <v>-42.171718189759716</v>
      </c>
      <c r="AL1130">
        <f>VLOOKUP(AC1130,counts!$V$27:$W$33,2,FALSE)</f>
        <v>-82.840254641099079</v>
      </c>
      <c r="AM1130">
        <f>VLOOKUP(AD1130,counts!$V$38:$W$49,2,FALSE)</f>
        <v>-33.757758935166962</v>
      </c>
      <c r="AN1130">
        <f>VLOOKUP(AE1130,counts!$V$53:$W$54,2,FALSE)</f>
        <v>-108.67008854708662</v>
      </c>
      <c r="AO1130">
        <f>VLOOKUP(AF1130,counts!$V$58:$W$62,2,FALSE)</f>
        <v>-14.754319664473872</v>
      </c>
      <c r="AP1130">
        <f>VLOOKUP(AG1130,counts!$V$66:$W$69,2,FALSE)</f>
        <v>-22.013681658285037</v>
      </c>
      <c r="AQ1130">
        <f>VLOOKUP(AH1130,counts!$V$73:$W$75,2,FALSE)</f>
        <v>-22.422560732600829</v>
      </c>
      <c r="AR1130">
        <f>VLOOKUP(AI1130,counts!$V$79:$W$81,2,FALSE)</f>
        <v>-67.960368165567971</v>
      </c>
      <c r="AS1130">
        <f t="shared" si="638"/>
        <v>0</v>
      </c>
      <c r="AT1130">
        <f t="shared" si="639"/>
        <v>5</v>
      </c>
      <c r="AU1130" t="str">
        <f t="shared" si="622"/>
        <v>Validate</v>
      </c>
      <c r="AW1130" t="str">
        <f t="shared" si="640"/>
        <v>0-17</v>
      </c>
      <c r="AX1130" t="str">
        <f t="shared" si="641"/>
        <v>Blank</v>
      </c>
      <c r="AY1130" t="str">
        <f t="shared" si="642"/>
        <v>0-10</v>
      </c>
      <c r="AZ1130" t="str">
        <f t="shared" si="643"/>
        <v>Blank</v>
      </c>
      <c r="BA1130" t="str">
        <f t="shared" si="644"/>
        <v>male</v>
      </c>
      <c r="BB1130">
        <f t="shared" si="645"/>
        <v>0</v>
      </c>
      <c r="BC1130">
        <f t="shared" si="646"/>
        <v>0</v>
      </c>
      <c r="BD1130" t="str">
        <f t="shared" si="647"/>
        <v>S, blank</v>
      </c>
      <c r="BE1130">
        <f t="shared" si="648"/>
        <v>3</v>
      </c>
      <c r="BF1130">
        <f t="shared" si="649"/>
        <v>-3.7643689058441341</v>
      </c>
      <c r="BG1130">
        <f t="shared" si="650"/>
        <v>-42.171718189759716</v>
      </c>
      <c r="BH1130">
        <f t="shared" si="651"/>
        <v>-82.840254641099079</v>
      </c>
      <c r="BI1130">
        <f t="shared" si="652"/>
        <v>-33.757758935166962</v>
      </c>
      <c r="BJ1130">
        <f t="shared" si="653"/>
        <v>-108.67008854708662</v>
      </c>
      <c r="BK1130">
        <f t="shared" si="654"/>
        <v>-14.754319664473872</v>
      </c>
      <c r="BL1130">
        <f t="shared" si="655"/>
        <v>-22.013681658285037</v>
      </c>
      <c r="BM1130">
        <f t="shared" si="656"/>
        <v>-22.422560732600829</v>
      </c>
      <c r="BN1130">
        <f t="shared" si="657"/>
        <v>-67.960368165567971</v>
      </c>
      <c r="BO1130">
        <f t="shared" si="623"/>
        <v>0</v>
      </c>
      <c r="BP1130">
        <f t="shared" si="624"/>
        <v>5</v>
      </c>
      <c r="BQ1130" t="str">
        <f t="shared" si="625"/>
        <v>Validate</v>
      </c>
    </row>
    <row r="1131" spans="1:69" x14ac:dyDescent="0.3">
      <c r="A1131">
        <v>3</v>
      </c>
      <c r="B1131">
        <v>0</v>
      </c>
      <c r="C1131" t="s">
        <v>2479</v>
      </c>
      <c r="D1131" t="s">
        <v>20</v>
      </c>
      <c r="E1131">
        <v>25</v>
      </c>
      <c r="F1131">
        <v>1</v>
      </c>
      <c r="G1131">
        <v>0</v>
      </c>
      <c r="H1131" t="s">
        <v>2480</v>
      </c>
      <c r="I1131">
        <v>7.7750000000000004</v>
      </c>
      <c r="K1131" t="s">
        <v>17</v>
      </c>
      <c r="O1131">
        <v>2</v>
      </c>
      <c r="P1131">
        <v>1</v>
      </c>
      <c r="Q1131">
        <v>1</v>
      </c>
      <c r="R1131" t="str">
        <f t="shared" si="626"/>
        <v>Train</v>
      </c>
      <c r="S1131" t="str">
        <f t="shared" si="627"/>
        <v>Train</v>
      </c>
      <c r="T1131" t="str">
        <f t="shared" si="628"/>
        <v>Train</v>
      </c>
      <c r="U1131" t="str">
        <f t="shared" si="629"/>
        <v/>
      </c>
      <c r="V1131" t="str">
        <f t="shared" si="630"/>
        <v>18-30</v>
      </c>
      <c r="W1131" t="str">
        <f t="shared" si="631"/>
        <v/>
      </c>
      <c r="X1131" t="str">
        <f t="shared" si="632"/>
        <v>0-10</v>
      </c>
      <c r="Y1131" t="b">
        <f>SUMPRODUCT(--(U1131=counts!$A$40:$A$49))&gt;0</f>
        <v>0</v>
      </c>
      <c r="Z1131" t="b">
        <f>SUMPRODUCT(--(W1131=counts!$A$18:$A$22))&gt;0</f>
        <v>0</v>
      </c>
      <c r="AA1131" t="str">
        <f t="shared" si="633"/>
        <v>18-30</v>
      </c>
      <c r="AB1131" t="str">
        <f>IF(W1131="","Blank",IF(Z1131="TRUE",W1131,counts!$A$23))</f>
        <v>Blank</v>
      </c>
      <c r="AC1131" t="str">
        <f t="shared" si="634"/>
        <v>0-10</v>
      </c>
      <c r="AD1131" t="str">
        <f t="shared" si="635"/>
        <v>Blank</v>
      </c>
      <c r="AE1131" t="str">
        <f t="shared" si="636"/>
        <v>male</v>
      </c>
      <c r="AF1131">
        <f>IF(F1131&gt;=4, counts!$A$62,F1131)</f>
        <v>1</v>
      </c>
      <c r="AG1131">
        <f>IF(G1131&gt;=3, counts!$A$69,G1131)</f>
        <v>0</v>
      </c>
      <c r="AH1131" t="str">
        <f>IF(OR(K1131="S",K1131=""), counts!$A$75,K1131)</f>
        <v>S, blank</v>
      </c>
      <c r="AI1131">
        <f t="shared" si="637"/>
        <v>3</v>
      </c>
      <c r="AJ1131">
        <f>VLOOKUP(AA1131,counts!$V$8:$W$13,2,FALSE)</f>
        <v>-11.613432440426715</v>
      </c>
      <c r="AK1131">
        <f>VLOOKUP(AB1131,counts!$V$17:$W$23,2,FALSE)</f>
        <v>-42.171718189759716</v>
      </c>
      <c r="AL1131">
        <f>VLOOKUP(AC1131,counts!$V$27:$W$33,2,FALSE)</f>
        <v>-82.840254641099079</v>
      </c>
      <c r="AM1131">
        <f>VLOOKUP(AD1131,counts!$V$38:$W$49,2,FALSE)</f>
        <v>-33.757758935166962</v>
      </c>
      <c r="AN1131">
        <f>VLOOKUP(AE1131,counts!$V$53:$W$54,2,FALSE)</f>
        <v>-108.67008854708662</v>
      </c>
      <c r="AO1131">
        <f>VLOOKUP(AF1131,counts!$V$58:$W$62,2,FALSE)</f>
        <v>48.695090775187893</v>
      </c>
      <c r="AP1131">
        <f>VLOOKUP(AG1131,counts!$V$66:$W$69,2,FALSE)</f>
        <v>-22.013681658285037</v>
      </c>
      <c r="AQ1131">
        <f>VLOOKUP(AH1131,counts!$V$73:$W$75,2,FALSE)</f>
        <v>-22.422560732600829</v>
      </c>
      <c r="AR1131">
        <f>VLOOKUP(AI1131,counts!$V$79:$W$81,2,FALSE)</f>
        <v>-67.960368165567971</v>
      </c>
      <c r="AS1131">
        <f t="shared" si="638"/>
        <v>0</v>
      </c>
      <c r="AT1131">
        <f t="shared" si="639"/>
        <v>2</v>
      </c>
      <c r="AU1131" t="str">
        <f t="shared" si="622"/>
        <v>Train</v>
      </c>
      <c r="AW1131" t="str">
        <f t="shared" si="640"/>
        <v>18-30</v>
      </c>
      <c r="AX1131" t="str">
        <f t="shared" si="641"/>
        <v>Blank</v>
      </c>
      <c r="AY1131" t="str">
        <f t="shared" si="642"/>
        <v>0-10</v>
      </c>
      <c r="AZ1131" t="str">
        <f t="shared" si="643"/>
        <v>Blank</v>
      </c>
      <c r="BA1131" t="str">
        <f t="shared" si="644"/>
        <v>male</v>
      </c>
      <c r="BB1131">
        <f t="shared" si="645"/>
        <v>1</v>
      </c>
      <c r="BC1131">
        <f t="shared" si="646"/>
        <v>0</v>
      </c>
      <c r="BD1131" t="str">
        <f t="shared" si="647"/>
        <v>S, blank</v>
      </c>
      <c r="BE1131">
        <f t="shared" si="648"/>
        <v>3</v>
      </c>
      <c r="BF1131">
        <f t="shared" si="649"/>
        <v>-11.613432440426715</v>
      </c>
      <c r="BG1131">
        <f t="shared" si="650"/>
        <v>-42.171718189759716</v>
      </c>
      <c r="BH1131">
        <f t="shared" si="651"/>
        <v>-82.840254641099079</v>
      </c>
      <c r="BI1131">
        <f t="shared" si="652"/>
        <v>-33.757758935166962</v>
      </c>
      <c r="BJ1131">
        <f t="shared" si="653"/>
        <v>-108.67008854708662</v>
      </c>
      <c r="BK1131">
        <f t="shared" si="654"/>
        <v>48.695090775187893</v>
      </c>
      <c r="BL1131">
        <f t="shared" si="655"/>
        <v>-22.013681658285037</v>
      </c>
      <c r="BM1131">
        <f t="shared" si="656"/>
        <v>-22.422560732600829</v>
      </c>
      <c r="BN1131">
        <f t="shared" si="657"/>
        <v>-67.960368165567971</v>
      </c>
      <c r="BO1131">
        <f t="shared" si="623"/>
        <v>0</v>
      </c>
      <c r="BP1131">
        <f t="shared" si="624"/>
        <v>2</v>
      </c>
      <c r="BQ1131" t="str">
        <f t="shared" si="625"/>
        <v>Train</v>
      </c>
    </row>
    <row r="1132" spans="1:69" x14ac:dyDescent="0.3">
      <c r="A1132">
        <v>3</v>
      </c>
      <c r="B1132">
        <v>0</v>
      </c>
      <c r="C1132" t="s">
        <v>2481</v>
      </c>
      <c r="D1132" t="s">
        <v>15</v>
      </c>
      <c r="E1132">
        <v>18</v>
      </c>
      <c r="F1132">
        <v>0</v>
      </c>
      <c r="G1132">
        <v>0</v>
      </c>
      <c r="H1132" t="s">
        <v>2482</v>
      </c>
      <c r="I1132">
        <v>7.7750000000000004</v>
      </c>
      <c r="K1132" t="s">
        <v>17</v>
      </c>
      <c r="O1132">
        <v>5</v>
      </c>
      <c r="P1132">
        <v>2</v>
      </c>
      <c r="Q1132">
        <v>3</v>
      </c>
      <c r="R1132" t="str">
        <f t="shared" si="626"/>
        <v>Validate</v>
      </c>
      <c r="S1132" t="str">
        <f t="shared" si="627"/>
        <v>Train</v>
      </c>
      <c r="T1132" t="str">
        <f t="shared" si="628"/>
        <v>Train</v>
      </c>
      <c r="U1132" t="str">
        <f t="shared" si="629"/>
        <v/>
      </c>
      <c r="V1132" t="str">
        <f t="shared" si="630"/>
        <v>18-30</v>
      </c>
      <c r="W1132" t="str">
        <f t="shared" si="631"/>
        <v/>
      </c>
      <c r="X1132" t="str">
        <f t="shared" si="632"/>
        <v>0-10</v>
      </c>
      <c r="Y1132" t="b">
        <f>SUMPRODUCT(--(U1132=counts!$A$40:$A$49))&gt;0</f>
        <v>0</v>
      </c>
      <c r="Z1132" t="b">
        <f>SUMPRODUCT(--(W1132=counts!$A$18:$A$22))&gt;0</f>
        <v>0</v>
      </c>
      <c r="AA1132" t="str">
        <f t="shared" si="633"/>
        <v>18-30</v>
      </c>
      <c r="AB1132" t="str">
        <f>IF(W1132="","Blank",IF(Z1132="TRUE",W1132,counts!$A$23))</f>
        <v>Blank</v>
      </c>
      <c r="AC1132" t="str">
        <f t="shared" si="634"/>
        <v>0-10</v>
      </c>
      <c r="AD1132" t="str">
        <f t="shared" si="635"/>
        <v>Blank</v>
      </c>
      <c r="AE1132" t="str">
        <f t="shared" si="636"/>
        <v>female</v>
      </c>
      <c r="AF1132">
        <f>IF(F1132&gt;=4, counts!$A$62,F1132)</f>
        <v>0</v>
      </c>
      <c r="AG1132">
        <f>IF(G1132&gt;=3, counts!$A$69,G1132)</f>
        <v>0</v>
      </c>
      <c r="AH1132" t="str">
        <f>IF(OR(K1132="S",K1132=""), counts!$A$75,K1132)</f>
        <v>S, blank</v>
      </c>
      <c r="AI1132">
        <f t="shared" si="637"/>
        <v>3</v>
      </c>
      <c r="AJ1132">
        <f>VLOOKUP(AA1132,counts!$V$8:$W$13,2,FALSE)</f>
        <v>-11.613432440426715</v>
      </c>
      <c r="AK1132">
        <f>VLOOKUP(AB1132,counts!$V$17:$W$23,2,FALSE)</f>
        <v>-42.171718189759716</v>
      </c>
      <c r="AL1132">
        <f>VLOOKUP(AC1132,counts!$V$27:$W$33,2,FALSE)</f>
        <v>-82.840254641099079</v>
      </c>
      <c r="AM1132">
        <f>VLOOKUP(AD1132,counts!$V$38:$W$49,2,FALSE)</f>
        <v>-33.757758935166962</v>
      </c>
      <c r="AN1132">
        <f>VLOOKUP(AE1132,counts!$V$53:$W$54,2,FALSE)</f>
        <v>151.41878811967541</v>
      </c>
      <c r="AO1132">
        <f>VLOOKUP(AF1132,counts!$V$58:$W$62,2,FALSE)</f>
        <v>-14.754319664473872</v>
      </c>
      <c r="AP1132">
        <f>VLOOKUP(AG1132,counts!$V$66:$W$69,2,FALSE)</f>
        <v>-22.013681658285037</v>
      </c>
      <c r="AQ1132">
        <f>VLOOKUP(AH1132,counts!$V$73:$W$75,2,FALSE)</f>
        <v>-22.422560732600829</v>
      </c>
      <c r="AR1132">
        <f>VLOOKUP(AI1132,counts!$V$79:$W$81,2,FALSE)</f>
        <v>-67.960368165567971</v>
      </c>
      <c r="AS1132">
        <f t="shared" si="638"/>
        <v>0</v>
      </c>
      <c r="AT1132">
        <f t="shared" si="639"/>
        <v>5</v>
      </c>
      <c r="AU1132" t="str">
        <f t="shared" si="622"/>
        <v>Validate</v>
      </c>
      <c r="AW1132" t="str">
        <f t="shared" si="640"/>
        <v>18-30</v>
      </c>
      <c r="AX1132" t="str">
        <f t="shared" si="641"/>
        <v>Blank</v>
      </c>
      <c r="AY1132" t="str">
        <f t="shared" si="642"/>
        <v>0-10</v>
      </c>
      <c r="AZ1132" t="str">
        <f t="shared" si="643"/>
        <v>Blank</v>
      </c>
      <c r="BA1132" t="str">
        <f t="shared" si="644"/>
        <v>female</v>
      </c>
      <c r="BB1132">
        <f t="shared" si="645"/>
        <v>0</v>
      </c>
      <c r="BC1132">
        <f t="shared" si="646"/>
        <v>0</v>
      </c>
      <c r="BD1132" t="str">
        <f t="shared" si="647"/>
        <v>S, blank</v>
      </c>
      <c r="BE1132">
        <f t="shared" si="648"/>
        <v>3</v>
      </c>
      <c r="BF1132">
        <f t="shared" si="649"/>
        <v>-11.613432440426715</v>
      </c>
      <c r="BG1132">
        <f t="shared" si="650"/>
        <v>-42.171718189759716</v>
      </c>
      <c r="BH1132">
        <f t="shared" si="651"/>
        <v>-82.840254641099079</v>
      </c>
      <c r="BI1132">
        <f t="shared" si="652"/>
        <v>-33.757758935166962</v>
      </c>
      <c r="BJ1132">
        <f t="shared" si="653"/>
        <v>151.41878811967541</v>
      </c>
      <c r="BK1132">
        <f t="shared" si="654"/>
        <v>-14.754319664473872</v>
      </c>
      <c r="BL1132">
        <f t="shared" si="655"/>
        <v>-22.013681658285037</v>
      </c>
      <c r="BM1132">
        <f t="shared" si="656"/>
        <v>-22.422560732600829</v>
      </c>
      <c r="BN1132">
        <f t="shared" si="657"/>
        <v>-67.960368165567971</v>
      </c>
      <c r="BO1132">
        <f t="shared" si="623"/>
        <v>0</v>
      </c>
      <c r="BP1132">
        <f t="shared" si="624"/>
        <v>5</v>
      </c>
      <c r="BQ1132" t="str">
        <f t="shared" si="625"/>
        <v>Validate</v>
      </c>
    </row>
    <row r="1133" spans="1:69" x14ac:dyDescent="0.3">
      <c r="A1133">
        <v>3</v>
      </c>
      <c r="B1133">
        <v>1</v>
      </c>
      <c r="C1133" t="s">
        <v>2483</v>
      </c>
      <c r="D1133" t="s">
        <v>20</v>
      </c>
      <c r="E1133">
        <v>32</v>
      </c>
      <c r="F1133">
        <v>0</v>
      </c>
      <c r="G1133">
        <v>0</v>
      </c>
      <c r="H1133" t="s">
        <v>2484</v>
      </c>
      <c r="I1133">
        <v>8.0500000000000007</v>
      </c>
      <c r="J1133" t="s">
        <v>2485</v>
      </c>
      <c r="K1133" t="s">
        <v>17</v>
      </c>
      <c r="L1133" t="s">
        <v>54</v>
      </c>
      <c r="O1133">
        <v>2</v>
      </c>
      <c r="P1133">
        <v>4</v>
      </c>
      <c r="Q1133">
        <v>2</v>
      </c>
      <c r="R1133" t="str">
        <f t="shared" si="626"/>
        <v>Train</v>
      </c>
      <c r="S1133" t="str">
        <f t="shared" si="627"/>
        <v>Test</v>
      </c>
      <c r="T1133" t="str">
        <f t="shared" si="628"/>
        <v>Train</v>
      </c>
      <c r="U1133" t="str">
        <f t="shared" si="629"/>
        <v/>
      </c>
      <c r="V1133" t="str">
        <f t="shared" si="630"/>
        <v>31-40</v>
      </c>
      <c r="W1133" t="str">
        <f t="shared" si="631"/>
        <v>E</v>
      </c>
      <c r="X1133" t="str">
        <f t="shared" si="632"/>
        <v>0-10</v>
      </c>
      <c r="Y1133" t="b">
        <f>SUMPRODUCT(--(U1133=counts!$A$40:$A$49))&gt;0</f>
        <v>0</v>
      </c>
      <c r="Z1133" t="b">
        <f>SUMPRODUCT(--(W1133=counts!$A$18:$A$22))&gt;0</f>
        <v>1</v>
      </c>
      <c r="AA1133" t="str">
        <f t="shared" si="633"/>
        <v>31-40</v>
      </c>
      <c r="AB1133" t="str">
        <f>IF(W1133="","Blank",IF(Z1133="TRUE",W1133,counts!$A$23))</f>
        <v>F, G, T</v>
      </c>
      <c r="AC1133" t="str">
        <f t="shared" si="634"/>
        <v>0-10</v>
      </c>
      <c r="AD1133" t="str">
        <f t="shared" si="635"/>
        <v>Blank</v>
      </c>
      <c r="AE1133" t="str">
        <f t="shared" si="636"/>
        <v>male</v>
      </c>
      <c r="AF1133">
        <f>IF(F1133&gt;=4, counts!$A$62,F1133)</f>
        <v>0</v>
      </c>
      <c r="AG1133">
        <f>IF(G1133&gt;=3, counts!$A$69,G1133)</f>
        <v>0</v>
      </c>
      <c r="AH1133" t="str">
        <f>IF(OR(K1133="S",K1133=""), counts!$A$75,K1133)</f>
        <v>S, blank</v>
      </c>
      <c r="AI1133">
        <f t="shared" si="637"/>
        <v>3</v>
      </c>
      <c r="AJ1133">
        <f>VLOOKUP(AA1133,counts!$V$8:$W$13,2,FALSE)</f>
        <v>32.769878926258563</v>
      </c>
      <c r="AK1133">
        <f>VLOOKUP(AB1133,counts!$V$17:$W$23,2,FALSE)</f>
        <v>123.30204897661667</v>
      </c>
      <c r="AL1133">
        <f>VLOOKUP(AC1133,counts!$V$27:$W$33,2,FALSE)</f>
        <v>-82.840254641099079</v>
      </c>
      <c r="AM1133">
        <f>VLOOKUP(AD1133,counts!$V$38:$W$49,2,FALSE)</f>
        <v>-33.757758935166962</v>
      </c>
      <c r="AN1133">
        <f>VLOOKUP(AE1133,counts!$V$53:$W$54,2,FALSE)</f>
        <v>-108.67008854708662</v>
      </c>
      <c r="AO1133">
        <f>VLOOKUP(AF1133,counts!$V$58:$W$62,2,FALSE)</f>
        <v>-14.754319664473872</v>
      </c>
      <c r="AP1133">
        <f>VLOOKUP(AG1133,counts!$V$66:$W$69,2,FALSE)</f>
        <v>-22.013681658285037</v>
      </c>
      <c r="AQ1133">
        <f>VLOOKUP(AH1133,counts!$V$73:$W$75,2,FALSE)</f>
        <v>-22.422560732600829</v>
      </c>
      <c r="AR1133">
        <f>VLOOKUP(AI1133,counts!$V$79:$W$81,2,FALSE)</f>
        <v>-67.960368165567971</v>
      </c>
      <c r="AS1133">
        <f t="shared" si="638"/>
        <v>1</v>
      </c>
      <c r="AT1133">
        <f t="shared" si="639"/>
        <v>2</v>
      </c>
      <c r="AU1133" t="str">
        <f t="shared" si="622"/>
        <v>Train</v>
      </c>
      <c r="AW1133" t="str">
        <f t="shared" si="640"/>
        <v>31-40</v>
      </c>
      <c r="AX1133" t="str">
        <f t="shared" si="641"/>
        <v>F, G, T</v>
      </c>
      <c r="AY1133" t="str">
        <f t="shared" si="642"/>
        <v>0-10</v>
      </c>
      <c r="AZ1133" t="str">
        <f t="shared" si="643"/>
        <v>Blank</v>
      </c>
      <c r="BA1133" t="str">
        <f t="shared" si="644"/>
        <v>male</v>
      </c>
      <c r="BB1133">
        <f t="shared" si="645"/>
        <v>0</v>
      </c>
      <c r="BC1133">
        <f t="shared" si="646"/>
        <v>0</v>
      </c>
      <c r="BD1133" t="str">
        <f t="shared" si="647"/>
        <v>S, blank</v>
      </c>
      <c r="BE1133">
        <f t="shared" si="648"/>
        <v>3</v>
      </c>
      <c r="BF1133">
        <f t="shared" si="649"/>
        <v>32.769878926258563</v>
      </c>
      <c r="BG1133">
        <f t="shared" si="650"/>
        <v>123.30204897661667</v>
      </c>
      <c r="BH1133">
        <f t="shared" si="651"/>
        <v>-82.840254641099079</v>
      </c>
      <c r="BI1133">
        <f t="shared" si="652"/>
        <v>-33.757758935166962</v>
      </c>
      <c r="BJ1133">
        <f t="shared" si="653"/>
        <v>-108.67008854708662</v>
      </c>
      <c r="BK1133">
        <f t="shared" si="654"/>
        <v>-14.754319664473872</v>
      </c>
      <c r="BL1133">
        <f t="shared" si="655"/>
        <v>-22.013681658285037</v>
      </c>
      <c r="BM1133">
        <f t="shared" si="656"/>
        <v>-22.422560732600829</v>
      </c>
      <c r="BN1133">
        <f t="shared" si="657"/>
        <v>-67.960368165567971</v>
      </c>
      <c r="BO1133">
        <f t="shared" si="623"/>
        <v>1</v>
      </c>
      <c r="BP1133">
        <f t="shared" si="624"/>
        <v>2</v>
      </c>
      <c r="BQ1133" t="str">
        <f t="shared" si="625"/>
        <v>Train</v>
      </c>
    </row>
    <row r="1134" spans="1:69" x14ac:dyDescent="0.3">
      <c r="A1134">
        <v>3</v>
      </c>
      <c r="B1134">
        <v>0</v>
      </c>
      <c r="C1134" t="s">
        <v>2486</v>
      </c>
      <c r="D1134" t="s">
        <v>20</v>
      </c>
      <c r="F1134">
        <v>0</v>
      </c>
      <c r="G1134">
        <v>0</v>
      </c>
      <c r="H1134" t="s">
        <v>2487</v>
      </c>
      <c r="I1134">
        <v>7.8958000000000004</v>
      </c>
      <c r="K1134" t="s">
        <v>17</v>
      </c>
      <c r="O1134">
        <v>3</v>
      </c>
      <c r="P1134">
        <v>2</v>
      </c>
      <c r="Q1134">
        <v>5</v>
      </c>
      <c r="R1134" t="str">
        <f t="shared" si="626"/>
        <v>Train</v>
      </c>
      <c r="S1134" t="str">
        <f t="shared" si="627"/>
        <v>Train</v>
      </c>
      <c r="T1134" t="str">
        <f t="shared" si="628"/>
        <v>Validate</v>
      </c>
      <c r="U1134" t="str">
        <f t="shared" si="629"/>
        <v/>
      </c>
      <c r="V1134" t="str">
        <f t="shared" si="630"/>
        <v>0-17</v>
      </c>
      <c r="W1134" t="str">
        <f t="shared" si="631"/>
        <v/>
      </c>
      <c r="X1134" t="str">
        <f t="shared" si="632"/>
        <v>0-10</v>
      </c>
      <c r="Y1134" t="b">
        <f>SUMPRODUCT(--(U1134=counts!$A$40:$A$49))&gt;0</f>
        <v>0</v>
      </c>
      <c r="Z1134" t="b">
        <f>SUMPRODUCT(--(W1134=counts!$A$18:$A$22))&gt;0</f>
        <v>0</v>
      </c>
      <c r="AA1134" t="str">
        <f t="shared" si="633"/>
        <v>0-17</v>
      </c>
      <c r="AB1134" t="str">
        <f>IF(W1134="","Blank",IF(Z1134="TRUE",W1134,counts!$A$23))</f>
        <v>Blank</v>
      </c>
      <c r="AC1134" t="str">
        <f t="shared" si="634"/>
        <v>0-10</v>
      </c>
      <c r="AD1134" t="str">
        <f t="shared" si="635"/>
        <v>Blank</v>
      </c>
      <c r="AE1134" t="str">
        <f t="shared" si="636"/>
        <v>male</v>
      </c>
      <c r="AF1134">
        <f>IF(F1134&gt;=4, counts!$A$62,F1134)</f>
        <v>0</v>
      </c>
      <c r="AG1134">
        <f>IF(G1134&gt;=3, counts!$A$69,G1134)</f>
        <v>0</v>
      </c>
      <c r="AH1134" t="str">
        <f>IF(OR(K1134="S",K1134=""), counts!$A$75,K1134)</f>
        <v>S, blank</v>
      </c>
      <c r="AI1134">
        <f t="shared" si="637"/>
        <v>3</v>
      </c>
      <c r="AJ1134">
        <f>VLOOKUP(AA1134,counts!$V$8:$W$13,2,FALSE)</f>
        <v>-3.7643689058441341</v>
      </c>
      <c r="AK1134">
        <f>VLOOKUP(AB1134,counts!$V$17:$W$23,2,FALSE)</f>
        <v>-42.171718189759716</v>
      </c>
      <c r="AL1134">
        <f>VLOOKUP(AC1134,counts!$V$27:$W$33,2,FALSE)</f>
        <v>-82.840254641099079</v>
      </c>
      <c r="AM1134">
        <f>VLOOKUP(AD1134,counts!$V$38:$W$49,2,FALSE)</f>
        <v>-33.757758935166962</v>
      </c>
      <c r="AN1134">
        <f>VLOOKUP(AE1134,counts!$V$53:$W$54,2,FALSE)</f>
        <v>-108.67008854708662</v>
      </c>
      <c r="AO1134">
        <f>VLOOKUP(AF1134,counts!$V$58:$W$62,2,FALSE)</f>
        <v>-14.754319664473872</v>
      </c>
      <c r="AP1134">
        <f>VLOOKUP(AG1134,counts!$V$66:$W$69,2,FALSE)</f>
        <v>-22.013681658285037</v>
      </c>
      <c r="AQ1134">
        <f>VLOOKUP(AH1134,counts!$V$73:$W$75,2,FALSE)</f>
        <v>-22.422560732600829</v>
      </c>
      <c r="AR1134">
        <f>VLOOKUP(AI1134,counts!$V$79:$W$81,2,FALSE)</f>
        <v>-67.960368165567971</v>
      </c>
      <c r="AS1134">
        <f t="shared" si="638"/>
        <v>0</v>
      </c>
      <c r="AT1134">
        <f t="shared" si="639"/>
        <v>3</v>
      </c>
      <c r="AU1134" t="str">
        <f t="shared" si="622"/>
        <v>Train</v>
      </c>
      <c r="AW1134" t="str">
        <f t="shared" si="640"/>
        <v>0-17</v>
      </c>
      <c r="AX1134" t="str">
        <f t="shared" si="641"/>
        <v>Blank</v>
      </c>
      <c r="AY1134" t="str">
        <f t="shared" si="642"/>
        <v>0-10</v>
      </c>
      <c r="AZ1134" t="str">
        <f t="shared" si="643"/>
        <v>Blank</v>
      </c>
      <c r="BA1134" t="str">
        <f t="shared" si="644"/>
        <v>male</v>
      </c>
      <c r="BB1134">
        <f t="shared" si="645"/>
        <v>0</v>
      </c>
      <c r="BC1134">
        <f t="shared" si="646"/>
        <v>0</v>
      </c>
      <c r="BD1134" t="str">
        <f t="shared" si="647"/>
        <v>S, blank</v>
      </c>
      <c r="BE1134">
        <f t="shared" si="648"/>
        <v>3</v>
      </c>
      <c r="BF1134">
        <f t="shared" si="649"/>
        <v>-3.7643689058441341</v>
      </c>
      <c r="BG1134">
        <f t="shared" si="650"/>
        <v>-42.171718189759716</v>
      </c>
      <c r="BH1134">
        <f t="shared" si="651"/>
        <v>-82.840254641099079</v>
      </c>
      <c r="BI1134">
        <f t="shared" si="652"/>
        <v>-33.757758935166962</v>
      </c>
      <c r="BJ1134">
        <f t="shared" si="653"/>
        <v>-108.67008854708662</v>
      </c>
      <c r="BK1134">
        <f t="shared" si="654"/>
        <v>-14.754319664473872</v>
      </c>
      <c r="BL1134">
        <f t="shared" si="655"/>
        <v>-22.013681658285037</v>
      </c>
      <c r="BM1134">
        <f t="shared" si="656"/>
        <v>-22.422560732600829</v>
      </c>
      <c r="BN1134">
        <f t="shared" si="657"/>
        <v>-67.960368165567971</v>
      </c>
      <c r="BO1134">
        <f t="shared" si="623"/>
        <v>0</v>
      </c>
      <c r="BP1134">
        <f t="shared" si="624"/>
        <v>3</v>
      </c>
      <c r="BQ1134" t="str">
        <f t="shared" si="625"/>
        <v>Train</v>
      </c>
    </row>
    <row r="1135" spans="1:69" x14ac:dyDescent="0.3">
      <c r="A1135">
        <v>3</v>
      </c>
      <c r="B1135">
        <v>0</v>
      </c>
      <c r="C1135" t="s">
        <v>2488</v>
      </c>
      <c r="D1135" t="s">
        <v>20</v>
      </c>
      <c r="E1135">
        <v>17</v>
      </c>
      <c r="F1135">
        <v>0</v>
      </c>
      <c r="G1135">
        <v>0</v>
      </c>
      <c r="H1135" t="s">
        <v>2489</v>
      </c>
      <c r="I1135">
        <v>8.6624999999999996</v>
      </c>
      <c r="K1135" t="s">
        <v>17</v>
      </c>
      <c r="O1135">
        <v>3</v>
      </c>
      <c r="P1135">
        <v>2</v>
      </c>
      <c r="Q1135">
        <v>2</v>
      </c>
      <c r="R1135" t="str">
        <f t="shared" si="626"/>
        <v>Train</v>
      </c>
      <c r="S1135" t="str">
        <f t="shared" si="627"/>
        <v>Train</v>
      </c>
      <c r="T1135" t="str">
        <f t="shared" si="628"/>
        <v>Train</v>
      </c>
      <c r="U1135" t="str">
        <f t="shared" si="629"/>
        <v/>
      </c>
      <c r="V1135" t="str">
        <f t="shared" si="630"/>
        <v>0-17</v>
      </c>
      <c r="W1135" t="str">
        <f t="shared" si="631"/>
        <v/>
      </c>
      <c r="X1135" t="str">
        <f t="shared" si="632"/>
        <v>0-10</v>
      </c>
      <c r="Y1135" t="b">
        <f>SUMPRODUCT(--(U1135=counts!$A$40:$A$49))&gt;0</f>
        <v>0</v>
      </c>
      <c r="Z1135" t="b">
        <f>SUMPRODUCT(--(W1135=counts!$A$18:$A$22))&gt;0</f>
        <v>0</v>
      </c>
      <c r="AA1135" t="str">
        <f t="shared" si="633"/>
        <v>0-17</v>
      </c>
      <c r="AB1135" t="str">
        <f>IF(W1135="","Blank",IF(Z1135="TRUE",W1135,counts!$A$23))</f>
        <v>Blank</v>
      </c>
      <c r="AC1135" t="str">
        <f t="shared" si="634"/>
        <v>0-10</v>
      </c>
      <c r="AD1135" t="str">
        <f t="shared" si="635"/>
        <v>Blank</v>
      </c>
      <c r="AE1135" t="str">
        <f t="shared" si="636"/>
        <v>male</v>
      </c>
      <c r="AF1135">
        <f>IF(F1135&gt;=4, counts!$A$62,F1135)</f>
        <v>0</v>
      </c>
      <c r="AG1135">
        <f>IF(G1135&gt;=3, counts!$A$69,G1135)</f>
        <v>0</v>
      </c>
      <c r="AH1135" t="str">
        <f>IF(OR(K1135="S",K1135=""), counts!$A$75,K1135)</f>
        <v>S, blank</v>
      </c>
      <c r="AI1135">
        <f t="shared" si="637"/>
        <v>3</v>
      </c>
      <c r="AJ1135">
        <f>VLOOKUP(AA1135,counts!$V$8:$W$13,2,FALSE)</f>
        <v>-3.7643689058441341</v>
      </c>
      <c r="AK1135">
        <f>VLOOKUP(AB1135,counts!$V$17:$W$23,2,FALSE)</f>
        <v>-42.171718189759716</v>
      </c>
      <c r="AL1135">
        <f>VLOOKUP(AC1135,counts!$V$27:$W$33,2,FALSE)</f>
        <v>-82.840254641099079</v>
      </c>
      <c r="AM1135">
        <f>VLOOKUP(AD1135,counts!$V$38:$W$49,2,FALSE)</f>
        <v>-33.757758935166962</v>
      </c>
      <c r="AN1135">
        <f>VLOOKUP(AE1135,counts!$V$53:$W$54,2,FALSE)</f>
        <v>-108.67008854708662</v>
      </c>
      <c r="AO1135">
        <f>VLOOKUP(AF1135,counts!$V$58:$W$62,2,FALSE)</f>
        <v>-14.754319664473872</v>
      </c>
      <c r="AP1135">
        <f>VLOOKUP(AG1135,counts!$V$66:$W$69,2,FALSE)</f>
        <v>-22.013681658285037</v>
      </c>
      <c r="AQ1135">
        <f>VLOOKUP(AH1135,counts!$V$73:$W$75,2,FALSE)</f>
        <v>-22.422560732600829</v>
      </c>
      <c r="AR1135">
        <f>VLOOKUP(AI1135,counts!$V$79:$W$81,2,FALSE)</f>
        <v>-67.960368165567971</v>
      </c>
      <c r="AS1135">
        <f t="shared" si="638"/>
        <v>0</v>
      </c>
      <c r="AT1135">
        <f t="shared" si="639"/>
        <v>3</v>
      </c>
      <c r="AU1135" t="str">
        <f t="shared" si="622"/>
        <v>Train</v>
      </c>
      <c r="AW1135" t="str">
        <f t="shared" si="640"/>
        <v>0-17</v>
      </c>
      <c r="AX1135" t="str">
        <f t="shared" si="641"/>
        <v>Blank</v>
      </c>
      <c r="AY1135" t="str">
        <f t="shared" si="642"/>
        <v>0-10</v>
      </c>
      <c r="AZ1135" t="str">
        <f t="shared" si="643"/>
        <v>Blank</v>
      </c>
      <c r="BA1135" t="str">
        <f t="shared" si="644"/>
        <v>male</v>
      </c>
      <c r="BB1135">
        <f t="shared" si="645"/>
        <v>0</v>
      </c>
      <c r="BC1135">
        <f t="shared" si="646"/>
        <v>0</v>
      </c>
      <c r="BD1135" t="str">
        <f t="shared" si="647"/>
        <v>S, blank</v>
      </c>
      <c r="BE1135">
        <f t="shared" si="648"/>
        <v>3</v>
      </c>
      <c r="BF1135">
        <f t="shared" si="649"/>
        <v>-3.7643689058441341</v>
      </c>
      <c r="BG1135">
        <f t="shared" si="650"/>
        <v>-42.171718189759716</v>
      </c>
      <c r="BH1135">
        <f t="shared" si="651"/>
        <v>-82.840254641099079</v>
      </c>
      <c r="BI1135">
        <f t="shared" si="652"/>
        <v>-33.757758935166962</v>
      </c>
      <c r="BJ1135">
        <f t="shared" si="653"/>
        <v>-108.67008854708662</v>
      </c>
      <c r="BK1135">
        <f t="shared" si="654"/>
        <v>-14.754319664473872</v>
      </c>
      <c r="BL1135">
        <f t="shared" si="655"/>
        <v>-22.013681658285037</v>
      </c>
      <c r="BM1135">
        <f t="shared" si="656"/>
        <v>-22.422560732600829</v>
      </c>
      <c r="BN1135">
        <f t="shared" si="657"/>
        <v>-67.960368165567971</v>
      </c>
      <c r="BO1135">
        <f t="shared" si="623"/>
        <v>0</v>
      </c>
      <c r="BP1135">
        <f t="shared" si="624"/>
        <v>3</v>
      </c>
      <c r="BQ1135" t="str">
        <f t="shared" si="625"/>
        <v>Train</v>
      </c>
    </row>
    <row r="1136" spans="1:69" x14ac:dyDescent="0.3">
      <c r="A1136">
        <v>3</v>
      </c>
      <c r="B1136">
        <v>0</v>
      </c>
      <c r="C1136" t="s">
        <v>2490</v>
      </c>
      <c r="D1136" t="s">
        <v>20</v>
      </c>
      <c r="E1136">
        <v>24</v>
      </c>
      <c r="F1136">
        <v>0</v>
      </c>
      <c r="G1136">
        <v>0</v>
      </c>
      <c r="H1136" t="s">
        <v>2491</v>
      </c>
      <c r="I1136">
        <v>8.6624999999999996</v>
      </c>
      <c r="K1136" t="s">
        <v>17</v>
      </c>
      <c r="O1136">
        <v>3</v>
      </c>
      <c r="P1136">
        <v>3</v>
      </c>
      <c r="Q1136">
        <v>2</v>
      </c>
      <c r="R1136" t="str">
        <f t="shared" si="626"/>
        <v>Train</v>
      </c>
      <c r="S1136" t="str">
        <f t="shared" si="627"/>
        <v>Train</v>
      </c>
      <c r="T1136" t="str">
        <f t="shared" si="628"/>
        <v>Train</v>
      </c>
      <c r="U1136" t="str">
        <f t="shared" si="629"/>
        <v/>
      </c>
      <c r="V1136" t="str">
        <f t="shared" si="630"/>
        <v>18-30</v>
      </c>
      <c r="W1136" t="str">
        <f t="shared" si="631"/>
        <v/>
      </c>
      <c r="X1136" t="str">
        <f t="shared" si="632"/>
        <v>0-10</v>
      </c>
      <c r="Y1136" t="b">
        <f>SUMPRODUCT(--(U1136=counts!$A$40:$A$49))&gt;0</f>
        <v>0</v>
      </c>
      <c r="Z1136" t="b">
        <f>SUMPRODUCT(--(W1136=counts!$A$18:$A$22))&gt;0</f>
        <v>0</v>
      </c>
      <c r="AA1136" t="str">
        <f t="shared" si="633"/>
        <v>18-30</v>
      </c>
      <c r="AB1136" t="str">
        <f>IF(W1136="","Blank",IF(Z1136="TRUE",W1136,counts!$A$23))</f>
        <v>Blank</v>
      </c>
      <c r="AC1136" t="str">
        <f t="shared" si="634"/>
        <v>0-10</v>
      </c>
      <c r="AD1136" t="str">
        <f t="shared" si="635"/>
        <v>Blank</v>
      </c>
      <c r="AE1136" t="str">
        <f t="shared" si="636"/>
        <v>male</v>
      </c>
      <c r="AF1136">
        <f>IF(F1136&gt;=4, counts!$A$62,F1136)</f>
        <v>0</v>
      </c>
      <c r="AG1136">
        <f>IF(G1136&gt;=3, counts!$A$69,G1136)</f>
        <v>0</v>
      </c>
      <c r="AH1136" t="str">
        <f>IF(OR(K1136="S",K1136=""), counts!$A$75,K1136)</f>
        <v>S, blank</v>
      </c>
      <c r="AI1136">
        <f t="shared" si="637"/>
        <v>3</v>
      </c>
      <c r="AJ1136">
        <f>VLOOKUP(AA1136,counts!$V$8:$W$13,2,FALSE)</f>
        <v>-11.613432440426715</v>
      </c>
      <c r="AK1136">
        <f>VLOOKUP(AB1136,counts!$V$17:$W$23,2,FALSE)</f>
        <v>-42.171718189759716</v>
      </c>
      <c r="AL1136">
        <f>VLOOKUP(AC1136,counts!$V$27:$W$33,2,FALSE)</f>
        <v>-82.840254641099079</v>
      </c>
      <c r="AM1136">
        <f>VLOOKUP(AD1136,counts!$V$38:$W$49,2,FALSE)</f>
        <v>-33.757758935166962</v>
      </c>
      <c r="AN1136">
        <f>VLOOKUP(AE1136,counts!$V$53:$W$54,2,FALSE)</f>
        <v>-108.67008854708662</v>
      </c>
      <c r="AO1136">
        <f>VLOOKUP(AF1136,counts!$V$58:$W$62,2,FALSE)</f>
        <v>-14.754319664473872</v>
      </c>
      <c r="AP1136">
        <f>VLOOKUP(AG1136,counts!$V$66:$W$69,2,FALSE)</f>
        <v>-22.013681658285037</v>
      </c>
      <c r="AQ1136">
        <f>VLOOKUP(AH1136,counts!$V$73:$W$75,2,FALSE)</f>
        <v>-22.422560732600829</v>
      </c>
      <c r="AR1136">
        <f>VLOOKUP(AI1136,counts!$V$79:$W$81,2,FALSE)</f>
        <v>-67.960368165567971</v>
      </c>
      <c r="AS1136">
        <f t="shared" si="638"/>
        <v>0</v>
      </c>
      <c r="AT1136">
        <f t="shared" si="639"/>
        <v>3</v>
      </c>
      <c r="AU1136" t="str">
        <f t="shared" si="622"/>
        <v>Train</v>
      </c>
      <c r="AW1136" t="str">
        <f t="shared" si="640"/>
        <v>18-30</v>
      </c>
      <c r="AX1136" t="str">
        <f t="shared" si="641"/>
        <v>Blank</v>
      </c>
      <c r="AY1136" t="str">
        <f t="shared" si="642"/>
        <v>0-10</v>
      </c>
      <c r="AZ1136" t="str">
        <f t="shared" si="643"/>
        <v>Blank</v>
      </c>
      <c r="BA1136" t="str">
        <f t="shared" si="644"/>
        <v>male</v>
      </c>
      <c r="BB1136">
        <f t="shared" si="645"/>
        <v>0</v>
      </c>
      <c r="BC1136">
        <f t="shared" si="646"/>
        <v>0</v>
      </c>
      <c r="BD1136" t="str">
        <f t="shared" si="647"/>
        <v>S, blank</v>
      </c>
      <c r="BE1136">
        <f t="shared" si="648"/>
        <v>3</v>
      </c>
      <c r="BF1136">
        <f t="shared" si="649"/>
        <v>-11.613432440426715</v>
      </c>
      <c r="BG1136">
        <f t="shared" si="650"/>
        <v>-42.171718189759716</v>
      </c>
      <c r="BH1136">
        <f t="shared" si="651"/>
        <v>-82.840254641099079</v>
      </c>
      <c r="BI1136">
        <f t="shared" si="652"/>
        <v>-33.757758935166962</v>
      </c>
      <c r="BJ1136">
        <f t="shared" si="653"/>
        <v>-108.67008854708662</v>
      </c>
      <c r="BK1136">
        <f t="shared" si="654"/>
        <v>-14.754319664473872</v>
      </c>
      <c r="BL1136">
        <f t="shared" si="655"/>
        <v>-22.013681658285037</v>
      </c>
      <c r="BM1136">
        <f t="shared" si="656"/>
        <v>-22.422560732600829</v>
      </c>
      <c r="BN1136">
        <f t="shared" si="657"/>
        <v>-67.960368165567971</v>
      </c>
      <c r="BO1136">
        <f t="shared" si="623"/>
        <v>0</v>
      </c>
      <c r="BP1136">
        <f t="shared" si="624"/>
        <v>3</v>
      </c>
      <c r="BQ1136" t="str">
        <f t="shared" si="625"/>
        <v>Train</v>
      </c>
    </row>
    <row r="1137" spans="1:69" x14ac:dyDescent="0.3">
      <c r="A1137">
        <v>3</v>
      </c>
      <c r="B1137">
        <v>0</v>
      </c>
      <c r="C1137" t="s">
        <v>2492</v>
      </c>
      <c r="D1137" t="s">
        <v>20</v>
      </c>
      <c r="F1137">
        <v>0</v>
      </c>
      <c r="G1137">
        <v>0</v>
      </c>
      <c r="H1137" t="s">
        <v>2493</v>
      </c>
      <c r="I1137">
        <v>7.8958000000000004</v>
      </c>
      <c r="K1137" t="s">
        <v>17</v>
      </c>
      <c r="O1137">
        <v>2</v>
      </c>
      <c r="P1137">
        <v>4</v>
      </c>
      <c r="Q1137">
        <v>2</v>
      </c>
      <c r="R1137" t="str">
        <f t="shared" si="626"/>
        <v>Train</v>
      </c>
      <c r="S1137" t="str">
        <f t="shared" si="627"/>
        <v>Test</v>
      </c>
      <c r="T1137" t="str">
        <f t="shared" si="628"/>
        <v>Train</v>
      </c>
      <c r="U1137" t="str">
        <f t="shared" si="629"/>
        <v/>
      </c>
      <c r="V1137" t="str">
        <f t="shared" si="630"/>
        <v>0-17</v>
      </c>
      <c r="W1137" t="str">
        <f t="shared" si="631"/>
        <v/>
      </c>
      <c r="X1137" t="str">
        <f t="shared" si="632"/>
        <v>0-10</v>
      </c>
      <c r="Y1137" t="b">
        <f>SUMPRODUCT(--(U1137=counts!$A$40:$A$49))&gt;0</f>
        <v>0</v>
      </c>
      <c r="Z1137" t="b">
        <f>SUMPRODUCT(--(W1137=counts!$A$18:$A$22))&gt;0</f>
        <v>0</v>
      </c>
      <c r="AA1137" t="str">
        <f t="shared" si="633"/>
        <v>0-17</v>
      </c>
      <c r="AB1137" t="str">
        <f>IF(W1137="","Blank",IF(Z1137="TRUE",W1137,counts!$A$23))</f>
        <v>Blank</v>
      </c>
      <c r="AC1137" t="str">
        <f t="shared" si="634"/>
        <v>0-10</v>
      </c>
      <c r="AD1137" t="str">
        <f t="shared" si="635"/>
        <v>Blank</v>
      </c>
      <c r="AE1137" t="str">
        <f t="shared" si="636"/>
        <v>male</v>
      </c>
      <c r="AF1137">
        <f>IF(F1137&gt;=4, counts!$A$62,F1137)</f>
        <v>0</v>
      </c>
      <c r="AG1137">
        <f>IF(G1137&gt;=3, counts!$A$69,G1137)</f>
        <v>0</v>
      </c>
      <c r="AH1137" t="str">
        <f>IF(OR(K1137="S",K1137=""), counts!$A$75,K1137)</f>
        <v>S, blank</v>
      </c>
      <c r="AI1137">
        <f t="shared" si="637"/>
        <v>3</v>
      </c>
      <c r="AJ1137">
        <f>VLOOKUP(AA1137,counts!$V$8:$W$13,2,FALSE)</f>
        <v>-3.7643689058441341</v>
      </c>
      <c r="AK1137">
        <f>VLOOKUP(AB1137,counts!$V$17:$W$23,2,FALSE)</f>
        <v>-42.171718189759716</v>
      </c>
      <c r="AL1137">
        <f>VLOOKUP(AC1137,counts!$V$27:$W$33,2,FALSE)</f>
        <v>-82.840254641099079</v>
      </c>
      <c r="AM1137">
        <f>VLOOKUP(AD1137,counts!$V$38:$W$49,2,FALSE)</f>
        <v>-33.757758935166962</v>
      </c>
      <c r="AN1137">
        <f>VLOOKUP(AE1137,counts!$V$53:$W$54,2,FALSE)</f>
        <v>-108.67008854708662</v>
      </c>
      <c r="AO1137">
        <f>VLOOKUP(AF1137,counts!$V$58:$W$62,2,FALSE)</f>
        <v>-14.754319664473872</v>
      </c>
      <c r="AP1137">
        <f>VLOOKUP(AG1137,counts!$V$66:$W$69,2,FALSE)</f>
        <v>-22.013681658285037</v>
      </c>
      <c r="AQ1137">
        <f>VLOOKUP(AH1137,counts!$V$73:$W$75,2,FALSE)</f>
        <v>-22.422560732600829</v>
      </c>
      <c r="AR1137">
        <f>VLOOKUP(AI1137,counts!$V$79:$W$81,2,FALSE)</f>
        <v>-67.960368165567971</v>
      </c>
      <c r="AS1137">
        <f t="shared" si="638"/>
        <v>0</v>
      </c>
      <c r="AT1137">
        <f t="shared" si="639"/>
        <v>2</v>
      </c>
      <c r="AU1137" t="str">
        <f t="shared" si="622"/>
        <v>Train</v>
      </c>
      <c r="AW1137" t="str">
        <f t="shared" si="640"/>
        <v>0-17</v>
      </c>
      <c r="AX1137" t="str">
        <f t="shared" si="641"/>
        <v>Blank</v>
      </c>
      <c r="AY1137" t="str">
        <f t="shared" si="642"/>
        <v>0-10</v>
      </c>
      <c r="AZ1137" t="str">
        <f t="shared" si="643"/>
        <v>Blank</v>
      </c>
      <c r="BA1137" t="str">
        <f t="shared" si="644"/>
        <v>male</v>
      </c>
      <c r="BB1137">
        <f t="shared" si="645"/>
        <v>0</v>
      </c>
      <c r="BC1137">
        <f t="shared" si="646"/>
        <v>0</v>
      </c>
      <c r="BD1137" t="str">
        <f t="shared" si="647"/>
        <v>S, blank</v>
      </c>
      <c r="BE1137">
        <f t="shared" si="648"/>
        <v>3</v>
      </c>
      <c r="BF1137">
        <f t="shared" si="649"/>
        <v>-3.7643689058441341</v>
      </c>
      <c r="BG1137">
        <f t="shared" si="650"/>
        <v>-42.171718189759716</v>
      </c>
      <c r="BH1137">
        <f t="shared" si="651"/>
        <v>-82.840254641099079</v>
      </c>
      <c r="BI1137">
        <f t="shared" si="652"/>
        <v>-33.757758935166962</v>
      </c>
      <c r="BJ1137">
        <f t="shared" si="653"/>
        <v>-108.67008854708662</v>
      </c>
      <c r="BK1137">
        <f t="shared" si="654"/>
        <v>-14.754319664473872</v>
      </c>
      <c r="BL1137">
        <f t="shared" si="655"/>
        <v>-22.013681658285037</v>
      </c>
      <c r="BM1137">
        <f t="shared" si="656"/>
        <v>-22.422560732600829</v>
      </c>
      <c r="BN1137">
        <f t="shared" si="657"/>
        <v>-67.960368165567971</v>
      </c>
      <c r="BO1137">
        <f t="shared" si="623"/>
        <v>0</v>
      </c>
      <c r="BP1137">
        <f t="shared" si="624"/>
        <v>2</v>
      </c>
      <c r="BQ1137" t="str">
        <f t="shared" si="625"/>
        <v>Train</v>
      </c>
    </row>
    <row r="1138" spans="1:69" x14ac:dyDescent="0.3">
      <c r="A1138">
        <v>3</v>
      </c>
      <c r="B1138">
        <v>0</v>
      </c>
      <c r="C1138" t="s">
        <v>2494</v>
      </c>
      <c r="D1138" t="s">
        <v>15</v>
      </c>
      <c r="F1138">
        <v>0</v>
      </c>
      <c r="G1138">
        <v>0</v>
      </c>
      <c r="H1138" t="s">
        <v>2495</v>
      </c>
      <c r="I1138">
        <v>8.1125000000000007</v>
      </c>
      <c r="K1138" t="s">
        <v>17</v>
      </c>
      <c r="O1138">
        <v>5</v>
      </c>
      <c r="P1138">
        <v>1</v>
      </c>
      <c r="Q1138">
        <v>5</v>
      </c>
      <c r="R1138" t="str">
        <f t="shared" si="626"/>
        <v>Validate</v>
      </c>
      <c r="S1138" t="str">
        <f t="shared" si="627"/>
        <v>Train</v>
      </c>
      <c r="T1138" t="str">
        <f t="shared" si="628"/>
        <v>Validate</v>
      </c>
      <c r="U1138" t="str">
        <f t="shared" si="629"/>
        <v/>
      </c>
      <c r="V1138" t="str">
        <f t="shared" si="630"/>
        <v>0-17</v>
      </c>
      <c r="W1138" t="str">
        <f t="shared" si="631"/>
        <v/>
      </c>
      <c r="X1138" t="str">
        <f t="shared" si="632"/>
        <v>0-10</v>
      </c>
      <c r="Y1138" t="b">
        <f>SUMPRODUCT(--(U1138=counts!$A$40:$A$49))&gt;0</f>
        <v>0</v>
      </c>
      <c r="Z1138" t="b">
        <f>SUMPRODUCT(--(W1138=counts!$A$18:$A$22))&gt;0</f>
        <v>0</v>
      </c>
      <c r="AA1138" t="str">
        <f t="shared" si="633"/>
        <v>0-17</v>
      </c>
      <c r="AB1138" t="str">
        <f>IF(W1138="","Blank",IF(Z1138="TRUE",W1138,counts!$A$23))</f>
        <v>Blank</v>
      </c>
      <c r="AC1138" t="str">
        <f t="shared" si="634"/>
        <v>0-10</v>
      </c>
      <c r="AD1138" t="str">
        <f t="shared" si="635"/>
        <v>Blank</v>
      </c>
      <c r="AE1138" t="str">
        <f t="shared" si="636"/>
        <v>female</v>
      </c>
      <c r="AF1138">
        <f>IF(F1138&gt;=4, counts!$A$62,F1138)</f>
        <v>0</v>
      </c>
      <c r="AG1138">
        <f>IF(G1138&gt;=3, counts!$A$69,G1138)</f>
        <v>0</v>
      </c>
      <c r="AH1138" t="str">
        <f>IF(OR(K1138="S",K1138=""), counts!$A$75,K1138)</f>
        <v>S, blank</v>
      </c>
      <c r="AI1138">
        <f t="shared" si="637"/>
        <v>3</v>
      </c>
      <c r="AJ1138">
        <f>VLOOKUP(AA1138,counts!$V$8:$W$13,2,FALSE)</f>
        <v>-3.7643689058441341</v>
      </c>
      <c r="AK1138">
        <f>VLOOKUP(AB1138,counts!$V$17:$W$23,2,FALSE)</f>
        <v>-42.171718189759716</v>
      </c>
      <c r="AL1138">
        <f>VLOOKUP(AC1138,counts!$V$27:$W$33,2,FALSE)</f>
        <v>-82.840254641099079</v>
      </c>
      <c r="AM1138">
        <f>VLOOKUP(AD1138,counts!$V$38:$W$49,2,FALSE)</f>
        <v>-33.757758935166962</v>
      </c>
      <c r="AN1138">
        <f>VLOOKUP(AE1138,counts!$V$53:$W$54,2,FALSE)</f>
        <v>151.41878811967541</v>
      </c>
      <c r="AO1138">
        <f>VLOOKUP(AF1138,counts!$V$58:$W$62,2,FALSE)</f>
        <v>-14.754319664473872</v>
      </c>
      <c r="AP1138">
        <f>VLOOKUP(AG1138,counts!$V$66:$W$69,2,FALSE)</f>
        <v>-22.013681658285037</v>
      </c>
      <c r="AQ1138">
        <f>VLOOKUP(AH1138,counts!$V$73:$W$75,2,FALSE)</f>
        <v>-22.422560732600829</v>
      </c>
      <c r="AR1138">
        <f>VLOOKUP(AI1138,counts!$V$79:$W$81,2,FALSE)</f>
        <v>-67.960368165567971</v>
      </c>
      <c r="AS1138">
        <f t="shared" si="638"/>
        <v>0</v>
      </c>
      <c r="AT1138">
        <f t="shared" si="639"/>
        <v>5</v>
      </c>
      <c r="AU1138" t="str">
        <f t="shared" si="622"/>
        <v>Validate</v>
      </c>
      <c r="AW1138" t="str">
        <f t="shared" si="640"/>
        <v>0-17</v>
      </c>
      <c r="AX1138" t="str">
        <f t="shared" si="641"/>
        <v>Blank</v>
      </c>
      <c r="AY1138" t="str">
        <f t="shared" si="642"/>
        <v>0-10</v>
      </c>
      <c r="AZ1138" t="str">
        <f t="shared" si="643"/>
        <v>Blank</v>
      </c>
      <c r="BA1138" t="str">
        <f t="shared" si="644"/>
        <v>female</v>
      </c>
      <c r="BB1138">
        <f t="shared" si="645"/>
        <v>0</v>
      </c>
      <c r="BC1138">
        <f t="shared" si="646"/>
        <v>0</v>
      </c>
      <c r="BD1138" t="str">
        <f t="shared" si="647"/>
        <v>S, blank</v>
      </c>
      <c r="BE1138">
        <f t="shared" si="648"/>
        <v>3</v>
      </c>
      <c r="BF1138">
        <f t="shared" si="649"/>
        <v>-3.7643689058441341</v>
      </c>
      <c r="BG1138">
        <f t="shared" si="650"/>
        <v>-42.171718189759716</v>
      </c>
      <c r="BH1138">
        <f t="shared" si="651"/>
        <v>-82.840254641099079</v>
      </c>
      <c r="BI1138">
        <f t="shared" si="652"/>
        <v>-33.757758935166962</v>
      </c>
      <c r="BJ1138">
        <f t="shared" si="653"/>
        <v>151.41878811967541</v>
      </c>
      <c r="BK1138">
        <f t="shared" si="654"/>
        <v>-14.754319664473872</v>
      </c>
      <c r="BL1138">
        <f t="shared" si="655"/>
        <v>-22.013681658285037</v>
      </c>
      <c r="BM1138">
        <f t="shared" si="656"/>
        <v>-22.422560732600829</v>
      </c>
      <c r="BN1138">
        <f t="shared" si="657"/>
        <v>-67.960368165567971</v>
      </c>
      <c r="BO1138">
        <f t="shared" si="623"/>
        <v>0</v>
      </c>
      <c r="BP1138">
        <f t="shared" si="624"/>
        <v>5</v>
      </c>
      <c r="BQ1138" t="str">
        <f t="shared" si="625"/>
        <v>Validate</v>
      </c>
    </row>
    <row r="1139" spans="1:69" x14ac:dyDescent="0.3">
      <c r="A1139">
        <v>3</v>
      </c>
      <c r="B1139">
        <v>0</v>
      </c>
      <c r="C1139" t="s">
        <v>2496</v>
      </c>
      <c r="D1139" t="s">
        <v>20</v>
      </c>
      <c r="F1139">
        <v>0</v>
      </c>
      <c r="G1139">
        <v>0</v>
      </c>
      <c r="H1139" t="s">
        <v>2497</v>
      </c>
      <c r="I1139">
        <v>7.2291999999999996</v>
      </c>
      <c r="K1139" t="s">
        <v>44</v>
      </c>
      <c r="O1139">
        <v>1</v>
      </c>
      <c r="P1139">
        <v>3</v>
      </c>
      <c r="Q1139">
        <v>5</v>
      </c>
      <c r="R1139" t="str">
        <f t="shared" si="626"/>
        <v>Train</v>
      </c>
      <c r="S1139" t="str">
        <f t="shared" si="627"/>
        <v>Train</v>
      </c>
      <c r="T1139" t="str">
        <f t="shared" si="628"/>
        <v>Validate</v>
      </c>
      <c r="U1139" t="str">
        <f t="shared" si="629"/>
        <v/>
      </c>
      <c r="V1139" t="str">
        <f t="shared" si="630"/>
        <v>0-17</v>
      </c>
      <c r="W1139" t="str">
        <f t="shared" si="631"/>
        <v/>
      </c>
      <c r="X1139" t="str">
        <f t="shared" si="632"/>
        <v>0-10</v>
      </c>
      <c r="Y1139" t="b">
        <f>SUMPRODUCT(--(U1139=counts!$A$40:$A$49))&gt;0</f>
        <v>0</v>
      </c>
      <c r="Z1139" t="b">
        <f>SUMPRODUCT(--(W1139=counts!$A$18:$A$22))&gt;0</f>
        <v>0</v>
      </c>
      <c r="AA1139" t="str">
        <f t="shared" si="633"/>
        <v>0-17</v>
      </c>
      <c r="AB1139" t="str">
        <f>IF(W1139="","Blank",IF(Z1139="TRUE",W1139,counts!$A$23))</f>
        <v>Blank</v>
      </c>
      <c r="AC1139" t="str">
        <f t="shared" si="634"/>
        <v>0-10</v>
      </c>
      <c r="AD1139" t="str">
        <f t="shared" si="635"/>
        <v>Blank</v>
      </c>
      <c r="AE1139" t="str">
        <f t="shared" si="636"/>
        <v>male</v>
      </c>
      <c r="AF1139">
        <f>IF(F1139&gt;=4, counts!$A$62,F1139)</f>
        <v>0</v>
      </c>
      <c r="AG1139">
        <f>IF(G1139&gt;=3, counts!$A$69,G1139)</f>
        <v>0</v>
      </c>
      <c r="AH1139" t="str">
        <f>IF(OR(K1139="S",K1139=""), counts!$A$75,K1139)</f>
        <v>C</v>
      </c>
      <c r="AI1139">
        <f t="shared" si="637"/>
        <v>3</v>
      </c>
      <c r="AJ1139">
        <f>VLOOKUP(AA1139,counts!$V$8:$W$13,2,FALSE)</f>
        <v>-3.7643689058441341</v>
      </c>
      <c r="AK1139">
        <f>VLOOKUP(AB1139,counts!$V$17:$W$23,2,FALSE)</f>
        <v>-42.171718189759716</v>
      </c>
      <c r="AL1139">
        <f>VLOOKUP(AC1139,counts!$V$27:$W$33,2,FALSE)</f>
        <v>-82.840254641099079</v>
      </c>
      <c r="AM1139">
        <f>VLOOKUP(AD1139,counts!$V$38:$W$49,2,FALSE)</f>
        <v>-33.757758935166962</v>
      </c>
      <c r="AN1139">
        <f>VLOOKUP(AE1139,counts!$V$53:$W$54,2,FALSE)</f>
        <v>-108.67008854708662</v>
      </c>
      <c r="AO1139">
        <f>VLOOKUP(AF1139,counts!$V$58:$W$62,2,FALSE)</f>
        <v>-14.754319664473872</v>
      </c>
      <c r="AP1139">
        <f>VLOOKUP(AG1139,counts!$V$66:$W$69,2,FALSE)</f>
        <v>-22.013681658285037</v>
      </c>
      <c r="AQ1139">
        <f>VLOOKUP(AH1139,counts!$V$73:$W$75,2,FALSE)</f>
        <v>72.444458573419169</v>
      </c>
      <c r="AR1139">
        <f>VLOOKUP(AI1139,counts!$V$79:$W$81,2,FALSE)</f>
        <v>-67.960368165567971</v>
      </c>
      <c r="AS1139">
        <f t="shared" si="638"/>
        <v>0</v>
      </c>
      <c r="AT1139">
        <f t="shared" si="639"/>
        <v>1</v>
      </c>
      <c r="AU1139" t="str">
        <f t="shared" si="622"/>
        <v>Train</v>
      </c>
      <c r="AW1139" t="str">
        <f t="shared" si="640"/>
        <v>0-17</v>
      </c>
      <c r="AX1139" t="str">
        <f t="shared" si="641"/>
        <v>Blank</v>
      </c>
      <c r="AY1139" t="str">
        <f t="shared" si="642"/>
        <v>0-10</v>
      </c>
      <c r="AZ1139" t="str">
        <f t="shared" si="643"/>
        <v>Blank</v>
      </c>
      <c r="BA1139" t="str">
        <f t="shared" si="644"/>
        <v>male</v>
      </c>
      <c r="BB1139">
        <f t="shared" si="645"/>
        <v>0</v>
      </c>
      <c r="BC1139">
        <f t="shared" si="646"/>
        <v>0</v>
      </c>
      <c r="BD1139" t="str">
        <f t="shared" si="647"/>
        <v>C</v>
      </c>
      <c r="BE1139">
        <f t="shared" si="648"/>
        <v>3</v>
      </c>
      <c r="BF1139">
        <f t="shared" si="649"/>
        <v>-3.7643689058441341</v>
      </c>
      <c r="BG1139">
        <f t="shared" si="650"/>
        <v>-42.171718189759716</v>
      </c>
      <c r="BH1139">
        <f t="shared" si="651"/>
        <v>-82.840254641099079</v>
      </c>
      <c r="BI1139">
        <f t="shared" si="652"/>
        <v>-33.757758935166962</v>
      </c>
      <c r="BJ1139">
        <f t="shared" si="653"/>
        <v>-108.67008854708662</v>
      </c>
      <c r="BK1139">
        <f t="shared" si="654"/>
        <v>-14.754319664473872</v>
      </c>
      <c r="BL1139">
        <f t="shared" si="655"/>
        <v>-22.013681658285037</v>
      </c>
      <c r="BM1139">
        <f t="shared" si="656"/>
        <v>72.444458573419169</v>
      </c>
      <c r="BN1139">
        <f t="shared" si="657"/>
        <v>-67.960368165567971</v>
      </c>
      <c r="BO1139">
        <f t="shared" si="623"/>
        <v>0</v>
      </c>
      <c r="BP1139">
        <f t="shared" si="624"/>
        <v>1</v>
      </c>
      <c r="BQ1139" t="str">
        <f t="shared" si="625"/>
        <v>Train</v>
      </c>
    </row>
    <row r="1140" spans="1:69" x14ac:dyDescent="0.3">
      <c r="A1140">
        <v>3</v>
      </c>
      <c r="B1140">
        <v>0</v>
      </c>
      <c r="C1140" t="s">
        <v>2498</v>
      </c>
      <c r="D1140" t="s">
        <v>20</v>
      </c>
      <c r="F1140">
        <v>0</v>
      </c>
      <c r="G1140">
        <v>0</v>
      </c>
      <c r="H1140" t="s">
        <v>2499</v>
      </c>
      <c r="I1140">
        <v>7.25</v>
      </c>
      <c r="K1140" t="s">
        <v>17</v>
      </c>
      <c r="O1140">
        <v>4</v>
      </c>
      <c r="P1140">
        <v>3</v>
      </c>
      <c r="Q1140">
        <v>1</v>
      </c>
      <c r="R1140" t="str">
        <f t="shared" si="626"/>
        <v>Test</v>
      </c>
      <c r="S1140" t="str">
        <f t="shared" si="627"/>
        <v>Train</v>
      </c>
      <c r="T1140" t="str">
        <f t="shared" si="628"/>
        <v>Train</v>
      </c>
      <c r="U1140" t="str">
        <f t="shared" si="629"/>
        <v/>
      </c>
      <c r="V1140" t="str">
        <f t="shared" si="630"/>
        <v>0-17</v>
      </c>
      <c r="W1140" t="str">
        <f t="shared" si="631"/>
        <v/>
      </c>
      <c r="X1140" t="str">
        <f t="shared" si="632"/>
        <v>0-10</v>
      </c>
      <c r="Y1140" t="b">
        <f>SUMPRODUCT(--(U1140=counts!$A$40:$A$49))&gt;0</f>
        <v>0</v>
      </c>
      <c r="Z1140" t="b">
        <f>SUMPRODUCT(--(W1140=counts!$A$18:$A$22))&gt;0</f>
        <v>0</v>
      </c>
      <c r="AA1140" t="str">
        <f t="shared" si="633"/>
        <v>0-17</v>
      </c>
      <c r="AB1140" t="str">
        <f>IF(W1140="","Blank",IF(Z1140="TRUE",W1140,counts!$A$23))</f>
        <v>Blank</v>
      </c>
      <c r="AC1140" t="str">
        <f t="shared" si="634"/>
        <v>0-10</v>
      </c>
      <c r="AD1140" t="str">
        <f t="shared" si="635"/>
        <v>Blank</v>
      </c>
      <c r="AE1140" t="str">
        <f t="shared" si="636"/>
        <v>male</v>
      </c>
      <c r="AF1140">
        <f>IF(F1140&gt;=4, counts!$A$62,F1140)</f>
        <v>0</v>
      </c>
      <c r="AG1140">
        <f>IF(G1140&gt;=3, counts!$A$69,G1140)</f>
        <v>0</v>
      </c>
      <c r="AH1140" t="str">
        <f>IF(OR(K1140="S",K1140=""), counts!$A$75,K1140)</f>
        <v>S, blank</v>
      </c>
      <c r="AI1140">
        <f t="shared" si="637"/>
        <v>3</v>
      </c>
      <c r="AJ1140">
        <f>VLOOKUP(AA1140,counts!$V$8:$W$13,2,FALSE)</f>
        <v>-3.7643689058441341</v>
      </c>
      <c r="AK1140">
        <f>VLOOKUP(AB1140,counts!$V$17:$W$23,2,FALSE)</f>
        <v>-42.171718189759716</v>
      </c>
      <c r="AL1140">
        <f>VLOOKUP(AC1140,counts!$V$27:$W$33,2,FALSE)</f>
        <v>-82.840254641099079</v>
      </c>
      <c r="AM1140">
        <f>VLOOKUP(AD1140,counts!$V$38:$W$49,2,FALSE)</f>
        <v>-33.757758935166962</v>
      </c>
      <c r="AN1140">
        <f>VLOOKUP(AE1140,counts!$V$53:$W$54,2,FALSE)</f>
        <v>-108.67008854708662</v>
      </c>
      <c r="AO1140">
        <f>VLOOKUP(AF1140,counts!$V$58:$W$62,2,FALSE)</f>
        <v>-14.754319664473872</v>
      </c>
      <c r="AP1140">
        <f>VLOOKUP(AG1140,counts!$V$66:$W$69,2,FALSE)</f>
        <v>-22.013681658285037</v>
      </c>
      <c r="AQ1140">
        <f>VLOOKUP(AH1140,counts!$V$73:$W$75,2,FALSE)</f>
        <v>-22.422560732600829</v>
      </c>
      <c r="AR1140">
        <f>VLOOKUP(AI1140,counts!$V$79:$W$81,2,FALSE)</f>
        <v>-67.960368165567971</v>
      </c>
      <c r="AS1140">
        <f t="shared" si="638"/>
        <v>0</v>
      </c>
      <c r="AT1140">
        <f t="shared" si="639"/>
        <v>4</v>
      </c>
      <c r="AU1140" t="str">
        <f t="shared" si="622"/>
        <v>Test</v>
      </c>
      <c r="AW1140" t="str">
        <f t="shared" si="640"/>
        <v>0-17</v>
      </c>
      <c r="AX1140" t="str">
        <f t="shared" si="641"/>
        <v>Blank</v>
      </c>
      <c r="AY1140" t="str">
        <f t="shared" si="642"/>
        <v>0-10</v>
      </c>
      <c r="AZ1140" t="str">
        <f t="shared" si="643"/>
        <v>Blank</v>
      </c>
      <c r="BA1140" t="str">
        <f t="shared" si="644"/>
        <v>male</v>
      </c>
      <c r="BB1140">
        <f t="shared" si="645"/>
        <v>0</v>
      </c>
      <c r="BC1140">
        <f t="shared" si="646"/>
        <v>0</v>
      </c>
      <c r="BD1140" t="str">
        <f t="shared" si="647"/>
        <v>S, blank</v>
      </c>
      <c r="BE1140">
        <f t="shared" si="648"/>
        <v>3</v>
      </c>
      <c r="BF1140">
        <f t="shared" si="649"/>
        <v>-3.7643689058441341</v>
      </c>
      <c r="BG1140">
        <f t="shared" si="650"/>
        <v>-42.171718189759716</v>
      </c>
      <c r="BH1140">
        <f t="shared" si="651"/>
        <v>-82.840254641099079</v>
      </c>
      <c r="BI1140">
        <f t="shared" si="652"/>
        <v>-33.757758935166962</v>
      </c>
      <c r="BJ1140">
        <f t="shared" si="653"/>
        <v>-108.67008854708662</v>
      </c>
      <c r="BK1140">
        <f t="shared" si="654"/>
        <v>-14.754319664473872</v>
      </c>
      <c r="BL1140">
        <f t="shared" si="655"/>
        <v>-22.013681658285037</v>
      </c>
      <c r="BM1140">
        <f t="shared" si="656"/>
        <v>-22.422560732600829</v>
      </c>
      <c r="BN1140">
        <f t="shared" si="657"/>
        <v>-67.960368165567971</v>
      </c>
      <c r="BO1140">
        <f t="shared" si="623"/>
        <v>0</v>
      </c>
      <c r="BP1140">
        <f t="shared" si="624"/>
        <v>4</v>
      </c>
      <c r="BQ1140" t="str">
        <f t="shared" si="625"/>
        <v>Test</v>
      </c>
    </row>
    <row r="1141" spans="1:69" x14ac:dyDescent="0.3">
      <c r="A1141">
        <v>3</v>
      </c>
      <c r="B1141">
        <v>0</v>
      </c>
      <c r="C1141" t="s">
        <v>2500</v>
      </c>
      <c r="D1141" t="s">
        <v>20</v>
      </c>
      <c r="E1141">
        <v>38</v>
      </c>
      <c r="F1141">
        <v>0</v>
      </c>
      <c r="G1141">
        <v>0</v>
      </c>
      <c r="H1141" t="s">
        <v>2501</v>
      </c>
      <c r="I1141">
        <v>7.8958000000000004</v>
      </c>
      <c r="K1141" t="s">
        <v>17</v>
      </c>
      <c r="O1141">
        <v>4</v>
      </c>
      <c r="P1141">
        <v>1</v>
      </c>
      <c r="Q1141">
        <v>3</v>
      </c>
      <c r="R1141" t="str">
        <f t="shared" si="626"/>
        <v>Test</v>
      </c>
      <c r="S1141" t="str">
        <f t="shared" si="627"/>
        <v>Train</v>
      </c>
      <c r="T1141" t="str">
        <f t="shared" si="628"/>
        <v>Train</v>
      </c>
      <c r="U1141" t="str">
        <f t="shared" si="629"/>
        <v/>
      </c>
      <c r="V1141" t="str">
        <f t="shared" si="630"/>
        <v>31-40</v>
      </c>
      <c r="W1141" t="str">
        <f t="shared" si="631"/>
        <v/>
      </c>
      <c r="X1141" t="str">
        <f t="shared" si="632"/>
        <v>0-10</v>
      </c>
      <c r="Y1141" t="b">
        <f>SUMPRODUCT(--(U1141=counts!$A$40:$A$49))&gt;0</f>
        <v>0</v>
      </c>
      <c r="Z1141" t="b">
        <f>SUMPRODUCT(--(W1141=counts!$A$18:$A$22))&gt;0</f>
        <v>0</v>
      </c>
      <c r="AA1141" t="str">
        <f t="shared" si="633"/>
        <v>31-40</v>
      </c>
      <c r="AB1141" t="str">
        <f>IF(W1141="","Blank",IF(Z1141="TRUE",W1141,counts!$A$23))</f>
        <v>Blank</v>
      </c>
      <c r="AC1141" t="str">
        <f t="shared" si="634"/>
        <v>0-10</v>
      </c>
      <c r="AD1141" t="str">
        <f t="shared" si="635"/>
        <v>Blank</v>
      </c>
      <c r="AE1141" t="str">
        <f t="shared" si="636"/>
        <v>male</v>
      </c>
      <c r="AF1141">
        <f>IF(F1141&gt;=4, counts!$A$62,F1141)</f>
        <v>0</v>
      </c>
      <c r="AG1141">
        <f>IF(G1141&gt;=3, counts!$A$69,G1141)</f>
        <v>0</v>
      </c>
      <c r="AH1141" t="str">
        <f>IF(OR(K1141="S",K1141=""), counts!$A$75,K1141)</f>
        <v>S, blank</v>
      </c>
      <c r="AI1141">
        <f t="shared" si="637"/>
        <v>3</v>
      </c>
      <c r="AJ1141">
        <f>VLOOKUP(AA1141,counts!$V$8:$W$13,2,FALSE)</f>
        <v>32.769878926258563</v>
      </c>
      <c r="AK1141">
        <f>VLOOKUP(AB1141,counts!$V$17:$W$23,2,FALSE)</f>
        <v>-42.171718189759716</v>
      </c>
      <c r="AL1141">
        <f>VLOOKUP(AC1141,counts!$V$27:$W$33,2,FALSE)</f>
        <v>-82.840254641099079</v>
      </c>
      <c r="AM1141">
        <f>VLOOKUP(AD1141,counts!$V$38:$W$49,2,FALSE)</f>
        <v>-33.757758935166962</v>
      </c>
      <c r="AN1141">
        <f>VLOOKUP(AE1141,counts!$V$53:$W$54,2,FALSE)</f>
        <v>-108.67008854708662</v>
      </c>
      <c r="AO1141">
        <f>VLOOKUP(AF1141,counts!$V$58:$W$62,2,FALSE)</f>
        <v>-14.754319664473872</v>
      </c>
      <c r="AP1141">
        <f>VLOOKUP(AG1141,counts!$V$66:$W$69,2,FALSE)</f>
        <v>-22.013681658285037</v>
      </c>
      <c r="AQ1141">
        <f>VLOOKUP(AH1141,counts!$V$73:$W$75,2,FALSE)</f>
        <v>-22.422560732600829</v>
      </c>
      <c r="AR1141">
        <f>VLOOKUP(AI1141,counts!$V$79:$W$81,2,FALSE)</f>
        <v>-67.960368165567971</v>
      </c>
      <c r="AS1141">
        <f t="shared" si="638"/>
        <v>0</v>
      </c>
      <c r="AT1141">
        <f t="shared" si="639"/>
        <v>4</v>
      </c>
      <c r="AU1141" t="str">
        <f t="shared" si="622"/>
        <v>Test</v>
      </c>
      <c r="AW1141" t="str">
        <f t="shared" si="640"/>
        <v>31-40</v>
      </c>
      <c r="AX1141" t="str">
        <f t="shared" si="641"/>
        <v>Blank</v>
      </c>
      <c r="AY1141" t="str">
        <f t="shared" si="642"/>
        <v>0-10</v>
      </c>
      <c r="AZ1141" t="str">
        <f t="shared" si="643"/>
        <v>Blank</v>
      </c>
      <c r="BA1141" t="str">
        <f t="shared" si="644"/>
        <v>male</v>
      </c>
      <c r="BB1141">
        <f t="shared" si="645"/>
        <v>0</v>
      </c>
      <c r="BC1141">
        <f t="shared" si="646"/>
        <v>0</v>
      </c>
      <c r="BD1141" t="str">
        <f t="shared" si="647"/>
        <v>S, blank</v>
      </c>
      <c r="BE1141">
        <f t="shared" si="648"/>
        <v>3</v>
      </c>
      <c r="BF1141">
        <f t="shared" si="649"/>
        <v>32.769878926258563</v>
      </c>
      <c r="BG1141">
        <f t="shared" si="650"/>
        <v>-42.171718189759716</v>
      </c>
      <c r="BH1141">
        <f t="shared" si="651"/>
        <v>-82.840254641099079</v>
      </c>
      <c r="BI1141">
        <f t="shared" si="652"/>
        <v>-33.757758935166962</v>
      </c>
      <c r="BJ1141">
        <f t="shared" si="653"/>
        <v>-108.67008854708662</v>
      </c>
      <c r="BK1141">
        <f t="shared" si="654"/>
        <v>-14.754319664473872</v>
      </c>
      <c r="BL1141">
        <f t="shared" si="655"/>
        <v>-22.013681658285037</v>
      </c>
      <c r="BM1141">
        <f t="shared" si="656"/>
        <v>-22.422560732600829</v>
      </c>
      <c r="BN1141">
        <f t="shared" si="657"/>
        <v>-67.960368165567971</v>
      </c>
      <c r="BO1141">
        <f t="shared" si="623"/>
        <v>0</v>
      </c>
      <c r="BP1141">
        <f t="shared" si="624"/>
        <v>4</v>
      </c>
      <c r="BQ1141" t="str">
        <f t="shared" si="625"/>
        <v>Test</v>
      </c>
    </row>
    <row r="1142" spans="1:69" x14ac:dyDescent="0.3">
      <c r="A1142">
        <v>3</v>
      </c>
      <c r="B1142">
        <v>0</v>
      </c>
      <c r="C1142" t="s">
        <v>2502</v>
      </c>
      <c r="D1142" t="s">
        <v>20</v>
      </c>
      <c r="E1142">
        <v>21</v>
      </c>
      <c r="F1142">
        <v>0</v>
      </c>
      <c r="G1142">
        <v>0</v>
      </c>
      <c r="H1142" t="s">
        <v>2503</v>
      </c>
      <c r="I1142">
        <v>8.0500000000000007</v>
      </c>
      <c r="K1142" t="s">
        <v>17</v>
      </c>
      <c r="O1142">
        <v>4</v>
      </c>
      <c r="P1142">
        <v>5</v>
      </c>
      <c r="Q1142">
        <v>3</v>
      </c>
      <c r="R1142" t="str">
        <f t="shared" si="626"/>
        <v>Test</v>
      </c>
      <c r="S1142" t="str">
        <f t="shared" si="627"/>
        <v>Validate</v>
      </c>
      <c r="T1142" t="str">
        <f t="shared" si="628"/>
        <v>Train</v>
      </c>
      <c r="U1142" t="str">
        <f t="shared" si="629"/>
        <v/>
      </c>
      <c r="V1142" t="str">
        <f t="shared" si="630"/>
        <v>18-30</v>
      </c>
      <c r="W1142" t="str">
        <f t="shared" si="631"/>
        <v/>
      </c>
      <c r="X1142" t="str">
        <f t="shared" si="632"/>
        <v>0-10</v>
      </c>
      <c r="Y1142" t="b">
        <f>SUMPRODUCT(--(U1142=counts!$A$40:$A$49))&gt;0</f>
        <v>0</v>
      </c>
      <c r="Z1142" t="b">
        <f>SUMPRODUCT(--(W1142=counts!$A$18:$A$22))&gt;0</f>
        <v>0</v>
      </c>
      <c r="AA1142" t="str">
        <f t="shared" si="633"/>
        <v>18-30</v>
      </c>
      <c r="AB1142" t="str">
        <f>IF(W1142="","Blank",IF(Z1142="TRUE",W1142,counts!$A$23))</f>
        <v>Blank</v>
      </c>
      <c r="AC1142" t="str">
        <f t="shared" si="634"/>
        <v>0-10</v>
      </c>
      <c r="AD1142" t="str">
        <f t="shared" si="635"/>
        <v>Blank</v>
      </c>
      <c r="AE1142" t="str">
        <f t="shared" si="636"/>
        <v>male</v>
      </c>
      <c r="AF1142">
        <f>IF(F1142&gt;=4, counts!$A$62,F1142)</f>
        <v>0</v>
      </c>
      <c r="AG1142">
        <f>IF(G1142&gt;=3, counts!$A$69,G1142)</f>
        <v>0</v>
      </c>
      <c r="AH1142" t="str">
        <f>IF(OR(K1142="S",K1142=""), counts!$A$75,K1142)</f>
        <v>S, blank</v>
      </c>
      <c r="AI1142">
        <f t="shared" si="637"/>
        <v>3</v>
      </c>
      <c r="AJ1142">
        <f>VLOOKUP(AA1142,counts!$V$8:$W$13,2,FALSE)</f>
        <v>-11.613432440426715</v>
      </c>
      <c r="AK1142">
        <f>VLOOKUP(AB1142,counts!$V$17:$W$23,2,FALSE)</f>
        <v>-42.171718189759716</v>
      </c>
      <c r="AL1142">
        <f>VLOOKUP(AC1142,counts!$V$27:$W$33,2,FALSE)</f>
        <v>-82.840254641099079</v>
      </c>
      <c r="AM1142">
        <f>VLOOKUP(AD1142,counts!$V$38:$W$49,2,FALSE)</f>
        <v>-33.757758935166962</v>
      </c>
      <c r="AN1142">
        <f>VLOOKUP(AE1142,counts!$V$53:$W$54,2,FALSE)</f>
        <v>-108.67008854708662</v>
      </c>
      <c r="AO1142">
        <f>VLOOKUP(AF1142,counts!$V$58:$W$62,2,FALSE)</f>
        <v>-14.754319664473872</v>
      </c>
      <c r="AP1142">
        <f>VLOOKUP(AG1142,counts!$V$66:$W$69,2,FALSE)</f>
        <v>-22.013681658285037</v>
      </c>
      <c r="AQ1142">
        <f>VLOOKUP(AH1142,counts!$V$73:$W$75,2,FALSE)</f>
        <v>-22.422560732600829</v>
      </c>
      <c r="AR1142">
        <f>VLOOKUP(AI1142,counts!$V$79:$W$81,2,FALSE)</f>
        <v>-67.960368165567971</v>
      </c>
      <c r="AS1142">
        <f t="shared" si="638"/>
        <v>0</v>
      </c>
      <c r="AT1142">
        <f t="shared" si="639"/>
        <v>4</v>
      </c>
      <c r="AU1142" t="str">
        <f t="shared" si="622"/>
        <v>Test</v>
      </c>
      <c r="AW1142" t="str">
        <f t="shared" si="640"/>
        <v>18-30</v>
      </c>
      <c r="AX1142" t="str">
        <f t="shared" si="641"/>
        <v>Blank</v>
      </c>
      <c r="AY1142" t="str">
        <f t="shared" si="642"/>
        <v>0-10</v>
      </c>
      <c r="AZ1142" t="str">
        <f t="shared" si="643"/>
        <v>Blank</v>
      </c>
      <c r="BA1142" t="str">
        <f t="shared" si="644"/>
        <v>male</v>
      </c>
      <c r="BB1142">
        <f t="shared" si="645"/>
        <v>0</v>
      </c>
      <c r="BC1142">
        <f t="shared" si="646"/>
        <v>0</v>
      </c>
      <c r="BD1142" t="str">
        <f t="shared" si="647"/>
        <v>S, blank</v>
      </c>
      <c r="BE1142">
        <f t="shared" si="648"/>
        <v>3</v>
      </c>
      <c r="BF1142">
        <f t="shared" si="649"/>
        <v>-11.613432440426715</v>
      </c>
      <c r="BG1142">
        <f t="shared" si="650"/>
        <v>-42.171718189759716</v>
      </c>
      <c r="BH1142">
        <f t="shared" si="651"/>
        <v>-82.840254641099079</v>
      </c>
      <c r="BI1142">
        <f t="shared" si="652"/>
        <v>-33.757758935166962</v>
      </c>
      <c r="BJ1142">
        <f t="shared" si="653"/>
        <v>-108.67008854708662</v>
      </c>
      <c r="BK1142">
        <f t="shared" si="654"/>
        <v>-14.754319664473872</v>
      </c>
      <c r="BL1142">
        <f t="shared" si="655"/>
        <v>-22.013681658285037</v>
      </c>
      <c r="BM1142">
        <f t="shared" si="656"/>
        <v>-22.422560732600829</v>
      </c>
      <c r="BN1142">
        <f t="shared" si="657"/>
        <v>-67.960368165567971</v>
      </c>
      <c r="BO1142">
        <f t="shared" si="623"/>
        <v>0</v>
      </c>
      <c r="BP1142">
        <f t="shared" si="624"/>
        <v>4</v>
      </c>
      <c r="BQ1142" t="str">
        <f t="shared" si="625"/>
        <v>Test</v>
      </c>
    </row>
    <row r="1143" spans="1:69" x14ac:dyDescent="0.3">
      <c r="A1143">
        <v>3</v>
      </c>
      <c r="B1143">
        <v>0</v>
      </c>
      <c r="C1143" t="s">
        <v>2504</v>
      </c>
      <c r="D1143" t="s">
        <v>20</v>
      </c>
      <c r="E1143">
        <v>10</v>
      </c>
      <c r="F1143">
        <v>4</v>
      </c>
      <c r="G1143">
        <v>1</v>
      </c>
      <c r="H1143" t="s">
        <v>2505</v>
      </c>
      <c r="I1143">
        <v>29.125</v>
      </c>
      <c r="K1143" t="s">
        <v>527</v>
      </c>
      <c r="O1143">
        <v>5</v>
      </c>
      <c r="P1143">
        <v>2</v>
      </c>
      <c r="Q1143">
        <v>1</v>
      </c>
      <c r="R1143" t="str">
        <f t="shared" si="626"/>
        <v>Validate</v>
      </c>
      <c r="S1143" t="str">
        <f t="shared" si="627"/>
        <v>Train</v>
      </c>
      <c r="T1143" t="str">
        <f t="shared" si="628"/>
        <v>Train</v>
      </c>
      <c r="U1143" t="str">
        <f t="shared" si="629"/>
        <v/>
      </c>
      <c r="V1143" t="str">
        <f t="shared" si="630"/>
        <v>0-17</v>
      </c>
      <c r="W1143" t="str">
        <f t="shared" si="631"/>
        <v/>
      </c>
      <c r="X1143" t="str">
        <f t="shared" si="632"/>
        <v>21-30</v>
      </c>
      <c r="Y1143" t="b">
        <f>SUMPRODUCT(--(U1143=counts!$A$40:$A$49))&gt;0</f>
        <v>0</v>
      </c>
      <c r="Z1143" t="b">
        <f>SUMPRODUCT(--(W1143=counts!$A$18:$A$22))&gt;0</f>
        <v>0</v>
      </c>
      <c r="AA1143" t="str">
        <f t="shared" si="633"/>
        <v>0-17</v>
      </c>
      <c r="AB1143" t="str">
        <f>IF(W1143="","Blank",IF(Z1143="TRUE",W1143,counts!$A$23))</f>
        <v>Blank</v>
      </c>
      <c r="AC1143" t="str">
        <f t="shared" si="634"/>
        <v>21-30</v>
      </c>
      <c r="AD1143" t="str">
        <f t="shared" si="635"/>
        <v>Blank</v>
      </c>
      <c r="AE1143" t="str">
        <f t="shared" si="636"/>
        <v>male</v>
      </c>
      <c r="AF1143" t="str">
        <f>IF(F1143&gt;=4, counts!$A$62,F1143)</f>
        <v>4, 5, 8</v>
      </c>
      <c r="AG1143">
        <f>IF(G1143&gt;=3, counts!$A$69,G1143)</f>
        <v>1</v>
      </c>
      <c r="AH1143" t="str">
        <f>IF(OR(K1143="S",K1143=""), counts!$A$75,K1143)</f>
        <v>Q</v>
      </c>
      <c r="AI1143">
        <f t="shared" si="637"/>
        <v>3</v>
      </c>
      <c r="AJ1143">
        <f>VLOOKUP(AA1143,counts!$V$8:$W$13,2,FALSE)</f>
        <v>-3.7643689058441341</v>
      </c>
      <c r="AK1143">
        <f>VLOOKUP(AB1143,counts!$V$17:$W$23,2,FALSE)</f>
        <v>-42.171718189759716</v>
      </c>
      <c r="AL1143">
        <f>VLOOKUP(AC1143,counts!$V$27:$W$33,2,FALSE)</f>
        <v>40.172297072540438</v>
      </c>
      <c r="AM1143">
        <f>VLOOKUP(AD1143,counts!$V$38:$W$49,2,FALSE)</f>
        <v>-33.757758935166962</v>
      </c>
      <c r="AN1143">
        <f>VLOOKUP(AE1143,counts!$V$53:$W$54,2,FALSE)</f>
        <v>-108.67008854708662</v>
      </c>
      <c r="AO1143">
        <f>VLOOKUP(AF1143,counts!$V$58:$W$62,2,FALSE)</f>
        <v>-259.56209067229281</v>
      </c>
      <c r="AP1143">
        <f>VLOOKUP(AG1143,counts!$V$66:$W$69,2,FALSE)</f>
        <v>79.365382998232107</v>
      </c>
      <c r="AQ1143">
        <f>VLOOKUP(AH1143,counts!$V$73:$W$75,2,FALSE)</f>
        <v>-11.405315820044242</v>
      </c>
      <c r="AR1143">
        <f>VLOOKUP(AI1143,counts!$V$79:$W$81,2,FALSE)</f>
        <v>-67.960368165567971</v>
      </c>
      <c r="AS1143">
        <f t="shared" si="638"/>
        <v>0</v>
      </c>
      <c r="AT1143">
        <f t="shared" si="639"/>
        <v>5</v>
      </c>
      <c r="AU1143" t="str">
        <f t="shared" si="622"/>
        <v>Validate</v>
      </c>
      <c r="AW1143" t="str">
        <f t="shared" si="640"/>
        <v>0-17</v>
      </c>
      <c r="AX1143" t="str">
        <f t="shared" si="641"/>
        <v>Blank</v>
      </c>
      <c r="AY1143" t="str">
        <f t="shared" si="642"/>
        <v>21-30</v>
      </c>
      <c r="AZ1143" t="str">
        <f t="shared" si="643"/>
        <v>Blank</v>
      </c>
      <c r="BA1143" t="str">
        <f t="shared" si="644"/>
        <v>male</v>
      </c>
      <c r="BB1143" t="str">
        <f t="shared" si="645"/>
        <v>4, 5, 8</v>
      </c>
      <c r="BC1143">
        <f t="shared" si="646"/>
        <v>1</v>
      </c>
      <c r="BD1143" t="str">
        <f t="shared" si="647"/>
        <v>Q</v>
      </c>
      <c r="BE1143">
        <f t="shared" si="648"/>
        <v>3</v>
      </c>
      <c r="BF1143">
        <f t="shared" si="649"/>
        <v>-3.7643689058441341</v>
      </c>
      <c r="BG1143">
        <f t="shared" si="650"/>
        <v>-42.171718189759716</v>
      </c>
      <c r="BH1143">
        <f t="shared" si="651"/>
        <v>40.172297072540438</v>
      </c>
      <c r="BI1143">
        <f t="shared" si="652"/>
        <v>-33.757758935166962</v>
      </c>
      <c r="BJ1143">
        <f t="shared" si="653"/>
        <v>-108.67008854708662</v>
      </c>
      <c r="BK1143">
        <f t="shared" si="654"/>
        <v>-259.56209067229281</v>
      </c>
      <c r="BL1143">
        <f t="shared" si="655"/>
        <v>79.365382998232107</v>
      </c>
      <c r="BM1143">
        <f t="shared" si="656"/>
        <v>-11.405315820044242</v>
      </c>
      <c r="BN1143">
        <f t="shared" si="657"/>
        <v>-67.960368165567971</v>
      </c>
      <c r="BO1143">
        <f t="shared" si="623"/>
        <v>0</v>
      </c>
      <c r="BP1143">
        <f t="shared" si="624"/>
        <v>5</v>
      </c>
      <c r="BQ1143" t="str">
        <f t="shared" si="625"/>
        <v>Validate</v>
      </c>
    </row>
    <row r="1144" spans="1:69" x14ac:dyDescent="0.3">
      <c r="A1144">
        <v>3</v>
      </c>
      <c r="B1144">
        <v>0</v>
      </c>
      <c r="C1144" t="s">
        <v>2506</v>
      </c>
      <c r="D1144" t="s">
        <v>20</v>
      </c>
      <c r="E1144">
        <v>4</v>
      </c>
      <c r="F1144">
        <v>4</v>
      </c>
      <c r="G1144">
        <v>1</v>
      </c>
      <c r="H1144" t="s">
        <v>2505</v>
      </c>
      <c r="I1144">
        <v>29.125</v>
      </c>
      <c r="K1144" t="s">
        <v>527</v>
      </c>
      <c r="O1144">
        <v>1</v>
      </c>
      <c r="P1144">
        <v>4</v>
      </c>
      <c r="Q1144">
        <v>5</v>
      </c>
      <c r="R1144" t="str">
        <f t="shared" si="626"/>
        <v>Train</v>
      </c>
      <c r="S1144" t="str">
        <f t="shared" si="627"/>
        <v>Test</v>
      </c>
      <c r="T1144" t="str">
        <f t="shared" si="628"/>
        <v>Validate</v>
      </c>
      <c r="U1144" t="str">
        <f t="shared" si="629"/>
        <v/>
      </c>
      <c r="V1144" t="str">
        <f t="shared" si="630"/>
        <v>0-17</v>
      </c>
      <c r="W1144" t="str">
        <f t="shared" si="631"/>
        <v/>
      </c>
      <c r="X1144" t="str">
        <f t="shared" si="632"/>
        <v>21-30</v>
      </c>
      <c r="Y1144" t="b">
        <f>SUMPRODUCT(--(U1144=counts!$A$40:$A$49))&gt;0</f>
        <v>0</v>
      </c>
      <c r="Z1144" t="b">
        <f>SUMPRODUCT(--(W1144=counts!$A$18:$A$22))&gt;0</f>
        <v>0</v>
      </c>
      <c r="AA1144" t="str">
        <f t="shared" si="633"/>
        <v>0-17</v>
      </c>
      <c r="AB1144" t="str">
        <f>IF(W1144="","Blank",IF(Z1144="TRUE",W1144,counts!$A$23))</f>
        <v>Blank</v>
      </c>
      <c r="AC1144" t="str">
        <f t="shared" si="634"/>
        <v>21-30</v>
      </c>
      <c r="AD1144" t="str">
        <f t="shared" si="635"/>
        <v>Blank</v>
      </c>
      <c r="AE1144" t="str">
        <f t="shared" si="636"/>
        <v>male</v>
      </c>
      <c r="AF1144" t="str">
        <f>IF(F1144&gt;=4, counts!$A$62,F1144)</f>
        <v>4, 5, 8</v>
      </c>
      <c r="AG1144">
        <f>IF(G1144&gt;=3, counts!$A$69,G1144)</f>
        <v>1</v>
      </c>
      <c r="AH1144" t="str">
        <f>IF(OR(K1144="S",K1144=""), counts!$A$75,K1144)</f>
        <v>Q</v>
      </c>
      <c r="AI1144">
        <f t="shared" si="637"/>
        <v>3</v>
      </c>
      <c r="AJ1144">
        <f>VLOOKUP(AA1144,counts!$V$8:$W$13,2,FALSE)</f>
        <v>-3.7643689058441341</v>
      </c>
      <c r="AK1144">
        <f>VLOOKUP(AB1144,counts!$V$17:$W$23,2,FALSE)</f>
        <v>-42.171718189759716</v>
      </c>
      <c r="AL1144">
        <f>VLOOKUP(AC1144,counts!$V$27:$W$33,2,FALSE)</f>
        <v>40.172297072540438</v>
      </c>
      <c r="AM1144">
        <f>VLOOKUP(AD1144,counts!$V$38:$W$49,2,FALSE)</f>
        <v>-33.757758935166962</v>
      </c>
      <c r="AN1144">
        <f>VLOOKUP(AE1144,counts!$V$53:$W$54,2,FALSE)</f>
        <v>-108.67008854708662</v>
      </c>
      <c r="AO1144">
        <f>VLOOKUP(AF1144,counts!$V$58:$W$62,2,FALSE)</f>
        <v>-259.56209067229281</v>
      </c>
      <c r="AP1144">
        <f>VLOOKUP(AG1144,counts!$V$66:$W$69,2,FALSE)</f>
        <v>79.365382998232107</v>
      </c>
      <c r="AQ1144">
        <f>VLOOKUP(AH1144,counts!$V$73:$W$75,2,FALSE)</f>
        <v>-11.405315820044242</v>
      </c>
      <c r="AR1144">
        <f>VLOOKUP(AI1144,counts!$V$79:$W$81,2,FALSE)</f>
        <v>-67.960368165567971</v>
      </c>
      <c r="AS1144">
        <f t="shared" si="638"/>
        <v>0</v>
      </c>
      <c r="AT1144">
        <f t="shared" si="639"/>
        <v>1</v>
      </c>
      <c r="AU1144" t="str">
        <f t="shared" si="622"/>
        <v>Train</v>
      </c>
      <c r="AW1144" t="str">
        <f t="shared" si="640"/>
        <v>0-17</v>
      </c>
      <c r="AX1144" t="str">
        <f t="shared" si="641"/>
        <v>Blank</v>
      </c>
      <c r="AY1144" t="str">
        <f t="shared" si="642"/>
        <v>21-30</v>
      </c>
      <c r="AZ1144" t="str">
        <f t="shared" si="643"/>
        <v>Blank</v>
      </c>
      <c r="BA1144" t="str">
        <f t="shared" si="644"/>
        <v>male</v>
      </c>
      <c r="BB1144" t="str">
        <f t="shared" si="645"/>
        <v>4, 5, 8</v>
      </c>
      <c r="BC1144">
        <f t="shared" si="646"/>
        <v>1</v>
      </c>
      <c r="BD1144" t="str">
        <f t="shared" si="647"/>
        <v>Q</v>
      </c>
      <c r="BE1144">
        <f t="shared" si="648"/>
        <v>3</v>
      </c>
      <c r="BF1144">
        <f t="shared" si="649"/>
        <v>-3.7643689058441341</v>
      </c>
      <c r="BG1144">
        <f t="shared" si="650"/>
        <v>-42.171718189759716</v>
      </c>
      <c r="BH1144">
        <f t="shared" si="651"/>
        <v>40.172297072540438</v>
      </c>
      <c r="BI1144">
        <f t="shared" si="652"/>
        <v>-33.757758935166962</v>
      </c>
      <c r="BJ1144">
        <f t="shared" si="653"/>
        <v>-108.67008854708662</v>
      </c>
      <c r="BK1144">
        <f t="shared" si="654"/>
        <v>-259.56209067229281</v>
      </c>
      <c r="BL1144">
        <f t="shared" si="655"/>
        <v>79.365382998232107</v>
      </c>
      <c r="BM1144">
        <f t="shared" si="656"/>
        <v>-11.405315820044242</v>
      </c>
      <c r="BN1144">
        <f t="shared" si="657"/>
        <v>-67.960368165567971</v>
      </c>
      <c r="BO1144">
        <f t="shared" si="623"/>
        <v>0</v>
      </c>
      <c r="BP1144">
        <f t="shared" si="624"/>
        <v>1</v>
      </c>
      <c r="BQ1144" t="str">
        <f t="shared" si="625"/>
        <v>Train</v>
      </c>
    </row>
    <row r="1145" spans="1:69" x14ac:dyDescent="0.3">
      <c r="A1145">
        <v>3</v>
      </c>
      <c r="B1145">
        <v>0</v>
      </c>
      <c r="C1145" t="s">
        <v>2507</v>
      </c>
      <c r="D1145" t="s">
        <v>20</v>
      </c>
      <c r="E1145">
        <v>7</v>
      </c>
      <c r="F1145">
        <v>4</v>
      </c>
      <c r="G1145">
        <v>1</v>
      </c>
      <c r="H1145" t="s">
        <v>2505</v>
      </c>
      <c r="I1145">
        <v>29.125</v>
      </c>
      <c r="K1145" t="s">
        <v>527</v>
      </c>
      <c r="O1145">
        <v>2</v>
      </c>
      <c r="P1145">
        <v>3</v>
      </c>
      <c r="Q1145">
        <v>5</v>
      </c>
      <c r="R1145" t="str">
        <f t="shared" si="626"/>
        <v>Train</v>
      </c>
      <c r="S1145" t="str">
        <f t="shared" si="627"/>
        <v>Train</v>
      </c>
      <c r="T1145" t="str">
        <f t="shared" si="628"/>
        <v>Validate</v>
      </c>
      <c r="U1145" t="str">
        <f t="shared" si="629"/>
        <v/>
      </c>
      <c r="V1145" t="str">
        <f t="shared" si="630"/>
        <v>0-17</v>
      </c>
      <c r="W1145" t="str">
        <f t="shared" si="631"/>
        <v/>
      </c>
      <c r="X1145" t="str">
        <f t="shared" si="632"/>
        <v>21-30</v>
      </c>
      <c r="Y1145" t="b">
        <f>SUMPRODUCT(--(U1145=counts!$A$40:$A$49))&gt;0</f>
        <v>0</v>
      </c>
      <c r="Z1145" t="b">
        <f>SUMPRODUCT(--(W1145=counts!$A$18:$A$22))&gt;0</f>
        <v>0</v>
      </c>
      <c r="AA1145" t="str">
        <f t="shared" si="633"/>
        <v>0-17</v>
      </c>
      <c r="AB1145" t="str">
        <f>IF(W1145="","Blank",IF(Z1145="TRUE",W1145,counts!$A$23))</f>
        <v>Blank</v>
      </c>
      <c r="AC1145" t="str">
        <f t="shared" si="634"/>
        <v>21-30</v>
      </c>
      <c r="AD1145" t="str">
        <f t="shared" si="635"/>
        <v>Blank</v>
      </c>
      <c r="AE1145" t="str">
        <f t="shared" si="636"/>
        <v>male</v>
      </c>
      <c r="AF1145" t="str">
        <f>IF(F1145&gt;=4, counts!$A$62,F1145)</f>
        <v>4, 5, 8</v>
      </c>
      <c r="AG1145">
        <f>IF(G1145&gt;=3, counts!$A$69,G1145)</f>
        <v>1</v>
      </c>
      <c r="AH1145" t="str">
        <f>IF(OR(K1145="S",K1145=""), counts!$A$75,K1145)</f>
        <v>Q</v>
      </c>
      <c r="AI1145">
        <f t="shared" si="637"/>
        <v>3</v>
      </c>
      <c r="AJ1145">
        <f>VLOOKUP(AA1145,counts!$V$8:$W$13,2,FALSE)</f>
        <v>-3.7643689058441341</v>
      </c>
      <c r="AK1145">
        <f>VLOOKUP(AB1145,counts!$V$17:$W$23,2,FALSE)</f>
        <v>-42.171718189759716</v>
      </c>
      <c r="AL1145">
        <f>VLOOKUP(AC1145,counts!$V$27:$W$33,2,FALSE)</f>
        <v>40.172297072540438</v>
      </c>
      <c r="AM1145">
        <f>VLOOKUP(AD1145,counts!$V$38:$W$49,2,FALSE)</f>
        <v>-33.757758935166962</v>
      </c>
      <c r="AN1145">
        <f>VLOOKUP(AE1145,counts!$V$53:$W$54,2,FALSE)</f>
        <v>-108.67008854708662</v>
      </c>
      <c r="AO1145">
        <f>VLOOKUP(AF1145,counts!$V$58:$W$62,2,FALSE)</f>
        <v>-259.56209067229281</v>
      </c>
      <c r="AP1145">
        <f>VLOOKUP(AG1145,counts!$V$66:$W$69,2,FALSE)</f>
        <v>79.365382998232107</v>
      </c>
      <c r="AQ1145">
        <f>VLOOKUP(AH1145,counts!$V$73:$W$75,2,FALSE)</f>
        <v>-11.405315820044242</v>
      </c>
      <c r="AR1145">
        <f>VLOOKUP(AI1145,counts!$V$79:$W$81,2,FALSE)</f>
        <v>-67.960368165567971</v>
      </c>
      <c r="AS1145">
        <f t="shared" si="638"/>
        <v>0</v>
      </c>
      <c r="AT1145">
        <f t="shared" si="639"/>
        <v>2</v>
      </c>
      <c r="AU1145" t="str">
        <f t="shared" si="622"/>
        <v>Train</v>
      </c>
      <c r="AW1145" t="str">
        <f t="shared" si="640"/>
        <v>0-17</v>
      </c>
      <c r="AX1145" t="str">
        <f t="shared" si="641"/>
        <v>Blank</v>
      </c>
      <c r="AY1145" t="str">
        <f t="shared" si="642"/>
        <v>21-30</v>
      </c>
      <c r="AZ1145" t="str">
        <f t="shared" si="643"/>
        <v>Blank</v>
      </c>
      <c r="BA1145" t="str">
        <f t="shared" si="644"/>
        <v>male</v>
      </c>
      <c r="BB1145" t="str">
        <f t="shared" si="645"/>
        <v>4, 5, 8</v>
      </c>
      <c r="BC1145">
        <f t="shared" si="646"/>
        <v>1</v>
      </c>
      <c r="BD1145" t="str">
        <f t="shared" si="647"/>
        <v>Q</v>
      </c>
      <c r="BE1145">
        <f t="shared" si="648"/>
        <v>3</v>
      </c>
      <c r="BF1145">
        <f t="shared" si="649"/>
        <v>-3.7643689058441341</v>
      </c>
      <c r="BG1145">
        <f t="shared" si="650"/>
        <v>-42.171718189759716</v>
      </c>
      <c r="BH1145">
        <f t="shared" si="651"/>
        <v>40.172297072540438</v>
      </c>
      <c r="BI1145">
        <f t="shared" si="652"/>
        <v>-33.757758935166962</v>
      </c>
      <c r="BJ1145">
        <f t="shared" si="653"/>
        <v>-108.67008854708662</v>
      </c>
      <c r="BK1145">
        <f t="shared" si="654"/>
        <v>-259.56209067229281</v>
      </c>
      <c r="BL1145">
        <f t="shared" si="655"/>
        <v>79.365382998232107</v>
      </c>
      <c r="BM1145">
        <f t="shared" si="656"/>
        <v>-11.405315820044242</v>
      </c>
      <c r="BN1145">
        <f t="shared" si="657"/>
        <v>-67.960368165567971</v>
      </c>
      <c r="BO1145">
        <f t="shared" si="623"/>
        <v>0</v>
      </c>
      <c r="BP1145">
        <f t="shared" si="624"/>
        <v>2</v>
      </c>
      <c r="BQ1145" t="str">
        <f t="shared" si="625"/>
        <v>Train</v>
      </c>
    </row>
    <row r="1146" spans="1:69" x14ac:dyDescent="0.3">
      <c r="A1146">
        <v>3</v>
      </c>
      <c r="B1146">
        <v>0</v>
      </c>
      <c r="C1146" t="s">
        <v>2508</v>
      </c>
      <c r="D1146" t="s">
        <v>20</v>
      </c>
      <c r="E1146">
        <v>2</v>
      </c>
      <c r="F1146">
        <v>4</v>
      </c>
      <c r="G1146">
        <v>1</v>
      </c>
      <c r="H1146" t="s">
        <v>2505</v>
      </c>
      <c r="I1146">
        <v>29.125</v>
      </c>
      <c r="K1146" t="s">
        <v>527</v>
      </c>
      <c r="O1146">
        <v>2</v>
      </c>
      <c r="P1146">
        <v>2</v>
      </c>
      <c r="Q1146">
        <v>5</v>
      </c>
      <c r="R1146" t="str">
        <f t="shared" si="626"/>
        <v>Train</v>
      </c>
      <c r="S1146" t="str">
        <f t="shared" si="627"/>
        <v>Train</v>
      </c>
      <c r="T1146" t="str">
        <f t="shared" si="628"/>
        <v>Validate</v>
      </c>
      <c r="U1146" t="str">
        <f t="shared" si="629"/>
        <v/>
      </c>
      <c r="V1146" t="str">
        <f t="shared" si="630"/>
        <v>0-17</v>
      </c>
      <c r="W1146" t="str">
        <f t="shared" si="631"/>
        <v/>
      </c>
      <c r="X1146" t="str">
        <f t="shared" si="632"/>
        <v>21-30</v>
      </c>
      <c r="Y1146" t="b">
        <f>SUMPRODUCT(--(U1146=counts!$A$40:$A$49))&gt;0</f>
        <v>0</v>
      </c>
      <c r="Z1146" t="b">
        <f>SUMPRODUCT(--(W1146=counts!$A$18:$A$22))&gt;0</f>
        <v>0</v>
      </c>
      <c r="AA1146" t="str">
        <f t="shared" si="633"/>
        <v>0-17</v>
      </c>
      <c r="AB1146" t="str">
        <f>IF(W1146="","Blank",IF(Z1146="TRUE",W1146,counts!$A$23))</f>
        <v>Blank</v>
      </c>
      <c r="AC1146" t="str">
        <f t="shared" si="634"/>
        <v>21-30</v>
      </c>
      <c r="AD1146" t="str">
        <f t="shared" si="635"/>
        <v>Blank</v>
      </c>
      <c r="AE1146" t="str">
        <f t="shared" si="636"/>
        <v>male</v>
      </c>
      <c r="AF1146" t="str">
        <f>IF(F1146&gt;=4, counts!$A$62,F1146)</f>
        <v>4, 5, 8</v>
      </c>
      <c r="AG1146">
        <f>IF(G1146&gt;=3, counts!$A$69,G1146)</f>
        <v>1</v>
      </c>
      <c r="AH1146" t="str">
        <f>IF(OR(K1146="S",K1146=""), counts!$A$75,K1146)</f>
        <v>Q</v>
      </c>
      <c r="AI1146">
        <f t="shared" si="637"/>
        <v>3</v>
      </c>
      <c r="AJ1146">
        <f>VLOOKUP(AA1146,counts!$V$8:$W$13,2,FALSE)</f>
        <v>-3.7643689058441341</v>
      </c>
      <c r="AK1146">
        <f>VLOOKUP(AB1146,counts!$V$17:$W$23,2,FALSE)</f>
        <v>-42.171718189759716</v>
      </c>
      <c r="AL1146">
        <f>VLOOKUP(AC1146,counts!$V$27:$W$33,2,FALSE)</f>
        <v>40.172297072540438</v>
      </c>
      <c r="AM1146">
        <f>VLOOKUP(AD1146,counts!$V$38:$W$49,2,FALSE)</f>
        <v>-33.757758935166962</v>
      </c>
      <c r="AN1146">
        <f>VLOOKUP(AE1146,counts!$V$53:$W$54,2,FALSE)</f>
        <v>-108.67008854708662</v>
      </c>
      <c r="AO1146">
        <f>VLOOKUP(AF1146,counts!$V$58:$W$62,2,FALSE)</f>
        <v>-259.56209067229281</v>
      </c>
      <c r="AP1146">
        <f>VLOOKUP(AG1146,counts!$V$66:$W$69,2,FALSE)</f>
        <v>79.365382998232107</v>
      </c>
      <c r="AQ1146">
        <f>VLOOKUP(AH1146,counts!$V$73:$W$75,2,FALSE)</f>
        <v>-11.405315820044242</v>
      </c>
      <c r="AR1146">
        <f>VLOOKUP(AI1146,counts!$V$79:$W$81,2,FALSE)</f>
        <v>-67.960368165567971</v>
      </c>
      <c r="AS1146">
        <f t="shared" si="638"/>
        <v>0</v>
      </c>
      <c r="AT1146">
        <f t="shared" si="639"/>
        <v>2</v>
      </c>
      <c r="AU1146" t="str">
        <f t="shared" si="622"/>
        <v>Train</v>
      </c>
      <c r="AW1146" t="str">
        <f t="shared" si="640"/>
        <v>0-17</v>
      </c>
      <c r="AX1146" t="str">
        <f t="shared" si="641"/>
        <v>Blank</v>
      </c>
      <c r="AY1146" t="str">
        <f t="shared" si="642"/>
        <v>21-30</v>
      </c>
      <c r="AZ1146" t="str">
        <f t="shared" si="643"/>
        <v>Blank</v>
      </c>
      <c r="BA1146" t="str">
        <f t="shared" si="644"/>
        <v>male</v>
      </c>
      <c r="BB1146" t="str">
        <f t="shared" si="645"/>
        <v>4, 5, 8</v>
      </c>
      <c r="BC1146">
        <f t="shared" si="646"/>
        <v>1</v>
      </c>
      <c r="BD1146" t="str">
        <f t="shared" si="647"/>
        <v>Q</v>
      </c>
      <c r="BE1146">
        <f t="shared" si="648"/>
        <v>3</v>
      </c>
      <c r="BF1146">
        <f t="shared" si="649"/>
        <v>-3.7643689058441341</v>
      </c>
      <c r="BG1146">
        <f t="shared" si="650"/>
        <v>-42.171718189759716</v>
      </c>
      <c r="BH1146">
        <f t="shared" si="651"/>
        <v>40.172297072540438</v>
      </c>
      <c r="BI1146">
        <f t="shared" si="652"/>
        <v>-33.757758935166962</v>
      </c>
      <c r="BJ1146">
        <f t="shared" si="653"/>
        <v>-108.67008854708662</v>
      </c>
      <c r="BK1146">
        <f t="shared" si="654"/>
        <v>-259.56209067229281</v>
      </c>
      <c r="BL1146">
        <f t="shared" si="655"/>
        <v>79.365382998232107</v>
      </c>
      <c r="BM1146">
        <f t="shared" si="656"/>
        <v>-11.405315820044242</v>
      </c>
      <c r="BN1146">
        <f t="shared" si="657"/>
        <v>-67.960368165567971</v>
      </c>
      <c r="BO1146">
        <f t="shared" si="623"/>
        <v>0</v>
      </c>
      <c r="BP1146">
        <f t="shared" si="624"/>
        <v>2</v>
      </c>
      <c r="BQ1146" t="str">
        <f t="shared" si="625"/>
        <v>Train</v>
      </c>
    </row>
    <row r="1147" spans="1:69" x14ac:dyDescent="0.3">
      <c r="A1147">
        <v>3</v>
      </c>
      <c r="B1147">
        <v>0</v>
      </c>
      <c r="C1147" t="s">
        <v>2509</v>
      </c>
      <c r="D1147" t="s">
        <v>20</v>
      </c>
      <c r="E1147">
        <v>8</v>
      </c>
      <c r="F1147">
        <v>4</v>
      </c>
      <c r="G1147">
        <v>1</v>
      </c>
      <c r="H1147" t="s">
        <v>2505</v>
      </c>
      <c r="I1147">
        <v>29.125</v>
      </c>
      <c r="K1147" t="s">
        <v>527</v>
      </c>
      <c r="O1147">
        <v>3</v>
      </c>
      <c r="P1147">
        <v>2</v>
      </c>
      <c r="Q1147">
        <v>3</v>
      </c>
      <c r="R1147" t="str">
        <f t="shared" si="626"/>
        <v>Train</v>
      </c>
      <c r="S1147" t="str">
        <f t="shared" si="627"/>
        <v>Train</v>
      </c>
      <c r="T1147" t="str">
        <f t="shared" si="628"/>
        <v>Train</v>
      </c>
      <c r="U1147" t="str">
        <f t="shared" si="629"/>
        <v/>
      </c>
      <c r="V1147" t="str">
        <f t="shared" si="630"/>
        <v>0-17</v>
      </c>
      <c r="W1147" t="str">
        <f t="shared" si="631"/>
        <v/>
      </c>
      <c r="X1147" t="str">
        <f t="shared" si="632"/>
        <v>21-30</v>
      </c>
      <c r="Y1147" t="b">
        <f>SUMPRODUCT(--(U1147=counts!$A$40:$A$49))&gt;0</f>
        <v>0</v>
      </c>
      <c r="Z1147" t="b">
        <f>SUMPRODUCT(--(W1147=counts!$A$18:$A$22))&gt;0</f>
        <v>0</v>
      </c>
      <c r="AA1147" t="str">
        <f t="shared" si="633"/>
        <v>0-17</v>
      </c>
      <c r="AB1147" t="str">
        <f>IF(W1147="","Blank",IF(Z1147="TRUE",W1147,counts!$A$23))</f>
        <v>Blank</v>
      </c>
      <c r="AC1147" t="str">
        <f t="shared" si="634"/>
        <v>21-30</v>
      </c>
      <c r="AD1147" t="str">
        <f t="shared" si="635"/>
        <v>Blank</v>
      </c>
      <c r="AE1147" t="str">
        <f t="shared" si="636"/>
        <v>male</v>
      </c>
      <c r="AF1147" t="str">
        <f>IF(F1147&gt;=4, counts!$A$62,F1147)</f>
        <v>4, 5, 8</v>
      </c>
      <c r="AG1147">
        <f>IF(G1147&gt;=3, counts!$A$69,G1147)</f>
        <v>1</v>
      </c>
      <c r="AH1147" t="str">
        <f>IF(OR(K1147="S",K1147=""), counts!$A$75,K1147)</f>
        <v>Q</v>
      </c>
      <c r="AI1147">
        <f t="shared" si="637"/>
        <v>3</v>
      </c>
      <c r="AJ1147">
        <f>VLOOKUP(AA1147,counts!$V$8:$W$13,2,FALSE)</f>
        <v>-3.7643689058441341</v>
      </c>
      <c r="AK1147">
        <f>VLOOKUP(AB1147,counts!$V$17:$W$23,2,FALSE)</f>
        <v>-42.171718189759716</v>
      </c>
      <c r="AL1147">
        <f>VLOOKUP(AC1147,counts!$V$27:$W$33,2,FALSE)</f>
        <v>40.172297072540438</v>
      </c>
      <c r="AM1147">
        <f>VLOOKUP(AD1147,counts!$V$38:$W$49,2,FALSE)</f>
        <v>-33.757758935166962</v>
      </c>
      <c r="AN1147">
        <f>VLOOKUP(AE1147,counts!$V$53:$W$54,2,FALSE)</f>
        <v>-108.67008854708662</v>
      </c>
      <c r="AO1147">
        <f>VLOOKUP(AF1147,counts!$V$58:$W$62,2,FALSE)</f>
        <v>-259.56209067229281</v>
      </c>
      <c r="AP1147">
        <f>VLOOKUP(AG1147,counts!$V$66:$W$69,2,FALSE)</f>
        <v>79.365382998232107</v>
      </c>
      <c r="AQ1147">
        <f>VLOOKUP(AH1147,counts!$V$73:$W$75,2,FALSE)</f>
        <v>-11.405315820044242</v>
      </c>
      <c r="AR1147">
        <f>VLOOKUP(AI1147,counts!$V$79:$W$81,2,FALSE)</f>
        <v>-67.960368165567971</v>
      </c>
      <c r="AS1147">
        <f t="shared" si="638"/>
        <v>0</v>
      </c>
      <c r="AT1147">
        <f t="shared" si="639"/>
        <v>3</v>
      </c>
      <c r="AU1147" t="str">
        <f t="shared" si="622"/>
        <v>Train</v>
      </c>
      <c r="AW1147" t="str">
        <f t="shared" si="640"/>
        <v>0-17</v>
      </c>
      <c r="AX1147" t="str">
        <f t="shared" si="641"/>
        <v>Blank</v>
      </c>
      <c r="AY1147" t="str">
        <f t="shared" si="642"/>
        <v>21-30</v>
      </c>
      <c r="AZ1147" t="str">
        <f t="shared" si="643"/>
        <v>Blank</v>
      </c>
      <c r="BA1147" t="str">
        <f t="shared" si="644"/>
        <v>male</v>
      </c>
      <c r="BB1147" t="str">
        <f t="shared" si="645"/>
        <v>4, 5, 8</v>
      </c>
      <c r="BC1147">
        <f t="shared" si="646"/>
        <v>1</v>
      </c>
      <c r="BD1147" t="str">
        <f t="shared" si="647"/>
        <v>Q</v>
      </c>
      <c r="BE1147">
        <f t="shared" si="648"/>
        <v>3</v>
      </c>
      <c r="BF1147">
        <f t="shared" si="649"/>
        <v>-3.7643689058441341</v>
      </c>
      <c r="BG1147">
        <f t="shared" si="650"/>
        <v>-42.171718189759716</v>
      </c>
      <c r="BH1147">
        <f t="shared" si="651"/>
        <v>40.172297072540438</v>
      </c>
      <c r="BI1147">
        <f t="shared" si="652"/>
        <v>-33.757758935166962</v>
      </c>
      <c r="BJ1147">
        <f t="shared" si="653"/>
        <v>-108.67008854708662</v>
      </c>
      <c r="BK1147">
        <f t="shared" si="654"/>
        <v>-259.56209067229281</v>
      </c>
      <c r="BL1147">
        <f t="shared" si="655"/>
        <v>79.365382998232107</v>
      </c>
      <c r="BM1147">
        <f t="shared" si="656"/>
        <v>-11.405315820044242</v>
      </c>
      <c r="BN1147">
        <f t="shared" si="657"/>
        <v>-67.960368165567971</v>
      </c>
      <c r="BO1147">
        <f t="shared" si="623"/>
        <v>0</v>
      </c>
      <c r="BP1147">
        <f t="shared" si="624"/>
        <v>3</v>
      </c>
      <c r="BQ1147" t="str">
        <f t="shared" si="625"/>
        <v>Train</v>
      </c>
    </row>
    <row r="1148" spans="1:69" x14ac:dyDescent="0.3">
      <c r="A1148">
        <v>3</v>
      </c>
      <c r="B1148">
        <v>0</v>
      </c>
      <c r="C1148" t="s">
        <v>2510</v>
      </c>
      <c r="D1148" t="s">
        <v>15</v>
      </c>
      <c r="E1148">
        <v>39</v>
      </c>
      <c r="F1148">
        <v>0</v>
      </c>
      <c r="G1148">
        <v>5</v>
      </c>
      <c r="H1148" t="s">
        <v>2505</v>
      </c>
      <c r="I1148">
        <v>29.125</v>
      </c>
      <c r="K1148" t="s">
        <v>527</v>
      </c>
      <c r="M1148">
        <v>327</v>
      </c>
      <c r="O1148">
        <v>1</v>
      </c>
      <c r="P1148">
        <v>1</v>
      </c>
      <c r="Q1148">
        <v>1</v>
      </c>
      <c r="R1148" t="str">
        <f t="shared" si="626"/>
        <v>Train</v>
      </c>
      <c r="S1148" t="str">
        <f t="shared" si="627"/>
        <v>Train</v>
      </c>
      <c r="T1148" t="str">
        <f t="shared" si="628"/>
        <v>Train</v>
      </c>
      <c r="U1148" t="str">
        <f t="shared" si="629"/>
        <v/>
      </c>
      <c r="V1148" t="str">
        <f t="shared" si="630"/>
        <v>31-40</v>
      </c>
      <c r="W1148" t="str">
        <f t="shared" si="631"/>
        <v/>
      </c>
      <c r="X1148" t="str">
        <f t="shared" si="632"/>
        <v>21-30</v>
      </c>
      <c r="Y1148" t="b">
        <f>SUMPRODUCT(--(U1148=counts!$A$40:$A$49))&gt;0</f>
        <v>0</v>
      </c>
      <c r="Z1148" t="b">
        <f>SUMPRODUCT(--(W1148=counts!$A$18:$A$22))&gt;0</f>
        <v>0</v>
      </c>
      <c r="AA1148" t="str">
        <f t="shared" si="633"/>
        <v>31-40</v>
      </c>
      <c r="AB1148" t="str">
        <f>IF(W1148="","Blank",IF(Z1148="TRUE",W1148,counts!$A$23))</f>
        <v>Blank</v>
      </c>
      <c r="AC1148" t="str">
        <f t="shared" si="634"/>
        <v>21-30</v>
      </c>
      <c r="AD1148" t="str">
        <f t="shared" si="635"/>
        <v>Blank</v>
      </c>
      <c r="AE1148" t="str">
        <f t="shared" si="636"/>
        <v>female</v>
      </c>
      <c r="AF1148">
        <f>IF(F1148&gt;=4, counts!$A$62,F1148)</f>
        <v>0</v>
      </c>
      <c r="AG1148" t="str">
        <f>IF(G1148&gt;=3, counts!$A$69,G1148)</f>
        <v>3, 4, 5, 6, 9</v>
      </c>
      <c r="AH1148" t="str">
        <f>IF(OR(K1148="S",K1148=""), counts!$A$75,K1148)</f>
        <v>Q</v>
      </c>
      <c r="AI1148">
        <f t="shared" si="637"/>
        <v>3</v>
      </c>
      <c r="AJ1148">
        <f>VLOOKUP(AA1148,counts!$V$8:$W$13,2,FALSE)</f>
        <v>32.769878926258563</v>
      </c>
      <c r="AK1148">
        <f>VLOOKUP(AB1148,counts!$V$17:$W$23,2,FALSE)</f>
        <v>-42.171718189759716</v>
      </c>
      <c r="AL1148">
        <f>VLOOKUP(AC1148,counts!$V$27:$W$33,2,FALSE)</f>
        <v>40.172297072540438</v>
      </c>
      <c r="AM1148">
        <f>VLOOKUP(AD1148,counts!$V$38:$W$49,2,FALSE)</f>
        <v>-33.757758935166962</v>
      </c>
      <c r="AN1148">
        <f>VLOOKUP(AE1148,counts!$V$53:$W$54,2,FALSE)</f>
        <v>151.41878811967541</v>
      </c>
      <c r="AO1148">
        <f>VLOOKUP(AF1148,counts!$V$58:$W$62,2,FALSE)</f>
        <v>-14.754319664473872</v>
      </c>
      <c r="AP1148">
        <f>VLOOKUP(AG1148,counts!$V$66:$W$69,2,FALSE)</f>
        <v>-92.646375958720569</v>
      </c>
      <c r="AQ1148">
        <f>VLOOKUP(AH1148,counts!$V$73:$W$75,2,FALSE)</f>
        <v>-11.405315820044242</v>
      </c>
      <c r="AR1148">
        <f>VLOOKUP(AI1148,counts!$V$79:$W$81,2,FALSE)</f>
        <v>-67.960368165567971</v>
      </c>
      <c r="AS1148">
        <f t="shared" si="638"/>
        <v>0</v>
      </c>
      <c r="AT1148">
        <f t="shared" si="639"/>
        <v>1</v>
      </c>
      <c r="AU1148" t="str">
        <f t="shared" si="622"/>
        <v>Train</v>
      </c>
      <c r="AW1148" t="str">
        <f t="shared" si="640"/>
        <v>31-40</v>
      </c>
      <c r="AX1148" t="str">
        <f t="shared" si="641"/>
        <v>Blank</v>
      </c>
      <c r="AY1148" t="str">
        <f t="shared" si="642"/>
        <v>21-30</v>
      </c>
      <c r="AZ1148" t="str">
        <f t="shared" si="643"/>
        <v>Blank</v>
      </c>
      <c r="BA1148" t="str">
        <f t="shared" si="644"/>
        <v>female</v>
      </c>
      <c r="BB1148">
        <f t="shared" si="645"/>
        <v>0</v>
      </c>
      <c r="BC1148" t="str">
        <f t="shared" si="646"/>
        <v>3, 4, 5, 6, 9</v>
      </c>
      <c r="BD1148" t="str">
        <f t="shared" si="647"/>
        <v>Q</v>
      </c>
      <c r="BE1148">
        <f t="shared" si="648"/>
        <v>3</v>
      </c>
      <c r="BF1148">
        <f t="shared" si="649"/>
        <v>32.769878926258563</v>
      </c>
      <c r="BG1148">
        <f t="shared" si="650"/>
        <v>-42.171718189759716</v>
      </c>
      <c r="BH1148">
        <f t="shared" si="651"/>
        <v>40.172297072540438</v>
      </c>
      <c r="BI1148">
        <f t="shared" si="652"/>
        <v>-33.757758935166962</v>
      </c>
      <c r="BJ1148">
        <f t="shared" si="653"/>
        <v>151.41878811967541</v>
      </c>
      <c r="BK1148">
        <f t="shared" si="654"/>
        <v>-14.754319664473872</v>
      </c>
      <c r="BL1148">
        <f t="shared" si="655"/>
        <v>-92.646375958720569</v>
      </c>
      <c r="BM1148">
        <f t="shared" si="656"/>
        <v>-11.405315820044242</v>
      </c>
      <c r="BN1148">
        <f t="shared" si="657"/>
        <v>-67.960368165567971</v>
      </c>
      <c r="BO1148">
        <f t="shared" si="623"/>
        <v>0</v>
      </c>
      <c r="BP1148">
        <f t="shared" si="624"/>
        <v>1</v>
      </c>
      <c r="BQ1148" t="str">
        <f t="shared" si="625"/>
        <v>Train</v>
      </c>
    </row>
    <row r="1149" spans="1:69" x14ac:dyDescent="0.3">
      <c r="A1149">
        <v>3</v>
      </c>
      <c r="B1149">
        <v>0</v>
      </c>
      <c r="C1149" t="s">
        <v>2511</v>
      </c>
      <c r="D1149" t="s">
        <v>15</v>
      </c>
      <c r="E1149">
        <v>22</v>
      </c>
      <c r="F1149">
        <v>0</v>
      </c>
      <c r="G1149">
        <v>0</v>
      </c>
      <c r="H1149" t="s">
        <v>2433</v>
      </c>
      <c r="I1149">
        <v>39.6875</v>
      </c>
      <c r="K1149" t="s">
        <v>17</v>
      </c>
      <c r="O1149">
        <v>4</v>
      </c>
      <c r="P1149">
        <v>3</v>
      </c>
      <c r="Q1149">
        <v>5</v>
      </c>
      <c r="R1149" t="str">
        <f t="shared" si="626"/>
        <v>Test</v>
      </c>
      <c r="S1149" t="str">
        <f t="shared" si="627"/>
        <v>Train</v>
      </c>
      <c r="T1149" t="str">
        <f t="shared" si="628"/>
        <v>Validate</v>
      </c>
      <c r="U1149" t="str">
        <f t="shared" si="629"/>
        <v/>
      </c>
      <c r="V1149" t="str">
        <f t="shared" si="630"/>
        <v>18-30</v>
      </c>
      <c r="W1149" t="str">
        <f t="shared" si="631"/>
        <v/>
      </c>
      <c r="X1149" t="str">
        <f t="shared" si="632"/>
        <v>31-40</v>
      </c>
      <c r="Y1149" t="b">
        <f>SUMPRODUCT(--(U1149=counts!$A$40:$A$49))&gt;0</f>
        <v>0</v>
      </c>
      <c r="Z1149" t="b">
        <f>SUMPRODUCT(--(W1149=counts!$A$18:$A$22))&gt;0</f>
        <v>0</v>
      </c>
      <c r="AA1149" t="str">
        <f t="shared" si="633"/>
        <v>18-30</v>
      </c>
      <c r="AB1149" t="str">
        <f>IF(W1149="","Blank",IF(Z1149="TRUE",W1149,counts!$A$23))</f>
        <v>Blank</v>
      </c>
      <c r="AC1149" t="str">
        <f t="shared" si="634"/>
        <v>31-40</v>
      </c>
      <c r="AD1149" t="str">
        <f t="shared" si="635"/>
        <v>Blank</v>
      </c>
      <c r="AE1149" t="str">
        <f t="shared" si="636"/>
        <v>female</v>
      </c>
      <c r="AF1149">
        <f>IF(F1149&gt;=4, counts!$A$62,F1149)</f>
        <v>0</v>
      </c>
      <c r="AG1149">
        <f>IF(G1149&gt;=3, counts!$A$69,G1149)</f>
        <v>0</v>
      </c>
      <c r="AH1149" t="str">
        <f>IF(OR(K1149="S",K1149=""), counts!$A$75,K1149)</f>
        <v>S, blank</v>
      </c>
      <c r="AI1149">
        <f t="shared" si="637"/>
        <v>3</v>
      </c>
      <c r="AJ1149">
        <f>VLOOKUP(AA1149,counts!$V$8:$W$13,2,FALSE)</f>
        <v>-11.613432440426715</v>
      </c>
      <c r="AK1149">
        <f>VLOOKUP(AB1149,counts!$V$17:$W$23,2,FALSE)</f>
        <v>-42.171718189759716</v>
      </c>
      <c r="AL1149">
        <f>VLOOKUP(AC1149,counts!$V$27:$W$33,2,FALSE)</f>
        <v>22.971838090238197</v>
      </c>
      <c r="AM1149">
        <f>VLOOKUP(AD1149,counts!$V$38:$W$49,2,FALSE)</f>
        <v>-33.757758935166962</v>
      </c>
      <c r="AN1149">
        <f>VLOOKUP(AE1149,counts!$V$53:$W$54,2,FALSE)</f>
        <v>151.41878811967541</v>
      </c>
      <c r="AO1149">
        <f>VLOOKUP(AF1149,counts!$V$58:$W$62,2,FALSE)</f>
        <v>-14.754319664473872</v>
      </c>
      <c r="AP1149">
        <f>VLOOKUP(AG1149,counts!$V$66:$W$69,2,FALSE)</f>
        <v>-22.013681658285037</v>
      </c>
      <c r="AQ1149">
        <f>VLOOKUP(AH1149,counts!$V$73:$W$75,2,FALSE)</f>
        <v>-22.422560732600829</v>
      </c>
      <c r="AR1149">
        <f>VLOOKUP(AI1149,counts!$V$79:$W$81,2,FALSE)</f>
        <v>-67.960368165567971</v>
      </c>
      <c r="AS1149">
        <f t="shared" si="638"/>
        <v>0</v>
      </c>
      <c r="AT1149">
        <f t="shared" si="639"/>
        <v>4</v>
      </c>
      <c r="AU1149" t="str">
        <f t="shared" si="622"/>
        <v>Test</v>
      </c>
      <c r="AW1149" t="str">
        <f t="shared" si="640"/>
        <v>18-30</v>
      </c>
      <c r="AX1149" t="str">
        <f t="shared" si="641"/>
        <v>Blank</v>
      </c>
      <c r="AY1149" t="str">
        <f t="shared" si="642"/>
        <v>31-40</v>
      </c>
      <c r="AZ1149" t="str">
        <f t="shared" si="643"/>
        <v>Blank</v>
      </c>
      <c r="BA1149" t="str">
        <f t="shared" si="644"/>
        <v>female</v>
      </c>
      <c r="BB1149">
        <f t="shared" si="645"/>
        <v>0</v>
      </c>
      <c r="BC1149">
        <f t="shared" si="646"/>
        <v>0</v>
      </c>
      <c r="BD1149" t="str">
        <f t="shared" si="647"/>
        <v>S, blank</v>
      </c>
      <c r="BE1149">
        <f t="shared" si="648"/>
        <v>3</v>
      </c>
      <c r="BF1149">
        <f t="shared" si="649"/>
        <v>-11.613432440426715</v>
      </c>
      <c r="BG1149">
        <f t="shared" si="650"/>
        <v>-42.171718189759716</v>
      </c>
      <c r="BH1149">
        <f t="shared" si="651"/>
        <v>22.971838090238197</v>
      </c>
      <c r="BI1149">
        <f t="shared" si="652"/>
        <v>-33.757758935166962</v>
      </c>
      <c r="BJ1149">
        <f t="shared" si="653"/>
        <v>151.41878811967541</v>
      </c>
      <c r="BK1149">
        <f t="shared" si="654"/>
        <v>-14.754319664473872</v>
      </c>
      <c r="BL1149">
        <f t="shared" si="655"/>
        <v>-22.013681658285037</v>
      </c>
      <c r="BM1149">
        <f t="shared" si="656"/>
        <v>-22.422560732600829</v>
      </c>
      <c r="BN1149">
        <f t="shared" si="657"/>
        <v>-67.960368165567971</v>
      </c>
      <c r="BO1149">
        <f t="shared" si="623"/>
        <v>0</v>
      </c>
      <c r="BP1149">
        <f t="shared" si="624"/>
        <v>4</v>
      </c>
      <c r="BQ1149" t="str">
        <f t="shared" si="625"/>
        <v>Test</v>
      </c>
    </row>
    <row r="1150" spans="1:69" x14ac:dyDescent="0.3">
      <c r="A1150">
        <v>3</v>
      </c>
      <c r="B1150">
        <v>0</v>
      </c>
      <c r="C1150" t="s">
        <v>2512</v>
      </c>
      <c r="D1150" t="s">
        <v>20</v>
      </c>
      <c r="E1150">
        <v>35</v>
      </c>
      <c r="F1150">
        <v>0</v>
      </c>
      <c r="G1150">
        <v>0</v>
      </c>
      <c r="H1150" t="s">
        <v>2513</v>
      </c>
      <c r="I1150">
        <v>7.125</v>
      </c>
      <c r="K1150" t="s">
        <v>17</v>
      </c>
      <c r="O1150">
        <v>4</v>
      </c>
      <c r="P1150">
        <v>3</v>
      </c>
      <c r="Q1150">
        <v>3</v>
      </c>
      <c r="R1150" t="str">
        <f t="shared" si="626"/>
        <v>Test</v>
      </c>
      <c r="S1150" t="str">
        <f t="shared" si="627"/>
        <v>Train</v>
      </c>
      <c r="T1150" t="str">
        <f t="shared" si="628"/>
        <v>Train</v>
      </c>
      <c r="U1150" t="str">
        <f t="shared" si="629"/>
        <v/>
      </c>
      <c r="V1150" t="str">
        <f t="shared" si="630"/>
        <v>31-40</v>
      </c>
      <c r="W1150" t="str">
        <f t="shared" si="631"/>
        <v/>
      </c>
      <c r="X1150" t="str">
        <f t="shared" si="632"/>
        <v>0-10</v>
      </c>
      <c r="Y1150" t="b">
        <f>SUMPRODUCT(--(U1150=counts!$A$40:$A$49))&gt;0</f>
        <v>0</v>
      </c>
      <c r="Z1150" t="b">
        <f>SUMPRODUCT(--(W1150=counts!$A$18:$A$22))&gt;0</f>
        <v>0</v>
      </c>
      <c r="AA1150" t="str">
        <f t="shared" si="633"/>
        <v>31-40</v>
      </c>
      <c r="AB1150" t="str">
        <f>IF(W1150="","Blank",IF(Z1150="TRUE",W1150,counts!$A$23))</f>
        <v>Blank</v>
      </c>
      <c r="AC1150" t="str">
        <f t="shared" si="634"/>
        <v>0-10</v>
      </c>
      <c r="AD1150" t="str">
        <f t="shared" si="635"/>
        <v>Blank</v>
      </c>
      <c r="AE1150" t="str">
        <f t="shared" si="636"/>
        <v>male</v>
      </c>
      <c r="AF1150">
        <f>IF(F1150&gt;=4, counts!$A$62,F1150)</f>
        <v>0</v>
      </c>
      <c r="AG1150">
        <f>IF(G1150&gt;=3, counts!$A$69,G1150)</f>
        <v>0</v>
      </c>
      <c r="AH1150" t="str">
        <f>IF(OR(K1150="S",K1150=""), counts!$A$75,K1150)</f>
        <v>S, blank</v>
      </c>
      <c r="AI1150">
        <f t="shared" si="637"/>
        <v>3</v>
      </c>
      <c r="AJ1150">
        <f>VLOOKUP(AA1150,counts!$V$8:$W$13,2,FALSE)</f>
        <v>32.769878926258563</v>
      </c>
      <c r="AK1150">
        <f>VLOOKUP(AB1150,counts!$V$17:$W$23,2,FALSE)</f>
        <v>-42.171718189759716</v>
      </c>
      <c r="AL1150">
        <f>VLOOKUP(AC1150,counts!$V$27:$W$33,2,FALSE)</f>
        <v>-82.840254641099079</v>
      </c>
      <c r="AM1150">
        <f>VLOOKUP(AD1150,counts!$V$38:$W$49,2,FALSE)</f>
        <v>-33.757758935166962</v>
      </c>
      <c r="AN1150">
        <f>VLOOKUP(AE1150,counts!$V$53:$W$54,2,FALSE)</f>
        <v>-108.67008854708662</v>
      </c>
      <c r="AO1150">
        <f>VLOOKUP(AF1150,counts!$V$58:$W$62,2,FALSE)</f>
        <v>-14.754319664473872</v>
      </c>
      <c r="AP1150">
        <f>VLOOKUP(AG1150,counts!$V$66:$W$69,2,FALSE)</f>
        <v>-22.013681658285037</v>
      </c>
      <c r="AQ1150">
        <f>VLOOKUP(AH1150,counts!$V$73:$W$75,2,FALSE)</f>
        <v>-22.422560732600829</v>
      </c>
      <c r="AR1150">
        <f>VLOOKUP(AI1150,counts!$V$79:$W$81,2,FALSE)</f>
        <v>-67.960368165567971</v>
      </c>
      <c r="AS1150">
        <f t="shared" si="638"/>
        <v>0</v>
      </c>
      <c r="AT1150">
        <f t="shared" si="639"/>
        <v>4</v>
      </c>
      <c r="AU1150" t="str">
        <f t="shared" si="622"/>
        <v>Test</v>
      </c>
      <c r="AW1150" t="str">
        <f t="shared" si="640"/>
        <v>31-40</v>
      </c>
      <c r="AX1150" t="str">
        <f t="shared" si="641"/>
        <v>Blank</v>
      </c>
      <c r="AY1150" t="str">
        <f t="shared" si="642"/>
        <v>0-10</v>
      </c>
      <c r="AZ1150" t="str">
        <f t="shared" si="643"/>
        <v>Blank</v>
      </c>
      <c r="BA1150" t="str">
        <f t="shared" si="644"/>
        <v>male</v>
      </c>
      <c r="BB1150">
        <f t="shared" si="645"/>
        <v>0</v>
      </c>
      <c r="BC1150">
        <f t="shared" si="646"/>
        <v>0</v>
      </c>
      <c r="BD1150" t="str">
        <f t="shared" si="647"/>
        <v>S, blank</v>
      </c>
      <c r="BE1150">
        <f t="shared" si="648"/>
        <v>3</v>
      </c>
      <c r="BF1150">
        <f t="shared" si="649"/>
        <v>32.769878926258563</v>
      </c>
      <c r="BG1150">
        <f t="shared" si="650"/>
        <v>-42.171718189759716</v>
      </c>
      <c r="BH1150">
        <f t="shared" si="651"/>
        <v>-82.840254641099079</v>
      </c>
      <c r="BI1150">
        <f t="shared" si="652"/>
        <v>-33.757758935166962</v>
      </c>
      <c r="BJ1150">
        <f t="shared" si="653"/>
        <v>-108.67008854708662</v>
      </c>
      <c r="BK1150">
        <f t="shared" si="654"/>
        <v>-14.754319664473872</v>
      </c>
      <c r="BL1150">
        <f t="shared" si="655"/>
        <v>-22.013681658285037</v>
      </c>
      <c r="BM1150">
        <f t="shared" si="656"/>
        <v>-22.422560732600829</v>
      </c>
      <c r="BN1150">
        <f t="shared" si="657"/>
        <v>-67.960368165567971</v>
      </c>
      <c r="BO1150">
        <f t="shared" si="623"/>
        <v>0</v>
      </c>
      <c r="BP1150">
        <f t="shared" si="624"/>
        <v>4</v>
      </c>
      <c r="BQ1150" t="str">
        <f t="shared" si="625"/>
        <v>Test</v>
      </c>
    </row>
    <row r="1151" spans="1:69" x14ac:dyDescent="0.3">
      <c r="A1151">
        <v>3</v>
      </c>
      <c r="B1151">
        <v>1</v>
      </c>
      <c r="C1151" t="s">
        <v>2514</v>
      </c>
      <c r="D1151" t="s">
        <v>15</v>
      </c>
      <c r="F1151">
        <v>0</v>
      </c>
      <c r="G1151">
        <v>0</v>
      </c>
      <c r="H1151" t="s">
        <v>2515</v>
      </c>
      <c r="I1151">
        <v>7.7207999999999997</v>
      </c>
      <c r="K1151" t="s">
        <v>527</v>
      </c>
      <c r="L1151" t="s">
        <v>241</v>
      </c>
      <c r="O1151">
        <v>3</v>
      </c>
      <c r="P1151">
        <v>5</v>
      </c>
      <c r="Q1151">
        <v>1</v>
      </c>
      <c r="R1151" t="str">
        <f t="shared" si="626"/>
        <v>Train</v>
      </c>
      <c r="S1151" t="str">
        <f t="shared" si="627"/>
        <v>Validate</v>
      </c>
      <c r="T1151" t="str">
        <f t="shared" si="628"/>
        <v>Train</v>
      </c>
      <c r="U1151" t="str">
        <f t="shared" si="629"/>
        <v/>
      </c>
      <c r="V1151" t="str">
        <f t="shared" si="630"/>
        <v>0-17</v>
      </c>
      <c r="W1151" t="str">
        <f t="shared" si="631"/>
        <v/>
      </c>
      <c r="X1151" t="str">
        <f t="shared" si="632"/>
        <v>0-10</v>
      </c>
      <c r="Y1151" t="b">
        <f>SUMPRODUCT(--(U1151=counts!$A$40:$A$49))&gt;0</f>
        <v>0</v>
      </c>
      <c r="Z1151" t="b">
        <f>SUMPRODUCT(--(W1151=counts!$A$18:$A$22))&gt;0</f>
        <v>0</v>
      </c>
      <c r="AA1151" t="str">
        <f t="shared" si="633"/>
        <v>0-17</v>
      </c>
      <c r="AB1151" t="str">
        <f>IF(W1151="","Blank",IF(Z1151="TRUE",W1151,counts!$A$23))</f>
        <v>Blank</v>
      </c>
      <c r="AC1151" t="str">
        <f t="shared" si="634"/>
        <v>0-10</v>
      </c>
      <c r="AD1151" t="str">
        <f t="shared" si="635"/>
        <v>Blank</v>
      </c>
      <c r="AE1151" t="str">
        <f t="shared" si="636"/>
        <v>female</v>
      </c>
      <c r="AF1151">
        <f>IF(F1151&gt;=4, counts!$A$62,F1151)</f>
        <v>0</v>
      </c>
      <c r="AG1151">
        <f>IF(G1151&gt;=3, counts!$A$69,G1151)</f>
        <v>0</v>
      </c>
      <c r="AH1151" t="str">
        <f>IF(OR(K1151="S",K1151=""), counts!$A$75,K1151)</f>
        <v>Q</v>
      </c>
      <c r="AI1151">
        <f t="shared" si="637"/>
        <v>3</v>
      </c>
      <c r="AJ1151">
        <f>VLOOKUP(AA1151,counts!$V$8:$W$13,2,FALSE)</f>
        <v>-3.7643689058441341</v>
      </c>
      <c r="AK1151">
        <f>VLOOKUP(AB1151,counts!$V$17:$W$23,2,FALSE)</f>
        <v>-42.171718189759716</v>
      </c>
      <c r="AL1151">
        <f>VLOOKUP(AC1151,counts!$V$27:$W$33,2,FALSE)</f>
        <v>-82.840254641099079</v>
      </c>
      <c r="AM1151">
        <f>VLOOKUP(AD1151,counts!$V$38:$W$49,2,FALSE)</f>
        <v>-33.757758935166962</v>
      </c>
      <c r="AN1151">
        <f>VLOOKUP(AE1151,counts!$V$53:$W$54,2,FALSE)</f>
        <v>151.41878811967541</v>
      </c>
      <c r="AO1151">
        <f>VLOOKUP(AF1151,counts!$V$58:$W$62,2,FALSE)</f>
        <v>-14.754319664473872</v>
      </c>
      <c r="AP1151">
        <f>VLOOKUP(AG1151,counts!$V$66:$W$69,2,FALSE)</f>
        <v>-22.013681658285037</v>
      </c>
      <c r="AQ1151">
        <f>VLOOKUP(AH1151,counts!$V$73:$W$75,2,FALSE)</f>
        <v>-11.405315820044242</v>
      </c>
      <c r="AR1151">
        <f>VLOOKUP(AI1151,counts!$V$79:$W$81,2,FALSE)</f>
        <v>-67.960368165567971</v>
      </c>
      <c r="AS1151">
        <f t="shared" si="638"/>
        <v>1</v>
      </c>
      <c r="AT1151">
        <f t="shared" si="639"/>
        <v>3</v>
      </c>
      <c r="AU1151" t="str">
        <f t="shared" si="622"/>
        <v>Train</v>
      </c>
      <c r="AW1151" t="str">
        <f t="shared" si="640"/>
        <v>0-17</v>
      </c>
      <c r="AX1151" t="str">
        <f t="shared" si="641"/>
        <v>Blank</v>
      </c>
      <c r="AY1151" t="str">
        <f t="shared" si="642"/>
        <v>0-10</v>
      </c>
      <c r="AZ1151" t="str">
        <f t="shared" si="643"/>
        <v>Blank</v>
      </c>
      <c r="BA1151" t="str">
        <f t="shared" si="644"/>
        <v>female</v>
      </c>
      <c r="BB1151">
        <f t="shared" si="645"/>
        <v>0</v>
      </c>
      <c r="BC1151">
        <f t="shared" si="646"/>
        <v>0</v>
      </c>
      <c r="BD1151" t="str">
        <f t="shared" si="647"/>
        <v>Q</v>
      </c>
      <c r="BE1151">
        <f t="shared" si="648"/>
        <v>3</v>
      </c>
      <c r="BF1151">
        <f t="shared" si="649"/>
        <v>-3.7643689058441341</v>
      </c>
      <c r="BG1151">
        <f t="shared" si="650"/>
        <v>-42.171718189759716</v>
      </c>
      <c r="BH1151">
        <f t="shared" si="651"/>
        <v>-82.840254641099079</v>
      </c>
      <c r="BI1151">
        <f t="shared" si="652"/>
        <v>-33.757758935166962</v>
      </c>
      <c r="BJ1151">
        <f t="shared" si="653"/>
        <v>151.41878811967541</v>
      </c>
      <c r="BK1151">
        <f t="shared" si="654"/>
        <v>-14.754319664473872</v>
      </c>
      <c r="BL1151">
        <f t="shared" si="655"/>
        <v>-22.013681658285037</v>
      </c>
      <c r="BM1151">
        <f t="shared" si="656"/>
        <v>-11.405315820044242</v>
      </c>
      <c r="BN1151">
        <f t="shared" si="657"/>
        <v>-67.960368165567971</v>
      </c>
      <c r="BO1151">
        <f t="shared" si="623"/>
        <v>1</v>
      </c>
      <c r="BP1151">
        <f t="shared" si="624"/>
        <v>3</v>
      </c>
      <c r="BQ1151" t="str">
        <f t="shared" si="625"/>
        <v>Train</v>
      </c>
    </row>
    <row r="1152" spans="1:69" x14ac:dyDescent="0.3">
      <c r="A1152">
        <v>3</v>
      </c>
      <c r="B1152">
        <v>0</v>
      </c>
      <c r="C1152" t="s">
        <v>2516</v>
      </c>
      <c r="D1152" t="s">
        <v>20</v>
      </c>
      <c r="F1152">
        <v>0</v>
      </c>
      <c r="G1152">
        <v>0</v>
      </c>
      <c r="H1152" t="s">
        <v>2517</v>
      </c>
      <c r="I1152">
        <v>14.5</v>
      </c>
      <c r="K1152" t="s">
        <v>17</v>
      </c>
      <c r="O1152">
        <v>3</v>
      </c>
      <c r="P1152">
        <v>1</v>
      </c>
      <c r="Q1152">
        <v>4</v>
      </c>
      <c r="R1152" t="str">
        <f t="shared" si="626"/>
        <v>Train</v>
      </c>
      <c r="S1152" t="str">
        <f t="shared" si="627"/>
        <v>Train</v>
      </c>
      <c r="T1152" t="str">
        <f t="shared" si="628"/>
        <v>Test</v>
      </c>
      <c r="U1152" t="str">
        <f t="shared" si="629"/>
        <v/>
      </c>
      <c r="V1152" t="str">
        <f t="shared" si="630"/>
        <v>0-17</v>
      </c>
      <c r="W1152" t="str">
        <f t="shared" si="631"/>
        <v/>
      </c>
      <c r="X1152" t="str">
        <f t="shared" si="632"/>
        <v>11-20</v>
      </c>
      <c r="Y1152" t="b">
        <f>SUMPRODUCT(--(U1152=counts!$A$40:$A$49))&gt;0</f>
        <v>0</v>
      </c>
      <c r="Z1152" t="b">
        <f>SUMPRODUCT(--(W1152=counts!$A$18:$A$22))&gt;0</f>
        <v>0</v>
      </c>
      <c r="AA1152" t="str">
        <f t="shared" si="633"/>
        <v>0-17</v>
      </c>
      <c r="AB1152" t="str">
        <f>IF(W1152="","Blank",IF(Z1152="TRUE",W1152,counts!$A$23))</f>
        <v>Blank</v>
      </c>
      <c r="AC1152" t="str">
        <f t="shared" si="634"/>
        <v>11-20</v>
      </c>
      <c r="AD1152" t="str">
        <f t="shared" si="635"/>
        <v>Blank</v>
      </c>
      <c r="AE1152" t="str">
        <f t="shared" si="636"/>
        <v>male</v>
      </c>
      <c r="AF1152">
        <f>IF(F1152&gt;=4, counts!$A$62,F1152)</f>
        <v>0</v>
      </c>
      <c r="AG1152">
        <f>IF(G1152&gt;=3, counts!$A$69,G1152)</f>
        <v>0</v>
      </c>
      <c r="AH1152" t="str">
        <f>IF(OR(K1152="S",K1152=""), counts!$A$75,K1152)</f>
        <v>S, blank</v>
      </c>
      <c r="AI1152">
        <f t="shared" si="637"/>
        <v>3</v>
      </c>
      <c r="AJ1152">
        <f>VLOOKUP(AA1152,counts!$V$8:$W$13,2,FALSE)</f>
        <v>-3.7643689058441341</v>
      </c>
      <c r="AK1152">
        <f>VLOOKUP(AB1152,counts!$V$17:$W$23,2,FALSE)</f>
        <v>-42.171718189759716</v>
      </c>
      <c r="AL1152">
        <f>VLOOKUP(AC1152,counts!$V$27:$W$33,2,FALSE)</f>
        <v>-9.6115457513775127</v>
      </c>
      <c r="AM1152">
        <f>VLOOKUP(AD1152,counts!$V$38:$W$49,2,FALSE)</f>
        <v>-33.757758935166962</v>
      </c>
      <c r="AN1152">
        <f>VLOOKUP(AE1152,counts!$V$53:$W$54,2,FALSE)</f>
        <v>-108.67008854708662</v>
      </c>
      <c r="AO1152">
        <f>VLOOKUP(AF1152,counts!$V$58:$W$62,2,FALSE)</f>
        <v>-14.754319664473872</v>
      </c>
      <c r="AP1152">
        <f>VLOOKUP(AG1152,counts!$V$66:$W$69,2,FALSE)</f>
        <v>-22.013681658285037</v>
      </c>
      <c r="AQ1152">
        <f>VLOOKUP(AH1152,counts!$V$73:$W$75,2,FALSE)</f>
        <v>-22.422560732600829</v>
      </c>
      <c r="AR1152">
        <f>VLOOKUP(AI1152,counts!$V$79:$W$81,2,FALSE)</f>
        <v>-67.960368165567971</v>
      </c>
      <c r="AS1152">
        <f t="shared" si="638"/>
        <v>0</v>
      </c>
      <c r="AT1152">
        <f t="shared" si="639"/>
        <v>3</v>
      </c>
      <c r="AU1152" t="str">
        <f t="shared" si="622"/>
        <v>Train</v>
      </c>
      <c r="AW1152" t="str">
        <f t="shared" si="640"/>
        <v>0-17</v>
      </c>
      <c r="AX1152" t="str">
        <f t="shared" si="641"/>
        <v>Blank</v>
      </c>
      <c r="AY1152" t="str">
        <f t="shared" si="642"/>
        <v>11-20</v>
      </c>
      <c r="AZ1152" t="str">
        <f t="shared" si="643"/>
        <v>Blank</v>
      </c>
      <c r="BA1152" t="str">
        <f t="shared" si="644"/>
        <v>male</v>
      </c>
      <c r="BB1152">
        <f t="shared" si="645"/>
        <v>0</v>
      </c>
      <c r="BC1152">
        <f t="shared" si="646"/>
        <v>0</v>
      </c>
      <c r="BD1152" t="str">
        <f t="shared" si="647"/>
        <v>S, blank</v>
      </c>
      <c r="BE1152">
        <f t="shared" si="648"/>
        <v>3</v>
      </c>
      <c r="BF1152">
        <f t="shared" si="649"/>
        <v>-3.7643689058441341</v>
      </c>
      <c r="BG1152">
        <f t="shared" si="650"/>
        <v>-42.171718189759716</v>
      </c>
      <c r="BH1152">
        <f t="shared" si="651"/>
        <v>-9.6115457513775127</v>
      </c>
      <c r="BI1152">
        <f t="shared" si="652"/>
        <v>-33.757758935166962</v>
      </c>
      <c r="BJ1152">
        <f t="shared" si="653"/>
        <v>-108.67008854708662</v>
      </c>
      <c r="BK1152">
        <f t="shared" si="654"/>
        <v>-14.754319664473872</v>
      </c>
      <c r="BL1152">
        <f t="shared" si="655"/>
        <v>-22.013681658285037</v>
      </c>
      <c r="BM1152">
        <f t="shared" si="656"/>
        <v>-22.422560732600829</v>
      </c>
      <c r="BN1152">
        <f t="shared" si="657"/>
        <v>-67.960368165567971</v>
      </c>
      <c r="BO1152">
        <f t="shared" si="623"/>
        <v>0</v>
      </c>
      <c r="BP1152">
        <f t="shared" si="624"/>
        <v>3</v>
      </c>
      <c r="BQ1152" t="str">
        <f t="shared" si="625"/>
        <v>Train</v>
      </c>
    </row>
    <row r="1153" spans="1:69" x14ac:dyDescent="0.3">
      <c r="A1153">
        <v>3</v>
      </c>
      <c r="B1153">
        <v>0</v>
      </c>
      <c r="C1153" t="s">
        <v>2518</v>
      </c>
      <c r="D1153" t="s">
        <v>15</v>
      </c>
      <c r="F1153">
        <v>0</v>
      </c>
      <c r="G1153">
        <v>0</v>
      </c>
      <c r="H1153" t="s">
        <v>2517</v>
      </c>
      <c r="I1153">
        <v>14.5</v>
      </c>
      <c r="K1153" t="s">
        <v>17</v>
      </c>
      <c r="O1153">
        <v>5</v>
      </c>
      <c r="P1153">
        <v>1</v>
      </c>
      <c r="Q1153">
        <v>2</v>
      </c>
      <c r="R1153" t="str">
        <f t="shared" si="626"/>
        <v>Validate</v>
      </c>
      <c r="S1153" t="str">
        <f t="shared" si="627"/>
        <v>Train</v>
      </c>
      <c r="T1153" t="str">
        <f t="shared" si="628"/>
        <v>Train</v>
      </c>
      <c r="U1153" t="str">
        <f t="shared" si="629"/>
        <v/>
      </c>
      <c r="V1153" t="str">
        <f t="shared" si="630"/>
        <v>0-17</v>
      </c>
      <c r="W1153" t="str">
        <f t="shared" si="631"/>
        <v/>
      </c>
      <c r="X1153" t="str">
        <f t="shared" si="632"/>
        <v>11-20</v>
      </c>
      <c r="Y1153" t="b">
        <f>SUMPRODUCT(--(U1153=counts!$A$40:$A$49))&gt;0</f>
        <v>0</v>
      </c>
      <c r="Z1153" t="b">
        <f>SUMPRODUCT(--(W1153=counts!$A$18:$A$22))&gt;0</f>
        <v>0</v>
      </c>
      <c r="AA1153" t="str">
        <f t="shared" si="633"/>
        <v>0-17</v>
      </c>
      <c r="AB1153" t="str">
        <f>IF(W1153="","Blank",IF(Z1153="TRUE",W1153,counts!$A$23))</f>
        <v>Blank</v>
      </c>
      <c r="AC1153" t="str">
        <f t="shared" si="634"/>
        <v>11-20</v>
      </c>
      <c r="AD1153" t="str">
        <f t="shared" si="635"/>
        <v>Blank</v>
      </c>
      <c r="AE1153" t="str">
        <f t="shared" si="636"/>
        <v>female</v>
      </c>
      <c r="AF1153">
        <f>IF(F1153&gt;=4, counts!$A$62,F1153)</f>
        <v>0</v>
      </c>
      <c r="AG1153">
        <f>IF(G1153&gt;=3, counts!$A$69,G1153)</f>
        <v>0</v>
      </c>
      <c r="AH1153" t="str">
        <f>IF(OR(K1153="S",K1153=""), counts!$A$75,K1153)</f>
        <v>S, blank</v>
      </c>
      <c r="AI1153">
        <f t="shared" si="637"/>
        <v>3</v>
      </c>
      <c r="AJ1153">
        <f>VLOOKUP(AA1153,counts!$V$8:$W$13,2,FALSE)</f>
        <v>-3.7643689058441341</v>
      </c>
      <c r="AK1153">
        <f>VLOOKUP(AB1153,counts!$V$17:$W$23,2,FALSE)</f>
        <v>-42.171718189759716</v>
      </c>
      <c r="AL1153">
        <f>VLOOKUP(AC1153,counts!$V$27:$W$33,2,FALSE)</f>
        <v>-9.6115457513775127</v>
      </c>
      <c r="AM1153">
        <f>VLOOKUP(AD1153,counts!$V$38:$W$49,2,FALSE)</f>
        <v>-33.757758935166962</v>
      </c>
      <c r="AN1153">
        <f>VLOOKUP(AE1153,counts!$V$53:$W$54,2,FALSE)</f>
        <v>151.41878811967541</v>
      </c>
      <c r="AO1153">
        <f>VLOOKUP(AF1153,counts!$V$58:$W$62,2,FALSE)</f>
        <v>-14.754319664473872</v>
      </c>
      <c r="AP1153">
        <f>VLOOKUP(AG1153,counts!$V$66:$W$69,2,FALSE)</f>
        <v>-22.013681658285037</v>
      </c>
      <c r="AQ1153">
        <f>VLOOKUP(AH1153,counts!$V$73:$W$75,2,FALSE)</f>
        <v>-22.422560732600829</v>
      </c>
      <c r="AR1153">
        <f>VLOOKUP(AI1153,counts!$V$79:$W$81,2,FALSE)</f>
        <v>-67.960368165567971</v>
      </c>
      <c r="AS1153">
        <f t="shared" si="638"/>
        <v>0</v>
      </c>
      <c r="AT1153">
        <f t="shared" si="639"/>
        <v>5</v>
      </c>
      <c r="AU1153" t="str">
        <f t="shared" si="622"/>
        <v>Validate</v>
      </c>
      <c r="AW1153" t="str">
        <f t="shared" si="640"/>
        <v>0-17</v>
      </c>
      <c r="AX1153" t="str">
        <f t="shared" si="641"/>
        <v>Blank</v>
      </c>
      <c r="AY1153" t="str">
        <f t="shared" si="642"/>
        <v>11-20</v>
      </c>
      <c r="AZ1153" t="str">
        <f t="shared" si="643"/>
        <v>Blank</v>
      </c>
      <c r="BA1153" t="str">
        <f t="shared" si="644"/>
        <v>female</v>
      </c>
      <c r="BB1153">
        <f t="shared" si="645"/>
        <v>0</v>
      </c>
      <c r="BC1153">
        <f t="shared" si="646"/>
        <v>0</v>
      </c>
      <c r="BD1153" t="str">
        <f t="shared" si="647"/>
        <v>S, blank</v>
      </c>
      <c r="BE1153">
        <f t="shared" si="648"/>
        <v>3</v>
      </c>
      <c r="BF1153">
        <f t="shared" si="649"/>
        <v>-3.7643689058441341</v>
      </c>
      <c r="BG1153">
        <f t="shared" si="650"/>
        <v>-42.171718189759716</v>
      </c>
      <c r="BH1153">
        <f t="shared" si="651"/>
        <v>-9.6115457513775127</v>
      </c>
      <c r="BI1153">
        <f t="shared" si="652"/>
        <v>-33.757758935166962</v>
      </c>
      <c r="BJ1153">
        <f t="shared" si="653"/>
        <v>151.41878811967541</v>
      </c>
      <c r="BK1153">
        <f t="shared" si="654"/>
        <v>-14.754319664473872</v>
      </c>
      <c r="BL1153">
        <f t="shared" si="655"/>
        <v>-22.013681658285037</v>
      </c>
      <c r="BM1153">
        <f t="shared" si="656"/>
        <v>-22.422560732600829</v>
      </c>
      <c r="BN1153">
        <f t="shared" si="657"/>
        <v>-67.960368165567971</v>
      </c>
      <c r="BO1153">
        <f t="shared" si="623"/>
        <v>0</v>
      </c>
      <c r="BP1153">
        <f t="shared" si="624"/>
        <v>5</v>
      </c>
      <c r="BQ1153" t="str">
        <f t="shared" si="625"/>
        <v>Validate</v>
      </c>
    </row>
    <row r="1154" spans="1:69" x14ac:dyDescent="0.3">
      <c r="A1154">
        <v>3</v>
      </c>
      <c r="B1154">
        <v>0</v>
      </c>
      <c r="C1154" t="s">
        <v>2519</v>
      </c>
      <c r="D1154" t="s">
        <v>20</v>
      </c>
      <c r="E1154">
        <v>50</v>
      </c>
      <c r="F1154">
        <v>1</v>
      </c>
      <c r="G1154">
        <v>0</v>
      </c>
      <c r="H1154" t="s">
        <v>2520</v>
      </c>
      <c r="I1154">
        <v>14.5</v>
      </c>
      <c r="K1154" t="s">
        <v>17</v>
      </c>
      <c r="M1154">
        <v>119</v>
      </c>
      <c r="O1154">
        <v>4</v>
      </c>
      <c r="P1154">
        <v>1</v>
      </c>
      <c r="Q1154">
        <v>2</v>
      </c>
      <c r="R1154" t="str">
        <f t="shared" si="626"/>
        <v>Test</v>
      </c>
      <c r="S1154" t="str">
        <f t="shared" si="627"/>
        <v>Train</v>
      </c>
      <c r="T1154" t="str">
        <f t="shared" si="628"/>
        <v>Train</v>
      </c>
      <c r="U1154" t="str">
        <f t="shared" si="629"/>
        <v/>
      </c>
      <c r="V1154" t="str">
        <f t="shared" si="630"/>
        <v>41-50</v>
      </c>
      <c r="W1154" t="str">
        <f t="shared" si="631"/>
        <v/>
      </c>
      <c r="X1154" t="str">
        <f t="shared" si="632"/>
        <v>11-20</v>
      </c>
      <c r="Y1154" t="b">
        <f>SUMPRODUCT(--(U1154=counts!$A$40:$A$49))&gt;0</f>
        <v>0</v>
      </c>
      <c r="Z1154" t="b">
        <f>SUMPRODUCT(--(W1154=counts!$A$18:$A$22))&gt;0</f>
        <v>0</v>
      </c>
      <c r="AA1154" t="str">
        <f t="shared" si="633"/>
        <v>41-50</v>
      </c>
      <c r="AB1154" t="str">
        <f>IF(W1154="","Blank",IF(Z1154="TRUE",W1154,counts!$A$23))</f>
        <v>Blank</v>
      </c>
      <c r="AC1154" t="str">
        <f t="shared" si="634"/>
        <v>11-20</v>
      </c>
      <c r="AD1154" t="str">
        <f t="shared" si="635"/>
        <v>Blank</v>
      </c>
      <c r="AE1154" t="str">
        <f t="shared" si="636"/>
        <v>male</v>
      </c>
      <c r="AF1154">
        <f>IF(F1154&gt;=4, counts!$A$62,F1154)</f>
        <v>1</v>
      </c>
      <c r="AG1154">
        <f>IF(G1154&gt;=3, counts!$A$69,G1154)</f>
        <v>0</v>
      </c>
      <c r="AH1154" t="str">
        <f>IF(OR(K1154="S",K1154=""), counts!$A$75,K1154)</f>
        <v>S, blank</v>
      </c>
      <c r="AI1154">
        <f t="shared" si="637"/>
        <v>3</v>
      </c>
      <c r="AJ1154">
        <f>VLOOKUP(AA1154,counts!$V$8:$W$13,2,FALSE)</f>
        <v>-13.385578549662212</v>
      </c>
      <c r="AK1154">
        <f>VLOOKUP(AB1154,counts!$V$17:$W$23,2,FALSE)</f>
        <v>-42.171718189759716</v>
      </c>
      <c r="AL1154">
        <f>VLOOKUP(AC1154,counts!$V$27:$W$33,2,FALSE)</f>
        <v>-9.6115457513775127</v>
      </c>
      <c r="AM1154">
        <f>VLOOKUP(AD1154,counts!$V$38:$W$49,2,FALSE)</f>
        <v>-33.757758935166962</v>
      </c>
      <c r="AN1154">
        <f>VLOOKUP(AE1154,counts!$V$53:$W$54,2,FALSE)</f>
        <v>-108.67008854708662</v>
      </c>
      <c r="AO1154">
        <f>VLOOKUP(AF1154,counts!$V$58:$W$62,2,FALSE)</f>
        <v>48.695090775187893</v>
      </c>
      <c r="AP1154">
        <f>VLOOKUP(AG1154,counts!$V$66:$W$69,2,FALSE)</f>
        <v>-22.013681658285037</v>
      </c>
      <c r="AQ1154">
        <f>VLOOKUP(AH1154,counts!$V$73:$W$75,2,FALSE)</f>
        <v>-22.422560732600829</v>
      </c>
      <c r="AR1154">
        <f>VLOOKUP(AI1154,counts!$V$79:$W$81,2,FALSE)</f>
        <v>-67.960368165567971</v>
      </c>
      <c r="AS1154">
        <f t="shared" si="638"/>
        <v>0</v>
      </c>
      <c r="AT1154">
        <f t="shared" si="639"/>
        <v>4</v>
      </c>
      <c r="AU1154" t="str">
        <f t="shared" ref="AU1154:AU1217" si="658">R1154</f>
        <v>Test</v>
      </c>
      <c r="AW1154" t="str">
        <f t="shared" si="640"/>
        <v>41-50</v>
      </c>
      <c r="AX1154" t="str">
        <f t="shared" si="641"/>
        <v>Blank</v>
      </c>
      <c r="AY1154" t="str">
        <f t="shared" si="642"/>
        <v>11-20</v>
      </c>
      <c r="AZ1154" t="str">
        <f t="shared" si="643"/>
        <v>Blank</v>
      </c>
      <c r="BA1154" t="str">
        <f t="shared" si="644"/>
        <v>male</v>
      </c>
      <c r="BB1154">
        <f t="shared" si="645"/>
        <v>1</v>
      </c>
      <c r="BC1154">
        <f t="shared" si="646"/>
        <v>0</v>
      </c>
      <c r="BD1154" t="str">
        <f t="shared" si="647"/>
        <v>S, blank</v>
      </c>
      <c r="BE1154">
        <f t="shared" si="648"/>
        <v>3</v>
      </c>
      <c r="BF1154">
        <f t="shared" si="649"/>
        <v>-13.385578549662212</v>
      </c>
      <c r="BG1154">
        <f t="shared" si="650"/>
        <v>-42.171718189759716</v>
      </c>
      <c r="BH1154">
        <f t="shared" si="651"/>
        <v>-9.6115457513775127</v>
      </c>
      <c r="BI1154">
        <f t="shared" si="652"/>
        <v>-33.757758935166962</v>
      </c>
      <c r="BJ1154">
        <f t="shared" si="653"/>
        <v>-108.67008854708662</v>
      </c>
      <c r="BK1154">
        <f t="shared" si="654"/>
        <v>48.695090775187893</v>
      </c>
      <c r="BL1154">
        <f t="shared" si="655"/>
        <v>-22.013681658285037</v>
      </c>
      <c r="BM1154">
        <f t="shared" si="656"/>
        <v>-22.422560732600829</v>
      </c>
      <c r="BN1154">
        <f t="shared" si="657"/>
        <v>-67.960368165567971</v>
      </c>
      <c r="BO1154">
        <f t="shared" ref="BO1154:BO1217" si="659">AS1154</f>
        <v>0</v>
      </c>
      <c r="BP1154">
        <f t="shared" ref="BP1154:BP1217" si="660">AT1154</f>
        <v>4</v>
      </c>
      <c r="BQ1154" t="str">
        <f t="shared" ref="BQ1154:BQ1217" si="661">AU1154</f>
        <v>Test</v>
      </c>
    </row>
    <row r="1155" spans="1:69" x14ac:dyDescent="0.3">
      <c r="A1155">
        <v>3</v>
      </c>
      <c r="B1155">
        <v>0</v>
      </c>
      <c r="C1155" t="s">
        <v>2521</v>
      </c>
      <c r="D1155" t="s">
        <v>15</v>
      </c>
      <c r="E1155">
        <v>47</v>
      </c>
      <c r="F1155">
        <v>1</v>
      </c>
      <c r="G1155">
        <v>0</v>
      </c>
      <c r="H1155" t="s">
        <v>2520</v>
      </c>
      <c r="I1155">
        <v>14.5</v>
      </c>
      <c r="K1155" t="s">
        <v>17</v>
      </c>
      <c r="M1155">
        <v>7</v>
      </c>
      <c r="O1155">
        <v>2</v>
      </c>
      <c r="P1155">
        <v>4</v>
      </c>
      <c r="Q1155">
        <v>5</v>
      </c>
      <c r="R1155" t="str">
        <f t="shared" ref="R1155:R1218" si="662">IF(O1155&lt;=3,"Train",IF(O1155=4,"Test","Validate"))</f>
        <v>Train</v>
      </c>
      <c r="S1155" t="str">
        <f t="shared" ref="S1155:S1218" si="663">IF(P1155&lt;=3,"Train",IF(P1155=4,"Test","Validate"))</f>
        <v>Test</v>
      </c>
      <c r="T1155" t="str">
        <f t="shared" ref="T1155:T1218" si="664">IF(Q1155&lt;=3,"Train",IF(Q1155=4,"Test","Validate"))</f>
        <v>Validate</v>
      </c>
      <c r="U1155" t="str">
        <f t="shared" ref="U1155:U1218" si="665">IFERROR(MID(RIGHT(N1155,4), FIND(",",RIGHT(N1155,4))+2,2),"")</f>
        <v/>
      </c>
      <c r="V1155" t="str">
        <f t="shared" ref="V1155:V1218" si="666">IF(E1155&lt;=17, "0-17", IF(E1155&lt;=30, "18-30", IF(E1155&lt;=40, "31-40", IF(E1155&lt;=50, "41-50", IF(E1155&lt;=60, "51-60", "61+")))))</f>
        <v>41-50</v>
      </c>
      <c r="W1155" t="str">
        <f t="shared" ref="W1155:W1218" si="667">LEFT(J1155,1)</f>
        <v/>
      </c>
      <c r="X1155" t="str">
        <f t="shared" ref="X1155:X1218" si="668">IF(I1155=0,"0", IF(I1155&lt;=10, "0-10", IF(I1155&lt;=20, "11-20", IF(I1155&lt;=30, "21-30", IF(I1155&lt;=40, "31-40", IF(I1155&lt;=100, "41-100", "100+"))))))</f>
        <v>11-20</v>
      </c>
      <c r="Y1155" t="b">
        <f>SUMPRODUCT(--(U1155=counts!$A$40:$A$49))&gt;0</f>
        <v>0</v>
      </c>
      <c r="Z1155" t="b">
        <f>SUMPRODUCT(--(W1155=counts!$A$18:$A$22))&gt;0</f>
        <v>0</v>
      </c>
      <c r="AA1155" t="str">
        <f t="shared" ref="AA1155:AA1218" si="669">V1155</f>
        <v>41-50</v>
      </c>
      <c r="AB1155" t="str">
        <f>IF(W1155="","Blank",IF(Z1155="TRUE",W1155,counts!$A$23))</f>
        <v>Blank</v>
      </c>
      <c r="AC1155" t="str">
        <f t="shared" ref="AC1155:AC1218" si="670">X1155</f>
        <v>11-20</v>
      </c>
      <c r="AD1155" t="str">
        <f t="shared" ref="AD1155:AD1218" si="671">IF(U1155="","Blank",IF(Y1155=TRUE, U1155,"Others"))</f>
        <v>Blank</v>
      </c>
      <c r="AE1155" t="str">
        <f t="shared" ref="AE1155:AE1218" si="672">D1155</f>
        <v>female</v>
      </c>
      <c r="AF1155">
        <f>IF(F1155&gt;=4, counts!$A$62,F1155)</f>
        <v>1</v>
      </c>
      <c r="AG1155">
        <f>IF(G1155&gt;=3, counts!$A$69,G1155)</f>
        <v>0</v>
      </c>
      <c r="AH1155" t="str">
        <f>IF(OR(K1155="S",K1155=""), counts!$A$75,K1155)</f>
        <v>S, blank</v>
      </c>
      <c r="AI1155">
        <f t="shared" ref="AI1155:AI1218" si="673">A1155</f>
        <v>3</v>
      </c>
      <c r="AJ1155">
        <f>VLOOKUP(AA1155,counts!$V$8:$W$13,2,FALSE)</f>
        <v>-13.385578549662212</v>
      </c>
      <c r="AK1155">
        <f>VLOOKUP(AB1155,counts!$V$17:$W$23,2,FALSE)</f>
        <v>-42.171718189759716</v>
      </c>
      <c r="AL1155">
        <f>VLOOKUP(AC1155,counts!$V$27:$W$33,2,FALSE)</f>
        <v>-9.6115457513775127</v>
      </c>
      <c r="AM1155">
        <f>VLOOKUP(AD1155,counts!$V$38:$W$49,2,FALSE)</f>
        <v>-33.757758935166962</v>
      </c>
      <c r="AN1155">
        <f>VLOOKUP(AE1155,counts!$V$53:$W$54,2,FALSE)</f>
        <v>151.41878811967541</v>
      </c>
      <c r="AO1155">
        <f>VLOOKUP(AF1155,counts!$V$58:$W$62,2,FALSE)</f>
        <v>48.695090775187893</v>
      </c>
      <c r="AP1155">
        <f>VLOOKUP(AG1155,counts!$V$66:$W$69,2,FALSE)</f>
        <v>-22.013681658285037</v>
      </c>
      <c r="AQ1155">
        <f>VLOOKUP(AH1155,counts!$V$73:$W$75,2,FALSE)</f>
        <v>-22.422560732600829</v>
      </c>
      <c r="AR1155">
        <f>VLOOKUP(AI1155,counts!$V$79:$W$81,2,FALSE)</f>
        <v>-67.960368165567971</v>
      </c>
      <c r="AS1155">
        <f t="shared" ref="AS1155:AS1218" si="674">B1155</f>
        <v>0</v>
      </c>
      <c r="AT1155">
        <f t="shared" ref="AT1155:AT1218" si="675">O1155</f>
        <v>2</v>
      </c>
      <c r="AU1155" t="str">
        <f t="shared" si="658"/>
        <v>Train</v>
      </c>
      <c r="AW1155" t="str">
        <f t="shared" ref="AW1155:AW1218" si="676">AA1155</f>
        <v>41-50</v>
      </c>
      <c r="AX1155" t="str">
        <f t="shared" ref="AX1155:AX1218" si="677">AB1155</f>
        <v>Blank</v>
      </c>
      <c r="AY1155" t="str">
        <f t="shared" ref="AY1155:AY1218" si="678">AC1155</f>
        <v>11-20</v>
      </c>
      <c r="AZ1155" t="str">
        <f t="shared" ref="AZ1155:AZ1218" si="679">AD1155</f>
        <v>Blank</v>
      </c>
      <c r="BA1155" t="str">
        <f t="shared" ref="BA1155:BA1218" si="680">AE1155</f>
        <v>female</v>
      </c>
      <c r="BB1155">
        <f t="shared" ref="BB1155:BB1218" si="681">AF1155</f>
        <v>1</v>
      </c>
      <c r="BC1155">
        <f t="shared" ref="BC1155:BC1218" si="682">AG1155</f>
        <v>0</v>
      </c>
      <c r="BD1155" t="str">
        <f t="shared" ref="BD1155:BD1218" si="683">AH1155</f>
        <v>S, blank</v>
      </c>
      <c r="BE1155">
        <f t="shared" ref="BE1155:BE1218" si="684">AI1155</f>
        <v>3</v>
      </c>
      <c r="BF1155">
        <f t="shared" ref="BF1155:BF1218" si="685">AJ1155</f>
        <v>-13.385578549662212</v>
      </c>
      <c r="BG1155">
        <f t="shared" ref="BG1155:BG1218" si="686">AK1155</f>
        <v>-42.171718189759716</v>
      </c>
      <c r="BH1155">
        <f t="shared" ref="BH1155:BH1218" si="687">AL1155</f>
        <v>-9.6115457513775127</v>
      </c>
      <c r="BI1155">
        <f t="shared" ref="BI1155:BI1218" si="688">AM1155</f>
        <v>-33.757758935166962</v>
      </c>
      <c r="BJ1155">
        <f t="shared" ref="BJ1155:BJ1218" si="689">AN1155</f>
        <v>151.41878811967541</v>
      </c>
      <c r="BK1155">
        <f t="shared" ref="BK1155:BK1218" si="690">AO1155</f>
        <v>48.695090775187893</v>
      </c>
      <c r="BL1155">
        <f t="shared" ref="BL1155:BL1218" si="691">AP1155</f>
        <v>-22.013681658285037</v>
      </c>
      <c r="BM1155">
        <f t="shared" ref="BM1155:BM1218" si="692">AQ1155</f>
        <v>-22.422560732600829</v>
      </c>
      <c r="BN1155">
        <f t="shared" ref="BN1155:BN1218" si="693">AR1155</f>
        <v>-67.960368165567971</v>
      </c>
      <c r="BO1155">
        <f t="shared" si="659"/>
        <v>0</v>
      </c>
      <c r="BP1155">
        <f t="shared" si="660"/>
        <v>2</v>
      </c>
      <c r="BQ1155" t="str">
        <f t="shared" si="661"/>
        <v>Train</v>
      </c>
    </row>
    <row r="1156" spans="1:69" x14ac:dyDescent="0.3">
      <c r="A1156">
        <v>3</v>
      </c>
      <c r="B1156">
        <v>0</v>
      </c>
      <c r="C1156" t="s">
        <v>2522</v>
      </c>
      <c r="D1156" t="s">
        <v>20</v>
      </c>
      <c r="F1156">
        <v>0</v>
      </c>
      <c r="G1156">
        <v>0</v>
      </c>
      <c r="H1156" t="s">
        <v>2523</v>
      </c>
      <c r="I1156">
        <v>8.0500000000000007</v>
      </c>
      <c r="K1156" t="s">
        <v>17</v>
      </c>
      <c r="O1156">
        <v>2</v>
      </c>
      <c r="P1156">
        <v>4</v>
      </c>
      <c r="Q1156">
        <v>4</v>
      </c>
      <c r="R1156" t="str">
        <f t="shared" si="662"/>
        <v>Train</v>
      </c>
      <c r="S1156" t="str">
        <f t="shared" si="663"/>
        <v>Test</v>
      </c>
      <c r="T1156" t="str">
        <f t="shared" si="664"/>
        <v>Test</v>
      </c>
      <c r="U1156" t="str">
        <f t="shared" si="665"/>
        <v/>
      </c>
      <c r="V1156" t="str">
        <f t="shared" si="666"/>
        <v>0-17</v>
      </c>
      <c r="W1156" t="str">
        <f t="shared" si="667"/>
        <v/>
      </c>
      <c r="X1156" t="str">
        <f t="shared" si="668"/>
        <v>0-10</v>
      </c>
      <c r="Y1156" t="b">
        <f>SUMPRODUCT(--(U1156=counts!$A$40:$A$49))&gt;0</f>
        <v>0</v>
      </c>
      <c r="Z1156" t="b">
        <f>SUMPRODUCT(--(W1156=counts!$A$18:$A$22))&gt;0</f>
        <v>0</v>
      </c>
      <c r="AA1156" t="str">
        <f t="shared" si="669"/>
        <v>0-17</v>
      </c>
      <c r="AB1156" t="str">
        <f>IF(W1156="","Blank",IF(Z1156="TRUE",W1156,counts!$A$23))</f>
        <v>Blank</v>
      </c>
      <c r="AC1156" t="str">
        <f t="shared" si="670"/>
        <v>0-10</v>
      </c>
      <c r="AD1156" t="str">
        <f t="shared" si="671"/>
        <v>Blank</v>
      </c>
      <c r="AE1156" t="str">
        <f t="shared" si="672"/>
        <v>male</v>
      </c>
      <c r="AF1156">
        <f>IF(F1156&gt;=4, counts!$A$62,F1156)</f>
        <v>0</v>
      </c>
      <c r="AG1156">
        <f>IF(G1156&gt;=3, counts!$A$69,G1156)</f>
        <v>0</v>
      </c>
      <c r="AH1156" t="str">
        <f>IF(OR(K1156="S",K1156=""), counts!$A$75,K1156)</f>
        <v>S, blank</v>
      </c>
      <c r="AI1156">
        <f t="shared" si="673"/>
        <v>3</v>
      </c>
      <c r="AJ1156">
        <f>VLOOKUP(AA1156,counts!$V$8:$W$13,2,FALSE)</f>
        <v>-3.7643689058441341</v>
      </c>
      <c r="AK1156">
        <f>VLOOKUP(AB1156,counts!$V$17:$W$23,2,FALSE)</f>
        <v>-42.171718189759716</v>
      </c>
      <c r="AL1156">
        <f>VLOOKUP(AC1156,counts!$V$27:$W$33,2,FALSE)</f>
        <v>-82.840254641099079</v>
      </c>
      <c r="AM1156">
        <f>VLOOKUP(AD1156,counts!$V$38:$W$49,2,FALSE)</f>
        <v>-33.757758935166962</v>
      </c>
      <c r="AN1156">
        <f>VLOOKUP(AE1156,counts!$V$53:$W$54,2,FALSE)</f>
        <v>-108.67008854708662</v>
      </c>
      <c r="AO1156">
        <f>VLOOKUP(AF1156,counts!$V$58:$W$62,2,FALSE)</f>
        <v>-14.754319664473872</v>
      </c>
      <c r="AP1156">
        <f>VLOOKUP(AG1156,counts!$V$66:$W$69,2,FALSE)</f>
        <v>-22.013681658285037</v>
      </c>
      <c r="AQ1156">
        <f>VLOOKUP(AH1156,counts!$V$73:$W$75,2,FALSE)</f>
        <v>-22.422560732600829</v>
      </c>
      <c r="AR1156">
        <f>VLOOKUP(AI1156,counts!$V$79:$W$81,2,FALSE)</f>
        <v>-67.960368165567971</v>
      </c>
      <c r="AS1156">
        <f t="shared" si="674"/>
        <v>0</v>
      </c>
      <c r="AT1156">
        <f t="shared" si="675"/>
        <v>2</v>
      </c>
      <c r="AU1156" t="str">
        <f t="shared" si="658"/>
        <v>Train</v>
      </c>
      <c r="AW1156" t="str">
        <f t="shared" si="676"/>
        <v>0-17</v>
      </c>
      <c r="AX1156" t="str">
        <f t="shared" si="677"/>
        <v>Blank</v>
      </c>
      <c r="AY1156" t="str">
        <f t="shared" si="678"/>
        <v>0-10</v>
      </c>
      <c r="AZ1156" t="str">
        <f t="shared" si="679"/>
        <v>Blank</v>
      </c>
      <c r="BA1156" t="str">
        <f t="shared" si="680"/>
        <v>male</v>
      </c>
      <c r="BB1156">
        <f t="shared" si="681"/>
        <v>0</v>
      </c>
      <c r="BC1156">
        <f t="shared" si="682"/>
        <v>0</v>
      </c>
      <c r="BD1156" t="str">
        <f t="shared" si="683"/>
        <v>S, blank</v>
      </c>
      <c r="BE1156">
        <f t="shared" si="684"/>
        <v>3</v>
      </c>
      <c r="BF1156">
        <f t="shared" si="685"/>
        <v>-3.7643689058441341</v>
      </c>
      <c r="BG1156">
        <f t="shared" si="686"/>
        <v>-42.171718189759716</v>
      </c>
      <c r="BH1156">
        <f t="shared" si="687"/>
        <v>-82.840254641099079</v>
      </c>
      <c r="BI1156">
        <f t="shared" si="688"/>
        <v>-33.757758935166962</v>
      </c>
      <c r="BJ1156">
        <f t="shared" si="689"/>
        <v>-108.67008854708662</v>
      </c>
      <c r="BK1156">
        <f t="shared" si="690"/>
        <v>-14.754319664473872</v>
      </c>
      <c r="BL1156">
        <f t="shared" si="691"/>
        <v>-22.013681658285037</v>
      </c>
      <c r="BM1156">
        <f t="shared" si="692"/>
        <v>-22.422560732600829</v>
      </c>
      <c r="BN1156">
        <f t="shared" si="693"/>
        <v>-67.960368165567971</v>
      </c>
      <c r="BO1156">
        <f t="shared" si="659"/>
        <v>0</v>
      </c>
      <c r="BP1156">
        <f t="shared" si="660"/>
        <v>2</v>
      </c>
      <c r="BQ1156" t="str">
        <f t="shared" si="661"/>
        <v>Train</v>
      </c>
    </row>
    <row r="1157" spans="1:69" x14ac:dyDescent="0.3">
      <c r="A1157">
        <v>3</v>
      </c>
      <c r="B1157">
        <v>0</v>
      </c>
      <c r="C1157" t="s">
        <v>2524</v>
      </c>
      <c r="D1157" t="s">
        <v>20</v>
      </c>
      <c r="F1157">
        <v>0</v>
      </c>
      <c r="G1157">
        <v>0</v>
      </c>
      <c r="H1157" t="s">
        <v>2525</v>
      </c>
      <c r="I1157">
        <v>7.7750000000000004</v>
      </c>
      <c r="K1157" t="s">
        <v>17</v>
      </c>
      <c r="O1157">
        <v>5</v>
      </c>
      <c r="P1157">
        <v>4</v>
      </c>
      <c r="Q1157">
        <v>5</v>
      </c>
      <c r="R1157" t="str">
        <f t="shared" si="662"/>
        <v>Validate</v>
      </c>
      <c r="S1157" t="str">
        <f t="shared" si="663"/>
        <v>Test</v>
      </c>
      <c r="T1157" t="str">
        <f t="shared" si="664"/>
        <v>Validate</v>
      </c>
      <c r="U1157" t="str">
        <f t="shared" si="665"/>
        <v/>
      </c>
      <c r="V1157" t="str">
        <f t="shared" si="666"/>
        <v>0-17</v>
      </c>
      <c r="W1157" t="str">
        <f t="shared" si="667"/>
        <v/>
      </c>
      <c r="X1157" t="str">
        <f t="shared" si="668"/>
        <v>0-10</v>
      </c>
      <c r="Y1157" t="b">
        <f>SUMPRODUCT(--(U1157=counts!$A$40:$A$49))&gt;0</f>
        <v>0</v>
      </c>
      <c r="Z1157" t="b">
        <f>SUMPRODUCT(--(W1157=counts!$A$18:$A$22))&gt;0</f>
        <v>0</v>
      </c>
      <c r="AA1157" t="str">
        <f t="shared" si="669"/>
        <v>0-17</v>
      </c>
      <c r="AB1157" t="str">
        <f>IF(W1157="","Blank",IF(Z1157="TRUE",W1157,counts!$A$23))</f>
        <v>Blank</v>
      </c>
      <c r="AC1157" t="str">
        <f t="shared" si="670"/>
        <v>0-10</v>
      </c>
      <c r="AD1157" t="str">
        <f t="shared" si="671"/>
        <v>Blank</v>
      </c>
      <c r="AE1157" t="str">
        <f t="shared" si="672"/>
        <v>male</v>
      </c>
      <c r="AF1157">
        <f>IF(F1157&gt;=4, counts!$A$62,F1157)</f>
        <v>0</v>
      </c>
      <c r="AG1157">
        <f>IF(G1157&gt;=3, counts!$A$69,G1157)</f>
        <v>0</v>
      </c>
      <c r="AH1157" t="str">
        <f>IF(OR(K1157="S",K1157=""), counts!$A$75,K1157)</f>
        <v>S, blank</v>
      </c>
      <c r="AI1157">
        <f t="shared" si="673"/>
        <v>3</v>
      </c>
      <c r="AJ1157">
        <f>VLOOKUP(AA1157,counts!$V$8:$W$13,2,FALSE)</f>
        <v>-3.7643689058441341</v>
      </c>
      <c r="AK1157">
        <f>VLOOKUP(AB1157,counts!$V$17:$W$23,2,FALSE)</f>
        <v>-42.171718189759716</v>
      </c>
      <c r="AL1157">
        <f>VLOOKUP(AC1157,counts!$V$27:$W$33,2,FALSE)</f>
        <v>-82.840254641099079</v>
      </c>
      <c r="AM1157">
        <f>VLOOKUP(AD1157,counts!$V$38:$W$49,2,FALSE)</f>
        <v>-33.757758935166962</v>
      </c>
      <c r="AN1157">
        <f>VLOOKUP(AE1157,counts!$V$53:$W$54,2,FALSE)</f>
        <v>-108.67008854708662</v>
      </c>
      <c r="AO1157">
        <f>VLOOKUP(AF1157,counts!$V$58:$W$62,2,FALSE)</f>
        <v>-14.754319664473872</v>
      </c>
      <c r="AP1157">
        <f>VLOOKUP(AG1157,counts!$V$66:$W$69,2,FALSE)</f>
        <v>-22.013681658285037</v>
      </c>
      <c r="AQ1157">
        <f>VLOOKUP(AH1157,counts!$V$73:$W$75,2,FALSE)</f>
        <v>-22.422560732600829</v>
      </c>
      <c r="AR1157">
        <f>VLOOKUP(AI1157,counts!$V$79:$W$81,2,FALSE)</f>
        <v>-67.960368165567971</v>
      </c>
      <c r="AS1157">
        <f t="shared" si="674"/>
        <v>0</v>
      </c>
      <c r="AT1157">
        <f t="shared" si="675"/>
        <v>5</v>
      </c>
      <c r="AU1157" t="str">
        <f t="shared" si="658"/>
        <v>Validate</v>
      </c>
      <c r="AW1157" t="str">
        <f t="shared" si="676"/>
        <v>0-17</v>
      </c>
      <c r="AX1157" t="str">
        <f t="shared" si="677"/>
        <v>Blank</v>
      </c>
      <c r="AY1157" t="str">
        <f t="shared" si="678"/>
        <v>0-10</v>
      </c>
      <c r="AZ1157" t="str">
        <f t="shared" si="679"/>
        <v>Blank</v>
      </c>
      <c r="BA1157" t="str">
        <f t="shared" si="680"/>
        <v>male</v>
      </c>
      <c r="BB1157">
        <f t="shared" si="681"/>
        <v>0</v>
      </c>
      <c r="BC1157">
        <f t="shared" si="682"/>
        <v>0</v>
      </c>
      <c r="BD1157" t="str">
        <f t="shared" si="683"/>
        <v>S, blank</v>
      </c>
      <c r="BE1157">
        <f t="shared" si="684"/>
        <v>3</v>
      </c>
      <c r="BF1157">
        <f t="shared" si="685"/>
        <v>-3.7643689058441341</v>
      </c>
      <c r="BG1157">
        <f t="shared" si="686"/>
        <v>-42.171718189759716</v>
      </c>
      <c r="BH1157">
        <f t="shared" si="687"/>
        <v>-82.840254641099079</v>
      </c>
      <c r="BI1157">
        <f t="shared" si="688"/>
        <v>-33.757758935166962</v>
      </c>
      <c r="BJ1157">
        <f t="shared" si="689"/>
        <v>-108.67008854708662</v>
      </c>
      <c r="BK1157">
        <f t="shared" si="690"/>
        <v>-14.754319664473872</v>
      </c>
      <c r="BL1157">
        <f t="shared" si="691"/>
        <v>-22.013681658285037</v>
      </c>
      <c r="BM1157">
        <f t="shared" si="692"/>
        <v>-22.422560732600829</v>
      </c>
      <c r="BN1157">
        <f t="shared" si="693"/>
        <v>-67.960368165567971</v>
      </c>
      <c r="BO1157">
        <f t="shared" si="659"/>
        <v>0</v>
      </c>
      <c r="BP1157">
        <f t="shared" si="660"/>
        <v>5</v>
      </c>
      <c r="BQ1157" t="str">
        <f t="shared" si="661"/>
        <v>Validate</v>
      </c>
    </row>
    <row r="1158" spans="1:69" x14ac:dyDescent="0.3">
      <c r="A1158">
        <v>3</v>
      </c>
      <c r="B1158">
        <v>0</v>
      </c>
      <c r="C1158" t="s">
        <v>2526</v>
      </c>
      <c r="D1158" t="s">
        <v>15</v>
      </c>
      <c r="E1158">
        <v>2</v>
      </c>
      <c r="F1158">
        <v>1</v>
      </c>
      <c r="G1158">
        <v>1</v>
      </c>
      <c r="H1158" t="s">
        <v>2527</v>
      </c>
      <c r="I1158">
        <v>20.212499999999999</v>
      </c>
      <c r="K1158" t="s">
        <v>17</v>
      </c>
      <c r="O1158">
        <v>2</v>
      </c>
      <c r="P1158">
        <v>4</v>
      </c>
      <c r="Q1158">
        <v>5</v>
      </c>
      <c r="R1158" t="str">
        <f t="shared" si="662"/>
        <v>Train</v>
      </c>
      <c r="S1158" t="str">
        <f t="shared" si="663"/>
        <v>Test</v>
      </c>
      <c r="T1158" t="str">
        <f t="shared" si="664"/>
        <v>Validate</v>
      </c>
      <c r="U1158" t="str">
        <f t="shared" si="665"/>
        <v/>
      </c>
      <c r="V1158" t="str">
        <f t="shared" si="666"/>
        <v>0-17</v>
      </c>
      <c r="W1158" t="str">
        <f t="shared" si="667"/>
        <v/>
      </c>
      <c r="X1158" t="str">
        <f t="shared" si="668"/>
        <v>21-30</v>
      </c>
      <c r="Y1158" t="b">
        <f>SUMPRODUCT(--(U1158=counts!$A$40:$A$49))&gt;0</f>
        <v>0</v>
      </c>
      <c r="Z1158" t="b">
        <f>SUMPRODUCT(--(W1158=counts!$A$18:$A$22))&gt;0</f>
        <v>0</v>
      </c>
      <c r="AA1158" t="str">
        <f t="shared" si="669"/>
        <v>0-17</v>
      </c>
      <c r="AB1158" t="str">
        <f>IF(W1158="","Blank",IF(Z1158="TRUE",W1158,counts!$A$23))</f>
        <v>Blank</v>
      </c>
      <c r="AC1158" t="str">
        <f t="shared" si="670"/>
        <v>21-30</v>
      </c>
      <c r="AD1158" t="str">
        <f t="shared" si="671"/>
        <v>Blank</v>
      </c>
      <c r="AE1158" t="str">
        <f t="shared" si="672"/>
        <v>female</v>
      </c>
      <c r="AF1158">
        <f>IF(F1158&gt;=4, counts!$A$62,F1158)</f>
        <v>1</v>
      </c>
      <c r="AG1158">
        <f>IF(G1158&gt;=3, counts!$A$69,G1158)</f>
        <v>1</v>
      </c>
      <c r="AH1158" t="str">
        <f>IF(OR(K1158="S",K1158=""), counts!$A$75,K1158)</f>
        <v>S, blank</v>
      </c>
      <c r="AI1158">
        <f t="shared" si="673"/>
        <v>3</v>
      </c>
      <c r="AJ1158">
        <f>VLOOKUP(AA1158,counts!$V$8:$W$13,2,FALSE)</f>
        <v>-3.7643689058441341</v>
      </c>
      <c r="AK1158">
        <f>VLOOKUP(AB1158,counts!$V$17:$W$23,2,FALSE)</f>
        <v>-42.171718189759716</v>
      </c>
      <c r="AL1158">
        <f>VLOOKUP(AC1158,counts!$V$27:$W$33,2,FALSE)</f>
        <v>40.172297072540438</v>
      </c>
      <c r="AM1158">
        <f>VLOOKUP(AD1158,counts!$V$38:$W$49,2,FALSE)</f>
        <v>-33.757758935166962</v>
      </c>
      <c r="AN1158">
        <f>VLOOKUP(AE1158,counts!$V$53:$W$54,2,FALSE)</f>
        <v>151.41878811967541</v>
      </c>
      <c r="AO1158">
        <f>VLOOKUP(AF1158,counts!$V$58:$W$62,2,FALSE)</f>
        <v>48.695090775187893</v>
      </c>
      <c r="AP1158">
        <f>VLOOKUP(AG1158,counts!$V$66:$W$69,2,FALSE)</f>
        <v>79.365382998232107</v>
      </c>
      <c r="AQ1158">
        <f>VLOOKUP(AH1158,counts!$V$73:$W$75,2,FALSE)</f>
        <v>-22.422560732600829</v>
      </c>
      <c r="AR1158">
        <f>VLOOKUP(AI1158,counts!$V$79:$W$81,2,FALSE)</f>
        <v>-67.960368165567971</v>
      </c>
      <c r="AS1158">
        <f t="shared" si="674"/>
        <v>0</v>
      </c>
      <c r="AT1158">
        <f t="shared" si="675"/>
        <v>2</v>
      </c>
      <c r="AU1158" t="str">
        <f t="shared" si="658"/>
        <v>Train</v>
      </c>
      <c r="AW1158" t="str">
        <f t="shared" si="676"/>
        <v>0-17</v>
      </c>
      <c r="AX1158" t="str">
        <f t="shared" si="677"/>
        <v>Blank</v>
      </c>
      <c r="AY1158" t="str">
        <f t="shared" si="678"/>
        <v>21-30</v>
      </c>
      <c r="AZ1158" t="str">
        <f t="shared" si="679"/>
        <v>Blank</v>
      </c>
      <c r="BA1158" t="str">
        <f t="shared" si="680"/>
        <v>female</v>
      </c>
      <c r="BB1158">
        <f t="shared" si="681"/>
        <v>1</v>
      </c>
      <c r="BC1158">
        <f t="shared" si="682"/>
        <v>1</v>
      </c>
      <c r="BD1158" t="str">
        <f t="shared" si="683"/>
        <v>S, blank</v>
      </c>
      <c r="BE1158">
        <f t="shared" si="684"/>
        <v>3</v>
      </c>
      <c r="BF1158">
        <f t="shared" si="685"/>
        <v>-3.7643689058441341</v>
      </c>
      <c r="BG1158">
        <f t="shared" si="686"/>
        <v>-42.171718189759716</v>
      </c>
      <c r="BH1158">
        <f t="shared" si="687"/>
        <v>40.172297072540438</v>
      </c>
      <c r="BI1158">
        <f t="shared" si="688"/>
        <v>-33.757758935166962</v>
      </c>
      <c r="BJ1158">
        <f t="shared" si="689"/>
        <v>151.41878811967541</v>
      </c>
      <c r="BK1158">
        <f t="shared" si="690"/>
        <v>48.695090775187893</v>
      </c>
      <c r="BL1158">
        <f t="shared" si="691"/>
        <v>79.365382998232107</v>
      </c>
      <c r="BM1158">
        <f t="shared" si="692"/>
        <v>-22.422560732600829</v>
      </c>
      <c r="BN1158">
        <f t="shared" si="693"/>
        <v>-67.960368165567971</v>
      </c>
      <c r="BO1158">
        <f t="shared" si="659"/>
        <v>0</v>
      </c>
      <c r="BP1158">
        <f t="shared" si="660"/>
        <v>2</v>
      </c>
      <c r="BQ1158" t="str">
        <f t="shared" si="661"/>
        <v>Train</v>
      </c>
    </row>
    <row r="1159" spans="1:69" x14ac:dyDescent="0.3">
      <c r="A1159">
        <v>3</v>
      </c>
      <c r="B1159">
        <v>0</v>
      </c>
      <c r="C1159" t="s">
        <v>2528</v>
      </c>
      <c r="D1159" t="s">
        <v>20</v>
      </c>
      <c r="E1159">
        <v>18</v>
      </c>
      <c r="F1159">
        <v>1</v>
      </c>
      <c r="G1159">
        <v>1</v>
      </c>
      <c r="H1159" t="s">
        <v>2527</v>
      </c>
      <c r="I1159">
        <v>20.212499999999999</v>
      </c>
      <c r="K1159" t="s">
        <v>17</v>
      </c>
      <c r="O1159">
        <v>5</v>
      </c>
      <c r="P1159">
        <v>4</v>
      </c>
      <c r="Q1159">
        <v>2</v>
      </c>
      <c r="R1159" t="str">
        <f t="shared" si="662"/>
        <v>Validate</v>
      </c>
      <c r="S1159" t="str">
        <f t="shared" si="663"/>
        <v>Test</v>
      </c>
      <c r="T1159" t="str">
        <f t="shared" si="664"/>
        <v>Train</v>
      </c>
      <c r="U1159" t="str">
        <f t="shared" si="665"/>
        <v/>
      </c>
      <c r="V1159" t="str">
        <f t="shared" si="666"/>
        <v>18-30</v>
      </c>
      <c r="W1159" t="str">
        <f t="shared" si="667"/>
        <v/>
      </c>
      <c r="X1159" t="str">
        <f t="shared" si="668"/>
        <v>21-30</v>
      </c>
      <c r="Y1159" t="b">
        <f>SUMPRODUCT(--(U1159=counts!$A$40:$A$49))&gt;0</f>
        <v>0</v>
      </c>
      <c r="Z1159" t="b">
        <f>SUMPRODUCT(--(W1159=counts!$A$18:$A$22))&gt;0</f>
        <v>0</v>
      </c>
      <c r="AA1159" t="str">
        <f t="shared" si="669"/>
        <v>18-30</v>
      </c>
      <c r="AB1159" t="str">
        <f>IF(W1159="","Blank",IF(Z1159="TRUE",W1159,counts!$A$23))</f>
        <v>Blank</v>
      </c>
      <c r="AC1159" t="str">
        <f t="shared" si="670"/>
        <v>21-30</v>
      </c>
      <c r="AD1159" t="str">
        <f t="shared" si="671"/>
        <v>Blank</v>
      </c>
      <c r="AE1159" t="str">
        <f t="shared" si="672"/>
        <v>male</v>
      </c>
      <c r="AF1159">
        <f>IF(F1159&gt;=4, counts!$A$62,F1159)</f>
        <v>1</v>
      </c>
      <c r="AG1159">
        <f>IF(G1159&gt;=3, counts!$A$69,G1159)</f>
        <v>1</v>
      </c>
      <c r="AH1159" t="str">
        <f>IF(OR(K1159="S",K1159=""), counts!$A$75,K1159)</f>
        <v>S, blank</v>
      </c>
      <c r="AI1159">
        <f t="shared" si="673"/>
        <v>3</v>
      </c>
      <c r="AJ1159">
        <f>VLOOKUP(AA1159,counts!$V$8:$W$13,2,FALSE)</f>
        <v>-11.613432440426715</v>
      </c>
      <c r="AK1159">
        <f>VLOOKUP(AB1159,counts!$V$17:$W$23,2,FALSE)</f>
        <v>-42.171718189759716</v>
      </c>
      <c r="AL1159">
        <f>VLOOKUP(AC1159,counts!$V$27:$W$33,2,FALSE)</f>
        <v>40.172297072540438</v>
      </c>
      <c r="AM1159">
        <f>VLOOKUP(AD1159,counts!$V$38:$W$49,2,FALSE)</f>
        <v>-33.757758935166962</v>
      </c>
      <c r="AN1159">
        <f>VLOOKUP(AE1159,counts!$V$53:$W$54,2,FALSE)</f>
        <v>-108.67008854708662</v>
      </c>
      <c r="AO1159">
        <f>VLOOKUP(AF1159,counts!$V$58:$W$62,2,FALSE)</f>
        <v>48.695090775187893</v>
      </c>
      <c r="AP1159">
        <f>VLOOKUP(AG1159,counts!$V$66:$W$69,2,FALSE)</f>
        <v>79.365382998232107</v>
      </c>
      <c r="AQ1159">
        <f>VLOOKUP(AH1159,counts!$V$73:$W$75,2,FALSE)</f>
        <v>-22.422560732600829</v>
      </c>
      <c r="AR1159">
        <f>VLOOKUP(AI1159,counts!$V$79:$W$81,2,FALSE)</f>
        <v>-67.960368165567971</v>
      </c>
      <c r="AS1159">
        <f t="shared" si="674"/>
        <v>0</v>
      </c>
      <c r="AT1159">
        <f t="shared" si="675"/>
        <v>5</v>
      </c>
      <c r="AU1159" t="str">
        <f t="shared" si="658"/>
        <v>Validate</v>
      </c>
      <c r="AW1159" t="str">
        <f t="shared" si="676"/>
        <v>18-30</v>
      </c>
      <c r="AX1159" t="str">
        <f t="shared" si="677"/>
        <v>Blank</v>
      </c>
      <c r="AY1159" t="str">
        <f t="shared" si="678"/>
        <v>21-30</v>
      </c>
      <c r="AZ1159" t="str">
        <f t="shared" si="679"/>
        <v>Blank</v>
      </c>
      <c r="BA1159" t="str">
        <f t="shared" si="680"/>
        <v>male</v>
      </c>
      <c r="BB1159">
        <f t="shared" si="681"/>
        <v>1</v>
      </c>
      <c r="BC1159">
        <f t="shared" si="682"/>
        <v>1</v>
      </c>
      <c r="BD1159" t="str">
        <f t="shared" si="683"/>
        <v>S, blank</v>
      </c>
      <c r="BE1159">
        <f t="shared" si="684"/>
        <v>3</v>
      </c>
      <c r="BF1159">
        <f t="shared" si="685"/>
        <v>-11.613432440426715</v>
      </c>
      <c r="BG1159">
        <f t="shared" si="686"/>
        <v>-42.171718189759716</v>
      </c>
      <c r="BH1159">
        <f t="shared" si="687"/>
        <v>40.172297072540438</v>
      </c>
      <c r="BI1159">
        <f t="shared" si="688"/>
        <v>-33.757758935166962</v>
      </c>
      <c r="BJ1159">
        <f t="shared" si="689"/>
        <v>-108.67008854708662</v>
      </c>
      <c r="BK1159">
        <f t="shared" si="690"/>
        <v>48.695090775187893</v>
      </c>
      <c r="BL1159">
        <f t="shared" si="691"/>
        <v>79.365382998232107</v>
      </c>
      <c r="BM1159">
        <f t="shared" si="692"/>
        <v>-22.422560732600829</v>
      </c>
      <c r="BN1159">
        <f t="shared" si="693"/>
        <v>-67.960368165567971</v>
      </c>
      <c r="BO1159">
        <f t="shared" si="659"/>
        <v>0</v>
      </c>
      <c r="BP1159">
        <f t="shared" si="660"/>
        <v>5</v>
      </c>
      <c r="BQ1159" t="str">
        <f t="shared" si="661"/>
        <v>Validate</v>
      </c>
    </row>
    <row r="1160" spans="1:69" x14ac:dyDescent="0.3">
      <c r="A1160">
        <v>3</v>
      </c>
      <c r="B1160">
        <v>0</v>
      </c>
      <c r="C1160" t="s">
        <v>2529</v>
      </c>
      <c r="D1160" t="s">
        <v>15</v>
      </c>
      <c r="E1160">
        <v>41</v>
      </c>
      <c r="F1160">
        <v>0</v>
      </c>
      <c r="G1160">
        <v>2</v>
      </c>
      <c r="H1160" t="s">
        <v>2527</v>
      </c>
      <c r="I1160">
        <v>20.212499999999999</v>
      </c>
      <c r="K1160" t="s">
        <v>17</v>
      </c>
      <c r="O1160">
        <v>5</v>
      </c>
      <c r="P1160">
        <v>5</v>
      </c>
      <c r="Q1160">
        <v>2</v>
      </c>
      <c r="R1160" t="str">
        <f t="shared" si="662"/>
        <v>Validate</v>
      </c>
      <c r="S1160" t="str">
        <f t="shared" si="663"/>
        <v>Validate</v>
      </c>
      <c r="T1160" t="str">
        <f t="shared" si="664"/>
        <v>Train</v>
      </c>
      <c r="U1160" t="str">
        <f t="shared" si="665"/>
        <v/>
      </c>
      <c r="V1160" t="str">
        <f t="shared" si="666"/>
        <v>41-50</v>
      </c>
      <c r="W1160" t="str">
        <f t="shared" si="667"/>
        <v/>
      </c>
      <c r="X1160" t="str">
        <f t="shared" si="668"/>
        <v>21-30</v>
      </c>
      <c r="Y1160" t="b">
        <f>SUMPRODUCT(--(U1160=counts!$A$40:$A$49))&gt;0</f>
        <v>0</v>
      </c>
      <c r="Z1160" t="b">
        <f>SUMPRODUCT(--(W1160=counts!$A$18:$A$22))&gt;0</f>
        <v>0</v>
      </c>
      <c r="AA1160" t="str">
        <f t="shared" si="669"/>
        <v>41-50</v>
      </c>
      <c r="AB1160" t="str">
        <f>IF(W1160="","Blank",IF(Z1160="TRUE",W1160,counts!$A$23))</f>
        <v>Blank</v>
      </c>
      <c r="AC1160" t="str">
        <f t="shared" si="670"/>
        <v>21-30</v>
      </c>
      <c r="AD1160" t="str">
        <f t="shared" si="671"/>
        <v>Blank</v>
      </c>
      <c r="AE1160" t="str">
        <f t="shared" si="672"/>
        <v>female</v>
      </c>
      <c r="AF1160">
        <f>IF(F1160&gt;=4, counts!$A$62,F1160)</f>
        <v>0</v>
      </c>
      <c r="AG1160">
        <f>IF(G1160&gt;=3, counts!$A$69,G1160)</f>
        <v>2</v>
      </c>
      <c r="AH1160" t="str">
        <f>IF(OR(K1160="S",K1160=""), counts!$A$75,K1160)</f>
        <v>S, blank</v>
      </c>
      <c r="AI1160">
        <f t="shared" si="673"/>
        <v>3</v>
      </c>
      <c r="AJ1160">
        <f>VLOOKUP(AA1160,counts!$V$8:$W$13,2,FALSE)</f>
        <v>-13.385578549662212</v>
      </c>
      <c r="AK1160">
        <f>VLOOKUP(AB1160,counts!$V$17:$W$23,2,FALSE)</f>
        <v>-42.171718189759716</v>
      </c>
      <c r="AL1160">
        <f>VLOOKUP(AC1160,counts!$V$27:$W$33,2,FALSE)</f>
        <v>40.172297072540438</v>
      </c>
      <c r="AM1160">
        <f>VLOOKUP(AD1160,counts!$V$38:$W$49,2,FALSE)</f>
        <v>-33.757758935166962</v>
      </c>
      <c r="AN1160">
        <f>VLOOKUP(AE1160,counts!$V$53:$W$54,2,FALSE)</f>
        <v>151.41878811967541</v>
      </c>
      <c r="AO1160">
        <f>VLOOKUP(AF1160,counts!$V$58:$W$62,2,FALSE)</f>
        <v>-14.754319664473872</v>
      </c>
      <c r="AP1160">
        <f>VLOOKUP(AG1160,counts!$V$66:$W$69,2,FALSE)</f>
        <v>75.609641767585757</v>
      </c>
      <c r="AQ1160">
        <f>VLOOKUP(AH1160,counts!$V$73:$W$75,2,FALSE)</f>
        <v>-22.422560732600829</v>
      </c>
      <c r="AR1160">
        <f>VLOOKUP(AI1160,counts!$V$79:$W$81,2,FALSE)</f>
        <v>-67.960368165567971</v>
      </c>
      <c r="AS1160">
        <f t="shared" si="674"/>
        <v>0</v>
      </c>
      <c r="AT1160">
        <f t="shared" si="675"/>
        <v>5</v>
      </c>
      <c r="AU1160" t="str">
        <f t="shared" si="658"/>
        <v>Validate</v>
      </c>
      <c r="AW1160" t="str">
        <f t="shared" si="676"/>
        <v>41-50</v>
      </c>
      <c r="AX1160" t="str">
        <f t="shared" si="677"/>
        <v>Blank</v>
      </c>
      <c r="AY1160" t="str">
        <f t="shared" si="678"/>
        <v>21-30</v>
      </c>
      <c r="AZ1160" t="str">
        <f t="shared" si="679"/>
        <v>Blank</v>
      </c>
      <c r="BA1160" t="str">
        <f t="shared" si="680"/>
        <v>female</v>
      </c>
      <c r="BB1160">
        <f t="shared" si="681"/>
        <v>0</v>
      </c>
      <c r="BC1160">
        <f t="shared" si="682"/>
        <v>2</v>
      </c>
      <c r="BD1160" t="str">
        <f t="shared" si="683"/>
        <v>S, blank</v>
      </c>
      <c r="BE1160">
        <f t="shared" si="684"/>
        <v>3</v>
      </c>
      <c r="BF1160">
        <f t="shared" si="685"/>
        <v>-13.385578549662212</v>
      </c>
      <c r="BG1160">
        <f t="shared" si="686"/>
        <v>-42.171718189759716</v>
      </c>
      <c r="BH1160">
        <f t="shared" si="687"/>
        <v>40.172297072540438</v>
      </c>
      <c r="BI1160">
        <f t="shared" si="688"/>
        <v>-33.757758935166962</v>
      </c>
      <c r="BJ1160">
        <f t="shared" si="689"/>
        <v>151.41878811967541</v>
      </c>
      <c r="BK1160">
        <f t="shared" si="690"/>
        <v>-14.754319664473872</v>
      </c>
      <c r="BL1160">
        <f t="shared" si="691"/>
        <v>75.609641767585757</v>
      </c>
      <c r="BM1160">
        <f t="shared" si="692"/>
        <v>-22.422560732600829</v>
      </c>
      <c r="BN1160">
        <f t="shared" si="693"/>
        <v>-67.960368165567971</v>
      </c>
      <c r="BO1160">
        <f t="shared" si="659"/>
        <v>0</v>
      </c>
      <c r="BP1160">
        <f t="shared" si="660"/>
        <v>5</v>
      </c>
      <c r="BQ1160" t="str">
        <f t="shared" si="661"/>
        <v>Validate</v>
      </c>
    </row>
    <row r="1161" spans="1:69" x14ac:dyDescent="0.3">
      <c r="A1161">
        <v>3</v>
      </c>
      <c r="B1161">
        <v>1</v>
      </c>
      <c r="C1161" t="s">
        <v>2530</v>
      </c>
      <c r="D1161" t="s">
        <v>15</v>
      </c>
      <c r="F1161">
        <v>0</v>
      </c>
      <c r="G1161">
        <v>0</v>
      </c>
      <c r="H1161" t="s">
        <v>2531</v>
      </c>
      <c r="I1161">
        <v>8.0500000000000007</v>
      </c>
      <c r="K1161" t="s">
        <v>17</v>
      </c>
      <c r="L1161" t="s">
        <v>44</v>
      </c>
      <c r="O1161">
        <v>1</v>
      </c>
      <c r="P1161">
        <v>2</v>
      </c>
      <c r="Q1161">
        <v>2</v>
      </c>
      <c r="R1161" t="str">
        <f t="shared" si="662"/>
        <v>Train</v>
      </c>
      <c r="S1161" t="str">
        <f t="shared" si="663"/>
        <v>Train</v>
      </c>
      <c r="T1161" t="str">
        <f t="shared" si="664"/>
        <v>Train</v>
      </c>
      <c r="U1161" t="str">
        <f t="shared" si="665"/>
        <v/>
      </c>
      <c r="V1161" t="str">
        <f t="shared" si="666"/>
        <v>0-17</v>
      </c>
      <c r="W1161" t="str">
        <f t="shared" si="667"/>
        <v/>
      </c>
      <c r="X1161" t="str">
        <f t="shared" si="668"/>
        <v>0-10</v>
      </c>
      <c r="Y1161" t="b">
        <f>SUMPRODUCT(--(U1161=counts!$A$40:$A$49))&gt;0</f>
        <v>0</v>
      </c>
      <c r="Z1161" t="b">
        <f>SUMPRODUCT(--(W1161=counts!$A$18:$A$22))&gt;0</f>
        <v>0</v>
      </c>
      <c r="AA1161" t="str">
        <f t="shared" si="669"/>
        <v>0-17</v>
      </c>
      <c r="AB1161" t="str">
        <f>IF(W1161="","Blank",IF(Z1161="TRUE",W1161,counts!$A$23))</f>
        <v>Blank</v>
      </c>
      <c r="AC1161" t="str">
        <f t="shared" si="670"/>
        <v>0-10</v>
      </c>
      <c r="AD1161" t="str">
        <f t="shared" si="671"/>
        <v>Blank</v>
      </c>
      <c r="AE1161" t="str">
        <f t="shared" si="672"/>
        <v>female</v>
      </c>
      <c r="AF1161">
        <f>IF(F1161&gt;=4, counts!$A$62,F1161)</f>
        <v>0</v>
      </c>
      <c r="AG1161">
        <f>IF(G1161&gt;=3, counts!$A$69,G1161)</f>
        <v>0</v>
      </c>
      <c r="AH1161" t="str">
        <f>IF(OR(K1161="S",K1161=""), counts!$A$75,K1161)</f>
        <v>S, blank</v>
      </c>
      <c r="AI1161">
        <f t="shared" si="673"/>
        <v>3</v>
      </c>
      <c r="AJ1161">
        <f>VLOOKUP(AA1161,counts!$V$8:$W$13,2,FALSE)</f>
        <v>-3.7643689058441341</v>
      </c>
      <c r="AK1161">
        <f>VLOOKUP(AB1161,counts!$V$17:$W$23,2,FALSE)</f>
        <v>-42.171718189759716</v>
      </c>
      <c r="AL1161">
        <f>VLOOKUP(AC1161,counts!$V$27:$W$33,2,FALSE)</f>
        <v>-82.840254641099079</v>
      </c>
      <c r="AM1161">
        <f>VLOOKUP(AD1161,counts!$V$38:$W$49,2,FALSE)</f>
        <v>-33.757758935166962</v>
      </c>
      <c r="AN1161">
        <f>VLOOKUP(AE1161,counts!$V$53:$W$54,2,FALSE)</f>
        <v>151.41878811967541</v>
      </c>
      <c r="AO1161">
        <f>VLOOKUP(AF1161,counts!$V$58:$W$62,2,FALSE)</f>
        <v>-14.754319664473872</v>
      </c>
      <c r="AP1161">
        <f>VLOOKUP(AG1161,counts!$V$66:$W$69,2,FALSE)</f>
        <v>-22.013681658285037</v>
      </c>
      <c r="AQ1161">
        <f>VLOOKUP(AH1161,counts!$V$73:$W$75,2,FALSE)</f>
        <v>-22.422560732600829</v>
      </c>
      <c r="AR1161">
        <f>VLOOKUP(AI1161,counts!$V$79:$W$81,2,FALSE)</f>
        <v>-67.960368165567971</v>
      </c>
      <c r="AS1161">
        <f t="shared" si="674"/>
        <v>1</v>
      </c>
      <c r="AT1161">
        <f t="shared" si="675"/>
        <v>1</v>
      </c>
      <c r="AU1161" t="str">
        <f t="shared" si="658"/>
        <v>Train</v>
      </c>
      <c r="AW1161" t="str">
        <f t="shared" si="676"/>
        <v>0-17</v>
      </c>
      <c r="AX1161" t="str">
        <f t="shared" si="677"/>
        <v>Blank</v>
      </c>
      <c r="AY1161" t="str">
        <f t="shared" si="678"/>
        <v>0-10</v>
      </c>
      <c r="AZ1161" t="str">
        <f t="shared" si="679"/>
        <v>Blank</v>
      </c>
      <c r="BA1161" t="str">
        <f t="shared" si="680"/>
        <v>female</v>
      </c>
      <c r="BB1161">
        <f t="shared" si="681"/>
        <v>0</v>
      </c>
      <c r="BC1161">
        <f t="shared" si="682"/>
        <v>0</v>
      </c>
      <c r="BD1161" t="str">
        <f t="shared" si="683"/>
        <v>S, blank</v>
      </c>
      <c r="BE1161">
        <f t="shared" si="684"/>
        <v>3</v>
      </c>
      <c r="BF1161">
        <f t="shared" si="685"/>
        <v>-3.7643689058441341</v>
      </c>
      <c r="BG1161">
        <f t="shared" si="686"/>
        <v>-42.171718189759716</v>
      </c>
      <c r="BH1161">
        <f t="shared" si="687"/>
        <v>-82.840254641099079</v>
      </c>
      <c r="BI1161">
        <f t="shared" si="688"/>
        <v>-33.757758935166962</v>
      </c>
      <c r="BJ1161">
        <f t="shared" si="689"/>
        <v>151.41878811967541</v>
      </c>
      <c r="BK1161">
        <f t="shared" si="690"/>
        <v>-14.754319664473872</v>
      </c>
      <c r="BL1161">
        <f t="shared" si="691"/>
        <v>-22.013681658285037</v>
      </c>
      <c r="BM1161">
        <f t="shared" si="692"/>
        <v>-22.422560732600829</v>
      </c>
      <c r="BN1161">
        <f t="shared" si="693"/>
        <v>-67.960368165567971</v>
      </c>
      <c r="BO1161">
        <f t="shared" si="659"/>
        <v>1</v>
      </c>
      <c r="BP1161">
        <f t="shared" si="660"/>
        <v>1</v>
      </c>
      <c r="BQ1161" t="str">
        <f t="shared" si="661"/>
        <v>Train</v>
      </c>
    </row>
    <row r="1162" spans="1:69" x14ac:dyDescent="0.3">
      <c r="A1162">
        <v>3</v>
      </c>
      <c r="B1162">
        <v>0</v>
      </c>
      <c r="C1162" t="s">
        <v>2532</v>
      </c>
      <c r="D1162" t="s">
        <v>20</v>
      </c>
      <c r="E1162">
        <v>50</v>
      </c>
      <c r="F1162">
        <v>0</v>
      </c>
      <c r="G1162">
        <v>0</v>
      </c>
      <c r="H1162" t="s">
        <v>2533</v>
      </c>
      <c r="I1162">
        <v>8.0500000000000007</v>
      </c>
      <c r="K1162" t="s">
        <v>17</v>
      </c>
      <c r="O1162">
        <v>5</v>
      </c>
      <c r="P1162">
        <v>5</v>
      </c>
      <c r="Q1162">
        <v>4</v>
      </c>
      <c r="R1162" t="str">
        <f t="shared" si="662"/>
        <v>Validate</v>
      </c>
      <c r="S1162" t="str">
        <f t="shared" si="663"/>
        <v>Validate</v>
      </c>
      <c r="T1162" t="str">
        <f t="shared" si="664"/>
        <v>Test</v>
      </c>
      <c r="U1162" t="str">
        <f t="shared" si="665"/>
        <v/>
      </c>
      <c r="V1162" t="str">
        <f t="shared" si="666"/>
        <v>41-50</v>
      </c>
      <c r="W1162" t="str">
        <f t="shared" si="667"/>
        <v/>
      </c>
      <c r="X1162" t="str">
        <f t="shared" si="668"/>
        <v>0-10</v>
      </c>
      <c r="Y1162" t="b">
        <f>SUMPRODUCT(--(U1162=counts!$A$40:$A$49))&gt;0</f>
        <v>0</v>
      </c>
      <c r="Z1162" t="b">
        <f>SUMPRODUCT(--(W1162=counts!$A$18:$A$22))&gt;0</f>
        <v>0</v>
      </c>
      <c r="AA1162" t="str">
        <f t="shared" si="669"/>
        <v>41-50</v>
      </c>
      <c r="AB1162" t="str">
        <f>IF(W1162="","Blank",IF(Z1162="TRUE",W1162,counts!$A$23))</f>
        <v>Blank</v>
      </c>
      <c r="AC1162" t="str">
        <f t="shared" si="670"/>
        <v>0-10</v>
      </c>
      <c r="AD1162" t="str">
        <f t="shared" si="671"/>
        <v>Blank</v>
      </c>
      <c r="AE1162" t="str">
        <f t="shared" si="672"/>
        <v>male</v>
      </c>
      <c r="AF1162">
        <f>IF(F1162&gt;=4, counts!$A$62,F1162)</f>
        <v>0</v>
      </c>
      <c r="AG1162">
        <f>IF(G1162&gt;=3, counts!$A$69,G1162)</f>
        <v>0</v>
      </c>
      <c r="AH1162" t="str">
        <f>IF(OR(K1162="S",K1162=""), counts!$A$75,K1162)</f>
        <v>S, blank</v>
      </c>
      <c r="AI1162">
        <f t="shared" si="673"/>
        <v>3</v>
      </c>
      <c r="AJ1162">
        <f>VLOOKUP(AA1162,counts!$V$8:$W$13,2,FALSE)</f>
        <v>-13.385578549662212</v>
      </c>
      <c r="AK1162">
        <f>VLOOKUP(AB1162,counts!$V$17:$W$23,2,FALSE)</f>
        <v>-42.171718189759716</v>
      </c>
      <c r="AL1162">
        <f>VLOOKUP(AC1162,counts!$V$27:$W$33,2,FALSE)</f>
        <v>-82.840254641099079</v>
      </c>
      <c r="AM1162">
        <f>VLOOKUP(AD1162,counts!$V$38:$W$49,2,FALSE)</f>
        <v>-33.757758935166962</v>
      </c>
      <c r="AN1162">
        <f>VLOOKUP(AE1162,counts!$V$53:$W$54,2,FALSE)</f>
        <v>-108.67008854708662</v>
      </c>
      <c r="AO1162">
        <f>VLOOKUP(AF1162,counts!$V$58:$W$62,2,FALSE)</f>
        <v>-14.754319664473872</v>
      </c>
      <c r="AP1162">
        <f>VLOOKUP(AG1162,counts!$V$66:$W$69,2,FALSE)</f>
        <v>-22.013681658285037</v>
      </c>
      <c r="AQ1162">
        <f>VLOOKUP(AH1162,counts!$V$73:$W$75,2,FALSE)</f>
        <v>-22.422560732600829</v>
      </c>
      <c r="AR1162">
        <f>VLOOKUP(AI1162,counts!$V$79:$W$81,2,FALSE)</f>
        <v>-67.960368165567971</v>
      </c>
      <c r="AS1162">
        <f t="shared" si="674"/>
        <v>0</v>
      </c>
      <c r="AT1162">
        <f t="shared" si="675"/>
        <v>5</v>
      </c>
      <c r="AU1162" t="str">
        <f t="shared" si="658"/>
        <v>Validate</v>
      </c>
      <c r="AW1162" t="str">
        <f t="shared" si="676"/>
        <v>41-50</v>
      </c>
      <c r="AX1162" t="str">
        <f t="shared" si="677"/>
        <v>Blank</v>
      </c>
      <c r="AY1162" t="str">
        <f t="shared" si="678"/>
        <v>0-10</v>
      </c>
      <c r="AZ1162" t="str">
        <f t="shared" si="679"/>
        <v>Blank</v>
      </c>
      <c r="BA1162" t="str">
        <f t="shared" si="680"/>
        <v>male</v>
      </c>
      <c r="BB1162">
        <f t="shared" si="681"/>
        <v>0</v>
      </c>
      <c r="BC1162">
        <f t="shared" si="682"/>
        <v>0</v>
      </c>
      <c r="BD1162" t="str">
        <f t="shared" si="683"/>
        <v>S, blank</v>
      </c>
      <c r="BE1162">
        <f t="shared" si="684"/>
        <v>3</v>
      </c>
      <c r="BF1162">
        <f t="shared" si="685"/>
        <v>-13.385578549662212</v>
      </c>
      <c r="BG1162">
        <f t="shared" si="686"/>
        <v>-42.171718189759716</v>
      </c>
      <c r="BH1162">
        <f t="shared" si="687"/>
        <v>-82.840254641099079</v>
      </c>
      <c r="BI1162">
        <f t="shared" si="688"/>
        <v>-33.757758935166962</v>
      </c>
      <c r="BJ1162">
        <f t="shared" si="689"/>
        <v>-108.67008854708662</v>
      </c>
      <c r="BK1162">
        <f t="shared" si="690"/>
        <v>-14.754319664473872</v>
      </c>
      <c r="BL1162">
        <f t="shared" si="691"/>
        <v>-22.013681658285037</v>
      </c>
      <c r="BM1162">
        <f t="shared" si="692"/>
        <v>-22.422560732600829</v>
      </c>
      <c r="BN1162">
        <f t="shared" si="693"/>
        <v>-67.960368165567971</v>
      </c>
      <c r="BO1162">
        <f t="shared" si="659"/>
        <v>0</v>
      </c>
      <c r="BP1162">
        <f t="shared" si="660"/>
        <v>5</v>
      </c>
      <c r="BQ1162" t="str">
        <f t="shared" si="661"/>
        <v>Validate</v>
      </c>
    </row>
    <row r="1163" spans="1:69" x14ac:dyDescent="0.3">
      <c r="A1163">
        <v>3</v>
      </c>
      <c r="B1163">
        <v>0</v>
      </c>
      <c r="C1163" t="s">
        <v>2534</v>
      </c>
      <c r="D1163" t="s">
        <v>20</v>
      </c>
      <c r="E1163">
        <v>16</v>
      </c>
      <c r="F1163">
        <v>0</v>
      </c>
      <c r="G1163">
        <v>0</v>
      </c>
      <c r="H1163" t="s">
        <v>2535</v>
      </c>
      <c r="I1163">
        <v>8.0500000000000007</v>
      </c>
      <c r="K1163" t="s">
        <v>17</v>
      </c>
      <c r="O1163">
        <v>5</v>
      </c>
      <c r="P1163">
        <v>3</v>
      </c>
      <c r="Q1163">
        <v>5</v>
      </c>
      <c r="R1163" t="str">
        <f t="shared" si="662"/>
        <v>Validate</v>
      </c>
      <c r="S1163" t="str">
        <f t="shared" si="663"/>
        <v>Train</v>
      </c>
      <c r="T1163" t="str">
        <f t="shared" si="664"/>
        <v>Validate</v>
      </c>
      <c r="U1163" t="str">
        <f t="shared" si="665"/>
        <v/>
      </c>
      <c r="V1163" t="str">
        <f t="shared" si="666"/>
        <v>0-17</v>
      </c>
      <c r="W1163" t="str">
        <f t="shared" si="667"/>
        <v/>
      </c>
      <c r="X1163" t="str">
        <f t="shared" si="668"/>
        <v>0-10</v>
      </c>
      <c r="Y1163" t="b">
        <f>SUMPRODUCT(--(U1163=counts!$A$40:$A$49))&gt;0</f>
        <v>0</v>
      </c>
      <c r="Z1163" t="b">
        <f>SUMPRODUCT(--(W1163=counts!$A$18:$A$22))&gt;0</f>
        <v>0</v>
      </c>
      <c r="AA1163" t="str">
        <f t="shared" si="669"/>
        <v>0-17</v>
      </c>
      <c r="AB1163" t="str">
        <f>IF(W1163="","Blank",IF(Z1163="TRUE",W1163,counts!$A$23))</f>
        <v>Blank</v>
      </c>
      <c r="AC1163" t="str">
        <f t="shared" si="670"/>
        <v>0-10</v>
      </c>
      <c r="AD1163" t="str">
        <f t="shared" si="671"/>
        <v>Blank</v>
      </c>
      <c r="AE1163" t="str">
        <f t="shared" si="672"/>
        <v>male</v>
      </c>
      <c r="AF1163">
        <f>IF(F1163&gt;=4, counts!$A$62,F1163)</f>
        <v>0</v>
      </c>
      <c r="AG1163">
        <f>IF(G1163&gt;=3, counts!$A$69,G1163)</f>
        <v>0</v>
      </c>
      <c r="AH1163" t="str">
        <f>IF(OR(K1163="S",K1163=""), counts!$A$75,K1163)</f>
        <v>S, blank</v>
      </c>
      <c r="AI1163">
        <f t="shared" si="673"/>
        <v>3</v>
      </c>
      <c r="AJ1163">
        <f>VLOOKUP(AA1163,counts!$V$8:$W$13,2,FALSE)</f>
        <v>-3.7643689058441341</v>
      </c>
      <c r="AK1163">
        <f>VLOOKUP(AB1163,counts!$V$17:$W$23,2,FALSE)</f>
        <v>-42.171718189759716</v>
      </c>
      <c r="AL1163">
        <f>VLOOKUP(AC1163,counts!$V$27:$W$33,2,FALSE)</f>
        <v>-82.840254641099079</v>
      </c>
      <c r="AM1163">
        <f>VLOOKUP(AD1163,counts!$V$38:$W$49,2,FALSE)</f>
        <v>-33.757758935166962</v>
      </c>
      <c r="AN1163">
        <f>VLOOKUP(AE1163,counts!$V$53:$W$54,2,FALSE)</f>
        <v>-108.67008854708662</v>
      </c>
      <c r="AO1163">
        <f>VLOOKUP(AF1163,counts!$V$58:$W$62,2,FALSE)</f>
        <v>-14.754319664473872</v>
      </c>
      <c r="AP1163">
        <f>VLOOKUP(AG1163,counts!$V$66:$W$69,2,FALSE)</f>
        <v>-22.013681658285037</v>
      </c>
      <c r="AQ1163">
        <f>VLOOKUP(AH1163,counts!$V$73:$W$75,2,FALSE)</f>
        <v>-22.422560732600829</v>
      </c>
      <c r="AR1163">
        <f>VLOOKUP(AI1163,counts!$V$79:$W$81,2,FALSE)</f>
        <v>-67.960368165567971</v>
      </c>
      <c r="AS1163">
        <f t="shared" si="674"/>
        <v>0</v>
      </c>
      <c r="AT1163">
        <f t="shared" si="675"/>
        <v>5</v>
      </c>
      <c r="AU1163" t="str">
        <f t="shared" si="658"/>
        <v>Validate</v>
      </c>
      <c r="AW1163" t="str">
        <f t="shared" si="676"/>
        <v>0-17</v>
      </c>
      <c r="AX1163" t="str">
        <f t="shared" si="677"/>
        <v>Blank</v>
      </c>
      <c r="AY1163" t="str">
        <f t="shared" si="678"/>
        <v>0-10</v>
      </c>
      <c r="AZ1163" t="str">
        <f t="shared" si="679"/>
        <v>Blank</v>
      </c>
      <c r="BA1163" t="str">
        <f t="shared" si="680"/>
        <v>male</v>
      </c>
      <c r="BB1163">
        <f t="shared" si="681"/>
        <v>0</v>
      </c>
      <c r="BC1163">
        <f t="shared" si="682"/>
        <v>0</v>
      </c>
      <c r="BD1163" t="str">
        <f t="shared" si="683"/>
        <v>S, blank</v>
      </c>
      <c r="BE1163">
        <f t="shared" si="684"/>
        <v>3</v>
      </c>
      <c r="BF1163">
        <f t="shared" si="685"/>
        <v>-3.7643689058441341</v>
      </c>
      <c r="BG1163">
        <f t="shared" si="686"/>
        <v>-42.171718189759716</v>
      </c>
      <c r="BH1163">
        <f t="shared" si="687"/>
        <v>-82.840254641099079</v>
      </c>
      <c r="BI1163">
        <f t="shared" si="688"/>
        <v>-33.757758935166962</v>
      </c>
      <c r="BJ1163">
        <f t="shared" si="689"/>
        <v>-108.67008854708662</v>
      </c>
      <c r="BK1163">
        <f t="shared" si="690"/>
        <v>-14.754319664473872</v>
      </c>
      <c r="BL1163">
        <f t="shared" si="691"/>
        <v>-22.013681658285037</v>
      </c>
      <c r="BM1163">
        <f t="shared" si="692"/>
        <v>-22.422560732600829</v>
      </c>
      <c r="BN1163">
        <f t="shared" si="693"/>
        <v>-67.960368165567971</v>
      </c>
      <c r="BO1163">
        <f t="shared" si="659"/>
        <v>0</v>
      </c>
      <c r="BP1163">
        <f t="shared" si="660"/>
        <v>5</v>
      </c>
      <c r="BQ1163" t="str">
        <f t="shared" si="661"/>
        <v>Validate</v>
      </c>
    </row>
    <row r="1164" spans="1:69" x14ac:dyDescent="0.3">
      <c r="A1164">
        <v>3</v>
      </c>
      <c r="B1164">
        <v>1</v>
      </c>
      <c r="C1164" t="s">
        <v>2536</v>
      </c>
      <c r="D1164" t="s">
        <v>20</v>
      </c>
      <c r="F1164">
        <v>0</v>
      </c>
      <c r="G1164">
        <v>0</v>
      </c>
      <c r="H1164" t="s">
        <v>2537</v>
      </c>
      <c r="I1164">
        <v>7.75</v>
      </c>
      <c r="K1164" t="s">
        <v>527</v>
      </c>
      <c r="L1164" t="s">
        <v>204</v>
      </c>
      <c r="O1164">
        <v>2</v>
      </c>
      <c r="P1164">
        <v>4</v>
      </c>
      <c r="Q1164">
        <v>4</v>
      </c>
      <c r="R1164" t="str">
        <f t="shared" si="662"/>
        <v>Train</v>
      </c>
      <c r="S1164" t="str">
        <f t="shared" si="663"/>
        <v>Test</v>
      </c>
      <c r="T1164" t="str">
        <f t="shared" si="664"/>
        <v>Test</v>
      </c>
      <c r="U1164" t="str">
        <f t="shared" si="665"/>
        <v/>
      </c>
      <c r="V1164" t="str">
        <f t="shared" si="666"/>
        <v>0-17</v>
      </c>
      <c r="W1164" t="str">
        <f t="shared" si="667"/>
        <v/>
      </c>
      <c r="X1164" t="str">
        <f t="shared" si="668"/>
        <v>0-10</v>
      </c>
      <c r="Y1164" t="b">
        <f>SUMPRODUCT(--(U1164=counts!$A$40:$A$49))&gt;0</f>
        <v>0</v>
      </c>
      <c r="Z1164" t="b">
        <f>SUMPRODUCT(--(W1164=counts!$A$18:$A$22))&gt;0</f>
        <v>0</v>
      </c>
      <c r="AA1164" t="str">
        <f t="shared" si="669"/>
        <v>0-17</v>
      </c>
      <c r="AB1164" t="str">
        <f>IF(W1164="","Blank",IF(Z1164="TRUE",W1164,counts!$A$23))</f>
        <v>Blank</v>
      </c>
      <c r="AC1164" t="str">
        <f t="shared" si="670"/>
        <v>0-10</v>
      </c>
      <c r="AD1164" t="str">
        <f t="shared" si="671"/>
        <v>Blank</v>
      </c>
      <c r="AE1164" t="str">
        <f t="shared" si="672"/>
        <v>male</v>
      </c>
      <c r="AF1164">
        <f>IF(F1164&gt;=4, counts!$A$62,F1164)</f>
        <v>0</v>
      </c>
      <c r="AG1164">
        <f>IF(G1164&gt;=3, counts!$A$69,G1164)</f>
        <v>0</v>
      </c>
      <c r="AH1164" t="str">
        <f>IF(OR(K1164="S",K1164=""), counts!$A$75,K1164)</f>
        <v>Q</v>
      </c>
      <c r="AI1164">
        <f t="shared" si="673"/>
        <v>3</v>
      </c>
      <c r="AJ1164">
        <f>VLOOKUP(AA1164,counts!$V$8:$W$13,2,FALSE)</f>
        <v>-3.7643689058441341</v>
      </c>
      <c r="AK1164">
        <f>VLOOKUP(AB1164,counts!$V$17:$W$23,2,FALSE)</f>
        <v>-42.171718189759716</v>
      </c>
      <c r="AL1164">
        <f>VLOOKUP(AC1164,counts!$V$27:$W$33,2,FALSE)</f>
        <v>-82.840254641099079</v>
      </c>
      <c r="AM1164">
        <f>VLOOKUP(AD1164,counts!$V$38:$W$49,2,FALSE)</f>
        <v>-33.757758935166962</v>
      </c>
      <c r="AN1164">
        <f>VLOOKUP(AE1164,counts!$V$53:$W$54,2,FALSE)</f>
        <v>-108.67008854708662</v>
      </c>
      <c r="AO1164">
        <f>VLOOKUP(AF1164,counts!$V$58:$W$62,2,FALSE)</f>
        <v>-14.754319664473872</v>
      </c>
      <c r="AP1164">
        <f>VLOOKUP(AG1164,counts!$V$66:$W$69,2,FALSE)</f>
        <v>-22.013681658285037</v>
      </c>
      <c r="AQ1164">
        <f>VLOOKUP(AH1164,counts!$V$73:$W$75,2,FALSE)</f>
        <v>-11.405315820044242</v>
      </c>
      <c r="AR1164">
        <f>VLOOKUP(AI1164,counts!$V$79:$W$81,2,FALSE)</f>
        <v>-67.960368165567971</v>
      </c>
      <c r="AS1164">
        <f t="shared" si="674"/>
        <v>1</v>
      </c>
      <c r="AT1164">
        <f t="shared" si="675"/>
        <v>2</v>
      </c>
      <c r="AU1164" t="str">
        <f t="shared" si="658"/>
        <v>Train</v>
      </c>
      <c r="AW1164" t="str">
        <f t="shared" si="676"/>
        <v>0-17</v>
      </c>
      <c r="AX1164" t="str">
        <f t="shared" si="677"/>
        <v>Blank</v>
      </c>
      <c r="AY1164" t="str">
        <f t="shared" si="678"/>
        <v>0-10</v>
      </c>
      <c r="AZ1164" t="str">
        <f t="shared" si="679"/>
        <v>Blank</v>
      </c>
      <c r="BA1164" t="str">
        <f t="shared" si="680"/>
        <v>male</v>
      </c>
      <c r="BB1164">
        <f t="shared" si="681"/>
        <v>0</v>
      </c>
      <c r="BC1164">
        <f t="shared" si="682"/>
        <v>0</v>
      </c>
      <c r="BD1164" t="str">
        <f t="shared" si="683"/>
        <v>Q</v>
      </c>
      <c r="BE1164">
        <f t="shared" si="684"/>
        <v>3</v>
      </c>
      <c r="BF1164">
        <f t="shared" si="685"/>
        <v>-3.7643689058441341</v>
      </c>
      <c r="BG1164">
        <f t="shared" si="686"/>
        <v>-42.171718189759716</v>
      </c>
      <c r="BH1164">
        <f t="shared" si="687"/>
        <v>-82.840254641099079</v>
      </c>
      <c r="BI1164">
        <f t="shared" si="688"/>
        <v>-33.757758935166962</v>
      </c>
      <c r="BJ1164">
        <f t="shared" si="689"/>
        <v>-108.67008854708662</v>
      </c>
      <c r="BK1164">
        <f t="shared" si="690"/>
        <v>-14.754319664473872</v>
      </c>
      <c r="BL1164">
        <f t="shared" si="691"/>
        <v>-22.013681658285037</v>
      </c>
      <c r="BM1164">
        <f t="shared" si="692"/>
        <v>-11.405315820044242</v>
      </c>
      <c r="BN1164">
        <f t="shared" si="693"/>
        <v>-67.960368165567971</v>
      </c>
      <c r="BO1164">
        <f t="shared" si="659"/>
        <v>1</v>
      </c>
      <c r="BP1164">
        <f t="shared" si="660"/>
        <v>2</v>
      </c>
      <c r="BQ1164" t="str">
        <f t="shared" si="661"/>
        <v>Train</v>
      </c>
    </row>
    <row r="1165" spans="1:69" x14ac:dyDescent="0.3">
      <c r="A1165">
        <v>3</v>
      </c>
      <c r="B1165">
        <v>0</v>
      </c>
      <c r="C1165" t="s">
        <v>2538</v>
      </c>
      <c r="D1165" t="s">
        <v>20</v>
      </c>
      <c r="F1165">
        <v>0</v>
      </c>
      <c r="G1165">
        <v>0</v>
      </c>
      <c r="H1165" t="s">
        <v>2300</v>
      </c>
      <c r="I1165">
        <v>24.15</v>
      </c>
      <c r="K1165" t="s">
        <v>527</v>
      </c>
      <c r="O1165">
        <v>2</v>
      </c>
      <c r="P1165">
        <v>2</v>
      </c>
      <c r="Q1165">
        <v>4</v>
      </c>
      <c r="R1165" t="str">
        <f t="shared" si="662"/>
        <v>Train</v>
      </c>
      <c r="S1165" t="str">
        <f t="shared" si="663"/>
        <v>Train</v>
      </c>
      <c r="T1165" t="str">
        <f t="shared" si="664"/>
        <v>Test</v>
      </c>
      <c r="U1165" t="str">
        <f t="shared" si="665"/>
        <v/>
      </c>
      <c r="V1165" t="str">
        <f t="shared" si="666"/>
        <v>0-17</v>
      </c>
      <c r="W1165" t="str">
        <f t="shared" si="667"/>
        <v/>
      </c>
      <c r="X1165" t="str">
        <f t="shared" si="668"/>
        <v>21-30</v>
      </c>
      <c r="Y1165" t="b">
        <f>SUMPRODUCT(--(U1165=counts!$A$40:$A$49))&gt;0</f>
        <v>0</v>
      </c>
      <c r="Z1165" t="b">
        <f>SUMPRODUCT(--(W1165=counts!$A$18:$A$22))&gt;0</f>
        <v>0</v>
      </c>
      <c r="AA1165" t="str">
        <f t="shared" si="669"/>
        <v>0-17</v>
      </c>
      <c r="AB1165" t="str">
        <f>IF(W1165="","Blank",IF(Z1165="TRUE",W1165,counts!$A$23))</f>
        <v>Blank</v>
      </c>
      <c r="AC1165" t="str">
        <f t="shared" si="670"/>
        <v>21-30</v>
      </c>
      <c r="AD1165" t="str">
        <f t="shared" si="671"/>
        <v>Blank</v>
      </c>
      <c r="AE1165" t="str">
        <f t="shared" si="672"/>
        <v>male</v>
      </c>
      <c r="AF1165">
        <f>IF(F1165&gt;=4, counts!$A$62,F1165)</f>
        <v>0</v>
      </c>
      <c r="AG1165">
        <f>IF(G1165&gt;=3, counts!$A$69,G1165)</f>
        <v>0</v>
      </c>
      <c r="AH1165" t="str">
        <f>IF(OR(K1165="S",K1165=""), counts!$A$75,K1165)</f>
        <v>Q</v>
      </c>
      <c r="AI1165">
        <f t="shared" si="673"/>
        <v>3</v>
      </c>
      <c r="AJ1165">
        <f>VLOOKUP(AA1165,counts!$V$8:$W$13,2,FALSE)</f>
        <v>-3.7643689058441341</v>
      </c>
      <c r="AK1165">
        <f>VLOOKUP(AB1165,counts!$V$17:$W$23,2,FALSE)</f>
        <v>-42.171718189759716</v>
      </c>
      <c r="AL1165">
        <f>VLOOKUP(AC1165,counts!$V$27:$W$33,2,FALSE)</f>
        <v>40.172297072540438</v>
      </c>
      <c r="AM1165">
        <f>VLOOKUP(AD1165,counts!$V$38:$W$49,2,FALSE)</f>
        <v>-33.757758935166962</v>
      </c>
      <c r="AN1165">
        <f>VLOOKUP(AE1165,counts!$V$53:$W$54,2,FALSE)</f>
        <v>-108.67008854708662</v>
      </c>
      <c r="AO1165">
        <f>VLOOKUP(AF1165,counts!$V$58:$W$62,2,FALSE)</f>
        <v>-14.754319664473872</v>
      </c>
      <c r="AP1165">
        <f>VLOOKUP(AG1165,counts!$V$66:$W$69,2,FALSE)</f>
        <v>-22.013681658285037</v>
      </c>
      <c r="AQ1165">
        <f>VLOOKUP(AH1165,counts!$V$73:$W$75,2,FALSE)</f>
        <v>-11.405315820044242</v>
      </c>
      <c r="AR1165">
        <f>VLOOKUP(AI1165,counts!$V$79:$W$81,2,FALSE)</f>
        <v>-67.960368165567971</v>
      </c>
      <c r="AS1165">
        <f t="shared" si="674"/>
        <v>0</v>
      </c>
      <c r="AT1165">
        <f t="shared" si="675"/>
        <v>2</v>
      </c>
      <c r="AU1165" t="str">
        <f t="shared" si="658"/>
        <v>Train</v>
      </c>
      <c r="AW1165" t="str">
        <f t="shared" si="676"/>
        <v>0-17</v>
      </c>
      <c r="AX1165" t="str">
        <f t="shared" si="677"/>
        <v>Blank</v>
      </c>
      <c r="AY1165" t="str">
        <f t="shared" si="678"/>
        <v>21-30</v>
      </c>
      <c r="AZ1165" t="str">
        <f t="shared" si="679"/>
        <v>Blank</v>
      </c>
      <c r="BA1165" t="str">
        <f t="shared" si="680"/>
        <v>male</v>
      </c>
      <c r="BB1165">
        <f t="shared" si="681"/>
        <v>0</v>
      </c>
      <c r="BC1165">
        <f t="shared" si="682"/>
        <v>0</v>
      </c>
      <c r="BD1165" t="str">
        <f t="shared" si="683"/>
        <v>Q</v>
      </c>
      <c r="BE1165">
        <f t="shared" si="684"/>
        <v>3</v>
      </c>
      <c r="BF1165">
        <f t="shared" si="685"/>
        <v>-3.7643689058441341</v>
      </c>
      <c r="BG1165">
        <f t="shared" si="686"/>
        <v>-42.171718189759716</v>
      </c>
      <c r="BH1165">
        <f t="shared" si="687"/>
        <v>40.172297072540438</v>
      </c>
      <c r="BI1165">
        <f t="shared" si="688"/>
        <v>-33.757758935166962</v>
      </c>
      <c r="BJ1165">
        <f t="shared" si="689"/>
        <v>-108.67008854708662</v>
      </c>
      <c r="BK1165">
        <f t="shared" si="690"/>
        <v>-14.754319664473872</v>
      </c>
      <c r="BL1165">
        <f t="shared" si="691"/>
        <v>-22.013681658285037</v>
      </c>
      <c r="BM1165">
        <f t="shared" si="692"/>
        <v>-11.405315820044242</v>
      </c>
      <c r="BN1165">
        <f t="shared" si="693"/>
        <v>-67.960368165567971</v>
      </c>
      <c r="BO1165">
        <f t="shared" si="659"/>
        <v>0</v>
      </c>
      <c r="BP1165">
        <f t="shared" si="660"/>
        <v>2</v>
      </c>
      <c r="BQ1165" t="str">
        <f t="shared" si="661"/>
        <v>Train</v>
      </c>
    </row>
    <row r="1166" spans="1:69" x14ac:dyDescent="0.3">
      <c r="A1166">
        <v>3</v>
      </c>
      <c r="B1166">
        <v>0</v>
      </c>
      <c r="C1166" t="s">
        <v>2539</v>
      </c>
      <c r="D1166" t="s">
        <v>20</v>
      </c>
      <c r="F1166">
        <v>0</v>
      </c>
      <c r="G1166">
        <v>0</v>
      </c>
      <c r="H1166" t="s">
        <v>2540</v>
      </c>
      <c r="I1166">
        <v>7.2291999999999996</v>
      </c>
      <c r="K1166" t="s">
        <v>44</v>
      </c>
      <c r="O1166">
        <v>2</v>
      </c>
      <c r="P1166">
        <v>2</v>
      </c>
      <c r="Q1166">
        <v>5</v>
      </c>
      <c r="R1166" t="str">
        <f t="shared" si="662"/>
        <v>Train</v>
      </c>
      <c r="S1166" t="str">
        <f t="shared" si="663"/>
        <v>Train</v>
      </c>
      <c r="T1166" t="str">
        <f t="shared" si="664"/>
        <v>Validate</v>
      </c>
      <c r="U1166" t="str">
        <f t="shared" si="665"/>
        <v/>
      </c>
      <c r="V1166" t="str">
        <f t="shared" si="666"/>
        <v>0-17</v>
      </c>
      <c r="W1166" t="str">
        <f t="shared" si="667"/>
        <v/>
      </c>
      <c r="X1166" t="str">
        <f t="shared" si="668"/>
        <v>0-10</v>
      </c>
      <c r="Y1166" t="b">
        <f>SUMPRODUCT(--(U1166=counts!$A$40:$A$49))&gt;0</f>
        <v>0</v>
      </c>
      <c r="Z1166" t="b">
        <f>SUMPRODUCT(--(W1166=counts!$A$18:$A$22))&gt;0</f>
        <v>0</v>
      </c>
      <c r="AA1166" t="str">
        <f t="shared" si="669"/>
        <v>0-17</v>
      </c>
      <c r="AB1166" t="str">
        <f>IF(W1166="","Blank",IF(Z1166="TRUE",W1166,counts!$A$23))</f>
        <v>Blank</v>
      </c>
      <c r="AC1166" t="str">
        <f t="shared" si="670"/>
        <v>0-10</v>
      </c>
      <c r="AD1166" t="str">
        <f t="shared" si="671"/>
        <v>Blank</v>
      </c>
      <c r="AE1166" t="str">
        <f t="shared" si="672"/>
        <v>male</v>
      </c>
      <c r="AF1166">
        <f>IF(F1166&gt;=4, counts!$A$62,F1166)</f>
        <v>0</v>
      </c>
      <c r="AG1166">
        <f>IF(G1166&gt;=3, counts!$A$69,G1166)</f>
        <v>0</v>
      </c>
      <c r="AH1166" t="str">
        <f>IF(OR(K1166="S",K1166=""), counts!$A$75,K1166)</f>
        <v>C</v>
      </c>
      <c r="AI1166">
        <f t="shared" si="673"/>
        <v>3</v>
      </c>
      <c r="AJ1166">
        <f>VLOOKUP(AA1166,counts!$V$8:$W$13,2,FALSE)</f>
        <v>-3.7643689058441341</v>
      </c>
      <c r="AK1166">
        <f>VLOOKUP(AB1166,counts!$V$17:$W$23,2,FALSE)</f>
        <v>-42.171718189759716</v>
      </c>
      <c r="AL1166">
        <f>VLOOKUP(AC1166,counts!$V$27:$W$33,2,FALSE)</f>
        <v>-82.840254641099079</v>
      </c>
      <c r="AM1166">
        <f>VLOOKUP(AD1166,counts!$V$38:$W$49,2,FALSE)</f>
        <v>-33.757758935166962</v>
      </c>
      <c r="AN1166">
        <f>VLOOKUP(AE1166,counts!$V$53:$W$54,2,FALSE)</f>
        <v>-108.67008854708662</v>
      </c>
      <c r="AO1166">
        <f>VLOOKUP(AF1166,counts!$V$58:$W$62,2,FALSE)</f>
        <v>-14.754319664473872</v>
      </c>
      <c r="AP1166">
        <f>VLOOKUP(AG1166,counts!$V$66:$W$69,2,FALSE)</f>
        <v>-22.013681658285037</v>
      </c>
      <c r="AQ1166">
        <f>VLOOKUP(AH1166,counts!$V$73:$W$75,2,FALSE)</f>
        <v>72.444458573419169</v>
      </c>
      <c r="AR1166">
        <f>VLOOKUP(AI1166,counts!$V$79:$W$81,2,FALSE)</f>
        <v>-67.960368165567971</v>
      </c>
      <c r="AS1166">
        <f t="shared" si="674"/>
        <v>0</v>
      </c>
      <c r="AT1166">
        <f t="shared" si="675"/>
        <v>2</v>
      </c>
      <c r="AU1166" t="str">
        <f t="shared" si="658"/>
        <v>Train</v>
      </c>
      <c r="AW1166" t="str">
        <f t="shared" si="676"/>
        <v>0-17</v>
      </c>
      <c r="AX1166" t="str">
        <f t="shared" si="677"/>
        <v>Blank</v>
      </c>
      <c r="AY1166" t="str">
        <f t="shared" si="678"/>
        <v>0-10</v>
      </c>
      <c r="AZ1166" t="str">
        <f t="shared" si="679"/>
        <v>Blank</v>
      </c>
      <c r="BA1166" t="str">
        <f t="shared" si="680"/>
        <v>male</v>
      </c>
      <c r="BB1166">
        <f t="shared" si="681"/>
        <v>0</v>
      </c>
      <c r="BC1166">
        <f t="shared" si="682"/>
        <v>0</v>
      </c>
      <c r="BD1166" t="str">
        <f t="shared" si="683"/>
        <v>C</v>
      </c>
      <c r="BE1166">
        <f t="shared" si="684"/>
        <v>3</v>
      </c>
      <c r="BF1166">
        <f t="shared" si="685"/>
        <v>-3.7643689058441341</v>
      </c>
      <c r="BG1166">
        <f t="shared" si="686"/>
        <v>-42.171718189759716</v>
      </c>
      <c r="BH1166">
        <f t="shared" si="687"/>
        <v>-82.840254641099079</v>
      </c>
      <c r="BI1166">
        <f t="shared" si="688"/>
        <v>-33.757758935166962</v>
      </c>
      <c r="BJ1166">
        <f t="shared" si="689"/>
        <v>-108.67008854708662</v>
      </c>
      <c r="BK1166">
        <f t="shared" si="690"/>
        <v>-14.754319664473872</v>
      </c>
      <c r="BL1166">
        <f t="shared" si="691"/>
        <v>-22.013681658285037</v>
      </c>
      <c r="BM1166">
        <f t="shared" si="692"/>
        <v>72.444458573419169</v>
      </c>
      <c r="BN1166">
        <f t="shared" si="693"/>
        <v>-67.960368165567971</v>
      </c>
      <c r="BO1166">
        <f t="shared" si="659"/>
        <v>0</v>
      </c>
      <c r="BP1166">
        <f t="shared" si="660"/>
        <v>2</v>
      </c>
      <c r="BQ1166" t="str">
        <f t="shared" si="661"/>
        <v>Train</v>
      </c>
    </row>
    <row r="1167" spans="1:69" x14ac:dyDescent="0.3">
      <c r="A1167">
        <v>3</v>
      </c>
      <c r="B1167">
        <v>0</v>
      </c>
      <c r="C1167" t="s">
        <v>2541</v>
      </c>
      <c r="D1167" t="s">
        <v>20</v>
      </c>
      <c r="E1167">
        <v>25</v>
      </c>
      <c r="F1167">
        <v>0</v>
      </c>
      <c r="G1167">
        <v>0</v>
      </c>
      <c r="H1167" t="s">
        <v>2542</v>
      </c>
      <c r="I1167">
        <v>7.2249999999999996</v>
      </c>
      <c r="K1167" t="s">
        <v>44</v>
      </c>
      <c r="O1167">
        <v>4</v>
      </c>
      <c r="P1167">
        <v>1</v>
      </c>
      <c r="Q1167">
        <v>5</v>
      </c>
      <c r="R1167" t="str">
        <f t="shared" si="662"/>
        <v>Test</v>
      </c>
      <c r="S1167" t="str">
        <f t="shared" si="663"/>
        <v>Train</v>
      </c>
      <c r="T1167" t="str">
        <f t="shared" si="664"/>
        <v>Validate</v>
      </c>
      <c r="U1167" t="str">
        <f t="shared" si="665"/>
        <v/>
      </c>
      <c r="V1167" t="str">
        <f t="shared" si="666"/>
        <v>18-30</v>
      </c>
      <c r="W1167" t="str">
        <f t="shared" si="667"/>
        <v/>
      </c>
      <c r="X1167" t="str">
        <f t="shared" si="668"/>
        <v>0-10</v>
      </c>
      <c r="Y1167" t="b">
        <f>SUMPRODUCT(--(U1167=counts!$A$40:$A$49))&gt;0</f>
        <v>0</v>
      </c>
      <c r="Z1167" t="b">
        <f>SUMPRODUCT(--(W1167=counts!$A$18:$A$22))&gt;0</f>
        <v>0</v>
      </c>
      <c r="AA1167" t="str">
        <f t="shared" si="669"/>
        <v>18-30</v>
      </c>
      <c r="AB1167" t="str">
        <f>IF(W1167="","Blank",IF(Z1167="TRUE",W1167,counts!$A$23))</f>
        <v>Blank</v>
      </c>
      <c r="AC1167" t="str">
        <f t="shared" si="670"/>
        <v>0-10</v>
      </c>
      <c r="AD1167" t="str">
        <f t="shared" si="671"/>
        <v>Blank</v>
      </c>
      <c r="AE1167" t="str">
        <f t="shared" si="672"/>
        <v>male</v>
      </c>
      <c r="AF1167">
        <f>IF(F1167&gt;=4, counts!$A$62,F1167)</f>
        <v>0</v>
      </c>
      <c r="AG1167">
        <f>IF(G1167&gt;=3, counts!$A$69,G1167)</f>
        <v>0</v>
      </c>
      <c r="AH1167" t="str">
        <f>IF(OR(K1167="S",K1167=""), counts!$A$75,K1167)</f>
        <v>C</v>
      </c>
      <c r="AI1167">
        <f t="shared" si="673"/>
        <v>3</v>
      </c>
      <c r="AJ1167">
        <f>VLOOKUP(AA1167,counts!$V$8:$W$13,2,FALSE)</f>
        <v>-11.613432440426715</v>
      </c>
      <c r="AK1167">
        <f>VLOOKUP(AB1167,counts!$V$17:$W$23,2,FALSE)</f>
        <v>-42.171718189759716</v>
      </c>
      <c r="AL1167">
        <f>VLOOKUP(AC1167,counts!$V$27:$W$33,2,FALSE)</f>
        <v>-82.840254641099079</v>
      </c>
      <c r="AM1167">
        <f>VLOOKUP(AD1167,counts!$V$38:$W$49,2,FALSE)</f>
        <v>-33.757758935166962</v>
      </c>
      <c r="AN1167">
        <f>VLOOKUP(AE1167,counts!$V$53:$W$54,2,FALSE)</f>
        <v>-108.67008854708662</v>
      </c>
      <c r="AO1167">
        <f>VLOOKUP(AF1167,counts!$V$58:$W$62,2,FALSE)</f>
        <v>-14.754319664473872</v>
      </c>
      <c r="AP1167">
        <f>VLOOKUP(AG1167,counts!$V$66:$W$69,2,FALSE)</f>
        <v>-22.013681658285037</v>
      </c>
      <c r="AQ1167">
        <f>VLOOKUP(AH1167,counts!$V$73:$W$75,2,FALSE)</f>
        <v>72.444458573419169</v>
      </c>
      <c r="AR1167">
        <f>VLOOKUP(AI1167,counts!$V$79:$W$81,2,FALSE)</f>
        <v>-67.960368165567971</v>
      </c>
      <c r="AS1167">
        <f t="shared" si="674"/>
        <v>0</v>
      </c>
      <c r="AT1167">
        <f t="shared" si="675"/>
        <v>4</v>
      </c>
      <c r="AU1167" t="str">
        <f t="shared" si="658"/>
        <v>Test</v>
      </c>
      <c r="AW1167" t="str">
        <f t="shared" si="676"/>
        <v>18-30</v>
      </c>
      <c r="AX1167" t="str">
        <f t="shared" si="677"/>
        <v>Blank</v>
      </c>
      <c r="AY1167" t="str">
        <f t="shared" si="678"/>
        <v>0-10</v>
      </c>
      <c r="AZ1167" t="str">
        <f t="shared" si="679"/>
        <v>Blank</v>
      </c>
      <c r="BA1167" t="str">
        <f t="shared" si="680"/>
        <v>male</v>
      </c>
      <c r="BB1167">
        <f t="shared" si="681"/>
        <v>0</v>
      </c>
      <c r="BC1167">
        <f t="shared" si="682"/>
        <v>0</v>
      </c>
      <c r="BD1167" t="str">
        <f t="shared" si="683"/>
        <v>C</v>
      </c>
      <c r="BE1167">
        <f t="shared" si="684"/>
        <v>3</v>
      </c>
      <c r="BF1167">
        <f t="shared" si="685"/>
        <v>-11.613432440426715</v>
      </c>
      <c r="BG1167">
        <f t="shared" si="686"/>
        <v>-42.171718189759716</v>
      </c>
      <c r="BH1167">
        <f t="shared" si="687"/>
        <v>-82.840254641099079</v>
      </c>
      <c r="BI1167">
        <f t="shared" si="688"/>
        <v>-33.757758935166962</v>
      </c>
      <c r="BJ1167">
        <f t="shared" si="689"/>
        <v>-108.67008854708662</v>
      </c>
      <c r="BK1167">
        <f t="shared" si="690"/>
        <v>-14.754319664473872</v>
      </c>
      <c r="BL1167">
        <f t="shared" si="691"/>
        <v>-22.013681658285037</v>
      </c>
      <c r="BM1167">
        <f t="shared" si="692"/>
        <v>72.444458573419169</v>
      </c>
      <c r="BN1167">
        <f t="shared" si="693"/>
        <v>-67.960368165567971</v>
      </c>
      <c r="BO1167">
        <f t="shared" si="659"/>
        <v>0</v>
      </c>
      <c r="BP1167">
        <f t="shared" si="660"/>
        <v>4</v>
      </c>
      <c r="BQ1167" t="str">
        <f t="shared" si="661"/>
        <v>Test</v>
      </c>
    </row>
    <row r="1168" spans="1:69" x14ac:dyDescent="0.3">
      <c r="A1168">
        <v>3</v>
      </c>
      <c r="B1168">
        <v>0</v>
      </c>
      <c r="C1168" t="s">
        <v>2543</v>
      </c>
      <c r="D1168" t="s">
        <v>20</v>
      </c>
      <c r="F1168">
        <v>0</v>
      </c>
      <c r="G1168">
        <v>0</v>
      </c>
      <c r="H1168" t="s">
        <v>2544</v>
      </c>
      <c r="I1168">
        <v>7.2249999999999996</v>
      </c>
      <c r="K1168" t="s">
        <v>44</v>
      </c>
      <c r="O1168">
        <v>3</v>
      </c>
      <c r="P1168">
        <v>1</v>
      </c>
      <c r="Q1168">
        <v>5</v>
      </c>
      <c r="R1168" t="str">
        <f t="shared" si="662"/>
        <v>Train</v>
      </c>
      <c r="S1168" t="str">
        <f t="shared" si="663"/>
        <v>Train</v>
      </c>
      <c r="T1168" t="str">
        <f t="shared" si="664"/>
        <v>Validate</v>
      </c>
      <c r="U1168" t="str">
        <f t="shared" si="665"/>
        <v/>
      </c>
      <c r="V1168" t="str">
        <f t="shared" si="666"/>
        <v>0-17</v>
      </c>
      <c r="W1168" t="str">
        <f t="shared" si="667"/>
        <v/>
      </c>
      <c r="X1168" t="str">
        <f t="shared" si="668"/>
        <v>0-10</v>
      </c>
      <c r="Y1168" t="b">
        <f>SUMPRODUCT(--(U1168=counts!$A$40:$A$49))&gt;0</f>
        <v>0</v>
      </c>
      <c r="Z1168" t="b">
        <f>SUMPRODUCT(--(W1168=counts!$A$18:$A$22))&gt;0</f>
        <v>0</v>
      </c>
      <c r="AA1168" t="str">
        <f t="shared" si="669"/>
        <v>0-17</v>
      </c>
      <c r="AB1168" t="str">
        <f>IF(W1168="","Blank",IF(Z1168="TRUE",W1168,counts!$A$23))</f>
        <v>Blank</v>
      </c>
      <c r="AC1168" t="str">
        <f t="shared" si="670"/>
        <v>0-10</v>
      </c>
      <c r="AD1168" t="str">
        <f t="shared" si="671"/>
        <v>Blank</v>
      </c>
      <c r="AE1168" t="str">
        <f t="shared" si="672"/>
        <v>male</v>
      </c>
      <c r="AF1168">
        <f>IF(F1168&gt;=4, counts!$A$62,F1168)</f>
        <v>0</v>
      </c>
      <c r="AG1168">
        <f>IF(G1168&gt;=3, counts!$A$69,G1168)</f>
        <v>0</v>
      </c>
      <c r="AH1168" t="str">
        <f>IF(OR(K1168="S",K1168=""), counts!$A$75,K1168)</f>
        <v>C</v>
      </c>
      <c r="AI1168">
        <f t="shared" si="673"/>
        <v>3</v>
      </c>
      <c r="AJ1168">
        <f>VLOOKUP(AA1168,counts!$V$8:$W$13,2,FALSE)</f>
        <v>-3.7643689058441341</v>
      </c>
      <c r="AK1168">
        <f>VLOOKUP(AB1168,counts!$V$17:$W$23,2,FALSE)</f>
        <v>-42.171718189759716</v>
      </c>
      <c r="AL1168">
        <f>VLOOKUP(AC1168,counts!$V$27:$W$33,2,FALSE)</f>
        <v>-82.840254641099079</v>
      </c>
      <c r="AM1168">
        <f>VLOOKUP(AD1168,counts!$V$38:$W$49,2,FALSE)</f>
        <v>-33.757758935166962</v>
      </c>
      <c r="AN1168">
        <f>VLOOKUP(AE1168,counts!$V$53:$W$54,2,FALSE)</f>
        <v>-108.67008854708662</v>
      </c>
      <c r="AO1168">
        <f>VLOOKUP(AF1168,counts!$V$58:$W$62,2,FALSE)</f>
        <v>-14.754319664473872</v>
      </c>
      <c r="AP1168">
        <f>VLOOKUP(AG1168,counts!$V$66:$W$69,2,FALSE)</f>
        <v>-22.013681658285037</v>
      </c>
      <c r="AQ1168">
        <f>VLOOKUP(AH1168,counts!$V$73:$W$75,2,FALSE)</f>
        <v>72.444458573419169</v>
      </c>
      <c r="AR1168">
        <f>VLOOKUP(AI1168,counts!$V$79:$W$81,2,FALSE)</f>
        <v>-67.960368165567971</v>
      </c>
      <c r="AS1168">
        <f t="shared" si="674"/>
        <v>0</v>
      </c>
      <c r="AT1168">
        <f t="shared" si="675"/>
        <v>3</v>
      </c>
      <c r="AU1168" t="str">
        <f t="shared" si="658"/>
        <v>Train</v>
      </c>
      <c r="AW1168" t="str">
        <f t="shared" si="676"/>
        <v>0-17</v>
      </c>
      <c r="AX1168" t="str">
        <f t="shared" si="677"/>
        <v>Blank</v>
      </c>
      <c r="AY1168" t="str">
        <f t="shared" si="678"/>
        <v>0-10</v>
      </c>
      <c r="AZ1168" t="str">
        <f t="shared" si="679"/>
        <v>Blank</v>
      </c>
      <c r="BA1168" t="str">
        <f t="shared" si="680"/>
        <v>male</v>
      </c>
      <c r="BB1168">
        <f t="shared" si="681"/>
        <v>0</v>
      </c>
      <c r="BC1168">
        <f t="shared" si="682"/>
        <v>0</v>
      </c>
      <c r="BD1168" t="str">
        <f t="shared" si="683"/>
        <v>C</v>
      </c>
      <c r="BE1168">
        <f t="shared" si="684"/>
        <v>3</v>
      </c>
      <c r="BF1168">
        <f t="shared" si="685"/>
        <v>-3.7643689058441341</v>
      </c>
      <c r="BG1168">
        <f t="shared" si="686"/>
        <v>-42.171718189759716</v>
      </c>
      <c r="BH1168">
        <f t="shared" si="687"/>
        <v>-82.840254641099079</v>
      </c>
      <c r="BI1168">
        <f t="shared" si="688"/>
        <v>-33.757758935166962</v>
      </c>
      <c r="BJ1168">
        <f t="shared" si="689"/>
        <v>-108.67008854708662</v>
      </c>
      <c r="BK1168">
        <f t="shared" si="690"/>
        <v>-14.754319664473872</v>
      </c>
      <c r="BL1168">
        <f t="shared" si="691"/>
        <v>-22.013681658285037</v>
      </c>
      <c r="BM1168">
        <f t="shared" si="692"/>
        <v>72.444458573419169</v>
      </c>
      <c r="BN1168">
        <f t="shared" si="693"/>
        <v>-67.960368165567971</v>
      </c>
      <c r="BO1168">
        <f t="shared" si="659"/>
        <v>0</v>
      </c>
      <c r="BP1168">
        <f t="shared" si="660"/>
        <v>3</v>
      </c>
      <c r="BQ1168" t="str">
        <f t="shared" si="661"/>
        <v>Train</v>
      </c>
    </row>
    <row r="1169" spans="1:69" x14ac:dyDescent="0.3">
      <c r="A1169">
        <v>3</v>
      </c>
      <c r="B1169">
        <v>0</v>
      </c>
      <c r="C1169" t="s">
        <v>2545</v>
      </c>
      <c r="D1169" t="s">
        <v>20</v>
      </c>
      <c r="F1169">
        <v>0</v>
      </c>
      <c r="G1169">
        <v>0</v>
      </c>
      <c r="H1169" t="s">
        <v>2546</v>
      </c>
      <c r="I1169">
        <v>7.7291999999999996</v>
      </c>
      <c r="K1169" t="s">
        <v>527</v>
      </c>
      <c r="O1169">
        <v>3</v>
      </c>
      <c r="P1169">
        <v>3</v>
      </c>
      <c r="Q1169">
        <v>2</v>
      </c>
      <c r="R1169" t="str">
        <f t="shared" si="662"/>
        <v>Train</v>
      </c>
      <c r="S1169" t="str">
        <f t="shared" si="663"/>
        <v>Train</v>
      </c>
      <c r="T1169" t="str">
        <f t="shared" si="664"/>
        <v>Train</v>
      </c>
      <c r="U1169" t="str">
        <f t="shared" si="665"/>
        <v/>
      </c>
      <c r="V1169" t="str">
        <f t="shared" si="666"/>
        <v>0-17</v>
      </c>
      <c r="W1169" t="str">
        <f t="shared" si="667"/>
        <v/>
      </c>
      <c r="X1169" t="str">
        <f t="shared" si="668"/>
        <v>0-10</v>
      </c>
      <c r="Y1169" t="b">
        <f>SUMPRODUCT(--(U1169=counts!$A$40:$A$49))&gt;0</f>
        <v>0</v>
      </c>
      <c r="Z1169" t="b">
        <f>SUMPRODUCT(--(W1169=counts!$A$18:$A$22))&gt;0</f>
        <v>0</v>
      </c>
      <c r="AA1169" t="str">
        <f t="shared" si="669"/>
        <v>0-17</v>
      </c>
      <c r="AB1169" t="str">
        <f>IF(W1169="","Blank",IF(Z1169="TRUE",W1169,counts!$A$23))</f>
        <v>Blank</v>
      </c>
      <c r="AC1169" t="str">
        <f t="shared" si="670"/>
        <v>0-10</v>
      </c>
      <c r="AD1169" t="str">
        <f t="shared" si="671"/>
        <v>Blank</v>
      </c>
      <c r="AE1169" t="str">
        <f t="shared" si="672"/>
        <v>male</v>
      </c>
      <c r="AF1169">
        <f>IF(F1169&gt;=4, counts!$A$62,F1169)</f>
        <v>0</v>
      </c>
      <c r="AG1169">
        <f>IF(G1169&gt;=3, counts!$A$69,G1169)</f>
        <v>0</v>
      </c>
      <c r="AH1169" t="str">
        <f>IF(OR(K1169="S",K1169=""), counts!$A$75,K1169)</f>
        <v>Q</v>
      </c>
      <c r="AI1169">
        <f t="shared" si="673"/>
        <v>3</v>
      </c>
      <c r="AJ1169">
        <f>VLOOKUP(AA1169,counts!$V$8:$W$13,2,FALSE)</f>
        <v>-3.7643689058441341</v>
      </c>
      <c r="AK1169">
        <f>VLOOKUP(AB1169,counts!$V$17:$W$23,2,FALSE)</f>
        <v>-42.171718189759716</v>
      </c>
      <c r="AL1169">
        <f>VLOOKUP(AC1169,counts!$V$27:$W$33,2,FALSE)</f>
        <v>-82.840254641099079</v>
      </c>
      <c r="AM1169">
        <f>VLOOKUP(AD1169,counts!$V$38:$W$49,2,FALSE)</f>
        <v>-33.757758935166962</v>
      </c>
      <c r="AN1169">
        <f>VLOOKUP(AE1169,counts!$V$53:$W$54,2,FALSE)</f>
        <v>-108.67008854708662</v>
      </c>
      <c r="AO1169">
        <f>VLOOKUP(AF1169,counts!$V$58:$W$62,2,FALSE)</f>
        <v>-14.754319664473872</v>
      </c>
      <c r="AP1169">
        <f>VLOOKUP(AG1169,counts!$V$66:$W$69,2,FALSE)</f>
        <v>-22.013681658285037</v>
      </c>
      <c r="AQ1169">
        <f>VLOOKUP(AH1169,counts!$V$73:$W$75,2,FALSE)</f>
        <v>-11.405315820044242</v>
      </c>
      <c r="AR1169">
        <f>VLOOKUP(AI1169,counts!$V$79:$W$81,2,FALSE)</f>
        <v>-67.960368165567971</v>
      </c>
      <c r="AS1169">
        <f t="shared" si="674"/>
        <v>0</v>
      </c>
      <c r="AT1169">
        <f t="shared" si="675"/>
        <v>3</v>
      </c>
      <c r="AU1169" t="str">
        <f t="shared" si="658"/>
        <v>Train</v>
      </c>
      <c r="AW1169" t="str">
        <f t="shared" si="676"/>
        <v>0-17</v>
      </c>
      <c r="AX1169" t="str">
        <f t="shared" si="677"/>
        <v>Blank</v>
      </c>
      <c r="AY1169" t="str">
        <f t="shared" si="678"/>
        <v>0-10</v>
      </c>
      <c r="AZ1169" t="str">
        <f t="shared" si="679"/>
        <v>Blank</v>
      </c>
      <c r="BA1169" t="str">
        <f t="shared" si="680"/>
        <v>male</v>
      </c>
      <c r="BB1169">
        <f t="shared" si="681"/>
        <v>0</v>
      </c>
      <c r="BC1169">
        <f t="shared" si="682"/>
        <v>0</v>
      </c>
      <c r="BD1169" t="str">
        <f t="shared" si="683"/>
        <v>Q</v>
      </c>
      <c r="BE1169">
        <f t="shared" si="684"/>
        <v>3</v>
      </c>
      <c r="BF1169">
        <f t="shared" si="685"/>
        <v>-3.7643689058441341</v>
      </c>
      <c r="BG1169">
        <f t="shared" si="686"/>
        <v>-42.171718189759716</v>
      </c>
      <c r="BH1169">
        <f t="shared" si="687"/>
        <v>-82.840254641099079</v>
      </c>
      <c r="BI1169">
        <f t="shared" si="688"/>
        <v>-33.757758935166962</v>
      </c>
      <c r="BJ1169">
        <f t="shared" si="689"/>
        <v>-108.67008854708662</v>
      </c>
      <c r="BK1169">
        <f t="shared" si="690"/>
        <v>-14.754319664473872</v>
      </c>
      <c r="BL1169">
        <f t="shared" si="691"/>
        <v>-22.013681658285037</v>
      </c>
      <c r="BM1169">
        <f t="shared" si="692"/>
        <v>-11.405315820044242</v>
      </c>
      <c r="BN1169">
        <f t="shared" si="693"/>
        <v>-67.960368165567971</v>
      </c>
      <c r="BO1169">
        <f t="shared" si="659"/>
        <v>0</v>
      </c>
      <c r="BP1169">
        <f t="shared" si="660"/>
        <v>3</v>
      </c>
      <c r="BQ1169" t="str">
        <f t="shared" si="661"/>
        <v>Train</v>
      </c>
    </row>
    <row r="1170" spans="1:69" x14ac:dyDescent="0.3">
      <c r="A1170">
        <v>3</v>
      </c>
      <c r="B1170">
        <v>0</v>
      </c>
      <c r="C1170" t="s">
        <v>2547</v>
      </c>
      <c r="D1170" t="s">
        <v>20</v>
      </c>
      <c r="F1170">
        <v>0</v>
      </c>
      <c r="G1170">
        <v>0</v>
      </c>
      <c r="H1170" t="s">
        <v>2548</v>
      </c>
      <c r="I1170">
        <v>7.5750000000000002</v>
      </c>
      <c r="K1170" t="s">
        <v>17</v>
      </c>
      <c r="O1170">
        <v>4</v>
      </c>
      <c r="P1170">
        <v>4</v>
      </c>
      <c r="Q1170">
        <v>1</v>
      </c>
      <c r="R1170" t="str">
        <f t="shared" si="662"/>
        <v>Test</v>
      </c>
      <c r="S1170" t="str">
        <f t="shared" si="663"/>
        <v>Test</v>
      </c>
      <c r="T1170" t="str">
        <f t="shared" si="664"/>
        <v>Train</v>
      </c>
      <c r="U1170" t="str">
        <f t="shared" si="665"/>
        <v/>
      </c>
      <c r="V1170" t="str">
        <f t="shared" si="666"/>
        <v>0-17</v>
      </c>
      <c r="W1170" t="str">
        <f t="shared" si="667"/>
        <v/>
      </c>
      <c r="X1170" t="str">
        <f t="shared" si="668"/>
        <v>0-10</v>
      </c>
      <c r="Y1170" t="b">
        <f>SUMPRODUCT(--(U1170=counts!$A$40:$A$49))&gt;0</f>
        <v>0</v>
      </c>
      <c r="Z1170" t="b">
        <f>SUMPRODUCT(--(W1170=counts!$A$18:$A$22))&gt;0</f>
        <v>0</v>
      </c>
      <c r="AA1170" t="str">
        <f t="shared" si="669"/>
        <v>0-17</v>
      </c>
      <c r="AB1170" t="str">
        <f>IF(W1170="","Blank",IF(Z1170="TRUE",W1170,counts!$A$23))</f>
        <v>Blank</v>
      </c>
      <c r="AC1170" t="str">
        <f t="shared" si="670"/>
        <v>0-10</v>
      </c>
      <c r="AD1170" t="str">
        <f t="shared" si="671"/>
        <v>Blank</v>
      </c>
      <c r="AE1170" t="str">
        <f t="shared" si="672"/>
        <v>male</v>
      </c>
      <c r="AF1170">
        <f>IF(F1170&gt;=4, counts!$A$62,F1170)</f>
        <v>0</v>
      </c>
      <c r="AG1170">
        <f>IF(G1170&gt;=3, counts!$A$69,G1170)</f>
        <v>0</v>
      </c>
      <c r="AH1170" t="str">
        <f>IF(OR(K1170="S",K1170=""), counts!$A$75,K1170)</f>
        <v>S, blank</v>
      </c>
      <c r="AI1170">
        <f t="shared" si="673"/>
        <v>3</v>
      </c>
      <c r="AJ1170">
        <f>VLOOKUP(AA1170,counts!$V$8:$W$13,2,FALSE)</f>
        <v>-3.7643689058441341</v>
      </c>
      <c r="AK1170">
        <f>VLOOKUP(AB1170,counts!$V$17:$W$23,2,FALSE)</f>
        <v>-42.171718189759716</v>
      </c>
      <c r="AL1170">
        <f>VLOOKUP(AC1170,counts!$V$27:$W$33,2,FALSE)</f>
        <v>-82.840254641099079</v>
      </c>
      <c r="AM1170">
        <f>VLOOKUP(AD1170,counts!$V$38:$W$49,2,FALSE)</f>
        <v>-33.757758935166962</v>
      </c>
      <c r="AN1170">
        <f>VLOOKUP(AE1170,counts!$V$53:$W$54,2,FALSE)</f>
        <v>-108.67008854708662</v>
      </c>
      <c r="AO1170">
        <f>VLOOKUP(AF1170,counts!$V$58:$W$62,2,FALSE)</f>
        <v>-14.754319664473872</v>
      </c>
      <c r="AP1170">
        <f>VLOOKUP(AG1170,counts!$V$66:$W$69,2,FALSE)</f>
        <v>-22.013681658285037</v>
      </c>
      <c r="AQ1170">
        <f>VLOOKUP(AH1170,counts!$V$73:$W$75,2,FALSE)</f>
        <v>-22.422560732600829</v>
      </c>
      <c r="AR1170">
        <f>VLOOKUP(AI1170,counts!$V$79:$W$81,2,FALSE)</f>
        <v>-67.960368165567971</v>
      </c>
      <c r="AS1170">
        <f t="shared" si="674"/>
        <v>0</v>
      </c>
      <c r="AT1170">
        <f t="shared" si="675"/>
        <v>4</v>
      </c>
      <c r="AU1170" t="str">
        <f t="shared" si="658"/>
        <v>Test</v>
      </c>
      <c r="AW1170" t="str">
        <f t="shared" si="676"/>
        <v>0-17</v>
      </c>
      <c r="AX1170" t="str">
        <f t="shared" si="677"/>
        <v>Blank</v>
      </c>
      <c r="AY1170" t="str">
        <f t="shared" si="678"/>
        <v>0-10</v>
      </c>
      <c r="AZ1170" t="str">
        <f t="shared" si="679"/>
        <v>Blank</v>
      </c>
      <c r="BA1170" t="str">
        <f t="shared" si="680"/>
        <v>male</v>
      </c>
      <c r="BB1170">
        <f t="shared" si="681"/>
        <v>0</v>
      </c>
      <c r="BC1170">
        <f t="shared" si="682"/>
        <v>0</v>
      </c>
      <c r="BD1170" t="str">
        <f t="shared" si="683"/>
        <v>S, blank</v>
      </c>
      <c r="BE1170">
        <f t="shared" si="684"/>
        <v>3</v>
      </c>
      <c r="BF1170">
        <f t="shared" si="685"/>
        <v>-3.7643689058441341</v>
      </c>
      <c r="BG1170">
        <f t="shared" si="686"/>
        <v>-42.171718189759716</v>
      </c>
      <c r="BH1170">
        <f t="shared" si="687"/>
        <v>-82.840254641099079</v>
      </c>
      <c r="BI1170">
        <f t="shared" si="688"/>
        <v>-33.757758935166962</v>
      </c>
      <c r="BJ1170">
        <f t="shared" si="689"/>
        <v>-108.67008854708662</v>
      </c>
      <c r="BK1170">
        <f t="shared" si="690"/>
        <v>-14.754319664473872</v>
      </c>
      <c r="BL1170">
        <f t="shared" si="691"/>
        <v>-22.013681658285037</v>
      </c>
      <c r="BM1170">
        <f t="shared" si="692"/>
        <v>-22.422560732600829</v>
      </c>
      <c r="BN1170">
        <f t="shared" si="693"/>
        <v>-67.960368165567971</v>
      </c>
      <c r="BO1170">
        <f t="shared" si="659"/>
        <v>0</v>
      </c>
      <c r="BP1170">
        <f t="shared" si="660"/>
        <v>4</v>
      </c>
      <c r="BQ1170" t="str">
        <f t="shared" si="661"/>
        <v>Test</v>
      </c>
    </row>
    <row r="1171" spans="1:69" x14ac:dyDescent="0.3">
      <c r="A1171">
        <v>3</v>
      </c>
      <c r="B1171">
        <v>0</v>
      </c>
      <c r="C1171" t="s">
        <v>2549</v>
      </c>
      <c r="D1171" t="s">
        <v>20</v>
      </c>
      <c r="E1171">
        <v>38.5</v>
      </c>
      <c r="F1171">
        <v>0</v>
      </c>
      <c r="G1171">
        <v>0</v>
      </c>
      <c r="H1171" t="s">
        <v>2550</v>
      </c>
      <c r="I1171">
        <v>7.25</v>
      </c>
      <c r="K1171" t="s">
        <v>17</v>
      </c>
      <c r="M1171">
        <v>32</v>
      </c>
      <c r="O1171">
        <v>3</v>
      </c>
      <c r="P1171">
        <v>3</v>
      </c>
      <c r="Q1171">
        <v>2</v>
      </c>
      <c r="R1171" t="str">
        <f t="shared" si="662"/>
        <v>Train</v>
      </c>
      <c r="S1171" t="str">
        <f t="shared" si="663"/>
        <v>Train</v>
      </c>
      <c r="T1171" t="str">
        <f t="shared" si="664"/>
        <v>Train</v>
      </c>
      <c r="U1171" t="str">
        <f t="shared" si="665"/>
        <v/>
      </c>
      <c r="V1171" t="str">
        <f t="shared" si="666"/>
        <v>31-40</v>
      </c>
      <c r="W1171" t="str">
        <f t="shared" si="667"/>
        <v/>
      </c>
      <c r="X1171" t="str">
        <f t="shared" si="668"/>
        <v>0-10</v>
      </c>
      <c r="Y1171" t="b">
        <f>SUMPRODUCT(--(U1171=counts!$A$40:$A$49))&gt;0</f>
        <v>0</v>
      </c>
      <c r="Z1171" t="b">
        <f>SUMPRODUCT(--(W1171=counts!$A$18:$A$22))&gt;0</f>
        <v>0</v>
      </c>
      <c r="AA1171" t="str">
        <f t="shared" si="669"/>
        <v>31-40</v>
      </c>
      <c r="AB1171" t="str">
        <f>IF(W1171="","Blank",IF(Z1171="TRUE",W1171,counts!$A$23))</f>
        <v>Blank</v>
      </c>
      <c r="AC1171" t="str">
        <f t="shared" si="670"/>
        <v>0-10</v>
      </c>
      <c r="AD1171" t="str">
        <f t="shared" si="671"/>
        <v>Blank</v>
      </c>
      <c r="AE1171" t="str">
        <f t="shared" si="672"/>
        <v>male</v>
      </c>
      <c r="AF1171">
        <f>IF(F1171&gt;=4, counts!$A$62,F1171)</f>
        <v>0</v>
      </c>
      <c r="AG1171">
        <f>IF(G1171&gt;=3, counts!$A$69,G1171)</f>
        <v>0</v>
      </c>
      <c r="AH1171" t="str">
        <f>IF(OR(K1171="S",K1171=""), counts!$A$75,K1171)</f>
        <v>S, blank</v>
      </c>
      <c r="AI1171">
        <f t="shared" si="673"/>
        <v>3</v>
      </c>
      <c r="AJ1171">
        <f>VLOOKUP(AA1171,counts!$V$8:$W$13,2,FALSE)</f>
        <v>32.769878926258563</v>
      </c>
      <c r="AK1171">
        <f>VLOOKUP(AB1171,counts!$V$17:$W$23,2,FALSE)</f>
        <v>-42.171718189759716</v>
      </c>
      <c r="AL1171">
        <f>VLOOKUP(AC1171,counts!$V$27:$W$33,2,FALSE)</f>
        <v>-82.840254641099079</v>
      </c>
      <c r="AM1171">
        <f>VLOOKUP(AD1171,counts!$V$38:$W$49,2,FALSE)</f>
        <v>-33.757758935166962</v>
      </c>
      <c r="AN1171">
        <f>VLOOKUP(AE1171,counts!$V$53:$W$54,2,FALSE)</f>
        <v>-108.67008854708662</v>
      </c>
      <c r="AO1171">
        <f>VLOOKUP(AF1171,counts!$V$58:$W$62,2,FALSE)</f>
        <v>-14.754319664473872</v>
      </c>
      <c r="AP1171">
        <f>VLOOKUP(AG1171,counts!$V$66:$W$69,2,FALSE)</f>
        <v>-22.013681658285037</v>
      </c>
      <c r="AQ1171">
        <f>VLOOKUP(AH1171,counts!$V$73:$W$75,2,FALSE)</f>
        <v>-22.422560732600829</v>
      </c>
      <c r="AR1171">
        <f>VLOOKUP(AI1171,counts!$V$79:$W$81,2,FALSE)</f>
        <v>-67.960368165567971</v>
      </c>
      <c r="AS1171">
        <f t="shared" si="674"/>
        <v>0</v>
      </c>
      <c r="AT1171">
        <f t="shared" si="675"/>
        <v>3</v>
      </c>
      <c r="AU1171" t="str">
        <f t="shared" si="658"/>
        <v>Train</v>
      </c>
      <c r="AW1171" t="str">
        <f t="shared" si="676"/>
        <v>31-40</v>
      </c>
      <c r="AX1171" t="str">
        <f t="shared" si="677"/>
        <v>Blank</v>
      </c>
      <c r="AY1171" t="str">
        <f t="shared" si="678"/>
        <v>0-10</v>
      </c>
      <c r="AZ1171" t="str">
        <f t="shared" si="679"/>
        <v>Blank</v>
      </c>
      <c r="BA1171" t="str">
        <f t="shared" si="680"/>
        <v>male</v>
      </c>
      <c r="BB1171">
        <f t="shared" si="681"/>
        <v>0</v>
      </c>
      <c r="BC1171">
        <f t="shared" si="682"/>
        <v>0</v>
      </c>
      <c r="BD1171" t="str">
        <f t="shared" si="683"/>
        <v>S, blank</v>
      </c>
      <c r="BE1171">
        <f t="shared" si="684"/>
        <v>3</v>
      </c>
      <c r="BF1171">
        <f t="shared" si="685"/>
        <v>32.769878926258563</v>
      </c>
      <c r="BG1171">
        <f t="shared" si="686"/>
        <v>-42.171718189759716</v>
      </c>
      <c r="BH1171">
        <f t="shared" si="687"/>
        <v>-82.840254641099079</v>
      </c>
      <c r="BI1171">
        <f t="shared" si="688"/>
        <v>-33.757758935166962</v>
      </c>
      <c r="BJ1171">
        <f t="shared" si="689"/>
        <v>-108.67008854708662</v>
      </c>
      <c r="BK1171">
        <f t="shared" si="690"/>
        <v>-14.754319664473872</v>
      </c>
      <c r="BL1171">
        <f t="shared" si="691"/>
        <v>-22.013681658285037</v>
      </c>
      <c r="BM1171">
        <f t="shared" si="692"/>
        <v>-22.422560732600829</v>
      </c>
      <c r="BN1171">
        <f t="shared" si="693"/>
        <v>-67.960368165567971</v>
      </c>
      <c r="BO1171">
        <f t="shared" si="659"/>
        <v>0</v>
      </c>
      <c r="BP1171">
        <f t="shared" si="660"/>
        <v>3</v>
      </c>
      <c r="BQ1171" t="str">
        <f t="shared" si="661"/>
        <v>Train</v>
      </c>
    </row>
    <row r="1172" spans="1:69" x14ac:dyDescent="0.3">
      <c r="A1172">
        <v>3</v>
      </c>
      <c r="B1172">
        <v>0</v>
      </c>
      <c r="C1172" t="s">
        <v>2551</v>
      </c>
      <c r="D1172" t="s">
        <v>20</v>
      </c>
      <c r="F1172">
        <v>8</v>
      </c>
      <c r="G1172">
        <v>2</v>
      </c>
      <c r="H1172" t="s">
        <v>2552</v>
      </c>
      <c r="I1172">
        <v>69.55</v>
      </c>
      <c r="K1172" t="s">
        <v>17</v>
      </c>
      <c r="O1172">
        <v>5</v>
      </c>
      <c r="P1172">
        <v>3</v>
      </c>
      <c r="Q1172">
        <v>2</v>
      </c>
      <c r="R1172" t="str">
        <f t="shared" si="662"/>
        <v>Validate</v>
      </c>
      <c r="S1172" t="str">
        <f t="shared" si="663"/>
        <v>Train</v>
      </c>
      <c r="T1172" t="str">
        <f t="shared" si="664"/>
        <v>Train</v>
      </c>
      <c r="U1172" t="str">
        <f t="shared" si="665"/>
        <v/>
      </c>
      <c r="V1172" t="str">
        <f t="shared" si="666"/>
        <v>0-17</v>
      </c>
      <c r="W1172" t="str">
        <f t="shared" si="667"/>
        <v/>
      </c>
      <c r="X1172" t="str">
        <f t="shared" si="668"/>
        <v>41-100</v>
      </c>
      <c r="Y1172" t="b">
        <f>SUMPRODUCT(--(U1172=counts!$A$40:$A$49))&gt;0</f>
        <v>0</v>
      </c>
      <c r="Z1172" t="b">
        <f>SUMPRODUCT(--(W1172=counts!$A$18:$A$22))&gt;0</f>
        <v>0</v>
      </c>
      <c r="AA1172" t="str">
        <f t="shared" si="669"/>
        <v>0-17</v>
      </c>
      <c r="AB1172" t="str">
        <f>IF(W1172="","Blank",IF(Z1172="TRUE",W1172,counts!$A$23))</f>
        <v>Blank</v>
      </c>
      <c r="AC1172" t="str">
        <f t="shared" si="670"/>
        <v>41-100</v>
      </c>
      <c r="AD1172" t="str">
        <f t="shared" si="671"/>
        <v>Blank</v>
      </c>
      <c r="AE1172" t="str">
        <f t="shared" si="672"/>
        <v>male</v>
      </c>
      <c r="AF1172" t="str">
        <f>IF(F1172&gt;=4, counts!$A$62,F1172)</f>
        <v>4, 5, 8</v>
      </c>
      <c r="AG1172">
        <f>IF(G1172&gt;=3, counts!$A$69,G1172)</f>
        <v>2</v>
      </c>
      <c r="AH1172" t="str">
        <f>IF(OR(K1172="S",K1172=""), counts!$A$75,K1172)</f>
        <v>S, blank</v>
      </c>
      <c r="AI1172">
        <f t="shared" si="673"/>
        <v>3</v>
      </c>
      <c r="AJ1172">
        <f>VLOOKUP(AA1172,counts!$V$8:$W$13,2,FALSE)</f>
        <v>-3.7643689058441341</v>
      </c>
      <c r="AK1172">
        <f>VLOOKUP(AB1172,counts!$V$17:$W$23,2,FALSE)</f>
        <v>-42.171718189759716</v>
      </c>
      <c r="AL1172">
        <f>VLOOKUP(AC1172,counts!$V$27:$W$33,2,FALSE)</f>
        <v>70.538774768379497</v>
      </c>
      <c r="AM1172">
        <f>VLOOKUP(AD1172,counts!$V$38:$W$49,2,FALSE)</f>
        <v>-33.757758935166962</v>
      </c>
      <c r="AN1172">
        <f>VLOOKUP(AE1172,counts!$V$53:$W$54,2,FALSE)</f>
        <v>-108.67008854708662</v>
      </c>
      <c r="AO1172">
        <f>VLOOKUP(AF1172,counts!$V$58:$W$62,2,FALSE)</f>
        <v>-259.56209067229281</v>
      </c>
      <c r="AP1172">
        <f>VLOOKUP(AG1172,counts!$V$66:$W$69,2,FALSE)</f>
        <v>75.609641767585757</v>
      </c>
      <c r="AQ1172">
        <f>VLOOKUP(AH1172,counts!$V$73:$W$75,2,FALSE)</f>
        <v>-22.422560732600829</v>
      </c>
      <c r="AR1172">
        <f>VLOOKUP(AI1172,counts!$V$79:$W$81,2,FALSE)</f>
        <v>-67.960368165567971</v>
      </c>
      <c r="AS1172">
        <f t="shared" si="674"/>
        <v>0</v>
      </c>
      <c r="AT1172">
        <f t="shared" si="675"/>
        <v>5</v>
      </c>
      <c r="AU1172" t="str">
        <f t="shared" si="658"/>
        <v>Validate</v>
      </c>
      <c r="AW1172" t="str">
        <f t="shared" si="676"/>
        <v>0-17</v>
      </c>
      <c r="AX1172" t="str">
        <f t="shared" si="677"/>
        <v>Blank</v>
      </c>
      <c r="AY1172" t="str">
        <f t="shared" si="678"/>
        <v>41-100</v>
      </c>
      <c r="AZ1172" t="str">
        <f t="shared" si="679"/>
        <v>Blank</v>
      </c>
      <c r="BA1172" t="str">
        <f t="shared" si="680"/>
        <v>male</v>
      </c>
      <c r="BB1172" t="str">
        <f t="shared" si="681"/>
        <v>4, 5, 8</v>
      </c>
      <c r="BC1172">
        <f t="shared" si="682"/>
        <v>2</v>
      </c>
      <c r="BD1172" t="str">
        <f t="shared" si="683"/>
        <v>S, blank</v>
      </c>
      <c r="BE1172">
        <f t="shared" si="684"/>
        <v>3</v>
      </c>
      <c r="BF1172">
        <f t="shared" si="685"/>
        <v>-3.7643689058441341</v>
      </c>
      <c r="BG1172">
        <f t="shared" si="686"/>
        <v>-42.171718189759716</v>
      </c>
      <c r="BH1172">
        <f t="shared" si="687"/>
        <v>70.538774768379497</v>
      </c>
      <c r="BI1172">
        <f t="shared" si="688"/>
        <v>-33.757758935166962</v>
      </c>
      <c r="BJ1172">
        <f t="shared" si="689"/>
        <v>-108.67008854708662</v>
      </c>
      <c r="BK1172">
        <f t="shared" si="690"/>
        <v>-259.56209067229281</v>
      </c>
      <c r="BL1172">
        <f t="shared" si="691"/>
        <v>75.609641767585757</v>
      </c>
      <c r="BM1172">
        <f t="shared" si="692"/>
        <v>-22.422560732600829</v>
      </c>
      <c r="BN1172">
        <f t="shared" si="693"/>
        <v>-67.960368165567971</v>
      </c>
      <c r="BO1172">
        <f t="shared" si="659"/>
        <v>0</v>
      </c>
      <c r="BP1172">
        <f t="shared" si="660"/>
        <v>5</v>
      </c>
      <c r="BQ1172" t="str">
        <f t="shared" si="661"/>
        <v>Validate</v>
      </c>
    </row>
    <row r="1173" spans="1:69" x14ac:dyDescent="0.3">
      <c r="A1173">
        <v>3</v>
      </c>
      <c r="B1173">
        <v>0</v>
      </c>
      <c r="C1173" t="s">
        <v>2553</v>
      </c>
      <c r="D1173" t="s">
        <v>20</v>
      </c>
      <c r="E1173">
        <v>14.5</v>
      </c>
      <c r="F1173">
        <v>8</v>
      </c>
      <c r="G1173">
        <v>2</v>
      </c>
      <c r="H1173" t="s">
        <v>2552</v>
      </c>
      <c r="I1173">
        <v>69.55</v>
      </c>
      <c r="K1173" t="s">
        <v>17</v>
      </c>
      <c r="M1173">
        <v>67</v>
      </c>
      <c r="O1173">
        <v>5</v>
      </c>
      <c r="P1173">
        <v>4</v>
      </c>
      <c r="Q1173">
        <v>5</v>
      </c>
      <c r="R1173" t="str">
        <f t="shared" si="662"/>
        <v>Validate</v>
      </c>
      <c r="S1173" t="str">
        <f t="shared" si="663"/>
        <v>Test</v>
      </c>
      <c r="T1173" t="str">
        <f t="shared" si="664"/>
        <v>Validate</v>
      </c>
      <c r="U1173" t="str">
        <f t="shared" si="665"/>
        <v/>
      </c>
      <c r="V1173" t="str">
        <f t="shared" si="666"/>
        <v>0-17</v>
      </c>
      <c r="W1173" t="str">
        <f t="shared" si="667"/>
        <v/>
      </c>
      <c r="X1173" t="str">
        <f t="shared" si="668"/>
        <v>41-100</v>
      </c>
      <c r="Y1173" t="b">
        <f>SUMPRODUCT(--(U1173=counts!$A$40:$A$49))&gt;0</f>
        <v>0</v>
      </c>
      <c r="Z1173" t="b">
        <f>SUMPRODUCT(--(W1173=counts!$A$18:$A$22))&gt;0</f>
        <v>0</v>
      </c>
      <c r="AA1173" t="str">
        <f t="shared" si="669"/>
        <v>0-17</v>
      </c>
      <c r="AB1173" t="str">
        <f>IF(W1173="","Blank",IF(Z1173="TRUE",W1173,counts!$A$23))</f>
        <v>Blank</v>
      </c>
      <c r="AC1173" t="str">
        <f t="shared" si="670"/>
        <v>41-100</v>
      </c>
      <c r="AD1173" t="str">
        <f t="shared" si="671"/>
        <v>Blank</v>
      </c>
      <c r="AE1173" t="str">
        <f t="shared" si="672"/>
        <v>male</v>
      </c>
      <c r="AF1173" t="str">
        <f>IF(F1173&gt;=4, counts!$A$62,F1173)</f>
        <v>4, 5, 8</v>
      </c>
      <c r="AG1173">
        <f>IF(G1173&gt;=3, counts!$A$69,G1173)</f>
        <v>2</v>
      </c>
      <c r="AH1173" t="str">
        <f>IF(OR(K1173="S",K1173=""), counts!$A$75,K1173)</f>
        <v>S, blank</v>
      </c>
      <c r="AI1173">
        <f t="shared" si="673"/>
        <v>3</v>
      </c>
      <c r="AJ1173">
        <f>VLOOKUP(AA1173,counts!$V$8:$W$13,2,FALSE)</f>
        <v>-3.7643689058441341</v>
      </c>
      <c r="AK1173">
        <f>VLOOKUP(AB1173,counts!$V$17:$W$23,2,FALSE)</f>
        <v>-42.171718189759716</v>
      </c>
      <c r="AL1173">
        <f>VLOOKUP(AC1173,counts!$V$27:$W$33,2,FALSE)</f>
        <v>70.538774768379497</v>
      </c>
      <c r="AM1173">
        <f>VLOOKUP(AD1173,counts!$V$38:$W$49,2,FALSE)</f>
        <v>-33.757758935166962</v>
      </c>
      <c r="AN1173">
        <f>VLOOKUP(AE1173,counts!$V$53:$W$54,2,FALSE)</f>
        <v>-108.67008854708662</v>
      </c>
      <c r="AO1173">
        <f>VLOOKUP(AF1173,counts!$V$58:$W$62,2,FALSE)</f>
        <v>-259.56209067229281</v>
      </c>
      <c r="AP1173">
        <f>VLOOKUP(AG1173,counts!$V$66:$W$69,2,FALSE)</f>
        <v>75.609641767585757</v>
      </c>
      <c r="AQ1173">
        <f>VLOOKUP(AH1173,counts!$V$73:$W$75,2,FALSE)</f>
        <v>-22.422560732600829</v>
      </c>
      <c r="AR1173">
        <f>VLOOKUP(AI1173,counts!$V$79:$W$81,2,FALSE)</f>
        <v>-67.960368165567971</v>
      </c>
      <c r="AS1173">
        <f t="shared" si="674"/>
        <v>0</v>
      </c>
      <c r="AT1173">
        <f t="shared" si="675"/>
        <v>5</v>
      </c>
      <c r="AU1173" t="str">
        <f t="shared" si="658"/>
        <v>Validate</v>
      </c>
      <c r="AW1173" t="str">
        <f t="shared" si="676"/>
        <v>0-17</v>
      </c>
      <c r="AX1173" t="str">
        <f t="shared" si="677"/>
        <v>Blank</v>
      </c>
      <c r="AY1173" t="str">
        <f t="shared" si="678"/>
        <v>41-100</v>
      </c>
      <c r="AZ1173" t="str">
        <f t="shared" si="679"/>
        <v>Blank</v>
      </c>
      <c r="BA1173" t="str">
        <f t="shared" si="680"/>
        <v>male</v>
      </c>
      <c r="BB1173" t="str">
        <f t="shared" si="681"/>
        <v>4, 5, 8</v>
      </c>
      <c r="BC1173">
        <f t="shared" si="682"/>
        <v>2</v>
      </c>
      <c r="BD1173" t="str">
        <f t="shared" si="683"/>
        <v>S, blank</v>
      </c>
      <c r="BE1173">
        <f t="shared" si="684"/>
        <v>3</v>
      </c>
      <c r="BF1173">
        <f t="shared" si="685"/>
        <v>-3.7643689058441341</v>
      </c>
      <c r="BG1173">
        <f t="shared" si="686"/>
        <v>-42.171718189759716</v>
      </c>
      <c r="BH1173">
        <f t="shared" si="687"/>
        <v>70.538774768379497</v>
      </c>
      <c r="BI1173">
        <f t="shared" si="688"/>
        <v>-33.757758935166962</v>
      </c>
      <c r="BJ1173">
        <f t="shared" si="689"/>
        <v>-108.67008854708662</v>
      </c>
      <c r="BK1173">
        <f t="shared" si="690"/>
        <v>-259.56209067229281</v>
      </c>
      <c r="BL1173">
        <f t="shared" si="691"/>
        <v>75.609641767585757</v>
      </c>
      <c r="BM1173">
        <f t="shared" si="692"/>
        <v>-22.422560732600829</v>
      </c>
      <c r="BN1173">
        <f t="shared" si="693"/>
        <v>-67.960368165567971</v>
      </c>
      <c r="BO1173">
        <f t="shared" si="659"/>
        <v>0</v>
      </c>
      <c r="BP1173">
        <f t="shared" si="660"/>
        <v>5</v>
      </c>
      <c r="BQ1173" t="str">
        <f t="shared" si="661"/>
        <v>Validate</v>
      </c>
    </row>
    <row r="1174" spans="1:69" x14ac:dyDescent="0.3">
      <c r="A1174">
        <v>3</v>
      </c>
      <c r="B1174">
        <v>0</v>
      </c>
      <c r="C1174" t="s">
        <v>2554</v>
      </c>
      <c r="D1174" t="s">
        <v>15</v>
      </c>
      <c r="F1174">
        <v>8</v>
      </c>
      <c r="G1174">
        <v>2</v>
      </c>
      <c r="H1174" t="s">
        <v>2552</v>
      </c>
      <c r="I1174">
        <v>69.55</v>
      </c>
      <c r="K1174" t="s">
        <v>17</v>
      </c>
      <c r="O1174">
        <v>2</v>
      </c>
      <c r="P1174">
        <v>4</v>
      </c>
      <c r="Q1174">
        <v>5</v>
      </c>
      <c r="R1174" t="str">
        <f t="shared" si="662"/>
        <v>Train</v>
      </c>
      <c r="S1174" t="str">
        <f t="shared" si="663"/>
        <v>Test</v>
      </c>
      <c r="T1174" t="str">
        <f t="shared" si="664"/>
        <v>Validate</v>
      </c>
      <c r="U1174" t="str">
        <f t="shared" si="665"/>
        <v/>
      </c>
      <c r="V1174" t="str">
        <f t="shared" si="666"/>
        <v>0-17</v>
      </c>
      <c r="W1174" t="str">
        <f t="shared" si="667"/>
        <v/>
      </c>
      <c r="X1174" t="str">
        <f t="shared" si="668"/>
        <v>41-100</v>
      </c>
      <c r="Y1174" t="b">
        <f>SUMPRODUCT(--(U1174=counts!$A$40:$A$49))&gt;0</f>
        <v>0</v>
      </c>
      <c r="Z1174" t="b">
        <f>SUMPRODUCT(--(W1174=counts!$A$18:$A$22))&gt;0</f>
        <v>0</v>
      </c>
      <c r="AA1174" t="str">
        <f t="shared" si="669"/>
        <v>0-17</v>
      </c>
      <c r="AB1174" t="str">
        <f>IF(W1174="","Blank",IF(Z1174="TRUE",W1174,counts!$A$23))</f>
        <v>Blank</v>
      </c>
      <c r="AC1174" t="str">
        <f t="shared" si="670"/>
        <v>41-100</v>
      </c>
      <c r="AD1174" t="str">
        <f t="shared" si="671"/>
        <v>Blank</v>
      </c>
      <c r="AE1174" t="str">
        <f t="shared" si="672"/>
        <v>female</v>
      </c>
      <c r="AF1174" t="str">
        <f>IF(F1174&gt;=4, counts!$A$62,F1174)</f>
        <v>4, 5, 8</v>
      </c>
      <c r="AG1174">
        <f>IF(G1174&gt;=3, counts!$A$69,G1174)</f>
        <v>2</v>
      </c>
      <c r="AH1174" t="str">
        <f>IF(OR(K1174="S",K1174=""), counts!$A$75,K1174)</f>
        <v>S, blank</v>
      </c>
      <c r="AI1174">
        <f t="shared" si="673"/>
        <v>3</v>
      </c>
      <c r="AJ1174">
        <f>VLOOKUP(AA1174,counts!$V$8:$W$13,2,FALSE)</f>
        <v>-3.7643689058441341</v>
      </c>
      <c r="AK1174">
        <f>VLOOKUP(AB1174,counts!$V$17:$W$23,2,FALSE)</f>
        <v>-42.171718189759716</v>
      </c>
      <c r="AL1174">
        <f>VLOOKUP(AC1174,counts!$V$27:$W$33,2,FALSE)</f>
        <v>70.538774768379497</v>
      </c>
      <c r="AM1174">
        <f>VLOOKUP(AD1174,counts!$V$38:$W$49,2,FALSE)</f>
        <v>-33.757758935166962</v>
      </c>
      <c r="AN1174">
        <f>VLOOKUP(AE1174,counts!$V$53:$W$54,2,FALSE)</f>
        <v>151.41878811967541</v>
      </c>
      <c r="AO1174">
        <f>VLOOKUP(AF1174,counts!$V$58:$W$62,2,FALSE)</f>
        <v>-259.56209067229281</v>
      </c>
      <c r="AP1174">
        <f>VLOOKUP(AG1174,counts!$V$66:$W$69,2,FALSE)</f>
        <v>75.609641767585757</v>
      </c>
      <c r="AQ1174">
        <f>VLOOKUP(AH1174,counts!$V$73:$W$75,2,FALSE)</f>
        <v>-22.422560732600829</v>
      </c>
      <c r="AR1174">
        <f>VLOOKUP(AI1174,counts!$V$79:$W$81,2,FALSE)</f>
        <v>-67.960368165567971</v>
      </c>
      <c r="AS1174">
        <f t="shared" si="674"/>
        <v>0</v>
      </c>
      <c r="AT1174">
        <f t="shared" si="675"/>
        <v>2</v>
      </c>
      <c r="AU1174" t="str">
        <f t="shared" si="658"/>
        <v>Train</v>
      </c>
      <c r="AW1174" t="str">
        <f t="shared" si="676"/>
        <v>0-17</v>
      </c>
      <c r="AX1174" t="str">
        <f t="shared" si="677"/>
        <v>Blank</v>
      </c>
      <c r="AY1174" t="str">
        <f t="shared" si="678"/>
        <v>41-100</v>
      </c>
      <c r="AZ1174" t="str">
        <f t="shared" si="679"/>
        <v>Blank</v>
      </c>
      <c r="BA1174" t="str">
        <f t="shared" si="680"/>
        <v>female</v>
      </c>
      <c r="BB1174" t="str">
        <f t="shared" si="681"/>
        <v>4, 5, 8</v>
      </c>
      <c r="BC1174">
        <f t="shared" si="682"/>
        <v>2</v>
      </c>
      <c r="BD1174" t="str">
        <f t="shared" si="683"/>
        <v>S, blank</v>
      </c>
      <c r="BE1174">
        <f t="shared" si="684"/>
        <v>3</v>
      </c>
      <c r="BF1174">
        <f t="shared" si="685"/>
        <v>-3.7643689058441341</v>
      </c>
      <c r="BG1174">
        <f t="shared" si="686"/>
        <v>-42.171718189759716</v>
      </c>
      <c r="BH1174">
        <f t="shared" si="687"/>
        <v>70.538774768379497</v>
      </c>
      <c r="BI1174">
        <f t="shared" si="688"/>
        <v>-33.757758935166962</v>
      </c>
      <c r="BJ1174">
        <f t="shared" si="689"/>
        <v>151.41878811967541</v>
      </c>
      <c r="BK1174">
        <f t="shared" si="690"/>
        <v>-259.56209067229281</v>
      </c>
      <c r="BL1174">
        <f t="shared" si="691"/>
        <v>75.609641767585757</v>
      </c>
      <c r="BM1174">
        <f t="shared" si="692"/>
        <v>-22.422560732600829</v>
      </c>
      <c r="BN1174">
        <f t="shared" si="693"/>
        <v>-67.960368165567971</v>
      </c>
      <c r="BO1174">
        <f t="shared" si="659"/>
        <v>0</v>
      </c>
      <c r="BP1174">
        <f t="shared" si="660"/>
        <v>2</v>
      </c>
      <c r="BQ1174" t="str">
        <f t="shared" si="661"/>
        <v>Train</v>
      </c>
    </row>
    <row r="1175" spans="1:69" x14ac:dyDescent="0.3">
      <c r="A1175">
        <v>3</v>
      </c>
      <c r="B1175">
        <v>0</v>
      </c>
      <c r="C1175" t="s">
        <v>2555</v>
      </c>
      <c r="D1175" t="s">
        <v>15</v>
      </c>
      <c r="F1175">
        <v>8</v>
      </c>
      <c r="G1175">
        <v>2</v>
      </c>
      <c r="H1175" t="s">
        <v>2552</v>
      </c>
      <c r="I1175">
        <v>69.55</v>
      </c>
      <c r="K1175" t="s">
        <v>17</v>
      </c>
      <c r="O1175">
        <v>3</v>
      </c>
      <c r="P1175">
        <v>4</v>
      </c>
      <c r="Q1175">
        <v>1</v>
      </c>
      <c r="R1175" t="str">
        <f t="shared" si="662"/>
        <v>Train</v>
      </c>
      <c r="S1175" t="str">
        <f t="shared" si="663"/>
        <v>Test</v>
      </c>
      <c r="T1175" t="str">
        <f t="shared" si="664"/>
        <v>Train</v>
      </c>
      <c r="U1175" t="str">
        <f t="shared" si="665"/>
        <v/>
      </c>
      <c r="V1175" t="str">
        <f t="shared" si="666"/>
        <v>0-17</v>
      </c>
      <c r="W1175" t="str">
        <f t="shared" si="667"/>
        <v/>
      </c>
      <c r="X1175" t="str">
        <f t="shared" si="668"/>
        <v>41-100</v>
      </c>
      <c r="Y1175" t="b">
        <f>SUMPRODUCT(--(U1175=counts!$A$40:$A$49))&gt;0</f>
        <v>0</v>
      </c>
      <c r="Z1175" t="b">
        <f>SUMPRODUCT(--(W1175=counts!$A$18:$A$22))&gt;0</f>
        <v>0</v>
      </c>
      <c r="AA1175" t="str">
        <f t="shared" si="669"/>
        <v>0-17</v>
      </c>
      <c r="AB1175" t="str">
        <f>IF(W1175="","Blank",IF(Z1175="TRUE",W1175,counts!$A$23))</f>
        <v>Blank</v>
      </c>
      <c r="AC1175" t="str">
        <f t="shared" si="670"/>
        <v>41-100</v>
      </c>
      <c r="AD1175" t="str">
        <f t="shared" si="671"/>
        <v>Blank</v>
      </c>
      <c r="AE1175" t="str">
        <f t="shared" si="672"/>
        <v>female</v>
      </c>
      <c r="AF1175" t="str">
        <f>IF(F1175&gt;=4, counts!$A$62,F1175)</f>
        <v>4, 5, 8</v>
      </c>
      <c r="AG1175">
        <f>IF(G1175&gt;=3, counts!$A$69,G1175)</f>
        <v>2</v>
      </c>
      <c r="AH1175" t="str">
        <f>IF(OR(K1175="S",K1175=""), counts!$A$75,K1175)</f>
        <v>S, blank</v>
      </c>
      <c r="AI1175">
        <f t="shared" si="673"/>
        <v>3</v>
      </c>
      <c r="AJ1175">
        <f>VLOOKUP(AA1175,counts!$V$8:$W$13,2,FALSE)</f>
        <v>-3.7643689058441341</v>
      </c>
      <c r="AK1175">
        <f>VLOOKUP(AB1175,counts!$V$17:$W$23,2,FALSE)</f>
        <v>-42.171718189759716</v>
      </c>
      <c r="AL1175">
        <f>VLOOKUP(AC1175,counts!$V$27:$W$33,2,FALSE)</f>
        <v>70.538774768379497</v>
      </c>
      <c r="AM1175">
        <f>VLOOKUP(AD1175,counts!$V$38:$W$49,2,FALSE)</f>
        <v>-33.757758935166962</v>
      </c>
      <c r="AN1175">
        <f>VLOOKUP(AE1175,counts!$V$53:$W$54,2,FALSE)</f>
        <v>151.41878811967541</v>
      </c>
      <c r="AO1175">
        <f>VLOOKUP(AF1175,counts!$V$58:$W$62,2,FALSE)</f>
        <v>-259.56209067229281</v>
      </c>
      <c r="AP1175">
        <f>VLOOKUP(AG1175,counts!$V$66:$W$69,2,FALSE)</f>
        <v>75.609641767585757</v>
      </c>
      <c r="AQ1175">
        <f>VLOOKUP(AH1175,counts!$V$73:$W$75,2,FALSE)</f>
        <v>-22.422560732600829</v>
      </c>
      <c r="AR1175">
        <f>VLOOKUP(AI1175,counts!$V$79:$W$81,2,FALSE)</f>
        <v>-67.960368165567971</v>
      </c>
      <c r="AS1175">
        <f t="shared" si="674"/>
        <v>0</v>
      </c>
      <c r="AT1175">
        <f t="shared" si="675"/>
        <v>3</v>
      </c>
      <c r="AU1175" t="str">
        <f t="shared" si="658"/>
        <v>Train</v>
      </c>
      <c r="AW1175" t="str">
        <f t="shared" si="676"/>
        <v>0-17</v>
      </c>
      <c r="AX1175" t="str">
        <f t="shared" si="677"/>
        <v>Blank</v>
      </c>
      <c r="AY1175" t="str">
        <f t="shared" si="678"/>
        <v>41-100</v>
      </c>
      <c r="AZ1175" t="str">
        <f t="shared" si="679"/>
        <v>Blank</v>
      </c>
      <c r="BA1175" t="str">
        <f t="shared" si="680"/>
        <v>female</v>
      </c>
      <c r="BB1175" t="str">
        <f t="shared" si="681"/>
        <v>4, 5, 8</v>
      </c>
      <c r="BC1175">
        <f t="shared" si="682"/>
        <v>2</v>
      </c>
      <c r="BD1175" t="str">
        <f t="shared" si="683"/>
        <v>S, blank</v>
      </c>
      <c r="BE1175">
        <f t="shared" si="684"/>
        <v>3</v>
      </c>
      <c r="BF1175">
        <f t="shared" si="685"/>
        <v>-3.7643689058441341</v>
      </c>
      <c r="BG1175">
        <f t="shared" si="686"/>
        <v>-42.171718189759716</v>
      </c>
      <c r="BH1175">
        <f t="shared" si="687"/>
        <v>70.538774768379497</v>
      </c>
      <c r="BI1175">
        <f t="shared" si="688"/>
        <v>-33.757758935166962</v>
      </c>
      <c r="BJ1175">
        <f t="shared" si="689"/>
        <v>151.41878811967541</v>
      </c>
      <c r="BK1175">
        <f t="shared" si="690"/>
        <v>-259.56209067229281</v>
      </c>
      <c r="BL1175">
        <f t="shared" si="691"/>
        <v>75.609641767585757</v>
      </c>
      <c r="BM1175">
        <f t="shared" si="692"/>
        <v>-22.422560732600829</v>
      </c>
      <c r="BN1175">
        <f t="shared" si="693"/>
        <v>-67.960368165567971</v>
      </c>
      <c r="BO1175">
        <f t="shared" si="659"/>
        <v>0</v>
      </c>
      <c r="BP1175">
        <f t="shared" si="660"/>
        <v>3</v>
      </c>
      <c r="BQ1175" t="str">
        <f t="shared" si="661"/>
        <v>Train</v>
      </c>
    </row>
    <row r="1176" spans="1:69" x14ac:dyDescent="0.3">
      <c r="A1176">
        <v>3</v>
      </c>
      <c r="B1176">
        <v>0</v>
      </c>
      <c r="C1176" t="s">
        <v>2556</v>
      </c>
      <c r="D1176" t="s">
        <v>15</v>
      </c>
      <c r="F1176">
        <v>8</v>
      </c>
      <c r="G1176">
        <v>2</v>
      </c>
      <c r="H1176" t="s">
        <v>2552</v>
      </c>
      <c r="I1176">
        <v>69.55</v>
      </c>
      <c r="K1176" t="s">
        <v>17</v>
      </c>
      <c r="O1176">
        <v>4</v>
      </c>
      <c r="P1176">
        <v>1</v>
      </c>
      <c r="Q1176">
        <v>2</v>
      </c>
      <c r="R1176" t="str">
        <f t="shared" si="662"/>
        <v>Test</v>
      </c>
      <c r="S1176" t="str">
        <f t="shared" si="663"/>
        <v>Train</v>
      </c>
      <c r="T1176" t="str">
        <f t="shared" si="664"/>
        <v>Train</v>
      </c>
      <c r="U1176" t="str">
        <f t="shared" si="665"/>
        <v/>
      </c>
      <c r="V1176" t="str">
        <f t="shared" si="666"/>
        <v>0-17</v>
      </c>
      <c r="W1176" t="str">
        <f t="shared" si="667"/>
        <v/>
      </c>
      <c r="X1176" t="str">
        <f t="shared" si="668"/>
        <v>41-100</v>
      </c>
      <c r="Y1176" t="b">
        <f>SUMPRODUCT(--(U1176=counts!$A$40:$A$49))&gt;0</f>
        <v>0</v>
      </c>
      <c r="Z1176" t="b">
        <f>SUMPRODUCT(--(W1176=counts!$A$18:$A$22))&gt;0</f>
        <v>0</v>
      </c>
      <c r="AA1176" t="str">
        <f t="shared" si="669"/>
        <v>0-17</v>
      </c>
      <c r="AB1176" t="str">
        <f>IF(W1176="","Blank",IF(Z1176="TRUE",W1176,counts!$A$23))</f>
        <v>Blank</v>
      </c>
      <c r="AC1176" t="str">
        <f t="shared" si="670"/>
        <v>41-100</v>
      </c>
      <c r="AD1176" t="str">
        <f t="shared" si="671"/>
        <v>Blank</v>
      </c>
      <c r="AE1176" t="str">
        <f t="shared" si="672"/>
        <v>female</v>
      </c>
      <c r="AF1176" t="str">
        <f>IF(F1176&gt;=4, counts!$A$62,F1176)</f>
        <v>4, 5, 8</v>
      </c>
      <c r="AG1176">
        <f>IF(G1176&gt;=3, counts!$A$69,G1176)</f>
        <v>2</v>
      </c>
      <c r="AH1176" t="str">
        <f>IF(OR(K1176="S",K1176=""), counts!$A$75,K1176)</f>
        <v>S, blank</v>
      </c>
      <c r="AI1176">
        <f t="shared" si="673"/>
        <v>3</v>
      </c>
      <c r="AJ1176">
        <f>VLOOKUP(AA1176,counts!$V$8:$W$13,2,FALSE)</f>
        <v>-3.7643689058441341</v>
      </c>
      <c r="AK1176">
        <f>VLOOKUP(AB1176,counts!$V$17:$W$23,2,FALSE)</f>
        <v>-42.171718189759716</v>
      </c>
      <c r="AL1176">
        <f>VLOOKUP(AC1176,counts!$V$27:$W$33,2,FALSE)</f>
        <v>70.538774768379497</v>
      </c>
      <c r="AM1176">
        <f>VLOOKUP(AD1176,counts!$V$38:$W$49,2,FALSE)</f>
        <v>-33.757758935166962</v>
      </c>
      <c r="AN1176">
        <f>VLOOKUP(AE1176,counts!$V$53:$W$54,2,FALSE)</f>
        <v>151.41878811967541</v>
      </c>
      <c r="AO1176">
        <f>VLOOKUP(AF1176,counts!$V$58:$W$62,2,FALSE)</f>
        <v>-259.56209067229281</v>
      </c>
      <c r="AP1176">
        <f>VLOOKUP(AG1176,counts!$V$66:$W$69,2,FALSE)</f>
        <v>75.609641767585757</v>
      </c>
      <c r="AQ1176">
        <f>VLOOKUP(AH1176,counts!$V$73:$W$75,2,FALSE)</f>
        <v>-22.422560732600829</v>
      </c>
      <c r="AR1176">
        <f>VLOOKUP(AI1176,counts!$V$79:$W$81,2,FALSE)</f>
        <v>-67.960368165567971</v>
      </c>
      <c r="AS1176">
        <f t="shared" si="674"/>
        <v>0</v>
      </c>
      <c r="AT1176">
        <f t="shared" si="675"/>
        <v>4</v>
      </c>
      <c r="AU1176" t="str">
        <f t="shared" si="658"/>
        <v>Test</v>
      </c>
      <c r="AW1176" t="str">
        <f t="shared" si="676"/>
        <v>0-17</v>
      </c>
      <c r="AX1176" t="str">
        <f t="shared" si="677"/>
        <v>Blank</v>
      </c>
      <c r="AY1176" t="str">
        <f t="shared" si="678"/>
        <v>41-100</v>
      </c>
      <c r="AZ1176" t="str">
        <f t="shared" si="679"/>
        <v>Blank</v>
      </c>
      <c r="BA1176" t="str">
        <f t="shared" si="680"/>
        <v>female</v>
      </c>
      <c r="BB1176" t="str">
        <f t="shared" si="681"/>
        <v>4, 5, 8</v>
      </c>
      <c r="BC1176">
        <f t="shared" si="682"/>
        <v>2</v>
      </c>
      <c r="BD1176" t="str">
        <f t="shared" si="683"/>
        <v>S, blank</v>
      </c>
      <c r="BE1176">
        <f t="shared" si="684"/>
        <v>3</v>
      </c>
      <c r="BF1176">
        <f t="shared" si="685"/>
        <v>-3.7643689058441341</v>
      </c>
      <c r="BG1176">
        <f t="shared" si="686"/>
        <v>-42.171718189759716</v>
      </c>
      <c r="BH1176">
        <f t="shared" si="687"/>
        <v>70.538774768379497</v>
      </c>
      <c r="BI1176">
        <f t="shared" si="688"/>
        <v>-33.757758935166962</v>
      </c>
      <c r="BJ1176">
        <f t="shared" si="689"/>
        <v>151.41878811967541</v>
      </c>
      <c r="BK1176">
        <f t="shared" si="690"/>
        <v>-259.56209067229281</v>
      </c>
      <c r="BL1176">
        <f t="shared" si="691"/>
        <v>75.609641767585757</v>
      </c>
      <c r="BM1176">
        <f t="shared" si="692"/>
        <v>-22.422560732600829</v>
      </c>
      <c r="BN1176">
        <f t="shared" si="693"/>
        <v>-67.960368165567971</v>
      </c>
      <c r="BO1176">
        <f t="shared" si="659"/>
        <v>0</v>
      </c>
      <c r="BP1176">
        <f t="shared" si="660"/>
        <v>4</v>
      </c>
      <c r="BQ1176" t="str">
        <f t="shared" si="661"/>
        <v>Test</v>
      </c>
    </row>
    <row r="1177" spans="1:69" x14ac:dyDescent="0.3">
      <c r="A1177">
        <v>3</v>
      </c>
      <c r="B1177">
        <v>0</v>
      </c>
      <c r="C1177" t="s">
        <v>2557</v>
      </c>
      <c r="D1177" t="s">
        <v>15</v>
      </c>
      <c r="F1177">
        <v>8</v>
      </c>
      <c r="G1177">
        <v>2</v>
      </c>
      <c r="H1177" t="s">
        <v>2552</v>
      </c>
      <c r="I1177">
        <v>69.55</v>
      </c>
      <c r="K1177" t="s">
        <v>17</v>
      </c>
      <c r="O1177">
        <v>2</v>
      </c>
      <c r="P1177">
        <v>4</v>
      </c>
      <c r="Q1177">
        <v>4</v>
      </c>
      <c r="R1177" t="str">
        <f t="shared" si="662"/>
        <v>Train</v>
      </c>
      <c r="S1177" t="str">
        <f t="shared" si="663"/>
        <v>Test</v>
      </c>
      <c r="T1177" t="str">
        <f t="shared" si="664"/>
        <v>Test</v>
      </c>
      <c r="U1177" t="str">
        <f t="shared" si="665"/>
        <v/>
      </c>
      <c r="V1177" t="str">
        <f t="shared" si="666"/>
        <v>0-17</v>
      </c>
      <c r="W1177" t="str">
        <f t="shared" si="667"/>
        <v/>
      </c>
      <c r="X1177" t="str">
        <f t="shared" si="668"/>
        <v>41-100</v>
      </c>
      <c r="Y1177" t="b">
        <f>SUMPRODUCT(--(U1177=counts!$A$40:$A$49))&gt;0</f>
        <v>0</v>
      </c>
      <c r="Z1177" t="b">
        <f>SUMPRODUCT(--(W1177=counts!$A$18:$A$22))&gt;0</f>
        <v>0</v>
      </c>
      <c r="AA1177" t="str">
        <f t="shared" si="669"/>
        <v>0-17</v>
      </c>
      <c r="AB1177" t="str">
        <f>IF(W1177="","Blank",IF(Z1177="TRUE",W1177,counts!$A$23))</f>
        <v>Blank</v>
      </c>
      <c r="AC1177" t="str">
        <f t="shared" si="670"/>
        <v>41-100</v>
      </c>
      <c r="AD1177" t="str">
        <f t="shared" si="671"/>
        <v>Blank</v>
      </c>
      <c r="AE1177" t="str">
        <f t="shared" si="672"/>
        <v>female</v>
      </c>
      <c r="AF1177" t="str">
        <f>IF(F1177&gt;=4, counts!$A$62,F1177)</f>
        <v>4, 5, 8</v>
      </c>
      <c r="AG1177">
        <f>IF(G1177&gt;=3, counts!$A$69,G1177)</f>
        <v>2</v>
      </c>
      <c r="AH1177" t="str">
        <f>IF(OR(K1177="S",K1177=""), counts!$A$75,K1177)</f>
        <v>S, blank</v>
      </c>
      <c r="AI1177">
        <f t="shared" si="673"/>
        <v>3</v>
      </c>
      <c r="AJ1177">
        <f>VLOOKUP(AA1177,counts!$V$8:$W$13,2,FALSE)</f>
        <v>-3.7643689058441341</v>
      </c>
      <c r="AK1177">
        <f>VLOOKUP(AB1177,counts!$V$17:$W$23,2,FALSE)</f>
        <v>-42.171718189759716</v>
      </c>
      <c r="AL1177">
        <f>VLOOKUP(AC1177,counts!$V$27:$W$33,2,FALSE)</f>
        <v>70.538774768379497</v>
      </c>
      <c r="AM1177">
        <f>VLOOKUP(AD1177,counts!$V$38:$W$49,2,FALSE)</f>
        <v>-33.757758935166962</v>
      </c>
      <c r="AN1177">
        <f>VLOOKUP(AE1177,counts!$V$53:$W$54,2,FALSE)</f>
        <v>151.41878811967541</v>
      </c>
      <c r="AO1177">
        <f>VLOOKUP(AF1177,counts!$V$58:$W$62,2,FALSE)</f>
        <v>-259.56209067229281</v>
      </c>
      <c r="AP1177">
        <f>VLOOKUP(AG1177,counts!$V$66:$W$69,2,FALSE)</f>
        <v>75.609641767585757</v>
      </c>
      <c r="AQ1177">
        <f>VLOOKUP(AH1177,counts!$V$73:$W$75,2,FALSE)</f>
        <v>-22.422560732600829</v>
      </c>
      <c r="AR1177">
        <f>VLOOKUP(AI1177,counts!$V$79:$W$81,2,FALSE)</f>
        <v>-67.960368165567971</v>
      </c>
      <c r="AS1177">
        <f t="shared" si="674"/>
        <v>0</v>
      </c>
      <c r="AT1177">
        <f t="shared" si="675"/>
        <v>2</v>
      </c>
      <c r="AU1177" t="str">
        <f t="shared" si="658"/>
        <v>Train</v>
      </c>
      <c r="AW1177" t="str">
        <f t="shared" si="676"/>
        <v>0-17</v>
      </c>
      <c r="AX1177" t="str">
        <f t="shared" si="677"/>
        <v>Blank</v>
      </c>
      <c r="AY1177" t="str">
        <f t="shared" si="678"/>
        <v>41-100</v>
      </c>
      <c r="AZ1177" t="str">
        <f t="shared" si="679"/>
        <v>Blank</v>
      </c>
      <c r="BA1177" t="str">
        <f t="shared" si="680"/>
        <v>female</v>
      </c>
      <c r="BB1177" t="str">
        <f t="shared" si="681"/>
        <v>4, 5, 8</v>
      </c>
      <c r="BC1177">
        <f t="shared" si="682"/>
        <v>2</v>
      </c>
      <c r="BD1177" t="str">
        <f t="shared" si="683"/>
        <v>S, blank</v>
      </c>
      <c r="BE1177">
        <f t="shared" si="684"/>
        <v>3</v>
      </c>
      <c r="BF1177">
        <f t="shared" si="685"/>
        <v>-3.7643689058441341</v>
      </c>
      <c r="BG1177">
        <f t="shared" si="686"/>
        <v>-42.171718189759716</v>
      </c>
      <c r="BH1177">
        <f t="shared" si="687"/>
        <v>70.538774768379497</v>
      </c>
      <c r="BI1177">
        <f t="shared" si="688"/>
        <v>-33.757758935166962</v>
      </c>
      <c r="BJ1177">
        <f t="shared" si="689"/>
        <v>151.41878811967541</v>
      </c>
      <c r="BK1177">
        <f t="shared" si="690"/>
        <v>-259.56209067229281</v>
      </c>
      <c r="BL1177">
        <f t="shared" si="691"/>
        <v>75.609641767585757</v>
      </c>
      <c r="BM1177">
        <f t="shared" si="692"/>
        <v>-22.422560732600829</v>
      </c>
      <c r="BN1177">
        <f t="shared" si="693"/>
        <v>-67.960368165567971</v>
      </c>
      <c r="BO1177">
        <f t="shared" si="659"/>
        <v>0</v>
      </c>
      <c r="BP1177">
        <f t="shared" si="660"/>
        <v>2</v>
      </c>
      <c r="BQ1177" t="str">
        <f t="shared" si="661"/>
        <v>Train</v>
      </c>
    </row>
    <row r="1178" spans="1:69" x14ac:dyDescent="0.3">
      <c r="A1178">
        <v>3</v>
      </c>
      <c r="B1178">
        <v>0</v>
      </c>
      <c r="C1178" t="s">
        <v>2558</v>
      </c>
      <c r="D1178" t="s">
        <v>20</v>
      </c>
      <c r="F1178">
        <v>8</v>
      </c>
      <c r="G1178">
        <v>2</v>
      </c>
      <c r="H1178" t="s">
        <v>2552</v>
      </c>
      <c r="I1178">
        <v>69.55</v>
      </c>
      <c r="K1178" t="s">
        <v>17</v>
      </c>
      <c r="O1178">
        <v>1</v>
      </c>
      <c r="P1178">
        <v>5</v>
      </c>
      <c r="Q1178">
        <v>5</v>
      </c>
      <c r="R1178" t="str">
        <f t="shared" si="662"/>
        <v>Train</v>
      </c>
      <c r="S1178" t="str">
        <f t="shared" si="663"/>
        <v>Validate</v>
      </c>
      <c r="T1178" t="str">
        <f t="shared" si="664"/>
        <v>Validate</v>
      </c>
      <c r="U1178" t="str">
        <f t="shared" si="665"/>
        <v/>
      </c>
      <c r="V1178" t="str">
        <f t="shared" si="666"/>
        <v>0-17</v>
      </c>
      <c r="W1178" t="str">
        <f t="shared" si="667"/>
        <v/>
      </c>
      <c r="X1178" t="str">
        <f t="shared" si="668"/>
        <v>41-100</v>
      </c>
      <c r="Y1178" t="b">
        <f>SUMPRODUCT(--(U1178=counts!$A$40:$A$49))&gt;0</f>
        <v>0</v>
      </c>
      <c r="Z1178" t="b">
        <f>SUMPRODUCT(--(W1178=counts!$A$18:$A$22))&gt;0</f>
        <v>0</v>
      </c>
      <c r="AA1178" t="str">
        <f t="shared" si="669"/>
        <v>0-17</v>
      </c>
      <c r="AB1178" t="str">
        <f>IF(W1178="","Blank",IF(Z1178="TRUE",W1178,counts!$A$23))</f>
        <v>Blank</v>
      </c>
      <c r="AC1178" t="str">
        <f t="shared" si="670"/>
        <v>41-100</v>
      </c>
      <c r="AD1178" t="str">
        <f t="shared" si="671"/>
        <v>Blank</v>
      </c>
      <c r="AE1178" t="str">
        <f t="shared" si="672"/>
        <v>male</v>
      </c>
      <c r="AF1178" t="str">
        <f>IF(F1178&gt;=4, counts!$A$62,F1178)</f>
        <v>4, 5, 8</v>
      </c>
      <c r="AG1178">
        <f>IF(G1178&gt;=3, counts!$A$69,G1178)</f>
        <v>2</v>
      </c>
      <c r="AH1178" t="str">
        <f>IF(OR(K1178="S",K1178=""), counts!$A$75,K1178)</f>
        <v>S, blank</v>
      </c>
      <c r="AI1178">
        <f t="shared" si="673"/>
        <v>3</v>
      </c>
      <c r="AJ1178">
        <f>VLOOKUP(AA1178,counts!$V$8:$W$13,2,FALSE)</f>
        <v>-3.7643689058441341</v>
      </c>
      <c r="AK1178">
        <f>VLOOKUP(AB1178,counts!$V$17:$W$23,2,FALSE)</f>
        <v>-42.171718189759716</v>
      </c>
      <c r="AL1178">
        <f>VLOOKUP(AC1178,counts!$V$27:$W$33,2,FALSE)</f>
        <v>70.538774768379497</v>
      </c>
      <c r="AM1178">
        <f>VLOOKUP(AD1178,counts!$V$38:$W$49,2,FALSE)</f>
        <v>-33.757758935166962</v>
      </c>
      <c r="AN1178">
        <f>VLOOKUP(AE1178,counts!$V$53:$W$54,2,FALSE)</f>
        <v>-108.67008854708662</v>
      </c>
      <c r="AO1178">
        <f>VLOOKUP(AF1178,counts!$V$58:$W$62,2,FALSE)</f>
        <v>-259.56209067229281</v>
      </c>
      <c r="AP1178">
        <f>VLOOKUP(AG1178,counts!$V$66:$W$69,2,FALSE)</f>
        <v>75.609641767585757</v>
      </c>
      <c r="AQ1178">
        <f>VLOOKUP(AH1178,counts!$V$73:$W$75,2,FALSE)</f>
        <v>-22.422560732600829</v>
      </c>
      <c r="AR1178">
        <f>VLOOKUP(AI1178,counts!$V$79:$W$81,2,FALSE)</f>
        <v>-67.960368165567971</v>
      </c>
      <c r="AS1178">
        <f t="shared" si="674"/>
        <v>0</v>
      </c>
      <c r="AT1178">
        <f t="shared" si="675"/>
        <v>1</v>
      </c>
      <c r="AU1178" t="str">
        <f t="shared" si="658"/>
        <v>Train</v>
      </c>
      <c r="AW1178" t="str">
        <f t="shared" si="676"/>
        <v>0-17</v>
      </c>
      <c r="AX1178" t="str">
        <f t="shared" si="677"/>
        <v>Blank</v>
      </c>
      <c r="AY1178" t="str">
        <f t="shared" si="678"/>
        <v>41-100</v>
      </c>
      <c r="AZ1178" t="str">
        <f t="shared" si="679"/>
        <v>Blank</v>
      </c>
      <c r="BA1178" t="str">
        <f t="shared" si="680"/>
        <v>male</v>
      </c>
      <c r="BB1178" t="str">
        <f t="shared" si="681"/>
        <v>4, 5, 8</v>
      </c>
      <c r="BC1178">
        <f t="shared" si="682"/>
        <v>2</v>
      </c>
      <c r="BD1178" t="str">
        <f t="shared" si="683"/>
        <v>S, blank</v>
      </c>
      <c r="BE1178">
        <f t="shared" si="684"/>
        <v>3</v>
      </c>
      <c r="BF1178">
        <f t="shared" si="685"/>
        <v>-3.7643689058441341</v>
      </c>
      <c r="BG1178">
        <f t="shared" si="686"/>
        <v>-42.171718189759716</v>
      </c>
      <c r="BH1178">
        <f t="shared" si="687"/>
        <v>70.538774768379497</v>
      </c>
      <c r="BI1178">
        <f t="shared" si="688"/>
        <v>-33.757758935166962</v>
      </c>
      <c r="BJ1178">
        <f t="shared" si="689"/>
        <v>-108.67008854708662</v>
      </c>
      <c r="BK1178">
        <f t="shared" si="690"/>
        <v>-259.56209067229281</v>
      </c>
      <c r="BL1178">
        <f t="shared" si="691"/>
        <v>75.609641767585757</v>
      </c>
      <c r="BM1178">
        <f t="shared" si="692"/>
        <v>-22.422560732600829</v>
      </c>
      <c r="BN1178">
        <f t="shared" si="693"/>
        <v>-67.960368165567971</v>
      </c>
      <c r="BO1178">
        <f t="shared" si="659"/>
        <v>0</v>
      </c>
      <c r="BP1178">
        <f t="shared" si="660"/>
        <v>1</v>
      </c>
      <c r="BQ1178" t="str">
        <f t="shared" si="661"/>
        <v>Train</v>
      </c>
    </row>
    <row r="1179" spans="1:69" x14ac:dyDescent="0.3">
      <c r="A1179">
        <v>3</v>
      </c>
      <c r="B1179">
        <v>0</v>
      </c>
      <c r="C1179" t="s">
        <v>2559</v>
      </c>
      <c r="D1179" t="s">
        <v>20</v>
      </c>
      <c r="F1179">
        <v>8</v>
      </c>
      <c r="G1179">
        <v>2</v>
      </c>
      <c r="H1179" t="s">
        <v>2552</v>
      </c>
      <c r="I1179">
        <v>69.55</v>
      </c>
      <c r="K1179" t="s">
        <v>17</v>
      </c>
      <c r="O1179">
        <v>4</v>
      </c>
      <c r="P1179">
        <v>1</v>
      </c>
      <c r="Q1179">
        <v>4</v>
      </c>
      <c r="R1179" t="str">
        <f t="shared" si="662"/>
        <v>Test</v>
      </c>
      <c r="S1179" t="str">
        <f t="shared" si="663"/>
        <v>Train</v>
      </c>
      <c r="T1179" t="str">
        <f t="shared" si="664"/>
        <v>Test</v>
      </c>
      <c r="U1179" t="str">
        <f t="shared" si="665"/>
        <v/>
      </c>
      <c r="V1179" t="str">
        <f t="shared" si="666"/>
        <v>0-17</v>
      </c>
      <c r="W1179" t="str">
        <f t="shared" si="667"/>
        <v/>
      </c>
      <c r="X1179" t="str">
        <f t="shared" si="668"/>
        <v>41-100</v>
      </c>
      <c r="Y1179" t="b">
        <f>SUMPRODUCT(--(U1179=counts!$A$40:$A$49))&gt;0</f>
        <v>0</v>
      </c>
      <c r="Z1179" t="b">
        <f>SUMPRODUCT(--(W1179=counts!$A$18:$A$22))&gt;0</f>
        <v>0</v>
      </c>
      <c r="AA1179" t="str">
        <f t="shared" si="669"/>
        <v>0-17</v>
      </c>
      <c r="AB1179" t="str">
        <f>IF(W1179="","Blank",IF(Z1179="TRUE",W1179,counts!$A$23))</f>
        <v>Blank</v>
      </c>
      <c r="AC1179" t="str">
        <f t="shared" si="670"/>
        <v>41-100</v>
      </c>
      <c r="AD1179" t="str">
        <f t="shared" si="671"/>
        <v>Blank</v>
      </c>
      <c r="AE1179" t="str">
        <f t="shared" si="672"/>
        <v>male</v>
      </c>
      <c r="AF1179" t="str">
        <f>IF(F1179&gt;=4, counts!$A$62,F1179)</f>
        <v>4, 5, 8</v>
      </c>
      <c r="AG1179">
        <f>IF(G1179&gt;=3, counts!$A$69,G1179)</f>
        <v>2</v>
      </c>
      <c r="AH1179" t="str">
        <f>IF(OR(K1179="S",K1179=""), counts!$A$75,K1179)</f>
        <v>S, blank</v>
      </c>
      <c r="AI1179">
        <f t="shared" si="673"/>
        <v>3</v>
      </c>
      <c r="AJ1179">
        <f>VLOOKUP(AA1179,counts!$V$8:$W$13,2,FALSE)</f>
        <v>-3.7643689058441341</v>
      </c>
      <c r="AK1179">
        <f>VLOOKUP(AB1179,counts!$V$17:$W$23,2,FALSE)</f>
        <v>-42.171718189759716</v>
      </c>
      <c r="AL1179">
        <f>VLOOKUP(AC1179,counts!$V$27:$W$33,2,FALSE)</f>
        <v>70.538774768379497</v>
      </c>
      <c r="AM1179">
        <f>VLOOKUP(AD1179,counts!$V$38:$W$49,2,FALSE)</f>
        <v>-33.757758935166962</v>
      </c>
      <c r="AN1179">
        <f>VLOOKUP(AE1179,counts!$V$53:$W$54,2,FALSE)</f>
        <v>-108.67008854708662</v>
      </c>
      <c r="AO1179">
        <f>VLOOKUP(AF1179,counts!$V$58:$W$62,2,FALSE)</f>
        <v>-259.56209067229281</v>
      </c>
      <c r="AP1179">
        <f>VLOOKUP(AG1179,counts!$V$66:$W$69,2,FALSE)</f>
        <v>75.609641767585757</v>
      </c>
      <c r="AQ1179">
        <f>VLOOKUP(AH1179,counts!$V$73:$W$75,2,FALSE)</f>
        <v>-22.422560732600829</v>
      </c>
      <c r="AR1179">
        <f>VLOOKUP(AI1179,counts!$V$79:$W$81,2,FALSE)</f>
        <v>-67.960368165567971</v>
      </c>
      <c r="AS1179">
        <f t="shared" si="674"/>
        <v>0</v>
      </c>
      <c r="AT1179">
        <f t="shared" si="675"/>
        <v>4</v>
      </c>
      <c r="AU1179" t="str">
        <f t="shared" si="658"/>
        <v>Test</v>
      </c>
      <c r="AW1179" t="str">
        <f t="shared" si="676"/>
        <v>0-17</v>
      </c>
      <c r="AX1179" t="str">
        <f t="shared" si="677"/>
        <v>Blank</v>
      </c>
      <c r="AY1179" t="str">
        <f t="shared" si="678"/>
        <v>41-100</v>
      </c>
      <c r="AZ1179" t="str">
        <f t="shared" si="679"/>
        <v>Blank</v>
      </c>
      <c r="BA1179" t="str">
        <f t="shared" si="680"/>
        <v>male</v>
      </c>
      <c r="BB1179" t="str">
        <f t="shared" si="681"/>
        <v>4, 5, 8</v>
      </c>
      <c r="BC1179">
        <f t="shared" si="682"/>
        <v>2</v>
      </c>
      <c r="BD1179" t="str">
        <f t="shared" si="683"/>
        <v>S, blank</v>
      </c>
      <c r="BE1179">
        <f t="shared" si="684"/>
        <v>3</v>
      </c>
      <c r="BF1179">
        <f t="shared" si="685"/>
        <v>-3.7643689058441341</v>
      </c>
      <c r="BG1179">
        <f t="shared" si="686"/>
        <v>-42.171718189759716</v>
      </c>
      <c r="BH1179">
        <f t="shared" si="687"/>
        <v>70.538774768379497</v>
      </c>
      <c r="BI1179">
        <f t="shared" si="688"/>
        <v>-33.757758935166962</v>
      </c>
      <c r="BJ1179">
        <f t="shared" si="689"/>
        <v>-108.67008854708662</v>
      </c>
      <c r="BK1179">
        <f t="shared" si="690"/>
        <v>-259.56209067229281</v>
      </c>
      <c r="BL1179">
        <f t="shared" si="691"/>
        <v>75.609641767585757</v>
      </c>
      <c r="BM1179">
        <f t="shared" si="692"/>
        <v>-22.422560732600829</v>
      </c>
      <c r="BN1179">
        <f t="shared" si="693"/>
        <v>-67.960368165567971</v>
      </c>
      <c r="BO1179">
        <f t="shared" si="659"/>
        <v>0</v>
      </c>
      <c r="BP1179">
        <f t="shared" si="660"/>
        <v>4</v>
      </c>
      <c r="BQ1179" t="str">
        <f t="shared" si="661"/>
        <v>Test</v>
      </c>
    </row>
    <row r="1180" spans="1:69" x14ac:dyDescent="0.3">
      <c r="A1180">
        <v>3</v>
      </c>
      <c r="B1180">
        <v>0</v>
      </c>
      <c r="C1180" t="s">
        <v>2560</v>
      </c>
      <c r="D1180" t="s">
        <v>20</v>
      </c>
      <c r="F1180">
        <v>8</v>
      </c>
      <c r="G1180">
        <v>2</v>
      </c>
      <c r="H1180" t="s">
        <v>2552</v>
      </c>
      <c r="I1180">
        <v>69.55</v>
      </c>
      <c r="K1180" t="s">
        <v>17</v>
      </c>
      <c r="O1180">
        <v>2</v>
      </c>
      <c r="P1180">
        <v>2</v>
      </c>
      <c r="Q1180">
        <v>3</v>
      </c>
      <c r="R1180" t="str">
        <f t="shared" si="662"/>
        <v>Train</v>
      </c>
      <c r="S1180" t="str">
        <f t="shared" si="663"/>
        <v>Train</v>
      </c>
      <c r="T1180" t="str">
        <f t="shared" si="664"/>
        <v>Train</v>
      </c>
      <c r="U1180" t="str">
        <f t="shared" si="665"/>
        <v/>
      </c>
      <c r="V1180" t="str">
        <f t="shared" si="666"/>
        <v>0-17</v>
      </c>
      <c r="W1180" t="str">
        <f t="shared" si="667"/>
        <v/>
      </c>
      <c r="X1180" t="str">
        <f t="shared" si="668"/>
        <v>41-100</v>
      </c>
      <c r="Y1180" t="b">
        <f>SUMPRODUCT(--(U1180=counts!$A$40:$A$49))&gt;0</f>
        <v>0</v>
      </c>
      <c r="Z1180" t="b">
        <f>SUMPRODUCT(--(W1180=counts!$A$18:$A$22))&gt;0</f>
        <v>0</v>
      </c>
      <c r="AA1180" t="str">
        <f t="shared" si="669"/>
        <v>0-17</v>
      </c>
      <c r="AB1180" t="str">
        <f>IF(W1180="","Blank",IF(Z1180="TRUE",W1180,counts!$A$23))</f>
        <v>Blank</v>
      </c>
      <c r="AC1180" t="str">
        <f t="shared" si="670"/>
        <v>41-100</v>
      </c>
      <c r="AD1180" t="str">
        <f t="shared" si="671"/>
        <v>Blank</v>
      </c>
      <c r="AE1180" t="str">
        <f t="shared" si="672"/>
        <v>male</v>
      </c>
      <c r="AF1180" t="str">
        <f>IF(F1180&gt;=4, counts!$A$62,F1180)</f>
        <v>4, 5, 8</v>
      </c>
      <c r="AG1180">
        <f>IF(G1180&gt;=3, counts!$A$69,G1180)</f>
        <v>2</v>
      </c>
      <c r="AH1180" t="str">
        <f>IF(OR(K1180="S",K1180=""), counts!$A$75,K1180)</f>
        <v>S, blank</v>
      </c>
      <c r="AI1180">
        <f t="shared" si="673"/>
        <v>3</v>
      </c>
      <c r="AJ1180">
        <f>VLOOKUP(AA1180,counts!$V$8:$W$13,2,FALSE)</f>
        <v>-3.7643689058441341</v>
      </c>
      <c r="AK1180">
        <f>VLOOKUP(AB1180,counts!$V$17:$W$23,2,FALSE)</f>
        <v>-42.171718189759716</v>
      </c>
      <c r="AL1180">
        <f>VLOOKUP(AC1180,counts!$V$27:$W$33,2,FALSE)</f>
        <v>70.538774768379497</v>
      </c>
      <c r="AM1180">
        <f>VLOOKUP(AD1180,counts!$V$38:$W$49,2,FALSE)</f>
        <v>-33.757758935166962</v>
      </c>
      <c r="AN1180">
        <f>VLOOKUP(AE1180,counts!$V$53:$W$54,2,FALSE)</f>
        <v>-108.67008854708662</v>
      </c>
      <c r="AO1180">
        <f>VLOOKUP(AF1180,counts!$V$58:$W$62,2,FALSE)</f>
        <v>-259.56209067229281</v>
      </c>
      <c r="AP1180">
        <f>VLOOKUP(AG1180,counts!$V$66:$W$69,2,FALSE)</f>
        <v>75.609641767585757</v>
      </c>
      <c r="AQ1180">
        <f>VLOOKUP(AH1180,counts!$V$73:$W$75,2,FALSE)</f>
        <v>-22.422560732600829</v>
      </c>
      <c r="AR1180">
        <f>VLOOKUP(AI1180,counts!$V$79:$W$81,2,FALSE)</f>
        <v>-67.960368165567971</v>
      </c>
      <c r="AS1180">
        <f t="shared" si="674"/>
        <v>0</v>
      </c>
      <c r="AT1180">
        <f t="shared" si="675"/>
        <v>2</v>
      </c>
      <c r="AU1180" t="str">
        <f t="shared" si="658"/>
        <v>Train</v>
      </c>
      <c r="AW1180" t="str">
        <f t="shared" si="676"/>
        <v>0-17</v>
      </c>
      <c r="AX1180" t="str">
        <f t="shared" si="677"/>
        <v>Blank</v>
      </c>
      <c r="AY1180" t="str">
        <f t="shared" si="678"/>
        <v>41-100</v>
      </c>
      <c r="AZ1180" t="str">
        <f t="shared" si="679"/>
        <v>Blank</v>
      </c>
      <c r="BA1180" t="str">
        <f t="shared" si="680"/>
        <v>male</v>
      </c>
      <c r="BB1180" t="str">
        <f t="shared" si="681"/>
        <v>4, 5, 8</v>
      </c>
      <c r="BC1180">
        <f t="shared" si="682"/>
        <v>2</v>
      </c>
      <c r="BD1180" t="str">
        <f t="shared" si="683"/>
        <v>S, blank</v>
      </c>
      <c r="BE1180">
        <f t="shared" si="684"/>
        <v>3</v>
      </c>
      <c r="BF1180">
        <f t="shared" si="685"/>
        <v>-3.7643689058441341</v>
      </c>
      <c r="BG1180">
        <f t="shared" si="686"/>
        <v>-42.171718189759716</v>
      </c>
      <c r="BH1180">
        <f t="shared" si="687"/>
        <v>70.538774768379497</v>
      </c>
      <c r="BI1180">
        <f t="shared" si="688"/>
        <v>-33.757758935166962</v>
      </c>
      <c r="BJ1180">
        <f t="shared" si="689"/>
        <v>-108.67008854708662</v>
      </c>
      <c r="BK1180">
        <f t="shared" si="690"/>
        <v>-259.56209067229281</v>
      </c>
      <c r="BL1180">
        <f t="shared" si="691"/>
        <v>75.609641767585757</v>
      </c>
      <c r="BM1180">
        <f t="shared" si="692"/>
        <v>-22.422560732600829</v>
      </c>
      <c r="BN1180">
        <f t="shared" si="693"/>
        <v>-67.960368165567971</v>
      </c>
      <c r="BO1180">
        <f t="shared" si="659"/>
        <v>0</v>
      </c>
      <c r="BP1180">
        <f t="shared" si="660"/>
        <v>2</v>
      </c>
      <c r="BQ1180" t="str">
        <f t="shared" si="661"/>
        <v>Train</v>
      </c>
    </row>
    <row r="1181" spans="1:69" x14ac:dyDescent="0.3">
      <c r="A1181">
        <v>3</v>
      </c>
      <c r="B1181">
        <v>0</v>
      </c>
      <c r="C1181" t="s">
        <v>2561</v>
      </c>
      <c r="D1181" t="s">
        <v>20</v>
      </c>
      <c r="F1181">
        <v>1</v>
      </c>
      <c r="G1181">
        <v>9</v>
      </c>
      <c r="H1181" t="s">
        <v>2552</v>
      </c>
      <c r="I1181">
        <v>69.55</v>
      </c>
      <c r="K1181" t="s">
        <v>17</v>
      </c>
      <c r="O1181">
        <v>5</v>
      </c>
      <c r="P1181">
        <v>2</v>
      </c>
      <c r="Q1181">
        <v>3</v>
      </c>
      <c r="R1181" t="str">
        <f t="shared" si="662"/>
        <v>Validate</v>
      </c>
      <c r="S1181" t="str">
        <f t="shared" si="663"/>
        <v>Train</v>
      </c>
      <c r="T1181" t="str">
        <f t="shared" si="664"/>
        <v>Train</v>
      </c>
      <c r="U1181" t="str">
        <f t="shared" si="665"/>
        <v/>
      </c>
      <c r="V1181" t="str">
        <f t="shared" si="666"/>
        <v>0-17</v>
      </c>
      <c r="W1181" t="str">
        <f t="shared" si="667"/>
        <v/>
      </c>
      <c r="X1181" t="str">
        <f t="shared" si="668"/>
        <v>41-100</v>
      </c>
      <c r="Y1181" t="b">
        <f>SUMPRODUCT(--(U1181=counts!$A$40:$A$49))&gt;0</f>
        <v>0</v>
      </c>
      <c r="Z1181" t="b">
        <f>SUMPRODUCT(--(W1181=counts!$A$18:$A$22))&gt;0</f>
        <v>0</v>
      </c>
      <c r="AA1181" t="str">
        <f t="shared" si="669"/>
        <v>0-17</v>
      </c>
      <c r="AB1181" t="str">
        <f>IF(W1181="","Blank",IF(Z1181="TRUE",W1181,counts!$A$23))</f>
        <v>Blank</v>
      </c>
      <c r="AC1181" t="str">
        <f t="shared" si="670"/>
        <v>41-100</v>
      </c>
      <c r="AD1181" t="str">
        <f t="shared" si="671"/>
        <v>Blank</v>
      </c>
      <c r="AE1181" t="str">
        <f t="shared" si="672"/>
        <v>male</v>
      </c>
      <c r="AF1181">
        <f>IF(F1181&gt;=4, counts!$A$62,F1181)</f>
        <v>1</v>
      </c>
      <c r="AG1181" t="str">
        <f>IF(G1181&gt;=3, counts!$A$69,G1181)</f>
        <v>3, 4, 5, 6, 9</v>
      </c>
      <c r="AH1181" t="str">
        <f>IF(OR(K1181="S",K1181=""), counts!$A$75,K1181)</f>
        <v>S, blank</v>
      </c>
      <c r="AI1181">
        <f t="shared" si="673"/>
        <v>3</v>
      </c>
      <c r="AJ1181">
        <f>VLOOKUP(AA1181,counts!$V$8:$W$13,2,FALSE)</f>
        <v>-3.7643689058441341</v>
      </c>
      <c r="AK1181">
        <f>VLOOKUP(AB1181,counts!$V$17:$W$23,2,FALSE)</f>
        <v>-42.171718189759716</v>
      </c>
      <c r="AL1181">
        <f>VLOOKUP(AC1181,counts!$V$27:$W$33,2,FALSE)</f>
        <v>70.538774768379497</v>
      </c>
      <c r="AM1181">
        <f>VLOOKUP(AD1181,counts!$V$38:$W$49,2,FALSE)</f>
        <v>-33.757758935166962</v>
      </c>
      <c r="AN1181">
        <f>VLOOKUP(AE1181,counts!$V$53:$W$54,2,FALSE)</f>
        <v>-108.67008854708662</v>
      </c>
      <c r="AO1181">
        <f>VLOOKUP(AF1181,counts!$V$58:$W$62,2,FALSE)</f>
        <v>48.695090775187893</v>
      </c>
      <c r="AP1181">
        <f>VLOOKUP(AG1181,counts!$V$66:$W$69,2,FALSE)</f>
        <v>-92.646375958720569</v>
      </c>
      <c r="AQ1181">
        <f>VLOOKUP(AH1181,counts!$V$73:$W$75,2,FALSE)</f>
        <v>-22.422560732600829</v>
      </c>
      <c r="AR1181">
        <f>VLOOKUP(AI1181,counts!$V$79:$W$81,2,FALSE)</f>
        <v>-67.960368165567971</v>
      </c>
      <c r="AS1181">
        <f t="shared" si="674"/>
        <v>0</v>
      </c>
      <c r="AT1181">
        <f t="shared" si="675"/>
        <v>5</v>
      </c>
      <c r="AU1181" t="str">
        <f t="shared" si="658"/>
        <v>Validate</v>
      </c>
      <c r="AW1181" t="str">
        <f t="shared" si="676"/>
        <v>0-17</v>
      </c>
      <c r="AX1181" t="str">
        <f t="shared" si="677"/>
        <v>Blank</v>
      </c>
      <c r="AY1181" t="str">
        <f t="shared" si="678"/>
        <v>41-100</v>
      </c>
      <c r="AZ1181" t="str">
        <f t="shared" si="679"/>
        <v>Blank</v>
      </c>
      <c r="BA1181" t="str">
        <f t="shared" si="680"/>
        <v>male</v>
      </c>
      <c r="BB1181">
        <f t="shared" si="681"/>
        <v>1</v>
      </c>
      <c r="BC1181" t="str">
        <f t="shared" si="682"/>
        <v>3, 4, 5, 6, 9</v>
      </c>
      <c r="BD1181" t="str">
        <f t="shared" si="683"/>
        <v>S, blank</v>
      </c>
      <c r="BE1181">
        <f t="shared" si="684"/>
        <v>3</v>
      </c>
      <c r="BF1181">
        <f t="shared" si="685"/>
        <v>-3.7643689058441341</v>
      </c>
      <c r="BG1181">
        <f t="shared" si="686"/>
        <v>-42.171718189759716</v>
      </c>
      <c r="BH1181">
        <f t="shared" si="687"/>
        <v>70.538774768379497</v>
      </c>
      <c r="BI1181">
        <f t="shared" si="688"/>
        <v>-33.757758935166962</v>
      </c>
      <c r="BJ1181">
        <f t="shared" si="689"/>
        <v>-108.67008854708662</v>
      </c>
      <c r="BK1181">
        <f t="shared" si="690"/>
        <v>48.695090775187893</v>
      </c>
      <c r="BL1181">
        <f t="shared" si="691"/>
        <v>-92.646375958720569</v>
      </c>
      <c r="BM1181">
        <f t="shared" si="692"/>
        <v>-22.422560732600829</v>
      </c>
      <c r="BN1181">
        <f t="shared" si="693"/>
        <v>-67.960368165567971</v>
      </c>
      <c r="BO1181">
        <f t="shared" si="659"/>
        <v>0</v>
      </c>
      <c r="BP1181">
        <f t="shared" si="660"/>
        <v>5</v>
      </c>
      <c r="BQ1181" t="str">
        <f t="shared" si="661"/>
        <v>Validate</v>
      </c>
    </row>
    <row r="1182" spans="1:69" x14ac:dyDescent="0.3">
      <c r="A1182">
        <v>3</v>
      </c>
      <c r="B1182">
        <v>0</v>
      </c>
      <c r="C1182" t="s">
        <v>2562</v>
      </c>
      <c r="D1182" t="s">
        <v>15</v>
      </c>
      <c r="F1182">
        <v>1</v>
      </c>
      <c r="G1182">
        <v>9</v>
      </c>
      <c r="H1182" t="s">
        <v>2552</v>
      </c>
      <c r="I1182">
        <v>69.55</v>
      </c>
      <c r="K1182" t="s">
        <v>17</v>
      </c>
      <c r="O1182">
        <v>1</v>
      </c>
      <c r="P1182">
        <v>3</v>
      </c>
      <c r="Q1182">
        <v>2</v>
      </c>
      <c r="R1182" t="str">
        <f t="shared" si="662"/>
        <v>Train</v>
      </c>
      <c r="S1182" t="str">
        <f t="shared" si="663"/>
        <v>Train</v>
      </c>
      <c r="T1182" t="str">
        <f t="shared" si="664"/>
        <v>Train</v>
      </c>
      <c r="U1182" t="str">
        <f t="shared" si="665"/>
        <v/>
      </c>
      <c r="V1182" t="str">
        <f t="shared" si="666"/>
        <v>0-17</v>
      </c>
      <c r="W1182" t="str">
        <f t="shared" si="667"/>
        <v/>
      </c>
      <c r="X1182" t="str">
        <f t="shared" si="668"/>
        <v>41-100</v>
      </c>
      <c r="Y1182" t="b">
        <f>SUMPRODUCT(--(U1182=counts!$A$40:$A$49))&gt;0</f>
        <v>0</v>
      </c>
      <c r="Z1182" t="b">
        <f>SUMPRODUCT(--(W1182=counts!$A$18:$A$22))&gt;0</f>
        <v>0</v>
      </c>
      <c r="AA1182" t="str">
        <f t="shared" si="669"/>
        <v>0-17</v>
      </c>
      <c r="AB1182" t="str">
        <f>IF(W1182="","Blank",IF(Z1182="TRUE",W1182,counts!$A$23))</f>
        <v>Blank</v>
      </c>
      <c r="AC1182" t="str">
        <f t="shared" si="670"/>
        <v>41-100</v>
      </c>
      <c r="AD1182" t="str">
        <f t="shared" si="671"/>
        <v>Blank</v>
      </c>
      <c r="AE1182" t="str">
        <f t="shared" si="672"/>
        <v>female</v>
      </c>
      <c r="AF1182">
        <f>IF(F1182&gt;=4, counts!$A$62,F1182)</f>
        <v>1</v>
      </c>
      <c r="AG1182" t="str">
        <f>IF(G1182&gt;=3, counts!$A$69,G1182)</f>
        <v>3, 4, 5, 6, 9</v>
      </c>
      <c r="AH1182" t="str">
        <f>IF(OR(K1182="S",K1182=""), counts!$A$75,K1182)</f>
        <v>S, blank</v>
      </c>
      <c r="AI1182">
        <f t="shared" si="673"/>
        <v>3</v>
      </c>
      <c r="AJ1182">
        <f>VLOOKUP(AA1182,counts!$V$8:$W$13,2,FALSE)</f>
        <v>-3.7643689058441341</v>
      </c>
      <c r="AK1182">
        <f>VLOOKUP(AB1182,counts!$V$17:$W$23,2,FALSE)</f>
        <v>-42.171718189759716</v>
      </c>
      <c r="AL1182">
        <f>VLOOKUP(AC1182,counts!$V$27:$W$33,2,FALSE)</f>
        <v>70.538774768379497</v>
      </c>
      <c r="AM1182">
        <f>VLOOKUP(AD1182,counts!$V$38:$W$49,2,FALSE)</f>
        <v>-33.757758935166962</v>
      </c>
      <c r="AN1182">
        <f>VLOOKUP(AE1182,counts!$V$53:$W$54,2,FALSE)</f>
        <v>151.41878811967541</v>
      </c>
      <c r="AO1182">
        <f>VLOOKUP(AF1182,counts!$V$58:$W$62,2,FALSE)</f>
        <v>48.695090775187893</v>
      </c>
      <c r="AP1182">
        <f>VLOOKUP(AG1182,counts!$V$66:$W$69,2,FALSE)</f>
        <v>-92.646375958720569</v>
      </c>
      <c r="AQ1182">
        <f>VLOOKUP(AH1182,counts!$V$73:$W$75,2,FALSE)</f>
        <v>-22.422560732600829</v>
      </c>
      <c r="AR1182">
        <f>VLOOKUP(AI1182,counts!$V$79:$W$81,2,FALSE)</f>
        <v>-67.960368165567971</v>
      </c>
      <c r="AS1182">
        <f t="shared" si="674"/>
        <v>0</v>
      </c>
      <c r="AT1182">
        <f t="shared" si="675"/>
        <v>1</v>
      </c>
      <c r="AU1182" t="str">
        <f t="shared" si="658"/>
        <v>Train</v>
      </c>
      <c r="AW1182" t="str">
        <f t="shared" si="676"/>
        <v>0-17</v>
      </c>
      <c r="AX1182" t="str">
        <f t="shared" si="677"/>
        <v>Blank</v>
      </c>
      <c r="AY1182" t="str">
        <f t="shared" si="678"/>
        <v>41-100</v>
      </c>
      <c r="AZ1182" t="str">
        <f t="shared" si="679"/>
        <v>Blank</v>
      </c>
      <c r="BA1182" t="str">
        <f t="shared" si="680"/>
        <v>female</v>
      </c>
      <c r="BB1182">
        <f t="shared" si="681"/>
        <v>1</v>
      </c>
      <c r="BC1182" t="str">
        <f t="shared" si="682"/>
        <v>3, 4, 5, 6, 9</v>
      </c>
      <c r="BD1182" t="str">
        <f t="shared" si="683"/>
        <v>S, blank</v>
      </c>
      <c r="BE1182">
        <f t="shared" si="684"/>
        <v>3</v>
      </c>
      <c r="BF1182">
        <f t="shared" si="685"/>
        <v>-3.7643689058441341</v>
      </c>
      <c r="BG1182">
        <f t="shared" si="686"/>
        <v>-42.171718189759716</v>
      </c>
      <c r="BH1182">
        <f t="shared" si="687"/>
        <v>70.538774768379497</v>
      </c>
      <c r="BI1182">
        <f t="shared" si="688"/>
        <v>-33.757758935166962</v>
      </c>
      <c r="BJ1182">
        <f t="shared" si="689"/>
        <v>151.41878811967541</v>
      </c>
      <c r="BK1182">
        <f t="shared" si="690"/>
        <v>48.695090775187893</v>
      </c>
      <c r="BL1182">
        <f t="shared" si="691"/>
        <v>-92.646375958720569</v>
      </c>
      <c r="BM1182">
        <f t="shared" si="692"/>
        <v>-22.422560732600829</v>
      </c>
      <c r="BN1182">
        <f t="shared" si="693"/>
        <v>-67.960368165567971</v>
      </c>
      <c r="BO1182">
        <f t="shared" si="659"/>
        <v>0</v>
      </c>
      <c r="BP1182">
        <f t="shared" si="660"/>
        <v>1</v>
      </c>
      <c r="BQ1182" t="str">
        <f t="shared" si="661"/>
        <v>Train</v>
      </c>
    </row>
    <row r="1183" spans="1:69" x14ac:dyDescent="0.3">
      <c r="A1183">
        <v>3</v>
      </c>
      <c r="B1183">
        <v>0</v>
      </c>
      <c r="C1183" t="s">
        <v>2563</v>
      </c>
      <c r="D1183" t="s">
        <v>20</v>
      </c>
      <c r="E1183">
        <v>24</v>
      </c>
      <c r="F1183">
        <v>0</v>
      </c>
      <c r="G1183">
        <v>0</v>
      </c>
      <c r="H1183" t="s">
        <v>2564</v>
      </c>
      <c r="I1183">
        <v>9.3249999999999993</v>
      </c>
      <c r="K1183" t="s">
        <v>17</v>
      </c>
      <c r="O1183">
        <v>5</v>
      </c>
      <c r="P1183">
        <v>4</v>
      </c>
      <c r="Q1183">
        <v>2</v>
      </c>
      <c r="R1183" t="str">
        <f t="shared" si="662"/>
        <v>Validate</v>
      </c>
      <c r="S1183" t="str">
        <f t="shared" si="663"/>
        <v>Test</v>
      </c>
      <c r="T1183" t="str">
        <f t="shared" si="664"/>
        <v>Train</v>
      </c>
      <c r="U1183" t="str">
        <f t="shared" si="665"/>
        <v/>
      </c>
      <c r="V1183" t="str">
        <f t="shared" si="666"/>
        <v>18-30</v>
      </c>
      <c r="W1183" t="str">
        <f t="shared" si="667"/>
        <v/>
      </c>
      <c r="X1183" t="str">
        <f t="shared" si="668"/>
        <v>0-10</v>
      </c>
      <c r="Y1183" t="b">
        <f>SUMPRODUCT(--(U1183=counts!$A$40:$A$49))&gt;0</f>
        <v>0</v>
      </c>
      <c r="Z1183" t="b">
        <f>SUMPRODUCT(--(W1183=counts!$A$18:$A$22))&gt;0</f>
        <v>0</v>
      </c>
      <c r="AA1183" t="str">
        <f t="shared" si="669"/>
        <v>18-30</v>
      </c>
      <c r="AB1183" t="str">
        <f>IF(W1183="","Blank",IF(Z1183="TRUE",W1183,counts!$A$23))</f>
        <v>Blank</v>
      </c>
      <c r="AC1183" t="str">
        <f t="shared" si="670"/>
        <v>0-10</v>
      </c>
      <c r="AD1183" t="str">
        <f t="shared" si="671"/>
        <v>Blank</v>
      </c>
      <c r="AE1183" t="str">
        <f t="shared" si="672"/>
        <v>male</v>
      </c>
      <c r="AF1183">
        <f>IF(F1183&gt;=4, counts!$A$62,F1183)</f>
        <v>0</v>
      </c>
      <c r="AG1183">
        <f>IF(G1183&gt;=3, counts!$A$69,G1183)</f>
        <v>0</v>
      </c>
      <c r="AH1183" t="str">
        <f>IF(OR(K1183="S",K1183=""), counts!$A$75,K1183)</f>
        <v>S, blank</v>
      </c>
      <c r="AI1183">
        <f t="shared" si="673"/>
        <v>3</v>
      </c>
      <c r="AJ1183">
        <f>VLOOKUP(AA1183,counts!$V$8:$W$13,2,FALSE)</f>
        <v>-11.613432440426715</v>
      </c>
      <c r="AK1183">
        <f>VLOOKUP(AB1183,counts!$V$17:$W$23,2,FALSE)</f>
        <v>-42.171718189759716</v>
      </c>
      <c r="AL1183">
        <f>VLOOKUP(AC1183,counts!$V$27:$W$33,2,FALSE)</f>
        <v>-82.840254641099079</v>
      </c>
      <c r="AM1183">
        <f>VLOOKUP(AD1183,counts!$V$38:$W$49,2,FALSE)</f>
        <v>-33.757758935166962</v>
      </c>
      <c r="AN1183">
        <f>VLOOKUP(AE1183,counts!$V$53:$W$54,2,FALSE)</f>
        <v>-108.67008854708662</v>
      </c>
      <c r="AO1183">
        <f>VLOOKUP(AF1183,counts!$V$58:$W$62,2,FALSE)</f>
        <v>-14.754319664473872</v>
      </c>
      <c r="AP1183">
        <f>VLOOKUP(AG1183,counts!$V$66:$W$69,2,FALSE)</f>
        <v>-22.013681658285037</v>
      </c>
      <c r="AQ1183">
        <f>VLOOKUP(AH1183,counts!$V$73:$W$75,2,FALSE)</f>
        <v>-22.422560732600829</v>
      </c>
      <c r="AR1183">
        <f>VLOOKUP(AI1183,counts!$V$79:$W$81,2,FALSE)</f>
        <v>-67.960368165567971</v>
      </c>
      <c r="AS1183">
        <f t="shared" si="674"/>
        <v>0</v>
      </c>
      <c r="AT1183">
        <f t="shared" si="675"/>
        <v>5</v>
      </c>
      <c r="AU1183" t="str">
        <f t="shared" si="658"/>
        <v>Validate</v>
      </c>
      <c r="AW1183" t="str">
        <f t="shared" si="676"/>
        <v>18-30</v>
      </c>
      <c r="AX1183" t="str">
        <f t="shared" si="677"/>
        <v>Blank</v>
      </c>
      <c r="AY1183" t="str">
        <f t="shared" si="678"/>
        <v>0-10</v>
      </c>
      <c r="AZ1183" t="str">
        <f t="shared" si="679"/>
        <v>Blank</v>
      </c>
      <c r="BA1183" t="str">
        <f t="shared" si="680"/>
        <v>male</v>
      </c>
      <c r="BB1183">
        <f t="shared" si="681"/>
        <v>0</v>
      </c>
      <c r="BC1183">
        <f t="shared" si="682"/>
        <v>0</v>
      </c>
      <c r="BD1183" t="str">
        <f t="shared" si="683"/>
        <v>S, blank</v>
      </c>
      <c r="BE1183">
        <f t="shared" si="684"/>
        <v>3</v>
      </c>
      <c r="BF1183">
        <f t="shared" si="685"/>
        <v>-11.613432440426715</v>
      </c>
      <c r="BG1183">
        <f t="shared" si="686"/>
        <v>-42.171718189759716</v>
      </c>
      <c r="BH1183">
        <f t="shared" si="687"/>
        <v>-82.840254641099079</v>
      </c>
      <c r="BI1183">
        <f t="shared" si="688"/>
        <v>-33.757758935166962</v>
      </c>
      <c r="BJ1183">
        <f t="shared" si="689"/>
        <v>-108.67008854708662</v>
      </c>
      <c r="BK1183">
        <f t="shared" si="690"/>
        <v>-14.754319664473872</v>
      </c>
      <c r="BL1183">
        <f t="shared" si="691"/>
        <v>-22.013681658285037</v>
      </c>
      <c r="BM1183">
        <f t="shared" si="692"/>
        <v>-22.422560732600829</v>
      </c>
      <c r="BN1183">
        <f t="shared" si="693"/>
        <v>-67.960368165567971</v>
      </c>
      <c r="BO1183">
        <f t="shared" si="659"/>
        <v>0</v>
      </c>
      <c r="BP1183">
        <f t="shared" si="660"/>
        <v>5</v>
      </c>
      <c r="BQ1183" t="str">
        <f t="shared" si="661"/>
        <v>Validate</v>
      </c>
    </row>
    <row r="1184" spans="1:69" x14ac:dyDescent="0.3">
      <c r="A1184">
        <v>3</v>
      </c>
      <c r="B1184">
        <v>1</v>
      </c>
      <c r="C1184" t="s">
        <v>2565</v>
      </c>
      <c r="D1184" t="s">
        <v>15</v>
      </c>
      <c r="E1184">
        <v>21</v>
      </c>
      <c r="F1184">
        <v>0</v>
      </c>
      <c r="G1184">
        <v>0</v>
      </c>
      <c r="H1184" t="s">
        <v>2566</v>
      </c>
      <c r="I1184">
        <v>7.65</v>
      </c>
      <c r="K1184" t="s">
        <v>17</v>
      </c>
      <c r="L1184" t="s">
        <v>44</v>
      </c>
      <c r="O1184">
        <v>1</v>
      </c>
      <c r="P1184">
        <v>1</v>
      </c>
      <c r="Q1184">
        <v>3</v>
      </c>
      <c r="R1184" t="str">
        <f t="shared" si="662"/>
        <v>Train</v>
      </c>
      <c r="S1184" t="str">
        <f t="shared" si="663"/>
        <v>Train</v>
      </c>
      <c r="T1184" t="str">
        <f t="shared" si="664"/>
        <v>Train</v>
      </c>
      <c r="U1184" t="str">
        <f t="shared" si="665"/>
        <v/>
      </c>
      <c r="V1184" t="str">
        <f t="shared" si="666"/>
        <v>18-30</v>
      </c>
      <c r="W1184" t="str">
        <f t="shared" si="667"/>
        <v/>
      </c>
      <c r="X1184" t="str">
        <f t="shared" si="668"/>
        <v>0-10</v>
      </c>
      <c r="Y1184" t="b">
        <f>SUMPRODUCT(--(U1184=counts!$A$40:$A$49))&gt;0</f>
        <v>0</v>
      </c>
      <c r="Z1184" t="b">
        <f>SUMPRODUCT(--(W1184=counts!$A$18:$A$22))&gt;0</f>
        <v>0</v>
      </c>
      <c r="AA1184" t="str">
        <f t="shared" si="669"/>
        <v>18-30</v>
      </c>
      <c r="AB1184" t="str">
        <f>IF(W1184="","Blank",IF(Z1184="TRUE",W1184,counts!$A$23))</f>
        <v>Blank</v>
      </c>
      <c r="AC1184" t="str">
        <f t="shared" si="670"/>
        <v>0-10</v>
      </c>
      <c r="AD1184" t="str">
        <f t="shared" si="671"/>
        <v>Blank</v>
      </c>
      <c r="AE1184" t="str">
        <f t="shared" si="672"/>
        <v>female</v>
      </c>
      <c r="AF1184">
        <f>IF(F1184&gt;=4, counts!$A$62,F1184)</f>
        <v>0</v>
      </c>
      <c r="AG1184">
        <f>IF(G1184&gt;=3, counts!$A$69,G1184)</f>
        <v>0</v>
      </c>
      <c r="AH1184" t="str">
        <f>IF(OR(K1184="S",K1184=""), counts!$A$75,K1184)</f>
        <v>S, blank</v>
      </c>
      <c r="AI1184">
        <f t="shared" si="673"/>
        <v>3</v>
      </c>
      <c r="AJ1184">
        <f>VLOOKUP(AA1184,counts!$V$8:$W$13,2,FALSE)</f>
        <v>-11.613432440426715</v>
      </c>
      <c r="AK1184">
        <f>VLOOKUP(AB1184,counts!$V$17:$W$23,2,FALSE)</f>
        <v>-42.171718189759716</v>
      </c>
      <c r="AL1184">
        <f>VLOOKUP(AC1184,counts!$V$27:$W$33,2,FALSE)</f>
        <v>-82.840254641099079</v>
      </c>
      <c r="AM1184">
        <f>VLOOKUP(AD1184,counts!$V$38:$W$49,2,FALSE)</f>
        <v>-33.757758935166962</v>
      </c>
      <c r="AN1184">
        <f>VLOOKUP(AE1184,counts!$V$53:$W$54,2,FALSE)</f>
        <v>151.41878811967541</v>
      </c>
      <c r="AO1184">
        <f>VLOOKUP(AF1184,counts!$V$58:$W$62,2,FALSE)</f>
        <v>-14.754319664473872</v>
      </c>
      <c r="AP1184">
        <f>VLOOKUP(AG1184,counts!$V$66:$W$69,2,FALSE)</f>
        <v>-22.013681658285037</v>
      </c>
      <c r="AQ1184">
        <f>VLOOKUP(AH1184,counts!$V$73:$W$75,2,FALSE)</f>
        <v>-22.422560732600829</v>
      </c>
      <c r="AR1184">
        <f>VLOOKUP(AI1184,counts!$V$79:$W$81,2,FALSE)</f>
        <v>-67.960368165567971</v>
      </c>
      <c r="AS1184">
        <f t="shared" si="674"/>
        <v>1</v>
      </c>
      <c r="AT1184">
        <f t="shared" si="675"/>
        <v>1</v>
      </c>
      <c r="AU1184" t="str">
        <f t="shared" si="658"/>
        <v>Train</v>
      </c>
      <c r="AW1184" t="str">
        <f t="shared" si="676"/>
        <v>18-30</v>
      </c>
      <c r="AX1184" t="str">
        <f t="shared" si="677"/>
        <v>Blank</v>
      </c>
      <c r="AY1184" t="str">
        <f t="shared" si="678"/>
        <v>0-10</v>
      </c>
      <c r="AZ1184" t="str">
        <f t="shared" si="679"/>
        <v>Blank</v>
      </c>
      <c r="BA1184" t="str">
        <f t="shared" si="680"/>
        <v>female</v>
      </c>
      <c r="BB1184">
        <f t="shared" si="681"/>
        <v>0</v>
      </c>
      <c r="BC1184">
        <f t="shared" si="682"/>
        <v>0</v>
      </c>
      <c r="BD1184" t="str">
        <f t="shared" si="683"/>
        <v>S, blank</v>
      </c>
      <c r="BE1184">
        <f t="shared" si="684"/>
        <v>3</v>
      </c>
      <c r="BF1184">
        <f t="shared" si="685"/>
        <v>-11.613432440426715</v>
      </c>
      <c r="BG1184">
        <f t="shared" si="686"/>
        <v>-42.171718189759716</v>
      </c>
      <c r="BH1184">
        <f t="shared" si="687"/>
        <v>-82.840254641099079</v>
      </c>
      <c r="BI1184">
        <f t="shared" si="688"/>
        <v>-33.757758935166962</v>
      </c>
      <c r="BJ1184">
        <f t="shared" si="689"/>
        <v>151.41878811967541</v>
      </c>
      <c r="BK1184">
        <f t="shared" si="690"/>
        <v>-14.754319664473872</v>
      </c>
      <c r="BL1184">
        <f t="shared" si="691"/>
        <v>-22.013681658285037</v>
      </c>
      <c r="BM1184">
        <f t="shared" si="692"/>
        <v>-22.422560732600829</v>
      </c>
      <c r="BN1184">
        <f t="shared" si="693"/>
        <v>-67.960368165567971</v>
      </c>
      <c r="BO1184">
        <f t="shared" si="659"/>
        <v>1</v>
      </c>
      <c r="BP1184">
        <f t="shared" si="660"/>
        <v>1</v>
      </c>
      <c r="BQ1184" t="str">
        <f t="shared" si="661"/>
        <v>Train</v>
      </c>
    </row>
    <row r="1185" spans="1:69" x14ac:dyDescent="0.3">
      <c r="A1185">
        <v>3</v>
      </c>
      <c r="B1185">
        <v>0</v>
      </c>
      <c r="C1185" t="s">
        <v>2567</v>
      </c>
      <c r="D1185" t="s">
        <v>20</v>
      </c>
      <c r="E1185">
        <v>39</v>
      </c>
      <c r="F1185">
        <v>0</v>
      </c>
      <c r="G1185">
        <v>0</v>
      </c>
      <c r="H1185" t="s">
        <v>2568</v>
      </c>
      <c r="I1185">
        <v>7.9249999999999998</v>
      </c>
      <c r="K1185" t="s">
        <v>17</v>
      </c>
      <c r="O1185">
        <v>3</v>
      </c>
      <c r="P1185">
        <v>5</v>
      </c>
      <c r="Q1185">
        <v>4</v>
      </c>
      <c r="R1185" t="str">
        <f t="shared" si="662"/>
        <v>Train</v>
      </c>
      <c r="S1185" t="str">
        <f t="shared" si="663"/>
        <v>Validate</v>
      </c>
      <c r="T1185" t="str">
        <f t="shared" si="664"/>
        <v>Test</v>
      </c>
      <c r="U1185" t="str">
        <f t="shared" si="665"/>
        <v/>
      </c>
      <c r="V1185" t="str">
        <f t="shared" si="666"/>
        <v>31-40</v>
      </c>
      <c r="W1185" t="str">
        <f t="shared" si="667"/>
        <v/>
      </c>
      <c r="X1185" t="str">
        <f t="shared" si="668"/>
        <v>0-10</v>
      </c>
      <c r="Y1185" t="b">
        <f>SUMPRODUCT(--(U1185=counts!$A$40:$A$49))&gt;0</f>
        <v>0</v>
      </c>
      <c r="Z1185" t="b">
        <f>SUMPRODUCT(--(W1185=counts!$A$18:$A$22))&gt;0</f>
        <v>0</v>
      </c>
      <c r="AA1185" t="str">
        <f t="shared" si="669"/>
        <v>31-40</v>
      </c>
      <c r="AB1185" t="str">
        <f>IF(W1185="","Blank",IF(Z1185="TRUE",W1185,counts!$A$23))</f>
        <v>Blank</v>
      </c>
      <c r="AC1185" t="str">
        <f t="shared" si="670"/>
        <v>0-10</v>
      </c>
      <c r="AD1185" t="str">
        <f t="shared" si="671"/>
        <v>Blank</v>
      </c>
      <c r="AE1185" t="str">
        <f t="shared" si="672"/>
        <v>male</v>
      </c>
      <c r="AF1185">
        <f>IF(F1185&gt;=4, counts!$A$62,F1185)</f>
        <v>0</v>
      </c>
      <c r="AG1185">
        <f>IF(G1185&gt;=3, counts!$A$69,G1185)</f>
        <v>0</v>
      </c>
      <c r="AH1185" t="str">
        <f>IF(OR(K1185="S",K1185=""), counts!$A$75,K1185)</f>
        <v>S, blank</v>
      </c>
      <c r="AI1185">
        <f t="shared" si="673"/>
        <v>3</v>
      </c>
      <c r="AJ1185">
        <f>VLOOKUP(AA1185,counts!$V$8:$W$13,2,FALSE)</f>
        <v>32.769878926258563</v>
      </c>
      <c r="AK1185">
        <f>VLOOKUP(AB1185,counts!$V$17:$W$23,2,FALSE)</f>
        <v>-42.171718189759716</v>
      </c>
      <c r="AL1185">
        <f>VLOOKUP(AC1185,counts!$V$27:$W$33,2,FALSE)</f>
        <v>-82.840254641099079</v>
      </c>
      <c r="AM1185">
        <f>VLOOKUP(AD1185,counts!$V$38:$W$49,2,FALSE)</f>
        <v>-33.757758935166962</v>
      </c>
      <c r="AN1185">
        <f>VLOOKUP(AE1185,counts!$V$53:$W$54,2,FALSE)</f>
        <v>-108.67008854708662</v>
      </c>
      <c r="AO1185">
        <f>VLOOKUP(AF1185,counts!$V$58:$W$62,2,FALSE)</f>
        <v>-14.754319664473872</v>
      </c>
      <c r="AP1185">
        <f>VLOOKUP(AG1185,counts!$V$66:$W$69,2,FALSE)</f>
        <v>-22.013681658285037</v>
      </c>
      <c r="AQ1185">
        <f>VLOOKUP(AH1185,counts!$V$73:$W$75,2,FALSE)</f>
        <v>-22.422560732600829</v>
      </c>
      <c r="AR1185">
        <f>VLOOKUP(AI1185,counts!$V$79:$W$81,2,FALSE)</f>
        <v>-67.960368165567971</v>
      </c>
      <c r="AS1185">
        <f t="shared" si="674"/>
        <v>0</v>
      </c>
      <c r="AT1185">
        <f t="shared" si="675"/>
        <v>3</v>
      </c>
      <c r="AU1185" t="str">
        <f t="shared" si="658"/>
        <v>Train</v>
      </c>
      <c r="AW1185" t="str">
        <f t="shared" si="676"/>
        <v>31-40</v>
      </c>
      <c r="AX1185" t="str">
        <f t="shared" si="677"/>
        <v>Blank</v>
      </c>
      <c r="AY1185" t="str">
        <f t="shared" si="678"/>
        <v>0-10</v>
      </c>
      <c r="AZ1185" t="str">
        <f t="shared" si="679"/>
        <v>Blank</v>
      </c>
      <c r="BA1185" t="str">
        <f t="shared" si="680"/>
        <v>male</v>
      </c>
      <c r="BB1185">
        <f t="shared" si="681"/>
        <v>0</v>
      </c>
      <c r="BC1185">
        <f t="shared" si="682"/>
        <v>0</v>
      </c>
      <c r="BD1185" t="str">
        <f t="shared" si="683"/>
        <v>S, blank</v>
      </c>
      <c r="BE1185">
        <f t="shared" si="684"/>
        <v>3</v>
      </c>
      <c r="BF1185">
        <f t="shared" si="685"/>
        <v>32.769878926258563</v>
      </c>
      <c r="BG1185">
        <f t="shared" si="686"/>
        <v>-42.171718189759716</v>
      </c>
      <c r="BH1185">
        <f t="shared" si="687"/>
        <v>-82.840254641099079</v>
      </c>
      <c r="BI1185">
        <f t="shared" si="688"/>
        <v>-33.757758935166962</v>
      </c>
      <c r="BJ1185">
        <f t="shared" si="689"/>
        <v>-108.67008854708662</v>
      </c>
      <c r="BK1185">
        <f t="shared" si="690"/>
        <v>-14.754319664473872</v>
      </c>
      <c r="BL1185">
        <f t="shared" si="691"/>
        <v>-22.013681658285037</v>
      </c>
      <c r="BM1185">
        <f t="shared" si="692"/>
        <v>-22.422560732600829</v>
      </c>
      <c r="BN1185">
        <f t="shared" si="693"/>
        <v>-67.960368165567971</v>
      </c>
      <c r="BO1185">
        <f t="shared" si="659"/>
        <v>0</v>
      </c>
      <c r="BP1185">
        <f t="shared" si="660"/>
        <v>3</v>
      </c>
      <c r="BQ1185" t="str">
        <f t="shared" si="661"/>
        <v>Train</v>
      </c>
    </row>
    <row r="1186" spans="1:69" x14ac:dyDescent="0.3">
      <c r="A1186">
        <v>3</v>
      </c>
      <c r="B1186">
        <v>0</v>
      </c>
      <c r="C1186" t="s">
        <v>2569</v>
      </c>
      <c r="D1186" t="s">
        <v>20</v>
      </c>
      <c r="F1186">
        <v>2</v>
      </c>
      <c r="G1186">
        <v>0</v>
      </c>
      <c r="H1186" t="s">
        <v>2570</v>
      </c>
      <c r="I1186">
        <v>21.679200000000002</v>
      </c>
      <c r="K1186" t="s">
        <v>44</v>
      </c>
      <c r="O1186">
        <v>3</v>
      </c>
      <c r="P1186">
        <v>5</v>
      </c>
      <c r="Q1186">
        <v>4</v>
      </c>
      <c r="R1186" t="str">
        <f t="shared" si="662"/>
        <v>Train</v>
      </c>
      <c r="S1186" t="str">
        <f t="shared" si="663"/>
        <v>Validate</v>
      </c>
      <c r="T1186" t="str">
        <f t="shared" si="664"/>
        <v>Test</v>
      </c>
      <c r="U1186" t="str">
        <f t="shared" si="665"/>
        <v/>
      </c>
      <c r="V1186" t="str">
        <f t="shared" si="666"/>
        <v>0-17</v>
      </c>
      <c r="W1186" t="str">
        <f t="shared" si="667"/>
        <v/>
      </c>
      <c r="X1186" t="str">
        <f t="shared" si="668"/>
        <v>21-30</v>
      </c>
      <c r="Y1186" t="b">
        <f>SUMPRODUCT(--(U1186=counts!$A$40:$A$49))&gt;0</f>
        <v>0</v>
      </c>
      <c r="Z1186" t="b">
        <f>SUMPRODUCT(--(W1186=counts!$A$18:$A$22))&gt;0</f>
        <v>0</v>
      </c>
      <c r="AA1186" t="str">
        <f t="shared" si="669"/>
        <v>0-17</v>
      </c>
      <c r="AB1186" t="str">
        <f>IF(W1186="","Blank",IF(Z1186="TRUE",W1186,counts!$A$23))</f>
        <v>Blank</v>
      </c>
      <c r="AC1186" t="str">
        <f t="shared" si="670"/>
        <v>21-30</v>
      </c>
      <c r="AD1186" t="str">
        <f t="shared" si="671"/>
        <v>Blank</v>
      </c>
      <c r="AE1186" t="str">
        <f t="shared" si="672"/>
        <v>male</v>
      </c>
      <c r="AF1186">
        <f>IF(F1186&gt;=4, counts!$A$62,F1186)</f>
        <v>2</v>
      </c>
      <c r="AG1186">
        <f>IF(G1186&gt;=3, counts!$A$69,G1186)</f>
        <v>0</v>
      </c>
      <c r="AH1186" t="str">
        <f>IF(OR(K1186="S",K1186=""), counts!$A$75,K1186)</f>
        <v>C</v>
      </c>
      <c r="AI1186">
        <f t="shared" si="673"/>
        <v>3</v>
      </c>
      <c r="AJ1186">
        <f>VLOOKUP(AA1186,counts!$V$8:$W$13,2,FALSE)</f>
        <v>-3.7643689058441341</v>
      </c>
      <c r="AK1186">
        <f>VLOOKUP(AB1186,counts!$V$17:$W$23,2,FALSE)</f>
        <v>-42.171718189759716</v>
      </c>
      <c r="AL1186">
        <f>VLOOKUP(AC1186,counts!$V$27:$W$33,2,FALSE)</f>
        <v>40.172297072540438</v>
      </c>
      <c r="AM1186">
        <f>VLOOKUP(AD1186,counts!$V$38:$W$49,2,FALSE)</f>
        <v>-33.757758935166962</v>
      </c>
      <c r="AN1186">
        <f>VLOOKUP(AE1186,counts!$V$53:$W$54,2,FALSE)</f>
        <v>-108.67008854708662</v>
      </c>
      <c r="AO1186">
        <f>VLOOKUP(AF1186,counts!$V$58:$W$62,2,FALSE)</f>
        <v>47.533478806865013</v>
      </c>
      <c r="AP1186">
        <f>VLOOKUP(AG1186,counts!$V$66:$W$69,2,FALSE)</f>
        <v>-22.013681658285037</v>
      </c>
      <c r="AQ1186">
        <f>VLOOKUP(AH1186,counts!$V$73:$W$75,2,FALSE)</f>
        <v>72.444458573419169</v>
      </c>
      <c r="AR1186">
        <f>VLOOKUP(AI1186,counts!$V$79:$W$81,2,FALSE)</f>
        <v>-67.960368165567971</v>
      </c>
      <c r="AS1186">
        <f t="shared" si="674"/>
        <v>0</v>
      </c>
      <c r="AT1186">
        <f t="shared" si="675"/>
        <v>3</v>
      </c>
      <c r="AU1186" t="str">
        <f t="shared" si="658"/>
        <v>Train</v>
      </c>
      <c r="AW1186" t="str">
        <f t="shared" si="676"/>
        <v>0-17</v>
      </c>
      <c r="AX1186" t="str">
        <f t="shared" si="677"/>
        <v>Blank</v>
      </c>
      <c r="AY1186" t="str">
        <f t="shared" si="678"/>
        <v>21-30</v>
      </c>
      <c r="AZ1186" t="str">
        <f t="shared" si="679"/>
        <v>Blank</v>
      </c>
      <c r="BA1186" t="str">
        <f t="shared" si="680"/>
        <v>male</v>
      </c>
      <c r="BB1186">
        <f t="shared" si="681"/>
        <v>2</v>
      </c>
      <c r="BC1186">
        <f t="shared" si="682"/>
        <v>0</v>
      </c>
      <c r="BD1186" t="str">
        <f t="shared" si="683"/>
        <v>C</v>
      </c>
      <c r="BE1186">
        <f t="shared" si="684"/>
        <v>3</v>
      </c>
      <c r="BF1186">
        <f t="shared" si="685"/>
        <v>-3.7643689058441341</v>
      </c>
      <c r="BG1186">
        <f t="shared" si="686"/>
        <v>-42.171718189759716</v>
      </c>
      <c r="BH1186">
        <f t="shared" si="687"/>
        <v>40.172297072540438</v>
      </c>
      <c r="BI1186">
        <f t="shared" si="688"/>
        <v>-33.757758935166962</v>
      </c>
      <c r="BJ1186">
        <f t="shared" si="689"/>
        <v>-108.67008854708662</v>
      </c>
      <c r="BK1186">
        <f t="shared" si="690"/>
        <v>47.533478806865013</v>
      </c>
      <c r="BL1186">
        <f t="shared" si="691"/>
        <v>-22.013681658285037</v>
      </c>
      <c r="BM1186">
        <f t="shared" si="692"/>
        <v>72.444458573419169</v>
      </c>
      <c r="BN1186">
        <f t="shared" si="693"/>
        <v>-67.960368165567971</v>
      </c>
      <c r="BO1186">
        <f t="shared" si="659"/>
        <v>0</v>
      </c>
      <c r="BP1186">
        <f t="shared" si="660"/>
        <v>3</v>
      </c>
      <c r="BQ1186" t="str">
        <f t="shared" si="661"/>
        <v>Train</v>
      </c>
    </row>
    <row r="1187" spans="1:69" x14ac:dyDescent="0.3">
      <c r="A1187">
        <v>3</v>
      </c>
      <c r="B1187">
        <v>0</v>
      </c>
      <c r="C1187" t="s">
        <v>2571</v>
      </c>
      <c r="D1187" t="s">
        <v>20</v>
      </c>
      <c r="F1187">
        <v>2</v>
      </c>
      <c r="G1187">
        <v>0</v>
      </c>
      <c r="H1187" t="s">
        <v>2570</v>
      </c>
      <c r="I1187">
        <v>21.679200000000002</v>
      </c>
      <c r="K1187" t="s">
        <v>44</v>
      </c>
      <c r="O1187">
        <v>5</v>
      </c>
      <c r="P1187">
        <v>1</v>
      </c>
      <c r="Q1187">
        <v>4</v>
      </c>
      <c r="R1187" t="str">
        <f t="shared" si="662"/>
        <v>Validate</v>
      </c>
      <c r="S1187" t="str">
        <f t="shared" si="663"/>
        <v>Train</v>
      </c>
      <c r="T1187" t="str">
        <f t="shared" si="664"/>
        <v>Test</v>
      </c>
      <c r="U1187" t="str">
        <f t="shared" si="665"/>
        <v/>
      </c>
      <c r="V1187" t="str">
        <f t="shared" si="666"/>
        <v>0-17</v>
      </c>
      <c r="W1187" t="str">
        <f t="shared" si="667"/>
        <v/>
      </c>
      <c r="X1187" t="str">
        <f t="shared" si="668"/>
        <v>21-30</v>
      </c>
      <c r="Y1187" t="b">
        <f>SUMPRODUCT(--(U1187=counts!$A$40:$A$49))&gt;0</f>
        <v>0</v>
      </c>
      <c r="Z1187" t="b">
        <f>SUMPRODUCT(--(W1187=counts!$A$18:$A$22))&gt;0</f>
        <v>0</v>
      </c>
      <c r="AA1187" t="str">
        <f t="shared" si="669"/>
        <v>0-17</v>
      </c>
      <c r="AB1187" t="str">
        <f>IF(W1187="","Blank",IF(Z1187="TRUE",W1187,counts!$A$23))</f>
        <v>Blank</v>
      </c>
      <c r="AC1187" t="str">
        <f t="shared" si="670"/>
        <v>21-30</v>
      </c>
      <c r="AD1187" t="str">
        <f t="shared" si="671"/>
        <v>Blank</v>
      </c>
      <c r="AE1187" t="str">
        <f t="shared" si="672"/>
        <v>male</v>
      </c>
      <c r="AF1187">
        <f>IF(F1187&gt;=4, counts!$A$62,F1187)</f>
        <v>2</v>
      </c>
      <c r="AG1187">
        <f>IF(G1187&gt;=3, counts!$A$69,G1187)</f>
        <v>0</v>
      </c>
      <c r="AH1187" t="str">
        <f>IF(OR(K1187="S",K1187=""), counts!$A$75,K1187)</f>
        <v>C</v>
      </c>
      <c r="AI1187">
        <f t="shared" si="673"/>
        <v>3</v>
      </c>
      <c r="AJ1187">
        <f>VLOOKUP(AA1187,counts!$V$8:$W$13,2,FALSE)</f>
        <v>-3.7643689058441341</v>
      </c>
      <c r="AK1187">
        <f>VLOOKUP(AB1187,counts!$V$17:$W$23,2,FALSE)</f>
        <v>-42.171718189759716</v>
      </c>
      <c r="AL1187">
        <f>VLOOKUP(AC1187,counts!$V$27:$W$33,2,FALSE)</f>
        <v>40.172297072540438</v>
      </c>
      <c r="AM1187">
        <f>VLOOKUP(AD1187,counts!$V$38:$W$49,2,FALSE)</f>
        <v>-33.757758935166962</v>
      </c>
      <c r="AN1187">
        <f>VLOOKUP(AE1187,counts!$V$53:$W$54,2,FALSE)</f>
        <v>-108.67008854708662</v>
      </c>
      <c r="AO1187">
        <f>VLOOKUP(AF1187,counts!$V$58:$W$62,2,FALSE)</f>
        <v>47.533478806865013</v>
      </c>
      <c r="AP1187">
        <f>VLOOKUP(AG1187,counts!$V$66:$W$69,2,FALSE)</f>
        <v>-22.013681658285037</v>
      </c>
      <c r="AQ1187">
        <f>VLOOKUP(AH1187,counts!$V$73:$W$75,2,FALSE)</f>
        <v>72.444458573419169</v>
      </c>
      <c r="AR1187">
        <f>VLOOKUP(AI1187,counts!$V$79:$W$81,2,FALSE)</f>
        <v>-67.960368165567971</v>
      </c>
      <c r="AS1187">
        <f t="shared" si="674"/>
        <v>0</v>
      </c>
      <c r="AT1187">
        <f t="shared" si="675"/>
        <v>5</v>
      </c>
      <c r="AU1187" t="str">
        <f t="shared" si="658"/>
        <v>Validate</v>
      </c>
      <c r="AW1187" t="str">
        <f t="shared" si="676"/>
        <v>0-17</v>
      </c>
      <c r="AX1187" t="str">
        <f t="shared" si="677"/>
        <v>Blank</v>
      </c>
      <c r="AY1187" t="str">
        <f t="shared" si="678"/>
        <v>21-30</v>
      </c>
      <c r="AZ1187" t="str">
        <f t="shared" si="679"/>
        <v>Blank</v>
      </c>
      <c r="BA1187" t="str">
        <f t="shared" si="680"/>
        <v>male</v>
      </c>
      <c r="BB1187">
        <f t="shared" si="681"/>
        <v>2</v>
      </c>
      <c r="BC1187">
        <f t="shared" si="682"/>
        <v>0</v>
      </c>
      <c r="BD1187" t="str">
        <f t="shared" si="683"/>
        <v>C</v>
      </c>
      <c r="BE1187">
        <f t="shared" si="684"/>
        <v>3</v>
      </c>
      <c r="BF1187">
        <f t="shared" si="685"/>
        <v>-3.7643689058441341</v>
      </c>
      <c r="BG1187">
        <f t="shared" si="686"/>
        <v>-42.171718189759716</v>
      </c>
      <c r="BH1187">
        <f t="shared" si="687"/>
        <v>40.172297072540438</v>
      </c>
      <c r="BI1187">
        <f t="shared" si="688"/>
        <v>-33.757758935166962</v>
      </c>
      <c r="BJ1187">
        <f t="shared" si="689"/>
        <v>-108.67008854708662</v>
      </c>
      <c r="BK1187">
        <f t="shared" si="690"/>
        <v>47.533478806865013</v>
      </c>
      <c r="BL1187">
        <f t="shared" si="691"/>
        <v>-22.013681658285037</v>
      </c>
      <c r="BM1187">
        <f t="shared" si="692"/>
        <v>72.444458573419169</v>
      </c>
      <c r="BN1187">
        <f t="shared" si="693"/>
        <v>-67.960368165567971</v>
      </c>
      <c r="BO1187">
        <f t="shared" si="659"/>
        <v>0</v>
      </c>
      <c r="BP1187">
        <f t="shared" si="660"/>
        <v>5</v>
      </c>
      <c r="BQ1187" t="str">
        <f t="shared" si="661"/>
        <v>Validate</v>
      </c>
    </row>
    <row r="1188" spans="1:69" x14ac:dyDescent="0.3">
      <c r="A1188">
        <v>3</v>
      </c>
      <c r="B1188">
        <v>0</v>
      </c>
      <c r="C1188" t="s">
        <v>2572</v>
      </c>
      <c r="D1188" t="s">
        <v>20</v>
      </c>
      <c r="F1188">
        <v>2</v>
      </c>
      <c r="G1188">
        <v>0</v>
      </c>
      <c r="H1188" t="s">
        <v>2570</v>
      </c>
      <c r="I1188">
        <v>21.679200000000002</v>
      </c>
      <c r="K1188" t="s">
        <v>44</v>
      </c>
      <c r="O1188">
        <v>2</v>
      </c>
      <c r="P1188">
        <v>2</v>
      </c>
      <c r="Q1188">
        <v>2</v>
      </c>
      <c r="R1188" t="str">
        <f t="shared" si="662"/>
        <v>Train</v>
      </c>
      <c r="S1188" t="str">
        <f t="shared" si="663"/>
        <v>Train</v>
      </c>
      <c r="T1188" t="str">
        <f t="shared" si="664"/>
        <v>Train</v>
      </c>
      <c r="U1188" t="str">
        <f t="shared" si="665"/>
        <v/>
      </c>
      <c r="V1188" t="str">
        <f t="shared" si="666"/>
        <v>0-17</v>
      </c>
      <c r="W1188" t="str">
        <f t="shared" si="667"/>
        <v/>
      </c>
      <c r="X1188" t="str">
        <f t="shared" si="668"/>
        <v>21-30</v>
      </c>
      <c r="Y1188" t="b">
        <f>SUMPRODUCT(--(U1188=counts!$A$40:$A$49))&gt;0</f>
        <v>0</v>
      </c>
      <c r="Z1188" t="b">
        <f>SUMPRODUCT(--(W1188=counts!$A$18:$A$22))&gt;0</f>
        <v>0</v>
      </c>
      <c r="AA1188" t="str">
        <f t="shared" si="669"/>
        <v>0-17</v>
      </c>
      <c r="AB1188" t="str">
        <f>IF(W1188="","Blank",IF(Z1188="TRUE",W1188,counts!$A$23))</f>
        <v>Blank</v>
      </c>
      <c r="AC1188" t="str">
        <f t="shared" si="670"/>
        <v>21-30</v>
      </c>
      <c r="AD1188" t="str">
        <f t="shared" si="671"/>
        <v>Blank</v>
      </c>
      <c r="AE1188" t="str">
        <f t="shared" si="672"/>
        <v>male</v>
      </c>
      <c r="AF1188">
        <f>IF(F1188&gt;=4, counts!$A$62,F1188)</f>
        <v>2</v>
      </c>
      <c r="AG1188">
        <f>IF(G1188&gt;=3, counts!$A$69,G1188)</f>
        <v>0</v>
      </c>
      <c r="AH1188" t="str">
        <f>IF(OR(K1188="S",K1188=""), counts!$A$75,K1188)</f>
        <v>C</v>
      </c>
      <c r="AI1188">
        <f t="shared" si="673"/>
        <v>3</v>
      </c>
      <c r="AJ1188">
        <f>VLOOKUP(AA1188,counts!$V$8:$W$13,2,FALSE)</f>
        <v>-3.7643689058441341</v>
      </c>
      <c r="AK1188">
        <f>VLOOKUP(AB1188,counts!$V$17:$W$23,2,FALSE)</f>
        <v>-42.171718189759716</v>
      </c>
      <c r="AL1188">
        <f>VLOOKUP(AC1188,counts!$V$27:$W$33,2,FALSE)</f>
        <v>40.172297072540438</v>
      </c>
      <c r="AM1188">
        <f>VLOOKUP(AD1188,counts!$V$38:$W$49,2,FALSE)</f>
        <v>-33.757758935166962</v>
      </c>
      <c r="AN1188">
        <f>VLOOKUP(AE1188,counts!$V$53:$W$54,2,FALSE)</f>
        <v>-108.67008854708662</v>
      </c>
      <c r="AO1188">
        <f>VLOOKUP(AF1188,counts!$V$58:$W$62,2,FALSE)</f>
        <v>47.533478806865013</v>
      </c>
      <c r="AP1188">
        <f>VLOOKUP(AG1188,counts!$V$66:$W$69,2,FALSE)</f>
        <v>-22.013681658285037</v>
      </c>
      <c r="AQ1188">
        <f>VLOOKUP(AH1188,counts!$V$73:$W$75,2,FALSE)</f>
        <v>72.444458573419169</v>
      </c>
      <c r="AR1188">
        <f>VLOOKUP(AI1188,counts!$V$79:$W$81,2,FALSE)</f>
        <v>-67.960368165567971</v>
      </c>
      <c r="AS1188">
        <f t="shared" si="674"/>
        <v>0</v>
      </c>
      <c r="AT1188">
        <f t="shared" si="675"/>
        <v>2</v>
      </c>
      <c r="AU1188" t="str">
        <f t="shared" si="658"/>
        <v>Train</v>
      </c>
      <c r="AW1188" t="str">
        <f t="shared" si="676"/>
        <v>0-17</v>
      </c>
      <c r="AX1188" t="str">
        <f t="shared" si="677"/>
        <v>Blank</v>
      </c>
      <c r="AY1188" t="str">
        <f t="shared" si="678"/>
        <v>21-30</v>
      </c>
      <c r="AZ1188" t="str">
        <f t="shared" si="679"/>
        <v>Blank</v>
      </c>
      <c r="BA1188" t="str">
        <f t="shared" si="680"/>
        <v>male</v>
      </c>
      <c r="BB1188">
        <f t="shared" si="681"/>
        <v>2</v>
      </c>
      <c r="BC1188">
        <f t="shared" si="682"/>
        <v>0</v>
      </c>
      <c r="BD1188" t="str">
        <f t="shared" si="683"/>
        <v>C</v>
      </c>
      <c r="BE1188">
        <f t="shared" si="684"/>
        <v>3</v>
      </c>
      <c r="BF1188">
        <f t="shared" si="685"/>
        <v>-3.7643689058441341</v>
      </c>
      <c r="BG1188">
        <f t="shared" si="686"/>
        <v>-42.171718189759716</v>
      </c>
      <c r="BH1188">
        <f t="shared" si="687"/>
        <v>40.172297072540438</v>
      </c>
      <c r="BI1188">
        <f t="shared" si="688"/>
        <v>-33.757758935166962</v>
      </c>
      <c r="BJ1188">
        <f t="shared" si="689"/>
        <v>-108.67008854708662</v>
      </c>
      <c r="BK1188">
        <f t="shared" si="690"/>
        <v>47.533478806865013</v>
      </c>
      <c r="BL1188">
        <f t="shared" si="691"/>
        <v>-22.013681658285037</v>
      </c>
      <c r="BM1188">
        <f t="shared" si="692"/>
        <v>72.444458573419169</v>
      </c>
      <c r="BN1188">
        <f t="shared" si="693"/>
        <v>-67.960368165567971</v>
      </c>
      <c r="BO1188">
        <f t="shared" si="659"/>
        <v>0</v>
      </c>
      <c r="BP1188">
        <f t="shared" si="660"/>
        <v>2</v>
      </c>
      <c r="BQ1188" t="str">
        <f t="shared" si="661"/>
        <v>Train</v>
      </c>
    </row>
    <row r="1189" spans="1:69" x14ac:dyDescent="0.3">
      <c r="A1189">
        <v>3</v>
      </c>
      <c r="B1189">
        <v>1</v>
      </c>
      <c r="C1189" t="s">
        <v>2573</v>
      </c>
      <c r="D1189" t="s">
        <v>15</v>
      </c>
      <c r="E1189">
        <v>1</v>
      </c>
      <c r="F1189">
        <v>1</v>
      </c>
      <c r="G1189">
        <v>1</v>
      </c>
      <c r="H1189" t="s">
        <v>2574</v>
      </c>
      <c r="I1189">
        <v>16.7</v>
      </c>
      <c r="J1189" t="s">
        <v>2575</v>
      </c>
      <c r="K1189" t="s">
        <v>17</v>
      </c>
      <c r="L1189" t="s">
        <v>241</v>
      </c>
      <c r="O1189">
        <v>2</v>
      </c>
      <c r="P1189">
        <v>1</v>
      </c>
      <c r="Q1189">
        <v>1</v>
      </c>
      <c r="R1189" t="str">
        <f t="shared" si="662"/>
        <v>Train</v>
      </c>
      <c r="S1189" t="str">
        <f t="shared" si="663"/>
        <v>Train</v>
      </c>
      <c r="T1189" t="str">
        <f t="shared" si="664"/>
        <v>Train</v>
      </c>
      <c r="U1189" t="str">
        <f t="shared" si="665"/>
        <v/>
      </c>
      <c r="V1189" t="str">
        <f t="shared" si="666"/>
        <v>0-17</v>
      </c>
      <c r="W1189" t="str">
        <f t="shared" si="667"/>
        <v>G</v>
      </c>
      <c r="X1189" t="str">
        <f t="shared" si="668"/>
        <v>11-20</v>
      </c>
      <c r="Y1189" t="b">
        <f>SUMPRODUCT(--(U1189=counts!$A$40:$A$49))&gt;0</f>
        <v>0</v>
      </c>
      <c r="Z1189" t="b">
        <f>SUMPRODUCT(--(W1189=counts!$A$18:$A$22))&gt;0</f>
        <v>0</v>
      </c>
      <c r="AA1189" t="str">
        <f t="shared" si="669"/>
        <v>0-17</v>
      </c>
      <c r="AB1189" t="str">
        <f>IF(W1189="","Blank",IF(Z1189="TRUE",W1189,counts!$A$23))</f>
        <v>F, G, T</v>
      </c>
      <c r="AC1189" t="str">
        <f t="shared" si="670"/>
        <v>11-20</v>
      </c>
      <c r="AD1189" t="str">
        <f t="shared" si="671"/>
        <v>Blank</v>
      </c>
      <c r="AE1189" t="str">
        <f t="shared" si="672"/>
        <v>female</v>
      </c>
      <c r="AF1189">
        <f>IF(F1189&gt;=4, counts!$A$62,F1189)</f>
        <v>1</v>
      </c>
      <c r="AG1189">
        <f>IF(G1189&gt;=3, counts!$A$69,G1189)</f>
        <v>1</v>
      </c>
      <c r="AH1189" t="str">
        <f>IF(OR(K1189="S",K1189=""), counts!$A$75,K1189)</f>
        <v>S, blank</v>
      </c>
      <c r="AI1189">
        <f t="shared" si="673"/>
        <v>3</v>
      </c>
      <c r="AJ1189">
        <f>VLOOKUP(AA1189,counts!$V$8:$W$13,2,FALSE)</f>
        <v>-3.7643689058441341</v>
      </c>
      <c r="AK1189">
        <f>VLOOKUP(AB1189,counts!$V$17:$W$23,2,FALSE)</f>
        <v>123.30204897661667</v>
      </c>
      <c r="AL1189">
        <f>VLOOKUP(AC1189,counts!$V$27:$W$33,2,FALSE)</f>
        <v>-9.6115457513775127</v>
      </c>
      <c r="AM1189">
        <f>VLOOKUP(AD1189,counts!$V$38:$W$49,2,FALSE)</f>
        <v>-33.757758935166962</v>
      </c>
      <c r="AN1189">
        <f>VLOOKUP(AE1189,counts!$V$53:$W$54,2,FALSE)</f>
        <v>151.41878811967541</v>
      </c>
      <c r="AO1189">
        <f>VLOOKUP(AF1189,counts!$V$58:$W$62,2,FALSE)</f>
        <v>48.695090775187893</v>
      </c>
      <c r="AP1189">
        <f>VLOOKUP(AG1189,counts!$V$66:$W$69,2,FALSE)</f>
        <v>79.365382998232107</v>
      </c>
      <c r="AQ1189">
        <f>VLOOKUP(AH1189,counts!$V$73:$W$75,2,FALSE)</f>
        <v>-22.422560732600829</v>
      </c>
      <c r="AR1189">
        <f>VLOOKUP(AI1189,counts!$V$79:$W$81,2,FALSE)</f>
        <v>-67.960368165567971</v>
      </c>
      <c r="AS1189">
        <f t="shared" si="674"/>
        <v>1</v>
      </c>
      <c r="AT1189">
        <f t="shared" si="675"/>
        <v>2</v>
      </c>
      <c r="AU1189" t="str">
        <f t="shared" si="658"/>
        <v>Train</v>
      </c>
      <c r="AW1189" t="str">
        <f t="shared" si="676"/>
        <v>0-17</v>
      </c>
      <c r="AX1189" t="str">
        <f t="shared" si="677"/>
        <v>F, G, T</v>
      </c>
      <c r="AY1189" t="str">
        <f t="shared" si="678"/>
        <v>11-20</v>
      </c>
      <c r="AZ1189" t="str">
        <f t="shared" si="679"/>
        <v>Blank</v>
      </c>
      <c r="BA1189" t="str">
        <f t="shared" si="680"/>
        <v>female</v>
      </c>
      <c r="BB1189">
        <f t="shared" si="681"/>
        <v>1</v>
      </c>
      <c r="BC1189">
        <f t="shared" si="682"/>
        <v>1</v>
      </c>
      <c r="BD1189" t="str">
        <f t="shared" si="683"/>
        <v>S, blank</v>
      </c>
      <c r="BE1189">
        <f t="shared" si="684"/>
        <v>3</v>
      </c>
      <c r="BF1189">
        <f t="shared" si="685"/>
        <v>-3.7643689058441341</v>
      </c>
      <c r="BG1189">
        <f t="shared" si="686"/>
        <v>123.30204897661667</v>
      </c>
      <c r="BH1189">
        <f t="shared" si="687"/>
        <v>-9.6115457513775127</v>
      </c>
      <c r="BI1189">
        <f t="shared" si="688"/>
        <v>-33.757758935166962</v>
      </c>
      <c r="BJ1189">
        <f t="shared" si="689"/>
        <v>151.41878811967541</v>
      </c>
      <c r="BK1189">
        <f t="shared" si="690"/>
        <v>48.695090775187893</v>
      </c>
      <c r="BL1189">
        <f t="shared" si="691"/>
        <v>79.365382998232107</v>
      </c>
      <c r="BM1189">
        <f t="shared" si="692"/>
        <v>-22.422560732600829</v>
      </c>
      <c r="BN1189">
        <f t="shared" si="693"/>
        <v>-67.960368165567971</v>
      </c>
      <c r="BO1189">
        <f t="shared" si="659"/>
        <v>1</v>
      </c>
      <c r="BP1189">
        <f t="shared" si="660"/>
        <v>2</v>
      </c>
      <c r="BQ1189" t="str">
        <f t="shared" si="661"/>
        <v>Train</v>
      </c>
    </row>
    <row r="1190" spans="1:69" x14ac:dyDescent="0.3">
      <c r="A1190">
        <v>3</v>
      </c>
      <c r="B1190">
        <v>1</v>
      </c>
      <c r="C1190" t="s">
        <v>2576</v>
      </c>
      <c r="D1190" t="s">
        <v>15</v>
      </c>
      <c r="E1190">
        <v>24</v>
      </c>
      <c r="F1190">
        <v>0</v>
      </c>
      <c r="G1190">
        <v>2</v>
      </c>
      <c r="H1190" t="s">
        <v>2574</v>
      </c>
      <c r="I1190">
        <v>16.7</v>
      </c>
      <c r="J1190" t="s">
        <v>2575</v>
      </c>
      <c r="K1190" t="s">
        <v>17</v>
      </c>
      <c r="L1190" t="s">
        <v>241</v>
      </c>
      <c r="O1190">
        <v>5</v>
      </c>
      <c r="P1190">
        <v>4</v>
      </c>
      <c r="Q1190">
        <v>1</v>
      </c>
      <c r="R1190" t="str">
        <f t="shared" si="662"/>
        <v>Validate</v>
      </c>
      <c r="S1190" t="str">
        <f t="shared" si="663"/>
        <v>Test</v>
      </c>
      <c r="T1190" t="str">
        <f t="shared" si="664"/>
        <v>Train</v>
      </c>
      <c r="U1190" t="str">
        <f t="shared" si="665"/>
        <v/>
      </c>
      <c r="V1190" t="str">
        <f t="shared" si="666"/>
        <v>18-30</v>
      </c>
      <c r="W1190" t="str">
        <f t="shared" si="667"/>
        <v>G</v>
      </c>
      <c r="X1190" t="str">
        <f t="shared" si="668"/>
        <v>11-20</v>
      </c>
      <c r="Y1190" t="b">
        <f>SUMPRODUCT(--(U1190=counts!$A$40:$A$49))&gt;0</f>
        <v>0</v>
      </c>
      <c r="Z1190" t="b">
        <f>SUMPRODUCT(--(W1190=counts!$A$18:$A$22))&gt;0</f>
        <v>0</v>
      </c>
      <c r="AA1190" t="str">
        <f t="shared" si="669"/>
        <v>18-30</v>
      </c>
      <c r="AB1190" t="str">
        <f>IF(W1190="","Blank",IF(Z1190="TRUE",W1190,counts!$A$23))</f>
        <v>F, G, T</v>
      </c>
      <c r="AC1190" t="str">
        <f t="shared" si="670"/>
        <v>11-20</v>
      </c>
      <c r="AD1190" t="str">
        <f t="shared" si="671"/>
        <v>Blank</v>
      </c>
      <c r="AE1190" t="str">
        <f t="shared" si="672"/>
        <v>female</v>
      </c>
      <c r="AF1190">
        <f>IF(F1190&gt;=4, counts!$A$62,F1190)</f>
        <v>0</v>
      </c>
      <c r="AG1190">
        <f>IF(G1190&gt;=3, counts!$A$69,G1190)</f>
        <v>2</v>
      </c>
      <c r="AH1190" t="str">
        <f>IF(OR(K1190="S",K1190=""), counts!$A$75,K1190)</f>
        <v>S, blank</v>
      </c>
      <c r="AI1190">
        <f t="shared" si="673"/>
        <v>3</v>
      </c>
      <c r="AJ1190">
        <f>VLOOKUP(AA1190,counts!$V$8:$W$13,2,FALSE)</f>
        <v>-11.613432440426715</v>
      </c>
      <c r="AK1190">
        <f>VLOOKUP(AB1190,counts!$V$17:$W$23,2,FALSE)</f>
        <v>123.30204897661667</v>
      </c>
      <c r="AL1190">
        <f>VLOOKUP(AC1190,counts!$V$27:$W$33,2,FALSE)</f>
        <v>-9.6115457513775127</v>
      </c>
      <c r="AM1190">
        <f>VLOOKUP(AD1190,counts!$V$38:$W$49,2,FALSE)</f>
        <v>-33.757758935166962</v>
      </c>
      <c r="AN1190">
        <f>VLOOKUP(AE1190,counts!$V$53:$W$54,2,FALSE)</f>
        <v>151.41878811967541</v>
      </c>
      <c r="AO1190">
        <f>VLOOKUP(AF1190,counts!$V$58:$W$62,2,FALSE)</f>
        <v>-14.754319664473872</v>
      </c>
      <c r="AP1190">
        <f>VLOOKUP(AG1190,counts!$V$66:$W$69,2,FALSE)</f>
        <v>75.609641767585757</v>
      </c>
      <c r="AQ1190">
        <f>VLOOKUP(AH1190,counts!$V$73:$W$75,2,FALSE)</f>
        <v>-22.422560732600829</v>
      </c>
      <c r="AR1190">
        <f>VLOOKUP(AI1190,counts!$V$79:$W$81,2,FALSE)</f>
        <v>-67.960368165567971</v>
      </c>
      <c r="AS1190">
        <f t="shared" si="674"/>
        <v>1</v>
      </c>
      <c r="AT1190">
        <f t="shared" si="675"/>
        <v>5</v>
      </c>
      <c r="AU1190" t="str">
        <f t="shared" si="658"/>
        <v>Validate</v>
      </c>
      <c r="AW1190" t="str">
        <f t="shared" si="676"/>
        <v>18-30</v>
      </c>
      <c r="AX1190" t="str">
        <f t="shared" si="677"/>
        <v>F, G, T</v>
      </c>
      <c r="AY1190" t="str">
        <f t="shared" si="678"/>
        <v>11-20</v>
      </c>
      <c r="AZ1190" t="str">
        <f t="shared" si="679"/>
        <v>Blank</v>
      </c>
      <c r="BA1190" t="str">
        <f t="shared" si="680"/>
        <v>female</v>
      </c>
      <c r="BB1190">
        <f t="shared" si="681"/>
        <v>0</v>
      </c>
      <c r="BC1190">
        <f t="shared" si="682"/>
        <v>2</v>
      </c>
      <c r="BD1190" t="str">
        <f t="shared" si="683"/>
        <v>S, blank</v>
      </c>
      <c r="BE1190">
        <f t="shared" si="684"/>
        <v>3</v>
      </c>
      <c r="BF1190">
        <f t="shared" si="685"/>
        <v>-11.613432440426715</v>
      </c>
      <c r="BG1190">
        <f t="shared" si="686"/>
        <v>123.30204897661667</v>
      </c>
      <c r="BH1190">
        <f t="shared" si="687"/>
        <v>-9.6115457513775127</v>
      </c>
      <c r="BI1190">
        <f t="shared" si="688"/>
        <v>-33.757758935166962</v>
      </c>
      <c r="BJ1190">
        <f t="shared" si="689"/>
        <v>151.41878811967541</v>
      </c>
      <c r="BK1190">
        <f t="shared" si="690"/>
        <v>-14.754319664473872</v>
      </c>
      <c r="BL1190">
        <f t="shared" si="691"/>
        <v>75.609641767585757</v>
      </c>
      <c r="BM1190">
        <f t="shared" si="692"/>
        <v>-22.422560732600829</v>
      </c>
      <c r="BN1190">
        <f t="shared" si="693"/>
        <v>-67.960368165567971</v>
      </c>
      <c r="BO1190">
        <f t="shared" si="659"/>
        <v>1</v>
      </c>
      <c r="BP1190">
        <f t="shared" si="660"/>
        <v>5</v>
      </c>
      <c r="BQ1190" t="str">
        <f t="shared" si="661"/>
        <v>Validate</v>
      </c>
    </row>
    <row r="1191" spans="1:69" x14ac:dyDescent="0.3">
      <c r="A1191">
        <v>3</v>
      </c>
      <c r="B1191">
        <v>1</v>
      </c>
      <c r="C1191" t="s">
        <v>2577</v>
      </c>
      <c r="D1191" t="s">
        <v>15</v>
      </c>
      <c r="E1191">
        <v>4</v>
      </c>
      <c r="F1191">
        <v>1</v>
      </c>
      <c r="G1191">
        <v>1</v>
      </c>
      <c r="H1191" t="s">
        <v>2574</v>
      </c>
      <c r="I1191">
        <v>16.7</v>
      </c>
      <c r="J1191" t="s">
        <v>2575</v>
      </c>
      <c r="K1191" t="s">
        <v>17</v>
      </c>
      <c r="L1191" t="s">
        <v>241</v>
      </c>
      <c r="O1191">
        <v>1</v>
      </c>
      <c r="P1191">
        <v>3</v>
      </c>
      <c r="Q1191">
        <v>5</v>
      </c>
      <c r="R1191" t="str">
        <f t="shared" si="662"/>
        <v>Train</v>
      </c>
      <c r="S1191" t="str">
        <f t="shared" si="663"/>
        <v>Train</v>
      </c>
      <c r="T1191" t="str">
        <f t="shared" si="664"/>
        <v>Validate</v>
      </c>
      <c r="U1191" t="str">
        <f t="shared" si="665"/>
        <v/>
      </c>
      <c r="V1191" t="str">
        <f t="shared" si="666"/>
        <v>0-17</v>
      </c>
      <c r="W1191" t="str">
        <f t="shared" si="667"/>
        <v>G</v>
      </c>
      <c r="X1191" t="str">
        <f t="shared" si="668"/>
        <v>11-20</v>
      </c>
      <c r="Y1191" t="b">
        <f>SUMPRODUCT(--(U1191=counts!$A$40:$A$49))&gt;0</f>
        <v>0</v>
      </c>
      <c r="Z1191" t="b">
        <f>SUMPRODUCT(--(W1191=counts!$A$18:$A$22))&gt;0</f>
        <v>0</v>
      </c>
      <c r="AA1191" t="str">
        <f t="shared" si="669"/>
        <v>0-17</v>
      </c>
      <c r="AB1191" t="str">
        <f>IF(W1191="","Blank",IF(Z1191="TRUE",W1191,counts!$A$23))</f>
        <v>F, G, T</v>
      </c>
      <c r="AC1191" t="str">
        <f t="shared" si="670"/>
        <v>11-20</v>
      </c>
      <c r="AD1191" t="str">
        <f t="shared" si="671"/>
        <v>Blank</v>
      </c>
      <c r="AE1191" t="str">
        <f t="shared" si="672"/>
        <v>female</v>
      </c>
      <c r="AF1191">
        <f>IF(F1191&gt;=4, counts!$A$62,F1191)</f>
        <v>1</v>
      </c>
      <c r="AG1191">
        <f>IF(G1191&gt;=3, counts!$A$69,G1191)</f>
        <v>1</v>
      </c>
      <c r="AH1191" t="str">
        <f>IF(OR(K1191="S",K1191=""), counts!$A$75,K1191)</f>
        <v>S, blank</v>
      </c>
      <c r="AI1191">
        <f t="shared" si="673"/>
        <v>3</v>
      </c>
      <c r="AJ1191">
        <f>VLOOKUP(AA1191,counts!$V$8:$W$13,2,FALSE)</f>
        <v>-3.7643689058441341</v>
      </c>
      <c r="AK1191">
        <f>VLOOKUP(AB1191,counts!$V$17:$W$23,2,FALSE)</f>
        <v>123.30204897661667</v>
      </c>
      <c r="AL1191">
        <f>VLOOKUP(AC1191,counts!$V$27:$W$33,2,FALSE)</f>
        <v>-9.6115457513775127</v>
      </c>
      <c r="AM1191">
        <f>VLOOKUP(AD1191,counts!$V$38:$W$49,2,FALSE)</f>
        <v>-33.757758935166962</v>
      </c>
      <c r="AN1191">
        <f>VLOOKUP(AE1191,counts!$V$53:$W$54,2,FALSE)</f>
        <v>151.41878811967541</v>
      </c>
      <c r="AO1191">
        <f>VLOOKUP(AF1191,counts!$V$58:$W$62,2,FALSE)</f>
        <v>48.695090775187893</v>
      </c>
      <c r="AP1191">
        <f>VLOOKUP(AG1191,counts!$V$66:$W$69,2,FALSE)</f>
        <v>79.365382998232107</v>
      </c>
      <c r="AQ1191">
        <f>VLOOKUP(AH1191,counts!$V$73:$W$75,2,FALSE)</f>
        <v>-22.422560732600829</v>
      </c>
      <c r="AR1191">
        <f>VLOOKUP(AI1191,counts!$V$79:$W$81,2,FALSE)</f>
        <v>-67.960368165567971</v>
      </c>
      <c r="AS1191">
        <f t="shared" si="674"/>
        <v>1</v>
      </c>
      <c r="AT1191">
        <f t="shared" si="675"/>
        <v>1</v>
      </c>
      <c r="AU1191" t="str">
        <f t="shared" si="658"/>
        <v>Train</v>
      </c>
      <c r="AW1191" t="str">
        <f t="shared" si="676"/>
        <v>0-17</v>
      </c>
      <c r="AX1191" t="str">
        <f t="shared" si="677"/>
        <v>F, G, T</v>
      </c>
      <c r="AY1191" t="str">
        <f t="shared" si="678"/>
        <v>11-20</v>
      </c>
      <c r="AZ1191" t="str">
        <f t="shared" si="679"/>
        <v>Blank</v>
      </c>
      <c r="BA1191" t="str">
        <f t="shared" si="680"/>
        <v>female</v>
      </c>
      <c r="BB1191">
        <f t="shared" si="681"/>
        <v>1</v>
      </c>
      <c r="BC1191">
        <f t="shared" si="682"/>
        <v>1</v>
      </c>
      <c r="BD1191" t="str">
        <f t="shared" si="683"/>
        <v>S, blank</v>
      </c>
      <c r="BE1191">
        <f t="shared" si="684"/>
        <v>3</v>
      </c>
      <c r="BF1191">
        <f t="shared" si="685"/>
        <v>-3.7643689058441341</v>
      </c>
      <c r="BG1191">
        <f t="shared" si="686"/>
        <v>123.30204897661667</v>
      </c>
      <c r="BH1191">
        <f t="shared" si="687"/>
        <v>-9.6115457513775127</v>
      </c>
      <c r="BI1191">
        <f t="shared" si="688"/>
        <v>-33.757758935166962</v>
      </c>
      <c r="BJ1191">
        <f t="shared" si="689"/>
        <v>151.41878811967541</v>
      </c>
      <c r="BK1191">
        <f t="shared" si="690"/>
        <v>48.695090775187893</v>
      </c>
      <c r="BL1191">
        <f t="shared" si="691"/>
        <v>79.365382998232107</v>
      </c>
      <c r="BM1191">
        <f t="shared" si="692"/>
        <v>-22.422560732600829</v>
      </c>
      <c r="BN1191">
        <f t="shared" si="693"/>
        <v>-67.960368165567971</v>
      </c>
      <c r="BO1191">
        <f t="shared" si="659"/>
        <v>1</v>
      </c>
      <c r="BP1191">
        <f t="shared" si="660"/>
        <v>1</v>
      </c>
      <c r="BQ1191" t="str">
        <f t="shared" si="661"/>
        <v>Train</v>
      </c>
    </row>
    <row r="1192" spans="1:69" x14ac:dyDescent="0.3">
      <c r="A1192">
        <v>3</v>
      </c>
      <c r="B1192">
        <v>1</v>
      </c>
      <c r="C1192" t="s">
        <v>2578</v>
      </c>
      <c r="D1192" t="s">
        <v>20</v>
      </c>
      <c r="E1192">
        <v>25</v>
      </c>
      <c r="F1192">
        <v>0</v>
      </c>
      <c r="G1192">
        <v>0</v>
      </c>
      <c r="H1192" t="s">
        <v>2579</v>
      </c>
      <c r="I1192">
        <v>9.5</v>
      </c>
      <c r="K1192" t="s">
        <v>17</v>
      </c>
      <c r="L1192" t="s">
        <v>22</v>
      </c>
      <c r="O1192">
        <v>3</v>
      </c>
      <c r="P1192">
        <v>4</v>
      </c>
      <c r="Q1192">
        <v>3</v>
      </c>
      <c r="R1192" t="str">
        <f t="shared" si="662"/>
        <v>Train</v>
      </c>
      <c r="S1192" t="str">
        <f t="shared" si="663"/>
        <v>Test</v>
      </c>
      <c r="T1192" t="str">
        <f t="shared" si="664"/>
        <v>Train</v>
      </c>
      <c r="U1192" t="str">
        <f t="shared" si="665"/>
        <v/>
      </c>
      <c r="V1192" t="str">
        <f t="shared" si="666"/>
        <v>18-30</v>
      </c>
      <c r="W1192" t="str">
        <f t="shared" si="667"/>
        <v/>
      </c>
      <c r="X1192" t="str">
        <f t="shared" si="668"/>
        <v>0-10</v>
      </c>
      <c r="Y1192" t="b">
        <f>SUMPRODUCT(--(U1192=counts!$A$40:$A$49))&gt;0</f>
        <v>0</v>
      </c>
      <c r="Z1192" t="b">
        <f>SUMPRODUCT(--(W1192=counts!$A$18:$A$22))&gt;0</f>
        <v>0</v>
      </c>
      <c r="AA1192" t="str">
        <f t="shared" si="669"/>
        <v>18-30</v>
      </c>
      <c r="AB1192" t="str">
        <f>IF(W1192="","Blank",IF(Z1192="TRUE",W1192,counts!$A$23))</f>
        <v>Blank</v>
      </c>
      <c r="AC1192" t="str">
        <f t="shared" si="670"/>
        <v>0-10</v>
      </c>
      <c r="AD1192" t="str">
        <f t="shared" si="671"/>
        <v>Blank</v>
      </c>
      <c r="AE1192" t="str">
        <f t="shared" si="672"/>
        <v>male</v>
      </c>
      <c r="AF1192">
        <f>IF(F1192&gt;=4, counts!$A$62,F1192)</f>
        <v>0</v>
      </c>
      <c r="AG1192">
        <f>IF(G1192&gt;=3, counts!$A$69,G1192)</f>
        <v>0</v>
      </c>
      <c r="AH1192" t="str">
        <f>IF(OR(K1192="S",K1192=""), counts!$A$75,K1192)</f>
        <v>S, blank</v>
      </c>
      <c r="AI1192">
        <f t="shared" si="673"/>
        <v>3</v>
      </c>
      <c r="AJ1192">
        <f>VLOOKUP(AA1192,counts!$V$8:$W$13,2,FALSE)</f>
        <v>-11.613432440426715</v>
      </c>
      <c r="AK1192">
        <f>VLOOKUP(AB1192,counts!$V$17:$W$23,2,FALSE)</f>
        <v>-42.171718189759716</v>
      </c>
      <c r="AL1192">
        <f>VLOOKUP(AC1192,counts!$V$27:$W$33,2,FALSE)</f>
        <v>-82.840254641099079</v>
      </c>
      <c r="AM1192">
        <f>VLOOKUP(AD1192,counts!$V$38:$W$49,2,FALSE)</f>
        <v>-33.757758935166962</v>
      </c>
      <c r="AN1192">
        <f>VLOOKUP(AE1192,counts!$V$53:$W$54,2,FALSE)</f>
        <v>-108.67008854708662</v>
      </c>
      <c r="AO1192">
        <f>VLOOKUP(AF1192,counts!$V$58:$W$62,2,FALSE)</f>
        <v>-14.754319664473872</v>
      </c>
      <c r="AP1192">
        <f>VLOOKUP(AG1192,counts!$V$66:$W$69,2,FALSE)</f>
        <v>-22.013681658285037</v>
      </c>
      <c r="AQ1192">
        <f>VLOOKUP(AH1192,counts!$V$73:$W$75,2,FALSE)</f>
        <v>-22.422560732600829</v>
      </c>
      <c r="AR1192">
        <f>VLOOKUP(AI1192,counts!$V$79:$W$81,2,FALSE)</f>
        <v>-67.960368165567971</v>
      </c>
      <c r="AS1192">
        <f t="shared" si="674"/>
        <v>1</v>
      </c>
      <c r="AT1192">
        <f t="shared" si="675"/>
        <v>3</v>
      </c>
      <c r="AU1192" t="str">
        <f t="shared" si="658"/>
        <v>Train</v>
      </c>
      <c r="AW1192" t="str">
        <f t="shared" si="676"/>
        <v>18-30</v>
      </c>
      <c r="AX1192" t="str">
        <f t="shared" si="677"/>
        <v>Blank</v>
      </c>
      <c r="AY1192" t="str">
        <f t="shared" si="678"/>
        <v>0-10</v>
      </c>
      <c r="AZ1192" t="str">
        <f t="shared" si="679"/>
        <v>Blank</v>
      </c>
      <c r="BA1192" t="str">
        <f t="shared" si="680"/>
        <v>male</v>
      </c>
      <c r="BB1192">
        <f t="shared" si="681"/>
        <v>0</v>
      </c>
      <c r="BC1192">
        <f t="shared" si="682"/>
        <v>0</v>
      </c>
      <c r="BD1192" t="str">
        <f t="shared" si="683"/>
        <v>S, blank</v>
      </c>
      <c r="BE1192">
        <f t="shared" si="684"/>
        <v>3</v>
      </c>
      <c r="BF1192">
        <f t="shared" si="685"/>
        <v>-11.613432440426715</v>
      </c>
      <c r="BG1192">
        <f t="shared" si="686"/>
        <v>-42.171718189759716</v>
      </c>
      <c r="BH1192">
        <f t="shared" si="687"/>
        <v>-82.840254641099079</v>
      </c>
      <c r="BI1192">
        <f t="shared" si="688"/>
        <v>-33.757758935166962</v>
      </c>
      <c r="BJ1192">
        <f t="shared" si="689"/>
        <v>-108.67008854708662</v>
      </c>
      <c r="BK1192">
        <f t="shared" si="690"/>
        <v>-14.754319664473872</v>
      </c>
      <c r="BL1192">
        <f t="shared" si="691"/>
        <v>-22.013681658285037</v>
      </c>
      <c r="BM1192">
        <f t="shared" si="692"/>
        <v>-22.422560732600829</v>
      </c>
      <c r="BN1192">
        <f t="shared" si="693"/>
        <v>-67.960368165567971</v>
      </c>
      <c r="BO1192">
        <f t="shared" si="659"/>
        <v>1</v>
      </c>
      <c r="BP1192">
        <f t="shared" si="660"/>
        <v>3</v>
      </c>
      <c r="BQ1192" t="str">
        <f t="shared" si="661"/>
        <v>Train</v>
      </c>
    </row>
    <row r="1193" spans="1:69" x14ac:dyDescent="0.3">
      <c r="A1193">
        <v>3</v>
      </c>
      <c r="B1193">
        <v>0</v>
      </c>
      <c r="C1193" t="s">
        <v>2580</v>
      </c>
      <c r="D1193" t="s">
        <v>20</v>
      </c>
      <c r="E1193">
        <v>20</v>
      </c>
      <c r="F1193">
        <v>0</v>
      </c>
      <c r="G1193">
        <v>0</v>
      </c>
      <c r="H1193" t="s">
        <v>2581</v>
      </c>
      <c r="I1193">
        <v>8.0500000000000007</v>
      </c>
      <c r="K1193" t="s">
        <v>17</v>
      </c>
      <c r="O1193">
        <v>3</v>
      </c>
      <c r="P1193">
        <v>4</v>
      </c>
      <c r="Q1193">
        <v>5</v>
      </c>
      <c r="R1193" t="str">
        <f t="shared" si="662"/>
        <v>Train</v>
      </c>
      <c r="S1193" t="str">
        <f t="shared" si="663"/>
        <v>Test</v>
      </c>
      <c r="T1193" t="str">
        <f t="shared" si="664"/>
        <v>Validate</v>
      </c>
      <c r="U1193" t="str">
        <f t="shared" si="665"/>
        <v/>
      </c>
      <c r="V1193" t="str">
        <f t="shared" si="666"/>
        <v>18-30</v>
      </c>
      <c r="W1193" t="str">
        <f t="shared" si="667"/>
        <v/>
      </c>
      <c r="X1193" t="str">
        <f t="shared" si="668"/>
        <v>0-10</v>
      </c>
      <c r="Y1193" t="b">
        <f>SUMPRODUCT(--(U1193=counts!$A$40:$A$49))&gt;0</f>
        <v>0</v>
      </c>
      <c r="Z1193" t="b">
        <f>SUMPRODUCT(--(W1193=counts!$A$18:$A$22))&gt;0</f>
        <v>0</v>
      </c>
      <c r="AA1193" t="str">
        <f t="shared" si="669"/>
        <v>18-30</v>
      </c>
      <c r="AB1193" t="str">
        <f>IF(W1193="","Blank",IF(Z1193="TRUE",W1193,counts!$A$23))</f>
        <v>Blank</v>
      </c>
      <c r="AC1193" t="str">
        <f t="shared" si="670"/>
        <v>0-10</v>
      </c>
      <c r="AD1193" t="str">
        <f t="shared" si="671"/>
        <v>Blank</v>
      </c>
      <c r="AE1193" t="str">
        <f t="shared" si="672"/>
        <v>male</v>
      </c>
      <c r="AF1193">
        <f>IF(F1193&gt;=4, counts!$A$62,F1193)</f>
        <v>0</v>
      </c>
      <c r="AG1193">
        <f>IF(G1193&gt;=3, counts!$A$69,G1193)</f>
        <v>0</v>
      </c>
      <c r="AH1193" t="str">
        <f>IF(OR(K1193="S",K1193=""), counts!$A$75,K1193)</f>
        <v>S, blank</v>
      </c>
      <c r="AI1193">
        <f t="shared" si="673"/>
        <v>3</v>
      </c>
      <c r="AJ1193">
        <f>VLOOKUP(AA1193,counts!$V$8:$W$13,2,FALSE)</f>
        <v>-11.613432440426715</v>
      </c>
      <c r="AK1193">
        <f>VLOOKUP(AB1193,counts!$V$17:$W$23,2,FALSE)</f>
        <v>-42.171718189759716</v>
      </c>
      <c r="AL1193">
        <f>VLOOKUP(AC1193,counts!$V$27:$W$33,2,FALSE)</f>
        <v>-82.840254641099079</v>
      </c>
      <c r="AM1193">
        <f>VLOOKUP(AD1193,counts!$V$38:$W$49,2,FALSE)</f>
        <v>-33.757758935166962</v>
      </c>
      <c r="AN1193">
        <f>VLOOKUP(AE1193,counts!$V$53:$W$54,2,FALSE)</f>
        <v>-108.67008854708662</v>
      </c>
      <c r="AO1193">
        <f>VLOOKUP(AF1193,counts!$V$58:$W$62,2,FALSE)</f>
        <v>-14.754319664473872</v>
      </c>
      <c r="AP1193">
        <f>VLOOKUP(AG1193,counts!$V$66:$W$69,2,FALSE)</f>
        <v>-22.013681658285037</v>
      </c>
      <c r="AQ1193">
        <f>VLOOKUP(AH1193,counts!$V$73:$W$75,2,FALSE)</f>
        <v>-22.422560732600829</v>
      </c>
      <c r="AR1193">
        <f>VLOOKUP(AI1193,counts!$V$79:$W$81,2,FALSE)</f>
        <v>-67.960368165567971</v>
      </c>
      <c r="AS1193">
        <f t="shared" si="674"/>
        <v>0</v>
      </c>
      <c r="AT1193">
        <f t="shared" si="675"/>
        <v>3</v>
      </c>
      <c r="AU1193" t="str">
        <f t="shared" si="658"/>
        <v>Train</v>
      </c>
      <c r="AW1193" t="str">
        <f t="shared" si="676"/>
        <v>18-30</v>
      </c>
      <c r="AX1193" t="str">
        <f t="shared" si="677"/>
        <v>Blank</v>
      </c>
      <c r="AY1193" t="str">
        <f t="shared" si="678"/>
        <v>0-10</v>
      </c>
      <c r="AZ1193" t="str">
        <f t="shared" si="679"/>
        <v>Blank</v>
      </c>
      <c r="BA1193" t="str">
        <f t="shared" si="680"/>
        <v>male</v>
      </c>
      <c r="BB1193">
        <f t="shared" si="681"/>
        <v>0</v>
      </c>
      <c r="BC1193">
        <f t="shared" si="682"/>
        <v>0</v>
      </c>
      <c r="BD1193" t="str">
        <f t="shared" si="683"/>
        <v>S, blank</v>
      </c>
      <c r="BE1193">
        <f t="shared" si="684"/>
        <v>3</v>
      </c>
      <c r="BF1193">
        <f t="shared" si="685"/>
        <v>-11.613432440426715</v>
      </c>
      <c r="BG1193">
        <f t="shared" si="686"/>
        <v>-42.171718189759716</v>
      </c>
      <c r="BH1193">
        <f t="shared" si="687"/>
        <v>-82.840254641099079</v>
      </c>
      <c r="BI1193">
        <f t="shared" si="688"/>
        <v>-33.757758935166962</v>
      </c>
      <c r="BJ1193">
        <f t="shared" si="689"/>
        <v>-108.67008854708662</v>
      </c>
      <c r="BK1193">
        <f t="shared" si="690"/>
        <v>-14.754319664473872</v>
      </c>
      <c r="BL1193">
        <f t="shared" si="691"/>
        <v>-22.013681658285037</v>
      </c>
      <c r="BM1193">
        <f t="shared" si="692"/>
        <v>-22.422560732600829</v>
      </c>
      <c r="BN1193">
        <f t="shared" si="693"/>
        <v>-67.960368165567971</v>
      </c>
      <c r="BO1193">
        <f t="shared" si="659"/>
        <v>0</v>
      </c>
      <c r="BP1193">
        <f t="shared" si="660"/>
        <v>3</v>
      </c>
      <c r="BQ1193" t="str">
        <f t="shared" si="661"/>
        <v>Train</v>
      </c>
    </row>
    <row r="1194" spans="1:69" x14ac:dyDescent="0.3">
      <c r="A1194">
        <v>3</v>
      </c>
      <c r="B1194">
        <v>0</v>
      </c>
      <c r="C1194" t="s">
        <v>2582</v>
      </c>
      <c r="D1194" t="s">
        <v>20</v>
      </c>
      <c r="E1194">
        <v>24.5</v>
      </c>
      <c r="F1194">
        <v>0</v>
      </c>
      <c r="G1194">
        <v>0</v>
      </c>
      <c r="H1194" t="s">
        <v>2583</v>
      </c>
      <c r="I1194">
        <v>8.0500000000000007</v>
      </c>
      <c r="K1194" t="s">
        <v>17</v>
      </c>
      <c r="M1194">
        <v>284</v>
      </c>
      <c r="O1194">
        <v>3</v>
      </c>
      <c r="P1194">
        <v>4</v>
      </c>
      <c r="Q1194">
        <v>5</v>
      </c>
      <c r="R1194" t="str">
        <f t="shared" si="662"/>
        <v>Train</v>
      </c>
      <c r="S1194" t="str">
        <f t="shared" si="663"/>
        <v>Test</v>
      </c>
      <c r="T1194" t="str">
        <f t="shared" si="664"/>
        <v>Validate</v>
      </c>
      <c r="U1194" t="str">
        <f t="shared" si="665"/>
        <v/>
      </c>
      <c r="V1194" t="str">
        <f t="shared" si="666"/>
        <v>18-30</v>
      </c>
      <c r="W1194" t="str">
        <f t="shared" si="667"/>
        <v/>
      </c>
      <c r="X1194" t="str">
        <f t="shared" si="668"/>
        <v>0-10</v>
      </c>
      <c r="Y1194" t="b">
        <f>SUMPRODUCT(--(U1194=counts!$A$40:$A$49))&gt;0</f>
        <v>0</v>
      </c>
      <c r="Z1194" t="b">
        <f>SUMPRODUCT(--(W1194=counts!$A$18:$A$22))&gt;0</f>
        <v>0</v>
      </c>
      <c r="AA1194" t="str">
        <f t="shared" si="669"/>
        <v>18-30</v>
      </c>
      <c r="AB1194" t="str">
        <f>IF(W1194="","Blank",IF(Z1194="TRUE",W1194,counts!$A$23))</f>
        <v>Blank</v>
      </c>
      <c r="AC1194" t="str">
        <f t="shared" si="670"/>
        <v>0-10</v>
      </c>
      <c r="AD1194" t="str">
        <f t="shared" si="671"/>
        <v>Blank</v>
      </c>
      <c r="AE1194" t="str">
        <f t="shared" si="672"/>
        <v>male</v>
      </c>
      <c r="AF1194">
        <f>IF(F1194&gt;=4, counts!$A$62,F1194)</f>
        <v>0</v>
      </c>
      <c r="AG1194">
        <f>IF(G1194&gt;=3, counts!$A$69,G1194)</f>
        <v>0</v>
      </c>
      <c r="AH1194" t="str">
        <f>IF(OR(K1194="S",K1194=""), counts!$A$75,K1194)</f>
        <v>S, blank</v>
      </c>
      <c r="AI1194">
        <f t="shared" si="673"/>
        <v>3</v>
      </c>
      <c r="AJ1194">
        <f>VLOOKUP(AA1194,counts!$V$8:$W$13,2,FALSE)</f>
        <v>-11.613432440426715</v>
      </c>
      <c r="AK1194">
        <f>VLOOKUP(AB1194,counts!$V$17:$W$23,2,FALSE)</f>
        <v>-42.171718189759716</v>
      </c>
      <c r="AL1194">
        <f>VLOOKUP(AC1194,counts!$V$27:$W$33,2,FALSE)</f>
        <v>-82.840254641099079</v>
      </c>
      <c r="AM1194">
        <f>VLOOKUP(AD1194,counts!$V$38:$W$49,2,FALSE)</f>
        <v>-33.757758935166962</v>
      </c>
      <c r="AN1194">
        <f>VLOOKUP(AE1194,counts!$V$53:$W$54,2,FALSE)</f>
        <v>-108.67008854708662</v>
      </c>
      <c r="AO1194">
        <f>VLOOKUP(AF1194,counts!$V$58:$W$62,2,FALSE)</f>
        <v>-14.754319664473872</v>
      </c>
      <c r="AP1194">
        <f>VLOOKUP(AG1194,counts!$V$66:$W$69,2,FALSE)</f>
        <v>-22.013681658285037</v>
      </c>
      <c r="AQ1194">
        <f>VLOOKUP(AH1194,counts!$V$73:$W$75,2,FALSE)</f>
        <v>-22.422560732600829</v>
      </c>
      <c r="AR1194">
        <f>VLOOKUP(AI1194,counts!$V$79:$W$81,2,FALSE)</f>
        <v>-67.960368165567971</v>
      </c>
      <c r="AS1194">
        <f t="shared" si="674"/>
        <v>0</v>
      </c>
      <c r="AT1194">
        <f t="shared" si="675"/>
        <v>3</v>
      </c>
      <c r="AU1194" t="str">
        <f t="shared" si="658"/>
        <v>Train</v>
      </c>
      <c r="AW1194" t="str">
        <f t="shared" si="676"/>
        <v>18-30</v>
      </c>
      <c r="AX1194" t="str">
        <f t="shared" si="677"/>
        <v>Blank</v>
      </c>
      <c r="AY1194" t="str">
        <f t="shared" si="678"/>
        <v>0-10</v>
      </c>
      <c r="AZ1194" t="str">
        <f t="shared" si="679"/>
        <v>Blank</v>
      </c>
      <c r="BA1194" t="str">
        <f t="shared" si="680"/>
        <v>male</v>
      </c>
      <c r="BB1194">
        <f t="shared" si="681"/>
        <v>0</v>
      </c>
      <c r="BC1194">
        <f t="shared" si="682"/>
        <v>0</v>
      </c>
      <c r="BD1194" t="str">
        <f t="shared" si="683"/>
        <v>S, blank</v>
      </c>
      <c r="BE1194">
        <f t="shared" si="684"/>
        <v>3</v>
      </c>
      <c r="BF1194">
        <f t="shared" si="685"/>
        <v>-11.613432440426715</v>
      </c>
      <c r="BG1194">
        <f t="shared" si="686"/>
        <v>-42.171718189759716</v>
      </c>
      <c r="BH1194">
        <f t="shared" si="687"/>
        <v>-82.840254641099079</v>
      </c>
      <c r="BI1194">
        <f t="shared" si="688"/>
        <v>-33.757758935166962</v>
      </c>
      <c r="BJ1194">
        <f t="shared" si="689"/>
        <v>-108.67008854708662</v>
      </c>
      <c r="BK1194">
        <f t="shared" si="690"/>
        <v>-14.754319664473872</v>
      </c>
      <c r="BL1194">
        <f t="shared" si="691"/>
        <v>-22.013681658285037</v>
      </c>
      <c r="BM1194">
        <f t="shared" si="692"/>
        <v>-22.422560732600829</v>
      </c>
      <c r="BN1194">
        <f t="shared" si="693"/>
        <v>-67.960368165567971</v>
      </c>
      <c r="BO1194">
        <f t="shared" si="659"/>
        <v>0</v>
      </c>
      <c r="BP1194">
        <f t="shared" si="660"/>
        <v>3</v>
      </c>
      <c r="BQ1194" t="str">
        <f t="shared" si="661"/>
        <v>Train</v>
      </c>
    </row>
    <row r="1195" spans="1:69" x14ac:dyDescent="0.3">
      <c r="A1195">
        <v>3</v>
      </c>
      <c r="B1195">
        <v>0</v>
      </c>
      <c r="C1195" t="s">
        <v>2584</v>
      </c>
      <c r="D1195" t="s">
        <v>20</v>
      </c>
      <c r="F1195">
        <v>0</v>
      </c>
      <c r="G1195">
        <v>0</v>
      </c>
      <c r="H1195" t="s">
        <v>2585</v>
      </c>
      <c r="I1195">
        <v>7.7249999999999996</v>
      </c>
      <c r="K1195" t="s">
        <v>527</v>
      </c>
      <c r="O1195">
        <v>4</v>
      </c>
      <c r="P1195">
        <v>1</v>
      </c>
      <c r="Q1195">
        <v>4</v>
      </c>
      <c r="R1195" t="str">
        <f t="shared" si="662"/>
        <v>Test</v>
      </c>
      <c r="S1195" t="str">
        <f t="shared" si="663"/>
        <v>Train</v>
      </c>
      <c r="T1195" t="str">
        <f t="shared" si="664"/>
        <v>Test</v>
      </c>
      <c r="U1195" t="str">
        <f t="shared" si="665"/>
        <v/>
      </c>
      <c r="V1195" t="str">
        <f t="shared" si="666"/>
        <v>0-17</v>
      </c>
      <c r="W1195" t="str">
        <f t="shared" si="667"/>
        <v/>
      </c>
      <c r="X1195" t="str">
        <f t="shared" si="668"/>
        <v>0-10</v>
      </c>
      <c r="Y1195" t="b">
        <f>SUMPRODUCT(--(U1195=counts!$A$40:$A$49))&gt;0</f>
        <v>0</v>
      </c>
      <c r="Z1195" t="b">
        <f>SUMPRODUCT(--(W1195=counts!$A$18:$A$22))&gt;0</f>
        <v>0</v>
      </c>
      <c r="AA1195" t="str">
        <f t="shared" si="669"/>
        <v>0-17</v>
      </c>
      <c r="AB1195" t="str">
        <f>IF(W1195="","Blank",IF(Z1195="TRUE",W1195,counts!$A$23))</f>
        <v>Blank</v>
      </c>
      <c r="AC1195" t="str">
        <f t="shared" si="670"/>
        <v>0-10</v>
      </c>
      <c r="AD1195" t="str">
        <f t="shared" si="671"/>
        <v>Blank</v>
      </c>
      <c r="AE1195" t="str">
        <f t="shared" si="672"/>
        <v>male</v>
      </c>
      <c r="AF1195">
        <f>IF(F1195&gt;=4, counts!$A$62,F1195)</f>
        <v>0</v>
      </c>
      <c r="AG1195">
        <f>IF(G1195&gt;=3, counts!$A$69,G1195)</f>
        <v>0</v>
      </c>
      <c r="AH1195" t="str">
        <f>IF(OR(K1195="S",K1195=""), counts!$A$75,K1195)</f>
        <v>Q</v>
      </c>
      <c r="AI1195">
        <f t="shared" si="673"/>
        <v>3</v>
      </c>
      <c r="AJ1195">
        <f>VLOOKUP(AA1195,counts!$V$8:$W$13,2,FALSE)</f>
        <v>-3.7643689058441341</v>
      </c>
      <c r="AK1195">
        <f>VLOOKUP(AB1195,counts!$V$17:$W$23,2,FALSE)</f>
        <v>-42.171718189759716</v>
      </c>
      <c r="AL1195">
        <f>VLOOKUP(AC1195,counts!$V$27:$W$33,2,FALSE)</f>
        <v>-82.840254641099079</v>
      </c>
      <c r="AM1195">
        <f>VLOOKUP(AD1195,counts!$V$38:$W$49,2,FALSE)</f>
        <v>-33.757758935166962</v>
      </c>
      <c r="AN1195">
        <f>VLOOKUP(AE1195,counts!$V$53:$W$54,2,FALSE)</f>
        <v>-108.67008854708662</v>
      </c>
      <c r="AO1195">
        <f>VLOOKUP(AF1195,counts!$V$58:$W$62,2,FALSE)</f>
        <v>-14.754319664473872</v>
      </c>
      <c r="AP1195">
        <f>VLOOKUP(AG1195,counts!$V$66:$W$69,2,FALSE)</f>
        <v>-22.013681658285037</v>
      </c>
      <c r="AQ1195">
        <f>VLOOKUP(AH1195,counts!$V$73:$W$75,2,FALSE)</f>
        <v>-11.405315820044242</v>
      </c>
      <c r="AR1195">
        <f>VLOOKUP(AI1195,counts!$V$79:$W$81,2,FALSE)</f>
        <v>-67.960368165567971</v>
      </c>
      <c r="AS1195">
        <f t="shared" si="674"/>
        <v>0</v>
      </c>
      <c r="AT1195">
        <f t="shared" si="675"/>
        <v>4</v>
      </c>
      <c r="AU1195" t="str">
        <f t="shared" si="658"/>
        <v>Test</v>
      </c>
      <c r="AW1195" t="str">
        <f t="shared" si="676"/>
        <v>0-17</v>
      </c>
      <c r="AX1195" t="str">
        <f t="shared" si="677"/>
        <v>Blank</v>
      </c>
      <c r="AY1195" t="str">
        <f t="shared" si="678"/>
        <v>0-10</v>
      </c>
      <c r="AZ1195" t="str">
        <f t="shared" si="679"/>
        <v>Blank</v>
      </c>
      <c r="BA1195" t="str">
        <f t="shared" si="680"/>
        <v>male</v>
      </c>
      <c r="BB1195">
        <f t="shared" si="681"/>
        <v>0</v>
      </c>
      <c r="BC1195">
        <f t="shared" si="682"/>
        <v>0</v>
      </c>
      <c r="BD1195" t="str">
        <f t="shared" si="683"/>
        <v>Q</v>
      </c>
      <c r="BE1195">
        <f t="shared" si="684"/>
        <v>3</v>
      </c>
      <c r="BF1195">
        <f t="shared" si="685"/>
        <v>-3.7643689058441341</v>
      </c>
      <c r="BG1195">
        <f t="shared" si="686"/>
        <v>-42.171718189759716</v>
      </c>
      <c r="BH1195">
        <f t="shared" si="687"/>
        <v>-82.840254641099079</v>
      </c>
      <c r="BI1195">
        <f t="shared" si="688"/>
        <v>-33.757758935166962</v>
      </c>
      <c r="BJ1195">
        <f t="shared" si="689"/>
        <v>-108.67008854708662</v>
      </c>
      <c r="BK1195">
        <f t="shared" si="690"/>
        <v>-14.754319664473872</v>
      </c>
      <c r="BL1195">
        <f t="shared" si="691"/>
        <v>-22.013681658285037</v>
      </c>
      <c r="BM1195">
        <f t="shared" si="692"/>
        <v>-11.405315820044242</v>
      </c>
      <c r="BN1195">
        <f t="shared" si="693"/>
        <v>-67.960368165567971</v>
      </c>
      <c r="BO1195">
        <f t="shared" si="659"/>
        <v>0</v>
      </c>
      <c r="BP1195">
        <f t="shared" si="660"/>
        <v>4</v>
      </c>
      <c r="BQ1195" t="str">
        <f t="shared" si="661"/>
        <v>Test</v>
      </c>
    </row>
    <row r="1196" spans="1:69" x14ac:dyDescent="0.3">
      <c r="A1196">
        <v>3</v>
      </c>
      <c r="B1196">
        <v>0</v>
      </c>
      <c r="C1196" t="s">
        <v>2586</v>
      </c>
      <c r="D1196" t="s">
        <v>20</v>
      </c>
      <c r="F1196">
        <v>0</v>
      </c>
      <c r="G1196">
        <v>0</v>
      </c>
      <c r="H1196" t="s">
        <v>2587</v>
      </c>
      <c r="I1196">
        <v>7.8958000000000004</v>
      </c>
      <c r="K1196" t="s">
        <v>17</v>
      </c>
      <c r="O1196">
        <v>3</v>
      </c>
      <c r="P1196">
        <v>1</v>
      </c>
      <c r="Q1196">
        <v>5</v>
      </c>
      <c r="R1196" t="str">
        <f t="shared" si="662"/>
        <v>Train</v>
      </c>
      <c r="S1196" t="str">
        <f t="shared" si="663"/>
        <v>Train</v>
      </c>
      <c r="T1196" t="str">
        <f t="shared" si="664"/>
        <v>Validate</v>
      </c>
      <c r="U1196" t="str">
        <f t="shared" si="665"/>
        <v/>
      </c>
      <c r="V1196" t="str">
        <f t="shared" si="666"/>
        <v>0-17</v>
      </c>
      <c r="W1196" t="str">
        <f t="shared" si="667"/>
        <v/>
      </c>
      <c r="X1196" t="str">
        <f t="shared" si="668"/>
        <v>0-10</v>
      </c>
      <c r="Y1196" t="b">
        <f>SUMPRODUCT(--(U1196=counts!$A$40:$A$49))&gt;0</f>
        <v>0</v>
      </c>
      <c r="Z1196" t="b">
        <f>SUMPRODUCT(--(W1196=counts!$A$18:$A$22))&gt;0</f>
        <v>0</v>
      </c>
      <c r="AA1196" t="str">
        <f t="shared" si="669"/>
        <v>0-17</v>
      </c>
      <c r="AB1196" t="str">
        <f>IF(W1196="","Blank",IF(Z1196="TRUE",W1196,counts!$A$23))</f>
        <v>Blank</v>
      </c>
      <c r="AC1196" t="str">
        <f t="shared" si="670"/>
        <v>0-10</v>
      </c>
      <c r="AD1196" t="str">
        <f t="shared" si="671"/>
        <v>Blank</v>
      </c>
      <c r="AE1196" t="str">
        <f t="shared" si="672"/>
        <v>male</v>
      </c>
      <c r="AF1196">
        <f>IF(F1196&gt;=4, counts!$A$62,F1196)</f>
        <v>0</v>
      </c>
      <c r="AG1196">
        <f>IF(G1196&gt;=3, counts!$A$69,G1196)</f>
        <v>0</v>
      </c>
      <c r="AH1196" t="str">
        <f>IF(OR(K1196="S",K1196=""), counts!$A$75,K1196)</f>
        <v>S, blank</v>
      </c>
      <c r="AI1196">
        <f t="shared" si="673"/>
        <v>3</v>
      </c>
      <c r="AJ1196">
        <f>VLOOKUP(AA1196,counts!$V$8:$W$13,2,FALSE)</f>
        <v>-3.7643689058441341</v>
      </c>
      <c r="AK1196">
        <f>VLOOKUP(AB1196,counts!$V$17:$W$23,2,FALSE)</f>
        <v>-42.171718189759716</v>
      </c>
      <c r="AL1196">
        <f>VLOOKUP(AC1196,counts!$V$27:$W$33,2,FALSE)</f>
        <v>-82.840254641099079</v>
      </c>
      <c r="AM1196">
        <f>VLOOKUP(AD1196,counts!$V$38:$W$49,2,FALSE)</f>
        <v>-33.757758935166962</v>
      </c>
      <c r="AN1196">
        <f>VLOOKUP(AE1196,counts!$V$53:$W$54,2,FALSE)</f>
        <v>-108.67008854708662</v>
      </c>
      <c r="AO1196">
        <f>VLOOKUP(AF1196,counts!$V$58:$W$62,2,FALSE)</f>
        <v>-14.754319664473872</v>
      </c>
      <c r="AP1196">
        <f>VLOOKUP(AG1196,counts!$V$66:$W$69,2,FALSE)</f>
        <v>-22.013681658285037</v>
      </c>
      <c r="AQ1196">
        <f>VLOOKUP(AH1196,counts!$V$73:$W$75,2,FALSE)</f>
        <v>-22.422560732600829</v>
      </c>
      <c r="AR1196">
        <f>VLOOKUP(AI1196,counts!$V$79:$W$81,2,FALSE)</f>
        <v>-67.960368165567971</v>
      </c>
      <c r="AS1196">
        <f t="shared" si="674"/>
        <v>0</v>
      </c>
      <c r="AT1196">
        <f t="shared" si="675"/>
        <v>3</v>
      </c>
      <c r="AU1196" t="str">
        <f t="shared" si="658"/>
        <v>Train</v>
      </c>
      <c r="AW1196" t="str">
        <f t="shared" si="676"/>
        <v>0-17</v>
      </c>
      <c r="AX1196" t="str">
        <f t="shared" si="677"/>
        <v>Blank</v>
      </c>
      <c r="AY1196" t="str">
        <f t="shared" si="678"/>
        <v>0-10</v>
      </c>
      <c r="AZ1196" t="str">
        <f t="shared" si="679"/>
        <v>Blank</v>
      </c>
      <c r="BA1196" t="str">
        <f t="shared" si="680"/>
        <v>male</v>
      </c>
      <c r="BB1196">
        <f t="shared" si="681"/>
        <v>0</v>
      </c>
      <c r="BC1196">
        <f t="shared" si="682"/>
        <v>0</v>
      </c>
      <c r="BD1196" t="str">
        <f t="shared" si="683"/>
        <v>S, blank</v>
      </c>
      <c r="BE1196">
        <f t="shared" si="684"/>
        <v>3</v>
      </c>
      <c r="BF1196">
        <f t="shared" si="685"/>
        <v>-3.7643689058441341</v>
      </c>
      <c r="BG1196">
        <f t="shared" si="686"/>
        <v>-42.171718189759716</v>
      </c>
      <c r="BH1196">
        <f t="shared" si="687"/>
        <v>-82.840254641099079</v>
      </c>
      <c r="BI1196">
        <f t="shared" si="688"/>
        <v>-33.757758935166962</v>
      </c>
      <c r="BJ1196">
        <f t="shared" si="689"/>
        <v>-108.67008854708662</v>
      </c>
      <c r="BK1196">
        <f t="shared" si="690"/>
        <v>-14.754319664473872</v>
      </c>
      <c r="BL1196">
        <f t="shared" si="691"/>
        <v>-22.013681658285037</v>
      </c>
      <c r="BM1196">
        <f t="shared" si="692"/>
        <v>-22.422560732600829</v>
      </c>
      <c r="BN1196">
        <f t="shared" si="693"/>
        <v>-67.960368165567971</v>
      </c>
      <c r="BO1196">
        <f t="shared" si="659"/>
        <v>0</v>
      </c>
      <c r="BP1196">
        <f t="shared" si="660"/>
        <v>3</v>
      </c>
      <c r="BQ1196" t="str">
        <f t="shared" si="661"/>
        <v>Train</v>
      </c>
    </row>
    <row r="1197" spans="1:69" x14ac:dyDescent="0.3">
      <c r="A1197">
        <v>3</v>
      </c>
      <c r="B1197">
        <v>0</v>
      </c>
      <c r="C1197" t="s">
        <v>2588</v>
      </c>
      <c r="D1197" t="s">
        <v>20</v>
      </c>
      <c r="F1197">
        <v>0</v>
      </c>
      <c r="G1197">
        <v>0</v>
      </c>
      <c r="H1197" t="s">
        <v>2589</v>
      </c>
      <c r="I1197">
        <v>7.75</v>
      </c>
      <c r="K1197" t="s">
        <v>527</v>
      </c>
      <c r="O1197">
        <v>4</v>
      </c>
      <c r="P1197">
        <v>3</v>
      </c>
      <c r="Q1197">
        <v>1</v>
      </c>
      <c r="R1197" t="str">
        <f t="shared" si="662"/>
        <v>Test</v>
      </c>
      <c r="S1197" t="str">
        <f t="shared" si="663"/>
        <v>Train</v>
      </c>
      <c r="T1197" t="str">
        <f t="shared" si="664"/>
        <v>Train</v>
      </c>
      <c r="U1197" t="str">
        <f t="shared" si="665"/>
        <v/>
      </c>
      <c r="V1197" t="str">
        <f t="shared" si="666"/>
        <v>0-17</v>
      </c>
      <c r="W1197" t="str">
        <f t="shared" si="667"/>
        <v/>
      </c>
      <c r="X1197" t="str">
        <f t="shared" si="668"/>
        <v>0-10</v>
      </c>
      <c r="Y1197" t="b">
        <f>SUMPRODUCT(--(U1197=counts!$A$40:$A$49))&gt;0</f>
        <v>0</v>
      </c>
      <c r="Z1197" t="b">
        <f>SUMPRODUCT(--(W1197=counts!$A$18:$A$22))&gt;0</f>
        <v>0</v>
      </c>
      <c r="AA1197" t="str">
        <f t="shared" si="669"/>
        <v>0-17</v>
      </c>
      <c r="AB1197" t="str">
        <f>IF(W1197="","Blank",IF(Z1197="TRUE",W1197,counts!$A$23))</f>
        <v>Blank</v>
      </c>
      <c r="AC1197" t="str">
        <f t="shared" si="670"/>
        <v>0-10</v>
      </c>
      <c r="AD1197" t="str">
        <f t="shared" si="671"/>
        <v>Blank</v>
      </c>
      <c r="AE1197" t="str">
        <f t="shared" si="672"/>
        <v>male</v>
      </c>
      <c r="AF1197">
        <f>IF(F1197&gt;=4, counts!$A$62,F1197)</f>
        <v>0</v>
      </c>
      <c r="AG1197">
        <f>IF(G1197&gt;=3, counts!$A$69,G1197)</f>
        <v>0</v>
      </c>
      <c r="AH1197" t="str">
        <f>IF(OR(K1197="S",K1197=""), counts!$A$75,K1197)</f>
        <v>Q</v>
      </c>
      <c r="AI1197">
        <f t="shared" si="673"/>
        <v>3</v>
      </c>
      <c r="AJ1197">
        <f>VLOOKUP(AA1197,counts!$V$8:$W$13,2,FALSE)</f>
        <v>-3.7643689058441341</v>
      </c>
      <c r="AK1197">
        <f>VLOOKUP(AB1197,counts!$V$17:$W$23,2,FALSE)</f>
        <v>-42.171718189759716</v>
      </c>
      <c r="AL1197">
        <f>VLOOKUP(AC1197,counts!$V$27:$W$33,2,FALSE)</f>
        <v>-82.840254641099079</v>
      </c>
      <c r="AM1197">
        <f>VLOOKUP(AD1197,counts!$V$38:$W$49,2,FALSE)</f>
        <v>-33.757758935166962</v>
      </c>
      <c r="AN1197">
        <f>VLOOKUP(AE1197,counts!$V$53:$W$54,2,FALSE)</f>
        <v>-108.67008854708662</v>
      </c>
      <c r="AO1197">
        <f>VLOOKUP(AF1197,counts!$V$58:$W$62,2,FALSE)</f>
        <v>-14.754319664473872</v>
      </c>
      <c r="AP1197">
        <f>VLOOKUP(AG1197,counts!$V$66:$W$69,2,FALSE)</f>
        <v>-22.013681658285037</v>
      </c>
      <c r="AQ1197">
        <f>VLOOKUP(AH1197,counts!$V$73:$W$75,2,FALSE)</f>
        <v>-11.405315820044242</v>
      </c>
      <c r="AR1197">
        <f>VLOOKUP(AI1197,counts!$V$79:$W$81,2,FALSE)</f>
        <v>-67.960368165567971</v>
      </c>
      <c r="AS1197">
        <f t="shared" si="674"/>
        <v>0</v>
      </c>
      <c r="AT1197">
        <f t="shared" si="675"/>
        <v>4</v>
      </c>
      <c r="AU1197" t="str">
        <f t="shared" si="658"/>
        <v>Test</v>
      </c>
      <c r="AW1197" t="str">
        <f t="shared" si="676"/>
        <v>0-17</v>
      </c>
      <c r="AX1197" t="str">
        <f t="shared" si="677"/>
        <v>Blank</v>
      </c>
      <c r="AY1197" t="str">
        <f t="shared" si="678"/>
        <v>0-10</v>
      </c>
      <c r="AZ1197" t="str">
        <f t="shared" si="679"/>
        <v>Blank</v>
      </c>
      <c r="BA1197" t="str">
        <f t="shared" si="680"/>
        <v>male</v>
      </c>
      <c r="BB1197">
        <f t="shared" si="681"/>
        <v>0</v>
      </c>
      <c r="BC1197">
        <f t="shared" si="682"/>
        <v>0</v>
      </c>
      <c r="BD1197" t="str">
        <f t="shared" si="683"/>
        <v>Q</v>
      </c>
      <c r="BE1197">
        <f t="shared" si="684"/>
        <v>3</v>
      </c>
      <c r="BF1197">
        <f t="shared" si="685"/>
        <v>-3.7643689058441341</v>
      </c>
      <c r="BG1197">
        <f t="shared" si="686"/>
        <v>-42.171718189759716</v>
      </c>
      <c r="BH1197">
        <f t="shared" si="687"/>
        <v>-82.840254641099079</v>
      </c>
      <c r="BI1197">
        <f t="shared" si="688"/>
        <v>-33.757758935166962</v>
      </c>
      <c r="BJ1197">
        <f t="shared" si="689"/>
        <v>-108.67008854708662</v>
      </c>
      <c r="BK1197">
        <f t="shared" si="690"/>
        <v>-14.754319664473872</v>
      </c>
      <c r="BL1197">
        <f t="shared" si="691"/>
        <v>-22.013681658285037</v>
      </c>
      <c r="BM1197">
        <f t="shared" si="692"/>
        <v>-11.405315820044242</v>
      </c>
      <c r="BN1197">
        <f t="shared" si="693"/>
        <v>-67.960368165567971</v>
      </c>
      <c r="BO1197">
        <f t="shared" si="659"/>
        <v>0</v>
      </c>
      <c r="BP1197">
        <f t="shared" si="660"/>
        <v>4</v>
      </c>
      <c r="BQ1197" t="str">
        <f t="shared" si="661"/>
        <v>Test</v>
      </c>
    </row>
    <row r="1198" spans="1:69" x14ac:dyDescent="0.3">
      <c r="A1198">
        <v>3</v>
      </c>
      <c r="B1198">
        <v>1</v>
      </c>
      <c r="C1198" t="s">
        <v>2590</v>
      </c>
      <c r="D1198" t="s">
        <v>20</v>
      </c>
      <c r="E1198">
        <v>29</v>
      </c>
      <c r="F1198">
        <v>0</v>
      </c>
      <c r="G1198">
        <v>0</v>
      </c>
      <c r="H1198" t="s">
        <v>2591</v>
      </c>
      <c r="I1198">
        <v>9.5</v>
      </c>
      <c r="K1198" t="s">
        <v>17</v>
      </c>
      <c r="L1198" t="s">
        <v>22</v>
      </c>
      <c r="O1198">
        <v>4</v>
      </c>
      <c r="P1198">
        <v>3</v>
      </c>
      <c r="Q1198">
        <v>2</v>
      </c>
      <c r="R1198" t="str">
        <f t="shared" si="662"/>
        <v>Test</v>
      </c>
      <c r="S1198" t="str">
        <f t="shared" si="663"/>
        <v>Train</v>
      </c>
      <c r="T1198" t="str">
        <f t="shared" si="664"/>
        <v>Train</v>
      </c>
      <c r="U1198" t="str">
        <f t="shared" si="665"/>
        <v/>
      </c>
      <c r="V1198" t="str">
        <f t="shared" si="666"/>
        <v>18-30</v>
      </c>
      <c r="W1198" t="str">
        <f t="shared" si="667"/>
        <v/>
      </c>
      <c r="X1198" t="str">
        <f t="shared" si="668"/>
        <v>0-10</v>
      </c>
      <c r="Y1198" t="b">
        <f>SUMPRODUCT(--(U1198=counts!$A$40:$A$49))&gt;0</f>
        <v>0</v>
      </c>
      <c r="Z1198" t="b">
        <f>SUMPRODUCT(--(W1198=counts!$A$18:$A$22))&gt;0</f>
        <v>0</v>
      </c>
      <c r="AA1198" t="str">
        <f t="shared" si="669"/>
        <v>18-30</v>
      </c>
      <c r="AB1198" t="str">
        <f>IF(W1198="","Blank",IF(Z1198="TRUE",W1198,counts!$A$23))</f>
        <v>Blank</v>
      </c>
      <c r="AC1198" t="str">
        <f t="shared" si="670"/>
        <v>0-10</v>
      </c>
      <c r="AD1198" t="str">
        <f t="shared" si="671"/>
        <v>Blank</v>
      </c>
      <c r="AE1198" t="str">
        <f t="shared" si="672"/>
        <v>male</v>
      </c>
      <c r="AF1198">
        <f>IF(F1198&gt;=4, counts!$A$62,F1198)</f>
        <v>0</v>
      </c>
      <c r="AG1198">
        <f>IF(G1198&gt;=3, counts!$A$69,G1198)</f>
        <v>0</v>
      </c>
      <c r="AH1198" t="str">
        <f>IF(OR(K1198="S",K1198=""), counts!$A$75,K1198)</f>
        <v>S, blank</v>
      </c>
      <c r="AI1198">
        <f t="shared" si="673"/>
        <v>3</v>
      </c>
      <c r="AJ1198">
        <f>VLOOKUP(AA1198,counts!$V$8:$W$13,2,FALSE)</f>
        <v>-11.613432440426715</v>
      </c>
      <c r="AK1198">
        <f>VLOOKUP(AB1198,counts!$V$17:$W$23,2,FALSE)</f>
        <v>-42.171718189759716</v>
      </c>
      <c r="AL1198">
        <f>VLOOKUP(AC1198,counts!$V$27:$W$33,2,FALSE)</f>
        <v>-82.840254641099079</v>
      </c>
      <c r="AM1198">
        <f>VLOOKUP(AD1198,counts!$V$38:$W$49,2,FALSE)</f>
        <v>-33.757758935166962</v>
      </c>
      <c r="AN1198">
        <f>VLOOKUP(AE1198,counts!$V$53:$W$54,2,FALSE)</f>
        <v>-108.67008854708662</v>
      </c>
      <c r="AO1198">
        <f>VLOOKUP(AF1198,counts!$V$58:$W$62,2,FALSE)</f>
        <v>-14.754319664473872</v>
      </c>
      <c r="AP1198">
        <f>VLOOKUP(AG1198,counts!$V$66:$W$69,2,FALSE)</f>
        <v>-22.013681658285037</v>
      </c>
      <c r="AQ1198">
        <f>VLOOKUP(AH1198,counts!$V$73:$W$75,2,FALSE)</f>
        <v>-22.422560732600829</v>
      </c>
      <c r="AR1198">
        <f>VLOOKUP(AI1198,counts!$V$79:$W$81,2,FALSE)</f>
        <v>-67.960368165567971</v>
      </c>
      <c r="AS1198">
        <f t="shared" si="674"/>
        <v>1</v>
      </c>
      <c r="AT1198">
        <f t="shared" si="675"/>
        <v>4</v>
      </c>
      <c r="AU1198" t="str">
        <f t="shared" si="658"/>
        <v>Test</v>
      </c>
      <c r="AW1198" t="str">
        <f t="shared" si="676"/>
        <v>18-30</v>
      </c>
      <c r="AX1198" t="str">
        <f t="shared" si="677"/>
        <v>Blank</v>
      </c>
      <c r="AY1198" t="str">
        <f t="shared" si="678"/>
        <v>0-10</v>
      </c>
      <c r="AZ1198" t="str">
        <f t="shared" si="679"/>
        <v>Blank</v>
      </c>
      <c r="BA1198" t="str">
        <f t="shared" si="680"/>
        <v>male</v>
      </c>
      <c r="BB1198">
        <f t="shared" si="681"/>
        <v>0</v>
      </c>
      <c r="BC1198">
        <f t="shared" si="682"/>
        <v>0</v>
      </c>
      <c r="BD1198" t="str">
        <f t="shared" si="683"/>
        <v>S, blank</v>
      </c>
      <c r="BE1198">
        <f t="shared" si="684"/>
        <v>3</v>
      </c>
      <c r="BF1198">
        <f t="shared" si="685"/>
        <v>-11.613432440426715</v>
      </c>
      <c r="BG1198">
        <f t="shared" si="686"/>
        <v>-42.171718189759716</v>
      </c>
      <c r="BH1198">
        <f t="shared" si="687"/>
        <v>-82.840254641099079</v>
      </c>
      <c r="BI1198">
        <f t="shared" si="688"/>
        <v>-33.757758935166962</v>
      </c>
      <c r="BJ1198">
        <f t="shared" si="689"/>
        <v>-108.67008854708662</v>
      </c>
      <c r="BK1198">
        <f t="shared" si="690"/>
        <v>-14.754319664473872</v>
      </c>
      <c r="BL1198">
        <f t="shared" si="691"/>
        <v>-22.013681658285037</v>
      </c>
      <c r="BM1198">
        <f t="shared" si="692"/>
        <v>-22.422560732600829</v>
      </c>
      <c r="BN1198">
        <f t="shared" si="693"/>
        <v>-67.960368165567971</v>
      </c>
      <c r="BO1198">
        <f t="shared" si="659"/>
        <v>1</v>
      </c>
      <c r="BP1198">
        <f t="shared" si="660"/>
        <v>4</v>
      </c>
      <c r="BQ1198" t="str">
        <f t="shared" si="661"/>
        <v>Test</v>
      </c>
    </row>
    <row r="1199" spans="1:69" x14ac:dyDescent="0.3">
      <c r="A1199">
        <v>3</v>
      </c>
      <c r="B1199">
        <v>0</v>
      </c>
      <c r="C1199" t="s">
        <v>2592</v>
      </c>
      <c r="D1199" t="s">
        <v>20</v>
      </c>
      <c r="F1199">
        <v>0</v>
      </c>
      <c r="G1199">
        <v>0</v>
      </c>
      <c r="H1199" t="s">
        <v>1868</v>
      </c>
      <c r="I1199">
        <v>15.1</v>
      </c>
      <c r="K1199" t="s">
        <v>17</v>
      </c>
      <c r="O1199">
        <v>1</v>
      </c>
      <c r="P1199">
        <v>1</v>
      </c>
      <c r="Q1199">
        <v>1</v>
      </c>
      <c r="R1199" t="str">
        <f t="shared" si="662"/>
        <v>Train</v>
      </c>
      <c r="S1199" t="str">
        <f t="shared" si="663"/>
        <v>Train</v>
      </c>
      <c r="T1199" t="str">
        <f t="shared" si="664"/>
        <v>Train</v>
      </c>
      <c r="U1199" t="str">
        <f t="shared" si="665"/>
        <v/>
      </c>
      <c r="V1199" t="str">
        <f t="shared" si="666"/>
        <v>0-17</v>
      </c>
      <c r="W1199" t="str">
        <f t="shared" si="667"/>
        <v/>
      </c>
      <c r="X1199" t="str">
        <f t="shared" si="668"/>
        <v>11-20</v>
      </c>
      <c r="Y1199" t="b">
        <f>SUMPRODUCT(--(U1199=counts!$A$40:$A$49))&gt;0</f>
        <v>0</v>
      </c>
      <c r="Z1199" t="b">
        <f>SUMPRODUCT(--(W1199=counts!$A$18:$A$22))&gt;0</f>
        <v>0</v>
      </c>
      <c r="AA1199" t="str">
        <f t="shared" si="669"/>
        <v>0-17</v>
      </c>
      <c r="AB1199" t="str">
        <f>IF(W1199="","Blank",IF(Z1199="TRUE",W1199,counts!$A$23))</f>
        <v>Blank</v>
      </c>
      <c r="AC1199" t="str">
        <f t="shared" si="670"/>
        <v>11-20</v>
      </c>
      <c r="AD1199" t="str">
        <f t="shared" si="671"/>
        <v>Blank</v>
      </c>
      <c r="AE1199" t="str">
        <f t="shared" si="672"/>
        <v>male</v>
      </c>
      <c r="AF1199">
        <f>IF(F1199&gt;=4, counts!$A$62,F1199)</f>
        <v>0</v>
      </c>
      <c r="AG1199">
        <f>IF(G1199&gt;=3, counts!$A$69,G1199)</f>
        <v>0</v>
      </c>
      <c r="AH1199" t="str">
        <f>IF(OR(K1199="S",K1199=""), counts!$A$75,K1199)</f>
        <v>S, blank</v>
      </c>
      <c r="AI1199">
        <f t="shared" si="673"/>
        <v>3</v>
      </c>
      <c r="AJ1199">
        <f>VLOOKUP(AA1199,counts!$V$8:$W$13,2,FALSE)</f>
        <v>-3.7643689058441341</v>
      </c>
      <c r="AK1199">
        <f>VLOOKUP(AB1199,counts!$V$17:$W$23,2,FALSE)</f>
        <v>-42.171718189759716</v>
      </c>
      <c r="AL1199">
        <f>VLOOKUP(AC1199,counts!$V$27:$W$33,2,FALSE)</f>
        <v>-9.6115457513775127</v>
      </c>
      <c r="AM1199">
        <f>VLOOKUP(AD1199,counts!$V$38:$W$49,2,FALSE)</f>
        <v>-33.757758935166962</v>
      </c>
      <c r="AN1199">
        <f>VLOOKUP(AE1199,counts!$V$53:$W$54,2,FALSE)</f>
        <v>-108.67008854708662</v>
      </c>
      <c r="AO1199">
        <f>VLOOKUP(AF1199,counts!$V$58:$W$62,2,FALSE)</f>
        <v>-14.754319664473872</v>
      </c>
      <c r="AP1199">
        <f>VLOOKUP(AG1199,counts!$V$66:$W$69,2,FALSE)</f>
        <v>-22.013681658285037</v>
      </c>
      <c r="AQ1199">
        <f>VLOOKUP(AH1199,counts!$V$73:$W$75,2,FALSE)</f>
        <v>-22.422560732600829</v>
      </c>
      <c r="AR1199">
        <f>VLOOKUP(AI1199,counts!$V$79:$W$81,2,FALSE)</f>
        <v>-67.960368165567971</v>
      </c>
      <c r="AS1199">
        <f t="shared" si="674"/>
        <v>0</v>
      </c>
      <c r="AT1199">
        <f t="shared" si="675"/>
        <v>1</v>
      </c>
      <c r="AU1199" t="str">
        <f t="shared" si="658"/>
        <v>Train</v>
      </c>
      <c r="AW1199" t="str">
        <f t="shared" si="676"/>
        <v>0-17</v>
      </c>
      <c r="AX1199" t="str">
        <f t="shared" si="677"/>
        <v>Blank</v>
      </c>
      <c r="AY1199" t="str">
        <f t="shared" si="678"/>
        <v>11-20</v>
      </c>
      <c r="AZ1199" t="str">
        <f t="shared" si="679"/>
        <v>Blank</v>
      </c>
      <c r="BA1199" t="str">
        <f t="shared" si="680"/>
        <v>male</v>
      </c>
      <c r="BB1199">
        <f t="shared" si="681"/>
        <v>0</v>
      </c>
      <c r="BC1199">
        <f t="shared" si="682"/>
        <v>0</v>
      </c>
      <c r="BD1199" t="str">
        <f t="shared" si="683"/>
        <v>S, blank</v>
      </c>
      <c r="BE1199">
        <f t="shared" si="684"/>
        <v>3</v>
      </c>
      <c r="BF1199">
        <f t="shared" si="685"/>
        <v>-3.7643689058441341</v>
      </c>
      <c r="BG1199">
        <f t="shared" si="686"/>
        <v>-42.171718189759716</v>
      </c>
      <c r="BH1199">
        <f t="shared" si="687"/>
        <v>-9.6115457513775127</v>
      </c>
      <c r="BI1199">
        <f t="shared" si="688"/>
        <v>-33.757758935166962</v>
      </c>
      <c r="BJ1199">
        <f t="shared" si="689"/>
        <v>-108.67008854708662</v>
      </c>
      <c r="BK1199">
        <f t="shared" si="690"/>
        <v>-14.754319664473872</v>
      </c>
      <c r="BL1199">
        <f t="shared" si="691"/>
        <v>-22.013681658285037</v>
      </c>
      <c r="BM1199">
        <f t="shared" si="692"/>
        <v>-22.422560732600829</v>
      </c>
      <c r="BN1199">
        <f t="shared" si="693"/>
        <v>-67.960368165567971</v>
      </c>
      <c r="BO1199">
        <f t="shared" si="659"/>
        <v>0</v>
      </c>
      <c r="BP1199">
        <f t="shared" si="660"/>
        <v>1</v>
      </c>
      <c r="BQ1199" t="str">
        <f t="shared" si="661"/>
        <v>Train</v>
      </c>
    </row>
    <row r="1200" spans="1:69" x14ac:dyDescent="0.3">
      <c r="A1200">
        <v>3</v>
      </c>
      <c r="B1200">
        <v>1</v>
      </c>
      <c r="C1200" t="s">
        <v>2593</v>
      </c>
      <c r="D1200" t="s">
        <v>15</v>
      </c>
      <c r="F1200">
        <v>0</v>
      </c>
      <c r="G1200">
        <v>0</v>
      </c>
      <c r="H1200" t="s">
        <v>2594</v>
      </c>
      <c r="I1200">
        <v>7.7792000000000003</v>
      </c>
      <c r="K1200" t="s">
        <v>527</v>
      </c>
      <c r="O1200">
        <v>1</v>
      </c>
      <c r="P1200">
        <v>3</v>
      </c>
      <c r="Q1200">
        <v>1</v>
      </c>
      <c r="R1200" t="str">
        <f t="shared" si="662"/>
        <v>Train</v>
      </c>
      <c r="S1200" t="str">
        <f t="shared" si="663"/>
        <v>Train</v>
      </c>
      <c r="T1200" t="str">
        <f t="shared" si="664"/>
        <v>Train</v>
      </c>
      <c r="U1200" t="str">
        <f t="shared" si="665"/>
        <v/>
      </c>
      <c r="V1200" t="str">
        <f t="shared" si="666"/>
        <v>0-17</v>
      </c>
      <c r="W1200" t="str">
        <f t="shared" si="667"/>
        <v/>
      </c>
      <c r="X1200" t="str">
        <f t="shared" si="668"/>
        <v>0-10</v>
      </c>
      <c r="Y1200" t="b">
        <f>SUMPRODUCT(--(U1200=counts!$A$40:$A$49))&gt;0</f>
        <v>0</v>
      </c>
      <c r="Z1200" t="b">
        <f>SUMPRODUCT(--(W1200=counts!$A$18:$A$22))&gt;0</f>
        <v>0</v>
      </c>
      <c r="AA1200" t="str">
        <f t="shared" si="669"/>
        <v>0-17</v>
      </c>
      <c r="AB1200" t="str">
        <f>IF(W1200="","Blank",IF(Z1200="TRUE",W1200,counts!$A$23))</f>
        <v>Blank</v>
      </c>
      <c r="AC1200" t="str">
        <f t="shared" si="670"/>
        <v>0-10</v>
      </c>
      <c r="AD1200" t="str">
        <f t="shared" si="671"/>
        <v>Blank</v>
      </c>
      <c r="AE1200" t="str">
        <f t="shared" si="672"/>
        <v>female</v>
      </c>
      <c r="AF1200">
        <f>IF(F1200&gt;=4, counts!$A$62,F1200)</f>
        <v>0</v>
      </c>
      <c r="AG1200">
        <f>IF(G1200&gt;=3, counts!$A$69,G1200)</f>
        <v>0</v>
      </c>
      <c r="AH1200" t="str">
        <f>IF(OR(K1200="S",K1200=""), counts!$A$75,K1200)</f>
        <v>Q</v>
      </c>
      <c r="AI1200">
        <f t="shared" si="673"/>
        <v>3</v>
      </c>
      <c r="AJ1200">
        <f>VLOOKUP(AA1200,counts!$V$8:$W$13,2,FALSE)</f>
        <v>-3.7643689058441341</v>
      </c>
      <c r="AK1200">
        <f>VLOOKUP(AB1200,counts!$V$17:$W$23,2,FALSE)</f>
        <v>-42.171718189759716</v>
      </c>
      <c r="AL1200">
        <f>VLOOKUP(AC1200,counts!$V$27:$W$33,2,FALSE)</f>
        <v>-82.840254641099079</v>
      </c>
      <c r="AM1200">
        <f>VLOOKUP(AD1200,counts!$V$38:$W$49,2,FALSE)</f>
        <v>-33.757758935166962</v>
      </c>
      <c r="AN1200">
        <f>VLOOKUP(AE1200,counts!$V$53:$W$54,2,FALSE)</f>
        <v>151.41878811967541</v>
      </c>
      <c r="AO1200">
        <f>VLOOKUP(AF1200,counts!$V$58:$W$62,2,FALSE)</f>
        <v>-14.754319664473872</v>
      </c>
      <c r="AP1200">
        <f>VLOOKUP(AG1200,counts!$V$66:$W$69,2,FALSE)</f>
        <v>-22.013681658285037</v>
      </c>
      <c r="AQ1200">
        <f>VLOOKUP(AH1200,counts!$V$73:$W$75,2,FALSE)</f>
        <v>-11.405315820044242</v>
      </c>
      <c r="AR1200">
        <f>VLOOKUP(AI1200,counts!$V$79:$W$81,2,FALSE)</f>
        <v>-67.960368165567971</v>
      </c>
      <c r="AS1200">
        <f t="shared" si="674"/>
        <v>1</v>
      </c>
      <c r="AT1200">
        <f t="shared" si="675"/>
        <v>1</v>
      </c>
      <c r="AU1200" t="str">
        <f t="shared" si="658"/>
        <v>Train</v>
      </c>
      <c r="AW1200" t="str">
        <f t="shared" si="676"/>
        <v>0-17</v>
      </c>
      <c r="AX1200" t="str">
        <f t="shared" si="677"/>
        <v>Blank</v>
      </c>
      <c r="AY1200" t="str">
        <f t="shared" si="678"/>
        <v>0-10</v>
      </c>
      <c r="AZ1200" t="str">
        <f t="shared" si="679"/>
        <v>Blank</v>
      </c>
      <c r="BA1200" t="str">
        <f t="shared" si="680"/>
        <v>female</v>
      </c>
      <c r="BB1200">
        <f t="shared" si="681"/>
        <v>0</v>
      </c>
      <c r="BC1200">
        <f t="shared" si="682"/>
        <v>0</v>
      </c>
      <c r="BD1200" t="str">
        <f t="shared" si="683"/>
        <v>Q</v>
      </c>
      <c r="BE1200">
        <f t="shared" si="684"/>
        <v>3</v>
      </c>
      <c r="BF1200">
        <f t="shared" si="685"/>
        <v>-3.7643689058441341</v>
      </c>
      <c r="BG1200">
        <f t="shared" si="686"/>
        <v>-42.171718189759716</v>
      </c>
      <c r="BH1200">
        <f t="shared" si="687"/>
        <v>-82.840254641099079</v>
      </c>
      <c r="BI1200">
        <f t="shared" si="688"/>
        <v>-33.757758935166962</v>
      </c>
      <c r="BJ1200">
        <f t="shared" si="689"/>
        <v>151.41878811967541</v>
      </c>
      <c r="BK1200">
        <f t="shared" si="690"/>
        <v>-14.754319664473872</v>
      </c>
      <c r="BL1200">
        <f t="shared" si="691"/>
        <v>-22.013681658285037</v>
      </c>
      <c r="BM1200">
        <f t="shared" si="692"/>
        <v>-11.405315820044242</v>
      </c>
      <c r="BN1200">
        <f t="shared" si="693"/>
        <v>-67.960368165567971</v>
      </c>
      <c r="BO1200">
        <f t="shared" si="659"/>
        <v>1</v>
      </c>
      <c r="BP1200">
        <f t="shared" si="660"/>
        <v>1</v>
      </c>
      <c r="BQ1200" t="str">
        <f t="shared" si="661"/>
        <v>Train</v>
      </c>
    </row>
    <row r="1201" spans="1:69" x14ac:dyDescent="0.3">
      <c r="A1201">
        <v>3</v>
      </c>
      <c r="B1201">
        <v>0</v>
      </c>
      <c r="C1201" t="s">
        <v>2595</v>
      </c>
      <c r="D1201" t="s">
        <v>20</v>
      </c>
      <c r="F1201">
        <v>0</v>
      </c>
      <c r="G1201">
        <v>0</v>
      </c>
      <c r="H1201" t="s">
        <v>2596</v>
      </c>
      <c r="I1201">
        <v>8.0500000000000007</v>
      </c>
      <c r="K1201" t="s">
        <v>17</v>
      </c>
      <c r="O1201">
        <v>5</v>
      </c>
      <c r="P1201">
        <v>2</v>
      </c>
      <c r="Q1201">
        <v>5</v>
      </c>
      <c r="R1201" t="str">
        <f t="shared" si="662"/>
        <v>Validate</v>
      </c>
      <c r="S1201" t="str">
        <f t="shared" si="663"/>
        <v>Train</v>
      </c>
      <c r="T1201" t="str">
        <f t="shared" si="664"/>
        <v>Validate</v>
      </c>
      <c r="U1201" t="str">
        <f t="shared" si="665"/>
        <v/>
      </c>
      <c r="V1201" t="str">
        <f t="shared" si="666"/>
        <v>0-17</v>
      </c>
      <c r="W1201" t="str">
        <f t="shared" si="667"/>
        <v/>
      </c>
      <c r="X1201" t="str">
        <f t="shared" si="668"/>
        <v>0-10</v>
      </c>
      <c r="Y1201" t="b">
        <f>SUMPRODUCT(--(U1201=counts!$A$40:$A$49))&gt;0</f>
        <v>0</v>
      </c>
      <c r="Z1201" t="b">
        <f>SUMPRODUCT(--(W1201=counts!$A$18:$A$22))&gt;0</f>
        <v>0</v>
      </c>
      <c r="AA1201" t="str">
        <f t="shared" si="669"/>
        <v>0-17</v>
      </c>
      <c r="AB1201" t="str">
        <f>IF(W1201="","Blank",IF(Z1201="TRUE",W1201,counts!$A$23))</f>
        <v>Blank</v>
      </c>
      <c r="AC1201" t="str">
        <f t="shared" si="670"/>
        <v>0-10</v>
      </c>
      <c r="AD1201" t="str">
        <f t="shared" si="671"/>
        <v>Blank</v>
      </c>
      <c r="AE1201" t="str">
        <f t="shared" si="672"/>
        <v>male</v>
      </c>
      <c r="AF1201">
        <f>IF(F1201&gt;=4, counts!$A$62,F1201)</f>
        <v>0</v>
      </c>
      <c r="AG1201">
        <f>IF(G1201&gt;=3, counts!$A$69,G1201)</f>
        <v>0</v>
      </c>
      <c r="AH1201" t="str">
        <f>IF(OR(K1201="S",K1201=""), counts!$A$75,K1201)</f>
        <v>S, blank</v>
      </c>
      <c r="AI1201">
        <f t="shared" si="673"/>
        <v>3</v>
      </c>
      <c r="AJ1201">
        <f>VLOOKUP(AA1201,counts!$V$8:$W$13,2,FALSE)</f>
        <v>-3.7643689058441341</v>
      </c>
      <c r="AK1201">
        <f>VLOOKUP(AB1201,counts!$V$17:$W$23,2,FALSE)</f>
        <v>-42.171718189759716</v>
      </c>
      <c r="AL1201">
        <f>VLOOKUP(AC1201,counts!$V$27:$W$33,2,FALSE)</f>
        <v>-82.840254641099079</v>
      </c>
      <c r="AM1201">
        <f>VLOOKUP(AD1201,counts!$V$38:$W$49,2,FALSE)</f>
        <v>-33.757758935166962</v>
      </c>
      <c r="AN1201">
        <f>VLOOKUP(AE1201,counts!$V$53:$W$54,2,FALSE)</f>
        <v>-108.67008854708662</v>
      </c>
      <c r="AO1201">
        <f>VLOOKUP(AF1201,counts!$V$58:$W$62,2,FALSE)</f>
        <v>-14.754319664473872</v>
      </c>
      <c r="AP1201">
        <f>VLOOKUP(AG1201,counts!$V$66:$W$69,2,FALSE)</f>
        <v>-22.013681658285037</v>
      </c>
      <c r="AQ1201">
        <f>VLOOKUP(AH1201,counts!$V$73:$W$75,2,FALSE)</f>
        <v>-22.422560732600829</v>
      </c>
      <c r="AR1201">
        <f>VLOOKUP(AI1201,counts!$V$79:$W$81,2,FALSE)</f>
        <v>-67.960368165567971</v>
      </c>
      <c r="AS1201">
        <f t="shared" si="674"/>
        <v>0</v>
      </c>
      <c r="AT1201">
        <f t="shared" si="675"/>
        <v>5</v>
      </c>
      <c r="AU1201" t="str">
        <f t="shared" si="658"/>
        <v>Validate</v>
      </c>
      <c r="AW1201" t="str">
        <f t="shared" si="676"/>
        <v>0-17</v>
      </c>
      <c r="AX1201" t="str">
        <f t="shared" si="677"/>
        <v>Blank</v>
      </c>
      <c r="AY1201" t="str">
        <f t="shared" si="678"/>
        <v>0-10</v>
      </c>
      <c r="AZ1201" t="str">
        <f t="shared" si="679"/>
        <v>Blank</v>
      </c>
      <c r="BA1201" t="str">
        <f t="shared" si="680"/>
        <v>male</v>
      </c>
      <c r="BB1201">
        <f t="shared" si="681"/>
        <v>0</v>
      </c>
      <c r="BC1201">
        <f t="shared" si="682"/>
        <v>0</v>
      </c>
      <c r="BD1201" t="str">
        <f t="shared" si="683"/>
        <v>S, blank</v>
      </c>
      <c r="BE1201">
        <f t="shared" si="684"/>
        <v>3</v>
      </c>
      <c r="BF1201">
        <f t="shared" si="685"/>
        <v>-3.7643689058441341</v>
      </c>
      <c r="BG1201">
        <f t="shared" si="686"/>
        <v>-42.171718189759716</v>
      </c>
      <c r="BH1201">
        <f t="shared" si="687"/>
        <v>-82.840254641099079</v>
      </c>
      <c r="BI1201">
        <f t="shared" si="688"/>
        <v>-33.757758935166962</v>
      </c>
      <c r="BJ1201">
        <f t="shared" si="689"/>
        <v>-108.67008854708662</v>
      </c>
      <c r="BK1201">
        <f t="shared" si="690"/>
        <v>-14.754319664473872</v>
      </c>
      <c r="BL1201">
        <f t="shared" si="691"/>
        <v>-22.013681658285037</v>
      </c>
      <c r="BM1201">
        <f t="shared" si="692"/>
        <v>-22.422560732600829</v>
      </c>
      <c r="BN1201">
        <f t="shared" si="693"/>
        <v>-67.960368165567971</v>
      </c>
      <c r="BO1201">
        <f t="shared" si="659"/>
        <v>0</v>
      </c>
      <c r="BP1201">
        <f t="shared" si="660"/>
        <v>5</v>
      </c>
      <c r="BQ1201" t="str">
        <f t="shared" si="661"/>
        <v>Validate</v>
      </c>
    </row>
    <row r="1202" spans="1:69" x14ac:dyDescent="0.3">
      <c r="A1202">
        <v>3</v>
      </c>
      <c r="B1202">
        <v>0</v>
      </c>
      <c r="C1202" t="s">
        <v>2597</v>
      </c>
      <c r="D1202" t="s">
        <v>20</v>
      </c>
      <c r="F1202">
        <v>0</v>
      </c>
      <c r="G1202">
        <v>0</v>
      </c>
      <c r="H1202" t="s">
        <v>2598</v>
      </c>
      <c r="I1202">
        <v>8.0500000000000007</v>
      </c>
      <c r="K1202" t="s">
        <v>17</v>
      </c>
      <c r="O1202">
        <v>3</v>
      </c>
      <c r="P1202">
        <v>3</v>
      </c>
      <c r="Q1202">
        <v>4</v>
      </c>
      <c r="R1202" t="str">
        <f t="shared" si="662"/>
        <v>Train</v>
      </c>
      <c r="S1202" t="str">
        <f t="shared" si="663"/>
        <v>Train</v>
      </c>
      <c r="T1202" t="str">
        <f t="shared" si="664"/>
        <v>Test</v>
      </c>
      <c r="U1202" t="str">
        <f t="shared" si="665"/>
        <v/>
      </c>
      <c r="V1202" t="str">
        <f t="shared" si="666"/>
        <v>0-17</v>
      </c>
      <c r="W1202" t="str">
        <f t="shared" si="667"/>
        <v/>
      </c>
      <c r="X1202" t="str">
        <f t="shared" si="668"/>
        <v>0-10</v>
      </c>
      <c r="Y1202" t="b">
        <f>SUMPRODUCT(--(U1202=counts!$A$40:$A$49))&gt;0</f>
        <v>0</v>
      </c>
      <c r="Z1202" t="b">
        <f>SUMPRODUCT(--(W1202=counts!$A$18:$A$22))&gt;0</f>
        <v>0</v>
      </c>
      <c r="AA1202" t="str">
        <f t="shared" si="669"/>
        <v>0-17</v>
      </c>
      <c r="AB1202" t="str">
        <f>IF(W1202="","Blank",IF(Z1202="TRUE",W1202,counts!$A$23))</f>
        <v>Blank</v>
      </c>
      <c r="AC1202" t="str">
        <f t="shared" si="670"/>
        <v>0-10</v>
      </c>
      <c r="AD1202" t="str">
        <f t="shared" si="671"/>
        <v>Blank</v>
      </c>
      <c r="AE1202" t="str">
        <f t="shared" si="672"/>
        <v>male</v>
      </c>
      <c r="AF1202">
        <f>IF(F1202&gt;=4, counts!$A$62,F1202)</f>
        <v>0</v>
      </c>
      <c r="AG1202">
        <f>IF(G1202&gt;=3, counts!$A$69,G1202)</f>
        <v>0</v>
      </c>
      <c r="AH1202" t="str">
        <f>IF(OR(K1202="S",K1202=""), counts!$A$75,K1202)</f>
        <v>S, blank</v>
      </c>
      <c r="AI1202">
        <f t="shared" si="673"/>
        <v>3</v>
      </c>
      <c r="AJ1202">
        <f>VLOOKUP(AA1202,counts!$V$8:$W$13,2,FALSE)</f>
        <v>-3.7643689058441341</v>
      </c>
      <c r="AK1202">
        <f>VLOOKUP(AB1202,counts!$V$17:$W$23,2,FALSE)</f>
        <v>-42.171718189759716</v>
      </c>
      <c r="AL1202">
        <f>VLOOKUP(AC1202,counts!$V$27:$W$33,2,FALSE)</f>
        <v>-82.840254641099079</v>
      </c>
      <c r="AM1202">
        <f>VLOOKUP(AD1202,counts!$V$38:$W$49,2,FALSE)</f>
        <v>-33.757758935166962</v>
      </c>
      <c r="AN1202">
        <f>VLOOKUP(AE1202,counts!$V$53:$W$54,2,FALSE)</f>
        <v>-108.67008854708662</v>
      </c>
      <c r="AO1202">
        <f>VLOOKUP(AF1202,counts!$V$58:$W$62,2,FALSE)</f>
        <v>-14.754319664473872</v>
      </c>
      <c r="AP1202">
        <f>VLOOKUP(AG1202,counts!$V$66:$W$69,2,FALSE)</f>
        <v>-22.013681658285037</v>
      </c>
      <c r="AQ1202">
        <f>VLOOKUP(AH1202,counts!$V$73:$W$75,2,FALSE)</f>
        <v>-22.422560732600829</v>
      </c>
      <c r="AR1202">
        <f>VLOOKUP(AI1202,counts!$V$79:$W$81,2,FALSE)</f>
        <v>-67.960368165567971</v>
      </c>
      <c r="AS1202">
        <f t="shared" si="674"/>
        <v>0</v>
      </c>
      <c r="AT1202">
        <f t="shared" si="675"/>
        <v>3</v>
      </c>
      <c r="AU1202" t="str">
        <f t="shared" si="658"/>
        <v>Train</v>
      </c>
      <c r="AW1202" t="str">
        <f t="shared" si="676"/>
        <v>0-17</v>
      </c>
      <c r="AX1202" t="str">
        <f t="shared" si="677"/>
        <v>Blank</v>
      </c>
      <c r="AY1202" t="str">
        <f t="shared" si="678"/>
        <v>0-10</v>
      </c>
      <c r="AZ1202" t="str">
        <f t="shared" si="679"/>
        <v>Blank</v>
      </c>
      <c r="BA1202" t="str">
        <f t="shared" si="680"/>
        <v>male</v>
      </c>
      <c r="BB1202">
        <f t="shared" si="681"/>
        <v>0</v>
      </c>
      <c r="BC1202">
        <f t="shared" si="682"/>
        <v>0</v>
      </c>
      <c r="BD1202" t="str">
        <f t="shared" si="683"/>
        <v>S, blank</v>
      </c>
      <c r="BE1202">
        <f t="shared" si="684"/>
        <v>3</v>
      </c>
      <c r="BF1202">
        <f t="shared" si="685"/>
        <v>-3.7643689058441341</v>
      </c>
      <c r="BG1202">
        <f t="shared" si="686"/>
        <v>-42.171718189759716</v>
      </c>
      <c r="BH1202">
        <f t="shared" si="687"/>
        <v>-82.840254641099079</v>
      </c>
      <c r="BI1202">
        <f t="shared" si="688"/>
        <v>-33.757758935166962</v>
      </c>
      <c r="BJ1202">
        <f t="shared" si="689"/>
        <v>-108.67008854708662</v>
      </c>
      <c r="BK1202">
        <f t="shared" si="690"/>
        <v>-14.754319664473872</v>
      </c>
      <c r="BL1202">
        <f t="shared" si="691"/>
        <v>-22.013681658285037</v>
      </c>
      <c r="BM1202">
        <f t="shared" si="692"/>
        <v>-22.422560732600829</v>
      </c>
      <c r="BN1202">
        <f t="shared" si="693"/>
        <v>-67.960368165567971</v>
      </c>
      <c r="BO1202">
        <f t="shared" si="659"/>
        <v>0</v>
      </c>
      <c r="BP1202">
        <f t="shared" si="660"/>
        <v>3</v>
      </c>
      <c r="BQ1202" t="str">
        <f t="shared" si="661"/>
        <v>Train</v>
      </c>
    </row>
    <row r="1203" spans="1:69" x14ac:dyDescent="0.3">
      <c r="A1203">
        <v>3</v>
      </c>
      <c r="B1203">
        <v>0</v>
      </c>
      <c r="C1203" t="s">
        <v>2599</v>
      </c>
      <c r="D1203" t="s">
        <v>20</v>
      </c>
      <c r="E1203">
        <v>22</v>
      </c>
      <c r="F1203">
        <v>0</v>
      </c>
      <c r="G1203">
        <v>0</v>
      </c>
      <c r="H1203" t="s">
        <v>2600</v>
      </c>
      <c r="I1203">
        <v>7.2291999999999996</v>
      </c>
      <c r="K1203" t="s">
        <v>44</v>
      </c>
      <c r="O1203">
        <v>2</v>
      </c>
      <c r="P1203">
        <v>1</v>
      </c>
      <c r="Q1203">
        <v>5</v>
      </c>
      <c r="R1203" t="str">
        <f t="shared" si="662"/>
        <v>Train</v>
      </c>
      <c r="S1203" t="str">
        <f t="shared" si="663"/>
        <v>Train</v>
      </c>
      <c r="T1203" t="str">
        <f t="shared" si="664"/>
        <v>Validate</v>
      </c>
      <c r="U1203" t="str">
        <f t="shared" si="665"/>
        <v/>
      </c>
      <c r="V1203" t="str">
        <f t="shared" si="666"/>
        <v>18-30</v>
      </c>
      <c r="W1203" t="str">
        <f t="shared" si="667"/>
        <v/>
      </c>
      <c r="X1203" t="str">
        <f t="shared" si="668"/>
        <v>0-10</v>
      </c>
      <c r="Y1203" t="b">
        <f>SUMPRODUCT(--(U1203=counts!$A$40:$A$49))&gt;0</f>
        <v>0</v>
      </c>
      <c r="Z1203" t="b">
        <f>SUMPRODUCT(--(W1203=counts!$A$18:$A$22))&gt;0</f>
        <v>0</v>
      </c>
      <c r="AA1203" t="str">
        <f t="shared" si="669"/>
        <v>18-30</v>
      </c>
      <c r="AB1203" t="str">
        <f>IF(W1203="","Blank",IF(Z1203="TRUE",W1203,counts!$A$23))</f>
        <v>Blank</v>
      </c>
      <c r="AC1203" t="str">
        <f t="shared" si="670"/>
        <v>0-10</v>
      </c>
      <c r="AD1203" t="str">
        <f t="shared" si="671"/>
        <v>Blank</v>
      </c>
      <c r="AE1203" t="str">
        <f t="shared" si="672"/>
        <v>male</v>
      </c>
      <c r="AF1203">
        <f>IF(F1203&gt;=4, counts!$A$62,F1203)</f>
        <v>0</v>
      </c>
      <c r="AG1203">
        <f>IF(G1203&gt;=3, counts!$A$69,G1203)</f>
        <v>0</v>
      </c>
      <c r="AH1203" t="str">
        <f>IF(OR(K1203="S",K1203=""), counts!$A$75,K1203)</f>
        <v>C</v>
      </c>
      <c r="AI1203">
        <f t="shared" si="673"/>
        <v>3</v>
      </c>
      <c r="AJ1203">
        <f>VLOOKUP(AA1203,counts!$V$8:$W$13,2,FALSE)</f>
        <v>-11.613432440426715</v>
      </c>
      <c r="AK1203">
        <f>VLOOKUP(AB1203,counts!$V$17:$W$23,2,FALSE)</f>
        <v>-42.171718189759716</v>
      </c>
      <c r="AL1203">
        <f>VLOOKUP(AC1203,counts!$V$27:$W$33,2,FALSE)</f>
        <v>-82.840254641099079</v>
      </c>
      <c r="AM1203">
        <f>VLOOKUP(AD1203,counts!$V$38:$W$49,2,FALSE)</f>
        <v>-33.757758935166962</v>
      </c>
      <c r="AN1203">
        <f>VLOOKUP(AE1203,counts!$V$53:$W$54,2,FALSE)</f>
        <v>-108.67008854708662</v>
      </c>
      <c r="AO1203">
        <f>VLOOKUP(AF1203,counts!$V$58:$W$62,2,FALSE)</f>
        <v>-14.754319664473872</v>
      </c>
      <c r="AP1203">
        <f>VLOOKUP(AG1203,counts!$V$66:$W$69,2,FALSE)</f>
        <v>-22.013681658285037</v>
      </c>
      <c r="AQ1203">
        <f>VLOOKUP(AH1203,counts!$V$73:$W$75,2,FALSE)</f>
        <v>72.444458573419169</v>
      </c>
      <c r="AR1203">
        <f>VLOOKUP(AI1203,counts!$V$79:$W$81,2,FALSE)</f>
        <v>-67.960368165567971</v>
      </c>
      <c r="AS1203">
        <f t="shared" si="674"/>
        <v>0</v>
      </c>
      <c r="AT1203">
        <f t="shared" si="675"/>
        <v>2</v>
      </c>
      <c r="AU1203" t="str">
        <f t="shared" si="658"/>
        <v>Train</v>
      </c>
      <c r="AW1203" t="str">
        <f t="shared" si="676"/>
        <v>18-30</v>
      </c>
      <c r="AX1203" t="str">
        <f t="shared" si="677"/>
        <v>Blank</v>
      </c>
      <c r="AY1203" t="str">
        <f t="shared" si="678"/>
        <v>0-10</v>
      </c>
      <c r="AZ1203" t="str">
        <f t="shared" si="679"/>
        <v>Blank</v>
      </c>
      <c r="BA1203" t="str">
        <f t="shared" si="680"/>
        <v>male</v>
      </c>
      <c r="BB1203">
        <f t="shared" si="681"/>
        <v>0</v>
      </c>
      <c r="BC1203">
        <f t="shared" si="682"/>
        <v>0</v>
      </c>
      <c r="BD1203" t="str">
        <f t="shared" si="683"/>
        <v>C</v>
      </c>
      <c r="BE1203">
        <f t="shared" si="684"/>
        <v>3</v>
      </c>
      <c r="BF1203">
        <f t="shared" si="685"/>
        <v>-11.613432440426715</v>
      </c>
      <c r="BG1203">
        <f t="shared" si="686"/>
        <v>-42.171718189759716</v>
      </c>
      <c r="BH1203">
        <f t="shared" si="687"/>
        <v>-82.840254641099079</v>
      </c>
      <c r="BI1203">
        <f t="shared" si="688"/>
        <v>-33.757758935166962</v>
      </c>
      <c r="BJ1203">
        <f t="shared" si="689"/>
        <v>-108.67008854708662</v>
      </c>
      <c r="BK1203">
        <f t="shared" si="690"/>
        <v>-14.754319664473872</v>
      </c>
      <c r="BL1203">
        <f t="shared" si="691"/>
        <v>-22.013681658285037</v>
      </c>
      <c r="BM1203">
        <f t="shared" si="692"/>
        <v>72.444458573419169</v>
      </c>
      <c r="BN1203">
        <f t="shared" si="693"/>
        <v>-67.960368165567971</v>
      </c>
      <c r="BO1203">
        <f t="shared" si="659"/>
        <v>0</v>
      </c>
      <c r="BP1203">
        <f t="shared" si="660"/>
        <v>2</v>
      </c>
      <c r="BQ1203" t="str">
        <f t="shared" si="661"/>
        <v>Train</v>
      </c>
    </row>
    <row r="1204" spans="1:69" x14ac:dyDescent="0.3">
      <c r="A1204">
        <v>3</v>
      </c>
      <c r="B1204">
        <v>0</v>
      </c>
      <c r="C1204" t="s">
        <v>2601</v>
      </c>
      <c r="D1204" t="s">
        <v>20</v>
      </c>
      <c r="F1204">
        <v>0</v>
      </c>
      <c r="G1204">
        <v>0</v>
      </c>
      <c r="H1204" t="s">
        <v>2602</v>
      </c>
      <c r="I1204">
        <v>8.0500000000000007</v>
      </c>
      <c r="K1204" t="s">
        <v>17</v>
      </c>
      <c r="O1204">
        <v>2</v>
      </c>
      <c r="P1204">
        <v>3</v>
      </c>
      <c r="Q1204">
        <v>2</v>
      </c>
      <c r="R1204" t="str">
        <f t="shared" si="662"/>
        <v>Train</v>
      </c>
      <c r="S1204" t="str">
        <f t="shared" si="663"/>
        <v>Train</v>
      </c>
      <c r="T1204" t="str">
        <f t="shared" si="664"/>
        <v>Train</v>
      </c>
      <c r="U1204" t="str">
        <f t="shared" si="665"/>
        <v/>
      </c>
      <c r="V1204" t="str">
        <f t="shared" si="666"/>
        <v>0-17</v>
      </c>
      <c r="W1204" t="str">
        <f t="shared" si="667"/>
        <v/>
      </c>
      <c r="X1204" t="str">
        <f t="shared" si="668"/>
        <v>0-10</v>
      </c>
      <c r="Y1204" t="b">
        <f>SUMPRODUCT(--(U1204=counts!$A$40:$A$49))&gt;0</f>
        <v>0</v>
      </c>
      <c r="Z1204" t="b">
        <f>SUMPRODUCT(--(W1204=counts!$A$18:$A$22))&gt;0</f>
        <v>0</v>
      </c>
      <c r="AA1204" t="str">
        <f t="shared" si="669"/>
        <v>0-17</v>
      </c>
      <c r="AB1204" t="str">
        <f>IF(W1204="","Blank",IF(Z1204="TRUE",W1204,counts!$A$23))</f>
        <v>Blank</v>
      </c>
      <c r="AC1204" t="str">
        <f t="shared" si="670"/>
        <v>0-10</v>
      </c>
      <c r="AD1204" t="str">
        <f t="shared" si="671"/>
        <v>Blank</v>
      </c>
      <c r="AE1204" t="str">
        <f t="shared" si="672"/>
        <v>male</v>
      </c>
      <c r="AF1204">
        <f>IF(F1204&gt;=4, counts!$A$62,F1204)</f>
        <v>0</v>
      </c>
      <c r="AG1204">
        <f>IF(G1204&gt;=3, counts!$A$69,G1204)</f>
        <v>0</v>
      </c>
      <c r="AH1204" t="str">
        <f>IF(OR(K1204="S",K1204=""), counts!$A$75,K1204)</f>
        <v>S, blank</v>
      </c>
      <c r="AI1204">
        <f t="shared" si="673"/>
        <v>3</v>
      </c>
      <c r="AJ1204">
        <f>VLOOKUP(AA1204,counts!$V$8:$W$13,2,FALSE)</f>
        <v>-3.7643689058441341</v>
      </c>
      <c r="AK1204">
        <f>VLOOKUP(AB1204,counts!$V$17:$W$23,2,FALSE)</f>
        <v>-42.171718189759716</v>
      </c>
      <c r="AL1204">
        <f>VLOOKUP(AC1204,counts!$V$27:$W$33,2,FALSE)</f>
        <v>-82.840254641099079</v>
      </c>
      <c r="AM1204">
        <f>VLOOKUP(AD1204,counts!$V$38:$W$49,2,FALSE)</f>
        <v>-33.757758935166962</v>
      </c>
      <c r="AN1204">
        <f>VLOOKUP(AE1204,counts!$V$53:$W$54,2,FALSE)</f>
        <v>-108.67008854708662</v>
      </c>
      <c r="AO1204">
        <f>VLOOKUP(AF1204,counts!$V$58:$W$62,2,FALSE)</f>
        <v>-14.754319664473872</v>
      </c>
      <c r="AP1204">
        <f>VLOOKUP(AG1204,counts!$V$66:$W$69,2,FALSE)</f>
        <v>-22.013681658285037</v>
      </c>
      <c r="AQ1204">
        <f>VLOOKUP(AH1204,counts!$V$73:$W$75,2,FALSE)</f>
        <v>-22.422560732600829</v>
      </c>
      <c r="AR1204">
        <f>VLOOKUP(AI1204,counts!$V$79:$W$81,2,FALSE)</f>
        <v>-67.960368165567971</v>
      </c>
      <c r="AS1204">
        <f t="shared" si="674"/>
        <v>0</v>
      </c>
      <c r="AT1204">
        <f t="shared" si="675"/>
        <v>2</v>
      </c>
      <c r="AU1204" t="str">
        <f t="shared" si="658"/>
        <v>Train</v>
      </c>
      <c r="AW1204" t="str">
        <f t="shared" si="676"/>
        <v>0-17</v>
      </c>
      <c r="AX1204" t="str">
        <f t="shared" si="677"/>
        <v>Blank</v>
      </c>
      <c r="AY1204" t="str">
        <f t="shared" si="678"/>
        <v>0-10</v>
      </c>
      <c r="AZ1204" t="str">
        <f t="shared" si="679"/>
        <v>Blank</v>
      </c>
      <c r="BA1204" t="str">
        <f t="shared" si="680"/>
        <v>male</v>
      </c>
      <c r="BB1204">
        <f t="shared" si="681"/>
        <v>0</v>
      </c>
      <c r="BC1204">
        <f t="shared" si="682"/>
        <v>0</v>
      </c>
      <c r="BD1204" t="str">
        <f t="shared" si="683"/>
        <v>S, blank</v>
      </c>
      <c r="BE1204">
        <f t="shared" si="684"/>
        <v>3</v>
      </c>
      <c r="BF1204">
        <f t="shared" si="685"/>
        <v>-3.7643689058441341</v>
      </c>
      <c r="BG1204">
        <f t="shared" si="686"/>
        <v>-42.171718189759716</v>
      </c>
      <c r="BH1204">
        <f t="shared" si="687"/>
        <v>-82.840254641099079</v>
      </c>
      <c r="BI1204">
        <f t="shared" si="688"/>
        <v>-33.757758935166962</v>
      </c>
      <c r="BJ1204">
        <f t="shared" si="689"/>
        <v>-108.67008854708662</v>
      </c>
      <c r="BK1204">
        <f t="shared" si="690"/>
        <v>-14.754319664473872</v>
      </c>
      <c r="BL1204">
        <f t="shared" si="691"/>
        <v>-22.013681658285037</v>
      </c>
      <c r="BM1204">
        <f t="shared" si="692"/>
        <v>-22.422560732600829</v>
      </c>
      <c r="BN1204">
        <f t="shared" si="693"/>
        <v>-67.960368165567971</v>
      </c>
      <c r="BO1204">
        <f t="shared" si="659"/>
        <v>0</v>
      </c>
      <c r="BP1204">
        <f t="shared" si="660"/>
        <v>2</v>
      </c>
      <c r="BQ1204" t="str">
        <f t="shared" si="661"/>
        <v>Train</v>
      </c>
    </row>
    <row r="1205" spans="1:69" x14ac:dyDescent="0.3">
      <c r="A1205">
        <v>3</v>
      </c>
      <c r="B1205">
        <v>0</v>
      </c>
      <c r="C1205" t="s">
        <v>2603</v>
      </c>
      <c r="D1205" t="s">
        <v>20</v>
      </c>
      <c r="E1205">
        <v>40</v>
      </c>
      <c r="F1205">
        <v>0</v>
      </c>
      <c r="G1205">
        <v>0</v>
      </c>
      <c r="H1205" t="s">
        <v>2604</v>
      </c>
      <c r="I1205">
        <v>7.8958000000000004</v>
      </c>
      <c r="K1205" t="s">
        <v>17</v>
      </c>
      <c r="O1205">
        <v>4</v>
      </c>
      <c r="P1205">
        <v>1</v>
      </c>
      <c r="Q1205">
        <v>1</v>
      </c>
      <c r="R1205" t="str">
        <f t="shared" si="662"/>
        <v>Test</v>
      </c>
      <c r="S1205" t="str">
        <f t="shared" si="663"/>
        <v>Train</v>
      </c>
      <c r="T1205" t="str">
        <f t="shared" si="664"/>
        <v>Train</v>
      </c>
      <c r="U1205" t="str">
        <f t="shared" si="665"/>
        <v/>
      </c>
      <c r="V1205" t="str">
        <f t="shared" si="666"/>
        <v>31-40</v>
      </c>
      <c r="W1205" t="str">
        <f t="shared" si="667"/>
        <v/>
      </c>
      <c r="X1205" t="str">
        <f t="shared" si="668"/>
        <v>0-10</v>
      </c>
      <c r="Y1205" t="b">
        <f>SUMPRODUCT(--(U1205=counts!$A$40:$A$49))&gt;0</f>
        <v>0</v>
      </c>
      <c r="Z1205" t="b">
        <f>SUMPRODUCT(--(W1205=counts!$A$18:$A$22))&gt;0</f>
        <v>0</v>
      </c>
      <c r="AA1205" t="str">
        <f t="shared" si="669"/>
        <v>31-40</v>
      </c>
      <c r="AB1205" t="str">
        <f>IF(W1205="","Blank",IF(Z1205="TRUE",W1205,counts!$A$23))</f>
        <v>Blank</v>
      </c>
      <c r="AC1205" t="str">
        <f t="shared" si="670"/>
        <v>0-10</v>
      </c>
      <c r="AD1205" t="str">
        <f t="shared" si="671"/>
        <v>Blank</v>
      </c>
      <c r="AE1205" t="str">
        <f t="shared" si="672"/>
        <v>male</v>
      </c>
      <c r="AF1205">
        <f>IF(F1205&gt;=4, counts!$A$62,F1205)</f>
        <v>0</v>
      </c>
      <c r="AG1205">
        <f>IF(G1205&gt;=3, counts!$A$69,G1205)</f>
        <v>0</v>
      </c>
      <c r="AH1205" t="str">
        <f>IF(OR(K1205="S",K1205=""), counts!$A$75,K1205)</f>
        <v>S, blank</v>
      </c>
      <c r="AI1205">
        <f t="shared" si="673"/>
        <v>3</v>
      </c>
      <c r="AJ1205">
        <f>VLOOKUP(AA1205,counts!$V$8:$W$13,2,FALSE)</f>
        <v>32.769878926258563</v>
      </c>
      <c r="AK1205">
        <f>VLOOKUP(AB1205,counts!$V$17:$W$23,2,FALSE)</f>
        <v>-42.171718189759716</v>
      </c>
      <c r="AL1205">
        <f>VLOOKUP(AC1205,counts!$V$27:$W$33,2,FALSE)</f>
        <v>-82.840254641099079</v>
      </c>
      <c r="AM1205">
        <f>VLOOKUP(AD1205,counts!$V$38:$W$49,2,FALSE)</f>
        <v>-33.757758935166962</v>
      </c>
      <c r="AN1205">
        <f>VLOOKUP(AE1205,counts!$V$53:$W$54,2,FALSE)</f>
        <v>-108.67008854708662</v>
      </c>
      <c r="AO1205">
        <f>VLOOKUP(AF1205,counts!$V$58:$W$62,2,FALSE)</f>
        <v>-14.754319664473872</v>
      </c>
      <c r="AP1205">
        <f>VLOOKUP(AG1205,counts!$V$66:$W$69,2,FALSE)</f>
        <v>-22.013681658285037</v>
      </c>
      <c r="AQ1205">
        <f>VLOOKUP(AH1205,counts!$V$73:$W$75,2,FALSE)</f>
        <v>-22.422560732600829</v>
      </c>
      <c r="AR1205">
        <f>VLOOKUP(AI1205,counts!$V$79:$W$81,2,FALSE)</f>
        <v>-67.960368165567971</v>
      </c>
      <c r="AS1205">
        <f t="shared" si="674"/>
        <v>0</v>
      </c>
      <c r="AT1205">
        <f t="shared" si="675"/>
        <v>4</v>
      </c>
      <c r="AU1205" t="str">
        <f t="shared" si="658"/>
        <v>Test</v>
      </c>
      <c r="AW1205" t="str">
        <f t="shared" si="676"/>
        <v>31-40</v>
      </c>
      <c r="AX1205" t="str">
        <f t="shared" si="677"/>
        <v>Blank</v>
      </c>
      <c r="AY1205" t="str">
        <f t="shared" si="678"/>
        <v>0-10</v>
      </c>
      <c r="AZ1205" t="str">
        <f t="shared" si="679"/>
        <v>Blank</v>
      </c>
      <c r="BA1205" t="str">
        <f t="shared" si="680"/>
        <v>male</v>
      </c>
      <c r="BB1205">
        <f t="shared" si="681"/>
        <v>0</v>
      </c>
      <c r="BC1205">
        <f t="shared" si="682"/>
        <v>0</v>
      </c>
      <c r="BD1205" t="str">
        <f t="shared" si="683"/>
        <v>S, blank</v>
      </c>
      <c r="BE1205">
        <f t="shared" si="684"/>
        <v>3</v>
      </c>
      <c r="BF1205">
        <f t="shared" si="685"/>
        <v>32.769878926258563</v>
      </c>
      <c r="BG1205">
        <f t="shared" si="686"/>
        <v>-42.171718189759716</v>
      </c>
      <c r="BH1205">
        <f t="shared" si="687"/>
        <v>-82.840254641099079</v>
      </c>
      <c r="BI1205">
        <f t="shared" si="688"/>
        <v>-33.757758935166962</v>
      </c>
      <c r="BJ1205">
        <f t="shared" si="689"/>
        <v>-108.67008854708662</v>
      </c>
      <c r="BK1205">
        <f t="shared" si="690"/>
        <v>-14.754319664473872</v>
      </c>
      <c r="BL1205">
        <f t="shared" si="691"/>
        <v>-22.013681658285037</v>
      </c>
      <c r="BM1205">
        <f t="shared" si="692"/>
        <v>-22.422560732600829</v>
      </c>
      <c r="BN1205">
        <f t="shared" si="693"/>
        <v>-67.960368165567971</v>
      </c>
      <c r="BO1205">
        <f t="shared" si="659"/>
        <v>0</v>
      </c>
      <c r="BP1205">
        <f t="shared" si="660"/>
        <v>4</v>
      </c>
      <c r="BQ1205" t="str">
        <f t="shared" si="661"/>
        <v>Test</v>
      </c>
    </row>
    <row r="1206" spans="1:69" x14ac:dyDescent="0.3">
      <c r="A1206">
        <v>3</v>
      </c>
      <c r="B1206">
        <v>0</v>
      </c>
      <c r="C1206" t="s">
        <v>2605</v>
      </c>
      <c r="D1206" t="s">
        <v>20</v>
      </c>
      <c r="E1206">
        <v>21</v>
      </c>
      <c r="F1206">
        <v>0</v>
      </c>
      <c r="G1206">
        <v>0</v>
      </c>
      <c r="H1206" t="s">
        <v>2606</v>
      </c>
      <c r="I1206">
        <v>7.9249999999999998</v>
      </c>
      <c r="K1206" t="s">
        <v>17</v>
      </c>
      <c r="O1206">
        <v>3</v>
      </c>
      <c r="P1206">
        <v>1</v>
      </c>
      <c r="Q1206">
        <v>1</v>
      </c>
      <c r="R1206" t="str">
        <f t="shared" si="662"/>
        <v>Train</v>
      </c>
      <c r="S1206" t="str">
        <f t="shared" si="663"/>
        <v>Train</v>
      </c>
      <c r="T1206" t="str">
        <f t="shared" si="664"/>
        <v>Train</v>
      </c>
      <c r="U1206" t="str">
        <f t="shared" si="665"/>
        <v/>
      </c>
      <c r="V1206" t="str">
        <f t="shared" si="666"/>
        <v>18-30</v>
      </c>
      <c r="W1206" t="str">
        <f t="shared" si="667"/>
        <v/>
      </c>
      <c r="X1206" t="str">
        <f t="shared" si="668"/>
        <v>0-10</v>
      </c>
      <c r="Y1206" t="b">
        <f>SUMPRODUCT(--(U1206=counts!$A$40:$A$49))&gt;0</f>
        <v>0</v>
      </c>
      <c r="Z1206" t="b">
        <f>SUMPRODUCT(--(W1206=counts!$A$18:$A$22))&gt;0</f>
        <v>0</v>
      </c>
      <c r="AA1206" t="str">
        <f t="shared" si="669"/>
        <v>18-30</v>
      </c>
      <c r="AB1206" t="str">
        <f>IF(W1206="","Blank",IF(Z1206="TRUE",W1206,counts!$A$23))</f>
        <v>Blank</v>
      </c>
      <c r="AC1206" t="str">
        <f t="shared" si="670"/>
        <v>0-10</v>
      </c>
      <c r="AD1206" t="str">
        <f t="shared" si="671"/>
        <v>Blank</v>
      </c>
      <c r="AE1206" t="str">
        <f t="shared" si="672"/>
        <v>male</v>
      </c>
      <c r="AF1206">
        <f>IF(F1206&gt;=4, counts!$A$62,F1206)</f>
        <v>0</v>
      </c>
      <c r="AG1206">
        <f>IF(G1206&gt;=3, counts!$A$69,G1206)</f>
        <v>0</v>
      </c>
      <c r="AH1206" t="str">
        <f>IF(OR(K1206="S",K1206=""), counts!$A$75,K1206)</f>
        <v>S, blank</v>
      </c>
      <c r="AI1206">
        <f t="shared" si="673"/>
        <v>3</v>
      </c>
      <c r="AJ1206">
        <f>VLOOKUP(AA1206,counts!$V$8:$W$13,2,FALSE)</f>
        <v>-11.613432440426715</v>
      </c>
      <c r="AK1206">
        <f>VLOOKUP(AB1206,counts!$V$17:$W$23,2,FALSE)</f>
        <v>-42.171718189759716</v>
      </c>
      <c r="AL1206">
        <f>VLOOKUP(AC1206,counts!$V$27:$W$33,2,FALSE)</f>
        <v>-82.840254641099079</v>
      </c>
      <c r="AM1206">
        <f>VLOOKUP(AD1206,counts!$V$38:$W$49,2,FALSE)</f>
        <v>-33.757758935166962</v>
      </c>
      <c r="AN1206">
        <f>VLOOKUP(AE1206,counts!$V$53:$W$54,2,FALSE)</f>
        <v>-108.67008854708662</v>
      </c>
      <c r="AO1206">
        <f>VLOOKUP(AF1206,counts!$V$58:$W$62,2,FALSE)</f>
        <v>-14.754319664473872</v>
      </c>
      <c r="AP1206">
        <f>VLOOKUP(AG1206,counts!$V$66:$W$69,2,FALSE)</f>
        <v>-22.013681658285037</v>
      </c>
      <c r="AQ1206">
        <f>VLOOKUP(AH1206,counts!$V$73:$W$75,2,FALSE)</f>
        <v>-22.422560732600829</v>
      </c>
      <c r="AR1206">
        <f>VLOOKUP(AI1206,counts!$V$79:$W$81,2,FALSE)</f>
        <v>-67.960368165567971</v>
      </c>
      <c r="AS1206">
        <f t="shared" si="674"/>
        <v>0</v>
      </c>
      <c r="AT1206">
        <f t="shared" si="675"/>
        <v>3</v>
      </c>
      <c r="AU1206" t="str">
        <f t="shared" si="658"/>
        <v>Train</v>
      </c>
      <c r="AW1206" t="str">
        <f t="shared" si="676"/>
        <v>18-30</v>
      </c>
      <c r="AX1206" t="str">
        <f t="shared" si="677"/>
        <v>Blank</v>
      </c>
      <c r="AY1206" t="str">
        <f t="shared" si="678"/>
        <v>0-10</v>
      </c>
      <c r="AZ1206" t="str">
        <f t="shared" si="679"/>
        <v>Blank</v>
      </c>
      <c r="BA1206" t="str">
        <f t="shared" si="680"/>
        <v>male</v>
      </c>
      <c r="BB1206">
        <f t="shared" si="681"/>
        <v>0</v>
      </c>
      <c r="BC1206">
        <f t="shared" si="682"/>
        <v>0</v>
      </c>
      <c r="BD1206" t="str">
        <f t="shared" si="683"/>
        <v>S, blank</v>
      </c>
      <c r="BE1206">
        <f t="shared" si="684"/>
        <v>3</v>
      </c>
      <c r="BF1206">
        <f t="shared" si="685"/>
        <v>-11.613432440426715</v>
      </c>
      <c r="BG1206">
        <f t="shared" si="686"/>
        <v>-42.171718189759716</v>
      </c>
      <c r="BH1206">
        <f t="shared" si="687"/>
        <v>-82.840254641099079</v>
      </c>
      <c r="BI1206">
        <f t="shared" si="688"/>
        <v>-33.757758935166962</v>
      </c>
      <c r="BJ1206">
        <f t="shared" si="689"/>
        <v>-108.67008854708662</v>
      </c>
      <c r="BK1206">
        <f t="shared" si="690"/>
        <v>-14.754319664473872</v>
      </c>
      <c r="BL1206">
        <f t="shared" si="691"/>
        <v>-22.013681658285037</v>
      </c>
      <c r="BM1206">
        <f t="shared" si="692"/>
        <v>-22.422560732600829</v>
      </c>
      <c r="BN1206">
        <f t="shared" si="693"/>
        <v>-67.960368165567971</v>
      </c>
      <c r="BO1206">
        <f t="shared" si="659"/>
        <v>0</v>
      </c>
      <c r="BP1206">
        <f t="shared" si="660"/>
        <v>3</v>
      </c>
      <c r="BQ1206" t="str">
        <f t="shared" si="661"/>
        <v>Train</v>
      </c>
    </row>
    <row r="1207" spans="1:69" x14ac:dyDescent="0.3">
      <c r="A1207">
        <v>3</v>
      </c>
      <c r="B1207">
        <v>1</v>
      </c>
      <c r="C1207" t="s">
        <v>2607</v>
      </c>
      <c r="D1207" t="s">
        <v>15</v>
      </c>
      <c r="E1207">
        <v>18</v>
      </c>
      <c r="F1207">
        <v>0</v>
      </c>
      <c r="G1207">
        <v>0</v>
      </c>
      <c r="H1207" t="s">
        <v>2608</v>
      </c>
      <c r="I1207">
        <v>7.4958</v>
      </c>
      <c r="K1207" t="s">
        <v>17</v>
      </c>
      <c r="L1207" t="s">
        <v>1001</v>
      </c>
      <c r="O1207">
        <v>1</v>
      </c>
      <c r="P1207">
        <v>5</v>
      </c>
      <c r="Q1207">
        <v>5</v>
      </c>
      <c r="R1207" t="str">
        <f t="shared" si="662"/>
        <v>Train</v>
      </c>
      <c r="S1207" t="str">
        <f t="shared" si="663"/>
        <v>Validate</v>
      </c>
      <c r="T1207" t="str">
        <f t="shared" si="664"/>
        <v>Validate</v>
      </c>
      <c r="U1207" t="str">
        <f t="shared" si="665"/>
        <v/>
      </c>
      <c r="V1207" t="str">
        <f t="shared" si="666"/>
        <v>18-30</v>
      </c>
      <c r="W1207" t="str">
        <f t="shared" si="667"/>
        <v/>
      </c>
      <c r="X1207" t="str">
        <f t="shared" si="668"/>
        <v>0-10</v>
      </c>
      <c r="Y1207" t="b">
        <f>SUMPRODUCT(--(U1207=counts!$A$40:$A$49))&gt;0</f>
        <v>0</v>
      </c>
      <c r="Z1207" t="b">
        <f>SUMPRODUCT(--(W1207=counts!$A$18:$A$22))&gt;0</f>
        <v>0</v>
      </c>
      <c r="AA1207" t="str">
        <f t="shared" si="669"/>
        <v>18-30</v>
      </c>
      <c r="AB1207" t="str">
        <f>IF(W1207="","Blank",IF(Z1207="TRUE",W1207,counts!$A$23))</f>
        <v>Blank</v>
      </c>
      <c r="AC1207" t="str">
        <f t="shared" si="670"/>
        <v>0-10</v>
      </c>
      <c r="AD1207" t="str">
        <f t="shared" si="671"/>
        <v>Blank</v>
      </c>
      <c r="AE1207" t="str">
        <f t="shared" si="672"/>
        <v>female</v>
      </c>
      <c r="AF1207">
        <f>IF(F1207&gt;=4, counts!$A$62,F1207)</f>
        <v>0</v>
      </c>
      <c r="AG1207">
        <f>IF(G1207&gt;=3, counts!$A$69,G1207)</f>
        <v>0</v>
      </c>
      <c r="AH1207" t="str">
        <f>IF(OR(K1207="S",K1207=""), counts!$A$75,K1207)</f>
        <v>S, blank</v>
      </c>
      <c r="AI1207">
        <f t="shared" si="673"/>
        <v>3</v>
      </c>
      <c r="AJ1207">
        <f>VLOOKUP(AA1207,counts!$V$8:$W$13,2,FALSE)</f>
        <v>-11.613432440426715</v>
      </c>
      <c r="AK1207">
        <f>VLOOKUP(AB1207,counts!$V$17:$W$23,2,FALSE)</f>
        <v>-42.171718189759716</v>
      </c>
      <c r="AL1207">
        <f>VLOOKUP(AC1207,counts!$V$27:$W$33,2,FALSE)</f>
        <v>-82.840254641099079</v>
      </c>
      <c r="AM1207">
        <f>VLOOKUP(AD1207,counts!$V$38:$W$49,2,FALSE)</f>
        <v>-33.757758935166962</v>
      </c>
      <c r="AN1207">
        <f>VLOOKUP(AE1207,counts!$V$53:$W$54,2,FALSE)</f>
        <v>151.41878811967541</v>
      </c>
      <c r="AO1207">
        <f>VLOOKUP(AF1207,counts!$V$58:$W$62,2,FALSE)</f>
        <v>-14.754319664473872</v>
      </c>
      <c r="AP1207">
        <f>VLOOKUP(AG1207,counts!$V$66:$W$69,2,FALSE)</f>
        <v>-22.013681658285037</v>
      </c>
      <c r="AQ1207">
        <f>VLOOKUP(AH1207,counts!$V$73:$W$75,2,FALSE)</f>
        <v>-22.422560732600829</v>
      </c>
      <c r="AR1207">
        <f>VLOOKUP(AI1207,counts!$V$79:$W$81,2,FALSE)</f>
        <v>-67.960368165567971</v>
      </c>
      <c r="AS1207">
        <f t="shared" si="674"/>
        <v>1</v>
      </c>
      <c r="AT1207">
        <f t="shared" si="675"/>
        <v>1</v>
      </c>
      <c r="AU1207" t="str">
        <f t="shared" si="658"/>
        <v>Train</v>
      </c>
      <c r="AW1207" t="str">
        <f t="shared" si="676"/>
        <v>18-30</v>
      </c>
      <c r="AX1207" t="str">
        <f t="shared" si="677"/>
        <v>Blank</v>
      </c>
      <c r="AY1207" t="str">
        <f t="shared" si="678"/>
        <v>0-10</v>
      </c>
      <c r="AZ1207" t="str">
        <f t="shared" si="679"/>
        <v>Blank</v>
      </c>
      <c r="BA1207" t="str">
        <f t="shared" si="680"/>
        <v>female</v>
      </c>
      <c r="BB1207">
        <f t="shared" si="681"/>
        <v>0</v>
      </c>
      <c r="BC1207">
        <f t="shared" si="682"/>
        <v>0</v>
      </c>
      <c r="BD1207" t="str">
        <f t="shared" si="683"/>
        <v>S, blank</v>
      </c>
      <c r="BE1207">
        <f t="shared" si="684"/>
        <v>3</v>
      </c>
      <c r="BF1207">
        <f t="shared" si="685"/>
        <v>-11.613432440426715</v>
      </c>
      <c r="BG1207">
        <f t="shared" si="686"/>
        <v>-42.171718189759716</v>
      </c>
      <c r="BH1207">
        <f t="shared" si="687"/>
        <v>-82.840254641099079</v>
      </c>
      <c r="BI1207">
        <f t="shared" si="688"/>
        <v>-33.757758935166962</v>
      </c>
      <c r="BJ1207">
        <f t="shared" si="689"/>
        <v>151.41878811967541</v>
      </c>
      <c r="BK1207">
        <f t="shared" si="690"/>
        <v>-14.754319664473872</v>
      </c>
      <c r="BL1207">
        <f t="shared" si="691"/>
        <v>-22.013681658285037</v>
      </c>
      <c r="BM1207">
        <f t="shared" si="692"/>
        <v>-22.422560732600829</v>
      </c>
      <c r="BN1207">
        <f t="shared" si="693"/>
        <v>-67.960368165567971</v>
      </c>
      <c r="BO1207">
        <f t="shared" si="659"/>
        <v>1</v>
      </c>
      <c r="BP1207">
        <f t="shared" si="660"/>
        <v>1</v>
      </c>
      <c r="BQ1207" t="str">
        <f t="shared" si="661"/>
        <v>Train</v>
      </c>
    </row>
    <row r="1208" spans="1:69" x14ac:dyDescent="0.3">
      <c r="A1208">
        <v>3</v>
      </c>
      <c r="B1208">
        <v>0</v>
      </c>
      <c r="C1208" t="s">
        <v>2609</v>
      </c>
      <c r="D1208" t="s">
        <v>20</v>
      </c>
      <c r="E1208">
        <v>4</v>
      </c>
      <c r="F1208">
        <v>3</v>
      </c>
      <c r="G1208">
        <v>2</v>
      </c>
      <c r="H1208" t="s">
        <v>2610</v>
      </c>
      <c r="I1208">
        <v>27.9</v>
      </c>
      <c r="K1208" t="s">
        <v>17</v>
      </c>
      <c r="O1208">
        <v>1</v>
      </c>
      <c r="P1208">
        <v>2</v>
      </c>
      <c r="Q1208">
        <v>3</v>
      </c>
      <c r="R1208" t="str">
        <f t="shared" si="662"/>
        <v>Train</v>
      </c>
      <c r="S1208" t="str">
        <f t="shared" si="663"/>
        <v>Train</v>
      </c>
      <c r="T1208" t="str">
        <f t="shared" si="664"/>
        <v>Train</v>
      </c>
      <c r="U1208" t="str">
        <f t="shared" si="665"/>
        <v/>
      </c>
      <c r="V1208" t="str">
        <f t="shared" si="666"/>
        <v>0-17</v>
      </c>
      <c r="W1208" t="str">
        <f t="shared" si="667"/>
        <v/>
      </c>
      <c r="X1208" t="str">
        <f t="shared" si="668"/>
        <v>21-30</v>
      </c>
      <c r="Y1208" t="b">
        <f>SUMPRODUCT(--(U1208=counts!$A$40:$A$49))&gt;0</f>
        <v>0</v>
      </c>
      <c r="Z1208" t="b">
        <f>SUMPRODUCT(--(W1208=counts!$A$18:$A$22))&gt;0</f>
        <v>0</v>
      </c>
      <c r="AA1208" t="str">
        <f t="shared" si="669"/>
        <v>0-17</v>
      </c>
      <c r="AB1208" t="str">
        <f>IF(W1208="","Blank",IF(Z1208="TRUE",W1208,counts!$A$23))</f>
        <v>Blank</v>
      </c>
      <c r="AC1208" t="str">
        <f t="shared" si="670"/>
        <v>21-30</v>
      </c>
      <c r="AD1208" t="str">
        <f t="shared" si="671"/>
        <v>Blank</v>
      </c>
      <c r="AE1208" t="str">
        <f t="shared" si="672"/>
        <v>male</v>
      </c>
      <c r="AF1208">
        <f>IF(F1208&gt;=4, counts!$A$62,F1208)</f>
        <v>3</v>
      </c>
      <c r="AG1208">
        <f>IF(G1208&gt;=3, counts!$A$69,G1208)</f>
        <v>2</v>
      </c>
      <c r="AH1208" t="str">
        <f>IF(OR(K1208="S",K1208=""), counts!$A$75,K1208)</f>
        <v>S, blank</v>
      </c>
      <c r="AI1208">
        <f t="shared" si="673"/>
        <v>3</v>
      </c>
      <c r="AJ1208">
        <f>VLOOKUP(AA1208,counts!$V$8:$W$13,2,FALSE)</f>
        <v>-3.7643689058441341</v>
      </c>
      <c r="AK1208">
        <f>VLOOKUP(AB1208,counts!$V$17:$W$23,2,FALSE)</f>
        <v>-42.171718189759716</v>
      </c>
      <c r="AL1208">
        <f>VLOOKUP(AC1208,counts!$V$27:$W$33,2,FALSE)</f>
        <v>40.172297072540438</v>
      </c>
      <c r="AM1208">
        <f>VLOOKUP(AD1208,counts!$V$38:$W$49,2,FALSE)</f>
        <v>-33.757758935166962</v>
      </c>
      <c r="AN1208">
        <f>VLOOKUP(AE1208,counts!$V$53:$W$54,2,FALSE)</f>
        <v>-108.67008854708662</v>
      </c>
      <c r="AO1208">
        <f>VLOOKUP(AF1208,counts!$V$58:$W$62,2,FALSE)</f>
        <v>-37.641742266793358</v>
      </c>
      <c r="AP1208">
        <f>VLOOKUP(AG1208,counts!$V$66:$W$69,2,FALSE)</f>
        <v>75.609641767585757</v>
      </c>
      <c r="AQ1208">
        <f>VLOOKUP(AH1208,counts!$V$73:$W$75,2,FALSE)</f>
        <v>-22.422560732600829</v>
      </c>
      <c r="AR1208">
        <f>VLOOKUP(AI1208,counts!$V$79:$W$81,2,FALSE)</f>
        <v>-67.960368165567971</v>
      </c>
      <c r="AS1208">
        <f t="shared" si="674"/>
        <v>0</v>
      </c>
      <c r="AT1208">
        <f t="shared" si="675"/>
        <v>1</v>
      </c>
      <c r="AU1208" t="str">
        <f t="shared" si="658"/>
        <v>Train</v>
      </c>
      <c r="AW1208" t="str">
        <f t="shared" si="676"/>
        <v>0-17</v>
      </c>
      <c r="AX1208" t="str">
        <f t="shared" si="677"/>
        <v>Blank</v>
      </c>
      <c r="AY1208" t="str">
        <f t="shared" si="678"/>
        <v>21-30</v>
      </c>
      <c r="AZ1208" t="str">
        <f t="shared" si="679"/>
        <v>Blank</v>
      </c>
      <c r="BA1208" t="str">
        <f t="shared" si="680"/>
        <v>male</v>
      </c>
      <c r="BB1208">
        <f t="shared" si="681"/>
        <v>3</v>
      </c>
      <c r="BC1208">
        <f t="shared" si="682"/>
        <v>2</v>
      </c>
      <c r="BD1208" t="str">
        <f t="shared" si="683"/>
        <v>S, blank</v>
      </c>
      <c r="BE1208">
        <f t="shared" si="684"/>
        <v>3</v>
      </c>
      <c r="BF1208">
        <f t="shared" si="685"/>
        <v>-3.7643689058441341</v>
      </c>
      <c r="BG1208">
        <f t="shared" si="686"/>
        <v>-42.171718189759716</v>
      </c>
      <c r="BH1208">
        <f t="shared" si="687"/>
        <v>40.172297072540438</v>
      </c>
      <c r="BI1208">
        <f t="shared" si="688"/>
        <v>-33.757758935166962</v>
      </c>
      <c r="BJ1208">
        <f t="shared" si="689"/>
        <v>-108.67008854708662</v>
      </c>
      <c r="BK1208">
        <f t="shared" si="690"/>
        <v>-37.641742266793358</v>
      </c>
      <c r="BL1208">
        <f t="shared" si="691"/>
        <v>75.609641767585757</v>
      </c>
      <c r="BM1208">
        <f t="shared" si="692"/>
        <v>-22.422560732600829</v>
      </c>
      <c r="BN1208">
        <f t="shared" si="693"/>
        <v>-67.960368165567971</v>
      </c>
      <c r="BO1208">
        <f t="shared" si="659"/>
        <v>0</v>
      </c>
      <c r="BP1208">
        <f t="shared" si="660"/>
        <v>1</v>
      </c>
      <c r="BQ1208" t="str">
        <f t="shared" si="661"/>
        <v>Train</v>
      </c>
    </row>
    <row r="1209" spans="1:69" x14ac:dyDescent="0.3">
      <c r="A1209">
        <v>3</v>
      </c>
      <c r="B1209">
        <v>0</v>
      </c>
      <c r="C1209" t="s">
        <v>2611</v>
      </c>
      <c r="D1209" t="s">
        <v>20</v>
      </c>
      <c r="E1209">
        <v>10</v>
      </c>
      <c r="F1209">
        <v>3</v>
      </c>
      <c r="G1209">
        <v>2</v>
      </c>
      <c r="H1209" t="s">
        <v>2610</v>
      </c>
      <c r="I1209">
        <v>27.9</v>
      </c>
      <c r="K1209" t="s">
        <v>17</v>
      </c>
      <c r="O1209">
        <v>5</v>
      </c>
      <c r="P1209">
        <v>3</v>
      </c>
      <c r="Q1209">
        <v>5</v>
      </c>
      <c r="R1209" t="str">
        <f t="shared" si="662"/>
        <v>Validate</v>
      </c>
      <c r="S1209" t="str">
        <f t="shared" si="663"/>
        <v>Train</v>
      </c>
      <c r="T1209" t="str">
        <f t="shared" si="664"/>
        <v>Validate</v>
      </c>
      <c r="U1209" t="str">
        <f t="shared" si="665"/>
        <v/>
      </c>
      <c r="V1209" t="str">
        <f t="shared" si="666"/>
        <v>0-17</v>
      </c>
      <c r="W1209" t="str">
        <f t="shared" si="667"/>
        <v/>
      </c>
      <c r="X1209" t="str">
        <f t="shared" si="668"/>
        <v>21-30</v>
      </c>
      <c r="Y1209" t="b">
        <f>SUMPRODUCT(--(U1209=counts!$A$40:$A$49))&gt;0</f>
        <v>0</v>
      </c>
      <c r="Z1209" t="b">
        <f>SUMPRODUCT(--(W1209=counts!$A$18:$A$22))&gt;0</f>
        <v>0</v>
      </c>
      <c r="AA1209" t="str">
        <f t="shared" si="669"/>
        <v>0-17</v>
      </c>
      <c r="AB1209" t="str">
        <f>IF(W1209="","Blank",IF(Z1209="TRUE",W1209,counts!$A$23))</f>
        <v>Blank</v>
      </c>
      <c r="AC1209" t="str">
        <f t="shared" si="670"/>
        <v>21-30</v>
      </c>
      <c r="AD1209" t="str">
        <f t="shared" si="671"/>
        <v>Blank</v>
      </c>
      <c r="AE1209" t="str">
        <f t="shared" si="672"/>
        <v>male</v>
      </c>
      <c r="AF1209">
        <f>IF(F1209&gt;=4, counts!$A$62,F1209)</f>
        <v>3</v>
      </c>
      <c r="AG1209">
        <f>IF(G1209&gt;=3, counts!$A$69,G1209)</f>
        <v>2</v>
      </c>
      <c r="AH1209" t="str">
        <f>IF(OR(K1209="S",K1209=""), counts!$A$75,K1209)</f>
        <v>S, blank</v>
      </c>
      <c r="AI1209">
        <f t="shared" si="673"/>
        <v>3</v>
      </c>
      <c r="AJ1209">
        <f>VLOOKUP(AA1209,counts!$V$8:$W$13,2,FALSE)</f>
        <v>-3.7643689058441341</v>
      </c>
      <c r="AK1209">
        <f>VLOOKUP(AB1209,counts!$V$17:$W$23,2,FALSE)</f>
        <v>-42.171718189759716</v>
      </c>
      <c r="AL1209">
        <f>VLOOKUP(AC1209,counts!$V$27:$W$33,2,FALSE)</f>
        <v>40.172297072540438</v>
      </c>
      <c r="AM1209">
        <f>VLOOKUP(AD1209,counts!$V$38:$W$49,2,FALSE)</f>
        <v>-33.757758935166962</v>
      </c>
      <c r="AN1209">
        <f>VLOOKUP(AE1209,counts!$V$53:$W$54,2,FALSE)</f>
        <v>-108.67008854708662</v>
      </c>
      <c r="AO1209">
        <f>VLOOKUP(AF1209,counts!$V$58:$W$62,2,FALSE)</f>
        <v>-37.641742266793358</v>
      </c>
      <c r="AP1209">
        <f>VLOOKUP(AG1209,counts!$V$66:$W$69,2,FALSE)</f>
        <v>75.609641767585757</v>
      </c>
      <c r="AQ1209">
        <f>VLOOKUP(AH1209,counts!$V$73:$W$75,2,FALSE)</f>
        <v>-22.422560732600829</v>
      </c>
      <c r="AR1209">
        <f>VLOOKUP(AI1209,counts!$V$79:$W$81,2,FALSE)</f>
        <v>-67.960368165567971</v>
      </c>
      <c r="AS1209">
        <f t="shared" si="674"/>
        <v>0</v>
      </c>
      <c r="AT1209">
        <f t="shared" si="675"/>
        <v>5</v>
      </c>
      <c r="AU1209" t="str">
        <f t="shared" si="658"/>
        <v>Validate</v>
      </c>
      <c r="AW1209" t="str">
        <f t="shared" si="676"/>
        <v>0-17</v>
      </c>
      <c r="AX1209" t="str">
        <f t="shared" si="677"/>
        <v>Blank</v>
      </c>
      <c r="AY1209" t="str">
        <f t="shared" si="678"/>
        <v>21-30</v>
      </c>
      <c r="AZ1209" t="str">
        <f t="shared" si="679"/>
        <v>Blank</v>
      </c>
      <c r="BA1209" t="str">
        <f t="shared" si="680"/>
        <v>male</v>
      </c>
      <c r="BB1209">
        <f t="shared" si="681"/>
        <v>3</v>
      </c>
      <c r="BC1209">
        <f t="shared" si="682"/>
        <v>2</v>
      </c>
      <c r="BD1209" t="str">
        <f t="shared" si="683"/>
        <v>S, blank</v>
      </c>
      <c r="BE1209">
        <f t="shared" si="684"/>
        <v>3</v>
      </c>
      <c r="BF1209">
        <f t="shared" si="685"/>
        <v>-3.7643689058441341</v>
      </c>
      <c r="BG1209">
        <f t="shared" si="686"/>
        <v>-42.171718189759716</v>
      </c>
      <c r="BH1209">
        <f t="shared" si="687"/>
        <v>40.172297072540438</v>
      </c>
      <c r="BI1209">
        <f t="shared" si="688"/>
        <v>-33.757758935166962</v>
      </c>
      <c r="BJ1209">
        <f t="shared" si="689"/>
        <v>-108.67008854708662</v>
      </c>
      <c r="BK1209">
        <f t="shared" si="690"/>
        <v>-37.641742266793358</v>
      </c>
      <c r="BL1209">
        <f t="shared" si="691"/>
        <v>75.609641767585757</v>
      </c>
      <c r="BM1209">
        <f t="shared" si="692"/>
        <v>-22.422560732600829</v>
      </c>
      <c r="BN1209">
        <f t="shared" si="693"/>
        <v>-67.960368165567971</v>
      </c>
      <c r="BO1209">
        <f t="shared" si="659"/>
        <v>0</v>
      </c>
      <c r="BP1209">
        <f t="shared" si="660"/>
        <v>5</v>
      </c>
      <c r="BQ1209" t="str">
        <f t="shared" si="661"/>
        <v>Validate</v>
      </c>
    </row>
    <row r="1210" spans="1:69" x14ac:dyDescent="0.3">
      <c r="A1210">
        <v>3</v>
      </c>
      <c r="B1210">
        <v>0</v>
      </c>
      <c r="C1210" t="s">
        <v>2612</v>
      </c>
      <c r="D1210" t="s">
        <v>15</v>
      </c>
      <c r="E1210">
        <v>9</v>
      </c>
      <c r="F1210">
        <v>3</v>
      </c>
      <c r="G1210">
        <v>2</v>
      </c>
      <c r="H1210" t="s">
        <v>2610</v>
      </c>
      <c r="I1210">
        <v>27.9</v>
      </c>
      <c r="K1210" t="s">
        <v>17</v>
      </c>
      <c r="O1210">
        <v>4</v>
      </c>
      <c r="P1210">
        <v>4</v>
      </c>
      <c r="Q1210">
        <v>5</v>
      </c>
      <c r="R1210" t="str">
        <f t="shared" si="662"/>
        <v>Test</v>
      </c>
      <c r="S1210" t="str">
        <f t="shared" si="663"/>
        <v>Test</v>
      </c>
      <c r="T1210" t="str">
        <f t="shared" si="664"/>
        <v>Validate</v>
      </c>
      <c r="U1210" t="str">
        <f t="shared" si="665"/>
        <v/>
      </c>
      <c r="V1210" t="str">
        <f t="shared" si="666"/>
        <v>0-17</v>
      </c>
      <c r="W1210" t="str">
        <f t="shared" si="667"/>
        <v/>
      </c>
      <c r="X1210" t="str">
        <f t="shared" si="668"/>
        <v>21-30</v>
      </c>
      <c r="Y1210" t="b">
        <f>SUMPRODUCT(--(U1210=counts!$A$40:$A$49))&gt;0</f>
        <v>0</v>
      </c>
      <c r="Z1210" t="b">
        <f>SUMPRODUCT(--(W1210=counts!$A$18:$A$22))&gt;0</f>
        <v>0</v>
      </c>
      <c r="AA1210" t="str">
        <f t="shared" si="669"/>
        <v>0-17</v>
      </c>
      <c r="AB1210" t="str">
        <f>IF(W1210="","Blank",IF(Z1210="TRUE",W1210,counts!$A$23))</f>
        <v>Blank</v>
      </c>
      <c r="AC1210" t="str">
        <f t="shared" si="670"/>
        <v>21-30</v>
      </c>
      <c r="AD1210" t="str">
        <f t="shared" si="671"/>
        <v>Blank</v>
      </c>
      <c r="AE1210" t="str">
        <f t="shared" si="672"/>
        <v>female</v>
      </c>
      <c r="AF1210">
        <f>IF(F1210&gt;=4, counts!$A$62,F1210)</f>
        <v>3</v>
      </c>
      <c r="AG1210">
        <f>IF(G1210&gt;=3, counts!$A$69,G1210)</f>
        <v>2</v>
      </c>
      <c r="AH1210" t="str">
        <f>IF(OR(K1210="S",K1210=""), counts!$A$75,K1210)</f>
        <v>S, blank</v>
      </c>
      <c r="AI1210">
        <f t="shared" si="673"/>
        <v>3</v>
      </c>
      <c r="AJ1210">
        <f>VLOOKUP(AA1210,counts!$V$8:$W$13,2,FALSE)</f>
        <v>-3.7643689058441341</v>
      </c>
      <c r="AK1210">
        <f>VLOOKUP(AB1210,counts!$V$17:$W$23,2,FALSE)</f>
        <v>-42.171718189759716</v>
      </c>
      <c r="AL1210">
        <f>VLOOKUP(AC1210,counts!$V$27:$W$33,2,FALSE)</f>
        <v>40.172297072540438</v>
      </c>
      <c r="AM1210">
        <f>VLOOKUP(AD1210,counts!$V$38:$W$49,2,FALSE)</f>
        <v>-33.757758935166962</v>
      </c>
      <c r="AN1210">
        <f>VLOOKUP(AE1210,counts!$V$53:$W$54,2,FALSE)</f>
        <v>151.41878811967541</v>
      </c>
      <c r="AO1210">
        <f>VLOOKUP(AF1210,counts!$V$58:$W$62,2,FALSE)</f>
        <v>-37.641742266793358</v>
      </c>
      <c r="AP1210">
        <f>VLOOKUP(AG1210,counts!$V$66:$W$69,2,FALSE)</f>
        <v>75.609641767585757</v>
      </c>
      <c r="AQ1210">
        <f>VLOOKUP(AH1210,counts!$V$73:$W$75,2,FALSE)</f>
        <v>-22.422560732600829</v>
      </c>
      <c r="AR1210">
        <f>VLOOKUP(AI1210,counts!$V$79:$W$81,2,FALSE)</f>
        <v>-67.960368165567971</v>
      </c>
      <c r="AS1210">
        <f t="shared" si="674"/>
        <v>0</v>
      </c>
      <c r="AT1210">
        <f t="shared" si="675"/>
        <v>4</v>
      </c>
      <c r="AU1210" t="str">
        <f t="shared" si="658"/>
        <v>Test</v>
      </c>
      <c r="AW1210" t="str">
        <f t="shared" si="676"/>
        <v>0-17</v>
      </c>
      <c r="AX1210" t="str">
        <f t="shared" si="677"/>
        <v>Blank</v>
      </c>
      <c r="AY1210" t="str">
        <f t="shared" si="678"/>
        <v>21-30</v>
      </c>
      <c r="AZ1210" t="str">
        <f t="shared" si="679"/>
        <v>Blank</v>
      </c>
      <c r="BA1210" t="str">
        <f t="shared" si="680"/>
        <v>female</v>
      </c>
      <c r="BB1210">
        <f t="shared" si="681"/>
        <v>3</v>
      </c>
      <c r="BC1210">
        <f t="shared" si="682"/>
        <v>2</v>
      </c>
      <c r="BD1210" t="str">
        <f t="shared" si="683"/>
        <v>S, blank</v>
      </c>
      <c r="BE1210">
        <f t="shared" si="684"/>
        <v>3</v>
      </c>
      <c r="BF1210">
        <f t="shared" si="685"/>
        <v>-3.7643689058441341</v>
      </c>
      <c r="BG1210">
        <f t="shared" si="686"/>
        <v>-42.171718189759716</v>
      </c>
      <c r="BH1210">
        <f t="shared" si="687"/>
        <v>40.172297072540438</v>
      </c>
      <c r="BI1210">
        <f t="shared" si="688"/>
        <v>-33.757758935166962</v>
      </c>
      <c r="BJ1210">
        <f t="shared" si="689"/>
        <v>151.41878811967541</v>
      </c>
      <c r="BK1210">
        <f t="shared" si="690"/>
        <v>-37.641742266793358</v>
      </c>
      <c r="BL1210">
        <f t="shared" si="691"/>
        <v>75.609641767585757</v>
      </c>
      <c r="BM1210">
        <f t="shared" si="692"/>
        <v>-22.422560732600829</v>
      </c>
      <c r="BN1210">
        <f t="shared" si="693"/>
        <v>-67.960368165567971</v>
      </c>
      <c r="BO1210">
        <f t="shared" si="659"/>
        <v>0</v>
      </c>
      <c r="BP1210">
        <f t="shared" si="660"/>
        <v>4</v>
      </c>
      <c r="BQ1210" t="str">
        <f t="shared" si="661"/>
        <v>Test</v>
      </c>
    </row>
    <row r="1211" spans="1:69" x14ac:dyDescent="0.3">
      <c r="A1211">
        <v>3</v>
      </c>
      <c r="B1211">
        <v>0</v>
      </c>
      <c r="C1211" t="s">
        <v>2613</v>
      </c>
      <c r="D1211" t="s">
        <v>15</v>
      </c>
      <c r="E1211">
        <v>2</v>
      </c>
      <c r="F1211">
        <v>3</v>
      </c>
      <c r="G1211">
        <v>2</v>
      </c>
      <c r="H1211" t="s">
        <v>2610</v>
      </c>
      <c r="I1211">
        <v>27.9</v>
      </c>
      <c r="K1211" t="s">
        <v>17</v>
      </c>
      <c r="O1211">
        <v>3</v>
      </c>
      <c r="P1211">
        <v>2</v>
      </c>
      <c r="Q1211">
        <v>3</v>
      </c>
      <c r="R1211" t="str">
        <f t="shared" si="662"/>
        <v>Train</v>
      </c>
      <c r="S1211" t="str">
        <f t="shared" si="663"/>
        <v>Train</v>
      </c>
      <c r="T1211" t="str">
        <f t="shared" si="664"/>
        <v>Train</v>
      </c>
      <c r="U1211" t="str">
        <f t="shared" si="665"/>
        <v/>
      </c>
      <c r="V1211" t="str">
        <f t="shared" si="666"/>
        <v>0-17</v>
      </c>
      <c r="W1211" t="str">
        <f t="shared" si="667"/>
        <v/>
      </c>
      <c r="X1211" t="str">
        <f t="shared" si="668"/>
        <v>21-30</v>
      </c>
      <c r="Y1211" t="b">
        <f>SUMPRODUCT(--(U1211=counts!$A$40:$A$49))&gt;0</f>
        <v>0</v>
      </c>
      <c r="Z1211" t="b">
        <f>SUMPRODUCT(--(W1211=counts!$A$18:$A$22))&gt;0</f>
        <v>0</v>
      </c>
      <c r="AA1211" t="str">
        <f t="shared" si="669"/>
        <v>0-17</v>
      </c>
      <c r="AB1211" t="str">
        <f>IF(W1211="","Blank",IF(Z1211="TRUE",W1211,counts!$A$23))</f>
        <v>Blank</v>
      </c>
      <c r="AC1211" t="str">
        <f t="shared" si="670"/>
        <v>21-30</v>
      </c>
      <c r="AD1211" t="str">
        <f t="shared" si="671"/>
        <v>Blank</v>
      </c>
      <c r="AE1211" t="str">
        <f t="shared" si="672"/>
        <v>female</v>
      </c>
      <c r="AF1211">
        <f>IF(F1211&gt;=4, counts!$A$62,F1211)</f>
        <v>3</v>
      </c>
      <c r="AG1211">
        <f>IF(G1211&gt;=3, counts!$A$69,G1211)</f>
        <v>2</v>
      </c>
      <c r="AH1211" t="str">
        <f>IF(OR(K1211="S",K1211=""), counts!$A$75,K1211)</f>
        <v>S, blank</v>
      </c>
      <c r="AI1211">
        <f t="shared" si="673"/>
        <v>3</v>
      </c>
      <c r="AJ1211">
        <f>VLOOKUP(AA1211,counts!$V$8:$W$13,2,FALSE)</f>
        <v>-3.7643689058441341</v>
      </c>
      <c r="AK1211">
        <f>VLOOKUP(AB1211,counts!$V$17:$W$23,2,FALSE)</f>
        <v>-42.171718189759716</v>
      </c>
      <c r="AL1211">
        <f>VLOOKUP(AC1211,counts!$V$27:$W$33,2,FALSE)</f>
        <v>40.172297072540438</v>
      </c>
      <c r="AM1211">
        <f>VLOOKUP(AD1211,counts!$V$38:$W$49,2,FALSE)</f>
        <v>-33.757758935166962</v>
      </c>
      <c r="AN1211">
        <f>VLOOKUP(AE1211,counts!$V$53:$W$54,2,FALSE)</f>
        <v>151.41878811967541</v>
      </c>
      <c r="AO1211">
        <f>VLOOKUP(AF1211,counts!$V$58:$W$62,2,FALSE)</f>
        <v>-37.641742266793358</v>
      </c>
      <c r="AP1211">
        <f>VLOOKUP(AG1211,counts!$V$66:$W$69,2,FALSE)</f>
        <v>75.609641767585757</v>
      </c>
      <c r="AQ1211">
        <f>VLOOKUP(AH1211,counts!$V$73:$W$75,2,FALSE)</f>
        <v>-22.422560732600829</v>
      </c>
      <c r="AR1211">
        <f>VLOOKUP(AI1211,counts!$V$79:$W$81,2,FALSE)</f>
        <v>-67.960368165567971</v>
      </c>
      <c r="AS1211">
        <f t="shared" si="674"/>
        <v>0</v>
      </c>
      <c r="AT1211">
        <f t="shared" si="675"/>
        <v>3</v>
      </c>
      <c r="AU1211" t="str">
        <f t="shared" si="658"/>
        <v>Train</v>
      </c>
      <c r="AW1211" t="str">
        <f t="shared" si="676"/>
        <v>0-17</v>
      </c>
      <c r="AX1211" t="str">
        <f t="shared" si="677"/>
        <v>Blank</v>
      </c>
      <c r="AY1211" t="str">
        <f t="shared" si="678"/>
        <v>21-30</v>
      </c>
      <c r="AZ1211" t="str">
        <f t="shared" si="679"/>
        <v>Blank</v>
      </c>
      <c r="BA1211" t="str">
        <f t="shared" si="680"/>
        <v>female</v>
      </c>
      <c r="BB1211">
        <f t="shared" si="681"/>
        <v>3</v>
      </c>
      <c r="BC1211">
        <f t="shared" si="682"/>
        <v>2</v>
      </c>
      <c r="BD1211" t="str">
        <f t="shared" si="683"/>
        <v>S, blank</v>
      </c>
      <c r="BE1211">
        <f t="shared" si="684"/>
        <v>3</v>
      </c>
      <c r="BF1211">
        <f t="shared" si="685"/>
        <v>-3.7643689058441341</v>
      </c>
      <c r="BG1211">
        <f t="shared" si="686"/>
        <v>-42.171718189759716</v>
      </c>
      <c r="BH1211">
        <f t="shared" si="687"/>
        <v>40.172297072540438</v>
      </c>
      <c r="BI1211">
        <f t="shared" si="688"/>
        <v>-33.757758935166962</v>
      </c>
      <c r="BJ1211">
        <f t="shared" si="689"/>
        <v>151.41878811967541</v>
      </c>
      <c r="BK1211">
        <f t="shared" si="690"/>
        <v>-37.641742266793358</v>
      </c>
      <c r="BL1211">
        <f t="shared" si="691"/>
        <v>75.609641767585757</v>
      </c>
      <c r="BM1211">
        <f t="shared" si="692"/>
        <v>-22.422560732600829</v>
      </c>
      <c r="BN1211">
        <f t="shared" si="693"/>
        <v>-67.960368165567971</v>
      </c>
      <c r="BO1211">
        <f t="shared" si="659"/>
        <v>0</v>
      </c>
      <c r="BP1211">
        <f t="shared" si="660"/>
        <v>3</v>
      </c>
      <c r="BQ1211" t="str">
        <f t="shared" si="661"/>
        <v>Train</v>
      </c>
    </row>
    <row r="1212" spans="1:69" x14ac:dyDescent="0.3">
      <c r="A1212">
        <v>3</v>
      </c>
      <c r="B1212">
        <v>0</v>
      </c>
      <c r="C1212" t="s">
        <v>2614</v>
      </c>
      <c r="D1212" t="s">
        <v>20</v>
      </c>
      <c r="E1212">
        <v>40</v>
      </c>
      <c r="F1212">
        <v>1</v>
      </c>
      <c r="G1212">
        <v>4</v>
      </c>
      <c r="H1212" t="s">
        <v>2610</v>
      </c>
      <c r="I1212">
        <v>27.9</v>
      </c>
      <c r="K1212" t="s">
        <v>17</v>
      </c>
      <c r="O1212">
        <v>2</v>
      </c>
      <c r="P1212">
        <v>3</v>
      </c>
      <c r="Q1212">
        <v>1</v>
      </c>
      <c r="R1212" t="str">
        <f t="shared" si="662"/>
        <v>Train</v>
      </c>
      <c r="S1212" t="str">
        <f t="shared" si="663"/>
        <v>Train</v>
      </c>
      <c r="T1212" t="str">
        <f t="shared" si="664"/>
        <v>Train</v>
      </c>
      <c r="U1212" t="str">
        <f t="shared" si="665"/>
        <v/>
      </c>
      <c r="V1212" t="str">
        <f t="shared" si="666"/>
        <v>31-40</v>
      </c>
      <c r="W1212" t="str">
        <f t="shared" si="667"/>
        <v/>
      </c>
      <c r="X1212" t="str">
        <f t="shared" si="668"/>
        <v>21-30</v>
      </c>
      <c r="Y1212" t="b">
        <f>SUMPRODUCT(--(U1212=counts!$A$40:$A$49))&gt;0</f>
        <v>0</v>
      </c>
      <c r="Z1212" t="b">
        <f>SUMPRODUCT(--(W1212=counts!$A$18:$A$22))&gt;0</f>
        <v>0</v>
      </c>
      <c r="AA1212" t="str">
        <f t="shared" si="669"/>
        <v>31-40</v>
      </c>
      <c r="AB1212" t="str">
        <f>IF(W1212="","Blank",IF(Z1212="TRUE",W1212,counts!$A$23))</f>
        <v>Blank</v>
      </c>
      <c r="AC1212" t="str">
        <f t="shared" si="670"/>
        <v>21-30</v>
      </c>
      <c r="AD1212" t="str">
        <f t="shared" si="671"/>
        <v>Blank</v>
      </c>
      <c r="AE1212" t="str">
        <f t="shared" si="672"/>
        <v>male</v>
      </c>
      <c r="AF1212">
        <f>IF(F1212&gt;=4, counts!$A$62,F1212)</f>
        <v>1</v>
      </c>
      <c r="AG1212" t="str">
        <f>IF(G1212&gt;=3, counts!$A$69,G1212)</f>
        <v>3, 4, 5, 6, 9</v>
      </c>
      <c r="AH1212" t="str">
        <f>IF(OR(K1212="S",K1212=""), counts!$A$75,K1212)</f>
        <v>S, blank</v>
      </c>
      <c r="AI1212">
        <f t="shared" si="673"/>
        <v>3</v>
      </c>
      <c r="AJ1212">
        <f>VLOOKUP(AA1212,counts!$V$8:$W$13,2,FALSE)</f>
        <v>32.769878926258563</v>
      </c>
      <c r="AK1212">
        <f>VLOOKUP(AB1212,counts!$V$17:$W$23,2,FALSE)</f>
        <v>-42.171718189759716</v>
      </c>
      <c r="AL1212">
        <f>VLOOKUP(AC1212,counts!$V$27:$W$33,2,FALSE)</f>
        <v>40.172297072540438</v>
      </c>
      <c r="AM1212">
        <f>VLOOKUP(AD1212,counts!$V$38:$W$49,2,FALSE)</f>
        <v>-33.757758935166962</v>
      </c>
      <c r="AN1212">
        <f>VLOOKUP(AE1212,counts!$V$53:$W$54,2,FALSE)</f>
        <v>-108.67008854708662</v>
      </c>
      <c r="AO1212">
        <f>VLOOKUP(AF1212,counts!$V$58:$W$62,2,FALSE)</f>
        <v>48.695090775187893</v>
      </c>
      <c r="AP1212">
        <f>VLOOKUP(AG1212,counts!$V$66:$W$69,2,FALSE)</f>
        <v>-92.646375958720569</v>
      </c>
      <c r="AQ1212">
        <f>VLOOKUP(AH1212,counts!$V$73:$W$75,2,FALSE)</f>
        <v>-22.422560732600829</v>
      </c>
      <c r="AR1212">
        <f>VLOOKUP(AI1212,counts!$V$79:$W$81,2,FALSE)</f>
        <v>-67.960368165567971</v>
      </c>
      <c r="AS1212">
        <f t="shared" si="674"/>
        <v>0</v>
      </c>
      <c r="AT1212">
        <f t="shared" si="675"/>
        <v>2</v>
      </c>
      <c r="AU1212" t="str">
        <f t="shared" si="658"/>
        <v>Train</v>
      </c>
      <c r="AW1212" t="str">
        <f t="shared" si="676"/>
        <v>31-40</v>
      </c>
      <c r="AX1212" t="str">
        <f t="shared" si="677"/>
        <v>Blank</v>
      </c>
      <c r="AY1212" t="str">
        <f t="shared" si="678"/>
        <v>21-30</v>
      </c>
      <c r="AZ1212" t="str">
        <f t="shared" si="679"/>
        <v>Blank</v>
      </c>
      <c r="BA1212" t="str">
        <f t="shared" si="680"/>
        <v>male</v>
      </c>
      <c r="BB1212">
        <f t="shared" si="681"/>
        <v>1</v>
      </c>
      <c r="BC1212" t="str">
        <f t="shared" si="682"/>
        <v>3, 4, 5, 6, 9</v>
      </c>
      <c r="BD1212" t="str">
        <f t="shared" si="683"/>
        <v>S, blank</v>
      </c>
      <c r="BE1212">
        <f t="shared" si="684"/>
        <v>3</v>
      </c>
      <c r="BF1212">
        <f t="shared" si="685"/>
        <v>32.769878926258563</v>
      </c>
      <c r="BG1212">
        <f t="shared" si="686"/>
        <v>-42.171718189759716</v>
      </c>
      <c r="BH1212">
        <f t="shared" si="687"/>
        <v>40.172297072540438</v>
      </c>
      <c r="BI1212">
        <f t="shared" si="688"/>
        <v>-33.757758935166962</v>
      </c>
      <c r="BJ1212">
        <f t="shared" si="689"/>
        <v>-108.67008854708662</v>
      </c>
      <c r="BK1212">
        <f t="shared" si="690"/>
        <v>48.695090775187893</v>
      </c>
      <c r="BL1212">
        <f t="shared" si="691"/>
        <v>-92.646375958720569</v>
      </c>
      <c r="BM1212">
        <f t="shared" si="692"/>
        <v>-22.422560732600829</v>
      </c>
      <c r="BN1212">
        <f t="shared" si="693"/>
        <v>-67.960368165567971</v>
      </c>
      <c r="BO1212">
        <f t="shared" si="659"/>
        <v>0</v>
      </c>
      <c r="BP1212">
        <f t="shared" si="660"/>
        <v>2</v>
      </c>
      <c r="BQ1212" t="str">
        <f t="shared" si="661"/>
        <v>Train</v>
      </c>
    </row>
    <row r="1213" spans="1:69" x14ac:dyDescent="0.3">
      <c r="A1213">
        <v>3</v>
      </c>
      <c r="B1213">
        <v>0</v>
      </c>
      <c r="C1213" t="s">
        <v>2615</v>
      </c>
      <c r="D1213" t="s">
        <v>15</v>
      </c>
      <c r="E1213">
        <v>45</v>
      </c>
      <c r="F1213">
        <v>1</v>
      </c>
      <c r="G1213">
        <v>4</v>
      </c>
      <c r="H1213" t="s">
        <v>2610</v>
      </c>
      <c r="I1213">
        <v>27.9</v>
      </c>
      <c r="K1213" t="s">
        <v>17</v>
      </c>
      <c r="O1213">
        <v>1</v>
      </c>
      <c r="P1213">
        <v>1</v>
      </c>
      <c r="Q1213">
        <v>3</v>
      </c>
      <c r="R1213" t="str">
        <f t="shared" si="662"/>
        <v>Train</v>
      </c>
      <c r="S1213" t="str">
        <f t="shared" si="663"/>
        <v>Train</v>
      </c>
      <c r="T1213" t="str">
        <f t="shared" si="664"/>
        <v>Train</v>
      </c>
      <c r="U1213" t="str">
        <f t="shared" si="665"/>
        <v/>
      </c>
      <c r="V1213" t="str">
        <f t="shared" si="666"/>
        <v>41-50</v>
      </c>
      <c r="W1213" t="str">
        <f t="shared" si="667"/>
        <v/>
      </c>
      <c r="X1213" t="str">
        <f t="shared" si="668"/>
        <v>21-30</v>
      </c>
      <c r="Y1213" t="b">
        <f>SUMPRODUCT(--(U1213=counts!$A$40:$A$49))&gt;0</f>
        <v>0</v>
      </c>
      <c r="Z1213" t="b">
        <f>SUMPRODUCT(--(W1213=counts!$A$18:$A$22))&gt;0</f>
        <v>0</v>
      </c>
      <c r="AA1213" t="str">
        <f t="shared" si="669"/>
        <v>41-50</v>
      </c>
      <c r="AB1213" t="str">
        <f>IF(W1213="","Blank",IF(Z1213="TRUE",W1213,counts!$A$23))</f>
        <v>Blank</v>
      </c>
      <c r="AC1213" t="str">
        <f t="shared" si="670"/>
        <v>21-30</v>
      </c>
      <c r="AD1213" t="str">
        <f t="shared" si="671"/>
        <v>Blank</v>
      </c>
      <c r="AE1213" t="str">
        <f t="shared" si="672"/>
        <v>female</v>
      </c>
      <c r="AF1213">
        <f>IF(F1213&gt;=4, counts!$A$62,F1213)</f>
        <v>1</v>
      </c>
      <c r="AG1213" t="str">
        <f>IF(G1213&gt;=3, counts!$A$69,G1213)</f>
        <v>3, 4, 5, 6, 9</v>
      </c>
      <c r="AH1213" t="str">
        <f>IF(OR(K1213="S",K1213=""), counts!$A$75,K1213)</f>
        <v>S, blank</v>
      </c>
      <c r="AI1213">
        <f t="shared" si="673"/>
        <v>3</v>
      </c>
      <c r="AJ1213">
        <f>VLOOKUP(AA1213,counts!$V$8:$W$13,2,FALSE)</f>
        <v>-13.385578549662212</v>
      </c>
      <c r="AK1213">
        <f>VLOOKUP(AB1213,counts!$V$17:$W$23,2,FALSE)</f>
        <v>-42.171718189759716</v>
      </c>
      <c r="AL1213">
        <f>VLOOKUP(AC1213,counts!$V$27:$W$33,2,FALSE)</f>
        <v>40.172297072540438</v>
      </c>
      <c r="AM1213">
        <f>VLOOKUP(AD1213,counts!$V$38:$W$49,2,FALSE)</f>
        <v>-33.757758935166962</v>
      </c>
      <c r="AN1213">
        <f>VLOOKUP(AE1213,counts!$V$53:$W$54,2,FALSE)</f>
        <v>151.41878811967541</v>
      </c>
      <c r="AO1213">
        <f>VLOOKUP(AF1213,counts!$V$58:$W$62,2,FALSE)</f>
        <v>48.695090775187893</v>
      </c>
      <c r="AP1213">
        <f>VLOOKUP(AG1213,counts!$V$66:$W$69,2,FALSE)</f>
        <v>-92.646375958720569</v>
      </c>
      <c r="AQ1213">
        <f>VLOOKUP(AH1213,counts!$V$73:$W$75,2,FALSE)</f>
        <v>-22.422560732600829</v>
      </c>
      <c r="AR1213">
        <f>VLOOKUP(AI1213,counts!$V$79:$W$81,2,FALSE)</f>
        <v>-67.960368165567971</v>
      </c>
      <c r="AS1213">
        <f t="shared" si="674"/>
        <v>0</v>
      </c>
      <c r="AT1213">
        <f t="shared" si="675"/>
        <v>1</v>
      </c>
      <c r="AU1213" t="str">
        <f t="shared" si="658"/>
        <v>Train</v>
      </c>
      <c r="AW1213" t="str">
        <f t="shared" si="676"/>
        <v>41-50</v>
      </c>
      <c r="AX1213" t="str">
        <f t="shared" si="677"/>
        <v>Blank</v>
      </c>
      <c r="AY1213" t="str">
        <f t="shared" si="678"/>
        <v>21-30</v>
      </c>
      <c r="AZ1213" t="str">
        <f t="shared" si="679"/>
        <v>Blank</v>
      </c>
      <c r="BA1213" t="str">
        <f t="shared" si="680"/>
        <v>female</v>
      </c>
      <c r="BB1213">
        <f t="shared" si="681"/>
        <v>1</v>
      </c>
      <c r="BC1213" t="str">
        <f t="shared" si="682"/>
        <v>3, 4, 5, 6, 9</v>
      </c>
      <c r="BD1213" t="str">
        <f t="shared" si="683"/>
        <v>S, blank</v>
      </c>
      <c r="BE1213">
        <f t="shared" si="684"/>
        <v>3</v>
      </c>
      <c r="BF1213">
        <f t="shared" si="685"/>
        <v>-13.385578549662212</v>
      </c>
      <c r="BG1213">
        <f t="shared" si="686"/>
        <v>-42.171718189759716</v>
      </c>
      <c r="BH1213">
        <f t="shared" si="687"/>
        <v>40.172297072540438</v>
      </c>
      <c r="BI1213">
        <f t="shared" si="688"/>
        <v>-33.757758935166962</v>
      </c>
      <c r="BJ1213">
        <f t="shared" si="689"/>
        <v>151.41878811967541</v>
      </c>
      <c r="BK1213">
        <f t="shared" si="690"/>
        <v>48.695090775187893</v>
      </c>
      <c r="BL1213">
        <f t="shared" si="691"/>
        <v>-92.646375958720569</v>
      </c>
      <c r="BM1213">
        <f t="shared" si="692"/>
        <v>-22.422560732600829</v>
      </c>
      <c r="BN1213">
        <f t="shared" si="693"/>
        <v>-67.960368165567971</v>
      </c>
      <c r="BO1213">
        <f t="shared" si="659"/>
        <v>0</v>
      </c>
      <c r="BP1213">
        <f t="shared" si="660"/>
        <v>1</v>
      </c>
      <c r="BQ1213" t="str">
        <f t="shared" si="661"/>
        <v>Train</v>
      </c>
    </row>
    <row r="1214" spans="1:69" x14ac:dyDescent="0.3">
      <c r="A1214">
        <v>3</v>
      </c>
      <c r="B1214">
        <v>0</v>
      </c>
      <c r="C1214" t="s">
        <v>2616</v>
      </c>
      <c r="D1214" t="s">
        <v>20</v>
      </c>
      <c r="F1214">
        <v>0</v>
      </c>
      <c r="G1214">
        <v>0</v>
      </c>
      <c r="H1214" t="s">
        <v>2617</v>
      </c>
      <c r="I1214">
        <v>7.8958000000000004</v>
      </c>
      <c r="K1214" t="s">
        <v>17</v>
      </c>
      <c r="O1214">
        <v>1</v>
      </c>
      <c r="P1214">
        <v>2</v>
      </c>
      <c r="Q1214">
        <v>5</v>
      </c>
      <c r="R1214" t="str">
        <f t="shared" si="662"/>
        <v>Train</v>
      </c>
      <c r="S1214" t="str">
        <f t="shared" si="663"/>
        <v>Train</v>
      </c>
      <c r="T1214" t="str">
        <f t="shared" si="664"/>
        <v>Validate</v>
      </c>
      <c r="U1214" t="str">
        <f t="shared" si="665"/>
        <v/>
      </c>
      <c r="V1214" t="str">
        <f t="shared" si="666"/>
        <v>0-17</v>
      </c>
      <c r="W1214" t="str">
        <f t="shared" si="667"/>
        <v/>
      </c>
      <c r="X1214" t="str">
        <f t="shared" si="668"/>
        <v>0-10</v>
      </c>
      <c r="Y1214" t="b">
        <f>SUMPRODUCT(--(U1214=counts!$A$40:$A$49))&gt;0</f>
        <v>0</v>
      </c>
      <c r="Z1214" t="b">
        <f>SUMPRODUCT(--(W1214=counts!$A$18:$A$22))&gt;0</f>
        <v>0</v>
      </c>
      <c r="AA1214" t="str">
        <f t="shared" si="669"/>
        <v>0-17</v>
      </c>
      <c r="AB1214" t="str">
        <f>IF(W1214="","Blank",IF(Z1214="TRUE",W1214,counts!$A$23))</f>
        <v>Blank</v>
      </c>
      <c r="AC1214" t="str">
        <f t="shared" si="670"/>
        <v>0-10</v>
      </c>
      <c r="AD1214" t="str">
        <f t="shared" si="671"/>
        <v>Blank</v>
      </c>
      <c r="AE1214" t="str">
        <f t="shared" si="672"/>
        <v>male</v>
      </c>
      <c r="AF1214">
        <f>IF(F1214&gt;=4, counts!$A$62,F1214)</f>
        <v>0</v>
      </c>
      <c r="AG1214">
        <f>IF(G1214&gt;=3, counts!$A$69,G1214)</f>
        <v>0</v>
      </c>
      <c r="AH1214" t="str">
        <f>IF(OR(K1214="S",K1214=""), counts!$A$75,K1214)</f>
        <v>S, blank</v>
      </c>
      <c r="AI1214">
        <f t="shared" si="673"/>
        <v>3</v>
      </c>
      <c r="AJ1214">
        <f>VLOOKUP(AA1214,counts!$V$8:$W$13,2,FALSE)</f>
        <v>-3.7643689058441341</v>
      </c>
      <c r="AK1214">
        <f>VLOOKUP(AB1214,counts!$V$17:$W$23,2,FALSE)</f>
        <v>-42.171718189759716</v>
      </c>
      <c r="AL1214">
        <f>VLOOKUP(AC1214,counts!$V$27:$W$33,2,FALSE)</f>
        <v>-82.840254641099079</v>
      </c>
      <c r="AM1214">
        <f>VLOOKUP(AD1214,counts!$V$38:$W$49,2,FALSE)</f>
        <v>-33.757758935166962</v>
      </c>
      <c r="AN1214">
        <f>VLOOKUP(AE1214,counts!$V$53:$W$54,2,FALSE)</f>
        <v>-108.67008854708662</v>
      </c>
      <c r="AO1214">
        <f>VLOOKUP(AF1214,counts!$V$58:$W$62,2,FALSE)</f>
        <v>-14.754319664473872</v>
      </c>
      <c r="AP1214">
        <f>VLOOKUP(AG1214,counts!$V$66:$W$69,2,FALSE)</f>
        <v>-22.013681658285037</v>
      </c>
      <c r="AQ1214">
        <f>VLOOKUP(AH1214,counts!$V$73:$W$75,2,FALSE)</f>
        <v>-22.422560732600829</v>
      </c>
      <c r="AR1214">
        <f>VLOOKUP(AI1214,counts!$V$79:$W$81,2,FALSE)</f>
        <v>-67.960368165567971</v>
      </c>
      <c r="AS1214">
        <f t="shared" si="674"/>
        <v>0</v>
      </c>
      <c r="AT1214">
        <f t="shared" si="675"/>
        <v>1</v>
      </c>
      <c r="AU1214" t="str">
        <f t="shared" si="658"/>
        <v>Train</v>
      </c>
      <c r="AW1214" t="str">
        <f t="shared" si="676"/>
        <v>0-17</v>
      </c>
      <c r="AX1214" t="str">
        <f t="shared" si="677"/>
        <v>Blank</v>
      </c>
      <c r="AY1214" t="str">
        <f t="shared" si="678"/>
        <v>0-10</v>
      </c>
      <c r="AZ1214" t="str">
        <f t="shared" si="679"/>
        <v>Blank</v>
      </c>
      <c r="BA1214" t="str">
        <f t="shared" si="680"/>
        <v>male</v>
      </c>
      <c r="BB1214">
        <f t="shared" si="681"/>
        <v>0</v>
      </c>
      <c r="BC1214">
        <f t="shared" si="682"/>
        <v>0</v>
      </c>
      <c r="BD1214" t="str">
        <f t="shared" si="683"/>
        <v>S, blank</v>
      </c>
      <c r="BE1214">
        <f t="shared" si="684"/>
        <v>3</v>
      </c>
      <c r="BF1214">
        <f t="shared" si="685"/>
        <v>-3.7643689058441341</v>
      </c>
      <c r="BG1214">
        <f t="shared" si="686"/>
        <v>-42.171718189759716</v>
      </c>
      <c r="BH1214">
        <f t="shared" si="687"/>
        <v>-82.840254641099079</v>
      </c>
      <c r="BI1214">
        <f t="shared" si="688"/>
        <v>-33.757758935166962</v>
      </c>
      <c r="BJ1214">
        <f t="shared" si="689"/>
        <v>-108.67008854708662</v>
      </c>
      <c r="BK1214">
        <f t="shared" si="690"/>
        <v>-14.754319664473872</v>
      </c>
      <c r="BL1214">
        <f t="shared" si="691"/>
        <v>-22.013681658285037</v>
      </c>
      <c r="BM1214">
        <f t="shared" si="692"/>
        <v>-22.422560732600829</v>
      </c>
      <c r="BN1214">
        <f t="shared" si="693"/>
        <v>-67.960368165567971</v>
      </c>
      <c r="BO1214">
        <f t="shared" si="659"/>
        <v>0</v>
      </c>
      <c r="BP1214">
        <f t="shared" si="660"/>
        <v>1</v>
      </c>
      <c r="BQ1214" t="str">
        <f t="shared" si="661"/>
        <v>Train</v>
      </c>
    </row>
    <row r="1215" spans="1:69" x14ac:dyDescent="0.3">
      <c r="A1215">
        <v>3</v>
      </c>
      <c r="B1215">
        <v>0</v>
      </c>
      <c r="C1215" t="s">
        <v>2618</v>
      </c>
      <c r="D1215" t="s">
        <v>20</v>
      </c>
      <c r="F1215">
        <v>0</v>
      </c>
      <c r="G1215">
        <v>0</v>
      </c>
      <c r="H1215" t="s">
        <v>2619</v>
      </c>
      <c r="I1215">
        <v>8.0500000000000007</v>
      </c>
      <c r="K1215" t="s">
        <v>17</v>
      </c>
      <c r="O1215">
        <v>5</v>
      </c>
      <c r="P1215">
        <v>3</v>
      </c>
      <c r="Q1215">
        <v>4</v>
      </c>
      <c r="R1215" t="str">
        <f t="shared" si="662"/>
        <v>Validate</v>
      </c>
      <c r="S1215" t="str">
        <f t="shared" si="663"/>
        <v>Train</v>
      </c>
      <c r="T1215" t="str">
        <f t="shared" si="664"/>
        <v>Test</v>
      </c>
      <c r="U1215" t="str">
        <f t="shared" si="665"/>
        <v/>
      </c>
      <c r="V1215" t="str">
        <f t="shared" si="666"/>
        <v>0-17</v>
      </c>
      <c r="W1215" t="str">
        <f t="shared" si="667"/>
        <v/>
      </c>
      <c r="X1215" t="str">
        <f t="shared" si="668"/>
        <v>0-10</v>
      </c>
      <c r="Y1215" t="b">
        <f>SUMPRODUCT(--(U1215=counts!$A$40:$A$49))&gt;0</f>
        <v>0</v>
      </c>
      <c r="Z1215" t="b">
        <f>SUMPRODUCT(--(W1215=counts!$A$18:$A$22))&gt;0</f>
        <v>0</v>
      </c>
      <c r="AA1215" t="str">
        <f t="shared" si="669"/>
        <v>0-17</v>
      </c>
      <c r="AB1215" t="str">
        <f>IF(W1215="","Blank",IF(Z1215="TRUE",W1215,counts!$A$23))</f>
        <v>Blank</v>
      </c>
      <c r="AC1215" t="str">
        <f t="shared" si="670"/>
        <v>0-10</v>
      </c>
      <c r="AD1215" t="str">
        <f t="shared" si="671"/>
        <v>Blank</v>
      </c>
      <c r="AE1215" t="str">
        <f t="shared" si="672"/>
        <v>male</v>
      </c>
      <c r="AF1215">
        <f>IF(F1215&gt;=4, counts!$A$62,F1215)</f>
        <v>0</v>
      </c>
      <c r="AG1215">
        <f>IF(G1215&gt;=3, counts!$A$69,G1215)</f>
        <v>0</v>
      </c>
      <c r="AH1215" t="str">
        <f>IF(OR(K1215="S",K1215=""), counts!$A$75,K1215)</f>
        <v>S, blank</v>
      </c>
      <c r="AI1215">
        <f t="shared" si="673"/>
        <v>3</v>
      </c>
      <c r="AJ1215">
        <f>VLOOKUP(AA1215,counts!$V$8:$W$13,2,FALSE)</f>
        <v>-3.7643689058441341</v>
      </c>
      <c r="AK1215">
        <f>VLOOKUP(AB1215,counts!$V$17:$W$23,2,FALSE)</f>
        <v>-42.171718189759716</v>
      </c>
      <c r="AL1215">
        <f>VLOOKUP(AC1215,counts!$V$27:$W$33,2,FALSE)</f>
        <v>-82.840254641099079</v>
      </c>
      <c r="AM1215">
        <f>VLOOKUP(AD1215,counts!$V$38:$W$49,2,FALSE)</f>
        <v>-33.757758935166962</v>
      </c>
      <c r="AN1215">
        <f>VLOOKUP(AE1215,counts!$V$53:$W$54,2,FALSE)</f>
        <v>-108.67008854708662</v>
      </c>
      <c r="AO1215">
        <f>VLOOKUP(AF1215,counts!$V$58:$W$62,2,FALSE)</f>
        <v>-14.754319664473872</v>
      </c>
      <c r="AP1215">
        <f>VLOOKUP(AG1215,counts!$V$66:$W$69,2,FALSE)</f>
        <v>-22.013681658285037</v>
      </c>
      <c r="AQ1215">
        <f>VLOOKUP(AH1215,counts!$V$73:$W$75,2,FALSE)</f>
        <v>-22.422560732600829</v>
      </c>
      <c r="AR1215">
        <f>VLOOKUP(AI1215,counts!$V$79:$W$81,2,FALSE)</f>
        <v>-67.960368165567971</v>
      </c>
      <c r="AS1215">
        <f t="shared" si="674"/>
        <v>0</v>
      </c>
      <c r="AT1215">
        <f t="shared" si="675"/>
        <v>5</v>
      </c>
      <c r="AU1215" t="str">
        <f t="shared" si="658"/>
        <v>Validate</v>
      </c>
      <c r="AW1215" t="str">
        <f t="shared" si="676"/>
        <v>0-17</v>
      </c>
      <c r="AX1215" t="str">
        <f t="shared" si="677"/>
        <v>Blank</v>
      </c>
      <c r="AY1215" t="str">
        <f t="shared" si="678"/>
        <v>0-10</v>
      </c>
      <c r="AZ1215" t="str">
        <f t="shared" si="679"/>
        <v>Blank</v>
      </c>
      <c r="BA1215" t="str">
        <f t="shared" si="680"/>
        <v>male</v>
      </c>
      <c r="BB1215">
        <f t="shared" si="681"/>
        <v>0</v>
      </c>
      <c r="BC1215">
        <f t="shared" si="682"/>
        <v>0</v>
      </c>
      <c r="BD1215" t="str">
        <f t="shared" si="683"/>
        <v>S, blank</v>
      </c>
      <c r="BE1215">
        <f t="shared" si="684"/>
        <v>3</v>
      </c>
      <c r="BF1215">
        <f t="shared" si="685"/>
        <v>-3.7643689058441341</v>
      </c>
      <c r="BG1215">
        <f t="shared" si="686"/>
        <v>-42.171718189759716</v>
      </c>
      <c r="BH1215">
        <f t="shared" si="687"/>
        <v>-82.840254641099079</v>
      </c>
      <c r="BI1215">
        <f t="shared" si="688"/>
        <v>-33.757758935166962</v>
      </c>
      <c r="BJ1215">
        <f t="shared" si="689"/>
        <v>-108.67008854708662</v>
      </c>
      <c r="BK1215">
        <f t="shared" si="690"/>
        <v>-14.754319664473872</v>
      </c>
      <c r="BL1215">
        <f t="shared" si="691"/>
        <v>-22.013681658285037</v>
      </c>
      <c r="BM1215">
        <f t="shared" si="692"/>
        <v>-22.422560732600829</v>
      </c>
      <c r="BN1215">
        <f t="shared" si="693"/>
        <v>-67.960368165567971</v>
      </c>
      <c r="BO1215">
        <f t="shared" si="659"/>
        <v>0</v>
      </c>
      <c r="BP1215">
        <f t="shared" si="660"/>
        <v>5</v>
      </c>
      <c r="BQ1215" t="str">
        <f t="shared" si="661"/>
        <v>Validate</v>
      </c>
    </row>
    <row r="1216" spans="1:69" x14ac:dyDescent="0.3">
      <c r="A1216">
        <v>3</v>
      </c>
      <c r="B1216">
        <v>0</v>
      </c>
      <c r="C1216" t="s">
        <v>2620</v>
      </c>
      <c r="D1216" t="s">
        <v>20</v>
      </c>
      <c r="F1216">
        <v>0</v>
      </c>
      <c r="G1216">
        <v>0</v>
      </c>
      <c r="H1216" t="s">
        <v>2621</v>
      </c>
      <c r="I1216">
        <v>8.6624999999999996</v>
      </c>
      <c r="K1216" t="s">
        <v>17</v>
      </c>
      <c r="O1216">
        <v>4</v>
      </c>
      <c r="P1216">
        <v>2</v>
      </c>
      <c r="Q1216">
        <v>2</v>
      </c>
      <c r="R1216" t="str">
        <f t="shared" si="662"/>
        <v>Test</v>
      </c>
      <c r="S1216" t="str">
        <f t="shared" si="663"/>
        <v>Train</v>
      </c>
      <c r="T1216" t="str">
        <f t="shared" si="664"/>
        <v>Train</v>
      </c>
      <c r="U1216" t="str">
        <f t="shared" si="665"/>
        <v/>
      </c>
      <c r="V1216" t="str">
        <f t="shared" si="666"/>
        <v>0-17</v>
      </c>
      <c r="W1216" t="str">
        <f t="shared" si="667"/>
        <v/>
      </c>
      <c r="X1216" t="str">
        <f t="shared" si="668"/>
        <v>0-10</v>
      </c>
      <c r="Y1216" t="b">
        <f>SUMPRODUCT(--(U1216=counts!$A$40:$A$49))&gt;0</f>
        <v>0</v>
      </c>
      <c r="Z1216" t="b">
        <f>SUMPRODUCT(--(W1216=counts!$A$18:$A$22))&gt;0</f>
        <v>0</v>
      </c>
      <c r="AA1216" t="str">
        <f t="shared" si="669"/>
        <v>0-17</v>
      </c>
      <c r="AB1216" t="str">
        <f>IF(W1216="","Blank",IF(Z1216="TRUE",W1216,counts!$A$23))</f>
        <v>Blank</v>
      </c>
      <c r="AC1216" t="str">
        <f t="shared" si="670"/>
        <v>0-10</v>
      </c>
      <c r="AD1216" t="str">
        <f t="shared" si="671"/>
        <v>Blank</v>
      </c>
      <c r="AE1216" t="str">
        <f t="shared" si="672"/>
        <v>male</v>
      </c>
      <c r="AF1216">
        <f>IF(F1216&gt;=4, counts!$A$62,F1216)</f>
        <v>0</v>
      </c>
      <c r="AG1216">
        <f>IF(G1216&gt;=3, counts!$A$69,G1216)</f>
        <v>0</v>
      </c>
      <c r="AH1216" t="str">
        <f>IF(OR(K1216="S",K1216=""), counts!$A$75,K1216)</f>
        <v>S, blank</v>
      </c>
      <c r="AI1216">
        <f t="shared" si="673"/>
        <v>3</v>
      </c>
      <c r="AJ1216">
        <f>VLOOKUP(AA1216,counts!$V$8:$W$13,2,FALSE)</f>
        <v>-3.7643689058441341</v>
      </c>
      <c r="AK1216">
        <f>VLOOKUP(AB1216,counts!$V$17:$W$23,2,FALSE)</f>
        <v>-42.171718189759716</v>
      </c>
      <c r="AL1216">
        <f>VLOOKUP(AC1216,counts!$V$27:$W$33,2,FALSE)</f>
        <v>-82.840254641099079</v>
      </c>
      <c r="AM1216">
        <f>VLOOKUP(AD1216,counts!$V$38:$W$49,2,FALSE)</f>
        <v>-33.757758935166962</v>
      </c>
      <c r="AN1216">
        <f>VLOOKUP(AE1216,counts!$V$53:$W$54,2,FALSE)</f>
        <v>-108.67008854708662</v>
      </c>
      <c r="AO1216">
        <f>VLOOKUP(AF1216,counts!$V$58:$W$62,2,FALSE)</f>
        <v>-14.754319664473872</v>
      </c>
      <c r="AP1216">
        <f>VLOOKUP(AG1216,counts!$V$66:$W$69,2,FALSE)</f>
        <v>-22.013681658285037</v>
      </c>
      <c r="AQ1216">
        <f>VLOOKUP(AH1216,counts!$V$73:$W$75,2,FALSE)</f>
        <v>-22.422560732600829</v>
      </c>
      <c r="AR1216">
        <f>VLOOKUP(AI1216,counts!$V$79:$W$81,2,FALSE)</f>
        <v>-67.960368165567971</v>
      </c>
      <c r="AS1216">
        <f t="shared" si="674"/>
        <v>0</v>
      </c>
      <c r="AT1216">
        <f t="shared" si="675"/>
        <v>4</v>
      </c>
      <c r="AU1216" t="str">
        <f t="shared" si="658"/>
        <v>Test</v>
      </c>
      <c r="AW1216" t="str">
        <f t="shared" si="676"/>
        <v>0-17</v>
      </c>
      <c r="AX1216" t="str">
        <f t="shared" si="677"/>
        <v>Blank</v>
      </c>
      <c r="AY1216" t="str">
        <f t="shared" si="678"/>
        <v>0-10</v>
      </c>
      <c r="AZ1216" t="str">
        <f t="shared" si="679"/>
        <v>Blank</v>
      </c>
      <c r="BA1216" t="str">
        <f t="shared" si="680"/>
        <v>male</v>
      </c>
      <c r="BB1216">
        <f t="shared" si="681"/>
        <v>0</v>
      </c>
      <c r="BC1216">
        <f t="shared" si="682"/>
        <v>0</v>
      </c>
      <c r="BD1216" t="str">
        <f t="shared" si="683"/>
        <v>S, blank</v>
      </c>
      <c r="BE1216">
        <f t="shared" si="684"/>
        <v>3</v>
      </c>
      <c r="BF1216">
        <f t="shared" si="685"/>
        <v>-3.7643689058441341</v>
      </c>
      <c r="BG1216">
        <f t="shared" si="686"/>
        <v>-42.171718189759716</v>
      </c>
      <c r="BH1216">
        <f t="shared" si="687"/>
        <v>-82.840254641099079</v>
      </c>
      <c r="BI1216">
        <f t="shared" si="688"/>
        <v>-33.757758935166962</v>
      </c>
      <c r="BJ1216">
        <f t="shared" si="689"/>
        <v>-108.67008854708662</v>
      </c>
      <c r="BK1216">
        <f t="shared" si="690"/>
        <v>-14.754319664473872</v>
      </c>
      <c r="BL1216">
        <f t="shared" si="691"/>
        <v>-22.013681658285037</v>
      </c>
      <c r="BM1216">
        <f t="shared" si="692"/>
        <v>-22.422560732600829</v>
      </c>
      <c r="BN1216">
        <f t="shared" si="693"/>
        <v>-67.960368165567971</v>
      </c>
      <c r="BO1216">
        <f t="shared" si="659"/>
        <v>0</v>
      </c>
      <c r="BP1216">
        <f t="shared" si="660"/>
        <v>4</v>
      </c>
      <c r="BQ1216" t="str">
        <f t="shared" si="661"/>
        <v>Test</v>
      </c>
    </row>
    <row r="1217" spans="1:69" x14ac:dyDescent="0.3">
      <c r="A1217">
        <v>3</v>
      </c>
      <c r="B1217">
        <v>0</v>
      </c>
      <c r="C1217" t="s">
        <v>2622</v>
      </c>
      <c r="D1217" t="s">
        <v>20</v>
      </c>
      <c r="F1217">
        <v>0</v>
      </c>
      <c r="G1217">
        <v>0</v>
      </c>
      <c r="H1217" t="s">
        <v>2623</v>
      </c>
      <c r="I1217">
        <v>7.75</v>
      </c>
      <c r="K1217" t="s">
        <v>527</v>
      </c>
      <c r="O1217">
        <v>4</v>
      </c>
      <c r="P1217">
        <v>1</v>
      </c>
      <c r="Q1217">
        <v>5</v>
      </c>
      <c r="R1217" t="str">
        <f t="shared" si="662"/>
        <v>Test</v>
      </c>
      <c r="S1217" t="str">
        <f t="shared" si="663"/>
        <v>Train</v>
      </c>
      <c r="T1217" t="str">
        <f t="shared" si="664"/>
        <v>Validate</v>
      </c>
      <c r="U1217" t="str">
        <f t="shared" si="665"/>
        <v/>
      </c>
      <c r="V1217" t="str">
        <f t="shared" si="666"/>
        <v>0-17</v>
      </c>
      <c r="W1217" t="str">
        <f t="shared" si="667"/>
        <v/>
      </c>
      <c r="X1217" t="str">
        <f t="shared" si="668"/>
        <v>0-10</v>
      </c>
      <c r="Y1217" t="b">
        <f>SUMPRODUCT(--(U1217=counts!$A$40:$A$49))&gt;0</f>
        <v>0</v>
      </c>
      <c r="Z1217" t="b">
        <f>SUMPRODUCT(--(W1217=counts!$A$18:$A$22))&gt;0</f>
        <v>0</v>
      </c>
      <c r="AA1217" t="str">
        <f t="shared" si="669"/>
        <v>0-17</v>
      </c>
      <c r="AB1217" t="str">
        <f>IF(W1217="","Blank",IF(Z1217="TRUE",W1217,counts!$A$23))</f>
        <v>Blank</v>
      </c>
      <c r="AC1217" t="str">
        <f t="shared" si="670"/>
        <v>0-10</v>
      </c>
      <c r="AD1217" t="str">
        <f t="shared" si="671"/>
        <v>Blank</v>
      </c>
      <c r="AE1217" t="str">
        <f t="shared" si="672"/>
        <v>male</v>
      </c>
      <c r="AF1217">
        <f>IF(F1217&gt;=4, counts!$A$62,F1217)</f>
        <v>0</v>
      </c>
      <c r="AG1217">
        <f>IF(G1217&gt;=3, counts!$A$69,G1217)</f>
        <v>0</v>
      </c>
      <c r="AH1217" t="str">
        <f>IF(OR(K1217="S",K1217=""), counts!$A$75,K1217)</f>
        <v>Q</v>
      </c>
      <c r="AI1217">
        <f t="shared" si="673"/>
        <v>3</v>
      </c>
      <c r="AJ1217">
        <f>VLOOKUP(AA1217,counts!$V$8:$W$13,2,FALSE)</f>
        <v>-3.7643689058441341</v>
      </c>
      <c r="AK1217">
        <f>VLOOKUP(AB1217,counts!$V$17:$W$23,2,FALSE)</f>
        <v>-42.171718189759716</v>
      </c>
      <c r="AL1217">
        <f>VLOOKUP(AC1217,counts!$V$27:$W$33,2,FALSE)</f>
        <v>-82.840254641099079</v>
      </c>
      <c r="AM1217">
        <f>VLOOKUP(AD1217,counts!$V$38:$W$49,2,FALSE)</f>
        <v>-33.757758935166962</v>
      </c>
      <c r="AN1217">
        <f>VLOOKUP(AE1217,counts!$V$53:$W$54,2,FALSE)</f>
        <v>-108.67008854708662</v>
      </c>
      <c r="AO1217">
        <f>VLOOKUP(AF1217,counts!$V$58:$W$62,2,FALSE)</f>
        <v>-14.754319664473872</v>
      </c>
      <c r="AP1217">
        <f>VLOOKUP(AG1217,counts!$V$66:$W$69,2,FALSE)</f>
        <v>-22.013681658285037</v>
      </c>
      <c r="AQ1217">
        <f>VLOOKUP(AH1217,counts!$V$73:$W$75,2,FALSE)</f>
        <v>-11.405315820044242</v>
      </c>
      <c r="AR1217">
        <f>VLOOKUP(AI1217,counts!$V$79:$W$81,2,FALSE)</f>
        <v>-67.960368165567971</v>
      </c>
      <c r="AS1217">
        <f t="shared" si="674"/>
        <v>0</v>
      </c>
      <c r="AT1217">
        <f t="shared" si="675"/>
        <v>4</v>
      </c>
      <c r="AU1217" t="str">
        <f t="shared" si="658"/>
        <v>Test</v>
      </c>
      <c r="AW1217" t="str">
        <f t="shared" si="676"/>
        <v>0-17</v>
      </c>
      <c r="AX1217" t="str">
        <f t="shared" si="677"/>
        <v>Blank</v>
      </c>
      <c r="AY1217" t="str">
        <f t="shared" si="678"/>
        <v>0-10</v>
      </c>
      <c r="AZ1217" t="str">
        <f t="shared" si="679"/>
        <v>Blank</v>
      </c>
      <c r="BA1217" t="str">
        <f t="shared" si="680"/>
        <v>male</v>
      </c>
      <c r="BB1217">
        <f t="shared" si="681"/>
        <v>0</v>
      </c>
      <c r="BC1217">
        <f t="shared" si="682"/>
        <v>0</v>
      </c>
      <c r="BD1217" t="str">
        <f t="shared" si="683"/>
        <v>Q</v>
      </c>
      <c r="BE1217">
        <f t="shared" si="684"/>
        <v>3</v>
      </c>
      <c r="BF1217">
        <f t="shared" si="685"/>
        <v>-3.7643689058441341</v>
      </c>
      <c r="BG1217">
        <f t="shared" si="686"/>
        <v>-42.171718189759716</v>
      </c>
      <c r="BH1217">
        <f t="shared" si="687"/>
        <v>-82.840254641099079</v>
      </c>
      <c r="BI1217">
        <f t="shared" si="688"/>
        <v>-33.757758935166962</v>
      </c>
      <c r="BJ1217">
        <f t="shared" si="689"/>
        <v>-108.67008854708662</v>
      </c>
      <c r="BK1217">
        <f t="shared" si="690"/>
        <v>-14.754319664473872</v>
      </c>
      <c r="BL1217">
        <f t="shared" si="691"/>
        <v>-22.013681658285037</v>
      </c>
      <c r="BM1217">
        <f t="shared" si="692"/>
        <v>-11.405315820044242</v>
      </c>
      <c r="BN1217">
        <f t="shared" si="693"/>
        <v>-67.960368165567971</v>
      </c>
      <c r="BO1217">
        <f t="shared" si="659"/>
        <v>0</v>
      </c>
      <c r="BP1217">
        <f t="shared" si="660"/>
        <v>4</v>
      </c>
      <c r="BQ1217" t="str">
        <f t="shared" si="661"/>
        <v>Test</v>
      </c>
    </row>
    <row r="1218" spans="1:69" x14ac:dyDescent="0.3">
      <c r="A1218">
        <v>3</v>
      </c>
      <c r="B1218">
        <v>1</v>
      </c>
      <c r="C1218" t="s">
        <v>2624</v>
      </c>
      <c r="D1218" t="s">
        <v>15</v>
      </c>
      <c r="F1218">
        <v>0</v>
      </c>
      <c r="G1218">
        <v>0</v>
      </c>
      <c r="H1218" t="s">
        <v>2625</v>
      </c>
      <c r="I1218">
        <v>7.7332999999999998</v>
      </c>
      <c r="K1218" t="s">
        <v>527</v>
      </c>
      <c r="L1218" t="s">
        <v>241</v>
      </c>
      <c r="O1218">
        <v>2</v>
      </c>
      <c r="P1218">
        <v>5</v>
      </c>
      <c r="Q1218">
        <v>3</v>
      </c>
      <c r="R1218" t="str">
        <f t="shared" si="662"/>
        <v>Train</v>
      </c>
      <c r="S1218" t="str">
        <f t="shared" si="663"/>
        <v>Validate</v>
      </c>
      <c r="T1218" t="str">
        <f t="shared" si="664"/>
        <v>Train</v>
      </c>
      <c r="U1218" t="str">
        <f t="shared" si="665"/>
        <v/>
      </c>
      <c r="V1218" t="str">
        <f t="shared" si="666"/>
        <v>0-17</v>
      </c>
      <c r="W1218" t="str">
        <f t="shared" si="667"/>
        <v/>
      </c>
      <c r="X1218" t="str">
        <f t="shared" si="668"/>
        <v>0-10</v>
      </c>
      <c r="Y1218" t="b">
        <f>SUMPRODUCT(--(U1218=counts!$A$40:$A$49))&gt;0</f>
        <v>0</v>
      </c>
      <c r="Z1218" t="b">
        <f>SUMPRODUCT(--(W1218=counts!$A$18:$A$22))&gt;0</f>
        <v>0</v>
      </c>
      <c r="AA1218" t="str">
        <f t="shared" si="669"/>
        <v>0-17</v>
      </c>
      <c r="AB1218" t="str">
        <f>IF(W1218="","Blank",IF(Z1218="TRUE",W1218,counts!$A$23))</f>
        <v>Blank</v>
      </c>
      <c r="AC1218" t="str">
        <f t="shared" si="670"/>
        <v>0-10</v>
      </c>
      <c r="AD1218" t="str">
        <f t="shared" si="671"/>
        <v>Blank</v>
      </c>
      <c r="AE1218" t="str">
        <f t="shared" si="672"/>
        <v>female</v>
      </c>
      <c r="AF1218">
        <f>IF(F1218&gt;=4, counts!$A$62,F1218)</f>
        <v>0</v>
      </c>
      <c r="AG1218">
        <f>IF(G1218&gt;=3, counts!$A$69,G1218)</f>
        <v>0</v>
      </c>
      <c r="AH1218" t="str">
        <f>IF(OR(K1218="S",K1218=""), counts!$A$75,K1218)</f>
        <v>Q</v>
      </c>
      <c r="AI1218">
        <f t="shared" si="673"/>
        <v>3</v>
      </c>
      <c r="AJ1218">
        <f>VLOOKUP(AA1218,counts!$V$8:$W$13,2,FALSE)</f>
        <v>-3.7643689058441341</v>
      </c>
      <c r="AK1218">
        <f>VLOOKUP(AB1218,counts!$V$17:$W$23,2,FALSE)</f>
        <v>-42.171718189759716</v>
      </c>
      <c r="AL1218">
        <f>VLOOKUP(AC1218,counts!$V$27:$W$33,2,FALSE)</f>
        <v>-82.840254641099079</v>
      </c>
      <c r="AM1218">
        <f>VLOOKUP(AD1218,counts!$V$38:$W$49,2,FALSE)</f>
        <v>-33.757758935166962</v>
      </c>
      <c r="AN1218">
        <f>VLOOKUP(AE1218,counts!$V$53:$W$54,2,FALSE)</f>
        <v>151.41878811967541</v>
      </c>
      <c r="AO1218">
        <f>VLOOKUP(AF1218,counts!$V$58:$W$62,2,FALSE)</f>
        <v>-14.754319664473872</v>
      </c>
      <c r="AP1218">
        <f>VLOOKUP(AG1218,counts!$V$66:$W$69,2,FALSE)</f>
        <v>-22.013681658285037</v>
      </c>
      <c r="AQ1218">
        <f>VLOOKUP(AH1218,counts!$V$73:$W$75,2,FALSE)</f>
        <v>-11.405315820044242</v>
      </c>
      <c r="AR1218">
        <f>VLOOKUP(AI1218,counts!$V$79:$W$81,2,FALSE)</f>
        <v>-67.960368165567971</v>
      </c>
      <c r="AS1218">
        <f t="shared" si="674"/>
        <v>1</v>
      </c>
      <c r="AT1218">
        <f t="shared" si="675"/>
        <v>2</v>
      </c>
      <c r="AU1218" t="str">
        <f t="shared" ref="AU1218:AU1281" si="694">R1218</f>
        <v>Train</v>
      </c>
      <c r="AW1218" t="str">
        <f t="shared" si="676"/>
        <v>0-17</v>
      </c>
      <c r="AX1218" t="str">
        <f t="shared" si="677"/>
        <v>Blank</v>
      </c>
      <c r="AY1218" t="str">
        <f t="shared" si="678"/>
        <v>0-10</v>
      </c>
      <c r="AZ1218" t="str">
        <f t="shared" si="679"/>
        <v>Blank</v>
      </c>
      <c r="BA1218" t="str">
        <f t="shared" si="680"/>
        <v>female</v>
      </c>
      <c r="BB1218">
        <f t="shared" si="681"/>
        <v>0</v>
      </c>
      <c r="BC1218">
        <f t="shared" si="682"/>
        <v>0</v>
      </c>
      <c r="BD1218" t="str">
        <f t="shared" si="683"/>
        <v>Q</v>
      </c>
      <c r="BE1218">
        <f t="shared" si="684"/>
        <v>3</v>
      </c>
      <c r="BF1218">
        <f t="shared" si="685"/>
        <v>-3.7643689058441341</v>
      </c>
      <c r="BG1218">
        <f t="shared" si="686"/>
        <v>-42.171718189759716</v>
      </c>
      <c r="BH1218">
        <f t="shared" si="687"/>
        <v>-82.840254641099079</v>
      </c>
      <c r="BI1218">
        <f t="shared" si="688"/>
        <v>-33.757758935166962</v>
      </c>
      <c r="BJ1218">
        <f t="shared" si="689"/>
        <v>151.41878811967541</v>
      </c>
      <c r="BK1218">
        <f t="shared" si="690"/>
        <v>-14.754319664473872</v>
      </c>
      <c r="BL1218">
        <f t="shared" si="691"/>
        <v>-22.013681658285037</v>
      </c>
      <c r="BM1218">
        <f t="shared" si="692"/>
        <v>-11.405315820044242</v>
      </c>
      <c r="BN1218">
        <f t="shared" si="693"/>
        <v>-67.960368165567971</v>
      </c>
      <c r="BO1218">
        <f t="shared" ref="BO1218:BO1281" si="695">AS1218</f>
        <v>1</v>
      </c>
      <c r="BP1218">
        <f t="shared" ref="BP1218:BP1281" si="696">AT1218</f>
        <v>2</v>
      </c>
      <c r="BQ1218" t="str">
        <f t="shared" ref="BQ1218:BQ1281" si="697">AU1218</f>
        <v>Train</v>
      </c>
    </row>
    <row r="1219" spans="1:69" x14ac:dyDescent="0.3">
      <c r="A1219">
        <v>3</v>
      </c>
      <c r="B1219">
        <v>0</v>
      </c>
      <c r="C1219" t="s">
        <v>2626</v>
      </c>
      <c r="D1219" t="s">
        <v>20</v>
      </c>
      <c r="E1219">
        <v>19</v>
      </c>
      <c r="F1219">
        <v>0</v>
      </c>
      <c r="G1219">
        <v>0</v>
      </c>
      <c r="H1219" t="s">
        <v>2627</v>
      </c>
      <c r="I1219">
        <v>7.65</v>
      </c>
      <c r="J1219" t="s">
        <v>2292</v>
      </c>
      <c r="K1219" t="s">
        <v>17</v>
      </c>
      <c r="O1219">
        <v>3</v>
      </c>
      <c r="P1219">
        <v>5</v>
      </c>
      <c r="Q1219">
        <v>3</v>
      </c>
      <c r="R1219" t="str">
        <f t="shared" ref="R1219:R1282" si="698">IF(O1219&lt;=3,"Train",IF(O1219=4,"Test","Validate"))</f>
        <v>Train</v>
      </c>
      <c r="S1219" t="str">
        <f t="shared" ref="S1219:S1282" si="699">IF(P1219&lt;=3,"Train",IF(P1219=4,"Test","Validate"))</f>
        <v>Validate</v>
      </c>
      <c r="T1219" t="str">
        <f t="shared" ref="T1219:T1282" si="700">IF(Q1219&lt;=3,"Train",IF(Q1219=4,"Test","Validate"))</f>
        <v>Train</v>
      </c>
      <c r="U1219" t="str">
        <f t="shared" ref="U1219:U1282" si="701">IFERROR(MID(RIGHT(N1219,4), FIND(",",RIGHT(N1219,4))+2,2),"")</f>
        <v/>
      </c>
      <c r="V1219" t="str">
        <f t="shared" ref="V1219:V1282" si="702">IF(E1219&lt;=17, "0-17", IF(E1219&lt;=30, "18-30", IF(E1219&lt;=40, "31-40", IF(E1219&lt;=50, "41-50", IF(E1219&lt;=60, "51-60", "61+")))))</f>
        <v>18-30</v>
      </c>
      <c r="W1219" t="str">
        <f t="shared" ref="W1219:W1282" si="703">LEFT(J1219,1)</f>
        <v>F</v>
      </c>
      <c r="X1219" t="str">
        <f t="shared" ref="X1219:X1282" si="704">IF(I1219=0,"0", IF(I1219&lt;=10, "0-10", IF(I1219&lt;=20, "11-20", IF(I1219&lt;=30, "21-30", IF(I1219&lt;=40, "31-40", IF(I1219&lt;=100, "41-100", "100+"))))))</f>
        <v>0-10</v>
      </c>
      <c r="Y1219" t="b">
        <f>SUMPRODUCT(--(U1219=counts!$A$40:$A$49))&gt;0</f>
        <v>0</v>
      </c>
      <c r="Z1219" t="b">
        <f>SUMPRODUCT(--(W1219=counts!$A$18:$A$22))&gt;0</f>
        <v>0</v>
      </c>
      <c r="AA1219" t="str">
        <f t="shared" ref="AA1219:AA1282" si="705">V1219</f>
        <v>18-30</v>
      </c>
      <c r="AB1219" t="str">
        <f>IF(W1219="","Blank",IF(Z1219="TRUE",W1219,counts!$A$23))</f>
        <v>F, G, T</v>
      </c>
      <c r="AC1219" t="str">
        <f t="shared" ref="AC1219:AC1282" si="706">X1219</f>
        <v>0-10</v>
      </c>
      <c r="AD1219" t="str">
        <f t="shared" ref="AD1219:AD1282" si="707">IF(U1219="","Blank",IF(Y1219=TRUE, U1219,"Others"))</f>
        <v>Blank</v>
      </c>
      <c r="AE1219" t="str">
        <f t="shared" ref="AE1219:AE1282" si="708">D1219</f>
        <v>male</v>
      </c>
      <c r="AF1219">
        <f>IF(F1219&gt;=4, counts!$A$62,F1219)</f>
        <v>0</v>
      </c>
      <c r="AG1219">
        <f>IF(G1219&gt;=3, counts!$A$69,G1219)</f>
        <v>0</v>
      </c>
      <c r="AH1219" t="str">
        <f>IF(OR(K1219="S",K1219=""), counts!$A$75,K1219)</f>
        <v>S, blank</v>
      </c>
      <c r="AI1219">
        <f t="shared" ref="AI1219:AI1282" si="709">A1219</f>
        <v>3</v>
      </c>
      <c r="AJ1219">
        <f>VLOOKUP(AA1219,counts!$V$8:$W$13,2,FALSE)</f>
        <v>-11.613432440426715</v>
      </c>
      <c r="AK1219">
        <f>VLOOKUP(AB1219,counts!$V$17:$W$23,2,FALSE)</f>
        <v>123.30204897661667</v>
      </c>
      <c r="AL1219">
        <f>VLOOKUP(AC1219,counts!$V$27:$W$33,2,FALSE)</f>
        <v>-82.840254641099079</v>
      </c>
      <c r="AM1219">
        <f>VLOOKUP(AD1219,counts!$V$38:$W$49,2,FALSE)</f>
        <v>-33.757758935166962</v>
      </c>
      <c r="AN1219">
        <f>VLOOKUP(AE1219,counts!$V$53:$W$54,2,FALSE)</f>
        <v>-108.67008854708662</v>
      </c>
      <c r="AO1219">
        <f>VLOOKUP(AF1219,counts!$V$58:$W$62,2,FALSE)</f>
        <v>-14.754319664473872</v>
      </c>
      <c r="AP1219">
        <f>VLOOKUP(AG1219,counts!$V$66:$W$69,2,FALSE)</f>
        <v>-22.013681658285037</v>
      </c>
      <c r="AQ1219">
        <f>VLOOKUP(AH1219,counts!$V$73:$W$75,2,FALSE)</f>
        <v>-22.422560732600829</v>
      </c>
      <c r="AR1219">
        <f>VLOOKUP(AI1219,counts!$V$79:$W$81,2,FALSE)</f>
        <v>-67.960368165567971</v>
      </c>
      <c r="AS1219">
        <f t="shared" ref="AS1219:AS1282" si="710">B1219</f>
        <v>0</v>
      </c>
      <c r="AT1219">
        <f t="shared" ref="AT1219:AT1282" si="711">O1219</f>
        <v>3</v>
      </c>
      <c r="AU1219" t="str">
        <f t="shared" si="694"/>
        <v>Train</v>
      </c>
      <c r="AW1219" t="str">
        <f t="shared" ref="AW1219:AW1282" si="712">AA1219</f>
        <v>18-30</v>
      </c>
      <c r="AX1219" t="str">
        <f t="shared" ref="AX1219:AX1282" si="713">AB1219</f>
        <v>F, G, T</v>
      </c>
      <c r="AY1219" t="str">
        <f t="shared" ref="AY1219:AY1282" si="714">AC1219</f>
        <v>0-10</v>
      </c>
      <c r="AZ1219" t="str">
        <f t="shared" ref="AZ1219:AZ1282" si="715">AD1219</f>
        <v>Blank</v>
      </c>
      <c r="BA1219" t="str">
        <f t="shared" ref="BA1219:BA1282" si="716">AE1219</f>
        <v>male</v>
      </c>
      <c r="BB1219">
        <f t="shared" ref="BB1219:BB1282" si="717">AF1219</f>
        <v>0</v>
      </c>
      <c r="BC1219">
        <f t="shared" ref="BC1219:BC1282" si="718">AG1219</f>
        <v>0</v>
      </c>
      <c r="BD1219" t="str">
        <f t="shared" ref="BD1219:BD1282" si="719">AH1219</f>
        <v>S, blank</v>
      </c>
      <c r="BE1219">
        <f t="shared" ref="BE1219:BE1282" si="720">AI1219</f>
        <v>3</v>
      </c>
      <c r="BF1219">
        <f t="shared" ref="BF1219:BF1282" si="721">AJ1219</f>
        <v>-11.613432440426715</v>
      </c>
      <c r="BG1219">
        <f t="shared" ref="BG1219:BG1282" si="722">AK1219</f>
        <v>123.30204897661667</v>
      </c>
      <c r="BH1219">
        <f t="shared" ref="BH1219:BH1282" si="723">AL1219</f>
        <v>-82.840254641099079</v>
      </c>
      <c r="BI1219">
        <f t="shared" ref="BI1219:BI1282" si="724">AM1219</f>
        <v>-33.757758935166962</v>
      </c>
      <c r="BJ1219">
        <f t="shared" ref="BJ1219:BJ1282" si="725">AN1219</f>
        <v>-108.67008854708662</v>
      </c>
      <c r="BK1219">
        <f t="shared" ref="BK1219:BK1282" si="726">AO1219</f>
        <v>-14.754319664473872</v>
      </c>
      <c r="BL1219">
        <f t="shared" ref="BL1219:BL1282" si="727">AP1219</f>
        <v>-22.013681658285037</v>
      </c>
      <c r="BM1219">
        <f t="shared" ref="BM1219:BM1282" si="728">AQ1219</f>
        <v>-22.422560732600829</v>
      </c>
      <c r="BN1219">
        <f t="shared" ref="BN1219:BN1282" si="729">AR1219</f>
        <v>-67.960368165567971</v>
      </c>
      <c r="BO1219">
        <f t="shared" si="695"/>
        <v>0</v>
      </c>
      <c r="BP1219">
        <f t="shared" si="696"/>
        <v>3</v>
      </c>
      <c r="BQ1219" t="str">
        <f t="shared" si="697"/>
        <v>Train</v>
      </c>
    </row>
    <row r="1220" spans="1:69" x14ac:dyDescent="0.3">
      <c r="A1220">
        <v>3</v>
      </c>
      <c r="B1220">
        <v>0</v>
      </c>
      <c r="C1220" t="s">
        <v>2628</v>
      </c>
      <c r="D1220" t="s">
        <v>20</v>
      </c>
      <c r="E1220">
        <v>30</v>
      </c>
      <c r="F1220">
        <v>0</v>
      </c>
      <c r="G1220">
        <v>0</v>
      </c>
      <c r="H1220" t="s">
        <v>2629</v>
      </c>
      <c r="I1220">
        <v>8.0500000000000007</v>
      </c>
      <c r="K1220" t="s">
        <v>17</v>
      </c>
      <c r="O1220">
        <v>4</v>
      </c>
      <c r="P1220">
        <v>2</v>
      </c>
      <c r="Q1220">
        <v>1</v>
      </c>
      <c r="R1220" t="str">
        <f t="shared" si="698"/>
        <v>Test</v>
      </c>
      <c r="S1220" t="str">
        <f t="shared" si="699"/>
        <v>Train</v>
      </c>
      <c r="T1220" t="str">
        <f t="shared" si="700"/>
        <v>Train</v>
      </c>
      <c r="U1220" t="str">
        <f t="shared" si="701"/>
        <v/>
      </c>
      <c r="V1220" t="str">
        <f t="shared" si="702"/>
        <v>18-30</v>
      </c>
      <c r="W1220" t="str">
        <f t="shared" si="703"/>
        <v/>
      </c>
      <c r="X1220" t="str">
        <f t="shared" si="704"/>
        <v>0-10</v>
      </c>
      <c r="Y1220" t="b">
        <f>SUMPRODUCT(--(U1220=counts!$A$40:$A$49))&gt;0</f>
        <v>0</v>
      </c>
      <c r="Z1220" t="b">
        <f>SUMPRODUCT(--(W1220=counts!$A$18:$A$22))&gt;0</f>
        <v>0</v>
      </c>
      <c r="AA1220" t="str">
        <f t="shared" si="705"/>
        <v>18-30</v>
      </c>
      <c r="AB1220" t="str">
        <f>IF(W1220="","Blank",IF(Z1220="TRUE",W1220,counts!$A$23))</f>
        <v>Blank</v>
      </c>
      <c r="AC1220" t="str">
        <f t="shared" si="706"/>
        <v>0-10</v>
      </c>
      <c r="AD1220" t="str">
        <f t="shared" si="707"/>
        <v>Blank</v>
      </c>
      <c r="AE1220" t="str">
        <f t="shared" si="708"/>
        <v>male</v>
      </c>
      <c r="AF1220">
        <f>IF(F1220&gt;=4, counts!$A$62,F1220)</f>
        <v>0</v>
      </c>
      <c r="AG1220">
        <f>IF(G1220&gt;=3, counts!$A$69,G1220)</f>
        <v>0</v>
      </c>
      <c r="AH1220" t="str">
        <f>IF(OR(K1220="S",K1220=""), counts!$A$75,K1220)</f>
        <v>S, blank</v>
      </c>
      <c r="AI1220">
        <f t="shared" si="709"/>
        <v>3</v>
      </c>
      <c r="AJ1220">
        <f>VLOOKUP(AA1220,counts!$V$8:$W$13,2,FALSE)</f>
        <v>-11.613432440426715</v>
      </c>
      <c r="AK1220">
        <f>VLOOKUP(AB1220,counts!$V$17:$W$23,2,FALSE)</f>
        <v>-42.171718189759716</v>
      </c>
      <c r="AL1220">
        <f>VLOOKUP(AC1220,counts!$V$27:$W$33,2,FALSE)</f>
        <v>-82.840254641099079</v>
      </c>
      <c r="AM1220">
        <f>VLOOKUP(AD1220,counts!$V$38:$W$49,2,FALSE)</f>
        <v>-33.757758935166962</v>
      </c>
      <c r="AN1220">
        <f>VLOOKUP(AE1220,counts!$V$53:$W$54,2,FALSE)</f>
        <v>-108.67008854708662</v>
      </c>
      <c r="AO1220">
        <f>VLOOKUP(AF1220,counts!$V$58:$W$62,2,FALSE)</f>
        <v>-14.754319664473872</v>
      </c>
      <c r="AP1220">
        <f>VLOOKUP(AG1220,counts!$V$66:$W$69,2,FALSE)</f>
        <v>-22.013681658285037</v>
      </c>
      <c r="AQ1220">
        <f>VLOOKUP(AH1220,counts!$V$73:$W$75,2,FALSE)</f>
        <v>-22.422560732600829</v>
      </c>
      <c r="AR1220">
        <f>VLOOKUP(AI1220,counts!$V$79:$W$81,2,FALSE)</f>
        <v>-67.960368165567971</v>
      </c>
      <c r="AS1220">
        <f t="shared" si="710"/>
        <v>0</v>
      </c>
      <c r="AT1220">
        <f t="shared" si="711"/>
        <v>4</v>
      </c>
      <c r="AU1220" t="str">
        <f t="shared" si="694"/>
        <v>Test</v>
      </c>
      <c r="AW1220" t="str">
        <f t="shared" si="712"/>
        <v>18-30</v>
      </c>
      <c r="AX1220" t="str">
        <f t="shared" si="713"/>
        <v>Blank</v>
      </c>
      <c r="AY1220" t="str">
        <f t="shared" si="714"/>
        <v>0-10</v>
      </c>
      <c r="AZ1220" t="str">
        <f t="shared" si="715"/>
        <v>Blank</v>
      </c>
      <c r="BA1220" t="str">
        <f t="shared" si="716"/>
        <v>male</v>
      </c>
      <c r="BB1220">
        <f t="shared" si="717"/>
        <v>0</v>
      </c>
      <c r="BC1220">
        <f t="shared" si="718"/>
        <v>0</v>
      </c>
      <c r="BD1220" t="str">
        <f t="shared" si="719"/>
        <v>S, blank</v>
      </c>
      <c r="BE1220">
        <f t="shared" si="720"/>
        <v>3</v>
      </c>
      <c r="BF1220">
        <f t="shared" si="721"/>
        <v>-11.613432440426715</v>
      </c>
      <c r="BG1220">
        <f t="shared" si="722"/>
        <v>-42.171718189759716</v>
      </c>
      <c r="BH1220">
        <f t="shared" si="723"/>
        <v>-82.840254641099079</v>
      </c>
      <c r="BI1220">
        <f t="shared" si="724"/>
        <v>-33.757758935166962</v>
      </c>
      <c r="BJ1220">
        <f t="shared" si="725"/>
        <v>-108.67008854708662</v>
      </c>
      <c r="BK1220">
        <f t="shared" si="726"/>
        <v>-14.754319664473872</v>
      </c>
      <c r="BL1220">
        <f t="shared" si="727"/>
        <v>-22.013681658285037</v>
      </c>
      <c r="BM1220">
        <f t="shared" si="728"/>
        <v>-22.422560732600829</v>
      </c>
      <c r="BN1220">
        <f t="shared" si="729"/>
        <v>-67.960368165567971</v>
      </c>
      <c r="BO1220">
        <f t="shared" si="695"/>
        <v>0</v>
      </c>
      <c r="BP1220">
        <f t="shared" si="696"/>
        <v>4</v>
      </c>
      <c r="BQ1220" t="str">
        <f t="shared" si="697"/>
        <v>Test</v>
      </c>
    </row>
    <row r="1221" spans="1:69" x14ac:dyDescent="0.3">
      <c r="A1221">
        <v>3</v>
      </c>
      <c r="B1221">
        <v>0</v>
      </c>
      <c r="C1221" t="s">
        <v>2630</v>
      </c>
      <c r="D1221" t="s">
        <v>20</v>
      </c>
      <c r="F1221">
        <v>0</v>
      </c>
      <c r="G1221">
        <v>0</v>
      </c>
      <c r="H1221" t="s">
        <v>2631</v>
      </c>
      <c r="I1221">
        <v>8.0500000000000007</v>
      </c>
      <c r="K1221" t="s">
        <v>17</v>
      </c>
      <c r="O1221">
        <v>4</v>
      </c>
      <c r="P1221">
        <v>2</v>
      </c>
      <c r="Q1221">
        <v>5</v>
      </c>
      <c r="R1221" t="str">
        <f t="shared" si="698"/>
        <v>Test</v>
      </c>
      <c r="S1221" t="str">
        <f t="shared" si="699"/>
        <v>Train</v>
      </c>
      <c r="T1221" t="str">
        <f t="shared" si="700"/>
        <v>Validate</v>
      </c>
      <c r="U1221" t="str">
        <f t="shared" si="701"/>
        <v/>
      </c>
      <c r="V1221" t="str">
        <f t="shared" si="702"/>
        <v>0-17</v>
      </c>
      <c r="W1221" t="str">
        <f t="shared" si="703"/>
        <v/>
      </c>
      <c r="X1221" t="str">
        <f t="shared" si="704"/>
        <v>0-10</v>
      </c>
      <c r="Y1221" t="b">
        <f>SUMPRODUCT(--(U1221=counts!$A$40:$A$49))&gt;0</f>
        <v>0</v>
      </c>
      <c r="Z1221" t="b">
        <f>SUMPRODUCT(--(W1221=counts!$A$18:$A$22))&gt;0</f>
        <v>0</v>
      </c>
      <c r="AA1221" t="str">
        <f t="shared" si="705"/>
        <v>0-17</v>
      </c>
      <c r="AB1221" t="str">
        <f>IF(W1221="","Blank",IF(Z1221="TRUE",W1221,counts!$A$23))</f>
        <v>Blank</v>
      </c>
      <c r="AC1221" t="str">
        <f t="shared" si="706"/>
        <v>0-10</v>
      </c>
      <c r="AD1221" t="str">
        <f t="shared" si="707"/>
        <v>Blank</v>
      </c>
      <c r="AE1221" t="str">
        <f t="shared" si="708"/>
        <v>male</v>
      </c>
      <c r="AF1221">
        <f>IF(F1221&gt;=4, counts!$A$62,F1221)</f>
        <v>0</v>
      </c>
      <c r="AG1221">
        <f>IF(G1221&gt;=3, counts!$A$69,G1221)</f>
        <v>0</v>
      </c>
      <c r="AH1221" t="str">
        <f>IF(OR(K1221="S",K1221=""), counts!$A$75,K1221)</f>
        <v>S, blank</v>
      </c>
      <c r="AI1221">
        <f t="shared" si="709"/>
        <v>3</v>
      </c>
      <c r="AJ1221">
        <f>VLOOKUP(AA1221,counts!$V$8:$W$13,2,FALSE)</f>
        <v>-3.7643689058441341</v>
      </c>
      <c r="AK1221">
        <f>VLOOKUP(AB1221,counts!$V$17:$W$23,2,FALSE)</f>
        <v>-42.171718189759716</v>
      </c>
      <c r="AL1221">
        <f>VLOOKUP(AC1221,counts!$V$27:$W$33,2,FALSE)</f>
        <v>-82.840254641099079</v>
      </c>
      <c r="AM1221">
        <f>VLOOKUP(AD1221,counts!$V$38:$W$49,2,FALSE)</f>
        <v>-33.757758935166962</v>
      </c>
      <c r="AN1221">
        <f>VLOOKUP(AE1221,counts!$V$53:$W$54,2,FALSE)</f>
        <v>-108.67008854708662</v>
      </c>
      <c r="AO1221">
        <f>VLOOKUP(AF1221,counts!$V$58:$W$62,2,FALSE)</f>
        <v>-14.754319664473872</v>
      </c>
      <c r="AP1221">
        <f>VLOOKUP(AG1221,counts!$V$66:$W$69,2,FALSE)</f>
        <v>-22.013681658285037</v>
      </c>
      <c r="AQ1221">
        <f>VLOOKUP(AH1221,counts!$V$73:$W$75,2,FALSE)</f>
        <v>-22.422560732600829</v>
      </c>
      <c r="AR1221">
        <f>VLOOKUP(AI1221,counts!$V$79:$W$81,2,FALSE)</f>
        <v>-67.960368165567971</v>
      </c>
      <c r="AS1221">
        <f t="shared" si="710"/>
        <v>0</v>
      </c>
      <c r="AT1221">
        <f t="shared" si="711"/>
        <v>4</v>
      </c>
      <c r="AU1221" t="str">
        <f t="shared" si="694"/>
        <v>Test</v>
      </c>
      <c r="AW1221" t="str">
        <f t="shared" si="712"/>
        <v>0-17</v>
      </c>
      <c r="AX1221" t="str">
        <f t="shared" si="713"/>
        <v>Blank</v>
      </c>
      <c r="AY1221" t="str">
        <f t="shared" si="714"/>
        <v>0-10</v>
      </c>
      <c r="AZ1221" t="str">
        <f t="shared" si="715"/>
        <v>Blank</v>
      </c>
      <c r="BA1221" t="str">
        <f t="shared" si="716"/>
        <v>male</v>
      </c>
      <c r="BB1221">
        <f t="shared" si="717"/>
        <v>0</v>
      </c>
      <c r="BC1221">
        <f t="shared" si="718"/>
        <v>0</v>
      </c>
      <c r="BD1221" t="str">
        <f t="shared" si="719"/>
        <v>S, blank</v>
      </c>
      <c r="BE1221">
        <f t="shared" si="720"/>
        <v>3</v>
      </c>
      <c r="BF1221">
        <f t="shared" si="721"/>
        <v>-3.7643689058441341</v>
      </c>
      <c r="BG1221">
        <f t="shared" si="722"/>
        <v>-42.171718189759716</v>
      </c>
      <c r="BH1221">
        <f t="shared" si="723"/>
        <v>-82.840254641099079</v>
      </c>
      <c r="BI1221">
        <f t="shared" si="724"/>
        <v>-33.757758935166962</v>
      </c>
      <c r="BJ1221">
        <f t="shared" si="725"/>
        <v>-108.67008854708662</v>
      </c>
      <c r="BK1221">
        <f t="shared" si="726"/>
        <v>-14.754319664473872</v>
      </c>
      <c r="BL1221">
        <f t="shared" si="727"/>
        <v>-22.013681658285037</v>
      </c>
      <c r="BM1221">
        <f t="shared" si="728"/>
        <v>-22.422560732600829</v>
      </c>
      <c r="BN1221">
        <f t="shared" si="729"/>
        <v>-67.960368165567971</v>
      </c>
      <c r="BO1221">
        <f t="shared" si="695"/>
        <v>0</v>
      </c>
      <c r="BP1221">
        <f t="shared" si="696"/>
        <v>4</v>
      </c>
      <c r="BQ1221" t="str">
        <f t="shared" si="697"/>
        <v>Test</v>
      </c>
    </row>
    <row r="1222" spans="1:69" x14ac:dyDescent="0.3">
      <c r="A1222">
        <v>3</v>
      </c>
      <c r="B1222">
        <v>0</v>
      </c>
      <c r="C1222" t="s">
        <v>2632</v>
      </c>
      <c r="D1222" t="s">
        <v>20</v>
      </c>
      <c r="E1222">
        <v>32</v>
      </c>
      <c r="F1222">
        <v>0</v>
      </c>
      <c r="G1222">
        <v>0</v>
      </c>
      <c r="H1222" t="s">
        <v>2633</v>
      </c>
      <c r="I1222">
        <v>8.0500000000000007</v>
      </c>
      <c r="K1222" t="s">
        <v>17</v>
      </c>
      <c r="O1222">
        <v>3</v>
      </c>
      <c r="P1222">
        <v>2</v>
      </c>
      <c r="Q1222">
        <v>3</v>
      </c>
      <c r="R1222" t="str">
        <f t="shared" si="698"/>
        <v>Train</v>
      </c>
      <c r="S1222" t="str">
        <f t="shared" si="699"/>
        <v>Train</v>
      </c>
      <c r="T1222" t="str">
        <f t="shared" si="700"/>
        <v>Train</v>
      </c>
      <c r="U1222" t="str">
        <f t="shared" si="701"/>
        <v/>
      </c>
      <c r="V1222" t="str">
        <f t="shared" si="702"/>
        <v>31-40</v>
      </c>
      <c r="W1222" t="str">
        <f t="shared" si="703"/>
        <v/>
      </c>
      <c r="X1222" t="str">
        <f t="shared" si="704"/>
        <v>0-10</v>
      </c>
      <c r="Y1222" t="b">
        <f>SUMPRODUCT(--(U1222=counts!$A$40:$A$49))&gt;0</f>
        <v>0</v>
      </c>
      <c r="Z1222" t="b">
        <f>SUMPRODUCT(--(W1222=counts!$A$18:$A$22))&gt;0</f>
        <v>0</v>
      </c>
      <c r="AA1222" t="str">
        <f t="shared" si="705"/>
        <v>31-40</v>
      </c>
      <c r="AB1222" t="str">
        <f>IF(W1222="","Blank",IF(Z1222="TRUE",W1222,counts!$A$23))</f>
        <v>Blank</v>
      </c>
      <c r="AC1222" t="str">
        <f t="shared" si="706"/>
        <v>0-10</v>
      </c>
      <c r="AD1222" t="str">
        <f t="shared" si="707"/>
        <v>Blank</v>
      </c>
      <c r="AE1222" t="str">
        <f t="shared" si="708"/>
        <v>male</v>
      </c>
      <c r="AF1222">
        <f>IF(F1222&gt;=4, counts!$A$62,F1222)</f>
        <v>0</v>
      </c>
      <c r="AG1222">
        <f>IF(G1222&gt;=3, counts!$A$69,G1222)</f>
        <v>0</v>
      </c>
      <c r="AH1222" t="str">
        <f>IF(OR(K1222="S",K1222=""), counts!$A$75,K1222)</f>
        <v>S, blank</v>
      </c>
      <c r="AI1222">
        <f t="shared" si="709"/>
        <v>3</v>
      </c>
      <c r="AJ1222">
        <f>VLOOKUP(AA1222,counts!$V$8:$W$13,2,FALSE)</f>
        <v>32.769878926258563</v>
      </c>
      <c r="AK1222">
        <f>VLOOKUP(AB1222,counts!$V$17:$W$23,2,FALSE)</f>
        <v>-42.171718189759716</v>
      </c>
      <c r="AL1222">
        <f>VLOOKUP(AC1222,counts!$V$27:$W$33,2,FALSE)</f>
        <v>-82.840254641099079</v>
      </c>
      <c r="AM1222">
        <f>VLOOKUP(AD1222,counts!$V$38:$W$49,2,FALSE)</f>
        <v>-33.757758935166962</v>
      </c>
      <c r="AN1222">
        <f>VLOOKUP(AE1222,counts!$V$53:$W$54,2,FALSE)</f>
        <v>-108.67008854708662</v>
      </c>
      <c r="AO1222">
        <f>VLOOKUP(AF1222,counts!$V$58:$W$62,2,FALSE)</f>
        <v>-14.754319664473872</v>
      </c>
      <c r="AP1222">
        <f>VLOOKUP(AG1222,counts!$V$66:$W$69,2,FALSE)</f>
        <v>-22.013681658285037</v>
      </c>
      <c r="AQ1222">
        <f>VLOOKUP(AH1222,counts!$V$73:$W$75,2,FALSE)</f>
        <v>-22.422560732600829</v>
      </c>
      <c r="AR1222">
        <f>VLOOKUP(AI1222,counts!$V$79:$W$81,2,FALSE)</f>
        <v>-67.960368165567971</v>
      </c>
      <c r="AS1222">
        <f t="shared" si="710"/>
        <v>0</v>
      </c>
      <c r="AT1222">
        <f t="shared" si="711"/>
        <v>3</v>
      </c>
      <c r="AU1222" t="str">
        <f t="shared" si="694"/>
        <v>Train</v>
      </c>
      <c r="AW1222" t="str">
        <f t="shared" si="712"/>
        <v>31-40</v>
      </c>
      <c r="AX1222" t="str">
        <f t="shared" si="713"/>
        <v>Blank</v>
      </c>
      <c r="AY1222" t="str">
        <f t="shared" si="714"/>
        <v>0-10</v>
      </c>
      <c r="AZ1222" t="str">
        <f t="shared" si="715"/>
        <v>Blank</v>
      </c>
      <c r="BA1222" t="str">
        <f t="shared" si="716"/>
        <v>male</v>
      </c>
      <c r="BB1222">
        <f t="shared" si="717"/>
        <v>0</v>
      </c>
      <c r="BC1222">
        <f t="shared" si="718"/>
        <v>0</v>
      </c>
      <c r="BD1222" t="str">
        <f t="shared" si="719"/>
        <v>S, blank</v>
      </c>
      <c r="BE1222">
        <f t="shared" si="720"/>
        <v>3</v>
      </c>
      <c r="BF1222">
        <f t="shared" si="721"/>
        <v>32.769878926258563</v>
      </c>
      <c r="BG1222">
        <f t="shared" si="722"/>
        <v>-42.171718189759716</v>
      </c>
      <c r="BH1222">
        <f t="shared" si="723"/>
        <v>-82.840254641099079</v>
      </c>
      <c r="BI1222">
        <f t="shared" si="724"/>
        <v>-33.757758935166962</v>
      </c>
      <c r="BJ1222">
        <f t="shared" si="725"/>
        <v>-108.67008854708662</v>
      </c>
      <c r="BK1222">
        <f t="shared" si="726"/>
        <v>-14.754319664473872</v>
      </c>
      <c r="BL1222">
        <f t="shared" si="727"/>
        <v>-22.013681658285037</v>
      </c>
      <c r="BM1222">
        <f t="shared" si="728"/>
        <v>-22.422560732600829</v>
      </c>
      <c r="BN1222">
        <f t="shared" si="729"/>
        <v>-67.960368165567971</v>
      </c>
      <c r="BO1222">
        <f t="shared" si="695"/>
        <v>0</v>
      </c>
      <c r="BP1222">
        <f t="shared" si="696"/>
        <v>3</v>
      </c>
      <c r="BQ1222" t="str">
        <f t="shared" si="697"/>
        <v>Train</v>
      </c>
    </row>
    <row r="1223" spans="1:69" x14ac:dyDescent="0.3">
      <c r="A1223">
        <v>3</v>
      </c>
      <c r="B1223">
        <v>0</v>
      </c>
      <c r="C1223" t="s">
        <v>2634</v>
      </c>
      <c r="D1223" t="s">
        <v>20</v>
      </c>
      <c r="F1223">
        <v>0</v>
      </c>
      <c r="G1223">
        <v>0</v>
      </c>
      <c r="H1223" t="s">
        <v>2635</v>
      </c>
      <c r="I1223">
        <v>7.8958000000000004</v>
      </c>
      <c r="K1223" t="s">
        <v>17</v>
      </c>
      <c r="O1223">
        <v>1</v>
      </c>
      <c r="P1223">
        <v>4</v>
      </c>
      <c r="Q1223">
        <v>3</v>
      </c>
      <c r="R1223" t="str">
        <f t="shared" si="698"/>
        <v>Train</v>
      </c>
      <c r="S1223" t="str">
        <f t="shared" si="699"/>
        <v>Test</v>
      </c>
      <c r="T1223" t="str">
        <f t="shared" si="700"/>
        <v>Train</v>
      </c>
      <c r="U1223" t="str">
        <f t="shared" si="701"/>
        <v/>
      </c>
      <c r="V1223" t="str">
        <f t="shared" si="702"/>
        <v>0-17</v>
      </c>
      <c r="W1223" t="str">
        <f t="shared" si="703"/>
        <v/>
      </c>
      <c r="X1223" t="str">
        <f t="shared" si="704"/>
        <v>0-10</v>
      </c>
      <c r="Y1223" t="b">
        <f>SUMPRODUCT(--(U1223=counts!$A$40:$A$49))&gt;0</f>
        <v>0</v>
      </c>
      <c r="Z1223" t="b">
        <f>SUMPRODUCT(--(W1223=counts!$A$18:$A$22))&gt;0</f>
        <v>0</v>
      </c>
      <c r="AA1223" t="str">
        <f t="shared" si="705"/>
        <v>0-17</v>
      </c>
      <c r="AB1223" t="str">
        <f>IF(W1223="","Blank",IF(Z1223="TRUE",W1223,counts!$A$23))</f>
        <v>Blank</v>
      </c>
      <c r="AC1223" t="str">
        <f t="shared" si="706"/>
        <v>0-10</v>
      </c>
      <c r="AD1223" t="str">
        <f t="shared" si="707"/>
        <v>Blank</v>
      </c>
      <c r="AE1223" t="str">
        <f t="shared" si="708"/>
        <v>male</v>
      </c>
      <c r="AF1223">
        <f>IF(F1223&gt;=4, counts!$A$62,F1223)</f>
        <v>0</v>
      </c>
      <c r="AG1223">
        <f>IF(G1223&gt;=3, counts!$A$69,G1223)</f>
        <v>0</v>
      </c>
      <c r="AH1223" t="str">
        <f>IF(OR(K1223="S",K1223=""), counts!$A$75,K1223)</f>
        <v>S, blank</v>
      </c>
      <c r="AI1223">
        <f t="shared" si="709"/>
        <v>3</v>
      </c>
      <c r="AJ1223">
        <f>VLOOKUP(AA1223,counts!$V$8:$W$13,2,FALSE)</f>
        <v>-3.7643689058441341</v>
      </c>
      <c r="AK1223">
        <f>VLOOKUP(AB1223,counts!$V$17:$W$23,2,FALSE)</f>
        <v>-42.171718189759716</v>
      </c>
      <c r="AL1223">
        <f>VLOOKUP(AC1223,counts!$V$27:$W$33,2,FALSE)</f>
        <v>-82.840254641099079</v>
      </c>
      <c r="AM1223">
        <f>VLOOKUP(AD1223,counts!$V$38:$W$49,2,FALSE)</f>
        <v>-33.757758935166962</v>
      </c>
      <c r="AN1223">
        <f>VLOOKUP(AE1223,counts!$V$53:$W$54,2,FALSE)</f>
        <v>-108.67008854708662</v>
      </c>
      <c r="AO1223">
        <f>VLOOKUP(AF1223,counts!$V$58:$W$62,2,FALSE)</f>
        <v>-14.754319664473872</v>
      </c>
      <c r="AP1223">
        <f>VLOOKUP(AG1223,counts!$V$66:$W$69,2,FALSE)</f>
        <v>-22.013681658285037</v>
      </c>
      <c r="AQ1223">
        <f>VLOOKUP(AH1223,counts!$V$73:$W$75,2,FALSE)</f>
        <v>-22.422560732600829</v>
      </c>
      <c r="AR1223">
        <f>VLOOKUP(AI1223,counts!$V$79:$W$81,2,FALSE)</f>
        <v>-67.960368165567971</v>
      </c>
      <c r="AS1223">
        <f t="shared" si="710"/>
        <v>0</v>
      </c>
      <c r="AT1223">
        <f t="shared" si="711"/>
        <v>1</v>
      </c>
      <c r="AU1223" t="str">
        <f t="shared" si="694"/>
        <v>Train</v>
      </c>
      <c r="AW1223" t="str">
        <f t="shared" si="712"/>
        <v>0-17</v>
      </c>
      <c r="AX1223" t="str">
        <f t="shared" si="713"/>
        <v>Blank</v>
      </c>
      <c r="AY1223" t="str">
        <f t="shared" si="714"/>
        <v>0-10</v>
      </c>
      <c r="AZ1223" t="str">
        <f t="shared" si="715"/>
        <v>Blank</v>
      </c>
      <c r="BA1223" t="str">
        <f t="shared" si="716"/>
        <v>male</v>
      </c>
      <c r="BB1223">
        <f t="shared" si="717"/>
        <v>0</v>
      </c>
      <c r="BC1223">
        <f t="shared" si="718"/>
        <v>0</v>
      </c>
      <c r="BD1223" t="str">
        <f t="shared" si="719"/>
        <v>S, blank</v>
      </c>
      <c r="BE1223">
        <f t="shared" si="720"/>
        <v>3</v>
      </c>
      <c r="BF1223">
        <f t="shared" si="721"/>
        <v>-3.7643689058441341</v>
      </c>
      <c r="BG1223">
        <f t="shared" si="722"/>
        <v>-42.171718189759716</v>
      </c>
      <c r="BH1223">
        <f t="shared" si="723"/>
        <v>-82.840254641099079</v>
      </c>
      <c r="BI1223">
        <f t="shared" si="724"/>
        <v>-33.757758935166962</v>
      </c>
      <c r="BJ1223">
        <f t="shared" si="725"/>
        <v>-108.67008854708662</v>
      </c>
      <c r="BK1223">
        <f t="shared" si="726"/>
        <v>-14.754319664473872</v>
      </c>
      <c r="BL1223">
        <f t="shared" si="727"/>
        <v>-22.013681658285037</v>
      </c>
      <c r="BM1223">
        <f t="shared" si="728"/>
        <v>-22.422560732600829</v>
      </c>
      <c r="BN1223">
        <f t="shared" si="729"/>
        <v>-67.960368165567971</v>
      </c>
      <c r="BO1223">
        <f t="shared" si="695"/>
        <v>0</v>
      </c>
      <c r="BP1223">
        <f t="shared" si="696"/>
        <v>1</v>
      </c>
      <c r="BQ1223" t="str">
        <f t="shared" si="697"/>
        <v>Train</v>
      </c>
    </row>
    <row r="1224" spans="1:69" x14ac:dyDescent="0.3">
      <c r="A1224">
        <v>3</v>
      </c>
      <c r="B1224">
        <v>0</v>
      </c>
      <c r="C1224" t="s">
        <v>2636</v>
      </c>
      <c r="D1224" t="s">
        <v>20</v>
      </c>
      <c r="E1224">
        <v>33</v>
      </c>
      <c r="F1224">
        <v>0</v>
      </c>
      <c r="G1224">
        <v>0</v>
      </c>
      <c r="H1224" t="s">
        <v>2637</v>
      </c>
      <c r="I1224">
        <v>8.6624999999999996</v>
      </c>
      <c r="K1224" t="s">
        <v>44</v>
      </c>
      <c r="O1224">
        <v>1</v>
      </c>
      <c r="P1224">
        <v>3</v>
      </c>
      <c r="Q1224">
        <v>5</v>
      </c>
      <c r="R1224" t="str">
        <f t="shared" si="698"/>
        <v>Train</v>
      </c>
      <c r="S1224" t="str">
        <f t="shared" si="699"/>
        <v>Train</v>
      </c>
      <c r="T1224" t="str">
        <f t="shared" si="700"/>
        <v>Validate</v>
      </c>
      <c r="U1224" t="str">
        <f t="shared" si="701"/>
        <v/>
      </c>
      <c r="V1224" t="str">
        <f t="shared" si="702"/>
        <v>31-40</v>
      </c>
      <c r="W1224" t="str">
        <f t="shared" si="703"/>
        <v/>
      </c>
      <c r="X1224" t="str">
        <f t="shared" si="704"/>
        <v>0-10</v>
      </c>
      <c r="Y1224" t="b">
        <f>SUMPRODUCT(--(U1224=counts!$A$40:$A$49))&gt;0</f>
        <v>0</v>
      </c>
      <c r="Z1224" t="b">
        <f>SUMPRODUCT(--(W1224=counts!$A$18:$A$22))&gt;0</f>
        <v>0</v>
      </c>
      <c r="AA1224" t="str">
        <f t="shared" si="705"/>
        <v>31-40</v>
      </c>
      <c r="AB1224" t="str">
        <f>IF(W1224="","Blank",IF(Z1224="TRUE",W1224,counts!$A$23))</f>
        <v>Blank</v>
      </c>
      <c r="AC1224" t="str">
        <f t="shared" si="706"/>
        <v>0-10</v>
      </c>
      <c r="AD1224" t="str">
        <f t="shared" si="707"/>
        <v>Blank</v>
      </c>
      <c r="AE1224" t="str">
        <f t="shared" si="708"/>
        <v>male</v>
      </c>
      <c r="AF1224">
        <f>IF(F1224&gt;=4, counts!$A$62,F1224)</f>
        <v>0</v>
      </c>
      <c r="AG1224">
        <f>IF(G1224&gt;=3, counts!$A$69,G1224)</f>
        <v>0</v>
      </c>
      <c r="AH1224" t="str">
        <f>IF(OR(K1224="S",K1224=""), counts!$A$75,K1224)</f>
        <v>C</v>
      </c>
      <c r="AI1224">
        <f t="shared" si="709"/>
        <v>3</v>
      </c>
      <c r="AJ1224">
        <f>VLOOKUP(AA1224,counts!$V$8:$W$13,2,FALSE)</f>
        <v>32.769878926258563</v>
      </c>
      <c r="AK1224">
        <f>VLOOKUP(AB1224,counts!$V$17:$W$23,2,FALSE)</f>
        <v>-42.171718189759716</v>
      </c>
      <c r="AL1224">
        <f>VLOOKUP(AC1224,counts!$V$27:$W$33,2,FALSE)</f>
        <v>-82.840254641099079</v>
      </c>
      <c r="AM1224">
        <f>VLOOKUP(AD1224,counts!$V$38:$W$49,2,FALSE)</f>
        <v>-33.757758935166962</v>
      </c>
      <c r="AN1224">
        <f>VLOOKUP(AE1224,counts!$V$53:$W$54,2,FALSE)</f>
        <v>-108.67008854708662</v>
      </c>
      <c r="AO1224">
        <f>VLOOKUP(AF1224,counts!$V$58:$W$62,2,FALSE)</f>
        <v>-14.754319664473872</v>
      </c>
      <c r="AP1224">
        <f>VLOOKUP(AG1224,counts!$V$66:$W$69,2,FALSE)</f>
        <v>-22.013681658285037</v>
      </c>
      <c r="AQ1224">
        <f>VLOOKUP(AH1224,counts!$V$73:$W$75,2,FALSE)</f>
        <v>72.444458573419169</v>
      </c>
      <c r="AR1224">
        <f>VLOOKUP(AI1224,counts!$V$79:$W$81,2,FALSE)</f>
        <v>-67.960368165567971</v>
      </c>
      <c r="AS1224">
        <f t="shared" si="710"/>
        <v>0</v>
      </c>
      <c r="AT1224">
        <f t="shared" si="711"/>
        <v>1</v>
      </c>
      <c r="AU1224" t="str">
        <f t="shared" si="694"/>
        <v>Train</v>
      </c>
      <c r="AW1224" t="str">
        <f t="shared" si="712"/>
        <v>31-40</v>
      </c>
      <c r="AX1224" t="str">
        <f t="shared" si="713"/>
        <v>Blank</v>
      </c>
      <c r="AY1224" t="str">
        <f t="shared" si="714"/>
        <v>0-10</v>
      </c>
      <c r="AZ1224" t="str">
        <f t="shared" si="715"/>
        <v>Blank</v>
      </c>
      <c r="BA1224" t="str">
        <f t="shared" si="716"/>
        <v>male</v>
      </c>
      <c r="BB1224">
        <f t="shared" si="717"/>
        <v>0</v>
      </c>
      <c r="BC1224">
        <f t="shared" si="718"/>
        <v>0</v>
      </c>
      <c r="BD1224" t="str">
        <f t="shared" si="719"/>
        <v>C</v>
      </c>
      <c r="BE1224">
        <f t="shared" si="720"/>
        <v>3</v>
      </c>
      <c r="BF1224">
        <f t="shared" si="721"/>
        <v>32.769878926258563</v>
      </c>
      <c r="BG1224">
        <f t="shared" si="722"/>
        <v>-42.171718189759716</v>
      </c>
      <c r="BH1224">
        <f t="shared" si="723"/>
        <v>-82.840254641099079</v>
      </c>
      <c r="BI1224">
        <f t="shared" si="724"/>
        <v>-33.757758935166962</v>
      </c>
      <c r="BJ1224">
        <f t="shared" si="725"/>
        <v>-108.67008854708662</v>
      </c>
      <c r="BK1224">
        <f t="shared" si="726"/>
        <v>-14.754319664473872</v>
      </c>
      <c r="BL1224">
        <f t="shared" si="727"/>
        <v>-22.013681658285037</v>
      </c>
      <c r="BM1224">
        <f t="shared" si="728"/>
        <v>72.444458573419169</v>
      </c>
      <c r="BN1224">
        <f t="shared" si="729"/>
        <v>-67.960368165567971</v>
      </c>
      <c r="BO1224">
        <f t="shared" si="695"/>
        <v>0</v>
      </c>
      <c r="BP1224">
        <f t="shared" si="696"/>
        <v>1</v>
      </c>
      <c r="BQ1224" t="str">
        <f t="shared" si="697"/>
        <v>Train</v>
      </c>
    </row>
    <row r="1225" spans="1:69" x14ac:dyDescent="0.3">
      <c r="A1225">
        <v>3</v>
      </c>
      <c r="B1225">
        <v>1</v>
      </c>
      <c r="C1225" t="s">
        <v>2638</v>
      </c>
      <c r="D1225" t="s">
        <v>15</v>
      </c>
      <c r="E1225">
        <v>23</v>
      </c>
      <c r="F1225">
        <v>0</v>
      </c>
      <c r="G1225">
        <v>0</v>
      </c>
      <c r="H1225" t="s">
        <v>2639</v>
      </c>
      <c r="I1225">
        <v>7.55</v>
      </c>
      <c r="K1225" t="s">
        <v>17</v>
      </c>
      <c r="L1225" t="s">
        <v>44</v>
      </c>
      <c r="O1225">
        <v>4</v>
      </c>
      <c r="P1225">
        <v>1</v>
      </c>
      <c r="Q1225">
        <v>5</v>
      </c>
      <c r="R1225" t="str">
        <f t="shared" si="698"/>
        <v>Test</v>
      </c>
      <c r="S1225" t="str">
        <f t="shared" si="699"/>
        <v>Train</v>
      </c>
      <c r="T1225" t="str">
        <f t="shared" si="700"/>
        <v>Validate</v>
      </c>
      <c r="U1225" t="str">
        <f t="shared" si="701"/>
        <v/>
      </c>
      <c r="V1225" t="str">
        <f t="shared" si="702"/>
        <v>18-30</v>
      </c>
      <c r="W1225" t="str">
        <f t="shared" si="703"/>
        <v/>
      </c>
      <c r="X1225" t="str">
        <f t="shared" si="704"/>
        <v>0-10</v>
      </c>
      <c r="Y1225" t="b">
        <f>SUMPRODUCT(--(U1225=counts!$A$40:$A$49))&gt;0</f>
        <v>0</v>
      </c>
      <c r="Z1225" t="b">
        <f>SUMPRODUCT(--(W1225=counts!$A$18:$A$22))&gt;0</f>
        <v>0</v>
      </c>
      <c r="AA1225" t="str">
        <f t="shared" si="705"/>
        <v>18-30</v>
      </c>
      <c r="AB1225" t="str">
        <f>IF(W1225="","Blank",IF(Z1225="TRUE",W1225,counts!$A$23))</f>
        <v>Blank</v>
      </c>
      <c r="AC1225" t="str">
        <f t="shared" si="706"/>
        <v>0-10</v>
      </c>
      <c r="AD1225" t="str">
        <f t="shared" si="707"/>
        <v>Blank</v>
      </c>
      <c r="AE1225" t="str">
        <f t="shared" si="708"/>
        <v>female</v>
      </c>
      <c r="AF1225">
        <f>IF(F1225&gt;=4, counts!$A$62,F1225)</f>
        <v>0</v>
      </c>
      <c r="AG1225">
        <f>IF(G1225&gt;=3, counts!$A$69,G1225)</f>
        <v>0</v>
      </c>
      <c r="AH1225" t="str">
        <f>IF(OR(K1225="S",K1225=""), counts!$A$75,K1225)</f>
        <v>S, blank</v>
      </c>
      <c r="AI1225">
        <f t="shared" si="709"/>
        <v>3</v>
      </c>
      <c r="AJ1225">
        <f>VLOOKUP(AA1225,counts!$V$8:$W$13,2,FALSE)</f>
        <v>-11.613432440426715</v>
      </c>
      <c r="AK1225">
        <f>VLOOKUP(AB1225,counts!$V$17:$W$23,2,FALSE)</f>
        <v>-42.171718189759716</v>
      </c>
      <c r="AL1225">
        <f>VLOOKUP(AC1225,counts!$V$27:$W$33,2,FALSE)</f>
        <v>-82.840254641099079</v>
      </c>
      <c r="AM1225">
        <f>VLOOKUP(AD1225,counts!$V$38:$W$49,2,FALSE)</f>
        <v>-33.757758935166962</v>
      </c>
      <c r="AN1225">
        <f>VLOOKUP(AE1225,counts!$V$53:$W$54,2,FALSE)</f>
        <v>151.41878811967541</v>
      </c>
      <c r="AO1225">
        <f>VLOOKUP(AF1225,counts!$V$58:$W$62,2,FALSE)</f>
        <v>-14.754319664473872</v>
      </c>
      <c r="AP1225">
        <f>VLOOKUP(AG1225,counts!$V$66:$W$69,2,FALSE)</f>
        <v>-22.013681658285037</v>
      </c>
      <c r="AQ1225">
        <f>VLOOKUP(AH1225,counts!$V$73:$W$75,2,FALSE)</f>
        <v>-22.422560732600829</v>
      </c>
      <c r="AR1225">
        <f>VLOOKUP(AI1225,counts!$V$79:$W$81,2,FALSE)</f>
        <v>-67.960368165567971</v>
      </c>
      <c r="AS1225">
        <f t="shared" si="710"/>
        <v>1</v>
      </c>
      <c r="AT1225">
        <f t="shared" si="711"/>
        <v>4</v>
      </c>
      <c r="AU1225" t="str">
        <f t="shared" si="694"/>
        <v>Test</v>
      </c>
      <c r="AW1225" t="str">
        <f t="shared" si="712"/>
        <v>18-30</v>
      </c>
      <c r="AX1225" t="str">
        <f t="shared" si="713"/>
        <v>Blank</v>
      </c>
      <c r="AY1225" t="str">
        <f t="shared" si="714"/>
        <v>0-10</v>
      </c>
      <c r="AZ1225" t="str">
        <f t="shared" si="715"/>
        <v>Blank</v>
      </c>
      <c r="BA1225" t="str">
        <f t="shared" si="716"/>
        <v>female</v>
      </c>
      <c r="BB1225">
        <f t="shared" si="717"/>
        <v>0</v>
      </c>
      <c r="BC1225">
        <f t="shared" si="718"/>
        <v>0</v>
      </c>
      <c r="BD1225" t="str">
        <f t="shared" si="719"/>
        <v>S, blank</v>
      </c>
      <c r="BE1225">
        <f t="shared" si="720"/>
        <v>3</v>
      </c>
      <c r="BF1225">
        <f t="shared" si="721"/>
        <v>-11.613432440426715</v>
      </c>
      <c r="BG1225">
        <f t="shared" si="722"/>
        <v>-42.171718189759716</v>
      </c>
      <c r="BH1225">
        <f t="shared" si="723"/>
        <v>-82.840254641099079</v>
      </c>
      <c r="BI1225">
        <f t="shared" si="724"/>
        <v>-33.757758935166962</v>
      </c>
      <c r="BJ1225">
        <f t="shared" si="725"/>
        <v>151.41878811967541</v>
      </c>
      <c r="BK1225">
        <f t="shared" si="726"/>
        <v>-14.754319664473872</v>
      </c>
      <c r="BL1225">
        <f t="shared" si="727"/>
        <v>-22.013681658285037</v>
      </c>
      <c r="BM1225">
        <f t="shared" si="728"/>
        <v>-22.422560732600829</v>
      </c>
      <c r="BN1225">
        <f t="shared" si="729"/>
        <v>-67.960368165567971</v>
      </c>
      <c r="BO1225">
        <f t="shared" si="695"/>
        <v>1</v>
      </c>
      <c r="BP1225">
        <f t="shared" si="696"/>
        <v>4</v>
      </c>
      <c r="BQ1225" t="str">
        <f t="shared" si="697"/>
        <v>Test</v>
      </c>
    </row>
    <row r="1226" spans="1:69" x14ac:dyDescent="0.3">
      <c r="A1226">
        <v>3</v>
      </c>
      <c r="B1226">
        <v>0</v>
      </c>
      <c r="C1226" t="s">
        <v>2640</v>
      </c>
      <c r="D1226" t="s">
        <v>20</v>
      </c>
      <c r="E1226">
        <v>21</v>
      </c>
      <c r="F1226">
        <v>0</v>
      </c>
      <c r="G1226">
        <v>0</v>
      </c>
      <c r="H1226" t="s">
        <v>2641</v>
      </c>
      <c r="I1226">
        <v>8.0500000000000007</v>
      </c>
      <c r="K1226" t="s">
        <v>17</v>
      </c>
      <c r="O1226">
        <v>2</v>
      </c>
      <c r="P1226">
        <v>5</v>
      </c>
      <c r="Q1226">
        <v>2</v>
      </c>
      <c r="R1226" t="str">
        <f t="shared" si="698"/>
        <v>Train</v>
      </c>
      <c r="S1226" t="str">
        <f t="shared" si="699"/>
        <v>Validate</v>
      </c>
      <c r="T1226" t="str">
        <f t="shared" si="700"/>
        <v>Train</v>
      </c>
      <c r="U1226" t="str">
        <f t="shared" si="701"/>
        <v/>
      </c>
      <c r="V1226" t="str">
        <f t="shared" si="702"/>
        <v>18-30</v>
      </c>
      <c r="W1226" t="str">
        <f t="shared" si="703"/>
        <v/>
      </c>
      <c r="X1226" t="str">
        <f t="shared" si="704"/>
        <v>0-10</v>
      </c>
      <c r="Y1226" t="b">
        <f>SUMPRODUCT(--(U1226=counts!$A$40:$A$49))&gt;0</f>
        <v>0</v>
      </c>
      <c r="Z1226" t="b">
        <f>SUMPRODUCT(--(W1226=counts!$A$18:$A$22))&gt;0</f>
        <v>0</v>
      </c>
      <c r="AA1226" t="str">
        <f t="shared" si="705"/>
        <v>18-30</v>
      </c>
      <c r="AB1226" t="str">
        <f>IF(W1226="","Blank",IF(Z1226="TRUE",W1226,counts!$A$23))</f>
        <v>Blank</v>
      </c>
      <c r="AC1226" t="str">
        <f t="shared" si="706"/>
        <v>0-10</v>
      </c>
      <c r="AD1226" t="str">
        <f t="shared" si="707"/>
        <v>Blank</v>
      </c>
      <c r="AE1226" t="str">
        <f t="shared" si="708"/>
        <v>male</v>
      </c>
      <c r="AF1226">
        <f>IF(F1226&gt;=4, counts!$A$62,F1226)</f>
        <v>0</v>
      </c>
      <c r="AG1226">
        <f>IF(G1226&gt;=3, counts!$A$69,G1226)</f>
        <v>0</v>
      </c>
      <c r="AH1226" t="str">
        <f>IF(OR(K1226="S",K1226=""), counts!$A$75,K1226)</f>
        <v>S, blank</v>
      </c>
      <c r="AI1226">
        <f t="shared" si="709"/>
        <v>3</v>
      </c>
      <c r="AJ1226">
        <f>VLOOKUP(AA1226,counts!$V$8:$W$13,2,FALSE)</f>
        <v>-11.613432440426715</v>
      </c>
      <c r="AK1226">
        <f>VLOOKUP(AB1226,counts!$V$17:$W$23,2,FALSE)</f>
        <v>-42.171718189759716</v>
      </c>
      <c r="AL1226">
        <f>VLOOKUP(AC1226,counts!$V$27:$W$33,2,FALSE)</f>
        <v>-82.840254641099079</v>
      </c>
      <c r="AM1226">
        <f>VLOOKUP(AD1226,counts!$V$38:$W$49,2,FALSE)</f>
        <v>-33.757758935166962</v>
      </c>
      <c r="AN1226">
        <f>VLOOKUP(AE1226,counts!$V$53:$W$54,2,FALSE)</f>
        <v>-108.67008854708662</v>
      </c>
      <c r="AO1226">
        <f>VLOOKUP(AF1226,counts!$V$58:$W$62,2,FALSE)</f>
        <v>-14.754319664473872</v>
      </c>
      <c r="AP1226">
        <f>VLOOKUP(AG1226,counts!$V$66:$W$69,2,FALSE)</f>
        <v>-22.013681658285037</v>
      </c>
      <c r="AQ1226">
        <f>VLOOKUP(AH1226,counts!$V$73:$W$75,2,FALSE)</f>
        <v>-22.422560732600829</v>
      </c>
      <c r="AR1226">
        <f>VLOOKUP(AI1226,counts!$V$79:$W$81,2,FALSE)</f>
        <v>-67.960368165567971</v>
      </c>
      <c r="AS1226">
        <f t="shared" si="710"/>
        <v>0</v>
      </c>
      <c r="AT1226">
        <f t="shared" si="711"/>
        <v>2</v>
      </c>
      <c r="AU1226" t="str">
        <f t="shared" si="694"/>
        <v>Train</v>
      </c>
      <c r="AW1226" t="str">
        <f t="shared" si="712"/>
        <v>18-30</v>
      </c>
      <c r="AX1226" t="str">
        <f t="shared" si="713"/>
        <v>Blank</v>
      </c>
      <c r="AY1226" t="str">
        <f t="shared" si="714"/>
        <v>0-10</v>
      </c>
      <c r="AZ1226" t="str">
        <f t="shared" si="715"/>
        <v>Blank</v>
      </c>
      <c r="BA1226" t="str">
        <f t="shared" si="716"/>
        <v>male</v>
      </c>
      <c r="BB1226">
        <f t="shared" si="717"/>
        <v>0</v>
      </c>
      <c r="BC1226">
        <f t="shared" si="718"/>
        <v>0</v>
      </c>
      <c r="BD1226" t="str">
        <f t="shared" si="719"/>
        <v>S, blank</v>
      </c>
      <c r="BE1226">
        <f t="shared" si="720"/>
        <v>3</v>
      </c>
      <c r="BF1226">
        <f t="shared" si="721"/>
        <v>-11.613432440426715</v>
      </c>
      <c r="BG1226">
        <f t="shared" si="722"/>
        <v>-42.171718189759716</v>
      </c>
      <c r="BH1226">
        <f t="shared" si="723"/>
        <v>-82.840254641099079</v>
      </c>
      <c r="BI1226">
        <f t="shared" si="724"/>
        <v>-33.757758935166962</v>
      </c>
      <c r="BJ1226">
        <f t="shared" si="725"/>
        <v>-108.67008854708662</v>
      </c>
      <c r="BK1226">
        <f t="shared" si="726"/>
        <v>-14.754319664473872</v>
      </c>
      <c r="BL1226">
        <f t="shared" si="727"/>
        <v>-22.013681658285037</v>
      </c>
      <c r="BM1226">
        <f t="shared" si="728"/>
        <v>-22.422560732600829</v>
      </c>
      <c r="BN1226">
        <f t="shared" si="729"/>
        <v>-67.960368165567971</v>
      </c>
      <c r="BO1226">
        <f t="shared" si="695"/>
        <v>0</v>
      </c>
      <c r="BP1226">
        <f t="shared" si="696"/>
        <v>2</v>
      </c>
      <c r="BQ1226" t="str">
        <f t="shared" si="697"/>
        <v>Train</v>
      </c>
    </row>
    <row r="1227" spans="1:69" x14ac:dyDescent="0.3">
      <c r="A1227">
        <v>3</v>
      </c>
      <c r="B1227">
        <v>0</v>
      </c>
      <c r="C1227" t="s">
        <v>2642</v>
      </c>
      <c r="D1227" t="s">
        <v>20</v>
      </c>
      <c r="E1227">
        <v>60.5</v>
      </c>
      <c r="F1227">
        <v>0</v>
      </c>
      <c r="G1227">
        <v>0</v>
      </c>
      <c r="H1227" t="s">
        <v>2643</v>
      </c>
      <c r="K1227" t="s">
        <v>17</v>
      </c>
      <c r="M1227">
        <v>261</v>
      </c>
      <c r="O1227">
        <v>4</v>
      </c>
      <c r="P1227">
        <v>4</v>
      </c>
      <c r="Q1227">
        <v>5</v>
      </c>
      <c r="R1227" t="str">
        <f t="shared" si="698"/>
        <v>Test</v>
      </c>
      <c r="S1227" t="str">
        <f t="shared" si="699"/>
        <v>Test</v>
      </c>
      <c r="T1227" t="str">
        <f t="shared" si="700"/>
        <v>Validate</v>
      </c>
      <c r="U1227" t="str">
        <f t="shared" si="701"/>
        <v/>
      </c>
      <c r="V1227" t="str">
        <f t="shared" si="702"/>
        <v>61+</v>
      </c>
      <c r="W1227" t="str">
        <f t="shared" si="703"/>
        <v/>
      </c>
      <c r="X1227" t="str">
        <f t="shared" si="704"/>
        <v>0</v>
      </c>
      <c r="Y1227" t="b">
        <f>SUMPRODUCT(--(U1227=counts!$A$40:$A$49))&gt;0</f>
        <v>0</v>
      </c>
      <c r="Z1227" t="b">
        <f>SUMPRODUCT(--(W1227=counts!$A$18:$A$22))&gt;0</f>
        <v>0</v>
      </c>
      <c r="AA1227" t="str">
        <f t="shared" si="705"/>
        <v>61+</v>
      </c>
      <c r="AB1227" t="str">
        <f>IF(W1227="","Blank",IF(Z1227="TRUE",W1227,counts!$A$23))</f>
        <v>Blank</v>
      </c>
      <c r="AC1227" t="str">
        <f t="shared" si="706"/>
        <v>0</v>
      </c>
      <c r="AD1227" t="str">
        <f t="shared" si="707"/>
        <v>Blank</v>
      </c>
      <c r="AE1227" t="str">
        <f t="shared" si="708"/>
        <v>male</v>
      </c>
      <c r="AF1227">
        <f>IF(F1227&gt;=4, counts!$A$62,F1227)</f>
        <v>0</v>
      </c>
      <c r="AG1227">
        <f>IF(G1227&gt;=3, counts!$A$69,G1227)</f>
        <v>0</v>
      </c>
      <c r="AH1227" t="str">
        <f>IF(OR(K1227="S",K1227=""), counts!$A$75,K1227)</f>
        <v>S, blank</v>
      </c>
      <c r="AI1227">
        <f t="shared" si="709"/>
        <v>3</v>
      </c>
      <c r="AJ1227">
        <f>VLOOKUP(AA1227,counts!$V$8:$W$13,2,FALSE)</f>
        <v>-68.390212241589438</v>
      </c>
      <c r="AK1227">
        <f>VLOOKUP(AB1227,counts!$V$17:$W$23,2,FALSE)</f>
        <v>-42.171718189759716</v>
      </c>
      <c r="AL1227">
        <f>VLOOKUP(AC1227,counts!$V$27:$W$33,2,FALSE)</f>
        <v>-194.50333405817787</v>
      </c>
      <c r="AM1227">
        <f>VLOOKUP(AD1227,counts!$V$38:$W$49,2,FALSE)</f>
        <v>-33.757758935166962</v>
      </c>
      <c r="AN1227">
        <f>VLOOKUP(AE1227,counts!$V$53:$W$54,2,FALSE)</f>
        <v>-108.67008854708662</v>
      </c>
      <c r="AO1227">
        <f>VLOOKUP(AF1227,counts!$V$58:$W$62,2,FALSE)</f>
        <v>-14.754319664473872</v>
      </c>
      <c r="AP1227">
        <f>VLOOKUP(AG1227,counts!$V$66:$W$69,2,FALSE)</f>
        <v>-22.013681658285037</v>
      </c>
      <c r="AQ1227">
        <f>VLOOKUP(AH1227,counts!$V$73:$W$75,2,FALSE)</f>
        <v>-22.422560732600829</v>
      </c>
      <c r="AR1227">
        <f>VLOOKUP(AI1227,counts!$V$79:$W$81,2,FALSE)</f>
        <v>-67.960368165567971</v>
      </c>
      <c r="AS1227">
        <f t="shared" si="710"/>
        <v>0</v>
      </c>
      <c r="AT1227">
        <f t="shared" si="711"/>
        <v>4</v>
      </c>
      <c r="AU1227" t="str">
        <f t="shared" si="694"/>
        <v>Test</v>
      </c>
      <c r="AW1227" t="str">
        <f t="shared" si="712"/>
        <v>61+</v>
      </c>
      <c r="AX1227" t="str">
        <f t="shared" si="713"/>
        <v>Blank</v>
      </c>
      <c r="AY1227" t="str">
        <f t="shared" si="714"/>
        <v>0</v>
      </c>
      <c r="AZ1227" t="str">
        <f t="shared" si="715"/>
        <v>Blank</v>
      </c>
      <c r="BA1227" t="str">
        <f t="shared" si="716"/>
        <v>male</v>
      </c>
      <c r="BB1227">
        <f t="shared" si="717"/>
        <v>0</v>
      </c>
      <c r="BC1227">
        <f t="shared" si="718"/>
        <v>0</v>
      </c>
      <c r="BD1227" t="str">
        <f t="shared" si="719"/>
        <v>S, blank</v>
      </c>
      <c r="BE1227">
        <f t="shared" si="720"/>
        <v>3</v>
      </c>
      <c r="BF1227">
        <f t="shared" si="721"/>
        <v>-68.390212241589438</v>
      </c>
      <c r="BG1227">
        <f t="shared" si="722"/>
        <v>-42.171718189759716</v>
      </c>
      <c r="BH1227">
        <f t="shared" si="723"/>
        <v>-194.50333405817787</v>
      </c>
      <c r="BI1227">
        <f t="shared" si="724"/>
        <v>-33.757758935166962</v>
      </c>
      <c r="BJ1227">
        <f t="shared" si="725"/>
        <v>-108.67008854708662</v>
      </c>
      <c r="BK1227">
        <f t="shared" si="726"/>
        <v>-14.754319664473872</v>
      </c>
      <c r="BL1227">
        <f t="shared" si="727"/>
        <v>-22.013681658285037</v>
      </c>
      <c r="BM1227">
        <f t="shared" si="728"/>
        <v>-22.422560732600829</v>
      </c>
      <c r="BN1227">
        <f t="shared" si="729"/>
        <v>-67.960368165567971</v>
      </c>
      <c r="BO1227">
        <f t="shared" si="695"/>
        <v>0</v>
      </c>
      <c r="BP1227">
        <f t="shared" si="696"/>
        <v>4</v>
      </c>
      <c r="BQ1227" t="str">
        <f t="shared" si="697"/>
        <v>Test</v>
      </c>
    </row>
    <row r="1228" spans="1:69" x14ac:dyDescent="0.3">
      <c r="A1228">
        <v>3</v>
      </c>
      <c r="B1228">
        <v>0</v>
      </c>
      <c r="C1228" t="s">
        <v>2644</v>
      </c>
      <c r="D1228" t="s">
        <v>20</v>
      </c>
      <c r="E1228">
        <v>19</v>
      </c>
      <c r="F1228">
        <v>0</v>
      </c>
      <c r="G1228">
        <v>0</v>
      </c>
      <c r="H1228" t="s">
        <v>2645</v>
      </c>
      <c r="I1228">
        <v>7.8958000000000004</v>
      </c>
      <c r="K1228" t="s">
        <v>17</v>
      </c>
      <c r="O1228">
        <v>4</v>
      </c>
      <c r="P1228">
        <v>1</v>
      </c>
      <c r="Q1228">
        <v>2</v>
      </c>
      <c r="R1228" t="str">
        <f t="shared" si="698"/>
        <v>Test</v>
      </c>
      <c r="S1228" t="str">
        <f t="shared" si="699"/>
        <v>Train</v>
      </c>
      <c r="T1228" t="str">
        <f t="shared" si="700"/>
        <v>Train</v>
      </c>
      <c r="U1228" t="str">
        <f t="shared" si="701"/>
        <v/>
      </c>
      <c r="V1228" t="str">
        <f t="shared" si="702"/>
        <v>18-30</v>
      </c>
      <c r="W1228" t="str">
        <f t="shared" si="703"/>
        <v/>
      </c>
      <c r="X1228" t="str">
        <f t="shared" si="704"/>
        <v>0-10</v>
      </c>
      <c r="Y1228" t="b">
        <f>SUMPRODUCT(--(U1228=counts!$A$40:$A$49))&gt;0</f>
        <v>0</v>
      </c>
      <c r="Z1228" t="b">
        <f>SUMPRODUCT(--(W1228=counts!$A$18:$A$22))&gt;0</f>
        <v>0</v>
      </c>
      <c r="AA1228" t="str">
        <f t="shared" si="705"/>
        <v>18-30</v>
      </c>
      <c r="AB1228" t="str">
        <f>IF(W1228="","Blank",IF(Z1228="TRUE",W1228,counts!$A$23))</f>
        <v>Blank</v>
      </c>
      <c r="AC1228" t="str">
        <f t="shared" si="706"/>
        <v>0-10</v>
      </c>
      <c r="AD1228" t="str">
        <f t="shared" si="707"/>
        <v>Blank</v>
      </c>
      <c r="AE1228" t="str">
        <f t="shared" si="708"/>
        <v>male</v>
      </c>
      <c r="AF1228">
        <f>IF(F1228&gt;=4, counts!$A$62,F1228)</f>
        <v>0</v>
      </c>
      <c r="AG1228">
        <f>IF(G1228&gt;=3, counts!$A$69,G1228)</f>
        <v>0</v>
      </c>
      <c r="AH1228" t="str">
        <f>IF(OR(K1228="S",K1228=""), counts!$A$75,K1228)</f>
        <v>S, blank</v>
      </c>
      <c r="AI1228">
        <f t="shared" si="709"/>
        <v>3</v>
      </c>
      <c r="AJ1228">
        <f>VLOOKUP(AA1228,counts!$V$8:$W$13,2,FALSE)</f>
        <v>-11.613432440426715</v>
      </c>
      <c r="AK1228">
        <f>VLOOKUP(AB1228,counts!$V$17:$W$23,2,FALSE)</f>
        <v>-42.171718189759716</v>
      </c>
      <c r="AL1228">
        <f>VLOOKUP(AC1228,counts!$V$27:$W$33,2,FALSE)</f>
        <v>-82.840254641099079</v>
      </c>
      <c r="AM1228">
        <f>VLOOKUP(AD1228,counts!$V$38:$W$49,2,FALSE)</f>
        <v>-33.757758935166962</v>
      </c>
      <c r="AN1228">
        <f>VLOOKUP(AE1228,counts!$V$53:$W$54,2,FALSE)</f>
        <v>-108.67008854708662</v>
      </c>
      <c r="AO1228">
        <f>VLOOKUP(AF1228,counts!$V$58:$W$62,2,FALSE)</f>
        <v>-14.754319664473872</v>
      </c>
      <c r="AP1228">
        <f>VLOOKUP(AG1228,counts!$V$66:$W$69,2,FALSE)</f>
        <v>-22.013681658285037</v>
      </c>
      <c r="AQ1228">
        <f>VLOOKUP(AH1228,counts!$V$73:$W$75,2,FALSE)</f>
        <v>-22.422560732600829</v>
      </c>
      <c r="AR1228">
        <f>VLOOKUP(AI1228,counts!$V$79:$W$81,2,FALSE)</f>
        <v>-67.960368165567971</v>
      </c>
      <c r="AS1228">
        <f t="shared" si="710"/>
        <v>0</v>
      </c>
      <c r="AT1228">
        <f t="shared" si="711"/>
        <v>4</v>
      </c>
      <c r="AU1228" t="str">
        <f t="shared" si="694"/>
        <v>Test</v>
      </c>
      <c r="AW1228" t="str">
        <f t="shared" si="712"/>
        <v>18-30</v>
      </c>
      <c r="AX1228" t="str">
        <f t="shared" si="713"/>
        <v>Blank</v>
      </c>
      <c r="AY1228" t="str">
        <f t="shared" si="714"/>
        <v>0-10</v>
      </c>
      <c r="AZ1228" t="str">
        <f t="shared" si="715"/>
        <v>Blank</v>
      </c>
      <c r="BA1228" t="str">
        <f t="shared" si="716"/>
        <v>male</v>
      </c>
      <c r="BB1228">
        <f t="shared" si="717"/>
        <v>0</v>
      </c>
      <c r="BC1228">
        <f t="shared" si="718"/>
        <v>0</v>
      </c>
      <c r="BD1228" t="str">
        <f t="shared" si="719"/>
        <v>S, blank</v>
      </c>
      <c r="BE1228">
        <f t="shared" si="720"/>
        <v>3</v>
      </c>
      <c r="BF1228">
        <f t="shared" si="721"/>
        <v>-11.613432440426715</v>
      </c>
      <c r="BG1228">
        <f t="shared" si="722"/>
        <v>-42.171718189759716</v>
      </c>
      <c r="BH1228">
        <f t="shared" si="723"/>
        <v>-82.840254641099079</v>
      </c>
      <c r="BI1228">
        <f t="shared" si="724"/>
        <v>-33.757758935166962</v>
      </c>
      <c r="BJ1228">
        <f t="shared" si="725"/>
        <v>-108.67008854708662</v>
      </c>
      <c r="BK1228">
        <f t="shared" si="726"/>
        <v>-14.754319664473872</v>
      </c>
      <c r="BL1228">
        <f t="shared" si="727"/>
        <v>-22.013681658285037</v>
      </c>
      <c r="BM1228">
        <f t="shared" si="728"/>
        <v>-22.422560732600829</v>
      </c>
      <c r="BN1228">
        <f t="shared" si="729"/>
        <v>-67.960368165567971</v>
      </c>
      <c r="BO1228">
        <f t="shared" si="695"/>
        <v>0</v>
      </c>
      <c r="BP1228">
        <f t="shared" si="696"/>
        <v>4</v>
      </c>
      <c r="BQ1228" t="str">
        <f t="shared" si="697"/>
        <v>Test</v>
      </c>
    </row>
    <row r="1229" spans="1:69" x14ac:dyDescent="0.3">
      <c r="A1229">
        <v>3</v>
      </c>
      <c r="B1229">
        <v>0</v>
      </c>
      <c r="C1229" t="s">
        <v>2646</v>
      </c>
      <c r="D1229" t="s">
        <v>15</v>
      </c>
      <c r="E1229">
        <v>22</v>
      </c>
      <c r="F1229">
        <v>0</v>
      </c>
      <c r="G1229">
        <v>0</v>
      </c>
      <c r="H1229" t="s">
        <v>2647</v>
      </c>
      <c r="I1229">
        <v>9.8375000000000004</v>
      </c>
      <c r="K1229" t="s">
        <v>17</v>
      </c>
      <c r="O1229">
        <v>5</v>
      </c>
      <c r="P1229">
        <v>3</v>
      </c>
      <c r="Q1229">
        <v>3</v>
      </c>
      <c r="R1229" t="str">
        <f t="shared" si="698"/>
        <v>Validate</v>
      </c>
      <c r="S1229" t="str">
        <f t="shared" si="699"/>
        <v>Train</v>
      </c>
      <c r="T1229" t="str">
        <f t="shared" si="700"/>
        <v>Train</v>
      </c>
      <c r="U1229" t="str">
        <f t="shared" si="701"/>
        <v/>
      </c>
      <c r="V1229" t="str">
        <f t="shared" si="702"/>
        <v>18-30</v>
      </c>
      <c r="W1229" t="str">
        <f t="shared" si="703"/>
        <v/>
      </c>
      <c r="X1229" t="str">
        <f t="shared" si="704"/>
        <v>0-10</v>
      </c>
      <c r="Y1229" t="b">
        <f>SUMPRODUCT(--(U1229=counts!$A$40:$A$49))&gt;0</f>
        <v>0</v>
      </c>
      <c r="Z1229" t="b">
        <f>SUMPRODUCT(--(W1229=counts!$A$18:$A$22))&gt;0</f>
        <v>0</v>
      </c>
      <c r="AA1229" t="str">
        <f t="shared" si="705"/>
        <v>18-30</v>
      </c>
      <c r="AB1229" t="str">
        <f>IF(W1229="","Blank",IF(Z1229="TRUE",W1229,counts!$A$23))</f>
        <v>Blank</v>
      </c>
      <c r="AC1229" t="str">
        <f t="shared" si="706"/>
        <v>0-10</v>
      </c>
      <c r="AD1229" t="str">
        <f t="shared" si="707"/>
        <v>Blank</v>
      </c>
      <c r="AE1229" t="str">
        <f t="shared" si="708"/>
        <v>female</v>
      </c>
      <c r="AF1229">
        <f>IF(F1229&gt;=4, counts!$A$62,F1229)</f>
        <v>0</v>
      </c>
      <c r="AG1229">
        <f>IF(G1229&gt;=3, counts!$A$69,G1229)</f>
        <v>0</v>
      </c>
      <c r="AH1229" t="str">
        <f>IF(OR(K1229="S",K1229=""), counts!$A$75,K1229)</f>
        <v>S, blank</v>
      </c>
      <c r="AI1229">
        <f t="shared" si="709"/>
        <v>3</v>
      </c>
      <c r="AJ1229">
        <f>VLOOKUP(AA1229,counts!$V$8:$W$13,2,FALSE)</f>
        <v>-11.613432440426715</v>
      </c>
      <c r="AK1229">
        <f>VLOOKUP(AB1229,counts!$V$17:$W$23,2,FALSE)</f>
        <v>-42.171718189759716</v>
      </c>
      <c r="AL1229">
        <f>VLOOKUP(AC1229,counts!$V$27:$W$33,2,FALSE)</f>
        <v>-82.840254641099079</v>
      </c>
      <c r="AM1229">
        <f>VLOOKUP(AD1229,counts!$V$38:$W$49,2,FALSE)</f>
        <v>-33.757758935166962</v>
      </c>
      <c r="AN1229">
        <f>VLOOKUP(AE1229,counts!$V$53:$W$54,2,FALSE)</f>
        <v>151.41878811967541</v>
      </c>
      <c r="AO1229">
        <f>VLOOKUP(AF1229,counts!$V$58:$W$62,2,FALSE)</f>
        <v>-14.754319664473872</v>
      </c>
      <c r="AP1229">
        <f>VLOOKUP(AG1229,counts!$V$66:$W$69,2,FALSE)</f>
        <v>-22.013681658285037</v>
      </c>
      <c r="AQ1229">
        <f>VLOOKUP(AH1229,counts!$V$73:$W$75,2,FALSE)</f>
        <v>-22.422560732600829</v>
      </c>
      <c r="AR1229">
        <f>VLOOKUP(AI1229,counts!$V$79:$W$81,2,FALSE)</f>
        <v>-67.960368165567971</v>
      </c>
      <c r="AS1229">
        <f t="shared" si="710"/>
        <v>0</v>
      </c>
      <c r="AT1229">
        <f t="shared" si="711"/>
        <v>5</v>
      </c>
      <c r="AU1229" t="str">
        <f t="shared" si="694"/>
        <v>Validate</v>
      </c>
      <c r="AW1229" t="str">
        <f t="shared" si="712"/>
        <v>18-30</v>
      </c>
      <c r="AX1229" t="str">
        <f t="shared" si="713"/>
        <v>Blank</v>
      </c>
      <c r="AY1229" t="str">
        <f t="shared" si="714"/>
        <v>0-10</v>
      </c>
      <c r="AZ1229" t="str">
        <f t="shared" si="715"/>
        <v>Blank</v>
      </c>
      <c r="BA1229" t="str">
        <f t="shared" si="716"/>
        <v>female</v>
      </c>
      <c r="BB1229">
        <f t="shared" si="717"/>
        <v>0</v>
      </c>
      <c r="BC1229">
        <f t="shared" si="718"/>
        <v>0</v>
      </c>
      <c r="BD1229" t="str">
        <f t="shared" si="719"/>
        <v>S, blank</v>
      </c>
      <c r="BE1229">
        <f t="shared" si="720"/>
        <v>3</v>
      </c>
      <c r="BF1229">
        <f t="shared" si="721"/>
        <v>-11.613432440426715</v>
      </c>
      <c r="BG1229">
        <f t="shared" si="722"/>
        <v>-42.171718189759716</v>
      </c>
      <c r="BH1229">
        <f t="shared" si="723"/>
        <v>-82.840254641099079</v>
      </c>
      <c r="BI1229">
        <f t="shared" si="724"/>
        <v>-33.757758935166962</v>
      </c>
      <c r="BJ1229">
        <f t="shared" si="725"/>
        <v>151.41878811967541</v>
      </c>
      <c r="BK1229">
        <f t="shared" si="726"/>
        <v>-14.754319664473872</v>
      </c>
      <c r="BL1229">
        <f t="shared" si="727"/>
        <v>-22.013681658285037</v>
      </c>
      <c r="BM1229">
        <f t="shared" si="728"/>
        <v>-22.422560732600829</v>
      </c>
      <c r="BN1229">
        <f t="shared" si="729"/>
        <v>-67.960368165567971</v>
      </c>
      <c r="BO1229">
        <f t="shared" si="695"/>
        <v>0</v>
      </c>
      <c r="BP1229">
        <f t="shared" si="696"/>
        <v>5</v>
      </c>
      <c r="BQ1229" t="str">
        <f t="shared" si="697"/>
        <v>Validate</v>
      </c>
    </row>
    <row r="1230" spans="1:69" x14ac:dyDescent="0.3">
      <c r="A1230">
        <v>3</v>
      </c>
      <c r="B1230">
        <v>1</v>
      </c>
      <c r="C1230" t="s">
        <v>2648</v>
      </c>
      <c r="D1230" t="s">
        <v>20</v>
      </c>
      <c r="E1230">
        <v>31</v>
      </c>
      <c r="F1230">
        <v>0</v>
      </c>
      <c r="G1230">
        <v>0</v>
      </c>
      <c r="H1230" t="s">
        <v>2649</v>
      </c>
      <c r="I1230">
        <v>7.9249999999999998</v>
      </c>
      <c r="K1230" t="s">
        <v>17</v>
      </c>
      <c r="L1230" t="s">
        <v>54</v>
      </c>
      <c r="O1230">
        <v>4</v>
      </c>
      <c r="P1230">
        <v>2</v>
      </c>
      <c r="Q1230">
        <v>1</v>
      </c>
      <c r="R1230" t="str">
        <f t="shared" si="698"/>
        <v>Test</v>
      </c>
      <c r="S1230" t="str">
        <f t="shared" si="699"/>
        <v>Train</v>
      </c>
      <c r="T1230" t="str">
        <f t="shared" si="700"/>
        <v>Train</v>
      </c>
      <c r="U1230" t="str">
        <f t="shared" si="701"/>
        <v/>
      </c>
      <c r="V1230" t="str">
        <f t="shared" si="702"/>
        <v>31-40</v>
      </c>
      <c r="W1230" t="str">
        <f t="shared" si="703"/>
        <v/>
      </c>
      <c r="X1230" t="str">
        <f t="shared" si="704"/>
        <v>0-10</v>
      </c>
      <c r="Y1230" t="b">
        <f>SUMPRODUCT(--(U1230=counts!$A$40:$A$49))&gt;0</f>
        <v>0</v>
      </c>
      <c r="Z1230" t="b">
        <f>SUMPRODUCT(--(W1230=counts!$A$18:$A$22))&gt;0</f>
        <v>0</v>
      </c>
      <c r="AA1230" t="str">
        <f t="shared" si="705"/>
        <v>31-40</v>
      </c>
      <c r="AB1230" t="str">
        <f>IF(W1230="","Blank",IF(Z1230="TRUE",W1230,counts!$A$23))</f>
        <v>Blank</v>
      </c>
      <c r="AC1230" t="str">
        <f t="shared" si="706"/>
        <v>0-10</v>
      </c>
      <c r="AD1230" t="str">
        <f t="shared" si="707"/>
        <v>Blank</v>
      </c>
      <c r="AE1230" t="str">
        <f t="shared" si="708"/>
        <v>male</v>
      </c>
      <c r="AF1230">
        <f>IF(F1230&gt;=4, counts!$A$62,F1230)</f>
        <v>0</v>
      </c>
      <c r="AG1230">
        <f>IF(G1230&gt;=3, counts!$A$69,G1230)</f>
        <v>0</v>
      </c>
      <c r="AH1230" t="str">
        <f>IF(OR(K1230="S",K1230=""), counts!$A$75,K1230)</f>
        <v>S, blank</v>
      </c>
      <c r="AI1230">
        <f t="shared" si="709"/>
        <v>3</v>
      </c>
      <c r="AJ1230">
        <f>VLOOKUP(AA1230,counts!$V$8:$W$13,2,FALSE)</f>
        <v>32.769878926258563</v>
      </c>
      <c r="AK1230">
        <f>VLOOKUP(AB1230,counts!$V$17:$W$23,2,FALSE)</f>
        <v>-42.171718189759716</v>
      </c>
      <c r="AL1230">
        <f>VLOOKUP(AC1230,counts!$V$27:$W$33,2,FALSE)</f>
        <v>-82.840254641099079</v>
      </c>
      <c r="AM1230">
        <f>VLOOKUP(AD1230,counts!$V$38:$W$49,2,FALSE)</f>
        <v>-33.757758935166962</v>
      </c>
      <c r="AN1230">
        <f>VLOOKUP(AE1230,counts!$V$53:$W$54,2,FALSE)</f>
        <v>-108.67008854708662</v>
      </c>
      <c r="AO1230">
        <f>VLOOKUP(AF1230,counts!$V$58:$W$62,2,FALSE)</f>
        <v>-14.754319664473872</v>
      </c>
      <c r="AP1230">
        <f>VLOOKUP(AG1230,counts!$V$66:$W$69,2,FALSE)</f>
        <v>-22.013681658285037</v>
      </c>
      <c r="AQ1230">
        <f>VLOOKUP(AH1230,counts!$V$73:$W$75,2,FALSE)</f>
        <v>-22.422560732600829</v>
      </c>
      <c r="AR1230">
        <f>VLOOKUP(AI1230,counts!$V$79:$W$81,2,FALSE)</f>
        <v>-67.960368165567971</v>
      </c>
      <c r="AS1230">
        <f t="shared" si="710"/>
        <v>1</v>
      </c>
      <c r="AT1230">
        <f t="shared" si="711"/>
        <v>4</v>
      </c>
      <c r="AU1230" t="str">
        <f t="shared" si="694"/>
        <v>Test</v>
      </c>
      <c r="AW1230" t="str">
        <f t="shared" si="712"/>
        <v>31-40</v>
      </c>
      <c r="AX1230" t="str">
        <f t="shared" si="713"/>
        <v>Blank</v>
      </c>
      <c r="AY1230" t="str">
        <f t="shared" si="714"/>
        <v>0-10</v>
      </c>
      <c r="AZ1230" t="str">
        <f t="shared" si="715"/>
        <v>Blank</v>
      </c>
      <c r="BA1230" t="str">
        <f t="shared" si="716"/>
        <v>male</v>
      </c>
      <c r="BB1230">
        <f t="shared" si="717"/>
        <v>0</v>
      </c>
      <c r="BC1230">
        <f t="shared" si="718"/>
        <v>0</v>
      </c>
      <c r="BD1230" t="str">
        <f t="shared" si="719"/>
        <v>S, blank</v>
      </c>
      <c r="BE1230">
        <f t="shared" si="720"/>
        <v>3</v>
      </c>
      <c r="BF1230">
        <f t="shared" si="721"/>
        <v>32.769878926258563</v>
      </c>
      <c r="BG1230">
        <f t="shared" si="722"/>
        <v>-42.171718189759716</v>
      </c>
      <c r="BH1230">
        <f t="shared" si="723"/>
        <v>-82.840254641099079</v>
      </c>
      <c r="BI1230">
        <f t="shared" si="724"/>
        <v>-33.757758935166962</v>
      </c>
      <c r="BJ1230">
        <f t="shared" si="725"/>
        <v>-108.67008854708662</v>
      </c>
      <c r="BK1230">
        <f t="shared" si="726"/>
        <v>-14.754319664473872</v>
      </c>
      <c r="BL1230">
        <f t="shared" si="727"/>
        <v>-22.013681658285037</v>
      </c>
      <c r="BM1230">
        <f t="shared" si="728"/>
        <v>-22.422560732600829</v>
      </c>
      <c r="BN1230">
        <f t="shared" si="729"/>
        <v>-67.960368165567971</v>
      </c>
      <c r="BO1230">
        <f t="shared" si="695"/>
        <v>1</v>
      </c>
      <c r="BP1230">
        <f t="shared" si="696"/>
        <v>4</v>
      </c>
      <c r="BQ1230" t="str">
        <f t="shared" si="697"/>
        <v>Test</v>
      </c>
    </row>
    <row r="1231" spans="1:69" x14ac:dyDescent="0.3">
      <c r="A1231">
        <v>3</v>
      </c>
      <c r="B1231">
        <v>0</v>
      </c>
      <c r="C1231" t="s">
        <v>2650</v>
      </c>
      <c r="D1231" t="s">
        <v>20</v>
      </c>
      <c r="E1231">
        <v>27</v>
      </c>
      <c r="F1231">
        <v>0</v>
      </c>
      <c r="G1231">
        <v>0</v>
      </c>
      <c r="H1231" t="s">
        <v>2651</v>
      </c>
      <c r="I1231">
        <v>8.6624999999999996</v>
      </c>
      <c r="K1231" t="s">
        <v>17</v>
      </c>
      <c r="O1231">
        <v>2</v>
      </c>
      <c r="P1231">
        <v>2</v>
      </c>
      <c r="Q1231">
        <v>3</v>
      </c>
      <c r="R1231" t="str">
        <f t="shared" si="698"/>
        <v>Train</v>
      </c>
      <c r="S1231" t="str">
        <f t="shared" si="699"/>
        <v>Train</v>
      </c>
      <c r="T1231" t="str">
        <f t="shared" si="700"/>
        <v>Train</v>
      </c>
      <c r="U1231" t="str">
        <f t="shared" si="701"/>
        <v/>
      </c>
      <c r="V1231" t="str">
        <f t="shared" si="702"/>
        <v>18-30</v>
      </c>
      <c r="W1231" t="str">
        <f t="shared" si="703"/>
        <v/>
      </c>
      <c r="X1231" t="str">
        <f t="shared" si="704"/>
        <v>0-10</v>
      </c>
      <c r="Y1231" t="b">
        <f>SUMPRODUCT(--(U1231=counts!$A$40:$A$49))&gt;0</f>
        <v>0</v>
      </c>
      <c r="Z1231" t="b">
        <f>SUMPRODUCT(--(W1231=counts!$A$18:$A$22))&gt;0</f>
        <v>0</v>
      </c>
      <c r="AA1231" t="str">
        <f t="shared" si="705"/>
        <v>18-30</v>
      </c>
      <c r="AB1231" t="str">
        <f>IF(W1231="","Blank",IF(Z1231="TRUE",W1231,counts!$A$23))</f>
        <v>Blank</v>
      </c>
      <c r="AC1231" t="str">
        <f t="shared" si="706"/>
        <v>0-10</v>
      </c>
      <c r="AD1231" t="str">
        <f t="shared" si="707"/>
        <v>Blank</v>
      </c>
      <c r="AE1231" t="str">
        <f t="shared" si="708"/>
        <v>male</v>
      </c>
      <c r="AF1231">
        <f>IF(F1231&gt;=4, counts!$A$62,F1231)</f>
        <v>0</v>
      </c>
      <c r="AG1231">
        <f>IF(G1231&gt;=3, counts!$A$69,G1231)</f>
        <v>0</v>
      </c>
      <c r="AH1231" t="str">
        <f>IF(OR(K1231="S",K1231=""), counts!$A$75,K1231)</f>
        <v>S, blank</v>
      </c>
      <c r="AI1231">
        <f t="shared" si="709"/>
        <v>3</v>
      </c>
      <c r="AJ1231">
        <f>VLOOKUP(AA1231,counts!$V$8:$W$13,2,FALSE)</f>
        <v>-11.613432440426715</v>
      </c>
      <c r="AK1231">
        <f>VLOOKUP(AB1231,counts!$V$17:$W$23,2,FALSE)</f>
        <v>-42.171718189759716</v>
      </c>
      <c r="AL1231">
        <f>VLOOKUP(AC1231,counts!$V$27:$W$33,2,FALSE)</f>
        <v>-82.840254641099079</v>
      </c>
      <c r="AM1231">
        <f>VLOOKUP(AD1231,counts!$V$38:$W$49,2,FALSE)</f>
        <v>-33.757758935166962</v>
      </c>
      <c r="AN1231">
        <f>VLOOKUP(AE1231,counts!$V$53:$W$54,2,FALSE)</f>
        <v>-108.67008854708662</v>
      </c>
      <c r="AO1231">
        <f>VLOOKUP(AF1231,counts!$V$58:$W$62,2,FALSE)</f>
        <v>-14.754319664473872</v>
      </c>
      <c r="AP1231">
        <f>VLOOKUP(AG1231,counts!$V$66:$W$69,2,FALSE)</f>
        <v>-22.013681658285037</v>
      </c>
      <c r="AQ1231">
        <f>VLOOKUP(AH1231,counts!$V$73:$W$75,2,FALSE)</f>
        <v>-22.422560732600829</v>
      </c>
      <c r="AR1231">
        <f>VLOOKUP(AI1231,counts!$V$79:$W$81,2,FALSE)</f>
        <v>-67.960368165567971</v>
      </c>
      <c r="AS1231">
        <f t="shared" si="710"/>
        <v>0</v>
      </c>
      <c r="AT1231">
        <f t="shared" si="711"/>
        <v>2</v>
      </c>
      <c r="AU1231" t="str">
        <f t="shared" si="694"/>
        <v>Train</v>
      </c>
      <c r="AW1231" t="str">
        <f t="shared" si="712"/>
        <v>18-30</v>
      </c>
      <c r="AX1231" t="str">
        <f t="shared" si="713"/>
        <v>Blank</v>
      </c>
      <c r="AY1231" t="str">
        <f t="shared" si="714"/>
        <v>0-10</v>
      </c>
      <c r="AZ1231" t="str">
        <f t="shared" si="715"/>
        <v>Blank</v>
      </c>
      <c r="BA1231" t="str">
        <f t="shared" si="716"/>
        <v>male</v>
      </c>
      <c r="BB1231">
        <f t="shared" si="717"/>
        <v>0</v>
      </c>
      <c r="BC1231">
        <f t="shared" si="718"/>
        <v>0</v>
      </c>
      <c r="BD1231" t="str">
        <f t="shared" si="719"/>
        <v>S, blank</v>
      </c>
      <c r="BE1231">
        <f t="shared" si="720"/>
        <v>3</v>
      </c>
      <c r="BF1231">
        <f t="shared" si="721"/>
        <v>-11.613432440426715</v>
      </c>
      <c r="BG1231">
        <f t="shared" si="722"/>
        <v>-42.171718189759716</v>
      </c>
      <c r="BH1231">
        <f t="shared" si="723"/>
        <v>-82.840254641099079</v>
      </c>
      <c r="BI1231">
        <f t="shared" si="724"/>
        <v>-33.757758935166962</v>
      </c>
      <c r="BJ1231">
        <f t="shared" si="725"/>
        <v>-108.67008854708662</v>
      </c>
      <c r="BK1231">
        <f t="shared" si="726"/>
        <v>-14.754319664473872</v>
      </c>
      <c r="BL1231">
        <f t="shared" si="727"/>
        <v>-22.013681658285037</v>
      </c>
      <c r="BM1231">
        <f t="shared" si="728"/>
        <v>-22.422560732600829</v>
      </c>
      <c r="BN1231">
        <f t="shared" si="729"/>
        <v>-67.960368165567971</v>
      </c>
      <c r="BO1231">
        <f t="shared" si="695"/>
        <v>0</v>
      </c>
      <c r="BP1231">
        <f t="shared" si="696"/>
        <v>2</v>
      </c>
      <c r="BQ1231" t="str">
        <f t="shared" si="697"/>
        <v>Train</v>
      </c>
    </row>
    <row r="1232" spans="1:69" x14ac:dyDescent="0.3">
      <c r="A1232">
        <v>3</v>
      </c>
      <c r="B1232">
        <v>0</v>
      </c>
      <c r="C1232" t="s">
        <v>2652</v>
      </c>
      <c r="D1232" t="s">
        <v>15</v>
      </c>
      <c r="E1232">
        <v>2</v>
      </c>
      <c r="F1232">
        <v>0</v>
      </c>
      <c r="G1232">
        <v>1</v>
      </c>
      <c r="H1232" t="s">
        <v>2653</v>
      </c>
      <c r="I1232">
        <v>10.4625</v>
      </c>
      <c r="J1232" t="s">
        <v>2575</v>
      </c>
      <c r="K1232" t="s">
        <v>17</v>
      </c>
      <c r="O1232">
        <v>3</v>
      </c>
      <c r="P1232">
        <v>2</v>
      </c>
      <c r="Q1232">
        <v>3</v>
      </c>
      <c r="R1232" t="str">
        <f t="shared" si="698"/>
        <v>Train</v>
      </c>
      <c r="S1232" t="str">
        <f t="shared" si="699"/>
        <v>Train</v>
      </c>
      <c r="T1232" t="str">
        <f t="shared" si="700"/>
        <v>Train</v>
      </c>
      <c r="U1232" t="str">
        <f t="shared" si="701"/>
        <v/>
      </c>
      <c r="V1232" t="str">
        <f t="shared" si="702"/>
        <v>0-17</v>
      </c>
      <c r="W1232" t="str">
        <f t="shared" si="703"/>
        <v>G</v>
      </c>
      <c r="X1232" t="str">
        <f t="shared" si="704"/>
        <v>11-20</v>
      </c>
      <c r="Y1232" t="b">
        <f>SUMPRODUCT(--(U1232=counts!$A$40:$A$49))&gt;0</f>
        <v>0</v>
      </c>
      <c r="Z1232" t="b">
        <f>SUMPRODUCT(--(W1232=counts!$A$18:$A$22))&gt;0</f>
        <v>0</v>
      </c>
      <c r="AA1232" t="str">
        <f t="shared" si="705"/>
        <v>0-17</v>
      </c>
      <c r="AB1232" t="str">
        <f>IF(W1232="","Blank",IF(Z1232="TRUE",W1232,counts!$A$23))</f>
        <v>F, G, T</v>
      </c>
      <c r="AC1232" t="str">
        <f t="shared" si="706"/>
        <v>11-20</v>
      </c>
      <c r="AD1232" t="str">
        <f t="shared" si="707"/>
        <v>Blank</v>
      </c>
      <c r="AE1232" t="str">
        <f t="shared" si="708"/>
        <v>female</v>
      </c>
      <c r="AF1232">
        <f>IF(F1232&gt;=4, counts!$A$62,F1232)</f>
        <v>0</v>
      </c>
      <c r="AG1232">
        <f>IF(G1232&gt;=3, counts!$A$69,G1232)</f>
        <v>1</v>
      </c>
      <c r="AH1232" t="str">
        <f>IF(OR(K1232="S",K1232=""), counts!$A$75,K1232)</f>
        <v>S, blank</v>
      </c>
      <c r="AI1232">
        <f t="shared" si="709"/>
        <v>3</v>
      </c>
      <c r="AJ1232">
        <f>VLOOKUP(AA1232,counts!$V$8:$W$13,2,FALSE)</f>
        <v>-3.7643689058441341</v>
      </c>
      <c r="AK1232">
        <f>VLOOKUP(AB1232,counts!$V$17:$W$23,2,FALSE)</f>
        <v>123.30204897661667</v>
      </c>
      <c r="AL1232">
        <f>VLOOKUP(AC1232,counts!$V$27:$W$33,2,FALSE)</f>
        <v>-9.6115457513775127</v>
      </c>
      <c r="AM1232">
        <f>VLOOKUP(AD1232,counts!$V$38:$W$49,2,FALSE)</f>
        <v>-33.757758935166962</v>
      </c>
      <c r="AN1232">
        <f>VLOOKUP(AE1232,counts!$V$53:$W$54,2,FALSE)</f>
        <v>151.41878811967541</v>
      </c>
      <c r="AO1232">
        <f>VLOOKUP(AF1232,counts!$V$58:$W$62,2,FALSE)</f>
        <v>-14.754319664473872</v>
      </c>
      <c r="AP1232">
        <f>VLOOKUP(AG1232,counts!$V$66:$W$69,2,FALSE)</f>
        <v>79.365382998232107</v>
      </c>
      <c r="AQ1232">
        <f>VLOOKUP(AH1232,counts!$V$73:$W$75,2,FALSE)</f>
        <v>-22.422560732600829</v>
      </c>
      <c r="AR1232">
        <f>VLOOKUP(AI1232,counts!$V$79:$W$81,2,FALSE)</f>
        <v>-67.960368165567971</v>
      </c>
      <c r="AS1232">
        <f t="shared" si="710"/>
        <v>0</v>
      </c>
      <c r="AT1232">
        <f t="shared" si="711"/>
        <v>3</v>
      </c>
      <c r="AU1232" t="str">
        <f t="shared" si="694"/>
        <v>Train</v>
      </c>
      <c r="AW1232" t="str">
        <f t="shared" si="712"/>
        <v>0-17</v>
      </c>
      <c r="AX1232" t="str">
        <f t="shared" si="713"/>
        <v>F, G, T</v>
      </c>
      <c r="AY1232" t="str">
        <f t="shared" si="714"/>
        <v>11-20</v>
      </c>
      <c r="AZ1232" t="str">
        <f t="shared" si="715"/>
        <v>Blank</v>
      </c>
      <c r="BA1232" t="str">
        <f t="shared" si="716"/>
        <v>female</v>
      </c>
      <c r="BB1232">
        <f t="shared" si="717"/>
        <v>0</v>
      </c>
      <c r="BC1232">
        <f t="shared" si="718"/>
        <v>1</v>
      </c>
      <c r="BD1232" t="str">
        <f t="shared" si="719"/>
        <v>S, blank</v>
      </c>
      <c r="BE1232">
        <f t="shared" si="720"/>
        <v>3</v>
      </c>
      <c r="BF1232">
        <f t="shared" si="721"/>
        <v>-3.7643689058441341</v>
      </c>
      <c r="BG1232">
        <f t="shared" si="722"/>
        <v>123.30204897661667</v>
      </c>
      <c r="BH1232">
        <f t="shared" si="723"/>
        <v>-9.6115457513775127</v>
      </c>
      <c r="BI1232">
        <f t="shared" si="724"/>
        <v>-33.757758935166962</v>
      </c>
      <c r="BJ1232">
        <f t="shared" si="725"/>
        <v>151.41878811967541</v>
      </c>
      <c r="BK1232">
        <f t="shared" si="726"/>
        <v>-14.754319664473872</v>
      </c>
      <c r="BL1232">
        <f t="shared" si="727"/>
        <v>79.365382998232107</v>
      </c>
      <c r="BM1232">
        <f t="shared" si="728"/>
        <v>-22.422560732600829</v>
      </c>
      <c r="BN1232">
        <f t="shared" si="729"/>
        <v>-67.960368165567971</v>
      </c>
      <c r="BO1232">
        <f t="shared" si="695"/>
        <v>0</v>
      </c>
      <c r="BP1232">
        <f t="shared" si="696"/>
        <v>3</v>
      </c>
      <c r="BQ1232" t="str">
        <f t="shared" si="697"/>
        <v>Train</v>
      </c>
    </row>
    <row r="1233" spans="1:69" x14ac:dyDescent="0.3">
      <c r="A1233">
        <v>3</v>
      </c>
      <c r="B1233">
        <v>0</v>
      </c>
      <c r="C1233" t="s">
        <v>2654</v>
      </c>
      <c r="D1233" t="s">
        <v>15</v>
      </c>
      <c r="E1233">
        <v>29</v>
      </c>
      <c r="F1233">
        <v>1</v>
      </c>
      <c r="G1233">
        <v>1</v>
      </c>
      <c r="H1233" t="s">
        <v>2653</v>
      </c>
      <c r="I1233">
        <v>10.4625</v>
      </c>
      <c r="J1233" t="s">
        <v>2575</v>
      </c>
      <c r="K1233" t="s">
        <v>17</v>
      </c>
      <c r="O1233">
        <v>1</v>
      </c>
      <c r="P1233">
        <v>5</v>
      </c>
      <c r="Q1233">
        <v>4</v>
      </c>
      <c r="R1233" t="str">
        <f t="shared" si="698"/>
        <v>Train</v>
      </c>
      <c r="S1233" t="str">
        <f t="shared" si="699"/>
        <v>Validate</v>
      </c>
      <c r="T1233" t="str">
        <f t="shared" si="700"/>
        <v>Test</v>
      </c>
      <c r="U1233" t="str">
        <f t="shared" si="701"/>
        <v/>
      </c>
      <c r="V1233" t="str">
        <f t="shared" si="702"/>
        <v>18-30</v>
      </c>
      <c r="W1233" t="str">
        <f t="shared" si="703"/>
        <v>G</v>
      </c>
      <c r="X1233" t="str">
        <f t="shared" si="704"/>
        <v>11-20</v>
      </c>
      <c r="Y1233" t="b">
        <f>SUMPRODUCT(--(U1233=counts!$A$40:$A$49))&gt;0</f>
        <v>0</v>
      </c>
      <c r="Z1233" t="b">
        <f>SUMPRODUCT(--(W1233=counts!$A$18:$A$22))&gt;0</f>
        <v>0</v>
      </c>
      <c r="AA1233" t="str">
        <f t="shared" si="705"/>
        <v>18-30</v>
      </c>
      <c r="AB1233" t="str">
        <f>IF(W1233="","Blank",IF(Z1233="TRUE",W1233,counts!$A$23))</f>
        <v>F, G, T</v>
      </c>
      <c r="AC1233" t="str">
        <f t="shared" si="706"/>
        <v>11-20</v>
      </c>
      <c r="AD1233" t="str">
        <f t="shared" si="707"/>
        <v>Blank</v>
      </c>
      <c r="AE1233" t="str">
        <f t="shared" si="708"/>
        <v>female</v>
      </c>
      <c r="AF1233">
        <f>IF(F1233&gt;=4, counts!$A$62,F1233)</f>
        <v>1</v>
      </c>
      <c r="AG1233">
        <f>IF(G1233&gt;=3, counts!$A$69,G1233)</f>
        <v>1</v>
      </c>
      <c r="AH1233" t="str">
        <f>IF(OR(K1233="S",K1233=""), counts!$A$75,K1233)</f>
        <v>S, blank</v>
      </c>
      <c r="AI1233">
        <f t="shared" si="709"/>
        <v>3</v>
      </c>
      <c r="AJ1233">
        <f>VLOOKUP(AA1233,counts!$V$8:$W$13,2,FALSE)</f>
        <v>-11.613432440426715</v>
      </c>
      <c r="AK1233">
        <f>VLOOKUP(AB1233,counts!$V$17:$W$23,2,FALSE)</f>
        <v>123.30204897661667</v>
      </c>
      <c r="AL1233">
        <f>VLOOKUP(AC1233,counts!$V$27:$W$33,2,FALSE)</f>
        <v>-9.6115457513775127</v>
      </c>
      <c r="AM1233">
        <f>VLOOKUP(AD1233,counts!$V$38:$W$49,2,FALSE)</f>
        <v>-33.757758935166962</v>
      </c>
      <c r="AN1233">
        <f>VLOOKUP(AE1233,counts!$V$53:$W$54,2,FALSE)</f>
        <v>151.41878811967541</v>
      </c>
      <c r="AO1233">
        <f>VLOOKUP(AF1233,counts!$V$58:$W$62,2,FALSE)</f>
        <v>48.695090775187893</v>
      </c>
      <c r="AP1233">
        <f>VLOOKUP(AG1233,counts!$V$66:$W$69,2,FALSE)</f>
        <v>79.365382998232107</v>
      </c>
      <c r="AQ1233">
        <f>VLOOKUP(AH1233,counts!$V$73:$W$75,2,FALSE)</f>
        <v>-22.422560732600829</v>
      </c>
      <c r="AR1233">
        <f>VLOOKUP(AI1233,counts!$V$79:$W$81,2,FALSE)</f>
        <v>-67.960368165567971</v>
      </c>
      <c r="AS1233">
        <f t="shared" si="710"/>
        <v>0</v>
      </c>
      <c r="AT1233">
        <f t="shared" si="711"/>
        <v>1</v>
      </c>
      <c r="AU1233" t="str">
        <f t="shared" si="694"/>
        <v>Train</v>
      </c>
      <c r="AW1233" t="str">
        <f t="shared" si="712"/>
        <v>18-30</v>
      </c>
      <c r="AX1233" t="str">
        <f t="shared" si="713"/>
        <v>F, G, T</v>
      </c>
      <c r="AY1233" t="str">
        <f t="shared" si="714"/>
        <v>11-20</v>
      </c>
      <c r="AZ1233" t="str">
        <f t="shared" si="715"/>
        <v>Blank</v>
      </c>
      <c r="BA1233" t="str">
        <f t="shared" si="716"/>
        <v>female</v>
      </c>
      <c r="BB1233">
        <f t="shared" si="717"/>
        <v>1</v>
      </c>
      <c r="BC1233">
        <f t="shared" si="718"/>
        <v>1</v>
      </c>
      <c r="BD1233" t="str">
        <f t="shared" si="719"/>
        <v>S, blank</v>
      </c>
      <c r="BE1233">
        <f t="shared" si="720"/>
        <v>3</v>
      </c>
      <c r="BF1233">
        <f t="shared" si="721"/>
        <v>-11.613432440426715</v>
      </c>
      <c r="BG1233">
        <f t="shared" si="722"/>
        <v>123.30204897661667</v>
      </c>
      <c r="BH1233">
        <f t="shared" si="723"/>
        <v>-9.6115457513775127</v>
      </c>
      <c r="BI1233">
        <f t="shared" si="724"/>
        <v>-33.757758935166962</v>
      </c>
      <c r="BJ1233">
        <f t="shared" si="725"/>
        <v>151.41878811967541</v>
      </c>
      <c r="BK1233">
        <f t="shared" si="726"/>
        <v>48.695090775187893</v>
      </c>
      <c r="BL1233">
        <f t="shared" si="727"/>
        <v>79.365382998232107</v>
      </c>
      <c r="BM1233">
        <f t="shared" si="728"/>
        <v>-22.422560732600829</v>
      </c>
      <c r="BN1233">
        <f t="shared" si="729"/>
        <v>-67.960368165567971</v>
      </c>
      <c r="BO1233">
        <f t="shared" si="695"/>
        <v>0</v>
      </c>
      <c r="BP1233">
        <f t="shared" si="696"/>
        <v>1</v>
      </c>
      <c r="BQ1233" t="str">
        <f t="shared" si="697"/>
        <v>Train</v>
      </c>
    </row>
    <row r="1234" spans="1:69" x14ac:dyDescent="0.3">
      <c r="A1234">
        <v>3</v>
      </c>
      <c r="B1234">
        <v>1</v>
      </c>
      <c r="C1234" t="s">
        <v>2655</v>
      </c>
      <c r="D1234" t="s">
        <v>20</v>
      </c>
      <c r="E1234">
        <v>16</v>
      </c>
      <c r="F1234">
        <v>0</v>
      </c>
      <c r="G1234">
        <v>0</v>
      </c>
      <c r="H1234" t="s">
        <v>2656</v>
      </c>
      <c r="I1234">
        <v>8.0500000000000007</v>
      </c>
      <c r="K1234" t="s">
        <v>17</v>
      </c>
      <c r="L1234" t="s">
        <v>60</v>
      </c>
      <c r="O1234">
        <v>5</v>
      </c>
      <c r="P1234">
        <v>2</v>
      </c>
      <c r="Q1234">
        <v>1</v>
      </c>
      <c r="R1234" t="str">
        <f t="shared" si="698"/>
        <v>Validate</v>
      </c>
      <c r="S1234" t="str">
        <f t="shared" si="699"/>
        <v>Train</v>
      </c>
      <c r="T1234" t="str">
        <f t="shared" si="700"/>
        <v>Train</v>
      </c>
      <c r="U1234" t="str">
        <f t="shared" si="701"/>
        <v/>
      </c>
      <c r="V1234" t="str">
        <f t="shared" si="702"/>
        <v>0-17</v>
      </c>
      <c r="W1234" t="str">
        <f t="shared" si="703"/>
        <v/>
      </c>
      <c r="X1234" t="str">
        <f t="shared" si="704"/>
        <v>0-10</v>
      </c>
      <c r="Y1234" t="b">
        <f>SUMPRODUCT(--(U1234=counts!$A$40:$A$49))&gt;0</f>
        <v>0</v>
      </c>
      <c r="Z1234" t="b">
        <f>SUMPRODUCT(--(W1234=counts!$A$18:$A$22))&gt;0</f>
        <v>0</v>
      </c>
      <c r="AA1234" t="str">
        <f t="shared" si="705"/>
        <v>0-17</v>
      </c>
      <c r="AB1234" t="str">
        <f>IF(W1234="","Blank",IF(Z1234="TRUE",W1234,counts!$A$23))</f>
        <v>Blank</v>
      </c>
      <c r="AC1234" t="str">
        <f t="shared" si="706"/>
        <v>0-10</v>
      </c>
      <c r="AD1234" t="str">
        <f t="shared" si="707"/>
        <v>Blank</v>
      </c>
      <c r="AE1234" t="str">
        <f t="shared" si="708"/>
        <v>male</v>
      </c>
      <c r="AF1234">
        <f>IF(F1234&gt;=4, counts!$A$62,F1234)</f>
        <v>0</v>
      </c>
      <c r="AG1234">
        <f>IF(G1234&gt;=3, counts!$A$69,G1234)</f>
        <v>0</v>
      </c>
      <c r="AH1234" t="str">
        <f>IF(OR(K1234="S",K1234=""), counts!$A$75,K1234)</f>
        <v>S, blank</v>
      </c>
      <c r="AI1234">
        <f t="shared" si="709"/>
        <v>3</v>
      </c>
      <c r="AJ1234">
        <f>VLOOKUP(AA1234,counts!$V$8:$W$13,2,FALSE)</f>
        <v>-3.7643689058441341</v>
      </c>
      <c r="AK1234">
        <f>VLOOKUP(AB1234,counts!$V$17:$W$23,2,FALSE)</f>
        <v>-42.171718189759716</v>
      </c>
      <c r="AL1234">
        <f>VLOOKUP(AC1234,counts!$V$27:$W$33,2,FALSE)</f>
        <v>-82.840254641099079</v>
      </c>
      <c r="AM1234">
        <f>VLOOKUP(AD1234,counts!$V$38:$W$49,2,FALSE)</f>
        <v>-33.757758935166962</v>
      </c>
      <c r="AN1234">
        <f>VLOOKUP(AE1234,counts!$V$53:$W$54,2,FALSE)</f>
        <v>-108.67008854708662</v>
      </c>
      <c r="AO1234">
        <f>VLOOKUP(AF1234,counts!$V$58:$W$62,2,FALSE)</f>
        <v>-14.754319664473872</v>
      </c>
      <c r="AP1234">
        <f>VLOOKUP(AG1234,counts!$V$66:$W$69,2,FALSE)</f>
        <v>-22.013681658285037</v>
      </c>
      <c r="AQ1234">
        <f>VLOOKUP(AH1234,counts!$V$73:$W$75,2,FALSE)</f>
        <v>-22.422560732600829</v>
      </c>
      <c r="AR1234">
        <f>VLOOKUP(AI1234,counts!$V$79:$W$81,2,FALSE)</f>
        <v>-67.960368165567971</v>
      </c>
      <c r="AS1234">
        <f t="shared" si="710"/>
        <v>1</v>
      </c>
      <c r="AT1234">
        <f t="shared" si="711"/>
        <v>5</v>
      </c>
      <c r="AU1234" t="str">
        <f t="shared" si="694"/>
        <v>Validate</v>
      </c>
      <c r="AW1234" t="str">
        <f t="shared" si="712"/>
        <v>0-17</v>
      </c>
      <c r="AX1234" t="str">
        <f t="shared" si="713"/>
        <v>Blank</v>
      </c>
      <c r="AY1234" t="str">
        <f t="shared" si="714"/>
        <v>0-10</v>
      </c>
      <c r="AZ1234" t="str">
        <f t="shared" si="715"/>
        <v>Blank</v>
      </c>
      <c r="BA1234" t="str">
        <f t="shared" si="716"/>
        <v>male</v>
      </c>
      <c r="BB1234">
        <f t="shared" si="717"/>
        <v>0</v>
      </c>
      <c r="BC1234">
        <f t="shared" si="718"/>
        <v>0</v>
      </c>
      <c r="BD1234" t="str">
        <f t="shared" si="719"/>
        <v>S, blank</v>
      </c>
      <c r="BE1234">
        <f t="shared" si="720"/>
        <v>3</v>
      </c>
      <c r="BF1234">
        <f t="shared" si="721"/>
        <v>-3.7643689058441341</v>
      </c>
      <c r="BG1234">
        <f t="shared" si="722"/>
        <v>-42.171718189759716</v>
      </c>
      <c r="BH1234">
        <f t="shared" si="723"/>
        <v>-82.840254641099079</v>
      </c>
      <c r="BI1234">
        <f t="shared" si="724"/>
        <v>-33.757758935166962</v>
      </c>
      <c r="BJ1234">
        <f t="shared" si="725"/>
        <v>-108.67008854708662</v>
      </c>
      <c r="BK1234">
        <f t="shared" si="726"/>
        <v>-14.754319664473872</v>
      </c>
      <c r="BL1234">
        <f t="shared" si="727"/>
        <v>-22.013681658285037</v>
      </c>
      <c r="BM1234">
        <f t="shared" si="728"/>
        <v>-22.422560732600829</v>
      </c>
      <c r="BN1234">
        <f t="shared" si="729"/>
        <v>-67.960368165567971</v>
      </c>
      <c r="BO1234">
        <f t="shared" si="695"/>
        <v>1</v>
      </c>
      <c r="BP1234">
        <f t="shared" si="696"/>
        <v>5</v>
      </c>
      <c r="BQ1234" t="str">
        <f t="shared" si="697"/>
        <v>Validate</v>
      </c>
    </row>
    <row r="1235" spans="1:69" x14ac:dyDescent="0.3">
      <c r="A1235">
        <v>3</v>
      </c>
      <c r="B1235">
        <v>1</v>
      </c>
      <c r="C1235" t="s">
        <v>2657</v>
      </c>
      <c r="D1235" t="s">
        <v>20</v>
      </c>
      <c r="E1235">
        <v>44</v>
      </c>
      <c r="F1235">
        <v>0</v>
      </c>
      <c r="G1235">
        <v>0</v>
      </c>
      <c r="H1235" t="s">
        <v>2658</v>
      </c>
      <c r="I1235">
        <v>7.9249999999999998</v>
      </c>
      <c r="K1235" t="s">
        <v>17</v>
      </c>
      <c r="L1235" t="s">
        <v>414</v>
      </c>
      <c r="O1235">
        <v>2</v>
      </c>
      <c r="P1235">
        <v>5</v>
      </c>
      <c r="Q1235">
        <v>4</v>
      </c>
      <c r="R1235" t="str">
        <f t="shared" si="698"/>
        <v>Train</v>
      </c>
      <c r="S1235" t="str">
        <f t="shared" si="699"/>
        <v>Validate</v>
      </c>
      <c r="T1235" t="str">
        <f t="shared" si="700"/>
        <v>Test</v>
      </c>
      <c r="U1235" t="str">
        <f t="shared" si="701"/>
        <v/>
      </c>
      <c r="V1235" t="str">
        <f t="shared" si="702"/>
        <v>41-50</v>
      </c>
      <c r="W1235" t="str">
        <f t="shared" si="703"/>
        <v/>
      </c>
      <c r="X1235" t="str">
        <f t="shared" si="704"/>
        <v>0-10</v>
      </c>
      <c r="Y1235" t="b">
        <f>SUMPRODUCT(--(U1235=counts!$A$40:$A$49))&gt;0</f>
        <v>0</v>
      </c>
      <c r="Z1235" t="b">
        <f>SUMPRODUCT(--(W1235=counts!$A$18:$A$22))&gt;0</f>
        <v>0</v>
      </c>
      <c r="AA1235" t="str">
        <f t="shared" si="705"/>
        <v>41-50</v>
      </c>
      <c r="AB1235" t="str">
        <f>IF(W1235="","Blank",IF(Z1235="TRUE",W1235,counts!$A$23))</f>
        <v>Blank</v>
      </c>
      <c r="AC1235" t="str">
        <f t="shared" si="706"/>
        <v>0-10</v>
      </c>
      <c r="AD1235" t="str">
        <f t="shared" si="707"/>
        <v>Blank</v>
      </c>
      <c r="AE1235" t="str">
        <f t="shared" si="708"/>
        <v>male</v>
      </c>
      <c r="AF1235">
        <f>IF(F1235&gt;=4, counts!$A$62,F1235)</f>
        <v>0</v>
      </c>
      <c r="AG1235">
        <f>IF(G1235&gt;=3, counts!$A$69,G1235)</f>
        <v>0</v>
      </c>
      <c r="AH1235" t="str">
        <f>IF(OR(K1235="S",K1235=""), counts!$A$75,K1235)</f>
        <v>S, blank</v>
      </c>
      <c r="AI1235">
        <f t="shared" si="709"/>
        <v>3</v>
      </c>
      <c r="AJ1235">
        <f>VLOOKUP(AA1235,counts!$V$8:$W$13,2,FALSE)</f>
        <v>-13.385578549662212</v>
      </c>
      <c r="AK1235">
        <f>VLOOKUP(AB1235,counts!$V$17:$W$23,2,FALSE)</f>
        <v>-42.171718189759716</v>
      </c>
      <c r="AL1235">
        <f>VLOOKUP(AC1235,counts!$V$27:$W$33,2,FALSE)</f>
        <v>-82.840254641099079</v>
      </c>
      <c r="AM1235">
        <f>VLOOKUP(AD1235,counts!$V$38:$W$49,2,FALSE)</f>
        <v>-33.757758935166962</v>
      </c>
      <c r="AN1235">
        <f>VLOOKUP(AE1235,counts!$V$53:$W$54,2,FALSE)</f>
        <v>-108.67008854708662</v>
      </c>
      <c r="AO1235">
        <f>VLOOKUP(AF1235,counts!$V$58:$W$62,2,FALSE)</f>
        <v>-14.754319664473872</v>
      </c>
      <c r="AP1235">
        <f>VLOOKUP(AG1235,counts!$V$66:$W$69,2,FALSE)</f>
        <v>-22.013681658285037</v>
      </c>
      <c r="AQ1235">
        <f>VLOOKUP(AH1235,counts!$V$73:$W$75,2,FALSE)</f>
        <v>-22.422560732600829</v>
      </c>
      <c r="AR1235">
        <f>VLOOKUP(AI1235,counts!$V$79:$W$81,2,FALSE)</f>
        <v>-67.960368165567971</v>
      </c>
      <c r="AS1235">
        <f t="shared" si="710"/>
        <v>1</v>
      </c>
      <c r="AT1235">
        <f t="shared" si="711"/>
        <v>2</v>
      </c>
      <c r="AU1235" t="str">
        <f t="shared" si="694"/>
        <v>Train</v>
      </c>
      <c r="AW1235" t="str">
        <f t="shared" si="712"/>
        <v>41-50</v>
      </c>
      <c r="AX1235" t="str">
        <f t="shared" si="713"/>
        <v>Blank</v>
      </c>
      <c r="AY1235" t="str">
        <f t="shared" si="714"/>
        <v>0-10</v>
      </c>
      <c r="AZ1235" t="str">
        <f t="shared" si="715"/>
        <v>Blank</v>
      </c>
      <c r="BA1235" t="str">
        <f t="shared" si="716"/>
        <v>male</v>
      </c>
      <c r="BB1235">
        <f t="shared" si="717"/>
        <v>0</v>
      </c>
      <c r="BC1235">
        <f t="shared" si="718"/>
        <v>0</v>
      </c>
      <c r="BD1235" t="str">
        <f t="shared" si="719"/>
        <v>S, blank</v>
      </c>
      <c r="BE1235">
        <f t="shared" si="720"/>
        <v>3</v>
      </c>
      <c r="BF1235">
        <f t="shared" si="721"/>
        <v>-13.385578549662212</v>
      </c>
      <c r="BG1235">
        <f t="shared" si="722"/>
        <v>-42.171718189759716</v>
      </c>
      <c r="BH1235">
        <f t="shared" si="723"/>
        <v>-82.840254641099079</v>
      </c>
      <c r="BI1235">
        <f t="shared" si="724"/>
        <v>-33.757758935166962</v>
      </c>
      <c r="BJ1235">
        <f t="shared" si="725"/>
        <v>-108.67008854708662</v>
      </c>
      <c r="BK1235">
        <f t="shared" si="726"/>
        <v>-14.754319664473872</v>
      </c>
      <c r="BL1235">
        <f t="shared" si="727"/>
        <v>-22.013681658285037</v>
      </c>
      <c r="BM1235">
        <f t="shared" si="728"/>
        <v>-22.422560732600829</v>
      </c>
      <c r="BN1235">
        <f t="shared" si="729"/>
        <v>-67.960368165567971</v>
      </c>
      <c r="BO1235">
        <f t="shared" si="695"/>
        <v>1</v>
      </c>
      <c r="BP1235">
        <f t="shared" si="696"/>
        <v>2</v>
      </c>
      <c r="BQ1235" t="str">
        <f t="shared" si="697"/>
        <v>Train</v>
      </c>
    </row>
    <row r="1236" spans="1:69" x14ac:dyDescent="0.3">
      <c r="A1236">
        <v>3</v>
      </c>
      <c r="B1236">
        <v>0</v>
      </c>
      <c r="C1236" t="s">
        <v>2659</v>
      </c>
      <c r="D1236" t="s">
        <v>20</v>
      </c>
      <c r="E1236">
        <v>25</v>
      </c>
      <c r="F1236">
        <v>0</v>
      </c>
      <c r="G1236">
        <v>0</v>
      </c>
      <c r="H1236" t="s">
        <v>2660</v>
      </c>
      <c r="I1236">
        <v>7.05</v>
      </c>
      <c r="K1236" t="s">
        <v>17</v>
      </c>
      <c r="O1236">
        <v>3</v>
      </c>
      <c r="P1236">
        <v>1</v>
      </c>
      <c r="Q1236">
        <v>1</v>
      </c>
      <c r="R1236" t="str">
        <f t="shared" si="698"/>
        <v>Train</v>
      </c>
      <c r="S1236" t="str">
        <f t="shared" si="699"/>
        <v>Train</v>
      </c>
      <c r="T1236" t="str">
        <f t="shared" si="700"/>
        <v>Train</v>
      </c>
      <c r="U1236" t="str">
        <f t="shared" si="701"/>
        <v/>
      </c>
      <c r="V1236" t="str">
        <f t="shared" si="702"/>
        <v>18-30</v>
      </c>
      <c r="W1236" t="str">
        <f t="shared" si="703"/>
        <v/>
      </c>
      <c r="X1236" t="str">
        <f t="shared" si="704"/>
        <v>0-10</v>
      </c>
      <c r="Y1236" t="b">
        <f>SUMPRODUCT(--(U1236=counts!$A$40:$A$49))&gt;0</f>
        <v>0</v>
      </c>
      <c r="Z1236" t="b">
        <f>SUMPRODUCT(--(W1236=counts!$A$18:$A$22))&gt;0</f>
        <v>0</v>
      </c>
      <c r="AA1236" t="str">
        <f t="shared" si="705"/>
        <v>18-30</v>
      </c>
      <c r="AB1236" t="str">
        <f>IF(W1236="","Blank",IF(Z1236="TRUE",W1236,counts!$A$23))</f>
        <v>Blank</v>
      </c>
      <c r="AC1236" t="str">
        <f t="shared" si="706"/>
        <v>0-10</v>
      </c>
      <c r="AD1236" t="str">
        <f t="shared" si="707"/>
        <v>Blank</v>
      </c>
      <c r="AE1236" t="str">
        <f t="shared" si="708"/>
        <v>male</v>
      </c>
      <c r="AF1236">
        <f>IF(F1236&gt;=4, counts!$A$62,F1236)</f>
        <v>0</v>
      </c>
      <c r="AG1236">
        <f>IF(G1236&gt;=3, counts!$A$69,G1236)</f>
        <v>0</v>
      </c>
      <c r="AH1236" t="str">
        <f>IF(OR(K1236="S",K1236=""), counts!$A$75,K1236)</f>
        <v>S, blank</v>
      </c>
      <c r="AI1236">
        <f t="shared" si="709"/>
        <v>3</v>
      </c>
      <c r="AJ1236">
        <f>VLOOKUP(AA1236,counts!$V$8:$W$13,2,FALSE)</f>
        <v>-11.613432440426715</v>
      </c>
      <c r="AK1236">
        <f>VLOOKUP(AB1236,counts!$V$17:$W$23,2,FALSE)</f>
        <v>-42.171718189759716</v>
      </c>
      <c r="AL1236">
        <f>VLOOKUP(AC1236,counts!$V$27:$W$33,2,FALSE)</f>
        <v>-82.840254641099079</v>
      </c>
      <c r="AM1236">
        <f>VLOOKUP(AD1236,counts!$V$38:$W$49,2,FALSE)</f>
        <v>-33.757758935166962</v>
      </c>
      <c r="AN1236">
        <f>VLOOKUP(AE1236,counts!$V$53:$W$54,2,FALSE)</f>
        <v>-108.67008854708662</v>
      </c>
      <c r="AO1236">
        <f>VLOOKUP(AF1236,counts!$V$58:$W$62,2,FALSE)</f>
        <v>-14.754319664473872</v>
      </c>
      <c r="AP1236">
        <f>VLOOKUP(AG1236,counts!$V$66:$W$69,2,FALSE)</f>
        <v>-22.013681658285037</v>
      </c>
      <c r="AQ1236">
        <f>VLOOKUP(AH1236,counts!$V$73:$W$75,2,FALSE)</f>
        <v>-22.422560732600829</v>
      </c>
      <c r="AR1236">
        <f>VLOOKUP(AI1236,counts!$V$79:$W$81,2,FALSE)</f>
        <v>-67.960368165567971</v>
      </c>
      <c r="AS1236">
        <f t="shared" si="710"/>
        <v>0</v>
      </c>
      <c r="AT1236">
        <f t="shared" si="711"/>
        <v>3</v>
      </c>
      <c r="AU1236" t="str">
        <f t="shared" si="694"/>
        <v>Train</v>
      </c>
      <c r="AW1236" t="str">
        <f t="shared" si="712"/>
        <v>18-30</v>
      </c>
      <c r="AX1236" t="str">
        <f t="shared" si="713"/>
        <v>Blank</v>
      </c>
      <c r="AY1236" t="str">
        <f t="shared" si="714"/>
        <v>0-10</v>
      </c>
      <c r="AZ1236" t="str">
        <f t="shared" si="715"/>
        <v>Blank</v>
      </c>
      <c r="BA1236" t="str">
        <f t="shared" si="716"/>
        <v>male</v>
      </c>
      <c r="BB1236">
        <f t="shared" si="717"/>
        <v>0</v>
      </c>
      <c r="BC1236">
        <f t="shared" si="718"/>
        <v>0</v>
      </c>
      <c r="BD1236" t="str">
        <f t="shared" si="719"/>
        <v>S, blank</v>
      </c>
      <c r="BE1236">
        <f t="shared" si="720"/>
        <v>3</v>
      </c>
      <c r="BF1236">
        <f t="shared" si="721"/>
        <v>-11.613432440426715</v>
      </c>
      <c r="BG1236">
        <f t="shared" si="722"/>
        <v>-42.171718189759716</v>
      </c>
      <c r="BH1236">
        <f t="shared" si="723"/>
        <v>-82.840254641099079</v>
      </c>
      <c r="BI1236">
        <f t="shared" si="724"/>
        <v>-33.757758935166962</v>
      </c>
      <c r="BJ1236">
        <f t="shared" si="725"/>
        <v>-108.67008854708662</v>
      </c>
      <c r="BK1236">
        <f t="shared" si="726"/>
        <v>-14.754319664473872</v>
      </c>
      <c r="BL1236">
        <f t="shared" si="727"/>
        <v>-22.013681658285037</v>
      </c>
      <c r="BM1236">
        <f t="shared" si="728"/>
        <v>-22.422560732600829</v>
      </c>
      <c r="BN1236">
        <f t="shared" si="729"/>
        <v>-67.960368165567971</v>
      </c>
      <c r="BO1236">
        <f t="shared" si="695"/>
        <v>0</v>
      </c>
      <c r="BP1236">
        <f t="shared" si="696"/>
        <v>3</v>
      </c>
      <c r="BQ1236" t="str">
        <f t="shared" si="697"/>
        <v>Train</v>
      </c>
    </row>
    <row r="1237" spans="1:69" x14ac:dyDescent="0.3">
      <c r="A1237">
        <v>3</v>
      </c>
      <c r="B1237">
        <v>0</v>
      </c>
      <c r="C1237" t="s">
        <v>2661</v>
      </c>
      <c r="D1237" t="s">
        <v>20</v>
      </c>
      <c r="E1237">
        <v>74</v>
      </c>
      <c r="F1237">
        <v>0</v>
      </c>
      <c r="G1237">
        <v>0</v>
      </c>
      <c r="H1237" t="s">
        <v>2662</v>
      </c>
      <c r="I1237">
        <v>7.7750000000000004</v>
      </c>
      <c r="K1237" t="s">
        <v>17</v>
      </c>
      <c r="O1237">
        <v>3</v>
      </c>
      <c r="P1237">
        <v>2</v>
      </c>
      <c r="Q1237">
        <v>1</v>
      </c>
      <c r="R1237" t="str">
        <f t="shared" si="698"/>
        <v>Train</v>
      </c>
      <c r="S1237" t="str">
        <f t="shared" si="699"/>
        <v>Train</v>
      </c>
      <c r="T1237" t="str">
        <f t="shared" si="700"/>
        <v>Train</v>
      </c>
      <c r="U1237" t="str">
        <f t="shared" si="701"/>
        <v/>
      </c>
      <c r="V1237" t="str">
        <f t="shared" si="702"/>
        <v>61+</v>
      </c>
      <c r="W1237" t="str">
        <f t="shared" si="703"/>
        <v/>
      </c>
      <c r="X1237" t="str">
        <f t="shared" si="704"/>
        <v>0-10</v>
      </c>
      <c r="Y1237" t="b">
        <f>SUMPRODUCT(--(U1237=counts!$A$40:$A$49))&gt;0</f>
        <v>0</v>
      </c>
      <c r="Z1237" t="b">
        <f>SUMPRODUCT(--(W1237=counts!$A$18:$A$22))&gt;0</f>
        <v>0</v>
      </c>
      <c r="AA1237" t="str">
        <f t="shared" si="705"/>
        <v>61+</v>
      </c>
      <c r="AB1237" t="str">
        <f>IF(W1237="","Blank",IF(Z1237="TRUE",W1237,counts!$A$23))</f>
        <v>Blank</v>
      </c>
      <c r="AC1237" t="str">
        <f t="shared" si="706"/>
        <v>0-10</v>
      </c>
      <c r="AD1237" t="str">
        <f t="shared" si="707"/>
        <v>Blank</v>
      </c>
      <c r="AE1237" t="str">
        <f t="shared" si="708"/>
        <v>male</v>
      </c>
      <c r="AF1237">
        <f>IF(F1237&gt;=4, counts!$A$62,F1237)</f>
        <v>0</v>
      </c>
      <c r="AG1237">
        <f>IF(G1237&gt;=3, counts!$A$69,G1237)</f>
        <v>0</v>
      </c>
      <c r="AH1237" t="str">
        <f>IF(OR(K1237="S",K1237=""), counts!$A$75,K1237)</f>
        <v>S, blank</v>
      </c>
      <c r="AI1237">
        <f t="shared" si="709"/>
        <v>3</v>
      </c>
      <c r="AJ1237">
        <f>VLOOKUP(AA1237,counts!$V$8:$W$13,2,FALSE)</f>
        <v>-68.390212241589438</v>
      </c>
      <c r="AK1237">
        <f>VLOOKUP(AB1237,counts!$V$17:$W$23,2,FALSE)</f>
        <v>-42.171718189759716</v>
      </c>
      <c r="AL1237">
        <f>VLOOKUP(AC1237,counts!$V$27:$W$33,2,FALSE)</f>
        <v>-82.840254641099079</v>
      </c>
      <c r="AM1237">
        <f>VLOOKUP(AD1237,counts!$V$38:$W$49,2,FALSE)</f>
        <v>-33.757758935166962</v>
      </c>
      <c r="AN1237">
        <f>VLOOKUP(AE1237,counts!$V$53:$W$54,2,FALSE)</f>
        <v>-108.67008854708662</v>
      </c>
      <c r="AO1237">
        <f>VLOOKUP(AF1237,counts!$V$58:$W$62,2,FALSE)</f>
        <v>-14.754319664473872</v>
      </c>
      <c r="AP1237">
        <f>VLOOKUP(AG1237,counts!$V$66:$W$69,2,FALSE)</f>
        <v>-22.013681658285037</v>
      </c>
      <c r="AQ1237">
        <f>VLOOKUP(AH1237,counts!$V$73:$W$75,2,FALSE)</f>
        <v>-22.422560732600829</v>
      </c>
      <c r="AR1237">
        <f>VLOOKUP(AI1237,counts!$V$79:$W$81,2,FALSE)</f>
        <v>-67.960368165567971</v>
      </c>
      <c r="AS1237">
        <f t="shared" si="710"/>
        <v>0</v>
      </c>
      <c r="AT1237">
        <f t="shared" si="711"/>
        <v>3</v>
      </c>
      <c r="AU1237" t="str">
        <f t="shared" si="694"/>
        <v>Train</v>
      </c>
      <c r="AW1237" t="str">
        <f t="shared" si="712"/>
        <v>61+</v>
      </c>
      <c r="AX1237" t="str">
        <f t="shared" si="713"/>
        <v>Blank</v>
      </c>
      <c r="AY1237" t="str">
        <f t="shared" si="714"/>
        <v>0-10</v>
      </c>
      <c r="AZ1237" t="str">
        <f t="shared" si="715"/>
        <v>Blank</v>
      </c>
      <c r="BA1237" t="str">
        <f t="shared" si="716"/>
        <v>male</v>
      </c>
      <c r="BB1237">
        <f t="shared" si="717"/>
        <v>0</v>
      </c>
      <c r="BC1237">
        <f t="shared" si="718"/>
        <v>0</v>
      </c>
      <c r="BD1237" t="str">
        <f t="shared" si="719"/>
        <v>S, blank</v>
      </c>
      <c r="BE1237">
        <f t="shared" si="720"/>
        <v>3</v>
      </c>
      <c r="BF1237">
        <f t="shared" si="721"/>
        <v>-68.390212241589438</v>
      </c>
      <c r="BG1237">
        <f t="shared" si="722"/>
        <v>-42.171718189759716</v>
      </c>
      <c r="BH1237">
        <f t="shared" si="723"/>
        <v>-82.840254641099079</v>
      </c>
      <c r="BI1237">
        <f t="shared" si="724"/>
        <v>-33.757758935166962</v>
      </c>
      <c r="BJ1237">
        <f t="shared" si="725"/>
        <v>-108.67008854708662</v>
      </c>
      <c r="BK1237">
        <f t="shared" si="726"/>
        <v>-14.754319664473872</v>
      </c>
      <c r="BL1237">
        <f t="shared" si="727"/>
        <v>-22.013681658285037</v>
      </c>
      <c r="BM1237">
        <f t="shared" si="728"/>
        <v>-22.422560732600829</v>
      </c>
      <c r="BN1237">
        <f t="shared" si="729"/>
        <v>-67.960368165567971</v>
      </c>
      <c r="BO1237">
        <f t="shared" si="695"/>
        <v>0</v>
      </c>
      <c r="BP1237">
        <f t="shared" si="696"/>
        <v>3</v>
      </c>
      <c r="BQ1237" t="str">
        <f t="shared" si="697"/>
        <v>Train</v>
      </c>
    </row>
    <row r="1238" spans="1:69" x14ac:dyDescent="0.3">
      <c r="A1238">
        <v>3</v>
      </c>
      <c r="B1238">
        <v>1</v>
      </c>
      <c r="C1238" t="s">
        <v>2663</v>
      </c>
      <c r="D1238" t="s">
        <v>20</v>
      </c>
      <c r="E1238">
        <v>14</v>
      </c>
      <c r="F1238">
        <v>0</v>
      </c>
      <c r="G1238">
        <v>0</v>
      </c>
      <c r="H1238" t="s">
        <v>2664</v>
      </c>
      <c r="I1238">
        <v>9.2249999999999996</v>
      </c>
      <c r="K1238" t="s">
        <v>17</v>
      </c>
      <c r="L1238" t="s">
        <v>241</v>
      </c>
      <c r="O1238">
        <v>1</v>
      </c>
      <c r="P1238">
        <v>4</v>
      </c>
      <c r="Q1238">
        <v>3</v>
      </c>
      <c r="R1238" t="str">
        <f t="shared" si="698"/>
        <v>Train</v>
      </c>
      <c r="S1238" t="str">
        <f t="shared" si="699"/>
        <v>Test</v>
      </c>
      <c r="T1238" t="str">
        <f t="shared" si="700"/>
        <v>Train</v>
      </c>
      <c r="U1238" t="str">
        <f t="shared" si="701"/>
        <v/>
      </c>
      <c r="V1238" t="str">
        <f t="shared" si="702"/>
        <v>0-17</v>
      </c>
      <c r="W1238" t="str">
        <f t="shared" si="703"/>
        <v/>
      </c>
      <c r="X1238" t="str">
        <f t="shared" si="704"/>
        <v>0-10</v>
      </c>
      <c r="Y1238" t="b">
        <f>SUMPRODUCT(--(U1238=counts!$A$40:$A$49))&gt;0</f>
        <v>0</v>
      </c>
      <c r="Z1238" t="b">
        <f>SUMPRODUCT(--(W1238=counts!$A$18:$A$22))&gt;0</f>
        <v>0</v>
      </c>
      <c r="AA1238" t="str">
        <f t="shared" si="705"/>
        <v>0-17</v>
      </c>
      <c r="AB1238" t="str">
        <f>IF(W1238="","Blank",IF(Z1238="TRUE",W1238,counts!$A$23))</f>
        <v>Blank</v>
      </c>
      <c r="AC1238" t="str">
        <f t="shared" si="706"/>
        <v>0-10</v>
      </c>
      <c r="AD1238" t="str">
        <f t="shared" si="707"/>
        <v>Blank</v>
      </c>
      <c r="AE1238" t="str">
        <f t="shared" si="708"/>
        <v>male</v>
      </c>
      <c r="AF1238">
        <f>IF(F1238&gt;=4, counts!$A$62,F1238)</f>
        <v>0</v>
      </c>
      <c r="AG1238">
        <f>IF(G1238&gt;=3, counts!$A$69,G1238)</f>
        <v>0</v>
      </c>
      <c r="AH1238" t="str">
        <f>IF(OR(K1238="S",K1238=""), counts!$A$75,K1238)</f>
        <v>S, blank</v>
      </c>
      <c r="AI1238">
        <f t="shared" si="709"/>
        <v>3</v>
      </c>
      <c r="AJ1238">
        <f>VLOOKUP(AA1238,counts!$V$8:$W$13,2,FALSE)</f>
        <v>-3.7643689058441341</v>
      </c>
      <c r="AK1238">
        <f>VLOOKUP(AB1238,counts!$V$17:$W$23,2,FALSE)</f>
        <v>-42.171718189759716</v>
      </c>
      <c r="AL1238">
        <f>VLOOKUP(AC1238,counts!$V$27:$W$33,2,FALSE)</f>
        <v>-82.840254641099079</v>
      </c>
      <c r="AM1238">
        <f>VLOOKUP(AD1238,counts!$V$38:$W$49,2,FALSE)</f>
        <v>-33.757758935166962</v>
      </c>
      <c r="AN1238">
        <f>VLOOKUP(AE1238,counts!$V$53:$W$54,2,FALSE)</f>
        <v>-108.67008854708662</v>
      </c>
      <c r="AO1238">
        <f>VLOOKUP(AF1238,counts!$V$58:$W$62,2,FALSE)</f>
        <v>-14.754319664473872</v>
      </c>
      <c r="AP1238">
        <f>VLOOKUP(AG1238,counts!$V$66:$W$69,2,FALSE)</f>
        <v>-22.013681658285037</v>
      </c>
      <c r="AQ1238">
        <f>VLOOKUP(AH1238,counts!$V$73:$W$75,2,FALSE)</f>
        <v>-22.422560732600829</v>
      </c>
      <c r="AR1238">
        <f>VLOOKUP(AI1238,counts!$V$79:$W$81,2,FALSE)</f>
        <v>-67.960368165567971</v>
      </c>
      <c r="AS1238">
        <f t="shared" si="710"/>
        <v>1</v>
      </c>
      <c r="AT1238">
        <f t="shared" si="711"/>
        <v>1</v>
      </c>
      <c r="AU1238" t="str">
        <f t="shared" si="694"/>
        <v>Train</v>
      </c>
      <c r="AW1238" t="str">
        <f t="shared" si="712"/>
        <v>0-17</v>
      </c>
      <c r="AX1238" t="str">
        <f t="shared" si="713"/>
        <v>Blank</v>
      </c>
      <c r="AY1238" t="str">
        <f t="shared" si="714"/>
        <v>0-10</v>
      </c>
      <c r="AZ1238" t="str">
        <f t="shared" si="715"/>
        <v>Blank</v>
      </c>
      <c r="BA1238" t="str">
        <f t="shared" si="716"/>
        <v>male</v>
      </c>
      <c r="BB1238">
        <f t="shared" si="717"/>
        <v>0</v>
      </c>
      <c r="BC1238">
        <f t="shared" si="718"/>
        <v>0</v>
      </c>
      <c r="BD1238" t="str">
        <f t="shared" si="719"/>
        <v>S, blank</v>
      </c>
      <c r="BE1238">
        <f t="shared" si="720"/>
        <v>3</v>
      </c>
      <c r="BF1238">
        <f t="shared" si="721"/>
        <v>-3.7643689058441341</v>
      </c>
      <c r="BG1238">
        <f t="shared" si="722"/>
        <v>-42.171718189759716</v>
      </c>
      <c r="BH1238">
        <f t="shared" si="723"/>
        <v>-82.840254641099079</v>
      </c>
      <c r="BI1238">
        <f t="shared" si="724"/>
        <v>-33.757758935166962</v>
      </c>
      <c r="BJ1238">
        <f t="shared" si="725"/>
        <v>-108.67008854708662</v>
      </c>
      <c r="BK1238">
        <f t="shared" si="726"/>
        <v>-14.754319664473872</v>
      </c>
      <c r="BL1238">
        <f t="shared" si="727"/>
        <v>-22.013681658285037</v>
      </c>
      <c r="BM1238">
        <f t="shared" si="728"/>
        <v>-22.422560732600829</v>
      </c>
      <c r="BN1238">
        <f t="shared" si="729"/>
        <v>-67.960368165567971</v>
      </c>
      <c r="BO1238">
        <f t="shared" si="695"/>
        <v>1</v>
      </c>
      <c r="BP1238">
        <f t="shared" si="696"/>
        <v>1</v>
      </c>
      <c r="BQ1238" t="str">
        <f t="shared" si="697"/>
        <v>Train</v>
      </c>
    </row>
    <row r="1239" spans="1:69" x14ac:dyDescent="0.3">
      <c r="A1239">
        <v>3</v>
      </c>
      <c r="B1239">
        <v>0</v>
      </c>
      <c r="C1239" t="s">
        <v>2665</v>
      </c>
      <c r="D1239" t="s">
        <v>20</v>
      </c>
      <c r="E1239">
        <v>24</v>
      </c>
      <c r="F1239">
        <v>0</v>
      </c>
      <c r="G1239">
        <v>0</v>
      </c>
      <c r="H1239" t="s">
        <v>2666</v>
      </c>
      <c r="I1239">
        <v>7.7957999999999998</v>
      </c>
      <c r="K1239" t="s">
        <v>17</v>
      </c>
      <c r="O1239">
        <v>4</v>
      </c>
      <c r="P1239">
        <v>5</v>
      </c>
      <c r="Q1239">
        <v>5</v>
      </c>
      <c r="R1239" t="str">
        <f t="shared" si="698"/>
        <v>Test</v>
      </c>
      <c r="S1239" t="str">
        <f t="shared" si="699"/>
        <v>Validate</v>
      </c>
      <c r="T1239" t="str">
        <f t="shared" si="700"/>
        <v>Validate</v>
      </c>
      <c r="U1239" t="str">
        <f t="shared" si="701"/>
        <v/>
      </c>
      <c r="V1239" t="str">
        <f t="shared" si="702"/>
        <v>18-30</v>
      </c>
      <c r="W1239" t="str">
        <f t="shared" si="703"/>
        <v/>
      </c>
      <c r="X1239" t="str">
        <f t="shared" si="704"/>
        <v>0-10</v>
      </c>
      <c r="Y1239" t="b">
        <f>SUMPRODUCT(--(U1239=counts!$A$40:$A$49))&gt;0</f>
        <v>0</v>
      </c>
      <c r="Z1239" t="b">
        <f>SUMPRODUCT(--(W1239=counts!$A$18:$A$22))&gt;0</f>
        <v>0</v>
      </c>
      <c r="AA1239" t="str">
        <f t="shared" si="705"/>
        <v>18-30</v>
      </c>
      <c r="AB1239" t="str">
        <f>IF(W1239="","Blank",IF(Z1239="TRUE",W1239,counts!$A$23))</f>
        <v>Blank</v>
      </c>
      <c r="AC1239" t="str">
        <f t="shared" si="706"/>
        <v>0-10</v>
      </c>
      <c r="AD1239" t="str">
        <f t="shared" si="707"/>
        <v>Blank</v>
      </c>
      <c r="AE1239" t="str">
        <f t="shared" si="708"/>
        <v>male</v>
      </c>
      <c r="AF1239">
        <f>IF(F1239&gt;=4, counts!$A$62,F1239)</f>
        <v>0</v>
      </c>
      <c r="AG1239">
        <f>IF(G1239&gt;=3, counts!$A$69,G1239)</f>
        <v>0</v>
      </c>
      <c r="AH1239" t="str">
        <f>IF(OR(K1239="S",K1239=""), counts!$A$75,K1239)</f>
        <v>S, blank</v>
      </c>
      <c r="AI1239">
        <f t="shared" si="709"/>
        <v>3</v>
      </c>
      <c r="AJ1239">
        <f>VLOOKUP(AA1239,counts!$V$8:$W$13,2,FALSE)</f>
        <v>-11.613432440426715</v>
      </c>
      <c r="AK1239">
        <f>VLOOKUP(AB1239,counts!$V$17:$W$23,2,FALSE)</f>
        <v>-42.171718189759716</v>
      </c>
      <c r="AL1239">
        <f>VLOOKUP(AC1239,counts!$V$27:$W$33,2,FALSE)</f>
        <v>-82.840254641099079</v>
      </c>
      <c r="AM1239">
        <f>VLOOKUP(AD1239,counts!$V$38:$W$49,2,FALSE)</f>
        <v>-33.757758935166962</v>
      </c>
      <c r="AN1239">
        <f>VLOOKUP(AE1239,counts!$V$53:$W$54,2,FALSE)</f>
        <v>-108.67008854708662</v>
      </c>
      <c r="AO1239">
        <f>VLOOKUP(AF1239,counts!$V$58:$W$62,2,FALSE)</f>
        <v>-14.754319664473872</v>
      </c>
      <c r="AP1239">
        <f>VLOOKUP(AG1239,counts!$V$66:$W$69,2,FALSE)</f>
        <v>-22.013681658285037</v>
      </c>
      <c r="AQ1239">
        <f>VLOOKUP(AH1239,counts!$V$73:$W$75,2,FALSE)</f>
        <v>-22.422560732600829</v>
      </c>
      <c r="AR1239">
        <f>VLOOKUP(AI1239,counts!$V$79:$W$81,2,FALSE)</f>
        <v>-67.960368165567971</v>
      </c>
      <c r="AS1239">
        <f t="shared" si="710"/>
        <v>0</v>
      </c>
      <c r="AT1239">
        <f t="shared" si="711"/>
        <v>4</v>
      </c>
      <c r="AU1239" t="str">
        <f t="shared" si="694"/>
        <v>Test</v>
      </c>
      <c r="AW1239" t="str">
        <f t="shared" si="712"/>
        <v>18-30</v>
      </c>
      <c r="AX1239" t="str">
        <f t="shared" si="713"/>
        <v>Blank</v>
      </c>
      <c r="AY1239" t="str">
        <f t="shared" si="714"/>
        <v>0-10</v>
      </c>
      <c r="AZ1239" t="str">
        <f t="shared" si="715"/>
        <v>Blank</v>
      </c>
      <c r="BA1239" t="str">
        <f t="shared" si="716"/>
        <v>male</v>
      </c>
      <c r="BB1239">
        <f t="shared" si="717"/>
        <v>0</v>
      </c>
      <c r="BC1239">
        <f t="shared" si="718"/>
        <v>0</v>
      </c>
      <c r="BD1239" t="str">
        <f t="shared" si="719"/>
        <v>S, blank</v>
      </c>
      <c r="BE1239">
        <f t="shared" si="720"/>
        <v>3</v>
      </c>
      <c r="BF1239">
        <f t="shared" si="721"/>
        <v>-11.613432440426715</v>
      </c>
      <c r="BG1239">
        <f t="shared" si="722"/>
        <v>-42.171718189759716</v>
      </c>
      <c r="BH1239">
        <f t="shared" si="723"/>
        <v>-82.840254641099079</v>
      </c>
      <c r="BI1239">
        <f t="shared" si="724"/>
        <v>-33.757758935166962</v>
      </c>
      <c r="BJ1239">
        <f t="shared" si="725"/>
        <v>-108.67008854708662</v>
      </c>
      <c r="BK1239">
        <f t="shared" si="726"/>
        <v>-14.754319664473872</v>
      </c>
      <c r="BL1239">
        <f t="shared" si="727"/>
        <v>-22.013681658285037</v>
      </c>
      <c r="BM1239">
        <f t="shared" si="728"/>
        <v>-22.422560732600829</v>
      </c>
      <c r="BN1239">
        <f t="shared" si="729"/>
        <v>-67.960368165567971</v>
      </c>
      <c r="BO1239">
        <f t="shared" si="695"/>
        <v>0</v>
      </c>
      <c r="BP1239">
        <f t="shared" si="696"/>
        <v>4</v>
      </c>
      <c r="BQ1239" t="str">
        <f t="shared" si="697"/>
        <v>Test</v>
      </c>
    </row>
    <row r="1240" spans="1:69" x14ac:dyDescent="0.3">
      <c r="A1240">
        <v>3</v>
      </c>
      <c r="B1240">
        <v>1</v>
      </c>
      <c r="C1240" t="s">
        <v>2667</v>
      </c>
      <c r="D1240" t="s">
        <v>20</v>
      </c>
      <c r="E1240">
        <v>25</v>
      </c>
      <c r="F1240">
        <v>0</v>
      </c>
      <c r="G1240">
        <v>0</v>
      </c>
      <c r="H1240" t="s">
        <v>2668</v>
      </c>
      <c r="I1240">
        <v>7.7957999999999998</v>
      </c>
      <c r="K1240" t="s">
        <v>17</v>
      </c>
      <c r="L1240" t="s">
        <v>2669</v>
      </c>
      <c r="O1240">
        <v>3</v>
      </c>
      <c r="P1240">
        <v>2</v>
      </c>
      <c r="Q1240">
        <v>5</v>
      </c>
      <c r="R1240" t="str">
        <f t="shared" si="698"/>
        <v>Train</v>
      </c>
      <c r="S1240" t="str">
        <f t="shared" si="699"/>
        <v>Train</v>
      </c>
      <c r="T1240" t="str">
        <f t="shared" si="700"/>
        <v>Validate</v>
      </c>
      <c r="U1240" t="str">
        <f t="shared" si="701"/>
        <v/>
      </c>
      <c r="V1240" t="str">
        <f t="shared" si="702"/>
        <v>18-30</v>
      </c>
      <c r="W1240" t="str">
        <f t="shared" si="703"/>
        <v/>
      </c>
      <c r="X1240" t="str">
        <f t="shared" si="704"/>
        <v>0-10</v>
      </c>
      <c r="Y1240" t="b">
        <f>SUMPRODUCT(--(U1240=counts!$A$40:$A$49))&gt;0</f>
        <v>0</v>
      </c>
      <c r="Z1240" t="b">
        <f>SUMPRODUCT(--(W1240=counts!$A$18:$A$22))&gt;0</f>
        <v>0</v>
      </c>
      <c r="AA1240" t="str">
        <f t="shared" si="705"/>
        <v>18-30</v>
      </c>
      <c r="AB1240" t="str">
        <f>IF(W1240="","Blank",IF(Z1240="TRUE",W1240,counts!$A$23))</f>
        <v>Blank</v>
      </c>
      <c r="AC1240" t="str">
        <f t="shared" si="706"/>
        <v>0-10</v>
      </c>
      <c r="AD1240" t="str">
        <f t="shared" si="707"/>
        <v>Blank</v>
      </c>
      <c r="AE1240" t="str">
        <f t="shared" si="708"/>
        <v>male</v>
      </c>
      <c r="AF1240">
        <f>IF(F1240&gt;=4, counts!$A$62,F1240)</f>
        <v>0</v>
      </c>
      <c r="AG1240">
        <f>IF(G1240&gt;=3, counts!$A$69,G1240)</f>
        <v>0</v>
      </c>
      <c r="AH1240" t="str">
        <f>IF(OR(K1240="S",K1240=""), counts!$A$75,K1240)</f>
        <v>S, blank</v>
      </c>
      <c r="AI1240">
        <f t="shared" si="709"/>
        <v>3</v>
      </c>
      <c r="AJ1240">
        <f>VLOOKUP(AA1240,counts!$V$8:$W$13,2,FALSE)</f>
        <v>-11.613432440426715</v>
      </c>
      <c r="AK1240">
        <f>VLOOKUP(AB1240,counts!$V$17:$W$23,2,FALSE)</f>
        <v>-42.171718189759716</v>
      </c>
      <c r="AL1240">
        <f>VLOOKUP(AC1240,counts!$V$27:$W$33,2,FALSE)</f>
        <v>-82.840254641099079</v>
      </c>
      <c r="AM1240">
        <f>VLOOKUP(AD1240,counts!$V$38:$W$49,2,FALSE)</f>
        <v>-33.757758935166962</v>
      </c>
      <c r="AN1240">
        <f>VLOOKUP(AE1240,counts!$V$53:$W$54,2,FALSE)</f>
        <v>-108.67008854708662</v>
      </c>
      <c r="AO1240">
        <f>VLOOKUP(AF1240,counts!$V$58:$W$62,2,FALSE)</f>
        <v>-14.754319664473872</v>
      </c>
      <c r="AP1240">
        <f>VLOOKUP(AG1240,counts!$V$66:$W$69,2,FALSE)</f>
        <v>-22.013681658285037</v>
      </c>
      <c r="AQ1240">
        <f>VLOOKUP(AH1240,counts!$V$73:$W$75,2,FALSE)</f>
        <v>-22.422560732600829</v>
      </c>
      <c r="AR1240">
        <f>VLOOKUP(AI1240,counts!$V$79:$W$81,2,FALSE)</f>
        <v>-67.960368165567971</v>
      </c>
      <c r="AS1240">
        <f t="shared" si="710"/>
        <v>1</v>
      </c>
      <c r="AT1240">
        <f t="shared" si="711"/>
        <v>3</v>
      </c>
      <c r="AU1240" t="str">
        <f t="shared" si="694"/>
        <v>Train</v>
      </c>
      <c r="AW1240" t="str">
        <f t="shared" si="712"/>
        <v>18-30</v>
      </c>
      <c r="AX1240" t="str">
        <f t="shared" si="713"/>
        <v>Blank</v>
      </c>
      <c r="AY1240" t="str">
        <f t="shared" si="714"/>
        <v>0-10</v>
      </c>
      <c r="AZ1240" t="str">
        <f t="shared" si="715"/>
        <v>Blank</v>
      </c>
      <c r="BA1240" t="str">
        <f t="shared" si="716"/>
        <v>male</v>
      </c>
      <c r="BB1240">
        <f t="shared" si="717"/>
        <v>0</v>
      </c>
      <c r="BC1240">
        <f t="shared" si="718"/>
        <v>0</v>
      </c>
      <c r="BD1240" t="str">
        <f t="shared" si="719"/>
        <v>S, blank</v>
      </c>
      <c r="BE1240">
        <f t="shared" si="720"/>
        <v>3</v>
      </c>
      <c r="BF1240">
        <f t="shared" si="721"/>
        <v>-11.613432440426715</v>
      </c>
      <c r="BG1240">
        <f t="shared" si="722"/>
        <v>-42.171718189759716</v>
      </c>
      <c r="BH1240">
        <f t="shared" si="723"/>
        <v>-82.840254641099079</v>
      </c>
      <c r="BI1240">
        <f t="shared" si="724"/>
        <v>-33.757758935166962</v>
      </c>
      <c r="BJ1240">
        <f t="shared" si="725"/>
        <v>-108.67008854708662</v>
      </c>
      <c r="BK1240">
        <f t="shared" si="726"/>
        <v>-14.754319664473872</v>
      </c>
      <c r="BL1240">
        <f t="shared" si="727"/>
        <v>-22.013681658285037</v>
      </c>
      <c r="BM1240">
        <f t="shared" si="728"/>
        <v>-22.422560732600829</v>
      </c>
      <c r="BN1240">
        <f t="shared" si="729"/>
        <v>-67.960368165567971</v>
      </c>
      <c r="BO1240">
        <f t="shared" si="695"/>
        <v>1</v>
      </c>
      <c r="BP1240">
        <f t="shared" si="696"/>
        <v>3</v>
      </c>
      <c r="BQ1240" t="str">
        <f t="shared" si="697"/>
        <v>Train</v>
      </c>
    </row>
    <row r="1241" spans="1:69" x14ac:dyDescent="0.3">
      <c r="A1241">
        <v>3</v>
      </c>
      <c r="B1241">
        <v>0</v>
      </c>
      <c r="C1241" t="s">
        <v>2670</v>
      </c>
      <c r="D1241" t="s">
        <v>20</v>
      </c>
      <c r="E1241">
        <v>34</v>
      </c>
      <c r="F1241">
        <v>0</v>
      </c>
      <c r="G1241">
        <v>0</v>
      </c>
      <c r="H1241" t="s">
        <v>2671</v>
      </c>
      <c r="I1241">
        <v>8.0500000000000007</v>
      </c>
      <c r="K1241" t="s">
        <v>17</v>
      </c>
      <c r="M1241">
        <v>176</v>
      </c>
      <c r="O1241">
        <v>5</v>
      </c>
      <c r="P1241">
        <v>1</v>
      </c>
      <c r="Q1241">
        <v>1</v>
      </c>
      <c r="R1241" t="str">
        <f t="shared" si="698"/>
        <v>Validate</v>
      </c>
      <c r="S1241" t="str">
        <f t="shared" si="699"/>
        <v>Train</v>
      </c>
      <c r="T1241" t="str">
        <f t="shared" si="700"/>
        <v>Train</v>
      </c>
      <c r="U1241" t="str">
        <f t="shared" si="701"/>
        <v/>
      </c>
      <c r="V1241" t="str">
        <f t="shared" si="702"/>
        <v>31-40</v>
      </c>
      <c r="W1241" t="str">
        <f t="shared" si="703"/>
        <v/>
      </c>
      <c r="X1241" t="str">
        <f t="shared" si="704"/>
        <v>0-10</v>
      </c>
      <c r="Y1241" t="b">
        <f>SUMPRODUCT(--(U1241=counts!$A$40:$A$49))&gt;0</f>
        <v>0</v>
      </c>
      <c r="Z1241" t="b">
        <f>SUMPRODUCT(--(W1241=counts!$A$18:$A$22))&gt;0</f>
        <v>0</v>
      </c>
      <c r="AA1241" t="str">
        <f t="shared" si="705"/>
        <v>31-40</v>
      </c>
      <c r="AB1241" t="str">
        <f>IF(W1241="","Blank",IF(Z1241="TRUE",W1241,counts!$A$23))</f>
        <v>Blank</v>
      </c>
      <c r="AC1241" t="str">
        <f t="shared" si="706"/>
        <v>0-10</v>
      </c>
      <c r="AD1241" t="str">
        <f t="shared" si="707"/>
        <v>Blank</v>
      </c>
      <c r="AE1241" t="str">
        <f t="shared" si="708"/>
        <v>male</v>
      </c>
      <c r="AF1241">
        <f>IF(F1241&gt;=4, counts!$A$62,F1241)</f>
        <v>0</v>
      </c>
      <c r="AG1241">
        <f>IF(G1241&gt;=3, counts!$A$69,G1241)</f>
        <v>0</v>
      </c>
      <c r="AH1241" t="str">
        <f>IF(OR(K1241="S",K1241=""), counts!$A$75,K1241)</f>
        <v>S, blank</v>
      </c>
      <c r="AI1241">
        <f t="shared" si="709"/>
        <v>3</v>
      </c>
      <c r="AJ1241">
        <f>VLOOKUP(AA1241,counts!$V$8:$W$13,2,FALSE)</f>
        <v>32.769878926258563</v>
      </c>
      <c r="AK1241">
        <f>VLOOKUP(AB1241,counts!$V$17:$W$23,2,FALSE)</f>
        <v>-42.171718189759716</v>
      </c>
      <c r="AL1241">
        <f>VLOOKUP(AC1241,counts!$V$27:$W$33,2,FALSE)</f>
        <v>-82.840254641099079</v>
      </c>
      <c r="AM1241">
        <f>VLOOKUP(AD1241,counts!$V$38:$W$49,2,FALSE)</f>
        <v>-33.757758935166962</v>
      </c>
      <c r="AN1241">
        <f>VLOOKUP(AE1241,counts!$V$53:$W$54,2,FALSE)</f>
        <v>-108.67008854708662</v>
      </c>
      <c r="AO1241">
        <f>VLOOKUP(AF1241,counts!$V$58:$W$62,2,FALSE)</f>
        <v>-14.754319664473872</v>
      </c>
      <c r="AP1241">
        <f>VLOOKUP(AG1241,counts!$V$66:$W$69,2,FALSE)</f>
        <v>-22.013681658285037</v>
      </c>
      <c r="AQ1241">
        <f>VLOOKUP(AH1241,counts!$V$73:$W$75,2,FALSE)</f>
        <v>-22.422560732600829</v>
      </c>
      <c r="AR1241">
        <f>VLOOKUP(AI1241,counts!$V$79:$W$81,2,FALSE)</f>
        <v>-67.960368165567971</v>
      </c>
      <c r="AS1241">
        <f t="shared" si="710"/>
        <v>0</v>
      </c>
      <c r="AT1241">
        <f t="shared" si="711"/>
        <v>5</v>
      </c>
      <c r="AU1241" t="str">
        <f t="shared" si="694"/>
        <v>Validate</v>
      </c>
      <c r="AW1241" t="str">
        <f t="shared" si="712"/>
        <v>31-40</v>
      </c>
      <c r="AX1241" t="str">
        <f t="shared" si="713"/>
        <v>Blank</v>
      </c>
      <c r="AY1241" t="str">
        <f t="shared" si="714"/>
        <v>0-10</v>
      </c>
      <c r="AZ1241" t="str">
        <f t="shared" si="715"/>
        <v>Blank</v>
      </c>
      <c r="BA1241" t="str">
        <f t="shared" si="716"/>
        <v>male</v>
      </c>
      <c r="BB1241">
        <f t="shared" si="717"/>
        <v>0</v>
      </c>
      <c r="BC1241">
        <f t="shared" si="718"/>
        <v>0</v>
      </c>
      <c r="BD1241" t="str">
        <f t="shared" si="719"/>
        <v>S, blank</v>
      </c>
      <c r="BE1241">
        <f t="shared" si="720"/>
        <v>3</v>
      </c>
      <c r="BF1241">
        <f t="shared" si="721"/>
        <v>32.769878926258563</v>
      </c>
      <c r="BG1241">
        <f t="shared" si="722"/>
        <v>-42.171718189759716</v>
      </c>
      <c r="BH1241">
        <f t="shared" si="723"/>
        <v>-82.840254641099079</v>
      </c>
      <c r="BI1241">
        <f t="shared" si="724"/>
        <v>-33.757758935166962</v>
      </c>
      <c r="BJ1241">
        <f t="shared" si="725"/>
        <v>-108.67008854708662</v>
      </c>
      <c r="BK1241">
        <f t="shared" si="726"/>
        <v>-14.754319664473872</v>
      </c>
      <c r="BL1241">
        <f t="shared" si="727"/>
        <v>-22.013681658285037</v>
      </c>
      <c r="BM1241">
        <f t="shared" si="728"/>
        <v>-22.422560732600829</v>
      </c>
      <c r="BN1241">
        <f t="shared" si="729"/>
        <v>-67.960368165567971</v>
      </c>
      <c r="BO1241">
        <f t="shared" si="695"/>
        <v>0</v>
      </c>
      <c r="BP1241">
        <f t="shared" si="696"/>
        <v>5</v>
      </c>
      <c r="BQ1241" t="str">
        <f t="shared" si="697"/>
        <v>Validate</v>
      </c>
    </row>
    <row r="1242" spans="1:69" x14ac:dyDescent="0.3">
      <c r="A1242">
        <v>3</v>
      </c>
      <c r="B1242">
        <v>1</v>
      </c>
      <c r="C1242" t="s">
        <v>2672</v>
      </c>
      <c r="D1242" t="s">
        <v>20</v>
      </c>
      <c r="E1242">
        <v>0.41670000000000001</v>
      </c>
      <c r="F1242">
        <v>0</v>
      </c>
      <c r="G1242">
        <v>1</v>
      </c>
      <c r="H1242" t="s">
        <v>2673</v>
      </c>
      <c r="I1242">
        <v>8.5167000000000002</v>
      </c>
      <c r="K1242" t="s">
        <v>44</v>
      </c>
      <c r="L1242" t="s">
        <v>1001</v>
      </c>
      <c r="O1242">
        <v>5</v>
      </c>
      <c r="P1242">
        <v>1</v>
      </c>
      <c r="Q1242">
        <v>5</v>
      </c>
      <c r="R1242" t="str">
        <f t="shared" si="698"/>
        <v>Validate</v>
      </c>
      <c r="S1242" t="str">
        <f t="shared" si="699"/>
        <v>Train</v>
      </c>
      <c r="T1242" t="str">
        <f t="shared" si="700"/>
        <v>Validate</v>
      </c>
      <c r="U1242" t="str">
        <f t="shared" si="701"/>
        <v/>
      </c>
      <c r="V1242" t="str">
        <f t="shared" si="702"/>
        <v>0-17</v>
      </c>
      <c r="W1242" t="str">
        <f t="shared" si="703"/>
        <v/>
      </c>
      <c r="X1242" t="str">
        <f t="shared" si="704"/>
        <v>0-10</v>
      </c>
      <c r="Y1242" t="b">
        <f>SUMPRODUCT(--(U1242=counts!$A$40:$A$49))&gt;0</f>
        <v>0</v>
      </c>
      <c r="Z1242" t="b">
        <f>SUMPRODUCT(--(W1242=counts!$A$18:$A$22))&gt;0</f>
        <v>0</v>
      </c>
      <c r="AA1242" t="str">
        <f t="shared" si="705"/>
        <v>0-17</v>
      </c>
      <c r="AB1242" t="str">
        <f>IF(W1242="","Blank",IF(Z1242="TRUE",W1242,counts!$A$23))</f>
        <v>Blank</v>
      </c>
      <c r="AC1242" t="str">
        <f t="shared" si="706"/>
        <v>0-10</v>
      </c>
      <c r="AD1242" t="str">
        <f t="shared" si="707"/>
        <v>Blank</v>
      </c>
      <c r="AE1242" t="str">
        <f t="shared" si="708"/>
        <v>male</v>
      </c>
      <c r="AF1242">
        <f>IF(F1242&gt;=4, counts!$A$62,F1242)</f>
        <v>0</v>
      </c>
      <c r="AG1242">
        <f>IF(G1242&gt;=3, counts!$A$69,G1242)</f>
        <v>1</v>
      </c>
      <c r="AH1242" t="str">
        <f>IF(OR(K1242="S",K1242=""), counts!$A$75,K1242)</f>
        <v>C</v>
      </c>
      <c r="AI1242">
        <f t="shared" si="709"/>
        <v>3</v>
      </c>
      <c r="AJ1242">
        <f>VLOOKUP(AA1242,counts!$V$8:$W$13,2,FALSE)</f>
        <v>-3.7643689058441341</v>
      </c>
      <c r="AK1242">
        <f>VLOOKUP(AB1242,counts!$V$17:$W$23,2,FALSE)</f>
        <v>-42.171718189759716</v>
      </c>
      <c r="AL1242">
        <f>VLOOKUP(AC1242,counts!$V$27:$W$33,2,FALSE)</f>
        <v>-82.840254641099079</v>
      </c>
      <c r="AM1242">
        <f>VLOOKUP(AD1242,counts!$V$38:$W$49,2,FALSE)</f>
        <v>-33.757758935166962</v>
      </c>
      <c r="AN1242">
        <f>VLOOKUP(AE1242,counts!$V$53:$W$54,2,FALSE)</f>
        <v>-108.67008854708662</v>
      </c>
      <c r="AO1242">
        <f>VLOOKUP(AF1242,counts!$V$58:$W$62,2,FALSE)</f>
        <v>-14.754319664473872</v>
      </c>
      <c r="AP1242">
        <f>VLOOKUP(AG1242,counts!$V$66:$W$69,2,FALSE)</f>
        <v>79.365382998232107</v>
      </c>
      <c r="AQ1242">
        <f>VLOOKUP(AH1242,counts!$V$73:$W$75,2,FALSE)</f>
        <v>72.444458573419169</v>
      </c>
      <c r="AR1242">
        <f>VLOOKUP(AI1242,counts!$V$79:$W$81,2,FALSE)</f>
        <v>-67.960368165567971</v>
      </c>
      <c r="AS1242">
        <f t="shared" si="710"/>
        <v>1</v>
      </c>
      <c r="AT1242">
        <f t="shared" si="711"/>
        <v>5</v>
      </c>
      <c r="AU1242" t="str">
        <f t="shared" si="694"/>
        <v>Validate</v>
      </c>
      <c r="AW1242" t="str">
        <f t="shared" si="712"/>
        <v>0-17</v>
      </c>
      <c r="AX1242" t="str">
        <f t="shared" si="713"/>
        <v>Blank</v>
      </c>
      <c r="AY1242" t="str">
        <f t="shared" si="714"/>
        <v>0-10</v>
      </c>
      <c r="AZ1242" t="str">
        <f t="shared" si="715"/>
        <v>Blank</v>
      </c>
      <c r="BA1242" t="str">
        <f t="shared" si="716"/>
        <v>male</v>
      </c>
      <c r="BB1242">
        <f t="shared" si="717"/>
        <v>0</v>
      </c>
      <c r="BC1242">
        <f t="shared" si="718"/>
        <v>1</v>
      </c>
      <c r="BD1242" t="str">
        <f t="shared" si="719"/>
        <v>C</v>
      </c>
      <c r="BE1242">
        <f t="shared" si="720"/>
        <v>3</v>
      </c>
      <c r="BF1242">
        <f t="shared" si="721"/>
        <v>-3.7643689058441341</v>
      </c>
      <c r="BG1242">
        <f t="shared" si="722"/>
        <v>-42.171718189759716</v>
      </c>
      <c r="BH1242">
        <f t="shared" si="723"/>
        <v>-82.840254641099079</v>
      </c>
      <c r="BI1242">
        <f t="shared" si="724"/>
        <v>-33.757758935166962</v>
      </c>
      <c r="BJ1242">
        <f t="shared" si="725"/>
        <v>-108.67008854708662</v>
      </c>
      <c r="BK1242">
        <f t="shared" si="726"/>
        <v>-14.754319664473872</v>
      </c>
      <c r="BL1242">
        <f t="shared" si="727"/>
        <v>79.365382998232107</v>
      </c>
      <c r="BM1242">
        <f t="shared" si="728"/>
        <v>72.444458573419169</v>
      </c>
      <c r="BN1242">
        <f t="shared" si="729"/>
        <v>-67.960368165567971</v>
      </c>
      <c r="BO1242">
        <f t="shared" si="695"/>
        <v>1</v>
      </c>
      <c r="BP1242">
        <f t="shared" si="696"/>
        <v>5</v>
      </c>
      <c r="BQ1242" t="str">
        <f t="shared" si="697"/>
        <v>Validate</v>
      </c>
    </row>
    <row r="1243" spans="1:69" x14ac:dyDescent="0.3">
      <c r="A1243">
        <v>3</v>
      </c>
      <c r="B1243">
        <v>0</v>
      </c>
      <c r="C1243" t="s">
        <v>2674</v>
      </c>
      <c r="D1243" t="s">
        <v>20</v>
      </c>
      <c r="F1243">
        <v>1</v>
      </c>
      <c r="G1243">
        <v>0</v>
      </c>
      <c r="H1243" t="s">
        <v>2675</v>
      </c>
      <c r="I1243">
        <v>6.4375</v>
      </c>
      <c r="K1243" t="s">
        <v>44</v>
      </c>
      <c r="O1243">
        <v>3</v>
      </c>
      <c r="P1243">
        <v>2</v>
      </c>
      <c r="Q1243">
        <v>2</v>
      </c>
      <c r="R1243" t="str">
        <f t="shared" si="698"/>
        <v>Train</v>
      </c>
      <c r="S1243" t="str">
        <f t="shared" si="699"/>
        <v>Train</v>
      </c>
      <c r="T1243" t="str">
        <f t="shared" si="700"/>
        <v>Train</v>
      </c>
      <c r="U1243" t="str">
        <f t="shared" si="701"/>
        <v/>
      </c>
      <c r="V1243" t="str">
        <f t="shared" si="702"/>
        <v>0-17</v>
      </c>
      <c r="W1243" t="str">
        <f t="shared" si="703"/>
        <v/>
      </c>
      <c r="X1243" t="str">
        <f t="shared" si="704"/>
        <v>0-10</v>
      </c>
      <c r="Y1243" t="b">
        <f>SUMPRODUCT(--(U1243=counts!$A$40:$A$49))&gt;0</f>
        <v>0</v>
      </c>
      <c r="Z1243" t="b">
        <f>SUMPRODUCT(--(W1243=counts!$A$18:$A$22))&gt;0</f>
        <v>0</v>
      </c>
      <c r="AA1243" t="str">
        <f t="shared" si="705"/>
        <v>0-17</v>
      </c>
      <c r="AB1243" t="str">
        <f>IF(W1243="","Blank",IF(Z1243="TRUE",W1243,counts!$A$23))</f>
        <v>Blank</v>
      </c>
      <c r="AC1243" t="str">
        <f t="shared" si="706"/>
        <v>0-10</v>
      </c>
      <c r="AD1243" t="str">
        <f t="shared" si="707"/>
        <v>Blank</v>
      </c>
      <c r="AE1243" t="str">
        <f t="shared" si="708"/>
        <v>male</v>
      </c>
      <c r="AF1243">
        <f>IF(F1243&gt;=4, counts!$A$62,F1243)</f>
        <v>1</v>
      </c>
      <c r="AG1243">
        <f>IF(G1243&gt;=3, counts!$A$69,G1243)</f>
        <v>0</v>
      </c>
      <c r="AH1243" t="str">
        <f>IF(OR(K1243="S",K1243=""), counts!$A$75,K1243)</f>
        <v>C</v>
      </c>
      <c r="AI1243">
        <f t="shared" si="709"/>
        <v>3</v>
      </c>
      <c r="AJ1243">
        <f>VLOOKUP(AA1243,counts!$V$8:$W$13,2,FALSE)</f>
        <v>-3.7643689058441341</v>
      </c>
      <c r="AK1243">
        <f>VLOOKUP(AB1243,counts!$V$17:$W$23,2,FALSE)</f>
        <v>-42.171718189759716</v>
      </c>
      <c r="AL1243">
        <f>VLOOKUP(AC1243,counts!$V$27:$W$33,2,FALSE)</f>
        <v>-82.840254641099079</v>
      </c>
      <c r="AM1243">
        <f>VLOOKUP(AD1243,counts!$V$38:$W$49,2,FALSE)</f>
        <v>-33.757758935166962</v>
      </c>
      <c r="AN1243">
        <f>VLOOKUP(AE1243,counts!$V$53:$W$54,2,FALSE)</f>
        <v>-108.67008854708662</v>
      </c>
      <c r="AO1243">
        <f>VLOOKUP(AF1243,counts!$V$58:$W$62,2,FALSE)</f>
        <v>48.695090775187893</v>
      </c>
      <c r="AP1243">
        <f>VLOOKUP(AG1243,counts!$V$66:$W$69,2,FALSE)</f>
        <v>-22.013681658285037</v>
      </c>
      <c r="AQ1243">
        <f>VLOOKUP(AH1243,counts!$V$73:$W$75,2,FALSE)</f>
        <v>72.444458573419169</v>
      </c>
      <c r="AR1243">
        <f>VLOOKUP(AI1243,counts!$V$79:$W$81,2,FALSE)</f>
        <v>-67.960368165567971</v>
      </c>
      <c r="AS1243">
        <f t="shared" si="710"/>
        <v>0</v>
      </c>
      <c r="AT1243">
        <f t="shared" si="711"/>
        <v>3</v>
      </c>
      <c r="AU1243" t="str">
        <f t="shared" si="694"/>
        <v>Train</v>
      </c>
      <c r="AW1243" t="str">
        <f t="shared" si="712"/>
        <v>0-17</v>
      </c>
      <c r="AX1243" t="str">
        <f t="shared" si="713"/>
        <v>Blank</v>
      </c>
      <c r="AY1243" t="str">
        <f t="shared" si="714"/>
        <v>0-10</v>
      </c>
      <c r="AZ1243" t="str">
        <f t="shared" si="715"/>
        <v>Blank</v>
      </c>
      <c r="BA1243" t="str">
        <f t="shared" si="716"/>
        <v>male</v>
      </c>
      <c r="BB1243">
        <f t="shared" si="717"/>
        <v>1</v>
      </c>
      <c r="BC1243">
        <f t="shared" si="718"/>
        <v>0</v>
      </c>
      <c r="BD1243" t="str">
        <f t="shared" si="719"/>
        <v>C</v>
      </c>
      <c r="BE1243">
        <f t="shared" si="720"/>
        <v>3</v>
      </c>
      <c r="BF1243">
        <f t="shared" si="721"/>
        <v>-3.7643689058441341</v>
      </c>
      <c r="BG1243">
        <f t="shared" si="722"/>
        <v>-42.171718189759716</v>
      </c>
      <c r="BH1243">
        <f t="shared" si="723"/>
        <v>-82.840254641099079</v>
      </c>
      <c r="BI1243">
        <f t="shared" si="724"/>
        <v>-33.757758935166962</v>
      </c>
      <c r="BJ1243">
        <f t="shared" si="725"/>
        <v>-108.67008854708662</v>
      </c>
      <c r="BK1243">
        <f t="shared" si="726"/>
        <v>48.695090775187893</v>
      </c>
      <c r="BL1243">
        <f t="shared" si="727"/>
        <v>-22.013681658285037</v>
      </c>
      <c r="BM1243">
        <f t="shared" si="728"/>
        <v>72.444458573419169</v>
      </c>
      <c r="BN1243">
        <f t="shared" si="729"/>
        <v>-67.960368165567971</v>
      </c>
      <c r="BO1243">
        <f t="shared" si="695"/>
        <v>0</v>
      </c>
      <c r="BP1243">
        <f t="shared" si="696"/>
        <v>3</v>
      </c>
      <c r="BQ1243" t="str">
        <f t="shared" si="697"/>
        <v>Train</v>
      </c>
    </row>
    <row r="1244" spans="1:69" x14ac:dyDescent="0.3">
      <c r="A1244">
        <v>3</v>
      </c>
      <c r="B1244">
        <v>0</v>
      </c>
      <c r="C1244" t="s">
        <v>2676</v>
      </c>
      <c r="D1244" t="s">
        <v>20</v>
      </c>
      <c r="F1244">
        <v>0</v>
      </c>
      <c r="G1244">
        <v>0</v>
      </c>
      <c r="H1244" t="s">
        <v>2677</v>
      </c>
      <c r="I1244">
        <v>6.4375</v>
      </c>
      <c r="K1244" t="s">
        <v>44</v>
      </c>
      <c r="O1244">
        <v>1</v>
      </c>
      <c r="P1244">
        <v>1</v>
      </c>
      <c r="Q1244">
        <v>5</v>
      </c>
      <c r="R1244" t="str">
        <f t="shared" si="698"/>
        <v>Train</v>
      </c>
      <c r="S1244" t="str">
        <f t="shared" si="699"/>
        <v>Train</v>
      </c>
      <c r="T1244" t="str">
        <f t="shared" si="700"/>
        <v>Validate</v>
      </c>
      <c r="U1244" t="str">
        <f t="shared" si="701"/>
        <v/>
      </c>
      <c r="V1244" t="str">
        <f t="shared" si="702"/>
        <v>0-17</v>
      </c>
      <c r="W1244" t="str">
        <f t="shared" si="703"/>
        <v/>
      </c>
      <c r="X1244" t="str">
        <f t="shared" si="704"/>
        <v>0-10</v>
      </c>
      <c r="Y1244" t="b">
        <f>SUMPRODUCT(--(U1244=counts!$A$40:$A$49))&gt;0</f>
        <v>0</v>
      </c>
      <c r="Z1244" t="b">
        <f>SUMPRODUCT(--(W1244=counts!$A$18:$A$22))&gt;0</f>
        <v>0</v>
      </c>
      <c r="AA1244" t="str">
        <f t="shared" si="705"/>
        <v>0-17</v>
      </c>
      <c r="AB1244" t="str">
        <f>IF(W1244="","Blank",IF(Z1244="TRUE",W1244,counts!$A$23))</f>
        <v>Blank</v>
      </c>
      <c r="AC1244" t="str">
        <f t="shared" si="706"/>
        <v>0-10</v>
      </c>
      <c r="AD1244" t="str">
        <f t="shared" si="707"/>
        <v>Blank</v>
      </c>
      <c r="AE1244" t="str">
        <f t="shared" si="708"/>
        <v>male</v>
      </c>
      <c r="AF1244">
        <f>IF(F1244&gt;=4, counts!$A$62,F1244)</f>
        <v>0</v>
      </c>
      <c r="AG1244">
        <f>IF(G1244&gt;=3, counts!$A$69,G1244)</f>
        <v>0</v>
      </c>
      <c r="AH1244" t="str">
        <f>IF(OR(K1244="S",K1244=""), counts!$A$75,K1244)</f>
        <v>C</v>
      </c>
      <c r="AI1244">
        <f t="shared" si="709"/>
        <v>3</v>
      </c>
      <c r="AJ1244">
        <f>VLOOKUP(AA1244,counts!$V$8:$W$13,2,FALSE)</f>
        <v>-3.7643689058441341</v>
      </c>
      <c r="AK1244">
        <f>VLOOKUP(AB1244,counts!$V$17:$W$23,2,FALSE)</f>
        <v>-42.171718189759716</v>
      </c>
      <c r="AL1244">
        <f>VLOOKUP(AC1244,counts!$V$27:$W$33,2,FALSE)</f>
        <v>-82.840254641099079</v>
      </c>
      <c r="AM1244">
        <f>VLOOKUP(AD1244,counts!$V$38:$W$49,2,FALSE)</f>
        <v>-33.757758935166962</v>
      </c>
      <c r="AN1244">
        <f>VLOOKUP(AE1244,counts!$V$53:$W$54,2,FALSE)</f>
        <v>-108.67008854708662</v>
      </c>
      <c r="AO1244">
        <f>VLOOKUP(AF1244,counts!$V$58:$W$62,2,FALSE)</f>
        <v>-14.754319664473872</v>
      </c>
      <c r="AP1244">
        <f>VLOOKUP(AG1244,counts!$V$66:$W$69,2,FALSE)</f>
        <v>-22.013681658285037</v>
      </c>
      <c r="AQ1244">
        <f>VLOOKUP(AH1244,counts!$V$73:$W$75,2,FALSE)</f>
        <v>72.444458573419169</v>
      </c>
      <c r="AR1244">
        <f>VLOOKUP(AI1244,counts!$V$79:$W$81,2,FALSE)</f>
        <v>-67.960368165567971</v>
      </c>
      <c r="AS1244">
        <f t="shared" si="710"/>
        <v>0</v>
      </c>
      <c r="AT1244">
        <f t="shared" si="711"/>
        <v>1</v>
      </c>
      <c r="AU1244" t="str">
        <f t="shared" si="694"/>
        <v>Train</v>
      </c>
      <c r="AW1244" t="str">
        <f t="shared" si="712"/>
        <v>0-17</v>
      </c>
      <c r="AX1244" t="str">
        <f t="shared" si="713"/>
        <v>Blank</v>
      </c>
      <c r="AY1244" t="str">
        <f t="shared" si="714"/>
        <v>0-10</v>
      </c>
      <c r="AZ1244" t="str">
        <f t="shared" si="715"/>
        <v>Blank</v>
      </c>
      <c r="BA1244" t="str">
        <f t="shared" si="716"/>
        <v>male</v>
      </c>
      <c r="BB1244">
        <f t="shared" si="717"/>
        <v>0</v>
      </c>
      <c r="BC1244">
        <f t="shared" si="718"/>
        <v>0</v>
      </c>
      <c r="BD1244" t="str">
        <f t="shared" si="719"/>
        <v>C</v>
      </c>
      <c r="BE1244">
        <f t="shared" si="720"/>
        <v>3</v>
      </c>
      <c r="BF1244">
        <f t="shared" si="721"/>
        <v>-3.7643689058441341</v>
      </c>
      <c r="BG1244">
        <f t="shared" si="722"/>
        <v>-42.171718189759716</v>
      </c>
      <c r="BH1244">
        <f t="shared" si="723"/>
        <v>-82.840254641099079</v>
      </c>
      <c r="BI1244">
        <f t="shared" si="724"/>
        <v>-33.757758935166962</v>
      </c>
      <c r="BJ1244">
        <f t="shared" si="725"/>
        <v>-108.67008854708662</v>
      </c>
      <c r="BK1244">
        <f t="shared" si="726"/>
        <v>-14.754319664473872</v>
      </c>
      <c r="BL1244">
        <f t="shared" si="727"/>
        <v>-22.013681658285037</v>
      </c>
      <c r="BM1244">
        <f t="shared" si="728"/>
        <v>72.444458573419169</v>
      </c>
      <c r="BN1244">
        <f t="shared" si="729"/>
        <v>-67.960368165567971</v>
      </c>
      <c r="BO1244">
        <f t="shared" si="695"/>
        <v>0</v>
      </c>
      <c r="BP1244">
        <f t="shared" si="696"/>
        <v>1</v>
      </c>
      <c r="BQ1244" t="str">
        <f t="shared" si="697"/>
        <v>Train</v>
      </c>
    </row>
    <row r="1245" spans="1:69" x14ac:dyDescent="0.3">
      <c r="A1245">
        <v>3</v>
      </c>
      <c r="B1245">
        <v>0</v>
      </c>
      <c r="C1245" t="s">
        <v>2678</v>
      </c>
      <c r="D1245" t="s">
        <v>20</v>
      </c>
      <c r="F1245">
        <v>0</v>
      </c>
      <c r="G1245">
        <v>0</v>
      </c>
      <c r="H1245" t="s">
        <v>2679</v>
      </c>
      <c r="I1245">
        <v>7.2249999999999996</v>
      </c>
      <c r="K1245" t="s">
        <v>44</v>
      </c>
      <c r="O1245">
        <v>1</v>
      </c>
      <c r="P1245">
        <v>4</v>
      </c>
      <c r="Q1245">
        <v>3</v>
      </c>
      <c r="R1245" t="str">
        <f t="shared" si="698"/>
        <v>Train</v>
      </c>
      <c r="S1245" t="str">
        <f t="shared" si="699"/>
        <v>Test</v>
      </c>
      <c r="T1245" t="str">
        <f t="shared" si="700"/>
        <v>Train</v>
      </c>
      <c r="U1245" t="str">
        <f t="shared" si="701"/>
        <v/>
      </c>
      <c r="V1245" t="str">
        <f t="shared" si="702"/>
        <v>0-17</v>
      </c>
      <c r="W1245" t="str">
        <f t="shared" si="703"/>
        <v/>
      </c>
      <c r="X1245" t="str">
        <f t="shared" si="704"/>
        <v>0-10</v>
      </c>
      <c r="Y1245" t="b">
        <f>SUMPRODUCT(--(U1245=counts!$A$40:$A$49))&gt;0</f>
        <v>0</v>
      </c>
      <c r="Z1245" t="b">
        <f>SUMPRODUCT(--(W1245=counts!$A$18:$A$22))&gt;0</f>
        <v>0</v>
      </c>
      <c r="AA1245" t="str">
        <f t="shared" si="705"/>
        <v>0-17</v>
      </c>
      <c r="AB1245" t="str">
        <f>IF(W1245="","Blank",IF(Z1245="TRUE",W1245,counts!$A$23))</f>
        <v>Blank</v>
      </c>
      <c r="AC1245" t="str">
        <f t="shared" si="706"/>
        <v>0-10</v>
      </c>
      <c r="AD1245" t="str">
        <f t="shared" si="707"/>
        <v>Blank</v>
      </c>
      <c r="AE1245" t="str">
        <f t="shared" si="708"/>
        <v>male</v>
      </c>
      <c r="AF1245">
        <f>IF(F1245&gt;=4, counts!$A$62,F1245)</f>
        <v>0</v>
      </c>
      <c r="AG1245">
        <f>IF(G1245&gt;=3, counts!$A$69,G1245)</f>
        <v>0</v>
      </c>
      <c r="AH1245" t="str">
        <f>IF(OR(K1245="S",K1245=""), counts!$A$75,K1245)</f>
        <v>C</v>
      </c>
      <c r="AI1245">
        <f t="shared" si="709"/>
        <v>3</v>
      </c>
      <c r="AJ1245">
        <f>VLOOKUP(AA1245,counts!$V$8:$W$13,2,FALSE)</f>
        <v>-3.7643689058441341</v>
      </c>
      <c r="AK1245">
        <f>VLOOKUP(AB1245,counts!$V$17:$W$23,2,FALSE)</f>
        <v>-42.171718189759716</v>
      </c>
      <c r="AL1245">
        <f>VLOOKUP(AC1245,counts!$V$27:$W$33,2,FALSE)</f>
        <v>-82.840254641099079</v>
      </c>
      <c r="AM1245">
        <f>VLOOKUP(AD1245,counts!$V$38:$W$49,2,FALSE)</f>
        <v>-33.757758935166962</v>
      </c>
      <c r="AN1245">
        <f>VLOOKUP(AE1245,counts!$V$53:$W$54,2,FALSE)</f>
        <v>-108.67008854708662</v>
      </c>
      <c r="AO1245">
        <f>VLOOKUP(AF1245,counts!$V$58:$W$62,2,FALSE)</f>
        <v>-14.754319664473872</v>
      </c>
      <c r="AP1245">
        <f>VLOOKUP(AG1245,counts!$V$66:$W$69,2,FALSE)</f>
        <v>-22.013681658285037</v>
      </c>
      <c r="AQ1245">
        <f>VLOOKUP(AH1245,counts!$V$73:$W$75,2,FALSE)</f>
        <v>72.444458573419169</v>
      </c>
      <c r="AR1245">
        <f>VLOOKUP(AI1245,counts!$V$79:$W$81,2,FALSE)</f>
        <v>-67.960368165567971</v>
      </c>
      <c r="AS1245">
        <f t="shared" si="710"/>
        <v>0</v>
      </c>
      <c r="AT1245">
        <f t="shared" si="711"/>
        <v>1</v>
      </c>
      <c r="AU1245" t="str">
        <f t="shared" si="694"/>
        <v>Train</v>
      </c>
      <c r="AW1245" t="str">
        <f t="shared" si="712"/>
        <v>0-17</v>
      </c>
      <c r="AX1245" t="str">
        <f t="shared" si="713"/>
        <v>Blank</v>
      </c>
      <c r="AY1245" t="str">
        <f t="shared" si="714"/>
        <v>0-10</v>
      </c>
      <c r="AZ1245" t="str">
        <f t="shared" si="715"/>
        <v>Blank</v>
      </c>
      <c r="BA1245" t="str">
        <f t="shared" si="716"/>
        <v>male</v>
      </c>
      <c r="BB1245">
        <f t="shared" si="717"/>
        <v>0</v>
      </c>
      <c r="BC1245">
        <f t="shared" si="718"/>
        <v>0</v>
      </c>
      <c r="BD1245" t="str">
        <f t="shared" si="719"/>
        <v>C</v>
      </c>
      <c r="BE1245">
        <f t="shared" si="720"/>
        <v>3</v>
      </c>
      <c r="BF1245">
        <f t="shared" si="721"/>
        <v>-3.7643689058441341</v>
      </c>
      <c r="BG1245">
        <f t="shared" si="722"/>
        <v>-42.171718189759716</v>
      </c>
      <c r="BH1245">
        <f t="shared" si="723"/>
        <v>-82.840254641099079</v>
      </c>
      <c r="BI1245">
        <f t="shared" si="724"/>
        <v>-33.757758935166962</v>
      </c>
      <c r="BJ1245">
        <f t="shared" si="725"/>
        <v>-108.67008854708662</v>
      </c>
      <c r="BK1245">
        <f t="shared" si="726"/>
        <v>-14.754319664473872</v>
      </c>
      <c r="BL1245">
        <f t="shared" si="727"/>
        <v>-22.013681658285037</v>
      </c>
      <c r="BM1245">
        <f t="shared" si="728"/>
        <v>72.444458573419169</v>
      </c>
      <c r="BN1245">
        <f t="shared" si="729"/>
        <v>-67.960368165567971</v>
      </c>
      <c r="BO1245">
        <f t="shared" si="695"/>
        <v>0</v>
      </c>
      <c r="BP1245">
        <f t="shared" si="696"/>
        <v>1</v>
      </c>
      <c r="BQ1245" t="str">
        <f t="shared" si="697"/>
        <v>Train</v>
      </c>
    </row>
    <row r="1246" spans="1:69" x14ac:dyDescent="0.3">
      <c r="A1246">
        <v>3</v>
      </c>
      <c r="B1246">
        <v>1</v>
      </c>
      <c r="C1246" t="s">
        <v>2680</v>
      </c>
      <c r="D1246" t="s">
        <v>15</v>
      </c>
      <c r="E1246">
        <v>16</v>
      </c>
      <c r="F1246">
        <v>1</v>
      </c>
      <c r="G1246">
        <v>1</v>
      </c>
      <c r="H1246" t="s">
        <v>2673</v>
      </c>
      <c r="I1246">
        <v>8.5167000000000002</v>
      </c>
      <c r="K1246" t="s">
        <v>44</v>
      </c>
      <c r="L1246" t="s">
        <v>204</v>
      </c>
      <c r="O1246">
        <v>4</v>
      </c>
      <c r="P1246">
        <v>2</v>
      </c>
      <c r="Q1246">
        <v>3</v>
      </c>
      <c r="R1246" t="str">
        <f t="shared" si="698"/>
        <v>Test</v>
      </c>
      <c r="S1246" t="str">
        <f t="shared" si="699"/>
        <v>Train</v>
      </c>
      <c r="T1246" t="str">
        <f t="shared" si="700"/>
        <v>Train</v>
      </c>
      <c r="U1246" t="str">
        <f t="shared" si="701"/>
        <v/>
      </c>
      <c r="V1246" t="str">
        <f t="shared" si="702"/>
        <v>0-17</v>
      </c>
      <c r="W1246" t="str">
        <f t="shared" si="703"/>
        <v/>
      </c>
      <c r="X1246" t="str">
        <f t="shared" si="704"/>
        <v>0-10</v>
      </c>
      <c r="Y1246" t="b">
        <f>SUMPRODUCT(--(U1246=counts!$A$40:$A$49))&gt;0</f>
        <v>0</v>
      </c>
      <c r="Z1246" t="b">
        <f>SUMPRODUCT(--(W1246=counts!$A$18:$A$22))&gt;0</f>
        <v>0</v>
      </c>
      <c r="AA1246" t="str">
        <f t="shared" si="705"/>
        <v>0-17</v>
      </c>
      <c r="AB1246" t="str">
        <f>IF(W1246="","Blank",IF(Z1246="TRUE",W1246,counts!$A$23))</f>
        <v>Blank</v>
      </c>
      <c r="AC1246" t="str">
        <f t="shared" si="706"/>
        <v>0-10</v>
      </c>
      <c r="AD1246" t="str">
        <f t="shared" si="707"/>
        <v>Blank</v>
      </c>
      <c r="AE1246" t="str">
        <f t="shared" si="708"/>
        <v>female</v>
      </c>
      <c r="AF1246">
        <f>IF(F1246&gt;=4, counts!$A$62,F1246)</f>
        <v>1</v>
      </c>
      <c r="AG1246">
        <f>IF(G1246&gt;=3, counts!$A$69,G1246)</f>
        <v>1</v>
      </c>
      <c r="AH1246" t="str">
        <f>IF(OR(K1246="S",K1246=""), counts!$A$75,K1246)</f>
        <v>C</v>
      </c>
      <c r="AI1246">
        <f t="shared" si="709"/>
        <v>3</v>
      </c>
      <c r="AJ1246">
        <f>VLOOKUP(AA1246,counts!$V$8:$W$13,2,FALSE)</f>
        <v>-3.7643689058441341</v>
      </c>
      <c r="AK1246">
        <f>VLOOKUP(AB1246,counts!$V$17:$W$23,2,FALSE)</f>
        <v>-42.171718189759716</v>
      </c>
      <c r="AL1246">
        <f>VLOOKUP(AC1246,counts!$V$27:$W$33,2,FALSE)</f>
        <v>-82.840254641099079</v>
      </c>
      <c r="AM1246">
        <f>VLOOKUP(AD1246,counts!$V$38:$W$49,2,FALSE)</f>
        <v>-33.757758935166962</v>
      </c>
      <c r="AN1246">
        <f>VLOOKUP(AE1246,counts!$V$53:$W$54,2,FALSE)</f>
        <v>151.41878811967541</v>
      </c>
      <c r="AO1246">
        <f>VLOOKUP(AF1246,counts!$V$58:$W$62,2,FALSE)</f>
        <v>48.695090775187893</v>
      </c>
      <c r="AP1246">
        <f>VLOOKUP(AG1246,counts!$V$66:$W$69,2,FALSE)</f>
        <v>79.365382998232107</v>
      </c>
      <c r="AQ1246">
        <f>VLOOKUP(AH1246,counts!$V$73:$W$75,2,FALSE)</f>
        <v>72.444458573419169</v>
      </c>
      <c r="AR1246">
        <f>VLOOKUP(AI1246,counts!$V$79:$W$81,2,FALSE)</f>
        <v>-67.960368165567971</v>
      </c>
      <c r="AS1246">
        <f t="shared" si="710"/>
        <v>1</v>
      </c>
      <c r="AT1246">
        <f t="shared" si="711"/>
        <v>4</v>
      </c>
      <c r="AU1246" t="str">
        <f t="shared" si="694"/>
        <v>Test</v>
      </c>
      <c r="AW1246" t="str">
        <f t="shared" si="712"/>
        <v>0-17</v>
      </c>
      <c r="AX1246" t="str">
        <f t="shared" si="713"/>
        <v>Blank</v>
      </c>
      <c r="AY1246" t="str">
        <f t="shared" si="714"/>
        <v>0-10</v>
      </c>
      <c r="AZ1246" t="str">
        <f t="shared" si="715"/>
        <v>Blank</v>
      </c>
      <c r="BA1246" t="str">
        <f t="shared" si="716"/>
        <v>female</v>
      </c>
      <c r="BB1246">
        <f t="shared" si="717"/>
        <v>1</v>
      </c>
      <c r="BC1246">
        <f t="shared" si="718"/>
        <v>1</v>
      </c>
      <c r="BD1246" t="str">
        <f t="shared" si="719"/>
        <v>C</v>
      </c>
      <c r="BE1246">
        <f t="shared" si="720"/>
        <v>3</v>
      </c>
      <c r="BF1246">
        <f t="shared" si="721"/>
        <v>-3.7643689058441341</v>
      </c>
      <c r="BG1246">
        <f t="shared" si="722"/>
        <v>-42.171718189759716</v>
      </c>
      <c r="BH1246">
        <f t="shared" si="723"/>
        <v>-82.840254641099079</v>
      </c>
      <c r="BI1246">
        <f t="shared" si="724"/>
        <v>-33.757758935166962</v>
      </c>
      <c r="BJ1246">
        <f t="shared" si="725"/>
        <v>151.41878811967541</v>
      </c>
      <c r="BK1246">
        <f t="shared" si="726"/>
        <v>48.695090775187893</v>
      </c>
      <c r="BL1246">
        <f t="shared" si="727"/>
        <v>79.365382998232107</v>
      </c>
      <c r="BM1246">
        <f t="shared" si="728"/>
        <v>72.444458573419169</v>
      </c>
      <c r="BN1246">
        <f t="shared" si="729"/>
        <v>-67.960368165567971</v>
      </c>
      <c r="BO1246">
        <f t="shared" si="695"/>
        <v>1</v>
      </c>
      <c r="BP1246">
        <f t="shared" si="696"/>
        <v>4</v>
      </c>
      <c r="BQ1246" t="str">
        <f t="shared" si="697"/>
        <v>Test</v>
      </c>
    </row>
    <row r="1247" spans="1:69" x14ac:dyDescent="0.3">
      <c r="A1247">
        <v>3</v>
      </c>
      <c r="B1247">
        <v>0</v>
      </c>
      <c r="C1247" t="s">
        <v>2681</v>
      </c>
      <c r="D1247" t="s">
        <v>20</v>
      </c>
      <c r="F1247">
        <v>0</v>
      </c>
      <c r="G1247">
        <v>0</v>
      </c>
      <c r="H1247" t="s">
        <v>2682</v>
      </c>
      <c r="I1247">
        <v>8.0500000000000007</v>
      </c>
      <c r="K1247" t="s">
        <v>17</v>
      </c>
      <c r="O1247">
        <v>5</v>
      </c>
      <c r="P1247">
        <v>3</v>
      </c>
      <c r="Q1247">
        <v>4</v>
      </c>
      <c r="R1247" t="str">
        <f t="shared" si="698"/>
        <v>Validate</v>
      </c>
      <c r="S1247" t="str">
        <f t="shared" si="699"/>
        <v>Train</v>
      </c>
      <c r="T1247" t="str">
        <f t="shared" si="700"/>
        <v>Test</v>
      </c>
      <c r="U1247" t="str">
        <f t="shared" si="701"/>
        <v/>
      </c>
      <c r="V1247" t="str">
        <f t="shared" si="702"/>
        <v>0-17</v>
      </c>
      <c r="W1247" t="str">
        <f t="shared" si="703"/>
        <v/>
      </c>
      <c r="X1247" t="str">
        <f t="shared" si="704"/>
        <v>0-10</v>
      </c>
      <c r="Y1247" t="b">
        <f>SUMPRODUCT(--(U1247=counts!$A$40:$A$49))&gt;0</f>
        <v>0</v>
      </c>
      <c r="Z1247" t="b">
        <f>SUMPRODUCT(--(W1247=counts!$A$18:$A$22))&gt;0</f>
        <v>0</v>
      </c>
      <c r="AA1247" t="str">
        <f t="shared" si="705"/>
        <v>0-17</v>
      </c>
      <c r="AB1247" t="str">
        <f>IF(W1247="","Blank",IF(Z1247="TRUE",W1247,counts!$A$23))</f>
        <v>Blank</v>
      </c>
      <c r="AC1247" t="str">
        <f t="shared" si="706"/>
        <v>0-10</v>
      </c>
      <c r="AD1247" t="str">
        <f t="shared" si="707"/>
        <v>Blank</v>
      </c>
      <c r="AE1247" t="str">
        <f t="shared" si="708"/>
        <v>male</v>
      </c>
      <c r="AF1247">
        <f>IF(F1247&gt;=4, counts!$A$62,F1247)</f>
        <v>0</v>
      </c>
      <c r="AG1247">
        <f>IF(G1247&gt;=3, counts!$A$69,G1247)</f>
        <v>0</v>
      </c>
      <c r="AH1247" t="str">
        <f>IF(OR(K1247="S",K1247=""), counts!$A$75,K1247)</f>
        <v>S, blank</v>
      </c>
      <c r="AI1247">
        <f t="shared" si="709"/>
        <v>3</v>
      </c>
      <c r="AJ1247">
        <f>VLOOKUP(AA1247,counts!$V$8:$W$13,2,FALSE)</f>
        <v>-3.7643689058441341</v>
      </c>
      <c r="AK1247">
        <f>VLOOKUP(AB1247,counts!$V$17:$W$23,2,FALSE)</f>
        <v>-42.171718189759716</v>
      </c>
      <c r="AL1247">
        <f>VLOOKUP(AC1247,counts!$V$27:$W$33,2,FALSE)</f>
        <v>-82.840254641099079</v>
      </c>
      <c r="AM1247">
        <f>VLOOKUP(AD1247,counts!$V$38:$W$49,2,FALSE)</f>
        <v>-33.757758935166962</v>
      </c>
      <c r="AN1247">
        <f>VLOOKUP(AE1247,counts!$V$53:$W$54,2,FALSE)</f>
        <v>-108.67008854708662</v>
      </c>
      <c r="AO1247">
        <f>VLOOKUP(AF1247,counts!$V$58:$W$62,2,FALSE)</f>
        <v>-14.754319664473872</v>
      </c>
      <c r="AP1247">
        <f>VLOOKUP(AG1247,counts!$V$66:$W$69,2,FALSE)</f>
        <v>-22.013681658285037</v>
      </c>
      <c r="AQ1247">
        <f>VLOOKUP(AH1247,counts!$V$73:$W$75,2,FALSE)</f>
        <v>-22.422560732600829</v>
      </c>
      <c r="AR1247">
        <f>VLOOKUP(AI1247,counts!$V$79:$W$81,2,FALSE)</f>
        <v>-67.960368165567971</v>
      </c>
      <c r="AS1247">
        <f t="shared" si="710"/>
        <v>0</v>
      </c>
      <c r="AT1247">
        <f t="shared" si="711"/>
        <v>5</v>
      </c>
      <c r="AU1247" t="str">
        <f t="shared" si="694"/>
        <v>Validate</v>
      </c>
      <c r="AW1247" t="str">
        <f t="shared" si="712"/>
        <v>0-17</v>
      </c>
      <c r="AX1247" t="str">
        <f t="shared" si="713"/>
        <v>Blank</v>
      </c>
      <c r="AY1247" t="str">
        <f t="shared" si="714"/>
        <v>0-10</v>
      </c>
      <c r="AZ1247" t="str">
        <f t="shared" si="715"/>
        <v>Blank</v>
      </c>
      <c r="BA1247" t="str">
        <f t="shared" si="716"/>
        <v>male</v>
      </c>
      <c r="BB1247">
        <f t="shared" si="717"/>
        <v>0</v>
      </c>
      <c r="BC1247">
        <f t="shared" si="718"/>
        <v>0</v>
      </c>
      <c r="BD1247" t="str">
        <f t="shared" si="719"/>
        <v>S, blank</v>
      </c>
      <c r="BE1247">
        <f t="shared" si="720"/>
        <v>3</v>
      </c>
      <c r="BF1247">
        <f t="shared" si="721"/>
        <v>-3.7643689058441341</v>
      </c>
      <c r="BG1247">
        <f t="shared" si="722"/>
        <v>-42.171718189759716</v>
      </c>
      <c r="BH1247">
        <f t="shared" si="723"/>
        <v>-82.840254641099079</v>
      </c>
      <c r="BI1247">
        <f t="shared" si="724"/>
        <v>-33.757758935166962</v>
      </c>
      <c r="BJ1247">
        <f t="shared" si="725"/>
        <v>-108.67008854708662</v>
      </c>
      <c r="BK1247">
        <f t="shared" si="726"/>
        <v>-14.754319664473872</v>
      </c>
      <c r="BL1247">
        <f t="shared" si="727"/>
        <v>-22.013681658285037</v>
      </c>
      <c r="BM1247">
        <f t="shared" si="728"/>
        <v>-22.422560732600829</v>
      </c>
      <c r="BN1247">
        <f t="shared" si="729"/>
        <v>-67.960368165567971</v>
      </c>
      <c r="BO1247">
        <f t="shared" si="695"/>
        <v>0</v>
      </c>
      <c r="BP1247">
        <f t="shared" si="696"/>
        <v>5</v>
      </c>
      <c r="BQ1247" t="str">
        <f t="shared" si="697"/>
        <v>Validate</v>
      </c>
    </row>
    <row r="1248" spans="1:69" x14ac:dyDescent="0.3">
      <c r="A1248">
        <v>3</v>
      </c>
      <c r="B1248">
        <v>0</v>
      </c>
      <c r="C1248" t="s">
        <v>2683</v>
      </c>
      <c r="D1248" t="s">
        <v>20</v>
      </c>
      <c r="F1248">
        <v>1</v>
      </c>
      <c r="G1248">
        <v>0</v>
      </c>
      <c r="H1248" t="s">
        <v>2684</v>
      </c>
      <c r="I1248">
        <v>16.100000000000001</v>
      </c>
      <c r="K1248" t="s">
        <v>17</v>
      </c>
      <c r="O1248">
        <v>1</v>
      </c>
      <c r="P1248">
        <v>1</v>
      </c>
      <c r="Q1248">
        <v>5</v>
      </c>
      <c r="R1248" t="str">
        <f t="shared" si="698"/>
        <v>Train</v>
      </c>
      <c r="S1248" t="str">
        <f t="shared" si="699"/>
        <v>Train</v>
      </c>
      <c r="T1248" t="str">
        <f t="shared" si="700"/>
        <v>Validate</v>
      </c>
      <c r="U1248" t="str">
        <f t="shared" si="701"/>
        <v/>
      </c>
      <c r="V1248" t="str">
        <f t="shared" si="702"/>
        <v>0-17</v>
      </c>
      <c r="W1248" t="str">
        <f t="shared" si="703"/>
        <v/>
      </c>
      <c r="X1248" t="str">
        <f t="shared" si="704"/>
        <v>11-20</v>
      </c>
      <c r="Y1248" t="b">
        <f>SUMPRODUCT(--(U1248=counts!$A$40:$A$49))&gt;0</f>
        <v>0</v>
      </c>
      <c r="Z1248" t="b">
        <f>SUMPRODUCT(--(W1248=counts!$A$18:$A$22))&gt;0</f>
        <v>0</v>
      </c>
      <c r="AA1248" t="str">
        <f t="shared" si="705"/>
        <v>0-17</v>
      </c>
      <c r="AB1248" t="str">
        <f>IF(W1248="","Blank",IF(Z1248="TRUE",W1248,counts!$A$23))</f>
        <v>Blank</v>
      </c>
      <c r="AC1248" t="str">
        <f t="shared" si="706"/>
        <v>11-20</v>
      </c>
      <c r="AD1248" t="str">
        <f t="shared" si="707"/>
        <v>Blank</v>
      </c>
      <c r="AE1248" t="str">
        <f t="shared" si="708"/>
        <v>male</v>
      </c>
      <c r="AF1248">
        <f>IF(F1248&gt;=4, counts!$A$62,F1248)</f>
        <v>1</v>
      </c>
      <c r="AG1248">
        <f>IF(G1248&gt;=3, counts!$A$69,G1248)</f>
        <v>0</v>
      </c>
      <c r="AH1248" t="str">
        <f>IF(OR(K1248="S",K1248=""), counts!$A$75,K1248)</f>
        <v>S, blank</v>
      </c>
      <c r="AI1248">
        <f t="shared" si="709"/>
        <v>3</v>
      </c>
      <c r="AJ1248">
        <f>VLOOKUP(AA1248,counts!$V$8:$W$13,2,FALSE)</f>
        <v>-3.7643689058441341</v>
      </c>
      <c r="AK1248">
        <f>VLOOKUP(AB1248,counts!$V$17:$W$23,2,FALSE)</f>
        <v>-42.171718189759716</v>
      </c>
      <c r="AL1248">
        <f>VLOOKUP(AC1248,counts!$V$27:$W$33,2,FALSE)</f>
        <v>-9.6115457513775127</v>
      </c>
      <c r="AM1248">
        <f>VLOOKUP(AD1248,counts!$V$38:$W$49,2,FALSE)</f>
        <v>-33.757758935166962</v>
      </c>
      <c r="AN1248">
        <f>VLOOKUP(AE1248,counts!$V$53:$W$54,2,FALSE)</f>
        <v>-108.67008854708662</v>
      </c>
      <c r="AO1248">
        <f>VLOOKUP(AF1248,counts!$V$58:$W$62,2,FALSE)</f>
        <v>48.695090775187893</v>
      </c>
      <c r="AP1248">
        <f>VLOOKUP(AG1248,counts!$V$66:$W$69,2,FALSE)</f>
        <v>-22.013681658285037</v>
      </c>
      <c r="AQ1248">
        <f>VLOOKUP(AH1248,counts!$V$73:$W$75,2,FALSE)</f>
        <v>-22.422560732600829</v>
      </c>
      <c r="AR1248">
        <f>VLOOKUP(AI1248,counts!$V$79:$W$81,2,FALSE)</f>
        <v>-67.960368165567971</v>
      </c>
      <c r="AS1248">
        <f t="shared" si="710"/>
        <v>0</v>
      </c>
      <c r="AT1248">
        <f t="shared" si="711"/>
        <v>1</v>
      </c>
      <c r="AU1248" t="str">
        <f t="shared" si="694"/>
        <v>Train</v>
      </c>
      <c r="AW1248" t="str">
        <f t="shared" si="712"/>
        <v>0-17</v>
      </c>
      <c r="AX1248" t="str">
        <f t="shared" si="713"/>
        <v>Blank</v>
      </c>
      <c r="AY1248" t="str">
        <f t="shared" si="714"/>
        <v>11-20</v>
      </c>
      <c r="AZ1248" t="str">
        <f t="shared" si="715"/>
        <v>Blank</v>
      </c>
      <c r="BA1248" t="str">
        <f t="shared" si="716"/>
        <v>male</v>
      </c>
      <c r="BB1248">
        <f t="shared" si="717"/>
        <v>1</v>
      </c>
      <c r="BC1248">
        <f t="shared" si="718"/>
        <v>0</v>
      </c>
      <c r="BD1248" t="str">
        <f t="shared" si="719"/>
        <v>S, blank</v>
      </c>
      <c r="BE1248">
        <f t="shared" si="720"/>
        <v>3</v>
      </c>
      <c r="BF1248">
        <f t="shared" si="721"/>
        <v>-3.7643689058441341</v>
      </c>
      <c r="BG1248">
        <f t="shared" si="722"/>
        <v>-42.171718189759716</v>
      </c>
      <c r="BH1248">
        <f t="shared" si="723"/>
        <v>-9.6115457513775127</v>
      </c>
      <c r="BI1248">
        <f t="shared" si="724"/>
        <v>-33.757758935166962</v>
      </c>
      <c r="BJ1248">
        <f t="shared" si="725"/>
        <v>-108.67008854708662</v>
      </c>
      <c r="BK1248">
        <f t="shared" si="726"/>
        <v>48.695090775187893</v>
      </c>
      <c r="BL1248">
        <f t="shared" si="727"/>
        <v>-22.013681658285037</v>
      </c>
      <c r="BM1248">
        <f t="shared" si="728"/>
        <v>-22.422560732600829</v>
      </c>
      <c r="BN1248">
        <f t="shared" si="729"/>
        <v>-67.960368165567971</v>
      </c>
      <c r="BO1248">
        <f t="shared" si="695"/>
        <v>0</v>
      </c>
      <c r="BP1248">
        <f t="shared" si="696"/>
        <v>1</v>
      </c>
      <c r="BQ1248" t="str">
        <f t="shared" si="697"/>
        <v>Train</v>
      </c>
    </row>
    <row r="1249" spans="1:69" x14ac:dyDescent="0.3">
      <c r="A1249">
        <v>3</v>
      </c>
      <c r="B1249">
        <v>1</v>
      </c>
      <c r="C1249" t="s">
        <v>2685</v>
      </c>
      <c r="D1249" t="s">
        <v>15</v>
      </c>
      <c r="F1249">
        <v>1</v>
      </c>
      <c r="G1249">
        <v>0</v>
      </c>
      <c r="H1249" t="s">
        <v>2684</v>
      </c>
      <c r="I1249">
        <v>16.100000000000001</v>
      </c>
      <c r="K1249" t="s">
        <v>17</v>
      </c>
      <c r="L1249" t="s">
        <v>33</v>
      </c>
      <c r="O1249">
        <v>2</v>
      </c>
      <c r="P1249">
        <v>5</v>
      </c>
      <c r="Q1249">
        <v>2</v>
      </c>
      <c r="R1249" t="str">
        <f t="shared" si="698"/>
        <v>Train</v>
      </c>
      <c r="S1249" t="str">
        <f t="shared" si="699"/>
        <v>Validate</v>
      </c>
      <c r="T1249" t="str">
        <f t="shared" si="700"/>
        <v>Train</v>
      </c>
      <c r="U1249" t="str">
        <f t="shared" si="701"/>
        <v/>
      </c>
      <c r="V1249" t="str">
        <f t="shared" si="702"/>
        <v>0-17</v>
      </c>
      <c r="W1249" t="str">
        <f t="shared" si="703"/>
        <v/>
      </c>
      <c r="X1249" t="str">
        <f t="shared" si="704"/>
        <v>11-20</v>
      </c>
      <c r="Y1249" t="b">
        <f>SUMPRODUCT(--(U1249=counts!$A$40:$A$49))&gt;0</f>
        <v>0</v>
      </c>
      <c r="Z1249" t="b">
        <f>SUMPRODUCT(--(W1249=counts!$A$18:$A$22))&gt;0</f>
        <v>0</v>
      </c>
      <c r="AA1249" t="str">
        <f t="shared" si="705"/>
        <v>0-17</v>
      </c>
      <c r="AB1249" t="str">
        <f>IF(W1249="","Blank",IF(Z1249="TRUE",W1249,counts!$A$23))</f>
        <v>Blank</v>
      </c>
      <c r="AC1249" t="str">
        <f t="shared" si="706"/>
        <v>11-20</v>
      </c>
      <c r="AD1249" t="str">
        <f t="shared" si="707"/>
        <v>Blank</v>
      </c>
      <c r="AE1249" t="str">
        <f t="shared" si="708"/>
        <v>female</v>
      </c>
      <c r="AF1249">
        <f>IF(F1249&gt;=4, counts!$A$62,F1249)</f>
        <v>1</v>
      </c>
      <c r="AG1249">
        <f>IF(G1249&gt;=3, counts!$A$69,G1249)</f>
        <v>0</v>
      </c>
      <c r="AH1249" t="str">
        <f>IF(OR(K1249="S",K1249=""), counts!$A$75,K1249)</f>
        <v>S, blank</v>
      </c>
      <c r="AI1249">
        <f t="shared" si="709"/>
        <v>3</v>
      </c>
      <c r="AJ1249">
        <f>VLOOKUP(AA1249,counts!$V$8:$W$13,2,FALSE)</f>
        <v>-3.7643689058441341</v>
      </c>
      <c r="AK1249">
        <f>VLOOKUP(AB1249,counts!$V$17:$W$23,2,FALSE)</f>
        <v>-42.171718189759716</v>
      </c>
      <c r="AL1249">
        <f>VLOOKUP(AC1249,counts!$V$27:$W$33,2,FALSE)</f>
        <v>-9.6115457513775127</v>
      </c>
      <c r="AM1249">
        <f>VLOOKUP(AD1249,counts!$V$38:$W$49,2,FALSE)</f>
        <v>-33.757758935166962</v>
      </c>
      <c r="AN1249">
        <f>VLOOKUP(AE1249,counts!$V$53:$W$54,2,FALSE)</f>
        <v>151.41878811967541</v>
      </c>
      <c r="AO1249">
        <f>VLOOKUP(AF1249,counts!$V$58:$W$62,2,FALSE)</f>
        <v>48.695090775187893</v>
      </c>
      <c r="AP1249">
        <f>VLOOKUP(AG1249,counts!$V$66:$W$69,2,FALSE)</f>
        <v>-22.013681658285037</v>
      </c>
      <c r="AQ1249">
        <f>VLOOKUP(AH1249,counts!$V$73:$W$75,2,FALSE)</f>
        <v>-22.422560732600829</v>
      </c>
      <c r="AR1249">
        <f>VLOOKUP(AI1249,counts!$V$79:$W$81,2,FALSE)</f>
        <v>-67.960368165567971</v>
      </c>
      <c r="AS1249">
        <f t="shared" si="710"/>
        <v>1</v>
      </c>
      <c r="AT1249">
        <f t="shared" si="711"/>
        <v>2</v>
      </c>
      <c r="AU1249" t="str">
        <f t="shared" si="694"/>
        <v>Train</v>
      </c>
      <c r="AW1249" t="str">
        <f t="shared" si="712"/>
        <v>0-17</v>
      </c>
      <c r="AX1249" t="str">
        <f t="shared" si="713"/>
        <v>Blank</v>
      </c>
      <c r="AY1249" t="str">
        <f t="shared" si="714"/>
        <v>11-20</v>
      </c>
      <c r="AZ1249" t="str">
        <f t="shared" si="715"/>
        <v>Blank</v>
      </c>
      <c r="BA1249" t="str">
        <f t="shared" si="716"/>
        <v>female</v>
      </c>
      <c r="BB1249">
        <f t="shared" si="717"/>
        <v>1</v>
      </c>
      <c r="BC1249">
        <f t="shared" si="718"/>
        <v>0</v>
      </c>
      <c r="BD1249" t="str">
        <f t="shared" si="719"/>
        <v>S, blank</v>
      </c>
      <c r="BE1249">
        <f t="shared" si="720"/>
        <v>3</v>
      </c>
      <c r="BF1249">
        <f t="shared" si="721"/>
        <v>-3.7643689058441341</v>
      </c>
      <c r="BG1249">
        <f t="shared" si="722"/>
        <v>-42.171718189759716</v>
      </c>
      <c r="BH1249">
        <f t="shared" si="723"/>
        <v>-9.6115457513775127</v>
      </c>
      <c r="BI1249">
        <f t="shared" si="724"/>
        <v>-33.757758935166962</v>
      </c>
      <c r="BJ1249">
        <f t="shared" si="725"/>
        <v>151.41878811967541</v>
      </c>
      <c r="BK1249">
        <f t="shared" si="726"/>
        <v>48.695090775187893</v>
      </c>
      <c r="BL1249">
        <f t="shared" si="727"/>
        <v>-22.013681658285037</v>
      </c>
      <c r="BM1249">
        <f t="shared" si="728"/>
        <v>-22.422560732600829</v>
      </c>
      <c r="BN1249">
        <f t="shared" si="729"/>
        <v>-67.960368165567971</v>
      </c>
      <c r="BO1249">
        <f t="shared" si="695"/>
        <v>1</v>
      </c>
      <c r="BP1249">
        <f t="shared" si="696"/>
        <v>2</v>
      </c>
      <c r="BQ1249" t="str">
        <f t="shared" si="697"/>
        <v>Train</v>
      </c>
    </row>
    <row r="1250" spans="1:69" x14ac:dyDescent="0.3">
      <c r="A1250">
        <v>3</v>
      </c>
      <c r="B1250">
        <v>0</v>
      </c>
      <c r="C1250" t="s">
        <v>2686</v>
      </c>
      <c r="D1250" t="s">
        <v>20</v>
      </c>
      <c r="E1250">
        <v>32</v>
      </c>
      <c r="F1250">
        <v>0</v>
      </c>
      <c r="G1250">
        <v>0</v>
      </c>
      <c r="H1250" t="s">
        <v>2687</v>
      </c>
      <c r="I1250">
        <v>7.9249999999999998</v>
      </c>
      <c r="K1250" t="s">
        <v>17</v>
      </c>
      <c r="O1250">
        <v>5</v>
      </c>
      <c r="P1250">
        <v>5</v>
      </c>
      <c r="Q1250">
        <v>5</v>
      </c>
      <c r="R1250" t="str">
        <f t="shared" si="698"/>
        <v>Validate</v>
      </c>
      <c r="S1250" t="str">
        <f t="shared" si="699"/>
        <v>Validate</v>
      </c>
      <c r="T1250" t="str">
        <f t="shared" si="700"/>
        <v>Validate</v>
      </c>
      <c r="U1250" t="str">
        <f t="shared" si="701"/>
        <v/>
      </c>
      <c r="V1250" t="str">
        <f t="shared" si="702"/>
        <v>31-40</v>
      </c>
      <c r="W1250" t="str">
        <f t="shared" si="703"/>
        <v/>
      </c>
      <c r="X1250" t="str">
        <f t="shared" si="704"/>
        <v>0-10</v>
      </c>
      <c r="Y1250" t="b">
        <f>SUMPRODUCT(--(U1250=counts!$A$40:$A$49))&gt;0</f>
        <v>0</v>
      </c>
      <c r="Z1250" t="b">
        <f>SUMPRODUCT(--(W1250=counts!$A$18:$A$22))&gt;0</f>
        <v>0</v>
      </c>
      <c r="AA1250" t="str">
        <f t="shared" si="705"/>
        <v>31-40</v>
      </c>
      <c r="AB1250" t="str">
        <f>IF(W1250="","Blank",IF(Z1250="TRUE",W1250,counts!$A$23))</f>
        <v>Blank</v>
      </c>
      <c r="AC1250" t="str">
        <f t="shared" si="706"/>
        <v>0-10</v>
      </c>
      <c r="AD1250" t="str">
        <f t="shared" si="707"/>
        <v>Blank</v>
      </c>
      <c r="AE1250" t="str">
        <f t="shared" si="708"/>
        <v>male</v>
      </c>
      <c r="AF1250">
        <f>IF(F1250&gt;=4, counts!$A$62,F1250)</f>
        <v>0</v>
      </c>
      <c r="AG1250">
        <f>IF(G1250&gt;=3, counts!$A$69,G1250)</f>
        <v>0</v>
      </c>
      <c r="AH1250" t="str">
        <f>IF(OR(K1250="S",K1250=""), counts!$A$75,K1250)</f>
        <v>S, blank</v>
      </c>
      <c r="AI1250">
        <f t="shared" si="709"/>
        <v>3</v>
      </c>
      <c r="AJ1250">
        <f>VLOOKUP(AA1250,counts!$V$8:$W$13,2,FALSE)</f>
        <v>32.769878926258563</v>
      </c>
      <c r="AK1250">
        <f>VLOOKUP(AB1250,counts!$V$17:$W$23,2,FALSE)</f>
        <v>-42.171718189759716</v>
      </c>
      <c r="AL1250">
        <f>VLOOKUP(AC1250,counts!$V$27:$W$33,2,FALSE)</f>
        <v>-82.840254641099079</v>
      </c>
      <c r="AM1250">
        <f>VLOOKUP(AD1250,counts!$V$38:$W$49,2,FALSE)</f>
        <v>-33.757758935166962</v>
      </c>
      <c r="AN1250">
        <f>VLOOKUP(AE1250,counts!$V$53:$W$54,2,FALSE)</f>
        <v>-108.67008854708662</v>
      </c>
      <c r="AO1250">
        <f>VLOOKUP(AF1250,counts!$V$58:$W$62,2,FALSE)</f>
        <v>-14.754319664473872</v>
      </c>
      <c r="AP1250">
        <f>VLOOKUP(AG1250,counts!$V$66:$W$69,2,FALSE)</f>
        <v>-22.013681658285037</v>
      </c>
      <c r="AQ1250">
        <f>VLOOKUP(AH1250,counts!$V$73:$W$75,2,FALSE)</f>
        <v>-22.422560732600829</v>
      </c>
      <c r="AR1250">
        <f>VLOOKUP(AI1250,counts!$V$79:$W$81,2,FALSE)</f>
        <v>-67.960368165567971</v>
      </c>
      <c r="AS1250">
        <f t="shared" si="710"/>
        <v>0</v>
      </c>
      <c r="AT1250">
        <f t="shared" si="711"/>
        <v>5</v>
      </c>
      <c r="AU1250" t="str">
        <f t="shared" si="694"/>
        <v>Validate</v>
      </c>
      <c r="AW1250" t="str">
        <f t="shared" si="712"/>
        <v>31-40</v>
      </c>
      <c r="AX1250" t="str">
        <f t="shared" si="713"/>
        <v>Blank</v>
      </c>
      <c r="AY1250" t="str">
        <f t="shared" si="714"/>
        <v>0-10</v>
      </c>
      <c r="AZ1250" t="str">
        <f t="shared" si="715"/>
        <v>Blank</v>
      </c>
      <c r="BA1250" t="str">
        <f t="shared" si="716"/>
        <v>male</v>
      </c>
      <c r="BB1250">
        <f t="shared" si="717"/>
        <v>0</v>
      </c>
      <c r="BC1250">
        <f t="shared" si="718"/>
        <v>0</v>
      </c>
      <c r="BD1250" t="str">
        <f t="shared" si="719"/>
        <v>S, blank</v>
      </c>
      <c r="BE1250">
        <f t="shared" si="720"/>
        <v>3</v>
      </c>
      <c r="BF1250">
        <f t="shared" si="721"/>
        <v>32.769878926258563</v>
      </c>
      <c r="BG1250">
        <f t="shared" si="722"/>
        <v>-42.171718189759716</v>
      </c>
      <c r="BH1250">
        <f t="shared" si="723"/>
        <v>-82.840254641099079</v>
      </c>
      <c r="BI1250">
        <f t="shared" si="724"/>
        <v>-33.757758935166962</v>
      </c>
      <c r="BJ1250">
        <f t="shared" si="725"/>
        <v>-108.67008854708662</v>
      </c>
      <c r="BK1250">
        <f t="shared" si="726"/>
        <v>-14.754319664473872</v>
      </c>
      <c r="BL1250">
        <f t="shared" si="727"/>
        <v>-22.013681658285037</v>
      </c>
      <c r="BM1250">
        <f t="shared" si="728"/>
        <v>-22.422560732600829</v>
      </c>
      <c r="BN1250">
        <f t="shared" si="729"/>
        <v>-67.960368165567971</v>
      </c>
      <c r="BO1250">
        <f t="shared" si="695"/>
        <v>0</v>
      </c>
      <c r="BP1250">
        <f t="shared" si="696"/>
        <v>5</v>
      </c>
      <c r="BQ1250" t="str">
        <f t="shared" si="697"/>
        <v>Validate</v>
      </c>
    </row>
    <row r="1251" spans="1:69" x14ac:dyDescent="0.3">
      <c r="A1251">
        <v>3</v>
      </c>
      <c r="B1251">
        <v>0</v>
      </c>
      <c r="C1251" t="s">
        <v>2688</v>
      </c>
      <c r="D1251" t="s">
        <v>20</v>
      </c>
      <c r="F1251">
        <v>0</v>
      </c>
      <c r="G1251">
        <v>0</v>
      </c>
      <c r="H1251" t="s">
        <v>2689</v>
      </c>
      <c r="I1251">
        <v>7.75</v>
      </c>
      <c r="J1251" t="s">
        <v>2690</v>
      </c>
      <c r="K1251" t="s">
        <v>527</v>
      </c>
      <c r="O1251">
        <v>3</v>
      </c>
      <c r="P1251">
        <v>5</v>
      </c>
      <c r="Q1251">
        <v>2</v>
      </c>
      <c r="R1251" t="str">
        <f t="shared" si="698"/>
        <v>Train</v>
      </c>
      <c r="S1251" t="str">
        <f t="shared" si="699"/>
        <v>Validate</v>
      </c>
      <c r="T1251" t="str">
        <f t="shared" si="700"/>
        <v>Train</v>
      </c>
      <c r="U1251" t="str">
        <f t="shared" si="701"/>
        <v/>
      </c>
      <c r="V1251" t="str">
        <f t="shared" si="702"/>
        <v>0-17</v>
      </c>
      <c r="W1251" t="str">
        <f t="shared" si="703"/>
        <v>F</v>
      </c>
      <c r="X1251" t="str">
        <f t="shared" si="704"/>
        <v>0-10</v>
      </c>
      <c r="Y1251" t="b">
        <f>SUMPRODUCT(--(U1251=counts!$A$40:$A$49))&gt;0</f>
        <v>0</v>
      </c>
      <c r="Z1251" t="b">
        <f>SUMPRODUCT(--(W1251=counts!$A$18:$A$22))&gt;0</f>
        <v>0</v>
      </c>
      <c r="AA1251" t="str">
        <f t="shared" si="705"/>
        <v>0-17</v>
      </c>
      <c r="AB1251" t="str">
        <f>IF(W1251="","Blank",IF(Z1251="TRUE",W1251,counts!$A$23))</f>
        <v>F, G, T</v>
      </c>
      <c r="AC1251" t="str">
        <f t="shared" si="706"/>
        <v>0-10</v>
      </c>
      <c r="AD1251" t="str">
        <f t="shared" si="707"/>
        <v>Blank</v>
      </c>
      <c r="AE1251" t="str">
        <f t="shared" si="708"/>
        <v>male</v>
      </c>
      <c r="AF1251">
        <f>IF(F1251&gt;=4, counts!$A$62,F1251)</f>
        <v>0</v>
      </c>
      <c r="AG1251">
        <f>IF(G1251&gt;=3, counts!$A$69,G1251)</f>
        <v>0</v>
      </c>
      <c r="AH1251" t="str">
        <f>IF(OR(K1251="S",K1251=""), counts!$A$75,K1251)</f>
        <v>Q</v>
      </c>
      <c r="AI1251">
        <f t="shared" si="709"/>
        <v>3</v>
      </c>
      <c r="AJ1251">
        <f>VLOOKUP(AA1251,counts!$V$8:$W$13,2,FALSE)</f>
        <v>-3.7643689058441341</v>
      </c>
      <c r="AK1251">
        <f>VLOOKUP(AB1251,counts!$V$17:$W$23,2,FALSE)</f>
        <v>123.30204897661667</v>
      </c>
      <c r="AL1251">
        <f>VLOOKUP(AC1251,counts!$V$27:$W$33,2,FALSE)</f>
        <v>-82.840254641099079</v>
      </c>
      <c r="AM1251">
        <f>VLOOKUP(AD1251,counts!$V$38:$W$49,2,FALSE)</f>
        <v>-33.757758935166962</v>
      </c>
      <c r="AN1251">
        <f>VLOOKUP(AE1251,counts!$V$53:$W$54,2,FALSE)</f>
        <v>-108.67008854708662</v>
      </c>
      <c r="AO1251">
        <f>VLOOKUP(AF1251,counts!$V$58:$W$62,2,FALSE)</f>
        <v>-14.754319664473872</v>
      </c>
      <c r="AP1251">
        <f>VLOOKUP(AG1251,counts!$V$66:$W$69,2,FALSE)</f>
        <v>-22.013681658285037</v>
      </c>
      <c r="AQ1251">
        <f>VLOOKUP(AH1251,counts!$V$73:$W$75,2,FALSE)</f>
        <v>-11.405315820044242</v>
      </c>
      <c r="AR1251">
        <f>VLOOKUP(AI1251,counts!$V$79:$W$81,2,FALSE)</f>
        <v>-67.960368165567971</v>
      </c>
      <c r="AS1251">
        <f t="shared" si="710"/>
        <v>0</v>
      </c>
      <c r="AT1251">
        <f t="shared" si="711"/>
        <v>3</v>
      </c>
      <c r="AU1251" t="str">
        <f t="shared" si="694"/>
        <v>Train</v>
      </c>
      <c r="AW1251" t="str">
        <f t="shared" si="712"/>
        <v>0-17</v>
      </c>
      <c r="AX1251" t="str">
        <f t="shared" si="713"/>
        <v>F, G, T</v>
      </c>
      <c r="AY1251" t="str">
        <f t="shared" si="714"/>
        <v>0-10</v>
      </c>
      <c r="AZ1251" t="str">
        <f t="shared" si="715"/>
        <v>Blank</v>
      </c>
      <c r="BA1251" t="str">
        <f t="shared" si="716"/>
        <v>male</v>
      </c>
      <c r="BB1251">
        <f t="shared" si="717"/>
        <v>0</v>
      </c>
      <c r="BC1251">
        <f t="shared" si="718"/>
        <v>0</v>
      </c>
      <c r="BD1251" t="str">
        <f t="shared" si="719"/>
        <v>Q</v>
      </c>
      <c r="BE1251">
        <f t="shared" si="720"/>
        <v>3</v>
      </c>
      <c r="BF1251">
        <f t="shared" si="721"/>
        <v>-3.7643689058441341</v>
      </c>
      <c r="BG1251">
        <f t="shared" si="722"/>
        <v>123.30204897661667</v>
      </c>
      <c r="BH1251">
        <f t="shared" si="723"/>
        <v>-82.840254641099079</v>
      </c>
      <c r="BI1251">
        <f t="shared" si="724"/>
        <v>-33.757758935166962</v>
      </c>
      <c r="BJ1251">
        <f t="shared" si="725"/>
        <v>-108.67008854708662</v>
      </c>
      <c r="BK1251">
        <f t="shared" si="726"/>
        <v>-14.754319664473872</v>
      </c>
      <c r="BL1251">
        <f t="shared" si="727"/>
        <v>-22.013681658285037</v>
      </c>
      <c r="BM1251">
        <f t="shared" si="728"/>
        <v>-11.405315820044242</v>
      </c>
      <c r="BN1251">
        <f t="shared" si="729"/>
        <v>-67.960368165567971</v>
      </c>
      <c r="BO1251">
        <f t="shared" si="695"/>
        <v>0</v>
      </c>
      <c r="BP1251">
        <f t="shared" si="696"/>
        <v>3</v>
      </c>
      <c r="BQ1251" t="str">
        <f t="shared" si="697"/>
        <v>Train</v>
      </c>
    </row>
    <row r="1252" spans="1:69" x14ac:dyDescent="0.3">
      <c r="A1252">
        <v>3</v>
      </c>
      <c r="B1252">
        <v>0</v>
      </c>
      <c r="C1252" t="s">
        <v>2691</v>
      </c>
      <c r="D1252" t="s">
        <v>20</v>
      </c>
      <c r="F1252">
        <v>0</v>
      </c>
      <c r="G1252">
        <v>0</v>
      </c>
      <c r="H1252" t="s">
        <v>2692</v>
      </c>
      <c r="I1252">
        <v>7.8958000000000004</v>
      </c>
      <c r="K1252" t="s">
        <v>17</v>
      </c>
      <c r="O1252">
        <v>5</v>
      </c>
      <c r="P1252">
        <v>2</v>
      </c>
      <c r="Q1252">
        <v>2</v>
      </c>
      <c r="R1252" t="str">
        <f t="shared" si="698"/>
        <v>Validate</v>
      </c>
      <c r="S1252" t="str">
        <f t="shared" si="699"/>
        <v>Train</v>
      </c>
      <c r="T1252" t="str">
        <f t="shared" si="700"/>
        <v>Train</v>
      </c>
      <c r="U1252" t="str">
        <f t="shared" si="701"/>
        <v/>
      </c>
      <c r="V1252" t="str">
        <f t="shared" si="702"/>
        <v>0-17</v>
      </c>
      <c r="W1252" t="str">
        <f t="shared" si="703"/>
        <v/>
      </c>
      <c r="X1252" t="str">
        <f t="shared" si="704"/>
        <v>0-10</v>
      </c>
      <c r="Y1252" t="b">
        <f>SUMPRODUCT(--(U1252=counts!$A$40:$A$49))&gt;0</f>
        <v>0</v>
      </c>
      <c r="Z1252" t="b">
        <f>SUMPRODUCT(--(W1252=counts!$A$18:$A$22))&gt;0</f>
        <v>0</v>
      </c>
      <c r="AA1252" t="str">
        <f t="shared" si="705"/>
        <v>0-17</v>
      </c>
      <c r="AB1252" t="str">
        <f>IF(W1252="","Blank",IF(Z1252="TRUE",W1252,counts!$A$23))</f>
        <v>Blank</v>
      </c>
      <c r="AC1252" t="str">
        <f t="shared" si="706"/>
        <v>0-10</v>
      </c>
      <c r="AD1252" t="str">
        <f t="shared" si="707"/>
        <v>Blank</v>
      </c>
      <c r="AE1252" t="str">
        <f t="shared" si="708"/>
        <v>male</v>
      </c>
      <c r="AF1252">
        <f>IF(F1252&gt;=4, counts!$A$62,F1252)</f>
        <v>0</v>
      </c>
      <c r="AG1252">
        <f>IF(G1252&gt;=3, counts!$A$69,G1252)</f>
        <v>0</v>
      </c>
      <c r="AH1252" t="str">
        <f>IF(OR(K1252="S",K1252=""), counts!$A$75,K1252)</f>
        <v>S, blank</v>
      </c>
      <c r="AI1252">
        <f t="shared" si="709"/>
        <v>3</v>
      </c>
      <c r="AJ1252">
        <f>VLOOKUP(AA1252,counts!$V$8:$W$13,2,FALSE)</f>
        <v>-3.7643689058441341</v>
      </c>
      <c r="AK1252">
        <f>VLOOKUP(AB1252,counts!$V$17:$W$23,2,FALSE)</f>
        <v>-42.171718189759716</v>
      </c>
      <c r="AL1252">
        <f>VLOOKUP(AC1252,counts!$V$27:$W$33,2,FALSE)</f>
        <v>-82.840254641099079</v>
      </c>
      <c r="AM1252">
        <f>VLOOKUP(AD1252,counts!$V$38:$W$49,2,FALSE)</f>
        <v>-33.757758935166962</v>
      </c>
      <c r="AN1252">
        <f>VLOOKUP(AE1252,counts!$V$53:$W$54,2,FALSE)</f>
        <v>-108.67008854708662</v>
      </c>
      <c r="AO1252">
        <f>VLOOKUP(AF1252,counts!$V$58:$W$62,2,FALSE)</f>
        <v>-14.754319664473872</v>
      </c>
      <c r="AP1252">
        <f>VLOOKUP(AG1252,counts!$V$66:$W$69,2,FALSE)</f>
        <v>-22.013681658285037</v>
      </c>
      <c r="AQ1252">
        <f>VLOOKUP(AH1252,counts!$V$73:$W$75,2,FALSE)</f>
        <v>-22.422560732600829</v>
      </c>
      <c r="AR1252">
        <f>VLOOKUP(AI1252,counts!$V$79:$W$81,2,FALSE)</f>
        <v>-67.960368165567971</v>
      </c>
      <c r="AS1252">
        <f t="shared" si="710"/>
        <v>0</v>
      </c>
      <c r="AT1252">
        <f t="shared" si="711"/>
        <v>5</v>
      </c>
      <c r="AU1252" t="str">
        <f t="shared" si="694"/>
        <v>Validate</v>
      </c>
      <c r="AW1252" t="str">
        <f t="shared" si="712"/>
        <v>0-17</v>
      </c>
      <c r="AX1252" t="str">
        <f t="shared" si="713"/>
        <v>Blank</v>
      </c>
      <c r="AY1252" t="str">
        <f t="shared" si="714"/>
        <v>0-10</v>
      </c>
      <c r="AZ1252" t="str">
        <f t="shared" si="715"/>
        <v>Blank</v>
      </c>
      <c r="BA1252" t="str">
        <f t="shared" si="716"/>
        <v>male</v>
      </c>
      <c r="BB1252">
        <f t="shared" si="717"/>
        <v>0</v>
      </c>
      <c r="BC1252">
        <f t="shared" si="718"/>
        <v>0</v>
      </c>
      <c r="BD1252" t="str">
        <f t="shared" si="719"/>
        <v>S, blank</v>
      </c>
      <c r="BE1252">
        <f t="shared" si="720"/>
        <v>3</v>
      </c>
      <c r="BF1252">
        <f t="shared" si="721"/>
        <v>-3.7643689058441341</v>
      </c>
      <c r="BG1252">
        <f t="shared" si="722"/>
        <v>-42.171718189759716</v>
      </c>
      <c r="BH1252">
        <f t="shared" si="723"/>
        <v>-82.840254641099079</v>
      </c>
      <c r="BI1252">
        <f t="shared" si="724"/>
        <v>-33.757758935166962</v>
      </c>
      <c r="BJ1252">
        <f t="shared" si="725"/>
        <v>-108.67008854708662</v>
      </c>
      <c r="BK1252">
        <f t="shared" si="726"/>
        <v>-14.754319664473872</v>
      </c>
      <c r="BL1252">
        <f t="shared" si="727"/>
        <v>-22.013681658285037</v>
      </c>
      <c r="BM1252">
        <f t="shared" si="728"/>
        <v>-22.422560732600829</v>
      </c>
      <c r="BN1252">
        <f t="shared" si="729"/>
        <v>-67.960368165567971</v>
      </c>
      <c r="BO1252">
        <f t="shared" si="695"/>
        <v>0</v>
      </c>
      <c r="BP1252">
        <f t="shared" si="696"/>
        <v>5</v>
      </c>
      <c r="BQ1252" t="str">
        <f t="shared" si="697"/>
        <v>Validate</v>
      </c>
    </row>
    <row r="1253" spans="1:69" x14ac:dyDescent="0.3">
      <c r="A1253">
        <v>3</v>
      </c>
      <c r="B1253">
        <v>0</v>
      </c>
      <c r="C1253" t="s">
        <v>2693</v>
      </c>
      <c r="D1253" t="s">
        <v>20</v>
      </c>
      <c r="E1253">
        <v>30.5</v>
      </c>
      <c r="F1253">
        <v>0</v>
      </c>
      <c r="G1253">
        <v>0</v>
      </c>
      <c r="H1253" t="s">
        <v>2694</v>
      </c>
      <c r="I1253">
        <v>8.0500000000000007</v>
      </c>
      <c r="K1253" t="s">
        <v>17</v>
      </c>
      <c r="M1253">
        <v>50</v>
      </c>
      <c r="O1253">
        <v>4</v>
      </c>
      <c r="P1253">
        <v>3</v>
      </c>
      <c r="Q1253">
        <v>1</v>
      </c>
      <c r="R1253" t="str">
        <f t="shared" si="698"/>
        <v>Test</v>
      </c>
      <c r="S1253" t="str">
        <f t="shared" si="699"/>
        <v>Train</v>
      </c>
      <c r="T1253" t="str">
        <f t="shared" si="700"/>
        <v>Train</v>
      </c>
      <c r="U1253" t="str">
        <f t="shared" si="701"/>
        <v/>
      </c>
      <c r="V1253" t="str">
        <f t="shared" si="702"/>
        <v>31-40</v>
      </c>
      <c r="W1253" t="str">
        <f t="shared" si="703"/>
        <v/>
      </c>
      <c r="X1253" t="str">
        <f t="shared" si="704"/>
        <v>0-10</v>
      </c>
      <c r="Y1253" t="b">
        <f>SUMPRODUCT(--(U1253=counts!$A$40:$A$49))&gt;0</f>
        <v>0</v>
      </c>
      <c r="Z1253" t="b">
        <f>SUMPRODUCT(--(W1253=counts!$A$18:$A$22))&gt;0</f>
        <v>0</v>
      </c>
      <c r="AA1253" t="str">
        <f t="shared" si="705"/>
        <v>31-40</v>
      </c>
      <c r="AB1253" t="str">
        <f>IF(W1253="","Blank",IF(Z1253="TRUE",W1253,counts!$A$23))</f>
        <v>Blank</v>
      </c>
      <c r="AC1253" t="str">
        <f t="shared" si="706"/>
        <v>0-10</v>
      </c>
      <c r="AD1253" t="str">
        <f t="shared" si="707"/>
        <v>Blank</v>
      </c>
      <c r="AE1253" t="str">
        <f t="shared" si="708"/>
        <v>male</v>
      </c>
      <c r="AF1253">
        <f>IF(F1253&gt;=4, counts!$A$62,F1253)</f>
        <v>0</v>
      </c>
      <c r="AG1253">
        <f>IF(G1253&gt;=3, counts!$A$69,G1253)</f>
        <v>0</v>
      </c>
      <c r="AH1253" t="str">
        <f>IF(OR(K1253="S",K1253=""), counts!$A$75,K1253)</f>
        <v>S, blank</v>
      </c>
      <c r="AI1253">
        <f t="shared" si="709"/>
        <v>3</v>
      </c>
      <c r="AJ1253">
        <f>VLOOKUP(AA1253,counts!$V$8:$W$13,2,FALSE)</f>
        <v>32.769878926258563</v>
      </c>
      <c r="AK1253">
        <f>VLOOKUP(AB1253,counts!$V$17:$W$23,2,FALSE)</f>
        <v>-42.171718189759716</v>
      </c>
      <c r="AL1253">
        <f>VLOOKUP(AC1253,counts!$V$27:$W$33,2,FALSE)</f>
        <v>-82.840254641099079</v>
      </c>
      <c r="AM1253">
        <f>VLOOKUP(AD1253,counts!$V$38:$W$49,2,FALSE)</f>
        <v>-33.757758935166962</v>
      </c>
      <c r="AN1253">
        <f>VLOOKUP(AE1253,counts!$V$53:$W$54,2,FALSE)</f>
        <v>-108.67008854708662</v>
      </c>
      <c r="AO1253">
        <f>VLOOKUP(AF1253,counts!$V$58:$W$62,2,FALSE)</f>
        <v>-14.754319664473872</v>
      </c>
      <c r="AP1253">
        <f>VLOOKUP(AG1253,counts!$V$66:$W$69,2,FALSE)</f>
        <v>-22.013681658285037</v>
      </c>
      <c r="AQ1253">
        <f>VLOOKUP(AH1253,counts!$V$73:$W$75,2,FALSE)</f>
        <v>-22.422560732600829</v>
      </c>
      <c r="AR1253">
        <f>VLOOKUP(AI1253,counts!$V$79:$W$81,2,FALSE)</f>
        <v>-67.960368165567971</v>
      </c>
      <c r="AS1253">
        <f t="shared" si="710"/>
        <v>0</v>
      </c>
      <c r="AT1253">
        <f t="shared" si="711"/>
        <v>4</v>
      </c>
      <c r="AU1253" t="str">
        <f t="shared" si="694"/>
        <v>Test</v>
      </c>
      <c r="AW1253" t="str">
        <f t="shared" si="712"/>
        <v>31-40</v>
      </c>
      <c r="AX1253" t="str">
        <f t="shared" si="713"/>
        <v>Blank</v>
      </c>
      <c r="AY1253" t="str">
        <f t="shared" si="714"/>
        <v>0-10</v>
      </c>
      <c r="AZ1253" t="str">
        <f t="shared" si="715"/>
        <v>Blank</v>
      </c>
      <c r="BA1253" t="str">
        <f t="shared" si="716"/>
        <v>male</v>
      </c>
      <c r="BB1253">
        <f t="shared" si="717"/>
        <v>0</v>
      </c>
      <c r="BC1253">
        <f t="shared" si="718"/>
        <v>0</v>
      </c>
      <c r="BD1253" t="str">
        <f t="shared" si="719"/>
        <v>S, blank</v>
      </c>
      <c r="BE1253">
        <f t="shared" si="720"/>
        <v>3</v>
      </c>
      <c r="BF1253">
        <f t="shared" si="721"/>
        <v>32.769878926258563</v>
      </c>
      <c r="BG1253">
        <f t="shared" si="722"/>
        <v>-42.171718189759716</v>
      </c>
      <c r="BH1253">
        <f t="shared" si="723"/>
        <v>-82.840254641099079</v>
      </c>
      <c r="BI1253">
        <f t="shared" si="724"/>
        <v>-33.757758935166962</v>
      </c>
      <c r="BJ1253">
        <f t="shared" si="725"/>
        <v>-108.67008854708662</v>
      </c>
      <c r="BK1253">
        <f t="shared" si="726"/>
        <v>-14.754319664473872</v>
      </c>
      <c r="BL1253">
        <f t="shared" si="727"/>
        <v>-22.013681658285037</v>
      </c>
      <c r="BM1253">
        <f t="shared" si="728"/>
        <v>-22.422560732600829</v>
      </c>
      <c r="BN1253">
        <f t="shared" si="729"/>
        <v>-67.960368165567971</v>
      </c>
      <c r="BO1253">
        <f t="shared" si="695"/>
        <v>0</v>
      </c>
      <c r="BP1253">
        <f t="shared" si="696"/>
        <v>4</v>
      </c>
      <c r="BQ1253" t="str">
        <f t="shared" si="697"/>
        <v>Test</v>
      </c>
    </row>
    <row r="1254" spans="1:69" x14ac:dyDescent="0.3">
      <c r="A1254">
        <v>3</v>
      </c>
      <c r="B1254">
        <v>0</v>
      </c>
      <c r="C1254" t="s">
        <v>2695</v>
      </c>
      <c r="D1254" t="s">
        <v>20</v>
      </c>
      <c r="E1254">
        <v>44</v>
      </c>
      <c r="F1254">
        <v>0</v>
      </c>
      <c r="G1254">
        <v>0</v>
      </c>
      <c r="H1254" t="s">
        <v>2696</v>
      </c>
      <c r="I1254">
        <v>8.0500000000000007</v>
      </c>
      <c r="K1254" t="s">
        <v>17</v>
      </c>
      <c r="O1254">
        <v>1</v>
      </c>
      <c r="P1254">
        <v>4</v>
      </c>
      <c r="Q1254">
        <v>5</v>
      </c>
      <c r="R1254" t="str">
        <f t="shared" si="698"/>
        <v>Train</v>
      </c>
      <c r="S1254" t="str">
        <f t="shared" si="699"/>
        <v>Test</v>
      </c>
      <c r="T1254" t="str">
        <f t="shared" si="700"/>
        <v>Validate</v>
      </c>
      <c r="U1254" t="str">
        <f t="shared" si="701"/>
        <v/>
      </c>
      <c r="V1254" t="str">
        <f t="shared" si="702"/>
        <v>41-50</v>
      </c>
      <c r="W1254" t="str">
        <f t="shared" si="703"/>
        <v/>
      </c>
      <c r="X1254" t="str">
        <f t="shared" si="704"/>
        <v>0-10</v>
      </c>
      <c r="Y1254" t="b">
        <f>SUMPRODUCT(--(U1254=counts!$A$40:$A$49))&gt;0</f>
        <v>0</v>
      </c>
      <c r="Z1254" t="b">
        <f>SUMPRODUCT(--(W1254=counts!$A$18:$A$22))&gt;0</f>
        <v>0</v>
      </c>
      <c r="AA1254" t="str">
        <f t="shared" si="705"/>
        <v>41-50</v>
      </c>
      <c r="AB1254" t="str">
        <f>IF(W1254="","Blank",IF(Z1254="TRUE",W1254,counts!$A$23))</f>
        <v>Blank</v>
      </c>
      <c r="AC1254" t="str">
        <f t="shared" si="706"/>
        <v>0-10</v>
      </c>
      <c r="AD1254" t="str">
        <f t="shared" si="707"/>
        <v>Blank</v>
      </c>
      <c r="AE1254" t="str">
        <f t="shared" si="708"/>
        <v>male</v>
      </c>
      <c r="AF1254">
        <f>IF(F1254&gt;=4, counts!$A$62,F1254)</f>
        <v>0</v>
      </c>
      <c r="AG1254">
        <f>IF(G1254&gt;=3, counts!$A$69,G1254)</f>
        <v>0</v>
      </c>
      <c r="AH1254" t="str">
        <f>IF(OR(K1254="S",K1254=""), counts!$A$75,K1254)</f>
        <v>S, blank</v>
      </c>
      <c r="AI1254">
        <f t="shared" si="709"/>
        <v>3</v>
      </c>
      <c r="AJ1254">
        <f>VLOOKUP(AA1254,counts!$V$8:$W$13,2,FALSE)</f>
        <v>-13.385578549662212</v>
      </c>
      <c r="AK1254">
        <f>VLOOKUP(AB1254,counts!$V$17:$W$23,2,FALSE)</f>
        <v>-42.171718189759716</v>
      </c>
      <c r="AL1254">
        <f>VLOOKUP(AC1254,counts!$V$27:$W$33,2,FALSE)</f>
        <v>-82.840254641099079</v>
      </c>
      <c r="AM1254">
        <f>VLOOKUP(AD1254,counts!$V$38:$W$49,2,FALSE)</f>
        <v>-33.757758935166962</v>
      </c>
      <c r="AN1254">
        <f>VLOOKUP(AE1254,counts!$V$53:$W$54,2,FALSE)</f>
        <v>-108.67008854708662</v>
      </c>
      <c r="AO1254">
        <f>VLOOKUP(AF1254,counts!$V$58:$W$62,2,FALSE)</f>
        <v>-14.754319664473872</v>
      </c>
      <c r="AP1254">
        <f>VLOOKUP(AG1254,counts!$V$66:$W$69,2,FALSE)</f>
        <v>-22.013681658285037</v>
      </c>
      <c r="AQ1254">
        <f>VLOOKUP(AH1254,counts!$V$73:$W$75,2,FALSE)</f>
        <v>-22.422560732600829</v>
      </c>
      <c r="AR1254">
        <f>VLOOKUP(AI1254,counts!$V$79:$W$81,2,FALSE)</f>
        <v>-67.960368165567971</v>
      </c>
      <c r="AS1254">
        <f t="shared" si="710"/>
        <v>0</v>
      </c>
      <c r="AT1254">
        <f t="shared" si="711"/>
        <v>1</v>
      </c>
      <c r="AU1254" t="str">
        <f t="shared" si="694"/>
        <v>Train</v>
      </c>
      <c r="AW1254" t="str">
        <f t="shared" si="712"/>
        <v>41-50</v>
      </c>
      <c r="AX1254" t="str">
        <f t="shared" si="713"/>
        <v>Blank</v>
      </c>
      <c r="AY1254" t="str">
        <f t="shared" si="714"/>
        <v>0-10</v>
      </c>
      <c r="AZ1254" t="str">
        <f t="shared" si="715"/>
        <v>Blank</v>
      </c>
      <c r="BA1254" t="str">
        <f t="shared" si="716"/>
        <v>male</v>
      </c>
      <c r="BB1254">
        <f t="shared" si="717"/>
        <v>0</v>
      </c>
      <c r="BC1254">
        <f t="shared" si="718"/>
        <v>0</v>
      </c>
      <c r="BD1254" t="str">
        <f t="shared" si="719"/>
        <v>S, blank</v>
      </c>
      <c r="BE1254">
        <f t="shared" si="720"/>
        <v>3</v>
      </c>
      <c r="BF1254">
        <f t="shared" si="721"/>
        <v>-13.385578549662212</v>
      </c>
      <c r="BG1254">
        <f t="shared" si="722"/>
        <v>-42.171718189759716</v>
      </c>
      <c r="BH1254">
        <f t="shared" si="723"/>
        <v>-82.840254641099079</v>
      </c>
      <c r="BI1254">
        <f t="shared" si="724"/>
        <v>-33.757758935166962</v>
      </c>
      <c r="BJ1254">
        <f t="shared" si="725"/>
        <v>-108.67008854708662</v>
      </c>
      <c r="BK1254">
        <f t="shared" si="726"/>
        <v>-14.754319664473872</v>
      </c>
      <c r="BL1254">
        <f t="shared" si="727"/>
        <v>-22.013681658285037</v>
      </c>
      <c r="BM1254">
        <f t="shared" si="728"/>
        <v>-22.422560732600829</v>
      </c>
      <c r="BN1254">
        <f t="shared" si="729"/>
        <v>-67.960368165567971</v>
      </c>
      <c r="BO1254">
        <f t="shared" si="695"/>
        <v>0</v>
      </c>
      <c r="BP1254">
        <f t="shared" si="696"/>
        <v>1</v>
      </c>
      <c r="BQ1254" t="str">
        <f t="shared" si="697"/>
        <v>Train</v>
      </c>
    </row>
    <row r="1255" spans="1:69" x14ac:dyDescent="0.3">
      <c r="A1255">
        <v>3</v>
      </c>
      <c r="B1255">
        <v>0</v>
      </c>
      <c r="C1255" t="s">
        <v>2697</v>
      </c>
      <c r="D1255" t="s">
        <v>20</v>
      </c>
      <c r="F1255">
        <v>0</v>
      </c>
      <c r="G1255">
        <v>0</v>
      </c>
      <c r="H1255" t="s">
        <v>2698</v>
      </c>
      <c r="I1255">
        <v>7.2291999999999996</v>
      </c>
      <c r="K1255" t="s">
        <v>44</v>
      </c>
      <c r="O1255">
        <v>4</v>
      </c>
      <c r="P1255">
        <v>4</v>
      </c>
      <c r="Q1255">
        <v>1</v>
      </c>
      <c r="R1255" t="str">
        <f t="shared" si="698"/>
        <v>Test</v>
      </c>
      <c r="S1255" t="str">
        <f t="shared" si="699"/>
        <v>Test</v>
      </c>
      <c r="T1255" t="str">
        <f t="shared" si="700"/>
        <v>Train</v>
      </c>
      <c r="U1255" t="str">
        <f t="shared" si="701"/>
        <v/>
      </c>
      <c r="V1255" t="str">
        <f t="shared" si="702"/>
        <v>0-17</v>
      </c>
      <c r="W1255" t="str">
        <f t="shared" si="703"/>
        <v/>
      </c>
      <c r="X1255" t="str">
        <f t="shared" si="704"/>
        <v>0-10</v>
      </c>
      <c r="Y1255" t="b">
        <f>SUMPRODUCT(--(U1255=counts!$A$40:$A$49))&gt;0</f>
        <v>0</v>
      </c>
      <c r="Z1255" t="b">
        <f>SUMPRODUCT(--(W1255=counts!$A$18:$A$22))&gt;0</f>
        <v>0</v>
      </c>
      <c r="AA1255" t="str">
        <f t="shared" si="705"/>
        <v>0-17</v>
      </c>
      <c r="AB1255" t="str">
        <f>IF(W1255="","Blank",IF(Z1255="TRUE",W1255,counts!$A$23))</f>
        <v>Blank</v>
      </c>
      <c r="AC1255" t="str">
        <f t="shared" si="706"/>
        <v>0-10</v>
      </c>
      <c r="AD1255" t="str">
        <f t="shared" si="707"/>
        <v>Blank</v>
      </c>
      <c r="AE1255" t="str">
        <f t="shared" si="708"/>
        <v>male</v>
      </c>
      <c r="AF1255">
        <f>IF(F1255&gt;=4, counts!$A$62,F1255)</f>
        <v>0</v>
      </c>
      <c r="AG1255">
        <f>IF(G1255&gt;=3, counts!$A$69,G1255)</f>
        <v>0</v>
      </c>
      <c r="AH1255" t="str">
        <f>IF(OR(K1255="S",K1255=""), counts!$A$75,K1255)</f>
        <v>C</v>
      </c>
      <c r="AI1255">
        <f t="shared" si="709"/>
        <v>3</v>
      </c>
      <c r="AJ1255">
        <f>VLOOKUP(AA1255,counts!$V$8:$W$13,2,FALSE)</f>
        <v>-3.7643689058441341</v>
      </c>
      <c r="AK1255">
        <f>VLOOKUP(AB1255,counts!$V$17:$W$23,2,FALSE)</f>
        <v>-42.171718189759716</v>
      </c>
      <c r="AL1255">
        <f>VLOOKUP(AC1255,counts!$V$27:$W$33,2,FALSE)</f>
        <v>-82.840254641099079</v>
      </c>
      <c r="AM1255">
        <f>VLOOKUP(AD1255,counts!$V$38:$W$49,2,FALSE)</f>
        <v>-33.757758935166962</v>
      </c>
      <c r="AN1255">
        <f>VLOOKUP(AE1255,counts!$V$53:$W$54,2,FALSE)</f>
        <v>-108.67008854708662</v>
      </c>
      <c r="AO1255">
        <f>VLOOKUP(AF1255,counts!$V$58:$W$62,2,FALSE)</f>
        <v>-14.754319664473872</v>
      </c>
      <c r="AP1255">
        <f>VLOOKUP(AG1255,counts!$V$66:$W$69,2,FALSE)</f>
        <v>-22.013681658285037</v>
      </c>
      <c r="AQ1255">
        <f>VLOOKUP(AH1255,counts!$V$73:$W$75,2,FALSE)</f>
        <v>72.444458573419169</v>
      </c>
      <c r="AR1255">
        <f>VLOOKUP(AI1255,counts!$V$79:$W$81,2,FALSE)</f>
        <v>-67.960368165567971</v>
      </c>
      <c r="AS1255">
        <f t="shared" si="710"/>
        <v>0</v>
      </c>
      <c r="AT1255">
        <f t="shared" si="711"/>
        <v>4</v>
      </c>
      <c r="AU1255" t="str">
        <f t="shared" si="694"/>
        <v>Test</v>
      </c>
      <c r="AW1255" t="str">
        <f t="shared" si="712"/>
        <v>0-17</v>
      </c>
      <c r="AX1255" t="str">
        <f t="shared" si="713"/>
        <v>Blank</v>
      </c>
      <c r="AY1255" t="str">
        <f t="shared" si="714"/>
        <v>0-10</v>
      </c>
      <c r="AZ1255" t="str">
        <f t="shared" si="715"/>
        <v>Blank</v>
      </c>
      <c r="BA1255" t="str">
        <f t="shared" si="716"/>
        <v>male</v>
      </c>
      <c r="BB1255">
        <f t="shared" si="717"/>
        <v>0</v>
      </c>
      <c r="BC1255">
        <f t="shared" si="718"/>
        <v>0</v>
      </c>
      <c r="BD1255" t="str">
        <f t="shared" si="719"/>
        <v>C</v>
      </c>
      <c r="BE1255">
        <f t="shared" si="720"/>
        <v>3</v>
      </c>
      <c r="BF1255">
        <f t="shared" si="721"/>
        <v>-3.7643689058441341</v>
      </c>
      <c r="BG1255">
        <f t="shared" si="722"/>
        <v>-42.171718189759716</v>
      </c>
      <c r="BH1255">
        <f t="shared" si="723"/>
        <v>-82.840254641099079</v>
      </c>
      <c r="BI1255">
        <f t="shared" si="724"/>
        <v>-33.757758935166962</v>
      </c>
      <c r="BJ1255">
        <f t="shared" si="725"/>
        <v>-108.67008854708662</v>
      </c>
      <c r="BK1255">
        <f t="shared" si="726"/>
        <v>-14.754319664473872</v>
      </c>
      <c r="BL1255">
        <f t="shared" si="727"/>
        <v>-22.013681658285037</v>
      </c>
      <c r="BM1255">
        <f t="shared" si="728"/>
        <v>72.444458573419169</v>
      </c>
      <c r="BN1255">
        <f t="shared" si="729"/>
        <v>-67.960368165567971</v>
      </c>
      <c r="BO1255">
        <f t="shared" si="695"/>
        <v>0</v>
      </c>
      <c r="BP1255">
        <f t="shared" si="696"/>
        <v>4</v>
      </c>
      <c r="BQ1255" t="str">
        <f t="shared" si="697"/>
        <v>Test</v>
      </c>
    </row>
    <row r="1256" spans="1:69" x14ac:dyDescent="0.3">
      <c r="A1256">
        <v>3</v>
      </c>
      <c r="B1256">
        <v>1</v>
      </c>
      <c r="C1256" t="s">
        <v>2699</v>
      </c>
      <c r="D1256" t="s">
        <v>20</v>
      </c>
      <c r="E1256">
        <v>25</v>
      </c>
      <c r="F1256">
        <v>0</v>
      </c>
      <c r="G1256">
        <v>0</v>
      </c>
      <c r="H1256" t="s">
        <v>2059</v>
      </c>
      <c r="I1256">
        <v>0</v>
      </c>
      <c r="K1256" t="s">
        <v>17</v>
      </c>
      <c r="L1256" t="s">
        <v>414</v>
      </c>
      <c r="O1256">
        <v>3</v>
      </c>
      <c r="P1256">
        <v>2</v>
      </c>
      <c r="Q1256">
        <v>1</v>
      </c>
      <c r="R1256" t="str">
        <f t="shared" si="698"/>
        <v>Train</v>
      </c>
      <c r="S1256" t="str">
        <f t="shared" si="699"/>
        <v>Train</v>
      </c>
      <c r="T1256" t="str">
        <f t="shared" si="700"/>
        <v>Train</v>
      </c>
      <c r="U1256" t="str">
        <f t="shared" si="701"/>
        <v/>
      </c>
      <c r="V1256" t="str">
        <f t="shared" si="702"/>
        <v>18-30</v>
      </c>
      <c r="W1256" t="str">
        <f t="shared" si="703"/>
        <v/>
      </c>
      <c r="X1256" t="str">
        <f t="shared" si="704"/>
        <v>0</v>
      </c>
      <c r="Y1256" t="b">
        <f>SUMPRODUCT(--(U1256=counts!$A$40:$A$49))&gt;0</f>
        <v>0</v>
      </c>
      <c r="Z1256" t="b">
        <f>SUMPRODUCT(--(W1256=counts!$A$18:$A$22))&gt;0</f>
        <v>0</v>
      </c>
      <c r="AA1256" t="str">
        <f t="shared" si="705"/>
        <v>18-30</v>
      </c>
      <c r="AB1256" t="str">
        <f>IF(W1256="","Blank",IF(Z1256="TRUE",W1256,counts!$A$23))</f>
        <v>Blank</v>
      </c>
      <c r="AC1256" t="str">
        <f t="shared" si="706"/>
        <v>0</v>
      </c>
      <c r="AD1256" t="str">
        <f t="shared" si="707"/>
        <v>Blank</v>
      </c>
      <c r="AE1256" t="str">
        <f t="shared" si="708"/>
        <v>male</v>
      </c>
      <c r="AF1256">
        <f>IF(F1256&gt;=4, counts!$A$62,F1256)</f>
        <v>0</v>
      </c>
      <c r="AG1256">
        <f>IF(G1256&gt;=3, counts!$A$69,G1256)</f>
        <v>0</v>
      </c>
      <c r="AH1256" t="str">
        <f>IF(OR(K1256="S",K1256=""), counts!$A$75,K1256)</f>
        <v>S, blank</v>
      </c>
      <c r="AI1256">
        <f t="shared" si="709"/>
        <v>3</v>
      </c>
      <c r="AJ1256">
        <f>VLOOKUP(AA1256,counts!$V$8:$W$13,2,FALSE)</f>
        <v>-11.613432440426715</v>
      </c>
      <c r="AK1256">
        <f>VLOOKUP(AB1256,counts!$V$17:$W$23,2,FALSE)</f>
        <v>-42.171718189759716</v>
      </c>
      <c r="AL1256">
        <f>VLOOKUP(AC1256,counts!$V$27:$W$33,2,FALSE)</f>
        <v>-194.50333405817787</v>
      </c>
      <c r="AM1256">
        <f>VLOOKUP(AD1256,counts!$V$38:$W$49,2,FALSE)</f>
        <v>-33.757758935166962</v>
      </c>
      <c r="AN1256">
        <f>VLOOKUP(AE1256,counts!$V$53:$W$54,2,FALSE)</f>
        <v>-108.67008854708662</v>
      </c>
      <c r="AO1256">
        <f>VLOOKUP(AF1256,counts!$V$58:$W$62,2,FALSE)</f>
        <v>-14.754319664473872</v>
      </c>
      <c r="AP1256">
        <f>VLOOKUP(AG1256,counts!$V$66:$W$69,2,FALSE)</f>
        <v>-22.013681658285037</v>
      </c>
      <c r="AQ1256">
        <f>VLOOKUP(AH1256,counts!$V$73:$W$75,2,FALSE)</f>
        <v>-22.422560732600829</v>
      </c>
      <c r="AR1256">
        <f>VLOOKUP(AI1256,counts!$V$79:$W$81,2,FALSE)</f>
        <v>-67.960368165567971</v>
      </c>
      <c r="AS1256">
        <f t="shared" si="710"/>
        <v>1</v>
      </c>
      <c r="AT1256">
        <f t="shared" si="711"/>
        <v>3</v>
      </c>
      <c r="AU1256" t="str">
        <f t="shared" si="694"/>
        <v>Train</v>
      </c>
      <c r="AW1256" t="str">
        <f t="shared" si="712"/>
        <v>18-30</v>
      </c>
      <c r="AX1256" t="str">
        <f t="shared" si="713"/>
        <v>Blank</v>
      </c>
      <c r="AY1256" t="str">
        <f t="shared" si="714"/>
        <v>0</v>
      </c>
      <c r="AZ1256" t="str">
        <f t="shared" si="715"/>
        <v>Blank</v>
      </c>
      <c r="BA1256" t="str">
        <f t="shared" si="716"/>
        <v>male</v>
      </c>
      <c r="BB1256">
        <f t="shared" si="717"/>
        <v>0</v>
      </c>
      <c r="BC1256">
        <f t="shared" si="718"/>
        <v>0</v>
      </c>
      <c r="BD1256" t="str">
        <f t="shared" si="719"/>
        <v>S, blank</v>
      </c>
      <c r="BE1256">
        <f t="shared" si="720"/>
        <v>3</v>
      </c>
      <c r="BF1256">
        <f t="shared" si="721"/>
        <v>-11.613432440426715</v>
      </c>
      <c r="BG1256">
        <f t="shared" si="722"/>
        <v>-42.171718189759716</v>
      </c>
      <c r="BH1256">
        <f t="shared" si="723"/>
        <v>-194.50333405817787</v>
      </c>
      <c r="BI1256">
        <f t="shared" si="724"/>
        <v>-33.757758935166962</v>
      </c>
      <c r="BJ1256">
        <f t="shared" si="725"/>
        <v>-108.67008854708662</v>
      </c>
      <c r="BK1256">
        <f t="shared" si="726"/>
        <v>-14.754319664473872</v>
      </c>
      <c r="BL1256">
        <f t="shared" si="727"/>
        <v>-22.013681658285037</v>
      </c>
      <c r="BM1256">
        <f t="shared" si="728"/>
        <v>-22.422560732600829</v>
      </c>
      <c r="BN1256">
        <f t="shared" si="729"/>
        <v>-67.960368165567971</v>
      </c>
      <c r="BO1256">
        <f t="shared" si="695"/>
        <v>1</v>
      </c>
      <c r="BP1256">
        <f t="shared" si="696"/>
        <v>3</v>
      </c>
      <c r="BQ1256" t="str">
        <f t="shared" si="697"/>
        <v>Train</v>
      </c>
    </row>
    <row r="1257" spans="1:69" x14ac:dyDescent="0.3">
      <c r="A1257">
        <v>3</v>
      </c>
      <c r="B1257">
        <v>0</v>
      </c>
      <c r="C1257" t="s">
        <v>2700</v>
      </c>
      <c r="D1257" t="s">
        <v>20</v>
      </c>
      <c r="F1257">
        <v>0</v>
      </c>
      <c r="G1257">
        <v>0</v>
      </c>
      <c r="H1257" t="s">
        <v>2701</v>
      </c>
      <c r="I1257">
        <v>7.2291999999999996</v>
      </c>
      <c r="K1257" t="s">
        <v>44</v>
      </c>
      <c r="O1257">
        <v>1</v>
      </c>
      <c r="P1257">
        <v>4</v>
      </c>
      <c r="Q1257">
        <v>3</v>
      </c>
      <c r="R1257" t="str">
        <f t="shared" si="698"/>
        <v>Train</v>
      </c>
      <c r="S1257" t="str">
        <f t="shared" si="699"/>
        <v>Test</v>
      </c>
      <c r="T1257" t="str">
        <f t="shared" si="700"/>
        <v>Train</v>
      </c>
      <c r="U1257" t="str">
        <f t="shared" si="701"/>
        <v/>
      </c>
      <c r="V1257" t="str">
        <f t="shared" si="702"/>
        <v>0-17</v>
      </c>
      <c r="W1257" t="str">
        <f t="shared" si="703"/>
        <v/>
      </c>
      <c r="X1257" t="str">
        <f t="shared" si="704"/>
        <v>0-10</v>
      </c>
      <c r="Y1257" t="b">
        <f>SUMPRODUCT(--(U1257=counts!$A$40:$A$49))&gt;0</f>
        <v>0</v>
      </c>
      <c r="Z1257" t="b">
        <f>SUMPRODUCT(--(W1257=counts!$A$18:$A$22))&gt;0</f>
        <v>0</v>
      </c>
      <c r="AA1257" t="str">
        <f t="shared" si="705"/>
        <v>0-17</v>
      </c>
      <c r="AB1257" t="str">
        <f>IF(W1257="","Blank",IF(Z1257="TRUE",W1257,counts!$A$23))</f>
        <v>Blank</v>
      </c>
      <c r="AC1257" t="str">
        <f t="shared" si="706"/>
        <v>0-10</v>
      </c>
      <c r="AD1257" t="str">
        <f t="shared" si="707"/>
        <v>Blank</v>
      </c>
      <c r="AE1257" t="str">
        <f t="shared" si="708"/>
        <v>male</v>
      </c>
      <c r="AF1257">
        <f>IF(F1257&gt;=4, counts!$A$62,F1257)</f>
        <v>0</v>
      </c>
      <c r="AG1257">
        <f>IF(G1257&gt;=3, counts!$A$69,G1257)</f>
        <v>0</v>
      </c>
      <c r="AH1257" t="str">
        <f>IF(OR(K1257="S",K1257=""), counts!$A$75,K1257)</f>
        <v>C</v>
      </c>
      <c r="AI1257">
        <f t="shared" si="709"/>
        <v>3</v>
      </c>
      <c r="AJ1257">
        <f>VLOOKUP(AA1257,counts!$V$8:$W$13,2,FALSE)</f>
        <v>-3.7643689058441341</v>
      </c>
      <c r="AK1257">
        <f>VLOOKUP(AB1257,counts!$V$17:$W$23,2,FALSE)</f>
        <v>-42.171718189759716</v>
      </c>
      <c r="AL1257">
        <f>VLOOKUP(AC1257,counts!$V$27:$W$33,2,FALSE)</f>
        <v>-82.840254641099079</v>
      </c>
      <c r="AM1257">
        <f>VLOOKUP(AD1257,counts!$V$38:$W$49,2,FALSE)</f>
        <v>-33.757758935166962</v>
      </c>
      <c r="AN1257">
        <f>VLOOKUP(AE1257,counts!$V$53:$W$54,2,FALSE)</f>
        <v>-108.67008854708662</v>
      </c>
      <c r="AO1257">
        <f>VLOOKUP(AF1257,counts!$V$58:$W$62,2,FALSE)</f>
        <v>-14.754319664473872</v>
      </c>
      <c r="AP1257">
        <f>VLOOKUP(AG1257,counts!$V$66:$W$69,2,FALSE)</f>
        <v>-22.013681658285037</v>
      </c>
      <c r="AQ1257">
        <f>VLOOKUP(AH1257,counts!$V$73:$W$75,2,FALSE)</f>
        <v>72.444458573419169</v>
      </c>
      <c r="AR1257">
        <f>VLOOKUP(AI1257,counts!$V$79:$W$81,2,FALSE)</f>
        <v>-67.960368165567971</v>
      </c>
      <c r="AS1257">
        <f t="shared" si="710"/>
        <v>0</v>
      </c>
      <c r="AT1257">
        <f t="shared" si="711"/>
        <v>1</v>
      </c>
      <c r="AU1257" t="str">
        <f t="shared" si="694"/>
        <v>Train</v>
      </c>
      <c r="AW1257" t="str">
        <f t="shared" si="712"/>
        <v>0-17</v>
      </c>
      <c r="AX1257" t="str">
        <f t="shared" si="713"/>
        <v>Blank</v>
      </c>
      <c r="AY1257" t="str">
        <f t="shared" si="714"/>
        <v>0-10</v>
      </c>
      <c r="AZ1257" t="str">
        <f t="shared" si="715"/>
        <v>Blank</v>
      </c>
      <c r="BA1257" t="str">
        <f t="shared" si="716"/>
        <v>male</v>
      </c>
      <c r="BB1257">
        <f t="shared" si="717"/>
        <v>0</v>
      </c>
      <c r="BC1257">
        <f t="shared" si="718"/>
        <v>0</v>
      </c>
      <c r="BD1257" t="str">
        <f t="shared" si="719"/>
        <v>C</v>
      </c>
      <c r="BE1257">
        <f t="shared" si="720"/>
        <v>3</v>
      </c>
      <c r="BF1257">
        <f t="shared" si="721"/>
        <v>-3.7643689058441341</v>
      </c>
      <c r="BG1257">
        <f t="shared" si="722"/>
        <v>-42.171718189759716</v>
      </c>
      <c r="BH1257">
        <f t="shared" si="723"/>
        <v>-82.840254641099079</v>
      </c>
      <c r="BI1257">
        <f t="shared" si="724"/>
        <v>-33.757758935166962</v>
      </c>
      <c r="BJ1257">
        <f t="shared" si="725"/>
        <v>-108.67008854708662</v>
      </c>
      <c r="BK1257">
        <f t="shared" si="726"/>
        <v>-14.754319664473872</v>
      </c>
      <c r="BL1257">
        <f t="shared" si="727"/>
        <v>-22.013681658285037</v>
      </c>
      <c r="BM1257">
        <f t="shared" si="728"/>
        <v>72.444458573419169</v>
      </c>
      <c r="BN1257">
        <f t="shared" si="729"/>
        <v>-67.960368165567971</v>
      </c>
      <c r="BO1257">
        <f t="shared" si="695"/>
        <v>0</v>
      </c>
      <c r="BP1257">
        <f t="shared" si="696"/>
        <v>1</v>
      </c>
      <c r="BQ1257" t="str">
        <f t="shared" si="697"/>
        <v>Train</v>
      </c>
    </row>
    <row r="1258" spans="1:69" x14ac:dyDescent="0.3">
      <c r="A1258">
        <v>3</v>
      </c>
      <c r="B1258">
        <v>1</v>
      </c>
      <c r="C1258" t="s">
        <v>2702</v>
      </c>
      <c r="D1258" t="s">
        <v>20</v>
      </c>
      <c r="E1258">
        <v>7</v>
      </c>
      <c r="F1258">
        <v>1</v>
      </c>
      <c r="G1258">
        <v>1</v>
      </c>
      <c r="H1258" t="s">
        <v>2703</v>
      </c>
      <c r="I1258">
        <v>15.245799999999999</v>
      </c>
      <c r="K1258" t="s">
        <v>44</v>
      </c>
      <c r="L1258" t="s">
        <v>44</v>
      </c>
      <c r="O1258">
        <v>5</v>
      </c>
      <c r="P1258">
        <v>3</v>
      </c>
      <c r="Q1258">
        <v>3</v>
      </c>
      <c r="R1258" t="str">
        <f t="shared" si="698"/>
        <v>Validate</v>
      </c>
      <c r="S1258" t="str">
        <f t="shared" si="699"/>
        <v>Train</v>
      </c>
      <c r="T1258" t="str">
        <f t="shared" si="700"/>
        <v>Train</v>
      </c>
      <c r="U1258" t="str">
        <f t="shared" si="701"/>
        <v/>
      </c>
      <c r="V1258" t="str">
        <f t="shared" si="702"/>
        <v>0-17</v>
      </c>
      <c r="W1258" t="str">
        <f t="shared" si="703"/>
        <v/>
      </c>
      <c r="X1258" t="str">
        <f t="shared" si="704"/>
        <v>11-20</v>
      </c>
      <c r="Y1258" t="b">
        <f>SUMPRODUCT(--(U1258=counts!$A$40:$A$49))&gt;0</f>
        <v>0</v>
      </c>
      <c r="Z1258" t="b">
        <f>SUMPRODUCT(--(W1258=counts!$A$18:$A$22))&gt;0</f>
        <v>0</v>
      </c>
      <c r="AA1258" t="str">
        <f t="shared" si="705"/>
        <v>0-17</v>
      </c>
      <c r="AB1258" t="str">
        <f>IF(W1258="","Blank",IF(Z1258="TRUE",W1258,counts!$A$23))</f>
        <v>Blank</v>
      </c>
      <c r="AC1258" t="str">
        <f t="shared" si="706"/>
        <v>11-20</v>
      </c>
      <c r="AD1258" t="str">
        <f t="shared" si="707"/>
        <v>Blank</v>
      </c>
      <c r="AE1258" t="str">
        <f t="shared" si="708"/>
        <v>male</v>
      </c>
      <c r="AF1258">
        <f>IF(F1258&gt;=4, counts!$A$62,F1258)</f>
        <v>1</v>
      </c>
      <c r="AG1258">
        <f>IF(G1258&gt;=3, counts!$A$69,G1258)</f>
        <v>1</v>
      </c>
      <c r="AH1258" t="str">
        <f>IF(OR(K1258="S",K1258=""), counts!$A$75,K1258)</f>
        <v>C</v>
      </c>
      <c r="AI1258">
        <f t="shared" si="709"/>
        <v>3</v>
      </c>
      <c r="AJ1258">
        <f>VLOOKUP(AA1258,counts!$V$8:$W$13,2,FALSE)</f>
        <v>-3.7643689058441341</v>
      </c>
      <c r="AK1258">
        <f>VLOOKUP(AB1258,counts!$V$17:$W$23,2,FALSE)</f>
        <v>-42.171718189759716</v>
      </c>
      <c r="AL1258">
        <f>VLOOKUP(AC1258,counts!$V$27:$W$33,2,FALSE)</f>
        <v>-9.6115457513775127</v>
      </c>
      <c r="AM1258">
        <f>VLOOKUP(AD1258,counts!$V$38:$W$49,2,FALSE)</f>
        <v>-33.757758935166962</v>
      </c>
      <c r="AN1258">
        <f>VLOOKUP(AE1258,counts!$V$53:$W$54,2,FALSE)</f>
        <v>-108.67008854708662</v>
      </c>
      <c r="AO1258">
        <f>VLOOKUP(AF1258,counts!$V$58:$W$62,2,FALSE)</f>
        <v>48.695090775187893</v>
      </c>
      <c r="AP1258">
        <f>VLOOKUP(AG1258,counts!$V$66:$W$69,2,FALSE)</f>
        <v>79.365382998232107</v>
      </c>
      <c r="AQ1258">
        <f>VLOOKUP(AH1258,counts!$V$73:$W$75,2,FALSE)</f>
        <v>72.444458573419169</v>
      </c>
      <c r="AR1258">
        <f>VLOOKUP(AI1258,counts!$V$79:$W$81,2,FALSE)</f>
        <v>-67.960368165567971</v>
      </c>
      <c r="AS1258">
        <f t="shared" si="710"/>
        <v>1</v>
      </c>
      <c r="AT1258">
        <f t="shared" si="711"/>
        <v>5</v>
      </c>
      <c r="AU1258" t="str">
        <f t="shared" si="694"/>
        <v>Validate</v>
      </c>
      <c r="AW1258" t="str">
        <f t="shared" si="712"/>
        <v>0-17</v>
      </c>
      <c r="AX1258" t="str">
        <f t="shared" si="713"/>
        <v>Blank</v>
      </c>
      <c r="AY1258" t="str">
        <f t="shared" si="714"/>
        <v>11-20</v>
      </c>
      <c r="AZ1258" t="str">
        <f t="shared" si="715"/>
        <v>Blank</v>
      </c>
      <c r="BA1258" t="str">
        <f t="shared" si="716"/>
        <v>male</v>
      </c>
      <c r="BB1258">
        <f t="shared" si="717"/>
        <v>1</v>
      </c>
      <c r="BC1258">
        <f t="shared" si="718"/>
        <v>1</v>
      </c>
      <c r="BD1258" t="str">
        <f t="shared" si="719"/>
        <v>C</v>
      </c>
      <c r="BE1258">
        <f t="shared" si="720"/>
        <v>3</v>
      </c>
      <c r="BF1258">
        <f t="shared" si="721"/>
        <v>-3.7643689058441341</v>
      </c>
      <c r="BG1258">
        <f t="shared" si="722"/>
        <v>-42.171718189759716</v>
      </c>
      <c r="BH1258">
        <f t="shared" si="723"/>
        <v>-9.6115457513775127</v>
      </c>
      <c r="BI1258">
        <f t="shared" si="724"/>
        <v>-33.757758935166962</v>
      </c>
      <c r="BJ1258">
        <f t="shared" si="725"/>
        <v>-108.67008854708662</v>
      </c>
      <c r="BK1258">
        <f t="shared" si="726"/>
        <v>48.695090775187893</v>
      </c>
      <c r="BL1258">
        <f t="shared" si="727"/>
        <v>79.365382998232107</v>
      </c>
      <c r="BM1258">
        <f t="shared" si="728"/>
        <v>72.444458573419169</v>
      </c>
      <c r="BN1258">
        <f t="shared" si="729"/>
        <v>-67.960368165567971</v>
      </c>
      <c r="BO1258">
        <f t="shared" si="695"/>
        <v>1</v>
      </c>
      <c r="BP1258">
        <f t="shared" si="696"/>
        <v>5</v>
      </c>
      <c r="BQ1258" t="str">
        <f t="shared" si="697"/>
        <v>Validate</v>
      </c>
    </row>
    <row r="1259" spans="1:69" x14ac:dyDescent="0.3">
      <c r="A1259">
        <v>3</v>
      </c>
      <c r="B1259">
        <v>1</v>
      </c>
      <c r="C1259" t="s">
        <v>2704</v>
      </c>
      <c r="D1259" t="s">
        <v>15</v>
      </c>
      <c r="E1259">
        <v>9</v>
      </c>
      <c r="F1259">
        <v>1</v>
      </c>
      <c r="G1259">
        <v>1</v>
      </c>
      <c r="H1259" t="s">
        <v>2703</v>
      </c>
      <c r="I1259">
        <v>15.245799999999999</v>
      </c>
      <c r="K1259" t="s">
        <v>44</v>
      </c>
      <c r="L1259" t="s">
        <v>44</v>
      </c>
      <c r="O1259">
        <v>4</v>
      </c>
      <c r="P1259">
        <v>5</v>
      </c>
      <c r="Q1259">
        <v>2</v>
      </c>
      <c r="R1259" t="str">
        <f t="shared" si="698"/>
        <v>Test</v>
      </c>
      <c r="S1259" t="str">
        <f t="shared" si="699"/>
        <v>Validate</v>
      </c>
      <c r="T1259" t="str">
        <f t="shared" si="700"/>
        <v>Train</v>
      </c>
      <c r="U1259" t="str">
        <f t="shared" si="701"/>
        <v/>
      </c>
      <c r="V1259" t="str">
        <f t="shared" si="702"/>
        <v>0-17</v>
      </c>
      <c r="W1259" t="str">
        <f t="shared" si="703"/>
        <v/>
      </c>
      <c r="X1259" t="str">
        <f t="shared" si="704"/>
        <v>11-20</v>
      </c>
      <c r="Y1259" t="b">
        <f>SUMPRODUCT(--(U1259=counts!$A$40:$A$49))&gt;0</f>
        <v>0</v>
      </c>
      <c r="Z1259" t="b">
        <f>SUMPRODUCT(--(W1259=counts!$A$18:$A$22))&gt;0</f>
        <v>0</v>
      </c>
      <c r="AA1259" t="str">
        <f t="shared" si="705"/>
        <v>0-17</v>
      </c>
      <c r="AB1259" t="str">
        <f>IF(W1259="","Blank",IF(Z1259="TRUE",W1259,counts!$A$23))</f>
        <v>Blank</v>
      </c>
      <c r="AC1259" t="str">
        <f t="shared" si="706"/>
        <v>11-20</v>
      </c>
      <c r="AD1259" t="str">
        <f t="shared" si="707"/>
        <v>Blank</v>
      </c>
      <c r="AE1259" t="str">
        <f t="shared" si="708"/>
        <v>female</v>
      </c>
      <c r="AF1259">
        <f>IF(F1259&gt;=4, counts!$A$62,F1259)</f>
        <v>1</v>
      </c>
      <c r="AG1259">
        <f>IF(G1259&gt;=3, counts!$A$69,G1259)</f>
        <v>1</v>
      </c>
      <c r="AH1259" t="str">
        <f>IF(OR(K1259="S",K1259=""), counts!$A$75,K1259)</f>
        <v>C</v>
      </c>
      <c r="AI1259">
        <f t="shared" si="709"/>
        <v>3</v>
      </c>
      <c r="AJ1259">
        <f>VLOOKUP(AA1259,counts!$V$8:$W$13,2,FALSE)</f>
        <v>-3.7643689058441341</v>
      </c>
      <c r="AK1259">
        <f>VLOOKUP(AB1259,counts!$V$17:$W$23,2,FALSE)</f>
        <v>-42.171718189759716</v>
      </c>
      <c r="AL1259">
        <f>VLOOKUP(AC1259,counts!$V$27:$W$33,2,FALSE)</f>
        <v>-9.6115457513775127</v>
      </c>
      <c r="AM1259">
        <f>VLOOKUP(AD1259,counts!$V$38:$W$49,2,FALSE)</f>
        <v>-33.757758935166962</v>
      </c>
      <c r="AN1259">
        <f>VLOOKUP(AE1259,counts!$V$53:$W$54,2,FALSE)</f>
        <v>151.41878811967541</v>
      </c>
      <c r="AO1259">
        <f>VLOOKUP(AF1259,counts!$V$58:$W$62,2,FALSE)</f>
        <v>48.695090775187893</v>
      </c>
      <c r="AP1259">
        <f>VLOOKUP(AG1259,counts!$V$66:$W$69,2,FALSE)</f>
        <v>79.365382998232107</v>
      </c>
      <c r="AQ1259">
        <f>VLOOKUP(AH1259,counts!$V$73:$W$75,2,FALSE)</f>
        <v>72.444458573419169</v>
      </c>
      <c r="AR1259">
        <f>VLOOKUP(AI1259,counts!$V$79:$W$81,2,FALSE)</f>
        <v>-67.960368165567971</v>
      </c>
      <c r="AS1259">
        <f t="shared" si="710"/>
        <v>1</v>
      </c>
      <c r="AT1259">
        <f t="shared" si="711"/>
        <v>4</v>
      </c>
      <c r="AU1259" t="str">
        <f t="shared" si="694"/>
        <v>Test</v>
      </c>
      <c r="AW1259" t="str">
        <f t="shared" si="712"/>
        <v>0-17</v>
      </c>
      <c r="AX1259" t="str">
        <f t="shared" si="713"/>
        <v>Blank</v>
      </c>
      <c r="AY1259" t="str">
        <f t="shared" si="714"/>
        <v>11-20</v>
      </c>
      <c r="AZ1259" t="str">
        <f t="shared" si="715"/>
        <v>Blank</v>
      </c>
      <c r="BA1259" t="str">
        <f t="shared" si="716"/>
        <v>female</v>
      </c>
      <c r="BB1259">
        <f t="shared" si="717"/>
        <v>1</v>
      </c>
      <c r="BC1259">
        <f t="shared" si="718"/>
        <v>1</v>
      </c>
      <c r="BD1259" t="str">
        <f t="shared" si="719"/>
        <v>C</v>
      </c>
      <c r="BE1259">
        <f t="shared" si="720"/>
        <v>3</v>
      </c>
      <c r="BF1259">
        <f t="shared" si="721"/>
        <v>-3.7643689058441341</v>
      </c>
      <c r="BG1259">
        <f t="shared" si="722"/>
        <v>-42.171718189759716</v>
      </c>
      <c r="BH1259">
        <f t="shared" si="723"/>
        <v>-9.6115457513775127</v>
      </c>
      <c r="BI1259">
        <f t="shared" si="724"/>
        <v>-33.757758935166962</v>
      </c>
      <c r="BJ1259">
        <f t="shared" si="725"/>
        <v>151.41878811967541</v>
      </c>
      <c r="BK1259">
        <f t="shared" si="726"/>
        <v>48.695090775187893</v>
      </c>
      <c r="BL1259">
        <f t="shared" si="727"/>
        <v>79.365382998232107</v>
      </c>
      <c r="BM1259">
        <f t="shared" si="728"/>
        <v>72.444458573419169</v>
      </c>
      <c r="BN1259">
        <f t="shared" si="729"/>
        <v>-67.960368165567971</v>
      </c>
      <c r="BO1259">
        <f t="shared" si="695"/>
        <v>1</v>
      </c>
      <c r="BP1259">
        <f t="shared" si="696"/>
        <v>4</v>
      </c>
      <c r="BQ1259" t="str">
        <f t="shared" si="697"/>
        <v>Test</v>
      </c>
    </row>
    <row r="1260" spans="1:69" x14ac:dyDescent="0.3">
      <c r="A1260">
        <v>3</v>
      </c>
      <c r="B1260">
        <v>1</v>
      </c>
      <c r="C1260" t="s">
        <v>2705</v>
      </c>
      <c r="D1260" t="s">
        <v>15</v>
      </c>
      <c r="E1260">
        <v>29</v>
      </c>
      <c r="F1260">
        <v>0</v>
      </c>
      <c r="G1260">
        <v>2</v>
      </c>
      <c r="H1260" t="s">
        <v>2703</v>
      </c>
      <c r="I1260">
        <v>15.245799999999999</v>
      </c>
      <c r="K1260" t="s">
        <v>44</v>
      </c>
      <c r="L1260" t="s">
        <v>44</v>
      </c>
      <c r="O1260">
        <v>4</v>
      </c>
      <c r="P1260">
        <v>1</v>
      </c>
      <c r="Q1260">
        <v>3</v>
      </c>
      <c r="R1260" t="str">
        <f t="shared" si="698"/>
        <v>Test</v>
      </c>
      <c r="S1260" t="str">
        <f t="shared" si="699"/>
        <v>Train</v>
      </c>
      <c r="T1260" t="str">
        <f t="shared" si="700"/>
        <v>Train</v>
      </c>
      <c r="U1260" t="str">
        <f t="shared" si="701"/>
        <v/>
      </c>
      <c r="V1260" t="str">
        <f t="shared" si="702"/>
        <v>18-30</v>
      </c>
      <c r="W1260" t="str">
        <f t="shared" si="703"/>
        <v/>
      </c>
      <c r="X1260" t="str">
        <f t="shared" si="704"/>
        <v>11-20</v>
      </c>
      <c r="Y1260" t="b">
        <f>SUMPRODUCT(--(U1260=counts!$A$40:$A$49))&gt;0</f>
        <v>0</v>
      </c>
      <c r="Z1260" t="b">
        <f>SUMPRODUCT(--(W1260=counts!$A$18:$A$22))&gt;0</f>
        <v>0</v>
      </c>
      <c r="AA1260" t="str">
        <f t="shared" si="705"/>
        <v>18-30</v>
      </c>
      <c r="AB1260" t="str">
        <f>IF(W1260="","Blank",IF(Z1260="TRUE",W1260,counts!$A$23))</f>
        <v>Blank</v>
      </c>
      <c r="AC1260" t="str">
        <f t="shared" si="706"/>
        <v>11-20</v>
      </c>
      <c r="AD1260" t="str">
        <f t="shared" si="707"/>
        <v>Blank</v>
      </c>
      <c r="AE1260" t="str">
        <f t="shared" si="708"/>
        <v>female</v>
      </c>
      <c r="AF1260">
        <f>IF(F1260&gt;=4, counts!$A$62,F1260)</f>
        <v>0</v>
      </c>
      <c r="AG1260">
        <f>IF(G1260&gt;=3, counts!$A$69,G1260)</f>
        <v>2</v>
      </c>
      <c r="AH1260" t="str">
        <f>IF(OR(K1260="S",K1260=""), counts!$A$75,K1260)</f>
        <v>C</v>
      </c>
      <c r="AI1260">
        <f t="shared" si="709"/>
        <v>3</v>
      </c>
      <c r="AJ1260">
        <f>VLOOKUP(AA1260,counts!$V$8:$W$13,2,FALSE)</f>
        <v>-11.613432440426715</v>
      </c>
      <c r="AK1260">
        <f>VLOOKUP(AB1260,counts!$V$17:$W$23,2,FALSE)</f>
        <v>-42.171718189759716</v>
      </c>
      <c r="AL1260">
        <f>VLOOKUP(AC1260,counts!$V$27:$W$33,2,FALSE)</f>
        <v>-9.6115457513775127</v>
      </c>
      <c r="AM1260">
        <f>VLOOKUP(AD1260,counts!$V$38:$W$49,2,FALSE)</f>
        <v>-33.757758935166962</v>
      </c>
      <c r="AN1260">
        <f>VLOOKUP(AE1260,counts!$V$53:$W$54,2,FALSE)</f>
        <v>151.41878811967541</v>
      </c>
      <c r="AO1260">
        <f>VLOOKUP(AF1260,counts!$V$58:$W$62,2,FALSE)</f>
        <v>-14.754319664473872</v>
      </c>
      <c r="AP1260">
        <f>VLOOKUP(AG1260,counts!$V$66:$W$69,2,FALSE)</f>
        <v>75.609641767585757</v>
      </c>
      <c r="AQ1260">
        <f>VLOOKUP(AH1260,counts!$V$73:$W$75,2,FALSE)</f>
        <v>72.444458573419169</v>
      </c>
      <c r="AR1260">
        <f>VLOOKUP(AI1260,counts!$V$79:$W$81,2,FALSE)</f>
        <v>-67.960368165567971</v>
      </c>
      <c r="AS1260">
        <f t="shared" si="710"/>
        <v>1</v>
      </c>
      <c r="AT1260">
        <f t="shared" si="711"/>
        <v>4</v>
      </c>
      <c r="AU1260" t="str">
        <f t="shared" si="694"/>
        <v>Test</v>
      </c>
      <c r="AW1260" t="str">
        <f t="shared" si="712"/>
        <v>18-30</v>
      </c>
      <c r="AX1260" t="str">
        <f t="shared" si="713"/>
        <v>Blank</v>
      </c>
      <c r="AY1260" t="str">
        <f t="shared" si="714"/>
        <v>11-20</v>
      </c>
      <c r="AZ1260" t="str">
        <f t="shared" si="715"/>
        <v>Blank</v>
      </c>
      <c r="BA1260" t="str">
        <f t="shared" si="716"/>
        <v>female</v>
      </c>
      <c r="BB1260">
        <f t="shared" si="717"/>
        <v>0</v>
      </c>
      <c r="BC1260">
        <f t="shared" si="718"/>
        <v>2</v>
      </c>
      <c r="BD1260" t="str">
        <f t="shared" si="719"/>
        <v>C</v>
      </c>
      <c r="BE1260">
        <f t="shared" si="720"/>
        <v>3</v>
      </c>
      <c r="BF1260">
        <f t="shared" si="721"/>
        <v>-11.613432440426715</v>
      </c>
      <c r="BG1260">
        <f t="shared" si="722"/>
        <v>-42.171718189759716</v>
      </c>
      <c r="BH1260">
        <f t="shared" si="723"/>
        <v>-9.6115457513775127</v>
      </c>
      <c r="BI1260">
        <f t="shared" si="724"/>
        <v>-33.757758935166962</v>
      </c>
      <c r="BJ1260">
        <f t="shared" si="725"/>
        <v>151.41878811967541</v>
      </c>
      <c r="BK1260">
        <f t="shared" si="726"/>
        <v>-14.754319664473872</v>
      </c>
      <c r="BL1260">
        <f t="shared" si="727"/>
        <v>75.609641767585757</v>
      </c>
      <c r="BM1260">
        <f t="shared" si="728"/>
        <v>72.444458573419169</v>
      </c>
      <c r="BN1260">
        <f t="shared" si="729"/>
        <v>-67.960368165567971</v>
      </c>
      <c r="BO1260">
        <f t="shared" si="695"/>
        <v>1</v>
      </c>
      <c r="BP1260">
        <f t="shared" si="696"/>
        <v>4</v>
      </c>
      <c r="BQ1260" t="str">
        <f t="shared" si="697"/>
        <v>Test</v>
      </c>
    </row>
    <row r="1261" spans="1:69" x14ac:dyDescent="0.3">
      <c r="A1261">
        <v>3</v>
      </c>
      <c r="B1261">
        <v>0</v>
      </c>
      <c r="C1261" t="s">
        <v>2706</v>
      </c>
      <c r="D1261" t="s">
        <v>20</v>
      </c>
      <c r="E1261">
        <v>36</v>
      </c>
      <c r="F1261">
        <v>0</v>
      </c>
      <c r="G1261">
        <v>0</v>
      </c>
      <c r="H1261" t="s">
        <v>2707</v>
      </c>
      <c r="I1261">
        <v>7.8958000000000004</v>
      </c>
      <c r="K1261" t="s">
        <v>17</v>
      </c>
      <c r="O1261">
        <v>5</v>
      </c>
      <c r="P1261">
        <v>5</v>
      </c>
      <c r="Q1261">
        <v>3</v>
      </c>
      <c r="R1261" t="str">
        <f t="shared" si="698"/>
        <v>Validate</v>
      </c>
      <c r="S1261" t="str">
        <f t="shared" si="699"/>
        <v>Validate</v>
      </c>
      <c r="T1261" t="str">
        <f t="shared" si="700"/>
        <v>Train</v>
      </c>
      <c r="U1261" t="str">
        <f t="shared" si="701"/>
        <v/>
      </c>
      <c r="V1261" t="str">
        <f t="shared" si="702"/>
        <v>31-40</v>
      </c>
      <c r="W1261" t="str">
        <f t="shared" si="703"/>
        <v/>
      </c>
      <c r="X1261" t="str">
        <f t="shared" si="704"/>
        <v>0-10</v>
      </c>
      <c r="Y1261" t="b">
        <f>SUMPRODUCT(--(U1261=counts!$A$40:$A$49))&gt;0</f>
        <v>0</v>
      </c>
      <c r="Z1261" t="b">
        <f>SUMPRODUCT(--(W1261=counts!$A$18:$A$22))&gt;0</f>
        <v>0</v>
      </c>
      <c r="AA1261" t="str">
        <f t="shared" si="705"/>
        <v>31-40</v>
      </c>
      <c r="AB1261" t="str">
        <f>IF(W1261="","Blank",IF(Z1261="TRUE",W1261,counts!$A$23))</f>
        <v>Blank</v>
      </c>
      <c r="AC1261" t="str">
        <f t="shared" si="706"/>
        <v>0-10</v>
      </c>
      <c r="AD1261" t="str">
        <f t="shared" si="707"/>
        <v>Blank</v>
      </c>
      <c r="AE1261" t="str">
        <f t="shared" si="708"/>
        <v>male</v>
      </c>
      <c r="AF1261">
        <f>IF(F1261&gt;=4, counts!$A$62,F1261)</f>
        <v>0</v>
      </c>
      <c r="AG1261">
        <f>IF(G1261&gt;=3, counts!$A$69,G1261)</f>
        <v>0</v>
      </c>
      <c r="AH1261" t="str">
        <f>IF(OR(K1261="S",K1261=""), counts!$A$75,K1261)</f>
        <v>S, blank</v>
      </c>
      <c r="AI1261">
        <f t="shared" si="709"/>
        <v>3</v>
      </c>
      <c r="AJ1261">
        <f>VLOOKUP(AA1261,counts!$V$8:$W$13,2,FALSE)</f>
        <v>32.769878926258563</v>
      </c>
      <c r="AK1261">
        <f>VLOOKUP(AB1261,counts!$V$17:$W$23,2,FALSE)</f>
        <v>-42.171718189759716</v>
      </c>
      <c r="AL1261">
        <f>VLOOKUP(AC1261,counts!$V$27:$W$33,2,FALSE)</f>
        <v>-82.840254641099079</v>
      </c>
      <c r="AM1261">
        <f>VLOOKUP(AD1261,counts!$V$38:$W$49,2,FALSE)</f>
        <v>-33.757758935166962</v>
      </c>
      <c r="AN1261">
        <f>VLOOKUP(AE1261,counts!$V$53:$W$54,2,FALSE)</f>
        <v>-108.67008854708662</v>
      </c>
      <c r="AO1261">
        <f>VLOOKUP(AF1261,counts!$V$58:$W$62,2,FALSE)</f>
        <v>-14.754319664473872</v>
      </c>
      <c r="AP1261">
        <f>VLOOKUP(AG1261,counts!$V$66:$W$69,2,FALSE)</f>
        <v>-22.013681658285037</v>
      </c>
      <c r="AQ1261">
        <f>VLOOKUP(AH1261,counts!$V$73:$W$75,2,FALSE)</f>
        <v>-22.422560732600829</v>
      </c>
      <c r="AR1261">
        <f>VLOOKUP(AI1261,counts!$V$79:$W$81,2,FALSE)</f>
        <v>-67.960368165567971</v>
      </c>
      <c r="AS1261">
        <f t="shared" si="710"/>
        <v>0</v>
      </c>
      <c r="AT1261">
        <f t="shared" si="711"/>
        <v>5</v>
      </c>
      <c r="AU1261" t="str">
        <f t="shared" si="694"/>
        <v>Validate</v>
      </c>
      <c r="AW1261" t="str">
        <f t="shared" si="712"/>
        <v>31-40</v>
      </c>
      <c r="AX1261" t="str">
        <f t="shared" si="713"/>
        <v>Blank</v>
      </c>
      <c r="AY1261" t="str">
        <f t="shared" si="714"/>
        <v>0-10</v>
      </c>
      <c r="AZ1261" t="str">
        <f t="shared" si="715"/>
        <v>Blank</v>
      </c>
      <c r="BA1261" t="str">
        <f t="shared" si="716"/>
        <v>male</v>
      </c>
      <c r="BB1261">
        <f t="shared" si="717"/>
        <v>0</v>
      </c>
      <c r="BC1261">
        <f t="shared" si="718"/>
        <v>0</v>
      </c>
      <c r="BD1261" t="str">
        <f t="shared" si="719"/>
        <v>S, blank</v>
      </c>
      <c r="BE1261">
        <f t="shared" si="720"/>
        <v>3</v>
      </c>
      <c r="BF1261">
        <f t="shared" si="721"/>
        <v>32.769878926258563</v>
      </c>
      <c r="BG1261">
        <f t="shared" si="722"/>
        <v>-42.171718189759716</v>
      </c>
      <c r="BH1261">
        <f t="shared" si="723"/>
        <v>-82.840254641099079</v>
      </c>
      <c r="BI1261">
        <f t="shared" si="724"/>
        <v>-33.757758935166962</v>
      </c>
      <c r="BJ1261">
        <f t="shared" si="725"/>
        <v>-108.67008854708662</v>
      </c>
      <c r="BK1261">
        <f t="shared" si="726"/>
        <v>-14.754319664473872</v>
      </c>
      <c r="BL1261">
        <f t="shared" si="727"/>
        <v>-22.013681658285037</v>
      </c>
      <c r="BM1261">
        <f t="shared" si="728"/>
        <v>-22.422560732600829</v>
      </c>
      <c r="BN1261">
        <f t="shared" si="729"/>
        <v>-67.960368165567971</v>
      </c>
      <c r="BO1261">
        <f t="shared" si="695"/>
        <v>0</v>
      </c>
      <c r="BP1261">
        <f t="shared" si="696"/>
        <v>5</v>
      </c>
      <c r="BQ1261" t="str">
        <f t="shared" si="697"/>
        <v>Validate</v>
      </c>
    </row>
    <row r="1262" spans="1:69" x14ac:dyDescent="0.3">
      <c r="A1262">
        <v>3</v>
      </c>
      <c r="B1262">
        <v>1</v>
      </c>
      <c r="C1262" t="s">
        <v>2708</v>
      </c>
      <c r="D1262" t="s">
        <v>15</v>
      </c>
      <c r="E1262">
        <v>18</v>
      </c>
      <c r="F1262">
        <v>0</v>
      </c>
      <c r="G1262">
        <v>0</v>
      </c>
      <c r="H1262" t="s">
        <v>2709</v>
      </c>
      <c r="I1262">
        <v>9.8416999999999994</v>
      </c>
      <c r="K1262" t="s">
        <v>17</v>
      </c>
      <c r="L1262" t="s">
        <v>414</v>
      </c>
      <c r="O1262">
        <v>4</v>
      </c>
      <c r="P1262">
        <v>4</v>
      </c>
      <c r="Q1262">
        <v>2</v>
      </c>
      <c r="R1262" t="str">
        <f t="shared" si="698"/>
        <v>Test</v>
      </c>
      <c r="S1262" t="str">
        <f t="shared" si="699"/>
        <v>Test</v>
      </c>
      <c r="T1262" t="str">
        <f t="shared" si="700"/>
        <v>Train</v>
      </c>
      <c r="U1262" t="str">
        <f t="shared" si="701"/>
        <v/>
      </c>
      <c r="V1262" t="str">
        <f t="shared" si="702"/>
        <v>18-30</v>
      </c>
      <c r="W1262" t="str">
        <f t="shared" si="703"/>
        <v/>
      </c>
      <c r="X1262" t="str">
        <f t="shared" si="704"/>
        <v>0-10</v>
      </c>
      <c r="Y1262" t="b">
        <f>SUMPRODUCT(--(U1262=counts!$A$40:$A$49))&gt;0</f>
        <v>0</v>
      </c>
      <c r="Z1262" t="b">
        <f>SUMPRODUCT(--(W1262=counts!$A$18:$A$22))&gt;0</f>
        <v>0</v>
      </c>
      <c r="AA1262" t="str">
        <f t="shared" si="705"/>
        <v>18-30</v>
      </c>
      <c r="AB1262" t="str">
        <f>IF(W1262="","Blank",IF(Z1262="TRUE",W1262,counts!$A$23))</f>
        <v>Blank</v>
      </c>
      <c r="AC1262" t="str">
        <f t="shared" si="706"/>
        <v>0-10</v>
      </c>
      <c r="AD1262" t="str">
        <f t="shared" si="707"/>
        <v>Blank</v>
      </c>
      <c r="AE1262" t="str">
        <f t="shared" si="708"/>
        <v>female</v>
      </c>
      <c r="AF1262">
        <f>IF(F1262&gt;=4, counts!$A$62,F1262)</f>
        <v>0</v>
      </c>
      <c r="AG1262">
        <f>IF(G1262&gt;=3, counts!$A$69,G1262)</f>
        <v>0</v>
      </c>
      <c r="AH1262" t="str">
        <f>IF(OR(K1262="S",K1262=""), counts!$A$75,K1262)</f>
        <v>S, blank</v>
      </c>
      <c r="AI1262">
        <f t="shared" si="709"/>
        <v>3</v>
      </c>
      <c r="AJ1262">
        <f>VLOOKUP(AA1262,counts!$V$8:$W$13,2,FALSE)</f>
        <v>-11.613432440426715</v>
      </c>
      <c r="AK1262">
        <f>VLOOKUP(AB1262,counts!$V$17:$W$23,2,FALSE)</f>
        <v>-42.171718189759716</v>
      </c>
      <c r="AL1262">
        <f>VLOOKUP(AC1262,counts!$V$27:$W$33,2,FALSE)</f>
        <v>-82.840254641099079</v>
      </c>
      <c r="AM1262">
        <f>VLOOKUP(AD1262,counts!$V$38:$W$49,2,FALSE)</f>
        <v>-33.757758935166962</v>
      </c>
      <c r="AN1262">
        <f>VLOOKUP(AE1262,counts!$V$53:$W$54,2,FALSE)</f>
        <v>151.41878811967541</v>
      </c>
      <c r="AO1262">
        <f>VLOOKUP(AF1262,counts!$V$58:$W$62,2,FALSE)</f>
        <v>-14.754319664473872</v>
      </c>
      <c r="AP1262">
        <f>VLOOKUP(AG1262,counts!$V$66:$W$69,2,FALSE)</f>
        <v>-22.013681658285037</v>
      </c>
      <c r="AQ1262">
        <f>VLOOKUP(AH1262,counts!$V$73:$W$75,2,FALSE)</f>
        <v>-22.422560732600829</v>
      </c>
      <c r="AR1262">
        <f>VLOOKUP(AI1262,counts!$V$79:$W$81,2,FALSE)</f>
        <v>-67.960368165567971</v>
      </c>
      <c r="AS1262">
        <f t="shared" si="710"/>
        <v>1</v>
      </c>
      <c r="AT1262">
        <f t="shared" si="711"/>
        <v>4</v>
      </c>
      <c r="AU1262" t="str">
        <f t="shared" si="694"/>
        <v>Test</v>
      </c>
      <c r="AW1262" t="str">
        <f t="shared" si="712"/>
        <v>18-30</v>
      </c>
      <c r="AX1262" t="str">
        <f t="shared" si="713"/>
        <v>Blank</v>
      </c>
      <c r="AY1262" t="str">
        <f t="shared" si="714"/>
        <v>0-10</v>
      </c>
      <c r="AZ1262" t="str">
        <f t="shared" si="715"/>
        <v>Blank</v>
      </c>
      <c r="BA1262" t="str">
        <f t="shared" si="716"/>
        <v>female</v>
      </c>
      <c r="BB1262">
        <f t="shared" si="717"/>
        <v>0</v>
      </c>
      <c r="BC1262">
        <f t="shared" si="718"/>
        <v>0</v>
      </c>
      <c r="BD1262" t="str">
        <f t="shared" si="719"/>
        <v>S, blank</v>
      </c>
      <c r="BE1262">
        <f t="shared" si="720"/>
        <v>3</v>
      </c>
      <c r="BF1262">
        <f t="shared" si="721"/>
        <v>-11.613432440426715</v>
      </c>
      <c r="BG1262">
        <f t="shared" si="722"/>
        <v>-42.171718189759716</v>
      </c>
      <c r="BH1262">
        <f t="shared" si="723"/>
        <v>-82.840254641099079</v>
      </c>
      <c r="BI1262">
        <f t="shared" si="724"/>
        <v>-33.757758935166962</v>
      </c>
      <c r="BJ1262">
        <f t="shared" si="725"/>
        <v>151.41878811967541</v>
      </c>
      <c r="BK1262">
        <f t="shared" si="726"/>
        <v>-14.754319664473872</v>
      </c>
      <c r="BL1262">
        <f t="shared" si="727"/>
        <v>-22.013681658285037</v>
      </c>
      <c r="BM1262">
        <f t="shared" si="728"/>
        <v>-22.422560732600829</v>
      </c>
      <c r="BN1262">
        <f t="shared" si="729"/>
        <v>-67.960368165567971</v>
      </c>
      <c r="BO1262">
        <f t="shared" si="695"/>
        <v>1</v>
      </c>
      <c r="BP1262">
        <f t="shared" si="696"/>
        <v>4</v>
      </c>
      <c r="BQ1262" t="str">
        <f t="shared" si="697"/>
        <v>Test</v>
      </c>
    </row>
    <row r="1263" spans="1:69" x14ac:dyDescent="0.3">
      <c r="A1263">
        <v>3</v>
      </c>
      <c r="B1263">
        <v>1</v>
      </c>
      <c r="C1263" t="s">
        <v>2710</v>
      </c>
      <c r="D1263" t="s">
        <v>15</v>
      </c>
      <c r="E1263">
        <v>63</v>
      </c>
      <c r="F1263">
        <v>0</v>
      </c>
      <c r="G1263">
        <v>0</v>
      </c>
      <c r="H1263" t="s">
        <v>2711</v>
      </c>
      <c r="I1263">
        <v>9.5875000000000004</v>
      </c>
      <c r="K1263" t="s">
        <v>17</v>
      </c>
      <c r="L1263" t="s">
        <v>414</v>
      </c>
      <c r="O1263">
        <v>1</v>
      </c>
      <c r="P1263">
        <v>2</v>
      </c>
      <c r="Q1263">
        <v>5</v>
      </c>
      <c r="R1263" t="str">
        <f t="shared" si="698"/>
        <v>Train</v>
      </c>
      <c r="S1263" t="str">
        <f t="shared" si="699"/>
        <v>Train</v>
      </c>
      <c r="T1263" t="str">
        <f t="shared" si="700"/>
        <v>Validate</v>
      </c>
      <c r="U1263" t="str">
        <f t="shared" si="701"/>
        <v/>
      </c>
      <c r="V1263" t="str">
        <f t="shared" si="702"/>
        <v>61+</v>
      </c>
      <c r="W1263" t="str">
        <f t="shared" si="703"/>
        <v/>
      </c>
      <c r="X1263" t="str">
        <f t="shared" si="704"/>
        <v>0-10</v>
      </c>
      <c r="Y1263" t="b">
        <f>SUMPRODUCT(--(U1263=counts!$A$40:$A$49))&gt;0</f>
        <v>0</v>
      </c>
      <c r="Z1263" t="b">
        <f>SUMPRODUCT(--(W1263=counts!$A$18:$A$22))&gt;0</f>
        <v>0</v>
      </c>
      <c r="AA1263" t="str">
        <f t="shared" si="705"/>
        <v>61+</v>
      </c>
      <c r="AB1263" t="str">
        <f>IF(W1263="","Blank",IF(Z1263="TRUE",W1263,counts!$A$23))</f>
        <v>Blank</v>
      </c>
      <c r="AC1263" t="str">
        <f t="shared" si="706"/>
        <v>0-10</v>
      </c>
      <c r="AD1263" t="str">
        <f t="shared" si="707"/>
        <v>Blank</v>
      </c>
      <c r="AE1263" t="str">
        <f t="shared" si="708"/>
        <v>female</v>
      </c>
      <c r="AF1263">
        <f>IF(F1263&gt;=4, counts!$A$62,F1263)</f>
        <v>0</v>
      </c>
      <c r="AG1263">
        <f>IF(G1263&gt;=3, counts!$A$69,G1263)</f>
        <v>0</v>
      </c>
      <c r="AH1263" t="str">
        <f>IF(OR(K1263="S",K1263=""), counts!$A$75,K1263)</f>
        <v>S, blank</v>
      </c>
      <c r="AI1263">
        <f t="shared" si="709"/>
        <v>3</v>
      </c>
      <c r="AJ1263">
        <f>VLOOKUP(AA1263,counts!$V$8:$W$13,2,FALSE)</f>
        <v>-68.390212241589438</v>
      </c>
      <c r="AK1263">
        <f>VLOOKUP(AB1263,counts!$V$17:$W$23,2,FALSE)</f>
        <v>-42.171718189759716</v>
      </c>
      <c r="AL1263">
        <f>VLOOKUP(AC1263,counts!$V$27:$W$33,2,FALSE)</f>
        <v>-82.840254641099079</v>
      </c>
      <c r="AM1263">
        <f>VLOOKUP(AD1263,counts!$V$38:$W$49,2,FALSE)</f>
        <v>-33.757758935166962</v>
      </c>
      <c r="AN1263">
        <f>VLOOKUP(AE1263,counts!$V$53:$W$54,2,FALSE)</f>
        <v>151.41878811967541</v>
      </c>
      <c r="AO1263">
        <f>VLOOKUP(AF1263,counts!$V$58:$W$62,2,FALSE)</f>
        <v>-14.754319664473872</v>
      </c>
      <c r="AP1263">
        <f>VLOOKUP(AG1263,counts!$V$66:$W$69,2,FALSE)</f>
        <v>-22.013681658285037</v>
      </c>
      <c r="AQ1263">
        <f>VLOOKUP(AH1263,counts!$V$73:$W$75,2,FALSE)</f>
        <v>-22.422560732600829</v>
      </c>
      <c r="AR1263">
        <f>VLOOKUP(AI1263,counts!$V$79:$W$81,2,FALSE)</f>
        <v>-67.960368165567971</v>
      </c>
      <c r="AS1263">
        <f t="shared" si="710"/>
        <v>1</v>
      </c>
      <c r="AT1263">
        <f t="shared" si="711"/>
        <v>1</v>
      </c>
      <c r="AU1263" t="str">
        <f t="shared" si="694"/>
        <v>Train</v>
      </c>
      <c r="AW1263" t="str">
        <f t="shared" si="712"/>
        <v>61+</v>
      </c>
      <c r="AX1263" t="str">
        <f t="shared" si="713"/>
        <v>Blank</v>
      </c>
      <c r="AY1263" t="str">
        <f t="shared" si="714"/>
        <v>0-10</v>
      </c>
      <c r="AZ1263" t="str">
        <f t="shared" si="715"/>
        <v>Blank</v>
      </c>
      <c r="BA1263" t="str">
        <f t="shared" si="716"/>
        <v>female</v>
      </c>
      <c r="BB1263">
        <f t="shared" si="717"/>
        <v>0</v>
      </c>
      <c r="BC1263">
        <f t="shared" si="718"/>
        <v>0</v>
      </c>
      <c r="BD1263" t="str">
        <f t="shared" si="719"/>
        <v>S, blank</v>
      </c>
      <c r="BE1263">
        <f t="shared" si="720"/>
        <v>3</v>
      </c>
      <c r="BF1263">
        <f t="shared" si="721"/>
        <v>-68.390212241589438</v>
      </c>
      <c r="BG1263">
        <f t="shared" si="722"/>
        <v>-42.171718189759716</v>
      </c>
      <c r="BH1263">
        <f t="shared" si="723"/>
        <v>-82.840254641099079</v>
      </c>
      <c r="BI1263">
        <f t="shared" si="724"/>
        <v>-33.757758935166962</v>
      </c>
      <c r="BJ1263">
        <f t="shared" si="725"/>
        <v>151.41878811967541</v>
      </c>
      <c r="BK1263">
        <f t="shared" si="726"/>
        <v>-14.754319664473872</v>
      </c>
      <c r="BL1263">
        <f t="shared" si="727"/>
        <v>-22.013681658285037</v>
      </c>
      <c r="BM1263">
        <f t="shared" si="728"/>
        <v>-22.422560732600829</v>
      </c>
      <c r="BN1263">
        <f t="shared" si="729"/>
        <v>-67.960368165567971</v>
      </c>
      <c r="BO1263">
        <f t="shared" si="695"/>
        <v>1</v>
      </c>
      <c r="BP1263">
        <f t="shared" si="696"/>
        <v>1</v>
      </c>
      <c r="BQ1263" t="str">
        <f t="shared" si="697"/>
        <v>Train</v>
      </c>
    </row>
    <row r="1264" spans="1:69" x14ac:dyDescent="0.3">
      <c r="A1264">
        <v>3</v>
      </c>
      <c r="B1264">
        <v>0</v>
      </c>
      <c r="C1264" t="s">
        <v>2712</v>
      </c>
      <c r="D1264" t="s">
        <v>20</v>
      </c>
      <c r="F1264">
        <v>1</v>
      </c>
      <c r="G1264">
        <v>1</v>
      </c>
      <c r="H1264" t="s">
        <v>2713</v>
      </c>
      <c r="I1264">
        <v>14.5</v>
      </c>
      <c r="K1264" t="s">
        <v>17</v>
      </c>
      <c r="O1264">
        <v>4</v>
      </c>
      <c r="P1264">
        <v>4</v>
      </c>
      <c r="Q1264">
        <v>5</v>
      </c>
      <c r="R1264" t="str">
        <f t="shared" si="698"/>
        <v>Test</v>
      </c>
      <c r="S1264" t="str">
        <f t="shared" si="699"/>
        <v>Test</v>
      </c>
      <c r="T1264" t="str">
        <f t="shared" si="700"/>
        <v>Validate</v>
      </c>
      <c r="U1264" t="str">
        <f t="shared" si="701"/>
        <v/>
      </c>
      <c r="V1264" t="str">
        <f t="shared" si="702"/>
        <v>0-17</v>
      </c>
      <c r="W1264" t="str">
        <f t="shared" si="703"/>
        <v/>
      </c>
      <c r="X1264" t="str">
        <f t="shared" si="704"/>
        <v>11-20</v>
      </c>
      <c r="Y1264" t="b">
        <f>SUMPRODUCT(--(U1264=counts!$A$40:$A$49))&gt;0</f>
        <v>0</v>
      </c>
      <c r="Z1264" t="b">
        <f>SUMPRODUCT(--(W1264=counts!$A$18:$A$22))&gt;0</f>
        <v>0</v>
      </c>
      <c r="AA1264" t="str">
        <f t="shared" si="705"/>
        <v>0-17</v>
      </c>
      <c r="AB1264" t="str">
        <f>IF(W1264="","Blank",IF(Z1264="TRUE",W1264,counts!$A$23))</f>
        <v>Blank</v>
      </c>
      <c r="AC1264" t="str">
        <f t="shared" si="706"/>
        <v>11-20</v>
      </c>
      <c r="AD1264" t="str">
        <f t="shared" si="707"/>
        <v>Blank</v>
      </c>
      <c r="AE1264" t="str">
        <f t="shared" si="708"/>
        <v>male</v>
      </c>
      <c r="AF1264">
        <f>IF(F1264&gt;=4, counts!$A$62,F1264)</f>
        <v>1</v>
      </c>
      <c r="AG1264">
        <f>IF(G1264&gt;=3, counts!$A$69,G1264)</f>
        <v>1</v>
      </c>
      <c r="AH1264" t="str">
        <f>IF(OR(K1264="S",K1264=""), counts!$A$75,K1264)</f>
        <v>S, blank</v>
      </c>
      <c r="AI1264">
        <f t="shared" si="709"/>
        <v>3</v>
      </c>
      <c r="AJ1264">
        <f>VLOOKUP(AA1264,counts!$V$8:$W$13,2,FALSE)</f>
        <v>-3.7643689058441341</v>
      </c>
      <c r="AK1264">
        <f>VLOOKUP(AB1264,counts!$V$17:$W$23,2,FALSE)</f>
        <v>-42.171718189759716</v>
      </c>
      <c r="AL1264">
        <f>VLOOKUP(AC1264,counts!$V$27:$W$33,2,FALSE)</f>
        <v>-9.6115457513775127</v>
      </c>
      <c r="AM1264">
        <f>VLOOKUP(AD1264,counts!$V$38:$W$49,2,FALSE)</f>
        <v>-33.757758935166962</v>
      </c>
      <c r="AN1264">
        <f>VLOOKUP(AE1264,counts!$V$53:$W$54,2,FALSE)</f>
        <v>-108.67008854708662</v>
      </c>
      <c r="AO1264">
        <f>VLOOKUP(AF1264,counts!$V$58:$W$62,2,FALSE)</f>
        <v>48.695090775187893</v>
      </c>
      <c r="AP1264">
        <f>VLOOKUP(AG1264,counts!$V$66:$W$69,2,FALSE)</f>
        <v>79.365382998232107</v>
      </c>
      <c r="AQ1264">
        <f>VLOOKUP(AH1264,counts!$V$73:$W$75,2,FALSE)</f>
        <v>-22.422560732600829</v>
      </c>
      <c r="AR1264">
        <f>VLOOKUP(AI1264,counts!$V$79:$W$81,2,FALSE)</f>
        <v>-67.960368165567971</v>
      </c>
      <c r="AS1264">
        <f t="shared" si="710"/>
        <v>0</v>
      </c>
      <c r="AT1264">
        <f t="shared" si="711"/>
        <v>4</v>
      </c>
      <c r="AU1264" t="str">
        <f t="shared" si="694"/>
        <v>Test</v>
      </c>
      <c r="AW1264" t="str">
        <f t="shared" si="712"/>
        <v>0-17</v>
      </c>
      <c r="AX1264" t="str">
        <f t="shared" si="713"/>
        <v>Blank</v>
      </c>
      <c r="AY1264" t="str">
        <f t="shared" si="714"/>
        <v>11-20</v>
      </c>
      <c r="AZ1264" t="str">
        <f t="shared" si="715"/>
        <v>Blank</v>
      </c>
      <c r="BA1264" t="str">
        <f t="shared" si="716"/>
        <v>male</v>
      </c>
      <c r="BB1264">
        <f t="shared" si="717"/>
        <v>1</v>
      </c>
      <c r="BC1264">
        <f t="shared" si="718"/>
        <v>1</v>
      </c>
      <c r="BD1264" t="str">
        <f t="shared" si="719"/>
        <v>S, blank</v>
      </c>
      <c r="BE1264">
        <f t="shared" si="720"/>
        <v>3</v>
      </c>
      <c r="BF1264">
        <f t="shared" si="721"/>
        <v>-3.7643689058441341</v>
      </c>
      <c r="BG1264">
        <f t="shared" si="722"/>
        <v>-42.171718189759716</v>
      </c>
      <c r="BH1264">
        <f t="shared" si="723"/>
        <v>-9.6115457513775127</v>
      </c>
      <c r="BI1264">
        <f t="shared" si="724"/>
        <v>-33.757758935166962</v>
      </c>
      <c r="BJ1264">
        <f t="shared" si="725"/>
        <v>-108.67008854708662</v>
      </c>
      <c r="BK1264">
        <f t="shared" si="726"/>
        <v>48.695090775187893</v>
      </c>
      <c r="BL1264">
        <f t="shared" si="727"/>
        <v>79.365382998232107</v>
      </c>
      <c r="BM1264">
        <f t="shared" si="728"/>
        <v>-22.422560732600829</v>
      </c>
      <c r="BN1264">
        <f t="shared" si="729"/>
        <v>-67.960368165567971</v>
      </c>
      <c r="BO1264">
        <f t="shared" si="695"/>
        <v>0</v>
      </c>
      <c r="BP1264">
        <f t="shared" si="696"/>
        <v>4</v>
      </c>
      <c r="BQ1264" t="str">
        <f t="shared" si="697"/>
        <v>Test</v>
      </c>
    </row>
    <row r="1265" spans="1:69" x14ac:dyDescent="0.3">
      <c r="A1265">
        <v>3</v>
      </c>
      <c r="B1265">
        <v>0</v>
      </c>
      <c r="C1265" t="s">
        <v>2714</v>
      </c>
      <c r="D1265" t="s">
        <v>20</v>
      </c>
      <c r="E1265">
        <v>11.5</v>
      </c>
      <c r="F1265">
        <v>1</v>
      </c>
      <c r="G1265">
        <v>1</v>
      </c>
      <c r="H1265" t="s">
        <v>2713</v>
      </c>
      <c r="I1265">
        <v>14.5</v>
      </c>
      <c r="K1265" t="s">
        <v>17</v>
      </c>
      <c r="M1265">
        <v>1</v>
      </c>
      <c r="O1265">
        <v>2</v>
      </c>
      <c r="P1265">
        <v>5</v>
      </c>
      <c r="Q1265">
        <v>1</v>
      </c>
      <c r="R1265" t="str">
        <f t="shared" si="698"/>
        <v>Train</v>
      </c>
      <c r="S1265" t="str">
        <f t="shared" si="699"/>
        <v>Validate</v>
      </c>
      <c r="T1265" t="str">
        <f t="shared" si="700"/>
        <v>Train</v>
      </c>
      <c r="U1265" t="str">
        <f t="shared" si="701"/>
        <v/>
      </c>
      <c r="V1265" t="str">
        <f t="shared" si="702"/>
        <v>0-17</v>
      </c>
      <c r="W1265" t="str">
        <f t="shared" si="703"/>
        <v/>
      </c>
      <c r="X1265" t="str">
        <f t="shared" si="704"/>
        <v>11-20</v>
      </c>
      <c r="Y1265" t="b">
        <f>SUMPRODUCT(--(U1265=counts!$A$40:$A$49))&gt;0</f>
        <v>0</v>
      </c>
      <c r="Z1265" t="b">
        <f>SUMPRODUCT(--(W1265=counts!$A$18:$A$22))&gt;0</f>
        <v>0</v>
      </c>
      <c r="AA1265" t="str">
        <f t="shared" si="705"/>
        <v>0-17</v>
      </c>
      <c r="AB1265" t="str">
        <f>IF(W1265="","Blank",IF(Z1265="TRUE",W1265,counts!$A$23))</f>
        <v>Blank</v>
      </c>
      <c r="AC1265" t="str">
        <f t="shared" si="706"/>
        <v>11-20</v>
      </c>
      <c r="AD1265" t="str">
        <f t="shared" si="707"/>
        <v>Blank</v>
      </c>
      <c r="AE1265" t="str">
        <f t="shared" si="708"/>
        <v>male</v>
      </c>
      <c r="AF1265">
        <f>IF(F1265&gt;=4, counts!$A$62,F1265)</f>
        <v>1</v>
      </c>
      <c r="AG1265">
        <f>IF(G1265&gt;=3, counts!$A$69,G1265)</f>
        <v>1</v>
      </c>
      <c r="AH1265" t="str">
        <f>IF(OR(K1265="S",K1265=""), counts!$A$75,K1265)</f>
        <v>S, blank</v>
      </c>
      <c r="AI1265">
        <f t="shared" si="709"/>
        <v>3</v>
      </c>
      <c r="AJ1265">
        <f>VLOOKUP(AA1265,counts!$V$8:$W$13,2,FALSE)</f>
        <v>-3.7643689058441341</v>
      </c>
      <c r="AK1265">
        <f>VLOOKUP(AB1265,counts!$V$17:$W$23,2,FALSE)</f>
        <v>-42.171718189759716</v>
      </c>
      <c r="AL1265">
        <f>VLOOKUP(AC1265,counts!$V$27:$W$33,2,FALSE)</f>
        <v>-9.6115457513775127</v>
      </c>
      <c r="AM1265">
        <f>VLOOKUP(AD1265,counts!$V$38:$W$49,2,FALSE)</f>
        <v>-33.757758935166962</v>
      </c>
      <c r="AN1265">
        <f>VLOOKUP(AE1265,counts!$V$53:$W$54,2,FALSE)</f>
        <v>-108.67008854708662</v>
      </c>
      <c r="AO1265">
        <f>VLOOKUP(AF1265,counts!$V$58:$W$62,2,FALSE)</f>
        <v>48.695090775187893</v>
      </c>
      <c r="AP1265">
        <f>VLOOKUP(AG1265,counts!$V$66:$W$69,2,FALSE)</f>
        <v>79.365382998232107</v>
      </c>
      <c r="AQ1265">
        <f>VLOOKUP(AH1265,counts!$V$73:$W$75,2,FALSE)</f>
        <v>-22.422560732600829</v>
      </c>
      <c r="AR1265">
        <f>VLOOKUP(AI1265,counts!$V$79:$W$81,2,FALSE)</f>
        <v>-67.960368165567971</v>
      </c>
      <c r="AS1265">
        <f t="shared" si="710"/>
        <v>0</v>
      </c>
      <c r="AT1265">
        <f t="shared" si="711"/>
        <v>2</v>
      </c>
      <c r="AU1265" t="str">
        <f t="shared" si="694"/>
        <v>Train</v>
      </c>
      <c r="AW1265" t="str">
        <f t="shared" si="712"/>
        <v>0-17</v>
      </c>
      <c r="AX1265" t="str">
        <f t="shared" si="713"/>
        <v>Blank</v>
      </c>
      <c r="AY1265" t="str">
        <f t="shared" si="714"/>
        <v>11-20</v>
      </c>
      <c r="AZ1265" t="str">
        <f t="shared" si="715"/>
        <v>Blank</v>
      </c>
      <c r="BA1265" t="str">
        <f t="shared" si="716"/>
        <v>male</v>
      </c>
      <c r="BB1265">
        <f t="shared" si="717"/>
        <v>1</v>
      </c>
      <c r="BC1265">
        <f t="shared" si="718"/>
        <v>1</v>
      </c>
      <c r="BD1265" t="str">
        <f t="shared" si="719"/>
        <v>S, blank</v>
      </c>
      <c r="BE1265">
        <f t="shared" si="720"/>
        <v>3</v>
      </c>
      <c r="BF1265">
        <f t="shared" si="721"/>
        <v>-3.7643689058441341</v>
      </c>
      <c r="BG1265">
        <f t="shared" si="722"/>
        <v>-42.171718189759716</v>
      </c>
      <c r="BH1265">
        <f t="shared" si="723"/>
        <v>-9.6115457513775127</v>
      </c>
      <c r="BI1265">
        <f t="shared" si="724"/>
        <v>-33.757758935166962</v>
      </c>
      <c r="BJ1265">
        <f t="shared" si="725"/>
        <v>-108.67008854708662</v>
      </c>
      <c r="BK1265">
        <f t="shared" si="726"/>
        <v>48.695090775187893</v>
      </c>
      <c r="BL1265">
        <f t="shared" si="727"/>
        <v>79.365382998232107</v>
      </c>
      <c r="BM1265">
        <f t="shared" si="728"/>
        <v>-22.422560732600829</v>
      </c>
      <c r="BN1265">
        <f t="shared" si="729"/>
        <v>-67.960368165567971</v>
      </c>
      <c r="BO1265">
        <f t="shared" si="695"/>
        <v>0</v>
      </c>
      <c r="BP1265">
        <f t="shared" si="696"/>
        <v>2</v>
      </c>
      <c r="BQ1265" t="str">
        <f t="shared" si="697"/>
        <v>Train</v>
      </c>
    </row>
    <row r="1266" spans="1:69" x14ac:dyDescent="0.3">
      <c r="A1266">
        <v>3</v>
      </c>
      <c r="B1266">
        <v>0</v>
      </c>
      <c r="C1266" t="s">
        <v>2715</v>
      </c>
      <c r="D1266" t="s">
        <v>20</v>
      </c>
      <c r="E1266">
        <v>40.5</v>
      </c>
      <c r="F1266">
        <v>0</v>
      </c>
      <c r="G1266">
        <v>2</v>
      </c>
      <c r="H1266" t="s">
        <v>2713</v>
      </c>
      <c r="I1266">
        <v>14.5</v>
      </c>
      <c r="K1266" t="s">
        <v>17</v>
      </c>
      <c r="M1266">
        <v>255</v>
      </c>
      <c r="O1266">
        <v>5</v>
      </c>
      <c r="P1266">
        <v>2</v>
      </c>
      <c r="Q1266">
        <v>3</v>
      </c>
      <c r="R1266" t="str">
        <f t="shared" si="698"/>
        <v>Validate</v>
      </c>
      <c r="S1266" t="str">
        <f t="shared" si="699"/>
        <v>Train</v>
      </c>
      <c r="T1266" t="str">
        <f t="shared" si="700"/>
        <v>Train</v>
      </c>
      <c r="U1266" t="str">
        <f t="shared" si="701"/>
        <v/>
      </c>
      <c r="V1266" t="str">
        <f t="shared" si="702"/>
        <v>41-50</v>
      </c>
      <c r="W1266" t="str">
        <f t="shared" si="703"/>
        <v/>
      </c>
      <c r="X1266" t="str">
        <f t="shared" si="704"/>
        <v>11-20</v>
      </c>
      <c r="Y1266" t="b">
        <f>SUMPRODUCT(--(U1266=counts!$A$40:$A$49))&gt;0</f>
        <v>0</v>
      </c>
      <c r="Z1266" t="b">
        <f>SUMPRODUCT(--(W1266=counts!$A$18:$A$22))&gt;0</f>
        <v>0</v>
      </c>
      <c r="AA1266" t="str">
        <f t="shared" si="705"/>
        <v>41-50</v>
      </c>
      <c r="AB1266" t="str">
        <f>IF(W1266="","Blank",IF(Z1266="TRUE",W1266,counts!$A$23))</f>
        <v>Blank</v>
      </c>
      <c r="AC1266" t="str">
        <f t="shared" si="706"/>
        <v>11-20</v>
      </c>
      <c r="AD1266" t="str">
        <f t="shared" si="707"/>
        <v>Blank</v>
      </c>
      <c r="AE1266" t="str">
        <f t="shared" si="708"/>
        <v>male</v>
      </c>
      <c r="AF1266">
        <f>IF(F1266&gt;=4, counts!$A$62,F1266)</f>
        <v>0</v>
      </c>
      <c r="AG1266">
        <f>IF(G1266&gt;=3, counts!$A$69,G1266)</f>
        <v>2</v>
      </c>
      <c r="AH1266" t="str">
        <f>IF(OR(K1266="S",K1266=""), counts!$A$75,K1266)</f>
        <v>S, blank</v>
      </c>
      <c r="AI1266">
        <f t="shared" si="709"/>
        <v>3</v>
      </c>
      <c r="AJ1266">
        <f>VLOOKUP(AA1266,counts!$V$8:$W$13,2,FALSE)</f>
        <v>-13.385578549662212</v>
      </c>
      <c r="AK1266">
        <f>VLOOKUP(AB1266,counts!$V$17:$W$23,2,FALSE)</f>
        <v>-42.171718189759716</v>
      </c>
      <c r="AL1266">
        <f>VLOOKUP(AC1266,counts!$V$27:$W$33,2,FALSE)</f>
        <v>-9.6115457513775127</v>
      </c>
      <c r="AM1266">
        <f>VLOOKUP(AD1266,counts!$V$38:$W$49,2,FALSE)</f>
        <v>-33.757758935166962</v>
      </c>
      <c r="AN1266">
        <f>VLOOKUP(AE1266,counts!$V$53:$W$54,2,FALSE)</f>
        <v>-108.67008854708662</v>
      </c>
      <c r="AO1266">
        <f>VLOOKUP(AF1266,counts!$V$58:$W$62,2,FALSE)</f>
        <v>-14.754319664473872</v>
      </c>
      <c r="AP1266">
        <f>VLOOKUP(AG1266,counts!$V$66:$W$69,2,FALSE)</f>
        <v>75.609641767585757</v>
      </c>
      <c r="AQ1266">
        <f>VLOOKUP(AH1266,counts!$V$73:$W$75,2,FALSE)</f>
        <v>-22.422560732600829</v>
      </c>
      <c r="AR1266">
        <f>VLOOKUP(AI1266,counts!$V$79:$W$81,2,FALSE)</f>
        <v>-67.960368165567971</v>
      </c>
      <c r="AS1266">
        <f t="shared" si="710"/>
        <v>0</v>
      </c>
      <c r="AT1266">
        <f t="shared" si="711"/>
        <v>5</v>
      </c>
      <c r="AU1266" t="str">
        <f t="shared" si="694"/>
        <v>Validate</v>
      </c>
      <c r="AW1266" t="str">
        <f t="shared" si="712"/>
        <v>41-50</v>
      </c>
      <c r="AX1266" t="str">
        <f t="shared" si="713"/>
        <v>Blank</v>
      </c>
      <c r="AY1266" t="str">
        <f t="shared" si="714"/>
        <v>11-20</v>
      </c>
      <c r="AZ1266" t="str">
        <f t="shared" si="715"/>
        <v>Blank</v>
      </c>
      <c r="BA1266" t="str">
        <f t="shared" si="716"/>
        <v>male</v>
      </c>
      <c r="BB1266">
        <f t="shared" si="717"/>
        <v>0</v>
      </c>
      <c r="BC1266">
        <f t="shared" si="718"/>
        <v>2</v>
      </c>
      <c r="BD1266" t="str">
        <f t="shared" si="719"/>
        <v>S, blank</v>
      </c>
      <c r="BE1266">
        <f t="shared" si="720"/>
        <v>3</v>
      </c>
      <c r="BF1266">
        <f t="shared" si="721"/>
        <v>-13.385578549662212</v>
      </c>
      <c r="BG1266">
        <f t="shared" si="722"/>
        <v>-42.171718189759716</v>
      </c>
      <c r="BH1266">
        <f t="shared" si="723"/>
        <v>-9.6115457513775127</v>
      </c>
      <c r="BI1266">
        <f t="shared" si="724"/>
        <v>-33.757758935166962</v>
      </c>
      <c r="BJ1266">
        <f t="shared" si="725"/>
        <v>-108.67008854708662</v>
      </c>
      <c r="BK1266">
        <f t="shared" si="726"/>
        <v>-14.754319664473872</v>
      </c>
      <c r="BL1266">
        <f t="shared" si="727"/>
        <v>75.609641767585757</v>
      </c>
      <c r="BM1266">
        <f t="shared" si="728"/>
        <v>-22.422560732600829</v>
      </c>
      <c r="BN1266">
        <f t="shared" si="729"/>
        <v>-67.960368165567971</v>
      </c>
      <c r="BO1266">
        <f t="shared" si="695"/>
        <v>0</v>
      </c>
      <c r="BP1266">
        <f t="shared" si="696"/>
        <v>5</v>
      </c>
      <c r="BQ1266" t="str">
        <f t="shared" si="697"/>
        <v>Validate</v>
      </c>
    </row>
    <row r="1267" spans="1:69" x14ac:dyDescent="0.3">
      <c r="A1267">
        <v>3</v>
      </c>
      <c r="B1267">
        <v>0</v>
      </c>
      <c r="C1267" t="s">
        <v>2716</v>
      </c>
      <c r="D1267" t="s">
        <v>15</v>
      </c>
      <c r="E1267">
        <v>10</v>
      </c>
      <c r="F1267">
        <v>0</v>
      </c>
      <c r="G1267">
        <v>2</v>
      </c>
      <c r="H1267" t="s">
        <v>2717</v>
      </c>
      <c r="I1267">
        <v>24.15</v>
      </c>
      <c r="K1267" t="s">
        <v>17</v>
      </c>
      <c r="O1267">
        <v>5</v>
      </c>
      <c r="P1267">
        <v>2</v>
      </c>
      <c r="Q1267">
        <v>1</v>
      </c>
      <c r="R1267" t="str">
        <f t="shared" si="698"/>
        <v>Validate</v>
      </c>
      <c r="S1267" t="str">
        <f t="shared" si="699"/>
        <v>Train</v>
      </c>
      <c r="T1267" t="str">
        <f t="shared" si="700"/>
        <v>Train</v>
      </c>
      <c r="U1267" t="str">
        <f t="shared" si="701"/>
        <v/>
      </c>
      <c r="V1267" t="str">
        <f t="shared" si="702"/>
        <v>0-17</v>
      </c>
      <c r="W1267" t="str">
        <f t="shared" si="703"/>
        <v/>
      </c>
      <c r="X1267" t="str">
        <f t="shared" si="704"/>
        <v>21-30</v>
      </c>
      <c r="Y1267" t="b">
        <f>SUMPRODUCT(--(U1267=counts!$A$40:$A$49))&gt;0</f>
        <v>0</v>
      </c>
      <c r="Z1267" t="b">
        <f>SUMPRODUCT(--(W1267=counts!$A$18:$A$22))&gt;0</f>
        <v>0</v>
      </c>
      <c r="AA1267" t="str">
        <f t="shared" si="705"/>
        <v>0-17</v>
      </c>
      <c r="AB1267" t="str">
        <f>IF(W1267="","Blank",IF(Z1267="TRUE",W1267,counts!$A$23))</f>
        <v>Blank</v>
      </c>
      <c r="AC1267" t="str">
        <f t="shared" si="706"/>
        <v>21-30</v>
      </c>
      <c r="AD1267" t="str">
        <f t="shared" si="707"/>
        <v>Blank</v>
      </c>
      <c r="AE1267" t="str">
        <f t="shared" si="708"/>
        <v>female</v>
      </c>
      <c r="AF1267">
        <f>IF(F1267&gt;=4, counts!$A$62,F1267)</f>
        <v>0</v>
      </c>
      <c r="AG1267">
        <f>IF(G1267&gt;=3, counts!$A$69,G1267)</f>
        <v>2</v>
      </c>
      <c r="AH1267" t="str">
        <f>IF(OR(K1267="S",K1267=""), counts!$A$75,K1267)</f>
        <v>S, blank</v>
      </c>
      <c r="AI1267">
        <f t="shared" si="709"/>
        <v>3</v>
      </c>
      <c r="AJ1267">
        <f>VLOOKUP(AA1267,counts!$V$8:$W$13,2,FALSE)</f>
        <v>-3.7643689058441341</v>
      </c>
      <c r="AK1267">
        <f>VLOOKUP(AB1267,counts!$V$17:$W$23,2,FALSE)</f>
        <v>-42.171718189759716</v>
      </c>
      <c r="AL1267">
        <f>VLOOKUP(AC1267,counts!$V$27:$W$33,2,FALSE)</f>
        <v>40.172297072540438</v>
      </c>
      <c r="AM1267">
        <f>VLOOKUP(AD1267,counts!$V$38:$W$49,2,FALSE)</f>
        <v>-33.757758935166962</v>
      </c>
      <c r="AN1267">
        <f>VLOOKUP(AE1267,counts!$V$53:$W$54,2,FALSE)</f>
        <v>151.41878811967541</v>
      </c>
      <c r="AO1267">
        <f>VLOOKUP(AF1267,counts!$V$58:$W$62,2,FALSE)</f>
        <v>-14.754319664473872</v>
      </c>
      <c r="AP1267">
        <f>VLOOKUP(AG1267,counts!$V$66:$W$69,2,FALSE)</f>
        <v>75.609641767585757</v>
      </c>
      <c r="AQ1267">
        <f>VLOOKUP(AH1267,counts!$V$73:$W$75,2,FALSE)</f>
        <v>-22.422560732600829</v>
      </c>
      <c r="AR1267">
        <f>VLOOKUP(AI1267,counts!$V$79:$W$81,2,FALSE)</f>
        <v>-67.960368165567971</v>
      </c>
      <c r="AS1267">
        <f t="shared" si="710"/>
        <v>0</v>
      </c>
      <c r="AT1267">
        <f t="shared" si="711"/>
        <v>5</v>
      </c>
      <c r="AU1267" t="str">
        <f t="shared" si="694"/>
        <v>Validate</v>
      </c>
      <c r="AW1267" t="str">
        <f t="shared" si="712"/>
        <v>0-17</v>
      </c>
      <c r="AX1267" t="str">
        <f t="shared" si="713"/>
        <v>Blank</v>
      </c>
      <c r="AY1267" t="str">
        <f t="shared" si="714"/>
        <v>21-30</v>
      </c>
      <c r="AZ1267" t="str">
        <f t="shared" si="715"/>
        <v>Blank</v>
      </c>
      <c r="BA1267" t="str">
        <f t="shared" si="716"/>
        <v>female</v>
      </c>
      <c r="BB1267">
        <f t="shared" si="717"/>
        <v>0</v>
      </c>
      <c r="BC1267">
        <f t="shared" si="718"/>
        <v>2</v>
      </c>
      <c r="BD1267" t="str">
        <f t="shared" si="719"/>
        <v>S, blank</v>
      </c>
      <c r="BE1267">
        <f t="shared" si="720"/>
        <v>3</v>
      </c>
      <c r="BF1267">
        <f t="shared" si="721"/>
        <v>-3.7643689058441341</v>
      </c>
      <c r="BG1267">
        <f t="shared" si="722"/>
        <v>-42.171718189759716</v>
      </c>
      <c r="BH1267">
        <f t="shared" si="723"/>
        <v>40.172297072540438</v>
      </c>
      <c r="BI1267">
        <f t="shared" si="724"/>
        <v>-33.757758935166962</v>
      </c>
      <c r="BJ1267">
        <f t="shared" si="725"/>
        <v>151.41878811967541</v>
      </c>
      <c r="BK1267">
        <f t="shared" si="726"/>
        <v>-14.754319664473872</v>
      </c>
      <c r="BL1267">
        <f t="shared" si="727"/>
        <v>75.609641767585757</v>
      </c>
      <c r="BM1267">
        <f t="shared" si="728"/>
        <v>-22.422560732600829</v>
      </c>
      <c r="BN1267">
        <f t="shared" si="729"/>
        <v>-67.960368165567971</v>
      </c>
      <c r="BO1267">
        <f t="shared" si="695"/>
        <v>0</v>
      </c>
      <c r="BP1267">
        <f t="shared" si="696"/>
        <v>5</v>
      </c>
      <c r="BQ1267" t="str">
        <f t="shared" si="697"/>
        <v>Validate</v>
      </c>
    </row>
    <row r="1268" spans="1:69" x14ac:dyDescent="0.3">
      <c r="A1268">
        <v>3</v>
      </c>
      <c r="B1268">
        <v>0</v>
      </c>
      <c r="C1268" t="s">
        <v>2718</v>
      </c>
      <c r="D1268" t="s">
        <v>20</v>
      </c>
      <c r="E1268">
        <v>36</v>
      </c>
      <c r="F1268">
        <v>1</v>
      </c>
      <c r="G1268">
        <v>1</v>
      </c>
      <c r="H1268" t="s">
        <v>2717</v>
      </c>
      <c r="I1268">
        <v>24.15</v>
      </c>
      <c r="K1268" t="s">
        <v>17</v>
      </c>
      <c r="O1268">
        <v>1</v>
      </c>
      <c r="P1268">
        <v>3</v>
      </c>
      <c r="Q1268">
        <v>5</v>
      </c>
      <c r="R1268" t="str">
        <f t="shared" si="698"/>
        <v>Train</v>
      </c>
      <c r="S1268" t="str">
        <f t="shared" si="699"/>
        <v>Train</v>
      </c>
      <c r="T1268" t="str">
        <f t="shared" si="700"/>
        <v>Validate</v>
      </c>
      <c r="U1268" t="str">
        <f t="shared" si="701"/>
        <v/>
      </c>
      <c r="V1268" t="str">
        <f t="shared" si="702"/>
        <v>31-40</v>
      </c>
      <c r="W1268" t="str">
        <f t="shared" si="703"/>
        <v/>
      </c>
      <c r="X1268" t="str">
        <f t="shared" si="704"/>
        <v>21-30</v>
      </c>
      <c r="Y1268" t="b">
        <f>SUMPRODUCT(--(U1268=counts!$A$40:$A$49))&gt;0</f>
        <v>0</v>
      </c>
      <c r="Z1268" t="b">
        <f>SUMPRODUCT(--(W1268=counts!$A$18:$A$22))&gt;0</f>
        <v>0</v>
      </c>
      <c r="AA1268" t="str">
        <f t="shared" si="705"/>
        <v>31-40</v>
      </c>
      <c r="AB1268" t="str">
        <f>IF(W1268="","Blank",IF(Z1268="TRUE",W1268,counts!$A$23))</f>
        <v>Blank</v>
      </c>
      <c r="AC1268" t="str">
        <f t="shared" si="706"/>
        <v>21-30</v>
      </c>
      <c r="AD1268" t="str">
        <f t="shared" si="707"/>
        <v>Blank</v>
      </c>
      <c r="AE1268" t="str">
        <f t="shared" si="708"/>
        <v>male</v>
      </c>
      <c r="AF1268">
        <f>IF(F1268&gt;=4, counts!$A$62,F1268)</f>
        <v>1</v>
      </c>
      <c r="AG1268">
        <f>IF(G1268&gt;=3, counts!$A$69,G1268)</f>
        <v>1</v>
      </c>
      <c r="AH1268" t="str">
        <f>IF(OR(K1268="S",K1268=""), counts!$A$75,K1268)</f>
        <v>S, blank</v>
      </c>
      <c r="AI1268">
        <f t="shared" si="709"/>
        <v>3</v>
      </c>
      <c r="AJ1268">
        <f>VLOOKUP(AA1268,counts!$V$8:$W$13,2,FALSE)</f>
        <v>32.769878926258563</v>
      </c>
      <c r="AK1268">
        <f>VLOOKUP(AB1268,counts!$V$17:$W$23,2,FALSE)</f>
        <v>-42.171718189759716</v>
      </c>
      <c r="AL1268">
        <f>VLOOKUP(AC1268,counts!$V$27:$W$33,2,FALSE)</f>
        <v>40.172297072540438</v>
      </c>
      <c r="AM1268">
        <f>VLOOKUP(AD1268,counts!$V$38:$W$49,2,FALSE)</f>
        <v>-33.757758935166962</v>
      </c>
      <c r="AN1268">
        <f>VLOOKUP(AE1268,counts!$V$53:$W$54,2,FALSE)</f>
        <v>-108.67008854708662</v>
      </c>
      <c r="AO1268">
        <f>VLOOKUP(AF1268,counts!$V$58:$W$62,2,FALSE)</f>
        <v>48.695090775187893</v>
      </c>
      <c r="AP1268">
        <f>VLOOKUP(AG1268,counts!$V$66:$W$69,2,FALSE)</f>
        <v>79.365382998232107</v>
      </c>
      <c r="AQ1268">
        <f>VLOOKUP(AH1268,counts!$V$73:$W$75,2,FALSE)</f>
        <v>-22.422560732600829</v>
      </c>
      <c r="AR1268">
        <f>VLOOKUP(AI1268,counts!$V$79:$W$81,2,FALSE)</f>
        <v>-67.960368165567971</v>
      </c>
      <c r="AS1268">
        <f t="shared" si="710"/>
        <v>0</v>
      </c>
      <c r="AT1268">
        <f t="shared" si="711"/>
        <v>1</v>
      </c>
      <c r="AU1268" t="str">
        <f t="shared" si="694"/>
        <v>Train</v>
      </c>
      <c r="AW1268" t="str">
        <f t="shared" si="712"/>
        <v>31-40</v>
      </c>
      <c r="AX1268" t="str">
        <f t="shared" si="713"/>
        <v>Blank</v>
      </c>
      <c r="AY1268" t="str">
        <f t="shared" si="714"/>
        <v>21-30</v>
      </c>
      <c r="AZ1268" t="str">
        <f t="shared" si="715"/>
        <v>Blank</v>
      </c>
      <c r="BA1268" t="str">
        <f t="shared" si="716"/>
        <v>male</v>
      </c>
      <c r="BB1268">
        <f t="shared" si="717"/>
        <v>1</v>
      </c>
      <c r="BC1268">
        <f t="shared" si="718"/>
        <v>1</v>
      </c>
      <c r="BD1268" t="str">
        <f t="shared" si="719"/>
        <v>S, blank</v>
      </c>
      <c r="BE1268">
        <f t="shared" si="720"/>
        <v>3</v>
      </c>
      <c r="BF1268">
        <f t="shared" si="721"/>
        <v>32.769878926258563</v>
      </c>
      <c r="BG1268">
        <f t="shared" si="722"/>
        <v>-42.171718189759716</v>
      </c>
      <c r="BH1268">
        <f t="shared" si="723"/>
        <v>40.172297072540438</v>
      </c>
      <c r="BI1268">
        <f t="shared" si="724"/>
        <v>-33.757758935166962</v>
      </c>
      <c r="BJ1268">
        <f t="shared" si="725"/>
        <v>-108.67008854708662</v>
      </c>
      <c r="BK1268">
        <f t="shared" si="726"/>
        <v>48.695090775187893</v>
      </c>
      <c r="BL1268">
        <f t="shared" si="727"/>
        <v>79.365382998232107</v>
      </c>
      <c r="BM1268">
        <f t="shared" si="728"/>
        <v>-22.422560732600829</v>
      </c>
      <c r="BN1268">
        <f t="shared" si="729"/>
        <v>-67.960368165567971</v>
      </c>
      <c r="BO1268">
        <f t="shared" si="695"/>
        <v>0</v>
      </c>
      <c r="BP1268">
        <f t="shared" si="696"/>
        <v>1</v>
      </c>
      <c r="BQ1268" t="str">
        <f t="shared" si="697"/>
        <v>Train</v>
      </c>
    </row>
    <row r="1269" spans="1:69" x14ac:dyDescent="0.3">
      <c r="A1269">
        <v>3</v>
      </c>
      <c r="B1269">
        <v>0</v>
      </c>
      <c r="C1269" t="s">
        <v>2719</v>
      </c>
      <c r="D1269" t="s">
        <v>15</v>
      </c>
      <c r="E1269">
        <v>30</v>
      </c>
      <c r="F1269">
        <v>1</v>
      </c>
      <c r="G1269">
        <v>1</v>
      </c>
      <c r="H1269" t="s">
        <v>2717</v>
      </c>
      <c r="I1269">
        <v>24.15</v>
      </c>
      <c r="K1269" t="s">
        <v>17</v>
      </c>
      <c r="O1269">
        <v>1</v>
      </c>
      <c r="P1269">
        <v>4</v>
      </c>
      <c r="Q1269">
        <v>5</v>
      </c>
      <c r="R1269" t="str">
        <f t="shared" si="698"/>
        <v>Train</v>
      </c>
      <c r="S1269" t="str">
        <f t="shared" si="699"/>
        <v>Test</v>
      </c>
      <c r="T1269" t="str">
        <f t="shared" si="700"/>
        <v>Validate</v>
      </c>
      <c r="U1269" t="str">
        <f t="shared" si="701"/>
        <v/>
      </c>
      <c r="V1269" t="str">
        <f t="shared" si="702"/>
        <v>18-30</v>
      </c>
      <c r="W1269" t="str">
        <f t="shared" si="703"/>
        <v/>
      </c>
      <c r="X1269" t="str">
        <f t="shared" si="704"/>
        <v>21-30</v>
      </c>
      <c r="Y1269" t="b">
        <f>SUMPRODUCT(--(U1269=counts!$A$40:$A$49))&gt;0</f>
        <v>0</v>
      </c>
      <c r="Z1269" t="b">
        <f>SUMPRODUCT(--(W1269=counts!$A$18:$A$22))&gt;0</f>
        <v>0</v>
      </c>
      <c r="AA1269" t="str">
        <f t="shared" si="705"/>
        <v>18-30</v>
      </c>
      <c r="AB1269" t="str">
        <f>IF(W1269="","Blank",IF(Z1269="TRUE",W1269,counts!$A$23))</f>
        <v>Blank</v>
      </c>
      <c r="AC1269" t="str">
        <f t="shared" si="706"/>
        <v>21-30</v>
      </c>
      <c r="AD1269" t="str">
        <f t="shared" si="707"/>
        <v>Blank</v>
      </c>
      <c r="AE1269" t="str">
        <f t="shared" si="708"/>
        <v>female</v>
      </c>
      <c r="AF1269">
        <f>IF(F1269&gt;=4, counts!$A$62,F1269)</f>
        <v>1</v>
      </c>
      <c r="AG1269">
        <f>IF(G1269&gt;=3, counts!$A$69,G1269)</f>
        <v>1</v>
      </c>
      <c r="AH1269" t="str">
        <f>IF(OR(K1269="S",K1269=""), counts!$A$75,K1269)</f>
        <v>S, blank</v>
      </c>
      <c r="AI1269">
        <f t="shared" si="709"/>
        <v>3</v>
      </c>
      <c r="AJ1269">
        <f>VLOOKUP(AA1269,counts!$V$8:$W$13,2,FALSE)</f>
        <v>-11.613432440426715</v>
      </c>
      <c r="AK1269">
        <f>VLOOKUP(AB1269,counts!$V$17:$W$23,2,FALSE)</f>
        <v>-42.171718189759716</v>
      </c>
      <c r="AL1269">
        <f>VLOOKUP(AC1269,counts!$V$27:$W$33,2,FALSE)</f>
        <v>40.172297072540438</v>
      </c>
      <c r="AM1269">
        <f>VLOOKUP(AD1269,counts!$V$38:$W$49,2,FALSE)</f>
        <v>-33.757758935166962</v>
      </c>
      <c r="AN1269">
        <f>VLOOKUP(AE1269,counts!$V$53:$W$54,2,FALSE)</f>
        <v>151.41878811967541</v>
      </c>
      <c r="AO1269">
        <f>VLOOKUP(AF1269,counts!$V$58:$W$62,2,FALSE)</f>
        <v>48.695090775187893</v>
      </c>
      <c r="AP1269">
        <f>VLOOKUP(AG1269,counts!$V$66:$W$69,2,FALSE)</f>
        <v>79.365382998232107</v>
      </c>
      <c r="AQ1269">
        <f>VLOOKUP(AH1269,counts!$V$73:$W$75,2,FALSE)</f>
        <v>-22.422560732600829</v>
      </c>
      <c r="AR1269">
        <f>VLOOKUP(AI1269,counts!$V$79:$W$81,2,FALSE)</f>
        <v>-67.960368165567971</v>
      </c>
      <c r="AS1269">
        <f t="shared" si="710"/>
        <v>0</v>
      </c>
      <c r="AT1269">
        <f t="shared" si="711"/>
        <v>1</v>
      </c>
      <c r="AU1269" t="str">
        <f t="shared" si="694"/>
        <v>Train</v>
      </c>
      <c r="AW1269" t="str">
        <f t="shared" si="712"/>
        <v>18-30</v>
      </c>
      <c r="AX1269" t="str">
        <f t="shared" si="713"/>
        <v>Blank</v>
      </c>
      <c r="AY1269" t="str">
        <f t="shared" si="714"/>
        <v>21-30</v>
      </c>
      <c r="AZ1269" t="str">
        <f t="shared" si="715"/>
        <v>Blank</v>
      </c>
      <c r="BA1269" t="str">
        <f t="shared" si="716"/>
        <v>female</v>
      </c>
      <c r="BB1269">
        <f t="shared" si="717"/>
        <v>1</v>
      </c>
      <c r="BC1269">
        <f t="shared" si="718"/>
        <v>1</v>
      </c>
      <c r="BD1269" t="str">
        <f t="shared" si="719"/>
        <v>S, blank</v>
      </c>
      <c r="BE1269">
        <f t="shared" si="720"/>
        <v>3</v>
      </c>
      <c r="BF1269">
        <f t="shared" si="721"/>
        <v>-11.613432440426715</v>
      </c>
      <c r="BG1269">
        <f t="shared" si="722"/>
        <v>-42.171718189759716</v>
      </c>
      <c r="BH1269">
        <f t="shared" si="723"/>
        <v>40.172297072540438</v>
      </c>
      <c r="BI1269">
        <f t="shared" si="724"/>
        <v>-33.757758935166962</v>
      </c>
      <c r="BJ1269">
        <f t="shared" si="725"/>
        <v>151.41878811967541</v>
      </c>
      <c r="BK1269">
        <f t="shared" si="726"/>
        <v>48.695090775187893</v>
      </c>
      <c r="BL1269">
        <f t="shared" si="727"/>
        <v>79.365382998232107</v>
      </c>
      <c r="BM1269">
        <f t="shared" si="728"/>
        <v>-22.422560732600829</v>
      </c>
      <c r="BN1269">
        <f t="shared" si="729"/>
        <v>-67.960368165567971</v>
      </c>
      <c r="BO1269">
        <f t="shared" si="695"/>
        <v>0</v>
      </c>
      <c r="BP1269">
        <f t="shared" si="696"/>
        <v>1</v>
      </c>
      <c r="BQ1269" t="str">
        <f t="shared" si="697"/>
        <v>Train</v>
      </c>
    </row>
    <row r="1270" spans="1:69" x14ac:dyDescent="0.3">
      <c r="A1270">
        <v>3</v>
      </c>
      <c r="B1270">
        <v>0</v>
      </c>
      <c r="C1270" t="s">
        <v>2720</v>
      </c>
      <c r="D1270" t="s">
        <v>20</v>
      </c>
      <c r="F1270">
        <v>0</v>
      </c>
      <c r="G1270">
        <v>0</v>
      </c>
      <c r="H1270" t="s">
        <v>2721</v>
      </c>
      <c r="I1270">
        <v>9.5</v>
      </c>
      <c r="K1270" t="s">
        <v>17</v>
      </c>
      <c r="O1270">
        <v>2</v>
      </c>
      <c r="P1270">
        <v>4</v>
      </c>
      <c r="Q1270">
        <v>2</v>
      </c>
      <c r="R1270" t="str">
        <f t="shared" si="698"/>
        <v>Train</v>
      </c>
      <c r="S1270" t="str">
        <f t="shared" si="699"/>
        <v>Test</v>
      </c>
      <c r="T1270" t="str">
        <f t="shared" si="700"/>
        <v>Train</v>
      </c>
      <c r="U1270" t="str">
        <f t="shared" si="701"/>
        <v/>
      </c>
      <c r="V1270" t="str">
        <f t="shared" si="702"/>
        <v>0-17</v>
      </c>
      <c r="W1270" t="str">
        <f t="shared" si="703"/>
        <v/>
      </c>
      <c r="X1270" t="str">
        <f t="shared" si="704"/>
        <v>0-10</v>
      </c>
      <c r="Y1270" t="b">
        <f>SUMPRODUCT(--(U1270=counts!$A$40:$A$49))&gt;0</f>
        <v>0</v>
      </c>
      <c r="Z1270" t="b">
        <f>SUMPRODUCT(--(W1270=counts!$A$18:$A$22))&gt;0</f>
        <v>0</v>
      </c>
      <c r="AA1270" t="str">
        <f t="shared" si="705"/>
        <v>0-17</v>
      </c>
      <c r="AB1270" t="str">
        <f>IF(W1270="","Blank",IF(Z1270="TRUE",W1270,counts!$A$23))</f>
        <v>Blank</v>
      </c>
      <c r="AC1270" t="str">
        <f t="shared" si="706"/>
        <v>0-10</v>
      </c>
      <c r="AD1270" t="str">
        <f t="shared" si="707"/>
        <v>Blank</v>
      </c>
      <c r="AE1270" t="str">
        <f t="shared" si="708"/>
        <v>male</v>
      </c>
      <c r="AF1270">
        <f>IF(F1270&gt;=4, counts!$A$62,F1270)</f>
        <v>0</v>
      </c>
      <c r="AG1270">
        <f>IF(G1270&gt;=3, counts!$A$69,G1270)</f>
        <v>0</v>
      </c>
      <c r="AH1270" t="str">
        <f>IF(OR(K1270="S",K1270=""), counts!$A$75,K1270)</f>
        <v>S, blank</v>
      </c>
      <c r="AI1270">
        <f t="shared" si="709"/>
        <v>3</v>
      </c>
      <c r="AJ1270">
        <f>VLOOKUP(AA1270,counts!$V$8:$W$13,2,FALSE)</f>
        <v>-3.7643689058441341</v>
      </c>
      <c r="AK1270">
        <f>VLOOKUP(AB1270,counts!$V$17:$W$23,2,FALSE)</f>
        <v>-42.171718189759716</v>
      </c>
      <c r="AL1270">
        <f>VLOOKUP(AC1270,counts!$V$27:$W$33,2,FALSE)</f>
        <v>-82.840254641099079</v>
      </c>
      <c r="AM1270">
        <f>VLOOKUP(AD1270,counts!$V$38:$W$49,2,FALSE)</f>
        <v>-33.757758935166962</v>
      </c>
      <c r="AN1270">
        <f>VLOOKUP(AE1270,counts!$V$53:$W$54,2,FALSE)</f>
        <v>-108.67008854708662</v>
      </c>
      <c r="AO1270">
        <f>VLOOKUP(AF1270,counts!$V$58:$W$62,2,FALSE)</f>
        <v>-14.754319664473872</v>
      </c>
      <c r="AP1270">
        <f>VLOOKUP(AG1270,counts!$V$66:$W$69,2,FALSE)</f>
        <v>-22.013681658285037</v>
      </c>
      <c r="AQ1270">
        <f>VLOOKUP(AH1270,counts!$V$73:$W$75,2,FALSE)</f>
        <v>-22.422560732600829</v>
      </c>
      <c r="AR1270">
        <f>VLOOKUP(AI1270,counts!$V$79:$W$81,2,FALSE)</f>
        <v>-67.960368165567971</v>
      </c>
      <c r="AS1270">
        <f t="shared" si="710"/>
        <v>0</v>
      </c>
      <c r="AT1270">
        <f t="shared" si="711"/>
        <v>2</v>
      </c>
      <c r="AU1270" t="str">
        <f t="shared" si="694"/>
        <v>Train</v>
      </c>
      <c r="AW1270" t="str">
        <f t="shared" si="712"/>
        <v>0-17</v>
      </c>
      <c r="AX1270" t="str">
        <f t="shared" si="713"/>
        <v>Blank</v>
      </c>
      <c r="AY1270" t="str">
        <f t="shared" si="714"/>
        <v>0-10</v>
      </c>
      <c r="AZ1270" t="str">
        <f t="shared" si="715"/>
        <v>Blank</v>
      </c>
      <c r="BA1270" t="str">
        <f t="shared" si="716"/>
        <v>male</v>
      </c>
      <c r="BB1270">
        <f t="shared" si="717"/>
        <v>0</v>
      </c>
      <c r="BC1270">
        <f t="shared" si="718"/>
        <v>0</v>
      </c>
      <c r="BD1270" t="str">
        <f t="shared" si="719"/>
        <v>S, blank</v>
      </c>
      <c r="BE1270">
        <f t="shared" si="720"/>
        <v>3</v>
      </c>
      <c r="BF1270">
        <f t="shared" si="721"/>
        <v>-3.7643689058441341</v>
      </c>
      <c r="BG1270">
        <f t="shared" si="722"/>
        <v>-42.171718189759716</v>
      </c>
      <c r="BH1270">
        <f t="shared" si="723"/>
        <v>-82.840254641099079</v>
      </c>
      <c r="BI1270">
        <f t="shared" si="724"/>
        <v>-33.757758935166962</v>
      </c>
      <c r="BJ1270">
        <f t="shared" si="725"/>
        <v>-108.67008854708662</v>
      </c>
      <c r="BK1270">
        <f t="shared" si="726"/>
        <v>-14.754319664473872</v>
      </c>
      <c r="BL1270">
        <f t="shared" si="727"/>
        <v>-22.013681658285037</v>
      </c>
      <c r="BM1270">
        <f t="shared" si="728"/>
        <v>-22.422560732600829</v>
      </c>
      <c r="BN1270">
        <f t="shared" si="729"/>
        <v>-67.960368165567971</v>
      </c>
      <c r="BO1270">
        <f t="shared" si="695"/>
        <v>0</v>
      </c>
      <c r="BP1270">
        <f t="shared" si="696"/>
        <v>2</v>
      </c>
      <c r="BQ1270" t="str">
        <f t="shared" si="697"/>
        <v>Train</v>
      </c>
    </row>
    <row r="1271" spans="1:69" x14ac:dyDescent="0.3">
      <c r="A1271">
        <v>3</v>
      </c>
      <c r="B1271">
        <v>0</v>
      </c>
      <c r="C1271" t="s">
        <v>2722</v>
      </c>
      <c r="D1271" t="s">
        <v>20</v>
      </c>
      <c r="E1271">
        <v>33</v>
      </c>
      <c r="F1271">
        <v>0</v>
      </c>
      <c r="G1271">
        <v>0</v>
      </c>
      <c r="H1271" t="s">
        <v>2723</v>
      </c>
      <c r="I1271">
        <v>9.5</v>
      </c>
      <c r="K1271" t="s">
        <v>17</v>
      </c>
      <c r="O1271">
        <v>1</v>
      </c>
      <c r="P1271">
        <v>2</v>
      </c>
      <c r="Q1271">
        <v>1</v>
      </c>
      <c r="R1271" t="str">
        <f t="shared" si="698"/>
        <v>Train</v>
      </c>
      <c r="S1271" t="str">
        <f t="shared" si="699"/>
        <v>Train</v>
      </c>
      <c r="T1271" t="str">
        <f t="shared" si="700"/>
        <v>Train</v>
      </c>
      <c r="U1271" t="str">
        <f t="shared" si="701"/>
        <v/>
      </c>
      <c r="V1271" t="str">
        <f t="shared" si="702"/>
        <v>31-40</v>
      </c>
      <c r="W1271" t="str">
        <f t="shared" si="703"/>
        <v/>
      </c>
      <c r="X1271" t="str">
        <f t="shared" si="704"/>
        <v>0-10</v>
      </c>
      <c r="Y1271" t="b">
        <f>SUMPRODUCT(--(U1271=counts!$A$40:$A$49))&gt;0</f>
        <v>0</v>
      </c>
      <c r="Z1271" t="b">
        <f>SUMPRODUCT(--(W1271=counts!$A$18:$A$22))&gt;0</f>
        <v>0</v>
      </c>
      <c r="AA1271" t="str">
        <f t="shared" si="705"/>
        <v>31-40</v>
      </c>
      <c r="AB1271" t="str">
        <f>IF(W1271="","Blank",IF(Z1271="TRUE",W1271,counts!$A$23))</f>
        <v>Blank</v>
      </c>
      <c r="AC1271" t="str">
        <f t="shared" si="706"/>
        <v>0-10</v>
      </c>
      <c r="AD1271" t="str">
        <f t="shared" si="707"/>
        <v>Blank</v>
      </c>
      <c r="AE1271" t="str">
        <f t="shared" si="708"/>
        <v>male</v>
      </c>
      <c r="AF1271">
        <f>IF(F1271&gt;=4, counts!$A$62,F1271)</f>
        <v>0</v>
      </c>
      <c r="AG1271">
        <f>IF(G1271&gt;=3, counts!$A$69,G1271)</f>
        <v>0</v>
      </c>
      <c r="AH1271" t="str">
        <f>IF(OR(K1271="S",K1271=""), counts!$A$75,K1271)</f>
        <v>S, blank</v>
      </c>
      <c r="AI1271">
        <f t="shared" si="709"/>
        <v>3</v>
      </c>
      <c r="AJ1271">
        <f>VLOOKUP(AA1271,counts!$V$8:$W$13,2,FALSE)</f>
        <v>32.769878926258563</v>
      </c>
      <c r="AK1271">
        <f>VLOOKUP(AB1271,counts!$V$17:$W$23,2,FALSE)</f>
        <v>-42.171718189759716</v>
      </c>
      <c r="AL1271">
        <f>VLOOKUP(AC1271,counts!$V$27:$W$33,2,FALSE)</f>
        <v>-82.840254641099079</v>
      </c>
      <c r="AM1271">
        <f>VLOOKUP(AD1271,counts!$V$38:$W$49,2,FALSE)</f>
        <v>-33.757758935166962</v>
      </c>
      <c r="AN1271">
        <f>VLOOKUP(AE1271,counts!$V$53:$W$54,2,FALSE)</f>
        <v>-108.67008854708662</v>
      </c>
      <c r="AO1271">
        <f>VLOOKUP(AF1271,counts!$V$58:$W$62,2,FALSE)</f>
        <v>-14.754319664473872</v>
      </c>
      <c r="AP1271">
        <f>VLOOKUP(AG1271,counts!$V$66:$W$69,2,FALSE)</f>
        <v>-22.013681658285037</v>
      </c>
      <c r="AQ1271">
        <f>VLOOKUP(AH1271,counts!$V$73:$W$75,2,FALSE)</f>
        <v>-22.422560732600829</v>
      </c>
      <c r="AR1271">
        <f>VLOOKUP(AI1271,counts!$V$79:$W$81,2,FALSE)</f>
        <v>-67.960368165567971</v>
      </c>
      <c r="AS1271">
        <f t="shared" si="710"/>
        <v>0</v>
      </c>
      <c r="AT1271">
        <f t="shared" si="711"/>
        <v>1</v>
      </c>
      <c r="AU1271" t="str">
        <f t="shared" si="694"/>
        <v>Train</v>
      </c>
      <c r="AW1271" t="str">
        <f t="shared" si="712"/>
        <v>31-40</v>
      </c>
      <c r="AX1271" t="str">
        <f t="shared" si="713"/>
        <v>Blank</v>
      </c>
      <c r="AY1271" t="str">
        <f t="shared" si="714"/>
        <v>0-10</v>
      </c>
      <c r="AZ1271" t="str">
        <f t="shared" si="715"/>
        <v>Blank</v>
      </c>
      <c r="BA1271" t="str">
        <f t="shared" si="716"/>
        <v>male</v>
      </c>
      <c r="BB1271">
        <f t="shared" si="717"/>
        <v>0</v>
      </c>
      <c r="BC1271">
        <f t="shared" si="718"/>
        <v>0</v>
      </c>
      <c r="BD1271" t="str">
        <f t="shared" si="719"/>
        <v>S, blank</v>
      </c>
      <c r="BE1271">
        <f t="shared" si="720"/>
        <v>3</v>
      </c>
      <c r="BF1271">
        <f t="shared" si="721"/>
        <v>32.769878926258563</v>
      </c>
      <c r="BG1271">
        <f t="shared" si="722"/>
        <v>-42.171718189759716</v>
      </c>
      <c r="BH1271">
        <f t="shared" si="723"/>
        <v>-82.840254641099079</v>
      </c>
      <c r="BI1271">
        <f t="shared" si="724"/>
        <v>-33.757758935166962</v>
      </c>
      <c r="BJ1271">
        <f t="shared" si="725"/>
        <v>-108.67008854708662</v>
      </c>
      <c r="BK1271">
        <f t="shared" si="726"/>
        <v>-14.754319664473872</v>
      </c>
      <c r="BL1271">
        <f t="shared" si="727"/>
        <v>-22.013681658285037</v>
      </c>
      <c r="BM1271">
        <f t="shared" si="728"/>
        <v>-22.422560732600829</v>
      </c>
      <c r="BN1271">
        <f t="shared" si="729"/>
        <v>-67.960368165567971</v>
      </c>
      <c r="BO1271">
        <f t="shared" si="695"/>
        <v>0</v>
      </c>
      <c r="BP1271">
        <f t="shared" si="696"/>
        <v>1</v>
      </c>
      <c r="BQ1271" t="str">
        <f t="shared" si="697"/>
        <v>Train</v>
      </c>
    </row>
    <row r="1272" spans="1:69" x14ac:dyDescent="0.3">
      <c r="A1272">
        <v>3</v>
      </c>
      <c r="B1272">
        <v>0</v>
      </c>
      <c r="C1272" t="s">
        <v>2724</v>
      </c>
      <c r="D1272" t="s">
        <v>20</v>
      </c>
      <c r="E1272">
        <v>28</v>
      </c>
      <c r="F1272">
        <v>0</v>
      </c>
      <c r="G1272">
        <v>0</v>
      </c>
      <c r="H1272" t="s">
        <v>2725</v>
      </c>
      <c r="I1272">
        <v>9.5</v>
      </c>
      <c r="K1272" t="s">
        <v>17</v>
      </c>
      <c r="O1272">
        <v>1</v>
      </c>
      <c r="P1272">
        <v>5</v>
      </c>
      <c r="Q1272">
        <v>2</v>
      </c>
      <c r="R1272" t="str">
        <f t="shared" si="698"/>
        <v>Train</v>
      </c>
      <c r="S1272" t="str">
        <f t="shared" si="699"/>
        <v>Validate</v>
      </c>
      <c r="T1272" t="str">
        <f t="shared" si="700"/>
        <v>Train</v>
      </c>
      <c r="U1272" t="str">
        <f t="shared" si="701"/>
        <v/>
      </c>
      <c r="V1272" t="str">
        <f t="shared" si="702"/>
        <v>18-30</v>
      </c>
      <c r="W1272" t="str">
        <f t="shared" si="703"/>
        <v/>
      </c>
      <c r="X1272" t="str">
        <f t="shared" si="704"/>
        <v>0-10</v>
      </c>
      <c r="Y1272" t="b">
        <f>SUMPRODUCT(--(U1272=counts!$A$40:$A$49))&gt;0</f>
        <v>0</v>
      </c>
      <c r="Z1272" t="b">
        <f>SUMPRODUCT(--(W1272=counts!$A$18:$A$22))&gt;0</f>
        <v>0</v>
      </c>
      <c r="AA1272" t="str">
        <f t="shared" si="705"/>
        <v>18-30</v>
      </c>
      <c r="AB1272" t="str">
        <f>IF(W1272="","Blank",IF(Z1272="TRUE",W1272,counts!$A$23))</f>
        <v>Blank</v>
      </c>
      <c r="AC1272" t="str">
        <f t="shared" si="706"/>
        <v>0-10</v>
      </c>
      <c r="AD1272" t="str">
        <f t="shared" si="707"/>
        <v>Blank</v>
      </c>
      <c r="AE1272" t="str">
        <f t="shared" si="708"/>
        <v>male</v>
      </c>
      <c r="AF1272">
        <f>IF(F1272&gt;=4, counts!$A$62,F1272)</f>
        <v>0</v>
      </c>
      <c r="AG1272">
        <f>IF(G1272&gt;=3, counts!$A$69,G1272)</f>
        <v>0</v>
      </c>
      <c r="AH1272" t="str">
        <f>IF(OR(K1272="S",K1272=""), counts!$A$75,K1272)</f>
        <v>S, blank</v>
      </c>
      <c r="AI1272">
        <f t="shared" si="709"/>
        <v>3</v>
      </c>
      <c r="AJ1272">
        <f>VLOOKUP(AA1272,counts!$V$8:$W$13,2,FALSE)</f>
        <v>-11.613432440426715</v>
      </c>
      <c r="AK1272">
        <f>VLOOKUP(AB1272,counts!$V$17:$W$23,2,FALSE)</f>
        <v>-42.171718189759716</v>
      </c>
      <c r="AL1272">
        <f>VLOOKUP(AC1272,counts!$V$27:$W$33,2,FALSE)</f>
        <v>-82.840254641099079</v>
      </c>
      <c r="AM1272">
        <f>VLOOKUP(AD1272,counts!$V$38:$W$49,2,FALSE)</f>
        <v>-33.757758935166962</v>
      </c>
      <c r="AN1272">
        <f>VLOOKUP(AE1272,counts!$V$53:$W$54,2,FALSE)</f>
        <v>-108.67008854708662</v>
      </c>
      <c r="AO1272">
        <f>VLOOKUP(AF1272,counts!$V$58:$W$62,2,FALSE)</f>
        <v>-14.754319664473872</v>
      </c>
      <c r="AP1272">
        <f>VLOOKUP(AG1272,counts!$V$66:$W$69,2,FALSE)</f>
        <v>-22.013681658285037</v>
      </c>
      <c r="AQ1272">
        <f>VLOOKUP(AH1272,counts!$V$73:$W$75,2,FALSE)</f>
        <v>-22.422560732600829</v>
      </c>
      <c r="AR1272">
        <f>VLOOKUP(AI1272,counts!$V$79:$W$81,2,FALSE)</f>
        <v>-67.960368165567971</v>
      </c>
      <c r="AS1272">
        <f t="shared" si="710"/>
        <v>0</v>
      </c>
      <c r="AT1272">
        <f t="shared" si="711"/>
        <v>1</v>
      </c>
      <c r="AU1272" t="str">
        <f t="shared" si="694"/>
        <v>Train</v>
      </c>
      <c r="AW1272" t="str">
        <f t="shared" si="712"/>
        <v>18-30</v>
      </c>
      <c r="AX1272" t="str">
        <f t="shared" si="713"/>
        <v>Blank</v>
      </c>
      <c r="AY1272" t="str">
        <f t="shared" si="714"/>
        <v>0-10</v>
      </c>
      <c r="AZ1272" t="str">
        <f t="shared" si="715"/>
        <v>Blank</v>
      </c>
      <c r="BA1272" t="str">
        <f t="shared" si="716"/>
        <v>male</v>
      </c>
      <c r="BB1272">
        <f t="shared" si="717"/>
        <v>0</v>
      </c>
      <c r="BC1272">
        <f t="shared" si="718"/>
        <v>0</v>
      </c>
      <c r="BD1272" t="str">
        <f t="shared" si="719"/>
        <v>S, blank</v>
      </c>
      <c r="BE1272">
        <f t="shared" si="720"/>
        <v>3</v>
      </c>
      <c r="BF1272">
        <f t="shared" si="721"/>
        <v>-11.613432440426715</v>
      </c>
      <c r="BG1272">
        <f t="shared" si="722"/>
        <v>-42.171718189759716</v>
      </c>
      <c r="BH1272">
        <f t="shared" si="723"/>
        <v>-82.840254641099079</v>
      </c>
      <c r="BI1272">
        <f t="shared" si="724"/>
        <v>-33.757758935166962</v>
      </c>
      <c r="BJ1272">
        <f t="shared" si="725"/>
        <v>-108.67008854708662</v>
      </c>
      <c r="BK1272">
        <f t="shared" si="726"/>
        <v>-14.754319664473872</v>
      </c>
      <c r="BL1272">
        <f t="shared" si="727"/>
        <v>-22.013681658285037</v>
      </c>
      <c r="BM1272">
        <f t="shared" si="728"/>
        <v>-22.422560732600829</v>
      </c>
      <c r="BN1272">
        <f t="shared" si="729"/>
        <v>-67.960368165567971</v>
      </c>
      <c r="BO1272">
        <f t="shared" si="695"/>
        <v>0</v>
      </c>
      <c r="BP1272">
        <f t="shared" si="696"/>
        <v>1</v>
      </c>
      <c r="BQ1272" t="str">
        <f t="shared" si="697"/>
        <v>Train</v>
      </c>
    </row>
    <row r="1273" spans="1:69" x14ac:dyDescent="0.3">
      <c r="A1273">
        <v>3</v>
      </c>
      <c r="B1273">
        <v>0</v>
      </c>
      <c r="C1273" t="s">
        <v>2726</v>
      </c>
      <c r="D1273" t="s">
        <v>20</v>
      </c>
      <c r="E1273">
        <v>28</v>
      </c>
      <c r="F1273">
        <v>0</v>
      </c>
      <c r="G1273">
        <v>0</v>
      </c>
      <c r="H1273" t="s">
        <v>2727</v>
      </c>
      <c r="I1273">
        <v>9.5</v>
      </c>
      <c r="K1273" t="s">
        <v>17</v>
      </c>
      <c r="O1273">
        <v>5</v>
      </c>
      <c r="P1273">
        <v>1</v>
      </c>
      <c r="Q1273">
        <v>1</v>
      </c>
      <c r="R1273" t="str">
        <f t="shared" si="698"/>
        <v>Validate</v>
      </c>
      <c r="S1273" t="str">
        <f t="shared" si="699"/>
        <v>Train</v>
      </c>
      <c r="T1273" t="str">
        <f t="shared" si="700"/>
        <v>Train</v>
      </c>
      <c r="U1273" t="str">
        <f t="shared" si="701"/>
        <v/>
      </c>
      <c r="V1273" t="str">
        <f t="shared" si="702"/>
        <v>18-30</v>
      </c>
      <c r="W1273" t="str">
        <f t="shared" si="703"/>
        <v/>
      </c>
      <c r="X1273" t="str">
        <f t="shared" si="704"/>
        <v>0-10</v>
      </c>
      <c r="Y1273" t="b">
        <f>SUMPRODUCT(--(U1273=counts!$A$40:$A$49))&gt;0</f>
        <v>0</v>
      </c>
      <c r="Z1273" t="b">
        <f>SUMPRODUCT(--(W1273=counts!$A$18:$A$22))&gt;0</f>
        <v>0</v>
      </c>
      <c r="AA1273" t="str">
        <f t="shared" si="705"/>
        <v>18-30</v>
      </c>
      <c r="AB1273" t="str">
        <f>IF(W1273="","Blank",IF(Z1273="TRUE",W1273,counts!$A$23))</f>
        <v>Blank</v>
      </c>
      <c r="AC1273" t="str">
        <f t="shared" si="706"/>
        <v>0-10</v>
      </c>
      <c r="AD1273" t="str">
        <f t="shared" si="707"/>
        <v>Blank</v>
      </c>
      <c r="AE1273" t="str">
        <f t="shared" si="708"/>
        <v>male</v>
      </c>
      <c r="AF1273">
        <f>IF(F1273&gt;=4, counts!$A$62,F1273)</f>
        <v>0</v>
      </c>
      <c r="AG1273">
        <f>IF(G1273&gt;=3, counts!$A$69,G1273)</f>
        <v>0</v>
      </c>
      <c r="AH1273" t="str">
        <f>IF(OR(K1273="S",K1273=""), counts!$A$75,K1273)</f>
        <v>S, blank</v>
      </c>
      <c r="AI1273">
        <f t="shared" si="709"/>
        <v>3</v>
      </c>
      <c r="AJ1273">
        <f>VLOOKUP(AA1273,counts!$V$8:$W$13,2,FALSE)</f>
        <v>-11.613432440426715</v>
      </c>
      <c r="AK1273">
        <f>VLOOKUP(AB1273,counts!$V$17:$W$23,2,FALSE)</f>
        <v>-42.171718189759716</v>
      </c>
      <c r="AL1273">
        <f>VLOOKUP(AC1273,counts!$V$27:$W$33,2,FALSE)</f>
        <v>-82.840254641099079</v>
      </c>
      <c r="AM1273">
        <f>VLOOKUP(AD1273,counts!$V$38:$W$49,2,FALSE)</f>
        <v>-33.757758935166962</v>
      </c>
      <c r="AN1273">
        <f>VLOOKUP(AE1273,counts!$V$53:$W$54,2,FALSE)</f>
        <v>-108.67008854708662</v>
      </c>
      <c r="AO1273">
        <f>VLOOKUP(AF1273,counts!$V$58:$W$62,2,FALSE)</f>
        <v>-14.754319664473872</v>
      </c>
      <c r="AP1273">
        <f>VLOOKUP(AG1273,counts!$V$66:$W$69,2,FALSE)</f>
        <v>-22.013681658285037</v>
      </c>
      <c r="AQ1273">
        <f>VLOOKUP(AH1273,counts!$V$73:$W$75,2,FALSE)</f>
        <v>-22.422560732600829</v>
      </c>
      <c r="AR1273">
        <f>VLOOKUP(AI1273,counts!$V$79:$W$81,2,FALSE)</f>
        <v>-67.960368165567971</v>
      </c>
      <c r="AS1273">
        <f t="shared" si="710"/>
        <v>0</v>
      </c>
      <c r="AT1273">
        <f t="shared" si="711"/>
        <v>5</v>
      </c>
      <c r="AU1273" t="str">
        <f t="shared" si="694"/>
        <v>Validate</v>
      </c>
      <c r="AW1273" t="str">
        <f t="shared" si="712"/>
        <v>18-30</v>
      </c>
      <c r="AX1273" t="str">
        <f t="shared" si="713"/>
        <v>Blank</v>
      </c>
      <c r="AY1273" t="str">
        <f t="shared" si="714"/>
        <v>0-10</v>
      </c>
      <c r="AZ1273" t="str">
        <f t="shared" si="715"/>
        <v>Blank</v>
      </c>
      <c r="BA1273" t="str">
        <f t="shared" si="716"/>
        <v>male</v>
      </c>
      <c r="BB1273">
        <f t="shared" si="717"/>
        <v>0</v>
      </c>
      <c r="BC1273">
        <f t="shared" si="718"/>
        <v>0</v>
      </c>
      <c r="BD1273" t="str">
        <f t="shared" si="719"/>
        <v>S, blank</v>
      </c>
      <c r="BE1273">
        <f t="shared" si="720"/>
        <v>3</v>
      </c>
      <c r="BF1273">
        <f t="shared" si="721"/>
        <v>-11.613432440426715</v>
      </c>
      <c r="BG1273">
        <f t="shared" si="722"/>
        <v>-42.171718189759716</v>
      </c>
      <c r="BH1273">
        <f t="shared" si="723"/>
        <v>-82.840254641099079</v>
      </c>
      <c r="BI1273">
        <f t="shared" si="724"/>
        <v>-33.757758935166962</v>
      </c>
      <c r="BJ1273">
        <f t="shared" si="725"/>
        <v>-108.67008854708662</v>
      </c>
      <c r="BK1273">
        <f t="shared" si="726"/>
        <v>-14.754319664473872</v>
      </c>
      <c r="BL1273">
        <f t="shared" si="727"/>
        <v>-22.013681658285037</v>
      </c>
      <c r="BM1273">
        <f t="shared" si="728"/>
        <v>-22.422560732600829</v>
      </c>
      <c r="BN1273">
        <f t="shared" si="729"/>
        <v>-67.960368165567971</v>
      </c>
      <c r="BO1273">
        <f t="shared" si="695"/>
        <v>0</v>
      </c>
      <c r="BP1273">
        <f t="shared" si="696"/>
        <v>5</v>
      </c>
      <c r="BQ1273" t="str">
        <f t="shared" si="697"/>
        <v>Validate</v>
      </c>
    </row>
    <row r="1274" spans="1:69" x14ac:dyDescent="0.3">
      <c r="A1274">
        <v>3</v>
      </c>
      <c r="B1274">
        <v>0</v>
      </c>
      <c r="C1274" t="s">
        <v>2728</v>
      </c>
      <c r="D1274" t="s">
        <v>20</v>
      </c>
      <c r="E1274">
        <v>47</v>
      </c>
      <c r="F1274">
        <v>0</v>
      </c>
      <c r="G1274">
        <v>0</v>
      </c>
      <c r="H1274" t="s">
        <v>2729</v>
      </c>
      <c r="I1274">
        <v>9</v>
      </c>
      <c r="K1274" t="s">
        <v>17</v>
      </c>
      <c r="O1274">
        <v>2</v>
      </c>
      <c r="P1274">
        <v>5</v>
      </c>
      <c r="Q1274">
        <v>5</v>
      </c>
      <c r="R1274" t="str">
        <f t="shared" si="698"/>
        <v>Train</v>
      </c>
      <c r="S1274" t="str">
        <f t="shared" si="699"/>
        <v>Validate</v>
      </c>
      <c r="T1274" t="str">
        <f t="shared" si="700"/>
        <v>Validate</v>
      </c>
      <c r="U1274" t="str">
        <f t="shared" si="701"/>
        <v/>
      </c>
      <c r="V1274" t="str">
        <f t="shared" si="702"/>
        <v>41-50</v>
      </c>
      <c r="W1274" t="str">
        <f t="shared" si="703"/>
        <v/>
      </c>
      <c r="X1274" t="str">
        <f t="shared" si="704"/>
        <v>0-10</v>
      </c>
      <c r="Y1274" t="b">
        <f>SUMPRODUCT(--(U1274=counts!$A$40:$A$49))&gt;0</f>
        <v>0</v>
      </c>
      <c r="Z1274" t="b">
        <f>SUMPRODUCT(--(W1274=counts!$A$18:$A$22))&gt;0</f>
        <v>0</v>
      </c>
      <c r="AA1274" t="str">
        <f t="shared" si="705"/>
        <v>41-50</v>
      </c>
      <c r="AB1274" t="str">
        <f>IF(W1274="","Blank",IF(Z1274="TRUE",W1274,counts!$A$23))</f>
        <v>Blank</v>
      </c>
      <c r="AC1274" t="str">
        <f t="shared" si="706"/>
        <v>0-10</v>
      </c>
      <c r="AD1274" t="str">
        <f t="shared" si="707"/>
        <v>Blank</v>
      </c>
      <c r="AE1274" t="str">
        <f t="shared" si="708"/>
        <v>male</v>
      </c>
      <c r="AF1274">
        <f>IF(F1274&gt;=4, counts!$A$62,F1274)</f>
        <v>0</v>
      </c>
      <c r="AG1274">
        <f>IF(G1274&gt;=3, counts!$A$69,G1274)</f>
        <v>0</v>
      </c>
      <c r="AH1274" t="str">
        <f>IF(OR(K1274="S",K1274=""), counts!$A$75,K1274)</f>
        <v>S, blank</v>
      </c>
      <c r="AI1274">
        <f t="shared" si="709"/>
        <v>3</v>
      </c>
      <c r="AJ1274">
        <f>VLOOKUP(AA1274,counts!$V$8:$W$13,2,FALSE)</f>
        <v>-13.385578549662212</v>
      </c>
      <c r="AK1274">
        <f>VLOOKUP(AB1274,counts!$V$17:$W$23,2,FALSE)</f>
        <v>-42.171718189759716</v>
      </c>
      <c r="AL1274">
        <f>VLOOKUP(AC1274,counts!$V$27:$W$33,2,FALSE)</f>
        <v>-82.840254641099079</v>
      </c>
      <c r="AM1274">
        <f>VLOOKUP(AD1274,counts!$V$38:$W$49,2,FALSE)</f>
        <v>-33.757758935166962</v>
      </c>
      <c r="AN1274">
        <f>VLOOKUP(AE1274,counts!$V$53:$W$54,2,FALSE)</f>
        <v>-108.67008854708662</v>
      </c>
      <c r="AO1274">
        <f>VLOOKUP(AF1274,counts!$V$58:$W$62,2,FALSE)</f>
        <v>-14.754319664473872</v>
      </c>
      <c r="AP1274">
        <f>VLOOKUP(AG1274,counts!$V$66:$W$69,2,FALSE)</f>
        <v>-22.013681658285037</v>
      </c>
      <c r="AQ1274">
        <f>VLOOKUP(AH1274,counts!$V$73:$W$75,2,FALSE)</f>
        <v>-22.422560732600829</v>
      </c>
      <c r="AR1274">
        <f>VLOOKUP(AI1274,counts!$V$79:$W$81,2,FALSE)</f>
        <v>-67.960368165567971</v>
      </c>
      <c r="AS1274">
        <f t="shared" si="710"/>
        <v>0</v>
      </c>
      <c r="AT1274">
        <f t="shared" si="711"/>
        <v>2</v>
      </c>
      <c r="AU1274" t="str">
        <f t="shared" si="694"/>
        <v>Train</v>
      </c>
      <c r="AW1274" t="str">
        <f t="shared" si="712"/>
        <v>41-50</v>
      </c>
      <c r="AX1274" t="str">
        <f t="shared" si="713"/>
        <v>Blank</v>
      </c>
      <c r="AY1274" t="str">
        <f t="shared" si="714"/>
        <v>0-10</v>
      </c>
      <c r="AZ1274" t="str">
        <f t="shared" si="715"/>
        <v>Blank</v>
      </c>
      <c r="BA1274" t="str">
        <f t="shared" si="716"/>
        <v>male</v>
      </c>
      <c r="BB1274">
        <f t="shared" si="717"/>
        <v>0</v>
      </c>
      <c r="BC1274">
        <f t="shared" si="718"/>
        <v>0</v>
      </c>
      <c r="BD1274" t="str">
        <f t="shared" si="719"/>
        <v>S, blank</v>
      </c>
      <c r="BE1274">
        <f t="shared" si="720"/>
        <v>3</v>
      </c>
      <c r="BF1274">
        <f t="shared" si="721"/>
        <v>-13.385578549662212</v>
      </c>
      <c r="BG1274">
        <f t="shared" si="722"/>
        <v>-42.171718189759716</v>
      </c>
      <c r="BH1274">
        <f t="shared" si="723"/>
        <v>-82.840254641099079</v>
      </c>
      <c r="BI1274">
        <f t="shared" si="724"/>
        <v>-33.757758935166962</v>
      </c>
      <c r="BJ1274">
        <f t="shared" si="725"/>
        <v>-108.67008854708662</v>
      </c>
      <c r="BK1274">
        <f t="shared" si="726"/>
        <v>-14.754319664473872</v>
      </c>
      <c r="BL1274">
        <f t="shared" si="727"/>
        <v>-22.013681658285037</v>
      </c>
      <c r="BM1274">
        <f t="shared" si="728"/>
        <v>-22.422560732600829</v>
      </c>
      <c r="BN1274">
        <f t="shared" si="729"/>
        <v>-67.960368165567971</v>
      </c>
      <c r="BO1274">
        <f t="shared" si="695"/>
        <v>0</v>
      </c>
      <c r="BP1274">
        <f t="shared" si="696"/>
        <v>2</v>
      </c>
      <c r="BQ1274" t="str">
        <f t="shared" si="697"/>
        <v>Train</v>
      </c>
    </row>
    <row r="1275" spans="1:69" x14ac:dyDescent="0.3">
      <c r="A1275">
        <v>3</v>
      </c>
      <c r="B1275">
        <v>0</v>
      </c>
      <c r="C1275" t="s">
        <v>2730</v>
      </c>
      <c r="D1275" t="s">
        <v>15</v>
      </c>
      <c r="E1275">
        <v>18</v>
      </c>
      <c r="F1275">
        <v>2</v>
      </c>
      <c r="G1275">
        <v>0</v>
      </c>
      <c r="H1275" t="s">
        <v>2731</v>
      </c>
      <c r="I1275">
        <v>18</v>
      </c>
      <c r="K1275" t="s">
        <v>17</v>
      </c>
      <c r="O1275">
        <v>4</v>
      </c>
      <c r="P1275">
        <v>4</v>
      </c>
      <c r="Q1275">
        <v>1</v>
      </c>
      <c r="R1275" t="str">
        <f t="shared" si="698"/>
        <v>Test</v>
      </c>
      <c r="S1275" t="str">
        <f t="shared" si="699"/>
        <v>Test</v>
      </c>
      <c r="T1275" t="str">
        <f t="shared" si="700"/>
        <v>Train</v>
      </c>
      <c r="U1275" t="str">
        <f t="shared" si="701"/>
        <v/>
      </c>
      <c r="V1275" t="str">
        <f t="shared" si="702"/>
        <v>18-30</v>
      </c>
      <c r="W1275" t="str">
        <f t="shared" si="703"/>
        <v/>
      </c>
      <c r="X1275" t="str">
        <f t="shared" si="704"/>
        <v>11-20</v>
      </c>
      <c r="Y1275" t="b">
        <f>SUMPRODUCT(--(U1275=counts!$A$40:$A$49))&gt;0</f>
        <v>0</v>
      </c>
      <c r="Z1275" t="b">
        <f>SUMPRODUCT(--(W1275=counts!$A$18:$A$22))&gt;0</f>
        <v>0</v>
      </c>
      <c r="AA1275" t="str">
        <f t="shared" si="705"/>
        <v>18-30</v>
      </c>
      <c r="AB1275" t="str">
        <f>IF(W1275="","Blank",IF(Z1275="TRUE",W1275,counts!$A$23))</f>
        <v>Blank</v>
      </c>
      <c r="AC1275" t="str">
        <f t="shared" si="706"/>
        <v>11-20</v>
      </c>
      <c r="AD1275" t="str">
        <f t="shared" si="707"/>
        <v>Blank</v>
      </c>
      <c r="AE1275" t="str">
        <f t="shared" si="708"/>
        <v>female</v>
      </c>
      <c r="AF1275">
        <f>IF(F1275&gt;=4, counts!$A$62,F1275)</f>
        <v>2</v>
      </c>
      <c r="AG1275">
        <f>IF(G1275&gt;=3, counts!$A$69,G1275)</f>
        <v>0</v>
      </c>
      <c r="AH1275" t="str">
        <f>IF(OR(K1275="S",K1275=""), counts!$A$75,K1275)</f>
        <v>S, blank</v>
      </c>
      <c r="AI1275">
        <f t="shared" si="709"/>
        <v>3</v>
      </c>
      <c r="AJ1275">
        <f>VLOOKUP(AA1275,counts!$V$8:$W$13,2,FALSE)</f>
        <v>-11.613432440426715</v>
      </c>
      <c r="AK1275">
        <f>VLOOKUP(AB1275,counts!$V$17:$W$23,2,FALSE)</f>
        <v>-42.171718189759716</v>
      </c>
      <c r="AL1275">
        <f>VLOOKUP(AC1275,counts!$V$27:$W$33,2,FALSE)</f>
        <v>-9.6115457513775127</v>
      </c>
      <c r="AM1275">
        <f>VLOOKUP(AD1275,counts!$V$38:$W$49,2,FALSE)</f>
        <v>-33.757758935166962</v>
      </c>
      <c r="AN1275">
        <f>VLOOKUP(AE1275,counts!$V$53:$W$54,2,FALSE)</f>
        <v>151.41878811967541</v>
      </c>
      <c r="AO1275">
        <f>VLOOKUP(AF1275,counts!$V$58:$W$62,2,FALSE)</f>
        <v>47.533478806865013</v>
      </c>
      <c r="AP1275">
        <f>VLOOKUP(AG1275,counts!$V$66:$W$69,2,FALSE)</f>
        <v>-22.013681658285037</v>
      </c>
      <c r="AQ1275">
        <f>VLOOKUP(AH1275,counts!$V$73:$W$75,2,FALSE)</f>
        <v>-22.422560732600829</v>
      </c>
      <c r="AR1275">
        <f>VLOOKUP(AI1275,counts!$V$79:$W$81,2,FALSE)</f>
        <v>-67.960368165567971</v>
      </c>
      <c r="AS1275">
        <f t="shared" si="710"/>
        <v>0</v>
      </c>
      <c r="AT1275">
        <f t="shared" si="711"/>
        <v>4</v>
      </c>
      <c r="AU1275" t="str">
        <f t="shared" si="694"/>
        <v>Test</v>
      </c>
      <c r="AW1275" t="str">
        <f t="shared" si="712"/>
        <v>18-30</v>
      </c>
      <c r="AX1275" t="str">
        <f t="shared" si="713"/>
        <v>Blank</v>
      </c>
      <c r="AY1275" t="str">
        <f t="shared" si="714"/>
        <v>11-20</v>
      </c>
      <c r="AZ1275" t="str">
        <f t="shared" si="715"/>
        <v>Blank</v>
      </c>
      <c r="BA1275" t="str">
        <f t="shared" si="716"/>
        <v>female</v>
      </c>
      <c r="BB1275">
        <f t="shared" si="717"/>
        <v>2</v>
      </c>
      <c r="BC1275">
        <f t="shared" si="718"/>
        <v>0</v>
      </c>
      <c r="BD1275" t="str">
        <f t="shared" si="719"/>
        <v>S, blank</v>
      </c>
      <c r="BE1275">
        <f t="shared" si="720"/>
        <v>3</v>
      </c>
      <c r="BF1275">
        <f t="shared" si="721"/>
        <v>-11.613432440426715</v>
      </c>
      <c r="BG1275">
        <f t="shared" si="722"/>
        <v>-42.171718189759716</v>
      </c>
      <c r="BH1275">
        <f t="shared" si="723"/>
        <v>-9.6115457513775127</v>
      </c>
      <c r="BI1275">
        <f t="shared" si="724"/>
        <v>-33.757758935166962</v>
      </c>
      <c r="BJ1275">
        <f t="shared" si="725"/>
        <v>151.41878811967541</v>
      </c>
      <c r="BK1275">
        <f t="shared" si="726"/>
        <v>47.533478806865013</v>
      </c>
      <c r="BL1275">
        <f t="shared" si="727"/>
        <v>-22.013681658285037</v>
      </c>
      <c r="BM1275">
        <f t="shared" si="728"/>
        <v>-22.422560732600829</v>
      </c>
      <c r="BN1275">
        <f t="shared" si="729"/>
        <v>-67.960368165567971</v>
      </c>
      <c r="BO1275">
        <f t="shared" si="695"/>
        <v>0</v>
      </c>
      <c r="BP1275">
        <f t="shared" si="696"/>
        <v>4</v>
      </c>
      <c r="BQ1275" t="str">
        <f t="shared" si="697"/>
        <v>Test</v>
      </c>
    </row>
    <row r="1276" spans="1:69" x14ac:dyDescent="0.3">
      <c r="A1276">
        <v>3</v>
      </c>
      <c r="B1276">
        <v>0</v>
      </c>
      <c r="C1276" t="s">
        <v>2732</v>
      </c>
      <c r="D1276" t="s">
        <v>20</v>
      </c>
      <c r="E1276">
        <v>31</v>
      </c>
      <c r="F1276">
        <v>3</v>
      </c>
      <c r="G1276">
        <v>0</v>
      </c>
      <c r="H1276" t="s">
        <v>2733</v>
      </c>
      <c r="I1276">
        <v>18</v>
      </c>
      <c r="K1276" t="s">
        <v>17</v>
      </c>
      <c r="O1276">
        <v>4</v>
      </c>
      <c r="P1276">
        <v>1</v>
      </c>
      <c r="Q1276">
        <v>3</v>
      </c>
      <c r="R1276" t="str">
        <f t="shared" si="698"/>
        <v>Test</v>
      </c>
      <c r="S1276" t="str">
        <f t="shared" si="699"/>
        <v>Train</v>
      </c>
      <c r="T1276" t="str">
        <f t="shared" si="700"/>
        <v>Train</v>
      </c>
      <c r="U1276" t="str">
        <f t="shared" si="701"/>
        <v/>
      </c>
      <c r="V1276" t="str">
        <f t="shared" si="702"/>
        <v>31-40</v>
      </c>
      <c r="W1276" t="str">
        <f t="shared" si="703"/>
        <v/>
      </c>
      <c r="X1276" t="str">
        <f t="shared" si="704"/>
        <v>11-20</v>
      </c>
      <c r="Y1276" t="b">
        <f>SUMPRODUCT(--(U1276=counts!$A$40:$A$49))&gt;0</f>
        <v>0</v>
      </c>
      <c r="Z1276" t="b">
        <f>SUMPRODUCT(--(W1276=counts!$A$18:$A$22))&gt;0</f>
        <v>0</v>
      </c>
      <c r="AA1276" t="str">
        <f t="shared" si="705"/>
        <v>31-40</v>
      </c>
      <c r="AB1276" t="str">
        <f>IF(W1276="","Blank",IF(Z1276="TRUE",W1276,counts!$A$23))</f>
        <v>Blank</v>
      </c>
      <c r="AC1276" t="str">
        <f t="shared" si="706"/>
        <v>11-20</v>
      </c>
      <c r="AD1276" t="str">
        <f t="shared" si="707"/>
        <v>Blank</v>
      </c>
      <c r="AE1276" t="str">
        <f t="shared" si="708"/>
        <v>male</v>
      </c>
      <c r="AF1276">
        <f>IF(F1276&gt;=4, counts!$A$62,F1276)</f>
        <v>3</v>
      </c>
      <c r="AG1276">
        <f>IF(G1276&gt;=3, counts!$A$69,G1276)</f>
        <v>0</v>
      </c>
      <c r="AH1276" t="str">
        <f>IF(OR(K1276="S",K1276=""), counts!$A$75,K1276)</f>
        <v>S, blank</v>
      </c>
      <c r="AI1276">
        <f t="shared" si="709"/>
        <v>3</v>
      </c>
      <c r="AJ1276">
        <f>VLOOKUP(AA1276,counts!$V$8:$W$13,2,FALSE)</f>
        <v>32.769878926258563</v>
      </c>
      <c r="AK1276">
        <f>VLOOKUP(AB1276,counts!$V$17:$W$23,2,FALSE)</f>
        <v>-42.171718189759716</v>
      </c>
      <c r="AL1276">
        <f>VLOOKUP(AC1276,counts!$V$27:$W$33,2,FALSE)</f>
        <v>-9.6115457513775127</v>
      </c>
      <c r="AM1276">
        <f>VLOOKUP(AD1276,counts!$V$38:$W$49,2,FALSE)</f>
        <v>-33.757758935166962</v>
      </c>
      <c r="AN1276">
        <f>VLOOKUP(AE1276,counts!$V$53:$W$54,2,FALSE)</f>
        <v>-108.67008854708662</v>
      </c>
      <c r="AO1276">
        <f>VLOOKUP(AF1276,counts!$V$58:$W$62,2,FALSE)</f>
        <v>-37.641742266793358</v>
      </c>
      <c r="AP1276">
        <f>VLOOKUP(AG1276,counts!$V$66:$W$69,2,FALSE)</f>
        <v>-22.013681658285037</v>
      </c>
      <c r="AQ1276">
        <f>VLOOKUP(AH1276,counts!$V$73:$W$75,2,FALSE)</f>
        <v>-22.422560732600829</v>
      </c>
      <c r="AR1276">
        <f>VLOOKUP(AI1276,counts!$V$79:$W$81,2,FALSE)</f>
        <v>-67.960368165567971</v>
      </c>
      <c r="AS1276">
        <f t="shared" si="710"/>
        <v>0</v>
      </c>
      <c r="AT1276">
        <f t="shared" si="711"/>
        <v>4</v>
      </c>
      <c r="AU1276" t="str">
        <f t="shared" si="694"/>
        <v>Test</v>
      </c>
      <c r="AW1276" t="str">
        <f t="shared" si="712"/>
        <v>31-40</v>
      </c>
      <c r="AX1276" t="str">
        <f t="shared" si="713"/>
        <v>Blank</v>
      </c>
      <c r="AY1276" t="str">
        <f t="shared" si="714"/>
        <v>11-20</v>
      </c>
      <c r="AZ1276" t="str">
        <f t="shared" si="715"/>
        <v>Blank</v>
      </c>
      <c r="BA1276" t="str">
        <f t="shared" si="716"/>
        <v>male</v>
      </c>
      <c r="BB1276">
        <f t="shared" si="717"/>
        <v>3</v>
      </c>
      <c r="BC1276">
        <f t="shared" si="718"/>
        <v>0</v>
      </c>
      <c r="BD1276" t="str">
        <f t="shared" si="719"/>
        <v>S, blank</v>
      </c>
      <c r="BE1276">
        <f t="shared" si="720"/>
        <v>3</v>
      </c>
      <c r="BF1276">
        <f t="shared" si="721"/>
        <v>32.769878926258563</v>
      </c>
      <c r="BG1276">
        <f t="shared" si="722"/>
        <v>-42.171718189759716</v>
      </c>
      <c r="BH1276">
        <f t="shared" si="723"/>
        <v>-9.6115457513775127</v>
      </c>
      <c r="BI1276">
        <f t="shared" si="724"/>
        <v>-33.757758935166962</v>
      </c>
      <c r="BJ1276">
        <f t="shared" si="725"/>
        <v>-108.67008854708662</v>
      </c>
      <c r="BK1276">
        <f t="shared" si="726"/>
        <v>-37.641742266793358</v>
      </c>
      <c r="BL1276">
        <f t="shared" si="727"/>
        <v>-22.013681658285037</v>
      </c>
      <c r="BM1276">
        <f t="shared" si="728"/>
        <v>-22.422560732600829</v>
      </c>
      <c r="BN1276">
        <f t="shared" si="729"/>
        <v>-67.960368165567971</v>
      </c>
      <c r="BO1276">
        <f t="shared" si="695"/>
        <v>0</v>
      </c>
      <c r="BP1276">
        <f t="shared" si="696"/>
        <v>4</v>
      </c>
      <c r="BQ1276" t="str">
        <f t="shared" si="697"/>
        <v>Test</v>
      </c>
    </row>
    <row r="1277" spans="1:69" x14ac:dyDescent="0.3">
      <c r="A1277">
        <v>3</v>
      </c>
      <c r="B1277">
        <v>0</v>
      </c>
      <c r="C1277" t="s">
        <v>2734</v>
      </c>
      <c r="D1277" t="s">
        <v>20</v>
      </c>
      <c r="E1277">
        <v>16</v>
      </c>
      <c r="F1277">
        <v>2</v>
      </c>
      <c r="G1277">
        <v>0</v>
      </c>
      <c r="H1277" t="s">
        <v>2731</v>
      </c>
      <c r="I1277">
        <v>18</v>
      </c>
      <c r="K1277" t="s">
        <v>17</v>
      </c>
      <c r="O1277">
        <v>3</v>
      </c>
      <c r="P1277">
        <v>4</v>
      </c>
      <c r="Q1277">
        <v>1</v>
      </c>
      <c r="R1277" t="str">
        <f t="shared" si="698"/>
        <v>Train</v>
      </c>
      <c r="S1277" t="str">
        <f t="shared" si="699"/>
        <v>Test</v>
      </c>
      <c r="T1277" t="str">
        <f t="shared" si="700"/>
        <v>Train</v>
      </c>
      <c r="U1277" t="str">
        <f t="shared" si="701"/>
        <v/>
      </c>
      <c r="V1277" t="str">
        <f t="shared" si="702"/>
        <v>0-17</v>
      </c>
      <c r="W1277" t="str">
        <f t="shared" si="703"/>
        <v/>
      </c>
      <c r="X1277" t="str">
        <f t="shared" si="704"/>
        <v>11-20</v>
      </c>
      <c r="Y1277" t="b">
        <f>SUMPRODUCT(--(U1277=counts!$A$40:$A$49))&gt;0</f>
        <v>0</v>
      </c>
      <c r="Z1277" t="b">
        <f>SUMPRODUCT(--(W1277=counts!$A$18:$A$22))&gt;0</f>
        <v>0</v>
      </c>
      <c r="AA1277" t="str">
        <f t="shared" si="705"/>
        <v>0-17</v>
      </c>
      <c r="AB1277" t="str">
        <f>IF(W1277="","Blank",IF(Z1277="TRUE",W1277,counts!$A$23))</f>
        <v>Blank</v>
      </c>
      <c r="AC1277" t="str">
        <f t="shared" si="706"/>
        <v>11-20</v>
      </c>
      <c r="AD1277" t="str">
        <f t="shared" si="707"/>
        <v>Blank</v>
      </c>
      <c r="AE1277" t="str">
        <f t="shared" si="708"/>
        <v>male</v>
      </c>
      <c r="AF1277">
        <f>IF(F1277&gt;=4, counts!$A$62,F1277)</f>
        <v>2</v>
      </c>
      <c r="AG1277">
        <f>IF(G1277&gt;=3, counts!$A$69,G1277)</f>
        <v>0</v>
      </c>
      <c r="AH1277" t="str">
        <f>IF(OR(K1277="S",K1277=""), counts!$A$75,K1277)</f>
        <v>S, blank</v>
      </c>
      <c r="AI1277">
        <f t="shared" si="709"/>
        <v>3</v>
      </c>
      <c r="AJ1277">
        <f>VLOOKUP(AA1277,counts!$V$8:$W$13,2,FALSE)</f>
        <v>-3.7643689058441341</v>
      </c>
      <c r="AK1277">
        <f>VLOOKUP(AB1277,counts!$V$17:$W$23,2,FALSE)</f>
        <v>-42.171718189759716</v>
      </c>
      <c r="AL1277">
        <f>VLOOKUP(AC1277,counts!$V$27:$W$33,2,FALSE)</f>
        <v>-9.6115457513775127</v>
      </c>
      <c r="AM1277">
        <f>VLOOKUP(AD1277,counts!$V$38:$W$49,2,FALSE)</f>
        <v>-33.757758935166962</v>
      </c>
      <c r="AN1277">
        <f>VLOOKUP(AE1277,counts!$V$53:$W$54,2,FALSE)</f>
        <v>-108.67008854708662</v>
      </c>
      <c r="AO1277">
        <f>VLOOKUP(AF1277,counts!$V$58:$W$62,2,FALSE)</f>
        <v>47.533478806865013</v>
      </c>
      <c r="AP1277">
        <f>VLOOKUP(AG1277,counts!$V$66:$W$69,2,FALSE)</f>
        <v>-22.013681658285037</v>
      </c>
      <c r="AQ1277">
        <f>VLOOKUP(AH1277,counts!$V$73:$W$75,2,FALSE)</f>
        <v>-22.422560732600829</v>
      </c>
      <c r="AR1277">
        <f>VLOOKUP(AI1277,counts!$V$79:$W$81,2,FALSE)</f>
        <v>-67.960368165567971</v>
      </c>
      <c r="AS1277">
        <f t="shared" si="710"/>
        <v>0</v>
      </c>
      <c r="AT1277">
        <f t="shared" si="711"/>
        <v>3</v>
      </c>
      <c r="AU1277" t="str">
        <f t="shared" si="694"/>
        <v>Train</v>
      </c>
      <c r="AW1277" t="str">
        <f t="shared" si="712"/>
        <v>0-17</v>
      </c>
      <c r="AX1277" t="str">
        <f t="shared" si="713"/>
        <v>Blank</v>
      </c>
      <c r="AY1277" t="str">
        <f t="shared" si="714"/>
        <v>11-20</v>
      </c>
      <c r="AZ1277" t="str">
        <f t="shared" si="715"/>
        <v>Blank</v>
      </c>
      <c r="BA1277" t="str">
        <f t="shared" si="716"/>
        <v>male</v>
      </c>
      <c r="BB1277">
        <f t="shared" si="717"/>
        <v>2</v>
      </c>
      <c r="BC1277">
        <f t="shared" si="718"/>
        <v>0</v>
      </c>
      <c r="BD1277" t="str">
        <f t="shared" si="719"/>
        <v>S, blank</v>
      </c>
      <c r="BE1277">
        <f t="shared" si="720"/>
        <v>3</v>
      </c>
      <c r="BF1277">
        <f t="shared" si="721"/>
        <v>-3.7643689058441341</v>
      </c>
      <c r="BG1277">
        <f t="shared" si="722"/>
        <v>-42.171718189759716</v>
      </c>
      <c r="BH1277">
        <f t="shared" si="723"/>
        <v>-9.6115457513775127</v>
      </c>
      <c r="BI1277">
        <f t="shared" si="724"/>
        <v>-33.757758935166962</v>
      </c>
      <c r="BJ1277">
        <f t="shared" si="725"/>
        <v>-108.67008854708662</v>
      </c>
      <c r="BK1277">
        <f t="shared" si="726"/>
        <v>47.533478806865013</v>
      </c>
      <c r="BL1277">
        <f t="shared" si="727"/>
        <v>-22.013681658285037</v>
      </c>
      <c r="BM1277">
        <f t="shared" si="728"/>
        <v>-22.422560732600829</v>
      </c>
      <c r="BN1277">
        <f t="shared" si="729"/>
        <v>-67.960368165567971</v>
      </c>
      <c r="BO1277">
        <f t="shared" si="695"/>
        <v>0</v>
      </c>
      <c r="BP1277">
        <f t="shared" si="696"/>
        <v>3</v>
      </c>
      <c r="BQ1277" t="str">
        <f t="shared" si="697"/>
        <v>Train</v>
      </c>
    </row>
    <row r="1278" spans="1:69" x14ac:dyDescent="0.3">
      <c r="A1278">
        <v>3</v>
      </c>
      <c r="B1278">
        <v>0</v>
      </c>
      <c r="C1278" t="s">
        <v>2735</v>
      </c>
      <c r="D1278" t="s">
        <v>15</v>
      </c>
      <c r="E1278">
        <v>31</v>
      </c>
      <c r="F1278">
        <v>1</v>
      </c>
      <c r="G1278">
        <v>0</v>
      </c>
      <c r="H1278" t="s">
        <v>2733</v>
      </c>
      <c r="I1278">
        <v>18</v>
      </c>
      <c r="K1278" t="s">
        <v>17</v>
      </c>
      <c r="O1278">
        <v>5</v>
      </c>
      <c r="P1278">
        <v>2</v>
      </c>
      <c r="Q1278">
        <v>4</v>
      </c>
      <c r="R1278" t="str">
        <f t="shared" si="698"/>
        <v>Validate</v>
      </c>
      <c r="S1278" t="str">
        <f t="shared" si="699"/>
        <v>Train</v>
      </c>
      <c r="T1278" t="str">
        <f t="shared" si="700"/>
        <v>Test</v>
      </c>
      <c r="U1278" t="str">
        <f t="shared" si="701"/>
        <v/>
      </c>
      <c r="V1278" t="str">
        <f t="shared" si="702"/>
        <v>31-40</v>
      </c>
      <c r="W1278" t="str">
        <f t="shared" si="703"/>
        <v/>
      </c>
      <c r="X1278" t="str">
        <f t="shared" si="704"/>
        <v>11-20</v>
      </c>
      <c r="Y1278" t="b">
        <f>SUMPRODUCT(--(U1278=counts!$A$40:$A$49))&gt;0</f>
        <v>0</v>
      </c>
      <c r="Z1278" t="b">
        <f>SUMPRODUCT(--(W1278=counts!$A$18:$A$22))&gt;0</f>
        <v>0</v>
      </c>
      <c r="AA1278" t="str">
        <f t="shared" si="705"/>
        <v>31-40</v>
      </c>
      <c r="AB1278" t="str">
        <f>IF(W1278="","Blank",IF(Z1278="TRUE",W1278,counts!$A$23))</f>
        <v>Blank</v>
      </c>
      <c r="AC1278" t="str">
        <f t="shared" si="706"/>
        <v>11-20</v>
      </c>
      <c r="AD1278" t="str">
        <f t="shared" si="707"/>
        <v>Blank</v>
      </c>
      <c r="AE1278" t="str">
        <f t="shared" si="708"/>
        <v>female</v>
      </c>
      <c r="AF1278">
        <f>IF(F1278&gt;=4, counts!$A$62,F1278)</f>
        <v>1</v>
      </c>
      <c r="AG1278">
        <f>IF(G1278&gt;=3, counts!$A$69,G1278)</f>
        <v>0</v>
      </c>
      <c r="AH1278" t="str">
        <f>IF(OR(K1278="S",K1278=""), counts!$A$75,K1278)</f>
        <v>S, blank</v>
      </c>
      <c r="AI1278">
        <f t="shared" si="709"/>
        <v>3</v>
      </c>
      <c r="AJ1278">
        <f>VLOOKUP(AA1278,counts!$V$8:$W$13,2,FALSE)</f>
        <v>32.769878926258563</v>
      </c>
      <c r="AK1278">
        <f>VLOOKUP(AB1278,counts!$V$17:$W$23,2,FALSE)</f>
        <v>-42.171718189759716</v>
      </c>
      <c r="AL1278">
        <f>VLOOKUP(AC1278,counts!$V$27:$W$33,2,FALSE)</f>
        <v>-9.6115457513775127</v>
      </c>
      <c r="AM1278">
        <f>VLOOKUP(AD1278,counts!$V$38:$W$49,2,FALSE)</f>
        <v>-33.757758935166962</v>
      </c>
      <c r="AN1278">
        <f>VLOOKUP(AE1278,counts!$V$53:$W$54,2,FALSE)</f>
        <v>151.41878811967541</v>
      </c>
      <c r="AO1278">
        <f>VLOOKUP(AF1278,counts!$V$58:$W$62,2,FALSE)</f>
        <v>48.695090775187893</v>
      </c>
      <c r="AP1278">
        <f>VLOOKUP(AG1278,counts!$V$66:$W$69,2,FALSE)</f>
        <v>-22.013681658285037</v>
      </c>
      <c r="AQ1278">
        <f>VLOOKUP(AH1278,counts!$V$73:$W$75,2,FALSE)</f>
        <v>-22.422560732600829</v>
      </c>
      <c r="AR1278">
        <f>VLOOKUP(AI1278,counts!$V$79:$W$81,2,FALSE)</f>
        <v>-67.960368165567971</v>
      </c>
      <c r="AS1278">
        <f t="shared" si="710"/>
        <v>0</v>
      </c>
      <c r="AT1278">
        <f t="shared" si="711"/>
        <v>5</v>
      </c>
      <c r="AU1278" t="str">
        <f t="shared" si="694"/>
        <v>Validate</v>
      </c>
      <c r="AW1278" t="str">
        <f t="shared" si="712"/>
        <v>31-40</v>
      </c>
      <c r="AX1278" t="str">
        <f t="shared" si="713"/>
        <v>Blank</v>
      </c>
      <c r="AY1278" t="str">
        <f t="shared" si="714"/>
        <v>11-20</v>
      </c>
      <c r="AZ1278" t="str">
        <f t="shared" si="715"/>
        <v>Blank</v>
      </c>
      <c r="BA1278" t="str">
        <f t="shared" si="716"/>
        <v>female</v>
      </c>
      <c r="BB1278">
        <f t="shared" si="717"/>
        <v>1</v>
      </c>
      <c r="BC1278">
        <f t="shared" si="718"/>
        <v>0</v>
      </c>
      <c r="BD1278" t="str">
        <f t="shared" si="719"/>
        <v>S, blank</v>
      </c>
      <c r="BE1278">
        <f t="shared" si="720"/>
        <v>3</v>
      </c>
      <c r="BF1278">
        <f t="shared" si="721"/>
        <v>32.769878926258563</v>
      </c>
      <c r="BG1278">
        <f t="shared" si="722"/>
        <v>-42.171718189759716</v>
      </c>
      <c r="BH1278">
        <f t="shared" si="723"/>
        <v>-9.6115457513775127</v>
      </c>
      <c r="BI1278">
        <f t="shared" si="724"/>
        <v>-33.757758935166962</v>
      </c>
      <c r="BJ1278">
        <f t="shared" si="725"/>
        <v>151.41878811967541</v>
      </c>
      <c r="BK1278">
        <f t="shared" si="726"/>
        <v>48.695090775187893</v>
      </c>
      <c r="BL1278">
        <f t="shared" si="727"/>
        <v>-22.013681658285037</v>
      </c>
      <c r="BM1278">
        <f t="shared" si="728"/>
        <v>-22.422560732600829</v>
      </c>
      <c r="BN1278">
        <f t="shared" si="729"/>
        <v>-67.960368165567971</v>
      </c>
      <c r="BO1278">
        <f t="shared" si="695"/>
        <v>0</v>
      </c>
      <c r="BP1278">
        <f t="shared" si="696"/>
        <v>5</v>
      </c>
      <c r="BQ1278" t="str">
        <f t="shared" si="697"/>
        <v>Validate</v>
      </c>
    </row>
    <row r="1279" spans="1:69" x14ac:dyDescent="0.3">
      <c r="A1279">
        <v>3</v>
      </c>
      <c r="B1279">
        <v>1</v>
      </c>
      <c r="C1279" t="s">
        <v>2736</v>
      </c>
      <c r="D1279" t="s">
        <v>20</v>
      </c>
      <c r="E1279">
        <v>22</v>
      </c>
      <c r="F1279">
        <v>0</v>
      </c>
      <c r="G1279">
        <v>0</v>
      </c>
      <c r="H1279" t="s">
        <v>2737</v>
      </c>
      <c r="I1279">
        <v>7.2249999999999996</v>
      </c>
      <c r="K1279" t="s">
        <v>44</v>
      </c>
      <c r="L1279" t="s">
        <v>2669</v>
      </c>
      <c r="O1279">
        <v>2</v>
      </c>
      <c r="P1279">
        <v>5</v>
      </c>
      <c r="Q1279">
        <v>5</v>
      </c>
      <c r="R1279" t="str">
        <f t="shared" si="698"/>
        <v>Train</v>
      </c>
      <c r="S1279" t="str">
        <f t="shared" si="699"/>
        <v>Validate</v>
      </c>
      <c r="T1279" t="str">
        <f t="shared" si="700"/>
        <v>Validate</v>
      </c>
      <c r="U1279" t="str">
        <f t="shared" si="701"/>
        <v/>
      </c>
      <c r="V1279" t="str">
        <f t="shared" si="702"/>
        <v>18-30</v>
      </c>
      <c r="W1279" t="str">
        <f t="shared" si="703"/>
        <v/>
      </c>
      <c r="X1279" t="str">
        <f t="shared" si="704"/>
        <v>0-10</v>
      </c>
      <c r="Y1279" t="b">
        <f>SUMPRODUCT(--(U1279=counts!$A$40:$A$49))&gt;0</f>
        <v>0</v>
      </c>
      <c r="Z1279" t="b">
        <f>SUMPRODUCT(--(W1279=counts!$A$18:$A$22))&gt;0</f>
        <v>0</v>
      </c>
      <c r="AA1279" t="str">
        <f t="shared" si="705"/>
        <v>18-30</v>
      </c>
      <c r="AB1279" t="str">
        <f>IF(W1279="","Blank",IF(Z1279="TRUE",W1279,counts!$A$23))</f>
        <v>Blank</v>
      </c>
      <c r="AC1279" t="str">
        <f t="shared" si="706"/>
        <v>0-10</v>
      </c>
      <c r="AD1279" t="str">
        <f t="shared" si="707"/>
        <v>Blank</v>
      </c>
      <c r="AE1279" t="str">
        <f t="shared" si="708"/>
        <v>male</v>
      </c>
      <c r="AF1279">
        <f>IF(F1279&gt;=4, counts!$A$62,F1279)</f>
        <v>0</v>
      </c>
      <c r="AG1279">
        <f>IF(G1279&gt;=3, counts!$A$69,G1279)</f>
        <v>0</v>
      </c>
      <c r="AH1279" t="str">
        <f>IF(OR(K1279="S",K1279=""), counts!$A$75,K1279)</f>
        <v>C</v>
      </c>
      <c r="AI1279">
        <f t="shared" si="709"/>
        <v>3</v>
      </c>
      <c r="AJ1279">
        <f>VLOOKUP(AA1279,counts!$V$8:$W$13,2,FALSE)</f>
        <v>-11.613432440426715</v>
      </c>
      <c r="AK1279">
        <f>VLOOKUP(AB1279,counts!$V$17:$W$23,2,FALSE)</f>
        <v>-42.171718189759716</v>
      </c>
      <c r="AL1279">
        <f>VLOOKUP(AC1279,counts!$V$27:$W$33,2,FALSE)</f>
        <v>-82.840254641099079</v>
      </c>
      <c r="AM1279">
        <f>VLOOKUP(AD1279,counts!$V$38:$W$49,2,FALSE)</f>
        <v>-33.757758935166962</v>
      </c>
      <c r="AN1279">
        <f>VLOOKUP(AE1279,counts!$V$53:$W$54,2,FALSE)</f>
        <v>-108.67008854708662</v>
      </c>
      <c r="AO1279">
        <f>VLOOKUP(AF1279,counts!$V$58:$W$62,2,FALSE)</f>
        <v>-14.754319664473872</v>
      </c>
      <c r="AP1279">
        <f>VLOOKUP(AG1279,counts!$V$66:$W$69,2,FALSE)</f>
        <v>-22.013681658285037</v>
      </c>
      <c r="AQ1279">
        <f>VLOOKUP(AH1279,counts!$V$73:$W$75,2,FALSE)</f>
        <v>72.444458573419169</v>
      </c>
      <c r="AR1279">
        <f>VLOOKUP(AI1279,counts!$V$79:$W$81,2,FALSE)</f>
        <v>-67.960368165567971</v>
      </c>
      <c r="AS1279">
        <f t="shared" si="710"/>
        <v>1</v>
      </c>
      <c r="AT1279">
        <f t="shared" si="711"/>
        <v>2</v>
      </c>
      <c r="AU1279" t="str">
        <f t="shared" si="694"/>
        <v>Train</v>
      </c>
      <c r="AW1279" t="str">
        <f t="shared" si="712"/>
        <v>18-30</v>
      </c>
      <c r="AX1279" t="str">
        <f t="shared" si="713"/>
        <v>Blank</v>
      </c>
      <c r="AY1279" t="str">
        <f t="shared" si="714"/>
        <v>0-10</v>
      </c>
      <c r="AZ1279" t="str">
        <f t="shared" si="715"/>
        <v>Blank</v>
      </c>
      <c r="BA1279" t="str">
        <f t="shared" si="716"/>
        <v>male</v>
      </c>
      <c r="BB1279">
        <f t="shared" si="717"/>
        <v>0</v>
      </c>
      <c r="BC1279">
        <f t="shared" si="718"/>
        <v>0</v>
      </c>
      <c r="BD1279" t="str">
        <f t="shared" si="719"/>
        <v>C</v>
      </c>
      <c r="BE1279">
        <f t="shared" si="720"/>
        <v>3</v>
      </c>
      <c r="BF1279">
        <f t="shared" si="721"/>
        <v>-11.613432440426715</v>
      </c>
      <c r="BG1279">
        <f t="shared" si="722"/>
        <v>-42.171718189759716</v>
      </c>
      <c r="BH1279">
        <f t="shared" si="723"/>
        <v>-82.840254641099079</v>
      </c>
      <c r="BI1279">
        <f t="shared" si="724"/>
        <v>-33.757758935166962</v>
      </c>
      <c r="BJ1279">
        <f t="shared" si="725"/>
        <v>-108.67008854708662</v>
      </c>
      <c r="BK1279">
        <f t="shared" si="726"/>
        <v>-14.754319664473872</v>
      </c>
      <c r="BL1279">
        <f t="shared" si="727"/>
        <v>-22.013681658285037</v>
      </c>
      <c r="BM1279">
        <f t="shared" si="728"/>
        <v>72.444458573419169</v>
      </c>
      <c r="BN1279">
        <f t="shared" si="729"/>
        <v>-67.960368165567971</v>
      </c>
      <c r="BO1279">
        <f t="shared" si="695"/>
        <v>1</v>
      </c>
      <c r="BP1279">
        <f t="shared" si="696"/>
        <v>2</v>
      </c>
      <c r="BQ1279" t="str">
        <f t="shared" si="697"/>
        <v>Train</v>
      </c>
    </row>
    <row r="1280" spans="1:69" x14ac:dyDescent="0.3">
      <c r="A1280">
        <v>3</v>
      </c>
      <c r="B1280">
        <v>0</v>
      </c>
      <c r="C1280" t="s">
        <v>2738</v>
      </c>
      <c r="D1280" t="s">
        <v>20</v>
      </c>
      <c r="E1280">
        <v>20</v>
      </c>
      <c r="F1280">
        <v>0</v>
      </c>
      <c r="G1280">
        <v>0</v>
      </c>
      <c r="H1280" t="s">
        <v>2739</v>
      </c>
      <c r="I1280">
        <v>7.8541999999999996</v>
      </c>
      <c r="K1280" t="s">
        <v>17</v>
      </c>
      <c r="O1280">
        <v>5</v>
      </c>
      <c r="P1280">
        <v>2</v>
      </c>
      <c r="Q1280">
        <v>1</v>
      </c>
      <c r="R1280" t="str">
        <f t="shared" si="698"/>
        <v>Validate</v>
      </c>
      <c r="S1280" t="str">
        <f t="shared" si="699"/>
        <v>Train</v>
      </c>
      <c r="T1280" t="str">
        <f t="shared" si="700"/>
        <v>Train</v>
      </c>
      <c r="U1280" t="str">
        <f t="shared" si="701"/>
        <v/>
      </c>
      <c r="V1280" t="str">
        <f t="shared" si="702"/>
        <v>18-30</v>
      </c>
      <c r="W1280" t="str">
        <f t="shared" si="703"/>
        <v/>
      </c>
      <c r="X1280" t="str">
        <f t="shared" si="704"/>
        <v>0-10</v>
      </c>
      <c r="Y1280" t="b">
        <f>SUMPRODUCT(--(U1280=counts!$A$40:$A$49))&gt;0</f>
        <v>0</v>
      </c>
      <c r="Z1280" t="b">
        <f>SUMPRODUCT(--(W1280=counts!$A$18:$A$22))&gt;0</f>
        <v>0</v>
      </c>
      <c r="AA1280" t="str">
        <f t="shared" si="705"/>
        <v>18-30</v>
      </c>
      <c r="AB1280" t="str">
        <f>IF(W1280="","Blank",IF(Z1280="TRUE",W1280,counts!$A$23))</f>
        <v>Blank</v>
      </c>
      <c r="AC1280" t="str">
        <f t="shared" si="706"/>
        <v>0-10</v>
      </c>
      <c r="AD1280" t="str">
        <f t="shared" si="707"/>
        <v>Blank</v>
      </c>
      <c r="AE1280" t="str">
        <f t="shared" si="708"/>
        <v>male</v>
      </c>
      <c r="AF1280">
        <f>IF(F1280&gt;=4, counts!$A$62,F1280)</f>
        <v>0</v>
      </c>
      <c r="AG1280">
        <f>IF(G1280&gt;=3, counts!$A$69,G1280)</f>
        <v>0</v>
      </c>
      <c r="AH1280" t="str">
        <f>IF(OR(K1280="S",K1280=""), counts!$A$75,K1280)</f>
        <v>S, blank</v>
      </c>
      <c r="AI1280">
        <f t="shared" si="709"/>
        <v>3</v>
      </c>
      <c r="AJ1280">
        <f>VLOOKUP(AA1280,counts!$V$8:$W$13,2,FALSE)</f>
        <v>-11.613432440426715</v>
      </c>
      <c r="AK1280">
        <f>VLOOKUP(AB1280,counts!$V$17:$W$23,2,FALSE)</f>
        <v>-42.171718189759716</v>
      </c>
      <c r="AL1280">
        <f>VLOOKUP(AC1280,counts!$V$27:$W$33,2,FALSE)</f>
        <v>-82.840254641099079</v>
      </c>
      <c r="AM1280">
        <f>VLOOKUP(AD1280,counts!$V$38:$W$49,2,FALSE)</f>
        <v>-33.757758935166962</v>
      </c>
      <c r="AN1280">
        <f>VLOOKUP(AE1280,counts!$V$53:$W$54,2,FALSE)</f>
        <v>-108.67008854708662</v>
      </c>
      <c r="AO1280">
        <f>VLOOKUP(AF1280,counts!$V$58:$W$62,2,FALSE)</f>
        <v>-14.754319664473872</v>
      </c>
      <c r="AP1280">
        <f>VLOOKUP(AG1280,counts!$V$66:$W$69,2,FALSE)</f>
        <v>-22.013681658285037</v>
      </c>
      <c r="AQ1280">
        <f>VLOOKUP(AH1280,counts!$V$73:$W$75,2,FALSE)</f>
        <v>-22.422560732600829</v>
      </c>
      <c r="AR1280">
        <f>VLOOKUP(AI1280,counts!$V$79:$W$81,2,FALSE)</f>
        <v>-67.960368165567971</v>
      </c>
      <c r="AS1280">
        <f t="shared" si="710"/>
        <v>0</v>
      </c>
      <c r="AT1280">
        <f t="shared" si="711"/>
        <v>5</v>
      </c>
      <c r="AU1280" t="str">
        <f t="shared" si="694"/>
        <v>Validate</v>
      </c>
      <c r="AW1280" t="str">
        <f t="shared" si="712"/>
        <v>18-30</v>
      </c>
      <c r="AX1280" t="str">
        <f t="shared" si="713"/>
        <v>Blank</v>
      </c>
      <c r="AY1280" t="str">
        <f t="shared" si="714"/>
        <v>0-10</v>
      </c>
      <c r="AZ1280" t="str">
        <f t="shared" si="715"/>
        <v>Blank</v>
      </c>
      <c r="BA1280" t="str">
        <f t="shared" si="716"/>
        <v>male</v>
      </c>
      <c r="BB1280">
        <f t="shared" si="717"/>
        <v>0</v>
      </c>
      <c r="BC1280">
        <f t="shared" si="718"/>
        <v>0</v>
      </c>
      <c r="BD1280" t="str">
        <f t="shared" si="719"/>
        <v>S, blank</v>
      </c>
      <c r="BE1280">
        <f t="shared" si="720"/>
        <v>3</v>
      </c>
      <c r="BF1280">
        <f t="shared" si="721"/>
        <v>-11.613432440426715</v>
      </c>
      <c r="BG1280">
        <f t="shared" si="722"/>
        <v>-42.171718189759716</v>
      </c>
      <c r="BH1280">
        <f t="shared" si="723"/>
        <v>-82.840254641099079</v>
      </c>
      <c r="BI1280">
        <f t="shared" si="724"/>
        <v>-33.757758935166962</v>
      </c>
      <c r="BJ1280">
        <f t="shared" si="725"/>
        <v>-108.67008854708662</v>
      </c>
      <c r="BK1280">
        <f t="shared" si="726"/>
        <v>-14.754319664473872</v>
      </c>
      <c r="BL1280">
        <f t="shared" si="727"/>
        <v>-22.013681658285037</v>
      </c>
      <c r="BM1280">
        <f t="shared" si="728"/>
        <v>-22.422560732600829</v>
      </c>
      <c r="BN1280">
        <f t="shared" si="729"/>
        <v>-67.960368165567971</v>
      </c>
      <c r="BO1280">
        <f t="shared" si="695"/>
        <v>0</v>
      </c>
      <c r="BP1280">
        <f t="shared" si="696"/>
        <v>5</v>
      </c>
      <c r="BQ1280" t="str">
        <f t="shared" si="697"/>
        <v>Validate</v>
      </c>
    </row>
    <row r="1281" spans="1:69" x14ac:dyDescent="0.3">
      <c r="A1281">
        <v>3</v>
      </c>
      <c r="B1281">
        <v>0</v>
      </c>
      <c r="C1281" t="s">
        <v>2740</v>
      </c>
      <c r="D1281" t="s">
        <v>15</v>
      </c>
      <c r="E1281">
        <v>14</v>
      </c>
      <c r="F1281">
        <v>0</v>
      </c>
      <c r="G1281">
        <v>0</v>
      </c>
      <c r="H1281" t="s">
        <v>2741</v>
      </c>
      <c r="I1281">
        <v>7.8541999999999996</v>
      </c>
      <c r="K1281" t="s">
        <v>17</v>
      </c>
      <c r="O1281">
        <v>2</v>
      </c>
      <c r="P1281">
        <v>4</v>
      </c>
      <c r="Q1281">
        <v>4</v>
      </c>
      <c r="R1281" t="str">
        <f t="shared" si="698"/>
        <v>Train</v>
      </c>
      <c r="S1281" t="str">
        <f t="shared" si="699"/>
        <v>Test</v>
      </c>
      <c r="T1281" t="str">
        <f t="shared" si="700"/>
        <v>Test</v>
      </c>
      <c r="U1281" t="str">
        <f t="shared" si="701"/>
        <v/>
      </c>
      <c r="V1281" t="str">
        <f t="shared" si="702"/>
        <v>0-17</v>
      </c>
      <c r="W1281" t="str">
        <f t="shared" si="703"/>
        <v/>
      </c>
      <c r="X1281" t="str">
        <f t="shared" si="704"/>
        <v>0-10</v>
      </c>
      <c r="Y1281" t="b">
        <f>SUMPRODUCT(--(U1281=counts!$A$40:$A$49))&gt;0</f>
        <v>0</v>
      </c>
      <c r="Z1281" t="b">
        <f>SUMPRODUCT(--(W1281=counts!$A$18:$A$22))&gt;0</f>
        <v>0</v>
      </c>
      <c r="AA1281" t="str">
        <f t="shared" si="705"/>
        <v>0-17</v>
      </c>
      <c r="AB1281" t="str">
        <f>IF(W1281="","Blank",IF(Z1281="TRUE",W1281,counts!$A$23))</f>
        <v>Blank</v>
      </c>
      <c r="AC1281" t="str">
        <f t="shared" si="706"/>
        <v>0-10</v>
      </c>
      <c r="AD1281" t="str">
        <f t="shared" si="707"/>
        <v>Blank</v>
      </c>
      <c r="AE1281" t="str">
        <f t="shared" si="708"/>
        <v>female</v>
      </c>
      <c r="AF1281">
        <f>IF(F1281&gt;=4, counts!$A$62,F1281)</f>
        <v>0</v>
      </c>
      <c r="AG1281">
        <f>IF(G1281&gt;=3, counts!$A$69,G1281)</f>
        <v>0</v>
      </c>
      <c r="AH1281" t="str">
        <f>IF(OR(K1281="S",K1281=""), counts!$A$75,K1281)</f>
        <v>S, blank</v>
      </c>
      <c r="AI1281">
        <f t="shared" si="709"/>
        <v>3</v>
      </c>
      <c r="AJ1281">
        <f>VLOOKUP(AA1281,counts!$V$8:$W$13,2,FALSE)</f>
        <v>-3.7643689058441341</v>
      </c>
      <c r="AK1281">
        <f>VLOOKUP(AB1281,counts!$V$17:$W$23,2,FALSE)</f>
        <v>-42.171718189759716</v>
      </c>
      <c r="AL1281">
        <f>VLOOKUP(AC1281,counts!$V$27:$W$33,2,FALSE)</f>
        <v>-82.840254641099079</v>
      </c>
      <c r="AM1281">
        <f>VLOOKUP(AD1281,counts!$V$38:$W$49,2,FALSE)</f>
        <v>-33.757758935166962</v>
      </c>
      <c r="AN1281">
        <f>VLOOKUP(AE1281,counts!$V$53:$W$54,2,FALSE)</f>
        <v>151.41878811967541</v>
      </c>
      <c r="AO1281">
        <f>VLOOKUP(AF1281,counts!$V$58:$W$62,2,FALSE)</f>
        <v>-14.754319664473872</v>
      </c>
      <c r="AP1281">
        <f>VLOOKUP(AG1281,counts!$V$66:$W$69,2,FALSE)</f>
        <v>-22.013681658285037</v>
      </c>
      <c r="AQ1281">
        <f>VLOOKUP(AH1281,counts!$V$73:$W$75,2,FALSE)</f>
        <v>-22.422560732600829</v>
      </c>
      <c r="AR1281">
        <f>VLOOKUP(AI1281,counts!$V$79:$W$81,2,FALSE)</f>
        <v>-67.960368165567971</v>
      </c>
      <c r="AS1281">
        <f t="shared" si="710"/>
        <v>0</v>
      </c>
      <c r="AT1281">
        <f t="shared" si="711"/>
        <v>2</v>
      </c>
      <c r="AU1281" t="str">
        <f t="shared" si="694"/>
        <v>Train</v>
      </c>
      <c r="AW1281" t="str">
        <f t="shared" si="712"/>
        <v>0-17</v>
      </c>
      <c r="AX1281" t="str">
        <f t="shared" si="713"/>
        <v>Blank</v>
      </c>
      <c r="AY1281" t="str">
        <f t="shared" si="714"/>
        <v>0-10</v>
      </c>
      <c r="AZ1281" t="str">
        <f t="shared" si="715"/>
        <v>Blank</v>
      </c>
      <c r="BA1281" t="str">
        <f t="shared" si="716"/>
        <v>female</v>
      </c>
      <c r="BB1281">
        <f t="shared" si="717"/>
        <v>0</v>
      </c>
      <c r="BC1281">
        <f t="shared" si="718"/>
        <v>0</v>
      </c>
      <c r="BD1281" t="str">
        <f t="shared" si="719"/>
        <v>S, blank</v>
      </c>
      <c r="BE1281">
        <f t="shared" si="720"/>
        <v>3</v>
      </c>
      <c r="BF1281">
        <f t="shared" si="721"/>
        <v>-3.7643689058441341</v>
      </c>
      <c r="BG1281">
        <f t="shared" si="722"/>
        <v>-42.171718189759716</v>
      </c>
      <c r="BH1281">
        <f t="shared" si="723"/>
        <v>-82.840254641099079</v>
      </c>
      <c r="BI1281">
        <f t="shared" si="724"/>
        <v>-33.757758935166962</v>
      </c>
      <c r="BJ1281">
        <f t="shared" si="725"/>
        <v>151.41878811967541</v>
      </c>
      <c r="BK1281">
        <f t="shared" si="726"/>
        <v>-14.754319664473872</v>
      </c>
      <c r="BL1281">
        <f t="shared" si="727"/>
        <v>-22.013681658285037</v>
      </c>
      <c r="BM1281">
        <f t="shared" si="728"/>
        <v>-22.422560732600829</v>
      </c>
      <c r="BN1281">
        <f t="shared" si="729"/>
        <v>-67.960368165567971</v>
      </c>
      <c r="BO1281">
        <f t="shared" si="695"/>
        <v>0</v>
      </c>
      <c r="BP1281">
        <f t="shared" si="696"/>
        <v>2</v>
      </c>
      <c r="BQ1281" t="str">
        <f t="shared" si="697"/>
        <v>Train</v>
      </c>
    </row>
    <row r="1282" spans="1:69" x14ac:dyDescent="0.3">
      <c r="A1282">
        <v>3</v>
      </c>
      <c r="B1282">
        <v>0</v>
      </c>
      <c r="C1282" t="s">
        <v>2742</v>
      </c>
      <c r="D1282" t="s">
        <v>20</v>
      </c>
      <c r="E1282">
        <v>22</v>
      </c>
      <c r="F1282">
        <v>0</v>
      </c>
      <c r="G1282">
        <v>0</v>
      </c>
      <c r="H1282" t="s">
        <v>2743</v>
      </c>
      <c r="I1282">
        <v>7.8958000000000004</v>
      </c>
      <c r="K1282" t="s">
        <v>17</v>
      </c>
      <c r="O1282">
        <v>3</v>
      </c>
      <c r="P1282">
        <v>2</v>
      </c>
      <c r="Q1282">
        <v>1</v>
      </c>
      <c r="R1282" t="str">
        <f t="shared" si="698"/>
        <v>Train</v>
      </c>
      <c r="S1282" t="str">
        <f t="shared" si="699"/>
        <v>Train</v>
      </c>
      <c r="T1282" t="str">
        <f t="shared" si="700"/>
        <v>Train</v>
      </c>
      <c r="U1282" t="str">
        <f t="shared" si="701"/>
        <v/>
      </c>
      <c r="V1282" t="str">
        <f t="shared" si="702"/>
        <v>18-30</v>
      </c>
      <c r="W1282" t="str">
        <f t="shared" si="703"/>
        <v/>
      </c>
      <c r="X1282" t="str">
        <f t="shared" si="704"/>
        <v>0-10</v>
      </c>
      <c r="Y1282" t="b">
        <f>SUMPRODUCT(--(U1282=counts!$A$40:$A$49))&gt;0</f>
        <v>0</v>
      </c>
      <c r="Z1282" t="b">
        <f>SUMPRODUCT(--(W1282=counts!$A$18:$A$22))&gt;0</f>
        <v>0</v>
      </c>
      <c r="AA1282" t="str">
        <f t="shared" si="705"/>
        <v>18-30</v>
      </c>
      <c r="AB1282" t="str">
        <f>IF(W1282="","Blank",IF(Z1282="TRUE",W1282,counts!$A$23))</f>
        <v>Blank</v>
      </c>
      <c r="AC1282" t="str">
        <f t="shared" si="706"/>
        <v>0-10</v>
      </c>
      <c r="AD1282" t="str">
        <f t="shared" si="707"/>
        <v>Blank</v>
      </c>
      <c r="AE1282" t="str">
        <f t="shared" si="708"/>
        <v>male</v>
      </c>
      <c r="AF1282">
        <f>IF(F1282&gt;=4, counts!$A$62,F1282)</f>
        <v>0</v>
      </c>
      <c r="AG1282">
        <f>IF(G1282&gt;=3, counts!$A$69,G1282)</f>
        <v>0</v>
      </c>
      <c r="AH1282" t="str">
        <f>IF(OR(K1282="S",K1282=""), counts!$A$75,K1282)</f>
        <v>S, blank</v>
      </c>
      <c r="AI1282">
        <f t="shared" si="709"/>
        <v>3</v>
      </c>
      <c r="AJ1282">
        <f>VLOOKUP(AA1282,counts!$V$8:$W$13,2,FALSE)</f>
        <v>-11.613432440426715</v>
      </c>
      <c r="AK1282">
        <f>VLOOKUP(AB1282,counts!$V$17:$W$23,2,FALSE)</f>
        <v>-42.171718189759716</v>
      </c>
      <c r="AL1282">
        <f>VLOOKUP(AC1282,counts!$V$27:$W$33,2,FALSE)</f>
        <v>-82.840254641099079</v>
      </c>
      <c r="AM1282">
        <f>VLOOKUP(AD1282,counts!$V$38:$W$49,2,FALSE)</f>
        <v>-33.757758935166962</v>
      </c>
      <c r="AN1282">
        <f>VLOOKUP(AE1282,counts!$V$53:$W$54,2,FALSE)</f>
        <v>-108.67008854708662</v>
      </c>
      <c r="AO1282">
        <f>VLOOKUP(AF1282,counts!$V$58:$W$62,2,FALSE)</f>
        <v>-14.754319664473872</v>
      </c>
      <c r="AP1282">
        <f>VLOOKUP(AG1282,counts!$V$66:$W$69,2,FALSE)</f>
        <v>-22.013681658285037</v>
      </c>
      <c r="AQ1282">
        <f>VLOOKUP(AH1282,counts!$V$73:$W$75,2,FALSE)</f>
        <v>-22.422560732600829</v>
      </c>
      <c r="AR1282">
        <f>VLOOKUP(AI1282,counts!$V$79:$W$81,2,FALSE)</f>
        <v>-67.960368165567971</v>
      </c>
      <c r="AS1282">
        <f t="shared" si="710"/>
        <v>0</v>
      </c>
      <c r="AT1282">
        <f t="shared" si="711"/>
        <v>3</v>
      </c>
      <c r="AU1282" t="str">
        <f t="shared" ref="AU1282:AU1310" si="730">R1282</f>
        <v>Train</v>
      </c>
      <c r="AW1282" t="str">
        <f t="shared" si="712"/>
        <v>18-30</v>
      </c>
      <c r="AX1282" t="str">
        <f t="shared" si="713"/>
        <v>Blank</v>
      </c>
      <c r="AY1282" t="str">
        <f t="shared" si="714"/>
        <v>0-10</v>
      </c>
      <c r="AZ1282" t="str">
        <f t="shared" si="715"/>
        <v>Blank</v>
      </c>
      <c r="BA1282" t="str">
        <f t="shared" si="716"/>
        <v>male</v>
      </c>
      <c r="BB1282">
        <f t="shared" si="717"/>
        <v>0</v>
      </c>
      <c r="BC1282">
        <f t="shared" si="718"/>
        <v>0</v>
      </c>
      <c r="BD1282" t="str">
        <f t="shared" si="719"/>
        <v>S, blank</v>
      </c>
      <c r="BE1282">
        <f t="shared" si="720"/>
        <v>3</v>
      </c>
      <c r="BF1282">
        <f t="shared" si="721"/>
        <v>-11.613432440426715</v>
      </c>
      <c r="BG1282">
        <f t="shared" si="722"/>
        <v>-42.171718189759716</v>
      </c>
      <c r="BH1282">
        <f t="shared" si="723"/>
        <v>-82.840254641099079</v>
      </c>
      <c r="BI1282">
        <f t="shared" si="724"/>
        <v>-33.757758935166962</v>
      </c>
      <c r="BJ1282">
        <f t="shared" si="725"/>
        <v>-108.67008854708662</v>
      </c>
      <c r="BK1282">
        <f t="shared" si="726"/>
        <v>-14.754319664473872</v>
      </c>
      <c r="BL1282">
        <f t="shared" si="727"/>
        <v>-22.013681658285037</v>
      </c>
      <c r="BM1282">
        <f t="shared" si="728"/>
        <v>-22.422560732600829</v>
      </c>
      <c r="BN1282">
        <f t="shared" si="729"/>
        <v>-67.960368165567971</v>
      </c>
      <c r="BO1282">
        <f t="shared" ref="BO1282:BO1310" si="731">AS1282</f>
        <v>0</v>
      </c>
      <c r="BP1282">
        <f t="shared" ref="BP1282:BP1310" si="732">AT1282</f>
        <v>3</v>
      </c>
      <c r="BQ1282" t="str">
        <f t="shared" ref="BQ1282:BQ1310" si="733">AU1282</f>
        <v>Train</v>
      </c>
    </row>
    <row r="1283" spans="1:69" x14ac:dyDescent="0.3">
      <c r="A1283">
        <v>3</v>
      </c>
      <c r="B1283">
        <v>0</v>
      </c>
      <c r="C1283" t="s">
        <v>2744</v>
      </c>
      <c r="D1283" t="s">
        <v>20</v>
      </c>
      <c r="E1283">
        <v>22</v>
      </c>
      <c r="F1283">
        <v>0</v>
      </c>
      <c r="G1283">
        <v>0</v>
      </c>
      <c r="H1283" t="s">
        <v>2745</v>
      </c>
      <c r="I1283">
        <v>9</v>
      </c>
      <c r="K1283" t="s">
        <v>17</v>
      </c>
      <c r="N1283" t="s">
        <v>2746</v>
      </c>
      <c r="O1283">
        <v>2</v>
      </c>
      <c r="P1283">
        <v>2</v>
      </c>
      <c r="Q1283">
        <v>3</v>
      </c>
      <c r="R1283" t="str">
        <f t="shared" ref="R1283:R1310" si="734">IF(O1283&lt;=3,"Train",IF(O1283=4,"Test","Validate"))</f>
        <v>Train</v>
      </c>
      <c r="S1283" t="str">
        <f t="shared" ref="S1283:S1310" si="735">IF(P1283&lt;=3,"Train",IF(P1283=4,"Test","Validate"))</f>
        <v>Train</v>
      </c>
      <c r="T1283" t="str">
        <f t="shared" ref="T1283:T1310" si="736">IF(Q1283&lt;=3,"Train",IF(Q1283=4,"Test","Validate"))</f>
        <v>Train</v>
      </c>
      <c r="U1283" t="str">
        <f t="shared" ref="U1283:U1310" si="737">IFERROR(MID(RIGHT(N1283,4), FIND(",",RIGHT(N1283,4))+2,2),"")</f>
        <v>OH</v>
      </c>
      <c r="V1283" t="str">
        <f t="shared" ref="V1283:V1310" si="738">IF(E1283&lt;=17, "0-17", IF(E1283&lt;=30, "18-30", IF(E1283&lt;=40, "31-40", IF(E1283&lt;=50, "41-50", IF(E1283&lt;=60, "51-60", "61+")))))</f>
        <v>18-30</v>
      </c>
      <c r="W1283" t="str">
        <f t="shared" ref="W1283:W1310" si="739">LEFT(J1283,1)</f>
        <v/>
      </c>
      <c r="X1283" t="str">
        <f t="shared" ref="X1283:X1310" si="740">IF(I1283=0,"0", IF(I1283&lt;=10, "0-10", IF(I1283&lt;=20, "11-20", IF(I1283&lt;=30, "21-30", IF(I1283&lt;=40, "31-40", IF(I1283&lt;=100, "41-100", "100+"))))))</f>
        <v>0-10</v>
      </c>
      <c r="Y1283" t="b">
        <f>SUMPRODUCT(--(U1283=counts!$A$40:$A$49))&gt;0</f>
        <v>1</v>
      </c>
      <c r="Z1283" t="b">
        <f>SUMPRODUCT(--(W1283=counts!$A$18:$A$22))&gt;0</f>
        <v>0</v>
      </c>
      <c r="AA1283" t="str">
        <f t="shared" ref="AA1283:AA1310" si="741">V1283</f>
        <v>18-30</v>
      </c>
      <c r="AB1283" t="str">
        <f>IF(W1283="","Blank",IF(Z1283="TRUE",W1283,counts!$A$23))</f>
        <v>Blank</v>
      </c>
      <c r="AC1283" t="str">
        <f t="shared" ref="AC1283:AC1310" si="742">X1283</f>
        <v>0-10</v>
      </c>
      <c r="AD1283" t="str">
        <f t="shared" ref="AD1283:AD1310" si="743">IF(U1283="","Blank",IF(Y1283=TRUE, U1283,"Others"))</f>
        <v>OH</v>
      </c>
      <c r="AE1283" t="str">
        <f t="shared" ref="AE1283:AE1310" si="744">D1283</f>
        <v>male</v>
      </c>
      <c r="AF1283">
        <f>IF(F1283&gt;=4, counts!$A$62,F1283)</f>
        <v>0</v>
      </c>
      <c r="AG1283">
        <f>IF(G1283&gt;=3, counts!$A$69,G1283)</f>
        <v>0</v>
      </c>
      <c r="AH1283" t="str">
        <f>IF(OR(K1283="S",K1283=""), counts!$A$75,K1283)</f>
        <v>S, blank</v>
      </c>
      <c r="AI1283">
        <f t="shared" ref="AI1283:AI1310" si="745">A1283</f>
        <v>3</v>
      </c>
      <c r="AJ1283">
        <f>VLOOKUP(AA1283,counts!$V$8:$W$13,2,FALSE)</f>
        <v>-11.613432440426715</v>
      </c>
      <c r="AK1283">
        <f>VLOOKUP(AB1283,counts!$V$17:$W$23,2,FALSE)</f>
        <v>-42.171718189759716</v>
      </c>
      <c r="AL1283">
        <f>VLOOKUP(AC1283,counts!$V$27:$W$33,2,FALSE)</f>
        <v>-82.840254641099079</v>
      </c>
      <c r="AM1283">
        <f>VLOOKUP(AD1283,counts!$V$38:$W$49,2,FALSE)</f>
        <v>82.755538165800246</v>
      </c>
      <c r="AN1283">
        <f>VLOOKUP(AE1283,counts!$V$53:$W$54,2,FALSE)</f>
        <v>-108.67008854708662</v>
      </c>
      <c r="AO1283">
        <f>VLOOKUP(AF1283,counts!$V$58:$W$62,2,FALSE)</f>
        <v>-14.754319664473872</v>
      </c>
      <c r="AP1283">
        <f>VLOOKUP(AG1283,counts!$V$66:$W$69,2,FALSE)</f>
        <v>-22.013681658285037</v>
      </c>
      <c r="AQ1283">
        <f>VLOOKUP(AH1283,counts!$V$73:$W$75,2,FALSE)</f>
        <v>-22.422560732600829</v>
      </c>
      <c r="AR1283">
        <f>VLOOKUP(AI1283,counts!$V$79:$W$81,2,FALSE)</f>
        <v>-67.960368165567971</v>
      </c>
      <c r="AS1283">
        <f t="shared" ref="AS1283:AS1310" si="746">B1283</f>
        <v>0</v>
      </c>
      <c r="AT1283">
        <f t="shared" ref="AT1283:AT1310" si="747">O1283</f>
        <v>2</v>
      </c>
      <c r="AU1283" t="str">
        <f t="shared" si="730"/>
        <v>Train</v>
      </c>
      <c r="AW1283" t="str">
        <f t="shared" ref="AW1283:AW1310" si="748">AA1283</f>
        <v>18-30</v>
      </c>
      <c r="AX1283" t="str">
        <f t="shared" ref="AX1283:AX1310" si="749">AB1283</f>
        <v>Blank</v>
      </c>
      <c r="AY1283" t="str">
        <f t="shared" ref="AY1283:AY1310" si="750">AC1283</f>
        <v>0-10</v>
      </c>
      <c r="AZ1283" t="str">
        <f t="shared" ref="AZ1283:AZ1310" si="751">AD1283</f>
        <v>OH</v>
      </c>
      <c r="BA1283" t="str">
        <f t="shared" ref="BA1283:BA1310" si="752">AE1283</f>
        <v>male</v>
      </c>
      <c r="BB1283">
        <f t="shared" ref="BB1283:BB1310" si="753">AF1283</f>
        <v>0</v>
      </c>
      <c r="BC1283">
        <f t="shared" ref="BC1283:BC1310" si="754">AG1283</f>
        <v>0</v>
      </c>
      <c r="BD1283" t="str">
        <f t="shared" ref="BD1283:BD1310" si="755">AH1283</f>
        <v>S, blank</v>
      </c>
      <c r="BE1283">
        <f t="shared" ref="BE1283:BE1310" si="756">AI1283</f>
        <v>3</v>
      </c>
      <c r="BF1283">
        <f t="shared" ref="BF1283:BF1310" si="757">AJ1283</f>
        <v>-11.613432440426715</v>
      </c>
      <c r="BG1283">
        <f t="shared" ref="BG1283:BG1310" si="758">AK1283</f>
        <v>-42.171718189759716</v>
      </c>
      <c r="BH1283">
        <f t="shared" ref="BH1283:BH1310" si="759">AL1283</f>
        <v>-82.840254641099079</v>
      </c>
      <c r="BI1283">
        <f t="shared" ref="BI1283:BI1310" si="760">AM1283</f>
        <v>82.755538165800246</v>
      </c>
      <c r="BJ1283">
        <f t="shared" ref="BJ1283:BJ1310" si="761">AN1283</f>
        <v>-108.67008854708662</v>
      </c>
      <c r="BK1283">
        <f t="shared" ref="BK1283:BK1310" si="762">AO1283</f>
        <v>-14.754319664473872</v>
      </c>
      <c r="BL1283">
        <f t="shared" ref="BL1283:BL1310" si="763">AP1283</f>
        <v>-22.013681658285037</v>
      </c>
      <c r="BM1283">
        <f t="shared" ref="BM1283:BM1310" si="764">AQ1283</f>
        <v>-22.422560732600829</v>
      </c>
      <c r="BN1283">
        <f t="shared" ref="BN1283:BN1310" si="765">AR1283</f>
        <v>-67.960368165567971</v>
      </c>
      <c r="BO1283">
        <f t="shared" si="731"/>
        <v>0</v>
      </c>
      <c r="BP1283">
        <f t="shared" si="732"/>
        <v>2</v>
      </c>
      <c r="BQ1283" t="str">
        <f t="shared" si="733"/>
        <v>Train</v>
      </c>
    </row>
    <row r="1284" spans="1:69" x14ac:dyDescent="0.3">
      <c r="A1284">
        <v>3</v>
      </c>
      <c r="B1284">
        <v>0</v>
      </c>
      <c r="C1284" t="s">
        <v>2747</v>
      </c>
      <c r="D1284" t="s">
        <v>20</v>
      </c>
      <c r="F1284">
        <v>0</v>
      </c>
      <c r="G1284">
        <v>0</v>
      </c>
      <c r="H1284" t="s">
        <v>2748</v>
      </c>
      <c r="I1284">
        <v>8.0500000000000007</v>
      </c>
      <c r="K1284" t="s">
        <v>17</v>
      </c>
      <c r="O1284">
        <v>4</v>
      </c>
      <c r="P1284">
        <v>2</v>
      </c>
      <c r="Q1284">
        <v>4</v>
      </c>
      <c r="R1284" t="str">
        <f t="shared" si="734"/>
        <v>Test</v>
      </c>
      <c r="S1284" t="str">
        <f t="shared" si="735"/>
        <v>Train</v>
      </c>
      <c r="T1284" t="str">
        <f t="shared" si="736"/>
        <v>Test</v>
      </c>
      <c r="U1284" t="str">
        <f t="shared" si="737"/>
        <v/>
      </c>
      <c r="V1284" t="str">
        <f t="shared" si="738"/>
        <v>0-17</v>
      </c>
      <c r="W1284" t="str">
        <f t="shared" si="739"/>
        <v/>
      </c>
      <c r="X1284" t="str">
        <f t="shared" si="740"/>
        <v>0-10</v>
      </c>
      <c r="Y1284" t="b">
        <f>SUMPRODUCT(--(U1284=counts!$A$40:$A$49))&gt;0</f>
        <v>0</v>
      </c>
      <c r="Z1284" t="b">
        <f>SUMPRODUCT(--(W1284=counts!$A$18:$A$22))&gt;0</f>
        <v>0</v>
      </c>
      <c r="AA1284" t="str">
        <f t="shared" si="741"/>
        <v>0-17</v>
      </c>
      <c r="AB1284" t="str">
        <f>IF(W1284="","Blank",IF(Z1284="TRUE",W1284,counts!$A$23))</f>
        <v>Blank</v>
      </c>
      <c r="AC1284" t="str">
        <f t="shared" si="742"/>
        <v>0-10</v>
      </c>
      <c r="AD1284" t="str">
        <f t="shared" si="743"/>
        <v>Blank</v>
      </c>
      <c r="AE1284" t="str">
        <f t="shared" si="744"/>
        <v>male</v>
      </c>
      <c r="AF1284">
        <f>IF(F1284&gt;=4, counts!$A$62,F1284)</f>
        <v>0</v>
      </c>
      <c r="AG1284">
        <f>IF(G1284&gt;=3, counts!$A$69,G1284)</f>
        <v>0</v>
      </c>
      <c r="AH1284" t="str">
        <f>IF(OR(K1284="S",K1284=""), counts!$A$75,K1284)</f>
        <v>S, blank</v>
      </c>
      <c r="AI1284">
        <f t="shared" si="745"/>
        <v>3</v>
      </c>
      <c r="AJ1284">
        <f>VLOOKUP(AA1284,counts!$V$8:$W$13,2,FALSE)</f>
        <v>-3.7643689058441341</v>
      </c>
      <c r="AK1284">
        <f>VLOOKUP(AB1284,counts!$V$17:$W$23,2,FALSE)</f>
        <v>-42.171718189759716</v>
      </c>
      <c r="AL1284">
        <f>VLOOKUP(AC1284,counts!$V$27:$W$33,2,FALSE)</f>
        <v>-82.840254641099079</v>
      </c>
      <c r="AM1284">
        <f>VLOOKUP(AD1284,counts!$V$38:$W$49,2,FALSE)</f>
        <v>-33.757758935166962</v>
      </c>
      <c r="AN1284">
        <f>VLOOKUP(AE1284,counts!$V$53:$W$54,2,FALSE)</f>
        <v>-108.67008854708662</v>
      </c>
      <c r="AO1284">
        <f>VLOOKUP(AF1284,counts!$V$58:$W$62,2,FALSE)</f>
        <v>-14.754319664473872</v>
      </c>
      <c r="AP1284">
        <f>VLOOKUP(AG1284,counts!$V$66:$W$69,2,FALSE)</f>
        <v>-22.013681658285037</v>
      </c>
      <c r="AQ1284">
        <f>VLOOKUP(AH1284,counts!$V$73:$W$75,2,FALSE)</f>
        <v>-22.422560732600829</v>
      </c>
      <c r="AR1284">
        <f>VLOOKUP(AI1284,counts!$V$79:$W$81,2,FALSE)</f>
        <v>-67.960368165567971</v>
      </c>
      <c r="AS1284">
        <f t="shared" si="746"/>
        <v>0</v>
      </c>
      <c r="AT1284">
        <f t="shared" si="747"/>
        <v>4</v>
      </c>
      <c r="AU1284" t="str">
        <f t="shared" si="730"/>
        <v>Test</v>
      </c>
      <c r="AW1284" t="str">
        <f t="shared" si="748"/>
        <v>0-17</v>
      </c>
      <c r="AX1284" t="str">
        <f t="shared" si="749"/>
        <v>Blank</v>
      </c>
      <c r="AY1284" t="str">
        <f t="shared" si="750"/>
        <v>0-10</v>
      </c>
      <c r="AZ1284" t="str">
        <f t="shared" si="751"/>
        <v>Blank</v>
      </c>
      <c r="BA1284" t="str">
        <f t="shared" si="752"/>
        <v>male</v>
      </c>
      <c r="BB1284">
        <f t="shared" si="753"/>
        <v>0</v>
      </c>
      <c r="BC1284">
        <f t="shared" si="754"/>
        <v>0</v>
      </c>
      <c r="BD1284" t="str">
        <f t="shared" si="755"/>
        <v>S, blank</v>
      </c>
      <c r="BE1284">
        <f t="shared" si="756"/>
        <v>3</v>
      </c>
      <c r="BF1284">
        <f t="shared" si="757"/>
        <v>-3.7643689058441341</v>
      </c>
      <c r="BG1284">
        <f t="shared" si="758"/>
        <v>-42.171718189759716</v>
      </c>
      <c r="BH1284">
        <f t="shared" si="759"/>
        <v>-82.840254641099079</v>
      </c>
      <c r="BI1284">
        <f t="shared" si="760"/>
        <v>-33.757758935166962</v>
      </c>
      <c r="BJ1284">
        <f t="shared" si="761"/>
        <v>-108.67008854708662</v>
      </c>
      <c r="BK1284">
        <f t="shared" si="762"/>
        <v>-14.754319664473872</v>
      </c>
      <c r="BL1284">
        <f t="shared" si="763"/>
        <v>-22.013681658285037</v>
      </c>
      <c r="BM1284">
        <f t="shared" si="764"/>
        <v>-22.422560732600829</v>
      </c>
      <c r="BN1284">
        <f t="shared" si="765"/>
        <v>-67.960368165567971</v>
      </c>
      <c r="BO1284">
        <f t="shared" si="731"/>
        <v>0</v>
      </c>
      <c r="BP1284">
        <f t="shared" si="732"/>
        <v>4</v>
      </c>
      <c r="BQ1284" t="str">
        <f t="shared" si="733"/>
        <v>Test</v>
      </c>
    </row>
    <row r="1285" spans="1:69" x14ac:dyDescent="0.3">
      <c r="A1285">
        <v>3</v>
      </c>
      <c r="B1285">
        <v>0</v>
      </c>
      <c r="C1285" t="s">
        <v>2749</v>
      </c>
      <c r="D1285" t="s">
        <v>20</v>
      </c>
      <c r="F1285">
        <v>0</v>
      </c>
      <c r="G1285">
        <v>0</v>
      </c>
      <c r="H1285" t="s">
        <v>2750</v>
      </c>
      <c r="I1285">
        <v>7.55</v>
      </c>
      <c r="K1285" t="s">
        <v>17</v>
      </c>
      <c r="O1285">
        <v>4</v>
      </c>
      <c r="P1285">
        <v>2</v>
      </c>
      <c r="Q1285">
        <v>4</v>
      </c>
      <c r="R1285" t="str">
        <f t="shared" si="734"/>
        <v>Test</v>
      </c>
      <c r="S1285" t="str">
        <f t="shared" si="735"/>
        <v>Train</v>
      </c>
      <c r="T1285" t="str">
        <f t="shared" si="736"/>
        <v>Test</v>
      </c>
      <c r="U1285" t="str">
        <f t="shared" si="737"/>
        <v/>
      </c>
      <c r="V1285" t="str">
        <f t="shared" si="738"/>
        <v>0-17</v>
      </c>
      <c r="W1285" t="str">
        <f t="shared" si="739"/>
        <v/>
      </c>
      <c r="X1285" t="str">
        <f t="shared" si="740"/>
        <v>0-10</v>
      </c>
      <c r="Y1285" t="b">
        <f>SUMPRODUCT(--(U1285=counts!$A$40:$A$49))&gt;0</f>
        <v>0</v>
      </c>
      <c r="Z1285" t="b">
        <f>SUMPRODUCT(--(W1285=counts!$A$18:$A$22))&gt;0</f>
        <v>0</v>
      </c>
      <c r="AA1285" t="str">
        <f t="shared" si="741"/>
        <v>0-17</v>
      </c>
      <c r="AB1285" t="str">
        <f>IF(W1285="","Blank",IF(Z1285="TRUE",W1285,counts!$A$23))</f>
        <v>Blank</v>
      </c>
      <c r="AC1285" t="str">
        <f t="shared" si="742"/>
        <v>0-10</v>
      </c>
      <c r="AD1285" t="str">
        <f t="shared" si="743"/>
        <v>Blank</v>
      </c>
      <c r="AE1285" t="str">
        <f t="shared" si="744"/>
        <v>male</v>
      </c>
      <c r="AF1285">
        <f>IF(F1285&gt;=4, counts!$A$62,F1285)</f>
        <v>0</v>
      </c>
      <c r="AG1285">
        <f>IF(G1285&gt;=3, counts!$A$69,G1285)</f>
        <v>0</v>
      </c>
      <c r="AH1285" t="str">
        <f>IF(OR(K1285="S",K1285=""), counts!$A$75,K1285)</f>
        <v>S, blank</v>
      </c>
      <c r="AI1285">
        <f t="shared" si="745"/>
        <v>3</v>
      </c>
      <c r="AJ1285">
        <f>VLOOKUP(AA1285,counts!$V$8:$W$13,2,FALSE)</f>
        <v>-3.7643689058441341</v>
      </c>
      <c r="AK1285">
        <f>VLOOKUP(AB1285,counts!$V$17:$W$23,2,FALSE)</f>
        <v>-42.171718189759716</v>
      </c>
      <c r="AL1285">
        <f>VLOOKUP(AC1285,counts!$V$27:$W$33,2,FALSE)</f>
        <v>-82.840254641099079</v>
      </c>
      <c r="AM1285">
        <f>VLOOKUP(AD1285,counts!$V$38:$W$49,2,FALSE)</f>
        <v>-33.757758935166962</v>
      </c>
      <c r="AN1285">
        <f>VLOOKUP(AE1285,counts!$V$53:$W$54,2,FALSE)</f>
        <v>-108.67008854708662</v>
      </c>
      <c r="AO1285">
        <f>VLOOKUP(AF1285,counts!$V$58:$W$62,2,FALSE)</f>
        <v>-14.754319664473872</v>
      </c>
      <c r="AP1285">
        <f>VLOOKUP(AG1285,counts!$V$66:$W$69,2,FALSE)</f>
        <v>-22.013681658285037</v>
      </c>
      <c r="AQ1285">
        <f>VLOOKUP(AH1285,counts!$V$73:$W$75,2,FALSE)</f>
        <v>-22.422560732600829</v>
      </c>
      <c r="AR1285">
        <f>VLOOKUP(AI1285,counts!$V$79:$W$81,2,FALSE)</f>
        <v>-67.960368165567971</v>
      </c>
      <c r="AS1285">
        <f t="shared" si="746"/>
        <v>0</v>
      </c>
      <c r="AT1285">
        <f t="shared" si="747"/>
        <v>4</v>
      </c>
      <c r="AU1285" t="str">
        <f t="shared" si="730"/>
        <v>Test</v>
      </c>
      <c r="AW1285" t="str">
        <f t="shared" si="748"/>
        <v>0-17</v>
      </c>
      <c r="AX1285" t="str">
        <f t="shared" si="749"/>
        <v>Blank</v>
      </c>
      <c r="AY1285" t="str">
        <f t="shared" si="750"/>
        <v>0-10</v>
      </c>
      <c r="AZ1285" t="str">
        <f t="shared" si="751"/>
        <v>Blank</v>
      </c>
      <c r="BA1285" t="str">
        <f t="shared" si="752"/>
        <v>male</v>
      </c>
      <c r="BB1285">
        <f t="shared" si="753"/>
        <v>0</v>
      </c>
      <c r="BC1285">
        <f t="shared" si="754"/>
        <v>0</v>
      </c>
      <c r="BD1285" t="str">
        <f t="shared" si="755"/>
        <v>S, blank</v>
      </c>
      <c r="BE1285">
        <f t="shared" si="756"/>
        <v>3</v>
      </c>
      <c r="BF1285">
        <f t="shared" si="757"/>
        <v>-3.7643689058441341</v>
      </c>
      <c r="BG1285">
        <f t="shared" si="758"/>
        <v>-42.171718189759716</v>
      </c>
      <c r="BH1285">
        <f t="shared" si="759"/>
        <v>-82.840254641099079</v>
      </c>
      <c r="BI1285">
        <f t="shared" si="760"/>
        <v>-33.757758935166962</v>
      </c>
      <c r="BJ1285">
        <f t="shared" si="761"/>
        <v>-108.67008854708662</v>
      </c>
      <c r="BK1285">
        <f t="shared" si="762"/>
        <v>-14.754319664473872</v>
      </c>
      <c r="BL1285">
        <f t="shared" si="763"/>
        <v>-22.013681658285037</v>
      </c>
      <c r="BM1285">
        <f t="shared" si="764"/>
        <v>-22.422560732600829</v>
      </c>
      <c r="BN1285">
        <f t="shared" si="765"/>
        <v>-67.960368165567971</v>
      </c>
      <c r="BO1285">
        <f t="shared" si="731"/>
        <v>0</v>
      </c>
      <c r="BP1285">
        <f t="shared" si="732"/>
        <v>4</v>
      </c>
      <c r="BQ1285" t="str">
        <f t="shared" si="733"/>
        <v>Test</v>
      </c>
    </row>
    <row r="1286" spans="1:69" x14ac:dyDescent="0.3">
      <c r="A1286">
        <v>3</v>
      </c>
      <c r="B1286">
        <v>0</v>
      </c>
      <c r="C1286" t="s">
        <v>2751</v>
      </c>
      <c r="D1286" t="s">
        <v>20</v>
      </c>
      <c r="F1286">
        <v>0</v>
      </c>
      <c r="G1286">
        <v>0</v>
      </c>
      <c r="H1286" t="s">
        <v>2752</v>
      </c>
      <c r="I1286">
        <v>8.0500000000000007</v>
      </c>
      <c r="K1286" t="s">
        <v>17</v>
      </c>
      <c r="O1286">
        <v>1</v>
      </c>
      <c r="P1286">
        <v>1</v>
      </c>
      <c r="Q1286">
        <v>5</v>
      </c>
      <c r="R1286" t="str">
        <f t="shared" si="734"/>
        <v>Train</v>
      </c>
      <c r="S1286" t="str">
        <f t="shared" si="735"/>
        <v>Train</v>
      </c>
      <c r="T1286" t="str">
        <f t="shared" si="736"/>
        <v>Validate</v>
      </c>
      <c r="U1286" t="str">
        <f t="shared" si="737"/>
        <v/>
      </c>
      <c r="V1286" t="str">
        <f t="shared" si="738"/>
        <v>0-17</v>
      </c>
      <c r="W1286" t="str">
        <f t="shared" si="739"/>
        <v/>
      </c>
      <c r="X1286" t="str">
        <f t="shared" si="740"/>
        <v>0-10</v>
      </c>
      <c r="Y1286" t="b">
        <f>SUMPRODUCT(--(U1286=counts!$A$40:$A$49))&gt;0</f>
        <v>0</v>
      </c>
      <c r="Z1286" t="b">
        <f>SUMPRODUCT(--(W1286=counts!$A$18:$A$22))&gt;0</f>
        <v>0</v>
      </c>
      <c r="AA1286" t="str">
        <f t="shared" si="741"/>
        <v>0-17</v>
      </c>
      <c r="AB1286" t="str">
        <f>IF(W1286="","Blank",IF(Z1286="TRUE",W1286,counts!$A$23))</f>
        <v>Blank</v>
      </c>
      <c r="AC1286" t="str">
        <f t="shared" si="742"/>
        <v>0-10</v>
      </c>
      <c r="AD1286" t="str">
        <f t="shared" si="743"/>
        <v>Blank</v>
      </c>
      <c r="AE1286" t="str">
        <f t="shared" si="744"/>
        <v>male</v>
      </c>
      <c r="AF1286">
        <f>IF(F1286&gt;=4, counts!$A$62,F1286)</f>
        <v>0</v>
      </c>
      <c r="AG1286">
        <f>IF(G1286&gt;=3, counts!$A$69,G1286)</f>
        <v>0</v>
      </c>
      <c r="AH1286" t="str">
        <f>IF(OR(K1286="S",K1286=""), counts!$A$75,K1286)</f>
        <v>S, blank</v>
      </c>
      <c r="AI1286">
        <f t="shared" si="745"/>
        <v>3</v>
      </c>
      <c r="AJ1286">
        <f>VLOOKUP(AA1286,counts!$V$8:$W$13,2,FALSE)</f>
        <v>-3.7643689058441341</v>
      </c>
      <c r="AK1286">
        <f>VLOOKUP(AB1286,counts!$V$17:$W$23,2,FALSE)</f>
        <v>-42.171718189759716</v>
      </c>
      <c r="AL1286">
        <f>VLOOKUP(AC1286,counts!$V$27:$W$33,2,FALSE)</f>
        <v>-82.840254641099079</v>
      </c>
      <c r="AM1286">
        <f>VLOOKUP(AD1286,counts!$V$38:$W$49,2,FALSE)</f>
        <v>-33.757758935166962</v>
      </c>
      <c r="AN1286">
        <f>VLOOKUP(AE1286,counts!$V$53:$W$54,2,FALSE)</f>
        <v>-108.67008854708662</v>
      </c>
      <c r="AO1286">
        <f>VLOOKUP(AF1286,counts!$V$58:$W$62,2,FALSE)</f>
        <v>-14.754319664473872</v>
      </c>
      <c r="AP1286">
        <f>VLOOKUP(AG1286,counts!$V$66:$W$69,2,FALSE)</f>
        <v>-22.013681658285037</v>
      </c>
      <c r="AQ1286">
        <f>VLOOKUP(AH1286,counts!$V$73:$W$75,2,FALSE)</f>
        <v>-22.422560732600829</v>
      </c>
      <c r="AR1286">
        <f>VLOOKUP(AI1286,counts!$V$79:$W$81,2,FALSE)</f>
        <v>-67.960368165567971</v>
      </c>
      <c r="AS1286">
        <f t="shared" si="746"/>
        <v>0</v>
      </c>
      <c r="AT1286">
        <f t="shared" si="747"/>
        <v>1</v>
      </c>
      <c r="AU1286" t="str">
        <f t="shared" si="730"/>
        <v>Train</v>
      </c>
      <c r="AW1286" t="str">
        <f t="shared" si="748"/>
        <v>0-17</v>
      </c>
      <c r="AX1286" t="str">
        <f t="shared" si="749"/>
        <v>Blank</v>
      </c>
      <c r="AY1286" t="str">
        <f t="shared" si="750"/>
        <v>0-10</v>
      </c>
      <c r="AZ1286" t="str">
        <f t="shared" si="751"/>
        <v>Blank</v>
      </c>
      <c r="BA1286" t="str">
        <f t="shared" si="752"/>
        <v>male</v>
      </c>
      <c r="BB1286">
        <f t="shared" si="753"/>
        <v>0</v>
      </c>
      <c r="BC1286">
        <f t="shared" si="754"/>
        <v>0</v>
      </c>
      <c r="BD1286" t="str">
        <f t="shared" si="755"/>
        <v>S, blank</v>
      </c>
      <c r="BE1286">
        <f t="shared" si="756"/>
        <v>3</v>
      </c>
      <c r="BF1286">
        <f t="shared" si="757"/>
        <v>-3.7643689058441341</v>
      </c>
      <c r="BG1286">
        <f t="shared" si="758"/>
        <v>-42.171718189759716</v>
      </c>
      <c r="BH1286">
        <f t="shared" si="759"/>
        <v>-82.840254641099079</v>
      </c>
      <c r="BI1286">
        <f t="shared" si="760"/>
        <v>-33.757758935166962</v>
      </c>
      <c r="BJ1286">
        <f t="shared" si="761"/>
        <v>-108.67008854708662</v>
      </c>
      <c r="BK1286">
        <f t="shared" si="762"/>
        <v>-14.754319664473872</v>
      </c>
      <c r="BL1286">
        <f t="shared" si="763"/>
        <v>-22.013681658285037</v>
      </c>
      <c r="BM1286">
        <f t="shared" si="764"/>
        <v>-22.422560732600829</v>
      </c>
      <c r="BN1286">
        <f t="shared" si="765"/>
        <v>-67.960368165567971</v>
      </c>
      <c r="BO1286">
        <f t="shared" si="731"/>
        <v>0</v>
      </c>
      <c r="BP1286">
        <f t="shared" si="732"/>
        <v>1</v>
      </c>
      <c r="BQ1286" t="str">
        <f t="shared" si="733"/>
        <v>Train</v>
      </c>
    </row>
    <row r="1287" spans="1:69" x14ac:dyDescent="0.3">
      <c r="A1287">
        <v>3</v>
      </c>
      <c r="B1287">
        <v>0</v>
      </c>
      <c r="C1287" t="s">
        <v>2753</v>
      </c>
      <c r="D1287" t="s">
        <v>20</v>
      </c>
      <c r="E1287">
        <v>32.5</v>
      </c>
      <c r="F1287">
        <v>0</v>
      </c>
      <c r="G1287">
        <v>0</v>
      </c>
      <c r="H1287" t="s">
        <v>2754</v>
      </c>
      <c r="I1287">
        <v>9.5</v>
      </c>
      <c r="K1287" t="s">
        <v>17</v>
      </c>
      <c r="M1287">
        <v>298</v>
      </c>
      <c r="O1287">
        <v>2</v>
      </c>
      <c r="P1287">
        <v>1</v>
      </c>
      <c r="Q1287">
        <v>4</v>
      </c>
      <c r="R1287" t="str">
        <f t="shared" si="734"/>
        <v>Train</v>
      </c>
      <c r="S1287" t="str">
        <f t="shared" si="735"/>
        <v>Train</v>
      </c>
      <c r="T1287" t="str">
        <f t="shared" si="736"/>
        <v>Test</v>
      </c>
      <c r="U1287" t="str">
        <f t="shared" si="737"/>
        <v/>
      </c>
      <c r="V1287" t="str">
        <f t="shared" si="738"/>
        <v>31-40</v>
      </c>
      <c r="W1287" t="str">
        <f t="shared" si="739"/>
        <v/>
      </c>
      <c r="X1287" t="str">
        <f t="shared" si="740"/>
        <v>0-10</v>
      </c>
      <c r="Y1287" t="b">
        <f>SUMPRODUCT(--(U1287=counts!$A$40:$A$49))&gt;0</f>
        <v>0</v>
      </c>
      <c r="Z1287" t="b">
        <f>SUMPRODUCT(--(W1287=counts!$A$18:$A$22))&gt;0</f>
        <v>0</v>
      </c>
      <c r="AA1287" t="str">
        <f t="shared" si="741"/>
        <v>31-40</v>
      </c>
      <c r="AB1287" t="str">
        <f>IF(W1287="","Blank",IF(Z1287="TRUE",W1287,counts!$A$23))</f>
        <v>Blank</v>
      </c>
      <c r="AC1287" t="str">
        <f t="shared" si="742"/>
        <v>0-10</v>
      </c>
      <c r="AD1287" t="str">
        <f t="shared" si="743"/>
        <v>Blank</v>
      </c>
      <c r="AE1287" t="str">
        <f t="shared" si="744"/>
        <v>male</v>
      </c>
      <c r="AF1287">
        <f>IF(F1287&gt;=4, counts!$A$62,F1287)</f>
        <v>0</v>
      </c>
      <c r="AG1287">
        <f>IF(G1287&gt;=3, counts!$A$69,G1287)</f>
        <v>0</v>
      </c>
      <c r="AH1287" t="str">
        <f>IF(OR(K1287="S",K1287=""), counts!$A$75,K1287)</f>
        <v>S, blank</v>
      </c>
      <c r="AI1287">
        <f t="shared" si="745"/>
        <v>3</v>
      </c>
      <c r="AJ1287">
        <f>VLOOKUP(AA1287,counts!$V$8:$W$13,2,FALSE)</f>
        <v>32.769878926258563</v>
      </c>
      <c r="AK1287">
        <f>VLOOKUP(AB1287,counts!$V$17:$W$23,2,FALSE)</f>
        <v>-42.171718189759716</v>
      </c>
      <c r="AL1287">
        <f>VLOOKUP(AC1287,counts!$V$27:$W$33,2,FALSE)</f>
        <v>-82.840254641099079</v>
      </c>
      <c r="AM1287">
        <f>VLOOKUP(AD1287,counts!$V$38:$W$49,2,FALSE)</f>
        <v>-33.757758935166962</v>
      </c>
      <c r="AN1287">
        <f>VLOOKUP(AE1287,counts!$V$53:$W$54,2,FALSE)</f>
        <v>-108.67008854708662</v>
      </c>
      <c r="AO1287">
        <f>VLOOKUP(AF1287,counts!$V$58:$W$62,2,FALSE)</f>
        <v>-14.754319664473872</v>
      </c>
      <c r="AP1287">
        <f>VLOOKUP(AG1287,counts!$V$66:$W$69,2,FALSE)</f>
        <v>-22.013681658285037</v>
      </c>
      <c r="AQ1287">
        <f>VLOOKUP(AH1287,counts!$V$73:$W$75,2,FALSE)</f>
        <v>-22.422560732600829</v>
      </c>
      <c r="AR1287">
        <f>VLOOKUP(AI1287,counts!$V$79:$W$81,2,FALSE)</f>
        <v>-67.960368165567971</v>
      </c>
      <c r="AS1287">
        <f t="shared" si="746"/>
        <v>0</v>
      </c>
      <c r="AT1287">
        <f t="shared" si="747"/>
        <v>2</v>
      </c>
      <c r="AU1287" t="str">
        <f t="shared" si="730"/>
        <v>Train</v>
      </c>
      <c r="AW1287" t="str">
        <f t="shared" si="748"/>
        <v>31-40</v>
      </c>
      <c r="AX1287" t="str">
        <f t="shared" si="749"/>
        <v>Blank</v>
      </c>
      <c r="AY1287" t="str">
        <f t="shared" si="750"/>
        <v>0-10</v>
      </c>
      <c r="AZ1287" t="str">
        <f t="shared" si="751"/>
        <v>Blank</v>
      </c>
      <c r="BA1287" t="str">
        <f t="shared" si="752"/>
        <v>male</v>
      </c>
      <c r="BB1287">
        <f t="shared" si="753"/>
        <v>0</v>
      </c>
      <c r="BC1287">
        <f t="shared" si="754"/>
        <v>0</v>
      </c>
      <c r="BD1287" t="str">
        <f t="shared" si="755"/>
        <v>S, blank</v>
      </c>
      <c r="BE1287">
        <f t="shared" si="756"/>
        <v>3</v>
      </c>
      <c r="BF1287">
        <f t="shared" si="757"/>
        <v>32.769878926258563</v>
      </c>
      <c r="BG1287">
        <f t="shared" si="758"/>
        <v>-42.171718189759716</v>
      </c>
      <c r="BH1287">
        <f t="shared" si="759"/>
        <v>-82.840254641099079</v>
      </c>
      <c r="BI1287">
        <f t="shared" si="760"/>
        <v>-33.757758935166962</v>
      </c>
      <c r="BJ1287">
        <f t="shared" si="761"/>
        <v>-108.67008854708662</v>
      </c>
      <c r="BK1287">
        <f t="shared" si="762"/>
        <v>-14.754319664473872</v>
      </c>
      <c r="BL1287">
        <f t="shared" si="763"/>
        <v>-22.013681658285037</v>
      </c>
      <c r="BM1287">
        <f t="shared" si="764"/>
        <v>-22.422560732600829</v>
      </c>
      <c r="BN1287">
        <f t="shared" si="765"/>
        <v>-67.960368165567971</v>
      </c>
      <c r="BO1287">
        <f t="shared" si="731"/>
        <v>0</v>
      </c>
      <c r="BP1287">
        <f t="shared" si="732"/>
        <v>2</v>
      </c>
      <c r="BQ1287" t="str">
        <f t="shared" si="733"/>
        <v>Train</v>
      </c>
    </row>
    <row r="1288" spans="1:69" x14ac:dyDescent="0.3">
      <c r="A1288">
        <v>3</v>
      </c>
      <c r="B1288">
        <v>1</v>
      </c>
      <c r="C1288" t="s">
        <v>2755</v>
      </c>
      <c r="D1288" t="s">
        <v>15</v>
      </c>
      <c r="E1288">
        <v>38</v>
      </c>
      <c r="F1288">
        <v>0</v>
      </c>
      <c r="G1288">
        <v>0</v>
      </c>
      <c r="H1288" t="s">
        <v>2756</v>
      </c>
      <c r="I1288">
        <v>7.2291999999999996</v>
      </c>
      <c r="K1288" t="s">
        <v>44</v>
      </c>
      <c r="L1288" t="s">
        <v>44</v>
      </c>
      <c r="O1288">
        <v>2</v>
      </c>
      <c r="P1288">
        <v>1</v>
      </c>
      <c r="Q1288">
        <v>2</v>
      </c>
      <c r="R1288" t="str">
        <f t="shared" si="734"/>
        <v>Train</v>
      </c>
      <c r="S1288" t="str">
        <f t="shared" si="735"/>
        <v>Train</v>
      </c>
      <c r="T1288" t="str">
        <f t="shared" si="736"/>
        <v>Train</v>
      </c>
      <c r="U1288" t="str">
        <f t="shared" si="737"/>
        <v/>
      </c>
      <c r="V1288" t="str">
        <f t="shared" si="738"/>
        <v>31-40</v>
      </c>
      <c r="W1288" t="str">
        <f t="shared" si="739"/>
        <v/>
      </c>
      <c r="X1288" t="str">
        <f t="shared" si="740"/>
        <v>0-10</v>
      </c>
      <c r="Y1288" t="b">
        <f>SUMPRODUCT(--(U1288=counts!$A$40:$A$49))&gt;0</f>
        <v>0</v>
      </c>
      <c r="Z1288" t="b">
        <f>SUMPRODUCT(--(W1288=counts!$A$18:$A$22))&gt;0</f>
        <v>0</v>
      </c>
      <c r="AA1288" t="str">
        <f t="shared" si="741"/>
        <v>31-40</v>
      </c>
      <c r="AB1288" t="str">
        <f>IF(W1288="","Blank",IF(Z1288="TRUE",W1288,counts!$A$23))</f>
        <v>Blank</v>
      </c>
      <c r="AC1288" t="str">
        <f t="shared" si="742"/>
        <v>0-10</v>
      </c>
      <c r="AD1288" t="str">
        <f t="shared" si="743"/>
        <v>Blank</v>
      </c>
      <c r="AE1288" t="str">
        <f t="shared" si="744"/>
        <v>female</v>
      </c>
      <c r="AF1288">
        <f>IF(F1288&gt;=4, counts!$A$62,F1288)</f>
        <v>0</v>
      </c>
      <c r="AG1288">
        <f>IF(G1288&gt;=3, counts!$A$69,G1288)</f>
        <v>0</v>
      </c>
      <c r="AH1288" t="str">
        <f>IF(OR(K1288="S",K1288=""), counts!$A$75,K1288)</f>
        <v>C</v>
      </c>
      <c r="AI1288">
        <f t="shared" si="745"/>
        <v>3</v>
      </c>
      <c r="AJ1288">
        <f>VLOOKUP(AA1288,counts!$V$8:$W$13,2,FALSE)</f>
        <v>32.769878926258563</v>
      </c>
      <c r="AK1288">
        <f>VLOOKUP(AB1288,counts!$V$17:$W$23,2,FALSE)</f>
        <v>-42.171718189759716</v>
      </c>
      <c r="AL1288">
        <f>VLOOKUP(AC1288,counts!$V$27:$W$33,2,FALSE)</f>
        <v>-82.840254641099079</v>
      </c>
      <c r="AM1288">
        <f>VLOOKUP(AD1288,counts!$V$38:$W$49,2,FALSE)</f>
        <v>-33.757758935166962</v>
      </c>
      <c r="AN1288">
        <f>VLOOKUP(AE1288,counts!$V$53:$W$54,2,FALSE)</f>
        <v>151.41878811967541</v>
      </c>
      <c r="AO1288">
        <f>VLOOKUP(AF1288,counts!$V$58:$W$62,2,FALSE)</f>
        <v>-14.754319664473872</v>
      </c>
      <c r="AP1288">
        <f>VLOOKUP(AG1288,counts!$V$66:$W$69,2,FALSE)</f>
        <v>-22.013681658285037</v>
      </c>
      <c r="AQ1288">
        <f>VLOOKUP(AH1288,counts!$V$73:$W$75,2,FALSE)</f>
        <v>72.444458573419169</v>
      </c>
      <c r="AR1288">
        <f>VLOOKUP(AI1288,counts!$V$79:$W$81,2,FALSE)</f>
        <v>-67.960368165567971</v>
      </c>
      <c r="AS1288">
        <f t="shared" si="746"/>
        <v>1</v>
      </c>
      <c r="AT1288">
        <f t="shared" si="747"/>
        <v>2</v>
      </c>
      <c r="AU1288" t="str">
        <f t="shared" si="730"/>
        <v>Train</v>
      </c>
      <c r="AW1288" t="str">
        <f t="shared" si="748"/>
        <v>31-40</v>
      </c>
      <c r="AX1288" t="str">
        <f t="shared" si="749"/>
        <v>Blank</v>
      </c>
      <c r="AY1288" t="str">
        <f t="shared" si="750"/>
        <v>0-10</v>
      </c>
      <c r="AZ1288" t="str">
        <f t="shared" si="751"/>
        <v>Blank</v>
      </c>
      <c r="BA1288" t="str">
        <f t="shared" si="752"/>
        <v>female</v>
      </c>
      <c r="BB1288">
        <f t="shared" si="753"/>
        <v>0</v>
      </c>
      <c r="BC1288">
        <f t="shared" si="754"/>
        <v>0</v>
      </c>
      <c r="BD1288" t="str">
        <f t="shared" si="755"/>
        <v>C</v>
      </c>
      <c r="BE1288">
        <f t="shared" si="756"/>
        <v>3</v>
      </c>
      <c r="BF1288">
        <f t="shared" si="757"/>
        <v>32.769878926258563</v>
      </c>
      <c r="BG1288">
        <f t="shared" si="758"/>
        <v>-42.171718189759716</v>
      </c>
      <c r="BH1288">
        <f t="shared" si="759"/>
        <v>-82.840254641099079</v>
      </c>
      <c r="BI1288">
        <f t="shared" si="760"/>
        <v>-33.757758935166962</v>
      </c>
      <c r="BJ1288">
        <f t="shared" si="761"/>
        <v>151.41878811967541</v>
      </c>
      <c r="BK1288">
        <f t="shared" si="762"/>
        <v>-14.754319664473872</v>
      </c>
      <c r="BL1288">
        <f t="shared" si="763"/>
        <v>-22.013681658285037</v>
      </c>
      <c r="BM1288">
        <f t="shared" si="764"/>
        <v>72.444458573419169</v>
      </c>
      <c r="BN1288">
        <f t="shared" si="765"/>
        <v>-67.960368165567971</v>
      </c>
      <c r="BO1288">
        <f t="shared" si="731"/>
        <v>1</v>
      </c>
      <c r="BP1288">
        <f t="shared" si="732"/>
        <v>2</v>
      </c>
      <c r="BQ1288" t="str">
        <f t="shared" si="733"/>
        <v>Train</v>
      </c>
    </row>
    <row r="1289" spans="1:69" x14ac:dyDescent="0.3">
      <c r="A1289">
        <v>3</v>
      </c>
      <c r="B1289">
        <v>0</v>
      </c>
      <c r="C1289" t="s">
        <v>2757</v>
      </c>
      <c r="D1289" t="s">
        <v>20</v>
      </c>
      <c r="E1289">
        <v>51</v>
      </c>
      <c r="F1289">
        <v>0</v>
      </c>
      <c r="G1289">
        <v>0</v>
      </c>
      <c r="H1289" t="s">
        <v>2758</v>
      </c>
      <c r="I1289">
        <v>7.75</v>
      </c>
      <c r="K1289" t="s">
        <v>17</v>
      </c>
      <c r="O1289">
        <v>2</v>
      </c>
      <c r="P1289">
        <v>5</v>
      </c>
      <c r="Q1289">
        <v>2</v>
      </c>
      <c r="R1289" t="str">
        <f t="shared" si="734"/>
        <v>Train</v>
      </c>
      <c r="S1289" t="str">
        <f t="shared" si="735"/>
        <v>Validate</v>
      </c>
      <c r="T1289" t="str">
        <f t="shared" si="736"/>
        <v>Train</v>
      </c>
      <c r="U1289" t="str">
        <f t="shared" si="737"/>
        <v/>
      </c>
      <c r="V1289" t="str">
        <f t="shared" si="738"/>
        <v>51-60</v>
      </c>
      <c r="W1289" t="str">
        <f t="shared" si="739"/>
        <v/>
      </c>
      <c r="X1289" t="str">
        <f t="shared" si="740"/>
        <v>0-10</v>
      </c>
      <c r="Y1289" t="b">
        <f>SUMPRODUCT(--(U1289=counts!$A$40:$A$49))&gt;0</f>
        <v>0</v>
      </c>
      <c r="Z1289" t="b">
        <f>SUMPRODUCT(--(W1289=counts!$A$18:$A$22))&gt;0</f>
        <v>0</v>
      </c>
      <c r="AA1289" t="str">
        <f t="shared" si="741"/>
        <v>51-60</v>
      </c>
      <c r="AB1289" t="str">
        <f>IF(W1289="","Blank",IF(Z1289="TRUE",W1289,counts!$A$23))</f>
        <v>Blank</v>
      </c>
      <c r="AC1289" t="str">
        <f t="shared" si="742"/>
        <v>0-10</v>
      </c>
      <c r="AD1289" t="str">
        <f t="shared" si="743"/>
        <v>Blank</v>
      </c>
      <c r="AE1289" t="str">
        <f t="shared" si="744"/>
        <v>male</v>
      </c>
      <c r="AF1289">
        <f>IF(F1289&gt;=4, counts!$A$62,F1289)</f>
        <v>0</v>
      </c>
      <c r="AG1289">
        <f>IF(G1289&gt;=3, counts!$A$69,G1289)</f>
        <v>0</v>
      </c>
      <c r="AH1289" t="str">
        <f>IF(OR(K1289="S",K1289=""), counts!$A$75,K1289)</f>
        <v>S, blank</v>
      </c>
      <c r="AI1289">
        <f t="shared" si="745"/>
        <v>3</v>
      </c>
      <c r="AJ1289">
        <f>VLOOKUP(AA1289,counts!$V$8:$W$13,2,FALSE)</f>
        <v>74.751267398446615</v>
      </c>
      <c r="AK1289">
        <f>VLOOKUP(AB1289,counts!$V$17:$W$23,2,FALSE)</f>
        <v>-42.171718189759716</v>
      </c>
      <c r="AL1289">
        <f>VLOOKUP(AC1289,counts!$V$27:$W$33,2,FALSE)</f>
        <v>-82.840254641099079</v>
      </c>
      <c r="AM1289">
        <f>VLOOKUP(AD1289,counts!$V$38:$W$49,2,FALSE)</f>
        <v>-33.757758935166962</v>
      </c>
      <c r="AN1289">
        <f>VLOOKUP(AE1289,counts!$V$53:$W$54,2,FALSE)</f>
        <v>-108.67008854708662</v>
      </c>
      <c r="AO1289">
        <f>VLOOKUP(AF1289,counts!$V$58:$W$62,2,FALSE)</f>
        <v>-14.754319664473872</v>
      </c>
      <c r="AP1289">
        <f>VLOOKUP(AG1289,counts!$V$66:$W$69,2,FALSE)</f>
        <v>-22.013681658285037</v>
      </c>
      <c r="AQ1289">
        <f>VLOOKUP(AH1289,counts!$V$73:$W$75,2,FALSE)</f>
        <v>-22.422560732600829</v>
      </c>
      <c r="AR1289">
        <f>VLOOKUP(AI1289,counts!$V$79:$W$81,2,FALSE)</f>
        <v>-67.960368165567971</v>
      </c>
      <c r="AS1289">
        <f t="shared" si="746"/>
        <v>0</v>
      </c>
      <c r="AT1289">
        <f t="shared" si="747"/>
        <v>2</v>
      </c>
      <c r="AU1289" t="str">
        <f t="shared" si="730"/>
        <v>Train</v>
      </c>
      <c r="AW1289" t="str">
        <f t="shared" si="748"/>
        <v>51-60</v>
      </c>
      <c r="AX1289" t="str">
        <f t="shared" si="749"/>
        <v>Blank</v>
      </c>
      <c r="AY1289" t="str">
        <f t="shared" si="750"/>
        <v>0-10</v>
      </c>
      <c r="AZ1289" t="str">
        <f t="shared" si="751"/>
        <v>Blank</v>
      </c>
      <c r="BA1289" t="str">
        <f t="shared" si="752"/>
        <v>male</v>
      </c>
      <c r="BB1289">
        <f t="shared" si="753"/>
        <v>0</v>
      </c>
      <c r="BC1289">
        <f t="shared" si="754"/>
        <v>0</v>
      </c>
      <c r="BD1289" t="str">
        <f t="shared" si="755"/>
        <v>S, blank</v>
      </c>
      <c r="BE1289">
        <f t="shared" si="756"/>
        <v>3</v>
      </c>
      <c r="BF1289">
        <f t="shared" si="757"/>
        <v>74.751267398446615</v>
      </c>
      <c r="BG1289">
        <f t="shared" si="758"/>
        <v>-42.171718189759716</v>
      </c>
      <c r="BH1289">
        <f t="shared" si="759"/>
        <v>-82.840254641099079</v>
      </c>
      <c r="BI1289">
        <f t="shared" si="760"/>
        <v>-33.757758935166962</v>
      </c>
      <c r="BJ1289">
        <f t="shared" si="761"/>
        <v>-108.67008854708662</v>
      </c>
      <c r="BK1289">
        <f t="shared" si="762"/>
        <v>-14.754319664473872</v>
      </c>
      <c r="BL1289">
        <f t="shared" si="763"/>
        <v>-22.013681658285037</v>
      </c>
      <c r="BM1289">
        <f t="shared" si="764"/>
        <v>-22.422560732600829</v>
      </c>
      <c r="BN1289">
        <f t="shared" si="765"/>
        <v>-67.960368165567971</v>
      </c>
      <c r="BO1289">
        <f t="shared" si="731"/>
        <v>0</v>
      </c>
      <c r="BP1289">
        <f t="shared" si="732"/>
        <v>2</v>
      </c>
      <c r="BQ1289" t="str">
        <f t="shared" si="733"/>
        <v>Train</v>
      </c>
    </row>
    <row r="1290" spans="1:69" x14ac:dyDescent="0.3">
      <c r="A1290">
        <v>3</v>
      </c>
      <c r="B1290">
        <v>0</v>
      </c>
      <c r="C1290" t="s">
        <v>2759</v>
      </c>
      <c r="D1290" t="s">
        <v>20</v>
      </c>
      <c r="E1290">
        <v>18</v>
      </c>
      <c r="F1290">
        <v>1</v>
      </c>
      <c r="G1290">
        <v>0</v>
      </c>
      <c r="H1290" t="s">
        <v>2760</v>
      </c>
      <c r="I1290">
        <v>6.4958</v>
      </c>
      <c r="K1290" t="s">
        <v>17</v>
      </c>
      <c r="M1290">
        <v>314</v>
      </c>
      <c r="O1290">
        <v>3</v>
      </c>
      <c r="P1290">
        <v>2</v>
      </c>
      <c r="Q1290">
        <v>4</v>
      </c>
      <c r="R1290" t="str">
        <f t="shared" si="734"/>
        <v>Train</v>
      </c>
      <c r="S1290" t="str">
        <f t="shared" si="735"/>
        <v>Train</v>
      </c>
      <c r="T1290" t="str">
        <f t="shared" si="736"/>
        <v>Test</v>
      </c>
      <c r="U1290" t="str">
        <f t="shared" si="737"/>
        <v/>
      </c>
      <c r="V1290" t="str">
        <f t="shared" si="738"/>
        <v>18-30</v>
      </c>
      <c r="W1290" t="str">
        <f t="shared" si="739"/>
        <v/>
      </c>
      <c r="X1290" t="str">
        <f t="shared" si="740"/>
        <v>0-10</v>
      </c>
      <c r="Y1290" t="b">
        <f>SUMPRODUCT(--(U1290=counts!$A$40:$A$49))&gt;0</f>
        <v>0</v>
      </c>
      <c r="Z1290" t="b">
        <f>SUMPRODUCT(--(W1290=counts!$A$18:$A$22))&gt;0</f>
        <v>0</v>
      </c>
      <c r="AA1290" t="str">
        <f t="shared" si="741"/>
        <v>18-30</v>
      </c>
      <c r="AB1290" t="str">
        <f>IF(W1290="","Blank",IF(Z1290="TRUE",W1290,counts!$A$23))</f>
        <v>Blank</v>
      </c>
      <c r="AC1290" t="str">
        <f t="shared" si="742"/>
        <v>0-10</v>
      </c>
      <c r="AD1290" t="str">
        <f t="shared" si="743"/>
        <v>Blank</v>
      </c>
      <c r="AE1290" t="str">
        <f t="shared" si="744"/>
        <v>male</v>
      </c>
      <c r="AF1290">
        <f>IF(F1290&gt;=4, counts!$A$62,F1290)</f>
        <v>1</v>
      </c>
      <c r="AG1290">
        <f>IF(G1290&gt;=3, counts!$A$69,G1290)</f>
        <v>0</v>
      </c>
      <c r="AH1290" t="str">
        <f>IF(OR(K1290="S",K1290=""), counts!$A$75,K1290)</f>
        <v>S, blank</v>
      </c>
      <c r="AI1290">
        <f t="shared" si="745"/>
        <v>3</v>
      </c>
      <c r="AJ1290">
        <f>VLOOKUP(AA1290,counts!$V$8:$W$13,2,FALSE)</f>
        <v>-11.613432440426715</v>
      </c>
      <c r="AK1290">
        <f>VLOOKUP(AB1290,counts!$V$17:$W$23,2,FALSE)</f>
        <v>-42.171718189759716</v>
      </c>
      <c r="AL1290">
        <f>VLOOKUP(AC1290,counts!$V$27:$W$33,2,FALSE)</f>
        <v>-82.840254641099079</v>
      </c>
      <c r="AM1290">
        <f>VLOOKUP(AD1290,counts!$V$38:$W$49,2,FALSE)</f>
        <v>-33.757758935166962</v>
      </c>
      <c r="AN1290">
        <f>VLOOKUP(AE1290,counts!$V$53:$W$54,2,FALSE)</f>
        <v>-108.67008854708662</v>
      </c>
      <c r="AO1290">
        <f>VLOOKUP(AF1290,counts!$V$58:$W$62,2,FALSE)</f>
        <v>48.695090775187893</v>
      </c>
      <c r="AP1290">
        <f>VLOOKUP(AG1290,counts!$V$66:$W$69,2,FALSE)</f>
        <v>-22.013681658285037</v>
      </c>
      <c r="AQ1290">
        <f>VLOOKUP(AH1290,counts!$V$73:$W$75,2,FALSE)</f>
        <v>-22.422560732600829</v>
      </c>
      <c r="AR1290">
        <f>VLOOKUP(AI1290,counts!$V$79:$W$81,2,FALSE)</f>
        <v>-67.960368165567971</v>
      </c>
      <c r="AS1290">
        <f t="shared" si="746"/>
        <v>0</v>
      </c>
      <c r="AT1290">
        <f t="shared" si="747"/>
        <v>3</v>
      </c>
      <c r="AU1290" t="str">
        <f t="shared" si="730"/>
        <v>Train</v>
      </c>
      <c r="AW1290" t="str">
        <f t="shared" si="748"/>
        <v>18-30</v>
      </c>
      <c r="AX1290" t="str">
        <f t="shared" si="749"/>
        <v>Blank</v>
      </c>
      <c r="AY1290" t="str">
        <f t="shared" si="750"/>
        <v>0-10</v>
      </c>
      <c r="AZ1290" t="str">
        <f t="shared" si="751"/>
        <v>Blank</v>
      </c>
      <c r="BA1290" t="str">
        <f t="shared" si="752"/>
        <v>male</v>
      </c>
      <c r="BB1290">
        <f t="shared" si="753"/>
        <v>1</v>
      </c>
      <c r="BC1290">
        <f t="shared" si="754"/>
        <v>0</v>
      </c>
      <c r="BD1290" t="str">
        <f t="shared" si="755"/>
        <v>S, blank</v>
      </c>
      <c r="BE1290">
        <f t="shared" si="756"/>
        <v>3</v>
      </c>
      <c r="BF1290">
        <f t="shared" si="757"/>
        <v>-11.613432440426715</v>
      </c>
      <c r="BG1290">
        <f t="shared" si="758"/>
        <v>-42.171718189759716</v>
      </c>
      <c r="BH1290">
        <f t="shared" si="759"/>
        <v>-82.840254641099079</v>
      </c>
      <c r="BI1290">
        <f t="shared" si="760"/>
        <v>-33.757758935166962</v>
      </c>
      <c r="BJ1290">
        <f t="shared" si="761"/>
        <v>-108.67008854708662</v>
      </c>
      <c r="BK1290">
        <f t="shared" si="762"/>
        <v>48.695090775187893</v>
      </c>
      <c r="BL1290">
        <f t="shared" si="763"/>
        <v>-22.013681658285037</v>
      </c>
      <c r="BM1290">
        <f t="shared" si="764"/>
        <v>-22.422560732600829</v>
      </c>
      <c r="BN1290">
        <f t="shared" si="765"/>
        <v>-67.960368165567971</v>
      </c>
      <c r="BO1290">
        <f t="shared" si="731"/>
        <v>0</v>
      </c>
      <c r="BP1290">
        <f t="shared" si="732"/>
        <v>3</v>
      </c>
      <c r="BQ1290" t="str">
        <f t="shared" si="733"/>
        <v>Train</v>
      </c>
    </row>
    <row r="1291" spans="1:69" x14ac:dyDescent="0.3">
      <c r="A1291">
        <v>3</v>
      </c>
      <c r="B1291">
        <v>0</v>
      </c>
      <c r="C1291" t="s">
        <v>2761</v>
      </c>
      <c r="D1291" t="s">
        <v>20</v>
      </c>
      <c r="E1291">
        <v>21</v>
      </c>
      <c r="F1291">
        <v>1</v>
      </c>
      <c r="G1291">
        <v>0</v>
      </c>
      <c r="H1291" t="s">
        <v>2762</v>
      </c>
      <c r="I1291">
        <v>6.4958</v>
      </c>
      <c r="K1291" t="s">
        <v>17</v>
      </c>
      <c r="O1291">
        <v>5</v>
      </c>
      <c r="P1291">
        <v>3</v>
      </c>
      <c r="Q1291">
        <v>4</v>
      </c>
      <c r="R1291" t="str">
        <f t="shared" si="734"/>
        <v>Validate</v>
      </c>
      <c r="S1291" t="str">
        <f t="shared" si="735"/>
        <v>Train</v>
      </c>
      <c r="T1291" t="str">
        <f t="shared" si="736"/>
        <v>Test</v>
      </c>
      <c r="U1291" t="str">
        <f t="shared" si="737"/>
        <v/>
      </c>
      <c r="V1291" t="str">
        <f t="shared" si="738"/>
        <v>18-30</v>
      </c>
      <c r="W1291" t="str">
        <f t="shared" si="739"/>
        <v/>
      </c>
      <c r="X1291" t="str">
        <f t="shared" si="740"/>
        <v>0-10</v>
      </c>
      <c r="Y1291" t="b">
        <f>SUMPRODUCT(--(U1291=counts!$A$40:$A$49))&gt;0</f>
        <v>0</v>
      </c>
      <c r="Z1291" t="b">
        <f>SUMPRODUCT(--(W1291=counts!$A$18:$A$22))&gt;0</f>
        <v>0</v>
      </c>
      <c r="AA1291" t="str">
        <f t="shared" si="741"/>
        <v>18-30</v>
      </c>
      <c r="AB1291" t="str">
        <f>IF(W1291="","Blank",IF(Z1291="TRUE",W1291,counts!$A$23))</f>
        <v>Blank</v>
      </c>
      <c r="AC1291" t="str">
        <f t="shared" si="742"/>
        <v>0-10</v>
      </c>
      <c r="AD1291" t="str">
        <f t="shared" si="743"/>
        <v>Blank</v>
      </c>
      <c r="AE1291" t="str">
        <f t="shared" si="744"/>
        <v>male</v>
      </c>
      <c r="AF1291">
        <f>IF(F1291&gt;=4, counts!$A$62,F1291)</f>
        <v>1</v>
      </c>
      <c r="AG1291">
        <f>IF(G1291&gt;=3, counts!$A$69,G1291)</f>
        <v>0</v>
      </c>
      <c r="AH1291" t="str">
        <f>IF(OR(K1291="S",K1291=""), counts!$A$75,K1291)</f>
        <v>S, blank</v>
      </c>
      <c r="AI1291">
        <f t="shared" si="745"/>
        <v>3</v>
      </c>
      <c r="AJ1291">
        <f>VLOOKUP(AA1291,counts!$V$8:$W$13,2,FALSE)</f>
        <v>-11.613432440426715</v>
      </c>
      <c r="AK1291">
        <f>VLOOKUP(AB1291,counts!$V$17:$W$23,2,FALSE)</f>
        <v>-42.171718189759716</v>
      </c>
      <c r="AL1291">
        <f>VLOOKUP(AC1291,counts!$V$27:$W$33,2,FALSE)</f>
        <v>-82.840254641099079</v>
      </c>
      <c r="AM1291">
        <f>VLOOKUP(AD1291,counts!$V$38:$W$49,2,FALSE)</f>
        <v>-33.757758935166962</v>
      </c>
      <c r="AN1291">
        <f>VLOOKUP(AE1291,counts!$V$53:$W$54,2,FALSE)</f>
        <v>-108.67008854708662</v>
      </c>
      <c r="AO1291">
        <f>VLOOKUP(AF1291,counts!$V$58:$W$62,2,FALSE)</f>
        <v>48.695090775187893</v>
      </c>
      <c r="AP1291">
        <f>VLOOKUP(AG1291,counts!$V$66:$W$69,2,FALSE)</f>
        <v>-22.013681658285037</v>
      </c>
      <c r="AQ1291">
        <f>VLOOKUP(AH1291,counts!$V$73:$W$75,2,FALSE)</f>
        <v>-22.422560732600829</v>
      </c>
      <c r="AR1291">
        <f>VLOOKUP(AI1291,counts!$V$79:$W$81,2,FALSE)</f>
        <v>-67.960368165567971</v>
      </c>
      <c r="AS1291">
        <f t="shared" si="746"/>
        <v>0</v>
      </c>
      <c r="AT1291">
        <f t="shared" si="747"/>
        <v>5</v>
      </c>
      <c r="AU1291" t="str">
        <f t="shared" si="730"/>
        <v>Validate</v>
      </c>
      <c r="AW1291" t="str">
        <f t="shared" si="748"/>
        <v>18-30</v>
      </c>
      <c r="AX1291" t="str">
        <f t="shared" si="749"/>
        <v>Blank</v>
      </c>
      <c r="AY1291" t="str">
        <f t="shared" si="750"/>
        <v>0-10</v>
      </c>
      <c r="AZ1291" t="str">
        <f t="shared" si="751"/>
        <v>Blank</v>
      </c>
      <c r="BA1291" t="str">
        <f t="shared" si="752"/>
        <v>male</v>
      </c>
      <c r="BB1291">
        <f t="shared" si="753"/>
        <v>1</v>
      </c>
      <c r="BC1291">
        <f t="shared" si="754"/>
        <v>0</v>
      </c>
      <c r="BD1291" t="str">
        <f t="shared" si="755"/>
        <v>S, blank</v>
      </c>
      <c r="BE1291">
        <f t="shared" si="756"/>
        <v>3</v>
      </c>
      <c r="BF1291">
        <f t="shared" si="757"/>
        <v>-11.613432440426715</v>
      </c>
      <c r="BG1291">
        <f t="shared" si="758"/>
        <v>-42.171718189759716</v>
      </c>
      <c r="BH1291">
        <f t="shared" si="759"/>
        <v>-82.840254641099079</v>
      </c>
      <c r="BI1291">
        <f t="shared" si="760"/>
        <v>-33.757758935166962</v>
      </c>
      <c r="BJ1291">
        <f t="shared" si="761"/>
        <v>-108.67008854708662</v>
      </c>
      <c r="BK1291">
        <f t="shared" si="762"/>
        <v>48.695090775187893</v>
      </c>
      <c r="BL1291">
        <f t="shared" si="763"/>
        <v>-22.013681658285037</v>
      </c>
      <c r="BM1291">
        <f t="shared" si="764"/>
        <v>-22.422560732600829</v>
      </c>
      <c r="BN1291">
        <f t="shared" si="765"/>
        <v>-67.960368165567971</v>
      </c>
      <c r="BO1291">
        <f t="shared" si="731"/>
        <v>0</v>
      </c>
      <c r="BP1291">
        <f t="shared" si="732"/>
        <v>5</v>
      </c>
      <c r="BQ1291" t="str">
        <f t="shared" si="733"/>
        <v>Validate</v>
      </c>
    </row>
    <row r="1292" spans="1:69" x14ac:dyDescent="0.3">
      <c r="A1292">
        <v>3</v>
      </c>
      <c r="B1292">
        <v>1</v>
      </c>
      <c r="C1292" t="s">
        <v>2763</v>
      </c>
      <c r="D1292" t="s">
        <v>15</v>
      </c>
      <c r="E1292">
        <v>47</v>
      </c>
      <c r="F1292">
        <v>1</v>
      </c>
      <c r="G1292">
        <v>0</v>
      </c>
      <c r="H1292" t="s">
        <v>2764</v>
      </c>
      <c r="I1292">
        <v>7</v>
      </c>
      <c r="K1292" t="s">
        <v>17</v>
      </c>
      <c r="O1292">
        <v>2</v>
      </c>
      <c r="P1292">
        <v>2</v>
      </c>
      <c r="Q1292">
        <v>3</v>
      </c>
      <c r="R1292" t="str">
        <f t="shared" si="734"/>
        <v>Train</v>
      </c>
      <c r="S1292" t="str">
        <f t="shared" si="735"/>
        <v>Train</v>
      </c>
      <c r="T1292" t="str">
        <f t="shared" si="736"/>
        <v>Train</v>
      </c>
      <c r="U1292" t="str">
        <f t="shared" si="737"/>
        <v/>
      </c>
      <c r="V1292" t="str">
        <f t="shared" si="738"/>
        <v>41-50</v>
      </c>
      <c r="W1292" t="str">
        <f t="shared" si="739"/>
        <v/>
      </c>
      <c r="X1292" t="str">
        <f t="shared" si="740"/>
        <v>0-10</v>
      </c>
      <c r="Y1292" t="b">
        <f>SUMPRODUCT(--(U1292=counts!$A$40:$A$49))&gt;0</f>
        <v>0</v>
      </c>
      <c r="Z1292" t="b">
        <f>SUMPRODUCT(--(W1292=counts!$A$18:$A$22))&gt;0</f>
        <v>0</v>
      </c>
      <c r="AA1292" t="str">
        <f t="shared" si="741"/>
        <v>41-50</v>
      </c>
      <c r="AB1292" t="str">
        <f>IF(W1292="","Blank",IF(Z1292="TRUE",W1292,counts!$A$23))</f>
        <v>Blank</v>
      </c>
      <c r="AC1292" t="str">
        <f t="shared" si="742"/>
        <v>0-10</v>
      </c>
      <c r="AD1292" t="str">
        <f t="shared" si="743"/>
        <v>Blank</v>
      </c>
      <c r="AE1292" t="str">
        <f t="shared" si="744"/>
        <v>female</v>
      </c>
      <c r="AF1292">
        <f>IF(F1292&gt;=4, counts!$A$62,F1292)</f>
        <v>1</v>
      </c>
      <c r="AG1292">
        <f>IF(G1292&gt;=3, counts!$A$69,G1292)</f>
        <v>0</v>
      </c>
      <c r="AH1292" t="str">
        <f>IF(OR(K1292="S",K1292=""), counts!$A$75,K1292)</f>
        <v>S, blank</v>
      </c>
      <c r="AI1292">
        <f t="shared" si="745"/>
        <v>3</v>
      </c>
      <c r="AJ1292">
        <f>VLOOKUP(AA1292,counts!$V$8:$W$13,2,FALSE)</f>
        <v>-13.385578549662212</v>
      </c>
      <c r="AK1292">
        <f>VLOOKUP(AB1292,counts!$V$17:$W$23,2,FALSE)</f>
        <v>-42.171718189759716</v>
      </c>
      <c r="AL1292">
        <f>VLOOKUP(AC1292,counts!$V$27:$W$33,2,FALSE)</f>
        <v>-82.840254641099079</v>
      </c>
      <c r="AM1292">
        <f>VLOOKUP(AD1292,counts!$V$38:$W$49,2,FALSE)</f>
        <v>-33.757758935166962</v>
      </c>
      <c r="AN1292">
        <f>VLOOKUP(AE1292,counts!$V$53:$W$54,2,FALSE)</f>
        <v>151.41878811967541</v>
      </c>
      <c r="AO1292">
        <f>VLOOKUP(AF1292,counts!$V$58:$W$62,2,FALSE)</f>
        <v>48.695090775187893</v>
      </c>
      <c r="AP1292">
        <f>VLOOKUP(AG1292,counts!$V$66:$W$69,2,FALSE)</f>
        <v>-22.013681658285037</v>
      </c>
      <c r="AQ1292">
        <f>VLOOKUP(AH1292,counts!$V$73:$W$75,2,FALSE)</f>
        <v>-22.422560732600829</v>
      </c>
      <c r="AR1292">
        <f>VLOOKUP(AI1292,counts!$V$79:$W$81,2,FALSE)</f>
        <v>-67.960368165567971</v>
      </c>
      <c r="AS1292">
        <f t="shared" si="746"/>
        <v>1</v>
      </c>
      <c r="AT1292">
        <f t="shared" si="747"/>
        <v>2</v>
      </c>
      <c r="AU1292" t="str">
        <f t="shared" si="730"/>
        <v>Train</v>
      </c>
      <c r="AW1292" t="str">
        <f t="shared" si="748"/>
        <v>41-50</v>
      </c>
      <c r="AX1292" t="str">
        <f t="shared" si="749"/>
        <v>Blank</v>
      </c>
      <c r="AY1292" t="str">
        <f t="shared" si="750"/>
        <v>0-10</v>
      </c>
      <c r="AZ1292" t="str">
        <f t="shared" si="751"/>
        <v>Blank</v>
      </c>
      <c r="BA1292" t="str">
        <f t="shared" si="752"/>
        <v>female</v>
      </c>
      <c r="BB1292">
        <f t="shared" si="753"/>
        <v>1</v>
      </c>
      <c r="BC1292">
        <f t="shared" si="754"/>
        <v>0</v>
      </c>
      <c r="BD1292" t="str">
        <f t="shared" si="755"/>
        <v>S, blank</v>
      </c>
      <c r="BE1292">
        <f t="shared" si="756"/>
        <v>3</v>
      </c>
      <c r="BF1292">
        <f t="shared" si="757"/>
        <v>-13.385578549662212</v>
      </c>
      <c r="BG1292">
        <f t="shared" si="758"/>
        <v>-42.171718189759716</v>
      </c>
      <c r="BH1292">
        <f t="shared" si="759"/>
        <v>-82.840254641099079</v>
      </c>
      <c r="BI1292">
        <f t="shared" si="760"/>
        <v>-33.757758935166962</v>
      </c>
      <c r="BJ1292">
        <f t="shared" si="761"/>
        <v>151.41878811967541</v>
      </c>
      <c r="BK1292">
        <f t="shared" si="762"/>
        <v>48.695090775187893</v>
      </c>
      <c r="BL1292">
        <f t="shared" si="763"/>
        <v>-22.013681658285037</v>
      </c>
      <c r="BM1292">
        <f t="shared" si="764"/>
        <v>-22.422560732600829</v>
      </c>
      <c r="BN1292">
        <f t="shared" si="765"/>
        <v>-67.960368165567971</v>
      </c>
      <c r="BO1292">
        <f t="shared" si="731"/>
        <v>1</v>
      </c>
      <c r="BP1292">
        <f t="shared" si="732"/>
        <v>2</v>
      </c>
      <c r="BQ1292" t="str">
        <f t="shared" si="733"/>
        <v>Train</v>
      </c>
    </row>
    <row r="1293" spans="1:69" x14ac:dyDescent="0.3">
      <c r="A1293">
        <v>3</v>
      </c>
      <c r="B1293">
        <v>0</v>
      </c>
      <c r="C1293" t="s">
        <v>2765</v>
      </c>
      <c r="D1293" t="s">
        <v>20</v>
      </c>
      <c r="F1293">
        <v>0</v>
      </c>
      <c r="G1293">
        <v>0</v>
      </c>
      <c r="H1293" t="s">
        <v>2766</v>
      </c>
      <c r="I1293">
        <v>8.7125000000000004</v>
      </c>
      <c r="K1293" t="s">
        <v>17</v>
      </c>
      <c r="O1293">
        <v>4</v>
      </c>
      <c r="P1293">
        <v>2</v>
      </c>
      <c r="Q1293">
        <v>3</v>
      </c>
      <c r="R1293" t="str">
        <f t="shared" si="734"/>
        <v>Test</v>
      </c>
      <c r="S1293" t="str">
        <f t="shared" si="735"/>
        <v>Train</v>
      </c>
      <c r="T1293" t="str">
        <f t="shared" si="736"/>
        <v>Train</v>
      </c>
      <c r="U1293" t="str">
        <f t="shared" si="737"/>
        <v/>
      </c>
      <c r="V1293" t="str">
        <f t="shared" si="738"/>
        <v>0-17</v>
      </c>
      <c r="W1293" t="str">
        <f t="shared" si="739"/>
        <v/>
      </c>
      <c r="X1293" t="str">
        <f t="shared" si="740"/>
        <v>0-10</v>
      </c>
      <c r="Y1293" t="b">
        <f>SUMPRODUCT(--(U1293=counts!$A$40:$A$49))&gt;0</f>
        <v>0</v>
      </c>
      <c r="Z1293" t="b">
        <f>SUMPRODUCT(--(W1293=counts!$A$18:$A$22))&gt;0</f>
        <v>0</v>
      </c>
      <c r="AA1293" t="str">
        <f t="shared" si="741"/>
        <v>0-17</v>
      </c>
      <c r="AB1293" t="str">
        <f>IF(W1293="","Blank",IF(Z1293="TRUE",W1293,counts!$A$23))</f>
        <v>Blank</v>
      </c>
      <c r="AC1293" t="str">
        <f t="shared" si="742"/>
        <v>0-10</v>
      </c>
      <c r="AD1293" t="str">
        <f t="shared" si="743"/>
        <v>Blank</v>
      </c>
      <c r="AE1293" t="str">
        <f t="shared" si="744"/>
        <v>male</v>
      </c>
      <c r="AF1293">
        <f>IF(F1293&gt;=4, counts!$A$62,F1293)</f>
        <v>0</v>
      </c>
      <c r="AG1293">
        <f>IF(G1293&gt;=3, counts!$A$69,G1293)</f>
        <v>0</v>
      </c>
      <c r="AH1293" t="str">
        <f>IF(OR(K1293="S",K1293=""), counts!$A$75,K1293)</f>
        <v>S, blank</v>
      </c>
      <c r="AI1293">
        <f t="shared" si="745"/>
        <v>3</v>
      </c>
      <c r="AJ1293">
        <f>VLOOKUP(AA1293,counts!$V$8:$W$13,2,FALSE)</f>
        <v>-3.7643689058441341</v>
      </c>
      <c r="AK1293">
        <f>VLOOKUP(AB1293,counts!$V$17:$W$23,2,FALSE)</f>
        <v>-42.171718189759716</v>
      </c>
      <c r="AL1293">
        <f>VLOOKUP(AC1293,counts!$V$27:$W$33,2,FALSE)</f>
        <v>-82.840254641099079</v>
      </c>
      <c r="AM1293">
        <f>VLOOKUP(AD1293,counts!$V$38:$W$49,2,FALSE)</f>
        <v>-33.757758935166962</v>
      </c>
      <c r="AN1293">
        <f>VLOOKUP(AE1293,counts!$V$53:$W$54,2,FALSE)</f>
        <v>-108.67008854708662</v>
      </c>
      <c r="AO1293">
        <f>VLOOKUP(AF1293,counts!$V$58:$W$62,2,FALSE)</f>
        <v>-14.754319664473872</v>
      </c>
      <c r="AP1293">
        <f>VLOOKUP(AG1293,counts!$V$66:$W$69,2,FALSE)</f>
        <v>-22.013681658285037</v>
      </c>
      <c r="AQ1293">
        <f>VLOOKUP(AH1293,counts!$V$73:$W$75,2,FALSE)</f>
        <v>-22.422560732600829</v>
      </c>
      <c r="AR1293">
        <f>VLOOKUP(AI1293,counts!$V$79:$W$81,2,FALSE)</f>
        <v>-67.960368165567971</v>
      </c>
      <c r="AS1293">
        <f t="shared" si="746"/>
        <v>0</v>
      </c>
      <c r="AT1293">
        <f t="shared" si="747"/>
        <v>4</v>
      </c>
      <c r="AU1293" t="str">
        <f t="shared" si="730"/>
        <v>Test</v>
      </c>
      <c r="AW1293" t="str">
        <f t="shared" si="748"/>
        <v>0-17</v>
      </c>
      <c r="AX1293" t="str">
        <f t="shared" si="749"/>
        <v>Blank</v>
      </c>
      <c r="AY1293" t="str">
        <f t="shared" si="750"/>
        <v>0-10</v>
      </c>
      <c r="AZ1293" t="str">
        <f t="shared" si="751"/>
        <v>Blank</v>
      </c>
      <c r="BA1293" t="str">
        <f t="shared" si="752"/>
        <v>male</v>
      </c>
      <c r="BB1293">
        <f t="shared" si="753"/>
        <v>0</v>
      </c>
      <c r="BC1293">
        <f t="shared" si="754"/>
        <v>0</v>
      </c>
      <c r="BD1293" t="str">
        <f t="shared" si="755"/>
        <v>S, blank</v>
      </c>
      <c r="BE1293">
        <f t="shared" si="756"/>
        <v>3</v>
      </c>
      <c r="BF1293">
        <f t="shared" si="757"/>
        <v>-3.7643689058441341</v>
      </c>
      <c r="BG1293">
        <f t="shared" si="758"/>
        <v>-42.171718189759716</v>
      </c>
      <c r="BH1293">
        <f t="shared" si="759"/>
        <v>-82.840254641099079</v>
      </c>
      <c r="BI1293">
        <f t="shared" si="760"/>
        <v>-33.757758935166962</v>
      </c>
      <c r="BJ1293">
        <f t="shared" si="761"/>
        <v>-108.67008854708662</v>
      </c>
      <c r="BK1293">
        <f t="shared" si="762"/>
        <v>-14.754319664473872</v>
      </c>
      <c r="BL1293">
        <f t="shared" si="763"/>
        <v>-22.013681658285037</v>
      </c>
      <c r="BM1293">
        <f t="shared" si="764"/>
        <v>-22.422560732600829</v>
      </c>
      <c r="BN1293">
        <f t="shared" si="765"/>
        <v>-67.960368165567971</v>
      </c>
      <c r="BO1293">
        <f t="shared" si="731"/>
        <v>0</v>
      </c>
      <c r="BP1293">
        <f t="shared" si="732"/>
        <v>4</v>
      </c>
      <c r="BQ1293" t="str">
        <f t="shared" si="733"/>
        <v>Test</v>
      </c>
    </row>
    <row r="1294" spans="1:69" x14ac:dyDescent="0.3">
      <c r="A1294">
        <v>3</v>
      </c>
      <c r="B1294">
        <v>0</v>
      </c>
      <c r="C1294" t="s">
        <v>2767</v>
      </c>
      <c r="D1294" t="s">
        <v>20</v>
      </c>
      <c r="F1294">
        <v>0</v>
      </c>
      <c r="G1294">
        <v>0</v>
      </c>
      <c r="H1294" t="s">
        <v>2768</v>
      </c>
      <c r="I1294">
        <v>7.55</v>
      </c>
      <c r="K1294" t="s">
        <v>17</v>
      </c>
      <c r="O1294">
        <v>5</v>
      </c>
      <c r="P1294">
        <v>4</v>
      </c>
      <c r="Q1294">
        <v>5</v>
      </c>
      <c r="R1294" t="str">
        <f t="shared" si="734"/>
        <v>Validate</v>
      </c>
      <c r="S1294" t="str">
        <f t="shared" si="735"/>
        <v>Test</v>
      </c>
      <c r="T1294" t="str">
        <f t="shared" si="736"/>
        <v>Validate</v>
      </c>
      <c r="U1294" t="str">
        <f t="shared" si="737"/>
        <v/>
      </c>
      <c r="V1294" t="str">
        <f t="shared" si="738"/>
        <v>0-17</v>
      </c>
      <c r="W1294" t="str">
        <f t="shared" si="739"/>
        <v/>
      </c>
      <c r="X1294" t="str">
        <f t="shared" si="740"/>
        <v>0-10</v>
      </c>
      <c r="Y1294" t="b">
        <f>SUMPRODUCT(--(U1294=counts!$A$40:$A$49))&gt;0</f>
        <v>0</v>
      </c>
      <c r="Z1294" t="b">
        <f>SUMPRODUCT(--(W1294=counts!$A$18:$A$22))&gt;0</f>
        <v>0</v>
      </c>
      <c r="AA1294" t="str">
        <f t="shared" si="741"/>
        <v>0-17</v>
      </c>
      <c r="AB1294" t="str">
        <f>IF(W1294="","Blank",IF(Z1294="TRUE",W1294,counts!$A$23))</f>
        <v>Blank</v>
      </c>
      <c r="AC1294" t="str">
        <f t="shared" si="742"/>
        <v>0-10</v>
      </c>
      <c r="AD1294" t="str">
        <f t="shared" si="743"/>
        <v>Blank</v>
      </c>
      <c r="AE1294" t="str">
        <f t="shared" si="744"/>
        <v>male</v>
      </c>
      <c r="AF1294">
        <f>IF(F1294&gt;=4, counts!$A$62,F1294)</f>
        <v>0</v>
      </c>
      <c r="AG1294">
        <f>IF(G1294&gt;=3, counts!$A$69,G1294)</f>
        <v>0</v>
      </c>
      <c r="AH1294" t="str">
        <f>IF(OR(K1294="S",K1294=""), counts!$A$75,K1294)</f>
        <v>S, blank</v>
      </c>
      <c r="AI1294">
        <f t="shared" si="745"/>
        <v>3</v>
      </c>
      <c r="AJ1294">
        <f>VLOOKUP(AA1294,counts!$V$8:$W$13,2,FALSE)</f>
        <v>-3.7643689058441341</v>
      </c>
      <c r="AK1294">
        <f>VLOOKUP(AB1294,counts!$V$17:$W$23,2,FALSE)</f>
        <v>-42.171718189759716</v>
      </c>
      <c r="AL1294">
        <f>VLOOKUP(AC1294,counts!$V$27:$W$33,2,FALSE)</f>
        <v>-82.840254641099079</v>
      </c>
      <c r="AM1294">
        <f>VLOOKUP(AD1294,counts!$V$38:$W$49,2,FALSE)</f>
        <v>-33.757758935166962</v>
      </c>
      <c r="AN1294">
        <f>VLOOKUP(AE1294,counts!$V$53:$W$54,2,FALSE)</f>
        <v>-108.67008854708662</v>
      </c>
      <c r="AO1294">
        <f>VLOOKUP(AF1294,counts!$V$58:$W$62,2,FALSE)</f>
        <v>-14.754319664473872</v>
      </c>
      <c r="AP1294">
        <f>VLOOKUP(AG1294,counts!$V$66:$W$69,2,FALSE)</f>
        <v>-22.013681658285037</v>
      </c>
      <c r="AQ1294">
        <f>VLOOKUP(AH1294,counts!$V$73:$W$75,2,FALSE)</f>
        <v>-22.422560732600829</v>
      </c>
      <c r="AR1294">
        <f>VLOOKUP(AI1294,counts!$V$79:$W$81,2,FALSE)</f>
        <v>-67.960368165567971</v>
      </c>
      <c r="AS1294">
        <f t="shared" si="746"/>
        <v>0</v>
      </c>
      <c r="AT1294">
        <f t="shared" si="747"/>
        <v>5</v>
      </c>
      <c r="AU1294" t="str">
        <f t="shared" si="730"/>
        <v>Validate</v>
      </c>
      <c r="AW1294" t="str">
        <f t="shared" si="748"/>
        <v>0-17</v>
      </c>
      <c r="AX1294" t="str">
        <f t="shared" si="749"/>
        <v>Blank</v>
      </c>
      <c r="AY1294" t="str">
        <f t="shared" si="750"/>
        <v>0-10</v>
      </c>
      <c r="AZ1294" t="str">
        <f t="shared" si="751"/>
        <v>Blank</v>
      </c>
      <c r="BA1294" t="str">
        <f t="shared" si="752"/>
        <v>male</v>
      </c>
      <c r="BB1294">
        <f t="shared" si="753"/>
        <v>0</v>
      </c>
      <c r="BC1294">
        <f t="shared" si="754"/>
        <v>0</v>
      </c>
      <c r="BD1294" t="str">
        <f t="shared" si="755"/>
        <v>S, blank</v>
      </c>
      <c r="BE1294">
        <f t="shared" si="756"/>
        <v>3</v>
      </c>
      <c r="BF1294">
        <f t="shared" si="757"/>
        <v>-3.7643689058441341</v>
      </c>
      <c r="BG1294">
        <f t="shared" si="758"/>
        <v>-42.171718189759716</v>
      </c>
      <c r="BH1294">
        <f t="shared" si="759"/>
        <v>-82.840254641099079</v>
      </c>
      <c r="BI1294">
        <f t="shared" si="760"/>
        <v>-33.757758935166962</v>
      </c>
      <c r="BJ1294">
        <f t="shared" si="761"/>
        <v>-108.67008854708662</v>
      </c>
      <c r="BK1294">
        <f t="shared" si="762"/>
        <v>-14.754319664473872</v>
      </c>
      <c r="BL1294">
        <f t="shared" si="763"/>
        <v>-22.013681658285037</v>
      </c>
      <c r="BM1294">
        <f t="shared" si="764"/>
        <v>-22.422560732600829</v>
      </c>
      <c r="BN1294">
        <f t="shared" si="765"/>
        <v>-67.960368165567971</v>
      </c>
      <c r="BO1294">
        <f t="shared" si="731"/>
        <v>0</v>
      </c>
      <c r="BP1294">
        <f t="shared" si="732"/>
        <v>5</v>
      </c>
      <c r="BQ1294" t="str">
        <f t="shared" si="733"/>
        <v>Validate</v>
      </c>
    </row>
    <row r="1295" spans="1:69" x14ac:dyDescent="0.3">
      <c r="A1295">
        <v>3</v>
      </c>
      <c r="B1295">
        <v>0</v>
      </c>
      <c r="C1295" t="s">
        <v>2769</v>
      </c>
      <c r="D1295" t="s">
        <v>20</v>
      </c>
      <c r="F1295">
        <v>0</v>
      </c>
      <c r="G1295">
        <v>0</v>
      </c>
      <c r="H1295" t="s">
        <v>2770</v>
      </c>
      <c r="I1295">
        <v>8.0500000000000007</v>
      </c>
      <c r="K1295" t="s">
        <v>17</v>
      </c>
      <c r="O1295">
        <v>1</v>
      </c>
      <c r="P1295">
        <v>2</v>
      </c>
      <c r="Q1295">
        <v>5</v>
      </c>
      <c r="R1295" t="str">
        <f t="shared" si="734"/>
        <v>Train</v>
      </c>
      <c r="S1295" t="str">
        <f t="shared" si="735"/>
        <v>Train</v>
      </c>
      <c r="T1295" t="str">
        <f t="shared" si="736"/>
        <v>Validate</v>
      </c>
      <c r="U1295" t="str">
        <f t="shared" si="737"/>
        <v/>
      </c>
      <c r="V1295" t="str">
        <f t="shared" si="738"/>
        <v>0-17</v>
      </c>
      <c r="W1295" t="str">
        <f t="shared" si="739"/>
        <v/>
      </c>
      <c r="X1295" t="str">
        <f t="shared" si="740"/>
        <v>0-10</v>
      </c>
      <c r="Y1295" t="b">
        <f>SUMPRODUCT(--(U1295=counts!$A$40:$A$49))&gt;0</f>
        <v>0</v>
      </c>
      <c r="Z1295" t="b">
        <f>SUMPRODUCT(--(W1295=counts!$A$18:$A$22))&gt;0</f>
        <v>0</v>
      </c>
      <c r="AA1295" t="str">
        <f t="shared" si="741"/>
        <v>0-17</v>
      </c>
      <c r="AB1295" t="str">
        <f>IF(W1295="","Blank",IF(Z1295="TRUE",W1295,counts!$A$23))</f>
        <v>Blank</v>
      </c>
      <c r="AC1295" t="str">
        <f t="shared" si="742"/>
        <v>0-10</v>
      </c>
      <c r="AD1295" t="str">
        <f t="shared" si="743"/>
        <v>Blank</v>
      </c>
      <c r="AE1295" t="str">
        <f t="shared" si="744"/>
        <v>male</v>
      </c>
      <c r="AF1295">
        <f>IF(F1295&gt;=4, counts!$A$62,F1295)</f>
        <v>0</v>
      </c>
      <c r="AG1295">
        <f>IF(G1295&gt;=3, counts!$A$69,G1295)</f>
        <v>0</v>
      </c>
      <c r="AH1295" t="str">
        <f>IF(OR(K1295="S",K1295=""), counts!$A$75,K1295)</f>
        <v>S, blank</v>
      </c>
      <c r="AI1295">
        <f t="shared" si="745"/>
        <v>3</v>
      </c>
      <c r="AJ1295">
        <f>VLOOKUP(AA1295,counts!$V$8:$W$13,2,FALSE)</f>
        <v>-3.7643689058441341</v>
      </c>
      <c r="AK1295">
        <f>VLOOKUP(AB1295,counts!$V$17:$W$23,2,FALSE)</f>
        <v>-42.171718189759716</v>
      </c>
      <c r="AL1295">
        <f>VLOOKUP(AC1295,counts!$V$27:$W$33,2,FALSE)</f>
        <v>-82.840254641099079</v>
      </c>
      <c r="AM1295">
        <f>VLOOKUP(AD1295,counts!$V$38:$W$49,2,FALSE)</f>
        <v>-33.757758935166962</v>
      </c>
      <c r="AN1295">
        <f>VLOOKUP(AE1295,counts!$V$53:$W$54,2,FALSE)</f>
        <v>-108.67008854708662</v>
      </c>
      <c r="AO1295">
        <f>VLOOKUP(AF1295,counts!$V$58:$W$62,2,FALSE)</f>
        <v>-14.754319664473872</v>
      </c>
      <c r="AP1295">
        <f>VLOOKUP(AG1295,counts!$V$66:$W$69,2,FALSE)</f>
        <v>-22.013681658285037</v>
      </c>
      <c r="AQ1295">
        <f>VLOOKUP(AH1295,counts!$V$73:$W$75,2,FALSE)</f>
        <v>-22.422560732600829</v>
      </c>
      <c r="AR1295">
        <f>VLOOKUP(AI1295,counts!$V$79:$W$81,2,FALSE)</f>
        <v>-67.960368165567971</v>
      </c>
      <c r="AS1295">
        <f t="shared" si="746"/>
        <v>0</v>
      </c>
      <c r="AT1295">
        <f t="shared" si="747"/>
        <v>1</v>
      </c>
      <c r="AU1295" t="str">
        <f t="shared" si="730"/>
        <v>Train</v>
      </c>
      <c r="AW1295" t="str">
        <f t="shared" si="748"/>
        <v>0-17</v>
      </c>
      <c r="AX1295" t="str">
        <f t="shared" si="749"/>
        <v>Blank</v>
      </c>
      <c r="AY1295" t="str">
        <f t="shared" si="750"/>
        <v>0-10</v>
      </c>
      <c r="AZ1295" t="str">
        <f t="shared" si="751"/>
        <v>Blank</v>
      </c>
      <c r="BA1295" t="str">
        <f t="shared" si="752"/>
        <v>male</v>
      </c>
      <c r="BB1295">
        <f t="shared" si="753"/>
        <v>0</v>
      </c>
      <c r="BC1295">
        <f t="shared" si="754"/>
        <v>0</v>
      </c>
      <c r="BD1295" t="str">
        <f t="shared" si="755"/>
        <v>S, blank</v>
      </c>
      <c r="BE1295">
        <f t="shared" si="756"/>
        <v>3</v>
      </c>
      <c r="BF1295">
        <f t="shared" si="757"/>
        <v>-3.7643689058441341</v>
      </c>
      <c r="BG1295">
        <f t="shared" si="758"/>
        <v>-42.171718189759716</v>
      </c>
      <c r="BH1295">
        <f t="shared" si="759"/>
        <v>-82.840254641099079</v>
      </c>
      <c r="BI1295">
        <f t="shared" si="760"/>
        <v>-33.757758935166962</v>
      </c>
      <c r="BJ1295">
        <f t="shared" si="761"/>
        <v>-108.67008854708662</v>
      </c>
      <c r="BK1295">
        <f t="shared" si="762"/>
        <v>-14.754319664473872</v>
      </c>
      <c r="BL1295">
        <f t="shared" si="763"/>
        <v>-22.013681658285037</v>
      </c>
      <c r="BM1295">
        <f t="shared" si="764"/>
        <v>-22.422560732600829</v>
      </c>
      <c r="BN1295">
        <f t="shared" si="765"/>
        <v>-67.960368165567971</v>
      </c>
      <c r="BO1295">
        <f t="shared" si="731"/>
        <v>0</v>
      </c>
      <c r="BP1295">
        <f t="shared" si="732"/>
        <v>1</v>
      </c>
      <c r="BQ1295" t="str">
        <f t="shared" si="733"/>
        <v>Train</v>
      </c>
    </row>
    <row r="1296" spans="1:69" x14ac:dyDescent="0.3">
      <c r="A1296">
        <v>3</v>
      </c>
      <c r="B1296">
        <v>0</v>
      </c>
      <c r="C1296" t="s">
        <v>2771</v>
      </c>
      <c r="D1296" t="s">
        <v>20</v>
      </c>
      <c r="E1296">
        <v>28.5</v>
      </c>
      <c r="F1296">
        <v>0</v>
      </c>
      <c r="G1296">
        <v>0</v>
      </c>
      <c r="H1296" t="s">
        <v>1613</v>
      </c>
      <c r="I1296">
        <v>16.100000000000001</v>
      </c>
      <c r="K1296" t="s">
        <v>17</v>
      </c>
      <c r="M1296">
        <v>14</v>
      </c>
      <c r="O1296">
        <v>1</v>
      </c>
      <c r="P1296">
        <v>5</v>
      </c>
      <c r="Q1296">
        <v>3</v>
      </c>
      <c r="R1296" t="str">
        <f t="shared" si="734"/>
        <v>Train</v>
      </c>
      <c r="S1296" t="str">
        <f t="shared" si="735"/>
        <v>Validate</v>
      </c>
      <c r="T1296" t="str">
        <f t="shared" si="736"/>
        <v>Train</v>
      </c>
      <c r="U1296" t="str">
        <f t="shared" si="737"/>
        <v/>
      </c>
      <c r="V1296" t="str">
        <f t="shared" si="738"/>
        <v>18-30</v>
      </c>
      <c r="W1296" t="str">
        <f t="shared" si="739"/>
        <v/>
      </c>
      <c r="X1296" t="str">
        <f t="shared" si="740"/>
        <v>11-20</v>
      </c>
      <c r="Y1296" t="b">
        <f>SUMPRODUCT(--(U1296=counts!$A$40:$A$49))&gt;0</f>
        <v>0</v>
      </c>
      <c r="Z1296" t="b">
        <f>SUMPRODUCT(--(W1296=counts!$A$18:$A$22))&gt;0</f>
        <v>0</v>
      </c>
      <c r="AA1296" t="str">
        <f t="shared" si="741"/>
        <v>18-30</v>
      </c>
      <c r="AB1296" t="str">
        <f>IF(W1296="","Blank",IF(Z1296="TRUE",W1296,counts!$A$23))</f>
        <v>Blank</v>
      </c>
      <c r="AC1296" t="str">
        <f t="shared" si="742"/>
        <v>11-20</v>
      </c>
      <c r="AD1296" t="str">
        <f t="shared" si="743"/>
        <v>Blank</v>
      </c>
      <c r="AE1296" t="str">
        <f t="shared" si="744"/>
        <v>male</v>
      </c>
      <c r="AF1296">
        <f>IF(F1296&gt;=4, counts!$A$62,F1296)</f>
        <v>0</v>
      </c>
      <c r="AG1296">
        <f>IF(G1296&gt;=3, counts!$A$69,G1296)</f>
        <v>0</v>
      </c>
      <c r="AH1296" t="str">
        <f>IF(OR(K1296="S",K1296=""), counts!$A$75,K1296)</f>
        <v>S, blank</v>
      </c>
      <c r="AI1296">
        <f t="shared" si="745"/>
        <v>3</v>
      </c>
      <c r="AJ1296">
        <f>VLOOKUP(AA1296,counts!$V$8:$W$13,2,FALSE)</f>
        <v>-11.613432440426715</v>
      </c>
      <c r="AK1296">
        <f>VLOOKUP(AB1296,counts!$V$17:$W$23,2,FALSE)</f>
        <v>-42.171718189759716</v>
      </c>
      <c r="AL1296">
        <f>VLOOKUP(AC1296,counts!$V$27:$W$33,2,FALSE)</f>
        <v>-9.6115457513775127</v>
      </c>
      <c r="AM1296">
        <f>VLOOKUP(AD1296,counts!$V$38:$W$49,2,FALSE)</f>
        <v>-33.757758935166962</v>
      </c>
      <c r="AN1296">
        <f>VLOOKUP(AE1296,counts!$V$53:$W$54,2,FALSE)</f>
        <v>-108.67008854708662</v>
      </c>
      <c r="AO1296">
        <f>VLOOKUP(AF1296,counts!$V$58:$W$62,2,FALSE)</f>
        <v>-14.754319664473872</v>
      </c>
      <c r="AP1296">
        <f>VLOOKUP(AG1296,counts!$V$66:$W$69,2,FALSE)</f>
        <v>-22.013681658285037</v>
      </c>
      <c r="AQ1296">
        <f>VLOOKUP(AH1296,counts!$V$73:$W$75,2,FALSE)</f>
        <v>-22.422560732600829</v>
      </c>
      <c r="AR1296">
        <f>VLOOKUP(AI1296,counts!$V$79:$W$81,2,FALSE)</f>
        <v>-67.960368165567971</v>
      </c>
      <c r="AS1296">
        <f t="shared" si="746"/>
        <v>0</v>
      </c>
      <c r="AT1296">
        <f t="shared" si="747"/>
        <v>1</v>
      </c>
      <c r="AU1296" t="str">
        <f t="shared" si="730"/>
        <v>Train</v>
      </c>
      <c r="AW1296" t="str">
        <f t="shared" si="748"/>
        <v>18-30</v>
      </c>
      <c r="AX1296" t="str">
        <f t="shared" si="749"/>
        <v>Blank</v>
      </c>
      <c r="AY1296" t="str">
        <f t="shared" si="750"/>
        <v>11-20</v>
      </c>
      <c r="AZ1296" t="str">
        <f t="shared" si="751"/>
        <v>Blank</v>
      </c>
      <c r="BA1296" t="str">
        <f t="shared" si="752"/>
        <v>male</v>
      </c>
      <c r="BB1296">
        <f t="shared" si="753"/>
        <v>0</v>
      </c>
      <c r="BC1296">
        <f t="shared" si="754"/>
        <v>0</v>
      </c>
      <c r="BD1296" t="str">
        <f t="shared" si="755"/>
        <v>S, blank</v>
      </c>
      <c r="BE1296">
        <f t="shared" si="756"/>
        <v>3</v>
      </c>
      <c r="BF1296">
        <f t="shared" si="757"/>
        <v>-11.613432440426715</v>
      </c>
      <c r="BG1296">
        <f t="shared" si="758"/>
        <v>-42.171718189759716</v>
      </c>
      <c r="BH1296">
        <f t="shared" si="759"/>
        <v>-9.6115457513775127</v>
      </c>
      <c r="BI1296">
        <f t="shared" si="760"/>
        <v>-33.757758935166962</v>
      </c>
      <c r="BJ1296">
        <f t="shared" si="761"/>
        <v>-108.67008854708662</v>
      </c>
      <c r="BK1296">
        <f t="shared" si="762"/>
        <v>-14.754319664473872</v>
      </c>
      <c r="BL1296">
        <f t="shared" si="763"/>
        <v>-22.013681658285037</v>
      </c>
      <c r="BM1296">
        <f t="shared" si="764"/>
        <v>-22.422560732600829</v>
      </c>
      <c r="BN1296">
        <f t="shared" si="765"/>
        <v>-67.960368165567971</v>
      </c>
      <c r="BO1296">
        <f t="shared" si="731"/>
        <v>0</v>
      </c>
      <c r="BP1296">
        <f t="shared" si="732"/>
        <v>1</v>
      </c>
      <c r="BQ1296" t="str">
        <f t="shared" si="733"/>
        <v>Train</v>
      </c>
    </row>
    <row r="1297" spans="1:69" x14ac:dyDescent="0.3">
      <c r="A1297">
        <v>3</v>
      </c>
      <c r="B1297">
        <v>0</v>
      </c>
      <c r="C1297" t="s">
        <v>2772</v>
      </c>
      <c r="D1297" t="s">
        <v>20</v>
      </c>
      <c r="E1297">
        <v>21</v>
      </c>
      <c r="F1297">
        <v>0</v>
      </c>
      <c r="G1297">
        <v>0</v>
      </c>
      <c r="H1297" t="s">
        <v>2773</v>
      </c>
      <c r="I1297">
        <v>7.25</v>
      </c>
      <c r="K1297" t="s">
        <v>17</v>
      </c>
      <c r="O1297">
        <v>4</v>
      </c>
      <c r="P1297">
        <v>2</v>
      </c>
      <c r="Q1297">
        <v>3</v>
      </c>
      <c r="R1297" t="str">
        <f t="shared" si="734"/>
        <v>Test</v>
      </c>
      <c r="S1297" t="str">
        <f t="shared" si="735"/>
        <v>Train</v>
      </c>
      <c r="T1297" t="str">
        <f t="shared" si="736"/>
        <v>Train</v>
      </c>
      <c r="U1297" t="str">
        <f t="shared" si="737"/>
        <v/>
      </c>
      <c r="V1297" t="str">
        <f t="shared" si="738"/>
        <v>18-30</v>
      </c>
      <c r="W1297" t="str">
        <f t="shared" si="739"/>
        <v/>
      </c>
      <c r="X1297" t="str">
        <f t="shared" si="740"/>
        <v>0-10</v>
      </c>
      <c r="Y1297" t="b">
        <f>SUMPRODUCT(--(U1297=counts!$A$40:$A$49))&gt;0</f>
        <v>0</v>
      </c>
      <c r="Z1297" t="b">
        <f>SUMPRODUCT(--(W1297=counts!$A$18:$A$22))&gt;0</f>
        <v>0</v>
      </c>
      <c r="AA1297" t="str">
        <f t="shared" si="741"/>
        <v>18-30</v>
      </c>
      <c r="AB1297" t="str">
        <f>IF(W1297="","Blank",IF(Z1297="TRUE",W1297,counts!$A$23))</f>
        <v>Blank</v>
      </c>
      <c r="AC1297" t="str">
        <f t="shared" si="742"/>
        <v>0-10</v>
      </c>
      <c r="AD1297" t="str">
        <f t="shared" si="743"/>
        <v>Blank</v>
      </c>
      <c r="AE1297" t="str">
        <f t="shared" si="744"/>
        <v>male</v>
      </c>
      <c r="AF1297">
        <f>IF(F1297&gt;=4, counts!$A$62,F1297)</f>
        <v>0</v>
      </c>
      <c r="AG1297">
        <f>IF(G1297&gt;=3, counts!$A$69,G1297)</f>
        <v>0</v>
      </c>
      <c r="AH1297" t="str">
        <f>IF(OR(K1297="S",K1297=""), counts!$A$75,K1297)</f>
        <v>S, blank</v>
      </c>
      <c r="AI1297">
        <f t="shared" si="745"/>
        <v>3</v>
      </c>
      <c r="AJ1297">
        <f>VLOOKUP(AA1297,counts!$V$8:$W$13,2,FALSE)</f>
        <v>-11.613432440426715</v>
      </c>
      <c r="AK1297">
        <f>VLOOKUP(AB1297,counts!$V$17:$W$23,2,FALSE)</f>
        <v>-42.171718189759716</v>
      </c>
      <c r="AL1297">
        <f>VLOOKUP(AC1297,counts!$V$27:$W$33,2,FALSE)</f>
        <v>-82.840254641099079</v>
      </c>
      <c r="AM1297">
        <f>VLOOKUP(AD1297,counts!$V$38:$W$49,2,FALSE)</f>
        <v>-33.757758935166962</v>
      </c>
      <c r="AN1297">
        <f>VLOOKUP(AE1297,counts!$V$53:$W$54,2,FALSE)</f>
        <v>-108.67008854708662</v>
      </c>
      <c r="AO1297">
        <f>VLOOKUP(AF1297,counts!$V$58:$W$62,2,FALSE)</f>
        <v>-14.754319664473872</v>
      </c>
      <c r="AP1297">
        <f>VLOOKUP(AG1297,counts!$V$66:$W$69,2,FALSE)</f>
        <v>-22.013681658285037</v>
      </c>
      <c r="AQ1297">
        <f>VLOOKUP(AH1297,counts!$V$73:$W$75,2,FALSE)</f>
        <v>-22.422560732600829</v>
      </c>
      <c r="AR1297">
        <f>VLOOKUP(AI1297,counts!$V$79:$W$81,2,FALSE)</f>
        <v>-67.960368165567971</v>
      </c>
      <c r="AS1297">
        <f t="shared" si="746"/>
        <v>0</v>
      </c>
      <c r="AT1297">
        <f t="shared" si="747"/>
        <v>4</v>
      </c>
      <c r="AU1297" t="str">
        <f t="shared" si="730"/>
        <v>Test</v>
      </c>
      <c r="AW1297" t="str">
        <f t="shared" si="748"/>
        <v>18-30</v>
      </c>
      <c r="AX1297" t="str">
        <f t="shared" si="749"/>
        <v>Blank</v>
      </c>
      <c r="AY1297" t="str">
        <f t="shared" si="750"/>
        <v>0-10</v>
      </c>
      <c r="AZ1297" t="str">
        <f t="shared" si="751"/>
        <v>Blank</v>
      </c>
      <c r="BA1297" t="str">
        <f t="shared" si="752"/>
        <v>male</v>
      </c>
      <c r="BB1297">
        <f t="shared" si="753"/>
        <v>0</v>
      </c>
      <c r="BC1297">
        <f t="shared" si="754"/>
        <v>0</v>
      </c>
      <c r="BD1297" t="str">
        <f t="shared" si="755"/>
        <v>S, blank</v>
      </c>
      <c r="BE1297">
        <f t="shared" si="756"/>
        <v>3</v>
      </c>
      <c r="BF1297">
        <f t="shared" si="757"/>
        <v>-11.613432440426715</v>
      </c>
      <c r="BG1297">
        <f t="shared" si="758"/>
        <v>-42.171718189759716</v>
      </c>
      <c r="BH1297">
        <f t="shared" si="759"/>
        <v>-82.840254641099079</v>
      </c>
      <c r="BI1297">
        <f t="shared" si="760"/>
        <v>-33.757758935166962</v>
      </c>
      <c r="BJ1297">
        <f t="shared" si="761"/>
        <v>-108.67008854708662</v>
      </c>
      <c r="BK1297">
        <f t="shared" si="762"/>
        <v>-14.754319664473872</v>
      </c>
      <c r="BL1297">
        <f t="shared" si="763"/>
        <v>-22.013681658285037</v>
      </c>
      <c r="BM1297">
        <f t="shared" si="764"/>
        <v>-22.422560732600829</v>
      </c>
      <c r="BN1297">
        <f t="shared" si="765"/>
        <v>-67.960368165567971</v>
      </c>
      <c r="BO1297">
        <f t="shared" si="731"/>
        <v>0</v>
      </c>
      <c r="BP1297">
        <f t="shared" si="732"/>
        <v>4</v>
      </c>
      <c r="BQ1297" t="str">
        <f t="shared" si="733"/>
        <v>Test</v>
      </c>
    </row>
    <row r="1298" spans="1:69" x14ac:dyDescent="0.3">
      <c r="A1298">
        <v>3</v>
      </c>
      <c r="B1298">
        <v>0</v>
      </c>
      <c r="C1298" t="s">
        <v>2774</v>
      </c>
      <c r="D1298" t="s">
        <v>20</v>
      </c>
      <c r="E1298">
        <v>27</v>
      </c>
      <c r="F1298">
        <v>0</v>
      </c>
      <c r="G1298">
        <v>0</v>
      </c>
      <c r="H1298" t="s">
        <v>2775</v>
      </c>
      <c r="I1298">
        <v>8.6624999999999996</v>
      </c>
      <c r="K1298" t="s">
        <v>17</v>
      </c>
      <c r="M1298">
        <v>131</v>
      </c>
      <c r="O1298">
        <v>3</v>
      </c>
      <c r="P1298">
        <v>2</v>
      </c>
      <c r="Q1298">
        <v>5</v>
      </c>
      <c r="R1298" t="str">
        <f t="shared" si="734"/>
        <v>Train</v>
      </c>
      <c r="S1298" t="str">
        <f t="shared" si="735"/>
        <v>Train</v>
      </c>
      <c r="T1298" t="str">
        <f t="shared" si="736"/>
        <v>Validate</v>
      </c>
      <c r="U1298" t="str">
        <f t="shared" si="737"/>
        <v/>
      </c>
      <c r="V1298" t="str">
        <f t="shared" si="738"/>
        <v>18-30</v>
      </c>
      <c r="W1298" t="str">
        <f t="shared" si="739"/>
        <v/>
      </c>
      <c r="X1298" t="str">
        <f t="shared" si="740"/>
        <v>0-10</v>
      </c>
      <c r="Y1298" t="b">
        <f>SUMPRODUCT(--(U1298=counts!$A$40:$A$49))&gt;0</f>
        <v>0</v>
      </c>
      <c r="Z1298" t="b">
        <f>SUMPRODUCT(--(W1298=counts!$A$18:$A$22))&gt;0</f>
        <v>0</v>
      </c>
      <c r="AA1298" t="str">
        <f t="shared" si="741"/>
        <v>18-30</v>
      </c>
      <c r="AB1298" t="str">
        <f>IF(W1298="","Blank",IF(Z1298="TRUE",W1298,counts!$A$23))</f>
        <v>Blank</v>
      </c>
      <c r="AC1298" t="str">
        <f t="shared" si="742"/>
        <v>0-10</v>
      </c>
      <c r="AD1298" t="str">
        <f t="shared" si="743"/>
        <v>Blank</v>
      </c>
      <c r="AE1298" t="str">
        <f t="shared" si="744"/>
        <v>male</v>
      </c>
      <c r="AF1298">
        <f>IF(F1298&gt;=4, counts!$A$62,F1298)</f>
        <v>0</v>
      </c>
      <c r="AG1298">
        <f>IF(G1298&gt;=3, counts!$A$69,G1298)</f>
        <v>0</v>
      </c>
      <c r="AH1298" t="str">
        <f>IF(OR(K1298="S",K1298=""), counts!$A$75,K1298)</f>
        <v>S, blank</v>
      </c>
      <c r="AI1298">
        <f t="shared" si="745"/>
        <v>3</v>
      </c>
      <c r="AJ1298">
        <f>VLOOKUP(AA1298,counts!$V$8:$W$13,2,FALSE)</f>
        <v>-11.613432440426715</v>
      </c>
      <c r="AK1298">
        <f>VLOOKUP(AB1298,counts!$V$17:$W$23,2,FALSE)</f>
        <v>-42.171718189759716</v>
      </c>
      <c r="AL1298">
        <f>VLOOKUP(AC1298,counts!$V$27:$W$33,2,FALSE)</f>
        <v>-82.840254641099079</v>
      </c>
      <c r="AM1298">
        <f>VLOOKUP(AD1298,counts!$V$38:$W$49,2,FALSE)</f>
        <v>-33.757758935166962</v>
      </c>
      <c r="AN1298">
        <f>VLOOKUP(AE1298,counts!$V$53:$W$54,2,FALSE)</f>
        <v>-108.67008854708662</v>
      </c>
      <c r="AO1298">
        <f>VLOOKUP(AF1298,counts!$V$58:$W$62,2,FALSE)</f>
        <v>-14.754319664473872</v>
      </c>
      <c r="AP1298">
        <f>VLOOKUP(AG1298,counts!$V$66:$W$69,2,FALSE)</f>
        <v>-22.013681658285037</v>
      </c>
      <c r="AQ1298">
        <f>VLOOKUP(AH1298,counts!$V$73:$W$75,2,FALSE)</f>
        <v>-22.422560732600829</v>
      </c>
      <c r="AR1298">
        <f>VLOOKUP(AI1298,counts!$V$79:$W$81,2,FALSE)</f>
        <v>-67.960368165567971</v>
      </c>
      <c r="AS1298">
        <f t="shared" si="746"/>
        <v>0</v>
      </c>
      <c r="AT1298">
        <f t="shared" si="747"/>
        <v>3</v>
      </c>
      <c r="AU1298" t="str">
        <f t="shared" si="730"/>
        <v>Train</v>
      </c>
      <c r="AW1298" t="str">
        <f t="shared" si="748"/>
        <v>18-30</v>
      </c>
      <c r="AX1298" t="str">
        <f t="shared" si="749"/>
        <v>Blank</v>
      </c>
      <c r="AY1298" t="str">
        <f t="shared" si="750"/>
        <v>0-10</v>
      </c>
      <c r="AZ1298" t="str">
        <f t="shared" si="751"/>
        <v>Blank</v>
      </c>
      <c r="BA1298" t="str">
        <f t="shared" si="752"/>
        <v>male</v>
      </c>
      <c r="BB1298">
        <f t="shared" si="753"/>
        <v>0</v>
      </c>
      <c r="BC1298">
        <f t="shared" si="754"/>
        <v>0</v>
      </c>
      <c r="BD1298" t="str">
        <f t="shared" si="755"/>
        <v>S, blank</v>
      </c>
      <c r="BE1298">
        <f t="shared" si="756"/>
        <v>3</v>
      </c>
      <c r="BF1298">
        <f t="shared" si="757"/>
        <v>-11.613432440426715</v>
      </c>
      <c r="BG1298">
        <f t="shared" si="758"/>
        <v>-42.171718189759716</v>
      </c>
      <c r="BH1298">
        <f t="shared" si="759"/>
        <v>-82.840254641099079</v>
      </c>
      <c r="BI1298">
        <f t="shared" si="760"/>
        <v>-33.757758935166962</v>
      </c>
      <c r="BJ1298">
        <f t="shared" si="761"/>
        <v>-108.67008854708662</v>
      </c>
      <c r="BK1298">
        <f t="shared" si="762"/>
        <v>-14.754319664473872</v>
      </c>
      <c r="BL1298">
        <f t="shared" si="763"/>
        <v>-22.013681658285037</v>
      </c>
      <c r="BM1298">
        <f t="shared" si="764"/>
        <v>-22.422560732600829</v>
      </c>
      <c r="BN1298">
        <f t="shared" si="765"/>
        <v>-67.960368165567971</v>
      </c>
      <c r="BO1298">
        <f t="shared" si="731"/>
        <v>0</v>
      </c>
      <c r="BP1298">
        <f t="shared" si="732"/>
        <v>3</v>
      </c>
      <c r="BQ1298" t="str">
        <f t="shared" si="733"/>
        <v>Train</v>
      </c>
    </row>
    <row r="1299" spans="1:69" x14ac:dyDescent="0.3">
      <c r="A1299">
        <v>3</v>
      </c>
      <c r="B1299">
        <v>0</v>
      </c>
      <c r="C1299" t="s">
        <v>2776</v>
      </c>
      <c r="D1299" t="s">
        <v>20</v>
      </c>
      <c r="F1299">
        <v>0</v>
      </c>
      <c r="G1299">
        <v>0</v>
      </c>
      <c r="H1299" t="s">
        <v>2777</v>
      </c>
      <c r="I1299">
        <v>7.25</v>
      </c>
      <c r="K1299" t="s">
        <v>17</v>
      </c>
      <c r="O1299">
        <v>4</v>
      </c>
      <c r="P1299">
        <v>1</v>
      </c>
      <c r="Q1299">
        <v>1</v>
      </c>
      <c r="R1299" t="str">
        <f t="shared" si="734"/>
        <v>Test</v>
      </c>
      <c r="S1299" t="str">
        <f t="shared" si="735"/>
        <v>Train</v>
      </c>
      <c r="T1299" t="str">
        <f t="shared" si="736"/>
        <v>Train</v>
      </c>
      <c r="U1299" t="str">
        <f t="shared" si="737"/>
        <v/>
      </c>
      <c r="V1299" t="str">
        <f t="shared" si="738"/>
        <v>0-17</v>
      </c>
      <c r="W1299" t="str">
        <f t="shared" si="739"/>
        <v/>
      </c>
      <c r="X1299" t="str">
        <f t="shared" si="740"/>
        <v>0-10</v>
      </c>
      <c r="Y1299" t="b">
        <f>SUMPRODUCT(--(U1299=counts!$A$40:$A$49))&gt;0</f>
        <v>0</v>
      </c>
      <c r="Z1299" t="b">
        <f>SUMPRODUCT(--(W1299=counts!$A$18:$A$22))&gt;0</f>
        <v>0</v>
      </c>
      <c r="AA1299" t="str">
        <f t="shared" si="741"/>
        <v>0-17</v>
      </c>
      <c r="AB1299" t="str">
        <f>IF(W1299="","Blank",IF(Z1299="TRUE",W1299,counts!$A$23))</f>
        <v>Blank</v>
      </c>
      <c r="AC1299" t="str">
        <f t="shared" si="742"/>
        <v>0-10</v>
      </c>
      <c r="AD1299" t="str">
        <f t="shared" si="743"/>
        <v>Blank</v>
      </c>
      <c r="AE1299" t="str">
        <f t="shared" si="744"/>
        <v>male</v>
      </c>
      <c r="AF1299">
        <f>IF(F1299&gt;=4, counts!$A$62,F1299)</f>
        <v>0</v>
      </c>
      <c r="AG1299">
        <f>IF(G1299&gt;=3, counts!$A$69,G1299)</f>
        <v>0</v>
      </c>
      <c r="AH1299" t="str">
        <f>IF(OR(K1299="S",K1299=""), counts!$A$75,K1299)</f>
        <v>S, blank</v>
      </c>
      <c r="AI1299">
        <f t="shared" si="745"/>
        <v>3</v>
      </c>
      <c r="AJ1299">
        <f>VLOOKUP(AA1299,counts!$V$8:$W$13,2,FALSE)</f>
        <v>-3.7643689058441341</v>
      </c>
      <c r="AK1299">
        <f>VLOOKUP(AB1299,counts!$V$17:$W$23,2,FALSE)</f>
        <v>-42.171718189759716</v>
      </c>
      <c r="AL1299">
        <f>VLOOKUP(AC1299,counts!$V$27:$W$33,2,FALSE)</f>
        <v>-82.840254641099079</v>
      </c>
      <c r="AM1299">
        <f>VLOOKUP(AD1299,counts!$V$38:$W$49,2,FALSE)</f>
        <v>-33.757758935166962</v>
      </c>
      <c r="AN1299">
        <f>VLOOKUP(AE1299,counts!$V$53:$W$54,2,FALSE)</f>
        <v>-108.67008854708662</v>
      </c>
      <c r="AO1299">
        <f>VLOOKUP(AF1299,counts!$V$58:$W$62,2,FALSE)</f>
        <v>-14.754319664473872</v>
      </c>
      <c r="AP1299">
        <f>VLOOKUP(AG1299,counts!$V$66:$W$69,2,FALSE)</f>
        <v>-22.013681658285037</v>
      </c>
      <c r="AQ1299">
        <f>VLOOKUP(AH1299,counts!$V$73:$W$75,2,FALSE)</f>
        <v>-22.422560732600829</v>
      </c>
      <c r="AR1299">
        <f>VLOOKUP(AI1299,counts!$V$79:$W$81,2,FALSE)</f>
        <v>-67.960368165567971</v>
      </c>
      <c r="AS1299">
        <f t="shared" si="746"/>
        <v>0</v>
      </c>
      <c r="AT1299">
        <f t="shared" si="747"/>
        <v>4</v>
      </c>
      <c r="AU1299" t="str">
        <f t="shared" si="730"/>
        <v>Test</v>
      </c>
      <c r="AW1299" t="str">
        <f t="shared" si="748"/>
        <v>0-17</v>
      </c>
      <c r="AX1299" t="str">
        <f t="shared" si="749"/>
        <v>Blank</v>
      </c>
      <c r="AY1299" t="str">
        <f t="shared" si="750"/>
        <v>0-10</v>
      </c>
      <c r="AZ1299" t="str">
        <f t="shared" si="751"/>
        <v>Blank</v>
      </c>
      <c r="BA1299" t="str">
        <f t="shared" si="752"/>
        <v>male</v>
      </c>
      <c r="BB1299">
        <f t="shared" si="753"/>
        <v>0</v>
      </c>
      <c r="BC1299">
        <f t="shared" si="754"/>
        <v>0</v>
      </c>
      <c r="BD1299" t="str">
        <f t="shared" si="755"/>
        <v>S, blank</v>
      </c>
      <c r="BE1299">
        <f t="shared" si="756"/>
        <v>3</v>
      </c>
      <c r="BF1299">
        <f t="shared" si="757"/>
        <v>-3.7643689058441341</v>
      </c>
      <c r="BG1299">
        <f t="shared" si="758"/>
        <v>-42.171718189759716</v>
      </c>
      <c r="BH1299">
        <f t="shared" si="759"/>
        <v>-82.840254641099079</v>
      </c>
      <c r="BI1299">
        <f t="shared" si="760"/>
        <v>-33.757758935166962</v>
      </c>
      <c r="BJ1299">
        <f t="shared" si="761"/>
        <v>-108.67008854708662</v>
      </c>
      <c r="BK1299">
        <f t="shared" si="762"/>
        <v>-14.754319664473872</v>
      </c>
      <c r="BL1299">
        <f t="shared" si="763"/>
        <v>-22.013681658285037</v>
      </c>
      <c r="BM1299">
        <f t="shared" si="764"/>
        <v>-22.422560732600829</v>
      </c>
      <c r="BN1299">
        <f t="shared" si="765"/>
        <v>-67.960368165567971</v>
      </c>
      <c r="BO1299">
        <f t="shared" si="731"/>
        <v>0</v>
      </c>
      <c r="BP1299">
        <f t="shared" si="732"/>
        <v>4</v>
      </c>
      <c r="BQ1299" t="str">
        <f t="shared" si="733"/>
        <v>Test</v>
      </c>
    </row>
    <row r="1300" spans="1:69" x14ac:dyDescent="0.3">
      <c r="A1300">
        <v>3</v>
      </c>
      <c r="B1300">
        <v>0</v>
      </c>
      <c r="C1300" t="s">
        <v>2778</v>
      </c>
      <c r="D1300" t="s">
        <v>20</v>
      </c>
      <c r="E1300">
        <v>36</v>
      </c>
      <c r="F1300">
        <v>0</v>
      </c>
      <c r="G1300">
        <v>0</v>
      </c>
      <c r="H1300" t="s">
        <v>2779</v>
      </c>
      <c r="I1300">
        <v>9.5</v>
      </c>
      <c r="K1300" t="s">
        <v>17</v>
      </c>
      <c r="O1300">
        <v>2</v>
      </c>
      <c r="P1300">
        <v>4</v>
      </c>
      <c r="Q1300">
        <v>2</v>
      </c>
      <c r="R1300" t="str">
        <f t="shared" si="734"/>
        <v>Train</v>
      </c>
      <c r="S1300" t="str">
        <f t="shared" si="735"/>
        <v>Test</v>
      </c>
      <c r="T1300" t="str">
        <f t="shared" si="736"/>
        <v>Train</v>
      </c>
      <c r="U1300" t="str">
        <f t="shared" si="737"/>
        <v/>
      </c>
      <c r="V1300" t="str">
        <f t="shared" si="738"/>
        <v>31-40</v>
      </c>
      <c r="W1300" t="str">
        <f t="shared" si="739"/>
        <v/>
      </c>
      <c r="X1300" t="str">
        <f t="shared" si="740"/>
        <v>0-10</v>
      </c>
      <c r="Y1300" t="b">
        <f>SUMPRODUCT(--(U1300=counts!$A$40:$A$49))&gt;0</f>
        <v>0</v>
      </c>
      <c r="Z1300" t="b">
        <f>SUMPRODUCT(--(W1300=counts!$A$18:$A$22))&gt;0</f>
        <v>0</v>
      </c>
      <c r="AA1300" t="str">
        <f t="shared" si="741"/>
        <v>31-40</v>
      </c>
      <c r="AB1300" t="str">
        <f>IF(W1300="","Blank",IF(Z1300="TRUE",W1300,counts!$A$23))</f>
        <v>Blank</v>
      </c>
      <c r="AC1300" t="str">
        <f t="shared" si="742"/>
        <v>0-10</v>
      </c>
      <c r="AD1300" t="str">
        <f t="shared" si="743"/>
        <v>Blank</v>
      </c>
      <c r="AE1300" t="str">
        <f t="shared" si="744"/>
        <v>male</v>
      </c>
      <c r="AF1300">
        <f>IF(F1300&gt;=4, counts!$A$62,F1300)</f>
        <v>0</v>
      </c>
      <c r="AG1300">
        <f>IF(G1300&gt;=3, counts!$A$69,G1300)</f>
        <v>0</v>
      </c>
      <c r="AH1300" t="str">
        <f>IF(OR(K1300="S",K1300=""), counts!$A$75,K1300)</f>
        <v>S, blank</v>
      </c>
      <c r="AI1300">
        <f t="shared" si="745"/>
        <v>3</v>
      </c>
      <c r="AJ1300">
        <f>VLOOKUP(AA1300,counts!$V$8:$W$13,2,FALSE)</f>
        <v>32.769878926258563</v>
      </c>
      <c r="AK1300">
        <f>VLOOKUP(AB1300,counts!$V$17:$W$23,2,FALSE)</f>
        <v>-42.171718189759716</v>
      </c>
      <c r="AL1300">
        <f>VLOOKUP(AC1300,counts!$V$27:$W$33,2,FALSE)</f>
        <v>-82.840254641099079</v>
      </c>
      <c r="AM1300">
        <f>VLOOKUP(AD1300,counts!$V$38:$W$49,2,FALSE)</f>
        <v>-33.757758935166962</v>
      </c>
      <c r="AN1300">
        <f>VLOOKUP(AE1300,counts!$V$53:$W$54,2,FALSE)</f>
        <v>-108.67008854708662</v>
      </c>
      <c r="AO1300">
        <f>VLOOKUP(AF1300,counts!$V$58:$W$62,2,FALSE)</f>
        <v>-14.754319664473872</v>
      </c>
      <c r="AP1300">
        <f>VLOOKUP(AG1300,counts!$V$66:$W$69,2,FALSE)</f>
        <v>-22.013681658285037</v>
      </c>
      <c r="AQ1300">
        <f>VLOOKUP(AH1300,counts!$V$73:$W$75,2,FALSE)</f>
        <v>-22.422560732600829</v>
      </c>
      <c r="AR1300">
        <f>VLOOKUP(AI1300,counts!$V$79:$W$81,2,FALSE)</f>
        <v>-67.960368165567971</v>
      </c>
      <c r="AS1300">
        <f t="shared" si="746"/>
        <v>0</v>
      </c>
      <c r="AT1300">
        <f t="shared" si="747"/>
        <v>2</v>
      </c>
      <c r="AU1300" t="str">
        <f t="shared" si="730"/>
        <v>Train</v>
      </c>
      <c r="AW1300" t="str">
        <f t="shared" si="748"/>
        <v>31-40</v>
      </c>
      <c r="AX1300" t="str">
        <f t="shared" si="749"/>
        <v>Blank</v>
      </c>
      <c r="AY1300" t="str">
        <f t="shared" si="750"/>
        <v>0-10</v>
      </c>
      <c r="AZ1300" t="str">
        <f t="shared" si="751"/>
        <v>Blank</v>
      </c>
      <c r="BA1300" t="str">
        <f t="shared" si="752"/>
        <v>male</v>
      </c>
      <c r="BB1300">
        <f t="shared" si="753"/>
        <v>0</v>
      </c>
      <c r="BC1300">
        <f t="shared" si="754"/>
        <v>0</v>
      </c>
      <c r="BD1300" t="str">
        <f t="shared" si="755"/>
        <v>S, blank</v>
      </c>
      <c r="BE1300">
        <f t="shared" si="756"/>
        <v>3</v>
      </c>
      <c r="BF1300">
        <f t="shared" si="757"/>
        <v>32.769878926258563</v>
      </c>
      <c r="BG1300">
        <f t="shared" si="758"/>
        <v>-42.171718189759716</v>
      </c>
      <c r="BH1300">
        <f t="shared" si="759"/>
        <v>-82.840254641099079</v>
      </c>
      <c r="BI1300">
        <f t="shared" si="760"/>
        <v>-33.757758935166962</v>
      </c>
      <c r="BJ1300">
        <f t="shared" si="761"/>
        <v>-108.67008854708662</v>
      </c>
      <c r="BK1300">
        <f t="shared" si="762"/>
        <v>-14.754319664473872</v>
      </c>
      <c r="BL1300">
        <f t="shared" si="763"/>
        <v>-22.013681658285037</v>
      </c>
      <c r="BM1300">
        <f t="shared" si="764"/>
        <v>-22.422560732600829</v>
      </c>
      <c r="BN1300">
        <f t="shared" si="765"/>
        <v>-67.960368165567971</v>
      </c>
      <c r="BO1300">
        <f t="shared" si="731"/>
        <v>0</v>
      </c>
      <c r="BP1300">
        <f t="shared" si="732"/>
        <v>2</v>
      </c>
      <c r="BQ1300" t="str">
        <f t="shared" si="733"/>
        <v>Train</v>
      </c>
    </row>
    <row r="1301" spans="1:69" x14ac:dyDescent="0.3">
      <c r="A1301">
        <v>3</v>
      </c>
      <c r="B1301">
        <v>0</v>
      </c>
      <c r="C1301" t="s">
        <v>2780</v>
      </c>
      <c r="D1301" t="s">
        <v>20</v>
      </c>
      <c r="E1301">
        <v>27</v>
      </c>
      <c r="F1301">
        <v>1</v>
      </c>
      <c r="G1301">
        <v>0</v>
      </c>
      <c r="H1301" t="s">
        <v>2781</v>
      </c>
      <c r="I1301">
        <v>14.4542</v>
      </c>
      <c r="K1301" t="s">
        <v>44</v>
      </c>
      <c r="L1301" t="s">
        <v>44</v>
      </c>
      <c r="O1301">
        <v>2</v>
      </c>
      <c r="P1301">
        <v>5</v>
      </c>
      <c r="Q1301">
        <v>5</v>
      </c>
      <c r="R1301" t="str">
        <f t="shared" si="734"/>
        <v>Train</v>
      </c>
      <c r="S1301" t="str">
        <f t="shared" si="735"/>
        <v>Validate</v>
      </c>
      <c r="T1301" t="str">
        <f t="shared" si="736"/>
        <v>Validate</v>
      </c>
      <c r="U1301" t="str">
        <f t="shared" si="737"/>
        <v/>
      </c>
      <c r="V1301" t="str">
        <f t="shared" si="738"/>
        <v>18-30</v>
      </c>
      <c r="W1301" t="str">
        <f t="shared" si="739"/>
        <v/>
      </c>
      <c r="X1301" t="str">
        <f t="shared" si="740"/>
        <v>11-20</v>
      </c>
      <c r="Y1301" t="b">
        <f>SUMPRODUCT(--(U1301=counts!$A$40:$A$49))&gt;0</f>
        <v>0</v>
      </c>
      <c r="Z1301" t="b">
        <f>SUMPRODUCT(--(W1301=counts!$A$18:$A$22))&gt;0</f>
        <v>0</v>
      </c>
      <c r="AA1301" t="str">
        <f t="shared" si="741"/>
        <v>18-30</v>
      </c>
      <c r="AB1301" t="str">
        <f>IF(W1301="","Blank",IF(Z1301="TRUE",W1301,counts!$A$23))</f>
        <v>Blank</v>
      </c>
      <c r="AC1301" t="str">
        <f t="shared" si="742"/>
        <v>11-20</v>
      </c>
      <c r="AD1301" t="str">
        <f t="shared" si="743"/>
        <v>Blank</v>
      </c>
      <c r="AE1301" t="str">
        <f t="shared" si="744"/>
        <v>male</v>
      </c>
      <c r="AF1301">
        <f>IF(F1301&gt;=4, counts!$A$62,F1301)</f>
        <v>1</v>
      </c>
      <c r="AG1301">
        <f>IF(G1301&gt;=3, counts!$A$69,G1301)</f>
        <v>0</v>
      </c>
      <c r="AH1301" t="str">
        <f>IF(OR(K1301="S",K1301=""), counts!$A$75,K1301)</f>
        <v>C</v>
      </c>
      <c r="AI1301">
        <f t="shared" si="745"/>
        <v>3</v>
      </c>
      <c r="AJ1301">
        <f>VLOOKUP(AA1301,counts!$V$8:$W$13,2,FALSE)</f>
        <v>-11.613432440426715</v>
      </c>
      <c r="AK1301">
        <f>VLOOKUP(AB1301,counts!$V$17:$W$23,2,FALSE)</f>
        <v>-42.171718189759716</v>
      </c>
      <c r="AL1301">
        <f>VLOOKUP(AC1301,counts!$V$27:$W$33,2,FALSE)</f>
        <v>-9.6115457513775127</v>
      </c>
      <c r="AM1301">
        <f>VLOOKUP(AD1301,counts!$V$38:$W$49,2,FALSE)</f>
        <v>-33.757758935166962</v>
      </c>
      <c r="AN1301">
        <f>VLOOKUP(AE1301,counts!$V$53:$W$54,2,FALSE)</f>
        <v>-108.67008854708662</v>
      </c>
      <c r="AO1301">
        <f>VLOOKUP(AF1301,counts!$V$58:$W$62,2,FALSE)</f>
        <v>48.695090775187893</v>
      </c>
      <c r="AP1301">
        <f>VLOOKUP(AG1301,counts!$V$66:$W$69,2,FALSE)</f>
        <v>-22.013681658285037</v>
      </c>
      <c r="AQ1301">
        <f>VLOOKUP(AH1301,counts!$V$73:$W$75,2,FALSE)</f>
        <v>72.444458573419169</v>
      </c>
      <c r="AR1301">
        <f>VLOOKUP(AI1301,counts!$V$79:$W$81,2,FALSE)</f>
        <v>-67.960368165567971</v>
      </c>
      <c r="AS1301">
        <f t="shared" si="746"/>
        <v>0</v>
      </c>
      <c r="AT1301">
        <f t="shared" si="747"/>
        <v>2</v>
      </c>
      <c r="AU1301" t="str">
        <f t="shared" si="730"/>
        <v>Train</v>
      </c>
      <c r="AW1301" t="str">
        <f t="shared" si="748"/>
        <v>18-30</v>
      </c>
      <c r="AX1301" t="str">
        <f t="shared" si="749"/>
        <v>Blank</v>
      </c>
      <c r="AY1301" t="str">
        <f t="shared" si="750"/>
        <v>11-20</v>
      </c>
      <c r="AZ1301" t="str">
        <f t="shared" si="751"/>
        <v>Blank</v>
      </c>
      <c r="BA1301" t="str">
        <f t="shared" si="752"/>
        <v>male</v>
      </c>
      <c r="BB1301">
        <f t="shared" si="753"/>
        <v>1</v>
      </c>
      <c r="BC1301">
        <f t="shared" si="754"/>
        <v>0</v>
      </c>
      <c r="BD1301" t="str">
        <f t="shared" si="755"/>
        <v>C</v>
      </c>
      <c r="BE1301">
        <f t="shared" si="756"/>
        <v>3</v>
      </c>
      <c r="BF1301">
        <f t="shared" si="757"/>
        <v>-11.613432440426715</v>
      </c>
      <c r="BG1301">
        <f t="shared" si="758"/>
        <v>-42.171718189759716</v>
      </c>
      <c r="BH1301">
        <f t="shared" si="759"/>
        <v>-9.6115457513775127</v>
      </c>
      <c r="BI1301">
        <f t="shared" si="760"/>
        <v>-33.757758935166962</v>
      </c>
      <c r="BJ1301">
        <f t="shared" si="761"/>
        <v>-108.67008854708662</v>
      </c>
      <c r="BK1301">
        <f t="shared" si="762"/>
        <v>48.695090775187893</v>
      </c>
      <c r="BL1301">
        <f t="shared" si="763"/>
        <v>-22.013681658285037</v>
      </c>
      <c r="BM1301">
        <f t="shared" si="764"/>
        <v>72.444458573419169</v>
      </c>
      <c r="BN1301">
        <f t="shared" si="765"/>
        <v>-67.960368165567971</v>
      </c>
      <c r="BO1301">
        <f t="shared" si="731"/>
        <v>0</v>
      </c>
      <c r="BP1301">
        <f t="shared" si="732"/>
        <v>2</v>
      </c>
      <c r="BQ1301" t="str">
        <f t="shared" si="733"/>
        <v>Train</v>
      </c>
    </row>
    <row r="1302" spans="1:69" x14ac:dyDescent="0.3">
      <c r="A1302">
        <v>3</v>
      </c>
      <c r="B1302">
        <v>1</v>
      </c>
      <c r="C1302" t="s">
        <v>2782</v>
      </c>
      <c r="D1302" t="s">
        <v>15</v>
      </c>
      <c r="E1302">
        <v>15</v>
      </c>
      <c r="F1302">
        <v>1</v>
      </c>
      <c r="G1302">
        <v>0</v>
      </c>
      <c r="H1302" t="s">
        <v>2781</v>
      </c>
      <c r="I1302">
        <v>14.4542</v>
      </c>
      <c r="K1302" t="s">
        <v>44</v>
      </c>
      <c r="O1302">
        <v>4</v>
      </c>
      <c r="P1302">
        <v>1</v>
      </c>
      <c r="Q1302">
        <v>2</v>
      </c>
      <c r="R1302" t="str">
        <f t="shared" si="734"/>
        <v>Test</v>
      </c>
      <c r="S1302" t="str">
        <f t="shared" si="735"/>
        <v>Train</v>
      </c>
      <c r="T1302" t="str">
        <f t="shared" si="736"/>
        <v>Train</v>
      </c>
      <c r="U1302" t="str">
        <f t="shared" si="737"/>
        <v/>
      </c>
      <c r="V1302" t="str">
        <f t="shared" si="738"/>
        <v>0-17</v>
      </c>
      <c r="W1302" t="str">
        <f t="shared" si="739"/>
        <v/>
      </c>
      <c r="X1302" t="str">
        <f t="shared" si="740"/>
        <v>11-20</v>
      </c>
      <c r="Y1302" t="b">
        <f>SUMPRODUCT(--(U1302=counts!$A$40:$A$49))&gt;0</f>
        <v>0</v>
      </c>
      <c r="Z1302" t="b">
        <f>SUMPRODUCT(--(W1302=counts!$A$18:$A$22))&gt;0</f>
        <v>0</v>
      </c>
      <c r="AA1302" t="str">
        <f t="shared" si="741"/>
        <v>0-17</v>
      </c>
      <c r="AB1302" t="str">
        <f>IF(W1302="","Blank",IF(Z1302="TRUE",W1302,counts!$A$23))</f>
        <v>Blank</v>
      </c>
      <c r="AC1302" t="str">
        <f t="shared" si="742"/>
        <v>11-20</v>
      </c>
      <c r="AD1302" t="str">
        <f t="shared" si="743"/>
        <v>Blank</v>
      </c>
      <c r="AE1302" t="str">
        <f t="shared" si="744"/>
        <v>female</v>
      </c>
      <c r="AF1302">
        <f>IF(F1302&gt;=4, counts!$A$62,F1302)</f>
        <v>1</v>
      </c>
      <c r="AG1302">
        <f>IF(G1302&gt;=3, counts!$A$69,G1302)</f>
        <v>0</v>
      </c>
      <c r="AH1302" t="str">
        <f>IF(OR(K1302="S",K1302=""), counts!$A$75,K1302)</f>
        <v>C</v>
      </c>
      <c r="AI1302">
        <f t="shared" si="745"/>
        <v>3</v>
      </c>
      <c r="AJ1302">
        <f>VLOOKUP(AA1302,counts!$V$8:$W$13,2,FALSE)</f>
        <v>-3.7643689058441341</v>
      </c>
      <c r="AK1302">
        <f>VLOOKUP(AB1302,counts!$V$17:$W$23,2,FALSE)</f>
        <v>-42.171718189759716</v>
      </c>
      <c r="AL1302">
        <f>VLOOKUP(AC1302,counts!$V$27:$W$33,2,FALSE)</f>
        <v>-9.6115457513775127</v>
      </c>
      <c r="AM1302">
        <f>VLOOKUP(AD1302,counts!$V$38:$W$49,2,FALSE)</f>
        <v>-33.757758935166962</v>
      </c>
      <c r="AN1302">
        <f>VLOOKUP(AE1302,counts!$V$53:$W$54,2,FALSE)</f>
        <v>151.41878811967541</v>
      </c>
      <c r="AO1302">
        <f>VLOOKUP(AF1302,counts!$V$58:$W$62,2,FALSE)</f>
        <v>48.695090775187893</v>
      </c>
      <c r="AP1302">
        <f>VLOOKUP(AG1302,counts!$V$66:$W$69,2,FALSE)</f>
        <v>-22.013681658285037</v>
      </c>
      <c r="AQ1302">
        <f>VLOOKUP(AH1302,counts!$V$73:$W$75,2,FALSE)</f>
        <v>72.444458573419169</v>
      </c>
      <c r="AR1302">
        <f>VLOOKUP(AI1302,counts!$V$79:$W$81,2,FALSE)</f>
        <v>-67.960368165567971</v>
      </c>
      <c r="AS1302">
        <f t="shared" si="746"/>
        <v>1</v>
      </c>
      <c r="AT1302">
        <f t="shared" si="747"/>
        <v>4</v>
      </c>
      <c r="AU1302" t="str">
        <f t="shared" si="730"/>
        <v>Test</v>
      </c>
      <c r="AW1302" t="str">
        <f t="shared" si="748"/>
        <v>0-17</v>
      </c>
      <c r="AX1302" t="str">
        <f t="shared" si="749"/>
        <v>Blank</v>
      </c>
      <c r="AY1302" t="str">
        <f t="shared" si="750"/>
        <v>11-20</v>
      </c>
      <c r="AZ1302" t="str">
        <f t="shared" si="751"/>
        <v>Blank</v>
      </c>
      <c r="BA1302" t="str">
        <f t="shared" si="752"/>
        <v>female</v>
      </c>
      <c r="BB1302">
        <f t="shared" si="753"/>
        <v>1</v>
      </c>
      <c r="BC1302">
        <f t="shared" si="754"/>
        <v>0</v>
      </c>
      <c r="BD1302" t="str">
        <f t="shared" si="755"/>
        <v>C</v>
      </c>
      <c r="BE1302">
        <f t="shared" si="756"/>
        <v>3</v>
      </c>
      <c r="BF1302">
        <f t="shared" si="757"/>
        <v>-3.7643689058441341</v>
      </c>
      <c r="BG1302">
        <f t="shared" si="758"/>
        <v>-42.171718189759716</v>
      </c>
      <c r="BH1302">
        <f t="shared" si="759"/>
        <v>-9.6115457513775127</v>
      </c>
      <c r="BI1302">
        <f t="shared" si="760"/>
        <v>-33.757758935166962</v>
      </c>
      <c r="BJ1302">
        <f t="shared" si="761"/>
        <v>151.41878811967541</v>
      </c>
      <c r="BK1302">
        <f t="shared" si="762"/>
        <v>48.695090775187893</v>
      </c>
      <c r="BL1302">
        <f t="shared" si="763"/>
        <v>-22.013681658285037</v>
      </c>
      <c r="BM1302">
        <f t="shared" si="764"/>
        <v>72.444458573419169</v>
      </c>
      <c r="BN1302">
        <f t="shared" si="765"/>
        <v>-67.960368165567971</v>
      </c>
      <c r="BO1302">
        <f t="shared" si="731"/>
        <v>1</v>
      </c>
      <c r="BP1302">
        <f t="shared" si="732"/>
        <v>4</v>
      </c>
      <c r="BQ1302" t="str">
        <f t="shared" si="733"/>
        <v>Test</v>
      </c>
    </row>
    <row r="1303" spans="1:69" x14ac:dyDescent="0.3">
      <c r="A1303">
        <v>3</v>
      </c>
      <c r="B1303">
        <v>0</v>
      </c>
      <c r="C1303" t="s">
        <v>2783</v>
      </c>
      <c r="D1303" t="s">
        <v>20</v>
      </c>
      <c r="E1303">
        <v>45.5</v>
      </c>
      <c r="F1303">
        <v>0</v>
      </c>
      <c r="G1303">
        <v>0</v>
      </c>
      <c r="H1303" t="s">
        <v>2784</v>
      </c>
      <c r="I1303">
        <v>7.2249999999999996</v>
      </c>
      <c r="K1303" t="s">
        <v>44</v>
      </c>
      <c r="M1303">
        <v>312</v>
      </c>
      <c r="O1303">
        <v>1</v>
      </c>
      <c r="P1303">
        <v>2</v>
      </c>
      <c r="Q1303">
        <v>1</v>
      </c>
      <c r="R1303" t="str">
        <f t="shared" si="734"/>
        <v>Train</v>
      </c>
      <c r="S1303" t="str">
        <f t="shared" si="735"/>
        <v>Train</v>
      </c>
      <c r="T1303" t="str">
        <f t="shared" si="736"/>
        <v>Train</v>
      </c>
      <c r="U1303" t="str">
        <f t="shared" si="737"/>
        <v/>
      </c>
      <c r="V1303" t="str">
        <f t="shared" si="738"/>
        <v>41-50</v>
      </c>
      <c r="W1303" t="str">
        <f t="shared" si="739"/>
        <v/>
      </c>
      <c r="X1303" t="str">
        <f t="shared" si="740"/>
        <v>0-10</v>
      </c>
      <c r="Y1303" t="b">
        <f>SUMPRODUCT(--(U1303=counts!$A$40:$A$49))&gt;0</f>
        <v>0</v>
      </c>
      <c r="Z1303" t="b">
        <f>SUMPRODUCT(--(W1303=counts!$A$18:$A$22))&gt;0</f>
        <v>0</v>
      </c>
      <c r="AA1303" t="str">
        <f t="shared" si="741"/>
        <v>41-50</v>
      </c>
      <c r="AB1303" t="str">
        <f>IF(W1303="","Blank",IF(Z1303="TRUE",W1303,counts!$A$23))</f>
        <v>Blank</v>
      </c>
      <c r="AC1303" t="str">
        <f t="shared" si="742"/>
        <v>0-10</v>
      </c>
      <c r="AD1303" t="str">
        <f t="shared" si="743"/>
        <v>Blank</v>
      </c>
      <c r="AE1303" t="str">
        <f t="shared" si="744"/>
        <v>male</v>
      </c>
      <c r="AF1303">
        <f>IF(F1303&gt;=4, counts!$A$62,F1303)</f>
        <v>0</v>
      </c>
      <c r="AG1303">
        <f>IF(G1303&gt;=3, counts!$A$69,G1303)</f>
        <v>0</v>
      </c>
      <c r="AH1303" t="str">
        <f>IF(OR(K1303="S",K1303=""), counts!$A$75,K1303)</f>
        <v>C</v>
      </c>
      <c r="AI1303">
        <f t="shared" si="745"/>
        <v>3</v>
      </c>
      <c r="AJ1303">
        <f>VLOOKUP(AA1303,counts!$V$8:$W$13,2,FALSE)</f>
        <v>-13.385578549662212</v>
      </c>
      <c r="AK1303">
        <f>VLOOKUP(AB1303,counts!$V$17:$W$23,2,FALSE)</f>
        <v>-42.171718189759716</v>
      </c>
      <c r="AL1303">
        <f>VLOOKUP(AC1303,counts!$V$27:$W$33,2,FALSE)</f>
        <v>-82.840254641099079</v>
      </c>
      <c r="AM1303">
        <f>VLOOKUP(AD1303,counts!$V$38:$W$49,2,FALSE)</f>
        <v>-33.757758935166962</v>
      </c>
      <c r="AN1303">
        <f>VLOOKUP(AE1303,counts!$V$53:$W$54,2,FALSE)</f>
        <v>-108.67008854708662</v>
      </c>
      <c r="AO1303">
        <f>VLOOKUP(AF1303,counts!$V$58:$W$62,2,FALSE)</f>
        <v>-14.754319664473872</v>
      </c>
      <c r="AP1303">
        <f>VLOOKUP(AG1303,counts!$V$66:$W$69,2,FALSE)</f>
        <v>-22.013681658285037</v>
      </c>
      <c r="AQ1303">
        <f>VLOOKUP(AH1303,counts!$V$73:$W$75,2,FALSE)</f>
        <v>72.444458573419169</v>
      </c>
      <c r="AR1303">
        <f>VLOOKUP(AI1303,counts!$V$79:$W$81,2,FALSE)</f>
        <v>-67.960368165567971</v>
      </c>
      <c r="AS1303">
        <f t="shared" si="746"/>
        <v>0</v>
      </c>
      <c r="AT1303">
        <f t="shared" si="747"/>
        <v>1</v>
      </c>
      <c r="AU1303" t="str">
        <f t="shared" si="730"/>
        <v>Train</v>
      </c>
      <c r="AW1303" t="str">
        <f t="shared" si="748"/>
        <v>41-50</v>
      </c>
      <c r="AX1303" t="str">
        <f t="shared" si="749"/>
        <v>Blank</v>
      </c>
      <c r="AY1303" t="str">
        <f t="shared" si="750"/>
        <v>0-10</v>
      </c>
      <c r="AZ1303" t="str">
        <f t="shared" si="751"/>
        <v>Blank</v>
      </c>
      <c r="BA1303" t="str">
        <f t="shared" si="752"/>
        <v>male</v>
      </c>
      <c r="BB1303">
        <f t="shared" si="753"/>
        <v>0</v>
      </c>
      <c r="BC1303">
        <f t="shared" si="754"/>
        <v>0</v>
      </c>
      <c r="BD1303" t="str">
        <f t="shared" si="755"/>
        <v>C</v>
      </c>
      <c r="BE1303">
        <f t="shared" si="756"/>
        <v>3</v>
      </c>
      <c r="BF1303">
        <f t="shared" si="757"/>
        <v>-13.385578549662212</v>
      </c>
      <c r="BG1303">
        <f t="shared" si="758"/>
        <v>-42.171718189759716</v>
      </c>
      <c r="BH1303">
        <f t="shared" si="759"/>
        <v>-82.840254641099079</v>
      </c>
      <c r="BI1303">
        <f t="shared" si="760"/>
        <v>-33.757758935166962</v>
      </c>
      <c r="BJ1303">
        <f t="shared" si="761"/>
        <v>-108.67008854708662</v>
      </c>
      <c r="BK1303">
        <f t="shared" si="762"/>
        <v>-14.754319664473872</v>
      </c>
      <c r="BL1303">
        <f t="shared" si="763"/>
        <v>-22.013681658285037</v>
      </c>
      <c r="BM1303">
        <f t="shared" si="764"/>
        <v>72.444458573419169</v>
      </c>
      <c r="BN1303">
        <f t="shared" si="765"/>
        <v>-67.960368165567971</v>
      </c>
      <c r="BO1303">
        <f t="shared" si="731"/>
        <v>0</v>
      </c>
      <c r="BP1303">
        <f t="shared" si="732"/>
        <v>1</v>
      </c>
      <c r="BQ1303" t="str">
        <f t="shared" si="733"/>
        <v>Train</v>
      </c>
    </row>
    <row r="1304" spans="1:69" x14ac:dyDescent="0.3">
      <c r="A1304">
        <v>3</v>
      </c>
      <c r="B1304">
        <v>0</v>
      </c>
      <c r="C1304" t="s">
        <v>2785</v>
      </c>
      <c r="D1304" t="s">
        <v>20</v>
      </c>
      <c r="F1304">
        <v>0</v>
      </c>
      <c r="G1304">
        <v>0</v>
      </c>
      <c r="H1304" t="s">
        <v>2786</v>
      </c>
      <c r="I1304">
        <v>7.2249999999999996</v>
      </c>
      <c r="K1304" t="s">
        <v>44</v>
      </c>
      <c r="O1304">
        <v>2</v>
      </c>
      <c r="P1304">
        <v>5</v>
      </c>
      <c r="Q1304">
        <v>1</v>
      </c>
      <c r="R1304" t="str">
        <f t="shared" si="734"/>
        <v>Train</v>
      </c>
      <c r="S1304" t="str">
        <f t="shared" si="735"/>
        <v>Validate</v>
      </c>
      <c r="T1304" t="str">
        <f t="shared" si="736"/>
        <v>Train</v>
      </c>
      <c r="U1304" t="str">
        <f t="shared" si="737"/>
        <v/>
      </c>
      <c r="V1304" t="str">
        <f t="shared" si="738"/>
        <v>0-17</v>
      </c>
      <c r="W1304" t="str">
        <f t="shared" si="739"/>
        <v/>
      </c>
      <c r="X1304" t="str">
        <f t="shared" si="740"/>
        <v>0-10</v>
      </c>
      <c r="Y1304" t="b">
        <f>SUMPRODUCT(--(U1304=counts!$A$40:$A$49))&gt;0</f>
        <v>0</v>
      </c>
      <c r="Z1304" t="b">
        <f>SUMPRODUCT(--(W1304=counts!$A$18:$A$22))&gt;0</f>
        <v>0</v>
      </c>
      <c r="AA1304" t="str">
        <f t="shared" si="741"/>
        <v>0-17</v>
      </c>
      <c r="AB1304" t="str">
        <f>IF(W1304="","Blank",IF(Z1304="TRUE",W1304,counts!$A$23))</f>
        <v>Blank</v>
      </c>
      <c r="AC1304" t="str">
        <f t="shared" si="742"/>
        <v>0-10</v>
      </c>
      <c r="AD1304" t="str">
        <f t="shared" si="743"/>
        <v>Blank</v>
      </c>
      <c r="AE1304" t="str">
        <f t="shared" si="744"/>
        <v>male</v>
      </c>
      <c r="AF1304">
        <f>IF(F1304&gt;=4, counts!$A$62,F1304)</f>
        <v>0</v>
      </c>
      <c r="AG1304">
        <f>IF(G1304&gt;=3, counts!$A$69,G1304)</f>
        <v>0</v>
      </c>
      <c r="AH1304" t="str">
        <f>IF(OR(K1304="S",K1304=""), counts!$A$75,K1304)</f>
        <v>C</v>
      </c>
      <c r="AI1304">
        <f t="shared" si="745"/>
        <v>3</v>
      </c>
      <c r="AJ1304">
        <f>VLOOKUP(AA1304,counts!$V$8:$W$13,2,FALSE)</f>
        <v>-3.7643689058441341</v>
      </c>
      <c r="AK1304">
        <f>VLOOKUP(AB1304,counts!$V$17:$W$23,2,FALSE)</f>
        <v>-42.171718189759716</v>
      </c>
      <c r="AL1304">
        <f>VLOOKUP(AC1304,counts!$V$27:$W$33,2,FALSE)</f>
        <v>-82.840254641099079</v>
      </c>
      <c r="AM1304">
        <f>VLOOKUP(AD1304,counts!$V$38:$W$49,2,FALSE)</f>
        <v>-33.757758935166962</v>
      </c>
      <c r="AN1304">
        <f>VLOOKUP(AE1304,counts!$V$53:$W$54,2,FALSE)</f>
        <v>-108.67008854708662</v>
      </c>
      <c r="AO1304">
        <f>VLOOKUP(AF1304,counts!$V$58:$W$62,2,FALSE)</f>
        <v>-14.754319664473872</v>
      </c>
      <c r="AP1304">
        <f>VLOOKUP(AG1304,counts!$V$66:$W$69,2,FALSE)</f>
        <v>-22.013681658285037</v>
      </c>
      <c r="AQ1304">
        <f>VLOOKUP(AH1304,counts!$V$73:$W$75,2,FALSE)</f>
        <v>72.444458573419169</v>
      </c>
      <c r="AR1304">
        <f>VLOOKUP(AI1304,counts!$V$79:$W$81,2,FALSE)</f>
        <v>-67.960368165567971</v>
      </c>
      <c r="AS1304">
        <f t="shared" si="746"/>
        <v>0</v>
      </c>
      <c r="AT1304">
        <f t="shared" si="747"/>
        <v>2</v>
      </c>
      <c r="AU1304" t="str">
        <f t="shared" si="730"/>
        <v>Train</v>
      </c>
      <c r="AW1304" t="str">
        <f t="shared" si="748"/>
        <v>0-17</v>
      </c>
      <c r="AX1304" t="str">
        <f t="shared" si="749"/>
        <v>Blank</v>
      </c>
      <c r="AY1304" t="str">
        <f t="shared" si="750"/>
        <v>0-10</v>
      </c>
      <c r="AZ1304" t="str">
        <f t="shared" si="751"/>
        <v>Blank</v>
      </c>
      <c r="BA1304" t="str">
        <f t="shared" si="752"/>
        <v>male</v>
      </c>
      <c r="BB1304">
        <f t="shared" si="753"/>
        <v>0</v>
      </c>
      <c r="BC1304">
        <f t="shared" si="754"/>
        <v>0</v>
      </c>
      <c r="BD1304" t="str">
        <f t="shared" si="755"/>
        <v>C</v>
      </c>
      <c r="BE1304">
        <f t="shared" si="756"/>
        <v>3</v>
      </c>
      <c r="BF1304">
        <f t="shared" si="757"/>
        <v>-3.7643689058441341</v>
      </c>
      <c r="BG1304">
        <f t="shared" si="758"/>
        <v>-42.171718189759716</v>
      </c>
      <c r="BH1304">
        <f t="shared" si="759"/>
        <v>-82.840254641099079</v>
      </c>
      <c r="BI1304">
        <f t="shared" si="760"/>
        <v>-33.757758935166962</v>
      </c>
      <c r="BJ1304">
        <f t="shared" si="761"/>
        <v>-108.67008854708662</v>
      </c>
      <c r="BK1304">
        <f t="shared" si="762"/>
        <v>-14.754319664473872</v>
      </c>
      <c r="BL1304">
        <f t="shared" si="763"/>
        <v>-22.013681658285037</v>
      </c>
      <c r="BM1304">
        <f t="shared" si="764"/>
        <v>72.444458573419169</v>
      </c>
      <c r="BN1304">
        <f t="shared" si="765"/>
        <v>-67.960368165567971</v>
      </c>
      <c r="BO1304">
        <f t="shared" si="731"/>
        <v>0</v>
      </c>
      <c r="BP1304">
        <f t="shared" si="732"/>
        <v>2</v>
      </c>
      <c r="BQ1304" t="str">
        <f t="shared" si="733"/>
        <v>Train</v>
      </c>
    </row>
    <row r="1305" spans="1:69" x14ac:dyDescent="0.3">
      <c r="A1305">
        <v>3</v>
      </c>
      <c r="B1305">
        <v>0</v>
      </c>
      <c r="C1305" t="s">
        <v>2787</v>
      </c>
      <c r="D1305" t="s">
        <v>20</v>
      </c>
      <c r="F1305">
        <v>0</v>
      </c>
      <c r="G1305">
        <v>0</v>
      </c>
      <c r="H1305" t="s">
        <v>1536</v>
      </c>
      <c r="I1305">
        <v>14.458299999999999</v>
      </c>
      <c r="K1305" t="s">
        <v>44</v>
      </c>
      <c r="O1305">
        <v>5</v>
      </c>
      <c r="P1305">
        <v>1</v>
      </c>
      <c r="Q1305">
        <v>2</v>
      </c>
      <c r="R1305" t="str">
        <f t="shared" si="734"/>
        <v>Validate</v>
      </c>
      <c r="S1305" t="str">
        <f t="shared" si="735"/>
        <v>Train</v>
      </c>
      <c r="T1305" t="str">
        <f t="shared" si="736"/>
        <v>Train</v>
      </c>
      <c r="U1305" t="str">
        <f t="shared" si="737"/>
        <v/>
      </c>
      <c r="V1305" t="str">
        <f t="shared" si="738"/>
        <v>0-17</v>
      </c>
      <c r="W1305" t="str">
        <f t="shared" si="739"/>
        <v/>
      </c>
      <c r="X1305" t="str">
        <f t="shared" si="740"/>
        <v>11-20</v>
      </c>
      <c r="Y1305" t="b">
        <f>SUMPRODUCT(--(U1305=counts!$A$40:$A$49))&gt;0</f>
        <v>0</v>
      </c>
      <c r="Z1305" t="b">
        <f>SUMPRODUCT(--(W1305=counts!$A$18:$A$22))&gt;0</f>
        <v>0</v>
      </c>
      <c r="AA1305" t="str">
        <f t="shared" si="741"/>
        <v>0-17</v>
      </c>
      <c r="AB1305" t="str">
        <f>IF(W1305="","Blank",IF(Z1305="TRUE",W1305,counts!$A$23))</f>
        <v>Blank</v>
      </c>
      <c r="AC1305" t="str">
        <f t="shared" si="742"/>
        <v>11-20</v>
      </c>
      <c r="AD1305" t="str">
        <f t="shared" si="743"/>
        <v>Blank</v>
      </c>
      <c r="AE1305" t="str">
        <f t="shared" si="744"/>
        <v>male</v>
      </c>
      <c r="AF1305">
        <f>IF(F1305&gt;=4, counts!$A$62,F1305)</f>
        <v>0</v>
      </c>
      <c r="AG1305">
        <f>IF(G1305&gt;=3, counts!$A$69,G1305)</f>
        <v>0</v>
      </c>
      <c r="AH1305" t="str">
        <f>IF(OR(K1305="S",K1305=""), counts!$A$75,K1305)</f>
        <v>C</v>
      </c>
      <c r="AI1305">
        <f t="shared" si="745"/>
        <v>3</v>
      </c>
      <c r="AJ1305">
        <f>VLOOKUP(AA1305,counts!$V$8:$W$13,2,FALSE)</f>
        <v>-3.7643689058441341</v>
      </c>
      <c r="AK1305">
        <f>VLOOKUP(AB1305,counts!$V$17:$W$23,2,FALSE)</f>
        <v>-42.171718189759716</v>
      </c>
      <c r="AL1305">
        <f>VLOOKUP(AC1305,counts!$V$27:$W$33,2,FALSE)</f>
        <v>-9.6115457513775127</v>
      </c>
      <c r="AM1305">
        <f>VLOOKUP(AD1305,counts!$V$38:$W$49,2,FALSE)</f>
        <v>-33.757758935166962</v>
      </c>
      <c r="AN1305">
        <f>VLOOKUP(AE1305,counts!$V$53:$W$54,2,FALSE)</f>
        <v>-108.67008854708662</v>
      </c>
      <c r="AO1305">
        <f>VLOOKUP(AF1305,counts!$V$58:$W$62,2,FALSE)</f>
        <v>-14.754319664473872</v>
      </c>
      <c r="AP1305">
        <f>VLOOKUP(AG1305,counts!$V$66:$W$69,2,FALSE)</f>
        <v>-22.013681658285037</v>
      </c>
      <c r="AQ1305">
        <f>VLOOKUP(AH1305,counts!$V$73:$W$75,2,FALSE)</f>
        <v>72.444458573419169</v>
      </c>
      <c r="AR1305">
        <f>VLOOKUP(AI1305,counts!$V$79:$W$81,2,FALSE)</f>
        <v>-67.960368165567971</v>
      </c>
      <c r="AS1305">
        <f t="shared" si="746"/>
        <v>0</v>
      </c>
      <c r="AT1305">
        <f t="shared" si="747"/>
        <v>5</v>
      </c>
      <c r="AU1305" t="str">
        <f t="shared" si="730"/>
        <v>Validate</v>
      </c>
      <c r="AW1305" t="str">
        <f t="shared" si="748"/>
        <v>0-17</v>
      </c>
      <c r="AX1305" t="str">
        <f t="shared" si="749"/>
        <v>Blank</v>
      </c>
      <c r="AY1305" t="str">
        <f t="shared" si="750"/>
        <v>11-20</v>
      </c>
      <c r="AZ1305" t="str">
        <f t="shared" si="751"/>
        <v>Blank</v>
      </c>
      <c r="BA1305" t="str">
        <f t="shared" si="752"/>
        <v>male</v>
      </c>
      <c r="BB1305">
        <f t="shared" si="753"/>
        <v>0</v>
      </c>
      <c r="BC1305">
        <f t="shared" si="754"/>
        <v>0</v>
      </c>
      <c r="BD1305" t="str">
        <f t="shared" si="755"/>
        <v>C</v>
      </c>
      <c r="BE1305">
        <f t="shared" si="756"/>
        <v>3</v>
      </c>
      <c r="BF1305">
        <f t="shared" si="757"/>
        <v>-3.7643689058441341</v>
      </c>
      <c r="BG1305">
        <f t="shared" si="758"/>
        <v>-42.171718189759716</v>
      </c>
      <c r="BH1305">
        <f t="shared" si="759"/>
        <v>-9.6115457513775127</v>
      </c>
      <c r="BI1305">
        <f t="shared" si="760"/>
        <v>-33.757758935166962</v>
      </c>
      <c r="BJ1305">
        <f t="shared" si="761"/>
        <v>-108.67008854708662</v>
      </c>
      <c r="BK1305">
        <f t="shared" si="762"/>
        <v>-14.754319664473872</v>
      </c>
      <c r="BL1305">
        <f t="shared" si="763"/>
        <v>-22.013681658285037</v>
      </c>
      <c r="BM1305">
        <f t="shared" si="764"/>
        <v>72.444458573419169</v>
      </c>
      <c r="BN1305">
        <f t="shared" si="765"/>
        <v>-67.960368165567971</v>
      </c>
      <c r="BO1305">
        <f t="shared" si="731"/>
        <v>0</v>
      </c>
      <c r="BP1305">
        <f t="shared" si="732"/>
        <v>5</v>
      </c>
      <c r="BQ1305" t="str">
        <f t="shared" si="733"/>
        <v>Validate</v>
      </c>
    </row>
    <row r="1306" spans="1:69" x14ac:dyDescent="0.3">
      <c r="A1306">
        <v>3</v>
      </c>
      <c r="B1306">
        <v>0</v>
      </c>
      <c r="C1306" t="s">
        <v>2788</v>
      </c>
      <c r="D1306" t="s">
        <v>15</v>
      </c>
      <c r="E1306">
        <v>14.5</v>
      </c>
      <c r="F1306">
        <v>1</v>
      </c>
      <c r="G1306">
        <v>0</v>
      </c>
      <c r="H1306" t="s">
        <v>2789</v>
      </c>
      <c r="I1306">
        <v>14.4542</v>
      </c>
      <c r="K1306" t="s">
        <v>44</v>
      </c>
      <c r="M1306" t="s">
        <v>2790</v>
      </c>
      <c r="O1306">
        <v>3</v>
      </c>
      <c r="P1306">
        <v>4</v>
      </c>
      <c r="Q1306">
        <v>1</v>
      </c>
      <c r="R1306" t="str">
        <f t="shared" si="734"/>
        <v>Train</v>
      </c>
      <c r="S1306" t="str">
        <f t="shared" si="735"/>
        <v>Test</v>
      </c>
      <c r="T1306" t="str">
        <f t="shared" si="736"/>
        <v>Train</v>
      </c>
      <c r="U1306" t="str">
        <f t="shared" si="737"/>
        <v/>
      </c>
      <c r="V1306" t="str">
        <f t="shared" si="738"/>
        <v>0-17</v>
      </c>
      <c r="W1306" t="str">
        <f t="shared" si="739"/>
        <v/>
      </c>
      <c r="X1306" t="str">
        <f t="shared" si="740"/>
        <v>11-20</v>
      </c>
      <c r="Y1306" t="b">
        <f>SUMPRODUCT(--(U1306=counts!$A$40:$A$49))&gt;0</f>
        <v>0</v>
      </c>
      <c r="Z1306" t="b">
        <f>SUMPRODUCT(--(W1306=counts!$A$18:$A$22))&gt;0</f>
        <v>0</v>
      </c>
      <c r="AA1306" t="str">
        <f t="shared" si="741"/>
        <v>0-17</v>
      </c>
      <c r="AB1306" t="str">
        <f>IF(W1306="","Blank",IF(Z1306="TRUE",W1306,counts!$A$23))</f>
        <v>Blank</v>
      </c>
      <c r="AC1306" t="str">
        <f t="shared" si="742"/>
        <v>11-20</v>
      </c>
      <c r="AD1306" t="str">
        <f t="shared" si="743"/>
        <v>Blank</v>
      </c>
      <c r="AE1306" t="str">
        <f t="shared" si="744"/>
        <v>female</v>
      </c>
      <c r="AF1306">
        <f>IF(F1306&gt;=4, counts!$A$62,F1306)</f>
        <v>1</v>
      </c>
      <c r="AG1306">
        <f>IF(G1306&gt;=3, counts!$A$69,G1306)</f>
        <v>0</v>
      </c>
      <c r="AH1306" t="str">
        <f>IF(OR(K1306="S",K1306=""), counts!$A$75,K1306)</f>
        <v>C</v>
      </c>
      <c r="AI1306">
        <f t="shared" si="745"/>
        <v>3</v>
      </c>
      <c r="AJ1306">
        <f>VLOOKUP(AA1306,counts!$V$8:$W$13,2,FALSE)</f>
        <v>-3.7643689058441341</v>
      </c>
      <c r="AK1306">
        <f>VLOOKUP(AB1306,counts!$V$17:$W$23,2,FALSE)</f>
        <v>-42.171718189759716</v>
      </c>
      <c r="AL1306">
        <f>VLOOKUP(AC1306,counts!$V$27:$W$33,2,FALSE)</f>
        <v>-9.6115457513775127</v>
      </c>
      <c r="AM1306">
        <f>VLOOKUP(AD1306,counts!$V$38:$W$49,2,FALSE)</f>
        <v>-33.757758935166962</v>
      </c>
      <c r="AN1306">
        <f>VLOOKUP(AE1306,counts!$V$53:$W$54,2,FALSE)</f>
        <v>151.41878811967541</v>
      </c>
      <c r="AO1306">
        <f>VLOOKUP(AF1306,counts!$V$58:$W$62,2,FALSE)</f>
        <v>48.695090775187893</v>
      </c>
      <c r="AP1306">
        <f>VLOOKUP(AG1306,counts!$V$66:$W$69,2,FALSE)</f>
        <v>-22.013681658285037</v>
      </c>
      <c r="AQ1306">
        <f>VLOOKUP(AH1306,counts!$V$73:$W$75,2,FALSE)</f>
        <v>72.444458573419169</v>
      </c>
      <c r="AR1306">
        <f>VLOOKUP(AI1306,counts!$V$79:$W$81,2,FALSE)</f>
        <v>-67.960368165567971</v>
      </c>
      <c r="AS1306">
        <f t="shared" si="746"/>
        <v>0</v>
      </c>
      <c r="AT1306">
        <f t="shared" si="747"/>
        <v>3</v>
      </c>
      <c r="AU1306" t="str">
        <f t="shared" si="730"/>
        <v>Train</v>
      </c>
      <c r="AW1306" t="str">
        <f t="shared" si="748"/>
        <v>0-17</v>
      </c>
      <c r="AX1306" t="str">
        <f t="shared" si="749"/>
        <v>Blank</v>
      </c>
      <c r="AY1306" t="str">
        <f t="shared" si="750"/>
        <v>11-20</v>
      </c>
      <c r="AZ1306" t="str">
        <f t="shared" si="751"/>
        <v>Blank</v>
      </c>
      <c r="BA1306" t="str">
        <f t="shared" si="752"/>
        <v>female</v>
      </c>
      <c r="BB1306">
        <f t="shared" si="753"/>
        <v>1</v>
      </c>
      <c r="BC1306">
        <f t="shared" si="754"/>
        <v>0</v>
      </c>
      <c r="BD1306" t="str">
        <f t="shared" si="755"/>
        <v>C</v>
      </c>
      <c r="BE1306">
        <f t="shared" si="756"/>
        <v>3</v>
      </c>
      <c r="BF1306">
        <f t="shared" si="757"/>
        <v>-3.7643689058441341</v>
      </c>
      <c r="BG1306">
        <f t="shared" si="758"/>
        <v>-42.171718189759716</v>
      </c>
      <c r="BH1306">
        <f t="shared" si="759"/>
        <v>-9.6115457513775127</v>
      </c>
      <c r="BI1306">
        <f t="shared" si="760"/>
        <v>-33.757758935166962</v>
      </c>
      <c r="BJ1306">
        <f t="shared" si="761"/>
        <v>151.41878811967541</v>
      </c>
      <c r="BK1306">
        <f t="shared" si="762"/>
        <v>48.695090775187893</v>
      </c>
      <c r="BL1306">
        <f t="shared" si="763"/>
        <v>-22.013681658285037</v>
      </c>
      <c r="BM1306">
        <f t="shared" si="764"/>
        <v>72.444458573419169</v>
      </c>
      <c r="BN1306">
        <f t="shared" si="765"/>
        <v>-67.960368165567971</v>
      </c>
      <c r="BO1306">
        <f t="shared" si="731"/>
        <v>0</v>
      </c>
      <c r="BP1306">
        <f t="shared" si="732"/>
        <v>3</v>
      </c>
      <c r="BQ1306" t="str">
        <f t="shared" si="733"/>
        <v>Train</v>
      </c>
    </row>
    <row r="1307" spans="1:69" x14ac:dyDescent="0.3">
      <c r="A1307">
        <v>3</v>
      </c>
      <c r="B1307">
        <v>0</v>
      </c>
      <c r="C1307" t="s">
        <v>2791</v>
      </c>
      <c r="D1307" t="s">
        <v>15</v>
      </c>
      <c r="F1307">
        <v>1</v>
      </c>
      <c r="G1307">
        <v>0</v>
      </c>
      <c r="H1307" t="s">
        <v>2789</v>
      </c>
      <c r="I1307">
        <v>14.4542</v>
      </c>
      <c r="K1307" t="s">
        <v>44</v>
      </c>
      <c r="O1307">
        <v>5</v>
      </c>
      <c r="P1307">
        <v>3</v>
      </c>
      <c r="Q1307">
        <v>3</v>
      </c>
      <c r="R1307" t="str">
        <f t="shared" si="734"/>
        <v>Validate</v>
      </c>
      <c r="S1307" t="str">
        <f t="shared" si="735"/>
        <v>Train</v>
      </c>
      <c r="T1307" t="str">
        <f t="shared" si="736"/>
        <v>Train</v>
      </c>
      <c r="U1307" t="str">
        <f t="shared" si="737"/>
        <v/>
      </c>
      <c r="V1307" t="str">
        <f t="shared" si="738"/>
        <v>0-17</v>
      </c>
      <c r="W1307" t="str">
        <f t="shared" si="739"/>
        <v/>
      </c>
      <c r="X1307" t="str">
        <f t="shared" si="740"/>
        <v>11-20</v>
      </c>
      <c r="Y1307" t="b">
        <f>SUMPRODUCT(--(U1307=counts!$A$40:$A$49))&gt;0</f>
        <v>0</v>
      </c>
      <c r="Z1307" t="b">
        <f>SUMPRODUCT(--(W1307=counts!$A$18:$A$22))&gt;0</f>
        <v>0</v>
      </c>
      <c r="AA1307" t="str">
        <f t="shared" si="741"/>
        <v>0-17</v>
      </c>
      <c r="AB1307" t="str">
        <f>IF(W1307="","Blank",IF(Z1307="TRUE",W1307,counts!$A$23))</f>
        <v>Blank</v>
      </c>
      <c r="AC1307" t="str">
        <f t="shared" si="742"/>
        <v>11-20</v>
      </c>
      <c r="AD1307" t="str">
        <f t="shared" si="743"/>
        <v>Blank</v>
      </c>
      <c r="AE1307" t="str">
        <f t="shared" si="744"/>
        <v>female</v>
      </c>
      <c r="AF1307">
        <f>IF(F1307&gt;=4, counts!$A$62,F1307)</f>
        <v>1</v>
      </c>
      <c r="AG1307">
        <f>IF(G1307&gt;=3, counts!$A$69,G1307)</f>
        <v>0</v>
      </c>
      <c r="AH1307" t="str">
        <f>IF(OR(K1307="S",K1307=""), counts!$A$75,K1307)</f>
        <v>C</v>
      </c>
      <c r="AI1307">
        <f t="shared" si="745"/>
        <v>3</v>
      </c>
      <c r="AJ1307">
        <f>VLOOKUP(AA1307,counts!$V$8:$W$13,2,FALSE)</f>
        <v>-3.7643689058441341</v>
      </c>
      <c r="AK1307">
        <f>VLOOKUP(AB1307,counts!$V$17:$W$23,2,FALSE)</f>
        <v>-42.171718189759716</v>
      </c>
      <c r="AL1307">
        <f>VLOOKUP(AC1307,counts!$V$27:$W$33,2,FALSE)</f>
        <v>-9.6115457513775127</v>
      </c>
      <c r="AM1307">
        <f>VLOOKUP(AD1307,counts!$V$38:$W$49,2,FALSE)</f>
        <v>-33.757758935166962</v>
      </c>
      <c r="AN1307">
        <f>VLOOKUP(AE1307,counts!$V$53:$W$54,2,FALSE)</f>
        <v>151.41878811967541</v>
      </c>
      <c r="AO1307">
        <f>VLOOKUP(AF1307,counts!$V$58:$W$62,2,FALSE)</f>
        <v>48.695090775187893</v>
      </c>
      <c r="AP1307">
        <f>VLOOKUP(AG1307,counts!$V$66:$W$69,2,FALSE)</f>
        <v>-22.013681658285037</v>
      </c>
      <c r="AQ1307">
        <f>VLOOKUP(AH1307,counts!$V$73:$W$75,2,FALSE)</f>
        <v>72.444458573419169</v>
      </c>
      <c r="AR1307">
        <f>VLOOKUP(AI1307,counts!$V$79:$W$81,2,FALSE)</f>
        <v>-67.960368165567971</v>
      </c>
      <c r="AS1307">
        <f t="shared" si="746"/>
        <v>0</v>
      </c>
      <c r="AT1307">
        <f t="shared" si="747"/>
        <v>5</v>
      </c>
      <c r="AU1307" t="str">
        <f t="shared" si="730"/>
        <v>Validate</v>
      </c>
      <c r="AW1307" t="str">
        <f t="shared" si="748"/>
        <v>0-17</v>
      </c>
      <c r="AX1307" t="str">
        <f t="shared" si="749"/>
        <v>Blank</v>
      </c>
      <c r="AY1307" t="str">
        <f t="shared" si="750"/>
        <v>11-20</v>
      </c>
      <c r="AZ1307" t="str">
        <f t="shared" si="751"/>
        <v>Blank</v>
      </c>
      <c r="BA1307" t="str">
        <f t="shared" si="752"/>
        <v>female</v>
      </c>
      <c r="BB1307">
        <f t="shared" si="753"/>
        <v>1</v>
      </c>
      <c r="BC1307">
        <f t="shared" si="754"/>
        <v>0</v>
      </c>
      <c r="BD1307" t="str">
        <f t="shared" si="755"/>
        <v>C</v>
      </c>
      <c r="BE1307">
        <f t="shared" si="756"/>
        <v>3</v>
      </c>
      <c r="BF1307">
        <f t="shared" si="757"/>
        <v>-3.7643689058441341</v>
      </c>
      <c r="BG1307">
        <f t="shared" si="758"/>
        <v>-42.171718189759716</v>
      </c>
      <c r="BH1307">
        <f t="shared" si="759"/>
        <v>-9.6115457513775127</v>
      </c>
      <c r="BI1307">
        <f t="shared" si="760"/>
        <v>-33.757758935166962</v>
      </c>
      <c r="BJ1307">
        <f t="shared" si="761"/>
        <v>151.41878811967541</v>
      </c>
      <c r="BK1307">
        <f t="shared" si="762"/>
        <v>48.695090775187893</v>
      </c>
      <c r="BL1307">
        <f t="shared" si="763"/>
        <v>-22.013681658285037</v>
      </c>
      <c r="BM1307">
        <f t="shared" si="764"/>
        <v>72.444458573419169</v>
      </c>
      <c r="BN1307">
        <f t="shared" si="765"/>
        <v>-67.960368165567971</v>
      </c>
      <c r="BO1307">
        <f t="shared" si="731"/>
        <v>0</v>
      </c>
      <c r="BP1307">
        <f t="shared" si="732"/>
        <v>5</v>
      </c>
      <c r="BQ1307" t="str">
        <f t="shared" si="733"/>
        <v>Validate</v>
      </c>
    </row>
    <row r="1308" spans="1:69" x14ac:dyDescent="0.3">
      <c r="A1308">
        <v>3</v>
      </c>
      <c r="B1308">
        <v>0</v>
      </c>
      <c r="C1308" t="s">
        <v>2792</v>
      </c>
      <c r="D1308" t="s">
        <v>20</v>
      </c>
      <c r="E1308">
        <v>26.5</v>
      </c>
      <c r="F1308">
        <v>0</v>
      </c>
      <c r="G1308">
        <v>0</v>
      </c>
      <c r="H1308" t="s">
        <v>2793</v>
      </c>
      <c r="I1308">
        <v>7.2249999999999996</v>
      </c>
      <c r="K1308" t="s">
        <v>44</v>
      </c>
      <c r="M1308">
        <v>304</v>
      </c>
      <c r="O1308">
        <v>4</v>
      </c>
      <c r="P1308">
        <v>4</v>
      </c>
      <c r="Q1308">
        <v>5</v>
      </c>
      <c r="R1308" t="str">
        <f t="shared" si="734"/>
        <v>Test</v>
      </c>
      <c r="S1308" t="str">
        <f t="shared" si="735"/>
        <v>Test</v>
      </c>
      <c r="T1308" t="str">
        <f t="shared" si="736"/>
        <v>Validate</v>
      </c>
      <c r="U1308" t="str">
        <f t="shared" si="737"/>
        <v/>
      </c>
      <c r="V1308" t="str">
        <f t="shared" si="738"/>
        <v>18-30</v>
      </c>
      <c r="W1308" t="str">
        <f t="shared" si="739"/>
        <v/>
      </c>
      <c r="X1308" t="str">
        <f t="shared" si="740"/>
        <v>0-10</v>
      </c>
      <c r="Y1308" t="b">
        <f>SUMPRODUCT(--(U1308=counts!$A$40:$A$49))&gt;0</f>
        <v>0</v>
      </c>
      <c r="Z1308" t="b">
        <f>SUMPRODUCT(--(W1308=counts!$A$18:$A$22))&gt;0</f>
        <v>0</v>
      </c>
      <c r="AA1308" t="str">
        <f t="shared" si="741"/>
        <v>18-30</v>
      </c>
      <c r="AB1308" t="str">
        <f>IF(W1308="","Blank",IF(Z1308="TRUE",W1308,counts!$A$23))</f>
        <v>Blank</v>
      </c>
      <c r="AC1308" t="str">
        <f t="shared" si="742"/>
        <v>0-10</v>
      </c>
      <c r="AD1308" t="str">
        <f t="shared" si="743"/>
        <v>Blank</v>
      </c>
      <c r="AE1308" t="str">
        <f t="shared" si="744"/>
        <v>male</v>
      </c>
      <c r="AF1308">
        <f>IF(F1308&gt;=4, counts!$A$62,F1308)</f>
        <v>0</v>
      </c>
      <c r="AG1308">
        <f>IF(G1308&gt;=3, counts!$A$69,G1308)</f>
        <v>0</v>
      </c>
      <c r="AH1308" t="str">
        <f>IF(OR(K1308="S",K1308=""), counts!$A$75,K1308)</f>
        <v>C</v>
      </c>
      <c r="AI1308">
        <f t="shared" si="745"/>
        <v>3</v>
      </c>
      <c r="AJ1308">
        <f>VLOOKUP(AA1308,counts!$V$8:$W$13,2,FALSE)</f>
        <v>-11.613432440426715</v>
      </c>
      <c r="AK1308">
        <f>VLOOKUP(AB1308,counts!$V$17:$W$23,2,FALSE)</f>
        <v>-42.171718189759716</v>
      </c>
      <c r="AL1308">
        <f>VLOOKUP(AC1308,counts!$V$27:$W$33,2,FALSE)</f>
        <v>-82.840254641099079</v>
      </c>
      <c r="AM1308">
        <f>VLOOKUP(AD1308,counts!$V$38:$W$49,2,FALSE)</f>
        <v>-33.757758935166962</v>
      </c>
      <c r="AN1308">
        <f>VLOOKUP(AE1308,counts!$V$53:$W$54,2,FALSE)</f>
        <v>-108.67008854708662</v>
      </c>
      <c r="AO1308">
        <f>VLOOKUP(AF1308,counts!$V$58:$W$62,2,FALSE)</f>
        <v>-14.754319664473872</v>
      </c>
      <c r="AP1308">
        <f>VLOOKUP(AG1308,counts!$V$66:$W$69,2,FALSE)</f>
        <v>-22.013681658285037</v>
      </c>
      <c r="AQ1308">
        <f>VLOOKUP(AH1308,counts!$V$73:$W$75,2,FALSE)</f>
        <v>72.444458573419169</v>
      </c>
      <c r="AR1308">
        <f>VLOOKUP(AI1308,counts!$V$79:$W$81,2,FALSE)</f>
        <v>-67.960368165567971</v>
      </c>
      <c r="AS1308">
        <f t="shared" si="746"/>
        <v>0</v>
      </c>
      <c r="AT1308">
        <f t="shared" si="747"/>
        <v>4</v>
      </c>
      <c r="AU1308" t="str">
        <f t="shared" si="730"/>
        <v>Test</v>
      </c>
      <c r="AW1308" t="str">
        <f t="shared" si="748"/>
        <v>18-30</v>
      </c>
      <c r="AX1308" t="str">
        <f t="shared" si="749"/>
        <v>Blank</v>
      </c>
      <c r="AY1308" t="str">
        <f t="shared" si="750"/>
        <v>0-10</v>
      </c>
      <c r="AZ1308" t="str">
        <f t="shared" si="751"/>
        <v>Blank</v>
      </c>
      <c r="BA1308" t="str">
        <f t="shared" si="752"/>
        <v>male</v>
      </c>
      <c r="BB1308">
        <f t="shared" si="753"/>
        <v>0</v>
      </c>
      <c r="BC1308">
        <f t="shared" si="754"/>
        <v>0</v>
      </c>
      <c r="BD1308" t="str">
        <f t="shared" si="755"/>
        <v>C</v>
      </c>
      <c r="BE1308">
        <f t="shared" si="756"/>
        <v>3</v>
      </c>
      <c r="BF1308">
        <f t="shared" si="757"/>
        <v>-11.613432440426715</v>
      </c>
      <c r="BG1308">
        <f t="shared" si="758"/>
        <v>-42.171718189759716</v>
      </c>
      <c r="BH1308">
        <f t="shared" si="759"/>
        <v>-82.840254641099079</v>
      </c>
      <c r="BI1308">
        <f t="shared" si="760"/>
        <v>-33.757758935166962</v>
      </c>
      <c r="BJ1308">
        <f t="shared" si="761"/>
        <v>-108.67008854708662</v>
      </c>
      <c r="BK1308">
        <f t="shared" si="762"/>
        <v>-14.754319664473872</v>
      </c>
      <c r="BL1308">
        <f t="shared" si="763"/>
        <v>-22.013681658285037</v>
      </c>
      <c r="BM1308">
        <f t="shared" si="764"/>
        <v>72.444458573419169</v>
      </c>
      <c r="BN1308">
        <f t="shared" si="765"/>
        <v>-67.960368165567971</v>
      </c>
      <c r="BO1308">
        <f t="shared" si="731"/>
        <v>0</v>
      </c>
      <c r="BP1308">
        <f t="shared" si="732"/>
        <v>4</v>
      </c>
      <c r="BQ1308" t="str">
        <f t="shared" si="733"/>
        <v>Test</v>
      </c>
    </row>
    <row r="1309" spans="1:69" x14ac:dyDescent="0.3">
      <c r="A1309">
        <v>3</v>
      </c>
      <c r="B1309">
        <v>0</v>
      </c>
      <c r="C1309" t="s">
        <v>2794</v>
      </c>
      <c r="D1309" t="s">
        <v>20</v>
      </c>
      <c r="E1309">
        <v>27</v>
      </c>
      <c r="F1309">
        <v>0</v>
      </c>
      <c r="G1309">
        <v>0</v>
      </c>
      <c r="H1309" t="s">
        <v>2795</v>
      </c>
      <c r="I1309">
        <v>7.2249999999999996</v>
      </c>
      <c r="K1309" t="s">
        <v>44</v>
      </c>
      <c r="O1309">
        <v>3</v>
      </c>
      <c r="P1309">
        <v>3</v>
      </c>
      <c r="Q1309">
        <v>3</v>
      </c>
      <c r="R1309" t="str">
        <f t="shared" si="734"/>
        <v>Train</v>
      </c>
      <c r="S1309" t="str">
        <f t="shared" si="735"/>
        <v>Train</v>
      </c>
      <c r="T1309" t="str">
        <f t="shared" si="736"/>
        <v>Train</v>
      </c>
      <c r="U1309" t="str">
        <f t="shared" si="737"/>
        <v/>
      </c>
      <c r="V1309" t="str">
        <f t="shared" si="738"/>
        <v>18-30</v>
      </c>
      <c r="W1309" t="str">
        <f t="shared" si="739"/>
        <v/>
      </c>
      <c r="X1309" t="str">
        <f t="shared" si="740"/>
        <v>0-10</v>
      </c>
      <c r="Y1309" t="b">
        <f>SUMPRODUCT(--(U1309=counts!$A$40:$A$49))&gt;0</f>
        <v>0</v>
      </c>
      <c r="Z1309" t="b">
        <f>SUMPRODUCT(--(W1309=counts!$A$18:$A$22))&gt;0</f>
        <v>0</v>
      </c>
      <c r="AA1309" t="str">
        <f t="shared" si="741"/>
        <v>18-30</v>
      </c>
      <c r="AB1309" t="str">
        <f>IF(W1309="","Blank",IF(Z1309="TRUE",W1309,counts!$A$23))</f>
        <v>Blank</v>
      </c>
      <c r="AC1309" t="str">
        <f t="shared" si="742"/>
        <v>0-10</v>
      </c>
      <c r="AD1309" t="str">
        <f t="shared" si="743"/>
        <v>Blank</v>
      </c>
      <c r="AE1309" t="str">
        <f t="shared" si="744"/>
        <v>male</v>
      </c>
      <c r="AF1309">
        <f>IF(F1309&gt;=4, counts!$A$62,F1309)</f>
        <v>0</v>
      </c>
      <c r="AG1309">
        <f>IF(G1309&gt;=3, counts!$A$69,G1309)</f>
        <v>0</v>
      </c>
      <c r="AH1309" t="str">
        <f>IF(OR(K1309="S",K1309=""), counts!$A$75,K1309)</f>
        <v>C</v>
      </c>
      <c r="AI1309">
        <f t="shared" si="745"/>
        <v>3</v>
      </c>
      <c r="AJ1309">
        <f>VLOOKUP(AA1309,counts!$V$8:$W$13,2,FALSE)</f>
        <v>-11.613432440426715</v>
      </c>
      <c r="AK1309">
        <f>VLOOKUP(AB1309,counts!$V$17:$W$23,2,FALSE)</f>
        <v>-42.171718189759716</v>
      </c>
      <c r="AL1309">
        <f>VLOOKUP(AC1309,counts!$V$27:$W$33,2,FALSE)</f>
        <v>-82.840254641099079</v>
      </c>
      <c r="AM1309">
        <f>VLOOKUP(AD1309,counts!$V$38:$W$49,2,FALSE)</f>
        <v>-33.757758935166962</v>
      </c>
      <c r="AN1309">
        <f>VLOOKUP(AE1309,counts!$V$53:$W$54,2,FALSE)</f>
        <v>-108.67008854708662</v>
      </c>
      <c r="AO1309">
        <f>VLOOKUP(AF1309,counts!$V$58:$W$62,2,FALSE)</f>
        <v>-14.754319664473872</v>
      </c>
      <c r="AP1309">
        <f>VLOOKUP(AG1309,counts!$V$66:$W$69,2,FALSE)</f>
        <v>-22.013681658285037</v>
      </c>
      <c r="AQ1309">
        <f>VLOOKUP(AH1309,counts!$V$73:$W$75,2,FALSE)</f>
        <v>72.444458573419169</v>
      </c>
      <c r="AR1309">
        <f>VLOOKUP(AI1309,counts!$V$79:$W$81,2,FALSE)</f>
        <v>-67.960368165567971</v>
      </c>
      <c r="AS1309">
        <f t="shared" si="746"/>
        <v>0</v>
      </c>
      <c r="AT1309">
        <f t="shared" si="747"/>
        <v>3</v>
      </c>
      <c r="AU1309" t="str">
        <f t="shared" si="730"/>
        <v>Train</v>
      </c>
      <c r="AW1309" t="str">
        <f t="shared" si="748"/>
        <v>18-30</v>
      </c>
      <c r="AX1309" t="str">
        <f t="shared" si="749"/>
        <v>Blank</v>
      </c>
      <c r="AY1309" t="str">
        <f t="shared" si="750"/>
        <v>0-10</v>
      </c>
      <c r="AZ1309" t="str">
        <f t="shared" si="751"/>
        <v>Blank</v>
      </c>
      <c r="BA1309" t="str">
        <f t="shared" si="752"/>
        <v>male</v>
      </c>
      <c r="BB1309">
        <f t="shared" si="753"/>
        <v>0</v>
      </c>
      <c r="BC1309">
        <f t="shared" si="754"/>
        <v>0</v>
      </c>
      <c r="BD1309" t="str">
        <f t="shared" si="755"/>
        <v>C</v>
      </c>
      <c r="BE1309">
        <f t="shared" si="756"/>
        <v>3</v>
      </c>
      <c r="BF1309">
        <f t="shared" si="757"/>
        <v>-11.613432440426715</v>
      </c>
      <c r="BG1309">
        <f t="shared" si="758"/>
        <v>-42.171718189759716</v>
      </c>
      <c r="BH1309">
        <f t="shared" si="759"/>
        <v>-82.840254641099079</v>
      </c>
      <c r="BI1309">
        <f t="shared" si="760"/>
        <v>-33.757758935166962</v>
      </c>
      <c r="BJ1309">
        <f t="shared" si="761"/>
        <v>-108.67008854708662</v>
      </c>
      <c r="BK1309">
        <f t="shared" si="762"/>
        <v>-14.754319664473872</v>
      </c>
      <c r="BL1309">
        <f t="shared" si="763"/>
        <v>-22.013681658285037</v>
      </c>
      <c r="BM1309">
        <f t="shared" si="764"/>
        <v>72.444458573419169</v>
      </c>
      <c r="BN1309">
        <f t="shared" si="765"/>
        <v>-67.960368165567971</v>
      </c>
      <c r="BO1309">
        <f t="shared" si="731"/>
        <v>0</v>
      </c>
      <c r="BP1309">
        <f t="shared" si="732"/>
        <v>3</v>
      </c>
      <c r="BQ1309" t="str">
        <f t="shared" si="733"/>
        <v>Train</v>
      </c>
    </row>
    <row r="1310" spans="1:69" x14ac:dyDescent="0.3">
      <c r="A1310">
        <v>3</v>
      </c>
      <c r="B1310">
        <v>0</v>
      </c>
      <c r="C1310" t="s">
        <v>2796</v>
      </c>
      <c r="D1310" t="s">
        <v>20</v>
      </c>
      <c r="E1310">
        <v>29</v>
      </c>
      <c r="F1310">
        <v>0</v>
      </c>
      <c r="G1310">
        <v>0</v>
      </c>
      <c r="H1310" t="s">
        <v>2797</v>
      </c>
      <c r="I1310">
        <v>7.875</v>
      </c>
      <c r="K1310" t="s">
        <v>17</v>
      </c>
      <c r="O1310">
        <v>2</v>
      </c>
      <c r="P1310">
        <v>5</v>
      </c>
      <c r="Q1310">
        <v>2</v>
      </c>
      <c r="R1310" t="str">
        <f t="shared" si="734"/>
        <v>Train</v>
      </c>
      <c r="S1310" t="str">
        <f t="shared" si="735"/>
        <v>Validate</v>
      </c>
      <c r="T1310" t="str">
        <f t="shared" si="736"/>
        <v>Train</v>
      </c>
      <c r="U1310" t="str">
        <f t="shared" si="737"/>
        <v/>
      </c>
      <c r="V1310" t="str">
        <f t="shared" si="738"/>
        <v>18-30</v>
      </c>
      <c r="W1310" t="str">
        <f t="shared" si="739"/>
        <v/>
      </c>
      <c r="X1310" t="str">
        <f t="shared" si="740"/>
        <v>0-10</v>
      </c>
      <c r="Y1310" t="b">
        <f>SUMPRODUCT(--(U1310=counts!$A$40:$A$49))&gt;0</f>
        <v>0</v>
      </c>
      <c r="Z1310" t="b">
        <f>SUMPRODUCT(--(W1310=counts!$A$18:$A$22))&gt;0</f>
        <v>0</v>
      </c>
      <c r="AA1310" t="str">
        <f t="shared" si="741"/>
        <v>18-30</v>
      </c>
      <c r="AB1310" t="str">
        <f>IF(W1310="","Blank",IF(Z1310="TRUE",W1310,counts!$A$23))</f>
        <v>Blank</v>
      </c>
      <c r="AC1310" t="str">
        <f t="shared" si="742"/>
        <v>0-10</v>
      </c>
      <c r="AD1310" t="str">
        <f t="shared" si="743"/>
        <v>Blank</v>
      </c>
      <c r="AE1310" t="str">
        <f t="shared" si="744"/>
        <v>male</v>
      </c>
      <c r="AF1310">
        <f>IF(F1310&gt;=4, counts!$A$62,F1310)</f>
        <v>0</v>
      </c>
      <c r="AG1310">
        <f>IF(G1310&gt;=3, counts!$A$69,G1310)</f>
        <v>0</v>
      </c>
      <c r="AH1310" t="str">
        <f>IF(OR(K1310="S",K1310=""), counts!$A$75,K1310)</f>
        <v>S, blank</v>
      </c>
      <c r="AI1310">
        <f t="shared" si="745"/>
        <v>3</v>
      </c>
      <c r="AJ1310">
        <f>VLOOKUP(AA1310,counts!$V$8:$W$13,2,FALSE)</f>
        <v>-11.613432440426715</v>
      </c>
      <c r="AK1310">
        <f>VLOOKUP(AB1310,counts!$V$17:$W$23,2,FALSE)</f>
        <v>-42.171718189759716</v>
      </c>
      <c r="AL1310">
        <f>VLOOKUP(AC1310,counts!$V$27:$W$33,2,FALSE)</f>
        <v>-82.840254641099079</v>
      </c>
      <c r="AM1310">
        <f>VLOOKUP(AD1310,counts!$V$38:$W$49,2,FALSE)</f>
        <v>-33.757758935166962</v>
      </c>
      <c r="AN1310">
        <f>VLOOKUP(AE1310,counts!$V$53:$W$54,2,FALSE)</f>
        <v>-108.67008854708662</v>
      </c>
      <c r="AO1310">
        <f>VLOOKUP(AF1310,counts!$V$58:$W$62,2,FALSE)</f>
        <v>-14.754319664473872</v>
      </c>
      <c r="AP1310">
        <f>VLOOKUP(AG1310,counts!$V$66:$W$69,2,FALSE)</f>
        <v>-22.013681658285037</v>
      </c>
      <c r="AQ1310">
        <f>VLOOKUP(AH1310,counts!$V$73:$W$75,2,FALSE)</f>
        <v>-22.422560732600829</v>
      </c>
      <c r="AR1310">
        <f>VLOOKUP(AI1310,counts!$V$79:$W$81,2,FALSE)</f>
        <v>-67.960368165567971</v>
      </c>
      <c r="AS1310">
        <f t="shared" si="746"/>
        <v>0</v>
      </c>
      <c r="AT1310">
        <f t="shared" si="747"/>
        <v>2</v>
      </c>
      <c r="AU1310" t="str">
        <f t="shared" si="730"/>
        <v>Train</v>
      </c>
      <c r="AW1310" t="str">
        <f t="shared" si="748"/>
        <v>18-30</v>
      </c>
      <c r="AX1310" t="str">
        <f t="shared" si="749"/>
        <v>Blank</v>
      </c>
      <c r="AY1310" t="str">
        <f t="shared" si="750"/>
        <v>0-10</v>
      </c>
      <c r="AZ1310" t="str">
        <f t="shared" si="751"/>
        <v>Blank</v>
      </c>
      <c r="BA1310" t="str">
        <f t="shared" si="752"/>
        <v>male</v>
      </c>
      <c r="BB1310">
        <f t="shared" si="753"/>
        <v>0</v>
      </c>
      <c r="BC1310">
        <f t="shared" si="754"/>
        <v>0</v>
      </c>
      <c r="BD1310" t="str">
        <f t="shared" si="755"/>
        <v>S, blank</v>
      </c>
      <c r="BE1310">
        <f t="shared" si="756"/>
        <v>3</v>
      </c>
      <c r="BF1310">
        <f t="shared" si="757"/>
        <v>-11.613432440426715</v>
      </c>
      <c r="BG1310">
        <f t="shared" si="758"/>
        <v>-42.171718189759716</v>
      </c>
      <c r="BH1310">
        <f t="shared" si="759"/>
        <v>-82.840254641099079</v>
      </c>
      <c r="BI1310">
        <f t="shared" si="760"/>
        <v>-33.757758935166962</v>
      </c>
      <c r="BJ1310">
        <f t="shared" si="761"/>
        <v>-108.67008854708662</v>
      </c>
      <c r="BK1310">
        <f t="shared" si="762"/>
        <v>-14.754319664473872</v>
      </c>
      <c r="BL1310">
        <f t="shared" si="763"/>
        <v>-22.013681658285037</v>
      </c>
      <c r="BM1310">
        <f t="shared" si="764"/>
        <v>-22.422560732600829</v>
      </c>
      <c r="BN1310">
        <f t="shared" si="765"/>
        <v>-67.960368165567971</v>
      </c>
      <c r="BO1310">
        <f t="shared" si="731"/>
        <v>0</v>
      </c>
      <c r="BP1310">
        <f t="shared" si="732"/>
        <v>2</v>
      </c>
      <c r="BQ1310" t="str">
        <f t="shared" si="733"/>
        <v>Train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1"/>
  <sheetViews>
    <sheetView topLeftCell="A10" workbookViewId="0">
      <selection activeCell="B14" sqref="B14"/>
    </sheetView>
  </sheetViews>
  <sheetFormatPr defaultRowHeight="14.4" x14ac:dyDescent="0.3"/>
  <cols>
    <col min="1" max="1" width="19.5546875" bestFit="1" customWidth="1"/>
  </cols>
  <sheetData>
    <row r="1" spans="1:10" x14ac:dyDescent="0.3">
      <c r="A1" s="14"/>
      <c r="B1" s="14" t="s">
        <v>2805</v>
      </c>
      <c r="C1" s="14" t="s">
        <v>2806</v>
      </c>
      <c r="D1" s="14" t="s">
        <v>2807</v>
      </c>
      <c r="E1" s="14" t="s">
        <v>2840</v>
      </c>
      <c r="F1" s="14" t="s">
        <v>3</v>
      </c>
      <c r="G1" s="14" t="s">
        <v>5</v>
      </c>
      <c r="H1" s="14" t="s">
        <v>6</v>
      </c>
      <c r="I1" s="14" t="s">
        <v>10</v>
      </c>
      <c r="J1" s="14" t="s">
        <v>0</v>
      </c>
    </row>
    <row r="2" spans="1:10" x14ac:dyDescent="0.3">
      <c r="A2" t="s">
        <v>2805</v>
      </c>
      <c r="B2">
        <v>1</v>
      </c>
    </row>
    <row r="3" spans="1:10" x14ac:dyDescent="0.3">
      <c r="A3" t="s">
        <v>2806</v>
      </c>
      <c r="B3">
        <v>0.12576110878970409</v>
      </c>
      <c r="C3">
        <v>1</v>
      </c>
    </row>
    <row r="4" spans="1:10" x14ac:dyDescent="0.3">
      <c r="A4" t="s">
        <v>2807</v>
      </c>
      <c r="B4">
        <v>0.10552769373497069</v>
      </c>
      <c r="C4">
        <v>0.53387805818078338</v>
      </c>
      <c r="D4">
        <v>1</v>
      </c>
    </row>
    <row r="5" spans="1:10" x14ac:dyDescent="0.3">
      <c r="A5" t="s">
        <v>2840</v>
      </c>
      <c r="B5">
        <v>6.3875366635752676E-2</v>
      </c>
      <c r="C5">
        <v>0.23190996170722886</v>
      </c>
      <c r="D5">
        <v>0.31002872118879116</v>
      </c>
      <c r="E5">
        <v>1</v>
      </c>
    </row>
    <row r="6" spans="1:10" x14ac:dyDescent="0.3">
      <c r="A6" t="s">
        <v>3</v>
      </c>
      <c r="B6">
        <v>3.0732921337726354E-2</v>
      </c>
      <c r="C6">
        <v>0.15416702584331138</v>
      </c>
      <c r="D6">
        <v>0.27400355223887485</v>
      </c>
      <c r="E6">
        <v>8.6679716450756089E-2</v>
      </c>
      <c r="F6">
        <v>1</v>
      </c>
    </row>
    <row r="7" spans="1:10" x14ac:dyDescent="0.3">
      <c r="A7" t="s">
        <v>5</v>
      </c>
      <c r="B7">
        <v>3.6237090141372025E-2</v>
      </c>
      <c r="C7">
        <v>0.15852883731588582</v>
      </c>
      <c r="D7">
        <v>9.2624893512551709E-2</v>
      </c>
      <c r="E7">
        <v>0.13669285885346261</v>
      </c>
      <c r="F7">
        <v>0.10863696192151003</v>
      </c>
      <c r="G7">
        <v>1</v>
      </c>
    </row>
    <row r="8" spans="1:10" x14ac:dyDescent="0.3">
      <c r="A8" t="s">
        <v>6</v>
      </c>
      <c r="B8">
        <v>3.6358830589539315E-2</v>
      </c>
      <c r="C8">
        <v>0.10873931515218245</v>
      </c>
      <c r="D8">
        <v>0.32242096396388836</v>
      </c>
      <c r="E8">
        <v>0.1597870569764849</v>
      </c>
      <c r="F8">
        <v>0.19431271620297202</v>
      </c>
      <c r="G8">
        <v>-0.16444822850916144</v>
      </c>
      <c r="H8">
        <v>1</v>
      </c>
    </row>
    <row r="9" spans="1:10" x14ac:dyDescent="0.3">
      <c r="A9" t="s">
        <v>10</v>
      </c>
      <c r="B9">
        <v>2.9618320063808035E-2</v>
      </c>
      <c r="C9">
        <v>0.25191120164947656</v>
      </c>
      <c r="D9">
        <v>0.26045421440912592</v>
      </c>
      <c r="E9">
        <v>4.2750234927055243E-2</v>
      </c>
      <c r="F9">
        <v>8.6045961755421368E-2</v>
      </c>
      <c r="G9">
        <v>0.12544198494635814</v>
      </c>
      <c r="H9">
        <v>4.2454986954167745E-2</v>
      </c>
      <c r="I9">
        <v>1</v>
      </c>
    </row>
    <row r="10" spans="1:10" ht="15" thickBot="1" x14ac:dyDescent="0.35">
      <c r="A10" s="13" t="s">
        <v>0</v>
      </c>
      <c r="B10" s="13">
        <v>0.13830258379081728</v>
      </c>
      <c r="C10" s="13">
        <v>0.69855943976015833</v>
      </c>
      <c r="D10" s="13">
        <v>0.69503930401180547</v>
      </c>
      <c r="E10" s="13">
        <v>0.37274505953332038</v>
      </c>
      <c r="F10" s="13">
        <v>0.12066476805849975</v>
      </c>
      <c r="G10" s="13">
        <v>0.2001641326222027</v>
      </c>
      <c r="H10" s="13">
        <v>7.7300001634550766E-2</v>
      </c>
      <c r="I10" s="13">
        <v>0.25987861519103672</v>
      </c>
      <c r="J10" s="13">
        <v>1</v>
      </c>
    </row>
    <row r="11" spans="1:10" ht="15" thickBot="1" x14ac:dyDescent="0.35"/>
    <row r="12" spans="1:10" ht="97.8" x14ac:dyDescent="0.3">
      <c r="A12" s="14"/>
      <c r="B12" s="15" t="s">
        <v>2922</v>
      </c>
      <c r="C12" s="15" t="s">
        <v>2952</v>
      </c>
      <c r="D12" s="15" t="s">
        <v>2924</v>
      </c>
      <c r="E12" s="15" t="s">
        <v>2925</v>
      </c>
      <c r="F12" s="15" t="s">
        <v>2926</v>
      </c>
      <c r="G12" s="15" t="s">
        <v>2953</v>
      </c>
      <c r="H12" s="15" t="s">
        <v>2928</v>
      </c>
      <c r="I12" s="15" t="s">
        <v>2929</v>
      </c>
      <c r="J12" s="15" t="s">
        <v>2930</v>
      </c>
    </row>
    <row r="13" spans="1:10" x14ac:dyDescent="0.3">
      <c r="A13" t="s">
        <v>2922</v>
      </c>
      <c r="C13" s="5">
        <v>0.12576110878970409</v>
      </c>
      <c r="D13" s="5">
        <v>0.10552769373497069</v>
      </c>
      <c r="E13" s="5">
        <v>6.3875366635752676E-2</v>
      </c>
      <c r="F13" s="5">
        <v>3.0732921337726354E-2</v>
      </c>
      <c r="G13" s="5">
        <v>3.6237090141372025E-2</v>
      </c>
      <c r="H13" s="5">
        <v>3.6358830589539315E-2</v>
      </c>
      <c r="I13" s="5">
        <v>2.9618320063808035E-2</v>
      </c>
      <c r="J13" s="5">
        <v>0.13830258379081728</v>
      </c>
    </row>
    <row r="14" spans="1:10" x14ac:dyDescent="0.3">
      <c r="A14" t="s">
        <v>2952</v>
      </c>
      <c r="B14" s="5">
        <v>0.12576110878970409</v>
      </c>
      <c r="D14" s="5">
        <v>0.53387805818078338</v>
      </c>
      <c r="E14" s="5">
        <v>0.23190996170722886</v>
      </c>
      <c r="F14" s="5">
        <v>0.15416702584331138</v>
      </c>
      <c r="G14" s="5">
        <v>0.15852883731588582</v>
      </c>
      <c r="H14" s="5">
        <v>0.10873931515218245</v>
      </c>
      <c r="I14" s="5">
        <v>0.25191120164947656</v>
      </c>
      <c r="J14" s="5">
        <v>0.69855943976015833</v>
      </c>
    </row>
    <row r="15" spans="1:10" x14ac:dyDescent="0.3">
      <c r="A15" t="s">
        <v>2924</v>
      </c>
      <c r="B15" s="5">
        <v>0.10552769373497069</v>
      </c>
      <c r="C15" s="5">
        <v>0.53387805818078338</v>
      </c>
      <c r="E15" s="5">
        <v>0.31002872118879116</v>
      </c>
      <c r="F15" s="5">
        <v>0.27400355223887485</v>
      </c>
      <c r="G15" s="5">
        <v>9.2624893512551709E-2</v>
      </c>
      <c r="H15" s="5">
        <v>0.32242096396388836</v>
      </c>
      <c r="I15" s="5">
        <v>0.26045421440912592</v>
      </c>
      <c r="J15" s="5">
        <v>0.69503930401180547</v>
      </c>
    </row>
    <row r="16" spans="1:10" x14ac:dyDescent="0.3">
      <c r="A16" t="s">
        <v>2925</v>
      </c>
      <c r="B16" s="5">
        <v>6.3875366635752676E-2</v>
      </c>
      <c r="C16" s="5">
        <v>0.23190996170722886</v>
      </c>
      <c r="D16" s="5">
        <v>0.31002872118879116</v>
      </c>
      <c r="F16" s="5">
        <v>8.6679716450756089E-2</v>
      </c>
      <c r="G16" s="5">
        <v>0.13669285885346261</v>
      </c>
      <c r="H16" s="5">
        <v>0.1597870569764849</v>
      </c>
      <c r="I16" s="5">
        <v>4.2750234927055243E-2</v>
      </c>
      <c r="J16" s="5">
        <v>0.37274505953332038</v>
      </c>
    </row>
    <row r="17" spans="1:10" x14ac:dyDescent="0.3">
      <c r="A17" t="s">
        <v>2926</v>
      </c>
      <c r="B17" s="5">
        <v>3.0732921337726354E-2</v>
      </c>
      <c r="C17" s="5">
        <v>0.15416702584331138</v>
      </c>
      <c r="D17" s="5">
        <v>0.27400355223887485</v>
      </c>
      <c r="E17" s="5">
        <v>8.6679716450756089E-2</v>
      </c>
      <c r="G17" s="5">
        <v>0.10863696192151003</v>
      </c>
      <c r="H17" s="5">
        <v>0.19431271620297202</v>
      </c>
      <c r="I17" s="5">
        <v>8.6045961755421368E-2</v>
      </c>
      <c r="J17" s="5">
        <v>0.12066476805849975</v>
      </c>
    </row>
    <row r="18" spans="1:10" x14ac:dyDescent="0.3">
      <c r="A18" t="s">
        <v>2953</v>
      </c>
      <c r="B18" s="5">
        <v>3.6237090141372025E-2</v>
      </c>
      <c r="C18" s="5">
        <v>0.15852883731588582</v>
      </c>
      <c r="D18" s="5">
        <v>9.2624893512551709E-2</v>
      </c>
      <c r="E18" s="5">
        <v>0.13669285885346261</v>
      </c>
      <c r="F18" s="5">
        <v>0.10863696192151003</v>
      </c>
      <c r="H18" s="5">
        <v>-0.16444822850916144</v>
      </c>
      <c r="I18" s="5">
        <v>0.12544198494635814</v>
      </c>
      <c r="J18" s="5">
        <v>0.2001641326222027</v>
      </c>
    </row>
    <row r="19" spans="1:10" x14ac:dyDescent="0.3">
      <c r="A19" t="s">
        <v>2928</v>
      </c>
      <c r="B19" s="5">
        <v>3.6358830589539315E-2</v>
      </c>
      <c r="C19" s="5">
        <v>0.10873931515218245</v>
      </c>
      <c r="D19" s="5">
        <v>0.32242096396388836</v>
      </c>
      <c r="E19" s="5">
        <v>0.1597870569764849</v>
      </c>
      <c r="F19" s="5">
        <v>0.19431271620297202</v>
      </c>
      <c r="G19" s="5">
        <v>-0.16444822850916144</v>
      </c>
      <c r="I19" s="5">
        <v>4.2454986954167745E-2</v>
      </c>
      <c r="J19" s="5">
        <v>7.7300001634550766E-2</v>
      </c>
    </row>
    <row r="20" spans="1:10" x14ac:dyDescent="0.3">
      <c r="A20" t="s">
        <v>2929</v>
      </c>
      <c r="B20" s="5">
        <v>2.9618320063808035E-2</v>
      </c>
      <c r="C20" s="5">
        <v>0.25191120164947656</v>
      </c>
      <c r="D20" s="5">
        <v>0.26045421440912592</v>
      </c>
      <c r="E20" s="5">
        <v>4.2750234927055243E-2</v>
      </c>
      <c r="F20" s="5">
        <v>8.6045961755421368E-2</v>
      </c>
      <c r="G20" s="5">
        <v>0.12544198494635814</v>
      </c>
      <c r="H20" s="5">
        <v>4.2454986954167745E-2</v>
      </c>
      <c r="J20" s="5">
        <v>0.25987861519103672</v>
      </c>
    </row>
    <row r="21" spans="1:10" ht="15" thickBot="1" x14ac:dyDescent="0.35">
      <c r="A21" s="13" t="s">
        <v>2930</v>
      </c>
      <c r="B21" s="16">
        <v>0.13830258379081728</v>
      </c>
      <c r="C21" s="16">
        <v>0.69855943976015833</v>
      </c>
      <c r="D21" s="16">
        <v>0.69503930401180547</v>
      </c>
      <c r="E21" s="16">
        <v>0.37274505953332038</v>
      </c>
      <c r="F21" s="16">
        <v>0.12066476805849975</v>
      </c>
      <c r="G21" s="16">
        <v>0.2001641326222027</v>
      </c>
      <c r="H21" s="16">
        <v>7.7300001634550766E-2</v>
      </c>
      <c r="I21" s="16">
        <v>0.25987861519103672</v>
      </c>
      <c r="J21" s="13"/>
    </row>
  </sheetData>
  <conditionalFormatting sqref="B13:J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BZ1313"/>
  <sheetViews>
    <sheetView topLeftCell="BJ1" workbookViewId="0">
      <selection activeCell="BQ5" sqref="BQ5"/>
    </sheetView>
  </sheetViews>
  <sheetFormatPr defaultRowHeight="14.4" x14ac:dyDescent="0.3"/>
  <cols>
    <col min="75" max="75" width="11" bestFit="1" customWidth="1"/>
    <col min="77" max="77" width="12" bestFit="1" customWidth="1"/>
  </cols>
  <sheetData>
    <row r="3" spans="1:78" x14ac:dyDescent="0.3">
      <c r="W3">
        <v>7.3422461619533407E-3</v>
      </c>
      <c r="X3">
        <v>5.1995842838189772E-3</v>
      </c>
      <c r="Y3">
        <v>-3.3105759712932841E-3</v>
      </c>
      <c r="Z3">
        <v>7.2745481900438995E-3</v>
      </c>
      <c r="AA3">
        <v>1.0958890546733328E-2</v>
      </c>
      <c r="AB3">
        <v>4.5711494420659516E-3</v>
      </c>
      <c r="AC3">
        <v>6.9241824036513164E-3</v>
      </c>
      <c r="AD3">
        <v>6.4599247401225289E-3</v>
      </c>
      <c r="AE3">
        <v>7.116174411130066E-3</v>
      </c>
      <c r="AF3">
        <v>-0.5239687488631376</v>
      </c>
      <c r="AL3">
        <f>SUM(AL5:AL778)</f>
        <v>-317.45003549628444</v>
      </c>
      <c r="BK3">
        <v>7.5311805181102675E-3</v>
      </c>
      <c r="BL3">
        <v>5.0937679356179285E-3</v>
      </c>
      <c r="BN3">
        <v>7.1110969808336737E-3</v>
      </c>
      <c r="BO3">
        <v>1.0622196212462071E-2</v>
      </c>
      <c r="BP3">
        <v>4.3339130708931499E-3</v>
      </c>
      <c r="BQ3">
        <v>5.5914818897713605E-3</v>
      </c>
      <c r="BR3">
        <v>5.885562132533227E-3</v>
      </c>
      <c r="BS3">
        <v>4.9931620196095004E-3</v>
      </c>
      <c r="BT3">
        <v>-0.52064632557427459</v>
      </c>
      <c r="BZ3">
        <f>SUM(BZ5:BZ778)</f>
        <v>-318.93365603694599</v>
      </c>
    </row>
    <row r="4" spans="1:78" x14ac:dyDescent="0.3">
      <c r="A4" t="s">
        <v>2805</v>
      </c>
      <c r="B4" t="s">
        <v>2806</v>
      </c>
      <c r="C4" t="s">
        <v>2807</v>
      </c>
      <c r="D4" t="s">
        <v>2840</v>
      </c>
      <c r="E4" t="s">
        <v>3</v>
      </c>
      <c r="F4" t="s">
        <v>5</v>
      </c>
      <c r="G4" t="s">
        <v>6</v>
      </c>
      <c r="H4" t="s">
        <v>10</v>
      </c>
      <c r="I4" t="s">
        <v>0</v>
      </c>
      <c r="J4" t="s">
        <v>2805</v>
      </c>
      <c r="K4" t="s">
        <v>2806</v>
      </c>
      <c r="L4" t="s">
        <v>2807</v>
      </c>
      <c r="M4" t="s">
        <v>2840</v>
      </c>
      <c r="N4" t="s">
        <v>3</v>
      </c>
      <c r="O4" t="s">
        <v>5</v>
      </c>
      <c r="P4" t="s">
        <v>6</v>
      </c>
      <c r="Q4" t="s">
        <v>10</v>
      </c>
      <c r="R4" t="s">
        <v>0</v>
      </c>
      <c r="S4" t="s">
        <v>1</v>
      </c>
      <c r="T4" t="s">
        <v>2798</v>
      </c>
      <c r="U4" t="s">
        <v>2801</v>
      </c>
      <c r="W4" t="s">
        <v>2805</v>
      </c>
      <c r="X4" t="s">
        <v>2806</v>
      </c>
      <c r="Y4" t="s">
        <v>2807</v>
      </c>
      <c r="Z4" t="s">
        <v>2840</v>
      </c>
      <c r="AA4" t="s">
        <v>3</v>
      </c>
      <c r="AB4" t="s">
        <v>5</v>
      </c>
      <c r="AC4" t="s">
        <v>6</v>
      </c>
      <c r="AD4" t="s">
        <v>10</v>
      </c>
      <c r="AE4" t="s">
        <v>0</v>
      </c>
      <c r="AF4" t="s">
        <v>2859</v>
      </c>
      <c r="AH4" t="s">
        <v>2860</v>
      </c>
      <c r="AI4" t="s">
        <v>2861</v>
      </c>
      <c r="AJ4" t="s">
        <v>2862</v>
      </c>
      <c r="AK4" t="s">
        <v>2863</v>
      </c>
      <c r="AL4" t="s">
        <v>2864</v>
      </c>
      <c r="AN4" t="s">
        <v>2805</v>
      </c>
      <c r="AO4" t="s">
        <v>2806</v>
      </c>
      <c r="AP4" t="s">
        <v>2807</v>
      </c>
      <c r="AQ4" t="s">
        <v>2840</v>
      </c>
      <c r="AR4" t="s">
        <v>3</v>
      </c>
      <c r="AS4" t="s">
        <v>5</v>
      </c>
      <c r="AT4" t="s">
        <v>6</v>
      </c>
      <c r="AU4" t="s">
        <v>10</v>
      </c>
      <c r="AV4" t="s">
        <v>0</v>
      </c>
      <c r="AW4" t="s">
        <v>2875</v>
      </c>
      <c r="AX4" t="s">
        <v>1</v>
      </c>
      <c r="AY4" t="s">
        <v>2798</v>
      </c>
      <c r="AZ4" t="s">
        <v>2801</v>
      </c>
      <c r="BA4" t="s">
        <v>2805</v>
      </c>
      <c r="BB4" t="s">
        <v>2806</v>
      </c>
      <c r="BC4" t="s">
        <v>2807</v>
      </c>
      <c r="BD4" t="s">
        <v>2840</v>
      </c>
      <c r="BE4" t="s">
        <v>3</v>
      </c>
      <c r="BF4" t="s">
        <v>5</v>
      </c>
      <c r="BG4" t="s">
        <v>6</v>
      </c>
      <c r="BH4" t="s">
        <v>10</v>
      </c>
      <c r="BI4" t="s">
        <v>0</v>
      </c>
      <c r="BK4" t="s">
        <v>2805</v>
      </c>
      <c r="BL4" t="s">
        <v>2806</v>
      </c>
      <c r="BN4" t="s">
        <v>2840</v>
      </c>
      <c r="BO4" t="s">
        <v>3</v>
      </c>
      <c r="BP4" t="s">
        <v>5</v>
      </c>
      <c r="BQ4" t="s">
        <v>6</v>
      </c>
      <c r="BR4" t="s">
        <v>10</v>
      </c>
      <c r="BS4" t="s">
        <v>0</v>
      </c>
      <c r="BT4" t="s">
        <v>2859</v>
      </c>
      <c r="BV4" t="s">
        <v>2860</v>
      </c>
      <c r="BW4" t="s">
        <v>2861</v>
      </c>
      <c r="BX4" t="s">
        <v>2862</v>
      </c>
      <c r="BY4" t="s">
        <v>2863</v>
      </c>
      <c r="BZ4" t="s">
        <v>2864</v>
      </c>
    </row>
    <row r="5" spans="1:78" x14ac:dyDescent="0.3">
      <c r="A5" t="s">
        <v>2821</v>
      </c>
      <c r="B5" t="s">
        <v>2823</v>
      </c>
      <c r="C5" t="s">
        <v>2826</v>
      </c>
      <c r="D5" t="s">
        <v>2835</v>
      </c>
      <c r="E5" t="s">
        <v>15</v>
      </c>
      <c r="F5">
        <v>1</v>
      </c>
      <c r="G5">
        <v>2</v>
      </c>
      <c r="H5" t="s">
        <v>2843</v>
      </c>
      <c r="I5">
        <v>1</v>
      </c>
      <c r="J5">
        <v>-3.7643689058441341</v>
      </c>
      <c r="K5">
        <v>123.30204897661667</v>
      </c>
      <c r="L5">
        <v>163.84855978743315</v>
      </c>
      <c r="M5">
        <v>-202.50760482553153</v>
      </c>
      <c r="N5">
        <v>151.41878811967541</v>
      </c>
      <c r="O5">
        <v>48.695090775187893</v>
      </c>
      <c r="P5">
        <v>75.609641767585757</v>
      </c>
      <c r="Q5">
        <v>-22.422560732600829</v>
      </c>
      <c r="R5">
        <v>103.15987615987927</v>
      </c>
      <c r="S5">
        <v>0</v>
      </c>
      <c r="T5">
        <v>1</v>
      </c>
      <c r="U5" t="s">
        <v>2818</v>
      </c>
      <c r="W5">
        <f>W$3*J5</f>
        <v>-2.7638923151110589E-2</v>
      </c>
      <c r="X5">
        <f t="shared" ref="X5:AE5" si="0">X$3*K5</f>
        <v>0.64111939602149381</v>
      </c>
      <c r="Y5">
        <f t="shared" si="0"/>
        <v>-0.54243310496328723</v>
      </c>
      <c r="Z5">
        <f t="shared" si="0"/>
        <v>-1.4731513301536956</v>
      </c>
      <c r="AA5">
        <f t="shared" si="0"/>
        <v>1.6593819257225275</v>
      </c>
      <c r="AB5">
        <f t="shared" si="0"/>
        <v>0.222592537028351</v>
      </c>
      <c r="AC5">
        <f t="shared" si="0"/>
        <v>0.5235349510734969</v>
      </c>
      <c r="AD5">
        <f t="shared" si="0"/>
        <v>-0.14484805481342802</v>
      </c>
      <c r="AE5">
        <f t="shared" si="0"/>
        <v>0.73410367098427942</v>
      </c>
      <c r="AF5">
        <f>AF$3</f>
        <v>-0.5239687488631376</v>
      </c>
      <c r="AH5">
        <f>SUM(W5:AF5)</f>
        <v>1.0686923188854895</v>
      </c>
      <c r="AI5">
        <f>EXP(AH5)</f>
        <v>2.9115696048701052</v>
      </c>
      <c r="AJ5">
        <f>AI5/(1+AI5)</f>
        <v>0.7443481515054855</v>
      </c>
      <c r="AK5">
        <f>IF(S5=1,AJ5,1-AJ5)</f>
        <v>0.2556518484945145</v>
      </c>
      <c r="AL5">
        <f>LN(AK5)</f>
        <v>-1.3639387269150309</v>
      </c>
      <c r="AN5">
        <f>VLOOKUP(J5,counts!$W$8:$Z$13,4,FALSE)</f>
        <v>53</v>
      </c>
      <c r="AO5">
        <f>VLOOKUP(K5,counts!$W$17:$Z$23,4,FALSE)</f>
        <v>73</v>
      </c>
      <c r="AP5">
        <f>VLOOKUP(L5,counts!$W$27:$Z$33,4,FALSE)</f>
        <v>38</v>
      </c>
      <c r="AQ5">
        <f>VLOOKUP(M5,counts!$W$38:$Z$49,4,FALSE)</f>
        <v>12</v>
      </c>
      <c r="AR5">
        <f>VLOOKUP(N5,counts!$W$53:$Z$54,4,FALSE)</f>
        <v>102</v>
      </c>
      <c r="AS5">
        <f>VLOOKUP(O5,counts!$W$58:$Z$62,4,FALSE)</f>
        <v>61</v>
      </c>
      <c r="AT5">
        <f>VLOOKUP(P5,counts!$W$66:$Z$69,4,FALSE)</f>
        <v>69</v>
      </c>
      <c r="AU5">
        <f>VLOOKUP(Q5,counts!$W$73:$Z$75,4,FALSE)</f>
        <v>50</v>
      </c>
      <c r="AV5">
        <f>VLOOKUP(R5,counts!$W$79:$Z$81,4,FALSE)</f>
        <v>75</v>
      </c>
      <c r="AW5">
        <f>SUM(AN5:AV5)</f>
        <v>533</v>
      </c>
      <c r="AX5">
        <f>S5</f>
        <v>0</v>
      </c>
      <c r="AY5">
        <f t="shared" ref="AY5:AZ5" si="1">T5</f>
        <v>1</v>
      </c>
      <c r="AZ5" t="str">
        <f t="shared" si="1"/>
        <v>Train</v>
      </c>
      <c r="BA5" t="str">
        <f>A5</f>
        <v>0-17</v>
      </c>
      <c r="BB5" t="str">
        <f t="shared" ref="BB5:BI5" si="2">B5</f>
        <v>F, G, T</v>
      </c>
      <c r="BC5" t="str">
        <f t="shared" si="2"/>
        <v>100+</v>
      </c>
      <c r="BD5" t="str">
        <f t="shared" si="2"/>
        <v>ON</v>
      </c>
      <c r="BE5" t="str">
        <f t="shared" si="2"/>
        <v>female</v>
      </c>
      <c r="BF5">
        <f t="shared" si="2"/>
        <v>1</v>
      </c>
      <c r="BG5">
        <f t="shared" si="2"/>
        <v>2</v>
      </c>
      <c r="BH5" t="str">
        <f t="shared" si="2"/>
        <v>S, blank</v>
      </c>
      <c r="BI5">
        <f t="shared" si="2"/>
        <v>1</v>
      </c>
      <c r="BK5">
        <f>BK$3*J5</f>
        <v>-2.8350141766673408E-2</v>
      </c>
      <c r="BL5">
        <f t="shared" ref="BL5:BS20" si="3">BL$3*K5</f>
        <v>0.62807202347308144</v>
      </c>
      <c r="BM5">
        <f t="shared" si="3"/>
        <v>0</v>
      </c>
      <c r="BN5">
        <f t="shared" si="3"/>
        <v>-1.4400512172706961</v>
      </c>
      <c r="BO5">
        <f t="shared" si="3"/>
        <v>1.608400077660413</v>
      </c>
      <c r="BP5">
        <f t="shared" si="3"/>
        <v>0.21104029039891525</v>
      </c>
      <c r="BQ5">
        <f t="shared" si="3"/>
        <v>0.42276994263555601</v>
      </c>
      <c r="BR5">
        <f t="shared" si="3"/>
        <v>-0.13196937436222192</v>
      </c>
      <c r="BS5">
        <f t="shared" si="3"/>
        <v>0.51509397558912873</v>
      </c>
      <c r="BT5">
        <f>BT$3</f>
        <v>-0.52064632557427459</v>
      </c>
      <c r="BV5">
        <f>SUM(BK5:BT5)</f>
        <v>1.2643592507832284</v>
      </c>
      <c r="BW5">
        <f>EXP(BV5)</f>
        <v>3.5408232293833466</v>
      </c>
      <c r="BX5">
        <f>BW5/(1+BW5)</f>
        <v>0.77977561567931764</v>
      </c>
      <c r="BY5">
        <f>IF(S5=1,BX5,1-BX5)</f>
        <v>0.22022438432068236</v>
      </c>
      <c r="BZ5">
        <f>LN(BY5)</f>
        <v>-1.5131083236733172</v>
      </c>
    </row>
    <row r="6" spans="1:78" x14ac:dyDescent="0.3">
      <c r="A6" t="s">
        <v>2813</v>
      </c>
      <c r="B6" t="s">
        <v>2838</v>
      </c>
      <c r="C6" t="s">
        <v>2851</v>
      </c>
      <c r="D6" t="s">
        <v>2838</v>
      </c>
      <c r="E6" t="s">
        <v>20</v>
      </c>
      <c r="F6">
        <v>0</v>
      </c>
      <c r="G6">
        <v>0</v>
      </c>
      <c r="H6" t="s">
        <v>44</v>
      </c>
      <c r="I6">
        <v>1</v>
      </c>
      <c r="J6">
        <v>-68.390212241589438</v>
      </c>
      <c r="K6">
        <v>-42.171718189759716</v>
      </c>
      <c r="L6">
        <v>70.538774768379497</v>
      </c>
      <c r="M6">
        <v>-33.757758935166962</v>
      </c>
      <c r="N6">
        <v>-108.67008854708662</v>
      </c>
      <c r="O6">
        <v>-14.754319664473872</v>
      </c>
      <c r="P6">
        <v>-22.013681658285037</v>
      </c>
      <c r="Q6">
        <v>72.444458573419169</v>
      </c>
      <c r="R6">
        <v>103.15987615987927</v>
      </c>
      <c r="S6">
        <v>0</v>
      </c>
      <c r="T6">
        <v>1</v>
      </c>
      <c r="U6" t="s">
        <v>2818</v>
      </c>
      <c r="W6">
        <f t="shared" ref="W6:W69" si="4">W$3*J6</f>
        <v>-0.50213777334598442</v>
      </c>
      <c r="X6">
        <f t="shared" ref="X6:X69" si="5">X$3*K6</f>
        <v>-0.21927540312111751</v>
      </c>
      <c r="Y6">
        <f t="shared" ref="Y6:Y69" si="6">Y$3*L6</f>
        <v>-0.23352397279266615</v>
      </c>
      <c r="Z6">
        <f t="shared" ref="Z6:Z69" si="7">Z$3*M6</f>
        <v>-0.24557244416175711</v>
      </c>
      <c r="AA6">
        <f t="shared" ref="AA6:AA69" si="8">AA$3*N6</f>
        <v>-1.1909036060913412</v>
      </c>
      <c r="AB6">
        <f t="shared" ref="AB6:AB69" si="9">AB$3*O6</f>
        <v>-6.7444200102322438E-2</v>
      </c>
      <c r="AC6">
        <f t="shared" ref="AC6:AC69" si="10">AC$3*P6</f>
        <v>-0.15242674717787899</v>
      </c>
      <c r="AD6">
        <f t="shared" ref="AD6:AD69" si="11">AD$3*Q6</f>
        <v>0.46798575022321215</v>
      </c>
      <c r="AE6">
        <f t="shared" ref="AE6:AE69" si="12">AE$3*R6</f>
        <v>0.73410367098427942</v>
      </c>
      <c r="AF6">
        <f t="shared" ref="AF6:AF69" si="13">AF$3</f>
        <v>-0.5239687488631376</v>
      </c>
      <c r="AH6">
        <f t="shared" ref="AH6:AH69" si="14">SUM(W6:AF6)</f>
        <v>-1.9331634744487136</v>
      </c>
      <c r="AI6">
        <f t="shared" ref="AI6:AI69" si="15">EXP(AH6)</f>
        <v>0.14468975139160323</v>
      </c>
      <c r="AJ6">
        <f t="shared" ref="AJ6:AJ69" si="16">AI6/(1+AI6)</f>
        <v>0.12640084460938295</v>
      </c>
      <c r="AK6">
        <f t="shared" ref="AK6:AK69" si="17">IF(S6=1,AJ6,1-AJ6)</f>
        <v>0.87359915539061705</v>
      </c>
      <c r="AL6">
        <f t="shared" ref="AL6:AL69" si="18">LN(AK6)</f>
        <v>-0.13513364080673368</v>
      </c>
      <c r="AN6">
        <f>VLOOKUP(J6,counts!$W$8:$Z$13,4,FALSE)</f>
        <v>40</v>
      </c>
      <c r="AO6">
        <f>VLOOKUP(K6,counts!$W$17:$Z$23,4,FALSE)</f>
        <v>48</v>
      </c>
      <c r="AP6">
        <f>VLOOKUP(L6,counts!$W$27:$Z$33,4,FALSE)</f>
        <v>47</v>
      </c>
      <c r="AQ6">
        <f>VLOOKUP(M6,counts!$W$38:$Z$49,4,FALSE)</f>
        <v>47</v>
      </c>
      <c r="AR6">
        <f>VLOOKUP(N6,counts!$W$53:$Z$54,4,FALSE)</f>
        <v>20</v>
      </c>
      <c r="AS6">
        <f>VLOOKUP(O6,counts!$W$58:$Z$62,4,FALSE)</f>
        <v>52</v>
      </c>
      <c r="AT6">
        <f>VLOOKUP(P6,counts!$W$66:$Z$69,4,FALSE)</f>
        <v>50</v>
      </c>
      <c r="AU6">
        <f>VLOOKUP(Q6,counts!$W$73:$Z$75,4,FALSE)</f>
        <v>68</v>
      </c>
      <c r="AV6">
        <f>VLOOKUP(R6,counts!$W$79:$Z$81,4,FALSE)</f>
        <v>75</v>
      </c>
      <c r="AW6">
        <f t="shared" ref="AW6:AW69" si="19">SUM(AN6:AV6)</f>
        <v>447</v>
      </c>
      <c r="AX6">
        <f t="shared" ref="AX6:AX69" si="20">S6</f>
        <v>0</v>
      </c>
      <c r="AY6">
        <f t="shared" ref="AY6:AY69" si="21">T6</f>
        <v>1</v>
      </c>
      <c r="AZ6" t="str">
        <f t="shared" ref="AZ6:AZ69" si="22">U6</f>
        <v>Train</v>
      </c>
      <c r="BA6" t="str">
        <f t="shared" ref="BA6:BA69" si="23">A6</f>
        <v>61+</v>
      </c>
      <c r="BB6" t="str">
        <f t="shared" ref="BB6:BB69" si="24">B6</f>
        <v>Blank</v>
      </c>
      <c r="BC6" t="str">
        <f t="shared" ref="BC6:BC69" si="25">C6</f>
        <v>41-100</v>
      </c>
      <c r="BD6" t="str">
        <f t="shared" ref="BD6:BD69" si="26">D6</f>
        <v>Blank</v>
      </c>
      <c r="BE6" t="str">
        <f t="shared" ref="BE6:BE69" si="27">E6</f>
        <v>male</v>
      </c>
      <c r="BF6">
        <f t="shared" ref="BF6:BF69" si="28">F6</f>
        <v>0</v>
      </c>
      <c r="BG6">
        <f t="shared" ref="BG6:BG69" si="29">G6</f>
        <v>0</v>
      </c>
      <c r="BH6" t="str">
        <f t="shared" ref="BH6:BH69" si="30">H6</f>
        <v>C</v>
      </c>
      <c r="BI6">
        <f t="shared" ref="BI6:BI69" si="31">I6</f>
        <v>1</v>
      </c>
      <c r="BK6">
        <f t="shared" ref="BK6:BK69" si="32">BK$3*J6</f>
        <v>-0.51505903406328468</v>
      </c>
      <c r="BL6">
        <f t="shared" si="3"/>
        <v>-0.2148129459049134</v>
      </c>
      <c r="BM6">
        <f t="shared" si="3"/>
        <v>0</v>
      </c>
      <c r="BN6">
        <f t="shared" si="3"/>
        <v>-0.24005469764357676</v>
      </c>
      <c r="BO6">
        <f t="shared" si="3"/>
        <v>-1.1543150029727813</v>
      </c>
      <c r="BP6">
        <f t="shared" si="3"/>
        <v>-6.3943938845999151E-2</v>
      </c>
      <c r="BQ6">
        <f t="shared" si="3"/>
        <v>-0.12308910231949276</v>
      </c>
      <c r="BR6">
        <f t="shared" si="3"/>
        <v>0.42637636209158797</v>
      </c>
      <c r="BS6">
        <f t="shared" si="3"/>
        <v>0.51509397558912873</v>
      </c>
      <c r="BT6">
        <f t="shared" ref="BT6:BT69" si="33">BT$3</f>
        <v>-0.52064632557427459</v>
      </c>
      <c r="BV6">
        <f t="shared" ref="BV6:BV69" si="34">SUM(BK6:BT6)</f>
        <v>-1.8904507096436063</v>
      </c>
      <c r="BW6">
        <f t="shared" ref="BW6:BW69" si="35">EXP(BV6)</f>
        <v>0.15100373465724812</v>
      </c>
      <c r="BX6">
        <f t="shared" ref="BX6:BX69" si="36">BW6/(1+BW6)</f>
        <v>0.13119308835450025</v>
      </c>
      <c r="BY6">
        <f t="shared" ref="BY6:BY69" si="37">IF(S6=1,BX6,1-BX6)</f>
        <v>0.86880691164549972</v>
      </c>
      <c r="BZ6">
        <f t="shared" ref="BZ6:BZ69" si="38">LN(BY6)</f>
        <v>-0.14063437444103943</v>
      </c>
    </row>
    <row r="7" spans="1:78" x14ac:dyDescent="0.3">
      <c r="A7" t="s">
        <v>2811</v>
      </c>
      <c r="B7" t="s">
        <v>2823</v>
      </c>
      <c r="C7" t="s">
        <v>2826</v>
      </c>
      <c r="D7" t="s">
        <v>2833</v>
      </c>
      <c r="E7" t="s">
        <v>20</v>
      </c>
      <c r="F7">
        <v>1</v>
      </c>
      <c r="G7">
        <v>0</v>
      </c>
      <c r="H7" t="s">
        <v>44</v>
      </c>
      <c r="I7">
        <v>1</v>
      </c>
      <c r="J7">
        <v>-13.385578549662212</v>
      </c>
      <c r="K7">
        <v>123.30204897661667</v>
      </c>
      <c r="L7">
        <v>163.84855978743315</v>
      </c>
      <c r="M7">
        <v>57.761363718906857</v>
      </c>
      <c r="N7">
        <v>-108.67008854708662</v>
      </c>
      <c r="O7">
        <v>48.695090775187893</v>
      </c>
      <c r="P7">
        <v>-22.013681658285037</v>
      </c>
      <c r="Q7">
        <v>72.444458573419169</v>
      </c>
      <c r="R7">
        <v>103.15987615987927</v>
      </c>
      <c r="S7">
        <v>0</v>
      </c>
      <c r="T7">
        <v>1</v>
      </c>
      <c r="U7" t="s">
        <v>2818</v>
      </c>
      <c r="W7">
        <f t="shared" si="4"/>
        <v>-9.8280212731782335E-2</v>
      </c>
      <c r="X7">
        <f t="shared" si="5"/>
        <v>0.64111939602149381</v>
      </c>
      <c r="Y7">
        <f t="shared" si="6"/>
        <v>-0.54243310496328723</v>
      </c>
      <c r="Z7">
        <f t="shared" si="7"/>
        <v>0.42018782389584125</v>
      </c>
      <c r="AA7">
        <f t="shared" si="8"/>
        <v>-1.1909036060913412</v>
      </c>
      <c r="AB7">
        <f t="shared" si="9"/>
        <v>0.222592537028351</v>
      </c>
      <c r="AC7">
        <f t="shared" si="10"/>
        <v>-0.15242674717787899</v>
      </c>
      <c r="AD7">
        <f t="shared" si="11"/>
        <v>0.46798575022321215</v>
      </c>
      <c r="AE7">
        <f t="shared" si="12"/>
        <v>0.73410367098427942</v>
      </c>
      <c r="AF7">
        <f t="shared" si="13"/>
        <v>-0.5239687488631376</v>
      </c>
      <c r="AH7">
        <f t="shared" si="14"/>
        <v>-2.2023241674249516E-2</v>
      </c>
      <c r="AI7">
        <f t="shared" si="15"/>
        <v>0.97821749937453784</v>
      </c>
      <c r="AJ7">
        <f t="shared" si="16"/>
        <v>0.49449441210778156</v>
      </c>
      <c r="AK7">
        <f t="shared" si="17"/>
        <v>0.50550558789221844</v>
      </c>
      <c r="AL7">
        <f t="shared" si="18"/>
        <v>-0.68219618639434321</v>
      </c>
      <c r="AN7">
        <f>VLOOKUP(J7,counts!$W$8:$Z$13,4,FALSE)</f>
        <v>51</v>
      </c>
      <c r="AO7">
        <f>VLOOKUP(K7,counts!$W$17:$Z$23,4,FALSE)</f>
        <v>73</v>
      </c>
      <c r="AP7">
        <f>VLOOKUP(L7,counts!$W$27:$Z$33,4,FALSE)</f>
        <v>38</v>
      </c>
      <c r="AQ7">
        <f>VLOOKUP(M7,counts!$W$38:$Z$49,4,FALSE)</f>
        <v>66</v>
      </c>
      <c r="AR7">
        <f>VLOOKUP(N7,counts!$W$53:$Z$54,4,FALSE)</f>
        <v>20</v>
      </c>
      <c r="AS7">
        <f>VLOOKUP(O7,counts!$W$58:$Z$62,4,FALSE)</f>
        <v>61</v>
      </c>
      <c r="AT7">
        <f>VLOOKUP(P7,counts!$W$66:$Z$69,4,FALSE)</f>
        <v>50</v>
      </c>
      <c r="AU7">
        <f>VLOOKUP(Q7,counts!$W$73:$Z$75,4,FALSE)</f>
        <v>68</v>
      </c>
      <c r="AV7">
        <f>VLOOKUP(R7,counts!$W$79:$Z$81,4,FALSE)</f>
        <v>75</v>
      </c>
      <c r="AW7">
        <f t="shared" si="19"/>
        <v>502</v>
      </c>
      <c r="AX7">
        <f t="shared" si="20"/>
        <v>0</v>
      </c>
      <c r="AY7">
        <f t="shared" si="21"/>
        <v>1</v>
      </c>
      <c r="AZ7" t="str">
        <f t="shared" si="22"/>
        <v>Train</v>
      </c>
      <c r="BA7" t="str">
        <f t="shared" si="23"/>
        <v>41-50</v>
      </c>
      <c r="BB7" t="str">
        <f t="shared" si="24"/>
        <v>F, G, T</v>
      </c>
      <c r="BC7" t="str">
        <f t="shared" si="25"/>
        <v>100+</v>
      </c>
      <c r="BD7" t="str">
        <f t="shared" si="26"/>
        <v>NY</v>
      </c>
      <c r="BE7" t="str">
        <f t="shared" si="27"/>
        <v>male</v>
      </c>
      <c r="BF7">
        <f t="shared" si="28"/>
        <v>1</v>
      </c>
      <c r="BG7">
        <f t="shared" si="29"/>
        <v>0</v>
      </c>
      <c r="BH7" t="str">
        <f t="shared" si="30"/>
        <v>C</v>
      </c>
      <c r="BI7">
        <f t="shared" si="31"/>
        <v>1</v>
      </c>
      <c r="BK7">
        <f t="shared" si="32"/>
        <v>-0.10080920839685074</v>
      </c>
      <c r="BL7">
        <f t="shared" si="3"/>
        <v>0.62807202347308144</v>
      </c>
      <c r="BM7">
        <f t="shared" si="3"/>
        <v>0</v>
      </c>
      <c r="BN7">
        <f t="shared" si="3"/>
        <v>0.41074665915035424</v>
      </c>
      <c r="BO7">
        <f t="shared" si="3"/>
        <v>-1.1543150029727813</v>
      </c>
      <c r="BP7">
        <f t="shared" si="3"/>
        <v>0.21104029039891525</v>
      </c>
      <c r="BQ7">
        <f t="shared" si="3"/>
        <v>-0.12308910231949276</v>
      </c>
      <c r="BR7">
        <f t="shared" si="3"/>
        <v>0.42637636209158797</v>
      </c>
      <c r="BS7">
        <f t="shared" si="3"/>
        <v>0.51509397558912873</v>
      </c>
      <c r="BT7">
        <f t="shared" si="33"/>
        <v>-0.52064632557427459</v>
      </c>
      <c r="BV7">
        <f t="shared" si="34"/>
        <v>0.29246967143966818</v>
      </c>
      <c r="BW7">
        <f t="shared" si="35"/>
        <v>1.33973210380179</v>
      </c>
      <c r="BX7">
        <f t="shared" si="36"/>
        <v>0.57260064159690871</v>
      </c>
      <c r="BY7">
        <f t="shared" si="37"/>
        <v>0.42739935840309129</v>
      </c>
      <c r="BZ7">
        <f t="shared" si="38"/>
        <v>-0.8500364372608481</v>
      </c>
    </row>
    <row r="8" spans="1:78" x14ac:dyDescent="0.3">
      <c r="A8" t="s">
        <v>2820</v>
      </c>
      <c r="B8" t="s">
        <v>2838</v>
      </c>
      <c r="C8" t="s">
        <v>2851</v>
      </c>
      <c r="D8" t="s">
        <v>2838</v>
      </c>
      <c r="E8" t="s">
        <v>15</v>
      </c>
      <c r="F8">
        <v>0</v>
      </c>
      <c r="G8">
        <v>0</v>
      </c>
      <c r="H8" t="s">
        <v>2843</v>
      </c>
      <c r="I8">
        <v>1</v>
      </c>
      <c r="J8">
        <v>-11.613432440426715</v>
      </c>
      <c r="K8">
        <v>-42.171718189759716</v>
      </c>
      <c r="L8">
        <v>70.538774768379497</v>
      </c>
      <c r="M8">
        <v>-33.757758935166962</v>
      </c>
      <c r="N8">
        <v>151.41878811967541</v>
      </c>
      <c r="O8">
        <v>-14.754319664473872</v>
      </c>
      <c r="P8">
        <v>-22.013681658285037</v>
      </c>
      <c r="Q8">
        <v>-22.422560732600829</v>
      </c>
      <c r="R8">
        <v>103.15987615987927</v>
      </c>
      <c r="S8">
        <v>1</v>
      </c>
      <c r="T8">
        <v>1</v>
      </c>
      <c r="U8" t="s">
        <v>2818</v>
      </c>
      <c r="W8">
        <f t="shared" si="4"/>
        <v>-8.5268679762827468E-2</v>
      </c>
      <c r="X8">
        <f t="shared" si="5"/>
        <v>-0.21927540312111751</v>
      </c>
      <c r="Y8">
        <f t="shared" si="6"/>
        <v>-0.23352397279266615</v>
      </c>
      <c r="Z8">
        <f t="shared" si="7"/>
        <v>-0.24557244416175711</v>
      </c>
      <c r="AA8">
        <f t="shared" si="8"/>
        <v>1.6593819257225275</v>
      </c>
      <c r="AB8">
        <f t="shared" si="9"/>
        <v>-6.7444200102322438E-2</v>
      </c>
      <c r="AC8">
        <f t="shared" si="10"/>
        <v>-0.15242674717787899</v>
      </c>
      <c r="AD8">
        <f t="shared" si="11"/>
        <v>-0.14484805481342802</v>
      </c>
      <c r="AE8">
        <f t="shared" si="12"/>
        <v>0.73410367098427942</v>
      </c>
      <c r="AF8">
        <f t="shared" si="13"/>
        <v>-0.5239687488631376</v>
      </c>
      <c r="AH8">
        <f t="shared" si="14"/>
        <v>0.72115734591167169</v>
      </c>
      <c r="AI8">
        <f t="shared" si="15"/>
        <v>2.0568122769568111</v>
      </c>
      <c r="AJ8">
        <f t="shared" si="16"/>
        <v>0.67286182159817043</v>
      </c>
      <c r="AK8">
        <f t="shared" si="17"/>
        <v>0.67286182159817043</v>
      </c>
      <c r="AL8">
        <f t="shared" si="18"/>
        <v>-0.39621528750823426</v>
      </c>
      <c r="AN8">
        <f>VLOOKUP(J8,counts!$W$8:$Z$13,4,FALSE)</f>
        <v>52</v>
      </c>
      <c r="AO8">
        <f>VLOOKUP(K8,counts!$W$17:$Z$23,4,FALSE)</f>
        <v>48</v>
      </c>
      <c r="AP8">
        <f>VLOOKUP(L8,counts!$W$27:$Z$33,4,FALSE)</f>
        <v>47</v>
      </c>
      <c r="AQ8">
        <f>VLOOKUP(M8,counts!$W$38:$Z$49,4,FALSE)</f>
        <v>47</v>
      </c>
      <c r="AR8">
        <f>VLOOKUP(N8,counts!$W$53:$Z$54,4,FALSE)</f>
        <v>102</v>
      </c>
      <c r="AS8">
        <f>VLOOKUP(O8,counts!$W$58:$Z$62,4,FALSE)</f>
        <v>52</v>
      </c>
      <c r="AT8">
        <f>VLOOKUP(P8,counts!$W$66:$Z$69,4,FALSE)</f>
        <v>50</v>
      </c>
      <c r="AU8">
        <f>VLOOKUP(Q8,counts!$W$73:$Z$75,4,FALSE)</f>
        <v>50</v>
      </c>
      <c r="AV8">
        <f>VLOOKUP(R8,counts!$W$79:$Z$81,4,FALSE)</f>
        <v>75</v>
      </c>
      <c r="AW8">
        <f t="shared" si="19"/>
        <v>523</v>
      </c>
      <c r="AX8">
        <f t="shared" si="20"/>
        <v>1</v>
      </c>
      <c r="AY8">
        <f t="shared" si="21"/>
        <v>1</v>
      </c>
      <c r="AZ8" t="str">
        <f t="shared" si="22"/>
        <v>Train</v>
      </c>
      <c r="BA8" t="str">
        <f t="shared" si="23"/>
        <v>18-30</v>
      </c>
      <c r="BB8" t="str">
        <f t="shared" si="24"/>
        <v>Blank</v>
      </c>
      <c r="BC8" t="str">
        <f t="shared" si="25"/>
        <v>41-100</v>
      </c>
      <c r="BD8" t="str">
        <f t="shared" si="26"/>
        <v>Blank</v>
      </c>
      <c r="BE8" t="str">
        <f t="shared" si="27"/>
        <v>female</v>
      </c>
      <c r="BF8">
        <f t="shared" si="28"/>
        <v>0</v>
      </c>
      <c r="BG8">
        <f t="shared" si="29"/>
        <v>0</v>
      </c>
      <c r="BH8" t="str">
        <f t="shared" si="30"/>
        <v>S, blank</v>
      </c>
      <c r="BI8">
        <f t="shared" si="31"/>
        <v>1</v>
      </c>
      <c r="BK8">
        <f t="shared" si="32"/>
        <v>-8.7462856143731463E-2</v>
      </c>
      <c r="BL8">
        <f t="shared" si="3"/>
        <v>-0.2148129459049134</v>
      </c>
      <c r="BM8">
        <f t="shared" si="3"/>
        <v>0</v>
      </c>
      <c r="BN8">
        <f t="shared" si="3"/>
        <v>-0.24005469764357676</v>
      </c>
      <c r="BO8">
        <f t="shared" si="3"/>
        <v>1.608400077660413</v>
      </c>
      <c r="BP8">
        <f t="shared" si="3"/>
        <v>-6.3943938845999151E-2</v>
      </c>
      <c r="BQ8">
        <f t="shared" si="3"/>
        <v>-0.12308910231949276</v>
      </c>
      <c r="BR8">
        <f t="shared" si="3"/>
        <v>-0.13196937436222192</v>
      </c>
      <c r="BS8">
        <f t="shared" si="3"/>
        <v>0.51509397558912873</v>
      </c>
      <c r="BT8">
        <f t="shared" si="33"/>
        <v>-0.52064632557427459</v>
      </c>
      <c r="BV8">
        <f t="shared" si="34"/>
        <v>0.74151481245533168</v>
      </c>
      <c r="BW8">
        <f t="shared" si="35"/>
        <v>2.099112869658303</v>
      </c>
      <c r="BX8">
        <f t="shared" si="36"/>
        <v>0.67732701516280802</v>
      </c>
      <c r="BY8">
        <f t="shared" si="37"/>
        <v>0.67732701516280802</v>
      </c>
      <c r="BZ8">
        <f t="shared" si="38"/>
        <v>-0.38960108700304569</v>
      </c>
    </row>
    <row r="9" spans="1:78" x14ac:dyDescent="0.3">
      <c r="A9" t="s">
        <v>2821</v>
      </c>
      <c r="B9" t="s">
        <v>2838</v>
      </c>
      <c r="C9" t="s">
        <v>2849</v>
      </c>
      <c r="D9" t="s">
        <v>2833</v>
      </c>
      <c r="E9" t="s">
        <v>20</v>
      </c>
      <c r="F9">
        <v>0</v>
      </c>
      <c r="G9">
        <v>0</v>
      </c>
      <c r="H9" t="s">
        <v>2843</v>
      </c>
      <c r="I9">
        <v>1</v>
      </c>
      <c r="J9">
        <v>-3.7643689058441341</v>
      </c>
      <c r="K9">
        <v>-42.171718189759716</v>
      </c>
      <c r="L9">
        <v>40.172297072540438</v>
      </c>
      <c r="M9">
        <v>57.761363718906857</v>
      </c>
      <c r="N9">
        <v>-108.67008854708662</v>
      </c>
      <c r="O9">
        <v>-14.754319664473872</v>
      </c>
      <c r="P9">
        <v>-22.013681658285037</v>
      </c>
      <c r="Q9">
        <v>-22.422560732600829</v>
      </c>
      <c r="R9">
        <v>103.15987615987927</v>
      </c>
      <c r="S9">
        <v>0</v>
      </c>
      <c r="T9">
        <v>1</v>
      </c>
      <c r="U9" t="s">
        <v>2818</v>
      </c>
      <c r="W9">
        <f t="shared" si="4"/>
        <v>-2.7638923151110589E-2</v>
      </c>
      <c r="X9">
        <f t="shared" si="5"/>
        <v>-0.21927540312111751</v>
      </c>
      <c r="Y9">
        <f t="shared" si="6"/>
        <v>-0.13299344140000791</v>
      </c>
      <c r="Z9">
        <f t="shared" si="7"/>
        <v>0.42018782389584125</v>
      </c>
      <c r="AA9">
        <f t="shared" si="8"/>
        <v>-1.1909036060913412</v>
      </c>
      <c r="AB9">
        <f t="shared" si="9"/>
        <v>-6.7444200102322438E-2</v>
      </c>
      <c r="AC9">
        <f t="shared" si="10"/>
        <v>-0.15242674717787899</v>
      </c>
      <c r="AD9">
        <f t="shared" si="11"/>
        <v>-0.14484805481342802</v>
      </c>
      <c r="AE9">
        <f t="shared" si="12"/>
        <v>0.73410367098427942</v>
      </c>
      <c r="AF9">
        <f t="shared" si="13"/>
        <v>-0.5239687488631376</v>
      </c>
      <c r="AH9">
        <f t="shared" si="14"/>
        <v>-1.3052076298402238</v>
      </c>
      <c r="AI9">
        <f t="shared" si="15"/>
        <v>0.27111623738021517</v>
      </c>
      <c r="AJ9">
        <f t="shared" si="16"/>
        <v>0.21328988601309096</v>
      </c>
      <c r="AK9">
        <f t="shared" si="17"/>
        <v>0.78671011398690904</v>
      </c>
      <c r="AL9">
        <f t="shared" si="18"/>
        <v>-0.23989544151131575</v>
      </c>
      <c r="AN9">
        <f>VLOOKUP(J9,counts!$W$8:$Z$13,4,FALSE)</f>
        <v>53</v>
      </c>
      <c r="AO9">
        <f>VLOOKUP(K9,counts!$W$17:$Z$23,4,FALSE)</f>
        <v>48</v>
      </c>
      <c r="AP9">
        <f>VLOOKUP(L9,counts!$W$27:$Z$33,4,FALSE)</f>
        <v>50</v>
      </c>
      <c r="AQ9">
        <f>VLOOKUP(M9,counts!$W$38:$Z$49,4,FALSE)</f>
        <v>66</v>
      </c>
      <c r="AR9">
        <f>VLOOKUP(N9,counts!$W$53:$Z$54,4,FALSE)</f>
        <v>20</v>
      </c>
      <c r="AS9">
        <f>VLOOKUP(O9,counts!$W$58:$Z$62,4,FALSE)</f>
        <v>52</v>
      </c>
      <c r="AT9">
        <f>VLOOKUP(P9,counts!$W$66:$Z$69,4,FALSE)</f>
        <v>50</v>
      </c>
      <c r="AU9">
        <f>VLOOKUP(Q9,counts!$W$73:$Z$75,4,FALSE)</f>
        <v>50</v>
      </c>
      <c r="AV9">
        <f>VLOOKUP(R9,counts!$W$79:$Z$81,4,FALSE)</f>
        <v>75</v>
      </c>
      <c r="AW9">
        <f t="shared" si="19"/>
        <v>464</v>
      </c>
      <c r="AX9">
        <f t="shared" si="20"/>
        <v>0</v>
      </c>
      <c r="AY9">
        <f t="shared" si="21"/>
        <v>1</v>
      </c>
      <c r="AZ9" t="str">
        <f t="shared" si="22"/>
        <v>Train</v>
      </c>
      <c r="BA9" t="str">
        <f t="shared" si="23"/>
        <v>0-17</v>
      </c>
      <c r="BB9" t="str">
        <f t="shared" si="24"/>
        <v>Blank</v>
      </c>
      <c r="BC9" t="str">
        <f t="shared" si="25"/>
        <v>21-30</v>
      </c>
      <c r="BD9" t="str">
        <f t="shared" si="26"/>
        <v>NY</v>
      </c>
      <c r="BE9" t="str">
        <f t="shared" si="27"/>
        <v>male</v>
      </c>
      <c r="BF9">
        <f t="shared" si="28"/>
        <v>0</v>
      </c>
      <c r="BG9">
        <f t="shared" si="29"/>
        <v>0</v>
      </c>
      <c r="BH9" t="str">
        <f t="shared" si="30"/>
        <v>S, blank</v>
      </c>
      <c r="BI9">
        <f t="shared" si="31"/>
        <v>1</v>
      </c>
      <c r="BK9">
        <f t="shared" si="32"/>
        <v>-2.8350141766673408E-2</v>
      </c>
      <c r="BL9">
        <f t="shared" si="3"/>
        <v>-0.2148129459049134</v>
      </c>
      <c r="BM9">
        <f t="shared" si="3"/>
        <v>0</v>
      </c>
      <c r="BN9">
        <f t="shared" si="3"/>
        <v>0.41074665915035424</v>
      </c>
      <c r="BO9">
        <f t="shared" si="3"/>
        <v>-1.1543150029727813</v>
      </c>
      <c r="BP9">
        <f t="shared" si="3"/>
        <v>-6.3943938845999151E-2</v>
      </c>
      <c r="BQ9">
        <f t="shared" si="3"/>
        <v>-0.12308910231949276</v>
      </c>
      <c r="BR9">
        <f t="shared" si="3"/>
        <v>-0.13196937436222192</v>
      </c>
      <c r="BS9">
        <f t="shared" si="3"/>
        <v>0.51509397558912873</v>
      </c>
      <c r="BT9">
        <f t="shared" si="33"/>
        <v>-0.52064632557427459</v>
      </c>
      <c r="BV9">
        <f t="shared" si="34"/>
        <v>-1.3112861970068734</v>
      </c>
      <c r="BW9">
        <f t="shared" si="35"/>
        <v>0.26947323772214521</v>
      </c>
      <c r="BX9">
        <f t="shared" si="36"/>
        <v>0.21227169641296995</v>
      </c>
      <c r="BY9">
        <f t="shared" si="37"/>
        <v>0.78772830358703005</v>
      </c>
      <c r="BZ9">
        <f t="shared" si="38"/>
        <v>-0.2386020409810711</v>
      </c>
    </row>
    <row r="10" spans="1:78" x14ac:dyDescent="0.3">
      <c r="A10" t="s">
        <v>2811</v>
      </c>
      <c r="B10" t="s">
        <v>2838</v>
      </c>
      <c r="C10" t="s">
        <v>2826</v>
      </c>
      <c r="D10" t="s">
        <v>2838</v>
      </c>
      <c r="E10" t="s">
        <v>15</v>
      </c>
      <c r="F10">
        <v>0</v>
      </c>
      <c r="G10">
        <v>0</v>
      </c>
      <c r="H10" t="s">
        <v>44</v>
      </c>
      <c r="I10">
        <v>1</v>
      </c>
      <c r="J10">
        <v>-13.385578549662212</v>
      </c>
      <c r="K10">
        <v>-42.171718189759716</v>
      </c>
      <c r="L10">
        <v>163.84855978743315</v>
      </c>
      <c r="M10">
        <v>-33.757758935166962</v>
      </c>
      <c r="N10">
        <v>151.41878811967541</v>
      </c>
      <c r="O10">
        <v>-14.754319664473872</v>
      </c>
      <c r="P10">
        <v>-22.013681658285037</v>
      </c>
      <c r="Q10">
        <v>72.444458573419169</v>
      </c>
      <c r="R10">
        <v>103.15987615987927</v>
      </c>
      <c r="S10">
        <v>1</v>
      </c>
      <c r="T10">
        <v>1</v>
      </c>
      <c r="U10" t="s">
        <v>2818</v>
      </c>
      <c r="W10">
        <f t="shared" si="4"/>
        <v>-9.8280212731782335E-2</v>
      </c>
      <c r="X10">
        <f t="shared" si="5"/>
        <v>-0.21927540312111751</v>
      </c>
      <c r="Y10">
        <f t="shared" si="6"/>
        <v>-0.54243310496328723</v>
      </c>
      <c r="Z10">
        <f t="shared" si="7"/>
        <v>-0.24557244416175711</v>
      </c>
      <c r="AA10">
        <f t="shared" si="8"/>
        <v>1.6593819257225275</v>
      </c>
      <c r="AB10">
        <f t="shared" si="9"/>
        <v>-6.7444200102322438E-2</v>
      </c>
      <c r="AC10">
        <f t="shared" si="10"/>
        <v>-0.15242674717787899</v>
      </c>
      <c r="AD10">
        <f t="shared" si="11"/>
        <v>0.46798575022321215</v>
      </c>
      <c r="AE10">
        <f t="shared" si="12"/>
        <v>0.73410367098427942</v>
      </c>
      <c r="AF10">
        <f t="shared" si="13"/>
        <v>-0.5239687488631376</v>
      </c>
      <c r="AH10">
        <f t="shared" si="14"/>
        <v>1.0120704858087359</v>
      </c>
      <c r="AI10">
        <f t="shared" si="15"/>
        <v>2.7512916320929786</v>
      </c>
      <c r="AJ10">
        <f t="shared" si="16"/>
        <v>0.73342515110133821</v>
      </c>
      <c r="AK10">
        <f t="shared" si="17"/>
        <v>0.73342515110133821</v>
      </c>
      <c r="AL10">
        <f t="shared" si="18"/>
        <v>-0.31002973009418305</v>
      </c>
      <c r="AN10">
        <f>VLOOKUP(J10,counts!$W$8:$Z$13,4,FALSE)</f>
        <v>51</v>
      </c>
      <c r="AO10">
        <f>VLOOKUP(K10,counts!$W$17:$Z$23,4,FALSE)</f>
        <v>48</v>
      </c>
      <c r="AP10">
        <f>VLOOKUP(L10,counts!$W$27:$Z$33,4,FALSE)</f>
        <v>38</v>
      </c>
      <c r="AQ10">
        <f>VLOOKUP(M10,counts!$W$38:$Z$49,4,FALSE)</f>
        <v>47</v>
      </c>
      <c r="AR10">
        <f>VLOOKUP(N10,counts!$W$53:$Z$54,4,FALSE)</f>
        <v>102</v>
      </c>
      <c r="AS10">
        <f>VLOOKUP(O10,counts!$W$58:$Z$62,4,FALSE)</f>
        <v>52</v>
      </c>
      <c r="AT10">
        <f>VLOOKUP(P10,counts!$W$66:$Z$69,4,FALSE)</f>
        <v>50</v>
      </c>
      <c r="AU10">
        <f>VLOOKUP(Q10,counts!$W$73:$Z$75,4,FALSE)</f>
        <v>68</v>
      </c>
      <c r="AV10">
        <f>VLOOKUP(R10,counts!$W$79:$Z$81,4,FALSE)</f>
        <v>75</v>
      </c>
      <c r="AW10">
        <f t="shared" si="19"/>
        <v>531</v>
      </c>
      <c r="AX10">
        <f t="shared" si="20"/>
        <v>1</v>
      </c>
      <c r="AY10">
        <f t="shared" si="21"/>
        <v>1</v>
      </c>
      <c r="AZ10" t="str">
        <f t="shared" si="22"/>
        <v>Train</v>
      </c>
      <c r="BA10" t="str">
        <f t="shared" si="23"/>
        <v>41-50</v>
      </c>
      <c r="BB10" t="str">
        <f t="shared" si="24"/>
        <v>Blank</v>
      </c>
      <c r="BC10" t="str">
        <f t="shared" si="25"/>
        <v>100+</v>
      </c>
      <c r="BD10" t="str">
        <f t="shared" si="26"/>
        <v>Blank</v>
      </c>
      <c r="BE10" t="str">
        <f t="shared" si="27"/>
        <v>female</v>
      </c>
      <c r="BF10">
        <f t="shared" si="28"/>
        <v>0</v>
      </c>
      <c r="BG10">
        <f t="shared" si="29"/>
        <v>0</v>
      </c>
      <c r="BH10" t="str">
        <f t="shared" si="30"/>
        <v>C</v>
      </c>
      <c r="BI10">
        <f t="shared" si="31"/>
        <v>1</v>
      </c>
      <c r="BK10">
        <f t="shared" si="32"/>
        <v>-0.10080920839685074</v>
      </c>
      <c r="BL10">
        <f t="shared" si="3"/>
        <v>-0.2148129459049134</v>
      </c>
      <c r="BM10">
        <f t="shared" si="3"/>
        <v>0</v>
      </c>
      <c r="BN10">
        <f t="shared" si="3"/>
        <v>-0.24005469764357676</v>
      </c>
      <c r="BO10">
        <f t="shared" si="3"/>
        <v>1.608400077660413</v>
      </c>
      <c r="BP10">
        <f t="shared" si="3"/>
        <v>-6.3943938845999151E-2</v>
      </c>
      <c r="BQ10">
        <f t="shared" si="3"/>
        <v>-0.12308910231949276</v>
      </c>
      <c r="BR10">
        <f t="shared" si="3"/>
        <v>0.42637636209158797</v>
      </c>
      <c r="BS10">
        <f t="shared" si="3"/>
        <v>0.51509397558912873</v>
      </c>
      <c r="BT10">
        <f t="shared" si="33"/>
        <v>-0.52064632557427459</v>
      </c>
      <c r="BV10">
        <f t="shared" si="34"/>
        <v>1.2865141966560223</v>
      </c>
      <c r="BW10">
        <f t="shared" si="35"/>
        <v>3.6201454212832265</v>
      </c>
      <c r="BX10">
        <f t="shared" si="36"/>
        <v>0.78355659642370001</v>
      </c>
      <c r="BY10">
        <f t="shared" si="37"/>
        <v>0.78355659642370001</v>
      </c>
      <c r="BZ10">
        <f t="shared" si="38"/>
        <v>-0.24391198441048242</v>
      </c>
    </row>
    <row r="11" spans="1:78" x14ac:dyDescent="0.3">
      <c r="A11" t="s">
        <v>2820</v>
      </c>
      <c r="B11" t="s">
        <v>2823</v>
      </c>
      <c r="C11" t="s">
        <v>2851</v>
      </c>
      <c r="D11" t="s">
        <v>2830</v>
      </c>
      <c r="E11" t="s">
        <v>20</v>
      </c>
      <c r="F11">
        <v>1</v>
      </c>
      <c r="G11">
        <v>0</v>
      </c>
      <c r="H11" t="s">
        <v>44</v>
      </c>
      <c r="I11">
        <v>1</v>
      </c>
      <c r="J11">
        <v>-11.613432440426715</v>
      </c>
      <c r="K11">
        <v>123.30204897661667</v>
      </c>
      <c r="L11">
        <v>70.538774768379497</v>
      </c>
      <c r="M11">
        <v>123.30204897661667</v>
      </c>
      <c r="N11">
        <v>-108.67008854708662</v>
      </c>
      <c r="O11">
        <v>48.695090775187893</v>
      </c>
      <c r="P11">
        <v>-22.013681658285037</v>
      </c>
      <c r="Q11">
        <v>72.444458573419169</v>
      </c>
      <c r="R11">
        <v>103.15987615987927</v>
      </c>
      <c r="S11">
        <v>1</v>
      </c>
      <c r="T11">
        <v>1</v>
      </c>
      <c r="U11" t="s">
        <v>2818</v>
      </c>
      <c r="W11">
        <f t="shared" si="4"/>
        <v>-8.5268679762827468E-2</v>
      </c>
      <c r="X11">
        <f t="shared" si="5"/>
        <v>0.64111939602149381</v>
      </c>
      <c r="Y11">
        <f t="shared" si="6"/>
        <v>-0.23352397279266615</v>
      </c>
      <c r="Z11">
        <f t="shared" si="7"/>
        <v>0.89696669721155109</v>
      </c>
      <c r="AA11">
        <f t="shared" si="8"/>
        <v>-1.1909036060913412</v>
      </c>
      <c r="AB11">
        <f t="shared" si="9"/>
        <v>0.222592537028351</v>
      </c>
      <c r="AC11">
        <f t="shared" si="10"/>
        <v>-0.15242674717787899</v>
      </c>
      <c r="AD11">
        <f t="shared" si="11"/>
        <v>0.46798575022321215</v>
      </c>
      <c r="AE11">
        <f t="shared" si="12"/>
        <v>0.73410367098427942</v>
      </c>
      <c r="AF11">
        <f t="shared" si="13"/>
        <v>-0.5239687488631376</v>
      </c>
      <c r="AH11">
        <f t="shared" si="14"/>
        <v>0.776676296781036</v>
      </c>
      <c r="AI11">
        <f t="shared" si="15"/>
        <v>2.1742337351342909</v>
      </c>
      <c r="AJ11">
        <f t="shared" si="16"/>
        <v>0.68496333810222909</v>
      </c>
      <c r="AK11">
        <f t="shared" si="17"/>
        <v>0.68496333810222909</v>
      </c>
      <c r="AL11">
        <f t="shared" si="18"/>
        <v>-0.37838996317085627</v>
      </c>
      <c r="AN11">
        <f>VLOOKUP(J11,counts!$W$8:$Z$13,4,FALSE)</f>
        <v>52</v>
      </c>
      <c r="AO11">
        <f>VLOOKUP(K11,counts!$W$17:$Z$23,4,FALSE)</f>
        <v>73</v>
      </c>
      <c r="AP11">
        <f>VLOOKUP(L11,counts!$W$27:$Z$33,4,FALSE)</f>
        <v>47</v>
      </c>
      <c r="AQ11">
        <f>VLOOKUP(M11,counts!$W$38:$Z$49,4,FALSE)</f>
        <v>80</v>
      </c>
      <c r="AR11">
        <f>VLOOKUP(N11,counts!$W$53:$Z$54,4,FALSE)</f>
        <v>20</v>
      </c>
      <c r="AS11">
        <f>VLOOKUP(O11,counts!$W$58:$Z$62,4,FALSE)</f>
        <v>61</v>
      </c>
      <c r="AT11">
        <f>VLOOKUP(P11,counts!$W$66:$Z$69,4,FALSE)</f>
        <v>50</v>
      </c>
      <c r="AU11">
        <f>VLOOKUP(Q11,counts!$W$73:$Z$75,4,FALSE)</f>
        <v>68</v>
      </c>
      <c r="AV11">
        <f>VLOOKUP(R11,counts!$W$79:$Z$81,4,FALSE)</f>
        <v>75</v>
      </c>
      <c r="AW11">
        <f t="shared" si="19"/>
        <v>526</v>
      </c>
      <c r="AX11">
        <f t="shared" si="20"/>
        <v>1</v>
      </c>
      <c r="AY11">
        <f t="shared" si="21"/>
        <v>1</v>
      </c>
      <c r="AZ11" t="str">
        <f t="shared" si="22"/>
        <v>Train</v>
      </c>
      <c r="BA11" t="str">
        <f t="shared" si="23"/>
        <v>18-30</v>
      </c>
      <c r="BB11" t="str">
        <f t="shared" si="24"/>
        <v>F, G, T</v>
      </c>
      <c r="BC11" t="str">
        <f t="shared" si="25"/>
        <v>41-100</v>
      </c>
      <c r="BD11" t="str">
        <f t="shared" si="26"/>
        <v>MI</v>
      </c>
      <c r="BE11" t="str">
        <f t="shared" si="27"/>
        <v>male</v>
      </c>
      <c r="BF11">
        <f t="shared" si="28"/>
        <v>1</v>
      </c>
      <c r="BG11">
        <f t="shared" si="29"/>
        <v>0</v>
      </c>
      <c r="BH11" t="str">
        <f t="shared" si="30"/>
        <v>C</v>
      </c>
      <c r="BI11">
        <f t="shared" si="31"/>
        <v>1</v>
      </c>
      <c r="BK11">
        <f t="shared" si="32"/>
        <v>-8.7462856143731463E-2</v>
      </c>
      <c r="BL11">
        <f t="shared" si="3"/>
        <v>0.62807202347308144</v>
      </c>
      <c r="BM11">
        <f t="shared" si="3"/>
        <v>0</v>
      </c>
      <c r="BN11">
        <f t="shared" si="3"/>
        <v>0.87681282820822459</v>
      </c>
      <c r="BO11">
        <f t="shared" si="3"/>
        <v>-1.1543150029727813</v>
      </c>
      <c r="BP11">
        <f t="shared" si="3"/>
        <v>0.21104029039891525</v>
      </c>
      <c r="BQ11">
        <f t="shared" si="3"/>
        <v>-0.12308910231949276</v>
      </c>
      <c r="BR11">
        <f t="shared" si="3"/>
        <v>0.42637636209158797</v>
      </c>
      <c r="BS11">
        <f t="shared" si="3"/>
        <v>0.51509397558912873</v>
      </c>
      <c r="BT11">
        <f t="shared" si="33"/>
        <v>-0.52064632557427459</v>
      </c>
      <c r="BV11">
        <f t="shared" si="34"/>
        <v>0.77188219275065806</v>
      </c>
      <c r="BW11">
        <f t="shared" si="35"/>
        <v>2.1638351782197107</v>
      </c>
      <c r="BX11">
        <f t="shared" si="36"/>
        <v>0.68392790911355261</v>
      </c>
      <c r="BY11">
        <f t="shared" si="37"/>
        <v>0.68392790911355261</v>
      </c>
      <c r="BZ11">
        <f t="shared" si="38"/>
        <v>-0.37990276294695657</v>
      </c>
    </row>
    <row r="12" spans="1:78" x14ac:dyDescent="0.3">
      <c r="A12" t="s">
        <v>2820</v>
      </c>
      <c r="B12" t="s">
        <v>2823</v>
      </c>
      <c r="C12" t="s">
        <v>2851</v>
      </c>
      <c r="D12" t="s">
        <v>2838</v>
      </c>
      <c r="E12" t="s">
        <v>15</v>
      </c>
      <c r="F12">
        <v>0</v>
      </c>
      <c r="G12">
        <v>1</v>
      </c>
      <c r="H12" t="s">
        <v>2843</v>
      </c>
      <c r="I12">
        <v>1</v>
      </c>
      <c r="J12">
        <v>-11.613432440426715</v>
      </c>
      <c r="K12">
        <v>123.30204897661667</v>
      </c>
      <c r="L12">
        <v>70.538774768379497</v>
      </c>
      <c r="M12">
        <v>-33.757758935166962</v>
      </c>
      <c r="N12">
        <v>151.41878811967541</v>
      </c>
      <c r="O12">
        <v>-14.754319664473872</v>
      </c>
      <c r="P12">
        <v>79.365382998232107</v>
      </c>
      <c r="Q12">
        <v>-22.422560732600829</v>
      </c>
      <c r="R12">
        <v>103.15987615987927</v>
      </c>
      <c r="S12">
        <v>1</v>
      </c>
      <c r="T12">
        <v>1</v>
      </c>
      <c r="U12" t="s">
        <v>2818</v>
      </c>
      <c r="W12">
        <f t="shared" si="4"/>
        <v>-8.5268679762827468E-2</v>
      </c>
      <c r="X12">
        <f t="shared" si="5"/>
        <v>0.64111939602149381</v>
      </c>
      <c r="Y12">
        <f t="shared" si="6"/>
        <v>-0.23352397279266615</v>
      </c>
      <c r="Z12">
        <f t="shared" si="7"/>
        <v>-0.24557244416175711</v>
      </c>
      <c r="AA12">
        <f t="shared" si="8"/>
        <v>1.6593819257225275</v>
      </c>
      <c r="AB12">
        <f t="shared" si="9"/>
        <v>-6.7444200102322438E-2</v>
      </c>
      <c r="AC12">
        <f t="shared" si="10"/>
        <v>0.54954038841540609</v>
      </c>
      <c r="AD12">
        <f t="shared" si="11"/>
        <v>-0.14484805481342802</v>
      </c>
      <c r="AE12">
        <f t="shared" si="12"/>
        <v>0.73410367098427942</v>
      </c>
      <c r="AF12">
        <f t="shared" si="13"/>
        <v>-0.5239687488631376</v>
      </c>
      <c r="AH12">
        <f t="shared" si="14"/>
        <v>2.2835192806475679</v>
      </c>
      <c r="AI12">
        <f t="shared" si="15"/>
        <v>9.8111479065148846</v>
      </c>
      <c r="AJ12">
        <f t="shared" si="16"/>
        <v>0.90750288418518521</v>
      </c>
      <c r="AK12">
        <f t="shared" si="17"/>
        <v>0.90750288418518521</v>
      </c>
      <c r="AL12">
        <f t="shared" si="18"/>
        <v>-9.7058534682688213E-2</v>
      </c>
      <c r="AN12">
        <f>VLOOKUP(J12,counts!$W$8:$Z$13,4,FALSE)</f>
        <v>52</v>
      </c>
      <c r="AO12">
        <f>VLOOKUP(K12,counts!$W$17:$Z$23,4,FALSE)</f>
        <v>73</v>
      </c>
      <c r="AP12">
        <f>VLOOKUP(L12,counts!$W$27:$Z$33,4,FALSE)</f>
        <v>47</v>
      </c>
      <c r="AQ12">
        <f>VLOOKUP(M12,counts!$W$38:$Z$49,4,FALSE)</f>
        <v>47</v>
      </c>
      <c r="AR12">
        <f>VLOOKUP(N12,counts!$W$53:$Z$54,4,FALSE)</f>
        <v>102</v>
      </c>
      <c r="AS12">
        <f>VLOOKUP(O12,counts!$W$58:$Z$62,4,FALSE)</f>
        <v>52</v>
      </c>
      <c r="AT12">
        <f>VLOOKUP(P12,counts!$W$66:$Z$69,4,FALSE)</f>
        <v>70</v>
      </c>
      <c r="AU12">
        <f>VLOOKUP(Q12,counts!$W$73:$Z$75,4,FALSE)</f>
        <v>50</v>
      </c>
      <c r="AV12">
        <f>VLOOKUP(R12,counts!$W$79:$Z$81,4,FALSE)</f>
        <v>75</v>
      </c>
      <c r="AW12">
        <f t="shared" si="19"/>
        <v>568</v>
      </c>
      <c r="AX12">
        <f t="shared" si="20"/>
        <v>1</v>
      </c>
      <c r="AY12">
        <f t="shared" si="21"/>
        <v>1</v>
      </c>
      <c r="AZ12" t="str">
        <f t="shared" si="22"/>
        <v>Train</v>
      </c>
      <c r="BA12" t="str">
        <f t="shared" si="23"/>
        <v>18-30</v>
      </c>
      <c r="BB12" t="str">
        <f t="shared" si="24"/>
        <v>F, G, T</v>
      </c>
      <c r="BC12" t="str">
        <f t="shared" si="25"/>
        <v>41-100</v>
      </c>
      <c r="BD12" t="str">
        <f t="shared" si="26"/>
        <v>Blank</v>
      </c>
      <c r="BE12" t="str">
        <f t="shared" si="27"/>
        <v>female</v>
      </c>
      <c r="BF12">
        <f t="shared" si="28"/>
        <v>0</v>
      </c>
      <c r="BG12">
        <f t="shared" si="29"/>
        <v>1</v>
      </c>
      <c r="BH12" t="str">
        <f t="shared" si="30"/>
        <v>S, blank</v>
      </c>
      <c r="BI12">
        <f t="shared" si="31"/>
        <v>1</v>
      </c>
      <c r="BK12">
        <f t="shared" si="32"/>
        <v>-8.7462856143731463E-2</v>
      </c>
      <c r="BL12">
        <f t="shared" si="3"/>
        <v>0.62807202347308144</v>
      </c>
      <c r="BM12">
        <f t="shared" si="3"/>
        <v>0</v>
      </c>
      <c r="BN12">
        <f t="shared" si="3"/>
        <v>-0.24005469764357676</v>
      </c>
      <c r="BO12">
        <f t="shared" si="3"/>
        <v>1.608400077660413</v>
      </c>
      <c r="BP12">
        <f t="shared" si="3"/>
        <v>-6.3943938845999151E-2</v>
      </c>
      <c r="BQ12">
        <f t="shared" si="3"/>
        <v>0.44377010170938269</v>
      </c>
      <c r="BR12">
        <f t="shared" si="3"/>
        <v>-0.13196937436222192</v>
      </c>
      <c r="BS12">
        <f t="shared" si="3"/>
        <v>0.51509397558912873</v>
      </c>
      <c r="BT12">
        <f t="shared" si="33"/>
        <v>-0.52064632557427459</v>
      </c>
      <c r="BV12">
        <f t="shared" si="34"/>
        <v>2.151258985862202</v>
      </c>
      <c r="BW12">
        <f t="shared" si="35"/>
        <v>8.5956734190802599</v>
      </c>
      <c r="BX12">
        <f t="shared" si="36"/>
        <v>0.89578636575817838</v>
      </c>
      <c r="BY12">
        <f t="shared" si="37"/>
        <v>0.89578636575817838</v>
      </c>
      <c r="BZ12">
        <f t="shared" si="38"/>
        <v>-0.11005332550987564</v>
      </c>
    </row>
    <row r="13" spans="1:78" x14ac:dyDescent="0.3">
      <c r="A13" t="s">
        <v>2811</v>
      </c>
      <c r="B13" t="s">
        <v>2823</v>
      </c>
      <c r="C13" t="s">
        <v>2810</v>
      </c>
      <c r="D13" t="s">
        <v>2839</v>
      </c>
      <c r="E13" t="s">
        <v>20</v>
      </c>
      <c r="F13">
        <v>0</v>
      </c>
      <c r="G13">
        <v>0</v>
      </c>
      <c r="H13" t="s">
        <v>2843</v>
      </c>
      <c r="I13">
        <v>1</v>
      </c>
      <c r="J13">
        <v>-13.385578549662212</v>
      </c>
      <c r="K13">
        <v>123.30204897661667</v>
      </c>
      <c r="L13">
        <v>22.971838090238197</v>
      </c>
      <c r="M13">
        <v>40.634191658169868</v>
      </c>
      <c r="N13">
        <v>-108.67008854708662</v>
      </c>
      <c r="O13">
        <v>-14.754319664473872</v>
      </c>
      <c r="P13">
        <v>-22.013681658285037</v>
      </c>
      <c r="Q13">
        <v>-22.422560732600829</v>
      </c>
      <c r="R13">
        <v>103.15987615987927</v>
      </c>
      <c r="S13">
        <v>0</v>
      </c>
      <c r="T13">
        <v>1</v>
      </c>
      <c r="U13" t="s">
        <v>2818</v>
      </c>
      <c r="W13">
        <f t="shared" si="4"/>
        <v>-9.8280212731782335E-2</v>
      </c>
      <c r="X13">
        <f t="shared" si="5"/>
        <v>0.64111939602149381</v>
      </c>
      <c r="Y13">
        <f t="shared" si="6"/>
        <v>-7.6050015197982379E-2</v>
      </c>
      <c r="Z13">
        <f t="shared" si="7"/>
        <v>0.29559538538083652</v>
      </c>
      <c r="AA13">
        <f t="shared" si="8"/>
        <v>-1.1909036060913412</v>
      </c>
      <c r="AB13">
        <f t="shared" si="9"/>
        <v>-6.7444200102322438E-2</v>
      </c>
      <c r="AC13">
        <f t="shared" si="10"/>
        <v>-0.15242674717787899</v>
      </c>
      <c r="AD13">
        <f t="shared" si="11"/>
        <v>-0.14484805481342802</v>
      </c>
      <c r="AE13">
        <f t="shared" si="12"/>
        <v>0.73410367098427942</v>
      </c>
      <c r="AF13">
        <f t="shared" si="13"/>
        <v>-0.5239687488631376</v>
      </c>
      <c r="AH13">
        <f t="shared" si="14"/>
        <v>-0.58310313259126312</v>
      </c>
      <c r="AI13">
        <f t="shared" si="15"/>
        <v>0.55816362066164493</v>
      </c>
      <c r="AJ13">
        <f t="shared" si="16"/>
        <v>0.35821887589997209</v>
      </c>
      <c r="AK13">
        <f t="shared" si="17"/>
        <v>0.64178112410002797</v>
      </c>
      <c r="AL13">
        <f t="shared" si="18"/>
        <v>-0.44350796161450745</v>
      </c>
      <c r="AN13">
        <f>VLOOKUP(J13,counts!$W$8:$Z$13,4,FALSE)</f>
        <v>51</v>
      </c>
      <c r="AO13">
        <f>VLOOKUP(K13,counts!$W$17:$Z$23,4,FALSE)</f>
        <v>73</v>
      </c>
      <c r="AP13">
        <f>VLOOKUP(L13,counts!$W$27:$Z$33,4,FALSE)</f>
        <v>52</v>
      </c>
      <c r="AQ13">
        <f>VLOOKUP(M13,counts!$W$38:$Z$49,4,FALSE)</f>
        <v>63</v>
      </c>
      <c r="AR13">
        <f>VLOOKUP(N13,counts!$W$53:$Z$54,4,FALSE)</f>
        <v>20</v>
      </c>
      <c r="AS13">
        <f>VLOOKUP(O13,counts!$W$58:$Z$62,4,FALSE)</f>
        <v>52</v>
      </c>
      <c r="AT13">
        <f>VLOOKUP(P13,counts!$W$66:$Z$69,4,FALSE)</f>
        <v>50</v>
      </c>
      <c r="AU13">
        <f>VLOOKUP(Q13,counts!$W$73:$Z$75,4,FALSE)</f>
        <v>50</v>
      </c>
      <c r="AV13">
        <f>VLOOKUP(R13,counts!$W$79:$Z$81,4,FALSE)</f>
        <v>75</v>
      </c>
      <c r="AW13">
        <f t="shared" si="19"/>
        <v>486</v>
      </c>
      <c r="AX13">
        <f t="shared" si="20"/>
        <v>0</v>
      </c>
      <c r="AY13">
        <f t="shared" si="21"/>
        <v>1</v>
      </c>
      <c r="AZ13" t="str">
        <f t="shared" si="22"/>
        <v>Train</v>
      </c>
      <c r="BA13" t="str">
        <f t="shared" si="23"/>
        <v>41-50</v>
      </c>
      <c r="BB13" t="str">
        <f t="shared" si="24"/>
        <v>F, G, T</v>
      </c>
      <c r="BC13" t="str">
        <f t="shared" si="25"/>
        <v>31-40</v>
      </c>
      <c r="BD13" t="str">
        <f t="shared" si="26"/>
        <v>Others</v>
      </c>
      <c r="BE13" t="str">
        <f t="shared" si="27"/>
        <v>male</v>
      </c>
      <c r="BF13">
        <f t="shared" si="28"/>
        <v>0</v>
      </c>
      <c r="BG13">
        <f t="shared" si="29"/>
        <v>0</v>
      </c>
      <c r="BH13" t="str">
        <f t="shared" si="30"/>
        <v>S, blank</v>
      </c>
      <c r="BI13">
        <f t="shared" si="31"/>
        <v>1</v>
      </c>
      <c r="BK13">
        <f t="shared" si="32"/>
        <v>-0.10080920839685074</v>
      </c>
      <c r="BL13">
        <f t="shared" si="3"/>
        <v>0.62807202347308144</v>
      </c>
      <c r="BM13">
        <f t="shared" si="3"/>
        <v>0</v>
      </c>
      <c r="BN13">
        <f t="shared" si="3"/>
        <v>0.28895367761902863</v>
      </c>
      <c r="BO13">
        <f t="shared" si="3"/>
        <v>-1.1543150029727813</v>
      </c>
      <c r="BP13">
        <f t="shared" si="3"/>
        <v>-6.3943938845999151E-2</v>
      </c>
      <c r="BQ13">
        <f t="shared" si="3"/>
        <v>-0.12308910231949276</v>
      </c>
      <c r="BR13">
        <f t="shared" si="3"/>
        <v>-0.13196937436222192</v>
      </c>
      <c r="BS13">
        <f t="shared" si="3"/>
        <v>0.51509397558912873</v>
      </c>
      <c r="BT13">
        <f t="shared" si="33"/>
        <v>-0.52064632557427459</v>
      </c>
      <c r="BV13">
        <f t="shared" si="34"/>
        <v>-0.66265327579038169</v>
      </c>
      <c r="BW13">
        <f t="shared" si="35"/>
        <v>0.51548180303443958</v>
      </c>
      <c r="BX13">
        <f t="shared" si="36"/>
        <v>0.34014384204567394</v>
      </c>
      <c r="BY13">
        <f t="shared" si="37"/>
        <v>0.65985615795432606</v>
      </c>
      <c r="BZ13">
        <f t="shared" si="38"/>
        <v>-0.41573341020802768</v>
      </c>
    </row>
    <row r="14" spans="1:78" x14ac:dyDescent="0.3">
      <c r="A14" t="s">
        <v>2812</v>
      </c>
      <c r="B14" t="s">
        <v>2823</v>
      </c>
      <c r="C14" t="s">
        <v>2826</v>
      </c>
      <c r="D14" t="s">
        <v>2836</v>
      </c>
      <c r="E14" t="s">
        <v>15</v>
      </c>
      <c r="F14">
        <v>0</v>
      </c>
      <c r="G14">
        <v>1</v>
      </c>
      <c r="H14" t="s">
        <v>44</v>
      </c>
      <c r="I14">
        <v>1</v>
      </c>
      <c r="J14">
        <v>74.751267398446615</v>
      </c>
      <c r="K14">
        <v>123.30204897661667</v>
      </c>
      <c r="L14">
        <v>163.84855978743315</v>
      </c>
      <c r="M14">
        <v>105.0698932972212</v>
      </c>
      <c r="N14">
        <v>151.41878811967541</v>
      </c>
      <c r="O14">
        <v>-14.754319664473872</v>
      </c>
      <c r="P14">
        <v>79.365382998232107</v>
      </c>
      <c r="Q14">
        <v>72.444458573419169</v>
      </c>
      <c r="R14">
        <v>103.15987615987927</v>
      </c>
      <c r="S14">
        <v>1</v>
      </c>
      <c r="T14">
        <v>1</v>
      </c>
      <c r="U14" t="s">
        <v>2818</v>
      </c>
      <c r="W14">
        <f t="shared" si="4"/>
        <v>0.54884220615739254</v>
      </c>
      <c r="X14">
        <f t="shared" si="5"/>
        <v>0.64111939602149381</v>
      </c>
      <c r="Y14">
        <f t="shared" si="6"/>
        <v>-0.54243310496328723</v>
      </c>
      <c r="Z14">
        <f t="shared" si="7"/>
        <v>0.76433600211340613</v>
      </c>
      <c r="AA14">
        <f t="shared" si="8"/>
        <v>1.6593819257225275</v>
      </c>
      <c r="AB14">
        <f t="shared" si="9"/>
        <v>-6.7444200102322438E-2</v>
      </c>
      <c r="AC14">
        <f t="shared" si="10"/>
        <v>0.54954038841540609</v>
      </c>
      <c r="AD14">
        <f t="shared" si="11"/>
        <v>0.46798575022321215</v>
      </c>
      <c r="AE14">
        <f t="shared" si="12"/>
        <v>0.73410367098427942</v>
      </c>
      <c r="AF14">
        <f t="shared" si="13"/>
        <v>-0.5239687488631376</v>
      </c>
      <c r="AH14">
        <f t="shared" si="14"/>
        <v>4.23146328570897</v>
      </c>
      <c r="AI14">
        <f t="shared" si="15"/>
        <v>68.817858722386461</v>
      </c>
      <c r="AJ14">
        <f t="shared" si="16"/>
        <v>0.98567701705123534</v>
      </c>
      <c r="AK14">
        <f t="shared" si="17"/>
        <v>0.98567701705123534</v>
      </c>
      <c r="AL14">
        <f t="shared" si="18"/>
        <v>-1.4426546955471702E-2</v>
      </c>
      <c r="AN14">
        <f>VLOOKUP(J14,counts!$W$8:$Z$13,4,FALSE)</f>
        <v>70</v>
      </c>
      <c r="AO14">
        <f>VLOOKUP(K14,counts!$W$17:$Z$23,4,FALSE)</f>
        <v>73</v>
      </c>
      <c r="AP14">
        <f>VLOOKUP(L14,counts!$W$27:$Z$33,4,FALSE)</f>
        <v>38</v>
      </c>
      <c r="AQ14">
        <f>VLOOKUP(M14,counts!$W$38:$Z$49,4,FALSE)</f>
        <v>76</v>
      </c>
      <c r="AR14">
        <f>VLOOKUP(N14,counts!$W$53:$Z$54,4,FALSE)</f>
        <v>102</v>
      </c>
      <c r="AS14">
        <f>VLOOKUP(O14,counts!$W$58:$Z$62,4,FALSE)</f>
        <v>52</v>
      </c>
      <c r="AT14">
        <f>VLOOKUP(P14,counts!$W$66:$Z$69,4,FALSE)</f>
        <v>70</v>
      </c>
      <c r="AU14">
        <f>VLOOKUP(Q14,counts!$W$73:$Z$75,4,FALSE)</f>
        <v>68</v>
      </c>
      <c r="AV14">
        <f>VLOOKUP(R14,counts!$W$79:$Z$81,4,FALSE)</f>
        <v>75</v>
      </c>
      <c r="AW14">
        <f t="shared" si="19"/>
        <v>624</v>
      </c>
      <c r="AX14">
        <f t="shared" si="20"/>
        <v>1</v>
      </c>
      <c r="AY14">
        <f t="shared" si="21"/>
        <v>1</v>
      </c>
      <c r="AZ14" t="str">
        <f t="shared" si="22"/>
        <v>Train</v>
      </c>
      <c r="BA14" t="str">
        <f t="shared" si="23"/>
        <v>51-60</v>
      </c>
      <c r="BB14" t="str">
        <f t="shared" si="24"/>
        <v>F, G, T</v>
      </c>
      <c r="BC14" t="str">
        <f t="shared" si="25"/>
        <v>100+</v>
      </c>
      <c r="BD14" t="str">
        <f t="shared" si="26"/>
        <v>PA</v>
      </c>
      <c r="BE14" t="str">
        <f t="shared" si="27"/>
        <v>female</v>
      </c>
      <c r="BF14">
        <f t="shared" si="28"/>
        <v>0</v>
      </c>
      <c r="BG14">
        <f t="shared" si="29"/>
        <v>1</v>
      </c>
      <c r="BH14" t="str">
        <f t="shared" si="30"/>
        <v>C</v>
      </c>
      <c r="BI14">
        <f t="shared" si="31"/>
        <v>1</v>
      </c>
      <c r="BK14">
        <f t="shared" si="32"/>
        <v>0.56296528873523233</v>
      </c>
      <c r="BL14">
        <f t="shared" si="3"/>
        <v>0.62807202347308144</v>
      </c>
      <c r="BM14">
        <f t="shared" si="3"/>
        <v>0</v>
      </c>
      <c r="BN14">
        <f t="shared" si="3"/>
        <v>0.74716220100238595</v>
      </c>
      <c r="BO14">
        <f t="shared" si="3"/>
        <v>1.608400077660413</v>
      </c>
      <c r="BP14">
        <f t="shared" si="3"/>
        <v>-6.3943938845999151E-2</v>
      </c>
      <c r="BQ14">
        <f t="shared" si="3"/>
        <v>0.44377010170938269</v>
      </c>
      <c r="BR14">
        <f t="shared" si="3"/>
        <v>0.42637636209158797</v>
      </c>
      <c r="BS14">
        <f t="shared" si="3"/>
        <v>0.51509397558912873</v>
      </c>
      <c r="BT14">
        <f t="shared" si="33"/>
        <v>-0.52064632557427459</v>
      </c>
      <c r="BV14">
        <f t="shared" si="34"/>
        <v>4.3472497658409388</v>
      </c>
      <c r="BW14">
        <f t="shared" si="35"/>
        <v>77.265671756827928</v>
      </c>
      <c r="BX14">
        <f t="shared" si="36"/>
        <v>0.98722300623564563</v>
      </c>
      <c r="BY14">
        <f t="shared" si="37"/>
        <v>0.98722300623564563</v>
      </c>
      <c r="BZ14">
        <f t="shared" si="38"/>
        <v>-1.2859321568883421E-2</v>
      </c>
    </row>
    <row r="15" spans="1:78" x14ac:dyDescent="0.3">
      <c r="A15" t="s">
        <v>2810</v>
      </c>
      <c r="B15" t="s">
        <v>2823</v>
      </c>
      <c r="C15" t="s">
        <v>2825</v>
      </c>
      <c r="D15" t="s">
        <v>2833</v>
      </c>
      <c r="E15" t="s">
        <v>20</v>
      </c>
      <c r="F15">
        <v>0</v>
      </c>
      <c r="G15">
        <v>0</v>
      </c>
      <c r="H15" t="s">
        <v>2843</v>
      </c>
      <c r="I15">
        <v>1</v>
      </c>
      <c r="J15">
        <v>32.769878926258563</v>
      </c>
      <c r="K15">
        <v>123.30204897661667</v>
      </c>
      <c r="L15">
        <v>-82.840254641099079</v>
      </c>
      <c r="M15">
        <v>57.761363718906857</v>
      </c>
      <c r="N15">
        <v>-108.67008854708662</v>
      </c>
      <c r="O15">
        <v>-14.754319664473872</v>
      </c>
      <c r="P15">
        <v>-22.013681658285037</v>
      </c>
      <c r="Q15">
        <v>-22.422560732600829</v>
      </c>
      <c r="R15">
        <v>103.15987615987927</v>
      </c>
      <c r="S15">
        <v>0</v>
      </c>
      <c r="T15">
        <v>1</v>
      </c>
      <c r="U15" t="s">
        <v>2818</v>
      </c>
      <c r="W15">
        <f t="shared" si="4"/>
        <v>0.24060451777399761</v>
      </c>
      <c r="X15">
        <f t="shared" si="5"/>
        <v>0.64111939602149381</v>
      </c>
      <c r="Y15">
        <f t="shared" si="6"/>
        <v>0.27424895647063957</v>
      </c>
      <c r="Z15">
        <f t="shared" si="7"/>
        <v>0.42018782389584125</v>
      </c>
      <c r="AA15">
        <f t="shared" si="8"/>
        <v>-1.1909036060913412</v>
      </c>
      <c r="AB15">
        <f t="shared" si="9"/>
        <v>-6.7444200102322438E-2</v>
      </c>
      <c r="AC15">
        <f t="shared" si="10"/>
        <v>-0.15242674717787899</v>
      </c>
      <c r="AD15">
        <f t="shared" si="11"/>
        <v>-0.14484805481342802</v>
      </c>
      <c r="AE15">
        <f t="shared" si="12"/>
        <v>0.73410367098427942</v>
      </c>
      <c r="AF15">
        <f t="shared" si="13"/>
        <v>-0.5239687488631376</v>
      </c>
      <c r="AH15">
        <f t="shared" si="14"/>
        <v>0.23067300809814328</v>
      </c>
      <c r="AI15">
        <f t="shared" si="15"/>
        <v>1.2594473430275195</v>
      </c>
      <c r="AJ15">
        <f t="shared" si="16"/>
        <v>0.55741389455880752</v>
      </c>
      <c r="AK15">
        <f t="shared" si="17"/>
        <v>0.44258610544119248</v>
      </c>
      <c r="AL15">
        <f t="shared" si="18"/>
        <v>-0.8151202448963859</v>
      </c>
      <c r="AN15">
        <f>VLOOKUP(J15,counts!$W$8:$Z$13,4,FALSE)</f>
        <v>61</v>
      </c>
      <c r="AO15">
        <f>VLOOKUP(K15,counts!$W$17:$Z$23,4,FALSE)</f>
        <v>73</v>
      </c>
      <c r="AP15">
        <f>VLOOKUP(L15,counts!$W$27:$Z$33,4,FALSE)</f>
        <v>62</v>
      </c>
      <c r="AQ15">
        <f>VLOOKUP(M15,counts!$W$38:$Z$49,4,FALSE)</f>
        <v>66</v>
      </c>
      <c r="AR15">
        <f>VLOOKUP(N15,counts!$W$53:$Z$54,4,FALSE)</f>
        <v>20</v>
      </c>
      <c r="AS15">
        <f>VLOOKUP(O15,counts!$W$58:$Z$62,4,FALSE)</f>
        <v>52</v>
      </c>
      <c r="AT15">
        <f>VLOOKUP(P15,counts!$W$66:$Z$69,4,FALSE)</f>
        <v>50</v>
      </c>
      <c r="AU15">
        <f>VLOOKUP(Q15,counts!$W$73:$Z$75,4,FALSE)</f>
        <v>50</v>
      </c>
      <c r="AV15">
        <f>VLOOKUP(R15,counts!$W$79:$Z$81,4,FALSE)</f>
        <v>75</v>
      </c>
      <c r="AW15">
        <f t="shared" si="19"/>
        <v>509</v>
      </c>
      <c r="AX15">
        <f t="shared" si="20"/>
        <v>0</v>
      </c>
      <c r="AY15">
        <f t="shared" si="21"/>
        <v>1</v>
      </c>
      <c r="AZ15" t="str">
        <f t="shared" si="22"/>
        <v>Train</v>
      </c>
      <c r="BA15" t="str">
        <f t="shared" si="23"/>
        <v>31-40</v>
      </c>
      <c r="BB15" t="str">
        <f t="shared" si="24"/>
        <v>F, G, T</v>
      </c>
      <c r="BC15" t="str">
        <f t="shared" si="25"/>
        <v>0-10</v>
      </c>
      <c r="BD15" t="str">
        <f t="shared" si="26"/>
        <v>NY</v>
      </c>
      <c r="BE15" t="str">
        <f t="shared" si="27"/>
        <v>male</v>
      </c>
      <c r="BF15">
        <f t="shared" si="28"/>
        <v>0</v>
      </c>
      <c r="BG15">
        <f t="shared" si="29"/>
        <v>0</v>
      </c>
      <c r="BH15" t="str">
        <f t="shared" si="30"/>
        <v>S, blank</v>
      </c>
      <c r="BI15">
        <f t="shared" si="31"/>
        <v>1</v>
      </c>
      <c r="BK15">
        <f t="shared" si="32"/>
        <v>0.24679587375027071</v>
      </c>
      <c r="BL15">
        <f t="shared" si="3"/>
        <v>0.62807202347308144</v>
      </c>
      <c r="BM15">
        <f t="shared" si="3"/>
        <v>0</v>
      </c>
      <c r="BN15">
        <f t="shared" si="3"/>
        <v>0.41074665915035424</v>
      </c>
      <c r="BO15">
        <f t="shared" si="3"/>
        <v>-1.1543150029727813</v>
      </c>
      <c r="BP15">
        <f t="shared" si="3"/>
        <v>-6.3943938845999151E-2</v>
      </c>
      <c r="BQ15">
        <f t="shared" si="3"/>
        <v>-0.12308910231949276</v>
      </c>
      <c r="BR15">
        <f t="shared" si="3"/>
        <v>-0.13196937436222192</v>
      </c>
      <c r="BS15">
        <f t="shared" si="3"/>
        <v>0.51509397558912873</v>
      </c>
      <c r="BT15">
        <f t="shared" si="33"/>
        <v>-0.52064632557427459</v>
      </c>
      <c r="BV15">
        <f t="shared" si="34"/>
        <v>-0.19325521211193453</v>
      </c>
      <c r="BW15">
        <f t="shared" si="35"/>
        <v>0.82427158320153593</v>
      </c>
      <c r="BX15">
        <f t="shared" si="36"/>
        <v>0.4518360044588135</v>
      </c>
      <c r="BY15">
        <f t="shared" si="37"/>
        <v>0.54816399554118656</v>
      </c>
      <c r="BZ15">
        <f t="shared" si="38"/>
        <v>-0.60118077486757127</v>
      </c>
    </row>
    <row r="16" spans="1:78" x14ac:dyDescent="0.3">
      <c r="A16" t="s">
        <v>2810</v>
      </c>
      <c r="B16" t="s">
        <v>2823</v>
      </c>
      <c r="C16" t="s">
        <v>2826</v>
      </c>
      <c r="D16" t="s">
        <v>2836</v>
      </c>
      <c r="E16" t="s">
        <v>20</v>
      </c>
      <c r="F16">
        <v>1</v>
      </c>
      <c r="G16">
        <v>2</v>
      </c>
      <c r="H16" t="s">
        <v>2843</v>
      </c>
      <c r="I16">
        <v>1</v>
      </c>
      <c r="J16">
        <v>32.769878926258563</v>
      </c>
      <c r="K16">
        <v>123.30204897661667</v>
      </c>
      <c r="L16">
        <v>163.84855978743315</v>
      </c>
      <c r="M16">
        <v>105.0698932972212</v>
      </c>
      <c r="N16">
        <v>-108.67008854708662</v>
      </c>
      <c r="O16">
        <v>48.695090775187893</v>
      </c>
      <c r="P16">
        <v>75.609641767585757</v>
      </c>
      <c r="Q16">
        <v>-22.422560732600829</v>
      </c>
      <c r="R16">
        <v>103.15987615987927</v>
      </c>
      <c r="S16">
        <v>1</v>
      </c>
      <c r="T16">
        <v>1</v>
      </c>
      <c r="U16" t="s">
        <v>2818</v>
      </c>
      <c r="W16">
        <f t="shared" si="4"/>
        <v>0.24060451777399761</v>
      </c>
      <c r="X16">
        <f t="shared" si="5"/>
        <v>0.64111939602149381</v>
      </c>
      <c r="Y16">
        <f t="shared" si="6"/>
        <v>-0.54243310496328723</v>
      </c>
      <c r="Z16">
        <f t="shared" si="7"/>
        <v>0.76433600211340613</v>
      </c>
      <c r="AA16">
        <f t="shared" si="8"/>
        <v>-1.1909036060913412</v>
      </c>
      <c r="AB16">
        <f t="shared" si="9"/>
        <v>0.222592537028351</v>
      </c>
      <c r="AC16">
        <f t="shared" si="10"/>
        <v>0.5235349510734969</v>
      </c>
      <c r="AD16">
        <f t="shared" si="11"/>
        <v>-0.14484805481342802</v>
      </c>
      <c r="AE16">
        <f t="shared" si="12"/>
        <v>0.73410367098427942</v>
      </c>
      <c r="AF16">
        <f t="shared" si="13"/>
        <v>-0.5239687488631376</v>
      </c>
      <c r="AH16">
        <f t="shared" si="14"/>
        <v>0.72413756026383103</v>
      </c>
      <c r="AI16">
        <f t="shared" si="15"/>
        <v>2.0629511614765392</v>
      </c>
      <c r="AJ16">
        <f t="shared" si="16"/>
        <v>0.67351748451714266</v>
      </c>
      <c r="AK16">
        <f t="shared" si="17"/>
        <v>0.67351748451714266</v>
      </c>
      <c r="AL16">
        <f t="shared" si="18"/>
        <v>-0.39524132278993424</v>
      </c>
      <c r="AN16">
        <f>VLOOKUP(J16,counts!$W$8:$Z$13,4,FALSE)</f>
        <v>61</v>
      </c>
      <c r="AO16">
        <f>VLOOKUP(K16,counts!$W$17:$Z$23,4,FALSE)</f>
        <v>73</v>
      </c>
      <c r="AP16">
        <f>VLOOKUP(L16,counts!$W$27:$Z$33,4,FALSE)</f>
        <v>38</v>
      </c>
      <c r="AQ16">
        <f>VLOOKUP(M16,counts!$W$38:$Z$49,4,FALSE)</f>
        <v>76</v>
      </c>
      <c r="AR16">
        <f>VLOOKUP(N16,counts!$W$53:$Z$54,4,FALSE)</f>
        <v>20</v>
      </c>
      <c r="AS16">
        <f>VLOOKUP(O16,counts!$W$58:$Z$62,4,FALSE)</f>
        <v>61</v>
      </c>
      <c r="AT16">
        <f>VLOOKUP(P16,counts!$W$66:$Z$69,4,FALSE)</f>
        <v>69</v>
      </c>
      <c r="AU16">
        <f>VLOOKUP(Q16,counts!$W$73:$Z$75,4,FALSE)</f>
        <v>50</v>
      </c>
      <c r="AV16">
        <f>VLOOKUP(R16,counts!$W$79:$Z$81,4,FALSE)</f>
        <v>75</v>
      </c>
      <c r="AW16">
        <f t="shared" si="19"/>
        <v>523</v>
      </c>
      <c r="AX16">
        <f t="shared" si="20"/>
        <v>1</v>
      </c>
      <c r="AY16">
        <f t="shared" si="21"/>
        <v>1</v>
      </c>
      <c r="AZ16" t="str">
        <f t="shared" si="22"/>
        <v>Train</v>
      </c>
      <c r="BA16" t="str">
        <f t="shared" si="23"/>
        <v>31-40</v>
      </c>
      <c r="BB16" t="str">
        <f t="shared" si="24"/>
        <v>F, G, T</v>
      </c>
      <c r="BC16" t="str">
        <f t="shared" si="25"/>
        <v>100+</v>
      </c>
      <c r="BD16" t="str">
        <f t="shared" si="26"/>
        <v>PA</v>
      </c>
      <c r="BE16" t="str">
        <f t="shared" si="27"/>
        <v>male</v>
      </c>
      <c r="BF16">
        <f t="shared" si="28"/>
        <v>1</v>
      </c>
      <c r="BG16">
        <f t="shared" si="29"/>
        <v>2</v>
      </c>
      <c r="BH16" t="str">
        <f t="shared" si="30"/>
        <v>S, blank</v>
      </c>
      <c r="BI16">
        <f t="shared" si="31"/>
        <v>1</v>
      </c>
      <c r="BK16">
        <f t="shared" si="32"/>
        <v>0.24679587375027071</v>
      </c>
      <c r="BL16">
        <f t="shared" si="3"/>
        <v>0.62807202347308144</v>
      </c>
      <c r="BM16">
        <f t="shared" si="3"/>
        <v>0</v>
      </c>
      <c r="BN16">
        <f t="shared" si="3"/>
        <v>0.74716220100238595</v>
      </c>
      <c r="BO16">
        <f t="shared" si="3"/>
        <v>-1.1543150029727813</v>
      </c>
      <c r="BP16">
        <f t="shared" si="3"/>
        <v>0.21104029039891525</v>
      </c>
      <c r="BQ16">
        <f t="shared" si="3"/>
        <v>0.42276994263555601</v>
      </c>
      <c r="BR16">
        <f t="shared" si="3"/>
        <v>-0.13196937436222192</v>
      </c>
      <c r="BS16">
        <f t="shared" si="3"/>
        <v>0.51509397558912873</v>
      </c>
      <c r="BT16">
        <f t="shared" si="33"/>
        <v>-0.52064632557427459</v>
      </c>
      <c r="BV16">
        <f t="shared" si="34"/>
        <v>0.96400360394006035</v>
      </c>
      <c r="BW16">
        <f t="shared" si="35"/>
        <v>2.6221736309141384</v>
      </c>
      <c r="BX16">
        <f t="shared" si="36"/>
        <v>0.72392267685201295</v>
      </c>
      <c r="BY16">
        <f t="shared" si="37"/>
        <v>0.72392267685201295</v>
      </c>
      <c r="BZ16">
        <f t="shared" si="38"/>
        <v>-0.32307069222809803</v>
      </c>
    </row>
    <row r="17" spans="1:78" x14ac:dyDescent="0.3">
      <c r="A17" t="s">
        <v>2811</v>
      </c>
      <c r="B17" t="s">
        <v>2838</v>
      </c>
      <c r="C17" t="s">
        <v>2849</v>
      </c>
      <c r="D17" t="s">
        <v>2833</v>
      </c>
      <c r="E17" t="s">
        <v>20</v>
      </c>
      <c r="F17">
        <v>0</v>
      </c>
      <c r="G17">
        <v>0</v>
      </c>
      <c r="H17" t="s">
        <v>2843</v>
      </c>
      <c r="I17">
        <v>1</v>
      </c>
      <c r="J17">
        <v>-13.385578549662212</v>
      </c>
      <c r="K17">
        <v>-42.171718189759716</v>
      </c>
      <c r="L17">
        <v>40.172297072540438</v>
      </c>
      <c r="M17">
        <v>57.761363718906857</v>
      </c>
      <c r="N17">
        <v>-108.67008854708662</v>
      </c>
      <c r="O17">
        <v>-14.754319664473872</v>
      </c>
      <c r="P17">
        <v>-22.013681658285037</v>
      </c>
      <c r="Q17">
        <v>-22.422560732600829</v>
      </c>
      <c r="R17">
        <v>103.15987615987927</v>
      </c>
      <c r="S17">
        <v>0</v>
      </c>
      <c r="T17">
        <v>1</v>
      </c>
      <c r="U17" t="s">
        <v>2818</v>
      </c>
      <c r="W17">
        <f t="shared" si="4"/>
        <v>-9.8280212731782335E-2</v>
      </c>
      <c r="X17">
        <f t="shared" si="5"/>
        <v>-0.21927540312111751</v>
      </c>
      <c r="Y17">
        <f t="shared" si="6"/>
        <v>-0.13299344140000791</v>
      </c>
      <c r="Z17">
        <f t="shared" si="7"/>
        <v>0.42018782389584125</v>
      </c>
      <c r="AA17">
        <f t="shared" si="8"/>
        <v>-1.1909036060913412</v>
      </c>
      <c r="AB17">
        <f t="shared" si="9"/>
        <v>-6.7444200102322438E-2</v>
      </c>
      <c r="AC17">
        <f t="shared" si="10"/>
        <v>-0.15242674717787899</v>
      </c>
      <c r="AD17">
        <f t="shared" si="11"/>
        <v>-0.14484805481342802</v>
      </c>
      <c r="AE17">
        <f t="shared" si="12"/>
        <v>0.73410367098427942</v>
      </c>
      <c r="AF17">
        <f t="shared" si="13"/>
        <v>-0.5239687488631376</v>
      </c>
      <c r="AH17">
        <f t="shared" si="14"/>
        <v>-1.3758489194208954</v>
      </c>
      <c r="AI17">
        <f t="shared" si="15"/>
        <v>0.25262504644194173</v>
      </c>
      <c r="AJ17">
        <f t="shared" si="16"/>
        <v>0.20167650899167192</v>
      </c>
      <c r="AK17">
        <f t="shared" si="17"/>
        <v>0.79832349100832811</v>
      </c>
      <c r="AL17">
        <f t="shared" si="18"/>
        <v>-0.22524138647204958</v>
      </c>
      <c r="AN17">
        <f>VLOOKUP(J17,counts!$W$8:$Z$13,4,FALSE)</f>
        <v>51</v>
      </c>
      <c r="AO17">
        <f>VLOOKUP(K17,counts!$W$17:$Z$23,4,FALSE)</f>
        <v>48</v>
      </c>
      <c r="AP17">
        <f>VLOOKUP(L17,counts!$W$27:$Z$33,4,FALSE)</f>
        <v>50</v>
      </c>
      <c r="AQ17">
        <f>VLOOKUP(M17,counts!$W$38:$Z$49,4,FALSE)</f>
        <v>66</v>
      </c>
      <c r="AR17">
        <f>VLOOKUP(N17,counts!$W$53:$Z$54,4,FALSE)</f>
        <v>20</v>
      </c>
      <c r="AS17">
        <f>VLOOKUP(O17,counts!$W$58:$Z$62,4,FALSE)</f>
        <v>52</v>
      </c>
      <c r="AT17">
        <f>VLOOKUP(P17,counts!$W$66:$Z$69,4,FALSE)</f>
        <v>50</v>
      </c>
      <c r="AU17">
        <f>VLOOKUP(Q17,counts!$W$73:$Z$75,4,FALSE)</f>
        <v>50</v>
      </c>
      <c r="AV17">
        <f>VLOOKUP(R17,counts!$W$79:$Z$81,4,FALSE)</f>
        <v>75</v>
      </c>
      <c r="AW17">
        <f t="shared" si="19"/>
        <v>462</v>
      </c>
      <c r="AX17">
        <f t="shared" si="20"/>
        <v>0</v>
      </c>
      <c r="AY17">
        <f t="shared" si="21"/>
        <v>1</v>
      </c>
      <c r="AZ17" t="str">
        <f t="shared" si="22"/>
        <v>Train</v>
      </c>
      <c r="BA17" t="str">
        <f t="shared" si="23"/>
        <v>41-50</v>
      </c>
      <c r="BB17" t="str">
        <f t="shared" si="24"/>
        <v>Blank</v>
      </c>
      <c r="BC17" t="str">
        <f t="shared" si="25"/>
        <v>21-30</v>
      </c>
      <c r="BD17" t="str">
        <f t="shared" si="26"/>
        <v>NY</v>
      </c>
      <c r="BE17" t="str">
        <f t="shared" si="27"/>
        <v>male</v>
      </c>
      <c r="BF17">
        <f t="shared" si="28"/>
        <v>0</v>
      </c>
      <c r="BG17">
        <f t="shared" si="29"/>
        <v>0</v>
      </c>
      <c r="BH17" t="str">
        <f t="shared" si="30"/>
        <v>S, blank</v>
      </c>
      <c r="BI17">
        <f t="shared" si="31"/>
        <v>1</v>
      </c>
      <c r="BK17">
        <f t="shared" si="32"/>
        <v>-0.10080920839685074</v>
      </c>
      <c r="BL17">
        <f t="shared" si="3"/>
        <v>-0.2148129459049134</v>
      </c>
      <c r="BM17">
        <f t="shared" si="3"/>
        <v>0</v>
      </c>
      <c r="BN17">
        <f t="shared" si="3"/>
        <v>0.41074665915035424</v>
      </c>
      <c r="BO17">
        <f t="shared" si="3"/>
        <v>-1.1543150029727813</v>
      </c>
      <c r="BP17">
        <f t="shared" si="3"/>
        <v>-6.3943938845999151E-2</v>
      </c>
      <c r="BQ17">
        <f t="shared" si="3"/>
        <v>-0.12308910231949276</v>
      </c>
      <c r="BR17">
        <f t="shared" si="3"/>
        <v>-0.13196937436222192</v>
      </c>
      <c r="BS17">
        <f t="shared" si="3"/>
        <v>0.51509397558912873</v>
      </c>
      <c r="BT17">
        <f t="shared" si="33"/>
        <v>-0.52064632557427459</v>
      </c>
      <c r="BV17">
        <f t="shared" si="34"/>
        <v>-1.3837452636370511</v>
      </c>
      <c r="BW17">
        <f t="shared" si="35"/>
        <v>0.25063808729855436</v>
      </c>
      <c r="BX17">
        <f t="shared" si="36"/>
        <v>0.20040816751386978</v>
      </c>
      <c r="BY17">
        <f t="shared" si="37"/>
        <v>0.79959183248613019</v>
      </c>
      <c r="BZ17">
        <f t="shared" si="38"/>
        <v>-0.22365389090764745</v>
      </c>
    </row>
    <row r="18" spans="1:78" x14ac:dyDescent="0.3">
      <c r="A18" t="s">
        <v>2811</v>
      </c>
      <c r="B18" t="s">
        <v>2823</v>
      </c>
      <c r="C18" t="s">
        <v>2851</v>
      </c>
      <c r="D18" t="s">
        <v>2839</v>
      </c>
      <c r="E18" t="s">
        <v>20</v>
      </c>
      <c r="F18">
        <v>1</v>
      </c>
      <c r="G18">
        <v>0</v>
      </c>
      <c r="H18" t="s">
        <v>2843</v>
      </c>
      <c r="I18">
        <v>1</v>
      </c>
      <c r="J18">
        <v>-13.385578549662212</v>
      </c>
      <c r="K18">
        <v>123.30204897661667</v>
      </c>
      <c r="L18">
        <v>70.538774768379497</v>
      </c>
      <c r="M18">
        <v>40.634191658169868</v>
      </c>
      <c r="N18">
        <v>-108.67008854708662</v>
      </c>
      <c r="O18">
        <v>48.695090775187893</v>
      </c>
      <c r="P18">
        <v>-22.013681658285037</v>
      </c>
      <c r="Q18">
        <v>-22.422560732600829</v>
      </c>
      <c r="R18">
        <v>103.15987615987927</v>
      </c>
      <c r="S18">
        <v>0</v>
      </c>
      <c r="T18">
        <v>1</v>
      </c>
      <c r="U18" t="s">
        <v>2818</v>
      </c>
      <c r="W18">
        <f t="shared" si="4"/>
        <v>-9.8280212731782335E-2</v>
      </c>
      <c r="X18">
        <f t="shared" si="5"/>
        <v>0.64111939602149381</v>
      </c>
      <c r="Y18">
        <f t="shared" si="6"/>
        <v>-0.23352397279266615</v>
      </c>
      <c r="Z18">
        <f t="shared" si="7"/>
        <v>0.29559538538083652</v>
      </c>
      <c r="AA18">
        <f t="shared" si="8"/>
        <v>-1.1909036060913412</v>
      </c>
      <c r="AB18">
        <f t="shared" si="9"/>
        <v>0.222592537028351</v>
      </c>
      <c r="AC18">
        <f t="shared" si="10"/>
        <v>-0.15242674717787899</v>
      </c>
      <c r="AD18">
        <f t="shared" si="11"/>
        <v>-0.14484805481342802</v>
      </c>
      <c r="AE18">
        <f t="shared" si="12"/>
        <v>0.73410367098427942</v>
      </c>
      <c r="AF18">
        <f t="shared" si="13"/>
        <v>-0.5239687488631376</v>
      </c>
      <c r="AH18">
        <f t="shared" si="14"/>
        <v>-0.4505403530552734</v>
      </c>
      <c r="AI18">
        <f t="shared" si="15"/>
        <v>0.63728370037293958</v>
      </c>
      <c r="AJ18">
        <f t="shared" si="16"/>
        <v>0.3892322999537462</v>
      </c>
      <c r="AK18">
        <f t="shared" si="17"/>
        <v>0.6107677000462538</v>
      </c>
      <c r="AL18">
        <f t="shared" si="18"/>
        <v>-0.49303858842713177</v>
      </c>
      <c r="AN18">
        <f>VLOOKUP(J18,counts!$W$8:$Z$13,4,FALSE)</f>
        <v>51</v>
      </c>
      <c r="AO18">
        <f>VLOOKUP(K18,counts!$W$17:$Z$23,4,FALSE)</f>
        <v>73</v>
      </c>
      <c r="AP18">
        <f>VLOOKUP(L18,counts!$W$27:$Z$33,4,FALSE)</f>
        <v>47</v>
      </c>
      <c r="AQ18">
        <f>VLOOKUP(M18,counts!$W$38:$Z$49,4,FALSE)</f>
        <v>63</v>
      </c>
      <c r="AR18">
        <f>VLOOKUP(N18,counts!$W$53:$Z$54,4,FALSE)</f>
        <v>20</v>
      </c>
      <c r="AS18">
        <f>VLOOKUP(O18,counts!$W$58:$Z$62,4,FALSE)</f>
        <v>61</v>
      </c>
      <c r="AT18">
        <f>VLOOKUP(P18,counts!$W$66:$Z$69,4,FALSE)</f>
        <v>50</v>
      </c>
      <c r="AU18">
        <f>VLOOKUP(Q18,counts!$W$73:$Z$75,4,FALSE)</f>
        <v>50</v>
      </c>
      <c r="AV18">
        <f>VLOOKUP(R18,counts!$W$79:$Z$81,4,FALSE)</f>
        <v>75</v>
      </c>
      <c r="AW18">
        <f t="shared" si="19"/>
        <v>490</v>
      </c>
      <c r="AX18">
        <f t="shared" si="20"/>
        <v>0</v>
      </c>
      <c r="AY18">
        <f t="shared" si="21"/>
        <v>1</v>
      </c>
      <c r="AZ18" t="str">
        <f t="shared" si="22"/>
        <v>Train</v>
      </c>
      <c r="BA18" t="str">
        <f t="shared" si="23"/>
        <v>41-50</v>
      </c>
      <c r="BB18" t="str">
        <f t="shared" si="24"/>
        <v>F, G, T</v>
      </c>
      <c r="BC18" t="str">
        <f t="shared" si="25"/>
        <v>41-100</v>
      </c>
      <c r="BD18" t="str">
        <f t="shared" si="26"/>
        <v>Others</v>
      </c>
      <c r="BE18" t="str">
        <f t="shared" si="27"/>
        <v>male</v>
      </c>
      <c r="BF18">
        <f t="shared" si="28"/>
        <v>1</v>
      </c>
      <c r="BG18">
        <f t="shared" si="29"/>
        <v>0</v>
      </c>
      <c r="BH18" t="str">
        <f t="shared" si="30"/>
        <v>S, blank</v>
      </c>
      <c r="BI18">
        <f t="shared" si="31"/>
        <v>1</v>
      </c>
      <c r="BK18">
        <f t="shared" si="32"/>
        <v>-0.10080920839685074</v>
      </c>
      <c r="BL18">
        <f t="shared" si="3"/>
        <v>0.62807202347308144</v>
      </c>
      <c r="BM18">
        <f t="shared" si="3"/>
        <v>0</v>
      </c>
      <c r="BN18">
        <f t="shared" si="3"/>
        <v>0.28895367761902863</v>
      </c>
      <c r="BO18">
        <f t="shared" si="3"/>
        <v>-1.1543150029727813</v>
      </c>
      <c r="BP18">
        <f t="shared" si="3"/>
        <v>0.21104029039891525</v>
      </c>
      <c r="BQ18">
        <f t="shared" si="3"/>
        <v>-0.12308910231949276</v>
      </c>
      <c r="BR18">
        <f t="shared" si="3"/>
        <v>-0.13196937436222192</v>
      </c>
      <c r="BS18">
        <f t="shared" si="3"/>
        <v>0.51509397558912873</v>
      </c>
      <c r="BT18">
        <f t="shared" si="33"/>
        <v>-0.52064632557427459</v>
      </c>
      <c r="BV18">
        <f t="shared" si="34"/>
        <v>-0.3876690465454673</v>
      </c>
      <c r="BW18">
        <f t="shared" si="35"/>
        <v>0.67863690333012006</v>
      </c>
      <c r="BX18">
        <f t="shared" si="36"/>
        <v>0.40427855600208951</v>
      </c>
      <c r="BY18">
        <f t="shared" si="37"/>
        <v>0.59572144399791049</v>
      </c>
      <c r="BZ18">
        <f t="shared" si="38"/>
        <v>-0.51798209701335152</v>
      </c>
    </row>
    <row r="19" spans="1:78" x14ac:dyDescent="0.3">
      <c r="A19" t="s">
        <v>2810</v>
      </c>
      <c r="B19" t="s">
        <v>2823</v>
      </c>
      <c r="C19" t="s">
        <v>2851</v>
      </c>
      <c r="D19" t="s">
        <v>2833</v>
      </c>
      <c r="E19" t="s">
        <v>15</v>
      </c>
      <c r="F19">
        <v>1</v>
      </c>
      <c r="G19">
        <v>0</v>
      </c>
      <c r="H19" t="s">
        <v>2843</v>
      </c>
      <c r="I19">
        <v>1</v>
      </c>
      <c r="J19">
        <v>32.769878926258563</v>
      </c>
      <c r="K19">
        <v>123.30204897661667</v>
      </c>
      <c r="L19">
        <v>70.538774768379497</v>
      </c>
      <c r="M19">
        <v>57.761363718906857</v>
      </c>
      <c r="N19">
        <v>151.41878811967541</v>
      </c>
      <c r="O19">
        <v>48.695090775187893</v>
      </c>
      <c r="P19">
        <v>-22.013681658285037</v>
      </c>
      <c r="Q19">
        <v>-22.422560732600829</v>
      </c>
      <c r="R19">
        <v>103.15987615987927</v>
      </c>
      <c r="S19">
        <v>1</v>
      </c>
      <c r="T19">
        <v>1</v>
      </c>
      <c r="U19" t="s">
        <v>2818</v>
      </c>
      <c r="W19">
        <f t="shared" si="4"/>
        <v>0.24060451777399761</v>
      </c>
      <c r="X19">
        <f t="shared" si="5"/>
        <v>0.64111939602149381</v>
      </c>
      <c r="Y19">
        <f t="shared" si="6"/>
        <v>-0.23352397279266615</v>
      </c>
      <c r="Z19">
        <f t="shared" si="7"/>
        <v>0.42018782389584125</v>
      </c>
      <c r="AA19">
        <f t="shared" si="8"/>
        <v>1.6593819257225275</v>
      </c>
      <c r="AB19">
        <f t="shared" si="9"/>
        <v>0.222592537028351</v>
      </c>
      <c r="AC19">
        <f t="shared" si="10"/>
        <v>-0.15242674717787899</v>
      </c>
      <c r="AD19">
        <f t="shared" si="11"/>
        <v>-0.14484805481342802</v>
      </c>
      <c r="AE19">
        <f t="shared" si="12"/>
        <v>0.73410367098427942</v>
      </c>
      <c r="AF19">
        <f t="shared" si="13"/>
        <v>-0.5239687488631376</v>
      </c>
      <c r="AH19">
        <f t="shared" si="14"/>
        <v>2.8632223477793799</v>
      </c>
      <c r="AI19">
        <f t="shared" si="15"/>
        <v>17.517884802684907</v>
      </c>
      <c r="AJ19">
        <f t="shared" si="16"/>
        <v>0.94599815202139015</v>
      </c>
      <c r="AK19">
        <f t="shared" si="17"/>
        <v>0.94599815202139015</v>
      </c>
      <c r="AL19">
        <f t="shared" si="18"/>
        <v>-5.5514663397927731E-2</v>
      </c>
      <c r="AN19">
        <f>VLOOKUP(J19,counts!$W$8:$Z$13,4,FALSE)</f>
        <v>61</v>
      </c>
      <c r="AO19">
        <f>VLOOKUP(K19,counts!$W$17:$Z$23,4,FALSE)</f>
        <v>73</v>
      </c>
      <c r="AP19">
        <f>VLOOKUP(L19,counts!$W$27:$Z$33,4,FALSE)</f>
        <v>47</v>
      </c>
      <c r="AQ19">
        <f>VLOOKUP(M19,counts!$W$38:$Z$49,4,FALSE)</f>
        <v>66</v>
      </c>
      <c r="AR19">
        <f>VLOOKUP(N19,counts!$W$53:$Z$54,4,FALSE)</f>
        <v>102</v>
      </c>
      <c r="AS19">
        <f>VLOOKUP(O19,counts!$W$58:$Z$62,4,FALSE)</f>
        <v>61</v>
      </c>
      <c r="AT19">
        <f>VLOOKUP(P19,counts!$W$66:$Z$69,4,FALSE)</f>
        <v>50</v>
      </c>
      <c r="AU19">
        <f>VLOOKUP(Q19,counts!$W$73:$Z$75,4,FALSE)</f>
        <v>50</v>
      </c>
      <c r="AV19">
        <f>VLOOKUP(R19,counts!$W$79:$Z$81,4,FALSE)</f>
        <v>75</v>
      </c>
      <c r="AW19">
        <f t="shared" si="19"/>
        <v>585</v>
      </c>
      <c r="AX19">
        <f t="shared" si="20"/>
        <v>1</v>
      </c>
      <c r="AY19">
        <f t="shared" si="21"/>
        <v>1</v>
      </c>
      <c r="AZ19" t="str">
        <f t="shared" si="22"/>
        <v>Train</v>
      </c>
      <c r="BA19" t="str">
        <f t="shared" si="23"/>
        <v>31-40</v>
      </c>
      <c r="BB19" t="str">
        <f t="shared" si="24"/>
        <v>F, G, T</v>
      </c>
      <c r="BC19" t="str">
        <f t="shared" si="25"/>
        <v>41-100</v>
      </c>
      <c r="BD19" t="str">
        <f t="shared" si="26"/>
        <v>NY</v>
      </c>
      <c r="BE19" t="str">
        <f t="shared" si="27"/>
        <v>female</v>
      </c>
      <c r="BF19">
        <f t="shared" si="28"/>
        <v>1</v>
      </c>
      <c r="BG19">
        <f t="shared" si="29"/>
        <v>0</v>
      </c>
      <c r="BH19" t="str">
        <f t="shared" si="30"/>
        <v>S, blank</v>
      </c>
      <c r="BI19">
        <f t="shared" si="31"/>
        <v>1</v>
      </c>
      <c r="BK19">
        <f t="shared" si="32"/>
        <v>0.24679587375027071</v>
      </c>
      <c r="BL19">
        <f t="shared" si="3"/>
        <v>0.62807202347308144</v>
      </c>
      <c r="BM19">
        <f t="shared" si="3"/>
        <v>0</v>
      </c>
      <c r="BN19">
        <f t="shared" si="3"/>
        <v>0.41074665915035424</v>
      </c>
      <c r="BO19">
        <f t="shared" si="3"/>
        <v>1.608400077660413</v>
      </c>
      <c r="BP19">
        <f t="shared" si="3"/>
        <v>0.21104029039891525</v>
      </c>
      <c r="BQ19">
        <f t="shared" si="3"/>
        <v>-0.12308910231949276</v>
      </c>
      <c r="BR19">
        <f t="shared" si="3"/>
        <v>-0.13196937436222192</v>
      </c>
      <c r="BS19">
        <f t="shared" si="3"/>
        <v>0.51509397558912873</v>
      </c>
      <c r="BT19">
        <f t="shared" si="33"/>
        <v>-0.52064632557427459</v>
      </c>
      <c r="BV19">
        <f t="shared" si="34"/>
        <v>2.8444440977661749</v>
      </c>
      <c r="BW19">
        <f t="shared" si="35"/>
        <v>17.191998941419232</v>
      </c>
      <c r="BX19">
        <f t="shared" si="36"/>
        <v>0.94503077956302994</v>
      </c>
      <c r="BY19">
        <f t="shared" si="37"/>
        <v>0.94503077956302994</v>
      </c>
      <c r="BZ19">
        <f t="shared" si="38"/>
        <v>-5.6537781052647444E-2</v>
      </c>
    </row>
    <row r="20" spans="1:78" x14ac:dyDescent="0.3">
      <c r="A20" t="s">
        <v>2821</v>
      </c>
      <c r="B20" t="s">
        <v>2838</v>
      </c>
      <c r="C20" t="s">
        <v>2824</v>
      </c>
      <c r="D20" t="s">
        <v>2838</v>
      </c>
      <c r="E20" t="s">
        <v>20</v>
      </c>
      <c r="F20">
        <v>0</v>
      </c>
      <c r="G20">
        <v>0</v>
      </c>
      <c r="H20" t="s">
        <v>2843</v>
      </c>
      <c r="I20">
        <v>1</v>
      </c>
      <c r="J20">
        <v>-3.7643689058441341</v>
      </c>
      <c r="K20">
        <v>-42.171718189759716</v>
      </c>
      <c r="L20">
        <v>-194.50333405817787</v>
      </c>
      <c r="M20">
        <v>-33.757758935166962</v>
      </c>
      <c r="N20">
        <v>-108.67008854708662</v>
      </c>
      <c r="O20">
        <v>-14.754319664473872</v>
      </c>
      <c r="P20">
        <v>-22.013681658285037</v>
      </c>
      <c r="Q20">
        <v>-22.422560732600829</v>
      </c>
      <c r="R20">
        <v>103.15987615987927</v>
      </c>
      <c r="S20">
        <v>0</v>
      </c>
      <c r="T20">
        <v>1</v>
      </c>
      <c r="U20" t="s">
        <v>2818</v>
      </c>
      <c r="W20">
        <f t="shared" si="4"/>
        <v>-2.7638923151110589E-2</v>
      </c>
      <c r="X20">
        <f t="shared" si="5"/>
        <v>-0.21927540312111751</v>
      </c>
      <c r="Y20">
        <f t="shared" si="6"/>
        <v>0.6439180640694343</v>
      </c>
      <c r="Z20">
        <f t="shared" si="7"/>
        <v>-0.24557244416175711</v>
      </c>
      <c r="AA20">
        <f t="shared" si="8"/>
        <v>-1.1909036060913412</v>
      </c>
      <c r="AB20">
        <f t="shared" si="9"/>
        <v>-6.7444200102322438E-2</v>
      </c>
      <c r="AC20">
        <f t="shared" si="10"/>
        <v>-0.15242674717787899</v>
      </c>
      <c r="AD20">
        <f t="shared" si="11"/>
        <v>-0.14484805481342802</v>
      </c>
      <c r="AE20">
        <f t="shared" si="12"/>
        <v>0.73410367098427942</v>
      </c>
      <c r="AF20">
        <f t="shared" si="13"/>
        <v>-0.5239687488631376</v>
      </c>
      <c r="AH20">
        <f t="shared" si="14"/>
        <v>-1.1940563924283798</v>
      </c>
      <c r="AI20">
        <f t="shared" si="15"/>
        <v>0.3029897227307477</v>
      </c>
      <c r="AJ20">
        <f t="shared" si="16"/>
        <v>0.23253423833286679</v>
      </c>
      <c r="AK20">
        <f t="shared" si="17"/>
        <v>0.76746576166713321</v>
      </c>
      <c r="AL20">
        <f t="shared" si="18"/>
        <v>-0.26466141072153926</v>
      </c>
      <c r="AN20">
        <f>VLOOKUP(J20,counts!$W$8:$Z$13,4,FALSE)</f>
        <v>53</v>
      </c>
      <c r="AO20">
        <f>VLOOKUP(K20,counts!$W$17:$Z$23,4,FALSE)</f>
        <v>48</v>
      </c>
      <c r="AP20">
        <f>VLOOKUP(L20,counts!$W$27:$Z$33,4,FALSE)</f>
        <v>73</v>
      </c>
      <c r="AQ20">
        <f>VLOOKUP(M20,counts!$W$38:$Z$49,4,FALSE)</f>
        <v>47</v>
      </c>
      <c r="AR20">
        <f>VLOOKUP(N20,counts!$W$53:$Z$54,4,FALSE)</f>
        <v>20</v>
      </c>
      <c r="AS20">
        <f>VLOOKUP(O20,counts!$W$58:$Z$62,4,FALSE)</f>
        <v>52</v>
      </c>
      <c r="AT20">
        <f>VLOOKUP(P20,counts!$W$66:$Z$69,4,FALSE)</f>
        <v>50</v>
      </c>
      <c r="AU20">
        <f>VLOOKUP(Q20,counts!$W$73:$Z$75,4,FALSE)</f>
        <v>50</v>
      </c>
      <c r="AV20">
        <f>VLOOKUP(R20,counts!$W$79:$Z$81,4,FALSE)</f>
        <v>75</v>
      </c>
      <c r="AW20">
        <f t="shared" si="19"/>
        <v>468</v>
      </c>
      <c r="AX20">
        <f t="shared" si="20"/>
        <v>0</v>
      </c>
      <c r="AY20">
        <f t="shared" si="21"/>
        <v>1</v>
      </c>
      <c r="AZ20" t="str">
        <f t="shared" si="22"/>
        <v>Train</v>
      </c>
      <c r="BA20" t="str">
        <f t="shared" si="23"/>
        <v>0-17</v>
      </c>
      <c r="BB20" t="str">
        <f t="shared" si="24"/>
        <v>Blank</v>
      </c>
      <c r="BC20" t="str">
        <f t="shared" si="25"/>
        <v>0</v>
      </c>
      <c r="BD20" t="str">
        <f t="shared" si="26"/>
        <v>Blank</v>
      </c>
      <c r="BE20" t="str">
        <f t="shared" si="27"/>
        <v>male</v>
      </c>
      <c r="BF20">
        <f t="shared" si="28"/>
        <v>0</v>
      </c>
      <c r="BG20">
        <f t="shared" si="29"/>
        <v>0</v>
      </c>
      <c r="BH20" t="str">
        <f t="shared" si="30"/>
        <v>S, blank</v>
      </c>
      <c r="BI20">
        <f t="shared" si="31"/>
        <v>1</v>
      </c>
      <c r="BK20">
        <f t="shared" si="32"/>
        <v>-2.8350141766673408E-2</v>
      </c>
      <c r="BL20">
        <f t="shared" si="3"/>
        <v>-0.2148129459049134</v>
      </c>
      <c r="BM20">
        <f t="shared" si="3"/>
        <v>0</v>
      </c>
      <c r="BN20">
        <f t="shared" si="3"/>
        <v>-0.24005469764357676</v>
      </c>
      <c r="BO20">
        <f t="shared" si="3"/>
        <v>-1.1543150029727813</v>
      </c>
      <c r="BP20">
        <f t="shared" si="3"/>
        <v>-6.3943938845999151E-2</v>
      </c>
      <c r="BQ20">
        <f t="shared" si="3"/>
        <v>-0.12308910231949276</v>
      </c>
      <c r="BR20">
        <f t="shared" si="3"/>
        <v>-0.13196937436222192</v>
      </c>
      <c r="BS20">
        <f t="shared" si="3"/>
        <v>0.51509397558912873</v>
      </c>
      <c r="BT20">
        <f t="shared" si="33"/>
        <v>-0.52064632557427459</v>
      </c>
      <c r="BV20">
        <f t="shared" si="34"/>
        <v>-1.9620875538008045</v>
      </c>
      <c r="BW20">
        <f t="shared" si="35"/>
        <v>0.14056467809772427</v>
      </c>
      <c r="BX20">
        <f t="shared" si="36"/>
        <v>0.1232413038883189</v>
      </c>
      <c r="BY20">
        <f t="shared" si="37"/>
        <v>0.87675869611168111</v>
      </c>
      <c r="BZ20">
        <f t="shared" si="38"/>
        <v>-0.13152347143484086</v>
      </c>
    </row>
    <row r="21" spans="1:78" x14ac:dyDescent="0.3">
      <c r="A21" t="s">
        <v>2821</v>
      </c>
      <c r="B21" t="s">
        <v>2823</v>
      </c>
      <c r="C21" t="s">
        <v>2851</v>
      </c>
      <c r="D21" t="s">
        <v>2829</v>
      </c>
      <c r="E21" t="s">
        <v>20</v>
      </c>
      <c r="F21">
        <v>0</v>
      </c>
      <c r="G21">
        <v>0</v>
      </c>
      <c r="H21" t="s">
        <v>2843</v>
      </c>
      <c r="I21">
        <v>1</v>
      </c>
      <c r="J21">
        <v>-3.7643689058441341</v>
      </c>
      <c r="K21">
        <v>123.30204897661667</v>
      </c>
      <c r="L21">
        <v>70.538774768379497</v>
      </c>
      <c r="M21">
        <v>-23.331657902726029</v>
      </c>
      <c r="N21">
        <v>-108.67008854708662</v>
      </c>
      <c r="O21">
        <v>-14.754319664473872</v>
      </c>
      <c r="P21">
        <v>-22.013681658285037</v>
      </c>
      <c r="Q21">
        <v>-22.422560732600829</v>
      </c>
      <c r="R21">
        <v>103.15987615987927</v>
      </c>
      <c r="S21">
        <v>0</v>
      </c>
      <c r="T21">
        <v>1</v>
      </c>
      <c r="U21" t="s">
        <v>2818</v>
      </c>
      <c r="W21">
        <f t="shared" si="4"/>
        <v>-2.7638923151110589E-2</v>
      </c>
      <c r="X21">
        <f t="shared" si="5"/>
        <v>0.64111939602149381</v>
      </c>
      <c r="Y21">
        <f t="shared" si="6"/>
        <v>-0.23352397279266615</v>
      </c>
      <c r="Z21">
        <f t="shared" si="7"/>
        <v>-0.16972726976699909</v>
      </c>
      <c r="AA21">
        <f t="shared" si="8"/>
        <v>-1.1909036060913412</v>
      </c>
      <c r="AB21">
        <f t="shared" si="9"/>
        <v>-6.7444200102322438E-2</v>
      </c>
      <c r="AC21">
        <f t="shared" si="10"/>
        <v>-0.15242674717787899</v>
      </c>
      <c r="AD21">
        <f t="shared" si="11"/>
        <v>-0.14484805481342802</v>
      </c>
      <c r="AE21">
        <f t="shared" si="12"/>
        <v>0.73410367098427942</v>
      </c>
      <c r="AF21">
        <f t="shared" si="13"/>
        <v>-0.5239687488631376</v>
      </c>
      <c r="AH21">
        <f t="shared" si="14"/>
        <v>-1.1352584557531107</v>
      </c>
      <c r="AI21">
        <f t="shared" si="15"/>
        <v>0.32133905867242923</v>
      </c>
      <c r="AJ21">
        <f t="shared" si="16"/>
        <v>0.24319197753473193</v>
      </c>
      <c r="AK21">
        <f t="shared" si="17"/>
        <v>0.75680802246526802</v>
      </c>
      <c r="AL21">
        <f t="shared" si="18"/>
        <v>-0.27864566079157843</v>
      </c>
      <c r="AN21">
        <f>VLOOKUP(J21,counts!$W$8:$Z$13,4,FALSE)</f>
        <v>53</v>
      </c>
      <c r="AO21">
        <f>VLOOKUP(K21,counts!$W$17:$Z$23,4,FALSE)</f>
        <v>73</v>
      </c>
      <c r="AP21">
        <f>VLOOKUP(L21,counts!$W$27:$Z$33,4,FALSE)</f>
        <v>47</v>
      </c>
      <c r="AQ21">
        <f>VLOOKUP(M21,counts!$W$38:$Z$49,4,FALSE)</f>
        <v>49</v>
      </c>
      <c r="AR21">
        <f>VLOOKUP(N21,counts!$W$53:$Z$54,4,FALSE)</f>
        <v>20</v>
      </c>
      <c r="AS21">
        <f>VLOOKUP(O21,counts!$W$58:$Z$62,4,FALSE)</f>
        <v>52</v>
      </c>
      <c r="AT21">
        <f>VLOOKUP(P21,counts!$W$66:$Z$69,4,FALSE)</f>
        <v>50</v>
      </c>
      <c r="AU21">
        <f>VLOOKUP(Q21,counts!$W$73:$Z$75,4,FALSE)</f>
        <v>50</v>
      </c>
      <c r="AV21">
        <f>VLOOKUP(R21,counts!$W$79:$Z$81,4,FALSE)</f>
        <v>75</v>
      </c>
      <c r="AW21">
        <f t="shared" si="19"/>
        <v>469</v>
      </c>
      <c r="AX21">
        <f t="shared" si="20"/>
        <v>0</v>
      </c>
      <c r="AY21">
        <f t="shared" si="21"/>
        <v>1</v>
      </c>
      <c r="AZ21" t="str">
        <f t="shared" si="22"/>
        <v>Train</v>
      </c>
      <c r="BA21" t="str">
        <f t="shared" si="23"/>
        <v>0-17</v>
      </c>
      <c r="BB21" t="str">
        <f t="shared" si="24"/>
        <v>F, G, T</v>
      </c>
      <c r="BC21" t="str">
        <f t="shared" si="25"/>
        <v>41-100</v>
      </c>
      <c r="BD21" t="str">
        <f t="shared" si="26"/>
        <v>MA</v>
      </c>
      <c r="BE21" t="str">
        <f t="shared" si="27"/>
        <v>male</v>
      </c>
      <c r="BF21">
        <f t="shared" si="28"/>
        <v>0</v>
      </c>
      <c r="BG21">
        <f t="shared" si="29"/>
        <v>0</v>
      </c>
      <c r="BH21" t="str">
        <f t="shared" si="30"/>
        <v>S, blank</v>
      </c>
      <c r="BI21">
        <f t="shared" si="31"/>
        <v>1</v>
      </c>
      <c r="BK21">
        <f t="shared" si="32"/>
        <v>-2.8350141766673408E-2</v>
      </c>
      <c r="BL21">
        <f t="shared" ref="BL21:BL84" si="39">BL$3*K21</f>
        <v>0.62807202347308144</v>
      </c>
      <c r="BM21">
        <f t="shared" ref="BM21:BM84" si="40">BM$3*L21</f>
        <v>0</v>
      </c>
      <c r="BN21">
        <f t="shared" ref="BN21:BN84" si="41">BN$3*M21</f>
        <v>-0.16591368206991919</v>
      </c>
      <c r="BO21">
        <f t="shared" ref="BO21:BO84" si="42">BO$3*N21</f>
        <v>-1.1543150029727813</v>
      </c>
      <c r="BP21">
        <f t="shared" ref="BP21:BP84" si="43">BP$3*O21</f>
        <v>-6.3943938845999151E-2</v>
      </c>
      <c r="BQ21">
        <f t="shared" ref="BQ21:BQ84" si="44">BQ$3*P21</f>
        <v>-0.12308910231949276</v>
      </c>
      <c r="BR21">
        <f t="shared" ref="BR21:BR84" si="45">BR$3*Q21</f>
        <v>-0.13196937436222192</v>
      </c>
      <c r="BS21">
        <f t="shared" ref="BS21:BS84" si="46">BS$3*R21</f>
        <v>0.51509397558912873</v>
      </c>
      <c r="BT21">
        <f t="shared" si="33"/>
        <v>-0.52064632557427459</v>
      </c>
      <c r="BV21">
        <f t="shared" si="34"/>
        <v>-1.0450615688491522</v>
      </c>
      <c r="BW21">
        <f t="shared" si="35"/>
        <v>0.35167016678406099</v>
      </c>
      <c r="BX21">
        <f t="shared" si="36"/>
        <v>0.26017454215237024</v>
      </c>
      <c r="BY21">
        <f t="shared" si="37"/>
        <v>0.73982545784762976</v>
      </c>
      <c r="BZ21">
        <f t="shared" si="38"/>
        <v>-0.30134098837857304</v>
      </c>
    </row>
    <row r="22" spans="1:78" x14ac:dyDescent="0.3">
      <c r="A22" t="s">
        <v>2810</v>
      </c>
      <c r="B22" t="s">
        <v>2823</v>
      </c>
      <c r="C22" t="s">
        <v>2851</v>
      </c>
      <c r="D22" t="s">
        <v>2832</v>
      </c>
      <c r="E22" t="s">
        <v>15</v>
      </c>
      <c r="F22">
        <v>1</v>
      </c>
      <c r="G22">
        <v>1</v>
      </c>
      <c r="H22" t="s">
        <v>44</v>
      </c>
      <c r="I22">
        <v>1</v>
      </c>
      <c r="J22">
        <v>32.769878926258563</v>
      </c>
      <c r="K22">
        <v>123.30204897661667</v>
      </c>
      <c r="L22">
        <v>70.538774768379497</v>
      </c>
      <c r="M22">
        <v>45.286193221659182</v>
      </c>
      <c r="N22">
        <v>151.41878811967541</v>
      </c>
      <c r="O22">
        <v>48.695090775187893</v>
      </c>
      <c r="P22">
        <v>79.365382998232107</v>
      </c>
      <c r="Q22">
        <v>72.444458573419169</v>
      </c>
      <c r="R22">
        <v>103.15987615987927</v>
      </c>
      <c r="S22">
        <v>1</v>
      </c>
      <c r="T22">
        <v>1</v>
      </c>
      <c r="U22" t="s">
        <v>2818</v>
      </c>
      <c r="W22">
        <f t="shared" si="4"/>
        <v>0.24060451777399761</v>
      </c>
      <c r="X22">
        <f t="shared" si="5"/>
        <v>0.64111939602149381</v>
      </c>
      <c r="Y22">
        <f t="shared" si="6"/>
        <v>-0.23352397279266615</v>
      </c>
      <c r="Z22">
        <f t="shared" si="7"/>
        <v>0.32943659493459909</v>
      </c>
      <c r="AA22">
        <f t="shared" si="8"/>
        <v>1.6593819257225275</v>
      </c>
      <c r="AB22">
        <f t="shared" si="9"/>
        <v>0.222592537028351</v>
      </c>
      <c r="AC22">
        <f t="shared" si="10"/>
        <v>0.54954038841540609</v>
      </c>
      <c r="AD22">
        <f t="shared" si="11"/>
        <v>0.46798575022321215</v>
      </c>
      <c r="AE22">
        <f t="shared" si="12"/>
        <v>0.73410367098427942</v>
      </c>
      <c r="AF22">
        <f t="shared" si="13"/>
        <v>-0.5239687488631376</v>
      </c>
      <c r="AH22">
        <f t="shared" si="14"/>
        <v>4.087272059448062</v>
      </c>
      <c r="AI22">
        <f t="shared" si="15"/>
        <v>59.577146910981796</v>
      </c>
      <c r="AJ22">
        <f t="shared" si="16"/>
        <v>0.9834921244892979</v>
      </c>
      <c r="AK22">
        <f t="shared" si="17"/>
        <v>0.9834921244892979</v>
      </c>
      <c r="AL22">
        <f t="shared" si="18"/>
        <v>-1.6645648821792359E-2</v>
      </c>
      <c r="AN22">
        <f>VLOOKUP(J22,counts!$W$8:$Z$13,4,FALSE)</f>
        <v>61</v>
      </c>
      <c r="AO22">
        <f>VLOOKUP(K22,counts!$W$17:$Z$23,4,FALSE)</f>
        <v>73</v>
      </c>
      <c r="AP22">
        <f>VLOOKUP(L22,counts!$W$27:$Z$33,4,FALSE)</f>
        <v>47</v>
      </c>
      <c r="AQ22">
        <f>VLOOKUP(M22,counts!$W$38:$Z$49,4,FALSE)</f>
        <v>64</v>
      </c>
      <c r="AR22">
        <f>VLOOKUP(N22,counts!$W$53:$Z$54,4,FALSE)</f>
        <v>102</v>
      </c>
      <c r="AS22">
        <f>VLOOKUP(O22,counts!$W$58:$Z$62,4,FALSE)</f>
        <v>61</v>
      </c>
      <c r="AT22">
        <f>VLOOKUP(P22,counts!$W$66:$Z$69,4,FALSE)</f>
        <v>70</v>
      </c>
      <c r="AU22">
        <f>VLOOKUP(Q22,counts!$W$73:$Z$75,4,FALSE)</f>
        <v>68</v>
      </c>
      <c r="AV22">
        <f>VLOOKUP(R22,counts!$W$79:$Z$81,4,FALSE)</f>
        <v>75</v>
      </c>
      <c r="AW22">
        <f t="shared" si="19"/>
        <v>621</v>
      </c>
      <c r="AX22">
        <f t="shared" si="20"/>
        <v>1</v>
      </c>
      <c r="AY22">
        <f t="shared" si="21"/>
        <v>1</v>
      </c>
      <c r="AZ22" t="str">
        <f t="shared" si="22"/>
        <v>Train</v>
      </c>
      <c r="BA22" t="str">
        <f t="shared" si="23"/>
        <v>31-40</v>
      </c>
      <c r="BB22" t="str">
        <f t="shared" si="24"/>
        <v>F, G, T</v>
      </c>
      <c r="BC22" t="str">
        <f t="shared" si="25"/>
        <v>41-100</v>
      </c>
      <c r="BD22" t="str">
        <f t="shared" si="26"/>
        <v>NJ</v>
      </c>
      <c r="BE22" t="str">
        <f t="shared" si="27"/>
        <v>female</v>
      </c>
      <c r="BF22">
        <f t="shared" si="28"/>
        <v>1</v>
      </c>
      <c r="BG22">
        <f t="shared" si="29"/>
        <v>1</v>
      </c>
      <c r="BH22" t="str">
        <f t="shared" si="30"/>
        <v>C</v>
      </c>
      <c r="BI22">
        <f t="shared" si="31"/>
        <v>1</v>
      </c>
      <c r="BK22">
        <f t="shared" si="32"/>
        <v>0.24679587375027071</v>
      </c>
      <c r="BL22">
        <f t="shared" si="39"/>
        <v>0.62807202347308144</v>
      </c>
      <c r="BM22">
        <f t="shared" si="40"/>
        <v>0</v>
      </c>
      <c r="BN22">
        <f t="shared" si="41"/>
        <v>0.322034511891991</v>
      </c>
      <c r="BO22">
        <f t="shared" si="42"/>
        <v>1.608400077660413</v>
      </c>
      <c r="BP22">
        <f t="shared" si="43"/>
        <v>0.21104029039891525</v>
      </c>
      <c r="BQ22">
        <f t="shared" si="44"/>
        <v>0.44377010170938269</v>
      </c>
      <c r="BR22">
        <f t="shared" si="45"/>
        <v>0.42637636209158797</v>
      </c>
      <c r="BS22">
        <f t="shared" si="46"/>
        <v>0.51509397558912873</v>
      </c>
      <c r="BT22">
        <f t="shared" si="33"/>
        <v>-0.52064632557427459</v>
      </c>
      <c r="BV22">
        <f t="shared" si="34"/>
        <v>3.8809368909904967</v>
      </c>
      <c r="BW22">
        <f t="shared" si="35"/>
        <v>48.46960454134004</v>
      </c>
      <c r="BX22">
        <f t="shared" si="36"/>
        <v>0.97978556713215015</v>
      </c>
      <c r="BY22">
        <f t="shared" si="37"/>
        <v>0.97978556713215015</v>
      </c>
      <c r="BZ22">
        <f t="shared" si="38"/>
        <v>-2.0421540308538329E-2</v>
      </c>
    </row>
    <row r="23" spans="1:78" x14ac:dyDescent="0.3">
      <c r="A23" t="s">
        <v>2820</v>
      </c>
      <c r="B23" t="s">
        <v>2838</v>
      </c>
      <c r="C23" t="s">
        <v>2810</v>
      </c>
      <c r="D23" t="s">
        <v>2836</v>
      </c>
      <c r="E23" t="s">
        <v>20</v>
      </c>
      <c r="F23">
        <v>0</v>
      </c>
      <c r="G23">
        <v>0</v>
      </c>
      <c r="H23" t="s">
        <v>2843</v>
      </c>
      <c r="I23">
        <v>1</v>
      </c>
      <c r="J23">
        <v>-11.613432440426715</v>
      </c>
      <c r="K23">
        <v>-42.171718189759716</v>
      </c>
      <c r="L23">
        <v>22.971838090238197</v>
      </c>
      <c r="M23">
        <v>105.0698932972212</v>
      </c>
      <c r="N23">
        <v>-108.67008854708662</v>
      </c>
      <c r="O23">
        <v>-14.754319664473872</v>
      </c>
      <c r="P23">
        <v>-22.013681658285037</v>
      </c>
      <c r="Q23">
        <v>-22.422560732600829</v>
      </c>
      <c r="R23">
        <v>103.15987615987927</v>
      </c>
      <c r="S23">
        <v>1</v>
      </c>
      <c r="T23">
        <v>1</v>
      </c>
      <c r="U23" t="s">
        <v>2818</v>
      </c>
      <c r="W23">
        <f t="shared" si="4"/>
        <v>-8.5268679762827468E-2</v>
      </c>
      <c r="X23">
        <f t="shared" si="5"/>
        <v>-0.21927540312111751</v>
      </c>
      <c r="Y23">
        <f t="shared" si="6"/>
        <v>-7.6050015197982379E-2</v>
      </c>
      <c r="Z23">
        <f t="shared" si="7"/>
        <v>0.76433600211340613</v>
      </c>
      <c r="AA23">
        <f t="shared" si="8"/>
        <v>-1.1909036060913412</v>
      </c>
      <c r="AB23">
        <f t="shared" si="9"/>
        <v>-6.7444200102322438E-2</v>
      </c>
      <c r="AC23">
        <f t="shared" si="10"/>
        <v>-0.15242674717787899</v>
      </c>
      <c r="AD23">
        <f t="shared" si="11"/>
        <v>-0.14484805481342802</v>
      </c>
      <c r="AE23">
        <f t="shared" si="12"/>
        <v>0.73410367098427942</v>
      </c>
      <c r="AF23">
        <f t="shared" si="13"/>
        <v>-0.5239687488631376</v>
      </c>
      <c r="AH23">
        <f t="shared" si="14"/>
        <v>-0.96174578203235017</v>
      </c>
      <c r="AI23">
        <f t="shared" si="15"/>
        <v>0.38222502159690164</v>
      </c>
      <c r="AJ23">
        <f t="shared" si="16"/>
        <v>0.27652879641500944</v>
      </c>
      <c r="AK23">
        <f t="shared" si="17"/>
        <v>0.27652879641500944</v>
      </c>
      <c r="AL23">
        <f t="shared" si="18"/>
        <v>-1.2854403172761837</v>
      </c>
      <c r="AN23">
        <f>VLOOKUP(J23,counts!$W$8:$Z$13,4,FALSE)</f>
        <v>52</v>
      </c>
      <c r="AO23">
        <f>VLOOKUP(K23,counts!$W$17:$Z$23,4,FALSE)</f>
        <v>48</v>
      </c>
      <c r="AP23">
        <f>VLOOKUP(L23,counts!$W$27:$Z$33,4,FALSE)</f>
        <v>52</v>
      </c>
      <c r="AQ23">
        <f>VLOOKUP(M23,counts!$W$38:$Z$49,4,FALSE)</f>
        <v>76</v>
      </c>
      <c r="AR23">
        <f>VLOOKUP(N23,counts!$W$53:$Z$54,4,FALSE)</f>
        <v>20</v>
      </c>
      <c r="AS23">
        <f>VLOOKUP(O23,counts!$W$58:$Z$62,4,FALSE)</f>
        <v>52</v>
      </c>
      <c r="AT23">
        <f>VLOOKUP(P23,counts!$W$66:$Z$69,4,FALSE)</f>
        <v>50</v>
      </c>
      <c r="AU23">
        <f>VLOOKUP(Q23,counts!$W$73:$Z$75,4,FALSE)</f>
        <v>50</v>
      </c>
      <c r="AV23">
        <f>VLOOKUP(R23,counts!$W$79:$Z$81,4,FALSE)</f>
        <v>75</v>
      </c>
      <c r="AW23">
        <f t="shared" si="19"/>
        <v>475</v>
      </c>
      <c r="AX23">
        <f t="shared" si="20"/>
        <v>1</v>
      </c>
      <c r="AY23">
        <f t="shared" si="21"/>
        <v>1</v>
      </c>
      <c r="AZ23" t="str">
        <f t="shared" si="22"/>
        <v>Train</v>
      </c>
      <c r="BA23" t="str">
        <f t="shared" si="23"/>
        <v>18-30</v>
      </c>
      <c r="BB23" t="str">
        <f t="shared" si="24"/>
        <v>Blank</v>
      </c>
      <c r="BC23" t="str">
        <f t="shared" si="25"/>
        <v>31-40</v>
      </c>
      <c r="BD23" t="str">
        <f t="shared" si="26"/>
        <v>PA</v>
      </c>
      <c r="BE23" t="str">
        <f t="shared" si="27"/>
        <v>male</v>
      </c>
      <c r="BF23">
        <f t="shared" si="28"/>
        <v>0</v>
      </c>
      <c r="BG23">
        <f t="shared" si="29"/>
        <v>0</v>
      </c>
      <c r="BH23" t="str">
        <f t="shared" si="30"/>
        <v>S, blank</v>
      </c>
      <c r="BI23">
        <f t="shared" si="31"/>
        <v>1</v>
      </c>
      <c r="BK23">
        <f t="shared" si="32"/>
        <v>-8.7462856143731463E-2</v>
      </c>
      <c r="BL23">
        <f t="shared" si="39"/>
        <v>-0.2148129459049134</v>
      </c>
      <c r="BM23">
        <f t="shared" si="40"/>
        <v>0</v>
      </c>
      <c r="BN23">
        <f t="shared" si="41"/>
        <v>0.74716220100238595</v>
      </c>
      <c r="BO23">
        <f t="shared" si="42"/>
        <v>-1.1543150029727813</v>
      </c>
      <c r="BP23">
        <f t="shared" si="43"/>
        <v>-6.3943938845999151E-2</v>
      </c>
      <c r="BQ23">
        <f t="shared" si="44"/>
        <v>-0.12308910231949276</v>
      </c>
      <c r="BR23">
        <f t="shared" si="45"/>
        <v>-0.13196937436222192</v>
      </c>
      <c r="BS23">
        <f t="shared" si="46"/>
        <v>0.51509397558912873</v>
      </c>
      <c r="BT23">
        <f t="shared" si="33"/>
        <v>-0.52064632557427459</v>
      </c>
      <c r="BV23">
        <f t="shared" si="34"/>
        <v>-1.0339833695318998</v>
      </c>
      <c r="BW23">
        <f t="shared" si="35"/>
        <v>0.35558769851899052</v>
      </c>
      <c r="BX23">
        <f t="shared" si="36"/>
        <v>0.26231257402783892</v>
      </c>
      <c r="BY23">
        <f t="shared" si="37"/>
        <v>0.26231257402783892</v>
      </c>
      <c r="BZ23">
        <f t="shared" si="38"/>
        <v>-1.338218455675972</v>
      </c>
    </row>
    <row r="24" spans="1:78" x14ac:dyDescent="0.3">
      <c r="A24" t="s">
        <v>2810</v>
      </c>
      <c r="B24" t="s">
        <v>2838</v>
      </c>
      <c r="C24" t="s">
        <v>2826</v>
      </c>
      <c r="D24" t="s">
        <v>2838</v>
      </c>
      <c r="E24" t="s">
        <v>15</v>
      </c>
      <c r="F24">
        <v>0</v>
      </c>
      <c r="G24">
        <v>0</v>
      </c>
      <c r="H24" t="s">
        <v>2843</v>
      </c>
      <c r="I24">
        <v>1</v>
      </c>
      <c r="J24">
        <v>32.769878926258563</v>
      </c>
      <c r="K24">
        <v>-42.171718189759716</v>
      </c>
      <c r="L24">
        <v>163.84855978743315</v>
      </c>
      <c r="M24">
        <v>-33.757758935166962</v>
      </c>
      <c r="N24">
        <v>151.41878811967541</v>
      </c>
      <c r="O24">
        <v>-14.754319664473872</v>
      </c>
      <c r="P24">
        <v>-22.013681658285037</v>
      </c>
      <c r="Q24">
        <v>-22.422560732600829</v>
      </c>
      <c r="R24">
        <v>103.15987615987927</v>
      </c>
      <c r="S24">
        <v>1</v>
      </c>
      <c r="T24">
        <v>1</v>
      </c>
      <c r="U24" t="s">
        <v>2818</v>
      </c>
      <c r="W24">
        <f t="shared" si="4"/>
        <v>0.24060451777399761</v>
      </c>
      <c r="X24">
        <f t="shared" si="5"/>
        <v>-0.21927540312111751</v>
      </c>
      <c r="Y24">
        <f t="shared" si="6"/>
        <v>-0.54243310496328723</v>
      </c>
      <c r="Z24">
        <f t="shared" si="7"/>
        <v>-0.24557244416175711</v>
      </c>
      <c r="AA24">
        <f t="shared" si="8"/>
        <v>1.6593819257225275</v>
      </c>
      <c r="AB24">
        <f t="shared" si="9"/>
        <v>-6.7444200102322438E-2</v>
      </c>
      <c r="AC24">
        <f t="shared" si="10"/>
        <v>-0.15242674717787899</v>
      </c>
      <c r="AD24">
        <f t="shared" si="11"/>
        <v>-0.14484805481342802</v>
      </c>
      <c r="AE24">
        <f t="shared" si="12"/>
        <v>0.73410367098427942</v>
      </c>
      <c r="AF24">
        <f t="shared" si="13"/>
        <v>-0.5239687488631376</v>
      </c>
      <c r="AH24">
        <f t="shared" si="14"/>
        <v>0.73812141127787589</v>
      </c>
      <c r="AI24">
        <f t="shared" si="15"/>
        <v>2.0920018097380999</v>
      </c>
      <c r="AJ24">
        <f t="shared" si="16"/>
        <v>0.67658492409333282</v>
      </c>
      <c r="AK24">
        <f t="shared" si="17"/>
        <v>0.67658492409333282</v>
      </c>
      <c r="AL24">
        <f t="shared" si="18"/>
        <v>-0.39069730474405584</v>
      </c>
      <c r="AN24">
        <f>VLOOKUP(J24,counts!$W$8:$Z$13,4,FALSE)</f>
        <v>61</v>
      </c>
      <c r="AO24">
        <f>VLOOKUP(K24,counts!$W$17:$Z$23,4,FALSE)</f>
        <v>48</v>
      </c>
      <c r="AP24">
        <f>VLOOKUP(L24,counts!$W$27:$Z$33,4,FALSE)</f>
        <v>38</v>
      </c>
      <c r="AQ24">
        <f>VLOOKUP(M24,counts!$W$38:$Z$49,4,FALSE)</f>
        <v>47</v>
      </c>
      <c r="AR24">
        <f>VLOOKUP(N24,counts!$W$53:$Z$54,4,FALSE)</f>
        <v>102</v>
      </c>
      <c r="AS24">
        <f>VLOOKUP(O24,counts!$W$58:$Z$62,4,FALSE)</f>
        <v>52</v>
      </c>
      <c r="AT24">
        <f>VLOOKUP(P24,counts!$W$66:$Z$69,4,FALSE)</f>
        <v>50</v>
      </c>
      <c r="AU24">
        <f>VLOOKUP(Q24,counts!$W$73:$Z$75,4,FALSE)</f>
        <v>50</v>
      </c>
      <c r="AV24">
        <f>VLOOKUP(R24,counts!$W$79:$Z$81,4,FALSE)</f>
        <v>75</v>
      </c>
      <c r="AW24">
        <f t="shared" si="19"/>
        <v>523</v>
      </c>
      <c r="AX24">
        <f t="shared" si="20"/>
        <v>1</v>
      </c>
      <c r="AY24">
        <f t="shared" si="21"/>
        <v>1</v>
      </c>
      <c r="AZ24" t="str">
        <f t="shared" si="22"/>
        <v>Train</v>
      </c>
      <c r="BA24" t="str">
        <f t="shared" si="23"/>
        <v>31-40</v>
      </c>
      <c r="BB24" t="str">
        <f t="shared" si="24"/>
        <v>Blank</v>
      </c>
      <c r="BC24" t="str">
        <f t="shared" si="25"/>
        <v>100+</v>
      </c>
      <c r="BD24" t="str">
        <f t="shared" si="26"/>
        <v>Blank</v>
      </c>
      <c r="BE24" t="str">
        <f t="shared" si="27"/>
        <v>female</v>
      </c>
      <c r="BF24">
        <f t="shared" si="28"/>
        <v>0</v>
      </c>
      <c r="BG24">
        <f t="shared" si="29"/>
        <v>0</v>
      </c>
      <c r="BH24" t="str">
        <f t="shared" si="30"/>
        <v>S, blank</v>
      </c>
      <c r="BI24">
        <f t="shared" si="31"/>
        <v>1</v>
      </c>
      <c r="BK24">
        <f t="shared" si="32"/>
        <v>0.24679587375027071</v>
      </c>
      <c r="BL24">
        <f t="shared" si="39"/>
        <v>-0.2148129459049134</v>
      </c>
      <c r="BM24">
        <f t="shared" si="40"/>
        <v>0</v>
      </c>
      <c r="BN24">
        <f t="shared" si="41"/>
        <v>-0.24005469764357676</v>
      </c>
      <c r="BO24">
        <f t="shared" si="42"/>
        <v>1.608400077660413</v>
      </c>
      <c r="BP24">
        <f t="shared" si="43"/>
        <v>-6.3943938845999151E-2</v>
      </c>
      <c r="BQ24">
        <f t="shared" si="44"/>
        <v>-0.12308910231949276</v>
      </c>
      <c r="BR24">
        <f t="shared" si="45"/>
        <v>-0.13196937436222192</v>
      </c>
      <c r="BS24">
        <f t="shared" si="46"/>
        <v>0.51509397558912873</v>
      </c>
      <c r="BT24">
        <f t="shared" si="33"/>
        <v>-0.52064632557427459</v>
      </c>
      <c r="BV24">
        <f t="shared" si="34"/>
        <v>1.075773542349334</v>
      </c>
      <c r="BW24">
        <f t="shared" si="35"/>
        <v>2.9322602509582403</v>
      </c>
      <c r="BX24">
        <f t="shared" si="36"/>
        <v>0.7456933325416818</v>
      </c>
      <c r="BY24">
        <f t="shared" si="37"/>
        <v>0.7456933325416818</v>
      </c>
      <c r="BZ24">
        <f t="shared" si="38"/>
        <v>-0.29344084567970713</v>
      </c>
    </row>
    <row r="25" spans="1:78" x14ac:dyDescent="0.3">
      <c r="A25" t="s">
        <v>2810</v>
      </c>
      <c r="B25" t="s">
        <v>2823</v>
      </c>
      <c r="C25" t="s">
        <v>2851</v>
      </c>
      <c r="D25" t="s">
        <v>2837</v>
      </c>
      <c r="E25" t="s">
        <v>20</v>
      </c>
      <c r="F25">
        <v>1</v>
      </c>
      <c r="G25">
        <v>0</v>
      </c>
      <c r="H25" t="s">
        <v>2843</v>
      </c>
      <c r="I25">
        <v>1</v>
      </c>
      <c r="J25">
        <v>32.769878926258563</v>
      </c>
      <c r="K25">
        <v>123.30204897661667</v>
      </c>
      <c r="L25">
        <v>70.538774768379497</v>
      </c>
      <c r="M25">
        <v>123.30204897661667</v>
      </c>
      <c r="N25">
        <v>-108.67008854708662</v>
      </c>
      <c r="O25">
        <v>48.695090775187893</v>
      </c>
      <c r="P25">
        <v>-22.013681658285037</v>
      </c>
      <c r="Q25">
        <v>-22.422560732600829</v>
      </c>
      <c r="R25">
        <v>103.15987615987927</v>
      </c>
      <c r="S25">
        <v>0</v>
      </c>
      <c r="T25">
        <v>1</v>
      </c>
      <c r="U25" t="s">
        <v>2818</v>
      </c>
      <c r="W25">
        <f t="shared" si="4"/>
        <v>0.24060451777399761</v>
      </c>
      <c r="X25">
        <f t="shared" si="5"/>
        <v>0.64111939602149381</v>
      </c>
      <c r="Y25">
        <f t="shared" si="6"/>
        <v>-0.23352397279266615</v>
      </c>
      <c r="Z25">
        <f t="shared" si="7"/>
        <v>0.89696669721155109</v>
      </c>
      <c r="AA25">
        <f t="shared" si="8"/>
        <v>-1.1909036060913412</v>
      </c>
      <c r="AB25">
        <f t="shared" si="9"/>
        <v>0.222592537028351</v>
      </c>
      <c r="AC25">
        <f t="shared" si="10"/>
        <v>-0.15242674717787899</v>
      </c>
      <c r="AD25">
        <f t="shared" si="11"/>
        <v>-0.14484805481342802</v>
      </c>
      <c r="AE25">
        <f t="shared" si="12"/>
        <v>0.73410367098427942</v>
      </c>
      <c r="AF25">
        <f t="shared" si="13"/>
        <v>-0.5239687488631376</v>
      </c>
      <c r="AH25">
        <f t="shared" si="14"/>
        <v>0.48971568928122122</v>
      </c>
      <c r="AI25">
        <f t="shared" si="15"/>
        <v>1.631852200923527</v>
      </c>
      <c r="AJ25">
        <f t="shared" si="16"/>
        <v>0.62003945371662739</v>
      </c>
      <c r="AK25">
        <f t="shared" si="17"/>
        <v>0.37996054628337261</v>
      </c>
      <c r="AL25">
        <f t="shared" si="18"/>
        <v>-0.96768785722202522</v>
      </c>
      <c r="AN25">
        <f>VLOOKUP(J25,counts!$W$8:$Z$13,4,FALSE)</f>
        <v>61</v>
      </c>
      <c r="AO25">
        <f>VLOOKUP(K25,counts!$W$17:$Z$23,4,FALSE)</f>
        <v>73</v>
      </c>
      <c r="AP25">
        <f>VLOOKUP(L25,counts!$W$27:$Z$33,4,FALSE)</f>
        <v>47</v>
      </c>
      <c r="AQ25">
        <f>VLOOKUP(M25,counts!$W$38:$Z$49,4,FALSE)</f>
        <v>80</v>
      </c>
      <c r="AR25">
        <f>VLOOKUP(N25,counts!$W$53:$Z$54,4,FALSE)</f>
        <v>20</v>
      </c>
      <c r="AS25">
        <f>VLOOKUP(O25,counts!$W$58:$Z$62,4,FALSE)</f>
        <v>61</v>
      </c>
      <c r="AT25">
        <f>VLOOKUP(P25,counts!$W$66:$Z$69,4,FALSE)</f>
        <v>50</v>
      </c>
      <c r="AU25">
        <f>VLOOKUP(Q25,counts!$W$73:$Z$75,4,FALSE)</f>
        <v>50</v>
      </c>
      <c r="AV25">
        <f>VLOOKUP(R25,counts!$W$79:$Z$81,4,FALSE)</f>
        <v>75</v>
      </c>
      <c r="AW25">
        <f t="shared" si="19"/>
        <v>517</v>
      </c>
      <c r="AX25">
        <f t="shared" si="20"/>
        <v>0</v>
      </c>
      <c r="AY25">
        <f t="shared" si="21"/>
        <v>1</v>
      </c>
      <c r="AZ25" t="str">
        <f t="shared" si="22"/>
        <v>Train</v>
      </c>
      <c r="BA25" t="str">
        <f t="shared" si="23"/>
        <v>31-40</v>
      </c>
      <c r="BB25" t="str">
        <f t="shared" si="24"/>
        <v>F, G, T</v>
      </c>
      <c r="BC25" t="str">
        <f t="shared" si="25"/>
        <v>41-100</v>
      </c>
      <c r="BD25" t="str">
        <f t="shared" si="26"/>
        <v>PQ</v>
      </c>
      <c r="BE25" t="str">
        <f t="shared" si="27"/>
        <v>male</v>
      </c>
      <c r="BF25">
        <f t="shared" si="28"/>
        <v>1</v>
      </c>
      <c r="BG25">
        <f t="shared" si="29"/>
        <v>0</v>
      </c>
      <c r="BH25" t="str">
        <f t="shared" si="30"/>
        <v>S, blank</v>
      </c>
      <c r="BI25">
        <f t="shared" si="31"/>
        <v>1</v>
      </c>
      <c r="BK25">
        <f t="shared" si="32"/>
        <v>0.24679587375027071</v>
      </c>
      <c r="BL25">
        <f t="shared" si="39"/>
        <v>0.62807202347308144</v>
      </c>
      <c r="BM25">
        <f t="shared" si="40"/>
        <v>0</v>
      </c>
      <c r="BN25">
        <f t="shared" si="41"/>
        <v>0.87681282820822459</v>
      </c>
      <c r="BO25">
        <f t="shared" si="42"/>
        <v>-1.1543150029727813</v>
      </c>
      <c r="BP25">
        <f t="shared" si="43"/>
        <v>0.21104029039891525</v>
      </c>
      <c r="BQ25">
        <f t="shared" si="44"/>
        <v>-0.12308910231949276</v>
      </c>
      <c r="BR25">
        <f t="shared" si="45"/>
        <v>-0.13196937436222192</v>
      </c>
      <c r="BS25">
        <f t="shared" si="46"/>
        <v>0.51509397558912873</v>
      </c>
      <c r="BT25">
        <f t="shared" si="33"/>
        <v>-0.52064632557427459</v>
      </c>
      <c r="BV25">
        <f t="shared" si="34"/>
        <v>0.5477951861908501</v>
      </c>
      <c r="BW25">
        <f t="shared" si="35"/>
        <v>1.729435727432568</v>
      </c>
      <c r="BX25">
        <f t="shared" si="36"/>
        <v>0.63362390623477116</v>
      </c>
      <c r="BY25">
        <f t="shared" si="37"/>
        <v>0.36637609376522884</v>
      </c>
      <c r="BZ25">
        <f t="shared" si="38"/>
        <v>-1.0040948945847312</v>
      </c>
    </row>
    <row r="26" spans="1:78" x14ac:dyDescent="0.3">
      <c r="A26" t="s">
        <v>2820</v>
      </c>
      <c r="B26" t="s">
        <v>2823</v>
      </c>
      <c r="C26" t="s">
        <v>2851</v>
      </c>
      <c r="D26" t="s">
        <v>2837</v>
      </c>
      <c r="E26" t="s">
        <v>15</v>
      </c>
      <c r="F26">
        <v>1</v>
      </c>
      <c r="G26">
        <v>2</v>
      </c>
      <c r="H26" t="s">
        <v>2843</v>
      </c>
      <c r="I26">
        <v>1</v>
      </c>
      <c r="J26">
        <v>-11.613432440426715</v>
      </c>
      <c r="K26">
        <v>123.30204897661667</v>
      </c>
      <c r="L26">
        <v>70.538774768379497</v>
      </c>
      <c r="M26">
        <v>123.30204897661667</v>
      </c>
      <c r="N26">
        <v>151.41878811967541</v>
      </c>
      <c r="O26">
        <v>48.695090775187893</v>
      </c>
      <c r="P26">
        <v>75.609641767585757</v>
      </c>
      <c r="Q26">
        <v>-22.422560732600829</v>
      </c>
      <c r="R26">
        <v>103.15987615987927</v>
      </c>
      <c r="S26">
        <v>1</v>
      </c>
      <c r="T26">
        <v>1</v>
      </c>
      <c r="U26" t="s">
        <v>2818</v>
      </c>
      <c r="W26">
        <f t="shared" si="4"/>
        <v>-8.5268679762827468E-2</v>
      </c>
      <c r="X26">
        <f t="shared" si="5"/>
        <v>0.64111939602149381</v>
      </c>
      <c r="Y26">
        <f t="shared" si="6"/>
        <v>-0.23352397279266615</v>
      </c>
      <c r="Z26">
        <f t="shared" si="7"/>
        <v>0.89696669721155109</v>
      </c>
      <c r="AA26">
        <f t="shared" si="8"/>
        <v>1.6593819257225275</v>
      </c>
      <c r="AB26">
        <f t="shared" si="9"/>
        <v>0.222592537028351</v>
      </c>
      <c r="AC26">
        <f t="shared" si="10"/>
        <v>0.5235349510734969</v>
      </c>
      <c r="AD26">
        <f t="shared" si="11"/>
        <v>-0.14484805481342802</v>
      </c>
      <c r="AE26">
        <f t="shared" si="12"/>
        <v>0.73410367098427942</v>
      </c>
      <c r="AF26">
        <f t="shared" si="13"/>
        <v>-0.5239687488631376</v>
      </c>
      <c r="AH26">
        <f t="shared" si="14"/>
        <v>3.69008972180964</v>
      </c>
      <c r="AI26">
        <f t="shared" si="15"/>
        <v>40.048440014607877</v>
      </c>
      <c r="AJ26">
        <f t="shared" si="16"/>
        <v>0.97563853828198754</v>
      </c>
      <c r="AK26">
        <f t="shared" si="17"/>
        <v>0.97563853828198754</v>
      </c>
      <c r="AL26">
        <f t="shared" si="18"/>
        <v>-2.4663111286502011E-2</v>
      </c>
      <c r="AN26">
        <f>VLOOKUP(J26,counts!$W$8:$Z$13,4,FALSE)</f>
        <v>52</v>
      </c>
      <c r="AO26">
        <f>VLOOKUP(K26,counts!$W$17:$Z$23,4,FALSE)</f>
        <v>73</v>
      </c>
      <c r="AP26">
        <f>VLOOKUP(L26,counts!$W$27:$Z$33,4,FALSE)</f>
        <v>47</v>
      </c>
      <c r="AQ26">
        <f>VLOOKUP(M26,counts!$W$38:$Z$49,4,FALSE)</f>
        <v>80</v>
      </c>
      <c r="AR26">
        <f>VLOOKUP(N26,counts!$W$53:$Z$54,4,FALSE)</f>
        <v>102</v>
      </c>
      <c r="AS26">
        <f>VLOOKUP(O26,counts!$W$58:$Z$62,4,FALSE)</f>
        <v>61</v>
      </c>
      <c r="AT26">
        <f>VLOOKUP(P26,counts!$W$66:$Z$69,4,FALSE)</f>
        <v>69</v>
      </c>
      <c r="AU26">
        <f>VLOOKUP(Q26,counts!$W$73:$Z$75,4,FALSE)</f>
        <v>50</v>
      </c>
      <c r="AV26">
        <f>VLOOKUP(R26,counts!$W$79:$Z$81,4,FALSE)</f>
        <v>75</v>
      </c>
      <c r="AW26">
        <f t="shared" si="19"/>
        <v>609</v>
      </c>
      <c r="AX26">
        <f t="shared" si="20"/>
        <v>1</v>
      </c>
      <c r="AY26">
        <f t="shared" si="21"/>
        <v>1</v>
      </c>
      <c r="AZ26" t="str">
        <f t="shared" si="22"/>
        <v>Train</v>
      </c>
      <c r="BA26" t="str">
        <f t="shared" si="23"/>
        <v>18-30</v>
      </c>
      <c r="BB26" t="str">
        <f t="shared" si="24"/>
        <v>F, G, T</v>
      </c>
      <c r="BC26" t="str">
        <f t="shared" si="25"/>
        <v>41-100</v>
      </c>
      <c r="BD26" t="str">
        <f t="shared" si="26"/>
        <v>PQ</v>
      </c>
      <c r="BE26" t="str">
        <f t="shared" si="27"/>
        <v>female</v>
      </c>
      <c r="BF26">
        <f t="shared" si="28"/>
        <v>1</v>
      </c>
      <c r="BG26">
        <f t="shared" si="29"/>
        <v>2</v>
      </c>
      <c r="BH26" t="str">
        <f t="shared" si="30"/>
        <v>S, blank</v>
      </c>
      <c r="BI26">
        <f t="shared" si="31"/>
        <v>1</v>
      </c>
      <c r="BK26">
        <f t="shared" si="32"/>
        <v>-8.7462856143731463E-2</v>
      </c>
      <c r="BL26">
        <f t="shared" si="39"/>
        <v>0.62807202347308144</v>
      </c>
      <c r="BM26">
        <f t="shared" si="40"/>
        <v>0</v>
      </c>
      <c r="BN26">
        <f t="shared" si="41"/>
        <v>0.87681282820822459</v>
      </c>
      <c r="BO26">
        <f t="shared" si="42"/>
        <v>1.608400077660413</v>
      </c>
      <c r="BP26">
        <f t="shared" si="43"/>
        <v>0.21104029039891525</v>
      </c>
      <c r="BQ26">
        <f t="shared" si="44"/>
        <v>0.42276994263555601</v>
      </c>
      <c r="BR26">
        <f t="shared" si="45"/>
        <v>-0.13196937436222192</v>
      </c>
      <c r="BS26">
        <f t="shared" si="46"/>
        <v>0.51509397558912873</v>
      </c>
      <c r="BT26">
        <f t="shared" si="33"/>
        <v>-0.52064632557427459</v>
      </c>
      <c r="BV26">
        <f t="shared" si="34"/>
        <v>3.5221105818850917</v>
      </c>
      <c r="BW26">
        <f t="shared" si="35"/>
        <v>33.855808566842477</v>
      </c>
      <c r="BX26">
        <f t="shared" si="36"/>
        <v>0.97131037720492652</v>
      </c>
      <c r="BY26">
        <f t="shared" si="37"/>
        <v>0.97131037720492652</v>
      </c>
      <c r="BZ26">
        <f t="shared" si="38"/>
        <v>-2.9109214800051329E-2</v>
      </c>
    </row>
    <row r="27" spans="1:78" x14ac:dyDescent="0.3">
      <c r="A27" t="s">
        <v>2812</v>
      </c>
      <c r="B27" t="s">
        <v>2823</v>
      </c>
      <c r="C27" t="s">
        <v>2851</v>
      </c>
      <c r="D27" t="s">
        <v>2839</v>
      </c>
      <c r="E27" t="s">
        <v>20</v>
      </c>
      <c r="F27">
        <v>1</v>
      </c>
      <c r="G27">
        <v>1</v>
      </c>
      <c r="H27" t="s">
        <v>2843</v>
      </c>
      <c r="I27">
        <v>1</v>
      </c>
      <c r="J27">
        <v>74.751267398446615</v>
      </c>
      <c r="K27">
        <v>123.30204897661667</v>
      </c>
      <c r="L27">
        <v>70.538774768379497</v>
      </c>
      <c r="M27">
        <v>40.634191658169868</v>
      </c>
      <c r="N27">
        <v>-108.67008854708662</v>
      </c>
      <c r="O27">
        <v>48.695090775187893</v>
      </c>
      <c r="P27">
        <v>79.365382998232107</v>
      </c>
      <c r="Q27">
        <v>-22.422560732600829</v>
      </c>
      <c r="R27">
        <v>103.15987615987927</v>
      </c>
      <c r="S27">
        <v>1</v>
      </c>
      <c r="T27">
        <v>1</v>
      </c>
      <c r="U27" t="s">
        <v>2818</v>
      </c>
      <c r="W27">
        <f t="shared" si="4"/>
        <v>0.54884220615739254</v>
      </c>
      <c r="X27">
        <f t="shared" si="5"/>
        <v>0.64111939602149381</v>
      </c>
      <c r="Y27">
        <f t="shared" si="6"/>
        <v>-0.23352397279266615</v>
      </c>
      <c r="Z27">
        <f t="shared" si="7"/>
        <v>0.29559538538083652</v>
      </c>
      <c r="AA27">
        <f t="shared" si="8"/>
        <v>-1.1909036060913412</v>
      </c>
      <c r="AB27">
        <f t="shared" si="9"/>
        <v>0.222592537028351</v>
      </c>
      <c r="AC27">
        <f t="shared" si="10"/>
        <v>0.54954038841540609</v>
      </c>
      <c r="AD27">
        <f t="shared" si="11"/>
        <v>-0.14484805481342802</v>
      </c>
      <c r="AE27">
        <f t="shared" si="12"/>
        <v>0.73410367098427942</v>
      </c>
      <c r="AF27">
        <f t="shared" si="13"/>
        <v>-0.5239687488631376</v>
      </c>
      <c r="AH27">
        <f t="shared" si="14"/>
        <v>0.89854920142718664</v>
      </c>
      <c r="AI27">
        <f t="shared" si="15"/>
        <v>2.4560373097288539</v>
      </c>
      <c r="AJ27">
        <f t="shared" si="16"/>
        <v>0.71065127185260168</v>
      </c>
      <c r="AK27">
        <f t="shared" si="17"/>
        <v>0.71065127185260168</v>
      </c>
      <c r="AL27">
        <f t="shared" si="18"/>
        <v>-0.34157344509548593</v>
      </c>
      <c r="AN27">
        <f>VLOOKUP(J27,counts!$W$8:$Z$13,4,FALSE)</f>
        <v>70</v>
      </c>
      <c r="AO27">
        <f>VLOOKUP(K27,counts!$W$17:$Z$23,4,FALSE)</f>
        <v>73</v>
      </c>
      <c r="AP27">
        <f>VLOOKUP(L27,counts!$W$27:$Z$33,4,FALSE)</f>
        <v>47</v>
      </c>
      <c r="AQ27">
        <f>VLOOKUP(M27,counts!$W$38:$Z$49,4,FALSE)</f>
        <v>63</v>
      </c>
      <c r="AR27">
        <f>VLOOKUP(N27,counts!$W$53:$Z$54,4,FALSE)</f>
        <v>20</v>
      </c>
      <c r="AS27">
        <f>VLOOKUP(O27,counts!$W$58:$Z$62,4,FALSE)</f>
        <v>61</v>
      </c>
      <c r="AT27">
        <f>VLOOKUP(P27,counts!$W$66:$Z$69,4,FALSE)</f>
        <v>70</v>
      </c>
      <c r="AU27">
        <f>VLOOKUP(Q27,counts!$W$73:$Z$75,4,FALSE)</f>
        <v>50</v>
      </c>
      <c r="AV27">
        <f>VLOOKUP(R27,counts!$W$79:$Z$81,4,FALSE)</f>
        <v>75</v>
      </c>
      <c r="AW27">
        <f t="shared" si="19"/>
        <v>529</v>
      </c>
      <c r="AX27">
        <f t="shared" si="20"/>
        <v>1</v>
      </c>
      <c r="AY27">
        <f t="shared" si="21"/>
        <v>1</v>
      </c>
      <c r="AZ27" t="str">
        <f t="shared" si="22"/>
        <v>Train</v>
      </c>
      <c r="BA27" t="str">
        <f t="shared" si="23"/>
        <v>51-60</v>
      </c>
      <c r="BB27" t="str">
        <f t="shared" si="24"/>
        <v>F, G, T</v>
      </c>
      <c r="BC27" t="str">
        <f t="shared" si="25"/>
        <v>41-100</v>
      </c>
      <c r="BD27" t="str">
        <f t="shared" si="26"/>
        <v>Others</v>
      </c>
      <c r="BE27" t="str">
        <f t="shared" si="27"/>
        <v>male</v>
      </c>
      <c r="BF27">
        <f t="shared" si="28"/>
        <v>1</v>
      </c>
      <c r="BG27">
        <f t="shared" si="29"/>
        <v>1</v>
      </c>
      <c r="BH27" t="str">
        <f t="shared" si="30"/>
        <v>S, blank</v>
      </c>
      <c r="BI27">
        <f t="shared" si="31"/>
        <v>1</v>
      </c>
      <c r="BK27">
        <f t="shared" si="32"/>
        <v>0.56296528873523233</v>
      </c>
      <c r="BL27">
        <f t="shared" si="39"/>
        <v>0.62807202347308144</v>
      </c>
      <c r="BM27">
        <f t="shared" si="40"/>
        <v>0</v>
      </c>
      <c r="BN27">
        <f t="shared" si="41"/>
        <v>0.28895367761902863</v>
      </c>
      <c r="BO27">
        <f t="shared" si="42"/>
        <v>-1.1543150029727813</v>
      </c>
      <c r="BP27">
        <f t="shared" si="43"/>
        <v>0.21104029039891525</v>
      </c>
      <c r="BQ27">
        <f t="shared" si="44"/>
        <v>0.44377010170938269</v>
      </c>
      <c r="BR27">
        <f t="shared" si="45"/>
        <v>-0.13196937436222192</v>
      </c>
      <c r="BS27">
        <f t="shared" si="46"/>
        <v>0.51509397558912873</v>
      </c>
      <c r="BT27">
        <f t="shared" si="33"/>
        <v>-0.52064632557427459</v>
      </c>
      <c r="BV27">
        <f t="shared" si="34"/>
        <v>0.84296465461549119</v>
      </c>
      <c r="BW27">
        <f t="shared" si="35"/>
        <v>2.3232443943766499</v>
      </c>
      <c r="BX27">
        <f t="shared" si="36"/>
        <v>0.69908923890998609</v>
      </c>
      <c r="BY27">
        <f t="shared" si="37"/>
        <v>0.69908923890998609</v>
      </c>
      <c r="BZ27">
        <f t="shared" si="38"/>
        <v>-0.35797687835911429</v>
      </c>
    </row>
    <row r="28" spans="1:78" x14ac:dyDescent="0.3">
      <c r="A28" t="s">
        <v>2812</v>
      </c>
      <c r="B28" t="s">
        <v>2823</v>
      </c>
      <c r="C28" t="s">
        <v>2851</v>
      </c>
      <c r="D28" t="s">
        <v>2839</v>
      </c>
      <c r="E28" t="s">
        <v>15</v>
      </c>
      <c r="F28">
        <v>1</v>
      </c>
      <c r="G28">
        <v>1</v>
      </c>
      <c r="H28" t="s">
        <v>2843</v>
      </c>
      <c r="I28">
        <v>1</v>
      </c>
      <c r="J28">
        <v>74.751267398446615</v>
      </c>
      <c r="K28">
        <v>123.30204897661667</v>
      </c>
      <c r="L28">
        <v>70.538774768379497</v>
      </c>
      <c r="M28">
        <v>40.634191658169868</v>
      </c>
      <c r="N28">
        <v>151.41878811967541</v>
      </c>
      <c r="O28">
        <v>48.695090775187893</v>
      </c>
      <c r="P28">
        <v>79.365382998232107</v>
      </c>
      <c r="Q28">
        <v>-22.422560732600829</v>
      </c>
      <c r="R28">
        <v>103.15987615987927</v>
      </c>
      <c r="S28">
        <v>1</v>
      </c>
      <c r="T28">
        <v>1</v>
      </c>
      <c r="U28" t="s">
        <v>2818</v>
      </c>
      <c r="W28">
        <f t="shared" si="4"/>
        <v>0.54884220615739254</v>
      </c>
      <c r="X28">
        <f t="shared" si="5"/>
        <v>0.64111939602149381</v>
      </c>
      <c r="Y28">
        <f t="shared" si="6"/>
        <v>-0.23352397279266615</v>
      </c>
      <c r="Z28">
        <f t="shared" si="7"/>
        <v>0.29559538538083652</v>
      </c>
      <c r="AA28">
        <f t="shared" si="8"/>
        <v>1.6593819257225275</v>
      </c>
      <c r="AB28">
        <f t="shared" si="9"/>
        <v>0.222592537028351</v>
      </c>
      <c r="AC28">
        <f t="shared" si="10"/>
        <v>0.54954038841540609</v>
      </c>
      <c r="AD28">
        <f t="shared" si="11"/>
        <v>-0.14484805481342802</v>
      </c>
      <c r="AE28">
        <f t="shared" si="12"/>
        <v>0.73410367098427942</v>
      </c>
      <c r="AF28">
        <f t="shared" si="13"/>
        <v>-0.5239687488631376</v>
      </c>
      <c r="AH28">
        <f t="shared" si="14"/>
        <v>3.748834733241055</v>
      </c>
      <c r="AI28">
        <f t="shared" si="15"/>
        <v>42.471562453997535</v>
      </c>
      <c r="AJ28">
        <f t="shared" si="16"/>
        <v>0.97699645599216223</v>
      </c>
      <c r="AK28">
        <f t="shared" si="17"/>
        <v>0.97699645599216223</v>
      </c>
      <c r="AL28">
        <f t="shared" si="18"/>
        <v>-2.3272254384866721E-2</v>
      </c>
      <c r="AN28">
        <f>VLOOKUP(J28,counts!$W$8:$Z$13,4,FALSE)</f>
        <v>70</v>
      </c>
      <c r="AO28">
        <f>VLOOKUP(K28,counts!$W$17:$Z$23,4,FALSE)</f>
        <v>73</v>
      </c>
      <c r="AP28">
        <f>VLOOKUP(L28,counts!$W$27:$Z$33,4,FALSE)</f>
        <v>47</v>
      </c>
      <c r="AQ28">
        <f>VLOOKUP(M28,counts!$W$38:$Z$49,4,FALSE)</f>
        <v>63</v>
      </c>
      <c r="AR28">
        <f>VLOOKUP(N28,counts!$W$53:$Z$54,4,FALSE)</f>
        <v>102</v>
      </c>
      <c r="AS28">
        <f>VLOOKUP(O28,counts!$W$58:$Z$62,4,FALSE)</f>
        <v>61</v>
      </c>
      <c r="AT28">
        <f>VLOOKUP(P28,counts!$W$66:$Z$69,4,FALSE)</f>
        <v>70</v>
      </c>
      <c r="AU28">
        <f>VLOOKUP(Q28,counts!$W$73:$Z$75,4,FALSE)</f>
        <v>50</v>
      </c>
      <c r="AV28">
        <f>VLOOKUP(R28,counts!$W$79:$Z$81,4,FALSE)</f>
        <v>75</v>
      </c>
      <c r="AW28">
        <f t="shared" si="19"/>
        <v>611</v>
      </c>
      <c r="AX28">
        <f t="shared" si="20"/>
        <v>1</v>
      </c>
      <c r="AY28">
        <f t="shared" si="21"/>
        <v>1</v>
      </c>
      <c r="AZ28" t="str">
        <f t="shared" si="22"/>
        <v>Train</v>
      </c>
      <c r="BA28" t="str">
        <f t="shared" si="23"/>
        <v>51-60</v>
      </c>
      <c r="BB28" t="str">
        <f t="shared" si="24"/>
        <v>F, G, T</v>
      </c>
      <c r="BC28" t="str">
        <f t="shared" si="25"/>
        <v>41-100</v>
      </c>
      <c r="BD28" t="str">
        <f t="shared" si="26"/>
        <v>Others</v>
      </c>
      <c r="BE28" t="str">
        <f t="shared" si="27"/>
        <v>female</v>
      </c>
      <c r="BF28">
        <f t="shared" si="28"/>
        <v>1</v>
      </c>
      <c r="BG28">
        <f t="shared" si="29"/>
        <v>1</v>
      </c>
      <c r="BH28" t="str">
        <f t="shared" si="30"/>
        <v>S, blank</v>
      </c>
      <c r="BI28">
        <f t="shared" si="31"/>
        <v>1</v>
      </c>
      <c r="BK28">
        <f t="shared" si="32"/>
        <v>0.56296528873523233</v>
      </c>
      <c r="BL28">
        <f t="shared" si="39"/>
        <v>0.62807202347308144</v>
      </c>
      <c r="BM28">
        <f t="shared" si="40"/>
        <v>0</v>
      </c>
      <c r="BN28">
        <f t="shared" si="41"/>
        <v>0.28895367761902863</v>
      </c>
      <c r="BO28">
        <f t="shared" si="42"/>
        <v>1.608400077660413</v>
      </c>
      <c r="BP28">
        <f t="shared" si="43"/>
        <v>0.21104029039891525</v>
      </c>
      <c r="BQ28">
        <f t="shared" si="44"/>
        <v>0.44377010170938269</v>
      </c>
      <c r="BR28">
        <f t="shared" si="45"/>
        <v>-0.13196937436222192</v>
      </c>
      <c r="BS28">
        <f t="shared" si="46"/>
        <v>0.51509397558912873</v>
      </c>
      <c r="BT28">
        <f t="shared" si="33"/>
        <v>-0.52064632557427459</v>
      </c>
      <c r="BV28">
        <f t="shared" si="34"/>
        <v>3.6056797352486862</v>
      </c>
      <c r="BW28">
        <f t="shared" si="35"/>
        <v>36.806694163498364</v>
      </c>
      <c r="BX28">
        <f t="shared" si="36"/>
        <v>0.9735496577490903</v>
      </c>
      <c r="BY28">
        <f t="shared" si="37"/>
        <v>0.9735496577490903</v>
      </c>
      <c r="BZ28">
        <f t="shared" si="38"/>
        <v>-2.6806445969959847E-2</v>
      </c>
    </row>
    <row r="29" spans="1:78" x14ac:dyDescent="0.3">
      <c r="A29" t="s">
        <v>2821</v>
      </c>
      <c r="B29" t="s">
        <v>2838</v>
      </c>
      <c r="C29" t="s">
        <v>2810</v>
      </c>
      <c r="D29" t="s">
        <v>2833</v>
      </c>
      <c r="E29" t="s">
        <v>15</v>
      </c>
      <c r="F29">
        <v>0</v>
      </c>
      <c r="G29">
        <v>0</v>
      </c>
      <c r="H29" t="s">
        <v>2843</v>
      </c>
      <c r="I29">
        <v>1</v>
      </c>
      <c r="J29">
        <v>-3.7643689058441341</v>
      </c>
      <c r="K29">
        <v>-42.171718189759716</v>
      </c>
      <c r="L29">
        <v>22.971838090238197</v>
      </c>
      <c r="M29">
        <v>57.761363718906857</v>
      </c>
      <c r="N29">
        <v>151.41878811967541</v>
      </c>
      <c r="O29">
        <v>-14.754319664473872</v>
      </c>
      <c r="P29">
        <v>-22.013681658285037</v>
      </c>
      <c r="Q29">
        <v>-22.422560732600829</v>
      </c>
      <c r="R29">
        <v>103.15987615987927</v>
      </c>
      <c r="S29">
        <v>1</v>
      </c>
      <c r="T29">
        <v>1</v>
      </c>
      <c r="U29" t="s">
        <v>2818</v>
      </c>
      <c r="W29">
        <f t="shared" si="4"/>
        <v>-2.7638923151110589E-2</v>
      </c>
      <c r="X29">
        <f t="shared" si="5"/>
        <v>-0.21927540312111751</v>
      </c>
      <c r="Y29">
        <f t="shared" si="6"/>
        <v>-7.6050015197982379E-2</v>
      </c>
      <c r="Z29">
        <f t="shared" si="7"/>
        <v>0.42018782389584125</v>
      </c>
      <c r="AA29">
        <f t="shared" si="8"/>
        <v>1.6593819257225275</v>
      </c>
      <c r="AB29">
        <f t="shared" si="9"/>
        <v>-6.7444200102322438E-2</v>
      </c>
      <c r="AC29">
        <f t="shared" si="10"/>
        <v>-0.15242674717787899</v>
      </c>
      <c r="AD29">
        <f t="shared" si="11"/>
        <v>-0.14484805481342802</v>
      </c>
      <c r="AE29">
        <f t="shared" si="12"/>
        <v>0.73410367098427942</v>
      </c>
      <c r="AF29">
        <f t="shared" si="13"/>
        <v>-0.5239687488631376</v>
      </c>
      <c r="AH29">
        <f t="shared" si="14"/>
        <v>1.6020213281756703</v>
      </c>
      <c r="AI29">
        <f t="shared" si="15"/>
        <v>4.9630542536802675</v>
      </c>
      <c r="AJ29">
        <f t="shared" si="16"/>
        <v>0.8323007040590279</v>
      </c>
      <c r="AK29">
        <f t="shared" si="17"/>
        <v>0.8323007040590279</v>
      </c>
      <c r="AL29">
        <f t="shared" si="18"/>
        <v>-0.1835614803106714</v>
      </c>
      <c r="AN29">
        <f>VLOOKUP(J29,counts!$W$8:$Z$13,4,FALSE)</f>
        <v>53</v>
      </c>
      <c r="AO29">
        <f>VLOOKUP(K29,counts!$W$17:$Z$23,4,FALSE)</f>
        <v>48</v>
      </c>
      <c r="AP29">
        <f>VLOOKUP(L29,counts!$W$27:$Z$33,4,FALSE)</f>
        <v>52</v>
      </c>
      <c r="AQ29">
        <f>VLOOKUP(M29,counts!$W$38:$Z$49,4,FALSE)</f>
        <v>66</v>
      </c>
      <c r="AR29">
        <f>VLOOKUP(N29,counts!$W$53:$Z$54,4,FALSE)</f>
        <v>102</v>
      </c>
      <c r="AS29">
        <f>VLOOKUP(O29,counts!$W$58:$Z$62,4,FALSE)</f>
        <v>52</v>
      </c>
      <c r="AT29">
        <f>VLOOKUP(P29,counts!$W$66:$Z$69,4,FALSE)</f>
        <v>50</v>
      </c>
      <c r="AU29">
        <f>VLOOKUP(Q29,counts!$W$73:$Z$75,4,FALSE)</f>
        <v>50</v>
      </c>
      <c r="AV29">
        <f>VLOOKUP(R29,counts!$W$79:$Z$81,4,FALSE)</f>
        <v>75</v>
      </c>
      <c r="AW29">
        <f t="shared" si="19"/>
        <v>548</v>
      </c>
      <c r="AX29">
        <f t="shared" si="20"/>
        <v>1</v>
      </c>
      <c r="AY29">
        <f t="shared" si="21"/>
        <v>1</v>
      </c>
      <c r="AZ29" t="str">
        <f t="shared" si="22"/>
        <v>Train</v>
      </c>
      <c r="BA29" t="str">
        <f t="shared" si="23"/>
        <v>0-17</v>
      </c>
      <c r="BB29" t="str">
        <f t="shared" si="24"/>
        <v>Blank</v>
      </c>
      <c r="BC29" t="str">
        <f t="shared" si="25"/>
        <v>31-40</v>
      </c>
      <c r="BD29" t="str">
        <f t="shared" si="26"/>
        <v>NY</v>
      </c>
      <c r="BE29" t="str">
        <f t="shared" si="27"/>
        <v>female</v>
      </c>
      <c r="BF29">
        <f t="shared" si="28"/>
        <v>0</v>
      </c>
      <c r="BG29">
        <f t="shared" si="29"/>
        <v>0</v>
      </c>
      <c r="BH29" t="str">
        <f t="shared" si="30"/>
        <v>S, blank</v>
      </c>
      <c r="BI29">
        <f t="shared" si="31"/>
        <v>1</v>
      </c>
      <c r="BK29">
        <f t="shared" si="32"/>
        <v>-2.8350141766673408E-2</v>
      </c>
      <c r="BL29">
        <f t="shared" si="39"/>
        <v>-0.2148129459049134</v>
      </c>
      <c r="BM29">
        <f t="shared" si="40"/>
        <v>0</v>
      </c>
      <c r="BN29">
        <f t="shared" si="41"/>
        <v>0.41074665915035424</v>
      </c>
      <c r="BO29">
        <f t="shared" si="42"/>
        <v>1.608400077660413</v>
      </c>
      <c r="BP29">
        <f t="shared" si="43"/>
        <v>-6.3943938845999151E-2</v>
      </c>
      <c r="BQ29">
        <f t="shared" si="44"/>
        <v>-0.12308910231949276</v>
      </c>
      <c r="BR29">
        <f t="shared" si="45"/>
        <v>-0.13196937436222192</v>
      </c>
      <c r="BS29">
        <f t="shared" si="46"/>
        <v>0.51509397558912873</v>
      </c>
      <c r="BT29">
        <f t="shared" si="33"/>
        <v>-0.52064632557427459</v>
      </c>
      <c r="BV29">
        <f t="shared" si="34"/>
        <v>1.4514288836263207</v>
      </c>
      <c r="BW29">
        <f t="shared" si="35"/>
        <v>4.2692103637886509</v>
      </c>
      <c r="BX29">
        <f t="shared" si="36"/>
        <v>0.81021824315987578</v>
      </c>
      <c r="BY29">
        <f t="shared" si="37"/>
        <v>0.81021824315987578</v>
      </c>
      <c r="BZ29">
        <f t="shared" si="38"/>
        <v>-0.21045163160716632</v>
      </c>
    </row>
    <row r="30" spans="1:78" x14ac:dyDescent="0.3">
      <c r="A30" t="s">
        <v>2820</v>
      </c>
      <c r="B30" t="s">
        <v>2823</v>
      </c>
      <c r="C30" t="s">
        <v>2849</v>
      </c>
      <c r="D30" t="s">
        <v>2833</v>
      </c>
      <c r="E30" t="s">
        <v>20</v>
      </c>
      <c r="F30">
        <v>0</v>
      </c>
      <c r="G30">
        <v>0</v>
      </c>
      <c r="H30" t="s">
        <v>44</v>
      </c>
      <c r="I30">
        <v>1</v>
      </c>
      <c r="J30">
        <v>-11.613432440426715</v>
      </c>
      <c r="K30">
        <v>123.30204897661667</v>
      </c>
      <c r="L30">
        <v>40.172297072540438</v>
      </c>
      <c r="M30">
        <v>57.761363718906857</v>
      </c>
      <c r="N30">
        <v>-108.67008854708662</v>
      </c>
      <c r="O30">
        <v>-14.754319664473872</v>
      </c>
      <c r="P30">
        <v>-22.013681658285037</v>
      </c>
      <c r="Q30">
        <v>72.444458573419169</v>
      </c>
      <c r="R30">
        <v>103.15987615987927</v>
      </c>
      <c r="S30">
        <v>0</v>
      </c>
      <c r="T30">
        <v>1</v>
      </c>
      <c r="U30" t="s">
        <v>2818</v>
      </c>
      <c r="W30">
        <f t="shared" si="4"/>
        <v>-8.5268679762827468E-2</v>
      </c>
      <c r="X30">
        <f t="shared" si="5"/>
        <v>0.64111939602149381</v>
      </c>
      <c r="Y30">
        <f t="shared" si="6"/>
        <v>-0.13299344140000791</v>
      </c>
      <c r="Z30">
        <f t="shared" si="7"/>
        <v>0.42018782389584125</v>
      </c>
      <c r="AA30">
        <f t="shared" si="8"/>
        <v>-1.1909036060913412</v>
      </c>
      <c r="AB30">
        <f t="shared" si="9"/>
        <v>-6.7444200102322438E-2</v>
      </c>
      <c r="AC30">
        <f t="shared" si="10"/>
        <v>-0.15242674717787899</v>
      </c>
      <c r="AD30">
        <f t="shared" si="11"/>
        <v>0.46798575022321215</v>
      </c>
      <c r="AE30">
        <f t="shared" si="12"/>
        <v>0.73410367098427942</v>
      </c>
      <c r="AF30">
        <f t="shared" si="13"/>
        <v>-0.5239687488631376</v>
      </c>
      <c r="AH30">
        <f t="shared" si="14"/>
        <v>0.11039121772731109</v>
      </c>
      <c r="AI30">
        <f t="shared" si="15"/>
        <v>1.116714863663695</v>
      </c>
      <c r="AJ30">
        <f t="shared" si="16"/>
        <v>0.52756981246441481</v>
      </c>
      <c r="AK30">
        <f t="shared" si="17"/>
        <v>0.47243018753558519</v>
      </c>
      <c r="AL30">
        <f t="shared" si="18"/>
        <v>-0.74986529421206916</v>
      </c>
      <c r="AN30">
        <f>VLOOKUP(J30,counts!$W$8:$Z$13,4,FALSE)</f>
        <v>52</v>
      </c>
      <c r="AO30">
        <f>VLOOKUP(K30,counts!$W$17:$Z$23,4,FALSE)</f>
        <v>73</v>
      </c>
      <c r="AP30">
        <f>VLOOKUP(L30,counts!$W$27:$Z$33,4,FALSE)</f>
        <v>50</v>
      </c>
      <c r="AQ30">
        <f>VLOOKUP(M30,counts!$W$38:$Z$49,4,FALSE)</f>
        <v>66</v>
      </c>
      <c r="AR30">
        <f>VLOOKUP(N30,counts!$W$53:$Z$54,4,FALSE)</f>
        <v>20</v>
      </c>
      <c r="AS30">
        <f>VLOOKUP(O30,counts!$W$58:$Z$62,4,FALSE)</f>
        <v>52</v>
      </c>
      <c r="AT30">
        <f>VLOOKUP(P30,counts!$W$66:$Z$69,4,FALSE)</f>
        <v>50</v>
      </c>
      <c r="AU30">
        <f>VLOOKUP(Q30,counts!$W$73:$Z$75,4,FALSE)</f>
        <v>68</v>
      </c>
      <c r="AV30">
        <f>VLOOKUP(R30,counts!$W$79:$Z$81,4,FALSE)</f>
        <v>75</v>
      </c>
      <c r="AW30">
        <f t="shared" si="19"/>
        <v>506</v>
      </c>
      <c r="AX30">
        <f t="shared" si="20"/>
        <v>0</v>
      </c>
      <c r="AY30">
        <f t="shared" si="21"/>
        <v>1</v>
      </c>
      <c r="AZ30" t="str">
        <f t="shared" si="22"/>
        <v>Train</v>
      </c>
      <c r="BA30" t="str">
        <f t="shared" si="23"/>
        <v>18-30</v>
      </c>
      <c r="BB30" t="str">
        <f t="shared" si="24"/>
        <v>F, G, T</v>
      </c>
      <c r="BC30" t="str">
        <f t="shared" si="25"/>
        <v>21-30</v>
      </c>
      <c r="BD30" t="str">
        <f t="shared" si="26"/>
        <v>NY</v>
      </c>
      <c r="BE30" t="str">
        <f t="shared" si="27"/>
        <v>male</v>
      </c>
      <c r="BF30">
        <f t="shared" si="28"/>
        <v>0</v>
      </c>
      <c r="BG30">
        <f t="shared" si="29"/>
        <v>0</v>
      </c>
      <c r="BH30" t="str">
        <f t="shared" si="30"/>
        <v>C</v>
      </c>
      <c r="BI30">
        <f t="shared" si="31"/>
        <v>1</v>
      </c>
      <c r="BK30">
        <f t="shared" si="32"/>
        <v>-8.7462856143731463E-2</v>
      </c>
      <c r="BL30">
        <f t="shared" si="39"/>
        <v>0.62807202347308144</v>
      </c>
      <c r="BM30">
        <f t="shared" si="40"/>
        <v>0</v>
      </c>
      <c r="BN30">
        <f t="shared" si="41"/>
        <v>0.41074665915035424</v>
      </c>
      <c r="BO30">
        <f t="shared" si="42"/>
        <v>-1.1543150029727813</v>
      </c>
      <c r="BP30">
        <f t="shared" si="43"/>
        <v>-6.3943938845999151E-2</v>
      </c>
      <c r="BQ30">
        <f t="shared" si="44"/>
        <v>-0.12308910231949276</v>
      </c>
      <c r="BR30">
        <f t="shared" si="45"/>
        <v>0.42637636209158797</v>
      </c>
      <c r="BS30">
        <f t="shared" si="46"/>
        <v>0.51509397558912873</v>
      </c>
      <c r="BT30">
        <f t="shared" si="33"/>
        <v>-0.52064632557427459</v>
      </c>
      <c r="BV30">
        <f t="shared" si="34"/>
        <v>3.0831794447873095E-2</v>
      </c>
      <c r="BW30">
        <f t="shared" si="35"/>
        <v>1.0313120168889778</v>
      </c>
      <c r="BX30">
        <f t="shared" si="36"/>
        <v>0.50770733807229995</v>
      </c>
      <c r="BY30">
        <f t="shared" si="37"/>
        <v>0.49229266192770005</v>
      </c>
      <c r="BZ30">
        <f t="shared" si="38"/>
        <v>-0.70868189802133386</v>
      </c>
    </row>
    <row r="31" spans="1:78" x14ac:dyDescent="0.3">
      <c r="A31" t="s">
        <v>2820</v>
      </c>
      <c r="B31" t="s">
        <v>2823</v>
      </c>
      <c r="C31" t="s">
        <v>2826</v>
      </c>
      <c r="D31" t="s">
        <v>2839</v>
      </c>
      <c r="E31" t="s">
        <v>15</v>
      </c>
      <c r="F31">
        <v>3</v>
      </c>
      <c r="G31">
        <v>2</v>
      </c>
      <c r="H31" t="s">
        <v>2843</v>
      </c>
      <c r="I31">
        <v>1</v>
      </c>
      <c r="J31">
        <v>-11.613432440426715</v>
      </c>
      <c r="K31">
        <v>123.30204897661667</v>
      </c>
      <c r="L31">
        <v>163.84855978743315</v>
      </c>
      <c r="M31">
        <v>40.634191658169868</v>
      </c>
      <c r="N31">
        <v>151.41878811967541</v>
      </c>
      <c r="O31">
        <v>-37.641742266793358</v>
      </c>
      <c r="P31">
        <v>75.609641767585757</v>
      </c>
      <c r="Q31">
        <v>-22.422560732600829</v>
      </c>
      <c r="R31">
        <v>103.15987615987927</v>
      </c>
      <c r="S31">
        <v>1</v>
      </c>
      <c r="T31">
        <v>1</v>
      </c>
      <c r="U31" t="s">
        <v>2818</v>
      </c>
      <c r="W31">
        <f t="shared" si="4"/>
        <v>-8.5268679762827468E-2</v>
      </c>
      <c r="X31">
        <f t="shared" si="5"/>
        <v>0.64111939602149381</v>
      </c>
      <c r="Y31">
        <f t="shared" si="6"/>
        <v>-0.54243310496328723</v>
      </c>
      <c r="Z31">
        <f t="shared" si="7"/>
        <v>0.29559538538083652</v>
      </c>
      <c r="AA31">
        <f t="shared" si="8"/>
        <v>1.6593819257225275</v>
      </c>
      <c r="AB31">
        <f t="shared" si="9"/>
        <v>-0.17206602916124281</v>
      </c>
      <c r="AC31">
        <f t="shared" si="10"/>
        <v>0.5235349510734969</v>
      </c>
      <c r="AD31">
        <f t="shared" si="11"/>
        <v>-0.14484805481342802</v>
      </c>
      <c r="AE31">
        <f t="shared" si="12"/>
        <v>0.73410367098427942</v>
      </c>
      <c r="AF31">
        <f t="shared" si="13"/>
        <v>-0.5239687488631376</v>
      </c>
      <c r="AH31">
        <f t="shared" si="14"/>
        <v>2.385150711618711</v>
      </c>
      <c r="AI31">
        <f t="shared" si="15"/>
        <v>10.860699375164957</v>
      </c>
      <c r="AJ31">
        <f t="shared" si="16"/>
        <v>0.91568793977748952</v>
      </c>
      <c r="AK31">
        <f t="shared" si="17"/>
        <v>0.91568793977748952</v>
      </c>
      <c r="AL31">
        <f t="shared" si="18"/>
        <v>-8.8079649450443304E-2</v>
      </c>
      <c r="AN31">
        <f>VLOOKUP(J31,counts!$W$8:$Z$13,4,FALSE)</f>
        <v>52</v>
      </c>
      <c r="AO31">
        <f>VLOOKUP(K31,counts!$W$17:$Z$23,4,FALSE)</f>
        <v>73</v>
      </c>
      <c r="AP31">
        <f>VLOOKUP(L31,counts!$W$27:$Z$33,4,FALSE)</f>
        <v>38</v>
      </c>
      <c r="AQ31">
        <f>VLOOKUP(M31,counts!$W$38:$Z$49,4,FALSE)</f>
        <v>63</v>
      </c>
      <c r="AR31">
        <f>VLOOKUP(N31,counts!$W$53:$Z$54,4,FALSE)</f>
        <v>102</v>
      </c>
      <c r="AS31">
        <f>VLOOKUP(O31,counts!$W$58:$Z$62,4,FALSE)</f>
        <v>49</v>
      </c>
      <c r="AT31">
        <f>VLOOKUP(P31,counts!$W$66:$Z$69,4,FALSE)</f>
        <v>69</v>
      </c>
      <c r="AU31">
        <f>VLOOKUP(Q31,counts!$W$73:$Z$75,4,FALSE)</f>
        <v>50</v>
      </c>
      <c r="AV31">
        <f>VLOOKUP(R31,counts!$W$79:$Z$81,4,FALSE)</f>
        <v>75</v>
      </c>
      <c r="AW31">
        <f t="shared" si="19"/>
        <v>571</v>
      </c>
      <c r="AX31">
        <f t="shared" si="20"/>
        <v>1</v>
      </c>
      <c r="AY31">
        <f t="shared" si="21"/>
        <v>1</v>
      </c>
      <c r="AZ31" t="str">
        <f t="shared" si="22"/>
        <v>Train</v>
      </c>
      <c r="BA31" t="str">
        <f t="shared" si="23"/>
        <v>18-30</v>
      </c>
      <c r="BB31" t="str">
        <f t="shared" si="24"/>
        <v>F, G, T</v>
      </c>
      <c r="BC31" t="str">
        <f t="shared" si="25"/>
        <v>100+</v>
      </c>
      <c r="BD31" t="str">
        <f t="shared" si="26"/>
        <v>Others</v>
      </c>
      <c r="BE31" t="str">
        <f t="shared" si="27"/>
        <v>female</v>
      </c>
      <c r="BF31">
        <f t="shared" si="28"/>
        <v>3</v>
      </c>
      <c r="BG31">
        <f t="shared" si="29"/>
        <v>2</v>
      </c>
      <c r="BH31" t="str">
        <f t="shared" si="30"/>
        <v>S, blank</v>
      </c>
      <c r="BI31">
        <f t="shared" si="31"/>
        <v>1</v>
      </c>
      <c r="BK31">
        <f t="shared" si="32"/>
        <v>-8.7462856143731463E-2</v>
      </c>
      <c r="BL31">
        <f t="shared" si="39"/>
        <v>0.62807202347308144</v>
      </c>
      <c r="BM31">
        <f t="shared" si="40"/>
        <v>0</v>
      </c>
      <c r="BN31">
        <f t="shared" si="41"/>
        <v>0.28895367761902863</v>
      </c>
      <c r="BO31">
        <f t="shared" si="42"/>
        <v>1.608400077660413</v>
      </c>
      <c r="BP31">
        <f t="shared" si="43"/>
        <v>-0.16313603882124689</v>
      </c>
      <c r="BQ31">
        <f t="shared" si="44"/>
        <v>0.42276994263555601</v>
      </c>
      <c r="BR31">
        <f t="shared" si="45"/>
        <v>-0.13196937436222192</v>
      </c>
      <c r="BS31">
        <f t="shared" si="46"/>
        <v>0.51509397558912873</v>
      </c>
      <c r="BT31">
        <f t="shared" si="33"/>
        <v>-0.52064632557427459</v>
      </c>
      <c r="BV31">
        <f t="shared" si="34"/>
        <v>2.5600751020757331</v>
      </c>
      <c r="BW31">
        <f t="shared" si="35"/>
        <v>12.936788858756778</v>
      </c>
      <c r="BX31">
        <f t="shared" si="36"/>
        <v>0.92824746000426928</v>
      </c>
      <c r="BY31">
        <f t="shared" si="37"/>
        <v>0.92824746000426928</v>
      </c>
      <c r="BZ31">
        <f t="shared" si="38"/>
        <v>-7.4456922255899227E-2</v>
      </c>
    </row>
    <row r="32" spans="1:78" x14ac:dyDescent="0.3">
      <c r="A32" t="s">
        <v>2812</v>
      </c>
      <c r="B32" t="s">
        <v>2823</v>
      </c>
      <c r="C32" t="s">
        <v>2826</v>
      </c>
      <c r="D32" t="s">
        <v>2839</v>
      </c>
      <c r="E32" t="s">
        <v>15</v>
      </c>
      <c r="F32">
        <v>1</v>
      </c>
      <c r="G32" t="s">
        <v>2842</v>
      </c>
      <c r="H32" t="s">
        <v>2843</v>
      </c>
      <c r="I32">
        <v>1</v>
      </c>
      <c r="J32">
        <v>74.751267398446615</v>
      </c>
      <c r="K32">
        <v>123.30204897661667</v>
      </c>
      <c r="L32">
        <v>163.84855978743315</v>
      </c>
      <c r="M32">
        <v>40.634191658169868</v>
      </c>
      <c r="N32">
        <v>151.41878811967541</v>
      </c>
      <c r="O32">
        <v>48.695090775187893</v>
      </c>
      <c r="P32">
        <v>-92.646375958720569</v>
      </c>
      <c r="Q32">
        <v>-22.422560732600829</v>
      </c>
      <c r="R32">
        <v>103.15987615987927</v>
      </c>
      <c r="S32">
        <v>1</v>
      </c>
      <c r="T32">
        <v>1</v>
      </c>
      <c r="U32" t="s">
        <v>2818</v>
      </c>
      <c r="W32">
        <f t="shared" si="4"/>
        <v>0.54884220615739254</v>
      </c>
      <c r="X32">
        <f t="shared" si="5"/>
        <v>0.64111939602149381</v>
      </c>
      <c r="Y32">
        <f t="shared" si="6"/>
        <v>-0.54243310496328723</v>
      </c>
      <c r="Z32">
        <f t="shared" si="7"/>
        <v>0.29559538538083652</v>
      </c>
      <c r="AA32">
        <f t="shared" si="8"/>
        <v>1.6593819257225275</v>
      </c>
      <c r="AB32">
        <f t="shared" si="9"/>
        <v>0.222592537028351</v>
      </c>
      <c r="AC32">
        <f t="shared" si="10"/>
        <v>-0.64150040617543735</v>
      </c>
      <c r="AD32">
        <f t="shared" si="11"/>
        <v>-0.14484805481342802</v>
      </c>
      <c r="AE32">
        <f t="shared" si="12"/>
        <v>0.73410367098427942</v>
      </c>
      <c r="AF32">
        <f t="shared" si="13"/>
        <v>-0.5239687488631376</v>
      </c>
      <c r="AH32">
        <f t="shared" si="14"/>
        <v>2.2488848064795901</v>
      </c>
      <c r="AI32">
        <f t="shared" si="15"/>
        <v>9.4771610723805395</v>
      </c>
      <c r="AJ32">
        <f t="shared" si="16"/>
        <v>0.90455429738155324</v>
      </c>
      <c r="AK32">
        <f t="shared" si="17"/>
        <v>0.90455429738155324</v>
      </c>
      <c r="AL32">
        <f t="shared" si="18"/>
        <v>-0.10031294567594681</v>
      </c>
      <c r="AN32">
        <f>VLOOKUP(J32,counts!$W$8:$Z$13,4,FALSE)</f>
        <v>70</v>
      </c>
      <c r="AO32">
        <f>VLOOKUP(K32,counts!$W$17:$Z$23,4,FALSE)</f>
        <v>73</v>
      </c>
      <c r="AP32">
        <f>VLOOKUP(L32,counts!$W$27:$Z$33,4,FALSE)</f>
        <v>38</v>
      </c>
      <c r="AQ32">
        <f>VLOOKUP(M32,counts!$W$38:$Z$49,4,FALSE)</f>
        <v>63</v>
      </c>
      <c r="AR32">
        <f>VLOOKUP(N32,counts!$W$53:$Z$54,4,FALSE)</f>
        <v>102</v>
      </c>
      <c r="AS32">
        <f>VLOOKUP(O32,counts!$W$58:$Z$62,4,FALSE)</f>
        <v>61</v>
      </c>
      <c r="AT32">
        <f>VLOOKUP(P32,counts!$W$66:$Z$69,4,FALSE)</f>
        <v>36</v>
      </c>
      <c r="AU32">
        <f>VLOOKUP(Q32,counts!$W$73:$Z$75,4,FALSE)</f>
        <v>50</v>
      </c>
      <c r="AV32">
        <f>VLOOKUP(R32,counts!$W$79:$Z$81,4,FALSE)</f>
        <v>75</v>
      </c>
      <c r="AW32">
        <f t="shared" si="19"/>
        <v>568</v>
      </c>
      <c r="AX32">
        <f t="shared" si="20"/>
        <v>1</v>
      </c>
      <c r="AY32">
        <f t="shared" si="21"/>
        <v>1</v>
      </c>
      <c r="AZ32" t="str">
        <f t="shared" si="22"/>
        <v>Train</v>
      </c>
      <c r="BA32" t="str">
        <f t="shared" si="23"/>
        <v>51-60</v>
      </c>
      <c r="BB32" t="str">
        <f t="shared" si="24"/>
        <v>F, G, T</v>
      </c>
      <c r="BC32" t="str">
        <f t="shared" si="25"/>
        <v>100+</v>
      </c>
      <c r="BD32" t="str">
        <f t="shared" si="26"/>
        <v>Others</v>
      </c>
      <c r="BE32" t="str">
        <f t="shared" si="27"/>
        <v>female</v>
      </c>
      <c r="BF32">
        <f t="shared" si="28"/>
        <v>1</v>
      </c>
      <c r="BG32" t="str">
        <f t="shared" si="29"/>
        <v>3, 4, 5, 6, 9</v>
      </c>
      <c r="BH32" t="str">
        <f t="shared" si="30"/>
        <v>S, blank</v>
      </c>
      <c r="BI32">
        <f t="shared" si="31"/>
        <v>1</v>
      </c>
      <c r="BK32">
        <f t="shared" si="32"/>
        <v>0.56296528873523233</v>
      </c>
      <c r="BL32">
        <f t="shared" si="39"/>
        <v>0.62807202347308144</v>
      </c>
      <c r="BM32">
        <f t="shared" si="40"/>
        <v>0</v>
      </c>
      <c r="BN32">
        <f t="shared" si="41"/>
        <v>0.28895367761902863</v>
      </c>
      <c r="BO32">
        <f t="shared" si="42"/>
        <v>1.608400077660413</v>
      </c>
      <c r="BP32">
        <f t="shared" si="43"/>
        <v>0.21104029039891525</v>
      </c>
      <c r="BQ32">
        <f t="shared" si="44"/>
        <v>-0.5180305333261348</v>
      </c>
      <c r="BR32">
        <f t="shared" si="45"/>
        <v>-0.13196937436222192</v>
      </c>
      <c r="BS32">
        <f t="shared" si="46"/>
        <v>0.51509397558912873</v>
      </c>
      <c r="BT32">
        <f t="shared" si="33"/>
        <v>-0.52064632557427459</v>
      </c>
      <c r="BV32">
        <f t="shared" si="34"/>
        <v>2.6438791002131685</v>
      </c>
      <c r="BW32">
        <f t="shared" si="35"/>
        <v>14.067667796563359</v>
      </c>
      <c r="BX32">
        <f t="shared" si="36"/>
        <v>0.9336327284685636</v>
      </c>
      <c r="BY32">
        <f t="shared" si="37"/>
        <v>0.9336327284685636</v>
      </c>
      <c r="BZ32">
        <f t="shared" si="38"/>
        <v>-6.8672142423984131E-2</v>
      </c>
    </row>
    <row r="33" spans="1:78" x14ac:dyDescent="0.3">
      <c r="A33" t="s">
        <v>2821</v>
      </c>
      <c r="B33" t="s">
        <v>2823</v>
      </c>
      <c r="C33" t="s">
        <v>2849</v>
      </c>
      <c r="D33" t="s">
        <v>2838</v>
      </c>
      <c r="E33" t="s">
        <v>20</v>
      </c>
      <c r="F33">
        <v>0</v>
      </c>
      <c r="G33">
        <v>0</v>
      </c>
      <c r="H33" t="s">
        <v>2843</v>
      </c>
      <c r="I33">
        <v>1</v>
      </c>
      <c r="J33">
        <v>-3.7643689058441341</v>
      </c>
      <c r="K33">
        <v>123.30204897661667</v>
      </c>
      <c r="L33">
        <v>40.172297072540438</v>
      </c>
      <c r="M33">
        <v>-33.757758935166962</v>
      </c>
      <c r="N33">
        <v>-108.67008854708662</v>
      </c>
      <c r="O33">
        <v>-14.754319664473872</v>
      </c>
      <c r="P33">
        <v>-22.013681658285037</v>
      </c>
      <c r="Q33">
        <v>-22.422560732600829</v>
      </c>
      <c r="R33">
        <v>103.15987615987927</v>
      </c>
      <c r="S33">
        <v>0</v>
      </c>
      <c r="T33">
        <v>1</v>
      </c>
      <c r="U33" t="s">
        <v>2818</v>
      </c>
      <c r="W33">
        <f t="shared" si="4"/>
        <v>-2.7638923151110589E-2</v>
      </c>
      <c r="X33">
        <f t="shared" si="5"/>
        <v>0.64111939602149381</v>
      </c>
      <c r="Y33">
        <f t="shared" si="6"/>
        <v>-0.13299344140000791</v>
      </c>
      <c r="Z33">
        <f t="shared" si="7"/>
        <v>-0.24557244416175711</v>
      </c>
      <c r="AA33">
        <f t="shared" si="8"/>
        <v>-1.1909036060913412</v>
      </c>
      <c r="AB33">
        <f t="shared" si="9"/>
        <v>-6.7444200102322438E-2</v>
      </c>
      <c r="AC33">
        <f t="shared" si="10"/>
        <v>-0.15242674717787899</v>
      </c>
      <c r="AD33">
        <f t="shared" si="11"/>
        <v>-0.14484805481342802</v>
      </c>
      <c r="AE33">
        <f t="shared" si="12"/>
        <v>0.73410367098427942</v>
      </c>
      <c r="AF33">
        <f t="shared" si="13"/>
        <v>-0.5239687488631376</v>
      </c>
      <c r="AH33">
        <f t="shared" si="14"/>
        <v>-1.1105730987552107</v>
      </c>
      <c r="AI33">
        <f t="shared" si="15"/>
        <v>0.32937014535502335</v>
      </c>
      <c r="AJ33">
        <f t="shared" si="16"/>
        <v>0.24776406067631473</v>
      </c>
      <c r="AK33">
        <f t="shared" si="17"/>
        <v>0.75223593932368527</v>
      </c>
      <c r="AL33">
        <f t="shared" si="18"/>
        <v>-0.2847052551406084</v>
      </c>
      <c r="AN33">
        <f>VLOOKUP(J33,counts!$W$8:$Z$13,4,FALSE)</f>
        <v>53</v>
      </c>
      <c r="AO33">
        <f>VLOOKUP(K33,counts!$W$17:$Z$23,4,FALSE)</f>
        <v>73</v>
      </c>
      <c r="AP33">
        <f>VLOOKUP(L33,counts!$W$27:$Z$33,4,FALSE)</f>
        <v>50</v>
      </c>
      <c r="AQ33">
        <f>VLOOKUP(M33,counts!$W$38:$Z$49,4,FALSE)</f>
        <v>47</v>
      </c>
      <c r="AR33">
        <f>VLOOKUP(N33,counts!$W$53:$Z$54,4,FALSE)</f>
        <v>20</v>
      </c>
      <c r="AS33">
        <f>VLOOKUP(O33,counts!$W$58:$Z$62,4,FALSE)</f>
        <v>52</v>
      </c>
      <c r="AT33">
        <f>VLOOKUP(P33,counts!$W$66:$Z$69,4,FALSE)</f>
        <v>50</v>
      </c>
      <c r="AU33">
        <f>VLOOKUP(Q33,counts!$W$73:$Z$75,4,FALSE)</f>
        <v>50</v>
      </c>
      <c r="AV33">
        <f>VLOOKUP(R33,counts!$W$79:$Z$81,4,FALSE)</f>
        <v>75</v>
      </c>
      <c r="AW33">
        <f t="shared" si="19"/>
        <v>470</v>
      </c>
      <c r="AX33">
        <f t="shared" si="20"/>
        <v>0</v>
      </c>
      <c r="AY33">
        <f t="shared" si="21"/>
        <v>1</v>
      </c>
      <c r="AZ33" t="str">
        <f t="shared" si="22"/>
        <v>Train</v>
      </c>
      <c r="BA33" t="str">
        <f t="shared" si="23"/>
        <v>0-17</v>
      </c>
      <c r="BB33" t="str">
        <f t="shared" si="24"/>
        <v>F, G, T</v>
      </c>
      <c r="BC33" t="str">
        <f t="shared" si="25"/>
        <v>21-30</v>
      </c>
      <c r="BD33" t="str">
        <f t="shared" si="26"/>
        <v>Blank</v>
      </c>
      <c r="BE33" t="str">
        <f t="shared" si="27"/>
        <v>male</v>
      </c>
      <c r="BF33">
        <f t="shared" si="28"/>
        <v>0</v>
      </c>
      <c r="BG33">
        <f t="shared" si="29"/>
        <v>0</v>
      </c>
      <c r="BH33" t="str">
        <f t="shared" si="30"/>
        <v>S, blank</v>
      </c>
      <c r="BI33">
        <f t="shared" si="31"/>
        <v>1</v>
      </c>
      <c r="BK33">
        <f t="shared" si="32"/>
        <v>-2.8350141766673408E-2</v>
      </c>
      <c r="BL33">
        <f t="shared" si="39"/>
        <v>0.62807202347308144</v>
      </c>
      <c r="BM33">
        <f t="shared" si="40"/>
        <v>0</v>
      </c>
      <c r="BN33">
        <f t="shared" si="41"/>
        <v>-0.24005469764357676</v>
      </c>
      <c r="BO33">
        <f t="shared" si="42"/>
        <v>-1.1543150029727813</v>
      </c>
      <c r="BP33">
        <f t="shared" si="43"/>
        <v>-6.3943938845999151E-2</v>
      </c>
      <c r="BQ33">
        <f t="shared" si="44"/>
        <v>-0.12308910231949276</v>
      </c>
      <c r="BR33">
        <f t="shared" si="45"/>
        <v>-0.13196937436222192</v>
      </c>
      <c r="BS33">
        <f t="shared" si="46"/>
        <v>0.51509397558912873</v>
      </c>
      <c r="BT33">
        <f t="shared" si="33"/>
        <v>-0.52064632557427459</v>
      </c>
      <c r="BV33">
        <f t="shared" si="34"/>
        <v>-1.1192025844228097</v>
      </c>
      <c r="BW33">
        <f t="shared" si="35"/>
        <v>0.32654007897740139</v>
      </c>
      <c r="BX33">
        <f t="shared" si="36"/>
        <v>0.24615922590829181</v>
      </c>
      <c r="BY33">
        <f t="shared" si="37"/>
        <v>0.75384077409170813</v>
      </c>
      <c r="BZ33">
        <f t="shared" si="38"/>
        <v>-0.28257410821943341</v>
      </c>
    </row>
    <row r="34" spans="1:78" x14ac:dyDescent="0.3">
      <c r="A34" t="s">
        <v>2811</v>
      </c>
      <c r="B34" t="s">
        <v>2838</v>
      </c>
      <c r="C34" t="s">
        <v>2826</v>
      </c>
      <c r="D34" t="s">
        <v>2833</v>
      </c>
      <c r="E34" t="s">
        <v>20</v>
      </c>
      <c r="F34">
        <v>2</v>
      </c>
      <c r="G34">
        <v>0</v>
      </c>
      <c r="H34" t="s">
        <v>2843</v>
      </c>
      <c r="I34">
        <v>1</v>
      </c>
      <c r="J34">
        <v>-13.385578549662212</v>
      </c>
      <c r="K34">
        <v>-42.171718189759716</v>
      </c>
      <c r="L34">
        <v>163.84855978743315</v>
      </c>
      <c r="M34">
        <v>57.761363718906857</v>
      </c>
      <c r="N34">
        <v>-108.67008854708662</v>
      </c>
      <c r="O34">
        <v>47.533478806865013</v>
      </c>
      <c r="P34">
        <v>-22.013681658285037</v>
      </c>
      <c r="Q34">
        <v>-22.422560732600829</v>
      </c>
      <c r="R34">
        <v>103.15987615987927</v>
      </c>
      <c r="S34">
        <v>1</v>
      </c>
      <c r="T34">
        <v>1</v>
      </c>
      <c r="U34" t="s">
        <v>2818</v>
      </c>
      <c r="W34">
        <f t="shared" si="4"/>
        <v>-9.8280212731782335E-2</v>
      </c>
      <c r="X34">
        <f t="shared" si="5"/>
        <v>-0.21927540312111751</v>
      </c>
      <c r="Y34">
        <f t="shared" si="6"/>
        <v>-0.54243310496328723</v>
      </c>
      <c r="Z34">
        <f t="shared" si="7"/>
        <v>0.42018782389584125</v>
      </c>
      <c r="AA34">
        <f t="shared" si="8"/>
        <v>-1.1909036060913412</v>
      </c>
      <c r="AB34">
        <f t="shared" si="9"/>
        <v>0.21728263512745474</v>
      </c>
      <c r="AC34">
        <f t="shared" si="10"/>
        <v>-0.15242674717787899</v>
      </c>
      <c r="AD34">
        <f t="shared" si="11"/>
        <v>-0.14484805481342802</v>
      </c>
      <c r="AE34">
        <f t="shared" si="12"/>
        <v>0.73410367098427942</v>
      </c>
      <c r="AF34">
        <f t="shared" si="13"/>
        <v>-0.5239687488631376</v>
      </c>
      <c r="AH34">
        <f t="shared" si="14"/>
        <v>-1.5005617477543973</v>
      </c>
      <c r="AI34">
        <f t="shared" si="15"/>
        <v>0.22300485248097371</v>
      </c>
      <c r="AJ34">
        <f t="shared" si="16"/>
        <v>0.18234175606792449</v>
      </c>
      <c r="AK34">
        <f t="shared" si="17"/>
        <v>0.18234175606792449</v>
      </c>
      <c r="AL34">
        <f t="shared" si="18"/>
        <v>-1.7018725721383756</v>
      </c>
      <c r="AN34">
        <f>VLOOKUP(J34,counts!$W$8:$Z$13,4,FALSE)</f>
        <v>51</v>
      </c>
      <c r="AO34">
        <f>VLOOKUP(K34,counts!$W$17:$Z$23,4,FALSE)</f>
        <v>48</v>
      </c>
      <c r="AP34">
        <f>VLOOKUP(L34,counts!$W$27:$Z$33,4,FALSE)</f>
        <v>38</v>
      </c>
      <c r="AQ34">
        <f>VLOOKUP(M34,counts!$W$38:$Z$49,4,FALSE)</f>
        <v>66</v>
      </c>
      <c r="AR34">
        <f>VLOOKUP(N34,counts!$W$53:$Z$54,4,FALSE)</f>
        <v>20</v>
      </c>
      <c r="AS34">
        <f>VLOOKUP(O34,counts!$W$58:$Z$62,4,FALSE)</f>
        <v>60</v>
      </c>
      <c r="AT34">
        <f>VLOOKUP(P34,counts!$W$66:$Z$69,4,FALSE)</f>
        <v>50</v>
      </c>
      <c r="AU34">
        <f>VLOOKUP(Q34,counts!$W$73:$Z$75,4,FALSE)</f>
        <v>50</v>
      </c>
      <c r="AV34">
        <f>VLOOKUP(R34,counts!$W$79:$Z$81,4,FALSE)</f>
        <v>75</v>
      </c>
      <c r="AW34">
        <f t="shared" si="19"/>
        <v>458</v>
      </c>
      <c r="AX34">
        <f t="shared" si="20"/>
        <v>1</v>
      </c>
      <c r="AY34">
        <f t="shared" si="21"/>
        <v>1</v>
      </c>
      <c r="AZ34" t="str">
        <f t="shared" si="22"/>
        <v>Train</v>
      </c>
      <c r="BA34" t="str">
        <f t="shared" si="23"/>
        <v>41-50</v>
      </c>
      <c r="BB34" t="str">
        <f t="shared" si="24"/>
        <v>Blank</v>
      </c>
      <c r="BC34" t="str">
        <f t="shared" si="25"/>
        <v>100+</v>
      </c>
      <c r="BD34" t="str">
        <f t="shared" si="26"/>
        <v>NY</v>
      </c>
      <c r="BE34" t="str">
        <f t="shared" si="27"/>
        <v>male</v>
      </c>
      <c r="BF34">
        <f t="shared" si="28"/>
        <v>2</v>
      </c>
      <c r="BG34">
        <f t="shared" si="29"/>
        <v>0</v>
      </c>
      <c r="BH34" t="str">
        <f t="shared" si="30"/>
        <v>S, blank</v>
      </c>
      <c r="BI34">
        <f t="shared" si="31"/>
        <v>1</v>
      </c>
      <c r="BK34">
        <f t="shared" si="32"/>
        <v>-0.10080920839685074</v>
      </c>
      <c r="BL34">
        <f t="shared" si="39"/>
        <v>-0.2148129459049134</v>
      </c>
      <c r="BM34">
        <f t="shared" si="40"/>
        <v>0</v>
      </c>
      <c r="BN34">
        <f t="shared" si="41"/>
        <v>0.41074665915035424</v>
      </c>
      <c r="BO34">
        <f t="shared" si="42"/>
        <v>-1.1543150029727813</v>
      </c>
      <c r="BP34">
        <f t="shared" si="43"/>
        <v>0.20600596510609481</v>
      </c>
      <c r="BQ34">
        <f t="shared" si="44"/>
        <v>-0.12308910231949276</v>
      </c>
      <c r="BR34">
        <f t="shared" si="45"/>
        <v>-0.13196937436222192</v>
      </c>
      <c r="BS34">
        <f t="shared" si="46"/>
        <v>0.51509397558912873</v>
      </c>
      <c r="BT34">
        <f t="shared" si="33"/>
        <v>-0.52064632557427459</v>
      </c>
      <c r="BV34">
        <f t="shared" si="34"/>
        <v>-1.113795359684957</v>
      </c>
      <c r="BW34">
        <f t="shared" si="35"/>
        <v>0.32831053688852524</v>
      </c>
      <c r="BX34">
        <f t="shared" si="36"/>
        <v>0.24716399348722307</v>
      </c>
      <c r="BY34">
        <f t="shared" si="37"/>
        <v>0.24716399348722307</v>
      </c>
      <c r="BZ34">
        <f t="shared" si="38"/>
        <v>-1.3977032214218188</v>
      </c>
    </row>
    <row r="35" spans="1:78" x14ac:dyDescent="0.3">
      <c r="A35" t="s">
        <v>2810</v>
      </c>
      <c r="B35" t="s">
        <v>2823</v>
      </c>
      <c r="C35" t="s">
        <v>2826</v>
      </c>
      <c r="D35" t="s">
        <v>2838</v>
      </c>
      <c r="E35" t="s">
        <v>15</v>
      </c>
      <c r="F35">
        <v>0</v>
      </c>
      <c r="G35">
        <v>0</v>
      </c>
      <c r="H35" t="s">
        <v>44</v>
      </c>
      <c r="I35">
        <v>1</v>
      </c>
      <c r="J35">
        <v>32.769878926258563</v>
      </c>
      <c r="K35">
        <v>123.30204897661667</v>
      </c>
      <c r="L35">
        <v>163.84855978743315</v>
      </c>
      <c r="M35">
        <v>-33.757758935166962</v>
      </c>
      <c r="N35">
        <v>151.41878811967541</v>
      </c>
      <c r="O35">
        <v>-14.754319664473872</v>
      </c>
      <c r="P35">
        <v>-22.013681658285037</v>
      </c>
      <c r="Q35">
        <v>72.444458573419169</v>
      </c>
      <c r="R35">
        <v>103.15987615987927</v>
      </c>
      <c r="S35">
        <v>1</v>
      </c>
      <c r="T35">
        <v>1</v>
      </c>
      <c r="U35" t="s">
        <v>2818</v>
      </c>
      <c r="W35">
        <f t="shared" si="4"/>
        <v>0.24060451777399761</v>
      </c>
      <c r="X35">
        <f t="shared" si="5"/>
        <v>0.64111939602149381</v>
      </c>
      <c r="Y35">
        <f t="shared" si="6"/>
        <v>-0.54243310496328723</v>
      </c>
      <c r="Z35">
        <f t="shared" si="7"/>
        <v>-0.24557244416175711</v>
      </c>
      <c r="AA35">
        <f t="shared" si="8"/>
        <v>1.6593819257225275</v>
      </c>
      <c r="AB35">
        <f t="shared" si="9"/>
        <v>-6.7444200102322438E-2</v>
      </c>
      <c r="AC35">
        <f t="shared" si="10"/>
        <v>-0.15242674717787899</v>
      </c>
      <c r="AD35">
        <f t="shared" si="11"/>
        <v>0.46798575022321215</v>
      </c>
      <c r="AE35">
        <f t="shared" si="12"/>
        <v>0.73410367098427942</v>
      </c>
      <c r="AF35">
        <f t="shared" si="13"/>
        <v>-0.5239687488631376</v>
      </c>
      <c r="AH35">
        <f t="shared" si="14"/>
        <v>2.2113500154571271</v>
      </c>
      <c r="AI35">
        <f t="shared" si="15"/>
        <v>9.1280310616998843</v>
      </c>
      <c r="AJ35">
        <f t="shared" si="16"/>
        <v>0.90126412587915583</v>
      </c>
      <c r="AK35">
        <f t="shared" si="17"/>
        <v>0.90126412587915583</v>
      </c>
      <c r="AL35">
        <f t="shared" si="18"/>
        <v>-0.10395691685348593</v>
      </c>
      <c r="AN35">
        <f>VLOOKUP(J35,counts!$W$8:$Z$13,4,FALSE)</f>
        <v>61</v>
      </c>
      <c r="AO35">
        <f>VLOOKUP(K35,counts!$W$17:$Z$23,4,FALSE)</f>
        <v>73</v>
      </c>
      <c r="AP35">
        <f>VLOOKUP(L35,counts!$W$27:$Z$33,4,FALSE)</f>
        <v>38</v>
      </c>
      <c r="AQ35">
        <f>VLOOKUP(M35,counts!$W$38:$Z$49,4,FALSE)</f>
        <v>47</v>
      </c>
      <c r="AR35">
        <f>VLOOKUP(N35,counts!$W$53:$Z$54,4,FALSE)</f>
        <v>102</v>
      </c>
      <c r="AS35">
        <f>VLOOKUP(O35,counts!$W$58:$Z$62,4,FALSE)</f>
        <v>52</v>
      </c>
      <c r="AT35">
        <f>VLOOKUP(P35,counts!$W$66:$Z$69,4,FALSE)</f>
        <v>50</v>
      </c>
      <c r="AU35">
        <f>VLOOKUP(Q35,counts!$W$73:$Z$75,4,FALSE)</f>
        <v>68</v>
      </c>
      <c r="AV35">
        <f>VLOOKUP(R35,counts!$W$79:$Z$81,4,FALSE)</f>
        <v>75</v>
      </c>
      <c r="AW35">
        <f t="shared" si="19"/>
        <v>566</v>
      </c>
      <c r="AX35">
        <f t="shared" si="20"/>
        <v>1</v>
      </c>
      <c r="AY35">
        <f t="shared" si="21"/>
        <v>1</v>
      </c>
      <c r="AZ35" t="str">
        <f t="shared" si="22"/>
        <v>Train</v>
      </c>
      <c r="BA35" t="str">
        <f t="shared" si="23"/>
        <v>31-40</v>
      </c>
      <c r="BB35" t="str">
        <f t="shared" si="24"/>
        <v>F, G, T</v>
      </c>
      <c r="BC35" t="str">
        <f t="shared" si="25"/>
        <v>100+</v>
      </c>
      <c r="BD35" t="str">
        <f t="shared" si="26"/>
        <v>Blank</v>
      </c>
      <c r="BE35" t="str">
        <f t="shared" si="27"/>
        <v>female</v>
      </c>
      <c r="BF35">
        <f t="shared" si="28"/>
        <v>0</v>
      </c>
      <c r="BG35">
        <f t="shared" si="29"/>
        <v>0</v>
      </c>
      <c r="BH35" t="str">
        <f t="shared" si="30"/>
        <v>C</v>
      </c>
      <c r="BI35">
        <f t="shared" si="31"/>
        <v>1</v>
      </c>
      <c r="BK35">
        <f t="shared" si="32"/>
        <v>0.24679587375027071</v>
      </c>
      <c r="BL35">
        <f t="shared" si="39"/>
        <v>0.62807202347308144</v>
      </c>
      <c r="BM35">
        <f t="shared" si="40"/>
        <v>0</v>
      </c>
      <c r="BN35">
        <f t="shared" si="41"/>
        <v>-0.24005469764357676</v>
      </c>
      <c r="BO35">
        <f t="shared" si="42"/>
        <v>1.608400077660413</v>
      </c>
      <c r="BP35">
        <f t="shared" si="43"/>
        <v>-6.3943938845999151E-2</v>
      </c>
      <c r="BQ35">
        <f t="shared" si="44"/>
        <v>-0.12308910231949276</v>
      </c>
      <c r="BR35">
        <f t="shared" si="45"/>
        <v>0.42637636209158797</v>
      </c>
      <c r="BS35">
        <f t="shared" si="46"/>
        <v>0.51509397558912873</v>
      </c>
      <c r="BT35">
        <f t="shared" si="33"/>
        <v>-0.52064632557427459</v>
      </c>
      <c r="BV35">
        <f t="shared" si="34"/>
        <v>2.4770042481811387</v>
      </c>
      <c r="BW35">
        <f t="shared" si="35"/>
        <v>11.905544883393814</v>
      </c>
      <c r="BX35">
        <f t="shared" si="36"/>
        <v>0.92251392645290409</v>
      </c>
      <c r="BY35">
        <f t="shared" si="37"/>
        <v>0.92251392645290409</v>
      </c>
      <c r="BZ35">
        <f t="shared" si="38"/>
        <v>-8.0652806755492398E-2</v>
      </c>
    </row>
    <row r="36" spans="1:78" x14ac:dyDescent="0.3">
      <c r="A36" t="s">
        <v>2820</v>
      </c>
      <c r="B36" t="s">
        <v>2838</v>
      </c>
      <c r="C36" t="s">
        <v>2851</v>
      </c>
      <c r="D36" t="s">
        <v>2833</v>
      </c>
      <c r="E36" t="s">
        <v>15</v>
      </c>
      <c r="F36">
        <v>0</v>
      </c>
      <c r="G36">
        <v>1</v>
      </c>
      <c r="H36" t="s">
        <v>44</v>
      </c>
      <c r="I36">
        <v>1</v>
      </c>
      <c r="J36">
        <v>-11.613432440426715</v>
      </c>
      <c r="K36">
        <v>-42.171718189759716</v>
      </c>
      <c r="L36">
        <v>70.538774768379497</v>
      </c>
      <c r="M36">
        <v>57.761363718906857</v>
      </c>
      <c r="N36">
        <v>151.41878811967541</v>
      </c>
      <c r="O36">
        <v>-14.754319664473872</v>
      </c>
      <c r="P36">
        <v>79.365382998232107</v>
      </c>
      <c r="Q36">
        <v>72.444458573419169</v>
      </c>
      <c r="R36">
        <v>103.15987615987927</v>
      </c>
      <c r="S36">
        <v>1</v>
      </c>
      <c r="T36">
        <v>1</v>
      </c>
      <c r="U36" t="s">
        <v>2818</v>
      </c>
      <c r="W36">
        <f t="shared" si="4"/>
        <v>-8.5268679762827468E-2</v>
      </c>
      <c r="X36">
        <f t="shared" si="5"/>
        <v>-0.21927540312111751</v>
      </c>
      <c r="Y36">
        <f t="shared" si="6"/>
        <v>-0.23352397279266615</v>
      </c>
      <c r="Z36">
        <f t="shared" si="7"/>
        <v>0.42018782389584125</v>
      </c>
      <c r="AA36">
        <f t="shared" si="8"/>
        <v>1.6593819257225275</v>
      </c>
      <c r="AB36">
        <f t="shared" si="9"/>
        <v>-6.7444200102322438E-2</v>
      </c>
      <c r="AC36">
        <f t="shared" si="10"/>
        <v>0.54954038841540609</v>
      </c>
      <c r="AD36">
        <f t="shared" si="11"/>
        <v>0.46798575022321215</v>
      </c>
      <c r="AE36">
        <f t="shared" si="12"/>
        <v>0.73410367098427942</v>
      </c>
      <c r="AF36">
        <f t="shared" si="13"/>
        <v>-0.5239687488631376</v>
      </c>
      <c r="AH36">
        <f t="shared" si="14"/>
        <v>2.7017185545991951</v>
      </c>
      <c r="AI36">
        <f t="shared" si="15"/>
        <v>14.905325341978518</v>
      </c>
      <c r="AJ36">
        <f t="shared" si="16"/>
        <v>0.93712797578803841</v>
      </c>
      <c r="AK36">
        <f t="shared" si="17"/>
        <v>0.93712797578803841</v>
      </c>
      <c r="AL36">
        <f t="shared" si="18"/>
        <v>-6.4935425719867337E-2</v>
      </c>
      <c r="AN36">
        <f>VLOOKUP(J36,counts!$W$8:$Z$13,4,FALSE)</f>
        <v>52</v>
      </c>
      <c r="AO36">
        <f>VLOOKUP(K36,counts!$W$17:$Z$23,4,FALSE)</f>
        <v>48</v>
      </c>
      <c r="AP36">
        <f>VLOOKUP(L36,counts!$W$27:$Z$33,4,FALSE)</f>
        <v>47</v>
      </c>
      <c r="AQ36">
        <f>VLOOKUP(M36,counts!$W$38:$Z$49,4,FALSE)</f>
        <v>66</v>
      </c>
      <c r="AR36">
        <f>VLOOKUP(N36,counts!$W$53:$Z$54,4,FALSE)</f>
        <v>102</v>
      </c>
      <c r="AS36">
        <f>VLOOKUP(O36,counts!$W$58:$Z$62,4,FALSE)</f>
        <v>52</v>
      </c>
      <c r="AT36">
        <f>VLOOKUP(P36,counts!$W$66:$Z$69,4,FALSE)</f>
        <v>70</v>
      </c>
      <c r="AU36">
        <f>VLOOKUP(Q36,counts!$W$73:$Z$75,4,FALSE)</f>
        <v>68</v>
      </c>
      <c r="AV36">
        <f>VLOOKUP(R36,counts!$W$79:$Z$81,4,FALSE)</f>
        <v>75</v>
      </c>
      <c r="AW36">
        <f t="shared" si="19"/>
        <v>580</v>
      </c>
      <c r="AX36">
        <f t="shared" si="20"/>
        <v>1</v>
      </c>
      <c r="AY36">
        <f t="shared" si="21"/>
        <v>1</v>
      </c>
      <c r="AZ36" t="str">
        <f t="shared" si="22"/>
        <v>Train</v>
      </c>
      <c r="BA36" t="str">
        <f t="shared" si="23"/>
        <v>18-30</v>
      </c>
      <c r="BB36" t="str">
        <f t="shared" si="24"/>
        <v>Blank</v>
      </c>
      <c r="BC36" t="str">
        <f t="shared" si="25"/>
        <v>41-100</v>
      </c>
      <c r="BD36" t="str">
        <f t="shared" si="26"/>
        <v>NY</v>
      </c>
      <c r="BE36" t="str">
        <f t="shared" si="27"/>
        <v>female</v>
      </c>
      <c r="BF36">
        <f t="shared" si="28"/>
        <v>0</v>
      </c>
      <c r="BG36">
        <f t="shared" si="29"/>
        <v>1</v>
      </c>
      <c r="BH36" t="str">
        <f t="shared" si="30"/>
        <v>C</v>
      </c>
      <c r="BI36">
        <f t="shared" si="31"/>
        <v>1</v>
      </c>
      <c r="BK36">
        <f t="shared" si="32"/>
        <v>-8.7462856143731463E-2</v>
      </c>
      <c r="BL36">
        <f t="shared" si="39"/>
        <v>-0.2148129459049134</v>
      </c>
      <c r="BM36">
        <f t="shared" si="40"/>
        <v>0</v>
      </c>
      <c r="BN36">
        <f t="shared" si="41"/>
        <v>0.41074665915035424</v>
      </c>
      <c r="BO36">
        <f t="shared" si="42"/>
        <v>1.608400077660413</v>
      </c>
      <c r="BP36">
        <f t="shared" si="43"/>
        <v>-6.3943938845999151E-2</v>
      </c>
      <c r="BQ36">
        <f t="shared" si="44"/>
        <v>0.44377010170938269</v>
      </c>
      <c r="BR36">
        <f t="shared" si="45"/>
        <v>0.42637636209158797</v>
      </c>
      <c r="BS36">
        <f t="shared" si="46"/>
        <v>0.51509397558912873</v>
      </c>
      <c r="BT36">
        <f t="shared" si="33"/>
        <v>-0.52064632557427459</v>
      </c>
      <c r="BV36">
        <f t="shared" si="34"/>
        <v>2.5175211097319483</v>
      </c>
      <c r="BW36">
        <f t="shared" si="35"/>
        <v>12.397825690951988</v>
      </c>
      <c r="BX36">
        <f t="shared" si="36"/>
        <v>0.92536102326847447</v>
      </c>
      <c r="BY36">
        <f t="shared" si="37"/>
        <v>0.92536102326847447</v>
      </c>
      <c r="BZ36">
        <f t="shared" si="38"/>
        <v>-7.7571322189781425E-2</v>
      </c>
    </row>
    <row r="37" spans="1:78" x14ac:dyDescent="0.3">
      <c r="A37" t="s">
        <v>2813</v>
      </c>
      <c r="B37" t="s">
        <v>2823</v>
      </c>
      <c r="C37" t="s">
        <v>2810</v>
      </c>
      <c r="D37" t="s">
        <v>2833</v>
      </c>
      <c r="E37" t="s">
        <v>20</v>
      </c>
      <c r="F37">
        <v>0</v>
      </c>
      <c r="G37">
        <v>0</v>
      </c>
      <c r="H37" t="s">
        <v>44</v>
      </c>
      <c r="I37">
        <v>1</v>
      </c>
      <c r="J37">
        <v>-68.390212241589438</v>
      </c>
      <c r="K37">
        <v>123.30204897661667</v>
      </c>
      <c r="L37">
        <v>22.971838090238197</v>
      </c>
      <c r="M37">
        <v>57.761363718906857</v>
      </c>
      <c r="N37">
        <v>-108.67008854708662</v>
      </c>
      <c r="O37">
        <v>-14.754319664473872</v>
      </c>
      <c r="P37">
        <v>-22.013681658285037</v>
      </c>
      <c r="Q37">
        <v>72.444458573419169</v>
      </c>
      <c r="R37">
        <v>103.15987615987927</v>
      </c>
      <c r="S37">
        <v>0</v>
      </c>
      <c r="T37">
        <v>1</v>
      </c>
      <c r="U37" t="s">
        <v>2818</v>
      </c>
      <c r="W37">
        <f t="shared" si="4"/>
        <v>-0.50213777334598442</v>
      </c>
      <c r="X37">
        <f t="shared" si="5"/>
        <v>0.64111939602149381</v>
      </c>
      <c r="Y37">
        <f t="shared" si="6"/>
        <v>-7.6050015197982379E-2</v>
      </c>
      <c r="Z37">
        <f t="shared" si="7"/>
        <v>0.42018782389584125</v>
      </c>
      <c r="AA37">
        <f t="shared" si="8"/>
        <v>-1.1909036060913412</v>
      </c>
      <c r="AB37">
        <f t="shared" si="9"/>
        <v>-6.7444200102322438E-2</v>
      </c>
      <c r="AC37">
        <f t="shared" si="10"/>
        <v>-0.15242674717787899</v>
      </c>
      <c r="AD37">
        <f t="shared" si="11"/>
        <v>0.46798575022321215</v>
      </c>
      <c r="AE37">
        <f t="shared" si="12"/>
        <v>0.73410367098427942</v>
      </c>
      <c r="AF37">
        <f t="shared" si="13"/>
        <v>-0.5239687488631376</v>
      </c>
      <c r="AH37">
        <f t="shared" si="14"/>
        <v>-0.24953444965382038</v>
      </c>
      <c r="AI37">
        <f t="shared" si="15"/>
        <v>0.77916343845618863</v>
      </c>
      <c r="AJ37">
        <f t="shared" si="16"/>
        <v>0.43793809023654534</v>
      </c>
      <c r="AK37">
        <f t="shared" si="17"/>
        <v>0.56206190976345471</v>
      </c>
      <c r="AL37">
        <f t="shared" si="18"/>
        <v>-0.57614327543413291</v>
      </c>
      <c r="AN37">
        <f>VLOOKUP(J37,counts!$W$8:$Z$13,4,FALSE)</f>
        <v>40</v>
      </c>
      <c r="AO37">
        <f>VLOOKUP(K37,counts!$W$17:$Z$23,4,FALSE)</f>
        <v>73</v>
      </c>
      <c r="AP37">
        <f>VLOOKUP(L37,counts!$W$27:$Z$33,4,FALSE)</f>
        <v>52</v>
      </c>
      <c r="AQ37">
        <f>VLOOKUP(M37,counts!$W$38:$Z$49,4,FALSE)</f>
        <v>66</v>
      </c>
      <c r="AR37">
        <f>VLOOKUP(N37,counts!$W$53:$Z$54,4,FALSE)</f>
        <v>20</v>
      </c>
      <c r="AS37">
        <f>VLOOKUP(O37,counts!$W$58:$Z$62,4,FALSE)</f>
        <v>52</v>
      </c>
      <c r="AT37">
        <f>VLOOKUP(P37,counts!$W$66:$Z$69,4,FALSE)</f>
        <v>50</v>
      </c>
      <c r="AU37">
        <f>VLOOKUP(Q37,counts!$W$73:$Z$75,4,FALSE)</f>
        <v>68</v>
      </c>
      <c r="AV37">
        <f>VLOOKUP(R37,counts!$W$79:$Z$81,4,FALSE)</f>
        <v>75</v>
      </c>
      <c r="AW37">
        <f t="shared" si="19"/>
        <v>496</v>
      </c>
      <c r="AX37">
        <f t="shared" si="20"/>
        <v>0</v>
      </c>
      <c r="AY37">
        <f t="shared" si="21"/>
        <v>1</v>
      </c>
      <c r="AZ37" t="str">
        <f t="shared" si="22"/>
        <v>Train</v>
      </c>
      <c r="BA37" t="str">
        <f t="shared" si="23"/>
        <v>61+</v>
      </c>
      <c r="BB37" t="str">
        <f t="shared" si="24"/>
        <v>F, G, T</v>
      </c>
      <c r="BC37" t="str">
        <f t="shared" si="25"/>
        <v>31-40</v>
      </c>
      <c r="BD37" t="str">
        <f t="shared" si="26"/>
        <v>NY</v>
      </c>
      <c r="BE37" t="str">
        <f t="shared" si="27"/>
        <v>male</v>
      </c>
      <c r="BF37">
        <f t="shared" si="28"/>
        <v>0</v>
      </c>
      <c r="BG37">
        <f t="shared" si="29"/>
        <v>0</v>
      </c>
      <c r="BH37" t="str">
        <f t="shared" si="30"/>
        <v>C</v>
      </c>
      <c r="BI37">
        <f t="shared" si="31"/>
        <v>1</v>
      </c>
      <c r="BK37">
        <f t="shared" si="32"/>
        <v>-0.51505903406328468</v>
      </c>
      <c r="BL37">
        <f t="shared" si="39"/>
        <v>0.62807202347308144</v>
      </c>
      <c r="BM37">
        <f t="shared" si="40"/>
        <v>0</v>
      </c>
      <c r="BN37">
        <f t="shared" si="41"/>
        <v>0.41074665915035424</v>
      </c>
      <c r="BO37">
        <f t="shared" si="42"/>
        <v>-1.1543150029727813</v>
      </c>
      <c r="BP37">
        <f t="shared" si="43"/>
        <v>-6.3943938845999151E-2</v>
      </c>
      <c r="BQ37">
        <f t="shared" si="44"/>
        <v>-0.12308910231949276</v>
      </c>
      <c r="BR37">
        <f t="shared" si="45"/>
        <v>0.42637636209158797</v>
      </c>
      <c r="BS37">
        <f t="shared" si="46"/>
        <v>0.51509397558912873</v>
      </c>
      <c r="BT37">
        <f t="shared" si="33"/>
        <v>-0.52064632557427459</v>
      </c>
      <c r="BV37">
        <f t="shared" si="34"/>
        <v>-0.39676438347168014</v>
      </c>
      <c r="BW37">
        <f t="shared" si="35"/>
        <v>0.67249245730547558</v>
      </c>
      <c r="BX37">
        <f t="shared" si="36"/>
        <v>0.40208997916135109</v>
      </c>
      <c r="BY37">
        <f t="shared" si="37"/>
        <v>0.59791002083864897</v>
      </c>
      <c r="BZ37">
        <f t="shared" si="38"/>
        <v>-0.51431500317777545</v>
      </c>
    </row>
    <row r="38" spans="1:78" x14ac:dyDescent="0.3">
      <c r="A38" t="s">
        <v>2811</v>
      </c>
      <c r="B38" t="s">
        <v>2823</v>
      </c>
      <c r="C38" t="s">
        <v>2851</v>
      </c>
      <c r="D38" t="s">
        <v>2833</v>
      </c>
      <c r="E38" t="s">
        <v>20</v>
      </c>
      <c r="F38">
        <v>0</v>
      </c>
      <c r="G38">
        <v>0</v>
      </c>
      <c r="H38" t="s">
        <v>44</v>
      </c>
      <c r="I38">
        <v>1</v>
      </c>
      <c r="J38">
        <v>-13.385578549662212</v>
      </c>
      <c r="K38">
        <v>123.30204897661667</v>
      </c>
      <c r="L38">
        <v>70.538774768379497</v>
      </c>
      <c r="M38">
        <v>57.761363718906857</v>
      </c>
      <c r="N38">
        <v>-108.67008854708662</v>
      </c>
      <c r="O38">
        <v>-14.754319664473872</v>
      </c>
      <c r="P38">
        <v>-22.013681658285037</v>
      </c>
      <c r="Q38">
        <v>72.444458573419169</v>
      </c>
      <c r="R38">
        <v>103.15987615987927</v>
      </c>
      <c r="S38">
        <v>0</v>
      </c>
      <c r="T38">
        <v>1</v>
      </c>
      <c r="U38" t="s">
        <v>2818</v>
      </c>
      <c r="W38">
        <f t="shared" si="4"/>
        <v>-9.8280212731782335E-2</v>
      </c>
      <c r="X38">
        <f t="shared" si="5"/>
        <v>0.64111939602149381</v>
      </c>
      <c r="Y38">
        <f t="shared" si="6"/>
        <v>-0.23352397279266615</v>
      </c>
      <c r="Z38">
        <f t="shared" si="7"/>
        <v>0.42018782389584125</v>
      </c>
      <c r="AA38">
        <f t="shared" si="8"/>
        <v>-1.1909036060913412</v>
      </c>
      <c r="AB38">
        <f t="shared" si="9"/>
        <v>-6.7444200102322438E-2</v>
      </c>
      <c r="AC38">
        <f t="shared" si="10"/>
        <v>-0.15242674717787899</v>
      </c>
      <c r="AD38">
        <f t="shared" si="11"/>
        <v>0.46798575022321215</v>
      </c>
      <c r="AE38">
        <f t="shared" si="12"/>
        <v>0.73410367098427942</v>
      </c>
      <c r="AF38">
        <f t="shared" si="13"/>
        <v>-0.5239687488631376</v>
      </c>
      <c r="AH38">
        <f t="shared" si="14"/>
        <v>-3.1508466343020958E-3</v>
      </c>
      <c r="AI38">
        <f t="shared" si="15"/>
        <v>0.99685411207354446</v>
      </c>
      <c r="AJ38">
        <f t="shared" si="16"/>
        <v>0.49921228899311304</v>
      </c>
      <c r="AK38">
        <f t="shared" si="17"/>
        <v>0.50078771100688702</v>
      </c>
      <c r="AL38">
        <f t="shared" si="18"/>
        <v>-0.69157299822159479</v>
      </c>
      <c r="AN38">
        <f>VLOOKUP(J38,counts!$W$8:$Z$13,4,FALSE)</f>
        <v>51</v>
      </c>
      <c r="AO38">
        <f>VLOOKUP(K38,counts!$W$17:$Z$23,4,FALSE)</f>
        <v>73</v>
      </c>
      <c r="AP38">
        <f>VLOOKUP(L38,counts!$W$27:$Z$33,4,FALSE)</f>
        <v>47</v>
      </c>
      <c r="AQ38">
        <f>VLOOKUP(M38,counts!$W$38:$Z$49,4,FALSE)</f>
        <v>66</v>
      </c>
      <c r="AR38">
        <f>VLOOKUP(N38,counts!$W$53:$Z$54,4,FALSE)</f>
        <v>20</v>
      </c>
      <c r="AS38">
        <f>VLOOKUP(O38,counts!$W$58:$Z$62,4,FALSE)</f>
        <v>52</v>
      </c>
      <c r="AT38">
        <f>VLOOKUP(P38,counts!$W$66:$Z$69,4,FALSE)</f>
        <v>50</v>
      </c>
      <c r="AU38">
        <f>VLOOKUP(Q38,counts!$W$73:$Z$75,4,FALSE)</f>
        <v>68</v>
      </c>
      <c r="AV38">
        <f>VLOOKUP(R38,counts!$W$79:$Z$81,4,FALSE)</f>
        <v>75</v>
      </c>
      <c r="AW38">
        <f t="shared" si="19"/>
        <v>502</v>
      </c>
      <c r="AX38">
        <f t="shared" si="20"/>
        <v>0</v>
      </c>
      <c r="AY38">
        <f t="shared" si="21"/>
        <v>1</v>
      </c>
      <c r="AZ38" t="str">
        <f t="shared" si="22"/>
        <v>Train</v>
      </c>
      <c r="BA38" t="str">
        <f t="shared" si="23"/>
        <v>41-50</v>
      </c>
      <c r="BB38" t="str">
        <f t="shared" si="24"/>
        <v>F, G, T</v>
      </c>
      <c r="BC38" t="str">
        <f t="shared" si="25"/>
        <v>41-100</v>
      </c>
      <c r="BD38" t="str">
        <f t="shared" si="26"/>
        <v>NY</v>
      </c>
      <c r="BE38" t="str">
        <f t="shared" si="27"/>
        <v>male</v>
      </c>
      <c r="BF38">
        <f t="shared" si="28"/>
        <v>0</v>
      </c>
      <c r="BG38">
        <f t="shared" si="29"/>
        <v>0</v>
      </c>
      <c r="BH38" t="str">
        <f t="shared" si="30"/>
        <v>C</v>
      </c>
      <c r="BI38">
        <f t="shared" si="31"/>
        <v>1</v>
      </c>
      <c r="BK38">
        <f t="shared" si="32"/>
        <v>-0.10080920839685074</v>
      </c>
      <c r="BL38">
        <f t="shared" si="39"/>
        <v>0.62807202347308144</v>
      </c>
      <c r="BM38">
        <f t="shared" si="40"/>
        <v>0</v>
      </c>
      <c r="BN38">
        <f t="shared" si="41"/>
        <v>0.41074665915035424</v>
      </c>
      <c r="BO38">
        <f t="shared" si="42"/>
        <v>-1.1543150029727813</v>
      </c>
      <c r="BP38">
        <f t="shared" si="43"/>
        <v>-6.3943938845999151E-2</v>
      </c>
      <c r="BQ38">
        <f t="shared" si="44"/>
        <v>-0.12308910231949276</v>
      </c>
      <c r="BR38">
        <f t="shared" si="45"/>
        <v>0.42637636209158797</v>
      </c>
      <c r="BS38">
        <f t="shared" si="46"/>
        <v>0.51509397558912873</v>
      </c>
      <c r="BT38">
        <f t="shared" si="33"/>
        <v>-0.52064632557427459</v>
      </c>
      <c r="BV38">
        <f t="shared" si="34"/>
        <v>1.7485442194753897E-2</v>
      </c>
      <c r="BW38">
        <f t="shared" si="35"/>
        <v>1.0176392074495344</v>
      </c>
      <c r="BX38">
        <f t="shared" si="36"/>
        <v>0.50437124917686149</v>
      </c>
      <c r="BY38">
        <f t="shared" si="37"/>
        <v>0.49562875082313851</v>
      </c>
      <c r="BZ38">
        <f t="shared" si="38"/>
        <v>-0.70192811875656413</v>
      </c>
    </row>
    <row r="39" spans="1:78" x14ac:dyDescent="0.3">
      <c r="A39" t="s">
        <v>2811</v>
      </c>
      <c r="B39" t="s">
        <v>2823</v>
      </c>
      <c r="C39" t="s">
        <v>2851</v>
      </c>
      <c r="D39" t="s">
        <v>2833</v>
      </c>
      <c r="E39" t="s">
        <v>20</v>
      </c>
      <c r="F39">
        <v>1</v>
      </c>
      <c r="G39">
        <v>0</v>
      </c>
      <c r="H39" t="s">
        <v>2843</v>
      </c>
      <c r="I39">
        <v>1</v>
      </c>
      <c r="J39">
        <v>-13.385578549662212</v>
      </c>
      <c r="K39">
        <v>123.30204897661667</v>
      </c>
      <c r="L39">
        <v>70.538774768379497</v>
      </c>
      <c r="M39">
        <v>57.761363718906857</v>
      </c>
      <c r="N39">
        <v>-108.67008854708662</v>
      </c>
      <c r="O39">
        <v>48.695090775187893</v>
      </c>
      <c r="P39">
        <v>-22.013681658285037</v>
      </c>
      <c r="Q39">
        <v>-22.422560732600829</v>
      </c>
      <c r="R39">
        <v>103.15987615987927</v>
      </c>
      <c r="S39">
        <v>0</v>
      </c>
      <c r="T39">
        <v>1</v>
      </c>
      <c r="U39" t="s">
        <v>2818</v>
      </c>
      <c r="W39">
        <f t="shared" si="4"/>
        <v>-9.8280212731782335E-2</v>
      </c>
      <c r="X39">
        <f t="shared" si="5"/>
        <v>0.64111939602149381</v>
      </c>
      <c r="Y39">
        <f t="shared" si="6"/>
        <v>-0.23352397279266615</v>
      </c>
      <c r="Z39">
        <f t="shared" si="7"/>
        <v>0.42018782389584125</v>
      </c>
      <c r="AA39">
        <f t="shared" si="8"/>
        <v>-1.1909036060913412</v>
      </c>
      <c r="AB39">
        <f t="shared" si="9"/>
        <v>0.222592537028351</v>
      </c>
      <c r="AC39">
        <f t="shared" si="10"/>
        <v>-0.15242674717787899</v>
      </c>
      <c r="AD39">
        <f t="shared" si="11"/>
        <v>-0.14484805481342802</v>
      </c>
      <c r="AE39">
        <f t="shared" si="12"/>
        <v>0.73410367098427942</v>
      </c>
      <c r="AF39">
        <f t="shared" si="13"/>
        <v>-0.5239687488631376</v>
      </c>
      <c r="AH39">
        <f t="shared" si="14"/>
        <v>-0.32594791454026883</v>
      </c>
      <c r="AI39">
        <f t="shared" si="15"/>
        <v>0.72184278396584745</v>
      </c>
      <c r="AJ39">
        <f t="shared" si="16"/>
        <v>0.419226883364611</v>
      </c>
      <c r="AK39">
        <f t="shared" si="17"/>
        <v>0.580773116635389</v>
      </c>
      <c r="AL39">
        <f t="shared" si="18"/>
        <v>-0.54339510332761554</v>
      </c>
      <c r="AN39">
        <f>VLOOKUP(J39,counts!$W$8:$Z$13,4,FALSE)</f>
        <v>51</v>
      </c>
      <c r="AO39">
        <f>VLOOKUP(K39,counts!$W$17:$Z$23,4,FALSE)</f>
        <v>73</v>
      </c>
      <c r="AP39">
        <f>VLOOKUP(L39,counts!$W$27:$Z$33,4,FALSE)</f>
        <v>47</v>
      </c>
      <c r="AQ39">
        <f>VLOOKUP(M39,counts!$W$38:$Z$49,4,FALSE)</f>
        <v>66</v>
      </c>
      <c r="AR39">
        <f>VLOOKUP(N39,counts!$W$53:$Z$54,4,FALSE)</f>
        <v>20</v>
      </c>
      <c r="AS39">
        <f>VLOOKUP(O39,counts!$W$58:$Z$62,4,FALSE)</f>
        <v>61</v>
      </c>
      <c r="AT39">
        <f>VLOOKUP(P39,counts!$W$66:$Z$69,4,FALSE)</f>
        <v>50</v>
      </c>
      <c r="AU39">
        <f>VLOOKUP(Q39,counts!$W$73:$Z$75,4,FALSE)</f>
        <v>50</v>
      </c>
      <c r="AV39">
        <f>VLOOKUP(R39,counts!$W$79:$Z$81,4,FALSE)</f>
        <v>75</v>
      </c>
      <c r="AW39">
        <f t="shared" si="19"/>
        <v>493</v>
      </c>
      <c r="AX39">
        <f t="shared" si="20"/>
        <v>0</v>
      </c>
      <c r="AY39">
        <f t="shared" si="21"/>
        <v>1</v>
      </c>
      <c r="AZ39" t="str">
        <f t="shared" si="22"/>
        <v>Train</v>
      </c>
      <c r="BA39" t="str">
        <f t="shared" si="23"/>
        <v>41-50</v>
      </c>
      <c r="BB39" t="str">
        <f t="shared" si="24"/>
        <v>F, G, T</v>
      </c>
      <c r="BC39" t="str">
        <f t="shared" si="25"/>
        <v>41-100</v>
      </c>
      <c r="BD39" t="str">
        <f t="shared" si="26"/>
        <v>NY</v>
      </c>
      <c r="BE39" t="str">
        <f t="shared" si="27"/>
        <v>male</v>
      </c>
      <c r="BF39">
        <f t="shared" si="28"/>
        <v>1</v>
      </c>
      <c r="BG39">
        <f t="shared" si="29"/>
        <v>0</v>
      </c>
      <c r="BH39" t="str">
        <f t="shared" si="30"/>
        <v>S, blank</v>
      </c>
      <c r="BI39">
        <f t="shared" si="31"/>
        <v>1</v>
      </c>
      <c r="BK39">
        <f t="shared" si="32"/>
        <v>-0.10080920839685074</v>
      </c>
      <c r="BL39">
        <f t="shared" si="39"/>
        <v>0.62807202347308144</v>
      </c>
      <c r="BM39">
        <f t="shared" si="40"/>
        <v>0</v>
      </c>
      <c r="BN39">
        <f t="shared" si="41"/>
        <v>0.41074665915035424</v>
      </c>
      <c r="BO39">
        <f t="shared" si="42"/>
        <v>-1.1543150029727813</v>
      </c>
      <c r="BP39">
        <f t="shared" si="43"/>
        <v>0.21104029039891525</v>
      </c>
      <c r="BQ39">
        <f t="shared" si="44"/>
        <v>-0.12308910231949276</v>
      </c>
      <c r="BR39">
        <f t="shared" si="45"/>
        <v>-0.13196937436222192</v>
      </c>
      <c r="BS39">
        <f t="shared" si="46"/>
        <v>0.51509397558912873</v>
      </c>
      <c r="BT39">
        <f t="shared" si="33"/>
        <v>-0.52064632557427459</v>
      </c>
      <c r="BV39">
        <f t="shared" si="34"/>
        <v>-0.26587606501414163</v>
      </c>
      <c r="BW39">
        <f t="shared" si="35"/>
        <v>0.76653412200989723</v>
      </c>
      <c r="BX39">
        <f t="shared" si="36"/>
        <v>0.43391979382643514</v>
      </c>
      <c r="BY39">
        <f t="shared" si="37"/>
        <v>0.5660802061735648</v>
      </c>
      <c r="BZ39">
        <f t="shared" si="38"/>
        <v>-0.56901950379801303</v>
      </c>
    </row>
    <row r="40" spans="1:78" x14ac:dyDescent="0.3">
      <c r="A40" t="s">
        <v>2821</v>
      </c>
      <c r="B40" t="s">
        <v>2823</v>
      </c>
      <c r="C40" t="s">
        <v>2851</v>
      </c>
      <c r="D40" t="s">
        <v>2829</v>
      </c>
      <c r="E40" t="s">
        <v>20</v>
      </c>
      <c r="F40">
        <v>0</v>
      </c>
      <c r="G40">
        <v>0</v>
      </c>
      <c r="H40" t="s">
        <v>2843</v>
      </c>
      <c r="I40">
        <v>1</v>
      </c>
      <c r="J40">
        <v>-3.7643689058441341</v>
      </c>
      <c r="K40">
        <v>123.30204897661667</v>
      </c>
      <c r="L40">
        <v>70.538774768379497</v>
      </c>
      <c r="M40">
        <v>-23.331657902726029</v>
      </c>
      <c r="N40">
        <v>-108.67008854708662</v>
      </c>
      <c r="O40">
        <v>-14.754319664473872</v>
      </c>
      <c r="P40">
        <v>-22.013681658285037</v>
      </c>
      <c r="Q40">
        <v>-22.422560732600829</v>
      </c>
      <c r="R40">
        <v>103.15987615987927</v>
      </c>
      <c r="S40">
        <v>0</v>
      </c>
      <c r="T40">
        <v>1</v>
      </c>
      <c r="U40" t="s">
        <v>2818</v>
      </c>
      <c r="W40">
        <f t="shared" si="4"/>
        <v>-2.7638923151110589E-2</v>
      </c>
      <c r="X40">
        <f t="shared" si="5"/>
        <v>0.64111939602149381</v>
      </c>
      <c r="Y40">
        <f t="shared" si="6"/>
        <v>-0.23352397279266615</v>
      </c>
      <c r="Z40">
        <f t="shared" si="7"/>
        <v>-0.16972726976699909</v>
      </c>
      <c r="AA40">
        <f t="shared" si="8"/>
        <v>-1.1909036060913412</v>
      </c>
      <c r="AB40">
        <f t="shared" si="9"/>
        <v>-6.7444200102322438E-2</v>
      </c>
      <c r="AC40">
        <f t="shared" si="10"/>
        <v>-0.15242674717787899</v>
      </c>
      <c r="AD40">
        <f t="shared" si="11"/>
        <v>-0.14484805481342802</v>
      </c>
      <c r="AE40">
        <f t="shared" si="12"/>
        <v>0.73410367098427942</v>
      </c>
      <c r="AF40">
        <f t="shared" si="13"/>
        <v>-0.5239687488631376</v>
      </c>
      <c r="AH40">
        <f t="shared" si="14"/>
        <v>-1.1352584557531107</v>
      </c>
      <c r="AI40">
        <f t="shared" si="15"/>
        <v>0.32133905867242923</v>
      </c>
      <c r="AJ40">
        <f t="shared" si="16"/>
        <v>0.24319197753473193</v>
      </c>
      <c r="AK40">
        <f t="shared" si="17"/>
        <v>0.75680802246526802</v>
      </c>
      <c r="AL40">
        <f t="shared" si="18"/>
        <v>-0.27864566079157843</v>
      </c>
      <c r="AN40">
        <f>VLOOKUP(J40,counts!$W$8:$Z$13,4,FALSE)</f>
        <v>53</v>
      </c>
      <c r="AO40">
        <f>VLOOKUP(K40,counts!$W$17:$Z$23,4,FALSE)</f>
        <v>73</v>
      </c>
      <c r="AP40">
        <f>VLOOKUP(L40,counts!$W$27:$Z$33,4,FALSE)</f>
        <v>47</v>
      </c>
      <c r="AQ40">
        <f>VLOOKUP(M40,counts!$W$38:$Z$49,4,FALSE)</f>
        <v>49</v>
      </c>
      <c r="AR40">
        <f>VLOOKUP(N40,counts!$W$53:$Z$54,4,FALSE)</f>
        <v>20</v>
      </c>
      <c r="AS40">
        <f>VLOOKUP(O40,counts!$W$58:$Z$62,4,FALSE)</f>
        <v>52</v>
      </c>
      <c r="AT40">
        <f>VLOOKUP(P40,counts!$W$66:$Z$69,4,FALSE)</f>
        <v>50</v>
      </c>
      <c r="AU40">
        <f>VLOOKUP(Q40,counts!$W$73:$Z$75,4,FALSE)</f>
        <v>50</v>
      </c>
      <c r="AV40">
        <f>VLOOKUP(R40,counts!$W$79:$Z$81,4,FALSE)</f>
        <v>75</v>
      </c>
      <c r="AW40">
        <f t="shared" si="19"/>
        <v>469</v>
      </c>
      <c r="AX40">
        <f t="shared" si="20"/>
        <v>0</v>
      </c>
      <c r="AY40">
        <f t="shared" si="21"/>
        <v>1</v>
      </c>
      <c r="AZ40" t="str">
        <f t="shared" si="22"/>
        <v>Train</v>
      </c>
      <c r="BA40" t="str">
        <f t="shared" si="23"/>
        <v>0-17</v>
      </c>
      <c r="BB40" t="str">
        <f t="shared" si="24"/>
        <v>F, G, T</v>
      </c>
      <c r="BC40" t="str">
        <f t="shared" si="25"/>
        <v>41-100</v>
      </c>
      <c r="BD40" t="str">
        <f t="shared" si="26"/>
        <v>MA</v>
      </c>
      <c r="BE40" t="str">
        <f t="shared" si="27"/>
        <v>male</v>
      </c>
      <c r="BF40">
        <f t="shared" si="28"/>
        <v>0</v>
      </c>
      <c r="BG40">
        <f t="shared" si="29"/>
        <v>0</v>
      </c>
      <c r="BH40" t="str">
        <f t="shared" si="30"/>
        <v>S, blank</v>
      </c>
      <c r="BI40">
        <f t="shared" si="31"/>
        <v>1</v>
      </c>
      <c r="BK40">
        <f t="shared" si="32"/>
        <v>-2.8350141766673408E-2</v>
      </c>
      <c r="BL40">
        <f t="shared" si="39"/>
        <v>0.62807202347308144</v>
      </c>
      <c r="BM40">
        <f t="shared" si="40"/>
        <v>0</v>
      </c>
      <c r="BN40">
        <f t="shared" si="41"/>
        <v>-0.16591368206991919</v>
      </c>
      <c r="BO40">
        <f t="shared" si="42"/>
        <v>-1.1543150029727813</v>
      </c>
      <c r="BP40">
        <f t="shared" si="43"/>
        <v>-6.3943938845999151E-2</v>
      </c>
      <c r="BQ40">
        <f t="shared" si="44"/>
        <v>-0.12308910231949276</v>
      </c>
      <c r="BR40">
        <f t="shared" si="45"/>
        <v>-0.13196937436222192</v>
      </c>
      <c r="BS40">
        <f t="shared" si="46"/>
        <v>0.51509397558912873</v>
      </c>
      <c r="BT40">
        <f t="shared" si="33"/>
        <v>-0.52064632557427459</v>
      </c>
      <c r="BV40">
        <f t="shared" si="34"/>
        <v>-1.0450615688491522</v>
      </c>
      <c r="BW40">
        <f t="shared" si="35"/>
        <v>0.35167016678406099</v>
      </c>
      <c r="BX40">
        <f t="shared" si="36"/>
        <v>0.26017454215237024</v>
      </c>
      <c r="BY40">
        <f t="shared" si="37"/>
        <v>0.73982545784762976</v>
      </c>
      <c r="BZ40">
        <f t="shared" si="38"/>
        <v>-0.30134098837857304</v>
      </c>
    </row>
    <row r="41" spans="1:78" x14ac:dyDescent="0.3">
      <c r="A41" t="s">
        <v>2810</v>
      </c>
      <c r="B41" t="s">
        <v>2823</v>
      </c>
      <c r="C41" t="s">
        <v>2851</v>
      </c>
      <c r="D41" t="s">
        <v>2838</v>
      </c>
      <c r="E41" t="s">
        <v>15</v>
      </c>
      <c r="F41">
        <v>0</v>
      </c>
      <c r="G41">
        <v>0</v>
      </c>
      <c r="H41" t="s">
        <v>2843</v>
      </c>
      <c r="I41">
        <v>1</v>
      </c>
      <c r="J41">
        <v>32.769878926258563</v>
      </c>
      <c r="K41">
        <v>123.30204897661667</v>
      </c>
      <c r="L41">
        <v>70.538774768379497</v>
      </c>
      <c r="M41">
        <v>-33.757758935166962</v>
      </c>
      <c r="N41">
        <v>151.41878811967541</v>
      </c>
      <c r="O41">
        <v>-14.754319664473872</v>
      </c>
      <c r="P41">
        <v>-22.013681658285037</v>
      </c>
      <c r="Q41">
        <v>-22.422560732600829</v>
      </c>
      <c r="R41">
        <v>103.15987615987927</v>
      </c>
      <c r="S41">
        <v>1</v>
      </c>
      <c r="T41">
        <v>1</v>
      </c>
      <c r="U41" t="s">
        <v>2818</v>
      </c>
      <c r="W41">
        <f t="shared" si="4"/>
        <v>0.24060451777399761</v>
      </c>
      <c r="X41">
        <f t="shared" si="5"/>
        <v>0.64111939602149381</v>
      </c>
      <c r="Y41">
        <f t="shared" si="6"/>
        <v>-0.23352397279266615</v>
      </c>
      <c r="Z41">
        <f t="shared" si="7"/>
        <v>-0.24557244416175711</v>
      </c>
      <c r="AA41">
        <f t="shared" si="8"/>
        <v>1.6593819257225275</v>
      </c>
      <c r="AB41">
        <f t="shared" si="9"/>
        <v>-6.7444200102322438E-2</v>
      </c>
      <c r="AC41">
        <f t="shared" si="10"/>
        <v>-0.15242674717787899</v>
      </c>
      <c r="AD41">
        <f t="shared" si="11"/>
        <v>-0.14484805481342802</v>
      </c>
      <c r="AE41">
        <f t="shared" si="12"/>
        <v>0.73410367098427942</v>
      </c>
      <c r="AF41">
        <f t="shared" si="13"/>
        <v>-0.5239687488631376</v>
      </c>
      <c r="AH41">
        <f t="shared" si="14"/>
        <v>1.9074253425911083</v>
      </c>
      <c r="AI41">
        <f t="shared" si="15"/>
        <v>6.735724271869107</v>
      </c>
      <c r="AJ41">
        <f t="shared" si="16"/>
        <v>0.87072962209414684</v>
      </c>
      <c r="AK41">
        <f t="shared" si="17"/>
        <v>0.87072962209414684</v>
      </c>
      <c r="AL41">
        <f t="shared" si="18"/>
        <v>-0.13842377271541889</v>
      </c>
      <c r="AN41">
        <f>VLOOKUP(J41,counts!$W$8:$Z$13,4,FALSE)</f>
        <v>61</v>
      </c>
      <c r="AO41">
        <f>VLOOKUP(K41,counts!$W$17:$Z$23,4,FALSE)</f>
        <v>73</v>
      </c>
      <c r="AP41">
        <f>VLOOKUP(L41,counts!$W$27:$Z$33,4,FALSE)</f>
        <v>47</v>
      </c>
      <c r="AQ41">
        <f>VLOOKUP(M41,counts!$W$38:$Z$49,4,FALSE)</f>
        <v>47</v>
      </c>
      <c r="AR41">
        <f>VLOOKUP(N41,counts!$W$53:$Z$54,4,FALSE)</f>
        <v>102</v>
      </c>
      <c r="AS41">
        <f>VLOOKUP(O41,counts!$W$58:$Z$62,4,FALSE)</f>
        <v>52</v>
      </c>
      <c r="AT41">
        <f>VLOOKUP(P41,counts!$W$66:$Z$69,4,FALSE)</f>
        <v>50</v>
      </c>
      <c r="AU41">
        <f>VLOOKUP(Q41,counts!$W$73:$Z$75,4,FALSE)</f>
        <v>50</v>
      </c>
      <c r="AV41">
        <f>VLOOKUP(R41,counts!$W$79:$Z$81,4,FALSE)</f>
        <v>75</v>
      </c>
      <c r="AW41">
        <f t="shared" si="19"/>
        <v>557</v>
      </c>
      <c r="AX41">
        <f t="shared" si="20"/>
        <v>1</v>
      </c>
      <c r="AY41">
        <f t="shared" si="21"/>
        <v>1</v>
      </c>
      <c r="AZ41" t="str">
        <f t="shared" si="22"/>
        <v>Train</v>
      </c>
      <c r="BA41" t="str">
        <f t="shared" si="23"/>
        <v>31-40</v>
      </c>
      <c r="BB41" t="str">
        <f t="shared" si="24"/>
        <v>F, G, T</v>
      </c>
      <c r="BC41" t="str">
        <f t="shared" si="25"/>
        <v>41-100</v>
      </c>
      <c r="BD41" t="str">
        <f t="shared" si="26"/>
        <v>Blank</v>
      </c>
      <c r="BE41" t="str">
        <f t="shared" si="27"/>
        <v>female</v>
      </c>
      <c r="BF41">
        <f t="shared" si="28"/>
        <v>0</v>
      </c>
      <c r="BG41">
        <f t="shared" si="29"/>
        <v>0</v>
      </c>
      <c r="BH41" t="str">
        <f t="shared" si="30"/>
        <v>S, blank</v>
      </c>
      <c r="BI41">
        <f t="shared" si="31"/>
        <v>1</v>
      </c>
      <c r="BK41">
        <f t="shared" si="32"/>
        <v>0.24679587375027071</v>
      </c>
      <c r="BL41">
        <f t="shared" si="39"/>
        <v>0.62807202347308144</v>
      </c>
      <c r="BM41">
        <f t="shared" si="40"/>
        <v>0</v>
      </c>
      <c r="BN41">
        <f t="shared" si="41"/>
        <v>-0.24005469764357676</v>
      </c>
      <c r="BO41">
        <f t="shared" si="42"/>
        <v>1.608400077660413</v>
      </c>
      <c r="BP41">
        <f t="shared" si="43"/>
        <v>-6.3943938845999151E-2</v>
      </c>
      <c r="BQ41">
        <f t="shared" si="44"/>
        <v>-0.12308910231949276</v>
      </c>
      <c r="BR41">
        <f t="shared" si="45"/>
        <v>-0.13196937436222192</v>
      </c>
      <c r="BS41">
        <f t="shared" si="46"/>
        <v>0.51509397558912873</v>
      </c>
      <c r="BT41">
        <f t="shared" si="33"/>
        <v>-0.52064632557427459</v>
      </c>
      <c r="BV41">
        <f t="shared" si="34"/>
        <v>1.9186585117273289</v>
      </c>
      <c r="BW41">
        <f t="shared" si="35"/>
        <v>6.8118143682192986</v>
      </c>
      <c r="BX41">
        <f t="shared" si="36"/>
        <v>0.87198876562296634</v>
      </c>
      <c r="BY41">
        <f t="shared" si="37"/>
        <v>0.87198876562296634</v>
      </c>
      <c r="BZ41">
        <f t="shared" si="38"/>
        <v>-0.13697873861605089</v>
      </c>
    </row>
    <row r="42" spans="1:78" x14ac:dyDescent="0.3">
      <c r="A42" t="s">
        <v>2811</v>
      </c>
      <c r="B42" t="s">
        <v>2823</v>
      </c>
      <c r="C42" t="s">
        <v>2849</v>
      </c>
      <c r="D42" t="s">
        <v>2838</v>
      </c>
      <c r="E42" t="s">
        <v>20</v>
      </c>
      <c r="F42">
        <v>0</v>
      </c>
      <c r="G42">
        <v>0</v>
      </c>
      <c r="H42" t="s">
        <v>2843</v>
      </c>
      <c r="I42">
        <v>1</v>
      </c>
      <c r="J42">
        <v>-13.385578549662212</v>
      </c>
      <c r="K42">
        <v>123.30204897661667</v>
      </c>
      <c r="L42">
        <v>40.172297072540438</v>
      </c>
      <c r="M42">
        <v>-33.757758935166962</v>
      </c>
      <c r="N42">
        <v>-108.67008854708662</v>
      </c>
      <c r="O42">
        <v>-14.754319664473872</v>
      </c>
      <c r="P42">
        <v>-22.013681658285037</v>
      </c>
      <c r="Q42">
        <v>-22.422560732600829</v>
      </c>
      <c r="R42">
        <v>103.15987615987927</v>
      </c>
      <c r="S42">
        <v>0</v>
      </c>
      <c r="T42">
        <v>1</v>
      </c>
      <c r="U42" t="s">
        <v>2818</v>
      </c>
      <c r="W42">
        <f t="shared" si="4"/>
        <v>-9.8280212731782335E-2</v>
      </c>
      <c r="X42">
        <f t="shared" si="5"/>
        <v>0.64111939602149381</v>
      </c>
      <c r="Y42">
        <f t="shared" si="6"/>
        <v>-0.13299344140000791</v>
      </c>
      <c r="Z42">
        <f t="shared" si="7"/>
        <v>-0.24557244416175711</v>
      </c>
      <c r="AA42">
        <f t="shared" si="8"/>
        <v>-1.1909036060913412</v>
      </c>
      <c r="AB42">
        <f t="shared" si="9"/>
        <v>-6.7444200102322438E-2</v>
      </c>
      <c r="AC42">
        <f t="shared" si="10"/>
        <v>-0.15242674717787899</v>
      </c>
      <c r="AD42">
        <f t="shared" si="11"/>
        <v>-0.14484805481342802</v>
      </c>
      <c r="AE42">
        <f t="shared" si="12"/>
        <v>0.73410367098427942</v>
      </c>
      <c r="AF42">
        <f t="shared" si="13"/>
        <v>-0.5239687488631376</v>
      </c>
      <c r="AH42">
        <f t="shared" si="14"/>
        <v>-1.1812143883358823</v>
      </c>
      <c r="AI42">
        <f t="shared" si="15"/>
        <v>0.30690580937139383</v>
      </c>
      <c r="AJ42">
        <f t="shared" si="16"/>
        <v>0.23483391623992542</v>
      </c>
      <c r="AK42">
        <f t="shared" si="17"/>
        <v>0.76516608376007456</v>
      </c>
      <c r="AL42">
        <f t="shared" si="18"/>
        <v>-0.26766236576469138</v>
      </c>
      <c r="AN42">
        <f>VLOOKUP(J42,counts!$W$8:$Z$13,4,FALSE)</f>
        <v>51</v>
      </c>
      <c r="AO42">
        <f>VLOOKUP(K42,counts!$W$17:$Z$23,4,FALSE)</f>
        <v>73</v>
      </c>
      <c r="AP42">
        <f>VLOOKUP(L42,counts!$W$27:$Z$33,4,FALSE)</f>
        <v>50</v>
      </c>
      <c r="AQ42">
        <f>VLOOKUP(M42,counts!$W$38:$Z$49,4,FALSE)</f>
        <v>47</v>
      </c>
      <c r="AR42">
        <f>VLOOKUP(N42,counts!$W$53:$Z$54,4,FALSE)</f>
        <v>20</v>
      </c>
      <c r="AS42">
        <f>VLOOKUP(O42,counts!$W$58:$Z$62,4,FALSE)</f>
        <v>52</v>
      </c>
      <c r="AT42">
        <f>VLOOKUP(P42,counts!$W$66:$Z$69,4,FALSE)</f>
        <v>50</v>
      </c>
      <c r="AU42">
        <f>VLOOKUP(Q42,counts!$W$73:$Z$75,4,FALSE)</f>
        <v>50</v>
      </c>
      <c r="AV42">
        <f>VLOOKUP(R42,counts!$W$79:$Z$81,4,FALSE)</f>
        <v>75</v>
      </c>
      <c r="AW42">
        <f t="shared" si="19"/>
        <v>468</v>
      </c>
      <c r="AX42">
        <f t="shared" si="20"/>
        <v>0</v>
      </c>
      <c r="AY42">
        <f t="shared" si="21"/>
        <v>1</v>
      </c>
      <c r="AZ42" t="str">
        <f t="shared" si="22"/>
        <v>Train</v>
      </c>
      <c r="BA42" t="str">
        <f t="shared" si="23"/>
        <v>41-50</v>
      </c>
      <c r="BB42" t="str">
        <f t="shared" si="24"/>
        <v>F, G, T</v>
      </c>
      <c r="BC42" t="str">
        <f t="shared" si="25"/>
        <v>21-30</v>
      </c>
      <c r="BD42" t="str">
        <f t="shared" si="26"/>
        <v>Blank</v>
      </c>
      <c r="BE42" t="str">
        <f t="shared" si="27"/>
        <v>male</v>
      </c>
      <c r="BF42">
        <f t="shared" si="28"/>
        <v>0</v>
      </c>
      <c r="BG42">
        <f t="shared" si="29"/>
        <v>0</v>
      </c>
      <c r="BH42" t="str">
        <f t="shared" si="30"/>
        <v>S, blank</v>
      </c>
      <c r="BI42">
        <f t="shared" si="31"/>
        <v>1</v>
      </c>
      <c r="BK42">
        <f t="shared" si="32"/>
        <v>-0.10080920839685074</v>
      </c>
      <c r="BL42">
        <f t="shared" si="39"/>
        <v>0.62807202347308144</v>
      </c>
      <c r="BM42">
        <f t="shared" si="40"/>
        <v>0</v>
      </c>
      <c r="BN42">
        <f t="shared" si="41"/>
        <v>-0.24005469764357676</v>
      </c>
      <c r="BO42">
        <f t="shared" si="42"/>
        <v>-1.1543150029727813</v>
      </c>
      <c r="BP42">
        <f t="shared" si="43"/>
        <v>-6.3943938845999151E-2</v>
      </c>
      <c r="BQ42">
        <f t="shared" si="44"/>
        <v>-0.12308910231949276</v>
      </c>
      <c r="BR42">
        <f t="shared" si="45"/>
        <v>-0.13196937436222192</v>
      </c>
      <c r="BS42">
        <f t="shared" si="46"/>
        <v>0.51509397558912873</v>
      </c>
      <c r="BT42">
        <f t="shared" si="33"/>
        <v>-0.52064632557427459</v>
      </c>
      <c r="BV42">
        <f t="shared" si="34"/>
        <v>-1.1916616510529869</v>
      </c>
      <c r="BW42">
        <f t="shared" si="35"/>
        <v>0.30371617424066355</v>
      </c>
      <c r="BX42">
        <f t="shared" si="36"/>
        <v>0.23296188253364272</v>
      </c>
      <c r="BY42">
        <f t="shared" si="37"/>
        <v>0.76703811746635731</v>
      </c>
      <c r="BZ42">
        <f t="shared" si="38"/>
        <v>-0.2652187820226643</v>
      </c>
    </row>
    <row r="43" spans="1:78" x14ac:dyDescent="0.3">
      <c r="A43" t="s">
        <v>2811</v>
      </c>
      <c r="B43" t="s">
        <v>2823</v>
      </c>
      <c r="C43" t="s">
        <v>2851</v>
      </c>
      <c r="D43" t="s">
        <v>2839</v>
      </c>
      <c r="E43" t="s">
        <v>20</v>
      </c>
      <c r="F43">
        <v>1</v>
      </c>
      <c r="G43">
        <v>0</v>
      </c>
      <c r="H43" t="s">
        <v>2843</v>
      </c>
      <c r="I43">
        <v>1</v>
      </c>
      <c r="J43">
        <v>-13.385578549662212</v>
      </c>
      <c r="K43">
        <v>123.30204897661667</v>
      </c>
      <c r="L43">
        <v>70.538774768379497</v>
      </c>
      <c r="M43">
        <v>40.634191658169868</v>
      </c>
      <c r="N43">
        <v>-108.67008854708662</v>
      </c>
      <c r="O43">
        <v>48.695090775187893</v>
      </c>
      <c r="P43">
        <v>-22.013681658285037</v>
      </c>
      <c r="Q43">
        <v>-22.422560732600829</v>
      </c>
      <c r="R43">
        <v>103.15987615987927</v>
      </c>
      <c r="S43">
        <v>0</v>
      </c>
      <c r="T43">
        <v>1</v>
      </c>
      <c r="U43" t="s">
        <v>2818</v>
      </c>
      <c r="W43">
        <f t="shared" si="4"/>
        <v>-9.8280212731782335E-2</v>
      </c>
      <c r="X43">
        <f t="shared" si="5"/>
        <v>0.64111939602149381</v>
      </c>
      <c r="Y43">
        <f t="shared" si="6"/>
        <v>-0.23352397279266615</v>
      </c>
      <c r="Z43">
        <f t="shared" si="7"/>
        <v>0.29559538538083652</v>
      </c>
      <c r="AA43">
        <f t="shared" si="8"/>
        <v>-1.1909036060913412</v>
      </c>
      <c r="AB43">
        <f t="shared" si="9"/>
        <v>0.222592537028351</v>
      </c>
      <c r="AC43">
        <f t="shared" si="10"/>
        <v>-0.15242674717787899</v>
      </c>
      <c r="AD43">
        <f t="shared" si="11"/>
        <v>-0.14484805481342802</v>
      </c>
      <c r="AE43">
        <f t="shared" si="12"/>
        <v>0.73410367098427942</v>
      </c>
      <c r="AF43">
        <f t="shared" si="13"/>
        <v>-0.5239687488631376</v>
      </c>
      <c r="AH43">
        <f t="shared" si="14"/>
        <v>-0.4505403530552734</v>
      </c>
      <c r="AI43">
        <f t="shared" si="15"/>
        <v>0.63728370037293958</v>
      </c>
      <c r="AJ43">
        <f t="shared" si="16"/>
        <v>0.3892322999537462</v>
      </c>
      <c r="AK43">
        <f t="shared" si="17"/>
        <v>0.6107677000462538</v>
      </c>
      <c r="AL43">
        <f t="shared" si="18"/>
        <v>-0.49303858842713177</v>
      </c>
      <c r="AN43">
        <f>VLOOKUP(J43,counts!$W$8:$Z$13,4,FALSE)</f>
        <v>51</v>
      </c>
      <c r="AO43">
        <f>VLOOKUP(K43,counts!$W$17:$Z$23,4,FALSE)</f>
        <v>73</v>
      </c>
      <c r="AP43">
        <f>VLOOKUP(L43,counts!$W$27:$Z$33,4,FALSE)</f>
        <v>47</v>
      </c>
      <c r="AQ43">
        <f>VLOOKUP(M43,counts!$W$38:$Z$49,4,FALSE)</f>
        <v>63</v>
      </c>
      <c r="AR43">
        <f>VLOOKUP(N43,counts!$W$53:$Z$54,4,FALSE)</f>
        <v>20</v>
      </c>
      <c r="AS43">
        <f>VLOOKUP(O43,counts!$W$58:$Z$62,4,FALSE)</f>
        <v>61</v>
      </c>
      <c r="AT43">
        <f>VLOOKUP(P43,counts!$W$66:$Z$69,4,FALSE)</f>
        <v>50</v>
      </c>
      <c r="AU43">
        <f>VLOOKUP(Q43,counts!$W$73:$Z$75,4,FALSE)</f>
        <v>50</v>
      </c>
      <c r="AV43">
        <f>VLOOKUP(R43,counts!$W$79:$Z$81,4,FALSE)</f>
        <v>75</v>
      </c>
      <c r="AW43">
        <f t="shared" si="19"/>
        <v>490</v>
      </c>
      <c r="AX43">
        <f t="shared" si="20"/>
        <v>0</v>
      </c>
      <c r="AY43">
        <f t="shared" si="21"/>
        <v>1</v>
      </c>
      <c r="AZ43" t="str">
        <f t="shared" si="22"/>
        <v>Train</v>
      </c>
      <c r="BA43" t="str">
        <f t="shared" si="23"/>
        <v>41-50</v>
      </c>
      <c r="BB43" t="str">
        <f t="shared" si="24"/>
        <v>F, G, T</v>
      </c>
      <c r="BC43" t="str">
        <f t="shared" si="25"/>
        <v>41-100</v>
      </c>
      <c r="BD43" t="str">
        <f t="shared" si="26"/>
        <v>Others</v>
      </c>
      <c r="BE43" t="str">
        <f t="shared" si="27"/>
        <v>male</v>
      </c>
      <c r="BF43">
        <f t="shared" si="28"/>
        <v>1</v>
      </c>
      <c r="BG43">
        <f t="shared" si="29"/>
        <v>0</v>
      </c>
      <c r="BH43" t="str">
        <f t="shared" si="30"/>
        <v>S, blank</v>
      </c>
      <c r="BI43">
        <f t="shared" si="31"/>
        <v>1</v>
      </c>
      <c r="BK43">
        <f t="shared" si="32"/>
        <v>-0.10080920839685074</v>
      </c>
      <c r="BL43">
        <f t="shared" si="39"/>
        <v>0.62807202347308144</v>
      </c>
      <c r="BM43">
        <f t="shared" si="40"/>
        <v>0</v>
      </c>
      <c r="BN43">
        <f t="shared" si="41"/>
        <v>0.28895367761902863</v>
      </c>
      <c r="BO43">
        <f t="shared" si="42"/>
        <v>-1.1543150029727813</v>
      </c>
      <c r="BP43">
        <f t="shared" si="43"/>
        <v>0.21104029039891525</v>
      </c>
      <c r="BQ43">
        <f t="shared" si="44"/>
        <v>-0.12308910231949276</v>
      </c>
      <c r="BR43">
        <f t="shared" si="45"/>
        <v>-0.13196937436222192</v>
      </c>
      <c r="BS43">
        <f t="shared" si="46"/>
        <v>0.51509397558912873</v>
      </c>
      <c r="BT43">
        <f t="shared" si="33"/>
        <v>-0.52064632557427459</v>
      </c>
      <c r="BV43">
        <f t="shared" si="34"/>
        <v>-0.3876690465454673</v>
      </c>
      <c r="BW43">
        <f t="shared" si="35"/>
        <v>0.67863690333012006</v>
      </c>
      <c r="BX43">
        <f t="shared" si="36"/>
        <v>0.40427855600208951</v>
      </c>
      <c r="BY43">
        <f t="shared" si="37"/>
        <v>0.59572144399791049</v>
      </c>
      <c r="BZ43">
        <f t="shared" si="38"/>
        <v>-0.51798209701335152</v>
      </c>
    </row>
    <row r="44" spans="1:78" x14ac:dyDescent="0.3">
      <c r="A44" t="s">
        <v>2820</v>
      </c>
      <c r="B44" t="s">
        <v>2838</v>
      </c>
      <c r="C44" t="s">
        <v>2826</v>
      </c>
      <c r="D44" t="s">
        <v>2838</v>
      </c>
      <c r="E44" t="s">
        <v>15</v>
      </c>
      <c r="F44">
        <v>0</v>
      </c>
      <c r="G44">
        <v>0</v>
      </c>
      <c r="H44" t="s">
        <v>44</v>
      </c>
      <c r="I44">
        <v>1</v>
      </c>
      <c r="J44">
        <v>-11.613432440426715</v>
      </c>
      <c r="K44">
        <v>-42.171718189759716</v>
      </c>
      <c r="L44">
        <v>163.84855978743315</v>
      </c>
      <c r="M44">
        <v>-33.757758935166962</v>
      </c>
      <c r="N44">
        <v>151.41878811967541</v>
      </c>
      <c r="O44">
        <v>-14.754319664473872</v>
      </c>
      <c r="P44">
        <v>-22.013681658285037</v>
      </c>
      <c r="Q44">
        <v>72.444458573419169</v>
      </c>
      <c r="R44">
        <v>103.15987615987927</v>
      </c>
      <c r="S44">
        <v>1</v>
      </c>
      <c r="T44">
        <v>1</v>
      </c>
      <c r="U44" t="s">
        <v>2818</v>
      </c>
      <c r="W44">
        <f t="shared" si="4"/>
        <v>-8.5268679762827468E-2</v>
      </c>
      <c r="X44">
        <f t="shared" si="5"/>
        <v>-0.21927540312111751</v>
      </c>
      <c r="Y44">
        <f t="shared" si="6"/>
        <v>-0.54243310496328723</v>
      </c>
      <c r="Z44">
        <f t="shared" si="7"/>
        <v>-0.24557244416175711</v>
      </c>
      <c r="AA44">
        <f t="shared" si="8"/>
        <v>1.6593819257225275</v>
      </c>
      <c r="AB44">
        <f t="shared" si="9"/>
        <v>-6.7444200102322438E-2</v>
      </c>
      <c r="AC44">
        <f t="shared" si="10"/>
        <v>-0.15242674717787899</v>
      </c>
      <c r="AD44">
        <f t="shared" si="11"/>
        <v>0.46798575022321215</v>
      </c>
      <c r="AE44">
        <f t="shared" si="12"/>
        <v>0.73410367098427942</v>
      </c>
      <c r="AF44">
        <f t="shared" si="13"/>
        <v>-0.5239687488631376</v>
      </c>
      <c r="AH44">
        <f t="shared" si="14"/>
        <v>1.0250820187776908</v>
      </c>
      <c r="AI44">
        <f t="shared" si="15"/>
        <v>2.787324064103597</v>
      </c>
      <c r="AJ44">
        <f t="shared" si="16"/>
        <v>0.73596133230899397</v>
      </c>
      <c r="AK44">
        <f t="shared" si="17"/>
        <v>0.73596133230899397</v>
      </c>
      <c r="AL44">
        <f t="shared" si="18"/>
        <v>-0.30657769925705963</v>
      </c>
      <c r="AN44">
        <f>VLOOKUP(J44,counts!$W$8:$Z$13,4,FALSE)</f>
        <v>52</v>
      </c>
      <c r="AO44">
        <f>VLOOKUP(K44,counts!$W$17:$Z$23,4,FALSE)</f>
        <v>48</v>
      </c>
      <c r="AP44">
        <f>VLOOKUP(L44,counts!$W$27:$Z$33,4,FALSE)</f>
        <v>38</v>
      </c>
      <c r="AQ44">
        <f>VLOOKUP(M44,counts!$W$38:$Z$49,4,FALSE)</f>
        <v>47</v>
      </c>
      <c r="AR44">
        <f>VLOOKUP(N44,counts!$W$53:$Z$54,4,FALSE)</f>
        <v>102</v>
      </c>
      <c r="AS44">
        <f>VLOOKUP(O44,counts!$W$58:$Z$62,4,FALSE)</f>
        <v>52</v>
      </c>
      <c r="AT44">
        <f>VLOOKUP(P44,counts!$W$66:$Z$69,4,FALSE)</f>
        <v>50</v>
      </c>
      <c r="AU44">
        <f>VLOOKUP(Q44,counts!$W$73:$Z$75,4,FALSE)</f>
        <v>68</v>
      </c>
      <c r="AV44">
        <f>VLOOKUP(R44,counts!$W$79:$Z$81,4,FALSE)</f>
        <v>75</v>
      </c>
      <c r="AW44">
        <f t="shared" si="19"/>
        <v>532</v>
      </c>
      <c r="AX44">
        <f t="shared" si="20"/>
        <v>1</v>
      </c>
      <c r="AY44">
        <f t="shared" si="21"/>
        <v>1</v>
      </c>
      <c r="AZ44" t="str">
        <f t="shared" si="22"/>
        <v>Train</v>
      </c>
      <c r="BA44" t="str">
        <f t="shared" si="23"/>
        <v>18-30</v>
      </c>
      <c r="BB44" t="str">
        <f t="shared" si="24"/>
        <v>Blank</v>
      </c>
      <c r="BC44" t="str">
        <f t="shared" si="25"/>
        <v>100+</v>
      </c>
      <c r="BD44" t="str">
        <f t="shared" si="26"/>
        <v>Blank</v>
      </c>
      <c r="BE44" t="str">
        <f t="shared" si="27"/>
        <v>female</v>
      </c>
      <c r="BF44">
        <f t="shared" si="28"/>
        <v>0</v>
      </c>
      <c r="BG44">
        <f t="shared" si="29"/>
        <v>0</v>
      </c>
      <c r="BH44" t="str">
        <f t="shared" si="30"/>
        <v>C</v>
      </c>
      <c r="BI44">
        <f t="shared" si="31"/>
        <v>1</v>
      </c>
      <c r="BK44">
        <f t="shared" si="32"/>
        <v>-8.7462856143731463E-2</v>
      </c>
      <c r="BL44">
        <f t="shared" si="39"/>
        <v>-0.2148129459049134</v>
      </c>
      <c r="BM44">
        <f t="shared" si="40"/>
        <v>0</v>
      </c>
      <c r="BN44">
        <f t="shared" si="41"/>
        <v>-0.24005469764357676</v>
      </c>
      <c r="BO44">
        <f t="shared" si="42"/>
        <v>1.608400077660413</v>
      </c>
      <c r="BP44">
        <f t="shared" si="43"/>
        <v>-6.3943938845999151E-2</v>
      </c>
      <c r="BQ44">
        <f t="shared" si="44"/>
        <v>-0.12308910231949276</v>
      </c>
      <c r="BR44">
        <f t="shared" si="45"/>
        <v>0.42637636209158797</v>
      </c>
      <c r="BS44">
        <f t="shared" si="46"/>
        <v>0.51509397558912873</v>
      </c>
      <c r="BT44">
        <f t="shared" si="33"/>
        <v>-0.52064632557427459</v>
      </c>
      <c r="BV44">
        <f t="shared" si="34"/>
        <v>1.2998605489091417</v>
      </c>
      <c r="BW44">
        <f t="shared" si="35"/>
        <v>3.6687850158722881</v>
      </c>
      <c r="BX44">
        <f t="shared" si="36"/>
        <v>0.78581151271683347</v>
      </c>
      <c r="BY44">
        <f t="shared" si="37"/>
        <v>0.78581151271683347</v>
      </c>
      <c r="BZ44">
        <f t="shared" si="38"/>
        <v>-0.24103832101469014</v>
      </c>
    </row>
    <row r="45" spans="1:78" x14ac:dyDescent="0.3">
      <c r="A45" t="s">
        <v>2820</v>
      </c>
      <c r="B45" t="s">
        <v>2823</v>
      </c>
      <c r="C45" t="s">
        <v>2851</v>
      </c>
      <c r="D45" t="s">
        <v>2833</v>
      </c>
      <c r="E45" t="s">
        <v>20</v>
      </c>
      <c r="F45">
        <v>1</v>
      </c>
      <c r="G45">
        <v>0</v>
      </c>
      <c r="H45" t="s">
        <v>2843</v>
      </c>
      <c r="I45">
        <v>1</v>
      </c>
      <c r="J45">
        <v>-11.613432440426715</v>
      </c>
      <c r="K45">
        <v>123.30204897661667</v>
      </c>
      <c r="L45">
        <v>70.538774768379497</v>
      </c>
      <c r="M45">
        <v>57.761363718906857</v>
      </c>
      <c r="N45">
        <v>-108.67008854708662</v>
      </c>
      <c r="O45">
        <v>48.695090775187893</v>
      </c>
      <c r="P45">
        <v>-22.013681658285037</v>
      </c>
      <c r="Q45">
        <v>-22.422560732600829</v>
      </c>
      <c r="R45">
        <v>103.15987615987927</v>
      </c>
      <c r="S45">
        <v>0</v>
      </c>
      <c r="T45">
        <v>1</v>
      </c>
      <c r="U45" t="s">
        <v>2818</v>
      </c>
      <c r="W45">
        <f t="shared" si="4"/>
        <v>-8.5268679762827468E-2</v>
      </c>
      <c r="X45">
        <f t="shared" si="5"/>
        <v>0.64111939602149381</v>
      </c>
      <c r="Y45">
        <f t="shared" si="6"/>
        <v>-0.23352397279266615</v>
      </c>
      <c r="Z45">
        <f t="shared" si="7"/>
        <v>0.42018782389584125</v>
      </c>
      <c r="AA45">
        <f t="shared" si="8"/>
        <v>-1.1909036060913412</v>
      </c>
      <c r="AB45">
        <f t="shared" si="9"/>
        <v>0.222592537028351</v>
      </c>
      <c r="AC45">
        <f t="shared" si="10"/>
        <v>-0.15242674717787899</v>
      </c>
      <c r="AD45">
        <f t="shared" si="11"/>
        <v>-0.14484805481342802</v>
      </c>
      <c r="AE45">
        <f t="shared" si="12"/>
        <v>0.73410367098427942</v>
      </c>
      <c r="AF45">
        <f t="shared" si="13"/>
        <v>-0.5239687488631376</v>
      </c>
      <c r="AH45">
        <f t="shared" si="14"/>
        <v>-0.31293638157131398</v>
      </c>
      <c r="AI45">
        <f t="shared" si="15"/>
        <v>0.73129643501912334</v>
      </c>
      <c r="AJ45">
        <f t="shared" si="16"/>
        <v>0.42239816372696781</v>
      </c>
      <c r="AK45">
        <f t="shared" si="17"/>
        <v>0.57760183627303219</v>
      </c>
      <c r="AL45">
        <f t="shared" si="18"/>
        <v>-0.54887051226551276</v>
      </c>
      <c r="AN45">
        <f>VLOOKUP(J45,counts!$W$8:$Z$13,4,FALSE)</f>
        <v>52</v>
      </c>
      <c r="AO45">
        <f>VLOOKUP(K45,counts!$W$17:$Z$23,4,FALSE)</f>
        <v>73</v>
      </c>
      <c r="AP45">
        <f>VLOOKUP(L45,counts!$W$27:$Z$33,4,FALSE)</f>
        <v>47</v>
      </c>
      <c r="AQ45">
        <f>VLOOKUP(M45,counts!$W$38:$Z$49,4,FALSE)</f>
        <v>66</v>
      </c>
      <c r="AR45">
        <f>VLOOKUP(N45,counts!$W$53:$Z$54,4,FALSE)</f>
        <v>20</v>
      </c>
      <c r="AS45">
        <f>VLOOKUP(O45,counts!$W$58:$Z$62,4,FALSE)</f>
        <v>61</v>
      </c>
      <c r="AT45">
        <f>VLOOKUP(P45,counts!$W$66:$Z$69,4,FALSE)</f>
        <v>50</v>
      </c>
      <c r="AU45">
        <f>VLOOKUP(Q45,counts!$W$73:$Z$75,4,FALSE)</f>
        <v>50</v>
      </c>
      <c r="AV45">
        <f>VLOOKUP(R45,counts!$W$79:$Z$81,4,FALSE)</f>
        <v>75</v>
      </c>
      <c r="AW45">
        <f t="shared" si="19"/>
        <v>494</v>
      </c>
      <c r="AX45">
        <f t="shared" si="20"/>
        <v>0</v>
      </c>
      <c r="AY45">
        <f t="shared" si="21"/>
        <v>1</v>
      </c>
      <c r="AZ45" t="str">
        <f t="shared" si="22"/>
        <v>Train</v>
      </c>
      <c r="BA45" t="str">
        <f t="shared" si="23"/>
        <v>18-30</v>
      </c>
      <c r="BB45" t="str">
        <f t="shared" si="24"/>
        <v>F, G, T</v>
      </c>
      <c r="BC45" t="str">
        <f t="shared" si="25"/>
        <v>41-100</v>
      </c>
      <c r="BD45" t="str">
        <f t="shared" si="26"/>
        <v>NY</v>
      </c>
      <c r="BE45" t="str">
        <f t="shared" si="27"/>
        <v>male</v>
      </c>
      <c r="BF45">
        <f t="shared" si="28"/>
        <v>1</v>
      </c>
      <c r="BG45">
        <f t="shared" si="29"/>
        <v>0</v>
      </c>
      <c r="BH45" t="str">
        <f t="shared" si="30"/>
        <v>S, blank</v>
      </c>
      <c r="BI45">
        <f t="shared" si="31"/>
        <v>1</v>
      </c>
      <c r="BK45">
        <f t="shared" si="32"/>
        <v>-8.7462856143731463E-2</v>
      </c>
      <c r="BL45">
        <f t="shared" si="39"/>
        <v>0.62807202347308144</v>
      </c>
      <c r="BM45">
        <f t="shared" si="40"/>
        <v>0</v>
      </c>
      <c r="BN45">
        <f t="shared" si="41"/>
        <v>0.41074665915035424</v>
      </c>
      <c r="BO45">
        <f t="shared" si="42"/>
        <v>-1.1543150029727813</v>
      </c>
      <c r="BP45">
        <f t="shared" si="43"/>
        <v>0.21104029039891525</v>
      </c>
      <c r="BQ45">
        <f t="shared" si="44"/>
        <v>-0.12308910231949276</v>
      </c>
      <c r="BR45">
        <f t="shared" si="45"/>
        <v>-0.13196937436222192</v>
      </c>
      <c r="BS45">
        <f t="shared" si="46"/>
        <v>0.51509397558912873</v>
      </c>
      <c r="BT45">
        <f t="shared" si="33"/>
        <v>-0.52064632557427459</v>
      </c>
      <c r="BV45">
        <f t="shared" si="34"/>
        <v>-0.25252971276102243</v>
      </c>
      <c r="BW45">
        <f t="shared" si="35"/>
        <v>0.77683313063923209</v>
      </c>
      <c r="BX45">
        <f t="shared" si="36"/>
        <v>0.43720094883629235</v>
      </c>
      <c r="BY45">
        <f t="shared" si="37"/>
        <v>0.56279905116370765</v>
      </c>
      <c r="BZ45">
        <f t="shared" si="38"/>
        <v>-0.5748326396642417</v>
      </c>
    </row>
    <row r="46" spans="1:78" x14ac:dyDescent="0.3">
      <c r="A46" t="s">
        <v>2820</v>
      </c>
      <c r="B46" t="s">
        <v>2838</v>
      </c>
      <c r="C46" t="s">
        <v>2851</v>
      </c>
      <c r="D46" t="s">
        <v>2833</v>
      </c>
      <c r="E46" t="s">
        <v>20</v>
      </c>
      <c r="F46">
        <v>1</v>
      </c>
      <c r="G46">
        <v>0</v>
      </c>
      <c r="H46" t="s">
        <v>44</v>
      </c>
      <c r="I46">
        <v>1</v>
      </c>
      <c r="J46">
        <v>-11.613432440426715</v>
      </c>
      <c r="K46">
        <v>-42.171718189759716</v>
      </c>
      <c r="L46">
        <v>70.538774768379497</v>
      </c>
      <c r="M46">
        <v>57.761363718906857</v>
      </c>
      <c r="N46">
        <v>-108.67008854708662</v>
      </c>
      <c r="O46">
        <v>48.695090775187893</v>
      </c>
      <c r="P46">
        <v>-22.013681658285037</v>
      </c>
      <c r="Q46">
        <v>72.444458573419169</v>
      </c>
      <c r="R46">
        <v>103.15987615987927</v>
      </c>
      <c r="S46">
        <v>0</v>
      </c>
      <c r="T46">
        <v>1</v>
      </c>
      <c r="U46" t="s">
        <v>2818</v>
      </c>
      <c r="W46">
        <f t="shared" si="4"/>
        <v>-8.5268679762827468E-2</v>
      </c>
      <c r="X46">
        <f t="shared" si="5"/>
        <v>-0.21927540312111751</v>
      </c>
      <c r="Y46">
        <f t="shared" si="6"/>
        <v>-0.23352397279266615</v>
      </c>
      <c r="Z46">
        <f t="shared" si="7"/>
        <v>0.42018782389584125</v>
      </c>
      <c r="AA46">
        <f t="shared" si="8"/>
        <v>-1.1909036060913412</v>
      </c>
      <c r="AB46">
        <f t="shared" si="9"/>
        <v>0.222592537028351</v>
      </c>
      <c r="AC46">
        <f t="shared" si="10"/>
        <v>-0.15242674717787899</v>
      </c>
      <c r="AD46">
        <f t="shared" si="11"/>
        <v>0.46798575022321215</v>
      </c>
      <c r="AE46">
        <f t="shared" si="12"/>
        <v>0.73410367098427942</v>
      </c>
      <c r="AF46">
        <f t="shared" si="13"/>
        <v>-0.5239687488631376</v>
      </c>
      <c r="AH46">
        <f t="shared" si="14"/>
        <v>-0.56049737567728519</v>
      </c>
      <c r="AI46">
        <f t="shared" si="15"/>
        <v>0.57092502899568076</v>
      </c>
      <c r="AJ46">
        <f t="shared" si="16"/>
        <v>0.36343238439627057</v>
      </c>
      <c r="AK46">
        <f t="shared" si="17"/>
        <v>0.63656761560372943</v>
      </c>
      <c r="AL46">
        <f t="shared" si="18"/>
        <v>-0.45166463629878445</v>
      </c>
      <c r="AN46">
        <f>VLOOKUP(J46,counts!$W$8:$Z$13,4,FALSE)</f>
        <v>52</v>
      </c>
      <c r="AO46">
        <f>VLOOKUP(K46,counts!$W$17:$Z$23,4,FALSE)</f>
        <v>48</v>
      </c>
      <c r="AP46">
        <f>VLOOKUP(L46,counts!$W$27:$Z$33,4,FALSE)</f>
        <v>47</v>
      </c>
      <c r="AQ46">
        <f>VLOOKUP(M46,counts!$W$38:$Z$49,4,FALSE)</f>
        <v>66</v>
      </c>
      <c r="AR46">
        <f>VLOOKUP(N46,counts!$W$53:$Z$54,4,FALSE)</f>
        <v>20</v>
      </c>
      <c r="AS46">
        <f>VLOOKUP(O46,counts!$W$58:$Z$62,4,FALSE)</f>
        <v>61</v>
      </c>
      <c r="AT46">
        <f>VLOOKUP(P46,counts!$W$66:$Z$69,4,FALSE)</f>
        <v>50</v>
      </c>
      <c r="AU46">
        <f>VLOOKUP(Q46,counts!$W$73:$Z$75,4,FALSE)</f>
        <v>68</v>
      </c>
      <c r="AV46">
        <f>VLOOKUP(R46,counts!$W$79:$Z$81,4,FALSE)</f>
        <v>75</v>
      </c>
      <c r="AW46">
        <f t="shared" si="19"/>
        <v>487</v>
      </c>
      <c r="AX46">
        <f t="shared" si="20"/>
        <v>0</v>
      </c>
      <c r="AY46">
        <f t="shared" si="21"/>
        <v>1</v>
      </c>
      <c r="AZ46" t="str">
        <f t="shared" si="22"/>
        <v>Train</v>
      </c>
      <c r="BA46" t="str">
        <f t="shared" si="23"/>
        <v>18-30</v>
      </c>
      <c r="BB46" t="str">
        <f t="shared" si="24"/>
        <v>Blank</v>
      </c>
      <c r="BC46" t="str">
        <f t="shared" si="25"/>
        <v>41-100</v>
      </c>
      <c r="BD46" t="str">
        <f t="shared" si="26"/>
        <v>NY</v>
      </c>
      <c r="BE46" t="str">
        <f t="shared" si="27"/>
        <v>male</v>
      </c>
      <c r="BF46">
        <f t="shared" si="28"/>
        <v>1</v>
      </c>
      <c r="BG46">
        <f t="shared" si="29"/>
        <v>0</v>
      </c>
      <c r="BH46" t="str">
        <f t="shared" si="30"/>
        <v>C</v>
      </c>
      <c r="BI46">
        <f t="shared" si="31"/>
        <v>1</v>
      </c>
      <c r="BK46">
        <f t="shared" si="32"/>
        <v>-8.7462856143731463E-2</v>
      </c>
      <c r="BL46">
        <f t="shared" si="39"/>
        <v>-0.2148129459049134</v>
      </c>
      <c r="BM46">
        <f t="shared" si="40"/>
        <v>0</v>
      </c>
      <c r="BN46">
        <f t="shared" si="41"/>
        <v>0.41074665915035424</v>
      </c>
      <c r="BO46">
        <f t="shared" si="42"/>
        <v>-1.1543150029727813</v>
      </c>
      <c r="BP46">
        <f t="shared" si="43"/>
        <v>0.21104029039891525</v>
      </c>
      <c r="BQ46">
        <f t="shared" si="44"/>
        <v>-0.12308910231949276</v>
      </c>
      <c r="BR46">
        <f t="shared" si="45"/>
        <v>0.42637636209158797</v>
      </c>
      <c r="BS46">
        <f t="shared" si="46"/>
        <v>0.51509397558912873</v>
      </c>
      <c r="BT46">
        <f t="shared" si="33"/>
        <v>-0.52064632557427459</v>
      </c>
      <c r="BV46">
        <f t="shared" si="34"/>
        <v>-0.53706894568520724</v>
      </c>
      <c r="BW46">
        <f t="shared" si="35"/>
        <v>0.58445882481928324</v>
      </c>
      <c r="BX46">
        <f t="shared" si="36"/>
        <v>0.36886968324086566</v>
      </c>
      <c r="BY46">
        <f t="shared" si="37"/>
        <v>0.63113031675913434</v>
      </c>
      <c r="BZ46">
        <f t="shared" si="38"/>
        <v>-0.46024291358164376</v>
      </c>
    </row>
    <row r="47" spans="1:78" x14ac:dyDescent="0.3">
      <c r="A47" t="s">
        <v>2813</v>
      </c>
      <c r="B47" t="s">
        <v>2823</v>
      </c>
      <c r="C47" t="s">
        <v>2849</v>
      </c>
      <c r="D47" t="s">
        <v>2829</v>
      </c>
      <c r="E47" t="s">
        <v>20</v>
      </c>
      <c r="F47">
        <v>0</v>
      </c>
      <c r="G47">
        <v>0</v>
      </c>
      <c r="H47" t="s">
        <v>2843</v>
      </c>
      <c r="I47">
        <v>1</v>
      </c>
      <c r="J47">
        <v>-68.390212241589438</v>
      </c>
      <c r="K47">
        <v>123.30204897661667</v>
      </c>
      <c r="L47">
        <v>40.172297072540438</v>
      </c>
      <c r="M47">
        <v>-23.331657902726029</v>
      </c>
      <c r="N47">
        <v>-108.67008854708662</v>
      </c>
      <c r="O47">
        <v>-14.754319664473872</v>
      </c>
      <c r="P47">
        <v>-22.013681658285037</v>
      </c>
      <c r="Q47">
        <v>-22.422560732600829</v>
      </c>
      <c r="R47">
        <v>103.15987615987927</v>
      </c>
      <c r="S47">
        <v>0</v>
      </c>
      <c r="T47">
        <v>1</v>
      </c>
      <c r="U47" t="s">
        <v>2818</v>
      </c>
      <c r="W47">
        <f t="shared" si="4"/>
        <v>-0.50213777334598442</v>
      </c>
      <c r="X47">
        <f t="shared" si="5"/>
        <v>0.64111939602149381</v>
      </c>
      <c r="Y47">
        <f t="shared" si="6"/>
        <v>-0.13299344140000791</v>
      </c>
      <c r="Z47">
        <f t="shared" si="7"/>
        <v>-0.16972726976699909</v>
      </c>
      <c r="AA47">
        <f t="shared" si="8"/>
        <v>-1.1909036060913412</v>
      </c>
      <c r="AB47">
        <f t="shared" si="9"/>
        <v>-6.7444200102322438E-2</v>
      </c>
      <c r="AC47">
        <f t="shared" si="10"/>
        <v>-0.15242674717787899</v>
      </c>
      <c r="AD47">
        <f t="shared" si="11"/>
        <v>-0.14484805481342802</v>
      </c>
      <c r="AE47">
        <f t="shared" si="12"/>
        <v>0.73410367098427942</v>
      </c>
      <c r="AF47">
        <f t="shared" si="13"/>
        <v>-0.5239687488631376</v>
      </c>
      <c r="AH47">
        <f t="shared" si="14"/>
        <v>-1.5092267745553265</v>
      </c>
      <c r="AI47">
        <f t="shared" si="15"/>
        <v>0.22108085723090526</v>
      </c>
      <c r="AJ47">
        <f t="shared" si="16"/>
        <v>0.18105341339332703</v>
      </c>
      <c r="AK47">
        <f t="shared" si="17"/>
        <v>0.81894658660667297</v>
      </c>
      <c r="AL47">
        <f t="shared" si="18"/>
        <v>-0.19973641507431214</v>
      </c>
      <c r="AN47">
        <f>VLOOKUP(J47,counts!$W$8:$Z$13,4,FALSE)</f>
        <v>40</v>
      </c>
      <c r="AO47">
        <f>VLOOKUP(K47,counts!$W$17:$Z$23,4,FALSE)</f>
        <v>73</v>
      </c>
      <c r="AP47">
        <f>VLOOKUP(L47,counts!$W$27:$Z$33,4,FALSE)</f>
        <v>50</v>
      </c>
      <c r="AQ47">
        <f>VLOOKUP(M47,counts!$W$38:$Z$49,4,FALSE)</f>
        <v>49</v>
      </c>
      <c r="AR47">
        <f>VLOOKUP(N47,counts!$W$53:$Z$54,4,FALSE)</f>
        <v>20</v>
      </c>
      <c r="AS47">
        <f>VLOOKUP(O47,counts!$W$58:$Z$62,4,FALSE)</f>
        <v>52</v>
      </c>
      <c r="AT47">
        <f>VLOOKUP(P47,counts!$W$66:$Z$69,4,FALSE)</f>
        <v>50</v>
      </c>
      <c r="AU47">
        <f>VLOOKUP(Q47,counts!$W$73:$Z$75,4,FALSE)</f>
        <v>50</v>
      </c>
      <c r="AV47">
        <f>VLOOKUP(R47,counts!$W$79:$Z$81,4,FALSE)</f>
        <v>75</v>
      </c>
      <c r="AW47">
        <f t="shared" si="19"/>
        <v>459</v>
      </c>
      <c r="AX47">
        <f t="shared" si="20"/>
        <v>0</v>
      </c>
      <c r="AY47">
        <f t="shared" si="21"/>
        <v>1</v>
      </c>
      <c r="AZ47" t="str">
        <f t="shared" si="22"/>
        <v>Train</v>
      </c>
      <c r="BA47" t="str">
        <f t="shared" si="23"/>
        <v>61+</v>
      </c>
      <c r="BB47" t="str">
        <f t="shared" si="24"/>
        <v>F, G, T</v>
      </c>
      <c r="BC47" t="str">
        <f t="shared" si="25"/>
        <v>21-30</v>
      </c>
      <c r="BD47" t="str">
        <f t="shared" si="26"/>
        <v>MA</v>
      </c>
      <c r="BE47" t="str">
        <f t="shared" si="27"/>
        <v>male</v>
      </c>
      <c r="BF47">
        <f t="shared" si="28"/>
        <v>0</v>
      </c>
      <c r="BG47">
        <f t="shared" si="29"/>
        <v>0</v>
      </c>
      <c r="BH47" t="str">
        <f t="shared" si="30"/>
        <v>S, blank</v>
      </c>
      <c r="BI47">
        <f t="shared" si="31"/>
        <v>1</v>
      </c>
      <c r="BK47">
        <f t="shared" si="32"/>
        <v>-0.51505903406328468</v>
      </c>
      <c r="BL47">
        <f t="shared" si="39"/>
        <v>0.62807202347308144</v>
      </c>
      <c r="BM47">
        <f t="shared" si="40"/>
        <v>0</v>
      </c>
      <c r="BN47">
        <f t="shared" si="41"/>
        <v>-0.16591368206991919</v>
      </c>
      <c r="BO47">
        <f t="shared" si="42"/>
        <v>-1.1543150029727813</v>
      </c>
      <c r="BP47">
        <f t="shared" si="43"/>
        <v>-6.3943938845999151E-2</v>
      </c>
      <c r="BQ47">
        <f t="shared" si="44"/>
        <v>-0.12308910231949276</v>
      </c>
      <c r="BR47">
        <f t="shared" si="45"/>
        <v>-0.13196937436222192</v>
      </c>
      <c r="BS47">
        <f t="shared" si="46"/>
        <v>0.51509397558912873</v>
      </c>
      <c r="BT47">
        <f t="shared" si="33"/>
        <v>-0.52064632557427459</v>
      </c>
      <c r="BV47">
        <f t="shared" si="34"/>
        <v>-1.5317704611457634</v>
      </c>
      <c r="BW47">
        <f t="shared" si="35"/>
        <v>0.21615263849922239</v>
      </c>
      <c r="BX47">
        <f t="shared" si="36"/>
        <v>0.1777347938544645</v>
      </c>
      <c r="BY47">
        <f t="shared" si="37"/>
        <v>0.82226520614553555</v>
      </c>
      <c r="BZ47">
        <f t="shared" si="38"/>
        <v>-0.19569230074795871</v>
      </c>
    </row>
    <row r="48" spans="1:78" x14ac:dyDescent="0.3">
      <c r="A48" t="s">
        <v>2810</v>
      </c>
      <c r="B48" t="s">
        <v>2823</v>
      </c>
      <c r="C48" t="s">
        <v>2849</v>
      </c>
      <c r="D48" t="s">
        <v>2833</v>
      </c>
      <c r="E48" t="s">
        <v>20</v>
      </c>
      <c r="F48">
        <v>0</v>
      </c>
      <c r="G48">
        <v>1</v>
      </c>
      <c r="H48" t="s">
        <v>44</v>
      </c>
      <c r="I48">
        <v>1</v>
      </c>
      <c r="J48">
        <v>32.769878926258563</v>
      </c>
      <c r="K48">
        <v>123.30204897661667</v>
      </c>
      <c r="L48">
        <v>40.172297072540438</v>
      </c>
      <c r="M48">
        <v>57.761363718906857</v>
      </c>
      <c r="N48">
        <v>-108.67008854708662</v>
      </c>
      <c r="O48">
        <v>-14.754319664473872</v>
      </c>
      <c r="P48">
        <v>79.365382998232107</v>
      </c>
      <c r="Q48">
        <v>72.444458573419169</v>
      </c>
      <c r="R48">
        <v>103.15987615987927</v>
      </c>
      <c r="S48">
        <v>0</v>
      </c>
      <c r="T48">
        <v>1</v>
      </c>
      <c r="U48" t="s">
        <v>2818</v>
      </c>
      <c r="W48">
        <f t="shared" si="4"/>
        <v>0.24060451777399761</v>
      </c>
      <c r="X48">
        <f t="shared" si="5"/>
        <v>0.64111939602149381</v>
      </c>
      <c r="Y48">
        <f t="shared" si="6"/>
        <v>-0.13299344140000791</v>
      </c>
      <c r="Z48">
        <f t="shared" si="7"/>
        <v>0.42018782389584125</v>
      </c>
      <c r="AA48">
        <f t="shared" si="8"/>
        <v>-1.1909036060913412</v>
      </c>
      <c r="AB48">
        <f t="shared" si="9"/>
        <v>-6.7444200102322438E-2</v>
      </c>
      <c r="AC48">
        <f t="shared" si="10"/>
        <v>0.54954038841540609</v>
      </c>
      <c r="AD48">
        <f t="shared" si="11"/>
        <v>0.46798575022321215</v>
      </c>
      <c r="AE48">
        <f t="shared" si="12"/>
        <v>0.73410367098427942</v>
      </c>
      <c r="AF48">
        <f t="shared" si="13"/>
        <v>-0.5239687488631376</v>
      </c>
      <c r="AH48">
        <f t="shared" si="14"/>
        <v>1.1382315508574212</v>
      </c>
      <c r="AI48">
        <f t="shared" si="15"/>
        <v>3.1212437208178181</v>
      </c>
      <c r="AJ48">
        <f t="shared" si="16"/>
        <v>0.75735480167099656</v>
      </c>
      <c r="AK48">
        <f t="shared" si="17"/>
        <v>0.24264519832900344</v>
      </c>
      <c r="AL48">
        <f t="shared" si="18"/>
        <v>-1.416154991791559</v>
      </c>
      <c r="AN48">
        <f>VLOOKUP(J48,counts!$W$8:$Z$13,4,FALSE)</f>
        <v>61</v>
      </c>
      <c r="AO48">
        <f>VLOOKUP(K48,counts!$W$17:$Z$23,4,FALSE)</f>
        <v>73</v>
      </c>
      <c r="AP48">
        <f>VLOOKUP(L48,counts!$W$27:$Z$33,4,FALSE)</f>
        <v>50</v>
      </c>
      <c r="AQ48">
        <f>VLOOKUP(M48,counts!$W$38:$Z$49,4,FALSE)</f>
        <v>66</v>
      </c>
      <c r="AR48">
        <f>VLOOKUP(N48,counts!$W$53:$Z$54,4,FALSE)</f>
        <v>20</v>
      </c>
      <c r="AS48">
        <f>VLOOKUP(O48,counts!$W$58:$Z$62,4,FALSE)</f>
        <v>52</v>
      </c>
      <c r="AT48">
        <f>VLOOKUP(P48,counts!$W$66:$Z$69,4,FALSE)</f>
        <v>70</v>
      </c>
      <c r="AU48">
        <f>VLOOKUP(Q48,counts!$W$73:$Z$75,4,FALSE)</f>
        <v>68</v>
      </c>
      <c r="AV48">
        <f>VLOOKUP(R48,counts!$W$79:$Z$81,4,FALSE)</f>
        <v>75</v>
      </c>
      <c r="AW48">
        <f t="shared" si="19"/>
        <v>535</v>
      </c>
      <c r="AX48">
        <f t="shared" si="20"/>
        <v>0</v>
      </c>
      <c r="AY48">
        <f t="shared" si="21"/>
        <v>1</v>
      </c>
      <c r="AZ48" t="str">
        <f t="shared" si="22"/>
        <v>Train</v>
      </c>
      <c r="BA48" t="str">
        <f t="shared" si="23"/>
        <v>31-40</v>
      </c>
      <c r="BB48" t="str">
        <f t="shared" si="24"/>
        <v>F, G, T</v>
      </c>
      <c r="BC48" t="str">
        <f t="shared" si="25"/>
        <v>21-30</v>
      </c>
      <c r="BD48" t="str">
        <f t="shared" si="26"/>
        <v>NY</v>
      </c>
      <c r="BE48" t="str">
        <f t="shared" si="27"/>
        <v>male</v>
      </c>
      <c r="BF48">
        <f t="shared" si="28"/>
        <v>0</v>
      </c>
      <c r="BG48">
        <f t="shared" si="29"/>
        <v>1</v>
      </c>
      <c r="BH48" t="str">
        <f t="shared" si="30"/>
        <v>C</v>
      </c>
      <c r="BI48">
        <f t="shared" si="31"/>
        <v>1</v>
      </c>
      <c r="BK48">
        <f t="shared" si="32"/>
        <v>0.24679587375027071</v>
      </c>
      <c r="BL48">
        <f t="shared" si="39"/>
        <v>0.62807202347308144</v>
      </c>
      <c r="BM48">
        <f t="shared" si="40"/>
        <v>0</v>
      </c>
      <c r="BN48">
        <f t="shared" si="41"/>
        <v>0.41074665915035424</v>
      </c>
      <c r="BO48">
        <f t="shared" si="42"/>
        <v>-1.1543150029727813</v>
      </c>
      <c r="BP48">
        <f t="shared" si="43"/>
        <v>-6.3943938845999151E-2</v>
      </c>
      <c r="BQ48">
        <f t="shared" si="44"/>
        <v>0.44377010170938269</v>
      </c>
      <c r="BR48">
        <f t="shared" si="45"/>
        <v>0.42637636209158797</v>
      </c>
      <c r="BS48">
        <f t="shared" si="46"/>
        <v>0.51509397558912873</v>
      </c>
      <c r="BT48">
        <f t="shared" si="33"/>
        <v>-0.52064632557427459</v>
      </c>
      <c r="BV48">
        <f t="shared" si="34"/>
        <v>0.93194972837075096</v>
      </c>
      <c r="BW48">
        <f t="shared" si="35"/>
        <v>2.5394556025929771</v>
      </c>
      <c r="BX48">
        <f t="shared" si="36"/>
        <v>0.71747067564079403</v>
      </c>
      <c r="BY48">
        <f t="shared" si="37"/>
        <v>0.28252932435920597</v>
      </c>
      <c r="BZ48">
        <f t="shared" si="38"/>
        <v>-1.2639729307413672</v>
      </c>
    </row>
    <row r="49" spans="1:78" x14ac:dyDescent="0.3">
      <c r="A49" t="s">
        <v>2810</v>
      </c>
      <c r="B49" t="s">
        <v>2823</v>
      </c>
      <c r="C49" t="s">
        <v>2826</v>
      </c>
      <c r="D49" t="s">
        <v>2838</v>
      </c>
      <c r="E49" t="s">
        <v>15</v>
      </c>
      <c r="F49">
        <v>0</v>
      </c>
      <c r="G49">
        <v>0</v>
      </c>
      <c r="H49" t="s">
        <v>44</v>
      </c>
      <c r="I49">
        <v>1</v>
      </c>
      <c r="J49">
        <v>32.769878926258563</v>
      </c>
      <c r="K49">
        <v>123.30204897661667</v>
      </c>
      <c r="L49">
        <v>163.84855978743315</v>
      </c>
      <c r="M49">
        <v>-33.757758935166962</v>
      </c>
      <c r="N49">
        <v>151.41878811967541</v>
      </c>
      <c r="O49">
        <v>-14.754319664473872</v>
      </c>
      <c r="P49">
        <v>-22.013681658285037</v>
      </c>
      <c r="Q49">
        <v>72.444458573419169</v>
      </c>
      <c r="R49">
        <v>103.15987615987927</v>
      </c>
      <c r="S49">
        <v>1</v>
      </c>
      <c r="T49">
        <v>1</v>
      </c>
      <c r="U49" t="s">
        <v>2818</v>
      </c>
      <c r="W49">
        <f t="shared" si="4"/>
        <v>0.24060451777399761</v>
      </c>
      <c r="X49">
        <f t="shared" si="5"/>
        <v>0.64111939602149381</v>
      </c>
      <c r="Y49">
        <f t="shared" si="6"/>
        <v>-0.54243310496328723</v>
      </c>
      <c r="Z49">
        <f t="shared" si="7"/>
        <v>-0.24557244416175711</v>
      </c>
      <c r="AA49">
        <f t="shared" si="8"/>
        <v>1.6593819257225275</v>
      </c>
      <c r="AB49">
        <f t="shared" si="9"/>
        <v>-6.7444200102322438E-2</v>
      </c>
      <c r="AC49">
        <f t="shared" si="10"/>
        <v>-0.15242674717787899</v>
      </c>
      <c r="AD49">
        <f t="shared" si="11"/>
        <v>0.46798575022321215</v>
      </c>
      <c r="AE49">
        <f t="shared" si="12"/>
        <v>0.73410367098427942</v>
      </c>
      <c r="AF49">
        <f t="shared" si="13"/>
        <v>-0.5239687488631376</v>
      </c>
      <c r="AH49">
        <f t="shared" si="14"/>
        <v>2.2113500154571271</v>
      </c>
      <c r="AI49">
        <f t="shared" si="15"/>
        <v>9.1280310616998843</v>
      </c>
      <c r="AJ49">
        <f t="shared" si="16"/>
        <v>0.90126412587915583</v>
      </c>
      <c r="AK49">
        <f t="shared" si="17"/>
        <v>0.90126412587915583</v>
      </c>
      <c r="AL49">
        <f t="shared" si="18"/>
        <v>-0.10395691685348593</v>
      </c>
      <c r="AN49">
        <f>VLOOKUP(J49,counts!$W$8:$Z$13,4,FALSE)</f>
        <v>61</v>
      </c>
      <c r="AO49">
        <f>VLOOKUP(K49,counts!$W$17:$Z$23,4,FALSE)</f>
        <v>73</v>
      </c>
      <c r="AP49">
        <f>VLOOKUP(L49,counts!$W$27:$Z$33,4,FALSE)</f>
        <v>38</v>
      </c>
      <c r="AQ49">
        <f>VLOOKUP(M49,counts!$W$38:$Z$49,4,FALSE)</f>
        <v>47</v>
      </c>
      <c r="AR49">
        <f>VLOOKUP(N49,counts!$W$53:$Z$54,4,FALSE)</f>
        <v>102</v>
      </c>
      <c r="AS49">
        <f>VLOOKUP(O49,counts!$W$58:$Z$62,4,FALSE)</f>
        <v>52</v>
      </c>
      <c r="AT49">
        <f>VLOOKUP(P49,counts!$W$66:$Z$69,4,FALSE)</f>
        <v>50</v>
      </c>
      <c r="AU49">
        <f>VLOOKUP(Q49,counts!$W$73:$Z$75,4,FALSE)</f>
        <v>68</v>
      </c>
      <c r="AV49">
        <f>VLOOKUP(R49,counts!$W$79:$Z$81,4,FALSE)</f>
        <v>75</v>
      </c>
      <c r="AW49">
        <f t="shared" si="19"/>
        <v>566</v>
      </c>
      <c r="AX49">
        <f t="shared" si="20"/>
        <v>1</v>
      </c>
      <c r="AY49">
        <f t="shared" si="21"/>
        <v>1</v>
      </c>
      <c r="AZ49" t="str">
        <f t="shared" si="22"/>
        <v>Train</v>
      </c>
      <c r="BA49" t="str">
        <f t="shared" si="23"/>
        <v>31-40</v>
      </c>
      <c r="BB49" t="str">
        <f t="shared" si="24"/>
        <v>F, G, T</v>
      </c>
      <c r="BC49" t="str">
        <f t="shared" si="25"/>
        <v>100+</v>
      </c>
      <c r="BD49" t="str">
        <f t="shared" si="26"/>
        <v>Blank</v>
      </c>
      <c r="BE49" t="str">
        <f t="shared" si="27"/>
        <v>female</v>
      </c>
      <c r="BF49">
        <f t="shared" si="28"/>
        <v>0</v>
      </c>
      <c r="BG49">
        <f t="shared" si="29"/>
        <v>0</v>
      </c>
      <c r="BH49" t="str">
        <f t="shared" si="30"/>
        <v>C</v>
      </c>
      <c r="BI49">
        <f t="shared" si="31"/>
        <v>1</v>
      </c>
      <c r="BK49">
        <f t="shared" si="32"/>
        <v>0.24679587375027071</v>
      </c>
      <c r="BL49">
        <f t="shared" si="39"/>
        <v>0.62807202347308144</v>
      </c>
      <c r="BM49">
        <f t="shared" si="40"/>
        <v>0</v>
      </c>
      <c r="BN49">
        <f t="shared" si="41"/>
        <v>-0.24005469764357676</v>
      </c>
      <c r="BO49">
        <f t="shared" si="42"/>
        <v>1.608400077660413</v>
      </c>
      <c r="BP49">
        <f t="shared" si="43"/>
        <v>-6.3943938845999151E-2</v>
      </c>
      <c r="BQ49">
        <f t="shared" si="44"/>
        <v>-0.12308910231949276</v>
      </c>
      <c r="BR49">
        <f t="shared" si="45"/>
        <v>0.42637636209158797</v>
      </c>
      <c r="BS49">
        <f t="shared" si="46"/>
        <v>0.51509397558912873</v>
      </c>
      <c r="BT49">
        <f t="shared" si="33"/>
        <v>-0.52064632557427459</v>
      </c>
      <c r="BV49">
        <f t="shared" si="34"/>
        <v>2.4770042481811387</v>
      </c>
      <c r="BW49">
        <f t="shared" si="35"/>
        <v>11.905544883393814</v>
      </c>
      <c r="BX49">
        <f t="shared" si="36"/>
        <v>0.92251392645290409</v>
      </c>
      <c r="BY49">
        <f t="shared" si="37"/>
        <v>0.92251392645290409</v>
      </c>
      <c r="BZ49">
        <f t="shared" si="38"/>
        <v>-8.0652806755492398E-2</v>
      </c>
    </row>
    <row r="50" spans="1:78" x14ac:dyDescent="0.3">
      <c r="A50" t="s">
        <v>2820</v>
      </c>
      <c r="B50" t="s">
        <v>2823</v>
      </c>
      <c r="C50" t="s">
        <v>2851</v>
      </c>
      <c r="D50" t="s">
        <v>2839</v>
      </c>
      <c r="E50" t="s">
        <v>15</v>
      </c>
      <c r="F50">
        <v>0</v>
      </c>
      <c r="G50">
        <v>1</v>
      </c>
      <c r="H50" t="s">
        <v>44</v>
      </c>
      <c r="I50">
        <v>1</v>
      </c>
      <c r="J50">
        <v>-11.613432440426715</v>
      </c>
      <c r="K50">
        <v>123.30204897661667</v>
      </c>
      <c r="L50">
        <v>70.538774768379497</v>
      </c>
      <c r="M50">
        <v>40.634191658169868</v>
      </c>
      <c r="N50">
        <v>151.41878811967541</v>
      </c>
      <c r="O50">
        <v>-14.754319664473872</v>
      </c>
      <c r="P50">
        <v>79.365382998232107</v>
      </c>
      <c r="Q50">
        <v>72.444458573419169</v>
      </c>
      <c r="R50">
        <v>103.15987615987927</v>
      </c>
      <c r="S50">
        <v>1</v>
      </c>
      <c r="T50">
        <v>1</v>
      </c>
      <c r="U50" t="s">
        <v>2818</v>
      </c>
      <c r="W50">
        <f t="shared" si="4"/>
        <v>-8.5268679762827468E-2</v>
      </c>
      <c r="X50">
        <f t="shared" si="5"/>
        <v>0.64111939602149381</v>
      </c>
      <c r="Y50">
        <f t="shared" si="6"/>
        <v>-0.23352397279266615</v>
      </c>
      <c r="Z50">
        <f t="shared" si="7"/>
        <v>0.29559538538083652</v>
      </c>
      <c r="AA50">
        <f t="shared" si="8"/>
        <v>1.6593819257225275</v>
      </c>
      <c r="AB50">
        <f t="shared" si="9"/>
        <v>-6.7444200102322438E-2</v>
      </c>
      <c r="AC50">
        <f t="shared" si="10"/>
        <v>0.54954038841540609</v>
      </c>
      <c r="AD50">
        <f t="shared" si="11"/>
        <v>0.46798575022321215</v>
      </c>
      <c r="AE50">
        <f t="shared" si="12"/>
        <v>0.73410367098427942</v>
      </c>
      <c r="AF50">
        <f t="shared" si="13"/>
        <v>-0.5239687488631376</v>
      </c>
      <c r="AH50">
        <f t="shared" si="14"/>
        <v>3.4375209152268016</v>
      </c>
      <c r="AI50">
        <f t="shared" si="15"/>
        <v>31.109738811406263</v>
      </c>
      <c r="AJ50">
        <f t="shared" si="16"/>
        <v>0.96885680055283507</v>
      </c>
      <c r="AK50">
        <f t="shared" si="17"/>
        <v>0.96885680055283507</v>
      </c>
      <c r="AL50">
        <f t="shared" si="18"/>
        <v>-3.1638458659235612E-2</v>
      </c>
      <c r="AN50">
        <f>VLOOKUP(J50,counts!$W$8:$Z$13,4,FALSE)</f>
        <v>52</v>
      </c>
      <c r="AO50">
        <f>VLOOKUP(K50,counts!$W$17:$Z$23,4,FALSE)</f>
        <v>73</v>
      </c>
      <c r="AP50">
        <f>VLOOKUP(L50,counts!$W$27:$Z$33,4,FALSE)</f>
        <v>47</v>
      </c>
      <c r="AQ50">
        <f>VLOOKUP(M50,counts!$W$38:$Z$49,4,FALSE)</f>
        <v>63</v>
      </c>
      <c r="AR50">
        <f>VLOOKUP(N50,counts!$W$53:$Z$54,4,FALSE)</f>
        <v>102</v>
      </c>
      <c r="AS50">
        <f>VLOOKUP(O50,counts!$W$58:$Z$62,4,FALSE)</f>
        <v>52</v>
      </c>
      <c r="AT50">
        <f>VLOOKUP(P50,counts!$W$66:$Z$69,4,FALSE)</f>
        <v>70</v>
      </c>
      <c r="AU50">
        <f>VLOOKUP(Q50,counts!$W$73:$Z$75,4,FALSE)</f>
        <v>68</v>
      </c>
      <c r="AV50">
        <f>VLOOKUP(R50,counts!$W$79:$Z$81,4,FALSE)</f>
        <v>75</v>
      </c>
      <c r="AW50">
        <f t="shared" si="19"/>
        <v>602</v>
      </c>
      <c r="AX50">
        <f t="shared" si="20"/>
        <v>1</v>
      </c>
      <c r="AY50">
        <f t="shared" si="21"/>
        <v>1</v>
      </c>
      <c r="AZ50" t="str">
        <f t="shared" si="22"/>
        <v>Train</v>
      </c>
      <c r="BA50" t="str">
        <f t="shared" si="23"/>
        <v>18-30</v>
      </c>
      <c r="BB50" t="str">
        <f t="shared" si="24"/>
        <v>F, G, T</v>
      </c>
      <c r="BC50" t="str">
        <f t="shared" si="25"/>
        <v>41-100</v>
      </c>
      <c r="BD50" t="str">
        <f t="shared" si="26"/>
        <v>Others</v>
      </c>
      <c r="BE50" t="str">
        <f t="shared" si="27"/>
        <v>female</v>
      </c>
      <c r="BF50">
        <f t="shared" si="28"/>
        <v>0</v>
      </c>
      <c r="BG50">
        <f t="shared" si="29"/>
        <v>1</v>
      </c>
      <c r="BH50" t="str">
        <f t="shared" si="30"/>
        <v>C</v>
      </c>
      <c r="BI50">
        <f t="shared" si="31"/>
        <v>1</v>
      </c>
      <c r="BK50">
        <f t="shared" si="32"/>
        <v>-8.7462856143731463E-2</v>
      </c>
      <c r="BL50">
        <f t="shared" si="39"/>
        <v>0.62807202347308144</v>
      </c>
      <c r="BM50">
        <f t="shared" si="40"/>
        <v>0</v>
      </c>
      <c r="BN50">
        <f t="shared" si="41"/>
        <v>0.28895367761902863</v>
      </c>
      <c r="BO50">
        <f t="shared" si="42"/>
        <v>1.608400077660413</v>
      </c>
      <c r="BP50">
        <f t="shared" si="43"/>
        <v>-6.3943938845999151E-2</v>
      </c>
      <c r="BQ50">
        <f t="shared" si="44"/>
        <v>0.44377010170938269</v>
      </c>
      <c r="BR50">
        <f t="shared" si="45"/>
        <v>0.42637636209158797</v>
      </c>
      <c r="BS50">
        <f t="shared" si="46"/>
        <v>0.51509397558912873</v>
      </c>
      <c r="BT50">
        <f t="shared" si="33"/>
        <v>-0.52064632557427459</v>
      </c>
      <c r="BV50">
        <f t="shared" si="34"/>
        <v>3.238613097578618</v>
      </c>
      <c r="BW50">
        <f t="shared" si="35"/>
        <v>25.498333512519952</v>
      </c>
      <c r="BX50">
        <f t="shared" si="36"/>
        <v>0.96226177772547394</v>
      </c>
      <c r="BY50">
        <f t="shared" si="37"/>
        <v>0.96226177772547394</v>
      </c>
      <c r="BZ50">
        <f t="shared" si="38"/>
        <v>-3.8468747116129132E-2</v>
      </c>
    </row>
    <row r="51" spans="1:78" x14ac:dyDescent="0.3">
      <c r="A51" t="s">
        <v>2820</v>
      </c>
      <c r="B51" t="s">
        <v>2823</v>
      </c>
      <c r="C51" t="s">
        <v>2826</v>
      </c>
      <c r="D51" t="s">
        <v>2838</v>
      </c>
      <c r="E51" t="s">
        <v>20</v>
      </c>
      <c r="F51">
        <v>1</v>
      </c>
      <c r="G51">
        <v>0</v>
      </c>
      <c r="H51" t="s">
        <v>44</v>
      </c>
      <c r="I51">
        <v>1</v>
      </c>
      <c r="J51">
        <v>-11.613432440426715</v>
      </c>
      <c r="K51">
        <v>123.30204897661667</v>
      </c>
      <c r="L51">
        <v>163.84855978743315</v>
      </c>
      <c r="M51">
        <v>-33.757758935166962</v>
      </c>
      <c r="N51">
        <v>-108.67008854708662</v>
      </c>
      <c r="O51">
        <v>48.695090775187893</v>
      </c>
      <c r="P51">
        <v>-22.013681658285037</v>
      </c>
      <c r="Q51">
        <v>72.444458573419169</v>
      </c>
      <c r="R51">
        <v>103.15987615987927</v>
      </c>
      <c r="S51">
        <v>0</v>
      </c>
      <c r="T51">
        <v>1</v>
      </c>
      <c r="U51" t="s">
        <v>2818</v>
      </c>
      <c r="W51">
        <f t="shared" si="4"/>
        <v>-8.5268679762827468E-2</v>
      </c>
      <c r="X51">
        <f t="shared" si="5"/>
        <v>0.64111939602149381</v>
      </c>
      <c r="Y51">
        <f t="shared" si="6"/>
        <v>-0.54243310496328723</v>
      </c>
      <c r="Z51">
        <f t="shared" si="7"/>
        <v>-0.24557244416175711</v>
      </c>
      <c r="AA51">
        <f t="shared" si="8"/>
        <v>-1.1909036060913412</v>
      </c>
      <c r="AB51">
        <f t="shared" si="9"/>
        <v>0.222592537028351</v>
      </c>
      <c r="AC51">
        <f t="shared" si="10"/>
        <v>-0.15242674717787899</v>
      </c>
      <c r="AD51">
        <f t="shared" si="11"/>
        <v>0.46798575022321215</v>
      </c>
      <c r="AE51">
        <f t="shared" si="12"/>
        <v>0.73410367098427942</v>
      </c>
      <c r="AF51">
        <f t="shared" si="13"/>
        <v>-0.5239687488631376</v>
      </c>
      <c r="AH51">
        <f t="shared" si="14"/>
        <v>-0.67477197676289336</v>
      </c>
      <c r="AI51">
        <f t="shared" si="15"/>
        <v>0.50927253334046718</v>
      </c>
      <c r="AJ51">
        <f t="shared" si="16"/>
        <v>0.3374291402582516</v>
      </c>
      <c r="AK51">
        <f t="shared" si="17"/>
        <v>0.66257085974174834</v>
      </c>
      <c r="AL51">
        <f t="shared" si="18"/>
        <v>-0.41162776874061741</v>
      </c>
      <c r="AN51">
        <f>VLOOKUP(J51,counts!$W$8:$Z$13,4,FALSE)</f>
        <v>52</v>
      </c>
      <c r="AO51">
        <f>VLOOKUP(K51,counts!$W$17:$Z$23,4,FALSE)</f>
        <v>73</v>
      </c>
      <c r="AP51">
        <f>VLOOKUP(L51,counts!$W$27:$Z$33,4,FALSE)</f>
        <v>38</v>
      </c>
      <c r="AQ51">
        <f>VLOOKUP(M51,counts!$W$38:$Z$49,4,FALSE)</f>
        <v>47</v>
      </c>
      <c r="AR51">
        <f>VLOOKUP(N51,counts!$W$53:$Z$54,4,FALSE)</f>
        <v>20</v>
      </c>
      <c r="AS51">
        <f>VLOOKUP(O51,counts!$W$58:$Z$62,4,FALSE)</f>
        <v>61</v>
      </c>
      <c r="AT51">
        <f>VLOOKUP(P51,counts!$W$66:$Z$69,4,FALSE)</f>
        <v>50</v>
      </c>
      <c r="AU51">
        <f>VLOOKUP(Q51,counts!$W$73:$Z$75,4,FALSE)</f>
        <v>68</v>
      </c>
      <c r="AV51">
        <f>VLOOKUP(R51,counts!$W$79:$Z$81,4,FALSE)</f>
        <v>75</v>
      </c>
      <c r="AW51">
        <f t="shared" si="19"/>
        <v>484</v>
      </c>
      <c r="AX51">
        <f t="shared" si="20"/>
        <v>0</v>
      </c>
      <c r="AY51">
        <f t="shared" si="21"/>
        <v>1</v>
      </c>
      <c r="AZ51" t="str">
        <f t="shared" si="22"/>
        <v>Train</v>
      </c>
      <c r="BA51" t="str">
        <f t="shared" si="23"/>
        <v>18-30</v>
      </c>
      <c r="BB51" t="str">
        <f t="shared" si="24"/>
        <v>F, G, T</v>
      </c>
      <c r="BC51" t="str">
        <f t="shared" si="25"/>
        <v>100+</v>
      </c>
      <c r="BD51" t="str">
        <f t="shared" si="26"/>
        <v>Blank</v>
      </c>
      <c r="BE51" t="str">
        <f t="shared" si="27"/>
        <v>male</v>
      </c>
      <c r="BF51">
        <f t="shared" si="28"/>
        <v>1</v>
      </c>
      <c r="BG51">
        <f t="shared" si="29"/>
        <v>0</v>
      </c>
      <c r="BH51" t="str">
        <f t="shared" si="30"/>
        <v>C</v>
      </c>
      <c r="BI51">
        <f t="shared" si="31"/>
        <v>1</v>
      </c>
      <c r="BK51">
        <f t="shared" si="32"/>
        <v>-8.7462856143731463E-2</v>
      </c>
      <c r="BL51">
        <f t="shared" si="39"/>
        <v>0.62807202347308144</v>
      </c>
      <c r="BM51">
        <f t="shared" si="40"/>
        <v>0</v>
      </c>
      <c r="BN51">
        <f t="shared" si="41"/>
        <v>-0.24005469764357676</v>
      </c>
      <c r="BO51">
        <f t="shared" si="42"/>
        <v>-1.1543150029727813</v>
      </c>
      <c r="BP51">
        <f t="shared" si="43"/>
        <v>0.21104029039891525</v>
      </c>
      <c r="BQ51">
        <f t="shared" si="44"/>
        <v>-0.12308910231949276</v>
      </c>
      <c r="BR51">
        <f t="shared" si="45"/>
        <v>0.42637636209158797</v>
      </c>
      <c r="BS51">
        <f t="shared" si="46"/>
        <v>0.51509397558912873</v>
      </c>
      <c r="BT51">
        <f t="shared" si="33"/>
        <v>-0.52064632557427459</v>
      </c>
      <c r="BV51">
        <f t="shared" si="34"/>
        <v>-0.3449853331011436</v>
      </c>
      <c r="BW51">
        <f t="shared" si="35"/>
        <v>0.70823074094026817</v>
      </c>
      <c r="BX51">
        <f t="shared" si="36"/>
        <v>0.41459899062022143</v>
      </c>
      <c r="BY51">
        <f t="shared" si="37"/>
        <v>0.58540100937977857</v>
      </c>
      <c r="BZ51">
        <f t="shared" si="38"/>
        <v>-0.53545818046929805</v>
      </c>
    </row>
    <row r="52" spans="1:78" x14ac:dyDescent="0.3">
      <c r="A52" t="s">
        <v>2821</v>
      </c>
      <c r="B52" t="s">
        <v>2823</v>
      </c>
      <c r="C52" t="s">
        <v>2826</v>
      </c>
      <c r="D52" t="s">
        <v>2838</v>
      </c>
      <c r="E52" t="s">
        <v>15</v>
      </c>
      <c r="F52">
        <v>1</v>
      </c>
      <c r="G52">
        <v>0</v>
      </c>
      <c r="H52" t="s">
        <v>44</v>
      </c>
      <c r="I52">
        <v>1</v>
      </c>
      <c r="J52">
        <v>-3.7643689058441341</v>
      </c>
      <c r="K52">
        <v>123.30204897661667</v>
      </c>
      <c r="L52">
        <v>163.84855978743315</v>
      </c>
      <c r="M52">
        <v>-33.757758935166962</v>
      </c>
      <c r="N52">
        <v>151.41878811967541</v>
      </c>
      <c r="O52">
        <v>48.695090775187893</v>
      </c>
      <c r="P52">
        <v>-22.013681658285037</v>
      </c>
      <c r="Q52">
        <v>72.444458573419169</v>
      </c>
      <c r="R52">
        <v>103.15987615987927</v>
      </c>
      <c r="S52">
        <v>1</v>
      </c>
      <c r="T52">
        <v>1</v>
      </c>
      <c r="U52" t="s">
        <v>2818</v>
      </c>
      <c r="W52">
        <f t="shared" si="4"/>
        <v>-2.7638923151110589E-2</v>
      </c>
      <c r="X52">
        <f t="shared" si="5"/>
        <v>0.64111939602149381</v>
      </c>
      <c r="Y52">
        <f t="shared" si="6"/>
        <v>-0.54243310496328723</v>
      </c>
      <c r="Z52">
        <f t="shared" si="7"/>
        <v>-0.24557244416175711</v>
      </c>
      <c r="AA52">
        <f t="shared" si="8"/>
        <v>1.6593819257225275</v>
      </c>
      <c r="AB52">
        <f t="shared" si="9"/>
        <v>0.222592537028351</v>
      </c>
      <c r="AC52">
        <f t="shared" si="10"/>
        <v>-0.15242674717787899</v>
      </c>
      <c r="AD52">
        <f t="shared" si="11"/>
        <v>0.46798575022321215</v>
      </c>
      <c r="AE52">
        <f t="shared" si="12"/>
        <v>0.73410367098427942</v>
      </c>
      <c r="AF52">
        <f t="shared" si="13"/>
        <v>-0.5239687488631376</v>
      </c>
      <c r="AH52">
        <f t="shared" si="14"/>
        <v>2.2331433116626922</v>
      </c>
      <c r="AI52">
        <f t="shared" si="15"/>
        <v>9.3291444484051009</v>
      </c>
      <c r="AJ52">
        <f t="shared" si="16"/>
        <v>0.90318656061060243</v>
      </c>
      <c r="AK52">
        <f t="shared" si="17"/>
        <v>0.90318656061060243</v>
      </c>
      <c r="AL52">
        <f t="shared" si="18"/>
        <v>-0.10182614600650093</v>
      </c>
      <c r="AN52">
        <f>VLOOKUP(J52,counts!$W$8:$Z$13,4,FALSE)</f>
        <v>53</v>
      </c>
      <c r="AO52">
        <f>VLOOKUP(K52,counts!$W$17:$Z$23,4,FALSE)</f>
        <v>73</v>
      </c>
      <c r="AP52">
        <f>VLOOKUP(L52,counts!$W$27:$Z$33,4,FALSE)</f>
        <v>38</v>
      </c>
      <c r="AQ52">
        <f>VLOOKUP(M52,counts!$W$38:$Z$49,4,FALSE)</f>
        <v>47</v>
      </c>
      <c r="AR52">
        <f>VLOOKUP(N52,counts!$W$53:$Z$54,4,FALSE)</f>
        <v>102</v>
      </c>
      <c r="AS52">
        <f>VLOOKUP(O52,counts!$W$58:$Z$62,4,FALSE)</f>
        <v>61</v>
      </c>
      <c r="AT52">
        <f>VLOOKUP(P52,counts!$W$66:$Z$69,4,FALSE)</f>
        <v>50</v>
      </c>
      <c r="AU52">
        <f>VLOOKUP(Q52,counts!$W$73:$Z$75,4,FALSE)</f>
        <v>68</v>
      </c>
      <c r="AV52">
        <f>VLOOKUP(R52,counts!$W$79:$Z$81,4,FALSE)</f>
        <v>75</v>
      </c>
      <c r="AW52">
        <f t="shared" si="19"/>
        <v>567</v>
      </c>
      <c r="AX52">
        <f t="shared" si="20"/>
        <v>1</v>
      </c>
      <c r="AY52">
        <f t="shared" si="21"/>
        <v>1</v>
      </c>
      <c r="AZ52" t="str">
        <f t="shared" si="22"/>
        <v>Train</v>
      </c>
      <c r="BA52" t="str">
        <f t="shared" si="23"/>
        <v>0-17</v>
      </c>
      <c r="BB52" t="str">
        <f t="shared" si="24"/>
        <v>F, G, T</v>
      </c>
      <c r="BC52" t="str">
        <f t="shared" si="25"/>
        <v>100+</v>
      </c>
      <c r="BD52" t="str">
        <f t="shared" si="26"/>
        <v>Blank</v>
      </c>
      <c r="BE52" t="str">
        <f t="shared" si="27"/>
        <v>female</v>
      </c>
      <c r="BF52">
        <f t="shared" si="28"/>
        <v>1</v>
      </c>
      <c r="BG52">
        <f t="shared" si="29"/>
        <v>0</v>
      </c>
      <c r="BH52" t="str">
        <f t="shared" si="30"/>
        <v>C</v>
      </c>
      <c r="BI52">
        <f t="shared" si="31"/>
        <v>1</v>
      </c>
      <c r="BK52">
        <f t="shared" si="32"/>
        <v>-2.8350141766673408E-2</v>
      </c>
      <c r="BL52">
        <f t="shared" si="39"/>
        <v>0.62807202347308144</v>
      </c>
      <c r="BM52">
        <f t="shared" si="40"/>
        <v>0</v>
      </c>
      <c r="BN52">
        <f t="shared" si="41"/>
        <v>-0.24005469764357676</v>
      </c>
      <c r="BO52">
        <f t="shared" si="42"/>
        <v>1.608400077660413</v>
      </c>
      <c r="BP52">
        <f t="shared" si="43"/>
        <v>0.21104029039891525</v>
      </c>
      <c r="BQ52">
        <f t="shared" si="44"/>
        <v>-0.12308910231949276</v>
      </c>
      <c r="BR52">
        <f t="shared" si="45"/>
        <v>0.42637636209158797</v>
      </c>
      <c r="BS52">
        <f t="shared" si="46"/>
        <v>0.51509397558912873</v>
      </c>
      <c r="BT52">
        <f t="shared" si="33"/>
        <v>-0.52064632557427459</v>
      </c>
      <c r="BV52">
        <f t="shared" si="34"/>
        <v>2.4768424619091096</v>
      </c>
      <c r="BW52">
        <f t="shared" si="35"/>
        <v>11.903618885474867</v>
      </c>
      <c r="BX52">
        <f t="shared" si="36"/>
        <v>0.92250236085896309</v>
      </c>
      <c r="BY52">
        <f t="shared" si="37"/>
        <v>0.92250236085896309</v>
      </c>
      <c r="BZ52">
        <f t="shared" si="38"/>
        <v>-8.0665343874021578E-2</v>
      </c>
    </row>
    <row r="53" spans="1:78" x14ac:dyDescent="0.3">
      <c r="A53" t="s">
        <v>2821</v>
      </c>
      <c r="B53" t="s">
        <v>2838</v>
      </c>
      <c r="C53" t="s">
        <v>2810</v>
      </c>
      <c r="D53" t="s">
        <v>2833</v>
      </c>
      <c r="E53" t="s">
        <v>20</v>
      </c>
      <c r="F53">
        <v>0</v>
      </c>
      <c r="G53">
        <v>0</v>
      </c>
      <c r="H53" t="s">
        <v>2843</v>
      </c>
      <c r="I53">
        <v>1</v>
      </c>
      <c r="J53">
        <v>-3.7643689058441341</v>
      </c>
      <c r="K53">
        <v>-42.171718189759716</v>
      </c>
      <c r="L53">
        <v>22.971838090238197</v>
      </c>
      <c r="M53">
        <v>57.761363718906857</v>
      </c>
      <c r="N53">
        <v>-108.67008854708662</v>
      </c>
      <c r="O53">
        <v>-14.754319664473872</v>
      </c>
      <c r="P53">
        <v>-22.013681658285037</v>
      </c>
      <c r="Q53">
        <v>-22.422560732600829</v>
      </c>
      <c r="R53">
        <v>103.15987615987927</v>
      </c>
      <c r="S53">
        <v>1</v>
      </c>
      <c r="T53">
        <v>1</v>
      </c>
      <c r="U53" t="s">
        <v>2818</v>
      </c>
      <c r="W53">
        <f t="shared" si="4"/>
        <v>-2.7638923151110589E-2</v>
      </c>
      <c r="X53">
        <f t="shared" si="5"/>
        <v>-0.21927540312111751</v>
      </c>
      <c r="Y53">
        <f t="shared" si="6"/>
        <v>-7.6050015197982379E-2</v>
      </c>
      <c r="Z53">
        <f t="shared" si="7"/>
        <v>0.42018782389584125</v>
      </c>
      <c r="AA53">
        <f t="shared" si="8"/>
        <v>-1.1909036060913412</v>
      </c>
      <c r="AB53">
        <f t="shared" si="9"/>
        <v>-6.7444200102322438E-2</v>
      </c>
      <c r="AC53">
        <f t="shared" si="10"/>
        <v>-0.15242674717787899</v>
      </c>
      <c r="AD53">
        <f t="shared" si="11"/>
        <v>-0.14484805481342802</v>
      </c>
      <c r="AE53">
        <f t="shared" si="12"/>
        <v>0.73410367098427942</v>
      </c>
      <c r="AF53">
        <f t="shared" si="13"/>
        <v>-0.5239687488631376</v>
      </c>
      <c r="AH53">
        <f t="shared" si="14"/>
        <v>-1.2482642036381981</v>
      </c>
      <c r="AI53">
        <f t="shared" si="15"/>
        <v>0.2870025427119629</v>
      </c>
      <c r="AJ53">
        <f t="shared" si="16"/>
        <v>0.22300075810821099</v>
      </c>
      <c r="AK53">
        <f t="shared" si="17"/>
        <v>0.22300075810821099</v>
      </c>
      <c r="AL53">
        <f t="shared" si="18"/>
        <v>-1.5005801079394068</v>
      </c>
      <c r="AN53">
        <f>VLOOKUP(J53,counts!$W$8:$Z$13,4,FALSE)</f>
        <v>53</v>
      </c>
      <c r="AO53">
        <f>VLOOKUP(K53,counts!$W$17:$Z$23,4,FALSE)</f>
        <v>48</v>
      </c>
      <c r="AP53">
        <f>VLOOKUP(L53,counts!$W$27:$Z$33,4,FALSE)</f>
        <v>52</v>
      </c>
      <c r="AQ53">
        <f>VLOOKUP(M53,counts!$W$38:$Z$49,4,FALSE)</f>
        <v>66</v>
      </c>
      <c r="AR53">
        <f>VLOOKUP(N53,counts!$W$53:$Z$54,4,FALSE)</f>
        <v>20</v>
      </c>
      <c r="AS53">
        <f>VLOOKUP(O53,counts!$W$58:$Z$62,4,FALSE)</f>
        <v>52</v>
      </c>
      <c r="AT53">
        <f>VLOOKUP(P53,counts!$W$66:$Z$69,4,FALSE)</f>
        <v>50</v>
      </c>
      <c r="AU53">
        <f>VLOOKUP(Q53,counts!$W$73:$Z$75,4,FALSE)</f>
        <v>50</v>
      </c>
      <c r="AV53">
        <f>VLOOKUP(R53,counts!$W$79:$Z$81,4,FALSE)</f>
        <v>75</v>
      </c>
      <c r="AW53">
        <f t="shared" si="19"/>
        <v>466</v>
      </c>
      <c r="AX53">
        <f t="shared" si="20"/>
        <v>1</v>
      </c>
      <c r="AY53">
        <f t="shared" si="21"/>
        <v>1</v>
      </c>
      <c r="AZ53" t="str">
        <f t="shared" si="22"/>
        <v>Train</v>
      </c>
      <c r="BA53" t="str">
        <f t="shared" si="23"/>
        <v>0-17</v>
      </c>
      <c r="BB53" t="str">
        <f t="shared" si="24"/>
        <v>Blank</v>
      </c>
      <c r="BC53" t="str">
        <f t="shared" si="25"/>
        <v>31-40</v>
      </c>
      <c r="BD53" t="str">
        <f t="shared" si="26"/>
        <v>NY</v>
      </c>
      <c r="BE53" t="str">
        <f t="shared" si="27"/>
        <v>male</v>
      </c>
      <c r="BF53">
        <f t="shared" si="28"/>
        <v>0</v>
      </c>
      <c r="BG53">
        <f t="shared" si="29"/>
        <v>0</v>
      </c>
      <c r="BH53" t="str">
        <f t="shared" si="30"/>
        <v>S, blank</v>
      </c>
      <c r="BI53">
        <f t="shared" si="31"/>
        <v>1</v>
      </c>
      <c r="BK53">
        <f t="shared" si="32"/>
        <v>-2.8350141766673408E-2</v>
      </c>
      <c r="BL53">
        <f t="shared" si="39"/>
        <v>-0.2148129459049134</v>
      </c>
      <c r="BM53">
        <f t="shared" si="40"/>
        <v>0</v>
      </c>
      <c r="BN53">
        <f t="shared" si="41"/>
        <v>0.41074665915035424</v>
      </c>
      <c r="BO53">
        <f t="shared" si="42"/>
        <v>-1.1543150029727813</v>
      </c>
      <c r="BP53">
        <f t="shared" si="43"/>
        <v>-6.3943938845999151E-2</v>
      </c>
      <c r="BQ53">
        <f t="shared" si="44"/>
        <v>-0.12308910231949276</v>
      </c>
      <c r="BR53">
        <f t="shared" si="45"/>
        <v>-0.13196937436222192</v>
      </c>
      <c r="BS53">
        <f t="shared" si="46"/>
        <v>0.51509397558912873</v>
      </c>
      <c r="BT53">
        <f t="shared" si="33"/>
        <v>-0.52064632557427459</v>
      </c>
      <c r="BV53">
        <f t="shared" si="34"/>
        <v>-1.3112861970068734</v>
      </c>
      <c r="BW53">
        <f t="shared" si="35"/>
        <v>0.26947323772214521</v>
      </c>
      <c r="BX53">
        <f t="shared" si="36"/>
        <v>0.21227169641296995</v>
      </c>
      <c r="BY53">
        <f t="shared" si="37"/>
        <v>0.21227169641296995</v>
      </c>
      <c r="BZ53">
        <f t="shared" si="38"/>
        <v>-1.5498882379879444</v>
      </c>
    </row>
    <row r="54" spans="1:78" x14ac:dyDescent="0.3">
      <c r="A54" t="s">
        <v>2820</v>
      </c>
      <c r="B54" t="s">
        <v>2838</v>
      </c>
      <c r="C54" t="s">
        <v>2826</v>
      </c>
      <c r="D54" t="s">
        <v>2838</v>
      </c>
      <c r="E54" t="s">
        <v>20</v>
      </c>
      <c r="F54">
        <v>0</v>
      </c>
      <c r="G54">
        <v>0</v>
      </c>
      <c r="H54" t="s">
        <v>44</v>
      </c>
      <c r="I54">
        <v>1</v>
      </c>
      <c r="J54">
        <v>-11.613432440426715</v>
      </c>
      <c r="K54">
        <v>-42.171718189759716</v>
      </c>
      <c r="L54">
        <v>163.84855978743315</v>
      </c>
      <c r="M54">
        <v>-33.757758935166962</v>
      </c>
      <c r="N54">
        <v>-108.67008854708662</v>
      </c>
      <c r="O54">
        <v>-14.754319664473872</v>
      </c>
      <c r="P54">
        <v>-22.013681658285037</v>
      </c>
      <c r="Q54">
        <v>72.444458573419169</v>
      </c>
      <c r="R54">
        <v>103.15987615987927</v>
      </c>
      <c r="S54">
        <v>0</v>
      </c>
      <c r="T54">
        <v>1</v>
      </c>
      <c r="U54" t="s">
        <v>2818</v>
      </c>
      <c r="W54">
        <f t="shared" si="4"/>
        <v>-8.5268679762827468E-2</v>
      </c>
      <c r="X54">
        <f t="shared" si="5"/>
        <v>-0.21927540312111751</v>
      </c>
      <c r="Y54">
        <f t="shared" si="6"/>
        <v>-0.54243310496328723</v>
      </c>
      <c r="Z54">
        <f t="shared" si="7"/>
        <v>-0.24557244416175711</v>
      </c>
      <c r="AA54">
        <f t="shared" si="8"/>
        <v>-1.1909036060913412</v>
      </c>
      <c r="AB54">
        <f t="shared" si="9"/>
        <v>-6.7444200102322438E-2</v>
      </c>
      <c r="AC54">
        <f t="shared" si="10"/>
        <v>-0.15242674717787899</v>
      </c>
      <c r="AD54">
        <f t="shared" si="11"/>
        <v>0.46798575022321215</v>
      </c>
      <c r="AE54">
        <f t="shared" si="12"/>
        <v>0.73410367098427942</v>
      </c>
      <c r="AF54">
        <f t="shared" si="13"/>
        <v>-0.5239687488631376</v>
      </c>
      <c r="AH54">
        <f t="shared" si="14"/>
        <v>-1.8252035130361777</v>
      </c>
      <c r="AI54">
        <f t="shared" si="15"/>
        <v>0.16118483757592841</v>
      </c>
      <c r="AJ54">
        <f t="shared" si="16"/>
        <v>0.13881066335004461</v>
      </c>
      <c r="AK54">
        <f t="shared" si="17"/>
        <v>0.86118933664995545</v>
      </c>
      <c r="AL54">
        <f t="shared" si="18"/>
        <v>-0.14944089553566076</v>
      </c>
      <c r="AN54">
        <f>VLOOKUP(J54,counts!$W$8:$Z$13,4,FALSE)</f>
        <v>52</v>
      </c>
      <c r="AO54">
        <f>VLOOKUP(K54,counts!$W$17:$Z$23,4,FALSE)</f>
        <v>48</v>
      </c>
      <c r="AP54">
        <f>VLOOKUP(L54,counts!$W$27:$Z$33,4,FALSE)</f>
        <v>38</v>
      </c>
      <c r="AQ54">
        <f>VLOOKUP(M54,counts!$W$38:$Z$49,4,FALSE)</f>
        <v>47</v>
      </c>
      <c r="AR54">
        <f>VLOOKUP(N54,counts!$W$53:$Z$54,4,FALSE)</f>
        <v>20</v>
      </c>
      <c r="AS54">
        <f>VLOOKUP(O54,counts!$W$58:$Z$62,4,FALSE)</f>
        <v>52</v>
      </c>
      <c r="AT54">
        <f>VLOOKUP(P54,counts!$W$66:$Z$69,4,FALSE)</f>
        <v>50</v>
      </c>
      <c r="AU54">
        <f>VLOOKUP(Q54,counts!$W$73:$Z$75,4,FALSE)</f>
        <v>68</v>
      </c>
      <c r="AV54">
        <f>VLOOKUP(R54,counts!$W$79:$Z$81,4,FALSE)</f>
        <v>75</v>
      </c>
      <c r="AW54">
        <f t="shared" si="19"/>
        <v>450</v>
      </c>
      <c r="AX54">
        <f t="shared" si="20"/>
        <v>0</v>
      </c>
      <c r="AY54">
        <f t="shared" si="21"/>
        <v>1</v>
      </c>
      <c r="AZ54" t="str">
        <f t="shared" si="22"/>
        <v>Train</v>
      </c>
      <c r="BA54" t="str">
        <f t="shared" si="23"/>
        <v>18-30</v>
      </c>
      <c r="BB54" t="str">
        <f t="shared" si="24"/>
        <v>Blank</v>
      </c>
      <c r="BC54" t="str">
        <f t="shared" si="25"/>
        <v>100+</v>
      </c>
      <c r="BD54" t="str">
        <f t="shared" si="26"/>
        <v>Blank</v>
      </c>
      <c r="BE54" t="str">
        <f t="shared" si="27"/>
        <v>male</v>
      </c>
      <c r="BF54">
        <f t="shared" si="28"/>
        <v>0</v>
      </c>
      <c r="BG54">
        <f t="shared" si="29"/>
        <v>0</v>
      </c>
      <c r="BH54" t="str">
        <f t="shared" si="30"/>
        <v>C</v>
      </c>
      <c r="BI54">
        <f t="shared" si="31"/>
        <v>1</v>
      </c>
      <c r="BK54">
        <f t="shared" si="32"/>
        <v>-8.7462856143731463E-2</v>
      </c>
      <c r="BL54">
        <f t="shared" si="39"/>
        <v>-0.2148129459049134</v>
      </c>
      <c r="BM54">
        <f t="shared" si="40"/>
        <v>0</v>
      </c>
      <c r="BN54">
        <f t="shared" si="41"/>
        <v>-0.24005469764357676</v>
      </c>
      <c r="BO54">
        <f t="shared" si="42"/>
        <v>-1.1543150029727813</v>
      </c>
      <c r="BP54">
        <f t="shared" si="43"/>
        <v>-6.3943938845999151E-2</v>
      </c>
      <c r="BQ54">
        <f t="shared" si="44"/>
        <v>-0.12308910231949276</v>
      </c>
      <c r="BR54">
        <f t="shared" si="45"/>
        <v>0.42637636209158797</v>
      </c>
      <c r="BS54">
        <f t="shared" si="46"/>
        <v>0.51509397558912873</v>
      </c>
      <c r="BT54">
        <f t="shared" si="33"/>
        <v>-0.52064632557427459</v>
      </c>
      <c r="BV54">
        <f t="shared" si="34"/>
        <v>-1.4628545317240529</v>
      </c>
      <c r="BW54">
        <f t="shared" si="35"/>
        <v>0.23157429418779985</v>
      </c>
      <c r="BX54">
        <f t="shared" si="36"/>
        <v>0.1880311202342192</v>
      </c>
      <c r="BY54">
        <f t="shared" si="37"/>
        <v>0.8119688797657808</v>
      </c>
      <c r="BZ54">
        <f t="shared" si="38"/>
        <v>-0.20829326496649644</v>
      </c>
    </row>
    <row r="55" spans="1:78" x14ac:dyDescent="0.3">
      <c r="A55" t="s">
        <v>2811</v>
      </c>
      <c r="B55" t="s">
        <v>2838</v>
      </c>
      <c r="C55" t="s">
        <v>2849</v>
      </c>
      <c r="D55" t="s">
        <v>2833</v>
      </c>
      <c r="E55" t="s">
        <v>20</v>
      </c>
      <c r="F55">
        <v>0</v>
      </c>
      <c r="G55">
        <v>0</v>
      </c>
      <c r="H55" t="s">
        <v>2843</v>
      </c>
      <c r="I55">
        <v>1</v>
      </c>
      <c r="J55">
        <v>-13.385578549662212</v>
      </c>
      <c r="K55">
        <v>-42.171718189759716</v>
      </c>
      <c r="L55">
        <v>40.172297072540438</v>
      </c>
      <c r="M55">
        <v>57.761363718906857</v>
      </c>
      <c r="N55">
        <v>-108.67008854708662</v>
      </c>
      <c r="O55">
        <v>-14.754319664473872</v>
      </c>
      <c r="P55">
        <v>-22.013681658285037</v>
      </c>
      <c r="Q55">
        <v>-22.422560732600829</v>
      </c>
      <c r="R55">
        <v>103.15987615987927</v>
      </c>
      <c r="S55">
        <v>1</v>
      </c>
      <c r="T55">
        <v>1</v>
      </c>
      <c r="U55" t="s">
        <v>2818</v>
      </c>
      <c r="W55">
        <f t="shared" si="4"/>
        <v>-9.8280212731782335E-2</v>
      </c>
      <c r="X55">
        <f t="shared" si="5"/>
        <v>-0.21927540312111751</v>
      </c>
      <c r="Y55">
        <f t="shared" si="6"/>
        <v>-0.13299344140000791</v>
      </c>
      <c r="Z55">
        <f t="shared" si="7"/>
        <v>0.42018782389584125</v>
      </c>
      <c r="AA55">
        <f t="shared" si="8"/>
        <v>-1.1909036060913412</v>
      </c>
      <c r="AB55">
        <f t="shared" si="9"/>
        <v>-6.7444200102322438E-2</v>
      </c>
      <c r="AC55">
        <f t="shared" si="10"/>
        <v>-0.15242674717787899</v>
      </c>
      <c r="AD55">
        <f t="shared" si="11"/>
        <v>-0.14484805481342802</v>
      </c>
      <c r="AE55">
        <f t="shared" si="12"/>
        <v>0.73410367098427942</v>
      </c>
      <c r="AF55">
        <f t="shared" si="13"/>
        <v>-0.5239687488631376</v>
      </c>
      <c r="AH55">
        <f t="shared" si="14"/>
        <v>-1.3758489194208954</v>
      </c>
      <c r="AI55">
        <f t="shared" si="15"/>
        <v>0.25262504644194173</v>
      </c>
      <c r="AJ55">
        <f t="shared" si="16"/>
        <v>0.20167650899167192</v>
      </c>
      <c r="AK55">
        <f t="shared" si="17"/>
        <v>0.20167650899167192</v>
      </c>
      <c r="AL55">
        <f t="shared" si="18"/>
        <v>-1.6010903058929451</v>
      </c>
      <c r="AN55">
        <f>VLOOKUP(J55,counts!$W$8:$Z$13,4,FALSE)</f>
        <v>51</v>
      </c>
      <c r="AO55">
        <f>VLOOKUP(K55,counts!$W$17:$Z$23,4,FALSE)</f>
        <v>48</v>
      </c>
      <c r="AP55">
        <f>VLOOKUP(L55,counts!$W$27:$Z$33,4,FALSE)</f>
        <v>50</v>
      </c>
      <c r="AQ55">
        <f>VLOOKUP(M55,counts!$W$38:$Z$49,4,FALSE)</f>
        <v>66</v>
      </c>
      <c r="AR55">
        <f>VLOOKUP(N55,counts!$W$53:$Z$54,4,FALSE)</f>
        <v>20</v>
      </c>
      <c r="AS55">
        <f>VLOOKUP(O55,counts!$W$58:$Z$62,4,FALSE)</f>
        <v>52</v>
      </c>
      <c r="AT55">
        <f>VLOOKUP(P55,counts!$W$66:$Z$69,4,FALSE)</f>
        <v>50</v>
      </c>
      <c r="AU55">
        <f>VLOOKUP(Q55,counts!$W$73:$Z$75,4,FALSE)</f>
        <v>50</v>
      </c>
      <c r="AV55">
        <f>VLOOKUP(R55,counts!$W$79:$Z$81,4,FALSE)</f>
        <v>75</v>
      </c>
      <c r="AW55">
        <f t="shared" si="19"/>
        <v>462</v>
      </c>
      <c r="AX55">
        <f t="shared" si="20"/>
        <v>1</v>
      </c>
      <c r="AY55">
        <f t="shared" si="21"/>
        <v>1</v>
      </c>
      <c r="AZ55" t="str">
        <f t="shared" si="22"/>
        <v>Train</v>
      </c>
      <c r="BA55" t="str">
        <f t="shared" si="23"/>
        <v>41-50</v>
      </c>
      <c r="BB55" t="str">
        <f t="shared" si="24"/>
        <v>Blank</v>
      </c>
      <c r="BC55" t="str">
        <f t="shared" si="25"/>
        <v>21-30</v>
      </c>
      <c r="BD55" t="str">
        <f t="shared" si="26"/>
        <v>NY</v>
      </c>
      <c r="BE55" t="str">
        <f t="shared" si="27"/>
        <v>male</v>
      </c>
      <c r="BF55">
        <f t="shared" si="28"/>
        <v>0</v>
      </c>
      <c r="BG55">
        <f t="shared" si="29"/>
        <v>0</v>
      </c>
      <c r="BH55" t="str">
        <f t="shared" si="30"/>
        <v>S, blank</v>
      </c>
      <c r="BI55">
        <f t="shared" si="31"/>
        <v>1</v>
      </c>
      <c r="BK55">
        <f t="shared" si="32"/>
        <v>-0.10080920839685074</v>
      </c>
      <c r="BL55">
        <f t="shared" si="39"/>
        <v>-0.2148129459049134</v>
      </c>
      <c r="BM55">
        <f t="shared" si="40"/>
        <v>0</v>
      </c>
      <c r="BN55">
        <f t="shared" si="41"/>
        <v>0.41074665915035424</v>
      </c>
      <c r="BO55">
        <f t="shared" si="42"/>
        <v>-1.1543150029727813</v>
      </c>
      <c r="BP55">
        <f t="shared" si="43"/>
        <v>-6.3943938845999151E-2</v>
      </c>
      <c r="BQ55">
        <f t="shared" si="44"/>
        <v>-0.12308910231949276</v>
      </c>
      <c r="BR55">
        <f t="shared" si="45"/>
        <v>-0.13196937436222192</v>
      </c>
      <c r="BS55">
        <f t="shared" si="46"/>
        <v>0.51509397558912873</v>
      </c>
      <c r="BT55">
        <f t="shared" si="33"/>
        <v>-0.52064632557427459</v>
      </c>
      <c r="BV55">
        <f t="shared" si="34"/>
        <v>-1.3837452636370511</v>
      </c>
      <c r="BW55">
        <f t="shared" si="35"/>
        <v>0.25063808729855436</v>
      </c>
      <c r="BX55">
        <f t="shared" si="36"/>
        <v>0.20040816751386978</v>
      </c>
      <c r="BY55">
        <f t="shared" si="37"/>
        <v>0.20040816751386978</v>
      </c>
      <c r="BZ55">
        <f t="shared" si="38"/>
        <v>-1.6073991545446984</v>
      </c>
    </row>
    <row r="56" spans="1:78" x14ac:dyDescent="0.3">
      <c r="A56" t="s">
        <v>2811</v>
      </c>
      <c r="B56" t="s">
        <v>2838</v>
      </c>
      <c r="C56" t="s">
        <v>2851</v>
      </c>
      <c r="D56" t="s">
        <v>2833</v>
      </c>
      <c r="E56" t="s">
        <v>20</v>
      </c>
      <c r="F56">
        <v>0</v>
      </c>
      <c r="G56">
        <v>0</v>
      </c>
      <c r="H56" t="s">
        <v>44</v>
      </c>
      <c r="I56">
        <v>1</v>
      </c>
      <c r="J56">
        <v>-13.385578549662212</v>
      </c>
      <c r="K56">
        <v>-42.171718189759716</v>
      </c>
      <c r="L56">
        <v>70.538774768379497</v>
      </c>
      <c r="M56">
        <v>57.761363718906857</v>
      </c>
      <c r="N56">
        <v>-108.67008854708662</v>
      </c>
      <c r="O56">
        <v>-14.754319664473872</v>
      </c>
      <c r="P56">
        <v>-22.013681658285037</v>
      </c>
      <c r="Q56">
        <v>72.444458573419169</v>
      </c>
      <c r="R56">
        <v>103.15987615987927</v>
      </c>
      <c r="S56">
        <v>0</v>
      </c>
      <c r="T56">
        <v>1</v>
      </c>
      <c r="U56" t="s">
        <v>2818</v>
      </c>
      <c r="W56">
        <f t="shared" si="4"/>
        <v>-9.8280212731782335E-2</v>
      </c>
      <c r="X56">
        <f t="shared" si="5"/>
        <v>-0.21927540312111751</v>
      </c>
      <c r="Y56">
        <f t="shared" si="6"/>
        <v>-0.23352397279266615</v>
      </c>
      <c r="Z56">
        <f t="shared" si="7"/>
        <v>0.42018782389584125</v>
      </c>
      <c r="AA56">
        <f t="shared" si="8"/>
        <v>-1.1909036060913412</v>
      </c>
      <c r="AB56">
        <f t="shared" si="9"/>
        <v>-6.7444200102322438E-2</v>
      </c>
      <c r="AC56">
        <f t="shared" si="10"/>
        <v>-0.15242674717787899</v>
      </c>
      <c r="AD56">
        <f t="shared" si="11"/>
        <v>0.46798575022321215</v>
      </c>
      <c r="AE56">
        <f t="shared" si="12"/>
        <v>0.73410367098427942</v>
      </c>
      <c r="AF56">
        <f t="shared" si="13"/>
        <v>-0.5239687488631376</v>
      </c>
      <c r="AH56">
        <f t="shared" si="14"/>
        <v>-0.86354564577691362</v>
      </c>
      <c r="AI56">
        <f t="shared" si="15"/>
        <v>0.42166435623976856</v>
      </c>
      <c r="AJ56">
        <f t="shared" si="16"/>
        <v>0.29659909133197215</v>
      </c>
      <c r="AK56">
        <f t="shared" si="17"/>
        <v>0.70340090866802785</v>
      </c>
      <c r="AL56">
        <f t="shared" si="18"/>
        <v>-0.35182826712047371</v>
      </c>
      <c r="AN56">
        <f>VLOOKUP(J56,counts!$W$8:$Z$13,4,FALSE)</f>
        <v>51</v>
      </c>
      <c r="AO56">
        <f>VLOOKUP(K56,counts!$W$17:$Z$23,4,FALSE)</f>
        <v>48</v>
      </c>
      <c r="AP56">
        <f>VLOOKUP(L56,counts!$W$27:$Z$33,4,FALSE)</f>
        <v>47</v>
      </c>
      <c r="AQ56">
        <f>VLOOKUP(M56,counts!$W$38:$Z$49,4,FALSE)</f>
        <v>66</v>
      </c>
      <c r="AR56">
        <f>VLOOKUP(N56,counts!$W$53:$Z$54,4,FALSE)</f>
        <v>20</v>
      </c>
      <c r="AS56">
        <f>VLOOKUP(O56,counts!$W$58:$Z$62,4,FALSE)</f>
        <v>52</v>
      </c>
      <c r="AT56">
        <f>VLOOKUP(P56,counts!$W$66:$Z$69,4,FALSE)</f>
        <v>50</v>
      </c>
      <c r="AU56">
        <f>VLOOKUP(Q56,counts!$W$73:$Z$75,4,FALSE)</f>
        <v>68</v>
      </c>
      <c r="AV56">
        <f>VLOOKUP(R56,counts!$W$79:$Z$81,4,FALSE)</f>
        <v>75</v>
      </c>
      <c r="AW56">
        <f t="shared" si="19"/>
        <v>477</v>
      </c>
      <c r="AX56">
        <f t="shared" si="20"/>
        <v>0</v>
      </c>
      <c r="AY56">
        <f t="shared" si="21"/>
        <v>1</v>
      </c>
      <c r="AZ56" t="str">
        <f t="shared" si="22"/>
        <v>Train</v>
      </c>
      <c r="BA56" t="str">
        <f t="shared" si="23"/>
        <v>41-50</v>
      </c>
      <c r="BB56" t="str">
        <f t="shared" si="24"/>
        <v>Blank</v>
      </c>
      <c r="BC56" t="str">
        <f t="shared" si="25"/>
        <v>41-100</v>
      </c>
      <c r="BD56" t="str">
        <f t="shared" si="26"/>
        <v>NY</v>
      </c>
      <c r="BE56" t="str">
        <f t="shared" si="27"/>
        <v>male</v>
      </c>
      <c r="BF56">
        <f t="shared" si="28"/>
        <v>0</v>
      </c>
      <c r="BG56">
        <f t="shared" si="29"/>
        <v>0</v>
      </c>
      <c r="BH56" t="str">
        <f t="shared" si="30"/>
        <v>C</v>
      </c>
      <c r="BI56">
        <f t="shared" si="31"/>
        <v>1</v>
      </c>
      <c r="BK56">
        <f t="shared" si="32"/>
        <v>-0.10080920839685074</v>
      </c>
      <c r="BL56">
        <f t="shared" si="39"/>
        <v>-0.2148129459049134</v>
      </c>
      <c r="BM56">
        <f t="shared" si="40"/>
        <v>0</v>
      </c>
      <c r="BN56">
        <f t="shared" si="41"/>
        <v>0.41074665915035424</v>
      </c>
      <c r="BO56">
        <f t="shared" si="42"/>
        <v>-1.1543150029727813</v>
      </c>
      <c r="BP56">
        <f t="shared" si="43"/>
        <v>-6.3943938845999151E-2</v>
      </c>
      <c r="BQ56">
        <f t="shared" si="44"/>
        <v>-0.12308910231949276</v>
      </c>
      <c r="BR56">
        <f t="shared" si="45"/>
        <v>0.42637636209158797</v>
      </c>
      <c r="BS56">
        <f t="shared" si="46"/>
        <v>0.51509397558912873</v>
      </c>
      <c r="BT56">
        <f t="shared" si="33"/>
        <v>-0.52064632557427459</v>
      </c>
      <c r="BV56">
        <f t="shared" si="34"/>
        <v>-0.82539952718324117</v>
      </c>
      <c r="BW56">
        <f t="shared" si="35"/>
        <v>0.43805994064412096</v>
      </c>
      <c r="BX56">
        <f t="shared" si="36"/>
        <v>0.30461869374367639</v>
      </c>
      <c r="BY56">
        <f t="shared" si="37"/>
        <v>0.69538130625632366</v>
      </c>
      <c r="BZ56">
        <f t="shared" si="38"/>
        <v>-0.36329494177096366</v>
      </c>
    </row>
    <row r="57" spans="1:78" x14ac:dyDescent="0.3">
      <c r="A57" t="s">
        <v>2821</v>
      </c>
      <c r="B57" t="s">
        <v>2823</v>
      </c>
      <c r="C57" t="s">
        <v>2826</v>
      </c>
      <c r="D57" t="s">
        <v>2833</v>
      </c>
      <c r="E57" t="s">
        <v>20</v>
      </c>
      <c r="F57">
        <v>2</v>
      </c>
      <c r="G57">
        <v>2</v>
      </c>
      <c r="H57" t="s">
        <v>44</v>
      </c>
      <c r="I57">
        <v>1</v>
      </c>
      <c r="J57">
        <v>-3.7643689058441341</v>
      </c>
      <c r="K57">
        <v>123.30204897661667</v>
      </c>
      <c r="L57">
        <v>163.84855978743315</v>
      </c>
      <c r="M57">
        <v>57.761363718906857</v>
      </c>
      <c r="N57">
        <v>-108.67008854708662</v>
      </c>
      <c r="O57">
        <v>47.533478806865013</v>
      </c>
      <c r="P57">
        <v>75.609641767585757</v>
      </c>
      <c r="Q57">
        <v>72.444458573419169</v>
      </c>
      <c r="R57">
        <v>103.15987615987927</v>
      </c>
      <c r="S57">
        <v>1</v>
      </c>
      <c r="T57">
        <v>1</v>
      </c>
      <c r="U57" t="s">
        <v>2818</v>
      </c>
      <c r="W57">
        <f t="shared" si="4"/>
        <v>-2.7638923151110589E-2</v>
      </c>
      <c r="X57">
        <f t="shared" si="5"/>
        <v>0.64111939602149381</v>
      </c>
      <c r="Y57">
        <f t="shared" si="6"/>
        <v>-0.54243310496328723</v>
      </c>
      <c r="Z57">
        <f t="shared" si="7"/>
        <v>0.42018782389584125</v>
      </c>
      <c r="AA57">
        <f t="shared" si="8"/>
        <v>-1.1909036060913412</v>
      </c>
      <c r="AB57">
        <f t="shared" si="9"/>
        <v>0.21728263512745474</v>
      </c>
      <c r="AC57">
        <f t="shared" si="10"/>
        <v>0.5235349510734969</v>
      </c>
      <c r="AD57">
        <f t="shared" si="11"/>
        <v>0.46798575022321215</v>
      </c>
      <c r="AE57">
        <f t="shared" si="12"/>
        <v>0.73410367098427942</v>
      </c>
      <c r="AF57">
        <f t="shared" si="13"/>
        <v>-0.5239687488631376</v>
      </c>
      <c r="AH57">
        <f t="shared" si="14"/>
        <v>0.71926984425690155</v>
      </c>
      <c r="AI57">
        <f t="shared" si="15"/>
        <v>2.0529337019403888</v>
      </c>
      <c r="AJ57">
        <f t="shared" si="16"/>
        <v>0.67244621153599948</v>
      </c>
      <c r="AK57">
        <f t="shared" si="17"/>
        <v>0.67244621153599948</v>
      </c>
      <c r="AL57">
        <f t="shared" si="18"/>
        <v>-0.39683315355103871</v>
      </c>
      <c r="AN57">
        <f>VLOOKUP(J57,counts!$W$8:$Z$13,4,FALSE)</f>
        <v>53</v>
      </c>
      <c r="AO57">
        <f>VLOOKUP(K57,counts!$W$17:$Z$23,4,FALSE)</f>
        <v>73</v>
      </c>
      <c r="AP57">
        <f>VLOOKUP(L57,counts!$W$27:$Z$33,4,FALSE)</f>
        <v>38</v>
      </c>
      <c r="AQ57">
        <f>VLOOKUP(M57,counts!$W$38:$Z$49,4,FALSE)</f>
        <v>66</v>
      </c>
      <c r="AR57">
        <f>VLOOKUP(N57,counts!$W$53:$Z$54,4,FALSE)</f>
        <v>20</v>
      </c>
      <c r="AS57">
        <f>VLOOKUP(O57,counts!$W$58:$Z$62,4,FALSE)</f>
        <v>60</v>
      </c>
      <c r="AT57">
        <f>VLOOKUP(P57,counts!$W$66:$Z$69,4,FALSE)</f>
        <v>69</v>
      </c>
      <c r="AU57">
        <f>VLOOKUP(Q57,counts!$W$73:$Z$75,4,FALSE)</f>
        <v>68</v>
      </c>
      <c r="AV57">
        <f>VLOOKUP(R57,counts!$W$79:$Z$81,4,FALSE)</f>
        <v>75</v>
      </c>
      <c r="AW57">
        <f t="shared" si="19"/>
        <v>522</v>
      </c>
      <c r="AX57">
        <f t="shared" si="20"/>
        <v>1</v>
      </c>
      <c r="AY57">
        <f t="shared" si="21"/>
        <v>1</v>
      </c>
      <c r="AZ57" t="str">
        <f t="shared" si="22"/>
        <v>Train</v>
      </c>
      <c r="BA57" t="str">
        <f t="shared" si="23"/>
        <v>0-17</v>
      </c>
      <c r="BB57" t="str">
        <f t="shared" si="24"/>
        <v>F, G, T</v>
      </c>
      <c r="BC57" t="str">
        <f t="shared" si="25"/>
        <v>100+</v>
      </c>
      <c r="BD57" t="str">
        <f t="shared" si="26"/>
        <v>NY</v>
      </c>
      <c r="BE57" t="str">
        <f t="shared" si="27"/>
        <v>male</v>
      </c>
      <c r="BF57">
        <f t="shared" si="28"/>
        <v>2</v>
      </c>
      <c r="BG57">
        <f t="shared" si="29"/>
        <v>2</v>
      </c>
      <c r="BH57" t="str">
        <f t="shared" si="30"/>
        <v>C</v>
      </c>
      <c r="BI57">
        <f t="shared" si="31"/>
        <v>1</v>
      </c>
      <c r="BK57">
        <f t="shared" si="32"/>
        <v>-2.8350141766673408E-2</v>
      </c>
      <c r="BL57">
        <f t="shared" si="39"/>
        <v>0.62807202347308144</v>
      </c>
      <c r="BM57">
        <f t="shared" si="40"/>
        <v>0</v>
      </c>
      <c r="BN57">
        <f t="shared" si="41"/>
        <v>0.41074665915035424</v>
      </c>
      <c r="BO57">
        <f t="shared" si="42"/>
        <v>-1.1543150029727813</v>
      </c>
      <c r="BP57">
        <f t="shared" si="43"/>
        <v>0.20600596510609481</v>
      </c>
      <c r="BQ57">
        <f t="shared" si="44"/>
        <v>0.42276994263555601</v>
      </c>
      <c r="BR57">
        <f t="shared" si="45"/>
        <v>0.42637636209158797</v>
      </c>
      <c r="BS57">
        <f t="shared" si="46"/>
        <v>0.51509397558912873</v>
      </c>
      <c r="BT57">
        <f t="shared" si="33"/>
        <v>-0.52064632557427459</v>
      </c>
      <c r="BV57">
        <f t="shared" si="34"/>
        <v>0.90575345773207405</v>
      </c>
      <c r="BW57">
        <f t="shared" si="35"/>
        <v>2.4737951211104052</v>
      </c>
      <c r="BX57">
        <f t="shared" si="36"/>
        <v>0.71213040345328482</v>
      </c>
      <c r="BY57">
        <f t="shared" si="37"/>
        <v>0.71213040345328482</v>
      </c>
      <c r="BZ57">
        <f t="shared" si="38"/>
        <v>-0.33949423342270812</v>
      </c>
    </row>
    <row r="58" spans="1:78" x14ac:dyDescent="0.3">
      <c r="A58" t="s">
        <v>2820</v>
      </c>
      <c r="B58" t="s">
        <v>2823</v>
      </c>
      <c r="C58" t="s">
        <v>2826</v>
      </c>
      <c r="D58" t="s">
        <v>2833</v>
      </c>
      <c r="E58" t="s">
        <v>15</v>
      </c>
      <c r="F58">
        <v>2</v>
      </c>
      <c r="G58">
        <v>2</v>
      </c>
      <c r="H58" t="s">
        <v>44</v>
      </c>
      <c r="I58">
        <v>1</v>
      </c>
      <c r="J58">
        <v>-11.613432440426715</v>
      </c>
      <c r="K58">
        <v>123.30204897661667</v>
      </c>
      <c r="L58">
        <v>163.84855978743315</v>
      </c>
      <c r="M58">
        <v>57.761363718906857</v>
      </c>
      <c r="N58">
        <v>151.41878811967541</v>
      </c>
      <c r="O58">
        <v>47.533478806865013</v>
      </c>
      <c r="P58">
        <v>75.609641767585757</v>
      </c>
      <c r="Q58">
        <v>72.444458573419169</v>
      </c>
      <c r="R58">
        <v>103.15987615987927</v>
      </c>
      <c r="S58">
        <v>1</v>
      </c>
      <c r="T58">
        <v>1</v>
      </c>
      <c r="U58" t="s">
        <v>2818</v>
      </c>
      <c r="W58">
        <f t="shared" si="4"/>
        <v>-8.5268679762827468E-2</v>
      </c>
      <c r="X58">
        <f t="shared" si="5"/>
        <v>0.64111939602149381</v>
      </c>
      <c r="Y58">
        <f t="shared" si="6"/>
        <v>-0.54243310496328723</v>
      </c>
      <c r="Z58">
        <f t="shared" si="7"/>
        <v>0.42018782389584125</v>
      </c>
      <c r="AA58">
        <f t="shared" si="8"/>
        <v>1.6593819257225275</v>
      </c>
      <c r="AB58">
        <f t="shared" si="9"/>
        <v>0.21728263512745474</v>
      </c>
      <c r="AC58">
        <f t="shared" si="10"/>
        <v>0.5235349510734969</v>
      </c>
      <c r="AD58">
        <f t="shared" si="11"/>
        <v>0.46798575022321215</v>
      </c>
      <c r="AE58">
        <f t="shared" si="12"/>
        <v>0.73410367098427942</v>
      </c>
      <c r="AF58">
        <f t="shared" si="13"/>
        <v>-0.5239687488631376</v>
      </c>
      <c r="AH58">
        <f t="shared" si="14"/>
        <v>3.5119256194590536</v>
      </c>
      <c r="AI58">
        <f t="shared" si="15"/>
        <v>33.512738472345873</v>
      </c>
      <c r="AJ58">
        <f t="shared" si="16"/>
        <v>0.97102519115365848</v>
      </c>
      <c r="AK58">
        <f t="shared" si="17"/>
        <v>0.97102519115365848</v>
      </c>
      <c r="AL58">
        <f t="shared" si="18"/>
        <v>-2.940286751172811E-2</v>
      </c>
      <c r="AN58">
        <f>VLOOKUP(J58,counts!$W$8:$Z$13,4,FALSE)</f>
        <v>52</v>
      </c>
      <c r="AO58">
        <f>VLOOKUP(K58,counts!$W$17:$Z$23,4,FALSE)</f>
        <v>73</v>
      </c>
      <c r="AP58">
        <f>VLOOKUP(L58,counts!$W$27:$Z$33,4,FALSE)</f>
        <v>38</v>
      </c>
      <c r="AQ58">
        <f>VLOOKUP(M58,counts!$W$38:$Z$49,4,FALSE)</f>
        <v>66</v>
      </c>
      <c r="AR58">
        <f>VLOOKUP(N58,counts!$W$53:$Z$54,4,FALSE)</f>
        <v>102</v>
      </c>
      <c r="AS58">
        <f>VLOOKUP(O58,counts!$W$58:$Z$62,4,FALSE)</f>
        <v>60</v>
      </c>
      <c r="AT58">
        <f>VLOOKUP(P58,counts!$W$66:$Z$69,4,FALSE)</f>
        <v>69</v>
      </c>
      <c r="AU58">
        <f>VLOOKUP(Q58,counts!$W$73:$Z$75,4,FALSE)</f>
        <v>68</v>
      </c>
      <c r="AV58">
        <f>VLOOKUP(R58,counts!$W$79:$Z$81,4,FALSE)</f>
        <v>75</v>
      </c>
      <c r="AW58">
        <f t="shared" si="19"/>
        <v>603</v>
      </c>
      <c r="AX58">
        <f t="shared" si="20"/>
        <v>1</v>
      </c>
      <c r="AY58">
        <f t="shared" si="21"/>
        <v>1</v>
      </c>
      <c r="AZ58" t="str">
        <f t="shared" si="22"/>
        <v>Train</v>
      </c>
      <c r="BA58" t="str">
        <f t="shared" si="23"/>
        <v>18-30</v>
      </c>
      <c r="BB58" t="str">
        <f t="shared" si="24"/>
        <v>F, G, T</v>
      </c>
      <c r="BC58" t="str">
        <f t="shared" si="25"/>
        <v>100+</v>
      </c>
      <c r="BD58" t="str">
        <f t="shared" si="26"/>
        <v>NY</v>
      </c>
      <c r="BE58" t="str">
        <f t="shared" si="27"/>
        <v>female</v>
      </c>
      <c r="BF58">
        <f t="shared" si="28"/>
        <v>2</v>
      </c>
      <c r="BG58">
        <f t="shared" si="29"/>
        <v>2</v>
      </c>
      <c r="BH58" t="str">
        <f t="shared" si="30"/>
        <v>C</v>
      </c>
      <c r="BI58">
        <f t="shared" si="31"/>
        <v>1</v>
      </c>
      <c r="BK58">
        <f t="shared" si="32"/>
        <v>-8.7462856143731463E-2</v>
      </c>
      <c r="BL58">
        <f t="shared" si="39"/>
        <v>0.62807202347308144</v>
      </c>
      <c r="BM58">
        <f t="shared" si="40"/>
        <v>0</v>
      </c>
      <c r="BN58">
        <f t="shared" si="41"/>
        <v>0.41074665915035424</v>
      </c>
      <c r="BO58">
        <f t="shared" si="42"/>
        <v>1.608400077660413</v>
      </c>
      <c r="BP58">
        <f t="shared" si="43"/>
        <v>0.20600596510609481</v>
      </c>
      <c r="BQ58">
        <f t="shared" si="44"/>
        <v>0.42276994263555601</v>
      </c>
      <c r="BR58">
        <f t="shared" si="45"/>
        <v>0.42637636209158797</v>
      </c>
      <c r="BS58">
        <f t="shared" si="46"/>
        <v>0.51509397558912873</v>
      </c>
      <c r="BT58">
        <f t="shared" si="33"/>
        <v>-0.52064632557427459</v>
      </c>
      <c r="BV58">
        <f t="shared" si="34"/>
        <v>3.6093558239882109</v>
      </c>
      <c r="BW58">
        <f t="shared" si="35"/>
        <v>36.942247838469214</v>
      </c>
      <c r="BX58">
        <f t="shared" si="36"/>
        <v>0.97364415507860047</v>
      </c>
      <c r="BY58">
        <f t="shared" si="37"/>
        <v>0.97364415507860047</v>
      </c>
      <c r="BZ58">
        <f t="shared" si="38"/>
        <v>-2.6709385955736482E-2</v>
      </c>
    </row>
    <row r="59" spans="1:78" x14ac:dyDescent="0.3">
      <c r="A59" t="s">
        <v>2820</v>
      </c>
      <c r="B59" t="s">
        <v>2838</v>
      </c>
      <c r="C59" t="s">
        <v>2810</v>
      </c>
      <c r="D59" t="s">
        <v>2838</v>
      </c>
      <c r="E59" t="s">
        <v>15</v>
      </c>
      <c r="F59">
        <v>0</v>
      </c>
      <c r="G59">
        <v>0</v>
      </c>
      <c r="H59" t="s">
        <v>44</v>
      </c>
      <c r="I59">
        <v>1</v>
      </c>
      <c r="J59">
        <v>-11.613432440426715</v>
      </c>
      <c r="K59">
        <v>-42.171718189759716</v>
      </c>
      <c r="L59">
        <v>22.971838090238197</v>
      </c>
      <c r="M59">
        <v>-33.757758935166962</v>
      </c>
      <c r="N59">
        <v>151.41878811967541</v>
      </c>
      <c r="O59">
        <v>-14.754319664473872</v>
      </c>
      <c r="P59">
        <v>-22.013681658285037</v>
      </c>
      <c r="Q59">
        <v>72.444458573419169</v>
      </c>
      <c r="R59">
        <v>103.15987615987927</v>
      </c>
      <c r="S59">
        <v>1</v>
      </c>
      <c r="T59">
        <v>1</v>
      </c>
      <c r="U59" t="s">
        <v>2818</v>
      </c>
      <c r="W59">
        <f t="shared" si="4"/>
        <v>-8.5268679762827468E-2</v>
      </c>
      <c r="X59">
        <f t="shared" si="5"/>
        <v>-0.21927540312111751</v>
      </c>
      <c r="Y59">
        <f t="shared" si="6"/>
        <v>-7.6050015197982379E-2</v>
      </c>
      <c r="Z59">
        <f t="shared" si="7"/>
        <v>-0.24557244416175711</v>
      </c>
      <c r="AA59">
        <f t="shared" si="8"/>
        <v>1.6593819257225275</v>
      </c>
      <c r="AB59">
        <f t="shared" si="9"/>
        <v>-6.7444200102322438E-2</v>
      </c>
      <c r="AC59">
        <f t="shared" si="10"/>
        <v>-0.15242674717787899</v>
      </c>
      <c r="AD59">
        <f t="shared" si="11"/>
        <v>0.46798575022321215</v>
      </c>
      <c r="AE59">
        <f t="shared" si="12"/>
        <v>0.73410367098427942</v>
      </c>
      <c r="AF59">
        <f t="shared" si="13"/>
        <v>-0.5239687488631376</v>
      </c>
      <c r="AH59">
        <f t="shared" si="14"/>
        <v>1.4914651085429957</v>
      </c>
      <c r="AI59">
        <f t="shared" si="15"/>
        <v>4.4436011100894728</v>
      </c>
      <c r="AJ59">
        <f t="shared" si="16"/>
        <v>0.81629807552457423</v>
      </c>
      <c r="AK59">
        <f t="shared" si="17"/>
        <v>0.81629807552457423</v>
      </c>
      <c r="AL59">
        <f t="shared" si="18"/>
        <v>-0.20297570208662302</v>
      </c>
      <c r="AN59">
        <f>VLOOKUP(J59,counts!$W$8:$Z$13,4,FALSE)</f>
        <v>52</v>
      </c>
      <c r="AO59">
        <f>VLOOKUP(K59,counts!$W$17:$Z$23,4,FALSE)</f>
        <v>48</v>
      </c>
      <c r="AP59">
        <f>VLOOKUP(L59,counts!$W$27:$Z$33,4,FALSE)</f>
        <v>52</v>
      </c>
      <c r="AQ59">
        <f>VLOOKUP(M59,counts!$W$38:$Z$49,4,FALSE)</f>
        <v>47</v>
      </c>
      <c r="AR59">
        <f>VLOOKUP(N59,counts!$W$53:$Z$54,4,FALSE)</f>
        <v>102</v>
      </c>
      <c r="AS59">
        <f>VLOOKUP(O59,counts!$W$58:$Z$62,4,FALSE)</f>
        <v>52</v>
      </c>
      <c r="AT59">
        <f>VLOOKUP(P59,counts!$W$66:$Z$69,4,FALSE)</f>
        <v>50</v>
      </c>
      <c r="AU59">
        <f>VLOOKUP(Q59,counts!$W$73:$Z$75,4,FALSE)</f>
        <v>68</v>
      </c>
      <c r="AV59">
        <f>VLOOKUP(R59,counts!$W$79:$Z$81,4,FALSE)</f>
        <v>75</v>
      </c>
      <c r="AW59">
        <f t="shared" si="19"/>
        <v>546</v>
      </c>
      <c r="AX59">
        <f t="shared" si="20"/>
        <v>1</v>
      </c>
      <c r="AY59">
        <f t="shared" si="21"/>
        <v>1</v>
      </c>
      <c r="AZ59" t="str">
        <f t="shared" si="22"/>
        <v>Train</v>
      </c>
      <c r="BA59" t="str">
        <f t="shared" si="23"/>
        <v>18-30</v>
      </c>
      <c r="BB59" t="str">
        <f t="shared" si="24"/>
        <v>Blank</v>
      </c>
      <c r="BC59" t="str">
        <f t="shared" si="25"/>
        <v>31-40</v>
      </c>
      <c r="BD59" t="str">
        <f t="shared" si="26"/>
        <v>Blank</v>
      </c>
      <c r="BE59" t="str">
        <f t="shared" si="27"/>
        <v>female</v>
      </c>
      <c r="BF59">
        <f t="shared" si="28"/>
        <v>0</v>
      </c>
      <c r="BG59">
        <f t="shared" si="29"/>
        <v>0</v>
      </c>
      <c r="BH59" t="str">
        <f t="shared" si="30"/>
        <v>C</v>
      </c>
      <c r="BI59">
        <f t="shared" si="31"/>
        <v>1</v>
      </c>
      <c r="BK59">
        <f t="shared" si="32"/>
        <v>-8.7462856143731463E-2</v>
      </c>
      <c r="BL59">
        <f t="shared" si="39"/>
        <v>-0.2148129459049134</v>
      </c>
      <c r="BM59">
        <f t="shared" si="40"/>
        <v>0</v>
      </c>
      <c r="BN59">
        <f t="shared" si="41"/>
        <v>-0.24005469764357676</v>
      </c>
      <c r="BO59">
        <f t="shared" si="42"/>
        <v>1.608400077660413</v>
      </c>
      <c r="BP59">
        <f t="shared" si="43"/>
        <v>-6.3943938845999151E-2</v>
      </c>
      <c r="BQ59">
        <f t="shared" si="44"/>
        <v>-0.12308910231949276</v>
      </c>
      <c r="BR59">
        <f t="shared" si="45"/>
        <v>0.42637636209158797</v>
      </c>
      <c r="BS59">
        <f t="shared" si="46"/>
        <v>0.51509397558912873</v>
      </c>
      <c r="BT59">
        <f t="shared" si="33"/>
        <v>-0.52064632557427459</v>
      </c>
      <c r="BV59">
        <f t="shared" si="34"/>
        <v>1.2998605489091417</v>
      </c>
      <c r="BW59">
        <f t="shared" si="35"/>
        <v>3.6687850158722881</v>
      </c>
      <c r="BX59">
        <f t="shared" si="36"/>
        <v>0.78581151271683347</v>
      </c>
      <c r="BY59">
        <f t="shared" si="37"/>
        <v>0.78581151271683347</v>
      </c>
      <c r="BZ59">
        <f t="shared" si="38"/>
        <v>-0.24103832101469014</v>
      </c>
    </row>
    <row r="60" spans="1:78" x14ac:dyDescent="0.3">
      <c r="A60" t="s">
        <v>2811</v>
      </c>
      <c r="B60" t="s">
        <v>2823</v>
      </c>
      <c r="C60" t="s">
        <v>2826</v>
      </c>
      <c r="D60" t="s">
        <v>2833</v>
      </c>
      <c r="E60" t="s">
        <v>20</v>
      </c>
      <c r="F60">
        <v>1</v>
      </c>
      <c r="G60">
        <v>1</v>
      </c>
      <c r="H60" t="s">
        <v>44</v>
      </c>
      <c r="I60">
        <v>1</v>
      </c>
      <c r="J60">
        <v>-13.385578549662212</v>
      </c>
      <c r="K60">
        <v>123.30204897661667</v>
      </c>
      <c r="L60">
        <v>163.84855978743315</v>
      </c>
      <c r="M60">
        <v>57.761363718906857</v>
      </c>
      <c r="N60">
        <v>-108.67008854708662</v>
      </c>
      <c r="O60">
        <v>48.695090775187893</v>
      </c>
      <c r="P60">
        <v>79.365382998232107</v>
      </c>
      <c r="Q60">
        <v>72.444458573419169</v>
      </c>
      <c r="R60">
        <v>103.15987615987927</v>
      </c>
      <c r="S60">
        <v>1</v>
      </c>
      <c r="T60">
        <v>1</v>
      </c>
      <c r="U60" t="s">
        <v>2818</v>
      </c>
      <c r="W60">
        <f t="shared" si="4"/>
        <v>-9.8280212731782335E-2</v>
      </c>
      <c r="X60">
        <f t="shared" si="5"/>
        <v>0.64111939602149381</v>
      </c>
      <c r="Y60">
        <f t="shared" si="6"/>
        <v>-0.54243310496328723</v>
      </c>
      <c r="Z60">
        <f t="shared" si="7"/>
        <v>0.42018782389584125</v>
      </c>
      <c r="AA60">
        <f t="shared" si="8"/>
        <v>-1.1909036060913412</v>
      </c>
      <c r="AB60">
        <f t="shared" si="9"/>
        <v>0.222592537028351</v>
      </c>
      <c r="AC60">
        <f t="shared" si="10"/>
        <v>0.54954038841540609</v>
      </c>
      <c r="AD60">
        <f t="shared" si="11"/>
        <v>0.46798575022321215</v>
      </c>
      <c r="AE60">
        <f t="shared" si="12"/>
        <v>0.73410367098427942</v>
      </c>
      <c r="AF60">
        <f t="shared" si="13"/>
        <v>-0.5239687488631376</v>
      </c>
      <c r="AH60">
        <f t="shared" si="14"/>
        <v>0.67994389391903554</v>
      </c>
      <c r="AI60">
        <f t="shared" si="15"/>
        <v>1.9737669887933083</v>
      </c>
      <c r="AJ60">
        <f t="shared" si="16"/>
        <v>0.66372617499336128</v>
      </c>
      <c r="AK60">
        <f t="shared" si="17"/>
        <v>0.66372617499336128</v>
      </c>
      <c r="AL60">
        <f t="shared" si="18"/>
        <v>-0.40988560161882143</v>
      </c>
      <c r="AN60">
        <f>VLOOKUP(J60,counts!$W$8:$Z$13,4,FALSE)</f>
        <v>51</v>
      </c>
      <c r="AO60">
        <f>VLOOKUP(K60,counts!$W$17:$Z$23,4,FALSE)</f>
        <v>73</v>
      </c>
      <c r="AP60">
        <f>VLOOKUP(L60,counts!$W$27:$Z$33,4,FALSE)</f>
        <v>38</v>
      </c>
      <c r="AQ60">
        <f>VLOOKUP(M60,counts!$W$38:$Z$49,4,FALSE)</f>
        <v>66</v>
      </c>
      <c r="AR60">
        <f>VLOOKUP(N60,counts!$W$53:$Z$54,4,FALSE)</f>
        <v>20</v>
      </c>
      <c r="AS60">
        <f>VLOOKUP(O60,counts!$W$58:$Z$62,4,FALSE)</f>
        <v>61</v>
      </c>
      <c r="AT60">
        <f>VLOOKUP(P60,counts!$W$66:$Z$69,4,FALSE)</f>
        <v>70</v>
      </c>
      <c r="AU60">
        <f>VLOOKUP(Q60,counts!$W$73:$Z$75,4,FALSE)</f>
        <v>68</v>
      </c>
      <c r="AV60">
        <f>VLOOKUP(R60,counts!$W$79:$Z$81,4,FALSE)</f>
        <v>75</v>
      </c>
      <c r="AW60">
        <f t="shared" si="19"/>
        <v>522</v>
      </c>
      <c r="AX60">
        <f t="shared" si="20"/>
        <v>1</v>
      </c>
      <c r="AY60">
        <f t="shared" si="21"/>
        <v>1</v>
      </c>
      <c r="AZ60" t="str">
        <f t="shared" si="22"/>
        <v>Train</v>
      </c>
      <c r="BA60" t="str">
        <f t="shared" si="23"/>
        <v>41-50</v>
      </c>
      <c r="BB60" t="str">
        <f t="shared" si="24"/>
        <v>F, G, T</v>
      </c>
      <c r="BC60" t="str">
        <f t="shared" si="25"/>
        <v>100+</v>
      </c>
      <c r="BD60" t="str">
        <f t="shared" si="26"/>
        <v>NY</v>
      </c>
      <c r="BE60" t="str">
        <f t="shared" si="27"/>
        <v>male</v>
      </c>
      <c r="BF60">
        <f t="shared" si="28"/>
        <v>1</v>
      </c>
      <c r="BG60">
        <f t="shared" si="29"/>
        <v>1</v>
      </c>
      <c r="BH60" t="str">
        <f t="shared" si="30"/>
        <v>C</v>
      </c>
      <c r="BI60">
        <f t="shared" si="31"/>
        <v>1</v>
      </c>
      <c r="BK60">
        <f t="shared" si="32"/>
        <v>-0.10080920839685074</v>
      </c>
      <c r="BL60">
        <f t="shared" si="39"/>
        <v>0.62807202347308144</v>
      </c>
      <c r="BM60">
        <f t="shared" si="40"/>
        <v>0</v>
      </c>
      <c r="BN60">
        <f t="shared" si="41"/>
        <v>0.41074665915035424</v>
      </c>
      <c r="BO60">
        <f t="shared" si="42"/>
        <v>-1.1543150029727813</v>
      </c>
      <c r="BP60">
        <f t="shared" si="43"/>
        <v>0.21104029039891525</v>
      </c>
      <c r="BQ60">
        <f t="shared" si="44"/>
        <v>0.44377010170938269</v>
      </c>
      <c r="BR60">
        <f t="shared" si="45"/>
        <v>0.42637636209158797</v>
      </c>
      <c r="BS60">
        <f t="shared" si="46"/>
        <v>0.51509397558912873</v>
      </c>
      <c r="BT60">
        <f t="shared" si="33"/>
        <v>-0.52064632557427459</v>
      </c>
      <c r="BV60">
        <f t="shared" si="34"/>
        <v>0.85932887546854375</v>
      </c>
      <c r="BW60">
        <f t="shared" si="35"/>
        <v>2.3615752506668422</v>
      </c>
      <c r="BX60">
        <f t="shared" si="36"/>
        <v>0.70252041812789168</v>
      </c>
      <c r="BY60">
        <f t="shared" si="37"/>
        <v>0.70252041812789168</v>
      </c>
      <c r="BZ60">
        <f t="shared" si="38"/>
        <v>-0.35308081324587826</v>
      </c>
    </row>
    <row r="61" spans="1:78" x14ac:dyDescent="0.3">
      <c r="A61" t="s">
        <v>2810</v>
      </c>
      <c r="B61" t="s">
        <v>2823</v>
      </c>
      <c r="C61" t="s">
        <v>2810</v>
      </c>
      <c r="D61" t="s">
        <v>2838</v>
      </c>
      <c r="E61" t="s">
        <v>20</v>
      </c>
      <c r="F61">
        <v>0</v>
      </c>
      <c r="G61">
        <v>0</v>
      </c>
      <c r="H61" t="s">
        <v>44</v>
      </c>
      <c r="I61">
        <v>1</v>
      </c>
      <c r="J61">
        <v>32.769878926258563</v>
      </c>
      <c r="K61">
        <v>123.30204897661667</v>
      </c>
      <c r="L61">
        <v>22.971838090238197</v>
      </c>
      <c r="M61">
        <v>-33.757758935166962</v>
      </c>
      <c r="N61">
        <v>-108.67008854708662</v>
      </c>
      <c r="O61">
        <v>-14.754319664473872</v>
      </c>
      <c r="P61">
        <v>-22.013681658285037</v>
      </c>
      <c r="Q61">
        <v>72.444458573419169</v>
      </c>
      <c r="R61">
        <v>103.15987615987927</v>
      </c>
      <c r="S61">
        <v>1</v>
      </c>
      <c r="T61">
        <v>1</v>
      </c>
      <c r="U61" t="s">
        <v>2818</v>
      </c>
      <c r="W61">
        <f t="shared" si="4"/>
        <v>0.24060451777399761</v>
      </c>
      <c r="X61">
        <f t="shared" si="5"/>
        <v>0.64111939602149381</v>
      </c>
      <c r="Y61">
        <f t="shared" si="6"/>
        <v>-7.6050015197982379E-2</v>
      </c>
      <c r="Z61">
        <f t="shared" si="7"/>
        <v>-0.24557244416175711</v>
      </c>
      <c r="AA61">
        <f t="shared" si="8"/>
        <v>-1.1909036060913412</v>
      </c>
      <c r="AB61">
        <f t="shared" si="9"/>
        <v>-6.7444200102322438E-2</v>
      </c>
      <c r="AC61">
        <f t="shared" si="10"/>
        <v>-0.15242674717787899</v>
      </c>
      <c r="AD61">
        <f t="shared" si="11"/>
        <v>0.46798575022321215</v>
      </c>
      <c r="AE61">
        <f t="shared" si="12"/>
        <v>0.73410367098427942</v>
      </c>
      <c r="AF61">
        <f t="shared" si="13"/>
        <v>-0.5239687488631376</v>
      </c>
      <c r="AH61">
        <f t="shared" si="14"/>
        <v>-0.17255242659143671</v>
      </c>
      <c r="AI61">
        <f t="shared" si="15"/>
        <v>0.84151416993570682</v>
      </c>
      <c r="AJ61">
        <f t="shared" si="16"/>
        <v>0.45696860967683278</v>
      </c>
      <c r="AK61">
        <f t="shared" si="17"/>
        <v>0.45696860967683278</v>
      </c>
      <c r="AL61">
        <f t="shared" si="18"/>
        <v>-0.78314057824391192</v>
      </c>
      <c r="AN61">
        <f>VLOOKUP(J61,counts!$W$8:$Z$13,4,FALSE)</f>
        <v>61</v>
      </c>
      <c r="AO61">
        <f>VLOOKUP(K61,counts!$W$17:$Z$23,4,FALSE)</f>
        <v>73</v>
      </c>
      <c r="AP61">
        <f>VLOOKUP(L61,counts!$W$27:$Z$33,4,FALSE)</f>
        <v>52</v>
      </c>
      <c r="AQ61">
        <f>VLOOKUP(M61,counts!$W$38:$Z$49,4,FALSE)</f>
        <v>47</v>
      </c>
      <c r="AR61">
        <f>VLOOKUP(N61,counts!$W$53:$Z$54,4,FALSE)</f>
        <v>20</v>
      </c>
      <c r="AS61">
        <f>VLOOKUP(O61,counts!$W$58:$Z$62,4,FALSE)</f>
        <v>52</v>
      </c>
      <c r="AT61">
        <f>VLOOKUP(P61,counts!$W$66:$Z$69,4,FALSE)</f>
        <v>50</v>
      </c>
      <c r="AU61">
        <f>VLOOKUP(Q61,counts!$W$73:$Z$75,4,FALSE)</f>
        <v>68</v>
      </c>
      <c r="AV61">
        <f>VLOOKUP(R61,counts!$W$79:$Z$81,4,FALSE)</f>
        <v>75</v>
      </c>
      <c r="AW61">
        <f t="shared" si="19"/>
        <v>498</v>
      </c>
      <c r="AX61">
        <f t="shared" si="20"/>
        <v>1</v>
      </c>
      <c r="AY61">
        <f t="shared" si="21"/>
        <v>1</v>
      </c>
      <c r="AZ61" t="str">
        <f t="shared" si="22"/>
        <v>Train</v>
      </c>
      <c r="BA61" t="str">
        <f t="shared" si="23"/>
        <v>31-40</v>
      </c>
      <c r="BB61" t="str">
        <f t="shared" si="24"/>
        <v>F, G, T</v>
      </c>
      <c r="BC61" t="str">
        <f t="shared" si="25"/>
        <v>31-40</v>
      </c>
      <c r="BD61" t="str">
        <f t="shared" si="26"/>
        <v>Blank</v>
      </c>
      <c r="BE61" t="str">
        <f t="shared" si="27"/>
        <v>male</v>
      </c>
      <c r="BF61">
        <f t="shared" si="28"/>
        <v>0</v>
      </c>
      <c r="BG61">
        <f t="shared" si="29"/>
        <v>0</v>
      </c>
      <c r="BH61" t="str">
        <f t="shared" si="30"/>
        <v>C</v>
      </c>
      <c r="BI61">
        <f t="shared" si="31"/>
        <v>1</v>
      </c>
      <c r="BK61">
        <f t="shared" si="32"/>
        <v>0.24679587375027071</v>
      </c>
      <c r="BL61">
        <f t="shared" si="39"/>
        <v>0.62807202347308144</v>
      </c>
      <c r="BM61">
        <f t="shared" si="40"/>
        <v>0</v>
      </c>
      <c r="BN61">
        <f t="shared" si="41"/>
        <v>-0.24005469764357676</v>
      </c>
      <c r="BO61">
        <f t="shared" si="42"/>
        <v>-1.1543150029727813</v>
      </c>
      <c r="BP61">
        <f t="shared" si="43"/>
        <v>-6.3943938845999151E-2</v>
      </c>
      <c r="BQ61">
        <f t="shared" si="44"/>
        <v>-0.12308910231949276</v>
      </c>
      <c r="BR61">
        <f t="shared" si="45"/>
        <v>0.42637636209158797</v>
      </c>
      <c r="BS61">
        <f t="shared" si="46"/>
        <v>0.51509397558912873</v>
      </c>
      <c r="BT61">
        <f t="shared" si="33"/>
        <v>-0.52064632557427459</v>
      </c>
      <c r="BV61">
        <f t="shared" si="34"/>
        <v>-0.28571083245205581</v>
      </c>
      <c r="BW61">
        <f t="shared" si="35"/>
        <v>0.75147988812791944</v>
      </c>
      <c r="BX61">
        <f t="shared" si="36"/>
        <v>0.42905424905058065</v>
      </c>
      <c r="BY61">
        <f t="shared" si="37"/>
        <v>0.42905424905058065</v>
      </c>
      <c r="BZ61">
        <f t="shared" si="38"/>
        <v>-0.84617191338547892</v>
      </c>
    </row>
    <row r="62" spans="1:78" x14ac:dyDescent="0.3">
      <c r="A62" t="s">
        <v>2811</v>
      </c>
      <c r="B62" t="s">
        <v>2823</v>
      </c>
      <c r="C62" t="s">
        <v>2851</v>
      </c>
      <c r="D62" t="s">
        <v>2832</v>
      </c>
      <c r="E62" t="s">
        <v>15</v>
      </c>
      <c r="F62">
        <v>1</v>
      </c>
      <c r="G62">
        <v>0</v>
      </c>
      <c r="H62" t="s">
        <v>44</v>
      </c>
      <c r="I62">
        <v>1</v>
      </c>
      <c r="J62">
        <v>-13.385578549662212</v>
      </c>
      <c r="K62">
        <v>123.30204897661667</v>
      </c>
      <c r="L62">
        <v>70.538774768379497</v>
      </c>
      <c r="M62">
        <v>45.286193221659182</v>
      </c>
      <c r="N62">
        <v>151.41878811967541</v>
      </c>
      <c r="O62">
        <v>48.695090775187893</v>
      </c>
      <c r="P62">
        <v>-22.013681658285037</v>
      </c>
      <c r="Q62">
        <v>72.444458573419169</v>
      </c>
      <c r="R62">
        <v>103.15987615987927</v>
      </c>
      <c r="S62">
        <v>1</v>
      </c>
      <c r="T62">
        <v>1</v>
      </c>
      <c r="U62" t="s">
        <v>2818</v>
      </c>
      <c r="W62">
        <f t="shared" si="4"/>
        <v>-9.8280212731782335E-2</v>
      </c>
      <c r="X62">
        <f t="shared" si="5"/>
        <v>0.64111939602149381</v>
      </c>
      <c r="Y62">
        <f t="shared" si="6"/>
        <v>-0.23352397279266615</v>
      </c>
      <c r="Z62">
        <f t="shared" si="7"/>
        <v>0.32943659493459909</v>
      </c>
      <c r="AA62">
        <f t="shared" si="8"/>
        <v>1.6593819257225275</v>
      </c>
      <c r="AB62">
        <f t="shared" si="9"/>
        <v>0.222592537028351</v>
      </c>
      <c r="AC62">
        <f t="shared" si="10"/>
        <v>-0.15242674717787899</v>
      </c>
      <c r="AD62">
        <f t="shared" si="11"/>
        <v>0.46798575022321215</v>
      </c>
      <c r="AE62">
        <f t="shared" si="12"/>
        <v>0.73410367098427942</v>
      </c>
      <c r="AF62">
        <f t="shared" si="13"/>
        <v>-0.5239687488631376</v>
      </c>
      <c r="AH62">
        <f t="shared" si="14"/>
        <v>3.0464201933489976</v>
      </c>
      <c r="AI62">
        <f t="shared" si="15"/>
        <v>21.039890707572297</v>
      </c>
      <c r="AJ62">
        <f t="shared" si="16"/>
        <v>0.95462772419028252</v>
      </c>
      <c r="AK62">
        <f t="shared" si="17"/>
        <v>0.95462772419028252</v>
      </c>
      <c r="AL62">
        <f t="shared" si="18"/>
        <v>-4.6433832101837588E-2</v>
      </c>
      <c r="AN62">
        <f>VLOOKUP(J62,counts!$W$8:$Z$13,4,FALSE)</f>
        <v>51</v>
      </c>
      <c r="AO62">
        <f>VLOOKUP(K62,counts!$W$17:$Z$23,4,FALSE)</f>
        <v>73</v>
      </c>
      <c r="AP62">
        <f>VLOOKUP(L62,counts!$W$27:$Z$33,4,FALSE)</f>
        <v>47</v>
      </c>
      <c r="AQ62">
        <f>VLOOKUP(M62,counts!$W$38:$Z$49,4,FALSE)</f>
        <v>64</v>
      </c>
      <c r="AR62">
        <f>VLOOKUP(N62,counts!$W$53:$Z$54,4,FALSE)</f>
        <v>102</v>
      </c>
      <c r="AS62">
        <f>VLOOKUP(O62,counts!$W$58:$Z$62,4,FALSE)</f>
        <v>61</v>
      </c>
      <c r="AT62">
        <f>VLOOKUP(P62,counts!$W$66:$Z$69,4,FALSE)</f>
        <v>50</v>
      </c>
      <c r="AU62">
        <f>VLOOKUP(Q62,counts!$W$73:$Z$75,4,FALSE)</f>
        <v>68</v>
      </c>
      <c r="AV62">
        <f>VLOOKUP(R62,counts!$W$79:$Z$81,4,FALSE)</f>
        <v>75</v>
      </c>
      <c r="AW62">
        <f t="shared" si="19"/>
        <v>591</v>
      </c>
      <c r="AX62">
        <f t="shared" si="20"/>
        <v>1</v>
      </c>
      <c r="AY62">
        <f t="shared" si="21"/>
        <v>1</v>
      </c>
      <c r="AZ62" t="str">
        <f t="shared" si="22"/>
        <v>Train</v>
      </c>
      <c r="BA62" t="str">
        <f t="shared" si="23"/>
        <v>41-50</v>
      </c>
      <c r="BB62" t="str">
        <f t="shared" si="24"/>
        <v>F, G, T</v>
      </c>
      <c r="BC62" t="str">
        <f t="shared" si="25"/>
        <v>41-100</v>
      </c>
      <c r="BD62" t="str">
        <f t="shared" si="26"/>
        <v>NJ</v>
      </c>
      <c r="BE62" t="str">
        <f t="shared" si="27"/>
        <v>female</v>
      </c>
      <c r="BF62">
        <f t="shared" si="28"/>
        <v>1</v>
      </c>
      <c r="BG62">
        <f t="shared" si="29"/>
        <v>0</v>
      </c>
      <c r="BH62" t="str">
        <f t="shared" si="30"/>
        <v>C</v>
      </c>
      <c r="BI62">
        <f t="shared" si="31"/>
        <v>1</v>
      </c>
      <c r="BK62">
        <f t="shared" si="32"/>
        <v>-0.10080920839685074</v>
      </c>
      <c r="BL62">
        <f t="shared" si="39"/>
        <v>0.62807202347308144</v>
      </c>
      <c r="BM62">
        <f t="shared" si="40"/>
        <v>0</v>
      </c>
      <c r="BN62">
        <f t="shared" si="41"/>
        <v>0.322034511891991</v>
      </c>
      <c r="BO62">
        <f t="shared" si="42"/>
        <v>1.608400077660413</v>
      </c>
      <c r="BP62">
        <f t="shared" si="43"/>
        <v>0.21104029039891525</v>
      </c>
      <c r="BQ62">
        <f t="shared" si="44"/>
        <v>-0.12308910231949276</v>
      </c>
      <c r="BR62">
        <f t="shared" si="45"/>
        <v>0.42637636209158797</v>
      </c>
      <c r="BS62">
        <f t="shared" si="46"/>
        <v>0.51509397558912873</v>
      </c>
      <c r="BT62">
        <f t="shared" si="33"/>
        <v>-0.52064632557427459</v>
      </c>
      <c r="BV62">
        <f t="shared" si="34"/>
        <v>2.9664726048145003</v>
      </c>
      <c r="BW62">
        <f t="shared" si="35"/>
        <v>19.423285014503712</v>
      </c>
      <c r="BX62">
        <f t="shared" si="36"/>
        <v>0.9510362804372634</v>
      </c>
      <c r="BY62">
        <f t="shared" si="37"/>
        <v>0.9510362804372634</v>
      </c>
      <c r="BZ62">
        <f t="shared" si="38"/>
        <v>-5.0203067388128741E-2</v>
      </c>
    </row>
    <row r="63" spans="1:78" x14ac:dyDescent="0.3">
      <c r="A63" t="s">
        <v>2811</v>
      </c>
      <c r="B63" t="s">
        <v>2823</v>
      </c>
      <c r="C63" t="s">
        <v>2851</v>
      </c>
      <c r="D63" t="s">
        <v>2832</v>
      </c>
      <c r="E63" t="s">
        <v>20</v>
      </c>
      <c r="F63">
        <v>1</v>
      </c>
      <c r="G63">
        <v>0</v>
      </c>
      <c r="H63" t="s">
        <v>2843</v>
      </c>
      <c r="I63">
        <v>1</v>
      </c>
      <c r="J63">
        <v>-13.385578549662212</v>
      </c>
      <c r="K63">
        <v>123.30204897661667</v>
      </c>
      <c r="L63">
        <v>70.538774768379497</v>
      </c>
      <c r="M63">
        <v>45.286193221659182</v>
      </c>
      <c r="N63">
        <v>-108.67008854708662</v>
      </c>
      <c r="O63">
        <v>48.695090775187893</v>
      </c>
      <c r="P63">
        <v>-22.013681658285037</v>
      </c>
      <c r="Q63">
        <v>-22.422560732600829</v>
      </c>
      <c r="R63">
        <v>103.15987615987927</v>
      </c>
      <c r="S63">
        <v>1</v>
      </c>
      <c r="T63">
        <v>1</v>
      </c>
      <c r="U63" t="s">
        <v>2818</v>
      </c>
      <c r="W63">
        <f t="shared" si="4"/>
        <v>-9.8280212731782335E-2</v>
      </c>
      <c r="X63">
        <f t="shared" si="5"/>
        <v>0.64111939602149381</v>
      </c>
      <c r="Y63">
        <f t="shared" si="6"/>
        <v>-0.23352397279266615</v>
      </c>
      <c r="Z63">
        <f t="shared" si="7"/>
        <v>0.32943659493459909</v>
      </c>
      <c r="AA63">
        <f t="shared" si="8"/>
        <v>-1.1909036060913412</v>
      </c>
      <c r="AB63">
        <f t="shared" si="9"/>
        <v>0.222592537028351</v>
      </c>
      <c r="AC63">
        <f t="shared" si="10"/>
        <v>-0.15242674717787899</v>
      </c>
      <c r="AD63">
        <f t="shared" si="11"/>
        <v>-0.14484805481342802</v>
      </c>
      <c r="AE63">
        <f t="shared" si="12"/>
        <v>0.73410367098427942</v>
      </c>
      <c r="AF63">
        <f t="shared" si="13"/>
        <v>-0.5239687488631376</v>
      </c>
      <c r="AH63">
        <f t="shared" si="14"/>
        <v>-0.41669914350151083</v>
      </c>
      <c r="AI63">
        <f t="shared" si="15"/>
        <v>0.6592192204990357</v>
      </c>
      <c r="AJ63">
        <f t="shared" si="16"/>
        <v>0.39730688528352837</v>
      </c>
      <c r="AK63">
        <f t="shared" si="17"/>
        <v>0.39730688528352837</v>
      </c>
      <c r="AL63">
        <f t="shared" si="18"/>
        <v>-0.92304628612416262</v>
      </c>
      <c r="AN63">
        <f>VLOOKUP(J63,counts!$W$8:$Z$13,4,FALSE)</f>
        <v>51</v>
      </c>
      <c r="AO63">
        <f>VLOOKUP(K63,counts!$W$17:$Z$23,4,FALSE)</f>
        <v>73</v>
      </c>
      <c r="AP63">
        <f>VLOOKUP(L63,counts!$W$27:$Z$33,4,FALSE)</f>
        <v>47</v>
      </c>
      <c r="AQ63">
        <f>VLOOKUP(M63,counts!$W$38:$Z$49,4,FALSE)</f>
        <v>64</v>
      </c>
      <c r="AR63">
        <f>VLOOKUP(N63,counts!$W$53:$Z$54,4,FALSE)</f>
        <v>20</v>
      </c>
      <c r="AS63">
        <f>VLOOKUP(O63,counts!$W$58:$Z$62,4,FALSE)</f>
        <v>61</v>
      </c>
      <c r="AT63">
        <f>VLOOKUP(P63,counts!$W$66:$Z$69,4,FALSE)</f>
        <v>50</v>
      </c>
      <c r="AU63">
        <f>VLOOKUP(Q63,counts!$W$73:$Z$75,4,FALSE)</f>
        <v>50</v>
      </c>
      <c r="AV63">
        <f>VLOOKUP(R63,counts!$W$79:$Z$81,4,FALSE)</f>
        <v>75</v>
      </c>
      <c r="AW63">
        <f t="shared" si="19"/>
        <v>491</v>
      </c>
      <c r="AX63">
        <f t="shared" si="20"/>
        <v>1</v>
      </c>
      <c r="AY63">
        <f t="shared" si="21"/>
        <v>1</v>
      </c>
      <c r="AZ63" t="str">
        <f t="shared" si="22"/>
        <v>Train</v>
      </c>
      <c r="BA63" t="str">
        <f t="shared" si="23"/>
        <v>41-50</v>
      </c>
      <c r="BB63" t="str">
        <f t="shared" si="24"/>
        <v>F, G, T</v>
      </c>
      <c r="BC63" t="str">
        <f t="shared" si="25"/>
        <v>41-100</v>
      </c>
      <c r="BD63" t="str">
        <f t="shared" si="26"/>
        <v>NJ</v>
      </c>
      <c r="BE63" t="str">
        <f t="shared" si="27"/>
        <v>male</v>
      </c>
      <c r="BF63">
        <f t="shared" si="28"/>
        <v>1</v>
      </c>
      <c r="BG63">
        <f t="shared" si="29"/>
        <v>0</v>
      </c>
      <c r="BH63" t="str">
        <f t="shared" si="30"/>
        <v>S, blank</v>
      </c>
      <c r="BI63">
        <f t="shared" si="31"/>
        <v>1</v>
      </c>
      <c r="BK63">
        <f t="shared" si="32"/>
        <v>-0.10080920839685074</v>
      </c>
      <c r="BL63">
        <f t="shared" si="39"/>
        <v>0.62807202347308144</v>
      </c>
      <c r="BM63">
        <f t="shared" si="40"/>
        <v>0</v>
      </c>
      <c r="BN63">
        <f t="shared" si="41"/>
        <v>0.322034511891991</v>
      </c>
      <c r="BO63">
        <f t="shared" si="42"/>
        <v>-1.1543150029727813</v>
      </c>
      <c r="BP63">
        <f t="shared" si="43"/>
        <v>0.21104029039891525</v>
      </c>
      <c r="BQ63">
        <f t="shared" si="44"/>
        <v>-0.12308910231949276</v>
      </c>
      <c r="BR63">
        <f t="shared" si="45"/>
        <v>-0.13196937436222192</v>
      </c>
      <c r="BS63">
        <f t="shared" si="46"/>
        <v>0.51509397558912873</v>
      </c>
      <c r="BT63">
        <f t="shared" si="33"/>
        <v>-0.52064632557427459</v>
      </c>
      <c r="BV63">
        <f t="shared" si="34"/>
        <v>-0.35458821227250481</v>
      </c>
      <c r="BW63">
        <f t="shared" si="35"/>
        <v>0.70146223728417845</v>
      </c>
      <c r="BX63">
        <f t="shared" si="36"/>
        <v>0.41227023551450126</v>
      </c>
      <c r="BY63">
        <f t="shared" si="37"/>
        <v>0.41227023551450126</v>
      </c>
      <c r="BZ63">
        <f t="shared" si="38"/>
        <v>-0.88607623320554119</v>
      </c>
    </row>
    <row r="64" spans="1:78" x14ac:dyDescent="0.3">
      <c r="A64" t="s">
        <v>2821</v>
      </c>
      <c r="B64" t="s">
        <v>2823</v>
      </c>
      <c r="C64" t="s">
        <v>2851</v>
      </c>
      <c r="D64" t="s">
        <v>2832</v>
      </c>
      <c r="E64" t="s">
        <v>15</v>
      </c>
      <c r="F64">
        <v>1</v>
      </c>
      <c r="G64">
        <v>0</v>
      </c>
      <c r="H64" t="s">
        <v>2843</v>
      </c>
      <c r="I64">
        <v>1</v>
      </c>
      <c r="J64">
        <v>-3.7643689058441341</v>
      </c>
      <c r="K64">
        <v>123.30204897661667</v>
      </c>
      <c r="L64">
        <v>70.538774768379497</v>
      </c>
      <c r="M64">
        <v>45.286193221659182</v>
      </c>
      <c r="N64">
        <v>151.41878811967541</v>
      </c>
      <c r="O64">
        <v>48.695090775187893</v>
      </c>
      <c r="P64">
        <v>-22.013681658285037</v>
      </c>
      <c r="Q64">
        <v>-22.422560732600829</v>
      </c>
      <c r="R64">
        <v>103.15987615987927</v>
      </c>
      <c r="S64">
        <v>1</v>
      </c>
      <c r="T64">
        <v>1</v>
      </c>
      <c r="U64" t="s">
        <v>2818</v>
      </c>
      <c r="W64">
        <f t="shared" si="4"/>
        <v>-2.7638923151110589E-2</v>
      </c>
      <c r="X64">
        <f t="shared" si="5"/>
        <v>0.64111939602149381</v>
      </c>
      <c r="Y64">
        <f t="shared" si="6"/>
        <v>-0.23352397279266615</v>
      </c>
      <c r="Z64">
        <f t="shared" si="7"/>
        <v>0.32943659493459909</v>
      </c>
      <c r="AA64">
        <f t="shared" si="8"/>
        <v>1.6593819257225275</v>
      </c>
      <c r="AB64">
        <f t="shared" si="9"/>
        <v>0.222592537028351</v>
      </c>
      <c r="AC64">
        <f t="shared" si="10"/>
        <v>-0.15242674717787899</v>
      </c>
      <c r="AD64">
        <f t="shared" si="11"/>
        <v>-0.14484805481342802</v>
      </c>
      <c r="AE64">
        <f t="shared" si="12"/>
        <v>0.73410367098427942</v>
      </c>
      <c r="AF64">
        <f t="shared" si="13"/>
        <v>-0.5239687488631376</v>
      </c>
      <c r="AH64">
        <f t="shared" si="14"/>
        <v>2.504227677893029</v>
      </c>
      <c r="AI64">
        <f t="shared" si="15"/>
        <v>12.234106645131689</v>
      </c>
      <c r="AJ64">
        <f t="shared" si="16"/>
        <v>0.9244376649807442</v>
      </c>
      <c r="AK64">
        <f t="shared" si="17"/>
        <v>0.9244376649807442</v>
      </c>
      <c r="AL64">
        <f t="shared" si="18"/>
        <v>-7.8569656084476233E-2</v>
      </c>
      <c r="AN64">
        <f>VLOOKUP(J64,counts!$W$8:$Z$13,4,FALSE)</f>
        <v>53</v>
      </c>
      <c r="AO64">
        <f>VLOOKUP(K64,counts!$W$17:$Z$23,4,FALSE)</f>
        <v>73</v>
      </c>
      <c r="AP64">
        <f>VLOOKUP(L64,counts!$W$27:$Z$33,4,FALSE)</f>
        <v>47</v>
      </c>
      <c r="AQ64">
        <f>VLOOKUP(M64,counts!$W$38:$Z$49,4,FALSE)</f>
        <v>64</v>
      </c>
      <c r="AR64">
        <f>VLOOKUP(N64,counts!$W$53:$Z$54,4,FALSE)</f>
        <v>102</v>
      </c>
      <c r="AS64">
        <f>VLOOKUP(O64,counts!$W$58:$Z$62,4,FALSE)</f>
        <v>61</v>
      </c>
      <c r="AT64">
        <f>VLOOKUP(P64,counts!$W$66:$Z$69,4,FALSE)</f>
        <v>50</v>
      </c>
      <c r="AU64">
        <f>VLOOKUP(Q64,counts!$W$73:$Z$75,4,FALSE)</f>
        <v>50</v>
      </c>
      <c r="AV64">
        <f>VLOOKUP(R64,counts!$W$79:$Z$81,4,FALSE)</f>
        <v>75</v>
      </c>
      <c r="AW64">
        <f t="shared" si="19"/>
        <v>575</v>
      </c>
      <c r="AX64">
        <f t="shared" si="20"/>
        <v>1</v>
      </c>
      <c r="AY64">
        <f t="shared" si="21"/>
        <v>1</v>
      </c>
      <c r="AZ64" t="str">
        <f t="shared" si="22"/>
        <v>Train</v>
      </c>
      <c r="BA64" t="str">
        <f t="shared" si="23"/>
        <v>0-17</v>
      </c>
      <c r="BB64" t="str">
        <f t="shared" si="24"/>
        <v>F, G, T</v>
      </c>
      <c r="BC64" t="str">
        <f t="shared" si="25"/>
        <v>41-100</v>
      </c>
      <c r="BD64" t="str">
        <f t="shared" si="26"/>
        <v>NJ</v>
      </c>
      <c r="BE64" t="str">
        <f t="shared" si="27"/>
        <v>female</v>
      </c>
      <c r="BF64">
        <f t="shared" si="28"/>
        <v>1</v>
      </c>
      <c r="BG64">
        <f t="shared" si="29"/>
        <v>0</v>
      </c>
      <c r="BH64" t="str">
        <f t="shared" si="30"/>
        <v>S, blank</v>
      </c>
      <c r="BI64">
        <f t="shared" si="31"/>
        <v>1</v>
      </c>
      <c r="BK64">
        <f t="shared" si="32"/>
        <v>-2.8350141766673408E-2</v>
      </c>
      <c r="BL64">
        <f t="shared" si="39"/>
        <v>0.62807202347308144</v>
      </c>
      <c r="BM64">
        <f t="shared" si="40"/>
        <v>0</v>
      </c>
      <c r="BN64">
        <f t="shared" si="41"/>
        <v>0.322034511891991</v>
      </c>
      <c r="BO64">
        <f t="shared" si="42"/>
        <v>1.608400077660413</v>
      </c>
      <c r="BP64">
        <f t="shared" si="43"/>
        <v>0.21104029039891525</v>
      </c>
      <c r="BQ64">
        <f t="shared" si="44"/>
        <v>-0.12308910231949276</v>
      </c>
      <c r="BR64">
        <f t="shared" si="45"/>
        <v>-0.13196937436222192</v>
      </c>
      <c r="BS64">
        <f t="shared" si="46"/>
        <v>0.51509397558912873</v>
      </c>
      <c r="BT64">
        <f t="shared" si="33"/>
        <v>-0.52064632557427459</v>
      </c>
      <c r="BV64">
        <f t="shared" si="34"/>
        <v>2.4805859349908674</v>
      </c>
      <c r="BW64">
        <f t="shared" si="35"/>
        <v>11.948263272743473</v>
      </c>
      <c r="BX64">
        <f t="shared" si="36"/>
        <v>0.92276956538989796</v>
      </c>
      <c r="BY64">
        <f t="shared" si="37"/>
        <v>0.92276956538989796</v>
      </c>
      <c r="BZ64">
        <f t="shared" si="38"/>
        <v>-8.0375733948241504E-2</v>
      </c>
    </row>
    <row r="65" spans="1:78" x14ac:dyDescent="0.3">
      <c r="A65" t="s">
        <v>2811</v>
      </c>
      <c r="B65" t="s">
        <v>2823</v>
      </c>
      <c r="C65" t="s">
        <v>2810</v>
      </c>
      <c r="D65" t="s">
        <v>2832</v>
      </c>
      <c r="E65" t="s">
        <v>20</v>
      </c>
      <c r="F65">
        <v>0</v>
      </c>
      <c r="G65">
        <v>0</v>
      </c>
      <c r="H65" t="s">
        <v>2843</v>
      </c>
      <c r="I65">
        <v>1</v>
      </c>
      <c r="J65">
        <v>-13.385578549662212</v>
      </c>
      <c r="K65">
        <v>123.30204897661667</v>
      </c>
      <c r="L65">
        <v>22.971838090238197</v>
      </c>
      <c r="M65">
        <v>45.286193221659182</v>
      </c>
      <c r="N65">
        <v>-108.67008854708662</v>
      </c>
      <c r="O65">
        <v>-14.754319664473872</v>
      </c>
      <c r="P65">
        <v>-22.013681658285037</v>
      </c>
      <c r="Q65">
        <v>-22.422560732600829</v>
      </c>
      <c r="R65">
        <v>103.15987615987927</v>
      </c>
      <c r="S65">
        <v>0</v>
      </c>
      <c r="T65">
        <v>1</v>
      </c>
      <c r="U65" t="s">
        <v>2818</v>
      </c>
      <c r="W65">
        <f t="shared" si="4"/>
        <v>-9.8280212731782335E-2</v>
      </c>
      <c r="X65">
        <f t="shared" si="5"/>
        <v>0.64111939602149381</v>
      </c>
      <c r="Y65">
        <f t="shared" si="6"/>
        <v>-7.6050015197982379E-2</v>
      </c>
      <c r="Z65">
        <f t="shared" si="7"/>
        <v>0.32943659493459909</v>
      </c>
      <c r="AA65">
        <f t="shared" si="8"/>
        <v>-1.1909036060913412</v>
      </c>
      <c r="AB65">
        <f t="shared" si="9"/>
        <v>-6.7444200102322438E-2</v>
      </c>
      <c r="AC65">
        <f t="shared" si="10"/>
        <v>-0.15242674717787899</v>
      </c>
      <c r="AD65">
        <f t="shared" si="11"/>
        <v>-0.14484805481342802</v>
      </c>
      <c r="AE65">
        <f t="shared" si="12"/>
        <v>0.73410367098427942</v>
      </c>
      <c r="AF65">
        <f t="shared" si="13"/>
        <v>-0.5239687488631376</v>
      </c>
      <c r="AH65">
        <f t="shared" si="14"/>
        <v>-0.54926192303750054</v>
      </c>
      <c r="AI65">
        <f t="shared" si="15"/>
        <v>0.57737580093161456</v>
      </c>
      <c r="AJ65">
        <f t="shared" si="16"/>
        <v>0.36603566543280963</v>
      </c>
      <c r="AK65">
        <f t="shared" si="17"/>
        <v>0.63396433456719037</v>
      </c>
      <c r="AL65">
        <f t="shared" si="18"/>
        <v>-0.45576258075314463</v>
      </c>
      <c r="AN65">
        <f>VLOOKUP(J65,counts!$W$8:$Z$13,4,FALSE)</f>
        <v>51</v>
      </c>
      <c r="AO65">
        <f>VLOOKUP(K65,counts!$W$17:$Z$23,4,FALSE)</f>
        <v>73</v>
      </c>
      <c r="AP65">
        <f>VLOOKUP(L65,counts!$W$27:$Z$33,4,FALSE)</f>
        <v>52</v>
      </c>
      <c r="AQ65">
        <f>VLOOKUP(M65,counts!$W$38:$Z$49,4,FALSE)</f>
        <v>64</v>
      </c>
      <c r="AR65">
        <f>VLOOKUP(N65,counts!$W$53:$Z$54,4,FALSE)</f>
        <v>20</v>
      </c>
      <c r="AS65">
        <f>VLOOKUP(O65,counts!$W$58:$Z$62,4,FALSE)</f>
        <v>52</v>
      </c>
      <c r="AT65">
        <f>VLOOKUP(P65,counts!$W$66:$Z$69,4,FALSE)</f>
        <v>50</v>
      </c>
      <c r="AU65">
        <f>VLOOKUP(Q65,counts!$W$73:$Z$75,4,FALSE)</f>
        <v>50</v>
      </c>
      <c r="AV65">
        <f>VLOOKUP(R65,counts!$W$79:$Z$81,4,FALSE)</f>
        <v>75</v>
      </c>
      <c r="AW65">
        <f t="shared" si="19"/>
        <v>487</v>
      </c>
      <c r="AX65">
        <f t="shared" si="20"/>
        <v>0</v>
      </c>
      <c r="AY65">
        <f t="shared" si="21"/>
        <v>1</v>
      </c>
      <c r="AZ65" t="str">
        <f t="shared" si="22"/>
        <v>Train</v>
      </c>
      <c r="BA65" t="str">
        <f t="shared" si="23"/>
        <v>41-50</v>
      </c>
      <c r="BB65" t="str">
        <f t="shared" si="24"/>
        <v>F, G, T</v>
      </c>
      <c r="BC65" t="str">
        <f t="shared" si="25"/>
        <v>31-40</v>
      </c>
      <c r="BD65" t="str">
        <f t="shared" si="26"/>
        <v>NJ</v>
      </c>
      <c r="BE65" t="str">
        <f t="shared" si="27"/>
        <v>male</v>
      </c>
      <c r="BF65">
        <f t="shared" si="28"/>
        <v>0</v>
      </c>
      <c r="BG65">
        <f t="shared" si="29"/>
        <v>0</v>
      </c>
      <c r="BH65" t="str">
        <f t="shared" si="30"/>
        <v>S, blank</v>
      </c>
      <c r="BI65">
        <f t="shared" si="31"/>
        <v>1</v>
      </c>
      <c r="BK65">
        <f t="shared" si="32"/>
        <v>-0.10080920839685074</v>
      </c>
      <c r="BL65">
        <f t="shared" si="39"/>
        <v>0.62807202347308144</v>
      </c>
      <c r="BM65">
        <f t="shared" si="40"/>
        <v>0</v>
      </c>
      <c r="BN65">
        <f t="shared" si="41"/>
        <v>0.322034511891991</v>
      </c>
      <c r="BO65">
        <f t="shared" si="42"/>
        <v>-1.1543150029727813</v>
      </c>
      <c r="BP65">
        <f t="shared" si="43"/>
        <v>-6.3943938845999151E-2</v>
      </c>
      <c r="BQ65">
        <f t="shared" si="44"/>
        <v>-0.12308910231949276</v>
      </c>
      <c r="BR65">
        <f t="shared" si="45"/>
        <v>-0.13196937436222192</v>
      </c>
      <c r="BS65">
        <f t="shared" si="46"/>
        <v>0.51509397558912873</v>
      </c>
      <c r="BT65">
        <f t="shared" si="33"/>
        <v>-0.52064632557427459</v>
      </c>
      <c r="BV65">
        <f t="shared" si="34"/>
        <v>-0.6295724415174192</v>
      </c>
      <c r="BW65">
        <f t="shared" si="35"/>
        <v>0.53281956383666595</v>
      </c>
      <c r="BX65">
        <f t="shared" si="36"/>
        <v>0.34760749171481875</v>
      </c>
      <c r="BY65">
        <f t="shared" si="37"/>
        <v>0.65239250828518125</v>
      </c>
      <c r="BZ65">
        <f t="shared" si="38"/>
        <v>-0.42710889161638482</v>
      </c>
    </row>
    <row r="66" spans="1:78" x14ac:dyDescent="0.3">
      <c r="A66" t="s">
        <v>2810</v>
      </c>
      <c r="B66" t="s">
        <v>2838</v>
      </c>
      <c r="C66" t="s">
        <v>2826</v>
      </c>
      <c r="D66" t="s">
        <v>2838</v>
      </c>
      <c r="E66" t="s">
        <v>15</v>
      </c>
      <c r="F66">
        <v>0</v>
      </c>
      <c r="G66">
        <v>0</v>
      </c>
      <c r="H66" t="s">
        <v>44</v>
      </c>
      <c r="I66">
        <v>1</v>
      </c>
      <c r="J66">
        <v>32.769878926258563</v>
      </c>
      <c r="K66">
        <v>-42.171718189759716</v>
      </c>
      <c r="L66">
        <v>163.84855978743315</v>
      </c>
      <c r="M66">
        <v>-33.757758935166962</v>
      </c>
      <c r="N66">
        <v>151.41878811967541</v>
      </c>
      <c r="O66">
        <v>-14.754319664473872</v>
      </c>
      <c r="P66">
        <v>-22.013681658285037</v>
      </c>
      <c r="Q66">
        <v>72.444458573419169</v>
      </c>
      <c r="R66">
        <v>103.15987615987927</v>
      </c>
      <c r="S66">
        <v>1</v>
      </c>
      <c r="T66">
        <v>1</v>
      </c>
      <c r="U66" t="s">
        <v>2818</v>
      </c>
      <c r="W66">
        <f t="shared" si="4"/>
        <v>0.24060451777399761</v>
      </c>
      <c r="X66">
        <f t="shared" si="5"/>
        <v>-0.21927540312111751</v>
      </c>
      <c r="Y66">
        <f t="shared" si="6"/>
        <v>-0.54243310496328723</v>
      </c>
      <c r="Z66">
        <f t="shared" si="7"/>
        <v>-0.24557244416175711</v>
      </c>
      <c r="AA66">
        <f t="shared" si="8"/>
        <v>1.6593819257225275</v>
      </c>
      <c r="AB66">
        <f t="shared" si="9"/>
        <v>-6.7444200102322438E-2</v>
      </c>
      <c r="AC66">
        <f t="shared" si="10"/>
        <v>-0.15242674717787899</v>
      </c>
      <c r="AD66">
        <f t="shared" si="11"/>
        <v>0.46798575022321215</v>
      </c>
      <c r="AE66">
        <f t="shared" si="12"/>
        <v>0.73410367098427942</v>
      </c>
      <c r="AF66">
        <f t="shared" si="13"/>
        <v>-0.5239687488631376</v>
      </c>
      <c r="AH66">
        <f t="shared" si="14"/>
        <v>1.350955216314516</v>
      </c>
      <c r="AI66">
        <f t="shared" si="15"/>
        <v>3.8611119668876186</v>
      </c>
      <c r="AJ66">
        <f t="shared" si="16"/>
        <v>0.79428575050077255</v>
      </c>
      <c r="AK66">
        <f t="shared" si="17"/>
        <v>0.79428575050077255</v>
      </c>
      <c r="AL66">
        <f t="shared" si="18"/>
        <v>-0.23031199519832551</v>
      </c>
      <c r="AN66">
        <f>VLOOKUP(J66,counts!$W$8:$Z$13,4,FALSE)</f>
        <v>61</v>
      </c>
      <c r="AO66">
        <f>VLOOKUP(K66,counts!$W$17:$Z$23,4,FALSE)</f>
        <v>48</v>
      </c>
      <c r="AP66">
        <f>VLOOKUP(L66,counts!$W$27:$Z$33,4,FALSE)</f>
        <v>38</v>
      </c>
      <c r="AQ66">
        <f>VLOOKUP(M66,counts!$W$38:$Z$49,4,FALSE)</f>
        <v>47</v>
      </c>
      <c r="AR66">
        <f>VLOOKUP(N66,counts!$W$53:$Z$54,4,FALSE)</f>
        <v>102</v>
      </c>
      <c r="AS66">
        <f>VLOOKUP(O66,counts!$W$58:$Z$62,4,FALSE)</f>
        <v>52</v>
      </c>
      <c r="AT66">
        <f>VLOOKUP(P66,counts!$W$66:$Z$69,4,FALSE)</f>
        <v>50</v>
      </c>
      <c r="AU66">
        <f>VLOOKUP(Q66,counts!$W$73:$Z$75,4,FALSE)</f>
        <v>68</v>
      </c>
      <c r="AV66">
        <f>VLOOKUP(R66,counts!$W$79:$Z$81,4,FALSE)</f>
        <v>75</v>
      </c>
      <c r="AW66">
        <f t="shared" si="19"/>
        <v>541</v>
      </c>
      <c r="AX66">
        <f t="shared" si="20"/>
        <v>1</v>
      </c>
      <c r="AY66">
        <f t="shared" si="21"/>
        <v>1</v>
      </c>
      <c r="AZ66" t="str">
        <f t="shared" si="22"/>
        <v>Train</v>
      </c>
      <c r="BA66" t="str">
        <f t="shared" si="23"/>
        <v>31-40</v>
      </c>
      <c r="BB66" t="str">
        <f t="shared" si="24"/>
        <v>Blank</v>
      </c>
      <c r="BC66" t="str">
        <f t="shared" si="25"/>
        <v>100+</v>
      </c>
      <c r="BD66" t="str">
        <f t="shared" si="26"/>
        <v>Blank</v>
      </c>
      <c r="BE66" t="str">
        <f t="shared" si="27"/>
        <v>female</v>
      </c>
      <c r="BF66">
        <f t="shared" si="28"/>
        <v>0</v>
      </c>
      <c r="BG66">
        <f t="shared" si="29"/>
        <v>0</v>
      </c>
      <c r="BH66" t="str">
        <f t="shared" si="30"/>
        <v>C</v>
      </c>
      <c r="BI66">
        <f t="shared" si="31"/>
        <v>1</v>
      </c>
      <c r="BK66">
        <f t="shared" si="32"/>
        <v>0.24679587375027071</v>
      </c>
      <c r="BL66">
        <f t="shared" si="39"/>
        <v>-0.2148129459049134</v>
      </c>
      <c r="BM66">
        <f t="shared" si="40"/>
        <v>0</v>
      </c>
      <c r="BN66">
        <f t="shared" si="41"/>
        <v>-0.24005469764357676</v>
      </c>
      <c r="BO66">
        <f t="shared" si="42"/>
        <v>1.608400077660413</v>
      </c>
      <c r="BP66">
        <f t="shared" si="43"/>
        <v>-6.3943938845999151E-2</v>
      </c>
      <c r="BQ66">
        <f t="shared" si="44"/>
        <v>-0.12308910231949276</v>
      </c>
      <c r="BR66">
        <f t="shared" si="45"/>
        <v>0.42637636209158797</v>
      </c>
      <c r="BS66">
        <f t="shared" si="46"/>
        <v>0.51509397558912873</v>
      </c>
      <c r="BT66">
        <f t="shared" si="33"/>
        <v>-0.52064632557427459</v>
      </c>
      <c r="BV66">
        <f t="shared" si="34"/>
        <v>1.6341192788031436</v>
      </c>
      <c r="BW66">
        <f t="shared" si="35"/>
        <v>5.1249423634397901</v>
      </c>
      <c r="BX66">
        <f t="shared" si="36"/>
        <v>0.83673315752829447</v>
      </c>
      <c r="BY66">
        <f t="shared" si="37"/>
        <v>0.83673315752829447</v>
      </c>
      <c r="BZ66">
        <f t="shared" si="38"/>
        <v>-0.17825006753272574</v>
      </c>
    </row>
    <row r="67" spans="1:78" x14ac:dyDescent="0.3">
      <c r="A67" t="s">
        <v>2820</v>
      </c>
      <c r="B67" t="s">
        <v>2823</v>
      </c>
      <c r="C67" t="s">
        <v>2851</v>
      </c>
      <c r="D67" t="s">
        <v>2839</v>
      </c>
      <c r="E67" t="s">
        <v>20</v>
      </c>
      <c r="F67">
        <v>0</v>
      </c>
      <c r="G67">
        <v>1</v>
      </c>
      <c r="H67" t="s">
        <v>2843</v>
      </c>
      <c r="I67">
        <v>1</v>
      </c>
      <c r="J67">
        <v>-11.613432440426715</v>
      </c>
      <c r="K67">
        <v>123.30204897661667</v>
      </c>
      <c r="L67">
        <v>70.538774768379497</v>
      </c>
      <c r="M67">
        <v>40.634191658169868</v>
      </c>
      <c r="N67">
        <v>-108.67008854708662</v>
      </c>
      <c r="O67">
        <v>-14.754319664473872</v>
      </c>
      <c r="P67">
        <v>79.365382998232107</v>
      </c>
      <c r="Q67">
        <v>-22.422560732600829</v>
      </c>
      <c r="R67">
        <v>103.15987615987927</v>
      </c>
      <c r="S67">
        <v>0</v>
      </c>
      <c r="T67">
        <v>1</v>
      </c>
      <c r="U67" t="s">
        <v>2818</v>
      </c>
      <c r="W67">
        <f t="shared" si="4"/>
        <v>-8.5268679762827468E-2</v>
      </c>
      <c r="X67">
        <f t="shared" si="5"/>
        <v>0.64111939602149381</v>
      </c>
      <c r="Y67">
        <f t="shared" si="6"/>
        <v>-0.23352397279266615</v>
      </c>
      <c r="Z67">
        <f t="shared" si="7"/>
        <v>0.29559538538083652</v>
      </c>
      <c r="AA67">
        <f t="shared" si="8"/>
        <v>-1.1909036060913412</v>
      </c>
      <c r="AB67">
        <f t="shared" si="9"/>
        <v>-6.7444200102322438E-2</v>
      </c>
      <c r="AC67">
        <f t="shared" si="10"/>
        <v>0.54954038841540609</v>
      </c>
      <c r="AD67">
        <f t="shared" si="11"/>
        <v>-0.14484805481342802</v>
      </c>
      <c r="AE67">
        <f t="shared" si="12"/>
        <v>0.73410367098427942</v>
      </c>
      <c r="AF67">
        <f t="shared" si="13"/>
        <v>-0.5239687488631376</v>
      </c>
      <c r="AH67">
        <f t="shared" si="14"/>
        <v>-2.5598421623706957E-2</v>
      </c>
      <c r="AI67">
        <f t="shared" si="15"/>
        <v>0.97472644008568499</v>
      </c>
      <c r="AJ67">
        <f t="shared" si="16"/>
        <v>0.49360074403186238</v>
      </c>
      <c r="AK67">
        <f t="shared" si="17"/>
        <v>0.50639925596813762</v>
      </c>
      <c r="AL67">
        <f t="shared" si="18"/>
        <v>-0.68042987741048222</v>
      </c>
      <c r="AN67">
        <f>VLOOKUP(J67,counts!$W$8:$Z$13,4,FALSE)</f>
        <v>52</v>
      </c>
      <c r="AO67">
        <f>VLOOKUP(K67,counts!$W$17:$Z$23,4,FALSE)</f>
        <v>73</v>
      </c>
      <c r="AP67">
        <f>VLOOKUP(L67,counts!$W$27:$Z$33,4,FALSE)</f>
        <v>47</v>
      </c>
      <c r="AQ67">
        <f>VLOOKUP(M67,counts!$W$38:$Z$49,4,FALSE)</f>
        <v>63</v>
      </c>
      <c r="AR67">
        <f>VLOOKUP(N67,counts!$W$53:$Z$54,4,FALSE)</f>
        <v>20</v>
      </c>
      <c r="AS67">
        <f>VLOOKUP(O67,counts!$W$58:$Z$62,4,FALSE)</f>
        <v>52</v>
      </c>
      <c r="AT67">
        <f>VLOOKUP(P67,counts!$W$66:$Z$69,4,FALSE)</f>
        <v>70</v>
      </c>
      <c r="AU67">
        <f>VLOOKUP(Q67,counts!$W$73:$Z$75,4,FALSE)</f>
        <v>50</v>
      </c>
      <c r="AV67">
        <f>VLOOKUP(R67,counts!$W$79:$Z$81,4,FALSE)</f>
        <v>75</v>
      </c>
      <c r="AW67">
        <f t="shared" si="19"/>
        <v>502</v>
      </c>
      <c r="AX67">
        <f t="shared" si="20"/>
        <v>0</v>
      </c>
      <c r="AY67">
        <f t="shared" si="21"/>
        <v>1</v>
      </c>
      <c r="AZ67" t="str">
        <f t="shared" si="22"/>
        <v>Train</v>
      </c>
      <c r="BA67" t="str">
        <f t="shared" si="23"/>
        <v>18-30</v>
      </c>
      <c r="BB67" t="str">
        <f t="shared" si="24"/>
        <v>F, G, T</v>
      </c>
      <c r="BC67" t="str">
        <f t="shared" si="25"/>
        <v>41-100</v>
      </c>
      <c r="BD67" t="str">
        <f t="shared" si="26"/>
        <v>Others</v>
      </c>
      <c r="BE67" t="str">
        <f t="shared" si="27"/>
        <v>male</v>
      </c>
      <c r="BF67">
        <f t="shared" si="28"/>
        <v>0</v>
      </c>
      <c r="BG67">
        <f t="shared" si="29"/>
        <v>1</v>
      </c>
      <c r="BH67" t="str">
        <f t="shared" si="30"/>
        <v>S, blank</v>
      </c>
      <c r="BI67">
        <f t="shared" si="31"/>
        <v>1</v>
      </c>
      <c r="BK67">
        <f t="shared" si="32"/>
        <v>-8.7462856143731463E-2</v>
      </c>
      <c r="BL67">
        <f t="shared" si="39"/>
        <v>0.62807202347308144</v>
      </c>
      <c r="BM67">
        <f t="shared" si="40"/>
        <v>0</v>
      </c>
      <c r="BN67">
        <f t="shared" si="41"/>
        <v>0.28895367761902863</v>
      </c>
      <c r="BO67">
        <f t="shared" si="42"/>
        <v>-1.1543150029727813</v>
      </c>
      <c r="BP67">
        <f t="shared" si="43"/>
        <v>-6.3943938845999151E-2</v>
      </c>
      <c r="BQ67">
        <f t="shared" si="44"/>
        <v>0.44377010170938269</v>
      </c>
      <c r="BR67">
        <f t="shared" si="45"/>
        <v>-0.13196937436222192</v>
      </c>
      <c r="BS67">
        <f t="shared" si="46"/>
        <v>0.51509397558912873</v>
      </c>
      <c r="BT67">
        <f t="shared" si="33"/>
        <v>-0.52064632557427459</v>
      </c>
      <c r="BV67">
        <f t="shared" si="34"/>
        <v>-8.244771950838703E-2</v>
      </c>
      <c r="BW67">
        <f t="shared" si="35"/>
        <v>0.92085957958988429</v>
      </c>
      <c r="BX67">
        <f t="shared" si="36"/>
        <v>0.47939973820808585</v>
      </c>
      <c r="BY67">
        <f t="shared" si="37"/>
        <v>0.5206002617919141</v>
      </c>
      <c r="BZ67">
        <f t="shared" si="38"/>
        <v>-0.65277278355603952</v>
      </c>
    </row>
    <row r="68" spans="1:78" x14ac:dyDescent="0.3">
      <c r="A68" t="s">
        <v>2810</v>
      </c>
      <c r="B68" t="s">
        <v>2823</v>
      </c>
      <c r="C68" t="s">
        <v>2826</v>
      </c>
      <c r="D68" t="s">
        <v>2834</v>
      </c>
      <c r="E68" t="s">
        <v>15</v>
      </c>
      <c r="F68">
        <v>0</v>
      </c>
      <c r="G68">
        <v>2</v>
      </c>
      <c r="H68" t="s">
        <v>2843</v>
      </c>
      <c r="I68">
        <v>1</v>
      </c>
      <c r="J68">
        <v>32.769878926258563</v>
      </c>
      <c r="K68">
        <v>123.30204897661667</v>
      </c>
      <c r="L68">
        <v>163.84855978743315</v>
      </c>
      <c r="M68">
        <v>82.755538165800246</v>
      </c>
      <c r="N68">
        <v>151.41878811967541</v>
      </c>
      <c r="O68">
        <v>-14.754319664473872</v>
      </c>
      <c r="P68">
        <v>75.609641767585757</v>
      </c>
      <c r="Q68">
        <v>-22.422560732600829</v>
      </c>
      <c r="R68">
        <v>103.15987615987927</v>
      </c>
      <c r="S68">
        <v>1</v>
      </c>
      <c r="T68">
        <v>1</v>
      </c>
      <c r="U68" t="s">
        <v>2818</v>
      </c>
      <c r="W68">
        <f t="shared" si="4"/>
        <v>0.24060451777399761</v>
      </c>
      <c r="X68">
        <f t="shared" si="5"/>
        <v>0.64111939602149381</v>
      </c>
      <c r="Y68">
        <f t="shared" si="6"/>
        <v>-0.54243310496328723</v>
      </c>
      <c r="Z68">
        <f t="shared" si="7"/>
        <v>0.60200915038013103</v>
      </c>
      <c r="AA68">
        <f t="shared" si="8"/>
        <v>1.6593819257225275</v>
      </c>
      <c r="AB68">
        <f t="shared" si="9"/>
        <v>-6.7444200102322438E-2</v>
      </c>
      <c r="AC68">
        <f t="shared" si="10"/>
        <v>0.5235349510734969</v>
      </c>
      <c r="AD68">
        <f t="shared" si="11"/>
        <v>-0.14484805481342802</v>
      </c>
      <c r="AE68">
        <f t="shared" si="12"/>
        <v>0.73410367098427942</v>
      </c>
      <c r="AF68">
        <f t="shared" si="13"/>
        <v>-0.5239687488631376</v>
      </c>
      <c r="AH68">
        <f t="shared" si="14"/>
        <v>3.1220595032137513</v>
      </c>
      <c r="AI68">
        <f t="shared" si="15"/>
        <v>22.69306799573382</v>
      </c>
      <c r="AJ68">
        <f t="shared" si="16"/>
        <v>0.9577935622275654</v>
      </c>
      <c r="AK68">
        <f t="shared" si="17"/>
        <v>0.9577935622275654</v>
      </c>
      <c r="AL68">
        <f t="shared" si="18"/>
        <v>-4.3123012512415043E-2</v>
      </c>
      <c r="AN68">
        <f>VLOOKUP(J68,counts!$W$8:$Z$13,4,FALSE)</f>
        <v>61</v>
      </c>
      <c r="AO68">
        <f>VLOOKUP(K68,counts!$W$17:$Z$23,4,FALSE)</f>
        <v>73</v>
      </c>
      <c r="AP68">
        <f>VLOOKUP(L68,counts!$W$27:$Z$33,4,FALSE)</f>
        <v>38</v>
      </c>
      <c r="AQ68">
        <f>VLOOKUP(M68,counts!$W$38:$Z$49,4,FALSE)</f>
        <v>71</v>
      </c>
      <c r="AR68">
        <f>VLOOKUP(N68,counts!$W$53:$Z$54,4,FALSE)</f>
        <v>102</v>
      </c>
      <c r="AS68">
        <f>VLOOKUP(O68,counts!$W$58:$Z$62,4,FALSE)</f>
        <v>52</v>
      </c>
      <c r="AT68">
        <f>VLOOKUP(P68,counts!$W$66:$Z$69,4,FALSE)</f>
        <v>69</v>
      </c>
      <c r="AU68">
        <f>VLOOKUP(Q68,counts!$W$73:$Z$75,4,FALSE)</f>
        <v>50</v>
      </c>
      <c r="AV68">
        <f>VLOOKUP(R68,counts!$W$79:$Z$81,4,FALSE)</f>
        <v>75</v>
      </c>
      <c r="AW68">
        <f t="shared" si="19"/>
        <v>591</v>
      </c>
      <c r="AX68">
        <f t="shared" si="20"/>
        <v>1</v>
      </c>
      <c r="AY68">
        <f t="shared" si="21"/>
        <v>1</v>
      </c>
      <c r="AZ68" t="str">
        <f t="shared" si="22"/>
        <v>Train</v>
      </c>
      <c r="BA68" t="str">
        <f t="shared" si="23"/>
        <v>31-40</v>
      </c>
      <c r="BB68" t="str">
        <f t="shared" si="24"/>
        <v>F, G, T</v>
      </c>
      <c r="BC68" t="str">
        <f t="shared" si="25"/>
        <v>100+</v>
      </c>
      <c r="BD68" t="str">
        <f t="shared" si="26"/>
        <v>OH</v>
      </c>
      <c r="BE68" t="str">
        <f t="shared" si="27"/>
        <v>female</v>
      </c>
      <c r="BF68">
        <f t="shared" si="28"/>
        <v>0</v>
      </c>
      <c r="BG68">
        <f t="shared" si="29"/>
        <v>2</v>
      </c>
      <c r="BH68" t="str">
        <f t="shared" si="30"/>
        <v>S, blank</v>
      </c>
      <c r="BI68">
        <f t="shared" si="31"/>
        <v>1</v>
      </c>
      <c r="BK68">
        <f t="shared" si="32"/>
        <v>0.24679587375027071</v>
      </c>
      <c r="BL68">
        <f t="shared" si="39"/>
        <v>0.62807202347308144</v>
      </c>
      <c r="BM68">
        <f t="shared" si="40"/>
        <v>0</v>
      </c>
      <c r="BN68">
        <f t="shared" si="41"/>
        <v>0.58848265759808793</v>
      </c>
      <c r="BO68">
        <f t="shared" si="42"/>
        <v>1.608400077660413</v>
      </c>
      <c r="BP68">
        <f t="shared" si="43"/>
        <v>-6.3943938845999151E-2</v>
      </c>
      <c r="BQ68">
        <f t="shared" si="44"/>
        <v>0.42276994263555601</v>
      </c>
      <c r="BR68">
        <f t="shared" si="45"/>
        <v>-0.13196937436222192</v>
      </c>
      <c r="BS68">
        <f t="shared" si="46"/>
        <v>0.51509397558912873</v>
      </c>
      <c r="BT68">
        <f t="shared" si="33"/>
        <v>-0.52064632557427459</v>
      </c>
      <c r="BV68">
        <f t="shared" si="34"/>
        <v>3.2930549119240426</v>
      </c>
      <c r="BW68">
        <f t="shared" si="35"/>
        <v>26.924991623138123</v>
      </c>
      <c r="BX68">
        <f t="shared" si="36"/>
        <v>0.96418978334906935</v>
      </c>
      <c r="BY68">
        <f t="shared" si="37"/>
        <v>0.96418978334906935</v>
      </c>
      <c r="BZ68">
        <f t="shared" si="38"/>
        <v>-3.6467133054028114E-2</v>
      </c>
    </row>
    <row r="69" spans="1:78" x14ac:dyDescent="0.3">
      <c r="A69" t="s">
        <v>2811</v>
      </c>
      <c r="B69" t="s">
        <v>2823</v>
      </c>
      <c r="C69" t="s">
        <v>2826</v>
      </c>
      <c r="D69" t="s">
        <v>2836</v>
      </c>
      <c r="E69" t="s">
        <v>15</v>
      </c>
      <c r="F69">
        <v>1</v>
      </c>
      <c r="G69">
        <v>1</v>
      </c>
      <c r="H69" t="s">
        <v>44</v>
      </c>
      <c r="I69">
        <v>1</v>
      </c>
      <c r="J69">
        <v>-13.385578549662212</v>
      </c>
      <c r="K69">
        <v>123.30204897661667</v>
      </c>
      <c r="L69">
        <v>163.84855978743315</v>
      </c>
      <c r="M69">
        <v>105.0698932972212</v>
      </c>
      <c r="N69">
        <v>151.41878811967541</v>
      </c>
      <c r="O69">
        <v>48.695090775187893</v>
      </c>
      <c r="P69">
        <v>79.365382998232107</v>
      </c>
      <c r="Q69">
        <v>72.444458573419169</v>
      </c>
      <c r="R69">
        <v>103.15987615987927</v>
      </c>
      <c r="S69">
        <v>1</v>
      </c>
      <c r="T69">
        <v>1</v>
      </c>
      <c r="U69" t="s">
        <v>2818</v>
      </c>
      <c r="W69">
        <f t="shared" si="4"/>
        <v>-9.8280212731782335E-2</v>
      </c>
      <c r="X69">
        <f t="shared" si="5"/>
        <v>0.64111939602149381</v>
      </c>
      <c r="Y69">
        <f t="shared" si="6"/>
        <v>-0.54243310496328723</v>
      </c>
      <c r="Z69">
        <f t="shared" si="7"/>
        <v>0.76433600211340613</v>
      </c>
      <c r="AA69">
        <f t="shared" si="8"/>
        <v>1.6593819257225275</v>
      </c>
      <c r="AB69">
        <f t="shared" si="9"/>
        <v>0.222592537028351</v>
      </c>
      <c r="AC69">
        <f t="shared" si="10"/>
        <v>0.54954038841540609</v>
      </c>
      <c r="AD69">
        <f t="shared" si="11"/>
        <v>0.46798575022321215</v>
      </c>
      <c r="AE69">
        <f t="shared" si="12"/>
        <v>0.73410367098427942</v>
      </c>
      <c r="AF69">
        <f t="shared" si="13"/>
        <v>-0.5239687488631376</v>
      </c>
      <c r="AH69">
        <f t="shared" si="14"/>
        <v>3.8743776039504683</v>
      </c>
      <c r="AI69">
        <f t="shared" si="15"/>
        <v>48.152718900521563</v>
      </c>
      <c r="AJ69">
        <f t="shared" si="16"/>
        <v>0.97965524548044103</v>
      </c>
      <c r="AK69">
        <f t="shared" si="17"/>
        <v>0.97965524548044103</v>
      </c>
      <c r="AL69">
        <f t="shared" si="18"/>
        <v>-2.0554559536332728E-2</v>
      </c>
      <c r="AN69">
        <f>VLOOKUP(J69,counts!$W$8:$Z$13,4,FALSE)</f>
        <v>51</v>
      </c>
      <c r="AO69">
        <f>VLOOKUP(K69,counts!$W$17:$Z$23,4,FALSE)</f>
        <v>73</v>
      </c>
      <c r="AP69">
        <f>VLOOKUP(L69,counts!$W$27:$Z$33,4,FALSE)</f>
        <v>38</v>
      </c>
      <c r="AQ69">
        <f>VLOOKUP(M69,counts!$W$38:$Z$49,4,FALSE)</f>
        <v>76</v>
      </c>
      <c r="AR69">
        <f>VLOOKUP(N69,counts!$W$53:$Z$54,4,FALSE)</f>
        <v>102</v>
      </c>
      <c r="AS69">
        <f>VLOOKUP(O69,counts!$W$58:$Z$62,4,FALSE)</f>
        <v>61</v>
      </c>
      <c r="AT69">
        <f>VLOOKUP(P69,counts!$W$66:$Z$69,4,FALSE)</f>
        <v>70</v>
      </c>
      <c r="AU69">
        <f>VLOOKUP(Q69,counts!$W$73:$Z$75,4,FALSE)</f>
        <v>68</v>
      </c>
      <c r="AV69">
        <f>VLOOKUP(R69,counts!$W$79:$Z$81,4,FALSE)</f>
        <v>75</v>
      </c>
      <c r="AW69">
        <f t="shared" si="19"/>
        <v>614</v>
      </c>
      <c r="AX69">
        <f t="shared" si="20"/>
        <v>1</v>
      </c>
      <c r="AY69">
        <f t="shared" si="21"/>
        <v>1</v>
      </c>
      <c r="AZ69" t="str">
        <f t="shared" si="22"/>
        <v>Train</v>
      </c>
      <c r="BA69" t="str">
        <f t="shared" si="23"/>
        <v>41-50</v>
      </c>
      <c r="BB69" t="str">
        <f t="shared" si="24"/>
        <v>F, G, T</v>
      </c>
      <c r="BC69" t="str">
        <f t="shared" si="25"/>
        <v>100+</v>
      </c>
      <c r="BD69" t="str">
        <f t="shared" si="26"/>
        <v>PA</v>
      </c>
      <c r="BE69" t="str">
        <f t="shared" si="27"/>
        <v>female</v>
      </c>
      <c r="BF69">
        <f t="shared" si="28"/>
        <v>1</v>
      </c>
      <c r="BG69">
        <f t="shared" si="29"/>
        <v>1</v>
      </c>
      <c r="BH69" t="str">
        <f t="shared" si="30"/>
        <v>C</v>
      </c>
      <c r="BI69">
        <f t="shared" si="31"/>
        <v>1</v>
      </c>
      <c r="BK69">
        <f t="shared" si="32"/>
        <v>-0.10080920839685074</v>
      </c>
      <c r="BL69">
        <f t="shared" si="39"/>
        <v>0.62807202347308144</v>
      </c>
      <c r="BM69">
        <f t="shared" si="40"/>
        <v>0</v>
      </c>
      <c r="BN69">
        <f t="shared" si="41"/>
        <v>0.74716220100238595</v>
      </c>
      <c r="BO69">
        <f t="shared" si="42"/>
        <v>1.608400077660413</v>
      </c>
      <c r="BP69">
        <f t="shared" si="43"/>
        <v>0.21104029039891525</v>
      </c>
      <c r="BQ69">
        <f t="shared" si="44"/>
        <v>0.44377010170938269</v>
      </c>
      <c r="BR69">
        <f t="shared" si="45"/>
        <v>0.42637636209158797</v>
      </c>
      <c r="BS69">
        <f t="shared" si="46"/>
        <v>0.51509397558912873</v>
      </c>
      <c r="BT69">
        <f t="shared" si="33"/>
        <v>-0.52064632557427459</v>
      </c>
      <c r="BV69">
        <f t="shared" si="34"/>
        <v>3.9584594979537702</v>
      </c>
      <c r="BW69">
        <f t="shared" si="35"/>
        <v>52.376577543645617</v>
      </c>
      <c r="BX69">
        <f t="shared" si="36"/>
        <v>0.98126519072560792</v>
      </c>
      <c r="BY69">
        <f t="shared" si="37"/>
        <v>0.98126519072560792</v>
      </c>
      <c r="BZ69">
        <f t="shared" si="38"/>
        <v>-1.8912529011098113E-2</v>
      </c>
    </row>
    <row r="70" spans="1:78" x14ac:dyDescent="0.3">
      <c r="A70" t="s">
        <v>2810</v>
      </c>
      <c r="B70" t="s">
        <v>2823</v>
      </c>
      <c r="C70" t="s">
        <v>2826</v>
      </c>
      <c r="D70" t="s">
        <v>2838</v>
      </c>
      <c r="E70" t="s">
        <v>15</v>
      </c>
      <c r="F70">
        <v>0</v>
      </c>
      <c r="G70">
        <v>0</v>
      </c>
      <c r="H70" t="s">
        <v>44</v>
      </c>
      <c r="I70">
        <v>1</v>
      </c>
      <c r="J70">
        <v>32.769878926258563</v>
      </c>
      <c r="K70">
        <v>123.30204897661667</v>
      </c>
      <c r="L70">
        <v>163.84855978743315</v>
      </c>
      <c r="M70">
        <v>-33.757758935166962</v>
      </c>
      <c r="N70">
        <v>151.41878811967541</v>
      </c>
      <c r="O70">
        <v>-14.754319664473872</v>
      </c>
      <c r="P70">
        <v>-22.013681658285037</v>
      </c>
      <c r="Q70">
        <v>72.444458573419169</v>
      </c>
      <c r="R70">
        <v>103.15987615987927</v>
      </c>
      <c r="S70">
        <v>1</v>
      </c>
      <c r="T70">
        <v>1</v>
      </c>
      <c r="U70" t="s">
        <v>2818</v>
      </c>
      <c r="W70">
        <f t="shared" ref="W70:W133" si="47">W$3*J70</f>
        <v>0.24060451777399761</v>
      </c>
      <c r="X70">
        <f t="shared" ref="X70:X133" si="48">X$3*K70</f>
        <v>0.64111939602149381</v>
      </c>
      <c r="Y70">
        <f t="shared" ref="Y70:Y133" si="49">Y$3*L70</f>
        <v>-0.54243310496328723</v>
      </c>
      <c r="Z70">
        <f t="shared" ref="Z70:Z133" si="50">Z$3*M70</f>
        <v>-0.24557244416175711</v>
      </c>
      <c r="AA70">
        <f t="shared" ref="AA70:AA133" si="51">AA$3*N70</f>
        <v>1.6593819257225275</v>
      </c>
      <c r="AB70">
        <f t="shared" ref="AB70:AB133" si="52">AB$3*O70</f>
        <v>-6.7444200102322438E-2</v>
      </c>
      <c r="AC70">
        <f t="shared" ref="AC70:AC133" si="53">AC$3*P70</f>
        <v>-0.15242674717787899</v>
      </c>
      <c r="AD70">
        <f t="shared" ref="AD70:AD133" si="54">AD$3*Q70</f>
        <v>0.46798575022321215</v>
      </c>
      <c r="AE70">
        <f t="shared" ref="AE70:AE133" si="55">AE$3*R70</f>
        <v>0.73410367098427942</v>
      </c>
      <c r="AF70">
        <f t="shared" ref="AF70:AF133" si="56">AF$3</f>
        <v>-0.5239687488631376</v>
      </c>
      <c r="AH70">
        <f t="shared" ref="AH70:AH133" si="57">SUM(W70:AF70)</f>
        <v>2.2113500154571271</v>
      </c>
      <c r="AI70">
        <f t="shared" ref="AI70:AI133" si="58">EXP(AH70)</f>
        <v>9.1280310616998843</v>
      </c>
      <c r="AJ70">
        <f t="shared" ref="AJ70:AJ133" si="59">AI70/(1+AI70)</f>
        <v>0.90126412587915583</v>
      </c>
      <c r="AK70">
        <f t="shared" ref="AK70:AK133" si="60">IF(S70=1,AJ70,1-AJ70)</f>
        <v>0.90126412587915583</v>
      </c>
      <c r="AL70">
        <f t="shared" ref="AL70:AL133" si="61">LN(AK70)</f>
        <v>-0.10395691685348593</v>
      </c>
      <c r="AN70">
        <f>VLOOKUP(J70,counts!$W$8:$Z$13,4,FALSE)</f>
        <v>61</v>
      </c>
      <c r="AO70">
        <f>VLOOKUP(K70,counts!$W$17:$Z$23,4,FALSE)</f>
        <v>73</v>
      </c>
      <c r="AP70">
        <f>VLOOKUP(L70,counts!$W$27:$Z$33,4,FALSE)</f>
        <v>38</v>
      </c>
      <c r="AQ70">
        <f>VLOOKUP(M70,counts!$W$38:$Z$49,4,FALSE)</f>
        <v>47</v>
      </c>
      <c r="AR70">
        <f>VLOOKUP(N70,counts!$W$53:$Z$54,4,FALSE)</f>
        <v>102</v>
      </c>
      <c r="AS70">
        <f>VLOOKUP(O70,counts!$W$58:$Z$62,4,FALSE)</f>
        <v>52</v>
      </c>
      <c r="AT70">
        <f>VLOOKUP(P70,counts!$W$66:$Z$69,4,FALSE)</f>
        <v>50</v>
      </c>
      <c r="AU70">
        <f>VLOOKUP(Q70,counts!$W$73:$Z$75,4,FALSE)</f>
        <v>68</v>
      </c>
      <c r="AV70">
        <f>VLOOKUP(R70,counts!$W$79:$Z$81,4,FALSE)</f>
        <v>75</v>
      </c>
      <c r="AW70">
        <f t="shared" ref="AW70:AW133" si="62">SUM(AN70:AV70)</f>
        <v>566</v>
      </c>
      <c r="AX70">
        <f t="shared" ref="AX70:AX133" si="63">S70</f>
        <v>1</v>
      </c>
      <c r="AY70">
        <f t="shared" ref="AY70:AY133" si="64">T70</f>
        <v>1</v>
      </c>
      <c r="AZ70" t="str">
        <f t="shared" ref="AZ70:AZ133" si="65">U70</f>
        <v>Train</v>
      </c>
      <c r="BA70" t="str">
        <f t="shared" ref="BA70:BA133" si="66">A70</f>
        <v>31-40</v>
      </c>
      <c r="BB70" t="str">
        <f t="shared" ref="BB70:BB133" si="67">B70</f>
        <v>F, G, T</v>
      </c>
      <c r="BC70" t="str">
        <f t="shared" ref="BC70:BC133" si="68">C70</f>
        <v>100+</v>
      </c>
      <c r="BD70" t="str">
        <f t="shared" ref="BD70:BD133" si="69">D70</f>
        <v>Blank</v>
      </c>
      <c r="BE70" t="str">
        <f t="shared" ref="BE70:BE133" si="70">E70</f>
        <v>female</v>
      </c>
      <c r="BF70">
        <f t="shared" ref="BF70:BF133" si="71">F70</f>
        <v>0</v>
      </c>
      <c r="BG70">
        <f t="shared" ref="BG70:BG133" si="72">G70</f>
        <v>0</v>
      </c>
      <c r="BH70" t="str">
        <f t="shared" ref="BH70:BH133" si="73">H70</f>
        <v>C</v>
      </c>
      <c r="BI70">
        <f t="shared" ref="BI70:BI133" si="74">I70</f>
        <v>1</v>
      </c>
      <c r="BK70">
        <f t="shared" ref="BK70:BK133" si="75">BK$3*J70</f>
        <v>0.24679587375027071</v>
      </c>
      <c r="BL70">
        <f t="shared" si="39"/>
        <v>0.62807202347308144</v>
      </c>
      <c r="BM70">
        <f t="shared" si="40"/>
        <v>0</v>
      </c>
      <c r="BN70">
        <f t="shared" si="41"/>
        <v>-0.24005469764357676</v>
      </c>
      <c r="BO70">
        <f t="shared" si="42"/>
        <v>1.608400077660413</v>
      </c>
      <c r="BP70">
        <f t="shared" si="43"/>
        <v>-6.3943938845999151E-2</v>
      </c>
      <c r="BQ70">
        <f t="shared" si="44"/>
        <v>-0.12308910231949276</v>
      </c>
      <c r="BR70">
        <f t="shared" si="45"/>
        <v>0.42637636209158797</v>
      </c>
      <c r="BS70">
        <f t="shared" si="46"/>
        <v>0.51509397558912873</v>
      </c>
      <c r="BT70">
        <f t="shared" ref="BT70:BT133" si="76">BT$3</f>
        <v>-0.52064632557427459</v>
      </c>
      <c r="BV70">
        <f t="shared" ref="BV70:BV133" si="77">SUM(BK70:BT70)</f>
        <v>2.4770042481811387</v>
      </c>
      <c r="BW70">
        <f t="shared" ref="BW70:BW133" si="78">EXP(BV70)</f>
        <v>11.905544883393814</v>
      </c>
      <c r="BX70">
        <f t="shared" ref="BX70:BX133" si="79">BW70/(1+BW70)</f>
        <v>0.92251392645290409</v>
      </c>
      <c r="BY70">
        <f t="shared" ref="BY70:BY133" si="80">IF(S70=1,BX70,1-BX70)</f>
        <v>0.92251392645290409</v>
      </c>
      <c r="BZ70">
        <f t="shared" ref="BZ70:BZ133" si="81">LN(BY70)</f>
        <v>-8.0652806755492398E-2</v>
      </c>
    </row>
    <row r="71" spans="1:78" x14ac:dyDescent="0.3">
      <c r="A71" t="s">
        <v>2820</v>
      </c>
      <c r="B71" t="s">
        <v>2838</v>
      </c>
      <c r="C71" t="s">
        <v>2850</v>
      </c>
      <c r="D71" t="s">
        <v>2838</v>
      </c>
      <c r="E71" t="s">
        <v>20</v>
      </c>
      <c r="F71">
        <v>0</v>
      </c>
      <c r="G71">
        <v>0</v>
      </c>
      <c r="H71" t="s">
        <v>2843</v>
      </c>
      <c r="I71">
        <v>2</v>
      </c>
      <c r="J71">
        <v>-11.613432440426715</v>
      </c>
      <c r="K71">
        <v>-42.171718189759716</v>
      </c>
      <c r="L71">
        <v>-9.6115457513775127</v>
      </c>
      <c r="M71">
        <v>-33.757758935166962</v>
      </c>
      <c r="N71">
        <v>-108.67008854708662</v>
      </c>
      <c r="O71">
        <v>-14.754319664473872</v>
      </c>
      <c r="P71">
        <v>-22.013681658285037</v>
      </c>
      <c r="Q71">
        <v>-22.422560732600829</v>
      </c>
      <c r="R71">
        <v>25.957134405206311</v>
      </c>
      <c r="S71">
        <v>0</v>
      </c>
      <c r="T71">
        <v>1</v>
      </c>
      <c r="U71" t="s">
        <v>2818</v>
      </c>
      <c r="W71">
        <f t="shared" si="47"/>
        <v>-8.5268679762827468E-2</v>
      </c>
      <c r="X71">
        <f t="shared" si="48"/>
        <v>-0.21927540312111751</v>
      </c>
      <c r="Y71">
        <f t="shared" si="49"/>
        <v>3.1819752411496448E-2</v>
      </c>
      <c r="Z71">
        <f t="shared" si="50"/>
        <v>-0.24557244416175711</v>
      </c>
      <c r="AA71">
        <f t="shared" si="51"/>
        <v>-1.1909036060913412</v>
      </c>
      <c r="AB71">
        <f t="shared" si="52"/>
        <v>-6.7444200102322438E-2</v>
      </c>
      <c r="AC71">
        <f t="shared" si="53"/>
        <v>-0.15242674717787899</v>
      </c>
      <c r="AD71">
        <f t="shared" si="54"/>
        <v>-0.14484805481342802</v>
      </c>
      <c r="AE71">
        <f t="shared" si="55"/>
        <v>0.184715495640593</v>
      </c>
      <c r="AF71">
        <f t="shared" si="56"/>
        <v>-0.5239687488631376</v>
      </c>
      <c r="AH71">
        <f t="shared" si="57"/>
        <v>-2.4131726360417205</v>
      </c>
      <c r="AI71">
        <f t="shared" si="58"/>
        <v>8.9530794877221903E-2</v>
      </c>
      <c r="AJ71">
        <f t="shared" si="59"/>
        <v>8.2173716702804198E-2</v>
      </c>
      <c r="AK71">
        <f t="shared" si="60"/>
        <v>0.91782628329719584</v>
      </c>
      <c r="AL71">
        <f t="shared" si="61"/>
        <v>-8.5747140149686846E-2</v>
      </c>
      <c r="AN71">
        <f>VLOOKUP(J71,counts!$W$8:$Z$13,4,FALSE)</f>
        <v>52</v>
      </c>
      <c r="AO71">
        <f>VLOOKUP(K71,counts!$W$17:$Z$23,4,FALSE)</f>
        <v>48</v>
      </c>
      <c r="AP71">
        <f>VLOOKUP(L71,counts!$W$27:$Z$33,4,FALSE)</f>
        <v>55</v>
      </c>
      <c r="AQ71">
        <f>VLOOKUP(M71,counts!$W$38:$Z$49,4,FALSE)</f>
        <v>47</v>
      </c>
      <c r="AR71">
        <f>VLOOKUP(N71,counts!$W$53:$Z$54,4,FALSE)</f>
        <v>20</v>
      </c>
      <c r="AS71">
        <f>VLOOKUP(O71,counts!$W$58:$Z$62,4,FALSE)</f>
        <v>52</v>
      </c>
      <c r="AT71">
        <f>VLOOKUP(P71,counts!$W$66:$Z$69,4,FALSE)</f>
        <v>50</v>
      </c>
      <c r="AU71">
        <f>VLOOKUP(Q71,counts!$W$73:$Z$75,4,FALSE)</f>
        <v>50</v>
      </c>
      <c r="AV71">
        <f>VLOOKUP(R71,counts!$W$79:$Z$81,4,FALSE)</f>
        <v>59</v>
      </c>
      <c r="AW71">
        <f t="shared" si="62"/>
        <v>433</v>
      </c>
      <c r="AX71">
        <f t="shared" si="63"/>
        <v>0</v>
      </c>
      <c r="AY71">
        <f t="shared" si="64"/>
        <v>1</v>
      </c>
      <c r="AZ71" t="str">
        <f t="shared" si="65"/>
        <v>Train</v>
      </c>
      <c r="BA71" t="str">
        <f t="shared" si="66"/>
        <v>18-30</v>
      </c>
      <c r="BB71" t="str">
        <f t="shared" si="67"/>
        <v>Blank</v>
      </c>
      <c r="BC71" t="str">
        <f t="shared" si="68"/>
        <v>11-20</v>
      </c>
      <c r="BD71" t="str">
        <f t="shared" si="69"/>
        <v>Blank</v>
      </c>
      <c r="BE71" t="str">
        <f t="shared" si="70"/>
        <v>male</v>
      </c>
      <c r="BF71">
        <f t="shared" si="71"/>
        <v>0</v>
      </c>
      <c r="BG71">
        <f t="shared" si="72"/>
        <v>0</v>
      </c>
      <c r="BH71" t="str">
        <f t="shared" si="73"/>
        <v>S, blank</v>
      </c>
      <c r="BI71">
        <f t="shared" si="74"/>
        <v>2</v>
      </c>
      <c r="BK71">
        <f t="shared" si="75"/>
        <v>-8.7462856143731463E-2</v>
      </c>
      <c r="BL71">
        <f t="shared" si="39"/>
        <v>-0.2148129459049134</v>
      </c>
      <c r="BM71">
        <f t="shared" si="40"/>
        <v>0</v>
      </c>
      <c r="BN71">
        <f t="shared" si="41"/>
        <v>-0.24005469764357676</v>
      </c>
      <c r="BO71">
        <f t="shared" si="42"/>
        <v>-1.1543150029727813</v>
      </c>
      <c r="BP71">
        <f t="shared" si="43"/>
        <v>-6.3943938845999151E-2</v>
      </c>
      <c r="BQ71">
        <f t="shared" si="44"/>
        <v>-0.12308910231949276</v>
      </c>
      <c r="BR71">
        <f t="shared" si="45"/>
        <v>-0.13196937436222192</v>
      </c>
      <c r="BS71">
        <f t="shared" si="46"/>
        <v>0.1296081776499752</v>
      </c>
      <c r="BT71">
        <f t="shared" si="76"/>
        <v>-0.52064632557427459</v>
      </c>
      <c r="BV71">
        <f t="shared" si="77"/>
        <v>-2.4066860661170164</v>
      </c>
      <c r="BW71">
        <f t="shared" si="78"/>
        <v>9.0113430248252288E-2</v>
      </c>
      <c r="BX71">
        <f t="shared" si="79"/>
        <v>8.2664269375830643E-2</v>
      </c>
      <c r="BY71">
        <f t="shared" si="80"/>
        <v>0.9173357306241694</v>
      </c>
      <c r="BZ71">
        <f t="shared" si="81"/>
        <v>-8.6281755274661129E-2</v>
      </c>
    </row>
    <row r="72" spans="1:78" x14ac:dyDescent="0.3">
      <c r="A72" t="s">
        <v>2820</v>
      </c>
      <c r="B72" t="s">
        <v>2838</v>
      </c>
      <c r="C72" t="s">
        <v>2850</v>
      </c>
      <c r="D72" t="s">
        <v>2832</v>
      </c>
      <c r="E72" t="s">
        <v>20</v>
      </c>
      <c r="F72">
        <v>0</v>
      </c>
      <c r="G72">
        <v>0</v>
      </c>
      <c r="H72" t="s">
        <v>2843</v>
      </c>
      <c r="I72">
        <v>2</v>
      </c>
      <c r="J72">
        <v>-11.613432440426715</v>
      </c>
      <c r="K72">
        <v>-42.171718189759716</v>
      </c>
      <c r="L72">
        <v>-9.6115457513775127</v>
      </c>
      <c r="M72">
        <v>45.286193221659182</v>
      </c>
      <c r="N72">
        <v>-108.67008854708662</v>
      </c>
      <c r="O72">
        <v>-14.754319664473872</v>
      </c>
      <c r="P72">
        <v>-22.013681658285037</v>
      </c>
      <c r="Q72">
        <v>-22.422560732600829</v>
      </c>
      <c r="R72">
        <v>25.957134405206311</v>
      </c>
      <c r="S72">
        <v>0</v>
      </c>
      <c r="T72">
        <v>1</v>
      </c>
      <c r="U72" t="s">
        <v>2818</v>
      </c>
      <c r="W72">
        <f t="shared" si="47"/>
        <v>-8.5268679762827468E-2</v>
      </c>
      <c r="X72">
        <f t="shared" si="48"/>
        <v>-0.21927540312111751</v>
      </c>
      <c r="Y72">
        <f t="shared" si="49"/>
        <v>3.1819752411496448E-2</v>
      </c>
      <c r="Z72">
        <f t="shared" si="50"/>
        <v>0.32943659493459909</v>
      </c>
      <c r="AA72">
        <f t="shared" si="51"/>
        <v>-1.1909036060913412</v>
      </c>
      <c r="AB72">
        <f t="shared" si="52"/>
        <v>-6.7444200102322438E-2</v>
      </c>
      <c r="AC72">
        <f t="shared" si="53"/>
        <v>-0.15242674717787899</v>
      </c>
      <c r="AD72">
        <f t="shared" si="54"/>
        <v>-0.14484805481342802</v>
      </c>
      <c r="AE72">
        <f t="shared" si="55"/>
        <v>0.184715495640593</v>
      </c>
      <c r="AF72">
        <f t="shared" si="56"/>
        <v>-0.5239687488631376</v>
      </c>
      <c r="AH72">
        <f t="shared" si="57"/>
        <v>-1.8381635969453649</v>
      </c>
      <c r="AI72">
        <f t="shared" si="58"/>
        <v>0.1591093468734075</v>
      </c>
      <c r="AJ72">
        <f t="shared" si="59"/>
        <v>0.13726862552061248</v>
      </c>
      <c r="AK72">
        <f t="shared" si="60"/>
        <v>0.86273137447938752</v>
      </c>
      <c r="AL72">
        <f t="shared" si="61"/>
        <v>-0.14765190578601714</v>
      </c>
      <c r="AN72">
        <f>VLOOKUP(J72,counts!$W$8:$Z$13,4,FALSE)</f>
        <v>52</v>
      </c>
      <c r="AO72">
        <f>VLOOKUP(K72,counts!$W$17:$Z$23,4,FALSE)</f>
        <v>48</v>
      </c>
      <c r="AP72">
        <f>VLOOKUP(L72,counts!$W$27:$Z$33,4,FALSE)</f>
        <v>55</v>
      </c>
      <c r="AQ72">
        <f>VLOOKUP(M72,counts!$W$38:$Z$49,4,FALSE)</f>
        <v>64</v>
      </c>
      <c r="AR72">
        <f>VLOOKUP(N72,counts!$W$53:$Z$54,4,FALSE)</f>
        <v>20</v>
      </c>
      <c r="AS72">
        <f>VLOOKUP(O72,counts!$W$58:$Z$62,4,FALSE)</f>
        <v>52</v>
      </c>
      <c r="AT72">
        <f>VLOOKUP(P72,counts!$W$66:$Z$69,4,FALSE)</f>
        <v>50</v>
      </c>
      <c r="AU72">
        <f>VLOOKUP(Q72,counts!$W$73:$Z$75,4,FALSE)</f>
        <v>50</v>
      </c>
      <c r="AV72">
        <f>VLOOKUP(R72,counts!$W$79:$Z$81,4,FALSE)</f>
        <v>59</v>
      </c>
      <c r="AW72">
        <f t="shared" si="62"/>
        <v>450</v>
      </c>
      <c r="AX72">
        <f t="shared" si="63"/>
        <v>0</v>
      </c>
      <c r="AY72">
        <f t="shared" si="64"/>
        <v>1</v>
      </c>
      <c r="AZ72" t="str">
        <f t="shared" si="65"/>
        <v>Train</v>
      </c>
      <c r="BA72" t="str">
        <f t="shared" si="66"/>
        <v>18-30</v>
      </c>
      <c r="BB72" t="str">
        <f t="shared" si="67"/>
        <v>Blank</v>
      </c>
      <c r="BC72" t="str">
        <f t="shared" si="68"/>
        <v>11-20</v>
      </c>
      <c r="BD72" t="str">
        <f t="shared" si="69"/>
        <v>NJ</v>
      </c>
      <c r="BE72" t="str">
        <f t="shared" si="70"/>
        <v>male</v>
      </c>
      <c r="BF72">
        <f t="shared" si="71"/>
        <v>0</v>
      </c>
      <c r="BG72">
        <f t="shared" si="72"/>
        <v>0</v>
      </c>
      <c r="BH72" t="str">
        <f t="shared" si="73"/>
        <v>S, blank</v>
      </c>
      <c r="BI72">
        <f t="shared" si="74"/>
        <v>2</v>
      </c>
      <c r="BK72">
        <f t="shared" si="75"/>
        <v>-8.7462856143731463E-2</v>
      </c>
      <c r="BL72">
        <f t="shared" si="39"/>
        <v>-0.2148129459049134</v>
      </c>
      <c r="BM72">
        <f t="shared" si="40"/>
        <v>0</v>
      </c>
      <c r="BN72">
        <f t="shared" si="41"/>
        <v>0.322034511891991</v>
      </c>
      <c r="BO72">
        <f t="shared" si="42"/>
        <v>-1.1543150029727813</v>
      </c>
      <c r="BP72">
        <f t="shared" si="43"/>
        <v>-6.3943938845999151E-2</v>
      </c>
      <c r="BQ72">
        <f t="shared" si="44"/>
        <v>-0.12308910231949276</v>
      </c>
      <c r="BR72">
        <f t="shared" si="45"/>
        <v>-0.13196937436222192</v>
      </c>
      <c r="BS72">
        <f t="shared" si="46"/>
        <v>0.1296081776499752</v>
      </c>
      <c r="BT72">
        <f t="shared" si="76"/>
        <v>-0.52064632557427459</v>
      </c>
      <c r="BV72">
        <f t="shared" si="77"/>
        <v>-1.8445968565814486</v>
      </c>
      <c r="BW72">
        <f t="shared" si="78"/>
        <v>0.15808904060095705</v>
      </c>
      <c r="BX72">
        <f t="shared" si="79"/>
        <v>0.13650853695923182</v>
      </c>
      <c r="BY72">
        <f t="shared" si="80"/>
        <v>0.86349146304076818</v>
      </c>
      <c r="BZ72">
        <f t="shared" si="81"/>
        <v>-0.1467712679054585</v>
      </c>
    </row>
    <row r="73" spans="1:78" x14ac:dyDescent="0.3">
      <c r="A73" t="s">
        <v>2820</v>
      </c>
      <c r="B73" t="s">
        <v>2838</v>
      </c>
      <c r="C73" t="s">
        <v>2850</v>
      </c>
      <c r="D73" t="s">
        <v>2834</v>
      </c>
      <c r="E73" t="s">
        <v>20</v>
      </c>
      <c r="F73">
        <v>0</v>
      </c>
      <c r="G73">
        <v>0</v>
      </c>
      <c r="H73" t="s">
        <v>2843</v>
      </c>
      <c r="I73">
        <v>2</v>
      </c>
      <c r="J73">
        <v>-11.613432440426715</v>
      </c>
      <c r="K73">
        <v>-42.171718189759716</v>
      </c>
      <c r="L73">
        <v>-9.6115457513775127</v>
      </c>
      <c r="M73">
        <v>82.755538165800246</v>
      </c>
      <c r="N73">
        <v>-108.67008854708662</v>
      </c>
      <c r="O73">
        <v>-14.754319664473872</v>
      </c>
      <c r="P73">
        <v>-22.013681658285037</v>
      </c>
      <c r="Q73">
        <v>-22.422560732600829</v>
      </c>
      <c r="R73">
        <v>25.957134405206311</v>
      </c>
      <c r="S73">
        <v>0</v>
      </c>
      <c r="T73">
        <v>1</v>
      </c>
      <c r="U73" t="s">
        <v>2818</v>
      </c>
      <c r="W73">
        <f t="shared" si="47"/>
        <v>-8.5268679762827468E-2</v>
      </c>
      <c r="X73">
        <f t="shared" si="48"/>
        <v>-0.21927540312111751</v>
      </c>
      <c r="Y73">
        <f t="shared" si="49"/>
        <v>3.1819752411496448E-2</v>
      </c>
      <c r="Z73">
        <f t="shared" si="50"/>
        <v>0.60200915038013103</v>
      </c>
      <c r="AA73">
        <f t="shared" si="51"/>
        <v>-1.1909036060913412</v>
      </c>
      <c r="AB73">
        <f t="shared" si="52"/>
        <v>-6.7444200102322438E-2</v>
      </c>
      <c r="AC73">
        <f t="shared" si="53"/>
        <v>-0.15242674717787899</v>
      </c>
      <c r="AD73">
        <f t="shared" si="54"/>
        <v>-0.14484805481342802</v>
      </c>
      <c r="AE73">
        <f t="shared" si="55"/>
        <v>0.184715495640593</v>
      </c>
      <c r="AF73">
        <f t="shared" si="56"/>
        <v>-0.5239687488631376</v>
      </c>
      <c r="AH73">
        <f t="shared" si="57"/>
        <v>-1.5655910414998329</v>
      </c>
      <c r="AI73">
        <f t="shared" si="58"/>
        <v>0.20896446999354948</v>
      </c>
      <c r="AJ73">
        <f t="shared" si="59"/>
        <v>0.17284583226392453</v>
      </c>
      <c r="AK73">
        <f t="shared" si="60"/>
        <v>0.82715416773607542</v>
      </c>
      <c r="AL73">
        <f t="shared" si="61"/>
        <v>-0.18976418327158256</v>
      </c>
      <c r="AN73">
        <f>VLOOKUP(J73,counts!$W$8:$Z$13,4,FALSE)</f>
        <v>52</v>
      </c>
      <c r="AO73">
        <f>VLOOKUP(K73,counts!$W$17:$Z$23,4,FALSE)</f>
        <v>48</v>
      </c>
      <c r="AP73">
        <f>VLOOKUP(L73,counts!$W$27:$Z$33,4,FALSE)</f>
        <v>55</v>
      </c>
      <c r="AQ73">
        <f>VLOOKUP(M73,counts!$W$38:$Z$49,4,FALSE)</f>
        <v>71</v>
      </c>
      <c r="AR73">
        <f>VLOOKUP(N73,counts!$W$53:$Z$54,4,FALSE)</f>
        <v>20</v>
      </c>
      <c r="AS73">
        <f>VLOOKUP(O73,counts!$W$58:$Z$62,4,FALSE)</f>
        <v>52</v>
      </c>
      <c r="AT73">
        <f>VLOOKUP(P73,counts!$W$66:$Z$69,4,FALSE)</f>
        <v>50</v>
      </c>
      <c r="AU73">
        <f>VLOOKUP(Q73,counts!$W$73:$Z$75,4,FALSE)</f>
        <v>50</v>
      </c>
      <c r="AV73">
        <f>VLOOKUP(R73,counts!$W$79:$Z$81,4,FALSE)</f>
        <v>59</v>
      </c>
      <c r="AW73">
        <f t="shared" si="62"/>
        <v>457</v>
      </c>
      <c r="AX73">
        <f t="shared" si="63"/>
        <v>0</v>
      </c>
      <c r="AY73">
        <f t="shared" si="64"/>
        <v>1</v>
      </c>
      <c r="AZ73" t="str">
        <f t="shared" si="65"/>
        <v>Train</v>
      </c>
      <c r="BA73" t="str">
        <f t="shared" si="66"/>
        <v>18-30</v>
      </c>
      <c r="BB73" t="str">
        <f t="shared" si="67"/>
        <v>Blank</v>
      </c>
      <c r="BC73" t="str">
        <f t="shared" si="68"/>
        <v>11-20</v>
      </c>
      <c r="BD73" t="str">
        <f t="shared" si="69"/>
        <v>OH</v>
      </c>
      <c r="BE73" t="str">
        <f t="shared" si="70"/>
        <v>male</v>
      </c>
      <c r="BF73">
        <f t="shared" si="71"/>
        <v>0</v>
      </c>
      <c r="BG73">
        <f t="shared" si="72"/>
        <v>0</v>
      </c>
      <c r="BH73" t="str">
        <f t="shared" si="73"/>
        <v>S, blank</v>
      </c>
      <c r="BI73">
        <f t="shared" si="74"/>
        <v>2</v>
      </c>
      <c r="BK73">
        <f t="shared" si="75"/>
        <v>-8.7462856143731463E-2</v>
      </c>
      <c r="BL73">
        <f t="shared" si="39"/>
        <v>-0.2148129459049134</v>
      </c>
      <c r="BM73">
        <f t="shared" si="40"/>
        <v>0</v>
      </c>
      <c r="BN73">
        <f t="shared" si="41"/>
        <v>0.58848265759808793</v>
      </c>
      <c r="BO73">
        <f t="shared" si="42"/>
        <v>-1.1543150029727813</v>
      </c>
      <c r="BP73">
        <f t="shared" si="43"/>
        <v>-6.3943938845999151E-2</v>
      </c>
      <c r="BQ73">
        <f t="shared" si="44"/>
        <v>-0.12308910231949276</v>
      </c>
      <c r="BR73">
        <f t="shared" si="45"/>
        <v>-0.13196937436222192</v>
      </c>
      <c r="BS73">
        <f t="shared" si="46"/>
        <v>0.1296081776499752</v>
      </c>
      <c r="BT73">
        <f t="shared" si="76"/>
        <v>-0.52064632557427459</v>
      </c>
      <c r="BV73">
        <f t="shared" si="77"/>
        <v>-1.5781487108753516</v>
      </c>
      <c r="BW73">
        <f t="shared" si="78"/>
        <v>0.20635677084833759</v>
      </c>
      <c r="BX73">
        <f t="shared" si="79"/>
        <v>0.17105782952021964</v>
      </c>
      <c r="BY73">
        <f t="shared" si="80"/>
        <v>0.82894217047978036</v>
      </c>
      <c r="BZ73">
        <f t="shared" si="81"/>
        <v>-0.18760488444678672</v>
      </c>
    </row>
    <row r="74" spans="1:78" x14ac:dyDescent="0.3">
      <c r="A74" t="s">
        <v>2812</v>
      </c>
      <c r="B74" t="s">
        <v>2838</v>
      </c>
      <c r="C74" t="s">
        <v>2850</v>
      </c>
      <c r="D74" t="s">
        <v>2839</v>
      </c>
      <c r="E74" t="s">
        <v>20</v>
      </c>
      <c r="F74">
        <v>0</v>
      </c>
      <c r="G74">
        <v>0</v>
      </c>
      <c r="H74" t="s">
        <v>2843</v>
      </c>
      <c r="I74">
        <v>2</v>
      </c>
      <c r="J74">
        <v>74.751267398446615</v>
      </c>
      <c r="K74">
        <v>-42.171718189759716</v>
      </c>
      <c r="L74">
        <v>-9.6115457513775127</v>
      </c>
      <c r="M74">
        <v>40.634191658169868</v>
      </c>
      <c r="N74">
        <v>-108.67008854708662</v>
      </c>
      <c r="O74">
        <v>-14.754319664473872</v>
      </c>
      <c r="P74">
        <v>-22.013681658285037</v>
      </c>
      <c r="Q74">
        <v>-22.422560732600829</v>
      </c>
      <c r="R74">
        <v>25.957134405206311</v>
      </c>
      <c r="S74">
        <v>0</v>
      </c>
      <c r="T74">
        <v>1</v>
      </c>
      <c r="U74" t="s">
        <v>2818</v>
      </c>
      <c r="W74">
        <f t="shared" si="47"/>
        <v>0.54884220615739254</v>
      </c>
      <c r="X74">
        <f t="shared" si="48"/>
        <v>-0.21927540312111751</v>
      </c>
      <c r="Y74">
        <f t="shared" si="49"/>
        <v>3.1819752411496448E-2</v>
      </c>
      <c r="Z74">
        <f t="shared" si="50"/>
        <v>0.29559538538083652</v>
      </c>
      <c r="AA74">
        <f t="shared" si="51"/>
        <v>-1.1909036060913412</v>
      </c>
      <c r="AB74">
        <f t="shared" si="52"/>
        <v>-6.7444200102322438E-2</v>
      </c>
      <c r="AC74">
        <f t="shared" si="53"/>
        <v>-0.15242674717787899</v>
      </c>
      <c r="AD74">
        <f t="shared" si="54"/>
        <v>-0.14484805481342802</v>
      </c>
      <c r="AE74">
        <f t="shared" si="55"/>
        <v>0.184715495640593</v>
      </c>
      <c r="AF74">
        <f t="shared" si="56"/>
        <v>-0.5239687488631376</v>
      </c>
      <c r="AH74">
        <f t="shared" si="57"/>
        <v>-1.2378939205789072</v>
      </c>
      <c r="AI74">
        <f t="shared" si="58"/>
        <v>0.28999432632808758</v>
      </c>
      <c r="AJ74">
        <f t="shared" si="59"/>
        <v>0.22480279208168594</v>
      </c>
      <c r="AK74">
        <f t="shared" si="60"/>
        <v>0.77519720791831404</v>
      </c>
      <c r="AL74">
        <f t="shared" si="61"/>
        <v>-0.25463782016862774</v>
      </c>
      <c r="AN74">
        <f>VLOOKUP(J74,counts!$W$8:$Z$13,4,FALSE)</f>
        <v>70</v>
      </c>
      <c r="AO74">
        <f>VLOOKUP(K74,counts!$W$17:$Z$23,4,FALSE)</f>
        <v>48</v>
      </c>
      <c r="AP74">
        <f>VLOOKUP(L74,counts!$W$27:$Z$33,4,FALSE)</f>
        <v>55</v>
      </c>
      <c r="AQ74">
        <f>VLOOKUP(M74,counts!$W$38:$Z$49,4,FALSE)</f>
        <v>63</v>
      </c>
      <c r="AR74">
        <f>VLOOKUP(N74,counts!$W$53:$Z$54,4,FALSE)</f>
        <v>20</v>
      </c>
      <c r="AS74">
        <f>VLOOKUP(O74,counts!$W$58:$Z$62,4,FALSE)</f>
        <v>52</v>
      </c>
      <c r="AT74">
        <f>VLOOKUP(P74,counts!$W$66:$Z$69,4,FALSE)</f>
        <v>50</v>
      </c>
      <c r="AU74">
        <f>VLOOKUP(Q74,counts!$W$73:$Z$75,4,FALSE)</f>
        <v>50</v>
      </c>
      <c r="AV74">
        <f>VLOOKUP(R74,counts!$W$79:$Z$81,4,FALSE)</f>
        <v>59</v>
      </c>
      <c r="AW74">
        <f t="shared" si="62"/>
        <v>467</v>
      </c>
      <c r="AX74">
        <f t="shared" si="63"/>
        <v>0</v>
      </c>
      <c r="AY74">
        <f t="shared" si="64"/>
        <v>1</v>
      </c>
      <c r="AZ74" t="str">
        <f t="shared" si="65"/>
        <v>Train</v>
      </c>
      <c r="BA74" t="str">
        <f t="shared" si="66"/>
        <v>51-60</v>
      </c>
      <c r="BB74" t="str">
        <f t="shared" si="67"/>
        <v>Blank</v>
      </c>
      <c r="BC74" t="str">
        <f t="shared" si="68"/>
        <v>11-20</v>
      </c>
      <c r="BD74" t="str">
        <f t="shared" si="69"/>
        <v>Others</v>
      </c>
      <c r="BE74" t="str">
        <f t="shared" si="70"/>
        <v>male</v>
      </c>
      <c r="BF74">
        <f t="shared" si="71"/>
        <v>0</v>
      </c>
      <c r="BG74">
        <f t="shared" si="72"/>
        <v>0</v>
      </c>
      <c r="BH74" t="str">
        <f t="shared" si="73"/>
        <v>S, blank</v>
      </c>
      <c r="BI74">
        <f t="shared" si="74"/>
        <v>2</v>
      </c>
      <c r="BK74">
        <f t="shared" si="75"/>
        <v>0.56296528873523233</v>
      </c>
      <c r="BL74">
        <f t="shared" si="39"/>
        <v>-0.2148129459049134</v>
      </c>
      <c r="BM74">
        <f t="shared" si="40"/>
        <v>0</v>
      </c>
      <c r="BN74">
        <f t="shared" si="41"/>
        <v>0.28895367761902863</v>
      </c>
      <c r="BO74">
        <f t="shared" si="42"/>
        <v>-1.1543150029727813</v>
      </c>
      <c r="BP74">
        <f t="shared" si="43"/>
        <v>-6.3943938845999151E-2</v>
      </c>
      <c r="BQ74">
        <f t="shared" si="44"/>
        <v>-0.12308910231949276</v>
      </c>
      <c r="BR74">
        <f t="shared" si="45"/>
        <v>-0.13196937436222192</v>
      </c>
      <c r="BS74">
        <f t="shared" si="46"/>
        <v>0.1296081776499752</v>
      </c>
      <c r="BT74">
        <f t="shared" si="76"/>
        <v>-0.52064632557427459</v>
      </c>
      <c r="BV74">
        <f t="shared" si="77"/>
        <v>-1.2272495459754471</v>
      </c>
      <c r="BW74">
        <f t="shared" si="78"/>
        <v>0.2930976215881031</v>
      </c>
      <c r="BX74">
        <f t="shared" si="79"/>
        <v>0.22666318203272123</v>
      </c>
      <c r="BY74">
        <f t="shared" si="80"/>
        <v>0.77333681796727882</v>
      </c>
      <c r="BZ74">
        <f t="shared" si="81"/>
        <v>-0.25704059700787218</v>
      </c>
    </row>
    <row r="75" spans="1:78" x14ac:dyDescent="0.3">
      <c r="A75" t="s">
        <v>2821</v>
      </c>
      <c r="B75" t="s">
        <v>2823</v>
      </c>
      <c r="C75" t="s">
        <v>2810</v>
      </c>
      <c r="D75" t="s">
        <v>2830</v>
      </c>
      <c r="E75" t="s">
        <v>20</v>
      </c>
      <c r="F75">
        <v>2</v>
      </c>
      <c r="G75">
        <v>1</v>
      </c>
      <c r="H75" t="s">
        <v>2843</v>
      </c>
      <c r="I75">
        <v>2</v>
      </c>
      <c r="J75">
        <v>-3.7643689058441341</v>
      </c>
      <c r="K75">
        <v>123.30204897661667</v>
      </c>
      <c r="L75">
        <v>22.971838090238197</v>
      </c>
      <c r="M75">
        <v>123.30204897661667</v>
      </c>
      <c r="N75">
        <v>-108.67008854708662</v>
      </c>
      <c r="O75">
        <v>47.533478806865013</v>
      </c>
      <c r="P75">
        <v>79.365382998232107</v>
      </c>
      <c r="Q75">
        <v>-22.422560732600829</v>
      </c>
      <c r="R75">
        <v>25.957134405206311</v>
      </c>
      <c r="S75">
        <v>1</v>
      </c>
      <c r="T75">
        <v>1</v>
      </c>
      <c r="U75" t="s">
        <v>2818</v>
      </c>
      <c r="W75">
        <f t="shared" si="47"/>
        <v>-2.7638923151110589E-2</v>
      </c>
      <c r="X75">
        <f t="shared" si="48"/>
        <v>0.64111939602149381</v>
      </c>
      <c r="Y75">
        <f t="shared" si="49"/>
        <v>-7.6050015197982379E-2</v>
      </c>
      <c r="Z75">
        <f t="shared" si="50"/>
        <v>0.89696669721155109</v>
      </c>
      <c r="AA75">
        <f t="shared" si="51"/>
        <v>-1.1909036060913412</v>
      </c>
      <c r="AB75">
        <f t="shared" si="52"/>
        <v>0.21728263512745474</v>
      </c>
      <c r="AC75">
        <f t="shared" si="53"/>
        <v>0.54954038841540609</v>
      </c>
      <c r="AD75">
        <f t="shared" si="54"/>
        <v>-0.14484805481342802</v>
      </c>
      <c r="AE75">
        <f t="shared" si="55"/>
        <v>0.184715495640593</v>
      </c>
      <c r="AF75">
        <f t="shared" si="56"/>
        <v>-0.5239687488631376</v>
      </c>
      <c r="AH75">
        <f t="shared" si="57"/>
        <v>0.52621526429949916</v>
      </c>
      <c r="AI75">
        <f t="shared" si="58"/>
        <v>1.6925144514648331</v>
      </c>
      <c r="AJ75">
        <f t="shared" si="59"/>
        <v>0.62859995070557151</v>
      </c>
      <c r="AK75">
        <f t="shared" si="60"/>
        <v>0.62859995070557151</v>
      </c>
      <c r="AL75">
        <f t="shared" si="61"/>
        <v>-0.4642602330380628</v>
      </c>
      <c r="AN75">
        <f>VLOOKUP(J75,counts!$W$8:$Z$13,4,FALSE)</f>
        <v>53</v>
      </c>
      <c r="AO75">
        <f>VLOOKUP(K75,counts!$W$17:$Z$23,4,FALSE)</f>
        <v>73</v>
      </c>
      <c r="AP75">
        <f>VLOOKUP(L75,counts!$W$27:$Z$33,4,FALSE)</f>
        <v>52</v>
      </c>
      <c r="AQ75">
        <f>VLOOKUP(M75,counts!$W$38:$Z$49,4,FALSE)</f>
        <v>80</v>
      </c>
      <c r="AR75">
        <f>VLOOKUP(N75,counts!$W$53:$Z$54,4,FALSE)</f>
        <v>20</v>
      </c>
      <c r="AS75">
        <f>VLOOKUP(O75,counts!$W$58:$Z$62,4,FALSE)</f>
        <v>60</v>
      </c>
      <c r="AT75">
        <f>VLOOKUP(P75,counts!$W$66:$Z$69,4,FALSE)</f>
        <v>70</v>
      </c>
      <c r="AU75">
        <f>VLOOKUP(Q75,counts!$W$73:$Z$75,4,FALSE)</f>
        <v>50</v>
      </c>
      <c r="AV75">
        <f>VLOOKUP(R75,counts!$W$79:$Z$81,4,FALSE)</f>
        <v>59</v>
      </c>
      <c r="AW75">
        <f t="shared" si="62"/>
        <v>517</v>
      </c>
      <c r="AX75">
        <f t="shared" si="63"/>
        <v>1</v>
      </c>
      <c r="AY75">
        <f t="shared" si="64"/>
        <v>1</v>
      </c>
      <c r="AZ75" t="str">
        <f t="shared" si="65"/>
        <v>Train</v>
      </c>
      <c r="BA75" t="str">
        <f t="shared" si="66"/>
        <v>0-17</v>
      </c>
      <c r="BB75" t="str">
        <f t="shared" si="67"/>
        <v>F, G, T</v>
      </c>
      <c r="BC75" t="str">
        <f t="shared" si="68"/>
        <v>31-40</v>
      </c>
      <c r="BD75" t="str">
        <f t="shared" si="69"/>
        <v>MI</v>
      </c>
      <c r="BE75" t="str">
        <f t="shared" si="70"/>
        <v>male</v>
      </c>
      <c r="BF75">
        <f t="shared" si="71"/>
        <v>2</v>
      </c>
      <c r="BG75">
        <f t="shared" si="72"/>
        <v>1</v>
      </c>
      <c r="BH75" t="str">
        <f t="shared" si="73"/>
        <v>S, blank</v>
      </c>
      <c r="BI75">
        <f t="shared" si="74"/>
        <v>2</v>
      </c>
      <c r="BK75">
        <f t="shared" si="75"/>
        <v>-2.8350141766673408E-2</v>
      </c>
      <c r="BL75">
        <f t="shared" si="39"/>
        <v>0.62807202347308144</v>
      </c>
      <c r="BM75">
        <f t="shared" si="40"/>
        <v>0</v>
      </c>
      <c r="BN75">
        <f t="shared" si="41"/>
        <v>0.87681282820822459</v>
      </c>
      <c r="BO75">
        <f t="shared" si="42"/>
        <v>-1.1543150029727813</v>
      </c>
      <c r="BP75">
        <f t="shared" si="43"/>
        <v>0.20600596510609481</v>
      </c>
      <c r="BQ75">
        <f t="shared" si="44"/>
        <v>0.44377010170938269</v>
      </c>
      <c r="BR75">
        <f t="shared" si="45"/>
        <v>-0.13196937436222192</v>
      </c>
      <c r="BS75">
        <f t="shared" si="46"/>
        <v>0.1296081776499752</v>
      </c>
      <c r="BT75">
        <f t="shared" si="76"/>
        <v>-0.52064632557427459</v>
      </c>
      <c r="BV75">
        <f t="shared" si="77"/>
        <v>0.44898825147080756</v>
      </c>
      <c r="BW75">
        <f t="shared" si="78"/>
        <v>1.5667262503622359</v>
      </c>
      <c r="BX75">
        <f t="shared" si="79"/>
        <v>0.61039865476153821</v>
      </c>
      <c r="BY75">
        <f t="shared" si="80"/>
        <v>0.61039865476153821</v>
      </c>
      <c r="BZ75">
        <f t="shared" si="81"/>
        <v>-0.49364300287811547</v>
      </c>
    </row>
    <row r="76" spans="1:78" x14ac:dyDescent="0.3">
      <c r="A76" t="s">
        <v>2810</v>
      </c>
      <c r="B76" t="s">
        <v>2823</v>
      </c>
      <c r="C76" t="s">
        <v>2850</v>
      </c>
      <c r="D76" t="s">
        <v>2838</v>
      </c>
      <c r="E76" t="s">
        <v>20</v>
      </c>
      <c r="F76">
        <v>0</v>
      </c>
      <c r="G76">
        <v>0</v>
      </c>
      <c r="H76" t="s">
        <v>2843</v>
      </c>
      <c r="I76">
        <v>2</v>
      </c>
      <c r="J76">
        <v>32.769878926258563</v>
      </c>
      <c r="K76">
        <v>123.30204897661667</v>
      </c>
      <c r="L76">
        <v>-9.6115457513775127</v>
      </c>
      <c r="M76">
        <v>-33.757758935166962</v>
      </c>
      <c r="N76">
        <v>-108.67008854708662</v>
      </c>
      <c r="O76">
        <v>-14.754319664473872</v>
      </c>
      <c r="P76">
        <v>-22.013681658285037</v>
      </c>
      <c r="Q76">
        <v>-22.422560732600829</v>
      </c>
      <c r="R76">
        <v>25.957134405206311</v>
      </c>
      <c r="S76">
        <v>1</v>
      </c>
      <c r="T76">
        <v>1</v>
      </c>
      <c r="U76" t="s">
        <v>2818</v>
      </c>
      <c r="W76">
        <f t="shared" si="47"/>
        <v>0.24060451777399761</v>
      </c>
      <c r="X76">
        <f t="shared" si="48"/>
        <v>0.64111939602149381</v>
      </c>
      <c r="Y76">
        <f t="shared" si="49"/>
        <v>3.1819752411496448E-2</v>
      </c>
      <c r="Z76">
        <f t="shared" si="50"/>
        <v>-0.24557244416175711</v>
      </c>
      <c r="AA76">
        <f t="shared" si="51"/>
        <v>-1.1909036060913412</v>
      </c>
      <c r="AB76">
        <f t="shared" si="52"/>
        <v>-6.7444200102322438E-2</v>
      </c>
      <c r="AC76">
        <f t="shared" si="53"/>
        <v>-0.15242674717787899</v>
      </c>
      <c r="AD76">
        <f t="shared" si="54"/>
        <v>-0.14484805481342802</v>
      </c>
      <c r="AE76">
        <f t="shared" si="55"/>
        <v>0.184715495640593</v>
      </c>
      <c r="AF76">
        <f t="shared" si="56"/>
        <v>-0.5239687488631376</v>
      </c>
      <c r="AH76">
        <f t="shared" si="57"/>
        <v>-1.2269046393622844</v>
      </c>
      <c r="AI76">
        <f t="shared" si="58"/>
        <v>0.29319873033162591</v>
      </c>
      <c r="AJ76">
        <f t="shared" si="59"/>
        <v>0.22672364537230752</v>
      </c>
      <c r="AK76">
        <f t="shared" si="60"/>
        <v>0.22672364537230752</v>
      </c>
      <c r="AL76">
        <f t="shared" si="61"/>
        <v>-1.4840234244273756</v>
      </c>
      <c r="AN76">
        <f>VLOOKUP(J76,counts!$W$8:$Z$13,4,FALSE)</f>
        <v>61</v>
      </c>
      <c r="AO76">
        <f>VLOOKUP(K76,counts!$W$17:$Z$23,4,FALSE)</f>
        <v>73</v>
      </c>
      <c r="AP76">
        <f>VLOOKUP(L76,counts!$W$27:$Z$33,4,FALSE)</f>
        <v>55</v>
      </c>
      <c r="AQ76">
        <f>VLOOKUP(M76,counts!$W$38:$Z$49,4,FALSE)</f>
        <v>47</v>
      </c>
      <c r="AR76">
        <f>VLOOKUP(N76,counts!$W$53:$Z$54,4,FALSE)</f>
        <v>20</v>
      </c>
      <c r="AS76">
        <f>VLOOKUP(O76,counts!$W$58:$Z$62,4,FALSE)</f>
        <v>52</v>
      </c>
      <c r="AT76">
        <f>VLOOKUP(P76,counts!$W$66:$Z$69,4,FALSE)</f>
        <v>50</v>
      </c>
      <c r="AU76">
        <f>VLOOKUP(Q76,counts!$W$73:$Z$75,4,FALSE)</f>
        <v>50</v>
      </c>
      <c r="AV76">
        <f>VLOOKUP(R76,counts!$W$79:$Z$81,4,FALSE)</f>
        <v>59</v>
      </c>
      <c r="AW76">
        <f t="shared" si="62"/>
        <v>467</v>
      </c>
      <c r="AX76">
        <f t="shared" si="63"/>
        <v>1</v>
      </c>
      <c r="AY76">
        <f t="shared" si="64"/>
        <v>1</v>
      </c>
      <c r="AZ76" t="str">
        <f t="shared" si="65"/>
        <v>Train</v>
      </c>
      <c r="BA76" t="str">
        <f t="shared" si="66"/>
        <v>31-40</v>
      </c>
      <c r="BB76" t="str">
        <f t="shared" si="67"/>
        <v>F, G, T</v>
      </c>
      <c r="BC76" t="str">
        <f t="shared" si="68"/>
        <v>11-20</v>
      </c>
      <c r="BD76" t="str">
        <f t="shared" si="69"/>
        <v>Blank</v>
      </c>
      <c r="BE76" t="str">
        <f t="shared" si="70"/>
        <v>male</v>
      </c>
      <c r="BF76">
        <f t="shared" si="71"/>
        <v>0</v>
      </c>
      <c r="BG76">
        <f t="shared" si="72"/>
        <v>0</v>
      </c>
      <c r="BH76" t="str">
        <f t="shared" si="73"/>
        <v>S, blank</v>
      </c>
      <c r="BI76">
        <f t="shared" si="74"/>
        <v>2</v>
      </c>
      <c r="BK76">
        <f t="shared" si="75"/>
        <v>0.24679587375027071</v>
      </c>
      <c r="BL76">
        <f t="shared" si="39"/>
        <v>0.62807202347308144</v>
      </c>
      <c r="BM76">
        <f t="shared" si="40"/>
        <v>0</v>
      </c>
      <c r="BN76">
        <f t="shared" si="41"/>
        <v>-0.24005469764357676</v>
      </c>
      <c r="BO76">
        <f t="shared" si="42"/>
        <v>-1.1543150029727813</v>
      </c>
      <c r="BP76">
        <f t="shared" si="43"/>
        <v>-6.3943938845999151E-2</v>
      </c>
      <c r="BQ76">
        <f t="shared" si="44"/>
        <v>-0.12308910231949276</v>
      </c>
      <c r="BR76">
        <f t="shared" si="45"/>
        <v>-0.13196937436222192</v>
      </c>
      <c r="BS76">
        <f t="shared" si="46"/>
        <v>0.1296081776499752</v>
      </c>
      <c r="BT76">
        <f t="shared" si="76"/>
        <v>-0.52064632557427459</v>
      </c>
      <c r="BV76">
        <f t="shared" si="77"/>
        <v>-1.2295423668450192</v>
      </c>
      <c r="BW76">
        <f t="shared" si="78"/>
        <v>0.29242637106717073</v>
      </c>
      <c r="BX76">
        <f t="shared" si="79"/>
        <v>0.22626153227259752</v>
      </c>
      <c r="BY76">
        <f t="shared" si="80"/>
        <v>0.22626153227259752</v>
      </c>
      <c r="BZ76">
        <f t="shared" si="81"/>
        <v>-1.486063726330501</v>
      </c>
    </row>
    <row r="77" spans="1:78" x14ac:dyDescent="0.3">
      <c r="A77" t="s">
        <v>2820</v>
      </c>
      <c r="B77" t="s">
        <v>2838</v>
      </c>
      <c r="C77" t="s">
        <v>2850</v>
      </c>
      <c r="D77" t="s">
        <v>2833</v>
      </c>
      <c r="E77" t="s">
        <v>15</v>
      </c>
      <c r="F77">
        <v>0</v>
      </c>
      <c r="G77">
        <v>0</v>
      </c>
      <c r="H77" t="s">
        <v>2843</v>
      </c>
      <c r="I77">
        <v>2</v>
      </c>
      <c r="J77">
        <v>-11.613432440426715</v>
      </c>
      <c r="K77">
        <v>-42.171718189759716</v>
      </c>
      <c r="L77">
        <v>-9.6115457513775127</v>
      </c>
      <c r="M77">
        <v>57.761363718906857</v>
      </c>
      <c r="N77">
        <v>151.41878811967541</v>
      </c>
      <c r="O77">
        <v>-14.754319664473872</v>
      </c>
      <c r="P77">
        <v>-22.013681658285037</v>
      </c>
      <c r="Q77">
        <v>-22.422560732600829</v>
      </c>
      <c r="R77">
        <v>25.957134405206311</v>
      </c>
      <c r="S77">
        <v>1</v>
      </c>
      <c r="T77">
        <v>1</v>
      </c>
      <c r="U77" t="s">
        <v>2818</v>
      </c>
      <c r="W77">
        <f t="shared" si="47"/>
        <v>-8.5268679762827468E-2</v>
      </c>
      <c r="X77">
        <f t="shared" si="48"/>
        <v>-0.21927540312111751</v>
      </c>
      <c r="Y77">
        <f t="shared" si="49"/>
        <v>3.1819752411496448E-2</v>
      </c>
      <c r="Z77">
        <f t="shared" si="50"/>
        <v>0.42018782389584125</v>
      </c>
      <c r="AA77">
        <f t="shared" si="51"/>
        <v>1.6593819257225275</v>
      </c>
      <c r="AB77">
        <f t="shared" si="52"/>
        <v>-6.7444200102322438E-2</v>
      </c>
      <c r="AC77">
        <f t="shared" si="53"/>
        <v>-0.15242674717787899</v>
      </c>
      <c r="AD77">
        <f t="shared" si="54"/>
        <v>-0.14484805481342802</v>
      </c>
      <c r="AE77">
        <f t="shared" si="55"/>
        <v>0.184715495640593</v>
      </c>
      <c r="AF77">
        <f t="shared" si="56"/>
        <v>-0.5239687488631376</v>
      </c>
      <c r="AH77">
        <f t="shared" si="57"/>
        <v>1.102873163829746</v>
      </c>
      <c r="AI77">
        <f t="shared" si="58"/>
        <v>3.0128098967900754</v>
      </c>
      <c r="AJ77">
        <f t="shared" si="59"/>
        <v>0.75079806277393812</v>
      </c>
      <c r="AK77">
        <f t="shared" si="60"/>
        <v>0.75079806277393812</v>
      </c>
      <c r="AL77">
        <f t="shared" si="61"/>
        <v>-0.28661855448896434</v>
      </c>
      <c r="AN77">
        <f>VLOOKUP(J77,counts!$W$8:$Z$13,4,FALSE)</f>
        <v>52</v>
      </c>
      <c r="AO77">
        <f>VLOOKUP(K77,counts!$W$17:$Z$23,4,FALSE)</f>
        <v>48</v>
      </c>
      <c r="AP77">
        <f>VLOOKUP(L77,counts!$W$27:$Z$33,4,FALSE)</f>
        <v>55</v>
      </c>
      <c r="AQ77">
        <f>VLOOKUP(M77,counts!$W$38:$Z$49,4,FALSE)</f>
        <v>66</v>
      </c>
      <c r="AR77">
        <f>VLOOKUP(N77,counts!$W$53:$Z$54,4,FALSE)</f>
        <v>102</v>
      </c>
      <c r="AS77">
        <f>VLOOKUP(O77,counts!$W$58:$Z$62,4,FALSE)</f>
        <v>52</v>
      </c>
      <c r="AT77">
        <f>VLOOKUP(P77,counts!$W$66:$Z$69,4,FALSE)</f>
        <v>50</v>
      </c>
      <c r="AU77">
        <f>VLOOKUP(Q77,counts!$W$73:$Z$75,4,FALSE)</f>
        <v>50</v>
      </c>
      <c r="AV77">
        <f>VLOOKUP(R77,counts!$W$79:$Z$81,4,FALSE)</f>
        <v>59</v>
      </c>
      <c r="AW77">
        <f t="shared" si="62"/>
        <v>534</v>
      </c>
      <c r="AX77">
        <f t="shared" si="63"/>
        <v>1</v>
      </c>
      <c r="AY77">
        <f t="shared" si="64"/>
        <v>1</v>
      </c>
      <c r="AZ77" t="str">
        <f t="shared" si="65"/>
        <v>Train</v>
      </c>
      <c r="BA77" t="str">
        <f t="shared" si="66"/>
        <v>18-30</v>
      </c>
      <c r="BB77" t="str">
        <f t="shared" si="67"/>
        <v>Blank</v>
      </c>
      <c r="BC77" t="str">
        <f t="shared" si="68"/>
        <v>11-20</v>
      </c>
      <c r="BD77" t="str">
        <f t="shared" si="69"/>
        <v>NY</v>
      </c>
      <c r="BE77" t="str">
        <f t="shared" si="70"/>
        <v>female</v>
      </c>
      <c r="BF77">
        <f t="shared" si="71"/>
        <v>0</v>
      </c>
      <c r="BG77">
        <f t="shared" si="72"/>
        <v>0</v>
      </c>
      <c r="BH77" t="str">
        <f t="shared" si="73"/>
        <v>S, blank</v>
      </c>
      <c r="BI77">
        <f t="shared" si="74"/>
        <v>2</v>
      </c>
      <c r="BK77">
        <f t="shared" si="75"/>
        <v>-8.7462856143731463E-2</v>
      </c>
      <c r="BL77">
        <f t="shared" si="39"/>
        <v>-0.2148129459049134</v>
      </c>
      <c r="BM77">
        <f t="shared" si="40"/>
        <v>0</v>
      </c>
      <c r="BN77">
        <f t="shared" si="41"/>
        <v>0.41074665915035424</v>
      </c>
      <c r="BO77">
        <f t="shared" si="42"/>
        <v>1.608400077660413</v>
      </c>
      <c r="BP77">
        <f t="shared" si="43"/>
        <v>-6.3943938845999151E-2</v>
      </c>
      <c r="BQ77">
        <f t="shared" si="44"/>
        <v>-0.12308910231949276</v>
      </c>
      <c r="BR77">
        <f t="shared" si="45"/>
        <v>-0.13196937436222192</v>
      </c>
      <c r="BS77">
        <f t="shared" si="46"/>
        <v>0.1296081776499752</v>
      </c>
      <c r="BT77">
        <f t="shared" si="76"/>
        <v>-0.52064632557427459</v>
      </c>
      <c r="BV77">
        <f t="shared" si="77"/>
        <v>1.0068303713101092</v>
      </c>
      <c r="BW77">
        <f t="shared" si="78"/>
        <v>2.7369122566120185</v>
      </c>
      <c r="BX77">
        <f t="shared" si="79"/>
        <v>0.73239938983565378</v>
      </c>
      <c r="BY77">
        <f t="shared" si="80"/>
        <v>0.73239938983565378</v>
      </c>
      <c r="BZ77">
        <f t="shared" si="81"/>
        <v>-0.31142929928473112</v>
      </c>
    </row>
    <row r="78" spans="1:78" x14ac:dyDescent="0.3">
      <c r="A78" t="s">
        <v>2820</v>
      </c>
      <c r="B78" t="s">
        <v>2838</v>
      </c>
      <c r="C78" t="s">
        <v>2850</v>
      </c>
      <c r="D78" t="s">
        <v>2838</v>
      </c>
      <c r="E78" t="s">
        <v>20</v>
      </c>
      <c r="F78">
        <v>0</v>
      </c>
      <c r="G78">
        <v>0</v>
      </c>
      <c r="H78" t="s">
        <v>2843</v>
      </c>
      <c r="I78">
        <v>2</v>
      </c>
      <c r="J78">
        <v>-11.613432440426715</v>
      </c>
      <c r="K78">
        <v>-42.171718189759716</v>
      </c>
      <c r="L78">
        <v>-9.6115457513775127</v>
      </c>
      <c r="M78">
        <v>-33.757758935166962</v>
      </c>
      <c r="N78">
        <v>-108.67008854708662</v>
      </c>
      <c r="O78">
        <v>-14.754319664473872</v>
      </c>
      <c r="P78">
        <v>-22.013681658285037</v>
      </c>
      <c r="Q78">
        <v>-22.422560732600829</v>
      </c>
      <c r="R78">
        <v>25.957134405206311</v>
      </c>
      <c r="S78">
        <v>0</v>
      </c>
      <c r="T78">
        <v>1</v>
      </c>
      <c r="U78" t="s">
        <v>2818</v>
      </c>
      <c r="W78">
        <f t="shared" si="47"/>
        <v>-8.5268679762827468E-2</v>
      </c>
      <c r="X78">
        <f t="shared" si="48"/>
        <v>-0.21927540312111751</v>
      </c>
      <c r="Y78">
        <f t="shared" si="49"/>
        <v>3.1819752411496448E-2</v>
      </c>
      <c r="Z78">
        <f t="shared" si="50"/>
        <v>-0.24557244416175711</v>
      </c>
      <c r="AA78">
        <f t="shared" si="51"/>
        <v>-1.1909036060913412</v>
      </c>
      <c r="AB78">
        <f t="shared" si="52"/>
        <v>-6.7444200102322438E-2</v>
      </c>
      <c r="AC78">
        <f t="shared" si="53"/>
        <v>-0.15242674717787899</v>
      </c>
      <c r="AD78">
        <f t="shared" si="54"/>
        <v>-0.14484805481342802</v>
      </c>
      <c r="AE78">
        <f t="shared" si="55"/>
        <v>0.184715495640593</v>
      </c>
      <c r="AF78">
        <f t="shared" si="56"/>
        <v>-0.5239687488631376</v>
      </c>
      <c r="AH78">
        <f t="shared" si="57"/>
        <v>-2.4131726360417205</v>
      </c>
      <c r="AI78">
        <f t="shared" si="58"/>
        <v>8.9530794877221903E-2</v>
      </c>
      <c r="AJ78">
        <f t="shared" si="59"/>
        <v>8.2173716702804198E-2</v>
      </c>
      <c r="AK78">
        <f t="shared" si="60"/>
        <v>0.91782628329719584</v>
      </c>
      <c r="AL78">
        <f t="shared" si="61"/>
        <v>-8.5747140149686846E-2</v>
      </c>
      <c r="AN78">
        <f>VLOOKUP(J78,counts!$W$8:$Z$13,4,FALSE)</f>
        <v>52</v>
      </c>
      <c r="AO78">
        <f>VLOOKUP(K78,counts!$W$17:$Z$23,4,FALSE)</f>
        <v>48</v>
      </c>
      <c r="AP78">
        <f>VLOOKUP(L78,counts!$W$27:$Z$33,4,FALSE)</f>
        <v>55</v>
      </c>
      <c r="AQ78">
        <f>VLOOKUP(M78,counts!$W$38:$Z$49,4,FALSE)</f>
        <v>47</v>
      </c>
      <c r="AR78">
        <f>VLOOKUP(N78,counts!$W$53:$Z$54,4,FALSE)</f>
        <v>20</v>
      </c>
      <c r="AS78">
        <f>VLOOKUP(O78,counts!$W$58:$Z$62,4,FALSE)</f>
        <v>52</v>
      </c>
      <c r="AT78">
        <f>VLOOKUP(P78,counts!$W$66:$Z$69,4,FALSE)</f>
        <v>50</v>
      </c>
      <c r="AU78">
        <f>VLOOKUP(Q78,counts!$W$73:$Z$75,4,FALSE)</f>
        <v>50</v>
      </c>
      <c r="AV78">
        <f>VLOOKUP(R78,counts!$W$79:$Z$81,4,FALSE)</f>
        <v>59</v>
      </c>
      <c r="AW78">
        <f t="shared" si="62"/>
        <v>433</v>
      </c>
      <c r="AX78">
        <f t="shared" si="63"/>
        <v>0</v>
      </c>
      <c r="AY78">
        <f t="shared" si="64"/>
        <v>1</v>
      </c>
      <c r="AZ78" t="str">
        <f t="shared" si="65"/>
        <v>Train</v>
      </c>
      <c r="BA78" t="str">
        <f t="shared" si="66"/>
        <v>18-30</v>
      </c>
      <c r="BB78" t="str">
        <f t="shared" si="67"/>
        <v>Blank</v>
      </c>
      <c r="BC78" t="str">
        <f t="shared" si="68"/>
        <v>11-20</v>
      </c>
      <c r="BD78" t="str">
        <f t="shared" si="69"/>
        <v>Blank</v>
      </c>
      <c r="BE78" t="str">
        <f t="shared" si="70"/>
        <v>male</v>
      </c>
      <c r="BF78">
        <f t="shared" si="71"/>
        <v>0</v>
      </c>
      <c r="BG78">
        <f t="shared" si="72"/>
        <v>0</v>
      </c>
      <c r="BH78" t="str">
        <f t="shared" si="73"/>
        <v>S, blank</v>
      </c>
      <c r="BI78">
        <f t="shared" si="74"/>
        <v>2</v>
      </c>
      <c r="BK78">
        <f t="shared" si="75"/>
        <v>-8.7462856143731463E-2</v>
      </c>
      <c r="BL78">
        <f t="shared" si="39"/>
        <v>-0.2148129459049134</v>
      </c>
      <c r="BM78">
        <f t="shared" si="40"/>
        <v>0</v>
      </c>
      <c r="BN78">
        <f t="shared" si="41"/>
        <v>-0.24005469764357676</v>
      </c>
      <c r="BO78">
        <f t="shared" si="42"/>
        <v>-1.1543150029727813</v>
      </c>
      <c r="BP78">
        <f t="shared" si="43"/>
        <v>-6.3943938845999151E-2</v>
      </c>
      <c r="BQ78">
        <f t="shared" si="44"/>
        <v>-0.12308910231949276</v>
      </c>
      <c r="BR78">
        <f t="shared" si="45"/>
        <v>-0.13196937436222192</v>
      </c>
      <c r="BS78">
        <f t="shared" si="46"/>
        <v>0.1296081776499752</v>
      </c>
      <c r="BT78">
        <f t="shared" si="76"/>
        <v>-0.52064632557427459</v>
      </c>
      <c r="BV78">
        <f t="shared" si="77"/>
        <v>-2.4066860661170164</v>
      </c>
      <c r="BW78">
        <f t="shared" si="78"/>
        <v>9.0113430248252288E-2</v>
      </c>
      <c r="BX78">
        <f t="shared" si="79"/>
        <v>8.2664269375830643E-2</v>
      </c>
      <c r="BY78">
        <f t="shared" si="80"/>
        <v>0.9173357306241694</v>
      </c>
      <c r="BZ78">
        <f t="shared" si="81"/>
        <v>-8.6281755274661129E-2</v>
      </c>
    </row>
    <row r="79" spans="1:78" x14ac:dyDescent="0.3">
      <c r="A79" t="s">
        <v>2820</v>
      </c>
      <c r="B79" t="s">
        <v>2838</v>
      </c>
      <c r="C79" t="s">
        <v>2849</v>
      </c>
      <c r="D79" t="s">
        <v>2839</v>
      </c>
      <c r="E79" t="s">
        <v>20</v>
      </c>
      <c r="F79">
        <v>1</v>
      </c>
      <c r="G79">
        <v>0</v>
      </c>
      <c r="H79" t="s">
        <v>2843</v>
      </c>
      <c r="I79">
        <v>2</v>
      </c>
      <c r="J79">
        <v>-11.613432440426715</v>
      </c>
      <c r="K79">
        <v>-42.171718189759716</v>
      </c>
      <c r="L79">
        <v>40.172297072540438</v>
      </c>
      <c r="M79">
        <v>40.634191658169868</v>
      </c>
      <c r="N79">
        <v>-108.67008854708662</v>
      </c>
      <c r="O79">
        <v>48.695090775187893</v>
      </c>
      <c r="P79">
        <v>-22.013681658285037</v>
      </c>
      <c r="Q79">
        <v>-22.422560732600829</v>
      </c>
      <c r="R79">
        <v>25.957134405206311</v>
      </c>
      <c r="S79">
        <v>0</v>
      </c>
      <c r="T79">
        <v>1</v>
      </c>
      <c r="U79" t="s">
        <v>2818</v>
      </c>
      <c r="W79">
        <f t="shared" si="47"/>
        <v>-8.5268679762827468E-2</v>
      </c>
      <c r="X79">
        <f t="shared" si="48"/>
        <v>-0.21927540312111751</v>
      </c>
      <c r="Y79">
        <f t="shared" si="49"/>
        <v>-0.13299344140000791</v>
      </c>
      <c r="Z79">
        <f t="shared" si="50"/>
        <v>0.29559538538083652</v>
      </c>
      <c r="AA79">
        <f t="shared" si="51"/>
        <v>-1.1909036060913412</v>
      </c>
      <c r="AB79">
        <f t="shared" si="52"/>
        <v>0.222592537028351</v>
      </c>
      <c r="AC79">
        <f t="shared" si="53"/>
        <v>-0.15242674717787899</v>
      </c>
      <c r="AD79">
        <f t="shared" si="54"/>
        <v>-0.14484805481342802</v>
      </c>
      <c r="AE79">
        <f t="shared" si="55"/>
        <v>0.184715495640593</v>
      </c>
      <c r="AF79">
        <f t="shared" si="56"/>
        <v>-0.5239687488631376</v>
      </c>
      <c r="AH79">
        <f t="shared" si="57"/>
        <v>-1.7467812631799582</v>
      </c>
      <c r="AI79">
        <f t="shared" si="58"/>
        <v>0.17433417717937769</v>
      </c>
      <c r="AJ79">
        <f t="shared" si="59"/>
        <v>0.14845363489131291</v>
      </c>
      <c r="AK79">
        <f t="shared" si="60"/>
        <v>0.85154636510868709</v>
      </c>
      <c r="AL79">
        <f t="shared" si="61"/>
        <v>-0.16070132926528086</v>
      </c>
      <c r="AN79">
        <f>VLOOKUP(J79,counts!$W$8:$Z$13,4,FALSE)</f>
        <v>52</v>
      </c>
      <c r="AO79">
        <f>VLOOKUP(K79,counts!$W$17:$Z$23,4,FALSE)</f>
        <v>48</v>
      </c>
      <c r="AP79">
        <f>VLOOKUP(L79,counts!$W$27:$Z$33,4,FALSE)</f>
        <v>50</v>
      </c>
      <c r="AQ79">
        <f>VLOOKUP(M79,counts!$W$38:$Z$49,4,FALSE)</f>
        <v>63</v>
      </c>
      <c r="AR79">
        <f>VLOOKUP(N79,counts!$W$53:$Z$54,4,FALSE)</f>
        <v>20</v>
      </c>
      <c r="AS79">
        <f>VLOOKUP(O79,counts!$W$58:$Z$62,4,FALSE)</f>
        <v>61</v>
      </c>
      <c r="AT79">
        <f>VLOOKUP(P79,counts!$W$66:$Z$69,4,FALSE)</f>
        <v>50</v>
      </c>
      <c r="AU79">
        <f>VLOOKUP(Q79,counts!$W$73:$Z$75,4,FALSE)</f>
        <v>50</v>
      </c>
      <c r="AV79">
        <f>VLOOKUP(R79,counts!$W$79:$Z$81,4,FALSE)</f>
        <v>59</v>
      </c>
      <c r="AW79">
        <f t="shared" si="62"/>
        <v>453</v>
      </c>
      <c r="AX79">
        <f t="shared" si="63"/>
        <v>0</v>
      </c>
      <c r="AY79">
        <f t="shared" si="64"/>
        <v>1</v>
      </c>
      <c r="AZ79" t="str">
        <f t="shared" si="65"/>
        <v>Train</v>
      </c>
      <c r="BA79" t="str">
        <f t="shared" si="66"/>
        <v>18-30</v>
      </c>
      <c r="BB79" t="str">
        <f t="shared" si="67"/>
        <v>Blank</v>
      </c>
      <c r="BC79" t="str">
        <f t="shared" si="68"/>
        <v>21-30</v>
      </c>
      <c r="BD79" t="str">
        <f t="shared" si="69"/>
        <v>Others</v>
      </c>
      <c r="BE79" t="str">
        <f t="shared" si="70"/>
        <v>male</v>
      </c>
      <c r="BF79">
        <f t="shared" si="71"/>
        <v>1</v>
      </c>
      <c r="BG79">
        <f t="shared" si="72"/>
        <v>0</v>
      </c>
      <c r="BH79" t="str">
        <f t="shared" si="73"/>
        <v>S, blank</v>
      </c>
      <c r="BI79">
        <f t="shared" si="74"/>
        <v>2</v>
      </c>
      <c r="BK79">
        <f t="shared" si="75"/>
        <v>-8.7462856143731463E-2</v>
      </c>
      <c r="BL79">
        <f t="shared" si="39"/>
        <v>-0.2148129459049134</v>
      </c>
      <c r="BM79">
        <f t="shared" si="40"/>
        <v>0</v>
      </c>
      <c r="BN79">
        <f t="shared" si="41"/>
        <v>0.28895367761902863</v>
      </c>
      <c r="BO79">
        <f t="shared" si="42"/>
        <v>-1.1543150029727813</v>
      </c>
      <c r="BP79">
        <f t="shared" si="43"/>
        <v>0.21104029039891525</v>
      </c>
      <c r="BQ79">
        <f t="shared" si="44"/>
        <v>-0.12308910231949276</v>
      </c>
      <c r="BR79">
        <f t="shared" si="45"/>
        <v>-0.13196937436222192</v>
      </c>
      <c r="BS79">
        <f t="shared" si="46"/>
        <v>0.1296081776499752</v>
      </c>
      <c r="BT79">
        <f t="shared" si="76"/>
        <v>-0.52064632557427459</v>
      </c>
      <c r="BV79">
        <f t="shared" si="77"/>
        <v>-1.6026934616094963</v>
      </c>
      <c r="BW79">
        <f t="shared" si="78"/>
        <v>0.20135344917017919</v>
      </c>
      <c r="BX79">
        <f t="shared" si="79"/>
        <v>0.16760550303431662</v>
      </c>
      <c r="BY79">
        <f t="shared" si="80"/>
        <v>0.83239449696568335</v>
      </c>
      <c r="BZ79">
        <f t="shared" si="81"/>
        <v>-0.18344879553006174</v>
      </c>
    </row>
    <row r="80" spans="1:78" x14ac:dyDescent="0.3">
      <c r="A80" t="s">
        <v>2821</v>
      </c>
      <c r="B80" t="s">
        <v>2838</v>
      </c>
      <c r="C80" t="s">
        <v>2849</v>
      </c>
      <c r="D80" t="s">
        <v>2839</v>
      </c>
      <c r="E80" t="s">
        <v>15</v>
      </c>
      <c r="F80">
        <v>0</v>
      </c>
      <c r="G80">
        <v>2</v>
      </c>
      <c r="H80" t="s">
        <v>2843</v>
      </c>
      <c r="I80">
        <v>2</v>
      </c>
      <c r="J80">
        <v>-3.7643689058441341</v>
      </c>
      <c r="K80">
        <v>-42.171718189759716</v>
      </c>
      <c r="L80">
        <v>40.172297072540438</v>
      </c>
      <c r="M80">
        <v>40.634191658169868</v>
      </c>
      <c r="N80">
        <v>151.41878811967541</v>
      </c>
      <c r="O80">
        <v>-14.754319664473872</v>
      </c>
      <c r="P80">
        <v>75.609641767585757</v>
      </c>
      <c r="Q80">
        <v>-22.422560732600829</v>
      </c>
      <c r="R80">
        <v>25.957134405206311</v>
      </c>
      <c r="S80">
        <v>1</v>
      </c>
      <c r="T80">
        <v>1</v>
      </c>
      <c r="U80" t="s">
        <v>2818</v>
      </c>
      <c r="W80">
        <f t="shared" si="47"/>
        <v>-2.7638923151110589E-2</v>
      </c>
      <c r="X80">
        <f t="shared" si="48"/>
        <v>-0.21927540312111751</v>
      </c>
      <c r="Y80">
        <f t="shared" si="49"/>
        <v>-0.13299344140000791</v>
      </c>
      <c r="Z80">
        <f t="shared" si="50"/>
        <v>0.29559538538083652</v>
      </c>
      <c r="AA80">
        <f t="shared" si="51"/>
        <v>1.6593819257225275</v>
      </c>
      <c r="AB80">
        <f t="shared" si="52"/>
        <v>-6.7444200102322438E-2</v>
      </c>
      <c r="AC80">
        <f t="shared" si="53"/>
        <v>0.5235349510734969</v>
      </c>
      <c r="AD80">
        <f t="shared" si="54"/>
        <v>-0.14484805481342802</v>
      </c>
      <c r="AE80">
        <f t="shared" si="55"/>
        <v>0.184715495640593</v>
      </c>
      <c r="AF80">
        <f t="shared" si="56"/>
        <v>-0.5239687488631376</v>
      </c>
      <c r="AH80">
        <f t="shared" si="57"/>
        <v>1.5470589863663302</v>
      </c>
      <c r="AI80">
        <f t="shared" si="58"/>
        <v>4.6976340406631811</v>
      </c>
      <c r="AJ80">
        <f t="shared" si="59"/>
        <v>0.82448855211423788</v>
      </c>
      <c r="AK80">
        <f t="shared" si="60"/>
        <v>0.82448855211423788</v>
      </c>
      <c r="AL80">
        <f t="shared" si="61"/>
        <v>-0.19299202171897556</v>
      </c>
      <c r="AN80">
        <f>VLOOKUP(J80,counts!$W$8:$Z$13,4,FALSE)</f>
        <v>53</v>
      </c>
      <c r="AO80">
        <f>VLOOKUP(K80,counts!$W$17:$Z$23,4,FALSE)</f>
        <v>48</v>
      </c>
      <c r="AP80">
        <f>VLOOKUP(L80,counts!$W$27:$Z$33,4,FALSE)</f>
        <v>50</v>
      </c>
      <c r="AQ80">
        <f>VLOOKUP(M80,counts!$W$38:$Z$49,4,FALSE)</f>
        <v>63</v>
      </c>
      <c r="AR80">
        <f>VLOOKUP(N80,counts!$W$53:$Z$54,4,FALSE)</f>
        <v>102</v>
      </c>
      <c r="AS80">
        <f>VLOOKUP(O80,counts!$W$58:$Z$62,4,FALSE)</f>
        <v>52</v>
      </c>
      <c r="AT80">
        <f>VLOOKUP(P80,counts!$W$66:$Z$69,4,FALSE)</f>
        <v>69</v>
      </c>
      <c r="AU80">
        <f>VLOOKUP(Q80,counts!$W$73:$Z$75,4,FALSE)</f>
        <v>50</v>
      </c>
      <c r="AV80">
        <f>VLOOKUP(R80,counts!$W$79:$Z$81,4,FALSE)</f>
        <v>59</v>
      </c>
      <c r="AW80">
        <f t="shared" si="62"/>
        <v>546</v>
      </c>
      <c r="AX80">
        <f t="shared" si="63"/>
        <v>1</v>
      </c>
      <c r="AY80">
        <f t="shared" si="64"/>
        <v>1</v>
      </c>
      <c r="AZ80" t="str">
        <f t="shared" si="65"/>
        <v>Train</v>
      </c>
      <c r="BA80" t="str">
        <f t="shared" si="66"/>
        <v>0-17</v>
      </c>
      <c r="BB80" t="str">
        <f t="shared" si="67"/>
        <v>Blank</v>
      </c>
      <c r="BC80" t="str">
        <f t="shared" si="68"/>
        <v>21-30</v>
      </c>
      <c r="BD80" t="str">
        <f t="shared" si="69"/>
        <v>Others</v>
      </c>
      <c r="BE80" t="str">
        <f t="shared" si="70"/>
        <v>female</v>
      </c>
      <c r="BF80">
        <f t="shared" si="71"/>
        <v>0</v>
      </c>
      <c r="BG80">
        <f t="shared" si="72"/>
        <v>2</v>
      </c>
      <c r="BH80" t="str">
        <f t="shared" si="73"/>
        <v>S, blank</v>
      </c>
      <c r="BI80">
        <f t="shared" si="74"/>
        <v>2</v>
      </c>
      <c r="BK80">
        <f t="shared" si="75"/>
        <v>-2.8350141766673408E-2</v>
      </c>
      <c r="BL80">
        <f t="shared" si="39"/>
        <v>-0.2148129459049134</v>
      </c>
      <c r="BM80">
        <f t="shared" si="40"/>
        <v>0</v>
      </c>
      <c r="BN80">
        <f t="shared" si="41"/>
        <v>0.28895367761902863</v>
      </c>
      <c r="BO80">
        <f t="shared" si="42"/>
        <v>1.608400077660413</v>
      </c>
      <c r="BP80">
        <f t="shared" si="43"/>
        <v>-6.3943938845999151E-2</v>
      </c>
      <c r="BQ80">
        <f t="shared" si="44"/>
        <v>0.42276994263555601</v>
      </c>
      <c r="BR80">
        <f t="shared" si="45"/>
        <v>-0.13196937436222192</v>
      </c>
      <c r="BS80">
        <f t="shared" si="46"/>
        <v>0.1296081776499752</v>
      </c>
      <c r="BT80">
        <f t="shared" si="76"/>
        <v>-0.52064632557427459</v>
      </c>
      <c r="BV80">
        <f t="shared" si="77"/>
        <v>1.4900091491108907</v>
      </c>
      <c r="BW80">
        <f t="shared" si="78"/>
        <v>4.4371361146683075</v>
      </c>
      <c r="BX80">
        <f t="shared" si="79"/>
        <v>0.81607964580798342</v>
      </c>
      <c r="BY80">
        <f t="shared" si="80"/>
        <v>0.81607964580798342</v>
      </c>
      <c r="BZ80">
        <f t="shared" si="81"/>
        <v>-0.20324332362426101</v>
      </c>
    </row>
    <row r="81" spans="1:78" x14ac:dyDescent="0.3">
      <c r="A81" t="s">
        <v>2810</v>
      </c>
      <c r="B81" t="s">
        <v>2838</v>
      </c>
      <c r="C81" t="s">
        <v>2849</v>
      </c>
      <c r="D81" t="s">
        <v>2839</v>
      </c>
      <c r="E81" t="s">
        <v>20</v>
      </c>
      <c r="F81">
        <v>1</v>
      </c>
      <c r="G81">
        <v>1</v>
      </c>
      <c r="H81" t="s">
        <v>2843</v>
      </c>
      <c r="I81">
        <v>2</v>
      </c>
      <c r="J81">
        <v>32.769878926258563</v>
      </c>
      <c r="K81">
        <v>-42.171718189759716</v>
      </c>
      <c r="L81">
        <v>40.172297072540438</v>
      </c>
      <c r="M81">
        <v>40.634191658169868</v>
      </c>
      <c r="N81">
        <v>-108.67008854708662</v>
      </c>
      <c r="O81">
        <v>48.695090775187893</v>
      </c>
      <c r="P81">
        <v>79.365382998232107</v>
      </c>
      <c r="Q81">
        <v>-22.422560732600829</v>
      </c>
      <c r="R81">
        <v>25.957134405206311</v>
      </c>
      <c r="S81">
        <v>0</v>
      </c>
      <c r="T81">
        <v>1</v>
      </c>
      <c r="U81" t="s">
        <v>2818</v>
      </c>
      <c r="W81">
        <f t="shared" si="47"/>
        <v>0.24060451777399761</v>
      </c>
      <c r="X81">
        <f t="shared" si="48"/>
        <v>-0.21927540312111751</v>
      </c>
      <c r="Y81">
        <f t="shared" si="49"/>
        <v>-0.13299344140000791</v>
      </c>
      <c r="Z81">
        <f t="shared" si="50"/>
        <v>0.29559538538083652</v>
      </c>
      <c r="AA81">
        <f t="shared" si="51"/>
        <v>-1.1909036060913412</v>
      </c>
      <c r="AB81">
        <f t="shared" si="52"/>
        <v>0.222592537028351</v>
      </c>
      <c r="AC81">
        <f t="shared" si="53"/>
        <v>0.54954038841540609</v>
      </c>
      <c r="AD81">
        <f t="shared" si="54"/>
        <v>-0.14484805481342802</v>
      </c>
      <c r="AE81">
        <f t="shared" si="55"/>
        <v>0.184715495640593</v>
      </c>
      <c r="AF81">
        <f t="shared" si="56"/>
        <v>-0.5239687488631376</v>
      </c>
      <c r="AH81">
        <f t="shared" si="57"/>
        <v>-0.71894093004984805</v>
      </c>
      <c r="AI81">
        <f t="shared" si="58"/>
        <v>0.48726803372158239</v>
      </c>
      <c r="AJ81">
        <f t="shared" si="59"/>
        <v>0.32762623997390322</v>
      </c>
      <c r="AK81">
        <f t="shared" si="60"/>
        <v>0.67237376002609683</v>
      </c>
      <c r="AL81">
        <f t="shared" si="61"/>
        <v>-0.39694090256057873</v>
      </c>
      <c r="AN81">
        <f>VLOOKUP(J81,counts!$W$8:$Z$13,4,FALSE)</f>
        <v>61</v>
      </c>
      <c r="AO81">
        <f>VLOOKUP(K81,counts!$W$17:$Z$23,4,FALSE)</f>
        <v>48</v>
      </c>
      <c r="AP81">
        <f>VLOOKUP(L81,counts!$W$27:$Z$33,4,FALSE)</f>
        <v>50</v>
      </c>
      <c r="AQ81">
        <f>VLOOKUP(M81,counts!$W$38:$Z$49,4,FALSE)</f>
        <v>63</v>
      </c>
      <c r="AR81">
        <f>VLOOKUP(N81,counts!$W$53:$Z$54,4,FALSE)</f>
        <v>20</v>
      </c>
      <c r="AS81">
        <f>VLOOKUP(O81,counts!$W$58:$Z$62,4,FALSE)</f>
        <v>61</v>
      </c>
      <c r="AT81">
        <f>VLOOKUP(P81,counts!$W$66:$Z$69,4,FALSE)</f>
        <v>70</v>
      </c>
      <c r="AU81">
        <f>VLOOKUP(Q81,counts!$W$73:$Z$75,4,FALSE)</f>
        <v>50</v>
      </c>
      <c r="AV81">
        <f>VLOOKUP(R81,counts!$W$79:$Z$81,4,FALSE)</f>
        <v>59</v>
      </c>
      <c r="AW81">
        <f t="shared" si="62"/>
        <v>482</v>
      </c>
      <c r="AX81">
        <f t="shared" si="63"/>
        <v>0</v>
      </c>
      <c r="AY81">
        <f t="shared" si="64"/>
        <v>1</v>
      </c>
      <c r="AZ81" t="str">
        <f t="shared" si="65"/>
        <v>Train</v>
      </c>
      <c r="BA81" t="str">
        <f t="shared" si="66"/>
        <v>31-40</v>
      </c>
      <c r="BB81" t="str">
        <f t="shared" si="67"/>
        <v>Blank</v>
      </c>
      <c r="BC81" t="str">
        <f t="shared" si="68"/>
        <v>21-30</v>
      </c>
      <c r="BD81" t="str">
        <f t="shared" si="69"/>
        <v>Others</v>
      </c>
      <c r="BE81" t="str">
        <f t="shared" si="70"/>
        <v>male</v>
      </c>
      <c r="BF81">
        <f t="shared" si="71"/>
        <v>1</v>
      </c>
      <c r="BG81">
        <f t="shared" si="72"/>
        <v>1</v>
      </c>
      <c r="BH81" t="str">
        <f t="shared" si="73"/>
        <v>S, blank</v>
      </c>
      <c r="BI81">
        <f t="shared" si="74"/>
        <v>2</v>
      </c>
      <c r="BK81">
        <f t="shared" si="75"/>
        <v>0.24679587375027071</v>
      </c>
      <c r="BL81">
        <f t="shared" si="39"/>
        <v>-0.2148129459049134</v>
      </c>
      <c r="BM81">
        <f t="shared" si="40"/>
        <v>0</v>
      </c>
      <c r="BN81">
        <f t="shared" si="41"/>
        <v>0.28895367761902863</v>
      </c>
      <c r="BO81">
        <f t="shared" si="42"/>
        <v>-1.1543150029727813</v>
      </c>
      <c r="BP81">
        <f t="shared" si="43"/>
        <v>0.21104029039891525</v>
      </c>
      <c r="BQ81">
        <f t="shared" si="44"/>
        <v>0.44377010170938269</v>
      </c>
      <c r="BR81">
        <f t="shared" si="45"/>
        <v>-0.13196937436222192</v>
      </c>
      <c r="BS81">
        <f t="shared" si="46"/>
        <v>0.1296081776499752</v>
      </c>
      <c r="BT81">
        <f t="shared" si="76"/>
        <v>-0.52064632557427459</v>
      </c>
      <c r="BV81">
        <f t="shared" si="77"/>
        <v>-0.70157552768661868</v>
      </c>
      <c r="BW81">
        <f t="shared" si="78"/>
        <v>0.49580353590670601</v>
      </c>
      <c r="BX81">
        <f t="shared" si="79"/>
        <v>0.33146300567217635</v>
      </c>
      <c r="BY81">
        <f t="shared" si="80"/>
        <v>0.66853699432782365</v>
      </c>
      <c r="BZ81">
        <f t="shared" si="81"/>
        <v>-0.40266354466266552</v>
      </c>
    </row>
    <row r="82" spans="1:78" x14ac:dyDescent="0.3">
      <c r="A82" t="s">
        <v>2820</v>
      </c>
      <c r="B82" t="s">
        <v>2823</v>
      </c>
      <c r="C82" t="s">
        <v>2850</v>
      </c>
      <c r="D82" t="s">
        <v>2838</v>
      </c>
      <c r="E82" t="s">
        <v>15</v>
      </c>
      <c r="F82">
        <v>0</v>
      </c>
      <c r="G82">
        <v>0</v>
      </c>
      <c r="H82" t="s">
        <v>2843</v>
      </c>
      <c r="I82">
        <v>2</v>
      </c>
      <c r="J82">
        <v>-11.613432440426715</v>
      </c>
      <c r="K82">
        <v>123.30204897661667</v>
      </c>
      <c r="L82">
        <v>-9.6115457513775127</v>
      </c>
      <c r="M82">
        <v>-33.757758935166962</v>
      </c>
      <c r="N82">
        <v>151.41878811967541</v>
      </c>
      <c r="O82">
        <v>-14.754319664473872</v>
      </c>
      <c r="P82">
        <v>-22.013681658285037</v>
      </c>
      <c r="Q82">
        <v>-22.422560732600829</v>
      </c>
      <c r="R82">
        <v>25.957134405206311</v>
      </c>
      <c r="S82">
        <v>1</v>
      </c>
      <c r="T82">
        <v>1</v>
      </c>
      <c r="U82" t="s">
        <v>2818</v>
      </c>
      <c r="W82">
        <f t="shared" si="47"/>
        <v>-8.5268679762827468E-2</v>
      </c>
      <c r="X82">
        <f t="shared" si="48"/>
        <v>0.64111939602149381</v>
      </c>
      <c r="Y82">
        <f t="shared" si="49"/>
        <v>3.1819752411496448E-2</v>
      </c>
      <c r="Z82">
        <f t="shared" si="50"/>
        <v>-0.24557244416175711</v>
      </c>
      <c r="AA82">
        <f t="shared" si="51"/>
        <v>1.6593819257225275</v>
      </c>
      <c r="AB82">
        <f t="shared" si="52"/>
        <v>-6.7444200102322438E-2</v>
      </c>
      <c r="AC82">
        <f t="shared" si="53"/>
        <v>-0.15242674717787899</v>
      </c>
      <c r="AD82">
        <f t="shared" si="54"/>
        <v>-0.14484805481342802</v>
      </c>
      <c r="AE82">
        <f t="shared" si="55"/>
        <v>0.184715495640593</v>
      </c>
      <c r="AF82">
        <f t="shared" si="56"/>
        <v>-0.5239687488631376</v>
      </c>
      <c r="AH82">
        <f t="shared" si="57"/>
        <v>1.297507694914759</v>
      </c>
      <c r="AI82">
        <f t="shared" si="58"/>
        <v>3.6601630474870843</v>
      </c>
      <c r="AJ82">
        <f t="shared" si="59"/>
        <v>0.78541523337059349</v>
      </c>
      <c r="AK82">
        <f t="shared" si="60"/>
        <v>0.78541523337059349</v>
      </c>
      <c r="AL82">
        <f t="shared" si="61"/>
        <v>-0.24154274134183798</v>
      </c>
      <c r="AN82">
        <f>VLOOKUP(J82,counts!$W$8:$Z$13,4,FALSE)</f>
        <v>52</v>
      </c>
      <c r="AO82">
        <f>VLOOKUP(K82,counts!$W$17:$Z$23,4,FALSE)</f>
        <v>73</v>
      </c>
      <c r="AP82">
        <f>VLOOKUP(L82,counts!$W$27:$Z$33,4,FALSE)</f>
        <v>55</v>
      </c>
      <c r="AQ82">
        <f>VLOOKUP(M82,counts!$W$38:$Z$49,4,FALSE)</f>
        <v>47</v>
      </c>
      <c r="AR82">
        <f>VLOOKUP(N82,counts!$W$53:$Z$54,4,FALSE)</f>
        <v>102</v>
      </c>
      <c r="AS82">
        <f>VLOOKUP(O82,counts!$W$58:$Z$62,4,FALSE)</f>
        <v>52</v>
      </c>
      <c r="AT82">
        <f>VLOOKUP(P82,counts!$W$66:$Z$69,4,FALSE)</f>
        <v>50</v>
      </c>
      <c r="AU82">
        <f>VLOOKUP(Q82,counts!$W$73:$Z$75,4,FALSE)</f>
        <v>50</v>
      </c>
      <c r="AV82">
        <f>VLOOKUP(R82,counts!$W$79:$Z$81,4,FALSE)</f>
        <v>59</v>
      </c>
      <c r="AW82">
        <f t="shared" si="62"/>
        <v>540</v>
      </c>
      <c r="AX82">
        <f t="shared" si="63"/>
        <v>1</v>
      </c>
      <c r="AY82">
        <f t="shared" si="64"/>
        <v>1</v>
      </c>
      <c r="AZ82" t="str">
        <f t="shared" si="65"/>
        <v>Train</v>
      </c>
      <c r="BA82" t="str">
        <f t="shared" si="66"/>
        <v>18-30</v>
      </c>
      <c r="BB82" t="str">
        <f t="shared" si="67"/>
        <v>F, G, T</v>
      </c>
      <c r="BC82" t="str">
        <f t="shared" si="68"/>
        <v>11-20</v>
      </c>
      <c r="BD82" t="str">
        <f t="shared" si="69"/>
        <v>Blank</v>
      </c>
      <c r="BE82" t="str">
        <f t="shared" si="70"/>
        <v>female</v>
      </c>
      <c r="BF82">
        <f t="shared" si="71"/>
        <v>0</v>
      </c>
      <c r="BG82">
        <f t="shared" si="72"/>
        <v>0</v>
      </c>
      <c r="BH82" t="str">
        <f t="shared" si="73"/>
        <v>S, blank</v>
      </c>
      <c r="BI82">
        <f t="shared" si="74"/>
        <v>2</v>
      </c>
      <c r="BK82">
        <f t="shared" si="75"/>
        <v>-8.7462856143731463E-2</v>
      </c>
      <c r="BL82">
        <f t="shared" si="39"/>
        <v>0.62807202347308144</v>
      </c>
      <c r="BM82">
        <f t="shared" si="40"/>
        <v>0</v>
      </c>
      <c r="BN82">
        <f t="shared" si="41"/>
        <v>-0.24005469764357676</v>
      </c>
      <c r="BO82">
        <f t="shared" si="42"/>
        <v>1.608400077660413</v>
      </c>
      <c r="BP82">
        <f t="shared" si="43"/>
        <v>-6.3943938845999151E-2</v>
      </c>
      <c r="BQ82">
        <f t="shared" si="44"/>
        <v>-0.12308910231949276</v>
      </c>
      <c r="BR82">
        <f t="shared" si="45"/>
        <v>-0.13196937436222192</v>
      </c>
      <c r="BS82">
        <f t="shared" si="46"/>
        <v>0.1296081776499752</v>
      </c>
      <c r="BT82">
        <f t="shared" si="76"/>
        <v>-0.52064632557427459</v>
      </c>
      <c r="BV82">
        <f t="shared" si="77"/>
        <v>1.1989139838941729</v>
      </c>
      <c r="BW82">
        <f t="shared" si="78"/>
        <v>3.3165131795010212</v>
      </c>
      <c r="BX82">
        <f t="shared" si="79"/>
        <v>0.76833153093358619</v>
      </c>
      <c r="BY82">
        <f t="shared" si="80"/>
        <v>0.76833153093358619</v>
      </c>
      <c r="BZ82">
        <f t="shared" si="81"/>
        <v>-0.26353395807875324</v>
      </c>
    </row>
    <row r="83" spans="1:78" x14ac:dyDescent="0.3">
      <c r="A83" t="s">
        <v>2820</v>
      </c>
      <c r="B83" t="s">
        <v>2838</v>
      </c>
      <c r="C83" t="s">
        <v>2851</v>
      </c>
      <c r="D83" t="s">
        <v>2838</v>
      </c>
      <c r="E83" t="s">
        <v>20</v>
      </c>
      <c r="F83">
        <v>0</v>
      </c>
      <c r="G83">
        <v>0</v>
      </c>
      <c r="H83" t="s">
        <v>2843</v>
      </c>
      <c r="I83">
        <v>2</v>
      </c>
      <c r="J83">
        <v>-11.613432440426715</v>
      </c>
      <c r="K83">
        <v>-42.171718189759716</v>
      </c>
      <c r="L83">
        <v>70.538774768379497</v>
      </c>
      <c r="M83">
        <v>-33.757758935166962</v>
      </c>
      <c r="N83">
        <v>-108.67008854708662</v>
      </c>
      <c r="O83">
        <v>-14.754319664473872</v>
      </c>
      <c r="P83">
        <v>-22.013681658285037</v>
      </c>
      <c r="Q83">
        <v>-22.422560732600829</v>
      </c>
      <c r="R83">
        <v>25.957134405206311</v>
      </c>
      <c r="S83">
        <v>0</v>
      </c>
      <c r="T83">
        <v>1</v>
      </c>
      <c r="U83" t="s">
        <v>2818</v>
      </c>
      <c r="W83">
        <f t="shared" si="47"/>
        <v>-8.5268679762827468E-2</v>
      </c>
      <c r="X83">
        <f t="shared" si="48"/>
        <v>-0.21927540312111751</v>
      </c>
      <c r="Y83">
        <f t="shared" si="49"/>
        <v>-0.23352397279266615</v>
      </c>
      <c r="Z83">
        <f t="shared" si="50"/>
        <v>-0.24557244416175711</v>
      </c>
      <c r="AA83">
        <f t="shared" si="51"/>
        <v>-1.1909036060913412</v>
      </c>
      <c r="AB83">
        <f t="shared" si="52"/>
        <v>-6.7444200102322438E-2</v>
      </c>
      <c r="AC83">
        <f t="shared" si="53"/>
        <v>-0.15242674717787899</v>
      </c>
      <c r="AD83">
        <f t="shared" si="54"/>
        <v>-0.14484805481342802</v>
      </c>
      <c r="AE83">
        <f t="shared" si="55"/>
        <v>0.184715495640593</v>
      </c>
      <c r="AF83">
        <f t="shared" si="56"/>
        <v>-0.5239687488631376</v>
      </c>
      <c r="AH83">
        <f t="shared" si="57"/>
        <v>-2.6785163612458831</v>
      </c>
      <c r="AI83">
        <f t="shared" si="58"/>
        <v>6.8664952604275367E-2</v>
      </c>
      <c r="AJ83">
        <f t="shared" si="59"/>
        <v>6.4253021900777044E-2</v>
      </c>
      <c r="AK83">
        <f t="shared" si="60"/>
        <v>0.93574697809922291</v>
      </c>
      <c r="AL83">
        <f t="shared" si="61"/>
        <v>-6.6410161591834924E-2</v>
      </c>
      <c r="AN83">
        <f>VLOOKUP(J83,counts!$W$8:$Z$13,4,FALSE)</f>
        <v>52</v>
      </c>
      <c r="AO83">
        <f>VLOOKUP(K83,counts!$W$17:$Z$23,4,FALSE)</f>
        <v>48</v>
      </c>
      <c r="AP83">
        <f>VLOOKUP(L83,counts!$W$27:$Z$33,4,FALSE)</f>
        <v>47</v>
      </c>
      <c r="AQ83">
        <f>VLOOKUP(M83,counts!$W$38:$Z$49,4,FALSE)</f>
        <v>47</v>
      </c>
      <c r="AR83">
        <f>VLOOKUP(N83,counts!$W$53:$Z$54,4,FALSE)</f>
        <v>20</v>
      </c>
      <c r="AS83">
        <f>VLOOKUP(O83,counts!$W$58:$Z$62,4,FALSE)</f>
        <v>52</v>
      </c>
      <c r="AT83">
        <f>VLOOKUP(P83,counts!$W$66:$Z$69,4,FALSE)</f>
        <v>50</v>
      </c>
      <c r="AU83">
        <f>VLOOKUP(Q83,counts!$W$73:$Z$75,4,FALSE)</f>
        <v>50</v>
      </c>
      <c r="AV83">
        <f>VLOOKUP(R83,counts!$W$79:$Z$81,4,FALSE)</f>
        <v>59</v>
      </c>
      <c r="AW83">
        <f t="shared" si="62"/>
        <v>425</v>
      </c>
      <c r="AX83">
        <f t="shared" si="63"/>
        <v>0</v>
      </c>
      <c r="AY83">
        <f t="shared" si="64"/>
        <v>1</v>
      </c>
      <c r="AZ83" t="str">
        <f t="shared" si="65"/>
        <v>Train</v>
      </c>
      <c r="BA83" t="str">
        <f t="shared" si="66"/>
        <v>18-30</v>
      </c>
      <c r="BB83" t="str">
        <f t="shared" si="67"/>
        <v>Blank</v>
      </c>
      <c r="BC83" t="str">
        <f t="shared" si="68"/>
        <v>41-100</v>
      </c>
      <c r="BD83" t="str">
        <f t="shared" si="69"/>
        <v>Blank</v>
      </c>
      <c r="BE83" t="str">
        <f t="shared" si="70"/>
        <v>male</v>
      </c>
      <c r="BF83">
        <f t="shared" si="71"/>
        <v>0</v>
      </c>
      <c r="BG83">
        <f t="shared" si="72"/>
        <v>0</v>
      </c>
      <c r="BH83" t="str">
        <f t="shared" si="73"/>
        <v>S, blank</v>
      </c>
      <c r="BI83">
        <f t="shared" si="74"/>
        <v>2</v>
      </c>
      <c r="BK83">
        <f t="shared" si="75"/>
        <v>-8.7462856143731463E-2</v>
      </c>
      <c r="BL83">
        <f t="shared" si="39"/>
        <v>-0.2148129459049134</v>
      </c>
      <c r="BM83">
        <f t="shared" si="40"/>
        <v>0</v>
      </c>
      <c r="BN83">
        <f t="shared" si="41"/>
        <v>-0.24005469764357676</v>
      </c>
      <c r="BO83">
        <f t="shared" si="42"/>
        <v>-1.1543150029727813</v>
      </c>
      <c r="BP83">
        <f t="shared" si="43"/>
        <v>-6.3943938845999151E-2</v>
      </c>
      <c r="BQ83">
        <f t="shared" si="44"/>
        <v>-0.12308910231949276</v>
      </c>
      <c r="BR83">
        <f t="shared" si="45"/>
        <v>-0.13196937436222192</v>
      </c>
      <c r="BS83">
        <f t="shared" si="46"/>
        <v>0.1296081776499752</v>
      </c>
      <c r="BT83">
        <f t="shared" si="76"/>
        <v>-0.52064632557427459</v>
      </c>
      <c r="BV83">
        <f t="shared" si="77"/>
        <v>-2.4066860661170164</v>
      </c>
      <c r="BW83">
        <f t="shared" si="78"/>
        <v>9.0113430248252288E-2</v>
      </c>
      <c r="BX83">
        <f t="shared" si="79"/>
        <v>8.2664269375830643E-2</v>
      </c>
      <c r="BY83">
        <f t="shared" si="80"/>
        <v>0.9173357306241694</v>
      </c>
      <c r="BZ83">
        <f t="shared" si="81"/>
        <v>-8.6281755274661129E-2</v>
      </c>
    </row>
    <row r="84" spans="1:78" x14ac:dyDescent="0.3">
      <c r="A84" t="s">
        <v>2820</v>
      </c>
      <c r="B84" t="s">
        <v>2838</v>
      </c>
      <c r="C84" t="s">
        <v>2810</v>
      </c>
      <c r="D84" t="s">
        <v>2832</v>
      </c>
      <c r="E84" t="s">
        <v>20</v>
      </c>
      <c r="F84">
        <v>0</v>
      </c>
      <c r="G84">
        <v>0</v>
      </c>
      <c r="H84" t="s">
        <v>2843</v>
      </c>
      <c r="I84">
        <v>2</v>
      </c>
      <c r="J84">
        <v>-11.613432440426715</v>
      </c>
      <c r="K84">
        <v>-42.171718189759716</v>
      </c>
      <c r="L84">
        <v>22.971838090238197</v>
      </c>
      <c r="M84">
        <v>45.286193221659182</v>
      </c>
      <c r="N84">
        <v>-108.67008854708662</v>
      </c>
      <c r="O84">
        <v>-14.754319664473872</v>
      </c>
      <c r="P84">
        <v>-22.013681658285037</v>
      </c>
      <c r="Q84">
        <v>-22.422560732600829</v>
      </c>
      <c r="R84">
        <v>25.957134405206311</v>
      </c>
      <c r="S84">
        <v>0</v>
      </c>
      <c r="T84">
        <v>1</v>
      </c>
      <c r="U84" t="s">
        <v>2818</v>
      </c>
      <c r="W84">
        <f t="shared" si="47"/>
        <v>-8.5268679762827468E-2</v>
      </c>
      <c r="X84">
        <f t="shared" si="48"/>
        <v>-0.21927540312111751</v>
      </c>
      <c r="Y84">
        <f t="shared" si="49"/>
        <v>-7.6050015197982379E-2</v>
      </c>
      <c r="Z84">
        <f t="shared" si="50"/>
        <v>0.32943659493459909</v>
      </c>
      <c r="AA84">
        <f t="shared" si="51"/>
        <v>-1.1909036060913412</v>
      </c>
      <c r="AB84">
        <f t="shared" si="52"/>
        <v>-6.7444200102322438E-2</v>
      </c>
      <c r="AC84">
        <f t="shared" si="53"/>
        <v>-0.15242674717787899</v>
      </c>
      <c r="AD84">
        <f t="shared" si="54"/>
        <v>-0.14484805481342802</v>
      </c>
      <c r="AE84">
        <f t="shared" si="55"/>
        <v>0.184715495640593</v>
      </c>
      <c r="AF84">
        <f t="shared" si="56"/>
        <v>-0.5239687488631376</v>
      </c>
      <c r="AH84">
        <f t="shared" si="57"/>
        <v>-1.9460333645548435</v>
      </c>
      <c r="AI84">
        <f t="shared" si="58"/>
        <v>0.14283954172731253</v>
      </c>
      <c r="AJ84">
        <f t="shared" si="59"/>
        <v>0.12498652392742882</v>
      </c>
      <c r="AK84">
        <f t="shared" si="60"/>
        <v>0.87501347607257118</v>
      </c>
      <c r="AL84">
        <f t="shared" si="61"/>
        <v>-0.13351599151732466</v>
      </c>
      <c r="AN84">
        <f>VLOOKUP(J84,counts!$W$8:$Z$13,4,FALSE)</f>
        <v>52</v>
      </c>
      <c r="AO84">
        <f>VLOOKUP(K84,counts!$W$17:$Z$23,4,FALSE)</f>
        <v>48</v>
      </c>
      <c r="AP84">
        <f>VLOOKUP(L84,counts!$W$27:$Z$33,4,FALSE)</f>
        <v>52</v>
      </c>
      <c r="AQ84">
        <f>VLOOKUP(M84,counts!$W$38:$Z$49,4,FALSE)</f>
        <v>64</v>
      </c>
      <c r="AR84">
        <f>VLOOKUP(N84,counts!$W$53:$Z$54,4,FALSE)</f>
        <v>20</v>
      </c>
      <c r="AS84">
        <f>VLOOKUP(O84,counts!$W$58:$Z$62,4,FALSE)</f>
        <v>52</v>
      </c>
      <c r="AT84">
        <f>VLOOKUP(P84,counts!$W$66:$Z$69,4,FALSE)</f>
        <v>50</v>
      </c>
      <c r="AU84">
        <f>VLOOKUP(Q84,counts!$W$73:$Z$75,4,FALSE)</f>
        <v>50</v>
      </c>
      <c r="AV84">
        <f>VLOOKUP(R84,counts!$W$79:$Z$81,4,FALSE)</f>
        <v>59</v>
      </c>
      <c r="AW84">
        <f t="shared" si="62"/>
        <v>447</v>
      </c>
      <c r="AX84">
        <f t="shared" si="63"/>
        <v>0</v>
      </c>
      <c r="AY84">
        <f t="shared" si="64"/>
        <v>1</v>
      </c>
      <c r="AZ84" t="str">
        <f t="shared" si="65"/>
        <v>Train</v>
      </c>
      <c r="BA84" t="str">
        <f t="shared" si="66"/>
        <v>18-30</v>
      </c>
      <c r="BB84" t="str">
        <f t="shared" si="67"/>
        <v>Blank</v>
      </c>
      <c r="BC84" t="str">
        <f t="shared" si="68"/>
        <v>31-40</v>
      </c>
      <c r="BD84" t="str">
        <f t="shared" si="69"/>
        <v>NJ</v>
      </c>
      <c r="BE84" t="str">
        <f t="shared" si="70"/>
        <v>male</v>
      </c>
      <c r="BF84">
        <f t="shared" si="71"/>
        <v>0</v>
      </c>
      <c r="BG84">
        <f t="shared" si="72"/>
        <v>0</v>
      </c>
      <c r="BH84" t="str">
        <f t="shared" si="73"/>
        <v>S, blank</v>
      </c>
      <c r="BI84">
        <f t="shared" si="74"/>
        <v>2</v>
      </c>
      <c r="BK84">
        <f t="shared" si="75"/>
        <v>-8.7462856143731463E-2</v>
      </c>
      <c r="BL84">
        <f t="shared" si="39"/>
        <v>-0.2148129459049134</v>
      </c>
      <c r="BM84">
        <f t="shared" si="40"/>
        <v>0</v>
      </c>
      <c r="BN84">
        <f t="shared" si="41"/>
        <v>0.322034511891991</v>
      </c>
      <c r="BO84">
        <f t="shared" si="42"/>
        <v>-1.1543150029727813</v>
      </c>
      <c r="BP84">
        <f t="shared" si="43"/>
        <v>-6.3943938845999151E-2</v>
      </c>
      <c r="BQ84">
        <f t="shared" si="44"/>
        <v>-0.12308910231949276</v>
      </c>
      <c r="BR84">
        <f t="shared" si="45"/>
        <v>-0.13196937436222192</v>
      </c>
      <c r="BS84">
        <f t="shared" si="46"/>
        <v>0.1296081776499752</v>
      </c>
      <c r="BT84">
        <f t="shared" si="76"/>
        <v>-0.52064632557427459</v>
      </c>
      <c r="BV84">
        <f t="shared" si="77"/>
        <v>-1.8445968565814486</v>
      </c>
      <c r="BW84">
        <f t="shared" si="78"/>
        <v>0.15808904060095705</v>
      </c>
      <c r="BX84">
        <f t="shared" si="79"/>
        <v>0.13650853695923182</v>
      </c>
      <c r="BY84">
        <f t="shared" si="80"/>
        <v>0.86349146304076818</v>
      </c>
      <c r="BZ84">
        <f t="shared" si="81"/>
        <v>-0.1467712679054585</v>
      </c>
    </row>
    <row r="85" spans="1:78" x14ac:dyDescent="0.3">
      <c r="A85" t="s">
        <v>2812</v>
      </c>
      <c r="B85" t="s">
        <v>2838</v>
      </c>
      <c r="C85" t="s">
        <v>2849</v>
      </c>
      <c r="D85" t="s">
        <v>2833</v>
      </c>
      <c r="E85" t="s">
        <v>20</v>
      </c>
      <c r="F85">
        <v>0</v>
      </c>
      <c r="G85">
        <v>0</v>
      </c>
      <c r="H85" t="s">
        <v>2843</v>
      </c>
      <c r="I85">
        <v>2</v>
      </c>
      <c r="J85">
        <v>74.751267398446615</v>
      </c>
      <c r="K85">
        <v>-42.171718189759716</v>
      </c>
      <c r="L85">
        <v>40.172297072540438</v>
      </c>
      <c r="M85">
        <v>57.761363718906857</v>
      </c>
      <c r="N85">
        <v>-108.67008854708662</v>
      </c>
      <c r="O85">
        <v>-14.754319664473872</v>
      </c>
      <c r="P85">
        <v>-22.013681658285037</v>
      </c>
      <c r="Q85">
        <v>-22.422560732600829</v>
      </c>
      <c r="R85">
        <v>25.957134405206311</v>
      </c>
      <c r="S85">
        <v>0</v>
      </c>
      <c r="T85">
        <v>1</v>
      </c>
      <c r="U85" t="s">
        <v>2818</v>
      </c>
      <c r="W85">
        <f t="shared" si="47"/>
        <v>0.54884220615739254</v>
      </c>
      <c r="X85">
        <f t="shared" si="48"/>
        <v>-0.21927540312111751</v>
      </c>
      <c r="Y85">
        <f t="shared" si="49"/>
        <v>-0.13299344140000791</v>
      </c>
      <c r="Z85">
        <f t="shared" si="50"/>
        <v>0.42018782389584125</v>
      </c>
      <c r="AA85">
        <f t="shared" si="51"/>
        <v>-1.1909036060913412</v>
      </c>
      <c r="AB85">
        <f t="shared" si="52"/>
        <v>-6.7444200102322438E-2</v>
      </c>
      <c r="AC85">
        <f t="shared" si="53"/>
        <v>-0.15242674717787899</v>
      </c>
      <c r="AD85">
        <f t="shared" si="54"/>
        <v>-0.14484805481342802</v>
      </c>
      <c r="AE85">
        <f t="shared" si="55"/>
        <v>0.184715495640593</v>
      </c>
      <c r="AF85">
        <f t="shared" si="56"/>
        <v>-0.5239687488631376</v>
      </c>
      <c r="AH85">
        <f t="shared" si="57"/>
        <v>-1.2781146758754067</v>
      </c>
      <c r="AI85">
        <f t="shared" si="58"/>
        <v>0.27856198532838811</v>
      </c>
      <c r="AJ85">
        <f t="shared" si="59"/>
        <v>0.21787131834428955</v>
      </c>
      <c r="AK85">
        <f t="shared" si="60"/>
        <v>0.78212868165571048</v>
      </c>
      <c r="AL85">
        <f t="shared" si="61"/>
        <v>-0.24573599742749599</v>
      </c>
      <c r="AN85">
        <f>VLOOKUP(J85,counts!$W$8:$Z$13,4,FALSE)</f>
        <v>70</v>
      </c>
      <c r="AO85">
        <f>VLOOKUP(K85,counts!$W$17:$Z$23,4,FALSE)</f>
        <v>48</v>
      </c>
      <c r="AP85">
        <f>VLOOKUP(L85,counts!$W$27:$Z$33,4,FALSE)</f>
        <v>50</v>
      </c>
      <c r="AQ85">
        <f>VLOOKUP(M85,counts!$W$38:$Z$49,4,FALSE)</f>
        <v>66</v>
      </c>
      <c r="AR85">
        <f>VLOOKUP(N85,counts!$W$53:$Z$54,4,FALSE)</f>
        <v>20</v>
      </c>
      <c r="AS85">
        <f>VLOOKUP(O85,counts!$W$58:$Z$62,4,FALSE)</f>
        <v>52</v>
      </c>
      <c r="AT85">
        <f>VLOOKUP(P85,counts!$W$66:$Z$69,4,FALSE)</f>
        <v>50</v>
      </c>
      <c r="AU85">
        <f>VLOOKUP(Q85,counts!$W$73:$Z$75,4,FALSE)</f>
        <v>50</v>
      </c>
      <c r="AV85">
        <f>VLOOKUP(R85,counts!$W$79:$Z$81,4,FALSE)</f>
        <v>59</v>
      </c>
      <c r="AW85">
        <f t="shared" si="62"/>
        <v>465</v>
      </c>
      <c r="AX85">
        <f t="shared" si="63"/>
        <v>0</v>
      </c>
      <c r="AY85">
        <f t="shared" si="64"/>
        <v>1</v>
      </c>
      <c r="AZ85" t="str">
        <f t="shared" si="65"/>
        <v>Train</v>
      </c>
      <c r="BA85" t="str">
        <f t="shared" si="66"/>
        <v>51-60</v>
      </c>
      <c r="BB85" t="str">
        <f t="shared" si="67"/>
        <v>Blank</v>
      </c>
      <c r="BC85" t="str">
        <f t="shared" si="68"/>
        <v>21-30</v>
      </c>
      <c r="BD85" t="str">
        <f t="shared" si="69"/>
        <v>NY</v>
      </c>
      <c r="BE85" t="str">
        <f t="shared" si="70"/>
        <v>male</v>
      </c>
      <c r="BF85">
        <f t="shared" si="71"/>
        <v>0</v>
      </c>
      <c r="BG85">
        <f t="shared" si="72"/>
        <v>0</v>
      </c>
      <c r="BH85" t="str">
        <f t="shared" si="73"/>
        <v>S, blank</v>
      </c>
      <c r="BI85">
        <f t="shared" si="74"/>
        <v>2</v>
      </c>
      <c r="BK85">
        <f t="shared" si="75"/>
        <v>0.56296528873523233</v>
      </c>
      <c r="BL85">
        <f t="shared" ref="BL85:BL148" si="82">BL$3*K85</f>
        <v>-0.2148129459049134</v>
      </c>
      <c r="BM85">
        <f t="shared" ref="BM85:BM148" si="83">BM$3*L85</f>
        <v>0</v>
      </c>
      <c r="BN85">
        <f t="shared" ref="BN85:BN148" si="84">BN$3*M85</f>
        <v>0.41074665915035424</v>
      </c>
      <c r="BO85">
        <f t="shared" ref="BO85:BO148" si="85">BO$3*N85</f>
        <v>-1.1543150029727813</v>
      </c>
      <c r="BP85">
        <f t="shared" ref="BP85:BP148" si="86">BP$3*O85</f>
        <v>-6.3943938845999151E-2</v>
      </c>
      <c r="BQ85">
        <f t="shared" ref="BQ85:BQ148" si="87">BQ$3*P85</f>
        <v>-0.12308910231949276</v>
      </c>
      <c r="BR85">
        <f t="shared" ref="BR85:BR148" si="88">BR$3*Q85</f>
        <v>-0.13196937436222192</v>
      </c>
      <c r="BS85">
        <f t="shared" ref="BS85:BS148" si="89">BS$3*R85</f>
        <v>0.1296081776499752</v>
      </c>
      <c r="BT85">
        <f t="shared" si="76"/>
        <v>-0.52064632557427459</v>
      </c>
      <c r="BV85">
        <f t="shared" si="77"/>
        <v>-1.1054565644441214</v>
      </c>
      <c r="BW85">
        <f t="shared" si="78"/>
        <v>0.33105969764502519</v>
      </c>
      <c r="BX85">
        <f t="shared" si="79"/>
        <v>0.24871889535138952</v>
      </c>
      <c r="BY85">
        <f t="shared" si="80"/>
        <v>0.75128110464861053</v>
      </c>
      <c r="BZ85">
        <f t="shared" si="81"/>
        <v>-0.2859753901314524</v>
      </c>
    </row>
    <row r="86" spans="1:78" x14ac:dyDescent="0.3">
      <c r="A86" t="s">
        <v>2811</v>
      </c>
      <c r="B86" t="s">
        <v>2838</v>
      </c>
      <c r="C86" t="s">
        <v>2810</v>
      </c>
      <c r="D86" t="s">
        <v>2833</v>
      </c>
      <c r="E86" t="s">
        <v>20</v>
      </c>
      <c r="F86">
        <v>1</v>
      </c>
      <c r="G86">
        <v>1</v>
      </c>
      <c r="H86" t="s">
        <v>2843</v>
      </c>
      <c r="I86">
        <v>2</v>
      </c>
      <c r="J86">
        <v>-13.385578549662212</v>
      </c>
      <c r="K86">
        <v>-42.171718189759716</v>
      </c>
      <c r="L86">
        <v>22.971838090238197</v>
      </c>
      <c r="M86">
        <v>57.761363718906857</v>
      </c>
      <c r="N86">
        <v>-108.67008854708662</v>
      </c>
      <c r="O86">
        <v>48.695090775187893</v>
      </c>
      <c r="P86">
        <v>79.365382998232107</v>
      </c>
      <c r="Q86">
        <v>-22.422560732600829</v>
      </c>
      <c r="R86">
        <v>25.957134405206311</v>
      </c>
      <c r="S86">
        <v>0</v>
      </c>
      <c r="T86">
        <v>1</v>
      </c>
      <c r="U86" t="s">
        <v>2818</v>
      </c>
      <c r="W86">
        <f t="shared" si="47"/>
        <v>-9.8280212731782335E-2</v>
      </c>
      <c r="X86">
        <f t="shared" si="48"/>
        <v>-0.21927540312111751</v>
      </c>
      <c r="Y86">
        <f t="shared" si="49"/>
        <v>-7.6050015197982379E-2</v>
      </c>
      <c r="Z86">
        <f t="shared" si="50"/>
        <v>0.42018782389584125</v>
      </c>
      <c r="AA86">
        <f t="shared" si="51"/>
        <v>-1.1909036060913412</v>
      </c>
      <c r="AB86">
        <f t="shared" si="52"/>
        <v>0.222592537028351</v>
      </c>
      <c r="AC86">
        <f t="shared" si="53"/>
        <v>0.54954038841540609</v>
      </c>
      <c r="AD86">
        <f t="shared" si="54"/>
        <v>-0.14484805481342802</v>
      </c>
      <c r="AE86">
        <f t="shared" si="55"/>
        <v>0.184715495640593</v>
      </c>
      <c r="AF86">
        <f t="shared" si="56"/>
        <v>-0.5239687488631376</v>
      </c>
      <c r="AH86">
        <f t="shared" si="57"/>
        <v>-0.87628979583859767</v>
      </c>
      <c r="AI86">
        <f t="shared" si="58"/>
        <v>0.41632469937149497</v>
      </c>
      <c r="AJ86">
        <f t="shared" si="59"/>
        <v>0.29394721390952394</v>
      </c>
      <c r="AK86">
        <f t="shared" si="60"/>
        <v>0.70605278609047606</v>
      </c>
      <c r="AL86">
        <f t="shared" si="61"/>
        <v>-0.34806527645033464</v>
      </c>
      <c r="AN86">
        <f>VLOOKUP(J86,counts!$W$8:$Z$13,4,FALSE)</f>
        <v>51</v>
      </c>
      <c r="AO86">
        <f>VLOOKUP(K86,counts!$W$17:$Z$23,4,FALSE)</f>
        <v>48</v>
      </c>
      <c r="AP86">
        <f>VLOOKUP(L86,counts!$W$27:$Z$33,4,FALSE)</f>
        <v>52</v>
      </c>
      <c r="AQ86">
        <f>VLOOKUP(M86,counts!$W$38:$Z$49,4,FALSE)</f>
        <v>66</v>
      </c>
      <c r="AR86">
        <f>VLOOKUP(N86,counts!$W$53:$Z$54,4,FALSE)</f>
        <v>20</v>
      </c>
      <c r="AS86">
        <f>VLOOKUP(O86,counts!$W$58:$Z$62,4,FALSE)</f>
        <v>61</v>
      </c>
      <c r="AT86">
        <f>VLOOKUP(P86,counts!$W$66:$Z$69,4,FALSE)</f>
        <v>70</v>
      </c>
      <c r="AU86">
        <f>VLOOKUP(Q86,counts!$W$73:$Z$75,4,FALSE)</f>
        <v>50</v>
      </c>
      <c r="AV86">
        <f>VLOOKUP(R86,counts!$W$79:$Z$81,4,FALSE)</f>
        <v>59</v>
      </c>
      <c r="AW86">
        <f t="shared" si="62"/>
        <v>477</v>
      </c>
      <c r="AX86">
        <f t="shared" si="63"/>
        <v>0</v>
      </c>
      <c r="AY86">
        <f t="shared" si="64"/>
        <v>1</v>
      </c>
      <c r="AZ86" t="str">
        <f t="shared" si="65"/>
        <v>Train</v>
      </c>
      <c r="BA86" t="str">
        <f t="shared" si="66"/>
        <v>41-50</v>
      </c>
      <c r="BB86" t="str">
        <f t="shared" si="67"/>
        <v>Blank</v>
      </c>
      <c r="BC86" t="str">
        <f t="shared" si="68"/>
        <v>31-40</v>
      </c>
      <c r="BD86" t="str">
        <f t="shared" si="69"/>
        <v>NY</v>
      </c>
      <c r="BE86" t="str">
        <f t="shared" si="70"/>
        <v>male</v>
      </c>
      <c r="BF86">
        <f t="shared" si="71"/>
        <v>1</v>
      </c>
      <c r="BG86">
        <f t="shared" si="72"/>
        <v>1</v>
      </c>
      <c r="BH86" t="str">
        <f t="shared" si="73"/>
        <v>S, blank</v>
      </c>
      <c r="BI86">
        <f t="shared" si="74"/>
        <v>2</v>
      </c>
      <c r="BK86">
        <f t="shared" si="75"/>
        <v>-0.10080920839685074</v>
      </c>
      <c r="BL86">
        <f t="shared" si="82"/>
        <v>-0.2148129459049134</v>
      </c>
      <c r="BM86">
        <f t="shared" si="83"/>
        <v>0</v>
      </c>
      <c r="BN86">
        <f t="shared" si="84"/>
        <v>0.41074665915035424</v>
      </c>
      <c r="BO86">
        <f t="shared" si="85"/>
        <v>-1.1543150029727813</v>
      </c>
      <c r="BP86">
        <f t="shared" si="86"/>
        <v>0.21104029039891525</v>
      </c>
      <c r="BQ86">
        <f t="shared" si="87"/>
        <v>0.44377010170938269</v>
      </c>
      <c r="BR86">
        <f t="shared" si="88"/>
        <v>-0.13196937436222192</v>
      </c>
      <c r="BS86">
        <f t="shared" si="89"/>
        <v>0.1296081776499752</v>
      </c>
      <c r="BT86">
        <f t="shared" si="76"/>
        <v>-0.52064632557427459</v>
      </c>
      <c r="BV86">
        <f t="shared" si="77"/>
        <v>-0.92738762830241461</v>
      </c>
      <c r="BW86">
        <f t="shared" si="78"/>
        <v>0.39558577880398993</v>
      </c>
      <c r="BX86">
        <f t="shared" si="79"/>
        <v>0.2834550085076139</v>
      </c>
      <c r="BY86">
        <f t="shared" si="80"/>
        <v>0.71654499149238604</v>
      </c>
      <c r="BZ86">
        <f t="shared" si="81"/>
        <v>-0.333314240255627</v>
      </c>
    </row>
    <row r="87" spans="1:78" x14ac:dyDescent="0.3">
      <c r="A87" t="s">
        <v>2820</v>
      </c>
      <c r="B87" t="s">
        <v>2838</v>
      </c>
      <c r="C87" t="s">
        <v>2850</v>
      </c>
      <c r="D87" t="s">
        <v>2832</v>
      </c>
      <c r="E87" t="s">
        <v>20</v>
      </c>
      <c r="F87">
        <v>0</v>
      </c>
      <c r="G87">
        <v>0</v>
      </c>
      <c r="H87" t="s">
        <v>2843</v>
      </c>
      <c r="I87">
        <v>2</v>
      </c>
      <c r="J87">
        <v>-11.613432440426715</v>
      </c>
      <c r="K87">
        <v>-42.171718189759716</v>
      </c>
      <c r="L87">
        <v>-9.6115457513775127</v>
      </c>
      <c r="M87">
        <v>45.286193221659182</v>
      </c>
      <c r="N87">
        <v>-108.67008854708662</v>
      </c>
      <c r="O87">
        <v>-14.754319664473872</v>
      </c>
      <c r="P87">
        <v>-22.013681658285037</v>
      </c>
      <c r="Q87">
        <v>-22.422560732600829</v>
      </c>
      <c r="R87">
        <v>25.957134405206311</v>
      </c>
      <c r="S87">
        <v>0</v>
      </c>
      <c r="T87">
        <v>1</v>
      </c>
      <c r="U87" t="s">
        <v>2818</v>
      </c>
      <c r="W87">
        <f t="shared" si="47"/>
        <v>-8.5268679762827468E-2</v>
      </c>
      <c r="X87">
        <f t="shared" si="48"/>
        <v>-0.21927540312111751</v>
      </c>
      <c r="Y87">
        <f t="shared" si="49"/>
        <v>3.1819752411496448E-2</v>
      </c>
      <c r="Z87">
        <f t="shared" si="50"/>
        <v>0.32943659493459909</v>
      </c>
      <c r="AA87">
        <f t="shared" si="51"/>
        <v>-1.1909036060913412</v>
      </c>
      <c r="AB87">
        <f t="shared" si="52"/>
        <v>-6.7444200102322438E-2</v>
      </c>
      <c r="AC87">
        <f t="shared" si="53"/>
        <v>-0.15242674717787899</v>
      </c>
      <c r="AD87">
        <f t="shared" si="54"/>
        <v>-0.14484805481342802</v>
      </c>
      <c r="AE87">
        <f t="shared" si="55"/>
        <v>0.184715495640593</v>
      </c>
      <c r="AF87">
        <f t="shared" si="56"/>
        <v>-0.5239687488631376</v>
      </c>
      <c r="AH87">
        <f t="shared" si="57"/>
        <v>-1.8381635969453649</v>
      </c>
      <c r="AI87">
        <f t="shared" si="58"/>
        <v>0.1591093468734075</v>
      </c>
      <c r="AJ87">
        <f t="shared" si="59"/>
        <v>0.13726862552061248</v>
      </c>
      <c r="AK87">
        <f t="shared" si="60"/>
        <v>0.86273137447938752</v>
      </c>
      <c r="AL87">
        <f t="shared" si="61"/>
        <v>-0.14765190578601714</v>
      </c>
      <c r="AN87">
        <f>VLOOKUP(J87,counts!$W$8:$Z$13,4,FALSE)</f>
        <v>52</v>
      </c>
      <c r="AO87">
        <f>VLOOKUP(K87,counts!$W$17:$Z$23,4,FALSE)</f>
        <v>48</v>
      </c>
      <c r="AP87">
        <f>VLOOKUP(L87,counts!$W$27:$Z$33,4,FALSE)</f>
        <v>55</v>
      </c>
      <c r="AQ87">
        <f>VLOOKUP(M87,counts!$W$38:$Z$49,4,FALSE)</f>
        <v>64</v>
      </c>
      <c r="AR87">
        <f>VLOOKUP(N87,counts!$W$53:$Z$54,4,FALSE)</f>
        <v>20</v>
      </c>
      <c r="AS87">
        <f>VLOOKUP(O87,counts!$W$58:$Z$62,4,FALSE)</f>
        <v>52</v>
      </c>
      <c r="AT87">
        <f>VLOOKUP(P87,counts!$W$66:$Z$69,4,FALSE)</f>
        <v>50</v>
      </c>
      <c r="AU87">
        <f>VLOOKUP(Q87,counts!$W$73:$Z$75,4,FALSE)</f>
        <v>50</v>
      </c>
      <c r="AV87">
        <f>VLOOKUP(R87,counts!$W$79:$Z$81,4,FALSE)</f>
        <v>59</v>
      </c>
      <c r="AW87">
        <f t="shared" si="62"/>
        <v>450</v>
      </c>
      <c r="AX87">
        <f t="shared" si="63"/>
        <v>0</v>
      </c>
      <c r="AY87">
        <f t="shared" si="64"/>
        <v>1</v>
      </c>
      <c r="AZ87" t="str">
        <f t="shared" si="65"/>
        <v>Train</v>
      </c>
      <c r="BA87" t="str">
        <f t="shared" si="66"/>
        <v>18-30</v>
      </c>
      <c r="BB87" t="str">
        <f t="shared" si="67"/>
        <v>Blank</v>
      </c>
      <c r="BC87" t="str">
        <f t="shared" si="68"/>
        <v>11-20</v>
      </c>
      <c r="BD87" t="str">
        <f t="shared" si="69"/>
        <v>NJ</v>
      </c>
      <c r="BE87" t="str">
        <f t="shared" si="70"/>
        <v>male</v>
      </c>
      <c r="BF87">
        <f t="shared" si="71"/>
        <v>0</v>
      </c>
      <c r="BG87">
        <f t="shared" si="72"/>
        <v>0</v>
      </c>
      <c r="BH87" t="str">
        <f t="shared" si="73"/>
        <v>S, blank</v>
      </c>
      <c r="BI87">
        <f t="shared" si="74"/>
        <v>2</v>
      </c>
      <c r="BK87">
        <f t="shared" si="75"/>
        <v>-8.7462856143731463E-2</v>
      </c>
      <c r="BL87">
        <f t="shared" si="82"/>
        <v>-0.2148129459049134</v>
      </c>
      <c r="BM87">
        <f t="shared" si="83"/>
        <v>0</v>
      </c>
      <c r="BN87">
        <f t="shared" si="84"/>
        <v>0.322034511891991</v>
      </c>
      <c r="BO87">
        <f t="shared" si="85"/>
        <v>-1.1543150029727813</v>
      </c>
      <c r="BP87">
        <f t="shared" si="86"/>
        <v>-6.3943938845999151E-2</v>
      </c>
      <c r="BQ87">
        <f t="shared" si="87"/>
        <v>-0.12308910231949276</v>
      </c>
      <c r="BR87">
        <f t="shared" si="88"/>
        <v>-0.13196937436222192</v>
      </c>
      <c r="BS87">
        <f t="shared" si="89"/>
        <v>0.1296081776499752</v>
      </c>
      <c r="BT87">
        <f t="shared" si="76"/>
        <v>-0.52064632557427459</v>
      </c>
      <c r="BV87">
        <f t="shared" si="77"/>
        <v>-1.8445968565814486</v>
      </c>
      <c r="BW87">
        <f t="shared" si="78"/>
        <v>0.15808904060095705</v>
      </c>
      <c r="BX87">
        <f t="shared" si="79"/>
        <v>0.13650853695923182</v>
      </c>
      <c r="BY87">
        <f t="shared" si="80"/>
        <v>0.86349146304076818</v>
      </c>
      <c r="BZ87">
        <f t="shared" si="81"/>
        <v>-0.1467712679054585</v>
      </c>
    </row>
    <row r="88" spans="1:78" x14ac:dyDescent="0.3">
      <c r="A88" t="s">
        <v>2810</v>
      </c>
      <c r="B88" t="s">
        <v>2838</v>
      </c>
      <c r="C88" t="s">
        <v>2850</v>
      </c>
      <c r="D88" t="s">
        <v>2838</v>
      </c>
      <c r="E88" t="s">
        <v>15</v>
      </c>
      <c r="F88">
        <v>0</v>
      </c>
      <c r="G88">
        <v>0</v>
      </c>
      <c r="H88" t="s">
        <v>2843</v>
      </c>
      <c r="I88">
        <v>2</v>
      </c>
      <c r="J88">
        <v>32.769878926258563</v>
      </c>
      <c r="K88">
        <v>-42.171718189759716</v>
      </c>
      <c r="L88">
        <v>-9.6115457513775127</v>
      </c>
      <c r="M88">
        <v>-33.757758935166962</v>
      </c>
      <c r="N88">
        <v>151.41878811967541</v>
      </c>
      <c r="O88">
        <v>-14.754319664473872</v>
      </c>
      <c r="P88">
        <v>-22.013681658285037</v>
      </c>
      <c r="Q88">
        <v>-22.422560732600829</v>
      </c>
      <c r="R88">
        <v>25.957134405206311</v>
      </c>
      <c r="S88">
        <v>0</v>
      </c>
      <c r="T88">
        <v>1</v>
      </c>
      <c r="U88" t="s">
        <v>2818</v>
      </c>
      <c r="W88">
        <f t="shared" si="47"/>
        <v>0.24060451777399761</v>
      </c>
      <c r="X88">
        <f t="shared" si="48"/>
        <v>-0.21927540312111751</v>
      </c>
      <c r="Y88">
        <f t="shared" si="49"/>
        <v>3.1819752411496448E-2</v>
      </c>
      <c r="Z88">
        <f t="shared" si="50"/>
        <v>-0.24557244416175711</v>
      </c>
      <c r="AA88">
        <f t="shared" si="51"/>
        <v>1.6593819257225275</v>
      </c>
      <c r="AB88">
        <f t="shared" si="52"/>
        <v>-6.7444200102322438E-2</v>
      </c>
      <c r="AC88">
        <f t="shared" si="53"/>
        <v>-0.15242674717787899</v>
      </c>
      <c r="AD88">
        <f t="shared" si="54"/>
        <v>-0.14484805481342802</v>
      </c>
      <c r="AE88">
        <f t="shared" si="55"/>
        <v>0.184715495640593</v>
      </c>
      <c r="AF88">
        <f t="shared" si="56"/>
        <v>-0.5239687488631376</v>
      </c>
      <c r="AH88">
        <f t="shared" si="57"/>
        <v>0.76298609330897282</v>
      </c>
      <c r="AI88">
        <f t="shared" si="58"/>
        <v>2.1446708555484357</v>
      </c>
      <c r="AJ88">
        <f t="shared" si="59"/>
        <v>0.68200169558743906</v>
      </c>
      <c r="AK88">
        <f t="shared" si="60"/>
        <v>0.31799830441256094</v>
      </c>
      <c r="AL88">
        <f t="shared" si="61"/>
        <v>-1.1457092282521475</v>
      </c>
      <c r="AN88">
        <f>VLOOKUP(J88,counts!$W$8:$Z$13,4,FALSE)</f>
        <v>61</v>
      </c>
      <c r="AO88">
        <f>VLOOKUP(K88,counts!$W$17:$Z$23,4,FALSE)</f>
        <v>48</v>
      </c>
      <c r="AP88">
        <f>VLOOKUP(L88,counts!$W$27:$Z$33,4,FALSE)</f>
        <v>55</v>
      </c>
      <c r="AQ88">
        <f>VLOOKUP(M88,counts!$W$38:$Z$49,4,FALSE)</f>
        <v>47</v>
      </c>
      <c r="AR88">
        <f>VLOOKUP(N88,counts!$W$53:$Z$54,4,FALSE)</f>
        <v>102</v>
      </c>
      <c r="AS88">
        <f>VLOOKUP(O88,counts!$W$58:$Z$62,4,FALSE)</f>
        <v>52</v>
      </c>
      <c r="AT88">
        <f>VLOOKUP(P88,counts!$W$66:$Z$69,4,FALSE)</f>
        <v>50</v>
      </c>
      <c r="AU88">
        <f>VLOOKUP(Q88,counts!$W$73:$Z$75,4,FALSE)</f>
        <v>50</v>
      </c>
      <c r="AV88">
        <f>VLOOKUP(R88,counts!$W$79:$Z$81,4,FALSE)</f>
        <v>59</v>
      </c>
      <c r="AW88">
        <f t="shared" si="62"/>
        <v>524</v>
      </c>
      <c r="AX88">
        <f t="shared" si="63"/>
        <v>0</v>
      </c>
      <c r="AY88">
        <f t="shared" si="64"/>
        <v>1</v>
      </c>
      <c r="AZ88" t="str">
        <f t="shared" si="65"/>
        <v>Train</v>
      </c>
      <c r="BA88" t="str">
        <f t="shared" si="66"/>
        <v>31-40</v>
      </c>
      <c r="BB88" t="str">
        <f t="shared" si="67"/>
        <v>Blank</v>
      </c>
      <c r="BC88" t="str">
        <f t="shared" si="68"/>
        <v>11-20</v>
      </c>
      <c r="BD88" t="str">
        <f t="shared" si="69"/>
        <v>Blank</v>
      </c>
      <c r="BE88" t="str">
        <f t="shared" si="70"/>
        <v>female</v>
      </c>
      <c r="BF88">
        <f t="shared" si="71"/>
        <v>0</v>
      </c>
      <c r="BG88">
        <f t="shared" si="72"/>
        <v>0</v>
      </c>
      <c r="BH88" t="str">
        <f t="shared" si="73"/>
        <v>S, blank</v>
      </c>
      <c r="BI88">
        <f t="shared" si="74"/>
        <v>2</v>
      </c>
      <c r="BK88">
        <f t="shared" si="75"/>
        <v>0.24679587375027071</v>
      </c>
      <c r="BL88">
        <f t="shared" si="82"/>
        <v>-0.2148129459049134</v>
      </c>
      <c r="BM88">
        <f t="shared" si="83"/>
        <v>0</v>
      </c>
      <c r="BN88">
        <f t="shared" si="84"/>
        <v>-0.24005469764357676</v>
      </c>
      <c r="BO88">
        <f t="shared" si="85"/>
        <v>1.608400077660413</v>
      </c>
      <c r="BP88">
        <f t="shared" si="86"/>
        <v>-6.3943938845999151E-2</v>
      </c>
      <c r="BQ88">
        <f t="shared" si="87"/>
        <v>-0.12308910231949276</v>
      </c>
      <c r="BR88">
        <f t="shared" si="88"/>
        <v>-0.13196937436222192</v>
      </c>
      <c r="BS88">
        <f t="shared" si="89"/>
        <v>0.1296081776499752</v>
      </c>
      <c r="BT88">
        <f t="shared" si="76"/>
        <v>-0.52064632557427459</v>
      </c>
      <c r="BV88">
        <f t="shared" si="77"/>
        <v>0.69028774441018026</v>
      </c>
      <c r="BW88">
        <f t="shared" si="78"/>
        <v>1.9942892962878582</v>
      </c>
      <c r="BX88">
        <f t="shared" si="79"/>
        <v>0.66603093387143963</v>
      </c>
      <c r="BY88">
        <f t="shared" si="80"/>
        <v>0.33396906612856037</v>
      </c>
      <c r="BZ88">
        <f t="shared" si="81"/>
        <v>-1.0967069066761543</v>
      </c>
    </row>
    <row r="89" spans="1:78" x14ac:dyDescent="0.3">
      <c r="A89" t="s">
        <v>2810</v>
      </c>
      <c r="B89" t="s">
        <v>2838</v>
      </c>
      <c r="C89" t="s">
        <v>2849</v>
      </c>
      <c r="D89" t="s">
        <v>2839</v>
      </c>
      <c r="E89" t="s">
        <v>20</v>
      </c>
      <c r="F89">
        <v>1</v>
      </c>
      <c r="G89">
        <v>0</v>
      </c>
      <c r="H89" t="s">
        <v>2843</v>
      </c>
      <c r="I89">
        <v>2</v>
      </c>
      <c r="J89">
        <v>32.769878926258563</v>
      </c>
      <c r="K89">
        <v>-42.171718189759716</v>
      </c>
      <c r="L89">
        <v>40.172297072540438</v>
      </c>
      <c r="M89">
        <v>40.634191658169868</v>
      </c>
      <c r="N89">
        <v>-108.67008854708662</v>
      </c>
      <c r="O89">
        <v>48.695090775187893</v>
      </c>
      <c r="P89">
        <v>-22.013681658285037</v>
      </c>
      <c r="Q89">
        <v>-22.422560732600829</v>
      </c>
      <c r="R89">
        <v>25.957134405206311</v>
      </c>
      <c r="S89">
        <v>0</v>
      </c>
      <c r="T89">
        <v>1</v>
      </c>
      <c r="U89" t="s">
        <v>2818</v>
      </c>
      <c r="W89">
        <f t="shared" si="47"/>
        <v>0.24060451777399761</v>
      </c>
      <c r="X89">
        <f t="shared" si="48"/>
        <v>-0.21927540312111751</v>
      </c>
      <c r="Y89">
        <f t="shared" si="49"/>
        <v>-0.13299344140000791</v>
      </c>
      <c r="Z89">
        <f t="shared" si="50"/>
        <v>0.29559538538083652</v>
      </c>
      <c r="AA89">
        <f t="shared" si="51"/>
        <v>-1.1909036060913412</v>
      </c>
      <c r="AB89">
        <f t="shared" si="52"/>
        <v>0.222592537028351</v>
      </c>
      <c r="AC89">
        <f t="shared" si="53"/>
        <v>-0.15242674717787899</v>
      </c>
      <c r="AD89">
        <f t="shared" si="54"/>
        <v>-0.14484805481342802</v>
      </c>
      <c r="AE89">
        <f t="shared" si="55"/>
        <v>0.184715495640593</v>
      </c>
      <c r="AF89">
        <f t="shared" si="56"/>
        <v>-0.5239687488631376</v>
      </c>
      <c r="AH89">
        <f t="shared" si="57"/>
        <v>-1.420908065643133</v>
      </c>
      <c r="AI89">
        <f t="shared" si="58"/>
        <v>0.24149462432933075</v>
      </c>
      <c r="AJ89">
        <f t="shared" si="59"/>
        <v>0.19451926701639069</v>
      </c>
      <c r="AK89">
        <f t="shared" si="60"/>
        <v>0.80548073298360934</v>
      </c>
      <c r="AL89">
        <f t="shared" si="61"/>
        <v>-0.21631599597630768</v>
      </c>
      <c r="AN89">
        <f>VLOOKUP(J89,counts!$W$8:$Z$13,4,FALSE)</f>
        <v>61</v>
      </c>
      <c r="AO89">
        <f>VLOOKUP(K89,counts!$W$17:$Z$23,4,FALSE)</f>
        <v>48</v>
      </c>
      <c r="AP89">
        <f>VLOOKUP(L89,counts!$W$27:$Z$33,4,FALSE)</f>
        <v>50</v>
      </c>
      <c r="AQ89">
        <f>VLOOKUP(M89,counts!$W$38:$Z$49,4,FALSE)</f>
        <v>63</v>
      </c>
      <c r="AR89">
        <f>VLOOKUP(N89,counts!$W$53:$Z$54,4,FALSE)</f>
        <v>20</v>
      </c>
      <c r="AS89">
        <f>VLOOKUP(O89,counts!$W$58:$Z$62,4,FALSE)</f>
        <v>61</v>
      </c>
      <c r="AT89">
        <f>VLOOKUP(P89,counts!$W$66:$Z$69,4,FALSE)</f>
        <v>50</v>
      </c>
      <c r="AU89">
        <f>VLOOKUP(Q89,counts!$W$73:$Z$75,4,FALSE)</f>
        <v>50</v>
      </c>
      <c r="AV89">
        <f>VLOOKUP(R89,counts!$W$79:$Z$81,4,FALSE)</f>
        <v>59</v>
      </c>
      <c r="AW89">
        <f t="shared" si="62"/>
        <v>462</v>
      </c>
      <c r="AX89">
        <f t="shared" si="63"/>
        <v>0</v>
      </c>
      <c r="AY89">
        <f t="shared" si="64"/>
        <v>1</v>
      </c>
      <c r="AZ89" t="str">
        <f t="shared" si="65"/>
        <v>Train</v>
      </c>
      <c r="BA89" t="str">
        <f t="shared" si="66"/>
        <v>31-40</v>
      </c>
      <c r="BB89" t="str">
        <f t="shared" si="67"/>
        <v>Blank</v>
      </c>
      <c r="BC89" t="str">
        <f t="shared" si="68"/>
        <v>21-30</v>
      </c>
      <c r="BD89" t="str">
        <f t="shared" si="69"/>
        <v>Others</v>
      </c>
      <c r="BE89" t="str">
        <f t="shared" si="70"/>
        <v>male</v>
      </c>
      <c r="BF89">
        <f t="shared" si="71"/>
        <v>1</v>
      </c>
      <c r="BG89">
        <f t="shared" si="72"/>
        <v>0</v>
      </c>
      <c r="BH89" t="str">
        <f t="shared" si="73"/>
        <v>S, blank</v>
      </c>
      <c r="BI89">
        <f t="shared" si="74"/>
        <v>2</v>
      </c>
      <c r="BK89">
        <f t="shared" si="75"/>
        <v>0.24679587375027071</v>
      </c>
      <c r="BL89">
        <f t="shared" si="82"/>
        <v>-0.2148129459049134</v>
      </c>
      <c r="BM89">
        <f t="shared" si="83"/>
        <v>0</v>
      </c>
      <c r="BN89">
        <f t="shared" si="84"/>
        <v>0.28895367761902863</v>
      </c>
      <c r="BO89">
        <f t="shared" si="85"/>
        <v>-1.1543150029727813</v>
      </c>
      <c r="BP89">
        <f t="shared" si="86"/>
        <v>0.21104029039891525</v>
      </c>
      <c r="BQ89">
        <f t="shared" si="87"/>
        <v>-0.12308910231949276</v>
      </c>
      <c r="BR89">
        <f t="shared" si="88"/>
        <v>-0.13196937436222192</v>
      </c>
      <c r="BS89">
        <f t="shared" si="89"/>
        <v>0.1296081776499752</v>
      </c>
      <c r="BT89">
        <f t="shared" si="76"/>
        <v>-0.52064632557427459</v>
      </c>
      <c r="BV89">
        <f t="shared" si="77"/>
        <v>-1.268434731715494</v>
      </c>
      <c r="BW89">
        <f t="shared" si="78"/>
        <v>0.28127154281664069</v>
      </c>
      <c r="BX89">
        <f t="shared" si="79"/>
        <v>0.21952531794963362</v>
      </c>
      <c r="BY89">
        <f t="shared" si="80"/>
        <v>0.78047468205036641</v>
      </c>
      <c r="BZ89">
        <f t="shared" si="81"/>
        <v>-0.24785297766889983</v>
      </c>
    </row>
    <row r="90" spans="1:78" x14ac:dyDescent="0.3">
      <c r="A90" t="s">
        <v>2810</v>
      </c>
      <c r="B90" t="s">
        <v>2838</v>
      </c>
      <c r="C90" t="s">
        <v>2850</v>
      </c>
      <c r="D90" t="s">
        <v>2833</v>
      </c>
      <c r="E90" t="s">
        <v>15</v>
      </c>
      <c r="F90">
        <v>0</v>
      </c>
      <c r="G90">
        <v>0</v>
      </c>
      <c r="H90" t="s">
        <v>2843</v>
      </c>
      <c r="I90">
        <v>2</v>
      </c>
      <c r="J90">
        <v>32.769878926258563</v>
      </c>
      <c r="K90">
        <v>-42.171718189759716</v>
      </c>
      <c r="L90">
        <v>-9.6115457513775127</v>
      </c>
      <c r="M90">
        <v>57.761363718906857</v>
      </c>
      <c r="N90">
        <v>151.41878811967541</v>
      </c>
      <c r="O90">
        <v>-14.754319664473872</v>
      </c>
      <c r="P90">
        <v>-22.013681658285037</v>
      </c>
      <c r="Q90">
        <v>-22.422560732600829</v>
      </c>
      <c r="R90">
        <v>25.957134405206311</v>
      </c>
      <c r="S90">
        <v>1</v>
      </c>
      <c r="T90">
        <v>1</v>
      </c>
      <c r="U90" t="s">
        <v>2818</v>
      </c>
      <c r="W90">
        <f t="shared" si="47"/>
        <v>0.24060451777399761</v>
      </c>
      <c r="X90">
        <f t="shared" si="48"/>
        <v>-0.21927540312111751</v>
      </c>
      <c r="Y90">
        <f t="shared" si="49"/>
        <v>3.1819752411496448E-2</v>
      </c>
      <c r="Z90">
        <f t="shared" si="50"/>
        <v>0.42018782389584125</v>
      </c>
      <c r="AA90">
        <f t="shared" si="51"/>
        <v>1.6593819257225275</v>
      </c>
      <c r="AB90">
        <f t="shared" si="52"/>
        <v>-6.7444200102322438E-2</v>
      </c>
      <c r="AC90">
        <f t="shared" si="53"/>
        <v>-0.15242674717787899</v>
      </c>
      <c r="AD90">
        <f t="shared" si="54"/>
        <v>-0.14484805481342802</v>
      </c>
      <c r="AE90">
        <f t="shared" si="55"/>
        <v>0.184715495640593</v>
      </c>
      <c r="AF90">
        <f t="shared" si="56"/>
        <v>-0.5239687488631376</v>
      </c>
      <c r="AH90">
        <f t="shared" si="57"/>
        <v>1.4287463613665712</v>
      </c>
      <c r="AI90">
        <f t="shared" si="58"/>
        <v>4.1734638954493857</v>
      </c>
      <c r="AJ90">
        <f t="shared" si="59"/>
        <v>0.80670590919178797</v>
      </c>
      <c r="AK90">
        <f t="shared" si="60"/>
        <v>0.80670590919178797</v>
      </c>
      <c r="AL90">
        <f t="shared" si="61"/>
        <v>-0.21479610192436363</v>
      </c>
      <c r="AN90">
        <f>VLOOKUP(J90,counts!$W$8:$Z$13,4,FALSE)</f>
        <v>61</v>
      </c>
      <c r="AO90">
        <f>VLOOKUP(K90,counts!$W$17:$Z$23,4,FALSE)</f>
        <v>48</v>
      </c>
      <c r="AP90">
        <f>VLOOKUP(L90,counts!$W$27:$Z$33,4,FALSE)</f>
        <v>55</v>
      </c>
      <c r="AQ90">
        <f>VLOOKUP(M90,counts!$W$38:$Z$49,4,FALSE)</f>
        <v>66</v>
      </c>
      <c r="AR90">
        <f>VLOOKUP(N90,counts!$W$53:$Z$54,4,FALSE)</f>
        <v>102</v>
      </c>
      <c r="AS90">
        <f>VLOOKUP(O90,counts!$W$58:$Z$62,4,FALSE)</f>
        <v>52</v>
      </c>
      <c r="AT90">
        <f>VLOOKUP(P90,counts!$W$66:$Z$69,4,FALSE)</f>
        <v>50</v>
      </c>
      <c r="AU90">
        <f>VLOOKUP(Q90,counts!$W$73:$Z$75,4,FALSE)</f>
        <v>50</v>
      </c>
      <c r="AV90">
        <f>VLOOKUP(R90,counts!$W$79:$Z$81,4,FALSE)</f>
        <v>59</v>
      </c>
      <c r="AW90">
        <f t="shared" si="62"/>
        <v>543</v>
      </c>
      <c r="AX90">
        <f t="shared" si="63"/>
        <v>1</v>
      </c>
      <c r="AY90">
        <f t="shared" si="64"/>
        <v>1</v>
      </c>
      <c r="AZ90" t="str">
        <f t="shared" si="65"/>
        <v>Train</v>
      </c>
      <c r="BA90" t="str">
        <f t="shared" si="66"/>
        <v>31-40</v>
      </c>
      <c r="BB90" t="str">
        <f t="shared" si="67"/>
        <v>Blank</v>
      </c>
      <c r="BC90" t="str">
        <f t="shared" si="68"/>
        <v>11-20</v>
      </c>
      <c r="BD90" t="str">
        <f t="shared" si="69"/>
        <v>NY</v>
      </c>
      <c r="BE90" t="str">
        <f t="shared" si="70"/>
        <v>female</v>
      </c>
      <c r="BF90">
        <f t="shared" si="71"/>
        <v>0</v>
      </c>
      <c r="BG90">
        <f t="shared" si="72"/>
        <v>0</v>
      </c>
      <c r="BH90" t="str">
        <f t="shared" si="73"/>
        <v>S, blank</v>
      </c>
      <c r="BI90">
        <f t="shared" si="74"/>
        <v>2</v>
      </c>
      <c r="BK90">
        <f t="shared" si="75"/>
        <v>0.24679587375027071</v>
      </c>
      <c r="BL90">
        <f t="shared" si="82"/>
        <v>-0.2148129459049134</v>
      </c>
      <c r="BM90">
        <f t="shared" si="83"/>
        <v>0</v>
      </c>
      <c r="BN90">
        <f t="shared" si="84"/>
        <v>0.41074665915035424</v>
      </c>
      <c r="BO90">
        <f t="shared" si="85"/>
        <v>1.608400077660413</v>
      </c>
      <c r="BP90">
        <f t="shared" si="86"/>
        <v>-6.3943938845999151E-2</v>
      </c>
      <c r="BQ90">
        <f t="shared" si="87"/>
        <v>-0.12308910231949276</v>
      </c>
      <c r="BR90">
        <f t="shared" si="88"/>
        <v>-0.13196937436222192</v>
      </c>
      <c r="BS90">
        <f t="shared" si="89"/>
        <v>0.1296081776499752</v>
      </c>
      <c r="BT90">
        <f t="shared" si="76"/>
        <v>-0.52064632557427459</v>
      </c>
      <c r="BV90">
        <f t="shared" si="77"/>
        <v>1.3410891012041111</v>
      </c>
      <c r="BW90">
        <f t="shared" si="78"/>
        <v>3.8232050960319324</v>
      </c>
      <c r="BX90">
        <f t="shared" si="79"/>
        <v>0.79266898668217456</v>
      </c>
      <c r="BY90">
        <f t="shared" si="80"/>
        <v>0.79266898668217456</v>
      </c>
      <c r="BZ90">
        <f t="shared" si="81"/>
        <v>-0.23234956355497033</v>
      </c>
    </row>
    <row r="91" spans="1:78" x14ac:dyDescent="0.3">
      <c r="A91" t="s">
        <v>2811</v>
      </c>
      <c r="B91" t="s">
        <v>2838</v>
      </c>
      <c r="C91" t="s">
        <v>2850</v>
      </c>
      <c r="D91" t="s">
        <v>2838</v>
      </c>
      <c r="E91" t="s">
        <v>20</v>
      </c>
      <c r="F91">
        <v>0</v>
      </c>
      <c r="G91">
        <v>0</v>
      </c>
      <c r="H91" t="s">
        <v>2843</v>
      </c>
      <c r="I91">
        <v>2</v>
      </c>
      <c r="J91">
        <v>-13.385578549662212</v>
      </c>
      <c r="K91">
        <v>-42.171718189759716</v>
      </c>
      <c r="L91">
        <v>-9.6115457513775127</v>
      </c>
      <c r="M91">
        <v>-33.757758935166962</v>
      </c>
      <c r="N91">
        <v>-108.67008854708662</v>
      </c>
      <c r="O91">
        <v>-14.754319664473872</v>
      </c>
      <c r="P91">
        <v>-22.013681658285037</v>
      </c>
      <c r="Q91">
        <v>-22.422560732600829</v>
      </c>
      <c r="R91">
        <v>25.957134405206311</v>
      </c>
      <c r="S91">
        <v>0</v>
      </c>
      <c r="T91">
        <v>1</v>
      </c>
      <c r="U91" t="s">
        <v>2818</v>
      </c>
      <c r="W91">
        <f t="shared" si="47"/>
        <v>-9.8280212731782335E-2</v>
      </c>
      <c r="X91">
        <f t="shared" si="48"/>
        <v>-0.21927540312111751</v>
      </c>
      <c r="Y91">
        <f t="shared" si="49"/>
        <v>3.1819752411496448E-2</v>
      </c>
      <c r="Z91">
        <f t="shared" si="50"/>
        <v>-0.24557244416175711</v>
      </c>
      <c r="AA91">
        <f t="shared" si="51"/>
        <v>-1.1909036060913412</v>
      </c>
      <c r="AB91">
        <f t="shared" si="52"/>
        <v>-6.7444200102322438E-2</v>
      </c>
      <c r="AC91">
        <f t="shared" si="53"/>
        <v>-0.15242674717787899</v>
      </c>
      <c r="AD91">
        <f t="shared" si="54"/>
        <v>-0.14484805481342802</v>
      </c>
      <c r="AE91">
        <f t="shared" si="55"/>
        <v>0.184715495640593</v>
      </c>
      <c r="AF91">
        <f t="shared" si="56"/>
        <v>-0.5239687488631376</v>
      </c>
      <c r="AH91">
        <f t="shared" si="57"/>
        <v>-2.4261841690106754</v>
      </c>
      <c r="AI91">
        <f t="shared" si="58"/>
        <v>8.8373408005413143E-2</v>
      </c>
      <c r="AJ91">
        <f t="shared" si="59"/>
        <v>8.1197691302812153E-2</v>
      </c>
      <c r="AK91">
        <f t="shared" si="60"/>
        <v>0.91880230869718782</v>
      </c>
      <c r="AL91">
        <f t="shared" si="61"/>
        <v>-8.4684295439410612E-2</v>
      </c>
      <c r="AN91">
        <f>VLOOKUP(J91,counts!$W$8:$Z$13,4,FALSE)</f>
        <v>51</v>
      </c>
      <c r="AO91">
        <f>VLOOKUP(K91,counts!$W$17:$Z$23,4,FALSE)</f>
        <v>48</v>
      </c>
      <c r="AP91">
        <f>VLOOKUP(L91,counts!$W$27:$Z$33,4,FALSE)</f>
        <v>55</v>
      </c>
      <c r="AQ91">
        <f>VLOOKUP(M91,counts!$W$38:$Z$49,4,FALSE)</f>
        <v>47</v>
      </c>
      <c r="AR91">
        <f>VLOOKUP(N91,counts!$W$53:$Z$54,4,FALSE)</f>
        <v>20</v>
      </c>
      <c r="AS91">
        <f>VLOOKUP(O91,counts!$W$58:$Z$62,4,FALSE)</f>
        <v>52</v>
      </c>
      <c r="AT91">
        <f>VLOOKUP(P91,counts!$W$66:$Z$69,4,FALSE)</f>
        <v>50</v>
      </c>
      <c r="AU91">
        <f>VLOOKUP(Q91,counts!$W$73:$Z$75,4,FALSE)</f>
        <v>50</v>
      </c>
      <c r="AV91">
        <f>VLOOKUP(R91,counts!$W$79:$Z$81,4,FALSE)</f>
        <v>59</v>
      </c>
      <c r="AW91">
        <f t="shared" si="62"/>
        <v>432</v>
      </c>
      <c r="AX91">
        <f t="shared" si="63"/>
        <v>0</v>
      </c>
      <c r="AY91">
        <f t="shared" si="64"/>
        <v>1</v>
      </c>
      <c r="AZ91" t="str">
        <f t="shared" si="65"/>
        <v>Train</v>
      </c>
      <c r="BA91" t="str">
        <f t="shared" si="66"/>
        <v>41-50</v>
      </c>
      <c r="BB91" t="str">
        <f t="shared" si="67"/>
        <v>Blank</v>
      </c>
      <c r="BC91" t="str">
        <f t="shared" si="68"/>
        <v>11-20</v>
      </c>
      <c r="BD91" t="str">
        <f t="shared" si="69"/>
        <v>Blank</v>
      </c>
      <c r="BE91" t="str">
        <f t="shared" si="70"/>
        <v>male</v>
      </c>
      <c r="BF91">
        <f t="shared" si="71"/>
        <v>0</v>
      </c>
      <c r="BG91">
        <f t="shared" si="72"/>
        <v>0</v>
      </c>
      <c r="BH91" t="str">
        <f t="shared" si="73"/>
        <v>S, blank</v>
      </c>
      <c r="BI91">
        <f t="shared" si="74"/>
        <v>2</v>
      </c>
      <c r="BK91">
        <f t="shared" si="75"/>
        <v>-0.10080920839685074</v>
      </c>
      <c r="BL91">
        <f t="shared" si="82"/>
        <v>-0.2148129459049134</v>
      </c>
      <c r="BM91">
        <f t="shared" si="83"/>
        <v>0</v>
      </c>
      <c r="BN91">
        <f t="shared" si="84"/>
        <v>-0.24005469764357676</v>
      </c>
      <c r="BO91">
        <f t="shared" si="85"/>
        <v>-1.1543150029727813</v>
      </c>
      <c r="BP91">
        <f t="shared" si="86"/>
        <v>-6.3943938845999151E-2</v>
      </c>
      <c r="BQ91">
        <f t="shared" si="87"/>
        <v>-0.12308910231949276</v>
      </c>
      <c r="BR91">
        <f t="shared" si="88"/>
        <v>-0.13196937436222192</v>
      </c>
      <c r="BS91">
        <f t="shared" si="89"/>
        <v>0.1296081776499752</v>
      </c>
      <c r="BT91">
        <f t="shared" si="76"/>
        <v>-0.52064632557427459</v>
      </c>
      <c r="BV91">
        <f t="shared" si="77"/>
        <v>-2.4200324183701354</v>
      </c>
      <c r="BW91">
        <f t="shared" si="78"/>
        <v>8.8918734812204109E-2</v>
      </c>
      <c r="BX91">
        <f t="shared" si="79"/>
        <v>8.1657824380750615E-2</v>
      </c>
      <c r="BY91">
        <f t="shared" si="80"/>
        <v>0.91834217561924936</v>
      </c>
      <c r="BZ91">
        <f t="shared" si="81"/>
        <v>-8.5185217486084763E-2</v>
      </c>
    </row>
    <row r="92" spans="1:78" x14ac:dyDescent="0.3">
      <c r="A92" t="s">
        <v>2820</v>
      </c>
      <c r="B92" t="s">
        <v>2838</v>
      </c>
      <c r="C92" t="s">
        <v>2850</v>
      </c>
      <c r="D92" t="s">
        <v>2832</v>
      </c>
      <c r="E92" t="s">
        <v>20</v>
      </c>
      <c r="F92">
        <v>1</v>
      </c>
      <c r="G92">
        <v>0</v>
      </c>
      <c r="H92" t="s">
        <v>2843</v>
      </c>
      <c r="I92">
        <v>2</v>
      </c>
      <c r="J92">
        <v>-11.613432440426715</v>
      </c>
      <c r="K92">
        <v>-42.171718189759716</v>
      </c>
      <c r="L92">
        <v>-9.6115457513775127</v>
      </c>
      <c r="M92">
        <v>45.286193221659182</v>
      </c>
      <c r="N92">
        <v>-108.67008854708662</v>
      </c>
      <c r="O92">
        <v>48.695090775187893</v>
      </c>
      <c r="P92">
        <v>-22.013681658285037</v>
      </c>
      <c r="Q92">
        <v>-22.422560732600829</v>
      </c>
      <c r="R92">
        <v>25.957134405206311</v>
      </c>
      <c r="S92">
        <v>0</v>
      </c>
      <c r="T92">
        <v>1</v>
      </c>
      <c r="U92" t="s">
        <v>2818</v>
      </c>
      <c r="W92">
        <f t="shared" si="47"/>
        <v>-8.5268679762827468E-2</v>
      </c>
      <c r="X92">
        <f t="shared" si="48"/>
        <v>-0.21927540312111751</v>
      </c>
      <c r="Y92">
        <f t="shared" si="49"/>
        <v>3.1819752411496448E-2</v>
      </c>
      <c r="Z92">
        <f t="shared" si="50"/>
        <v>0.32943659493459909</v>
      </c>
      <c r="AA92">
        <f t="shared" si="51"/>
        <v>-1.1909036060913412</v>
      </c>
      <c r="AB92">
        <f t="shared" si="52"/>
        <v>0.222592537028351</v>
      </c>
      <c r="AC92">
        <f t="shared" si="53"/>
        <v>-0.15242674717787899</v>
      </c>
      <c r="AD92">
        <f t="shared" si="54"/>
        <v>-0.14484805481342802</v>
      </c>
      <c r="AE92">
        <f t="shared" si="55"/>
        <v>0.184715495640593</v>
      </c>
      <c r="AF92">
        <f t="shared" si="56"/>
        <v>-0.5239687488631376</v>
      </c>
      <c r="AH92">
        <f t="shared" si="57"/>
        <v>-1.5481268598146913</v>
      </c>
      <c r="AI92">
        <f t="shared" si="58"/>
        <v>0.21264591662073409</v>
      </c>
      <c r="AJ92">
        <f t="shared" si="59"/>
        <v>0.1753569724733102</v>
      </c>
      <c r="AK92">
        <f t="shared" si="60"/>
        <v>0.82464302752668983</v>
      </c>
      <c r="AL92">
        <f t="shared" si="61"/>
        <v>-0.19280468019351962</v>
      </c>
      <c r="AN92">
        <f>VLOOKUP(J92,counts!$W$8:$Z$13,4,FALSE)</f>
        <v>52</v>
      </c>
      <c r="AO92">
        <f>VLOOKUP(K92,counts!$W$17:$Z$23,4,FALSE)</f>
        <v>48</v>
      </c>
      <c r="AP92">
        <f>VLOOKUP(L92,counts!$W$27:$Z$33,4,FALSE)</f>
        <v>55</v>
      </c>
      <c r="AQ92">
        <f>VLOOKUP(M92,counts!$W$38:$Z$49,4,FALSE)</f>
        <v>64</v>
      </c>
      <c r="AR92">
        <f>VLOOKUP(N92,counts!$W$53:$Z$54,4,FALSE)</f>
        <v>20</v>
      </c>
      <c r="AS92">
        <f>VLOOKUP(O92,counts!$W$58:$Z$62,4,FALSE)</f>
        <v>61</v>
      </c>
      <c r="AT92">
        <f>VLOOKUP(P92,counts!$W$66:$Z$69,4,FALSE)</f>
        <v>50</v>
      </c>
      <c r="AU92">
        <f>VLOOKUP(Q92,counts!$W$73:$Z$75,4,FALSE)</f>
        <v>50</v>
      </c>
      <c r="AV92">
        <f>VLOOKUP(R92,counts!$W$79:$Z$81,4,FALSE)</f>
        <v>59</v>
      </c>
      <c r="AW92">
        <f t="shared" si="62"/>
        <v>459</v>
      </c>
      <c r="AX92">
        <f t="shared" si="63"/>
        <v>0</v>
      </c>
      <c r="AY92">
        <f t="shared" si="64"/>
        <v>1</v>
      </c>
      <c r="AZ92" t="str">
        <f t="shared" si="65"/>
        <v>Train</v>
      </c>
      <c r="BA92" t="str">
        <f t="shared" si="66"/>
        <v>18-30</v>
      </c>
      <c r="BB92" t="str">
        <f t="shared" si="67"/>
        <v>Blank</v>
      </c>
      <c r="BC92" t="str">
        <f t="shared" si="68"/>
        <v>11-20</v>
      </c>
      <c r="BD92" t="str">
        <f t="shared" si="69"/>
        <v>NJ</v>
      </c>
      <c r="BE92" t="str">
        <f t="shared" si="70"/>
        <v>male</v>
      </c>
      <c r="BF92">
        <f t="shared" si="71"/>
        <v>1</v>
      </c>
      <c r="BG92">
        <f t="shared" si="72"/>
        <v>0</v>
      </c>
      <c r="BH92" t="str">
        <f t="shared" si="73"/>
        <v>S, blank</v>
      </c>
      <c r="BI92">
        <f t="shared" si="74"/>
        <v>2</v>
      </c>
      <c r="BK92">
        <f t="shared" si="75"/>
        <v>-8.7462856143731463E-2</v>
      </c>
      <c r="BL92">
        <f t="shared" si="82"/>
        <v>-0.2148129459049134</v>
      </c>
      <c r="BM92">
        <f t="shared" si="83"/>
        <v>0</v>
      </c>
      <c r="BN92">
        <f t="shared" si="84"/>
        <v>0.322034511891991</v>
      </c>
      <c r="BO92">
        <f t="shared" si="85"/>
        <v>-1.1543150029727813</v>
      </c>
      <c r="BP92">
        <f t="shared" si="86"/>
        <v>0.21104029039891525</v>
      </c>
      <c r="BQ92">
        <f t="shared" si="87"/>
        <v>-0.12308910231949276</v>
      </c>
      <c r="BR92">
        <f t="shared" si="88"/>
        <v>-0.13196937436222192</v>
      </c>
      <c r="BS92">
        <f t="shared" si="89"/>
        <v>0.1296081776499752</v>
      </c>
      <c r="BT92">
        <f t="shared" si="76"/>
        <v>-0.52064632557427459</v>
      </c>
      <c r="BV92">
        <f t="shared" si="77"/>
        <v>-1.5696126273365341</v>
      </c>
      <c r="BW92">
        <f t="shared" si="78"/>
        <v>0.20812578898482545</v>
      </c>
      <c r="BX92">
        <f t="shared" si="79"/>
        <v>0.17227162178179412</v>
      </c>
      <c r="BY92">
        <f t="shared" si="80"/>
        <v>0.82772837821820588</v>
      </c>
      <c r="BZ92">
        <f t="shared" si="81"/>
        <v>-0.18907022404580157</v>
      </c>
    </row>
    <row r="93" spans="1:78" x14ac:dyDescent="0.3">
      <c r="A93" t="s">
        <v>2820</v>
      </c>
      <c r="B93" t="s">
        <v>2838</v>
      </c>
      <c r="C93" t="s">
        <v>2851</v>
      </c>
      <c r="D93" t="s">
        <v>2832</v>
      </c>
      <c r="E93" t="s">
        <v>15</v>
      </c>
      <c r="F93">
        <v>1</v>
      </c>
      <c r="G93">
        <v>2</v>
      </c>
      <c r="H93" t="s">
        <v>2843</v>
      </c>
      <c r="I93">
        <v>2</v>
      </c>
      <c r="J93">
        <v>-11.613432440426715</v>
      </c>
      <c r="K93">
        <v>-42.171718189759716</v>
      </c>
      <c r="L93">
        <v>70.538774768379497</v>
      </c>
      <c r="M93">
        <v>45.286193221659182</v>
      </c>
      <c r="N93">
        <v>151.41878811967541</v>
      </c>
      <c r="O93">
        <v>48.695090775187893</v>
      </c>
      <c r="P93">
        <v>75.609641767585757</v>
      </c>
      <c r="Q93">
        <v>-22.422560732600829</v>
      </c>
      <c r="R93">
        <v>25.957134405206311</v>
      </c>
      <c r="S93">
        <v>1</v>
      </c>
      <c r="T93">
        <v>1</v>
      </c>
      <c r="U93" t="s">
        <v>2818</v>
      </c>
      <c r="W93">
        <f t="shared" si="47"/>
        <v>-8.5268679762827468E-2</v>
      </c>
      <c r="X93">
        <f t="shared" si="48"/>
        <v>-0.21927540312111751</v>
      </c>
      <c r="Y93">
        <f t="shared" si="49"/>
        <v>-0.23352397279266615</v>
      </c>
      <c r="Z93">
        <f t="shared" si="50"/>
        <v>0.32943659493459909</v>
      </c>
      <c r="AA93">
        <f t="shared" si="51"/>
        <v>1.6593819257225275</v>
      </c>
      <c r="AB93">
        <f t="shared" si="52"/>
        <v>0.222592537028351</v>
      </c>
      <c r="AC93">
        <f t="shared" si="53"/>
        <v>0.5235349510734969</v>
      </c>
      <c r="AD93">
        <f t="shared" si="54"/>
        <v>-0.14484805481342802</v>
      </c>
      <c r="AE93">
        <f t="shared" si="55"/>
        <v>0.184715495640593</v>
      </c>
      <c r="AF93">
        <f t="shared" si="56"/>
        <v>-0.5239687488631376</v>
      </c>
      <c r="AH93">
        <f t="shared" si="57"/>
        <v>1.7127766450463908</v>
      </c>
      <c r="AI93">
        <f t="shared" si="58"/>
        <v>5.544334774339589</v>
      </c>
      <c r="AJ93">
        <f t="shared" si="59"/>
        <v>0.84719608111721123</v>
      </c>
      <c r="AK93">
        <f t="shared" si="60"/>
        <v>0.84719608111721123</v>
      </c>
      <c r="AL93">
        <f t="shared" si="61"/>
        <v>-0.16582311039353875</v>
      </c>
      <c r="AN93">
        <f>VLOOKUP(J93,counts!$W$8:$Z$13,4,FALSE)</f>
        <v>52</v>
      </c>
      <c r="AO93">
        <f>VLOOKUP(K93,counts!$W$17:$Z$23,4,FALSE)</f>
        <v>48</v>
      </c>
      <c r="AP93">
        <f>VLOOKUP(L93,counts!$W$27:$Z$33,4,FALSE)</f>
        <v>47</v>
      </c>
      <c r="AQ93">
        <f>VLOOKUP(M93,counts!$W$38:$Z$49,4,FALSE)</f>
        <v>64</v>
      </c>
      <c r="AR93">
        <f>VLOOKUP(N93,counts!$W$53:$Z$54,4,FALSE)</f>
        <v>102</v>
      </c>
      <c r="AS93">
        <f>VLOOKUP(O93,counts!$W$58:$Z$62,4,FALSE)</f>
        <v>61</v>
      </c>
      <c r="AT93">
        <f>VLOOKUP(P93,counts!$W$66:$Z$69,4,FALSE)</f>
        <v>69</v>
      </c>
      <c r="AU93">
        <f>VLOOKUP(Q93,counts!$W$73:$Z$75,4,FALSE)</f>
        <v>50</v>
      </c>
      <c r="AV93">
        <f>VLOOKUP(R93,counts!$W$79:$Z$81,4,FALSE)</f>
        <v>59</v>
      </c>
      <c r="AW93">
        <f t="shared" si="62"/>
        <v>552</v>
      </c>
      <c r="AX93">
        <f t="shared" si="63"/>
        <v>1</v>
      </c>
      <c r="AY93">
        <f t="shared" si="64"/>
        <v>1</v>
      </c>
      <c r="AZ93" t="str">
        <f t="shared" si="65"/>
        <v>Train</v>
      </c>
      <c r="BA93" t="str">
        <f t="shared" si="66"/>
        <v>18-30</v>
      </c>
      <c r="BB93" t="str">
        <f t="shared" si="67"/>
        <v>Blank</v>
      </c>
      <c r="BC93" t="str">
        <f t="shared" si="68"/>
        <v>41-100</v>
      </c>
      <c r="BD93" t="str">
        <f t="shared" si="69"/>
        <v>NJ</v>
      </c>
      <c r="BE93" t="str">
        <f t="shared" si="70"/>
        <v>female</v>
      </c>
      <c r="BF93">
        <f t="shared" si="71"/>
        <v>1</v>
      </c>
      <c r="BG93">
        <f t="shared" si="72"/>
        <v>2</v>
      </c>
      <c r="BH93" t="str">
        <f t="shared" si="73"/>
        <v>S, blank</v>
      </c>
      <c r="BI93">
        <f t="shared" si="74"/>
        <v>2</v>
      </c>
      <c r="BK93">
        <f t="shared" si="75"/>
        <v>-8.7462856143731463E-2</v>
      </c>
      <c r="BL93">
        <f t="shared" si="82"/>
        <v>-0.2148129459049134</v>
      </c>
      <c r="BM93">
        <f t="shared" si="83"/>
        <v>0</v>
      </c>
      <c r="BN93">
        <f t="shared" si="84"/>
        <v>0.322034511891991</v>
      </c>
      <c r="BO93">
        <f t="shared" si="85"/>
        <v>1.608400077660413</v>
      </c>
      <c r="BP93">
        <f t="shared" si="86"/>
        <v>0.21104029039891525</v>
      </c>
      <c r="BQ93">
        <f t="shared" si="87"/>
        <v>0.42276994263555601</v>
      </c>
      <c r="BR93">
        <f t="shared" si="88"/>
        <v>-0.13196937436222192</v>
      </c>
      <c r="BS93">
        <f t="shared" si="89"/>
        <v>0.1296081776499752</v>
      </c>
      <c r="BT93">
        <f t="shared" si="76"/>
        <v>-0.52064632557427459</v>
      </c>
      <c r="BV93">
        <f t="shared" si="77"/>
        <v>1.7389614982517092</v>
      </c>
      <c r="BW93">
        <f t="shared" si="78"/>
        <v>5.6914297927559172</v>
      </c>
      <c r="BX93">
        <f t="shared" si="79"/>
        <v>0.85055510840409754</v>
      </c>
      <c r="BY93">
        <f t="shared" si="80"/>
        <v>0.85055510840409754</v>
      </c>
      <c r="BZ93">
        <f t="shared" si="81"/>
        <v>-0.1618660739436435</v>
      </c>
    </row>
    <row r="94" spans="1:78" x14ac:dyDescent="0.3">
      <c r="A94" t="s">
        <v>2811</v>
      </c>
      <c r="B94" t="s">
        <v>2838</v>
      </c>
      <c r="C94" t="s">
        <v>2851</v>
      </c>
      <c r="D94" t="s">
        <v>2832</v>
      </c>
      <c r="E94" t="s">
        <v>20</v>
      </c>
      <c r="F94">
        <v>1</v>
      </c>
      <c r="G94">
        <v>2</v>
      </c>
      <c r="H94" t="s">
        <v>2843</v>
      </c>
      <c r="I94">
        <v>2</v>
      </c>
      <c r="J94">
        <v>-13.385578549662212</v>
      </c>
      <c r="K94">
        <v>-42.171718189759716</v>
      </c>
      <c r="L94">
        <v>70.538774768379497</v>
      </c>
      <c r="M94">
        <v>45.286193221659182</v>
      </c>
      <c r="N94">
        <v>-108.67008854708662</v>
      </c>
      <c r="O94">
        <v>48.695090775187893</v>
      </c>
      <c r="P94">
        <v>75.609641767585757</v>
      </c>
      <c r="Q94">
        <v>-22.422560732600829</v>
      </c>
      <c r="R94">
        <v>25.957134405206311</v>
      </c>
      <c r="S94">
        <v>0</v>
      </c>
      <c r="T94">
        <v>1</v>
      </c>
      <c r="U94" t="s">
        <v>2818</v>
      </c>
      <c r="W94">
        <f t="shared" si="47"/>
        <v>-9.8280212731782335E-2</v>
      </c>
      <c r="X94">
        <f t="shared" si="48"/>
        <v>-0.21927540312111751</v>
      </c>
      <c r="Y94">
        <f t="shared" si="49"/>
        <v>-0.23352397279266615</v>
      </c>
      <c r="Z94">
        <f t="shared" si="50"/>
        <v>0.32943659493459909</v>
      </c>
      <c r="AA94">
        <f t="shared" si="51"/>
        <v>-1.1909036060913412</v>
      </c>
      <c r="AB94">
        <f t="shared" si="52"/>
        <v>0.222592537028351</v>
      </c>
      <c r="AC94">
        <f t="shared" si="53"/>
        <v>0.5235349510734969</v>
      </c>
      <c r="AD94">
        <f t="shared" si="54"/>
        <v>-0.14484805481342802</v>
      </c>
      <c r="AE94">
        <f t="shared" si="55"/>
        <v>0.184715495640593</v>
      </c>
      <c r="AF94">
        <f t="shared" si="56"/>
        <v>-0.5239687488631376</v>
      </c>
      <c r="AH94">
        <f t="shared" si="57"/>
        <v>-1.1505204197364329</v>
      </c>
      <c r="AI94">
        <f t="shared" si="58"/>
        <v>0.31647202822597992</v>
      </c>
      <c r="AJ94">
        <f t="shared" si="59"/>
        <v>0.2403940390989118</v>
      </c>
      <c r="AK94">
        <f t="shared" si="60"/>
        <v>0.75960596090108823</v>
      </c>
      <c r="AL94">
        <f t="shared" si="61"/>
        <v>-0.27495545265366989</v>
      </c>
      <c r="AN94">
        <f>VLOOKUP(J94,counts!$W$8:$Z$13,4,FALSE)</f>
        <v>51</v>
      </c>
      <c r="AO94">
        <f>VLOOKUP(K94,counts!$W$17:$Z$23,4,FALSE)</f>
        <v>48</v>
      </c>
      <c r="AP94">
        <f>VLOOKUP(L94,counts!$W$27:$Z$33,4,FALSE)</f>
        <v>47</v>
      </c>
      <c r="AQ94">
        <f>VLOOKUP(M94,counts!$W$38:$Z$49,4,FALSE)</f>
        <v>64</v>
      </c>
      <c r="AR94">
        <f>VLOOKUP(N94,counts!$W$53:$Z$54,4,FALSE)</f>
        <v>20</v>
      </c>
      <c r="AS94">
        <f>VLOOKUP(O94,counts!$W$58:$Z$62,4,FALSE)</f>
        <v>61</v>
      </c>
      <c r="AT94">
        <f>VLOOKUP(P94,counts!$W$66:$Z$69,4,FALSE)</f>
        <v>69</v>
      </c>
      <c r="AU94">
        <f>VLOOKUP(Q94,counts!$W$73:$Z$75,4,FALSE)</f>
        <v>50</v>
      </c>
      <c r="AV94">
        <f>VLOOKUP(R94,counts!$W$79:$Z$81,4,FALSE)</f>
        <v>59</v>
      </c>
      <c r="AW94">
        <f t="shared" si="62"/>
        <v>469</v>
      </c>
      <c r="AX94">
        <f t="shared" si="63"/>
        <v>0</v>
      </c>
      <c r="AY94">
        <f t="shared" si="64"/>
        <v>1</v>
      </c>
      <c r="AZ94" t="str">
        <f t="shared" si="65"/>
        <v>Train</v>
      </c>
      <c r="BA94" t="str">
        <f t="shared" si="66"/>
        <v>41-50</v>
      </c>
      <c r="BB94" t="str">
        <f t="shared" si="67"/>
        <v>Blank</v>
      </c>
      <c r="BC94" t="str">
        <f t="shared" si="68"/>
        <v>41-100</v>
      </c>
      <c r="BD94" t="str">
        <f t="shared" si="69"/>
        <v>NJ</v>
      </c>
      <c r="BE94" t="str">
        <f t="shared" si="70"/>
        <v>male</v>
      </c>
      <c r="BF94">
        <f t="shared" si="71"/>
        <v>1</v>
      </c>
      <c r="BG94">
        <f t="shared" si="72"/>
        <v>2</v>
      </c>
      <c r="BH94" t="str">
        <f t="shared" si="73"/>
        <v>S, blank</v>
      </c>
      <c r="BI94">
        <f t="shared" si="74"/>
        <v>2</v>
      </c>
      <c r="BK94">
        <f t="shared" si="75"/>
        <v>-0.10080920839685074</v>
      </c>
      <c r="BL94">
        <f t="shared" si="82"/>
        <v>-0.2148129459049134</v>
      </c>
      <c r="BM94">
        <f t="shared" si="83"/>
        <v>0</v>
      </c>
      <c r="BN94">
        <f t="shared" si="84"/>
        <v>0.322034511891991</v>
      </c>
      <c r="BO94">
        <f t="shared" si="85"/>
        <v>-1.1543150029727813</v>
      </c>
      <c r="BP94">
        <f t="shared" si="86"/>
        <v>0.21104029039891525</v>
      </c>
      <c r="BQ94">
        <f t="shared" si="87"/>
        <v>0.42276994263555601</v>
      </c>
      <c r="BR94">
        <f t="shared" si="88"/>
        <v>-0.13196937436222192</v>
      </c>
      <c r="BS94">
        <f t="shared" si="89"/>
        <v>0.1296081776499752</v>
      </c>
      <c r="BT94">
        <f t="shared" si="76"/>
        <v>-0.52064632557427459</v>
      </c>
      <c r="BV94">
        <f t="shared" si="77"/>
        <v>-1.0370999346346044</v>
      </c>
      <c r="BW94">
        <f t="shared" si="78"/>
        <v>0.35448121142197875</v>
      </c>
      <c r="BX94">
        <f t="shared" si="79"/>
        <v>0.26170995096331584</v>
      </c>
      <c r="BY94">
        <f t="shared" si="80"/>
        <v>0.73829004903668416</v>
      </c>
      <c r="BZ94">
        <f t="shared" si="81"/>
        <v>-0.30341851121903129</v>
      </c>
    </row>
    <row r="95" spans="1:78" x14ac:dyDescent="0.3">
      <c r="A95" t="s">
        <v>2820</v>
      </c>
      <c r="B95" t="s">
        <v>2838</v>
      </c>
      <c r="C95" t="s">
        <v>2851</v>
      </c>
      <c r="D95" t="s">
        <v>2839</v>
      </c>
      <c r="E95" t="s">
        <v>20</v>
      </c>
      <c r="F95">
        <v>2</v>
      </c>
      <c r="G95">
        <v>0</v>
      </c>
      <c r="H95" t="s">
        <v>2843</v>
      </c>
      <c r="I95">
        <v>2</v>
      </c>
      <c r="J95">
        <v>-11.613432440426715</v>
      </c>
      <c r="K95">
        <v>-42.171718189759716</v>
      </c>
      <c r="L95">
        <v>70.538774768379497</v>
      </c>
      <c r="M95">
        <v>40.634191658169868</v>
      </c>
      <c r="N95">
        <v>-108.67008854708662</v>
      </c>
      <c r="O95">
        <v>47.533478806865013</v>
      </c>
      <c r="P95">
        <v>-22.013681658285037</v>
      </c>
      <c r="Q95">
        <v>-22.422560732600829</v>
      </c>
      <c r="R95">
        <v>25.957134405206311</v>
      </c>
      <c r="S95">
        <v>0</v>
      </c>
      <c r="T95">
        <v>1</v>
      </c>
      <c r="U95" t="s">
        <v>2818</v>
      </c>
      <c r="W95">
        <f t="shared" si="47"/>
        <v>-8.5268679762827468E-2</v>
      </c>
      <c r="X95">
        <f t="shared" si="48"/>
        <v>-0.21927540312111751</v>
      </c>
      <c r="Y95">
        <f t="shared" si="49"/>
        <v>-0.23352397279266615</v>
      </c>
      <c r="Z95">
        <f t="shared" si="50"/>
        <v>0.29559538538083652</v>
      </c>
      <c r="AA95">
        <f t="shared" si="51"/>
        <v>-1.1909036060913412</v>
      </c>
      <c r="AB95">
        <f t="shared" si="52"/>
        <v>0.21728263512745474</v>
      </c>
      <c r="AC95">
        <f t="shared" si="53"/>
        <v>-0.15242674717787899</v>
      </c>
      <c r="AD95">
        <f t="shared" si="54"/>
        <v>-0.14484805481342802</v>
      </c>
      <c r="AE95">
        <f t="shared" si="55"/>
        <v>0.184715495640593</v>
      </c>
      <c r="AF95">
        <f t="shared" si="56"/>
        <v>-0.5239687488631376</v>
      </c>
      <c r="AH95">
        <f t="shared" si="57"/>
        <v>-1.8526216964735127</v>
      </c>
      <c r="AI95">
        <f t="shared" si="58"/>
        <v>0.15682547808579003</v>
      </c>
      <c r="AJ95">
        <f t="shared" si="59"/>
        <v>0.1355653735646371</v>
      </c>
      <c r="AK95">
        <f t="shared" si="60"/>
        <v>0.86443462643536284</v>
      </c>
      <c r="AL95">
        <f t="shared" si="61"/>
        <v>-0.14567959680447037</v>
      </c>
      <c r="AN95">
        <f>VLOOKUP(J95,counts!$W$8:$Z$13,4,FALSE)</f>
        <v>52</v>
      </c>
      <c r="AO95">
        <f>VLOOKUP(K95,counts!$W$17:$Z$23,4,FALSE)</f>
        <v>48</v>
      </c>
      <c r="AP95">
        <f>VLOOKUP(L95,counts!$W$27:$Z$33,4,FALSE)</f>
        <v>47</v>
      </c>
      <c r="AQ95">
        <f>VLOOKUP(M95,counts!$W$38:$Z$49,4,FALSE)</f>
        <v>63</v>
      </c>
      <c r="AR95">
        <f>VLOOKUP(N95,counts!$W$53:$Z$54,4,FALSE)</f>
        <v>20</v>
      </c>
      <c r="AS95">
        <f>VLOOKUP(O95,counts!$W$58:$Z$62,4,FALSE)</f>
        <v>60</v>
      </c>
      <c r="AT95">
        <f>VLOOKUP(P95,counts!$W$66:$Z$69,4,FALSE)</f>
        <v>50</v>
      </c>
      <c r="AU95">
        <f>VLOOKUP(Q95,counts!$W$73:$Z$75,4,FALSE)</f>
        <v>50</v>
      </c>
      <c r="AV95">
        <f>VLOOKUP(R95,counts!$W$79:$Z$81,4,FALSE)</f>
        <v>59</v>
      </c>
      <c r="AW95">
        <f t="shared" si="62"/>
        <v>449</v>
      </c>
      <c r="AX95">
        <f t="shared" si="63"/>
        <v>0</v>
      </c>
      <c r="AY95">
        <f t="shared" si="64"/>
        <v>1</v>
      </c>
      <c r="AZ95" t="str">
        <f t="shared" si="65"/>
        <v>Train</v>
      </c>
      <c r="BA95" t="str">
        <f t="shared" si="66"/>
        <v>18-30</v>
      </c>
      <c r="BB95" t="str">
        <f t="shared" si="67"/>
        <v>Blank</v>
      </c>
      <c r="BC95" t="str">
        <f t="shared" si="68"/>
        <v>41-100</v>
      </c>
      <c r="BD95" t="str">
        <f t="shared" si="69"/>
        <v>Others</v>
      </c>
      <c r="BE95" t="str">
        <f t="shared" si="70"/>
        <v>male</v>
      </c>
      <c r="BF95">
        <f t="shared" si="71"/>
        <v>2</v>
      </c>
      <c r="BG95">
        <f t="shared" si="72"/>
        <v>0</v>
      </c>
      <c r="BH95" t="str">
        <f t="shared" si="73"/>
        <v>S, blank</v>
      </c>
      <c r="BI95">
        <f t="shared" si="74"/>
        <v>2</v>
      </c>
      <c r="BK95">
        <f t="shared" si="75"/>
        <v>-8.7462856143731463E-2</v>
      </c>
      <c r="BL95">
        <f t="shared" si="82"/>
        <v>-0.2148129459049134</v>
      </c>
      <c r="BM95">
        <f t="shared" si="83"/>
        <v>0</v>
      </c>
      <c r="BN95">
        <f t="shared" si="84"/>
        <v>0.28895367761902863</v>
      </c>
      <c r="BO95">
        <f t="shared" si="85"/>
        <v>-1.1543150029727813</v>
      </c>
      <c r="BP95">
        <f t="shared" si="86"/>
        <v>0.20600596510609481</v>
      </c>
      <c r="BQ95">
        <f t="shared" si="87"/>
        <v>-0.12308910231949276</v>
      </c>
      <c r="BR95">
        <f t="shared" si="88"/>
        <v>-0.13196937436222192</v>
      </c>
      <c r="BS95">
        <f t="shared" si="89"/>
        <v>0.1296081776499752</v>
      </c>
      <c r="BT95">
        <f t="shared" si="76"/>
        <v>-0.52064632557427459</v>
      </c>
      <c r="BV95">
        <f t="shared" si="77"/>
        <v>-1.6077277869023168</v>
      </c>
      <c r="BW95">
        <f t="shared" si="78"/>
        <v>0.20034231772607186</v>
      </c>
      <c r="BX95">
        <f t="shared" si="79"/>
        <v>0.16690431951578635</v>
      </c>
      <c r="BY95">
        <f t="shared" si="80"/>
        <v>0.83309568048421367</v>
      </c>
      <c r="BZ95">
        <f t="shared" si="81"/>
        <v>-0.18260678088542237</v>
      </c>
    </row>
    <row r="96" spans="1:78" x14ac:dyDescent="0.3">
      <c r="A96" t="s">
        <v>2820</v>
      </c>
      <c r="B96" t="s">
        <v>2838</v>
      </c>
      <c r="C96" t="s">
        <v>2849</v>
      </c>
      <c r="D96" t="s">
        <v>2839</v>
      </c>
      <c r="E96" t="s">
        <v>15</v>
      </c>
      <c r="F96">
        <v>1</v>
      </c>
      <c r="G96">
        <v>0</v>
      </c>
      <c r="H96" t="s">
        <v>2843</v>
      </c>
      <c r="I96">
        <v>2</v>
      </c>
      <c r="J96">
        <v>-11.613432440426715</v>
      </c>
      <c r="K96">
        <v>-42.171718189759716</v>
      </c>
      <c r="L96">
        <v>40.172297072540438</v>
      </c>
      <c r="M96">
        <v>40.634191658169868</v>
      </c>
      <c r="N96">
        <v>151.41878811967541</v>
      </c>
      <c r="O96">
        <v>48.695090775187893</v>
      </c>
      <c r="P96">
        <v>-22.013681658285037</v>
      </c>
      <c r="Q96">
        <v>-22.422560732600829</v>
      </c>
      <c r="R96">
        <v>25.957134405206311</v>
      </c>
      <c r="S96">
        <v>1</v>
      </c>
      <c r="T96">
        <v>1</v>
      </c>
      <c r="U96" t="s">
        <v>2818</v>
      </c>
      <c r="W96">
        <f t="shared" si="47"/>
        <v>-8.5268679762827468E-2</v>
      </c>
      <c r="X96">
        <f t="shared" si="48"/>
        <v>-0.21927540312111751</v>
      </c>
      <c r="Y96">
        <f t="shared" si="49"/>
        <v>-0.13299344140000791</v>
      </c>
      <c r="Z96">
        <f t="shared" si="50"/>
        <v>0.29559538538083652</v>
      </c>
      <c r="AA96">
        <f t="shared" si="51"/>
        <v>1.6593819257225275</v>
      </c>
      <c r="AB96">
        <f t="shared" si="52"/>
        <v>0.222592537028351</v>
      </c>
      <c r="AC96">
        <f t="shared" si="53"/>
        <v>-0.15242674717787899</v>
      </c>
      <c r="AD96">
        <f t="shared" si="54"/>
        <v>-0.14484805481342802</v>
      </c>
      <c r="AE96">
        <f t="shared" si="55"/>
        <v>0.184715495640593</v>
      </c>
      <c r="AF96">
        <f t="shared" si="56"/>
        <v>-0.5239687488631376</v>
      </c>
      <c r="AH96">
        <f t="shared" si="57"/>
        <v>1.1035042686339103</v>
      </c>
      <c r="AI96">
        <f t="shared" si="58"/>
        <v>3.0147118957071708</v>
      </c>
      <c r="AJ96">
        <f t="shared" si="59"/>
        <v>0.75091612400150687</v>
      </c>
      <c r="AK96">
        <f t="shared" si="60"/>
        <v>0.75091612400150687</v>
      </c>
      <c r="AL96">
        <f t="shared" si="61"/>
        <v>-0.28646131920564388</v>
      </c>
      <c r="AN96">
        <f>VLOOKUP(J96,counts!$W$8:$Z$13,4,FALSE)</f>
        <v>52</v>
      </c>
      <c r="AO96">
        <f>VLOOKUP(K96,counts!$W$17:$Z$23,4,FALSE)</f>
        <v>48</v>
      </c>
      <c r="AP96">
        <f>VLOOKUP(L96,counts!$W$27:$Z$33,4,FALSE)</f>
        <v>50</v>
      </c>
      <c r="AQ96">
        <f>VLOOKUP(M96,counts!$W$38:$Z$49,4,FALSE)</f>
        <v>63</v>
      </c>
      <c r="AR96">
        <f>VLOOKUP(N96,counts!$W$53:$Z$54,4,FALSE)</f>
        <v>102</v>
      </c>
      <c r="AS96">
        <f>VLOOKUP(O96,counts!$W$58:$Z$62,4,FALSE)</f>
        <v>61</v>
      </c>
      <c r="AT96">
        <f>VLOOKUP(P96,counts!$W$66:$Z$69,4,FALSE)</f>
        <v>50</v>
      </c>
      <c r="AU96">
        <f>VLOOKUP(Q96,counts!$W$73:$Z$75,4,FALSE)</f>
        <v>50</v>
      </c>
      <c r="AV96">
        <f>VLOOKUP(R96,counts!$W$79:$Z$81,4,FALSE)</f>
        <v>59</v>
      </c>
      <c r="AW96">
        <f t="shared" si="62"/>
        <v>535</v>
      </c>
      <c r="AX96">
        <f t="shared" si="63"/>
        <v>1</v>
      </c>
      <c r="AY96">
        <f t="shared" si="64"/>
        <v>1</v>
      </c>
      <c r="AZ96" t="str">
        <f t="shared" si="65"/>
        <v>Train</v>
      </c>
      <c r="BA96" t="str">
        <f t="shared" si="66"/>
        <v>18-30</v>
      </c>
      <c r="BB96" t="str">
        <f t="shared" si="67"/>
        <v>Blank</v>
      </c>
      <c r="BC96" t="str">
        <f t="shared" si="68"/>
        <v>21-30</v>
      </c>
      <c r="BD96" t="str">
        <f t="shared" si="69"/>
        <v>Others</v>
      </c>
      <c r="BE96" t="str">
        <f t="shared" si="70"/>
        <v>female</v>
      </c>
      <c r="BF96">
        <f t="shared" si="71"/>
        <v>1</v>
      </c>
      <c r="BG96">
        <f t="shared" si="72"/>
        <v>0</v>
      </c>
      <c r="BH96" t="str">
        <f t="shared" si="73"/>
        <v>S, blank</v>
      </c>
      <c r="BI96">
        <f t="shared" si="74"/>
        <v>2</v>
      </c>
      <c r="BK96">
        <f t="shared" si="75"/>
        <v>-8.7462856143731463E-2</v>
      </c>
      <c r="BL96">
        <f t="shared" si="82"/>
        <v>-0.2148129459049134</v>
      </c>
      <c r="BM96">
        <f t="shared" si="83"/>
        <v>0</v>
      </c>
      <c r="BN96">
        <f t="shared" si="84"/>
        <v>0.28895367761902863</v>
      </c>
      <c r="BO96">
        <f t="shared" si="85"/>
        <v>1.608400077660413</v>
      </c>
      <c r="BP96">
        <f t="shared" si="86"/>
        <v>0.21104029039891525</v>
      </c>
      <c r="BQ96">
        <f t="shared" si="87"/>
        <v>-0.12308910231949276</v>
      </c>
      <c r="BR96">
        <f t="shared" si="88"/>
        <v>-0.13196937436222192</v>
      </c>
      <c r="BS96">
        <f t="shared" si="89"/>
        <v>0.1296081776499752</v>
      </c>
      <c r="BT96">
        <f t="shared" si="76"/>
        <v>-0.52064632557427459</v>
      </c>
      <c r="BV96">
        <f t="shared" si="77"/>
        <v>1.160021619023698</v>
      </c>
      <c r="BW96">
        <f t="shared" si="78"/>
        <v>3.1900022401047408</v>
      </c>
      <c r="BX96">
        <f t="shared" si="79"/>
        <v>0.76133664311000404</v>
      </c>
      <c r="BY96">
        <f t="shared" si="80"/>
        <v>0.76133664311000404</v>
      </c>
      <c r="BZ96">
        <f t="shared" si="81"/>
        <v>-0.2726796495414085</v>
      </c>
    </row>
    <row r="97" spans="1:78" x14ac:dyDescent="0.3">
      <c r="A97" t="s">
        <v>2810</v>
      </c>
      <c r="B97" t="s">
        <v>2838</v>
      </c>
      <c r="C97" t="s">
        <v>2850</v>
      </c>
      <c r="D97" t="s">
        <v>2830</v>
      </c>
      <c r="E97" t="s">
        <v>20</v>
      </c>
      <c r="F97">
        <v>0</v>
      </c>
      <c r="G97">
        <v>0</v>
      </c>
      <c r="H97" t="s">
        <v>2843</v>
      </c>
      <c r="I97">
        <v>2</v>
      </c>
      <c r="J97">
        <v>32.769878926258563</v>
      </c>
      <c r="K97">
        <v>-42.171718189759716</v>
      </c>
      <c r="L97">
        <v>-9.6115457513775127</v>
      </c>
      <c r="M97">
        <v>123.30204897661667</v>
      </c>
      <c r="N97">
        <v>-108.67008854708662</v>
      </c>
      <c r="O97">
        <v>-14.754319664473872</v>
      </c>
      <c r="P97">
        <v>-22.013681658285037</v>
      </c>
      <c r="Q97">
        <v>-22.422560732600829</v>
      </c>
      <c r="R97">
        <v>25.957134405206311</v>
      </c>
      <c r="S97">
        <v>0</v>
      </c>
      <c r="T97">
        <v>1</v>
      </c>
      <c r="U97" t="s">
        <v>2818</v>
      </c>
      <c r="W97">
        <f t="shared" si="47"/>
        <v>0.24060451777399761</v>
      </c>
      <c r="X97">
        <f t="shared" si="48"/>
        <v>-0.21927540312111751</v>
      </c>
      <c r="Y97">
        <f t="shared" si="49"/>
        <v>3.1819752411496448E-2</v>
      </c>
      <c r="Z97">
        <f t="shared" si="50"/>
        <v>0.89696669721155109</v>
      </c>
      <c r="AA97">
        <f t="shared" si="51"/>
        <v>-1.1909036060913412</v>
      </c>
      <c r="AB97">
        <f t="shared" si="52"/>
        <v>-6.7444200102322438E-2</v>
      </c>
      <c r="AC97">
        <f t="shared" si="53"/>
        <v>-0.15242674717787899</v>
      </c>
      <c r="AD97">
        <f t="shared" si="54"/>
        <v>-0.14484805481342802</v>
      </c>
      <c r="AE97">
        <f t="shared" si="55"/>
        <v>0.184715495640593</v>
      </c>
      <c r="AF97">
        <f t="shared" si="56"/>
        <v>-0.5239687488631376</v>
      </c>
      <c r="AH97">
        <f t="shared" si="57"/>
        <v>-0.9447602971315876</v>
      </c>
      <c r="AI97">
        <f t="shared" si="58"/>
        <v>0.38877274967695513</v>
      </c>
      <c r="AJ97">
        <f t="shared" si="59"/>
        <v>0.27993978839762534</v>
      </c>
      <c r="AK97">
        <f t="shared" si="60"/>
        <v>0.72006021160237466</v>
      </c>
      <c r="AL97">
        <f t="shared" si="61"/>
        <v>-0.32842044324307718</v>
      </c>
      <c r="AN97">
        <f>VLOOKUP(J97,counts!$W$8:$Z$13,4,FALSE)</f>
        <v>61</v>
      </c>
      <c r="AO97">
        <f>VLOOKUP(K97,counts!$W$17:$Z$23,4,FALSE)</f>
        <v>48</v>
      </c>
      <c r="AP97">
        <f>VLOOKUP(L97,counts!$W$27:$Z$33,4,FALSE)</f>
        <v>55</v>
      </c>
      <c r="AQ97">
        <f>VLOOKUP(M97,counts!$W$38:$Z$49,4,FALSE)</f>
        <v>80</v>
      </c>
      <c r="AR97">
        <f>VLOOKUP(N97,counts!$W$53:$Z$54,4,FALSE)</f>
        <v>20</v>
      </c>
      <c r="AS97">
        <f>VLOOKUP(O97,counts!$W$58:$Z$62,4,FALSE)</f>
        <v>52</v>
      </c>
      <c r="AT97">
        <f>VLOOKUP(P97,counts!$W$66:$Z$69,4,FALSE)</f>
        <v>50</v>
      </c>
      <c r="AU97">
        <f>VLOOKUP(Q97,counts!$W$73:$Z$75,4,FALSE)</f>
        <v>50</v>
      </c>
      <c r="AV97">
        <f>VLOOKUP(R97,counts!$W$79:$Z$81,4,FALSE)</f>
        <v>59</v>
      </c>
      <c r="AW97">
        <f t="shared" si="62"/>
        <v>475</v>
      </c>
      <c r="AX97">
        <f t="shared" si="63"/>
        <v>0</v>
      </c>
      <c r="AY97">
        <f t="shared" si="64"/>
        <v>1</v>
      </c>
      <c r="AZ97" t="str">
        <f t="shared" si="65"/>
        <v>Train</v>
      </c>
      <c r="BA97" t="str">
        <f t="shared" si="66"/>
        <v>31-40</v>
      </c>
      <c r="BB97" t="str">
        <f t="shared" si="67"/>
        <v>Blank</v>
      </c>
      <c r="BC97" t="str">
        <f t="shared" si="68"/>
        <v>11-20</v>
      </c>
      <c r="BD97" t="str">
        <f t="shared" si="69"/>
        <v>MI</v>
      </c>
      <c r="BE97" t="str">
        <f t="shared" si="70"/>
        <v>male</v>
      </c>
      <c r="BF97">
        <f t="shared" si="71"/>
        <v>0</v>
      </c>
      <c r="BG97">
        <f t="shared" si="72"/>
        <v>0</v>
      </c>
      <c r="BH97" t="str">
        <f t="shared" si="73"/>
        <v>S, blank</v>
      </c>
      <c r="BI97">
        <f t="shared" si="74"/>
        <v>2</v>
      </c>
      <c r="BK97">
        <f t="shared" si="75"/>
        <v>0.24679587375027071</v>
      </c>
      <c r="BL97">
        <f t="shared" si="82"/>
        <v>-0.2148129459049134</v>
      </c>
      <c r="BM97">
        <f t="shared" si="83"/>
        <v>0</v>
      </c>
      <c r="BN97">
        <f t="shared" si="84"/>
        <v>0.87681282820822459</v>
      </c>
      <c r="BO97">
        <f t="shared" si="85"/>
        <v>-1.1543150029727813</v>
      </c>
      <c r="BP97">
        <f t="shared" si="86"/>
        <v>-6.3943938845999151E-2</v>
      </c>
      <c r="BQ97">
        <f t="shared" si="87"/>
        <v>-0.12308910231949276</v>
      </c>
      <c r="BR97">
        <f t="shared" si="88"/>
        <v>-0.13196937436222192</v>
      </c>
      <c r="BS97">
        <f t="shared" si="89"/>
        <v>0.1296081776499752</v>
      </c>
      <c r="BT97">
        <f t="shared" si="76"/>
        <v>-0.52064632557427459</v>
      </c>
      <c r="BV97">
        <f t="shared" si="77"/>
        <v>-0.95555981037121263</v>
      </c>
      <c r="BW97">
        <f t="shared" si="78"/>
        <v>0.38459678300992622</v>
      </c>
      <c r="BX97">
        <f t="shared" si="79"/>
        <v>0.27776807495815847</v>
      </c>
      <c r="BY97">
        <f t="shared" si="80"/>
        <v>0.72223192504184153</v>
      </c>
      <c r="BZ97">
        <f t="shared" si="81"/>
        <v>-0.32540896585155332</v>
      </c>
    </row>
    <row r="98" spans="1:78" x14ac:dyDescent="0.3">
      <c r="A98" t="s">
        <v>2821</v>
      </c>
      <c r="B98" t="s">
        <v>2838</v>
      </c>
      <c r="C98" t="s">
        <v>2824</v>
      </c>
      <c r="D98" t="s">
        <v>2838</v>
      </c>
      <c r="E98" t="s">
        <v>20</v>
      </c>
      <c r="F98">
        <v>0</v>
      </c>
      <c r="G98">
        <v>0</v>
      </c>
      <c r="H98" t="s">
        <v>2843</v>
      </c>
      <c r="I98">
        <v>2</v>
      </c>
      <c r="J98">
        <v>-3.7643689058441341</v>
      </c>
      <c r="K98">
        <v>-42.171718189759716</v>
      </c>
      <c r="L98">
        <v>-194.50333405817787</v>
      </c>
      <c r="M98">
        <v>-33.757758935166962</v>
      </c>
      <c r="N98">
        <v>-108.67008854708662</v>
      </c>
      <c r="O98">
        <v>-14.754319664473872</v>
      </c>
      <c r="P98">
        <v>-22.013681658285037</v>
      </c>
      <c r="Q98">
        <v>-22.422560732600829</v>
      </c>
      <c r="R98">
        <v>25.957134405206311</v>
      </c>
      <c r="S98">
        <v>0</v>
      </c>
      <c r="T98">
        <v>1</v>
      </c>
      <c r="U98" t="s">
        <v>2818</v>
      </c>
      <c r="W98">
        <f t="shared" si="47"/>
        <v>-2.7638923151110589E-2</v>
      </c>
      <c r="X98">
        <f t="shared" si="48"/>
        <v>-0.21927540312111751</v>
      </c>
      <c r="Y98">
        <f t="shared" si="49"/>
        <v>0.6439180640694343</v>
      </c>
      <c r="Z98">
        <f t="shared" si="50"/>
        <v>-0.24557244416175711</v>
      </c>
      <c r="AA98">
        <f t="shared" si="51"/>
        <v>-1.1909036060913412</v>
      </c>
      <c r="AB98">
        <f t="shared" si="52"/>
        <v>-6.7444200102322438E-2</v>
      </c>
      <c r="AC98">
        <f t="shared" si="53"/>
        <v>-0.15242674717787899</v>
      </c>
      <c r="AD98">
        <f t="shared" si="54"/>
        <v>-0.14484805481342802</v>
      </c>
      <c r="AE98">
        <f t="shared" si="55"/>
        <v>0.184715495640593</v>
      </c>
      <c r="AF98">
        <f t="shared" si="56"/>
        <v>-0.5239687488631376</v>
      </c>
      <c r="AH98">
        <f t="shared" si="57"/>
        <v>-1.7434445677720665</v>
      </c>
      <c r="AI98">
        <f t="shared" si="58"/>
        <v>0.17491684878604832</v>
      </c>
      <c r="AJ98">
        <f t="shared" si="59"/>
        <v>0.14887593872432461</v>
      </c>
      <c r="AK98">
        <f t="shared" si="60"/>
        <v>0.85112406127567541</v>
      </c>
      <c r="AL98">
        <f t="shared" si="61"/>
        <v>-0.16119737810142343</v>
      </c>
      <c r="AN98">
        <f>VLOOKUP(J98,counts!$W$8:$Z$13,4,FALSE)</f>
        <v>53</v>
      </c>
      <c r="AO98">
        <f>VLOOKUP(K98,counts!$W$17:$Z$23,4,FALSE)</f>
        <v>48</v>
      </c>
      <c r="AP98">
        <f>VLOOKUP(L98,counts!$W$27:$Z$33,4,FALSE)</f>
        <v>73</v>
      </c>
      <c r="AQ98">
        <f>VLOOKUP(M98,counts!$W$38:$Z$49,4,FALSE)</f>
        <v>47</v>
      </c>
      <c r="AR98">
        <f>VLOOKUP(N98,counts!$W$53:$Z$54,4,FALSE)</f>
        <v>20</v>
      </c>
      <c r="AS98">
        <f>VLOOKUP(O98,counts!$W$58:$Z$62,4,FALSE)</f>
        <v>52</v>
      </c>
      <c r="AT98">
        <f>VLOOKUP(P98,counts!$W$66:$Z$69,4,FALSE)</f>
        <v>50</v>
      </c>
      <c r="AU98">
        <f>VLOOKUP(Q98,counts!$W$73:$Z$75,4,FALSE)</f>
        <v>50</v>
      </c>
      <c r="AV98">
        <f>VLOOKUP(R98,counts!$W$79:$Z$81,4,FALSE)</f>
        <v>59</v>
      </c>
      <c r="AW98">
        <f t="shared" si="62"/>
        <v>452</v>
      </c>
      <c r="AX98">
        <f t="shared" si="63"/>
        <v>0</v>
      </c>
      <c r="AY98">
        <f t="shared" si="64"/>
        <v>1</v>
      </c>
      <c r="AZ98" t="str">
        <f t="shared" si="65"/>
        <v>Train</v>
      </c>
      <c r="BA98" t="str">
        <f t="shared" si="66"/>
        <v>0-17</v>
      </c>
      <c r="BB98" t="str">
        <f t="shared" si="67"/>
        <v>Blank</v>
      </c>
      <c r="BC98" t="str">
        <f t="shared" si="68"/>
        <v>0</v>
      </c>
      <c r="BD98" t="str">
        <f t="shared" si="69"/>
        <v>Blank</v>
      </c>
      <c r="BE98" t="str">
        <f t="shared" si="70"/>
        <v>male</v>
      </c>
      <c r="BF98">
        <f t="shared" si="71"/>
        <v>0</v>
      </c>
      <c r="BG98">
        <f t="shared" si="72"/>
        <v>0</v>
      </c>
      <c r="BH98" t="str">
        <f t="shared" si="73"/>
        <v>S, blank</v>
      </c>
      <c r="BI98">
        <f t="shared" si="74"/>
        <v>2</v>
      </c>
      <c r="BK98">
        <f t="shared" si="75"/>
        <v>-2.8350141766673408E-2</v>
      </c>
      <c r="BL98">
        <f t="shared" si="82"/>
        <v>-0.2148129459049134</v>
      </c>
      <c r="BM98">
        <f t="shared" si="83"/>
        <v>0</v>
      </c>
      <c r="BN98">
        <f t="shared" si="84"/>
        <v>-0.24005469764357676</v>
      </c>
      <c r="BO98">
        <f t="shared" si="85"/>
        <v>-1.1543150029727813</v>
      </c>
      <c r="BP98">
        <f t="shared" si="86"/>
        <v>-6.3943938845999151E-2</v>
      </c>
      <c r="BQ98">
        <f t="shared" si="87"/>
        <v>-0.12308910231949276</v>
      </c>
      <c r="BR98">
        <f t="shared" si="88"/>
        <v>-0.13196937436222192</v>
      </c>
      <c r="BS98">
        <f t="shared" si="89"/>
        <v>0.1296081776499752</v>
      </c>
      <c r="BT98">
        <f t="shared" si="76"/>
        <v>-0.52064632557427459</v>
      </c>
      <c r="BV98">
        <f t="shared" si="77"/>
        <v>-2.3475733517399582</v>
      </c>
      <c r="BW98">
        <f t="shared" si="78"/>
        <v>9.5600870650833683E-2</v>
      </c>
      <c r="BX98">
        <f t="shared" si="79"/>
        <v>8.7258848739361336E-2</v>
      </c>
      <c r="BY98">
        <f t="shared" si="80"/>
        <v>0.91274115126063871</v>
      </c>
      <c r="BZ98">
        <f t="shared" si="81"/>
        <v>-9.1302953085946034E-2</v>
      </c>
    </row>
    <row r="99" spans="1:78" x14ac:dyDescent="0.3">
      <c r="A99" t="s">
        <v>2820</v>
      </c>
      <c r="B99" t="s">
        <v>2838</v>
      </c>
      <c r="C99" t="s">
        <v>2849</v>
      </c>
      <c r="D99" t="s">
        <v>2831</v>
      </c>
      <c r="E99" t="s">
        <v>20</v>
      </c>
      <c r="F99">
        <v>1</v>
      </c>
      <c r="G99">
        <v>1</v>
      </c>
      <c r="H99" t="s">
        <v>2843</v>
      </c>
      <c r="I99">
        <v>2</v>
      </c>
      <c r="J99">
        <v>-11.613432440426715</v>
      </c>
      <c r="K99">
        <v>-42.171718189759716</v>
      </c>
      <c r="L99">
        <v>40.172297072540438</v>
      </c>
      <c r="M99">
        <v>-96.420408757005262</v>
      </c>
      <c r="N99">
        <v>-108.67008854708662</v>
      </c>
      <c r="O99">
        <v>48.695090775187893</v>
      </c>
      <c r="P99">
        <v>79.365382998232107</v>
      </c>
      <c r="Q99">
        <v>-22.422560732600829</v>
      </c>
      <c r="R99">
        <v>25.957134405206311</v>
      </c>
      <c r="S99">
        <v>0</v>
      </c>
      <c r="T99">
        <v>1</v>
      </c>
      <c r="U99" t="s">
        <v>2818</v>
      </c>
      <c r="W99">
        <f t="shared" si="47"/>
        <v>-8.5268679762827468E-2</v>
      </c>
      <c r="X99">
        <f t="shared" si="48"/>
        <v>-0.21927540312111751</v>
      </c>
      <c r="Y99">
        <f t="shared" si="49"/>
        <v>-0.13299344140000791</v>
      </c>
      <c r="Z99">
        <f t="shared" si="50"/>
        <v>-0.70141491000656564</v>
      </c>
      <c r="AA99">
        <f t="shared" si="51"/>
        <v>-1.1909036060913412</v>
      </c>
      <c r="AB99">
        <f t="shared" si="52"/>
        <v>0.222592537028351</v>
      </c>
      <c r="AC99">
        <f t="shared" si="53"/>
        <v>0.54954038841540609</v>
      </c>
      <c r="AD99">
        <f t="shared" si="54"/>
        <v>-0.14484805481342802</v>
      </c>
      <c r="AE99">
        <f t="shared" si="55"/>
        <v>0.184715495640593</v>
      </c>
      <c r="AF99">
        <f t="shared" si="56"/>
        <v>-0.5239687488631376</v>
      </c>
      <c r="AH99">
        <f t="shared" si="57"/>
        <v>-2.0418244229740754</v>
      </c>
      <c r="AI99">
        <f t="shared" si="58"/>
        <v>0.12979169978099686</v>
      </c>
      <c r="AJ99">
        <f t="shared" si="59"/>
        <v>0.11488108808566763</v>
      </c>
      <c r="AK99">
        <f t="shared" si="60"/>
        <v>0.88511891191433234</v>
      </c>
      <c r="AL99">
        <f t="shared" si="61"/>
        <v>-0.12203327925519873</v>
      </c>
      <c r="AN99">
        <f>VLOOKUP(J99,counts!$W$8:$Z$13,4,FALSE)</f>
        <v>52</v>
      </c>
      <c r="AO99">
        <f>VLOOKUP(K99,counts!$W$17:$Z$23,4,FALSE)</f>
        <v>48</v>
      </c>
      <c r="AP99">
        <f>VLOOKUP(L99,counts!$W$27:$Z$33,4,FALSE)</f>
        <v>50</v>
      </c>
      <c r="AQ99">
        <f>VLOOKUP(M99,counts!$W$38:$Z$49,4,FALSE)</f>
        <v>34</v>
      </c>
      <c r="AR99">
        <f>VLOOKUP(N99,counts!$W$53:$Z$54,4,FALSE)</f>
        <v>20</v>
      </c>
      <c r="AS99">
        <f>VLOOKUP(O99,counts!$W$58:$Z$62,4,FALSE)</f>
        <v>61</v>
      </c>
      <c r="AT99">
        <f>VLOOKUP(P99,counts!$W$66:$Z$69,4,FALSE)</f>
        <v>70</v>
      </c>
      <c r="AU99">
        <f>VLOOKUP(Q99,counts!$W$73:$Z$75,4,FALSE)</f>
        <v>50</v>
      </c>
      <c r="AV99">
        <f>VLOOKUP(R99,counts!$W$79:$Z$81,4,FALSE)</f>
        <v>59</v>
      </c>
      <c r="AW99">
        <f t="shared" si="62"/>
        <v>444</v>
      </c>
      <c r="AX99">
        <f t="shared" si="63"/>
        <v>0</v>
      </c>
      <c r="AY99">
        <f t="shared" si="64"/>
        <v>1</v>
      </c>
      <c r="AZ99" t="str">
        <f t="shared" si="65"/>
        <v>Train</v>
      </c>
      <c r="BA99" t="str">
        <f t="shared" si="66"/>
        <v>18-30</v>
      </c>
      <c r="BB99" t="str">
        <f t="shared" si="67"/>
        <v>Blank</v>
      </c>
      <c r="BC99" t="str">
        <f t="shared" si="68"/>
        <v>21-30</v>
      </c>
      <c r="BD99" t="str">
        <f t="shared" si="69"/>
        <v>MN</v>
      </c>
      <c r="BE99" t="str">
        <f t="shared" si="70"/>
        <v>male</v>
      </c>
      <c r="BF99">
        <f t="shared" si="71"/>
        <v>1</v>
      </c>
      <c r="BG99">
        <f t="shared" si="72"/>
        <v>1</v>
      </c>
      <c r="BH99" t="str">
        <f t="shared" si="73"/>
        <v>S, blank</v>
      </c>
      <c r="BI99">
        <f t="shared" si="74"/>
        <v>2</v>
      </c>
      <c r="BK99">
        <f t="shared" si="75"/>
        <v>-8.7462856143731463E-2</v>
      </c>
      <c r="BL99">
        <f t="shared" si="82"/>
        <v>-0.2148129459049134</v>
      </c>
      <c r="BM99">
        <f t="shared" si="83"/>
        <v>0</v>
      </c>
      <c r="BN99">
        <f t="shared" si="84"/>
        <v>-0.68565487760268884</v>
      </c>
      <c r="BO99">
        <f t="shared" si="85"/>
        <v>-1.1543150029727813</v>
      </c>
      <c r="BP99">
        <f t="shared" si="86"/>
        <v>0.21104029039891525</v>
      </c>
      <c r="BQ99">
        <f t="shared" si="87"/>
        <v>0.44377010170938269</v>
      </c>
      <c r="BR99">
        <f t="shared" si="88"/>
        <v>-0.13196937436222192</v>
      </c>
      <c r="BS99">
        <f t="shared" si="89"/>
        <v>0.1296081776499752</v>
      </c>
      <c r="BT99">
        <f t="shared" si="76"/>
        <v>-0.52064632557427459</v>
      </c>
      <c r="BV99">
        <f t="shared" si="77"/>
        <v>-2.0104428128023386</v>
      </c>
      <c r="BW99">
        <f t="shared" si="78"/>
        <v>0.13392935590281702</v>
      </c>
      <c r="BX99">
        <f t="shared" si="79"/>
        <v>0.11811084632885666</v>
      </c>
      <c r="BY99">
        <f t="shared" si="80"/>
        <v>0.88188915367114329</v>
      </c>
      <c r="BZ99">
        <f t="shared" si="81"/>
        <v>-0.12568890698306462</v>
      </c>
    </row>
    <row r="100" spans="1:78" x14ac:dyDescent="0.3">
      <c r="A100" t="s">
        <v>2821</v>
      </c>
      <c r="B100" t="s">
        <v>2838</v>
      </c>
      <c r="C100" t="s">
        <v>2851</v>
      </c>
      <c r="D100" t="s">
        <v>2838</v>
      </c>
      <c r="E100" t="s">
        <v>15</v>
      </c>
      <c r="F100">
        <v>1</v>
      </c>
      <c r="G100">
        <v>2</v>
      </c>
      <c r="H100" t="s">
        <v>44</v>
      </c>
      <c r="I100">
        <v>2</v>
      </c>
      <c r="J100">
        <v>-3.7643689058441341</v>
      </c>
      <c r="K100">
        <v>-42.171718189759716</v>
      </c>
      <c r="L100">
        <v>70.538774768379497</v>
      </c>
      <c r="M100">
        <v>-33.757758935166962</v>
      </c>
      <c r="N100">
        <v>151.41878811967541</v>
      </c>
      <c r="O100">
        <v>48.695090775187893</v>
      </c>
      <c r="P100">
        <v>75.609641767585757</v>
      </c>
      <c r="Q100">
        <v>72.444458573419169</v>
      </c>
      <c r="R100">
        <v>25.957134405206311</v>
      </c>
      <c r="S100">
        <v>1</v>
      </c>
      <c r="T100">
        <v>1</v>
      </c>
      <c r="U100" t="s">
        <v>2818</v>
      </c>
      <c r="W100">
        <f t="shared" si="47"/>
        <v>-2.7638923151110589E-2</v>
      </c>
      <c r="X100">
        <f t="shared" si="48"/>
        <v>-0.21927540312111751</v>
      </c>
      <c r="Y100">
        <f t="shared" si="49"/>
        <v>-0.23352397279266615</v>
      </c>
      <c r="Z100">
        <f t="shared" si="50"/>
        <v>-0.24557244416175711</v>
      </c>
      <c r="AA100">
        <f t="shared" si="51"/>
        <v>1.6593819257225275</v>
      </c>
      <c r="AB100">
        <f t="shared" si="52"/>
        <v>0.222592537028351</v>
      </c>
      <c r="AC100">
        <f t="shared" si="53"/>
        <v>0.5235349510734969</v>
      </c>
      <c r="AD100">
        <f t="shared" si="54"/>
        <v>0.46798575022321215</v>
      </c>
      <c r="AE100">
        <f t="shared" si="55"/>
        <v>0.184715495640593</v>
      </c>
      <c r="AF100">
        <f t="shared" si="56"/>
        <v>-0.5239687488631376</v>
      </c>
      <c r="AH100">
        <f t="shared" si="57"/>
        <v>1.8082311675983918</v>
      </c>
      <c r="AI100">
        <f t="shared" si="58"/>
        <v>6.0996486282769018</v>
      </c>
      <c r="AJ100">
        <f t="shared" si="59"/>
        <v>0.85914795895431495</v>
      </c>
      <c r="AK100">
        <f t="shared" si="60"/>
        <v>0.85914795895431495</v>
      </c>
      <c r="AL100">
        <f t="shared" si="61"/>
        <v>-0.15181412624917393</v>
      </c>
      <c r="AN100">
        <f>VLOOKUP(J100,counts!$W$8:$Z$13,4,FALSE)</f>
        <v>53</v>
      </c>
      <c r="AO100">
        <f>VLOOKUP(K100,counts!$W$17:$Z$23,4,FALSE)</f>
        <v>48</v>
      </c>
      <c r="AP100">
        <f>VLOOKUP(L100,counts!$W$27:$Z$33,4,FALSE)</f>
        <v>47</v>
      </c>
      <c r="AQ100">
        <f>VLOOKUP(M100,counts!$W$38:$Z$49,4,FALSE)</f>
        <v>47</v>
      </c>
      <c r="AR100">
        <f>VLOOKUP(N100,counts!$W$53:$Z$54,4,FALSE)</f>
        <v>102</v>
      </c>
      <c r="AS100">
        <f>VLOOKUP(O100,counts!$W$58:$Z$62,4,FALSE)</f>
        <v>61</v>
      </c>
      <c r="AT100">
        <f>VLOOKUP(P100,counts!$W$66:$Z$69,4,FALSE)</f>
        <v>69</v>
      </c>
      <c r="AU100">
        <f>VLOOKUP(Q100,counts!$W$73:$Z$75,4,FALSE)</f>
        <v>68</v>
      </c>
      <c r="AV100">
        <f>VLOOKUP(R100,counts!$W$79:$Z$81,4,FALSE)</f>
        <v>59</v>
      </c>
      <c r="AW100">
        <f t="shared" si="62"/>
        <v>554</v>
      </c>
      <c r="AX100">
        <f t="shared" si="63"/>
        <v>1</v>
      </c>
      <c r="AY100">
        <f t="shared" si="64"/>
        <v>1</v>
      </c>
      <c r="AZ100" t="str">
        <f t="shared" si="65"/>
        <v>Train</v>
      </c>
      <c r="BA100" t="str">
        <f t="shared" si="66"/>
        <v>0-17</v>
      </c>
      <c r="BB100" t="str">
        <f t="shared" si="67"/>
        <v>Blank</v>
      </c>
      <c r="BC100" t="str">
        <f t="shared" si="68"/>
        <v>41-100</v>
      </c>
      <c r="BD100" t="str">
        <f t="shared" si="69"/>
        <v>Blank</v>
      </c>
      <c r="BE100" t="str">
        <f t="shared" si="70"/>
        <v>female</v>
      </c>
      <c r="BF100">
        <f t="shared" si="71"/>
        <v>1</v>
      </c>
      <c r="BG100">
        <f t="shared" si="72"/>
        <v>2</v>
      </c>
      <c r="BH100" t="str">
        <f t="shared" si="73"/>
        <v>C</v>
      </c>
      <c r="BI100">
        <f t="shared" si="74"/>
        <v>2</v>
      </c>
      <c r="BK100">
        <f t="shared" si="75"/>
        <v>-2.8350141766673408E-2</v>
      </c>
      <c r="BL100">
        <f t="shared" si="82"/>
        <v>-0.2148129459049134</v>
      </c>
      <c r="BM100">
        <f t="shared" si="83"/>
        <v>0</v>
      </c>
      <c r="BN100">
        <f t="shared" si="84"/>
        <v>-0.24005469764357676</v>
      </c>
      <c r="BO100">
        <f t="shared" si="85"/>
        <v>1.608400077660413</v>
      </c>
      <c r="BP100">
        <f t="shared" si="86"/>
        <v>0.21104029039891525</v>
      </c>
      <c r="BQ100">
        <f t="shared" si="87"/>
        <v>0.42276994263555601</v>
      </c>
      <c r="BR100">
        <f t="shared" si="88"/>
        <v>0.42637636209158797</v>
      </c>
      <c r="BS100">
        <f t="shared" si="89"/>
        <v>0.1296081776499752</v>
      </c>
      <c r="BT100">
        <f t="shared" si="76"/>
        <v>-0.52064632557427459</v>
      </c>
      <c r="BV100">
        <f t="shared" si="77"/>
        <v>1.7943307395470096</v>
      </c>
      <c r="BW100">
        <f t="shared" si="78"/>
        <v>6.0154474732175967</v>
      </c>
      <c r="BX100">
        <f t="shared" si="79"/>
        <v>0.85745741753214844</v>
      </c>
      <c r="BY100">
        <f t="shared" si="80"/>
        <v>0.85745741753214844</v>
      </c>
      <c r="BZ100">
        <f t="shared" si="81"/>
        <v>-0.15378376002972122</v>
      </c>
    </row>
    <row r="101" spans="1:78" x14ac:dyDescent="0.3">
      <c r="A101" t="s">
        <v>2820</v>
      </c>
      <c r="B101" t="s">
        <v>2838</v>
      </c>
      <c r="C101" t="s">
        <v>2851</v>
      </c>
      <c r="D101" t="s">
        <v>2838</v>
      </c>
      <c r="E101" t="s">
        <v>15</v>
      </c>
      <c r="F101">
        <v>1</v>
      </c>
      <c r="G101">
        <v>2</v>
      </c>
      <c r="H101" t="s">
        <v>44</v>
      </c>
      <c r="I101">
        <v>2</v>
      </c>
      <c r="J101">
        <v>-11.613432440426715</v>
      </c>
      <c r="K101">
        <v>-42.171718189759716</v>
      </c>
      <c r="L101">
        <v>70.538774768379497</v>
      </c>
      <c r="M101">
        <v>-33.757758935166962</v>
      </c>
      <c r="N101">
        <v>151.41878811967541</v>
      </c>
      <c r="O101">
        <v>48.695090775187893</v>
      </c>
      <c r="P101">
        <v>75.609641767585757</v>
      </c>
      <c r="Q101">
        <v>72.444458573419169</v>
      </c>
      <c r="R101">
        <v>25.957134405206311</v>
      </c>
      <c r="S101">
        <v>1</v>
      </c>
      <c r="T101">
        <v>1</v>
      </c>
      <c r="U101" t="s">
        <v>2818</v>
      </c>
      <c r="W101">
        <f t="shared" si="47"/>
        <v>-8.5268679762827468E-2</v>
      </c>
      <c r="X101">
        <f t="shared" si="48"/>
        <v>-0.21927540312111751</v>
      </c>
      <c r="Y101">
        <f t="shared" si="49"/>
        <v>-0.23352397279266615</v>
      </c>
      <c r="Z101">
        <f t="shared" si="50"/>
        <v>-0.24557244416175711</v>
      </c>
      <c r="AA101">
        <f t="shared" si="51"/>
        <v>1.6593819257225275</v>
      </c>
      <c r="AB101">
        <f t="shared" si="52"/>
        <v>0.222592537028351</v>
      </c>
      <c r="AC101">
        <f t="shared" si="53"/>
        <v>0.5235349510734969</v>
      </c>
      <c r="AD101">
        <f t="shared" si="54"/>
        <v>0.46798575022321215</v>
      </c>
      <c r="AE101">
        <f t="shared" si="55"/>
        <v>0.184715495640593</v>
      </c>
      <c r="AF101">
        <f t="shared" si="56"/>
        <v>-0.5239687488631376</v>
      </c>
      <c r="AH101">
        <f t="shared" si="57"/>
        <v>1.750601410986675</v>
      </c>
      <c r="AI101">
        <f t="shared" si="58"/>
        <v>5.7580645981937026</v>
      </c>
      <c r="AJ101">
        <f t="shared" si="59"/>
        <v>0.85202864141498735</v>
      </c>
      <c r="AK101">
        <f t="shared" si="60"/>
        <v>0.85202864141498735</v>
      </c>
      <c r="AL101">
        <f t="shared" si="61"/>
        <v>-0.16013513603359192</v>
      </c>
      <c r="AN101">
        <f>VLOOKUP(J101,counts!$W$8:$Z$13,4,FALSE)</f>
        <v>52</v>
      </c>
      <c r="AO101">
        <f>VLOOKUP(K101,counts!$W$17:$Z$23,4,FALSE)</f>
        <v>48</v>
      </c>
      <c r="AP101">
        <f>VLOOKUP(L101,counts!$W$27:$Z$33,4,FALSE)</f>
        <v>47</v>
      </c>
      <c r="AQ101">
        <f>VLOOKUP(M101,counts!$W$38:$Z$49,4,FALSE)</f>
        <v>47</v>
      </c>
      <c r="AR101">
        <f>VLOOKUP(N101,counts!$W$53:$Z$54,4,FALSE)</f>
        <v>102</v>
      </c>
      <c r="AS101">
        <f>VLOOKUP(O101,counts!$W$58:$Z$62,4,FALSE)</f>
        <v>61</v>
      </c>
      <c r="AT101">
        <f>VLOOKUP(P101,counts!$W$66:$Z$69,4,FALSE)</f>
        <v>69</v>
      </c>
      <c r="AU101">
        <f>VLOOKUP(Q101,counts!$W$73:$Z$75,4,FALSE)</f>
        <v>68</v>
      </c>
      <c r="AV101">
        <f>VLOOKUP(R101,counts!$W$79:$Z$81,4,FALSE)</f>
        <v>59</v>
      </c>
      <c r="AW101">
        <f t="shared" si="62"/>
        <v>553</v>
      </c>
      <c r="AX101">
        <f t="shared" si="63"/>
        <v>1</v>
      </c>
      <c r="AY101">
        <f t="shared" si="64"/>
        <v>1</v>
      </c>
      <c r="AZ101" t="str">
        <f t="shared" si="65"/>
        <v>Train</v>
      </c>
      <c r="BA101" t="str">
        <f t="shared" si="66"/>
        <v>18-30</v>
      </c>
      <c r="BB101" t="str">
        <f t="shared" si="67"/>
        <v>Blank</v>
      </c>
      <c r="BC101" t="str">
        <f t="shared" si="68"/>
        <v>41-100</v>
      </c>
      <c r="BD101" t="str">
        <f t="shared" si="69"/>
        <v>Blank</v>
      </c>
      <c r="BE101" t="str">
        <f t="shared" si="70"/>
        <v>female</v>
      </c>
      <c r="BF101">
        <f t="shared" si="71"/>
        <v>1</v>
      </c>
      <c r="BG101">
        <f t="shared" si="72"/>
        <v>2</v>
      </c>
      <c r="BH101" t="str">
        <f t="shared" si="73"/>
        <v>C</v>
      </c>
      <c r="BI101">
        <f t="shared" si="74"/>
        <v>2</v>
      </c>
      <c r="BK101">
        <f t="shared" si="75"/>
        <v>-8.7462856143731463E-2</v>
      </c>
      <c r="BL101">
        <f t="shared" si="82"/>
        <v>-0.2148129459049134</v>
      </c>
      <c r="BM101">
        <f t="shared" si="83"/>
        <v>0</v>
      </c>
      <c r="BN101">
        <f t="shared" si="84"/>
        <v>-0.24005469764357676</v>
      </c>
      <c r="BO101">
        <f t="shared" si="85"/>
        <v>1.608400077660413</v>
      </c>
      <c r="BP101">
        <f t="shared" si="86"/>
        <v>0.21104029039891525</v>
      </c>
      <c r="BQ101">
        <f t="shared" si="87"/>
        <v>0.42276994263555601</v>
      </c>
      <c r="BR101">
        <f t="shared" si="88"/>
        <v>0.42637636209158797</v>
      </c>
      <c r="BS101">
        <f t="shared" si="89"/>
        <v>0.1296081776499752</v>
      </c>
      <c r="BT101">
        <f t="shared" si="76"/>
        <v>-0.52064632557427459</v>
      </c>
      <c r="BV101">
        <f t="shared" si="77"/>
        <v>1.7352180251699514</v>
      </c>
      <c r="BW101">
        <f t="shared" si="78"/>
        <v>5.6701639074988091</v>
      </c>
      <c r="BX101">
        <f t="shared" si="79"/>
        <v>0.85007864666177568</v>
      </c>
      <c r="BY101">
        <f t="shared" si="80"/>
        <v>0.85007864666177568</v>
      </c>
      <c r="BZ101">
        <f t="shared" si="81"/>
        <v>-0.16242640829355154</v>
      </c>
    </row>
    <row r="102" spans="1:78" x14ac:dyDescent="0.3">
      <c r="A102" t="s">
        <v>2821</v>
      </c>
      <c r="B102" t="s">
        <v>2838</v>
      </c>
      <c r="C102" t="s">
        <v>2850</v>
      </c>
      <c r="D102" t="s">
        <v>2839</v>
      </c>
      <c r="E102" t="s">
        <v>15</v>
      </c>
      <c r="F102">
        <v>0</v>
      </c>
      <c r="G102">
        <v>0</v>
      </c>
      <c r="H102" t="s">
        <v>44</v>
      </c>
      <c r="I102">
        <v>2</v>
      </c>
      <c r="J102">
        <v>-3.7643689058441341</v>
      </c>
      <c r="K102">
        <v>-42.171718189759716</v>
      </c>
      <c r="L102">
        <v>-9.6115457513775127</v>
      </c>
      <c r="M102">
        <v>40.634191658169868</v>
      </c>
      <c r="N102">
        <v>151.41878811967541</v>
      </c>
      <c r="O102">
        <v>-14.754319664473872</v>
      </c>
      <c r="P102">
        <v>-22.013681658285037</v>
      </c>
      <c r="Q102">
        <v>72.444458573419169</v>
      </c>
      <c r="R102">
        <v>25.957134405206311</v>
      </c>
      <c r="S102">
        <v>1</v>
      </c>
      <c r="T102">
        <v>1</v>
      </c>
      <c r="U102" t="s">
        <v>2818</v>
      </c>
      <c r="W102">
        <f t="shared" si="47"/>
        <v>-2.7638923151110589E-2</v>
      </c>
      <c r="X102">
        <f t="shared" si="48"/>
        <v>-0.21927540312111751</v>
      </c>
      <c r="Y102">
        <f t="shared" si="49"/>
        <v>3.1819752411496448E-2</v>
      </c>
      <c r="Z102">
        <f t="shared" si="50"/>
        <v>0.29559538538083652</v>
      </c>
      <c r="AA102">
        <f t="shared" si="51"/>
        <v>1.6593819257225275</v>
      </c>
      <c r="AB102">
        <f t="shared" si="52"/>
        <v>-6.7444200102322438E-2</v>
      </c>
      <c r="AC102">
        <f t="shared" si="53"/>
        <v>-0.15242674717787899</v>
      </c>
      <c r="AD102">
        <f t="shared" si="54"/>
        <v>0.46798575022321215</v>
      </c>
      <c r="AE102">
        <f t="shared" si="55"/>
        <v>0.184715495640593</v>
      </c>
      <c r="AF102">
        <f t="shared" si="56"/>
        <v>-0.5239687488631376</v>
      </c>
      <c r="AH102">
        <f t="shared" si="57"/>
        <v>1.6487442869630984</v>
      </c>
      <c r="AI102">
        <f t="shared" si="58"/>
        <v>5.2004454582327373</v>
      </c>
      <c r="AJ102">
        <f t="shared" si="59"/>
        <v>0.83872126499036703</v>
      </c>
      <c r="AK102">
        <f t="shared" si="60"/>
        <v>0.83872126499036703</v>
      </c>
      <c r="AL102">
        <f t="shared" si="61"/>
        <v>-0.17587685060905056</v>
      </c>
      <c r="AN102">
        <f>VLOOKUP(J102,counts!$W$8:$Z$13,4,FALSE)</f>
        <v>53</v>
      </c>
      <c r="AO102">
        <f>VLOOKUP(K102,counts!$W$17:$Z$23,4,FALSE)</f>
        <v>48</v>
      </c>
      <c r="AP102">
        <f>VLOOKUP(L102,counts!$W$27:$Z$33,4,FALSE)</f>
        <v>55</v>
      </c>
      <c r="AQ102">
        <f>VLOOKUP(M102,counts!$W$38:$Z$49,4,FALSE)</f>
        <v>63</v>
      </c>
      <c r="AR102">
        <f>VLOOKUP(N102,counts!$W$53:$Z$54,4,FALSE)</f>
        <v>102</v>
      </c>
      <c r="AS102">
        <f>VLOOKUP(O102,counts!$W$58:$Z$62,4,FALSE)</f>
        <v>52</v>
      </c>
      <c r="AT102">
        <f>VLOOKUP(P102,counts!$W$66:$Z$69,4,FALSE)</f>
        <v>50</v>
      </c>
      <c r="AU102">
        <f>VLOOKUP(Q102,counts!$W$73:$Z$75,4,FALSE)</f>
        <v>68</v>
      </c>
      <c r="AV102">
        <f>VLOOKUP(R102,counts!$W$79:$Z$81,4,FALSE)</f>
        <v>59</v>
      </c>
      <c r="AW102">
        <f t="shared" si="62"/>
        <v>550</v>
      </c>
      <c r="AX102">
        <f t="shared" si="63"/>
        <v>1</v>
      </c>
      <c r="AY102">
        <f t="shared" si="64"/>
        <v>1</v>
      </c>
      <c r="AZ102" t="str">
        <f t="shared" si="65"/>
        <v>Train</v>
      </c>
      <c r="BA102" t="str">
        <f t="shared" si="66"/>
        <v>0-17</v>
      </c>
      <c r="BB102" t="str">
        <f t="shared" si="67"/>
        <v>Blank</v>
      </c>
      <c r="BC102" t="str">
        <f t="shared" si="68"/>
        <v>11-20</v>
      </c>
      <c r="BD102" t="str">
        <f t="shared" si="69"/>
        <v>Others</v>
      </c>
      <c r="BE102" t="str">
        <f t="shared" si="70"/>
        <v>female</v>
      </c>
      <c r="BF102">
        <f t="shared" si="71"/>
        <v>0</v>
      </c>
      <c r="BG102">
        <f t="shared" si="72"/>
        <v>0</v>
      </c>
      <c r="BH102" t="str">
        <f t="shared" si="73"/>
        <v>C</v>
      </c>
      <c r="BI102">
        <f t="shared" si="74"/>
        <v>2</v>
      </c>
      <c r="BK102">
        <f t="shared" si="75"/>
        <v>-2.8350141766673408E-2</v>
      </c>
      <c r="BL102">
        <f t="shared" si="82"/>
        <v>-0.2148129459049134</v>
      </c>
      <c r="BM102">
        <f t="shared" si="83"/>
        <v>0</v>
      </c>
      <c r="BN102">
        <f t="shared" si="84"/>
        <v>0.28895367761902863</v>
      </c>
      <c r="BO102">
        <f t="shared" si="85"/>
        <v>1.608400077660413</v>
      </c>
      <c r="BP102">
        <f t="shared" si="86"/>
        <v>-6.3943938845999151E-2</v>
      </c>
      <c r="BQ102">
        <f t="shared" si="87"/>
        <v>-0.12308910231949276</v>
      </c>
      <c r="BR102">
        <f t="shared" si="88"/>
        <v>0.42637636209158797</v>
      </c>
      <c r="BS102">
        <f t="shared" si="89"/>
        <v>0.1296081776499752</v>
      </c>
      <c r="BT102">
        <f t="shared" si="76"/>
        <v>-0.52064632557427459</v>
      </c>
      <c r="BV102">
        <f t="shared" si="77"/>
        <v>1.5024958406096516</v>
      </c>
      <c r="BW102">
        <f t="shared" si="78"/>
        <v>4.4928886222541813</v>
      </c>
      <c r="BX102">
        <f t="shared" si="79"/>
        <v>0.81794642695856845</v>
      </c>
      <c r="BY102">
        <f t="shared" si="80"/>
        <v>0.81794642695856845</v>
      </c>
      <c r="BZ102">
        <f t="shared" si="81"/>
        <v>-0.20095843723981804</v>
      </c>
    </row>
    <row r="103" spans="1:78" x14ac:dyDescent="0.3">
      <c r="A103" t="s">
        <v>2821</v>
      </c>
      <c r="B103" t="s">
        <v>2838</v>
      </c>
      <c r="C103" t="s">
        <v>2810</v>
      </c>
      <c r="D103" t="s">
        <v>2827</v>
      </c>
      <c r="E103" t="s">
        <v>15</v>
      </c>
      <c r="F103">
        <v>0</v>
      </c>
      <c r="G103">
        <v>0</v>
      </c>
      <c r="H103" t="s">
        <v>2843</v>
      </c>
      <c r="I103">
        <v>2</v>
      </c>
      <c r="J103">
        <v>-3.7643689058441341</v>
      </c>
      <c r="K103">
        <v>-42.171718189759716</v>
      </c>
      <c r="L103">
        <v>22.971838090238197</v>
      </c>
      <c r="M103">
        <v>-68.390212241589438</v>
      </c>
      <c r="N103">
        <v>151.41878811967541</v>
      </c>
      <c r="O103">
        <v>-14.754319664473872</v>
      </c>
      <c r="P103">
        <v>-22.013681658285037</v>
      </c>
      <c r="Q103">
        <v>-22.422560732600829</v>
      </c>
      <c r="R103">
        <v>25.957134405206311</v>
      </c>
      <c r="S103">
        <v>1</v>
      </c>
      <c r="T103">
        <v>1</v>
      </c>
      <c r="U103" t="s">
        <v>2818</v>
      </c>
      <c r="W103">
        <f t="shared" si="47"/>
        <v>-2.7638923151110589E-2</v>
      </c>
      <c r="X103">
        <f t="shared" si="48"/>
        <v>-0.21927540312111751</v>
      </c>
      <c r="Y103">
        <f t="shared" si="49"/>
        <v>-7.6050015197982379E-2</v>
      </c>
      <c r="Z103">
        <f t="shared" si="50"/>
        <v>-0.4975078946787726</v>
      </c>
      <c r="AA103">
        <f t="shared" si="51"/>
        <v>1.6593819257225275</v>
      </c>
      <c r="AB103">
        <f t="shared" si="52"/>
        <v>-6.7444200102322438E-2</v>
      </c>
      <c r="AC103">
        <f t="shared" si="53"/>
        <v>-0.15242674717787899</v>
      </c>
      <c r="AD103">
        <f t="shared" si="54"/>
        <v>-0.14484805481342802</v>
      </c>
      <c r="AE103">
        <f t="shared" si="55"/>
        <v>0.184715495640593</v>
      </c>
      <c r="AF103">
        <f t="shared" si="56"/>
        <v>-0.5239687488631376</v>
      </c>
      <c r="AH103">
        <f t="shared" si="57"/>
        <v>0.13493743425737037</v>
      </c>
      <c r="AI103">
        <f t="shared" si="58"/>
        <v>1.1444651777975166</v>
      </c>
      <c r="AJ103">
        <f t="shared" si="59"/>
        <v>0.53368326501479735</v>
      </c>
      <c r="AK103">
        <f t="shared" si="60"/>
        <v>0.53368326501479735</v>
      </c>
      <c r="AL103">
        <f t="shared" si="61"/>
        <v>-0.62795275267349848</v>
      </c>
      <c r="AN103">
        <f>VLOOKUP(J103,counts!$W$8:$Z$13,4,FALSE)</f>
        <v>53</v>
      </c>
      <c r="AO103">
        <f>VLOOKUP(K103,counts!$W$17:$Z$23,4,FALSE)</f>
        <v>48</v>
      </c>
      <c r="AP103">
        <f>VLOOKUP(L103,counts!$W$27:$Z$33,4,FALSE)</f>
        <v>52</v>
      </c>
      <c r="AQ103">
        <f>VLOOKUP(M103,counts!$W$38:$Z$49,4,FALSE)</f>
        <v>40</v>
      </c>
      <c r="AR103">
        <f>VLOOKUP(N103,counts!$W$53:$Z$54,4,FALSE)</f>
        <v>102</v>
      </c>
      <c r="AS103">
        <f>VLOOKUP(O103,counts!$W$58:$Z$62,4,FALSE)</f>
        <v>52</v>
      </c>
      <c r="AT103">
        <f>VLOOKUP(P103,counts!$W$66:$Z$69,4,FALSE)</f>
        <v>50</v>
      </c>
      <c r="AU103">
        <f>VLOOKUP(Q103,counts!$W$73:$Z$75,4,FALSE)</f>
        <v>50</v>
      </c>
      <c r="AV103">
        <f>VLOOKUP(R103,counts!$W$79:$Z$81,4,FALSE)</f>
        <v>59</v>
      </c>
      <c r="AW103">
        <f t="shared" si="62"/>
        <v>506</v>
      </c>
      <c r="AX103">
        <f t="shared" si="63"/>
        <v>1</v>
      </c>
      <c r="AY103">
        <f t="shared" si="64"/>
        <v>1</v>
      </c>
      <c r="AZ103" t="str">
        <f t="shared" si="65"/>
        <v>Train</v>
      </c>
      <c r="BA103" t="str">
        <f t="shared" si="66"/>
        <v>0-17</v>
      </c>
      <c r="BB103" t="str">
        <f t="shared" si="67"/>
        <v>Blank</v>
      </c>
      <c r="BC103" t="str">
        <f t="shared" si="68"/>
        <v>31-40</v>
      </c>
      <c r="BD103" t="str">
        <f t="shared" si="69"/>
        <v>IL</v>
      </c>
      <c r="BE103" t="str">
        <f t="shared" si="70"/>
        <v>female</v>
      </c>
      <c r="BF103">
        <f t="shared" si="71"/>
        <v>0</v>
      </c>
      <c r="BG103">
        <f t="shared" si="72"/>
        <v>0</v>
      </c>
      <c r="BH103" t="str">
        <f t="shared" si="73"/>
        <v>S, blank</v>
      </c>
      <c r="BI103">
        <f t="shared" si="74"/>
        <v>2</v>
      </c>
      <c r="BK103">
        <f t="shared" si="75"/>
        <v>-2.8350141766673408E-2</v>
      </c>
      <c r="BL103">
        <f t="shared" si="82"/>
        <v>-0.2148129459049134</v>
      </c>
      <c r="BM103">
        <f t="shared" si="83"/>
        <v>0</v>
      </c>
      <c r="BN103">
        <f t="shared" si="84"/>
        <v>-0.48632943178974081</v>
      </c>
      <c r="BO103">
        <f t="shared" si="85"/>
        <v>1.608400077660413</v>
      </c>
      <c r="BP103">
        <f t="shared" si="86"/>
        <v>-6.3943938845999151E-2</v>
      </c>
      <c r="BQ103">
        <f t="shared" si="87"/>
        <v>-0.12308910231949276</v>
      </c>
      <c r="BR103">
        <f t="shared" si="88"/>
        <v>-0.13196937436222192</v>
      </c>
      <c r="BS103">
        <f t="shared" si="89"/>
        <v>0.1296081776499752</v>
      </c>
      <c r="BT103">
        <f t="shared" si="76"/>
        <v>-0.52064632557427459</v>
      </c>
      <c r="BV103">
        <f t="shared" si="77"/>
        <v>0.16886699474707223</v>
      </c>
      <c r="BW103">
        <f t="shared" si="78"/>
        <v>1.1839626551987084</v>
      </c>
      <c r="BX103">
        <f t="shared" si="79"/>
        <v>0.54211671265550332</v>
      </c>
      <c r="BY103">
        <f t="shared" si="80"/>
        <v>0.54211671265550332</v>
      </c>
      <c r="BZ103">
        <f t="shared" si="81"/>
        <v>-0.61227396372140175</v>
      </c>
    </row>
    <row r="104" spans="1:78" x14ac:dyDescent="0.3">
      <c r="A104" t="s">
        <v>2813</v>
      </c>
      <c r="B104" t="s">
        <v>2838</v>
      </c>
      <c r="C104" t="s">
        <v>2850</v>
      </c>
      <c r="D104" t="s">
        <v>2838</v>
      </c>
      <c r="E104" t="s">
        <v>20</v>
      </c>
      <c r="F104">
        <v>0</v>
      </c>
      <c r="G104">
        <v>0</v>
      </c>
      <c r="H104" t="s">
        <v>527</v>
      </c>
      <c r="I104">
        <v>2</v>
      </c>
      <c r="J104">
        <v>-68.390212241589438</v>
      </c>
      <c r="K104">
        <v>-42.171718189759716</v>
      </c>
      <c r="L104">
        <v>-9.6115457513775127</v>
      </c>
      <c r="M104">
        <v>-33.757758935166962</v>
      </c>
      <c r="N104">
        <v>-108.67008854708662</v>
      </c>
      <c r="O104">
        <v>-14.754319664473872</v>
      </c>
      <c r="P104">
        <v>-22.013681658285037</v>
      </c>
      <c r="Q104">
        <v>-11.405315820044242</v>
      </c>
      <c r="R104">
        <v>25.957134405206311</v>
      </c>
      <c r="S104">
        <v>0</v>
      </c>
      <c r="T104">
        <v>1</v>
      </c>
      <c r="U104" t="s">
        <v>2818</v>
      </c>
      <c r="W104">
        <f t="shared" si="47"/>
        <v>-0.50213777334598442</v>
      </c>
      <c r="X104">
        <f t="shared" si="48"/>
        <v>-0.21927540312111751</v>
      </c>
      <c r="Y104">
        <f t="shared" si="49"/>
        <v>3.1819752411496448E-2</v>
      </c>
      <c r="Z104">
        <f t="shared" si="50"/>
        <v>-0.24557244416175711</v>
      </c>
      <c r="AA104">
        <f t="shared" si="51"/>
        <v>-1.1909036060913412</v>
      </c>
      <c r="AB104">
        <f t="shared" si="52"/>
        <v>-6.7444200102322438E-2</v>
      </c>
      <c r="AC104">
        <f t="shared" si="53"/>
        <v>-0.15242674717787899</v>
      </c>
      <c r="AD104">
        <f t="shared" si="54"/>
        <v>-7.3677481834814665E-2</v>
      </c>
      <c r="AE104">
        <f t="shared" si="55"/>
        <v>0.184715495640593</v>
      </c>
      <c r="AF104">
        <f t="shared" si="56"/>
        <v>-0.5239687488631376</v>
      </c>
      <c r="AH104">
        <f t="shared" si="57"/>
        <v>-2.758871156646264</v>
      </c>
      <c r="AI104">
        <f t="shared" si="58"/>
        <v>6.3363255192826734E-2</v>
      </c>
      <c r="AJ104">
        <f t="shared" si="59"/>
        <v>5.9587591430678745E-2</v>
      </c>
      <c r="AK104">
        <f t="shared" si="60"/>
        <v>0.94041240856932129</v>
      </c>
      <c r="AL104">
        <f t="shared" si="61"/>
        <v>-6.1436767412504478E-2</v>
      </c>
      <c r="AN104">
        <f>VLOOKUP(J104,counts!$W$8:$Z$13,4,FALSE)</f>
        <v>40</v>
      </c>
      <c r="AO104">
        <f>VLOOKUP(K104,counts!$W$17:$Z$23,4,FALSE)</f>
        <v>48</v>
      </c>
      <c r="AP104">
        <f>VLOOKUP(L104,counts!$W$27:$Z$33,4,FALSE)</f>
        <v>55</v>
      </c>
      <c r="AQ104">
        <f>VLOOKUP(M104,counts!$W$38:$Z$49,4,FALSE)</f>
        <v>47</v>
      </c>
      <c r="AR104">
        <f>VLOOKUP(N104,counts!$W$53:$Z$54,4,FALSE)</f>
        <v>20</v>
      </c>
      <c r="AS104">
        <f>VLOOKUP(O104,counts!$W$58:$Z$62,4,FALSE)</f>
        <v>52</v>
      </c>
      <c r="AT104">
        <f>VLOOKUP(P104,counts!$W$66:$Z$69,4,FALSE)</f>
        <v>50</v>
      </c>
      <c r="AU104">
        <f>VLOOKUP(Q104,counts!$W$73:$Z$75,4,FALSE)</f>
        <v>52</v>
      </c>
      <c r="AV104">
        <f>VLOOKUP(R104,counts!$W$79:$Z$81,4,FALSE)</f>
        <v>59</v>
      </c>
      <c r="AW104">
        <f t="shared" si="62"/>
        <v>423</v>
      </c>
      <c r="AX104">
        <f t="shared" si="63"/>
        <v>0</v>
      </c>
      <c r="AY104">
        <f t="shared" si="64"/>
        <v>1</v>
      </c>
      <c r="AZ104" t="str">
        <f t="shared" si="65"/>
        <v>Train</v>
      </c>
      <c r="BA104" t="str">
        <f t="shared" si="66"/>
        <v>61+</v>
      </c>
      <c r="BB104" t="str">
        <f t="shared" si="67"/>
        <v>Blank</v>
      </c>
      <c r="BC104" t="str">
        <f t="shared" si="68"/>
        <v>11-20</v>
      </c>
      <c r="BD104" t="str">
        <f t="shared" si="69"/>
        <v>Blank</v>
      </c>
      <c r="BE104" t="str">
        <f t="shared" si="70"/>
        <v>male</v>
      </c>
      <c r="BF104">
        <f t="shared" si="71"/>
        <v>0</v>
      </c>
      <c r="BG104">
        <f t="shared" si="72"/>
        <v>0</v>
      </c>
      <c r="BH104" t="str">
        <f t="shared" si="73"/>
        <v>Q</v>
      </c>
      <c r="BI104">
        <f t="shared" si="74"/>
        <v>2</v>
      </c>
      <c r="BK104">
        <f t="shared" si="75"/>
        <v>-0.51505903406328468</v>
      </c>
      <c r="BL104">
        <f t="shared" si="82"/>
        <v>-0.2148129459049134</v>
      </c>
      <c r="BM104">
        <f t="shared" si="83"/>
        <v>0</v>
      </c>
      <c r="BN104">
        <f t="shared" si="84"/>
        <v>-0.24005469764357676</v>
      </c>
      <c r="BO104">
        <f t="shared" si="85"/>
        <v>-1.1543150029727813</v>
      </c>
      <c r="BP104">
        <f t="shared" si="86"/>
        <v>-6.3943938845999151E-2</v>
      </c>
      <c r="BQ104">
        <f t="shared" si="87"/>
        <v>-0.12308910231949276</v>
      </c>
      <c r="BR104">
        <f t="shared" si="88"/>
        <v>-6.7126694900034548E-2</v>
      </c>
      <c r="BS104">
        <f t="shared" si="89"/>
        <v>0.1296081776499752</v>
      </c>
      <c r="BT104">
        <f t="shared" si="76"/>
        <v>-0.52064632557427459</v>
      </c>
      <c r="BV104">
        <f t="shared" si="77"/>
        <v>-2.7694395645743821</v>
      </c>
      <c r="BW104">
        <f t="shared" si="78"/>
        <v>6.2697132591977192E-2</v>
      </c>
      <c r="BX104">
        <f t="shared" si="79"/>
        <v>5.8998119660919203E-2</v>
      </c>
      <c r="BY104">
        <f t="shared" si="80"/>
        <v>0.94100188033908083</v>
      </c>
      <c r="BZ104">
        <f t="shared" si="81"/>
        <v>-6.0810141163811449E-2</v>
      </c>
    </row>
    <row r="105" spans="1:78" x14ac:dyDescent="0.3">
      <c r="A105" t="s">
        <v>2811</v>
      </c>
      <c r="B105" t="s">
        <v>2838</v>
      </c>
      <c r="C105" t="s">
        <v>2849</v>
      </c>
      <c r="D105" t="s">
        <v>2838</v>
      </c>
      <c r="E105" t="s">
        <v>15</v>
      </c>
      <c r="F105">
        <v>1</v>
      </c>
      <c r="G105">
        <v>0</v>
      </c>
      <c r="H105" t="s">
        <v>2843</v>
      </c>
      <c r="I105">
        <v>2</v>
      </c>
      <c r="J105">
        <v>-13.385578549662212</v>
      </c>
      <c r="K105">
        <v>-42.171718189759716</v>
      </c>
      <c r="L105">
        <v>40.172297072540438</v>
      </c>
      <c r="M105">
        <v>-33.757758935166962</v>
      </c>
      <c r="N105">
        <v>151.41878811967541</v>
      </c>
      <c r="O105">
        <v>48.695090775187893</v>
      </c>
      <c r="P105">
        <v>-22.013681658285037</v>
      </c>
      <c r="Q105">
        <v>-22.422560732600829</v>
      </c>
      <c r="R105">
        <v>25.957134405206311</v>
      </c>
      <c r="S105">
        <v>1</v>
      </c>
      <c r="T105">
        <v>1</v>
      </c>
      <c r="U105" t="s">
        <v>2818</v>
      </c>
      <c r="W105">
        <f t="shared" si="47"/>
        <v>-9.8280212731782335E-2</v>
      </c>
      <c r="X105">
        <f t="shared" si="48"/>
        <v>-0.21927540312111751</v>
      </c>
      <c r="Y105">
        <f t="shared" si="49"/>
        <v>-0.13299344140000791</v>
      </c>
      <c r="Z105">
        <f t="shared" si="50"/>
        <v>-0.24557244416175711</v>
      </c>
      <c r="AA105">
        <f t="shared" si="51"/>
        <v>1.6593819257225275</v>
      </c>
      <c r="AB105">
        <f t="shared" si="52"/>
        <v>0.222592537028351</v>
      </c>
      <c r="AC105">
        <f t="shared" si="53"/>
        <v>-0.15242674717787899</v>
      </c>
      <c r="AD105">
        <f t="shared" si="54"/>
        <v>-0.14484805481342802</v>
      </c>
      <c r="AE105">
        <f t="shared" si="55"/>
        <v>0.184715495640593</v>
      </c>
      <c r="AF105">
        <f t="shared" si="56"/>
        <v>-0.5239687488631376</v>
      </c>
      <c r="AH105">
        <f t="shared" si="57"/>
        <v>0.54932490612236207</v>
      </c>
      <c r="AI105">
        <f t="shared" si="58"/>
        <v>1.7320833042443131</v>
      </c>
      <c r="AJ105">
        <f t="shared" si="59"/>
        <v>0.63397894989274595</v>
      </c>
      <c r="AK105">
        <f t="shared" si="60"/>
        <v>0.63397894989274595</v>
      </c>
      <c r="AL105">
        <f t="shared" si="61"/>
        <v>-0.45573952715802668</v>
      </c>
      <c r="AN105">
        <f>VLOOKUP(J105,counts!$W$8:$Z$13,4,FALSE)</f>
        <v>51</v>
      </c>
      <c r="AO105">
        <f>VLOOKUP(K105,counts!$W$17:$Z$23,4,FALSE)</f>
        <v>48</v>
      </c>
      <c r="AP105">
        <f>VLOOKUP(L105,counts!$W$27:$Z$33,4,FALSE)</f>
        <v>50</v>
      </c>
      <c r="AQ105">
        <f>VLOOKUP(M105,counts!$W$38:$Z$49,4,FALSE)</f>
        <v>47</v>
      </c>
      <c r="AR105">
        <f>VLOOKUP(N105,counts!$W$53:$Z$54,4,FALSE)</f>
        <v>102</v>
      </c>
      <c r="AS105">
        <f>VLOOKUP(O105,counts!$W$58:$Z$62,4,FALSE)</f>
        <v>61</v>
      </c>
      <c r="AT105">
        <f>VLOOKUP(P105,counts!$W$66:$Z$69,4,FALSE)</f>
        <v>50</v>
      </c>
      <c r="AU105">
        <f>VLOOKUP(Q105,counts!$W$73:$Z$75,4,FALSE)</f>
        <v>50</v>
      </c>
      <c r="AV105">
        <f>VLOOKUP(R105,counts!$W$79:$Z$81,4,FALSE)</f>
        <v>59</v>
      </c>
      <c r="AW105">
        <f t="shared" si="62"/>
        <v>518</v>
      </c>
      <c r="AX105">
        <f t="shared" si="63"/>
        <v>1</v>
      </c>
      <c r="AY105">
        <f t="shared" si="64"/>
        <v>1</v>
      </c>
      <c r="AZ105" t="str">
        <f t="shared" si="65"/>
        <v>Train</v>
      </c>
      <c r="BA105" t="str">
        <f t="shared" si="66"/>
        <v>41-50</v>
      </c>
      <c r="BB105" t="str">
        <f t="shared" si="67"/>
        <v>Blank</v>
      </c>
      <c r="BC105" t="str">
        <f t="shared" si="68"/>
        <v>21-30</v>
      </c>
      <c r="BD105" t="str">
        <f t="shared" si="69"/>
        <v>Blank</v>
      </c>
      <c r="BE105" t="str">
        <f t="shared" si="70"/>
        <v>female</v>
      </c>
      <c r="BF105">
        <f t="shared" si="71"/>
        <v>1</v>
      </c>
      <c r="BG105">
        <f t="shared" si="72"/>
        <v>0</v>
      </c>
      <c r="BH105" t="str">
        <f t="shared" si="73"/>
        <v>S, blank</v>
      </c>
      <c r="BI105">
        <f t="shared" si="74"/>
        <v>2</v>
      </c>
      <c r="BK105">
        <f t="shared" si="75"/>
        <v>-0.10080920839685074</v>
      </c>
      <c r="BL105">
        <f t="shared" si="82"/>
        <v>-0.2148129459049134</v>
      </c>
      <c r="BM105">
        <f t="shared" si="83"/>
        <v>0</v>
      </c>
      <c r="BN105">
        <f t="shared" si="84"/>
        <v>-0.24005469764357676</v>
      </c>
      <c r="BO105">
        <f t="shared" si="85"/>
        <v>1.608400077660413</v>
      </c>
      <c r="BP105">
        <f t="shared" si="86"/>
        <v>0.21104029039891525</v>
      </c>
      <c r="BQ105">
        <f t="shared" si="87"/>
        <v>-0.12308910231949276</v>
      </c>
      <c r="BR105">
        <f t="shared" si="88"/>
        <v>-0.13196937436222192</v>
      </c>
      <c r="BS105">
        <f t="shared" si="89"/>
        <v>0.1296081776499752</v>
      </c>
      <c r="BT105">
        <f t="shared" si="76"/>
        <v>-0.52064632557427459</v>
      </c>
      <c r="BV105">
        <f t="shared" si="77"/>
        <v>0.61766689150797349</v>
      </c>
      <c r="BW105">
        <f t="shared" si="78"/>
        <v>1.8545960165534203</v>
      </c>
      <c r="BX105">
        <f t="shared" si="79"/>
        <v>0.64968773367540145</v>
      </c>
      <c r="BY105">
        <f t="shared" si="80"/>
        <v>0.64968773367540145</v>
      </c>
      <c r="BZ105">
        <f t="shared" si="81"/>
        <v>-0.43126344125633209</v>
      </c>
    </row>
    <row r="106" spans="1:78" x14ac:dyDescent="0.3">
      <c r="A106" t="s">
        <v>2821</v>
      </c>
      <c r="B106" t="s">
        <v>2838</v>
      </c>
      <c r="C106" t="s">
        <v>2810</v>
      </c>
      <c r="D106" t="s">
        <v>2837</v>
      </c>
      <c r="E106" t="s">
        <v>20</v>
      </c>
      <c r="F106">
        <v>0</v>
      </c>
      <c r="G106">
        <v>2</v>
      </c>
      <c r="H106" t="s">
        <v>44</v>
      </c>
      <c r="I106">
        <v>2</v>
      </c>
      <c r="J106">
        <v>-3.7643689058441341</v>
      </c>
      <c r="K106">
        <v>-42.171718189759716</v>
      </c>
      <c r="L106">
        <v>22.971838090238197</v>
      </c>
      <c r="M106">
        <v>123.30204897661667</v>
      </c>
      <c r="N106">
        <v>-108.67008854708662</v>
      </c>
      <c r="O106">
        <v>-14.754319664473872</v>
      </c>
      <c r="P106">
        <v>75.609641767585757</v>
      </c>
      <c r="Q106">
        <v>72.444458573419169</v>
      </c>
      <c r="R106">
        <v>25.957134405206311</v>
      </c>
      <c r="S106">
        <v>1</v>
      </c>
      <c r="T106">
        <v>1</v>
      </c>
      <c r="U106" t="s">
        <v>2818</v>
      </c>
      <c r="W106">
        <f t="shared" si="47"/>
        <v>-2.7638923151110589E-2</v>
      </c>
      <c r="X106">
        <f t="shared" si="48"/>
        <v>-0.21927540312111751</v>
      </c>
      <c r="Y106">
        <f t="shared" si="49"/>
        <v>-7.6050015197982379E-2</v>
      </c>
      <c r="Z106">
        <f t="shared" si="50"/>
        <v>0.89696669721155109</v>
      </c>
      <c r="AA106">
        <f t="shared" si="51"/>
        <v>-1.1909036060913412</v>
      </c>
      <c r="AB106">
        <f t="shared" si="52"/>
        <v>-6.7444200102322438E-2</v>
      </c>
      <c r="AC106">
        <f t="shared" si="53"/>
        <v>0.5235349510734969</v>
      </c>
      <c r="AD106">
        <f t="shared" si="54"/>
        <v>0.46798575022321215</v>
      </c>
      <c r="AE106">
        <f t="shared" si="55"/>
        <v>0.184715495640593</v>
      </c>
      <c r="AF106">
        <f t="shared" si="56"/>
        <v>-0.5239687488631376</v>
      </c>
      <c r="AH106">
        <f t="shared" si="57"/>
        <v>-3.2078002378158499E-2</v>
      </c>
      <c r="AI106">
        <f t="shared" si="58"/>
        <v>0.96843103920883333</v>
      </c>
      <c r="AJ106">
        <f t="shared" si="59"/>
        <v>0.49198118700570403</v>
      </c>
      <c r="AK106">
        <f t="shared" si="60"/>
        <v>0.49198118700570403</v>
      </c>
      <c r="AL106">
        <f t="shared" si="61"/>
        <v>-0.70931480101419653</v>
      </c>
      <c r="AN106">
        <f>VLOOKUP(J106,counts!$W$8:$Z$13,4,FALSE)</f>
        <v>53</v>
      </c>
      <c r="AO106">
        <f>VLOOKUP(K106,counts!$W$17:$Z$23,4,FALSE)</f>
        <v>48</v>
      </c>
      <c r="AP106">
        <f>VLOOKUP(L106,counts!$W$27:$Z$33,4,FALSE)</f>
        <v>52</v>
      </c>
      <c r="AQ106">
        <f>VLOOKUP(M106,counts!$W$38:$Z$49,4,FALSE)</f>
        <v>80</v>
      </c>
      <c r="AR106">
        <f>VLOOKUP(N106,counts!$W$53:$Z$54,4,FALSE)</f>
        <v>20</v>
      </c>
      <c r="AS106">
        <f>VLOOKUP(O106,counts!$W$58:$Z$62,4,FALSE)</f>
        <v>52</v>
      </c>
      <c r="AT106">
        <f>VLOOKUP(P106,counts!$W$66:$Z$69,4,FALSE)</f>
        <v>69</v>
      </c>
      <c r="AU106">
        <f>VLOOKUP(Q106,counts!$W$73:$Z$75,4,FALSE)</f>
        <v>68</v>
      </c>
      <c r="AV106">
        <f>VLOOKUP(R106,counts!$W$79:$Z$81,4,FALSE)</f>
        <v>59</v>
      </c>
      <c r="AW106">
        <f t="shared" si="62"/>
        <v>501</v>
      </c>
      <c r="AX106">
        <f t="shared" si="63"/>
        <v>1</v>
      </c>
      <c r="AY106">
        <f t="shared" si="64"/>
        <v>1</v>
      </c>
      <c r="AZ106" t="str">
        <f t="shared" si="65"/>
        <v>Train</v>
      </c>
      <c r="BA106" t="str">
        <f t="shared" si="66"/>
        <v>0-17</v>
      </c>
      <c r="BB106" t="str">
        <f t="shared" si="67"/>
        <v>Blank</v>
      </c>
      <c r="BC106" t="str">
        <f t="shared" si="68"/>
        <v>31-40</v>
      </c>
      <c r="BD106" t="str">
        <f t="shared" si="69"/>
        <v>PQ</v>
      </c>
      <c r="BE106" t="str">
        <f t="shared" si="70"/>
        <v>male</v>
      </c>
      <c r="BF106">
        <f t="shared" si="71"/>
        <v>0</v>
      </c>
      <c r="BG106">
        <f t="shared" si="72"/>
        <v>2</v>
      </c>
      <c r="BH106" t="str">
        <f t="shared" si="73"/>
        <v>C</v>
      </c>
      <c r="BI106">
        <f t="shared" si="74"/>
        <v>2</v>
      </c>
      <c r="BK106">
        <f t="shared" si="75"/>
        <v>-2.8350141766673408E-2</v>
      </c>
      <c r="BL106">
        <f t="shared" si="82"/>
        <v>-0.2148129459049134</v>
      </c>
      <c r="BM106">
        <f t="shared" si="83"/>
        <v>0</v>
      </c>
      <c r="BN106">
        <f t="shared" si="84"/>
        <v>0.87681282820822459</v>
      </c>
      <c r="BO106">
        <f t="shared" si="85"/>
        <v>-1.1543150029727813</v>
      </c>
      <c r="BP106">
        <f t="shared" si="86"/>
        <v>-6.3943938845999151E-2</v>
      </c>
      <c r="BQ106">
        <f t="shared" si="87"/>
        <v>0.42276994263555601</v>
      </c>
      <c r="BR106">
        <f t="shared" si="88"/>
        <v>0.42637636209158797</v>
      </c>
      <c r="BS106">
        <f t="shared" si="89"/>
        <v>0.1296081776499752</v>
      </c>
      <c r="BT106">
        <f t="shared" si="76"/>
        <v>-0.52064632557427459</v>
      </c>
      <c r="BV106">
        <f t="shared" si="77"/>
        <v>-0.12650104447929811</v>
      </c>
      <c r="BW106">
        <f t="shared" si="78"/>
        <v>0.88117322917583896</v>
      </c>
      <c r="BX106">
        <f t="shared" si="79"/>
        <v>0.46841684514184262</v>
      </c>
      <c r="BY106">
        <f t="shared" si="80"/>
        <v>0.46841684514184262</v>
      </c>
      <c r="BZ106">
        <f t="shared" si="81"/>
        <v>-0.75839668475014677</v>
      </c>
    </row>
    <row r="107" spans="1:78" x14ac:dyDescent="0.3">
      <c r="A107" t="s">
        <v>2820</v>
      </c>
      <c r="B107" t="s">
        <v>2838</v>
      </c>
      <c r="C107" t="s">
        <v>2850</v>
      </c>
      <c r="D107" t="s">
        <v>2829</v>
      </c>
      <c r="E107" t="s">
        <v>20</v>
      </c>
      <c r="F107">
        <v>0</v>
      </c>
      <c r="G107">
        <v>0</v>
      </c>
      <c r="H107" t="s">
        <v>2843</v>
      </c>
      <c r="I107">
        <v>2</v>
      </c>
      <c r="J107">
        <v>-11.613432440426715</v>
      </c>
      <c r="K107">
        <v>-42.171718189759716</v>
      </c>
      <c r="L107">
        <v>-9.6115457513775127</v>
      </c>
      <c r="M107">
        <v>-23.331657902726029</v>
      </c>
      <c r="N107">
        <v>-108.67008854708662</v>
      </c>
      <c r="O107">
        <v>-14.754319664473872</v>
      </c>
      <c r="P107">
        <v>-22.013681658285037</v>
      </c>
      <c r="Q107">
        <v>-22.422560732600829</v>
      </c>
      <c r="R107">
        <v>25.957134405206311</v>
      </c>
      <c r="S107">
        <v>0</v>
      </c>
      <c r="T107">
        <v>1</v>
      </c>
      <c r="U107" t="s">
        <v>2818</v>
      </c>
      <c r="W107">
        <f t="shared" si="47"/>
        <v>-8.5268679762827468E-2</v>
      </c>
      <c r="X107">
        <f t="shared" si="48"/>
        <v>-0.21927540312111751</v>
      </c>
      <c r="Y107">
        <f t="shared" si="49"/>
        <v>3.1819752411496448E-2</v>
      </c>
      <c r="Z107">
        <f t="shared" si="50"/>
        <v>-0.16972726976699909</v>
      </c>
      <c r="AA107">
        <f t="shared" si="51"/>
        <v>-1.1909036060913412</v>
      </c>
      <c r="AB107">
        <f t="shared" si="52"/>
        <v>-6.7444200102322438E-2</v>
      </c>
      <c r="AC107">
        <f t="shared" si="53"/>
        <v>-0.15242674717787899</v>
      </c>
      <c r="AD107">
        <f t="shared" si="54"/>
        <v>-0.14484805481342802</v>
      </c>
      <c r="AE107">
        <f t="shared" si="55"/>
        <v>0.184715495640593</v>
      </c>
      <c r="AF107">
        <f t="shared" si="56"/>
        <v>-0.5239687488631376</v>
      </c>
      <c r="AH107">
        <f t="shared" si="57"/>
        <v>-2.337327461646963</v>
      </c>
      <c r="AI107">
        <f t="shared" si="58"/>
        <v>9.6585421852996331E-2</v>
      </c>
      <c r="AJ107">
        <f t="shared" si="59"/>
        <v>8.8078338384060859E-2</v>
      </c>
      <c r="AK107">
        <f t="shared" si="60"/>
        <v>0.91192166161593913</v>
      </c>
      <c r="AL107">
        <f t="shared" si="61"/>
        <v>-9.2201189948138321E-2</v>
      </c>
      <c r="AN107">
        <f>VLOOKUP(J107,counts!$W$8:$Z$13,4,FALSE)</f>
        <v>52</v>
      </c>
      <c r="AO107">
        <f>VLOOKUP(K107,counts!$W$17:$Z$23,4,FALSE)</f>
        <v>48</v>
      </c>
      <c r="AP107">
        <f>VLOOKUP(L107,counts!$W$27:$Z$33,4,FALSE)</f>
        <v>55</v>
      </c>
      <c r="AQ107">
        <f>VLOOKUP(M107,counts!$W$38:$Z$49,4,FALSE)</f>
        <v>49</v>
      </c>
      <c r="AR107">
        <f>VLOOKUP(N107,counts!$W$53:$Z$54,4,FALSE)</f>
        <v>20</v>
      </c>
      <c r="AS107">
        <f>VLOOKUP(O107,counts!$W$58:$Z$62,4,FALSE)</f>
        <v>52</v>
      </c>
      <c r="AT107">
        <f>VLOOKUP(P107,counts!$W$66:$Z$69,4,FALSE)</f>
        <v>50</v>
      </c>
      <c r="AU107">
        <f>VLOOKUP(Q107,counts!$W$73:$Z$75,4,FALSE)</f>
        <v>50</v>
      </c>
      <c r="AV107">
        <f>VLOOKUP(R107,counts!$W$79:$Z$81,4,FALSE)</f>
        <v>59</v>
      </c>
      <c r="AW107">
        <f t="shared" si="62"/>
        <v>435</v>
      </c>
      <c r="AX107">
        <f t="shared" si="63"/>
        <v>0</v>
      </c>
      <c r="AY107">
        <f t="shared" si="64"/>
        <v>1</v>
      </c>
      <c r="AZ107" t="str">
        <f t="shared" si="65"/>
        <v>Train</v>
      </c>
      <c r="BA107" t="str">
        <f t="shared" si="66"/>
        <v>18-30</v>
      </c>
      <c r="BB107" t="str">
        <f t="shared" si="67"/>
        <v>Blank</v>
      </c>
      <c r="BC107" t="str">
        <f t="shared" si="68"/>
        <v>11-20</v>
      </c>
      <c r="BD107" t="str">
        <f t="shared" si="69"/>
        <v>MA</v>
      </c>
      <c r="BE107" t="str">
        <f t="shared" si="70"/>
        <v>male</v>
      </c>
      <c r="BF107">
        <f t="shared" si="71"/>
        <v>0</v>
      </c>
      <c r="BG107">
        <f t="shared" si="72"/>
        <v>0</v>
      </c>
      <c r="BH107" t="str">
        <f t="shared" si="73"/>
        <v>S, blank</v>
      </c>
      <c r="BI107">
        <f t="shared" si="74"/>
        <v>2</v>
      </c>
      <c r="BK107">
        <f t="shared" si="75"/>
        <v>-8.7462856143731463E-2</v>
      </c>
      <c r="BL107">
        <f t="shared" si="82"/>
        <v>-0.2148129459049134</v>
      </c>
      <c r="BM107">
        <f t="shared" si="83"/>
        <v>0</v>
      </c>
      <c r="BN107">
        <f t="shared" si="84"/>
        <v>-0.16591368206991919</v>
      </c>
      <c r="BO107">
        <f t="shared" si="85"/>
        <v>-1.1543150029727813</v>
      </c>
      <c r="BP107">
        <f t="shared" si="86"/>
        <v>-6.3943938845999151E-2</v>
      </c>
      <c r="BQ107">
        <f t="shared" si="87"/>
        <v>-0.12308910231949276</v>
      </c>
      <c r="BR107">
        <f t="shared" si="88"/>
        <v>-0.13196937436222192</v>
      </c>
      <c r="BS107">
        <f t="shared" si="89"/>
        <v>0.1296081776499752</v>
      </c>
      <c r="BT107">
        <f t="shared" si="76"/>
        <v>-0.52064632557427459</v>
      </c>
      <c r="BV107">
        <f t="shared" si="77"/>
        <v>-2.3325450505433585</v>
      </c>
      <c r="BW107">
        <f t="shared" si="78"/>
        <v>9.704843933439454E-2</v>
      </c>
      <c r="BX107">
        <f t="shared" si="79"/>
        <v>8.8463221727270447E-2</v>
      </c>
      <c r="BY107">
        <f t="shared" si="80"/>
        <v>0.9115367782727295</v>
      </c>
      <c r="BZ107">
        <f t="shared" si="81"/>
        <v>-9.2623336502735854E-2</v>
      </c>
    </row>
    <row r="108" spans="1:78" x14ac:dyDescent="0.3">
      <c r="A108" t="s">
        <v>2820</v>
      </c>
      <c r="B108" t="s">
        <v>2823</v>
      </c>
      <c r="C108" t="s">
        <v>2850</v>
      </c>
      <c r="D108" t="s">
        <v>2838</v>
      </c>
      <c r="E108" t="s">
        <v>20</v>
      </c>
      <c r="F108">
        <v>0</v>
      </c>
      <c r="G108">
        <v>0</v>
      </c>
      <c r="H108" t="s">
        <v>44</v>
      </c>
      <c r="I108">
        <v>2</v>
      </c>
      <c r="J108">
        <v>-11.613432440426715</v>
      </c>
      <c r="K108">
        <v>123.30204897661667</v>
      </c>
      <c r="L108">
        <v>-9.6115457513775127</v>
      </c>
      <c r="M108">
        <v>-33.757758935166962</v>
      </c>
      <c r="N108">
        <v>-108.67008854708662</v>
      </c>
      <c r="O108">
        <v>-14.754319664473872</v>
      </c>
      <c r="P108">
        <v>-22.013681658285037</v>
      </c>
      <c r="Q108">
        <v>72.444458573419169</v>
      </c>
      <c r="R108">
        <v>25.957134405206311</v>
      </c>
      <c r="S108">
        <v>1</v>
      </c>
      <c r="T108">
        <v>1</v>
      </c>
      <c r="U108" t="s">
        <v>2818</v>
      </c>
      <c r="W108">
        <f t="shared" si="47"/>
        <v>-8.5268679762827468E-2</v>
      </c>
      <c r="X108">
        <f t="shared" si="48"/>
        <v>0.64111939602149381</v>
      </c>
      <c r="Y108">
        <f t="shared" si="49"/>
        <v>3.1819752411496448E-2</v>
      </c>
      <c r="Z108">
        <f t="shared" si="50"/>
        <v>-0.24557244416175711</v>
      </c>
      <c r="AA108">
        <f t="shared" si="51"/>
        <v>-1.1909036060913412</v>
      </c>
      <c r="AB108">
        <f t="shared" si="52"/>
        <v>-6.7444200102322438E-2</v>
      </c>
      <c r="AC108">
        <f t="shared" si="53"/>
        <v>-0.15242674717787899</v>
      </c>
      <c r="AD108">
        <f t="shared" si="54"/>
        <v>0.46798575022321215</v>
      </c>
      <c r="AE108">
        <f t="shared" si="55"/>
        <v>0.184715495640593</v>
      </c>
      <c r="AF108">
        <f t="shared" si="56"/>
        <v>-0.5239687488631376</v>
      </c>
      <c r="AH108">
        <f t="shared" si="57"/>
        <v>-0.93994403186246933</v>
      </c>
      <c r="AI108">
        <f t="shared" si="58"/>
        <v>0.39064969868275284</v>
      </c>
      <c r="AJ108">
        <f t="shared" si="59"/>
        <v>0.28091164802522373</v>
      </c>
      <c r="AK108">
        <f t="shared" si="60"/>
        <v>0.28091164802522373</v>
      </c>
      <c r="AL108">
        <f t="shared" si="61"/>
        <v>-1.2697150789277341</v>
      </c>
      <c r="AN108">
        <f>VLOOKUP(J108,counts!$W$8:$Z$13,4,FALSE)</f>
        <v>52</v>
      </c>
      <c r="AO108">
        <f>VLOOKUP(K108,counts!$W$17:$Z$23,4,FALSE)</f>
        <v>73</v>
      </c>
      <c r="AP108">
        <f>VLOOKUP(L108,counts!$W$27:$Z$33,4,FALSE)</f>
        <v>55</v>
      </c>
      <c r="AQ108">
        <f>VLOOKUP(M108,counts!$W$38:$Z$49,4,FALSE)</f>
        <v>47</v>
      </c>
      <c r="AR108">
        <f>VLOOKUP(N108,counts!$W$53:$Z$54,4,FALSE)</f>
        <v>20</v>
      </c>
      <c r="AS108">
        <f>VLOOKUP(O108,counts!$W$58:$Z$62,4,FALSE)</f>
        <v>52</v>
      </c>
      <c r="AT108">
        <f>VLOOKUP(P108,counts!$W$66:$Z$69,4,FALSE)</f>
        <v>50</v>
      </c>
      <c r="AU108">
        <f>VLOOKUP(Q108,counts!$W$73:$Z$75,4,FALSE)</f>
        <v>68</v>
      </c>
      <c r="AV108">
        <f>VLOOKUP(R108,counts!$W$79:$Z$81,4,FALSE)</f>
        <v>59</v>
      </c>
      <c r="AW108">
        <f t="shared" si="62"/>
        <v>476</v>
      </c>
      <c r="AX108">
        <f t="shared" si="63"/>
        <v>1</v>
      </c>
      <c r="AY108">
        <f t="shared" si="64"/>
        <v>1</v>
      </c>
      <c r="AZ108" t="str">
        <f t="shared" si="65"/>
        <v>Train</v>
      </c>
      <c r="BA108" t="str">
        <f t="shared" si="66"/>
        <v>18-30</v>
      </c>
      <c r="BB108" t="str">
        <f t="shared" si="67"/>
        <v>F, G, T</v>
      </c>
      <c r="BC108" t="str">
        <f t="shared" si="68"/>
        <v>11-20</v>
      </c>
      <c r="BD108" t="str">
        <f t="shared" si="69"/>
        <v>Blank</v>
      </c>
      <c r="BE108" t="str">
        <f t="shared" si="70"/>
        <v>male</v>
      </c>
      <c r="BF108">
        <f t="shared" si="71"/>
        <v>0</v>
      </c>
      <c r="BG108">
        <f t="shared" si="72"/>
        <v>0</v>
      </c>
      <c r="BH108" t="str">
        <f t="shared" si="73"/>
        <v>C</v>
      </c>
      <c r="BI108">
        <f t="shared" si="74"/>
        <v>2</v>
      </c>
      <c r="BK108">
        <f t="shared" si="75"/>
        <v>-8.7462856143731463E-2</v>
      </c>
      <c r="BL108">
        <f t="shared" si="82"/>
        <v>0.62807202347308144</v>
      </c>
      <c r="BM108">
        <f t="shared" si="83"/>
        <v>0</v>
      </c>
      <c r="BN108">
        <f t="shared" si="84"/>
        <v>-0.24005469764357676</v>
      </c>
      <c r="BO108">
        <f t="shared" si="85"/>
        <v>-1.1543150029727813</v>
      </c>
      <c r="BP108">
        <f t="shared" si="86"/>
        <v>-6.3943938845999151E-2</v>
      </c>
      <c r="BQ108">
        <f t="shared" si="87"/>
        <v>-0.12308910231949276</v>
      </c>
      <c r="BR108">
        <f t="shared" si="88"/>
        <v>0.42637636209158797</v>
      </c>
      <c r="BS108">
        <f t="shared" si="89"/>
        <v>0.1296081776499752</v>
      </c>
      <c r="BT108">
        <f t="shared" si="76"/>
        <v>-0.52064632557427459</v>
      </c>
      <c r="BV108">
        <f t="shared" si="77"/>
        <v>-1.0054553602852114</v>
      </c>
      <c r="BW108">
        <f t="shared" si="78"/>
        <v>0.3658779905591758</v>
      </c>
      <c r="BX108">
        <f t="shared" si="79"/>
        <v>0.26787018539583413</v>
      </c>
      <c r="BY108">
        <f t="shared" si="80"/>
        <v>0.26787018539583413</v>
      </c>
      <c r="BZ108">
        <f t="shared" si="81"/>
        <v>-1.3172527986739158</v>
      </c>
    </row>
    <row r="109" spans="1:78" x14ac:dyDescent="0.3">
      <c r="A109" t="s">
        <v>2811</v>
      </c>
      <c r="B109" t="s">
        <v>2838</v>
      </c>
      <c r="C109" t="s">
        <v>2849</v>
      </c>
      <c r="D109" t="s">
        <v>2839</v>
      </c>
      <c r="E109" t="s">
        <v>15</v>
      </c>
      <c r="F109">
        <v>0</v>
      </c>
      <c r="G109">
        <v>1</v>
      </c>
      <c r="H109" t="s">
        <v>2843</v>
      </c>
      <c r="I109">
        <v>2</v>
      </c>
      <c r="J109">
        <v>-13.385578549662212</v>
      </c>
      <c r="K109">
        <v>-42.171718189759716</v>
      </c>
      <c r="L109">
        <v>40.172297072540438</v>
      </c>
      <c r="M109">
        <v>40.634191658169868</v>
      </c>
      <c r="N109">
        <v>151.41878811967541</v>
      </c>
      <c r="O109">
        <v>-14.754319664473872</v>
      </c>
      <c r="P109">
        <v>79.365382998232107</v>
      </c>
      <c r="Q109">
        <v>-22.422560732600829</v>
      </c>
      <c r="R109">
        <v>25.957134405206311</v>
      </c>
      <c r="S109">
        <v>1</v>
      </c>
      <c r="T109">
        <v>1</v>
      </c>
      <c r="U109" t="s">
        <v>2818</v>
      </c>
      <c r="W109">
        <f t="shared" si="47"/>
        <v>-9.8280212731782335E-2</v>
      </c>
      <c r="X109">
        <f t="shared" si="48"/>
        <v>-0.21927540312111751</v>
      </c>
      <c r="Y109">
        <f t="shared" si="49"/>
        <v>-0.13299344140000791</v>
      </c>
      <c r="Z109">
        <f t="shared" si="50"/>
        <v>0.29559538538083652</v>
      </c>
      <c r="AA109">
        <f t="shared" si="51"/>
        <v>1.6593819257225275</v>
      </c>
      <c r="AB109">
        <f t="shared" si="52"/>
        <v>-6.7444200102322438E-2</v>
      </c>
      <c r="AC109">
        <f t="shared" si="53"/>
        <v>0.54954038841540609</v>
      </c>
      <c r="AD109">
        <f t="shared" si="54"/>
        <v>-0.14484805481342802</v>
      </c>
      <c r="AE109">
        <f t="shared" si="55"/>
        <v>0.184715495640593</v>
      </c>
      <c r="AF109">
        <f t="shared" si="56"/>
        <v>-0.5239687488631376</v>
      </c>
      <c r="AH109">
        <f t="shared" si="57"/>
        <v>1.5024231341275671</v>
      </c>
      <c r="AI109">
        <f t="shared" si="58"/>
        <v>4.4925619720029992</v>
      </c>
      <c r="AJ109">
        <f t="shared" si="59"/>
        <v>0.81793559998098209</v>
      </c>
      <c r="AK109">
        <f t="shared" si="60"/>
        <v>0.81793559998098209</v>
      </c>
      <c r="AL109">
        <f t="shared" si="61"/>
        <v>-0.20097167410825748</v>
      </c>
      <c r="AN109">
        <f>VLOOKUP(J109,counts!$W$8:$Z$13,4,FALSE)</f>
        <v>51</v>
      </c>
      <c r="AO109">
        <f>VLOOKUP(K109,counts!$W$17:$Z$23,4,FALSE)</f>
        <v>48</v>
      </c>
      <c r="AP109">
        <f>VLOOKUP(L109,counts!$W$27:$Z$33,4,FALSE)</f>
        <v>50</v>
      </c>
      <c r="AQ109">
        <f>VLOOKUP(M109,counts!$W$38:$Z$49,4,FALSE)</f>
        <v>63</v>
      </c>
      <c r="AR109">
        <f>VLOOKUP(N109,counts!$W$53:$Z$54,4,FALSE)</f>
        <v>102</v>
      </c>
      <c r="AS109">
        <f>VLOOKUP(O109,counts!$W$58:$Z$62,4,FALSE)</f>
        <v>52</v>
      </c>
      <c r="AT109">
        <f>VLOOKUP(P109,counts!$W$66:$Z$69,4,FALSE)</f>
        <v>70</v>
      </c>
      <c r="AU109">
        <f>VLOOKUP(Q109,counts!$W$73:$Z$75,4,FALSE)</f>
        <v>50</v>
      </c>
      <c r="AV109">
        <f>VLOOKUP(R109,counts!$W$79:$Z$81,4,FALSE)</f>
        <v>59</v>
      </c>
      <c r="AW109">
        <f t="shared" si="62"/>
        <v>545</v>
      </c>
      <c r="AX109">
        <f t="shared" si="63"/>
        <v>1</v>
      </c>
      <c r="AY109">
        <f t="shared" si="64"/>
        <v>1</v>
      </c>
      <c r="AZ109" t="str">
        <f t="shared" si="65"/>
        <v>Train</v>
      </c>
      <c r="BA109" t="str">
        <f t="shared" si="66"/>
        <v>41-50</v>
      </c>
      <c r="BB109" t="str">
        <f t="shared" si="67"/>
        <v>Blank</v>
      </c>
      <c r="BC109" t="str">
        <f t="shared" si="68"/>
        <v>21-30</v>
      </c>
      <c r="BD109" t="str">
        <f t="shared" si="69"/>
        <v>Others</v>
      </c>
      <c r="BE109" t="str">
        <f t="shared" si="70"/>
        <v>female</v>
      </c>
      <c r="BF109">
        <f t="shared" si="71"/>
        <v>0</v>
      </c>
      <c r="BG109">
        <f t="shared" si="72"/>
        <v>1</v>
      </c>
      <c r="BH109" t="str">
        <f t="shared" si="73"/>
        <v>S, blank</v>
      </c>
      <c r="BI109">
        <f t="shared" si="74"/>
        <v>2</v>
      </c>
      <c r="BK109">
        <f t="shared" si="75"/>
        <v>-0.10080920839685074</v>
      </c>
      <c r="BL109">
        <f t="shared" si="82"/>
        <v>-0.2148129459049134</v>
      </c>
      <c r="BM109">
        <f t="shared" si="83"/>
        <v>0</v>
      </c>
      <c r="BN109">
        <f t="shared" si="84"/>
        <v>0.28895367761902863</v>
      </c>
      <c r="BO109">
        <f t="shared" si="85"/>
        <v>1.608400077660413</v>
      </c>
      <c r="BP109">
        <f t="shared" si="86"/>
        <v>-6.3943938845999151E-2</v>
      </c>
      <c r="BQ109">
        <f t="shared" si="87"/>
        <v>0.44377010170938269</v>
      </c>
      <c r="BR109">
        <f t="shared" si="88"/>
        <v>-0.13196937436222192</v>
      </c>
      <c r="BS109">
        <f t="shared" si="89"/>
        <v>0.1296081776499752</v>
      </c>
      <c r="BT109">
        <f t="shared" si="76"/>
        <v>-0.52064632557427459</v>
      </c>
      <c r="BV109">
        <f t="shared" si="77"/>
        <v>1.4385502415545395</v>
      </c>
      <c r="BW109">
        <f t="shared" si="78"/>
        <v>4.2145812609757218</v>
      </c>
      <c r="BX109">
        <f t="shared" si="79"/>
        <v>0.80823004763897655</v>
      </c>
      <c r="BY109">
        <f t="shared" si="80"/>
        <v>0.80823004763897655</v>
      </c>
      <c r="BZ109">
        <f t="shared" si="81"/>
        <v>-0.21290854855945668</v>
      </c>
    </row>
    <row r="110" spans="1:78" x14ac:dyDescent="0.3">
      <c r="A110" t="s">
        <v>2820</v>
      </c>
      <c r="B110" t="s">
        <v>2838</v>
      </c>
      <c r="C110" t="s">
        <v>2849</v>
      </c>
      <c r="D110" t="s">
        <v>2838</v>
      </c>
      <c r="E110" t="s">
        <v>15</v>
      </c>
      <c r="F110">
        <v>0</v>
      </c>
      <c r="G110">
        <v>0</v>
      </c>
      <c r="H110" t="s">
        <v>2843</v>
      </c>
      <c r="I110">
        <v>2</v>
      </c>
      <c r="J110">
        <v>-11.613432440426715</v>
      </c>
      <c r="K110">
        <v>-42.171718189759716</v>
      </c>
      <c r="L110">
        <v>40.172297072540438</v>
      </c>
      <c r="M110">
        <v>-33.757758935166962</v>
      </c>
      <c r="N110">
        <v>151.41878811967541</v>
      </c>
      <c r="O110">
        <v>-14.754319664473872</v>
      </c>
      <c r="P110">
        <v>-22.013681658285037</v>
      </c>
      <c r="Q110">
        <v>-22.422560732600829</v>
      </c>
      <c r="R110">
        <v>25.957134405206311</v>
      </c>
      <c r="S110">
        <v>1</v>
      </c>
      <c r="T110">
        <v>1</v>
      </c>
      <c r="U110" t="s">
        <v>2818</v>
      </c>
      <c r="W110">
        <f t="shared" si="47"/>
        <v>-8.5268679762827468E-2</v>
      </c>
      <c r="X110">
        <f t="shared" si="48"/>
        <v>-0.21927540312111751</v>
      </c>
      <c r="Y110">
        <f t="shared" si="49"/>
        <v>-0.13299344140000791</v>
      </c>
      <c r="Z110">
        <f t="shared" si="50"/>
        <v>-0.24557244416175711</v>
      </c>
      <c r="AA110">
        <f t="shared" si="51"/>
        <v>1.6593819257225275</v>
      </c>
      <c r="AB110">
        <f t="shared" si="52"/>
        <v>-6.7444200102322438E-2</v>
      </c>
      <c r="AC110">
        <f t="shared" si="53"/>
        <v>-0.15242674717787899</v>
      </c>
      <c r="AD110">
        <f t="shared" si="54"/>
        <v>-0.14484805481342802</v>
      </c>
      <c r="AE110">
        <f t="shared" si="55"/>
        <v>0.184715495640593</v>
      </c>
      <c r="AF110">
        <f t="shared" si="56"/>
        <v>-0.5239687488631376</v>
      </c>
      <c r="AH110">
        <f t="shared" si="57"/>
        <v>0.27229970196064346</v>
      </c>
      <c r="AI110">
        <f t="shared" si="58"/>
        <v>1.3129804451639184</v>
      </c>
      <c r="AJ110">
        <f t="shared" si="59"/>
        <v>0.56765739109863889</v>
      </c>
      <c r="AK110">
        <f t="shared" si="60"/>
        <v>0.56765739109863889</v>
      </c>
      <c r="AL110">
        <f t="shared" si="61"/>
        <v>-0.56623722693554868</v>
      </c>
      <c r="AN110">
        <f>VLOOKUP(J110,counts!$W$8:$Z$13,4,FALSE)</f>
        <v>52</v>
      </c>
      <c r="AO110">
        <f>VLOOKUP(K110,counts!$W$17:$Z$23,4,FALSE)</f>
        <v>48</v>
      </c>
      <c r="AP110">
        <f>VLOOKUP(L110,counts!$W$27:$Z$33,4,FALSE)</f>
        <v>50</v>
      </c>
      <c r="AQ110">
        <f>VLOOKUP(M110,counts!$W$38:$Z$49,4,FALSE)</f>
        <v>47</v>
      </c>
      <c r="AR110">
        <f>VLOOKUP(N110,counts!$W$53:$Z$54,4,FALSE)</f>
        <v>102</v>
      </c>
      <c r="AS110">
        <f>VLOOKUP(O110,counts!$W$58:$Z$62,4,FALSE)</f>
        <v>52</v>
      </c>
      <c r="AT110">
        <f>VLOOKUP(P110,counts!$W$66:$Z$69,4,FALSE)</f>
        <v>50</v>
      </c>
      <c r="AU110">
        <f>VLOOKUP(Q110,counts!$W$73:$Z$75,4,FALSE)</f>
        <v>50</v>
      </c>
      <c r="AV110">
        <f>VLOOKUP(R110,counts!$W$79:$Z$81,4,FALSE)</f>
        <v>59</v>
      </c>
      <c r="AW110">
        <f t="shared" si="62"/>
        <v>510</v>
      </c>
      <c r="AX110">
        <f t="shared" si="63"/>
        <v>1</v>
      </c>
      <c r="AY110">
        <f t="shared" si="64"/>
        <v>1</v>
      </c>
      <c r="AZ110" t="str">
        <f t="shared" si="65"/>
        <v>Train</v>
      </c>
      <c r="BA110" t="str">
        <f t="shared" si="66"/>
        <v>18-30</v>
      </c>
      <c r="BB110" t="str">
        <f t="shared" si="67"/>
        <v>Blank</v>
      </c>
      <c r="BC110" t="str">
        <f t="shared" si="68"/>
        <v>21-30</v>
      </c>
      <c r="BD110" t="str">
        <f t="shared" si="69"/>
        <v>Blank</v>
      </c>
      <c r="BE110" t="str">
        <f t="shared" si="70"/>
        <v>female</v>
      </c>
      <c r="BF110">
        <f t="shared" si="71"/>
        <v>0</v>
      </c>
      <c r="BG110">
        <f t="shared" si="72"/>
        <v>0</v>
      </c>
      <c r="BH110" t="str">
        <f t="shared" si="73"/>
        <v>S, blank</v>
      </c>
      <c r="BI110">
        <f t="shared" si="74"/>
        <v>2</v>
      </c>
      <c r="BK110">
        <f t="shared" si="75"/>
        <v>-8.7462856143731463E-2</v>
      </c>
      <c r="BL110">
        <f t="shared" si="82"/>
        <v>-0.2148129459049134</v>
      </c>
      <c r="BM110">
        <f t="shared" si="83"/>
        <v>0</v>
      </c>
      <c r="BN110">
        <f t="shared" si="84"/>
        <v>-0.24005469764357676</v>
      </c>
      <c r="BO110">
        <f t="shared" si="85"/>
        <v>1.608400077660413</v>
      </c>
      <c r="BP110">
        <f t="shared" si="86"/>
        <v>-6.3943938845999151E-2</v>
      </c>
      <c r="BQ110">
        <f t="shared" si="87"/>
        <v>-0.12308910231949276</v>
      </c>
      <c r="BR110">
        <f t="shared" si="88"/>
        <v>-0.13196937436222192</v>
      </c>
      <c r="BS110">
        <f t="shared" si="89"/>
        <v>0.1296081776499752</v>
      </c>
      <c r="BT110">
        <f t="shared" si="76"/>
        <v>-0.52064632557427459</v>
      </c>
      <c r="BV110">
        <f t="shared" si="77"/>
        <v>0.35602901451617819</v>
      </c>
      <c r="BW110">
        <f t="shared" si="78"/>
        <v>1.427648970207066</v>
      </c>
      <c r="BX110">
        <f t="shared" si="79"/>
        <v>0.58807883171235209</v>
      </c>
      <c r="BY110">
        <f t="shared" si="80"/>
        <v>0.58807883171235209</v>
      </c>
      <c r="BZ110">
        <f t="shared" si="81"/>
        <v>-0.53089427253174559</v>
      </c>
    </row>
    <row r="111" spans="1:78" x14ac:dyDescent="0.3">
      <c r="A111" t="s">
        <v>2811</v>
      </c>
      <c r="B111" t="s">
        <v>2838</v>
      </c>
      <c r="C111" t="s">
        <v>2849</v>
      </c>
      <c r="D111" t="s">
        <v>2838</v>
      </c>
      <c r="E111" t="s">
        <v>20</v>
      </c>
      <c r="F111">
        <v>0</v>
      </c>
      <c r="G111">
        <v>1</v>
      </c>
      <c r="H111" t="s">
        <v>2843</v>
      </c>
      <c r="I111">
        <v>2</v>
      </c>
      <c r="J111">
        <v>-13.385578549662212</v>
      </c>
      <c r="K111">
        <v>-42.171718189759716</v>
      </c>
      <c r="L111">
        <v>40.172297072540438</v>
      </c>
      <c r="M111">
        <v>-33.757758935166962</v>
      </c>
      <c r="N111">
        <v>-108.67008854708662</v>
      </c>
      <c r="O111">
        <v>-14.754319664473872</v>
      </c>
      <c r="P111">
        <v>79.365382998232107</v>
      </c>
      <c r="Q111">
        <v>-22.422560732600829</v>
      </c>
      <c r="R111">
        <v>25.957134405206311</v>
      </c>
      <c r="S111">
        <v>0</v>
      </c>
      <c r="T111">
        <v>1</v>
      </c>
      <c r="U111" t="s">
        <v>2818</v>
      </c>
      <c r="W111">
        <f t="shared" si="47"/>
        <v>-9.8280212731782335E-2</v>
      </c>
      <c r="X111">
        <f t="shared" si="48"/>
        <v>-0.21927540312111751</v>
      </c>
      <c r="Y111">
        <f t="shared" si="49"/>
        <v>-0.13299344140000791</v>
      </c>
      <c r="Z111">
        <f t="shared" si="50"/>
        <v>-0.24557244416175711</v>
      </c>
      <c r="AA111">
        <f t="shared" si="51"/>
        <v>-1.1909036060913412</v>
      </c>
      <c r="AB111">
        <f t="shared" si="52"/>
        <v>-6.7444200102322438E-2</v>
      </c>
      <c r="AC111">
        <f t="shared" si="53"/>
        <v>0.54954038841540609</v>
      </c>
      <c r="AD111">
        <f t="shared" si="54"/>
        <v>-0.14484805481342802</v>
      </c>
      <c r="AE111">
        <f t="shared" si="55"/>
        <v>0.184715495640593</v>
      </c>
      <c r="AF111">
        <f t="shared" si="56"/>
        <v>-0.5239687488631376</v>
      </c>
      <c r="AH111">
        <f t="shared" si="57"/>
        <v>-1.8890302272288952</v>
      </c>
      <c r="AI111">
        <f t="shared" si="58"/>
        <v>0.15121838522446951</v>
      </c>
      <c r="AJ111">
        <f t="shared" si="59"/>
        <v>0.13135508185528527</v>
      </c>
      <c r="AK111">
        <f t="shared" si="60"/>
        <v>0.86864491814471467</v>
      </c>
      <c r="AL111">
        <f t="shared" si="61"/>
        <v>-0.14082084695035099</v>
      </c>
      <c r="AN111">
        <f>VLOOKUP(J111,counts!$W$8:$Z$13,4,FALSE)</f>
        <v>51</v>
      </c>
      <c r="AO111">
        <f>VLOOKUP(K111,counts!$W$17:$Z$23,4,FALSE)</f>
        <v>48</v>
      </c>
      <c r="AP111">
        <f>VLOOKUP(L111,counts!$W$27:$Z$33,4,FALSE)</f>
        <v>50</v>
      </c>
      <c r="AQ111">
        <f>VLOOKUP(M111,counts!$W$38:$Z$49,4,FALSE)</f>
        <v>47</v>
      </c>
      <c r="AR111">
        <f>VLOOKUP(N111,counts!$W$53:$Z$54,4,FALSE)</f>
        <v>20</v>
      </c>
      <c r="AS111">
        <f>VLOOKUP(O111,counts!$W$58:$Z$62,4,FALSE)</f>
        <v>52</v>
      </c>
      <c r="AT111">
        <f>VLOOKUP(P111,counts!$W$66:$Z$69,4,FALSE)</f>
        <v>70</v>
      </c>
      <c r="AU111">
        <f>VLOOKUP(Q111,counts!$W$73:$Z$75,4,FALSE)</f>
        <v>50</v>
      </c>
      <c r="AV111">
        <f>VLOOKUP(R111,counts!$W$79:$Z$81,4,FALSE)</f>
        <v>59</v>
      </c>
      <c r="AW111">
        <f t="shared" si="62"/>
        <v>447</v>
      </c>
      <c r="AX111">
        <f t="shared" si="63"/>
        <v>0</v>
      </c>
      <c r="AY111">
        <f t="shared" si="64"/>
        <v>1</v>
      </c>
      <c r="AZ111" t="str">
        <f t="shared" si="65"/>
        <v>Train</v>
      </c>
      <c r="BA111" t="str">
        <f t="shared" si="66"/>
        <v>41-50</v>
      </c>
      <c r="BB111" t="str">
        <f t="shared" si="67"/>
        <v>Blank</v>
      </c>
      <c r="BC111" t="str">
        <f t="shared" si="68"/>
        <v>21-30</v>
      </c>
      <c r="BD111" t="str">
        <f t="shared" si="69"/>
        <v>Blank</v>
      </c>
      <c r="BE111" t="str">
        <f t="shared" si="70"/>
        <v>male</v>
      </c>
      <c r="BF111">
        <f t="shared" si="71"/>
        <v>0</v>
      </c>
      <c r="BG111">
        <f t="shared" si="72"/>
        <v>1</v>
      </c>
      <c r="BH111" t="str">
        <f t="shared" si="73"/>
        <v>S, blank</v>
      </c>
      <c r="BI111">
        <f t="shared" si="74"/>
        <v>2</v>
      </c>
      <c r="BK111">
        <f t="shared" si="75"/>
        <v>-0.10080920839685074</v>
      </c>
      <c r="BL111">
        <f t="shared" si="82"/>
        <v>-0.2148129459049134</v>
      </c>
      <c r="BM111">
        <f t="shared" si="83"/>
        <v>0</v>
      </c>
      <c r="BN111">
        <f t="shared" si="84"/>
        <v>-0.24005469764357676</v>
      </c>
      <c r="BO111">
        <f t="shared" si="85"/>
        <v>-1.1543150029727813</v>
      </c>
      <c r="BP111">
        <f t="shared" si="86"/>
        <v>-6.3943938845999151E-2</v>
      </c>
      <c r="BQ111">
        <f t="shared" si="87"/>
        <v>0.44377010170938269</v>
      </c>
      <c r="BR111">
        <f t="shared" si="88"/>
        <v>-0.13196937436222192</v>
      </c>
      <c r="BS111">
        <f t="shared" si="89"/>
        <v>0.1296081776499752</v>
      </c>
      <c r="BT111">
        <f t="shared" si="76"/>
        <v>-0.52064632557427459</v>
      </c>
      <c r="BV111">
        <f t="shared" si="77"/>
        <v>-1.85317321434126</v>
      </c>
      <c r="BW111">
        <f t="shared" si="78"/>
        <v>0.15673900987907996</v>
      </c>
      <c r="BX111">
        <f t="shared" si="79"/>
        <v>0.13550075560732125</v>
      </c>
      <c r="BY111">
        <f t="shared" si="80"/>
        <v>0.86449924439267878</v>
      </c>
      <c r="BZ111">
        <f t="shared" si="81"/>
        <v>-0.14560484789887448</v>
      </c>
    </row>
    <row r="112" spans="1:78" x14ac:dyDescent="0.3">
      <c r="A112" t="s">
        <v>2810</v>
      </c>
      <c r="B112" t="s">
        <v>2838</v>
      </c>
      <c r="C112" t="s">
        <v>2850</v>
      </c>
      <c r="D112" t="s">
        <v>2838</v>
      </c>
      <c r="E112" t="s">
        <v>15</v>
      </c>
      <c r="F112">
        <v>0</v>
      </c>
      <c r="G112">
        <v>0</v>
      </c>
      <c r="H112" t="s">
        <v>2843</v>
      </c>
      <c r="I112">
        <v>2</v>
      </c>
      <c r="J112">
        <v>32.769878926258563</v>
      </c>
      <c r="K112">
        <v>-42.171718189759716</v>
      </c>
      <c r="L112">
        <v>-9.6115457513775127</v>
      </c>
      <c r="M112">
        <v>-33.757758935166962</v>
      </c>
      <c r="N112">
        <v>151.41878811967541</v>
      </c>
      <c r="O112">
        <v>-14.754319664473872</v>
      </c>
      <c r="P112">
        <v>-22.013681658285037</v>
      </c>
      <c r="Q112">
        <v>-22.422560732600829</v>
      </c>
      <c r="R112">
        <v>25.957134405206311</v>
      </c>
      <c r="S112">
        <v>1</v>
      </c>
      <c r="T112">
        <v>1</v>
      </c>
      <c r="U112" t="s">
        <v>2818</v>
      </c>
      <c r="W112">
        <f t="shared" si="47"/>
        <v>0.24060451777399761</v>
      </c>
      <c r="X112">
        <f t="shared" si="48"/>
        <v>-0.21927540312111751</v>
      </c>
      <c r="Y112">
        <f t="shared" si="49"/>
        <v>3.1819752411496448E-2</v>
      </c>
      <c r="Z112">
        <f t="shared" si="50"/>
        <v>-0.24557244416175711</v>
      </c>
      <c r="AA112">
        <f t="shared" si="51"/>
        <v>1.6593819257225275</v>
      </c>
      <c r="AB112">
        <f t="shared" si="52"/>
        <v>-6.7444200102322438E-2</v>
      </c>
      <c r="AC112">
        <f t="shared" si="53"/>
        <v>-0.15242674717787899</v>
      </c>
      <c r="AD112">
        <f t="shared" si="54"/>
        <v>-0.14484805481342802</v>
      </c>
      <c r="AE112">
        <f t="shared" si="55"/>
        <v>0.184715495640593</v>
      </c>
      <c r="AF112">
        <f t="shared" si="56"/>
        <v>-0.5239687488631376</v>
      </c>
      <c r="AH112">
        <f t="shared" si="57"/>
        <v>0.76298609330897282</v>
      </c>
      <c r="AI112">
        <f t="shared" si="58"/>
        <v>2.1446708555484357</v>
      </c>
      <c r="AJ112">
        <f t="shared" si="59"/>
        <v>0.68200169558743906</v>
      </c>
      <c r="AK112">
        <f t="shared" si="60"/>
        <v>0.68200169558743906</v>
      </c>
      <c r="AL112">
        <f t="shared" si="61"/>
        <v>-0.38272313494317456</v>
      </c>
      <c r="AN112">
        <f>VLOOKUP(J112,counts!$W$8:$Z$13,4,FALSE)</f>
        <v>61</v>
      </c>
      <c r="AO112">
        <f>VLOOKUP(K112,counts!$W$17:$Z$23,4,FALSE)</f>
        <v>48</v>
      </c>
      <c r="AP112">
        <f>VLOOKUP(L112,counts!$W$27:$Z$33,4,FALSE)</f>
        <v>55</v>
      </c>
      <c r="AQ112">
        <f>VLOOKUP(M112,counts!$W$38:$Z$49,4,FALSE)</f>
        <v>47</v>
      </c>
      <c r="AR112">
        <f>VLOOKUP(N112,counts!$W$53:$Z$54,4,FALSE)</f>
        <v>102</v>
      </c>
      <c r="AS112">
        <f>VLOOKUP(O112,counts!$W$58:$Z$62,4,FALSE)</f>
        <v>52</v>
      </c>
      <c r="AT112">
        <f>VLOOKUP(P112,counts!$W$66:$Z$69,4,FALSE)</f>
        <v>50</v>
      </c>
      <c r="AU112">
        <f>VLOOKUP(Q112,counts!$W$73:$Z$75,4,FALSE)</f>
        <v>50</v>
      </c>
      <c r="AV112">
        <f>VLOOKUP(R112,counts!$W$79:$Z$81,4,FALSE)</f>
        <v>59</v>
      </c>
      <c r="AW112">
        <f t="shared" si="62"/>
        <v>524</v>
      </c>
      <c r="AX112">
        <f t="shared" si="63"/>
        <v>1</v>
      </c>
      <c r="AY112">
        <f t="shared" si="64"/>
        <v>1</v>
      </c>
      <c r="AZ112" t="str">
        <f t="shared" si="65"/>
        <v>Train</v>
      </c>
      <c r="BA112" t="str">
        <f t="shared" si="66"/>
        <v>31-40</v>
      </c>
      <c r="BB112" t="str">
        <f t="shared" si="67"/>
        <v>Blank</v>
      </c>
      <c r="BC112" t="str">
        <f t="shared" si="68"/>
        <v>11-20</v>
      </c>
      <c r="BD112" t="str">
        <f t="shared" si="69"/>
        <v>Blank</v>
      </c>
      <c r="BE112" t="str">
        <f t="shared" si="70"/>
        <v>female</v>
      </c>
      <c r="BF112">
        <f t="shared" si="71"/>
        <v>0</v>
      </c>
      <c r="BG112">
        <f t="shared" si="72"/>
        <v>0</v>
      </c>
      <c r="BH112" t="str">
        <f t="shared" si="73"/>
        <v>S, blank</v>
      </c>
      <c r="BI112">
        <f t="shared" si="74"/>
        <v>2</v>
      </c>
      <c r="BK112">
        <f t="shared" si="75"/>
        <v>0.24679587375027071</v>
      </c>
      <c r="BL112">
        <f t="shared" si="82"/>
        <v>-0.2148129459049134</v>
      </c>
      <c r="BM112">
        <f t="shared" si="83"/>
        <v>0</v>
      </c>
      <c r="BN112">
        <f t="shared" si="84"/>
        <v>-0.24005469764357676</v>
      </c>
      <c r="BO112">
        <f t="shared" si="85"/>
        <v>1.608400077660413</v>
      </c>
      <c r="BP112">
        <f t="shared" si="86"/>
        <v>-6.3943938845999151E-2</v>
      </c>
      <c r="BQ112">
        <f t="shared" si="87"/>
        <v>-0.12308910231949276</v>
      </c>
      <c r="BR112">
        <f t="shared" si="88"/>
        <v>-0.13196937436222192</v>
      </c>
      <c r="BS112">
        <f t="shared" si="89"/>
        <v>0.1296081776499752</v>
      </c>
      <c r="BT112">
        <f t="shared" si="76"/>
        <v>-0.52064632557427459</v>
      </c>
      <c r="BV112">
        <f t="shared" si="77"/>
        <v>0.69028774441018026</v>
      </c>
      <c r="BW112">
        <f t="shared" si="78"/>
        <v>1.9942892962878582</v>
      </c>
      <c r="BX112">
        <f t="shared" si="79"/>
        <v>0.66603093387143963</v>
      </c>
      <c r="BY112">
        <f t="shared" si="80"/>
        <v>0.66603093387143963</v>
      </c>
      <c r="BZ112">
        <f t="shared" si="81"/>
        <v>-0.40641916226597435</v>
      </c>
    </row>
    <row r="113" spans="1:78" x14ac:dyDescent="0.3">
      <c r="A113" t="s">
        <v>2820</v>
      </c>
      <c r="B113" t="s">
        <v>2838</v>
      </c>
      <c r="C113" t="s">
        <v>2850</v>
      </c>
      <c r="D113" t="s">
        <v>2839</v>
      </c>
      <c r="E113" t="s">
        <v>20</v>
      </c>
      <c r="F113">
        <v>0</v>
      </c>
      <c r="G113">
        <v>0</v>
      </c>
      <c r="H113" t="s">
        <v>44</v>
      </c>
      <c r="I113">
        <v>2</v>
      </c>
      <c r="J113">
        <v>-11.613432440426715</v>
      </c>
      <c r="K113">
        <v>-42.171718189759716</v>
      </c>
      <c r="L113">
        <v>-9.6115457513775127</v>
      </c>
      <c r="M113">
        <v>40.634191658169868</v>
      </c>
      <c r="N113">
        <v>-108.67008854708662</v>
      </c>
      <c r="O113">
        <v>-14.754319664473872</v>
      </c>
      <c r="P113">
        <v>-22.013681658285037</v>
      </c>
      <c r="Q113">
        <v>72.444458573419169</v>
      </c>
      <c r="R113">
        <v>25.957134405206311</v>
      </c>
      <c r="S113">
        <v>1</v>
      </c>
      <c r="T113">
        <v>1</v>
      </c>
      <c r="U113" t="s">
        <v>2818</v>
      </c>
      <c r="W113">
        <f t="shared" si="47"/>
        <v>-8.5268679762827468E-2</v>
      </c>
      <c r="X113">
        <f t="shared" si="48"/>
        <v>-0.21927540312111751</v>
      </c>
      <c r="Y113">
        <f t="shared" si="49"/>
        <v>3.1819752411496448E-2</v>
      </c>
      <c r="Z113">
        <f t="shared" si="50"/>
        <v>0.29559538538083652</v>
      </c>
      <c r="AA113">
        <f t="shared" si="51"/>
        <v>-1.1909036060913412</v>
      </c>
      <c r="AB113">
        <f t="shared" si="52"/>
        <v>-6.7444200102322438E-2</v>
      </c>
      <c r="AC113">
        <f t="shared" si="53"/>
        <v>-0.15242674717787899</v>
      </c>
      <c r="AD113">
        <f t="shared" si="54"/>
        <v>0.46798575022321215</v>
      </c>
      <c r="AE113">
        <f t="shared" si="55"/>
        <v>0.184715495640593</v>
      </c>
      <c r="AF113">
        <f t="shared" si="56"/>
        <v>-0.5239687488631376</v>
      </c>
      <c r="AH113">
        <f t="shared" si="57"/>
        <v>-1.2591710014624873</v>
      </c>
      <c r="AI113">
        <f t="shared" si="58"/>
        <v>0.28388927276883225</v>
      </c>
      <c r="AJ113">
        <f t="shared" si="59"/>
        <v>0.22111663271132204</v>
      </c>
      <c r="AK113">
        <f t="shared" si="60"/>
        <v>0.22111663271132204</v>
      </c>
      <c r="AL113">
        <f t="shared" si="61"/>
        <v>-1.5090649668503597</v>
      </c>
      <c r="AN113">
        <f>VLOOKUP(J113,counts!$W$8:$Z$13,4,FALSE)</f>
        <v>52</v>
      </c>
      <c r="AO113">
        <f>VLOOKUP(K113,counts!$W$17:$Z$23,4,FALSE)</f>
        <v>48</v>
      </c>
      <c r="AP113">
        <f>VLOOKUP(L113,counts!$W$27:$Z$33,4,FALSE)</f>
        <v>55</v>
      </c>
      <c r="AQ113">
        <f>VLOOKUP(M113,counts!$W$38:$Z$49,4,FALSE)</f>
        <v>63</v>
      </c>
      <c r="AR113">
        <f>VLOOKUP(N113,counts!$W$53:$Z$54,4,FALSE)</f>
        <v>20</v>
      </c>
      <c r="AS113">
        <f>VLOOKUP(O113,counts!$W$58:$Z$62,4,FALSE)</f>
        <v>52</v>
      </c>
      <c r="AT113">
        <f>VLOOKUP(P113,counts!$W$66:$Z$69,4,FALSE)</f>
        <v>50</v>
      </c>
      <c r="AU113">
        <f>VLOOKUP(Q113,counts!$W$73:$Z$75,4,FALSE)</f>
        <v>68</v>
      </c>
      <c r="AV113">
        <f>VLOOKUP(R113,counts!$W$79:$Z$81,4,FALSE)</f>
        <v>59</v>
      </c>
      <c r="AW113">
        <f t="shared" si="62"/>
        <v>467</v>
      </c>
      <c r="AX113">
        <f t="shared" si="63"/>
        <v>1</v>
      </c>
      <c r="AY113">
        <f t="shared" si="64"/>
        <v>1</v>
      </c>
      <c r="AZ113" t="str">
        <f t="shared" si="65"/>
        <v>Train</v>
      </c>
      <c r="BA113" t="str">
        <f t="shared" si="66"/>
        <v>18-30</v>
      </c>
      <c r="BB113" t="str">
        <f t="shared" si="67"/>
        <v>Blank</v>
      </c>
      <c r="BC113" t="str">
        <f t="shared" si="68"/>
        <v>11-20</v>
      </c>
      <c r="BD113" t="str">
        <f t="shared" si="69"/>
        <v>Others</v>
      </c>
      <c r="BE113" t="str">
        <f t="shared" si="70"/>
        <v>male</v>
      </c>
      <c r="BF113">
        <f t="shared" si="71"/>
        <v>0</v>
      </c>
      <c r="BG113">
        <f t="shared" si="72"/>
        <v>0</v>
      </c>
      <c r="BH113" t="str">
        <f t="shared" si="73"/>
        <v>C</v>
      </c>
      <c r="BI113">
        <f t="shared" si="74"/>
        <v>2</v>
      </c>
      <c r="BK113">
        <f t="shared" si="75"/>
        <v>-8.7462856143731463E-2</v>
      </c>
      <c r="BL113">
        <f t="shared" si="82"/>
        <v>-0.2148129459049134</v>
      </c>
      <c r="BM113">
        <f t="shared" si="83"/>
        <v>0</v>
      </c>
      <c r="BN113">
        <f t="shared" si="84"/>
        <v>0.28895367761902863</v>
      </c>
      <c r="BO113">
        <f t="shared" si="85"/>
        <v>-1.1543150029727813</v>
      </c>
      <c r="BP113">
        <f t="shared" si="86"/>
        <v>-6.3943938845999151E-2</v>
      </c>
      <c r="BQ113">
        <f t="shared" si="87"/>
        <v>-0.12308910231949276</v>
      </c>
      <c r="BR113">
        <f t="shared" si="88"/>
        <v>0.42637636209158797</v>
      </c>
      <c r="BS113">
        <f t="shared" si="89"/>
        <v>0.1296081776499752</v>
      </c>
      <c r="BT113">
        <f t="shared" si="76"/>
        <v>-0.52064632557427459</v>
      </c>
      <c r="BV113">
        <f t="shared" si="77"/>
        <v>-1.3193319544006008</v>
      </c>
      <c r="BW113">
        <f t="shared" si="78"/>
        <v>0.26731382015127775</v>
      </c>
      <c r="BX113">
        <f t="shared" si="79"/>
        <v>0.21092946032843612</v>
      </c>
      <c r="BY113">
        <f t="shared" si="80"/>
        <v>0.21092946032843612</v>
      </c>
      <c r="BZ113">
        <f t="shared" si="81"/>
        <v>-1.55623151264017</v>
      </c>
    </row>
    <row r="114" spans="1:78" x14ac:dyDescent="0.3">
      <c r="A114" t="s">
        <v>2821</v>
      </c>
      <c r="B114" t="s">
        <v>2838</v>
      </c>
      <c r="C114" t="s">
        <v>2849</v>
      </c>
      <c r="D114" t="s">
        <v>2830</v>
      </c>
      <c r="E114" t="s">
        <v>15</v>
      </c>
      <c r="F114">
        <v>1</v>
      </c>
      <c r="G114">
        <v>1</v>
      </c>
      <c r="H114" t="s">
        <v>2843</v>
      </c>
      <c r="I114">
        <v>2</v>
      </c>
      <c r="J114">
        <v>-3.7643689058441341</v>
      </c>
      <c r="K114">
        <v>-42.171718189759716</v>
      </c>
      <c r="L114">
        <v>40.172297072540438</v>
      </c>
      <c r="M114">
        <v>123.30204897661667</v>
      </c>
      <c r="N114">
        <v>151.41878811967541</v>
      </c>
      <c r="O114">
        <v>48.695090775187893</v>
      </c>
      <c r="P114">
        <v>79.365382998232107</v>
      </c>
      <c r="Q114">
        <v>-22.422560732600829</v>
      </c>
      <c r="R114">
        <v>25.957134405206311</v>
      </c>
      <c r="S114">
        <v>1</v>
      </c>
      <c r="T114">
        <v>1</v>
      </c>
      <c r="U114" t="s">
        <v>2818</v>
      </c>
      <c r="W114">
        <f t="shared" si="47"/>
        <v>-2.7638923151110589E-2</v>
      </c>
      <c r="X114">
        <f t="shared" si="48"/>
        <v>-0.21927540312111751</v>
      </c>
      <c r="Y114">
        <f t="shared" si="49"/>
        <v>-0.13299344140000791</v>
      </c>
      <c r="Z114">
        <f t="shared" si="50"/>
        <v>0.89696669721155109</v>
      </c>
      <c r="AA114">
        <f t="shared" si="51"/>
        <v>1.6593819257225275</v>
      </c>
      <c r="AB114">
        <f t="shared" si="52"/>
        <v>0.222592537028351</v>
      </c>
      <c r="AC114">
        <f t="shared" si="53"/>
        <v>0.54954038841540609</v>
      </c>
      <c r="AD114">
        <f t="shared" si="54"/>
        <v>-0.14484805481342802</v>
      </c>
      <c r="AE114">
        <f t="shared" si="55"/>
        <v>0.184715495640593</v>
      </c>
      <c r="AF114">
        <f t="shared" si="56"/>
        <v>-0.5239687488631376</v>
      </c>
      <c r="AH114">
        <f t="shared" si="57"/>
        <v>2.4644724726696268</v>
      </c>
      <c r="AI114">
        <f t="shared" si="58"/>
        <v>11.757278230157869</v>
      </c>
      <c r="AJ114">
        <f t="shared" si="59"/>
        <v>0.92161337379661235</v>
      </c>
      <c r="AK114">
        <f t="shared" si="60"/>
        <v>0.92161337379661235</v>
      </c>
      <c r="AL114">
        <f t="shared" si="61"/>
        <v>-8.1629477647740756E-2</v>
      </c>
      <c r="AN114">
        <f>VLOOKUP(J114,counts!$W$8:$Z$13,4,FALSE)</f>
        <v>53</v>
      </c>
      <c r="AO114">
        <f>VLOOKUP(K114,counts!$W$17:$Z$23,4,FALSE)</f>
        <v>48</v>
      </c>
      <c r="AP114">
        <f>VLOOKUP(L114,counts!$W$27:$Z$33,4,FALSE)</f>
        <v>50</v>
      </c>
      <c r="AQ114">
        <f>VLOOKUP(M114,counts!$W$38:$Z$49,4,FALSE)</f>
        <v>80</v>
      </c>
      <c r="AR114">
        <f>VLOOKUP(N114,counts!$W$53:$Z$54,4,FALSE)</f>
        <v>102</v>
      </c>
      <c r="AS114">
        <f>VLOOKUP(O114,counts!$W$58:$Z$62,4,FALSE)</f>
        <v>61</v>
      </c>
      <c r="AT114">
        <f>VLOOKUP(P114,counts!$W$66:$Z$69,4,FALSE)</f>
        <v>70</v>
      </c>
      <c r="AU114">
        <f>VLOOKUP(Q114,counts!$W$73:$Z$75,4,FALSE)</f>
        <v>50</v>
      </c>
      <c r="AV114">
        <f>VLOOKUP(R114,counts!$W$79:$Z$81,4,FALSE)</f>
        <v>59</v>
      </c>
      <c r="AW114">
        <f t="shared" si="62"/>
        <v>573</v>
      </c>
      <c r="AX114">
        <f t="shared" si="63"/>
        <v>1</v>
      </c>
      <c r="AY114">
        <f t="shared" si="64"/>
        <v>1</v>
      </c>
      <c r="AZ114" t="str">
        <f t="shared" si="65"/>
        <v>Train</v>
      </c>
      <c r="BA114" t="str">
        <f t="shared" si="66"/>
        <v>0-17</v>
      </c>
      <c r="BB114" t="str">
        <f t="shared" si="67"/>
        <v>Blank</v>
      </c>
      <c r="BC114" t="str">
        <f t="shared" si="68"/>
        <v>21-30</v>
      </c>
      <c r="BD114" t="str">
        <f t="shared" si="69"/>
        <v>MI</v>
      </c>
      <c r="BE114" t="str">
        <f t="shared" si="70"/>
        <v>female</v>
      </c>
      <c r="BF114">
        <f t="shared" si="71"/>
        <v>1</v>
      </c>
      <c r="BG114">
        <f t="shared" si="72"/>
        <v>1</v>
      </c>
      <c r="BH114" t="str">
        <f t="shared" si="73"/>
        <v>S, blank</v>
      </c>
      <c r="BI114">
        <f t="shared" si="74"/>
        <v>2</v>
      </c>
      <c r="BK114">
        <f t="shared" si="75"/>
        <v>-2.8350141766673408E-2</v>
      </c>
      <c r="BL114">
        <f t="shared" si="82"/>
        <v>-0.2148129459049134</v>
      </c>
      <c r="BM114">
        <f t="shared" si="83"/>
        <v>0</v>
      </c>
      <c r="BN114">
        <f t="shared" si="84"/>
        <v>0.87681282820822459</v>
      </c>
      <c r="BO114">
        <f t="shared" si="85"/>
        <v>1.608400077660413</v>
      </c>
      <c r="BP114">
        <f t="shared" si="86"/>
        <v>0.21104029039891525</v>
      </c>
      <c r="BQ114">
        <f t="shared" si="87"/>
        <v>0.44377010170938269</v>
      </c>
      <c r="BR114">
        <f t="shared" si="88"/>
        <v>-0.13196937436222192</v>
      </c>
      <c r="BS114">
        <f t="shared" si="89"/>
        <v>0.1296081776499752</v>
      </c>
      <c r="BT114">
        <f t="shared" si="76"/>
        <v>-0.52064632557427459</v>
      </c>
      <c r="BV114">
        <f t="shared" si="77"/>
        <v>2.3738526880188271</v>
      </c>
      <c r="BW114">
        <f t="shared" si="78"/>
        <v>10.73868549304545</v>
      </c>
      <c r="BX114">
        <f t="shared" si="79"/>
        <v>0.91481158596569889</v>
      </c>
      <c r="BY114">
        <f t="shared" si="80"/>
        <v>0.91481158596569889</v>
      </c>
      <c r="BZ114">
        <f t="shared" si="81"/>
        <v>-8.9037151887805643E-2</v>
      </c>
    </row>
    <row r="115" spans="1:78" x14ac:dyDescent="0.3">
      <c r="A115" t="s">
        <v>2821</v>
      </c>
      <c r="B115" t="s">
        <v>2838</v>
      </c>
      <c r="C115" t="s">
        <v>2850</v>
      </c>
      <c r="D115" t="s">
        <v>2834</v>
      </c>
      <c r="E115" t="s">
        <v>20</v>
      </c>
      <c r="F115">
        <v>1</v>
      </c>
      <c r="G115">
        <v>1</v>
      </c>
      <c r="H115" t="s">
        <v>2843</v>
      </c>
      <c r="I115">
        <v>2</v>
      </c>
      <c r="J115">
        <v>-3.7643689058441341</v>
      </c>
      <c r="K115">
        <v>-42.171718189759716</v>
      </c>
      <c r="L115">
        <v>-9.6115457513775127</v>
      </c>
      <c r="M115">
        <v>82.755538165800246</v>
      </c>
      <c r="N115">
        <v>-108.67008854708662</v>
      </c>
      <c r="O115">
        <v>48.695090775187893</v>
      </c>
      <c r="P115">
        <v>79.365382998232107</v>
      </c>
      <c r="Q115">
        <v>-22.422560732600829</v>
      </c>
      <c r="R115">
        <v>25.957134405206311</v>
      </c>
      <c r="S115">
        <v>1</v>
      </c>
      <c r="T115">
        <v>1</v>
      </c>
      <c r="U115" t="s">
        <v>2818</v>
      </c>
      <c r="W115">
        <f t="shared" si="47"/>
        <v>-2.7638923151110589E-2</v>
      </c>
      <c r="X115">
        <f t="shared" si="48"/>
        <v>-0.21927540312111751</v>
      </c>
      <c r="Y115">
        <f t="shared" si="49"/>
        <v>3.1819752411496448E-2</v>
      </c>
      <c r="Z115">
        <f t="shared" si="50"/>
        <v>0.60200915038013103</v>
      </c>
      <c r="AA115">
        <f t="shared" si="51"/>
        <v>-1.1909036060913412</v>
      </c>
      <c r="AB115">
        <f t="shared" si="52"/>
        <v>0.222592537028351</v>
      </c>
      <c r="AC115">
        <f t="shared" si="53"/>
        <v>0.54954038841540609</v>
      </c>
      <c r="AD115">
        <f t="shared" si="54"/>
        <v>-0.14484805481342802</v>
      </c>
      <c r="AE115">
        <f t="shared" si="55"/>
        <v>0.184715495640593</v>
      </c>
      <c r="AF115">
        <f t="shared" si="56"/>
        <v>-0.5239687488631376</v>
      </c>
      <c r="AH115">
        <f t="shared" si="57"/>
        <v>-0.51595741216415725</v>
      </c>
      <c r="AI115">
        <f t="shared" si="58"/>
        <v>0.59692881403937581</v>
      </c>
      <c r="AJ115">
        <f t="shared" si="59"/>
        <v>0.37379801077636338</v>
      </c>
      <c r="AK115">
        <f t="shared" si="60"/>
        <v>0.37379801077636338</v>
      </c>
      <c r="AL115">
        <f t="shared" si="61"/>
        <v>-0.98403970560040066</v>
      </c>
      <c r="AN115">
        <f>VLOOKUP(J115,counts!$W$8:$Z$13,4,FALSE)</f>
        <v>53</v>
      </c>
      <c r="AO115">
        <f>VLOOKUP(K115,counts!$W$17:$Z$23,4,FALSE)</f>
        <v>48</v>
      </c>
      <c r="AP115">
        <f>VLOOKUP(L115,counts!$W$27:$Z$33,4,FALSE)</f>
        <v>55</v>
      </c>
      <c r="AQ115">
        <f>VLOOKUP(M115,counts!$W$38:$Z$49,4,FALSE)</f>
        <v>71</v>
      </c>
      <c r="AR115">
        <f>VLOOKUP(N115,counts!$W$53:$Z$54,4,FALSE)</f>
        <v>20</v>
      </c>
      <c r="AS115">
        <f>VLOOKUP(O115,counts!$W$58:$Z$62,4,FALSE)</f>
        <v>61</v>
      </c>
      <c r="AT115">
        <f>VLOOKUP(P115,counts!$W$66:$Z$69,4,FALSE)</f>
        <v>70</v>
      </c>
      <c r="AU115">
        <f>VLOOKUP(Q115,counts!$W$73:$Z$75,4,FALSE)</f>
        <v>50</v>
      </c>
      <c r="AV115">
        <f>VLOOKUP(R115,counts!$W$79:$Z$81,4,FALSE)</f>
        <v>59</v>
      </c>
      <c r="AW115">
        <f t="shared" si="62"/>
        <v>487</v>
      </c>
      <c r="AX115">
        <f t="shared" si="63"/>
        <v>1</v>
      </c>
      <c r="AY115">
        <f t="shared" si="64"/>
        <v>1</v>
      </c>
      <c r="AZ115" t="str">
        <f t="shared" si="65"/>
        <v>Train</v>
      </c>
      <c r="BA115" t="str">
        <f t="shared" si="66"/>
        <v>0-17</v>
      </c>
      <c r="BB115" t="str">
        <f t="shared" si="67"/>
        <v>Blank</v>
      </c>
      <c r="BC115" t="str">
        <f t="shared" si="68"/>
        <v>11-20</v>
      </c>
      <c r="BD115" t="str">
        <f t="shared" si="69"/>
        <v>OH</v>
      </c>
      <c r="BE115" t="str">
        <f t="shared" si="70"/>
        <v>male</v>
      </c>
      <c r="BF115">
        <f t="shared" si="71"/>
        <v>1</v>
      </c>
      <c r="BG115">
        <f t="shared" si="72"/>
        <v>1</v>
      </c>
      <c r="BH115" t="str">
        <f t="shared" si="73"/>
        <v>S, blank</v>
      </c>
      <c r="BI115">
        <f t="shared" si="74"/>
        <v>2</v>
      </c>
      <c r="BK115">
        <f t="shared" si="75"/>
        <v>-2.8350141766673408E-2</v>
      </c>
      <c r="BL115">
        <f t="shared" si="82"/>
        <v>-0.2148129459049134</v>
      </c>
      <c r="BM115">
        <f t="shared" si="83"/>
        <v>0</v>
      </c>
      <c r="BN115">
        <f t="shared" si="84"/>
        <v>0.58848265759808793</v>
      </c>
      <c r="BO115">
        <f t="shared" si="85"/>
        <v>-1.1543150029727813</v>
      </c>
      <c r="BP115">
        <f t="shared" si="86"/>
        <v>0.21104029039891525</v>
      </c>
      <c r="BQ115">
        <f t="shared" si="87"/>
        <v>0.44377010170938269</v>
      </c>
      <c r="BR115">
        <f t="shared" si="88"/>
        <v>-0.13196937436222192</v>
      </c>
      <c r="BS115">
        <f t="shared" si="89"/>
        <v>0.1296081776499752</v>
      </c>
      <c r="BT115">
        <f t="shared" si="76"/>
        <v>-0.52064632557427459</v>
      </c>
      <c r="BV115">
        <f t="shared" si="77"/>
        <v>-0.6771925632245035</v>
      </c>
      <c r="BW115">
        <f t="shared" si="78"/>
        <v>0.50804128591260178</v>
      </c>
      <c r="BX115">
        <f t="shared" si="79"/>
        <v>0.3368881811515903</v>
      </c>
      <c r="BY115">
        <f t="shared" si="80"/>
        <v>0.3368881811515903</v>
      </c>
      <c r="BZ115">
        <f t="shared" si="81"/>
        <v>-1.0880042103616279</v>
      </c>
    </row>
    <row r="116" spans="1:78" x14ac:dyDescent="0.3">
      <c r="A116" t="s">
        <v>2820</v>
      </c>
      <c r="B116" t="s">
        <v>2838</v>
      </c>
      <c r="C116" t="s">
        <v>2849</v>
      </c>
      <c r="D116" t="s">
        <v>2839</v>
      </c>
      <c r="E116" t="s">
        <v>15</v>
      </c>
      <c r="F116">
        <v>0</v>
      </c>
      <c r="G116">
        <v>1</v>
      </c>
      <c r="H116" t="s">
        <v>2843</v>
      </c>
      <c r="I116">
        <v>2</v>
      </c>
      <c r="J116">
        <v>-11.613432440426715</v>
      </c>
      <c r="K116">
        <v>-42.171718189759716</v>
      </c>
      <c r="L116">
        <v>40.172297072540438</v>
      </c>
      <c r="M116">
        <v>40.634191658169868</v>
      </c>
      <c r="N116">
        <v>151.41878811967541</v>
      </c>
      <c r="O116">
        <v>-14.754319664473872</v>
      </c>
      <c r="P116">
        <v>79.365382998232107</v>
      </c>
      <c r="Q116">
        <v>-22.422560732600829</v>
      </c>
      <c r="R116">
        <v>25.957134405206311</v>
      </c>
      <c r="S116">
        <v>1</v>
      </c>
      <c r="T116">
        <v>1</v>
      </c>
      <c r="U116" t="s">
        <v>2818</v>
      </c>
      <c r="W116">
        <f t="shared" si="47"/>
        <v>-8.5268679762827468E-2</v>
      </c>
      <c r="X116">
        <f t="shared" si="48"/>
        <v>-0.21927540312111751</v>
      </c>
      <c r="Y116">
        <f t="shared" si="49"/>
        <v>-0.13299344140000791</v>
      </c>
      <c r="Z116">
        <f t="shared" si="50"/>
        <v>0.29559538538083652</v>
      </c>
      <c r="AA116">
        <f t="shared" si="51"/>
        <v>1.6593819257225275</v>
      </c>
      <c r="AB116">
        <f t="shared" si="52"/>
        <v>-6.7444200102322438E-2</v>
      </c>
      <c r="AC116">
        <f t="shared" si="53"/>
        <v>0.54954038841540609</v>
      </c>
      <c r="AD116">
        <f t="shared" si="54"/>
        <v>-0.14484805481342802</v>
      </c>
      <c r="AE116">
        <f t="shared" si="55"/>
        <v>0.184715495640593</v>
      </c>
      <c r="AF116">
        <f t="shared" si="56"/>
        <v>-0.5239687488631376</v>
      </c>
      <c r="AH116">
        <f t="shared" si="57"/>
        <v>1.515434667096522</v>
      </c>
      <c r="AI116">
        <f t="shared" si="58"/>
        <v>4.5513990403535267</v>
      </c>
      <c r="AJ116">
        <f t="shared" si="59"/>
        <v>0.81986522807477413</v>
      </c>
      <c r="AK116">
        <f t="shared" si="60"/>
        <v>0.81986522807477413</v>
      </c>
      <c r="AL116">
        <f t="shared" si="61"/>
        <v>-0.19861530823813978</v>
      </c>
      <c r="AN116">
        <f>VLOOKUP(J116,counts!$W$8:$Z$13,4,FALSE)</f>
        <v>52</v>
      </c>
      <c r="AO116">
        <f>VLOOKUP(K116,counts!$W$17:$Z$23,4,FALSE)</f>
        <v>48</v>
      </c>
      <c r="AP116">
        <f>VLOOKUP(L116,counts!$W$27:$Z$33,4,FALSE)</f>
        <v>50</v>
      </c>
      <c r="AQ116">
        <f>VLOOKUP(M116,counts!$W$38:$Z$49,4,FALSE)</f>
        <v>63</v>
      </c>
      <c r="AR116">
        <f>VLOOKUP(N116,counts!$W$53:$Z$54,4,FALSE)</f>
        <v>102</v>
      </c>
      <c r="AS116">
        <f>VLOOKUP(O116,counts!$W$58:$Z$62,4,FALSE)</f>
        <v>52</v>
      </c>
      <c r="AT116">
        <f>VLOOKUP(P116,counts!$W$66:$Z$69,4,FALSE)</f>
        <v>70</v>
      </c>
      <c r="AU116">
        <f>VLOOKUP(Q116,counts!$W$73:$Z$75,4,FALSE)</f>
        <v>50</v>
      </c>
      <c r="AV116">
        <f>VLOOKUP(R116,counts!$W$79:$Z$81,4,FALSE)</f>
        <v>59</v>
      </c>
      <c r="AW116">
        <f t="shared" si="62"/>
        <v>546</v>
      </c>
      <c r="AX116">
        <f t="shared" si="63"/>
        <v>1</v>
      </c>
      <c r="AY116">
        <f t="shared" si="64"/>
        <v>1</v>
      </c>
      <c r="AZ116" t="str">
        <f t="shared" si="65"/>
        <v>Train</v>
      </c>
      <c r="BA116" t="str">
        <f t="shared" si="66"/>
        <v>18-30</v>
      </c>
      <c r="BB116" t="str">
        <f t="shared" si="67"/>
        <v>Blank</v>
      </c>
      <c r="BC116" t="str">
        <f t="shared" si="68"/>
        <v>21-30</v>
      </c>
      <c r="BD116" t="str">
        <f t="shared" si="69"/>
        <v>Others</v>
      </c>
      <c r="BE116" t="str">
        <f t="shared" si="70"/>
        <v>female</v>
      </c>
      <c r="BF116">
        <f t="shared" si="71"/>
        <v>0</v>
      </c>
      <c r="BG116">
        <f t="shared" si="72"/>
        <v>1</v>
      </c>
      <c r="BH116" t="str">
        <f t="shared" si="73"/>
        <v>S, blank</v>
      </c>
      <c r="BI116">
        <f t="shared" si="74"/>
        <v>2</v>
      </c>
      <c r="BK116">
        <f t="shared" si="75"/>
        <v>-8.7462856143731463E-2</v>
      </c>
      <c r="BL116">
        <f t="shared" si="82"/>
        <v>-0.2148129459049134</v>
      </c>
      <c r="BM116">
        <f t="shared" si="83"/>
        <v>0</v>
      </c>
      <c r="BN116">
        <f t="shared" si="84"/>
        <v>0.28895367761902863</v>
      </c>
      <c r="BO116">
        <f t="shared" si="85"/>
        <v>1.608400077660413</v>
      </c>
      <c r="BP116">
        <f t="shared" si="86"/>
        <v>-6.3943938845999151E-2</v>
      </c>
      <c r="BQ116">
        <f t="shared" si="87"/>
        <v>0.44377010170938269</v>
      </c>
      <c r="BR116">
        <f t="shared" si="88"/>
        <v>-0.13196937436222192</v>
      </c>
      <c r="BS116">
        <f t="shared" si="89"/>
        <v>0.1296081776499752</v>
      </c>
      <c r="BT116">
        <f t="shared" si="76"/>
        <v>-0.52064632557427459</v>
      </c>
      <c r="BV116">
        <f t="shared" si="77"/>
        <v>1.4518965938076589</v>
      </c>
      <c r="BW116">
        <f t="shared" si="78"/>
        <v>4.2712075839657668</v>
      </c>
      <c r="BX116">
        <f t="shared" si="79"/>
        <v>0.8102901500138503</v>
      </c>
      <c r="BY116">
        <f t="shared" si="80"/>
        <v>0.8102901500138503</v>
      </c>
      <c r="BZ116">
        <f t="shared" si="81"/>
        <v>-0.21036288556385718</v>
      </c>
    </row>
    <row r="117" spans="1:78" x14ac:dyDescent="0.3">
      <c r="A117" t="s">
        <v>2820</v>
      </c>
      <c r="B117" t="s">
        <v>2838</v>
      </c>
      <c r="C117" t="s">
        <v>2810</v>
      </c>
      <c r="D117" t="s">
        <v>2830</v>
      </c>
      <c r="E117" t="s">
        <v>15</v>
      </c>
      <c r="F117">
        <v>0</v>
      </c>
      <c r="G117">
        <v>0</v>
      </c>
      <c r="H117" t="s">
        <v>2843</v>
      </c>
      <c r="I117">
        <v>2</v>
      </c>
      <c r="J117">
        <v>-11.613432440426715</v>
      </c>
      <c r="K117">
        <v>-42.171718189759716</v>
      </c>
      <c r="L117">
        <v>22.971838090238197</v>
      </c>
      <c r="M117">
        <v>123.30204897661667</v>
      </c>
      <c r="N117">
        <v>151.41878811967541</v>
      </c>
      <c r="O117">
        <v>-14.754319664473872</v>
      </c>
      <c r="P117">
        <v>-22.013681658285037</v>
      </c>
      <c r="Q117">
        <v>-22.422560732600829</v>
      </c>
      <c r="R117">
        <v>25.957134405206311</v>
      </c>
      <c r="S117">
        <v>1</v>
      </c>
      <c r="T117">
        <v>1</v>
      </c>
      <c r="U117" t="s">
        <v>2818</v>
      </c>
      <c r="W117">
        <f t="shared" si="47"/>
        <v>-8.5268679762827468E-2</v>
      </c>
      <c r="X117">
        <f t="shared" si="48"/>
        <v>-0.21927540312111751</v>
      </c>
      <c r="Y117">
        <f t="shared" si="49"/>
        <v>-7.6050015197982379E-2</v>
      </c>
      <c r="Z117">
        <f t="shared" si="50"/>
        <v>0.89696669721155109</v>
      </c>
      <c r="AA117">
        <f t="shared" si="51"/>
        <v>1.6593819257225275</v>
      </c>
      <c r="AB117">
        <f t="shared" si="52"/>
        <v>-6.7444200102322438E-2</v>
      </c>
      <c r="AC117">
        <f t="shared" si="53"/>
        <v>-0.15242674717787899</v>
      </c>
      <c r="AD117">
        <f t="shared" si="54"/>
        <v>-0.14484805481342802</v>
      </c>
      <c r="AE117">
        <f t="shared" si="55"/>
        <v>0.184715495640593</v>
      </c>
      <c r="AF117">
        <f t="shared" si="56"/>
        <v>-0.5239687488631376</v>
      </c>
      <c r="AH117">
        <f t="shared" si="57"/>
        <v>1.4717822695359772</v>
      </c>
      <c r="AI117">
        <f t="shared" si="58"/>
        <v>4.3569935621044849</v>
      </c>
      <c r="AJ117">
        <f t="shared" si="59"/>
        <v>0.81332813108568458</v>
      </c>
      <c r="AK117">
        <f t="shared" si="60"/>
        <v>0.81332813108568458</v>
      </c>
      <c r="AL117">
        <f t="shared" si="61"/>
        <v>-0.20662064558958051</v>
      </c>
      <c r="AN117">
        <f>VLOOKUP(J117,counts!$W$8:$Z$13,4,FALSE)</f>
        <v>52</v>
      </c>
      <c r="AO117">
        <f>VLOOKUP(K117,counts!$W$17:$Z$23,4,FALSE)</f>
        <v>48</v>
      </c>
      <c r="AP117">
        <f>VLOOKUP(L117,counts!$W$27:$Z$33,4,FALSE)</f>
        <v>52</v>
      </c>
      <c r="AQ117">
        <f>VLOOKUP(M117,counts!$W$38:$Z$49,4,FALSE)</f>
        <v>80</v>
      </c>
      <c r="AR117">
        <f>VLOOKUP(N117,counts!$W$53:$Z$54,4,FALSE)</f>
        <v>102</v>
      </c>
      <c r="AS117">
        <f>VLOOKUP(O117,counts!$W$58:$Z$62,4,FALSE)</f>
        <v>52</v>
      </c>
      <c r="AT117">
        <f>VLOOKUP(P117,counts!$W$66:$Z$69,4,FALSE)</f>
        <v>50</v>
      </c>
      <c r="AU117">
        <f>VLOOKUP(Q117,counts!$W$73:$Z$75,4,FALSE)</f>
        <v>50</v>
      </c>
      <c r="AV117">
        <f>VLOOKUP(R117,counts!$W$79:$Z$81,4,FALSE)</f>
        <v>59</v>
      </c>
      <c r="AW117">
        <f t="shared" si="62"/>
        <v>545</v>
      </c>
      <c r="AX117">
        <f t="shared" si="63"/>
        <v>1</v>
      </c>
      <c r="AY117">
        <f t="shared" si="64"/>
        <v>1</v>
      </c>
      <c r="AZ117" t="str">
        <f t="shared" si="65"/>
        <v>Train</v>
      </c>
      <c r="BA117" t="str">
        <f t="shared" si="66"/>
        <v>18-30</v>
      </c>
      <c r="BB117" t="str">
        <f t="shared" si="67"/>
        <v>Blank</v>
      </c>
      <c r="BC117" t="str">
        <f t="shared" si="68"/>
        <v>31-40</v>
      </c>
      <c r="BD117" t="str">
        <f t="shared" si="69"/>
        <v>MI</v>
      </c>
      <c r="BE117" t="str">
        <f t="shared" si="70"/>
        <v>female</v>
      </c>
      <c r="BF117">
        <f t="shared" si="71"/>
        <v>0</v>
      </c>
      <c r="BG117">
        <f t="shared" si="72"/>
        <v>0</v>
      </c>
      <c r="BH117" t="str">
        <f t="shared" si="73"/>
        <v>S, blank</v>
      </c>
      <c r="BI117">
        <f t="shared" si="74"/>
        <v>2</v>
      </c>
      <c r="BK117">
        <f t="shared" si="75"/>
        <v>-8.7462856143731463E-2</v>
      </c>
      <c r="BL117">
        <f t="shared" si="82"/>
        <v>-0.2148129459049134</v>
      </c>
      <c r="BM117">
        <f t="shared" si="83"/>
        <v>0</v>
      </c>
      <c r="BN117">
        <f t="shared" si="84"/>
        <v>0.87681282820822459</v>
      </c>
      <c r="BO117">
        <f t="shared" si="85"/>
        <v>1.608400077660413</v>
      </c>
      <c r="BP117">
        <f t="shared" si="86"/>
        <v>-6.3943938845999151E-2</v>
      </c>
      <c r="BQ117">
        <f t="shared" si="87"/>
        <v>-0.12308910231949276</v>
      </c>
      <c r="BR117">
        <f t="shared" si="88"/>
        <v>-0.13196937436222192</v>
      </c>
      <c r="BS117">
        <f t="shared" si="89"/>
        <v>0.1296081776499752</v>
      </c>
      <c r="BT117">
        <f t="shared" si="76"/>
        <v>-0.52064632557427459</v>
      </c>
      <c r="BV117">
        <f t="shared" si="77"/>
        <v>1.4728965403679792</v>
      </c>
      <c r="BW117">
        <f t="shared" si="78"/>
        <v>4.3618511387713585</v>
      </c>
      <c r="BX117">
        <f t="shared" si="79"/>
        <v>0.81349724673088464</v>
      </c>
      <c r="BY117">
        <f t="shared" si="80"/>
        <v>0.81349724673088464</v>
      </c>
      <c r="BZ117">
        <f t="shared" si="81"/>
        <v>-0.20641273680217739</v>
      </c>
    </row>
    <row r="118" spans="1:78" x14ac:dyDescent="0.3">
      <c r="A118" t="s">
        <v>2820</v>
      </c>
      <c r="B118" t="s">
        <v>2838</v>
      </c>
      <c r="C118" t="s">
        <v>2850</v>
      </c>
      <c r="D118" t="s">
        <v>2839</v>
      </c>
      <c r="E118" t="s">
        <v>15</v>
      </c>
      <c r="F118">
        <v>0</v>
      </c>
      <c r="G118">
        <v>0</v>
      </c>
      <c r="H118" t="s">
        <v>2843</v>
      </c>
      <c r="I118">
        <v>2</v>
      </c>
      <c r="J118">
        <v>-11.613432440426715</v>
      </c>
      <c r="K118">
        <v>-42.171718189759716</v>
      </c>
      <c r="L118">
        <v>-9.6115457513775127</v>
      </c>
      <c r="M118">
        <v>40.634191658169868</v>
      </c>
      <c r="N118">
        <v>151.41878811967541</v>
      </c>
      <c r="O118">
        <v>-14.754319664473872</v>
      </c>
      <c r="P118">
        <v>-22.013681658285037</v>
      </c>
      <c r="Q118">
        <v>-22.422560732600829</v>
      </c>
      <c r="R118">
        <v>25.957134405206311</v>
      </c>
      <c r="S118">
        <v>1</v>
      </c>
      <c r="T118">
        <v>1</v>
      </c>
      <c r="U118" t="s">
        <v>2818</v>
      </c>
      <c r="W118">
        <f t="shared" si="47"/>
        <v>-8.5268679762827468E-2</v>
      </c>
      <c r="X118">
        <f t="shared" si="48"/>
        <v>-0.21927540312111751</v>
      </c>
      <c r="Y118">
        <f t="shared" si="49"/>
        <v>3.1819752411496448E-2</v>
      </c>
      <c r="Z118">
        <f t="shared" si="50"/>
        <v>0.29559538538083652</v>
      </c>
      <c r="AA118">
        <f t="shared" si="51"/>
        <v>1.6593819257225275</v>
      </c>
      <c r="AB118">
        <f t="shared" si="52"/>
        <v>-6.7444200102322438E-2</v>
      </c>
      <c r="AC118">
        <f t="shared" si="53"/>
        <v>-0.15242674717787899</v>
      </c>
      <c r="AD118">
        <f t="shared" si="54"/>
        <v>-0.14484805481342802</v>
      </c>
      <c r="AE118">
        <f t="shared" si="55"/>
        <v>0.184715495640593</v>
      </c>
      <c r="AF118">
        <f t="shared" si="56"/>
        <v>-0.5239687488631376</v>
      </c>
      <c r="AH118">
        <f t="shared" si="57"/>
        <v>0.97828072531474108</v>
      </c>
      <c r="AI118">
        <f t="shared" si="58"/>
        <v>2.6598792454472115</v>
      </c>
      <c r="AJ118">
        <f t="shared" si="59"/>
        <v>0.7267669414929544</v>
      </c>
      <c r="AK118">
        <f t="shared" si="60"/>
        <v>0.7267669414929544</v>
      </c>
      <c r="AL118">
        <f t="shared" si="61"/>
        <v>-0.31914942850704126</v>
      </c>
      <c r="AN118">
        <f>VLOOKUP(J118,counts!$W$8:$Z$13,4,FALSE)</f>
        <v>52</v>
      </c>
      <c r="AO118">
        <f>VLOOKUP(K118,counts!$W$17:$Z$23,4,FALSE)</f>
        <v>48</v>
      </c>
      <c r="AP118">
        <f>VLOOKUP(L118,counts!$W$27:$Z$33,4,FALSE)</f>
        <v>55</v>
      </c>
      <c r="AQ118">
        <f>VLOOKUP(M118,counts!$W$38:$Z$49,4,FALSE)</f>
        <v>63</v>
      </c>
      <c r="AR118">
        <f>VLOOKUP(N118,counts!$W$53:$Z$54,4,FALSE)</f>
        <v>102</v>
      </c>
      <c r="AS118">
        <f>VLOOKUP(O118,counts!$W$58:$Z$62,4,FALSE)</f>
        <v>52</v>
      </c>
      <c r="AT118">
        <f>VLOOKUP(P118,counts!$W$66:$Z$69,4,FALSE)</f>
        <v>50</v>
      </c>
      <c r="AU118">
        <f>VLOOKUP(Q118,counts!$W$73:$Z$75,4,FALSE)</f>
        <v>50</v>
      </c>
      <c r="AV118">
        <f>VLOOKUP(R118,counts!$W$79:$Z$81,4,FALSE)</f>
        <v>59</v>
      </c>
      <c r="AW118">
        <f t="shared" si="62"/>
        <v>531</v>
      </c>
      <c r="AX118">
        <f t="shared" si="63"/>
        <v>1</v>
      </c>
      <c r="AY118">
        <f t="shared" si="64"/>
        <v>1</v>
      </c>
      <c r="AZ118" t="str">
        <f t="shared" si="65"/>
        <v>Train</v>
      </c>
      <c r="BA118" t="str">
        <f t="shared" si="66"/>
        <v>18-30</v>
      </c>
      <c r="BB118" t="str">
        <f t="shared" si="67"/>
        <v>Blank</v>
      </c>
      <c r="BC118" t="str">
        <f t="shared" si="68"/>
        <v>11-20</v>
      </c>
      <c r="BD118" t="str">
        <f t="shared" si="69"/>
        <v>Others</v>
      </c>
      <c r="BE118" t="str">
        <f t="shared" si="70"/>
        <v>female</v>
      </c>
      <c r="BF118">
        <f t="shared" si="71"/>
        <v>0</v>
      </c>
      <c r="BG118">
        <f t="shared" si="72"/>
        <v>0</v>
      </c>
      <c r="BH118" t="str">
        <f t="shared" si="73"/>
        <v>S, blank</v>
      </c>
      <c r="BI118">
        <f t="shared" si="74"/>
        <v>2</v>
      </c>
      <c r="BK118">
        <f t="shared" si="75"/>
        <v>-8.7462856143731463E-2</v>
      </c>
      <c r="BL118">
        <f t="shared" si="82"/>
        <v>-0.2148129459049134</v>
      </c>
      <c r="BM118">
        <f t="shared" si="83"/>
        <v>0</v>
      </c>
      <c r="BN118">
        <f t="shared" si="84"/>
        <v>0.28895367761902863</v>
      </c>
      <c r="BO118">
        <f t="shared" si="85"/>
        <v>1.608400077660413</v>
      </c>
      <c r="BP118">
        <f t="shared" si="86"/>
        <v>-6.3943938845999151E-2</v>
      </c>
      <c r="BQ118">
        <f t="shared" si="87"/>
        <v>-0.12308910231949276</v>
      </c>
      <c r="BR118">
        <f t="shared" si="88"/>
        <v>-0.13196937436222192</v>
      </c>
      <c r="BS118">
        <f t="shared" si="89"/>
        <v>0.1296081776499752</v>
      </c>
      <c r="BT118">
        <f t="shared" si="76"/>
        <v>-0.52064632557427459</v>
      </c>
      <c r="BV118">
        <f t="shared" si="77"/>
        <v>0.88503738977878355</v>
      </c>
      <c r="BW118">
        <f t="shared" si="78"/>
        <v>2.4230749880296254</v>
      </c>
      <c r="BX118">
        <f t="shared" si="79"/>
        <v>0.70786500339695591</v>
      </c>
      <c r="BY118">
        <f t="shared" si="80"/>
        <v>0.70786500339695591</v>
      </c>
      <c r="BZ118">
        <f t="shared" si="81"/>
        <v>-0.34550187663699822</v>
      </c>
    </row>
    <row r="119" spans="1:78" x14ac:dyDescent="0.3">
      <c r="A119" t="s">
        <v>2810</v>
      </c>
      <c r="B119" t="s">
        <v>2838</v>
      </c>
      <c r="C119" t="s">
        <v>2850</v>
      </c>
      <c r="D119" t="s">
        <v>2838</v>
      </c>
      <c r="E119" t="s">
        <v>20</v>
      </c>
      <c r="F119">
        <v>0</v>
      </c>
      <c r="G119">
        <v>0</v>
      </c>
      <c r="H119" t="s">
        <v>2843</v>
      </c>
      <c r="I119">
        <v>2</v>
      </c>
      <c r="J119">
        <v>32.769878926258563</v>
      </c>
      <c r="K119">
        <v>-42.171718189759716</v>
      </c>
      <c r="L119">
        <v>-9.6115457513775127</v>
      </c>
      <c r="M119">
        <v>-33.757758935166962</v>
      </c>
      <c r="N119">
        <v>-108.67008854708662</v>
      </c>
      <c r="O119">
        <v>-14.754319664473872</v>
      </c>
      <c r="P119">
        <v>-22.013681658285037</v>
      </c>
      <c r="Q119">
        <v>-22.422560732600829</v>
      </c>
      <c r="R119">
        <v>25.957134405206311</v>
      </c>
      <c r="S119">
        <v>0</v>
      </c>
      <c r="T119">
        <v>1</v>
      </c>
      <c r="U119" t="s">
        <v>2818</v>
      </c>
      <c r="W119">
        <f t="shared" si="47"/>
        <v>0.24060451777399761</v>
      </c>
      <c r="X119">
        <f t="shared" si="48"/>
        <v>-0.21927540312111751</v>
      </c>
      <c r="Y119">
        <f t="shared" si="49"/>
        <v>3.1819752411496448E-2</v>
      </c>
      <c r="Z119">
        <f t="shared" si="50"/>
        <v>-0.24557244416175711</v>
      </c>
      <c r="AA119">
        <f t="shared" si="51"/>
        <v>-1.1909036060913412</v>
      </c>
      <c r="AB119">
        <f t="shared" si="52"/>
        <v>-6.7444200102322438E-2</v>
      </c>
      <c r="AC119">
        <f t="shared" si="53"/>
        <v>-0.15242674717787899</v>
      </c>
      <c r="AD119">
        <f t="shared" si="54"/>
        <v>-0.14484805481342802</v>
      </c>
      <c r="AE119">
        <f t="shared" si="55"/>
        <v>0.184715495640593</v>
      </c>
      <c r="AF119">
        <f t="shared" si="56"/>
        <v>-0.5239687488631376</v>
      </c>
      <c r="AH119">
        <f t="shared" si="57"/>
        <v>-2.0872994385048962</v>
      </c>
      <c r="AI119">
        <f t="shared" si="58"/>
        <v>0.12402161196731001</v>
      </c>
      <c r="AJ119">
        <f t="shared" si="59"/>
        <v>0.11033739088899025</v>
      </c>
      <c r="AK119">
        <f t="shared" si="60"/>
        <v>0.88966260911100981</v>
      </c>
      <c r="AL119">
        <f t="shared" si="61"/>
        <v>-0.11691297901557235</v>
      </c>
      <c r="AN119">
        <f>VLOOKUP(J119,counts!$W$8:$Z$13,4,FALSE)</f>
        <v>61</v>
      </c>
      <c r="AO119">
        <f>VLOOKUP(K119,counts!$W$17:$Z$23,4,FALSE)</f>
        <v>48</v>
      </c>
      <c r="AP119">
        <f>VLOOKUP(L119,counts!$W$27:$Z$33,4,FALSE)</f>
        <v>55</v>
      </c>
      <c r="AQ119">
        <f>VLOOKUP(M119,counts!$W$38:$Z$49,4,FALSE)</f>
        <v>47</v>
      </c>
      <c r="AR119">
        <f>VLOOKUP(N119,counts!$W$53:$Z$54,4,FALSE)</f>
        <v>20</v>
      </c>
      <c r="AS119">
        <f>VLOOKUP(O119,counts!$W$58:$Z$62,4,FALSE)</f>
        <v>52</v>
      </c>
      <c r="AT119">
        <f>VLOOKUP(P119,counts!$W$66:$Z$69,4,FALSE)</f>
        <v>50</v>
      </c>
      <c r="AU119">
        <f>VLOOKUP(Q119,counts!$W$73:$Z$75,4,FALSE)</f>
        <v>50</v>
      </c>
      <c r="AV119">
        <f>VLOOKUP(R119,counts!$W$79:$Z$81,4,FALSE)</f>
        <v>59</v>
      </c>
      <c r="AW119">
        <f t="shared" si="62"/>
        <v>442</v>
      </c>
      <c r="AX119">
        <f t="shared" si="63"/>
        <v>0</v>
      </c>
      <c r="AY119">
        <f t="shared" si="64"/>
        <v>1</v>
      </c>
      <c r="AZ119" t="str">
        <f t="shared" si="65"/>
        <v>Train</v>
      </c>
      <c r="BA119" t="str">
        <f t="shared" si="66"/>
        <v>31-40</v>
      </c>
      <c r="BB119" t="str">
        <f t="shared" si="67"/>
        <v>Blank</v>
      </c>
      <c r="BC119" t="str">
        <f t="shared" si="68"/>
        <v>11-20</v>
      </c>
      <c r="BD119" t="str">
        <f t="shared" si="69"/>
        <v>Blank</v>
      </c>
      <c r="BE119" t="str">
        <f t="shared" si="70"/>
        <v>male</v>
      </c>
      <c r="BF119">
        <f t="shared" si="71"/>
        <v>0</v>
      </c>
      <c r="BG119">
        <f t="shared" si="72"/>
        <v>0</v>
      </c>
      <c r="BH119" t="str">
        <f t="shared" si="73"/>
        <v>S, blank</v>
      </c>
      <c r="BI119">
        <f t="shared" si="74"/>
        <v>2</v>
      </c>
      <c r="BK119">
        <f t="shared" si="75"/>
        <v>0.24679587375027071</v>
      </c>
      <c r="BL119">
        <f t="shared" si="82"/>
        <v>-0.2148129459049134</v>
      </c>
      <c r="BM119">
        <f t="shared" si="83"/>
        <v>0</v>
      </c>
      <c r="BN119">
        <f t="shared" si="84"/>
        <v>-0.24005469764357676</v>
      </c>
      <c r="BO119">
        <f t="shared" si="85"/>
        <v>-1.1543150029727813</v>
      </c>
      <c r="BP119">
        <f t="shared" si="86"/>
        <v>-6.3943938845999151E-2</v>
      </c>
      <c r="BQ119">
        <f t="shared" si="87"/>
        <v>-0.12308910231949276</v>
      </c>
      <c r="BR119">
        <f t="shared" si="88"/>
        <v>-0.13196937436222192</v>
      </c>
      <c r="BS119">
        <f t="shared" si="89"/>
        <v>0.1296081776499752</v>
      </c>
      <c r="BT119">
        <f t="shared" si="76"/>
        <v>-0.52064632557427459</v>
      </c>
      <c r="BV119">
        <f t="shared" si="77"/>
        <v>-2.0724273362230141</v>
      </c>
      <c r="BW119">
        <f t="shared" si="78"/>
        <v>0.12587985782654026</v>
      </c>
      <c r="BX119">
        <f t="shared" si="79"/>
        <v>0.11180576413325805</v>
      </c>
      <c r="BY119">
        <f t="shared" si="80"/>
        <v>0.88819423586674195</v>
      </c>
      <c r="BZ119">
        <f t="shared" si="81"/>
        <v>-0.11856482582461006</v>
      </c>
    </row>
    <row r="120" spans="1:78" x14ac:dyDescent="0.3">
      <c r="A120" t="s">
        <v>2820</v>
      </c>
      <c r="B120" t="s">
        <v>2838</v>
      </c>
      <c r="C120" t="s">
        <v>2849</v>
      </c>
      <c r="D120" t="s">
        <v>2839</v>
      </c>
      <c r="E120" t="s">
        <v>20</v>
      </c>
      <c r="F120">
        <v>1</v>
      </c>
      <c r="G120">
        <v>0</v>
      </c>
      <c r="H120" t="s">
        <v>2843</v>
      </c>
      <c r="I120">
        <v>2</v>
      </c>
      <c r="J120">
        <v>-11.613432440426715</v>
      </c>
      <c r="K120">
        <v>-42.171718189759716</v>
      </c>
      <c r="L120">
        <v>40.172297072540438</v>
      </c>
      <c r="M120">
        <v>40.634191658169868</v>
      </c>
      <c r="N120">
        <v>-108.67008854708662</v>
      </c>
      <c r="O120">
        <v>48.695090775187893</v>
      </c>
      <c r="P120">
        <v>-22.013681658285037</v>
      </c>
      <c r="Q120">
        <v>-22.422560732600829</v>
      </c>
      <c r="R120">
        <v>25.957134405206311</v>
      </c>
      <c r="S120">
        <v>0</v>
      </c>
      <c r="T120">
        <v>1</v>
      </c>
      <c r="U120" t="s">
        <v>2818</v>
      </c>
      <c r="W120">
        <f t="shared" si="47"/>
        <v>-8.5268679762827468E-2</v>
      </c>
      <c r="X120">
        <f t="shared" si="48"/>
        <v>-0.21927540312111751</v>
      </c>
      <c r="Y120">
        <f t="shared" si="49"/>
        <v>-0.13299344140000791</v>
      </c>
      <c r="Z120">
        <f t="shared" si="50"/>
        <v>0.29559538538083652</v>
      </c>
      <c r="AA120">
        <f t="shared" si="51"/>
        <v>-1.1909036060913412</v>
      </c>
      <c r="AB120">
        <f t="shared" si="52"/>
        <v>0.222592537028351</v>
      </c>
      <c r="AC120">
        <f t="shared" si="53"/>
        <v>-0.15242674717787899</v>
      </c>
      <c r="AD120">
        <f t="shared" si="54"/>
        <v>-0.14484805481342802</v>
      </c>
      <c r="AE120">
        <f t="shared" si="55"/>
        <v>0.184715495640593</v>
      </c>
      <c r="AF120">
        <f t="shared" si="56"/>
        <v>-0.5239687488631376</v>
      </c>
      <c r="AH120">
        <f t="shared" si="57"/>
        <v>-1.7467812631799582</v>
      </c>
      <c r="AI120">
        <f t="shared" si="58"/>
        <v>0.17433417717937769</v>
      </c>
      <c r="AJ120">
        <f t="shared" si="59"/>
        <v>0.14845363489131291</v>
      </c>
      <c r="AK120">
        <f t="shared" si="60"/>
        <v>0.85154636510868709</v>
      </c>
      <c r="AL120">
        <f t="shared" si="61"/>
        <v>-0.16070132926528086</v>
      </c>
      <c r="AN120">
        <f>VLOOKUP(J120,counts!$W$8:$Z$13,4,FALSE)</f>
        <v>52</v>
      </c>
      <c r="AO120">
        <f>VLOOKUP(K120,counts!$W$17:$Z$23,4,FALSE)</f>
        <v>48</v>
      </c>
      <c r="AP120">
        <f>VLOOKUP(L120,counts!$W$27:$Z$33,4,FALSE)</f>
        <v>50</v>
      </c>
      <c r="AQ120">
        <f>VLOOKUP(M120,counts!$W$38:$Z$49,4,FALSE)</f>
        <v>63</v>
      </c>
      <c r="AR120">
        <f>VLOOKUP(N120,counts!$W$53:$Z$54,4,FALSE)</f>
        <v>20</v>
      </c>
      <c r="AS120">
        <f>VLOOKUP(O120,counts!$W$58:$Z$62,4,FALSE)</f>
        <v>61</v>
      </c>
      <c r="AT120">
        <f>VLOOKUP(P120,counts!$W$66:$Z$69,4,FALSE)</f>
        <v>50</v>
      </c>
      <c r="AU120">
        <f>VLOOKUP(Q120,counts!$W$73:$Z$75,4,FALSE)</f>
        <v>50</v>
      </c>
      <c r="AV120">
        <f>VLOOKUP(R120,counts!$W$79:$Z$81,4,FALSE)</f>
        <v>59</v>
      </c>
      <c r="AW120">
        <f t="shared" si="62"/>
        <v>453</v>
      </c>
      <c r="AX120">
        <f t="shared" si="63"/>
        <v>0</v>
      </c>
      <c r="AY120">
        <f t="shared" si="64"/>
        <v>1</v>
      </c>
      <c r="AZ120" t="str">
        <f t="shared" si="65"/>
        <v>Train</v>
      </c>
      <c r="BA120" t="str">
        <f t="shared" si="66"/>
        <v>18-30</v>
      </c>
      <c r="BB120" t="str">
        <f t="shared" si="67"/>
        <v>Blank</v>
      </c>
      <c r="BC120" t="str">
        <f t="shared" si="68"/>
        <v>21-30</v>
      </c>
      <c r="BD120" t="str">
        <f t="shared" si="69"/>
        <v>Others</v>
      </c>
      <c r="BE120" t="str">
        <f t="shared" si="70"/>
        <v>male</v>
      </c>
      <c r="BF120">
        <f t="shared" si="71"/>
        <v>1</v>
      </c>
      <c r="BG120">
        <f t="shared" si="72"/>
        <v>0</v>
      </c>
      <c r="BH120" t="str">
        <f t="shared" si="73"/>
        <v>S, blank</v>
      </c>
      <c r="BI120">
        <f t="shared" si="74"/>
        <v>2</v>
      </c>
      <c r="BK120">
        <f t="shared" si="75"/>
        <v>-8.7462856143731463E-2</v>
      </c>
      <c r="BL120">
        <f t="shared" si="82"/>
        <v>-0.2148129459049134</v>
      </c>
      <c r="BM120">
        <f t="shared" si="83"/>
        <v>0</v>
      </c>
      <c r="BN120">
        <f t="shared" si="84"/>
        <v>0.28895367761902863</v>
      </c>
      <c r="BO120">
        <f t="shared" si="85"/>
        <v>-1.1543150029727813</v>
      </c>
      <c r="BP120">
        <f t="shared" si="86"/>
        <v>0.21104029039891525</v>
      </c>
      <c r="BQ120">
        <f t="shared" si="87"/>
        <v>-0.12308910231949276</v>
      </c>
      <c r="BR120">
        <f t="shared" si="88"/>
        <v>-0.13196937436222192</v>
      </c>
      <c r="BS120">
        <f t="shared" si="89"/>
        <v>0.1296081776499752</v>
      </c>
      <c r="BT120">
        <f t="shared" si="76"/>
        <v>-0.52064632557427459</v>
      </c>
      <c r="BV120">
        <f t="shared" si="77"/>
        <v>-1.6026934616094963</v>
      </c>
      <c r="BW120">
        <f t="shared" si="78"/>
        <v>0.20135344917017919</v>
      </c>
      <c r="BX120">
        <f t="shared" si="79"/>
        <v>0.16760550303431662</v>
      </c>
      <c r="BY120">
        <f t="shared" si="80"/>
        <v>0.83239449696568335</v>
      </c>
      <c r="BZ120">
        <f t="shared" si="81"/>
        <v>-0.18344879553006174</v>
      </c>
    </row>
    <row r="121" spans="1:78" x14ac:dyDescent="0.3">
      <c r="A121" t="s">
        <v>2820</v>
      </c>
      <c r="B121" t="s">
        <v>2838</v>
      </c>
      <c r="C121" t="s">
        <v>2850</v>
      </c>
      <c r="D121" t="s">
        <v>2838</v>
      </c>
      <c r="E121" t="s">
        <v>20</v>
      </c>
      <c r="F121">
        <v>1</v>
      </c>
      <c r="G121">
        <v>0</v>
      </c>
      <c r="H121" t="s">
        <v>2843</v>
      </c>
      <c r="I121">
        <v>2</v>
      </c>
      <c r="J121">
        <v>-11.613432440426715</v>
      </c>
      <c r="K121">
        <v>-42.171718189759716</v>
      </c>
      <c r="L121">
        <v>-9.6115457513775127</v>
      </c>
      <c r="M121">
        <v>-33.757758935166962</v>
      </c>
      <c r="N121">
        <v>-108.67008854708662</v>
      </c>
      <c r="O121">
        <v>48.695090775187893</v>
      </c>
      <c r="P121">
        <v>-22.013681658285037</v>
      </c>
      <c r="Q121">
        <v>-22.422560732600829</v>
      </c>
      <c r="R121">
        <v>25.957134405206311</v>
      </c>
      <c r="S121">
        <v>0</v>
      </c>
      <c r="T121">
        <v>1</v>
      </c>
      <c r="U121" t="s">
        <v>2818</v>
      </c>
      <c r="W121">
        <f t="shared" si="47"/>
        <v>-8.5268679762827468E-2</v>
      </c>
      <c r="X121">
        <f t="shared" si="48"/>
        <v>-0.21927540312111751</v>
      </c>
      <c r="Y121">
        <f t="shared" si="49"/>
        <v>3.1819752411496448E-2</v>
      </c>
      <c r="Z121">
        <f t="shared" si="50"/>
        <v>-0.24557244416175711</v>
      </c>
      <c r="AA121">
        <f t="shared" si="51"/>
        <v>-1.1909036060913412</v>
      </c>
      <c r="AB121">
        <f t="shared" si="52"/>
        <v>0.222592537028351</v>
      </c>
      <c r="AC121">
        <f t="shared" si="53"/>
        <v>-0.15242674717787899</v>
      </c>
      <c r="AD121">
        <f t="shared" si="54"/>
        <v>-0.14484805481342802</v>
      </c>
      <c r="AE121">
        <f t="shared" si="55"/>
        <v>0.184715495640593</v>
      </c>
      <c r="AF121">
        <f t="shared" si="56"/>
        <v>-0.5239687488631376</v>
      </c>
      <c r="AH121">
        <f t="shared" si="57"/>
        <v>-2.1231358989110474</v>
      </c>
      <c r="AI121">
        <f t="shared" si="58"/>
        <v>0.11965581102911128</v>
      </c>
      <c r="AJ121">
        <f t="shared" si="59"/>
        <v>0.10686838745483027</v>
      </c>
      <c r="AK121">
        <f t="shared" si="60"/>
        <v>0.89313161254516971</v>
      </c>
      <c r="AL121">
        <f t="shared" si="61"/>
        <v>-0.11302132649597217</v>
      </c>
      <c r="AN121">
        <f>VLOOKUP(J121,counts!$W$8:$Z$13,4,FALSE)</f>
        <v>52</v>
      </c>
      <c r="AO121">
        <f>VLOOKUP(K121,counts!$W$17:$Z$23,4,FALSE)</f>
        <v>48</v>
      </c>
      <c r="AP121">
        <f>VLOOKUP(L121,counts!$W$27:$Z$33,4,FALSE)</f>
        <v>55</v>
      </c>
      <c r="AQ121">
        <f>VLOOKUP(M121,counts!$W$38:$Z$49,4,FALSE)</f>
        <v>47</v>
      </c>
      <c r="AR121">
        <f>VLOOKUP(N121,counts!$W$53:$Z$54,4,FALSE)</f>
        <v>20</v>
      </c>
      <c r="AS121">
        <f>VLOOKUP(O121,counts!$W$58:$Z$62,4,FALSE)</f>
        <v>61</v>
      </c>
      <c r="AT121">
        <f>VLOOKUP(P121,counts!$W$66:$Z$69,4,FALSE)</f>
        <v>50</v>
      </c>
      <c r="AU121">
        <f>VLOOKUP(Q121,counts!$W$73:$Z$75,4,FALSE)</f>
        <v>50</v>
      </c>
      <c r="AV121">
        <f>VLOOKUP(R121,counts!$W$79:$Z$81,4,FALSE)</f>
        <v>59</v>
      </c>
      <c r="AW121">
        <f t="shared" si="62"/>
        <v>442</v>
      </c>
      <c r="AX121">
        <f t="shared" si="63"/>
        <v>0</v>
      </c>
      <c r="AY121">
        <f t="shared" si="64"/>
        <v>1</v>
      </c>
      <c r="AZ121" t="str">
        <f t="shared" si="65"/>
        <v>Train</v>
      </c>
      <c r="BA121" t="str">
        <f t="shared" si="66"/>
        <v>18-30</v>
      </c>
      <c r="BB121" t="str">
        <f t="shared" si="67"/>
        <v>Blank</v>
      </c>
      <c r="BC121" t="str">
        <f t="shared" si="68"/>
        <v>11-20</v>
      </c>
      <c r="BD121" t="str">
        <f t="shared" si="69"/>
        <v>Blank</v>
      </c>
      <c r="BE121" t="str">
        <f t="shared" si="70"/>
        <v>male</v>
      </c>
      <c r="BF121">
        <f t="shared" si="71"/>
        <v>1</v>
      </c>
      <c r="BG121">
        <f t="shared" si="72"/>
        <v>0</v>
      </c>
      <c r="BH121" t="str">
        <f t="shared" si="73"/>
        <v>S, blank</v>
      </c>
      <c r="BI121">
        <f t="shared" si="74"/>
        <v>2</v>
      </c>
      <c r="BK121">
        <f t="shared" si="75"/>
        <v>-8.7462856143731463E-2</v>
      </c>
      <c r="BL121">
        <f t="shared" si="82"/>
        <v>-0.2148129459049134</v>
      </c>
      <c r="BM121">
        <f t="shared" si="83"/>
        <v>0</v>
      </c>
      <c r="BN121">
        <f t="shared" si="84"/>
        <v>-0.24005469764357676</v>
      </c>
      <c r="BO121">
        <f t="shared" si="85"/>
        <v>-1.1543150029727813</v>
      </c>
      <c r="BP121">
        <f t="shared" si="86"/>
        <v>0.21104029039891525</v>
      </c>
      <c r="BQ121">
        <f t="shared" si="87"/>
        <v>-0.12308910231949276</v>
      </c>
      <c r="BR121">
        <f t="shared" si="88"/>
        <v>-0.13196937436222192</v>
      </c>
      <c r="BS121">
        <f t="shared" si="89"/>
        <v>0.1296081776499752</v>
      </c>
      <c r="BT121">
        <f t="shared" si="76"/>
        <v>-0.52064632557427459</v>
      </c>
      <c r="BV121">
        <f t="shared" si="77"/>
        <v>-2.1317018368721019</v>
      </c>
      <c r="BW121">
        <f t="shared" si="78"/>
        <v>0.11863522415754986</v>
      </c>
      <c r="BX121">
        <f t="shared" si="79"/>
        <v>0.10605353880832304</v>
      </c>
      <c r="BY121">
        <f t="shared" si="80"/>
        <v>0.89394646119167698</v>
      </c>
      <c r="BZ121">
        <f t="shared" si="81"/>
        <v>-0.11210939241211425</v>
      </c>
    </row>
    <row r="122" spans="1:78" x14ac:dyDescent="0.3">
      <c r="A122" t="s">
        <v>2810</v>
      </c>
      <c r="B122" t="s">
        <v>2823</v>
      </c>
      <c r="C122" t="s">
        <v>2850</v>
      </c>
      <c r="D122" t="s">
        <v>2839</v>
      </c>
      <c r="E122" t="s">
        <v>15</v>
      </c>
      <c r="F122">
        <v>0</v>
      </c>
      <c r="G122">
        <v>0</v>
      </c>
      <c r="H122" t="s">
        <v>2843</v>
      </c>
      <c r="I122">
        <v>2</v>
      </c>
      <c r="J122">
        <v>32.769878926258563</v>
      </c>
      <c r="K122">
        <v>123.30204897661667</v>
      </c>
      <c r="L122">
        <v>-9.6115457513775127</v>
      </c>
      <c r="M122">
        <v>40.634191658169868</v>
      </c>
      <c r="N122">
        <v>151.41878811967541</v>
      </c>
      <c r="O122">
        <v>-14.754319664473872</v>
      </c>
      <c r="P122">
        <v>-22.013681658285037</v>
      </c>
      <c r="Q122">
        <v>-22.422560732600829</v>
      </c>
      <c r="R122">
        <v>25.957134405206311</v>
      </c>
      <c r="S122">
        <v>1</v>
      </c>
      <c r="T122">
        <v>1</v>
      </c>
      <c r="U122" t="s">
        <v>2818</v>
      </c>
      <c r="W122">
        <f t="shared" si="47"/>
        <v>0.24060451777399761</v>
      </c>
      <c r="X122">
        <f t="shared" si="48"/>
        <v>0.64111939602149381</v>
      </c>
      <c r="Y122">
        <f t="shared" si="49"/>
        <v>3.1819752411496448E-2</v>
      </c>
      <c r="Z122">
        <f t="shared" si="50"/>
        <v>0.29559538538083652</v>
      </c>
      <c r="AA122">
        <f t="shared" si="51"/>
        <v>1.6593819257225275</v>
      </c>
      <c r="AB122">
        <f t="shared" si="52"/>
        <v>-6.7444200102322438E-2</v>
      </c>
      <c r="AC122">
        <f t="shared" si="53"/>
        <v>-0.15242674717787899</v>
      </c>
      <c r="AD122">
        <f t="shared" si="54"/>
        <v>-0.14484805481342802</v>
      </c>
      <c r="AE122">
        <f t="shared" si="55"/>
        <v>0.184715495640593</v>
      </c>
      <c r="AF122">
        <f t="shared" si="56"/>
        <v>-0.5239687488631376</v>
      </c>
      <c r="AH122">
        <f t="shared" si="57"/>
        <v>2.1645487219941781</v>
      </c>
      <c r="AI122">
        <f t="shared" si="58"/>
        <v>8.710670095915555</v>
      </c>
      <c r="AJ122">
        <f t="shared" si="59"/>
        <v>0.89702049496866199</v>
      </c>
      <c r="AK122">
        <f t="shared" si="60"/>
        <v>0.89702049496866199</v>
      </c>
      <c r="AL122">
        <f t="shared" si="61"/>
        <v>-0.10867656883579639</v>
      </c>
      <c r="AN122">
        <f>VLOOKUP(J122,counts!$W$8:$Z$13,4,FALSE)</f>
        <v>61</v>
      </c>
      <c r="AO122">
        <f>VLOOKUP(K122,counts!$W$17:$Z$23,4,FALSE)</f>
        <v>73</v>
      </c>
      <c r="AP122">
        <f>VLOOKUP(L122,counts!$W$27:$Z$33,4,FALSE)</f>
        <v>55</v>
      </c>
      <c r="AQ122">
        <f>VLOOKUP(M122,counts!$W$38:$Z$49,4,FALSE)</f>
        <v>63</v>
      </c>
      <c r="AR122">
        <f>VLOOKUP(N122,counts!$W$53:$Z$54,4,FALSE)</f>
        <v>102</v>
      </c>
      <c r="AS122">
        <f>VLOOKUP(O122,counts!$W$58:$Z$62,4,FALSE)</f>
        <v>52</v>
      </c>
      <c r="AT122">
        <f>VLOOKUP(P122,counts!$W$66:$Z$69,4,FALSE)</f>
        <v>50</v>
      </c>
      <c r="AU122">
        <f>VLOOKUP(Q122,counts!$W$73:$Z$75,4,FALSE)</f>
        <v>50</v>
      </c>
      <c r="AV122">
        <f>VLOOKUP(R122,counts!$W$79:$Z$81,4,FALSE)</f>
        <v>59</v>
      </c>
      <c r="AW122">
        <f t="shared" si="62"/>
        <v>565</v>
      </c>
      <c r="AX122">
        <f t="shared" si="63"/>
        <v>1</v>
      </c>
      <c r="AY122">
        <f t="shared" si="64"/>
        <v>1</v>
      </c>
      <c r="AZ122" t="str">
        <f t="shared" si="65"/>
        <v>Train</v>
      </c>
      <c r="BA122" t="str">
        <f t="shared" si="66"/>
        <v>31-40</v>
      </c>
      <c r="BB122" t="str">
        <f t="shared" si="67"/>
        <v>F, G, T</v>
      </c>
      <c r="BC122" t="str">
        <f t="shared" si="68"/>
        <v>11-20</v>
      </c>
      <c r="BD122" t="str">
        <f t="shared" si="69"/>
        <v>Others</v>
      </c>
      <c r="BE122" t="str">
        <f t="shared" si="70"/>
        <v>female</v>
      </c>
      <c r="BF122">
        <f t="shared" si="71"/>
        <v>0</v>
      </c>
      <c r="BG122">
        <f t="shared" si="72"/>
        <v>0</v>
      </c>
      <c r="BH122" t="str">
        <f t="shared" si="73"/>
        <v>S, blank</v>
      </c>
      <c r="BI122">
        <f t="shared" si="74"/>
        <v>2</v>
      </c>
      <c r="BK122">
        <f t="shared" si="75"/>
        <v>0.24679587375027071</v>
      </c>
      <c r="BL122">
        <f t="shared" si="82"/>
        <v>0.62807202347308144</v>
      </c>
      <c r="BM122">
        <f t="shared" si="83"/>
        <v>0</v>
      </c>
      <c r="BN122">
        <f t="shared" si="84"/>
        <v>0.28895367761902863</v>
      </c>
      <c r="BO122">
        <f t="shared" si="85"/>
        <v>1.608400077660413</v>
      </c>
      <c r="BP122">
        <f t="shared" si="86"/>
        <v>-6.3943938845999151E-2</v>
      </c>
      <c r="BQ122">
        <f t="shared" si="87"/>
        <v>-0.12308910231949276</v>
      </c>
      <c r="BR122">
        <f t="shared" si="88"/>
        <v>-0.13196937436222192</v>
      </c>
      <c r="BS122">
        <f t="shared" si="89"/>
        <v>0.1296081776499752</v>
      </c>
      <c r="BT122">
        <f t="shared" si="76"/>
        <v>-0.52064632557427459</v>
      </c>
      <c r="BV122">
        <f t="shared" si="77"/>
        <v>2.0621810890507808</v>
      </c>
      <c r="BW122">
        <f t="shared" si="78"/>
        <v>7.8631012449653586</v>
      </c>
      <c r="BX122">
        <f t="shared" si="79"/>
        <v>0.88717267552731105</v>
      </c>
      <c r="BY122">
        <f t="shared" si="80"/>
        <v>0.88717267552731105</v>
      </c>
      <c r="BZ122">
        <f t="shared" si="81"/>
        <v>-0.11971564196928303</v>
      </c>
    </row>
    <row r="123" spans="1:78" x14ac:dyDescent="0.3">
      <c r="A123" t="s">
        <v>2811</v>
      </c>
      <c r="B123" t="s">
        <v>2838</v>
      </c>
      <c r="C123" t="s">
        <v>2825</v>
      </c>
      <c r="D123" t="s">
        <v>2838</v>
      </c>
      <c r="E123" t="s">
        <v>20</v>
      </c>
      <c r="F123">
        <v>0</v>
      </c>
      <c r="G123">
        <v>0</v>
      </c>
      <c r="H123" t="s">
        <v>2843</v>
      </c>
      <c r="I123">
        <v>3</v>
      </c>
      <c r="J123">
        <v>-13.385578549662212</v>
      </c>
      <c r="K123">
        <v>-42.171718189759716</v>
      </c>
      <c r="L123">
        <v>-82.840254641099079</v>
      </c>
      <c r="M123">
        <v>-33.757758935166962</v>
      </c>
      <c r="N123">
        <v>-108.67008854708662</v>
      </c>
      <c r="O123">
        <v>-14.754319664473872</v>
      </c>
      <c r="P123">
        <v>-22.013681658285037</v>
      </c>
      <c r="Q123">
        <v>-22.422560732600829</v>
      </c>
      <c r="R123">
        <v>-67.960368165567971</v>
      </c>
      <c r="S123">
        <v>0</v>
      </c>
      <c r="T123">
        <v>1</v>
      </c>
      <c r="U123" t="s">
        <v>2818</v>
      </c>
      <c r="W123">
        <f t="shared" si="47"/>
        <v>-9.8280212731782335E-2</v>
      </c>
      <c r="X123">
        <f t="shared" si="48"/>
        <v>-0.21927540312111751</v>
      </c>
      <c r="Y123">
        <f t="shared" si="49"/>
        <v>0.27424895647063957</v>
      </c>
      <c r="Z123">
        <f t="shared" si="50"/>
        <v>-0.24557244416175711</v>
      </c>
      <c r="AA123">
        <f t="shared" si="51"/>
        <v>-1.1909036060913412</v>
      </c>
      <c r="AB123">
        <f t="shared" si="52"/>
        <v>-6.7444200102322438E-2</v>
      </c>
      <c r="AC123">
        <f t="shared" si="53"/>
        <v>-0.15242674717787899</v>
      </c>
      <c r="AD123">
        <f t="shared" si="54"/>
        <v>-0.14484805481342802</v>
      </c>
      <c r="AE123">
        <f t="shared" si="55"/>
        <v>-0.48361783291079313</v>
      </c>
      <c r="AF123">
        <f t="shared" si="56"/>
        <v>-0.5239687488631376</v>
      </c>
      <c r="AH123">
        <f t="shared" si="57"/>
        <v>-2.852088293502919</v>
      </c>
      <c r="AI123">
        <f t="shared" si="58"/>
        <v>5.7723650996289601E-2</v>
      </c>
      <c r="AJ123">
        <f t="shared" si="59"/>
        <v>5.4573471002485975E-2</v>
      </c>
      <c r="AK123">
        <f t="shared" si="60"/>
        <v>0.945426528997514</v>
      </c>
      <c r="AL123">
        <f t="shared" si="61"/>
        <v>-5.6119099881194345E-2</v>
      </c>
      <c r="AN123">
        <f>VLOOKUP(J123,counts!$W$8:$Z$13,4,FALSE)</f>
        <v>51</v>
      </c>
      <c r="AO123">
        <f>VLOOKUP(K123,counts!$W$17:$Z$23,4,FALSE)</f>
        <v>48</v>
      </c>
      <c r="AP123">
        <f>VLOOKUP(L123,counts!$W$27:$Z$33,4,FALSE)</f>
        <v>62</v>
      </c>
      <c r="AQ123">
        <f>VLOOKUP(M123,counts!$W$38:$Z$49,4,FALSE)</f>
        <v>47</v>
      </c>
      <c r="AR123">
        <f>VLOOKUP(N123,counts!$W$53:$Z$54,4,FALSE)</f>
        <v>20</v>
      </c>
      <c r="AS123">
        <f>VLOOKUP(O123,counts!$W$58:$Z$62,4,FALSE)</f>
        <v>52</v>
      </c>
      <c r="AT123">
        <f>VLOOKUP(P123,counts!$W$66:$Z$69,4,FALSE)</f>
        <v>50</v>
      </c>
      <c r="AU123">
        <f>VLOOKUP(Q123,counts!$W$73:$Z$75,4,FALSE)</f>
        <v>50</v>
      </c>
      <c r="AV123">
        <f>VLOOKUP(R123,counts!$W$79:$Z$81,4,FALSE)</f>
        <v>40</v>
      </c>
      <c r="AW123">
        <f t="shared" si="62"/>
        <v>420</v>
      </c>
      <c r="AX123">
        <f t="shared" si="63"/>
        <v>0</v>
      </c>
      <c r="AY123">
        <f t="shared" si="64"/>
        <v>1</v>
      </c>
      <c r="AZ123" t="str">
        <f t="shared" si="65"/>
        <v>Train</v>
      </c>
      <c r="BA123" t="str">
        <f t="shared" si="66"/>
        <v>41-50</v>
      </c>
      <c r="BB123" t="str">
        <f t="shared" si="67"/>
        <v>Blank</v>
      </c>
      <c r="BC123" t="str">
        <f t="shared" si="68"/>
        <v>0-10</v>
      </c>
      <c r="BD123" t="str">
        <f t="shared" si="69"/>
        <v>Blank</v>
      </c>
      <c r="BE123" t="str">
        <f t="shared" si="70"/>
        <v>male</v>
      </c>
      <c r="BF123">
        <f t="shared" si="71"/>
        <v>0</v>
      </c>
      <c r="BG123">
        <f t="shared" si="72"/>
        <v>0</v>
      </c>
      <c r="BH123" t="str">
        <f t="shared" si="73"/>
        <v>S, blank</v>
      </c>
      <c r="BI123">
        <f t="shared" si="74"/>
        <v>3</v>
      </c>
      <c r="BK123">
        <f t="shared" si="75"/>
        <v>-0.10080920839685074</v>
      </c>
      <c r="BL123">
        <f t="shared" si="82"/>
        <v>-0.2148129459049134</v>
      </c>
      <c r="BM123">
        <f t="shared" si="83"/>
        <v>0</v>
      </c>
      <c r="BN123">
        <f t="shared" si="84"/>
        <v>-0.24005469764357676</v>
      </c>
      <c r="BO123">
        <f t="shared" si="85"/>
        <v>-1.1543150029727813</v>
      </c>
      <c r="BP123">
        <f t="shared" si="86"/>
        <v>-6.3943938845999151E-2</v>
      </c>
      <c r="BQ123">
        <f t="shared" si="87"/>
        <v>-0.12308910231949276</v>
      </c>
      <c r="BR123">
        <f t="shared" si="88"/>
        <v>-0.13196937436222192</v>
      </c>
      <c r="BS123">
        <f t="shared" si="89"/>
        <v>-0.33933712916299258</v>
      </c>
      <c r="BT123">
        <f t="shared" si="76"/>
        <v>-0.52064632557427459</v>
      </c>
      <c r="BV123">
        <f t="shared" si="77"/>
        <v>-2.8889777251831035</v>
      </c>
      <c r="BW123">
        <f t="shared" si="78"/>
        <v>5.5633055823796192E-2</v>
      </c>
      <c r="BX123">
        <f t="shared" si="79"/>
        <v>5.2701130868226927E-2</v>
      </c>
      <c r="BY123">
        <f t="shared" si="80"/>
        <v>0.94729886913177308</v>
      </c>
      <c r="BZ123">
        <f t="shared" si="81"/>
        <v>-5.4140639881817818E-2</v>
      </c>
    </row>
    <row r="124" spans="1:78" x14ac:dyDescent="0.3">
      <c r="A124" t="s">
        <v>2821</v>
      </c>
      <c r="B124" t="s">
        <v>2838</v>
      </c>
      <c r="C124" t="s">
        <v>2849</v>
      </c>
      <c r="D124" t="s">
        <v>2839</v>
      </c>
      <c r="E124" t="s">
        <v>20</v>
      </c>
      <c r="F124">
        <v>0</v>
      </c>
      <c r="G124">
        <v>2</v>
      </c>
      <c r="H124" t="s">
        <v>2843</v>
      </c>
      <c r="I124">
        <v>3</v>
      </c>
      <c r="J124">
        <v>-3.7643689058441341</v>
      </c>
      <c r="K124">
        <v>-42.171718189759716</v>
      </c>
      <c r="L124">
        <v>40.172297072540438</v>
      </c>
      <c r="M124">
        <v>40.634191658169868</v>
      </c>
      <c r="N124">
        <v>-108.67008854708662</v>
      </c>
      <c r="O124">
        <v>-14.754319664473872</v>
      </c>
      <c r="P124">
        <v>75.609641767585757</v>
      </c>
      <c r="Q124">
        <v>-22.422560732600829</v>
      </c>
      <c r="R124">
        <v>-67.960368165567971</v>
      </c>
      <c r="S124">
        <v>0</v>
      </c>
      <c r="T124">
        <v>1</v>
      </c>
      <c r="U124" t="s">
        <v>2818</v>
      </c>
      <c r="W124">
        <f t="shared" si="47"/>
        <v>-2.7638923151110589E-2</v>
      </c>
      <c r="X124">
        <f t="shared" si="48"/>
        <v>-0.21927540312111751</v>
      </c>
      <c r="Y124">
        <f t="shared" si="49"/>
        <v>-0.13299344140000791</v>
      </c>
      <c r="Z124">
        <f t="shared" si="50"/>
        <v>0.29559538538083652</v>
      </c>
      <c r="AA124">
        <f t="shared" si="51"/>
        <v>-1.1909036060913412</v>
      </c>
      <c r="AB124">
        <f t="shared" si="52"/>
        <v>-6.7444200102322438E-2</v>
      </c>
      <c r="AC124">
        <f t="shared" si="53"/>
        <v>0.5235349510734969</v>
      </c>
      <c r="AD124">
        <f t="shared" si="54"/>
        <v>-0.14484805481342802</v>
      </c>
      <c r="AE124">
        <f t="shared" si="55"/>
        <v>-0.48361783291079313</v>
      </c>
      <c r="AF124">
        <f t="shared" si="56"/>
        <v>-0.5239687488631376</v>
      </c>
      <c r="AH124">
        <f t="shared" si="57"/>
        <v>-1.9715598739989249</v>
      </c>
      <c r="AI124">
        <f t="shared" si="58"/>
        <v>0.13923949066657754</v>
      </c>
      <c r="AJ124">
        <f t="shared" si="59"/>
        <v>0.12222143965980979</v>
      </c>
      <c r="AK124">
        <f t="shared" si="60"/>
        <v>0.87777856034019019</v>
      </c>
      <c r="AL124">
        <f t="shared" si="61"/>
        <v>-0.13036092633684201</v>
      </c>
      <c r="AN124">
        <f>VLOOKUP(J124,counts!$W$8:$Z$13,4,FALSE)</f>
        <v>53</v>
      </c>
      <c r="AO124">
        <f>VLOOKUP(K124,counts!$W$17:$Z$23,4,FALSE)</f>
        <v>48</v>
      </c>
      <c r="AP124">
        <f>VLOOKUP(L124,counts!$W$27:$Z$33,4,FALSE)</f>
        <v>50</v>
      </c>
      <c r="AQ124">
        <f>VLOOKUP(M124,counts!$W$38:$Z$49,4,FALSE)</f>
        <v>63</v>
      </c>
      <c r="AR124">
        <f>VLOOKUP(N124,counts!$W$53:$Z$54,4,FALSE)</f>
        <v>20</v>
      </c>
      <c r="AS124">
        <f>VLOOKUP(O124,counts!$W$58:$Z$62,4,FALSE)</f>
        <v>52</v>
      </c>
      <c r="AT124">
        <f>VLOOKUP(P124,counts!$W$66:$Z$69,4,FALSE)</f>
        <v>69</v>
      </c>
      <c r="AU124">
        <f>VLOOKUP(Q124,counts!$W$73:$Z$75,4,FALSE)</f>
        <v>50</v>
      </c>
      <c r="AV124">
        <f>VLOOKUP(R124,counts!$W$79:$Z$81,4,FALSE)</f>
        <v>40</v>
      </c>
      <c r="AW124">
        <f t="shared" si="62"/>
        <v>445</v>
      </c>
      <c r="AX124">
        <f t="shared" si="63"/>
        <v>0</v>
      </c>
      <c r="AY124">
        <f t="shared" si="64"/>
        <v>1</v>
      </c>
      <c r="AZ124" t="str">
        <f t="shared" si="65"/>
        <v>Train</v>
      </c>
      <c r="BA124" t="str">
        <f t="shared" si="66"/>
        <v>0-17</v>
      </c>
      <c r="BB124" t="str">
        <f t="shared" si="67"/>
        <v>Blank</v>
      </c>
      <c r="BC124" t="str">
        <f t="shared" si="68"/>
        <v>21-30</v>
      </c>
      <c r="BD124" t="str">
        <f t="shared" si="69"/>
        <v>Others</v>
      </c>
      <c r="BE124" t="str">
        <f t="shared" si="70"/>
        <v>male</v>
      </c>
      <c r="BF124">
        <f t="shared" si="71"/>
        <v>0</v>
      </c>
      <c r="BG124">
        <f t="shared" si="72"/>
        <v>2</v>
      </c>
      <c r="BH124" t="str">
        <f t="shared" si="73"/>
        <v>S, blank</v>
      </c>
      <c r="BI124">
        <f t="shared" si="74"/>
        <v>3</v>
      </c>
      <c r="BK124">
        <f t="shared" si="75"/>
        <v>-2.8350141766673408E-2</v>
      </c>
      <c r="BL124">
        <f t="shared" si="82"/>
        <v>-0.2148129459049134</v>
      </c>
      <c r="BM124">
        <f t="shared" si="83"/>
        <v>0</v>
      </c>
      <c r="BN124">
        <f t="shared" si="84"/>
        <v>0.28895367761902863</v>
      </c>
      <c r="BO124">
        <f t="shared" si="85"/>
        <v>-1.1543150029727813</v>
      </c>
      <c r="BP124">
        <f t="shared" si="86"/>
        <v>-6.3943938845999151E-2</v>
      </c>
      <c r="BQ124">
        <f t="shared" si="87"/>
        <v>0.42276994263555601</v>
      </c>
      <c r="BR124">
        <f t="shared" si="88"/>
        <v>-0.13196937436222192</v>
      </c>
      <c r="BS124">
        <f t="shared" si="89"/>
        <v>-0.33933712916299258</v>
      </c>
      <c r="BT124">
        <f t="shared" si="76"/>
        <v>-0.52064632557427459</v>
      </c>
      <c r="BV124">
        <f t="shared" si="77"/>
        <v>-1.7416512383352718</v>
      </c>
      <c r="BW124">
        <f t="shared" si="78"/>
        <v>0.1752308137571367</v>
      </c>
      <c r="BX124">
        <f t="shared" si="79"/>
        <v>0.14910331800860049</v>
      </c>
      <c r="BY124">
        <f t="shared" si="80"/>
        <v>0.85089668199139945</v>
      </c>
      <c r="BZ124">
        <f t="shared" si="81"/>
        <v>-0.16146456554497035</v>
      </c>
    </row>
    <row r="125" spans="1:78" x14ac:dyDescent="0.3">
      <c r="A125" t="s">
        <v>2820</v>
      </c>
      <c r="B125" t="s">
        <v>2838</v>
      </c>
      <c r="C125" t="s">
        <v>2825</v>
      </c>
      <c r="D125" t="s">
        <v>2838</v>
      </c>
      <c r="E125" t="s">
        <v>20</v>
      </c>
      <c r="F125">
        <v>0</v>
      </c>
      <c r="G125">
        <v>0</v>
      </c>
      <c r="H125" t="s">
        <v>2843</v>
      </c>
      <c r="I125">
        <v>3</v>
      </c>
      <c r="J125">
        <v>-11.613432440426715</v>
      </c>
      <c r="K125">
        <v>-42.171718189759716</v>
      </c>
      <c r="L125">
        <v>-82.840254641099079</v>
      </c>
      <c r="M125">
        <v>-33.757758935166962</v>
      </c>
      <c r="N125">
        <v>-108.67008854708662</v>
      </c>
      <c r="O125">
        <v>-14.754319664473872</v>
      </c>
      <c r="P125">
        <v>-22.013681658285037</v>
      </c>
      <c r="Q125">
        <v>-22.422560732600829</v>
      </c>
      <c r="R125">
        <v>-67.960368165567971</v>
      </c>
      <c r="S125">
        <v>0</v>
      </c>
      <c r="T125">
        <v>1</v>
      </c>
      <c r="U125" t="s">
        <v>2818</v>
      </c>
      <c r="W125">
        <f t="shared" si="47"/>
        <v>-8.5268679762827468E-2</v>
      </c>
      <c r="X125">
        <f t="shared" si="48"/>
        <v>-0.21927540312111751</v>
      </c>
      <c r="Y125">
        <f t="shared" si="49"/>
        <v>0.27424895647063957</v>
      </c>
      <c r="Z125">
        <f t="shared" si="50"/>
        <v>-0.24557244416175711</v>
      </c>
      <c r="AA125">
        <f t="shared" si="51"/>
        <v>-1.1909036060913412</v>
      </c>
      <c r="AB125">
        <f t="shared" si="52"/>
        <v>-6.7444200102322438E-2</v>
      </c>
      <c r="AC125">
        <f t="shared" si="53"/>
        <v>-0.15242674717787899</v>
      </c>
      <c r="AD125">
        <f t="shared" si="54"/>
        <v>-0.14484805481342802</v>
      </c>
      <c r="AE125">
        <f t="shared" si="55"/>
        <v>-0.48361783291079313</v>
      </c>
      <c r="AF125">
        <f t="shared" si="56"/>
        <v>-0.5239687488631376</v>
      </c>
      <c r="AH125">
        <f t="shared" si="57"/>
        <v>-2.8390767605339642</v>
      </c>
      <c r="AI125">
        <f t="shared" si="58"/>
        <v>5.8479631752988308E-2</v>
      </c>
      <c r="AJ125">
        <f t="shared" si="59"/>
        <v>5.5248707673418308E-2</v>
      </c>
      <c r="AK125">
        <f t="shared" si="60"/>
        <v>0.94475129232658173</v>
      </c>
      <c r="AL125">
        <f t="shared" si="61"/>
        <v>-5.6833568850238797E-2</v>
      </c>
      <c r="AN125">
        <f>VLOOKUP(J125,counts!$W$8:$Z$13,4,FALSE)</f>
        <v>52</v>
      </c>
      <c r="AO125">
        <f>VLOOKUP(K125,counts!$W$17:$Z$23,4,FALSE)</f>
        <v>48</v>
      </c>
      <c r="AP125">
        <f>VLOOKUP(L125,counts!$W$27:$Z$33,4,FALSE)</f>
        <v>62</v>
      </c>
      <c r="AQ125">
        <f>VLOOKUP(M125,counts!$W$38:$Z$49,4,FALSE)</f>
        <v>47</v>
      </c>
      <c r="AR125">
        <f>VLOOKUP(N125,counts!$W$53:$Z$54,4,FALSE)</f>
        <v>20</v>
      </c>
      <c r="AS125">
        <f>VLOOKUP(O125,counts!$W$58:$Z$62,4,FALSE)</f>
        <v>52</v>
      </c>
      <c r="AT125">
        <f>VLOOKUP(P125,counts!$W$66:$Z$69,4,FALSE)</f>
        <v>50</v>
      </c>
      <c r="AU125">
        <f>VLOOKUP(Q125,counts!$W$73:$Z$75,4,FALSE)</f>
        <v>50</v>
      </c>
      <c r="AV125">
        <f>VLOOKUP(R125,counts!$W$79:$Z$81,4,FALSE)</f>
        <v>40</v>
      </c>
      <c r="AW125">
        <f t="shared" si="62"/>
        <v>421</v>
      </c>
      <c r="AX125">
        <f t="shared" si="63"/>
        <v>0</v>
      </c>
      <c r="AY125">
        <f t="shared" si="64"/>
        <v>1</v>
      </c>
      <c r="AZ125" t="str">
        <f t="shared" si="65"/>
        <v>Train</v>
      </c>
      <c r="BA125" t="str">
        <f t="shared" si="66"/>
        <v>18-30</v>
      </c>
      <c r="BB125" t="str">
        <f t="shared" si="67"/>
        <v>Blank</v>
      </c>
      <c r="BC125" t="str">
        <f t="shared" si="68"/>
        <v>0-10</v>
      </c>
      <c r="BD125" t="str">
        <f t="shared" si="69"/>
        <v>Blank</v>
      </c>
      <c r="BE125" t="str">
        <f t="shared" si="70"/>
        <v>male</v>
      </c>
      <c r="BF125">
        <f t="shared" si="71"/>
        <v>0</v>
      </c>
      <c r="BG125">
        <f t="shared" si="72"/>
        <v>0</v>
      </c>
      <c r="BH125" t="str">
        <f t="shared" si="73"/>
        <v>S, blank</v>
      </c>
      <c r="BI125">
        <f t="shared" si="74"/>
        <v>3</v>
      </c>
      <c r="BK125">
        <f t="shared" si="75"/>
        <v>-8.7462856143731463E-2</v>
      </c>
      <c r="BL125">
        <f t="shared" si="82"/>
        <v>-0.2148129459049134</v>
      </c>
      <c r="BM125">
        <f t="shared" si="83"/>
        <v>0</v>
      </c>
      <c r="BN125">
        <f t="shared" si="84"/>
        <v>-0.24005469764357676</v>
      </c>
      <c r="BO125">
        <f t="shared" si="85"/>
        <v>-1.1543150029727813</v>
      </c>
      <c r="BP125">
        <f t="shared" si="86"/>
        <v>-6.3943938845999151E-2</v>
      </c>
      <c r="BQ125">
        <f t="shared" si="87"/>
        <v>-0.12308910231949276</v>
      </c>
      <c r="BR125">
        <f t="shared" si="88"/>
        <v>-0.13196937436222192</v>
      </c>
      <c r="BS125">
        <f t="shared" si="89"/>
        <v>-0.33933712916299258</v>
      </c>
      <c r="BT125">
        <f t="shared" si="76"/>
        <v>-0.52064632557427459</v>
      </c>
      <c r="BV125">
        <f t="shared" si="77"/>
        <v>-2.8756313729299841</v>
      </c>
      <c r="BW125">
        <f t="shared" si="78"/>
        <v>5.6380531122747275E-2</v>
      </c>
      <c r="BX125">
        <f t="shared" si="79"/>
        <v>5.3371422003418274E-2</v>
      </c>
      <c r="BY125">
        <f t="shared" si="80"/>
        <v>0.94662857799658173</v>
      </c>
      <c r="BZ125">
        <f t="shared" si="81"/>
        <v>-5.4848471815077751E-2</v>
      </c>
    </row>
    <row r="126" spans="1:78" x14ac:dyDescent="0.3">
      <c r="A126" t="s">
        <v>2821</v>
      </c>
      <c r="B126" t="s">
        <v>2838</v>
      </c>
      <c r="C126" t="s">
        <v>2825</v>
      </c>
      <c r="D126" t="s">
        <v>2839</v>
      </c>
      <c r="E126" t="s">
        <v>20</v>
      </c>
      <c r="F126">
        <v>0</v>
      </c>
      <c r="G126">
        <v>1</v>
      </c>
      <c r="H126" t="s">
        <v>2843</v>
      </c>
      <c r="I126">
        <v>3</v>
      </c>
      <c r="J126">
        <v>-3.7643689058441341</v>
      </c>
      <c r="K126">
        <v>-42.171718189759716</v>
      </c>
      <c r="L126">
        <v>-82.840254641099079</v>
      </c>
      <c r="M126">
        <v>40.634191658169868</v>
      </c>
      <c r="N126">
        <v>-108.67008854708662</v>
      </c>
      <c r="O126">
        <v>-14.754319664473872</v>
      </c>
      <c r="P126">
        <v>79.365382998232107</v>
      </c>
      <c r="Q126">
        <v>-22.422560732600829</v>
      </c>
      <c r="R126">
        <v>-67.960368165567971</v>
      </c>
      <c r="S126">
        <v>1</v>
      </c>
      <c r="T126">
        <v>1</v>
      </c>
      <c r="U126" t="s">
        <v>2818</v>
      </c>
      <c r="W126">
        <f t="shared" si="47"/>
        <v>-2.7638923151110589E-2</v>
      </c>
      <c r="X126">
        <f t="shared" si="48"/>
        <v>-0.21927540312111751</v>
      </c>
      <c r="Y126">
        <f t="shared" si="49"/>
        <v>0.27424895647063957</v>
      </c>
      <c r="Z126">
        <f t="shared" si="50"/>
        <v>0.29559538538083652</v>
      </c>
      <c r="AA126">
        <f t="shared" si="51"/>
        <v>-1.1909036060913412</v>
      </c>
      <c r="AB126">
        <f t="shared" si="52"/>
        <v>-6.7444200102322438E-2</v>
      </c>
      <c r="AC126">
        <f t="shared" si="53"/>
        <v>0.54954038841540609</v>
      </c>
      <c r="AD126">
        <f t="shared" si="54"/>
        <v>-0.14484805481342802</v>
      </c>
      <c r="AE126">
        <f t="shared" si="55"/>
        <v>-0.48361783291079313</v>
      </c>
      <c r="AF126">
        <f t="shared" si="56"/>
        <v>-0.5239687488631376</v>
      </c>
      <c r="AH126">
        <f t="shared" si="57"/>
        <v>-1.5383120387863682</v>
      </c>
      <c r="AI126">
        <f t="shared" si="58"/>
        <v>0.21474327399175111</v>
      </c>
      <c r="AJ126">
        <f t="shared" si="59"/>
        <v>0.17678078865675559</v>
      </c>
      <c r="AK126">
        <f t="shared" si="60"/>
        <v>0.17678078865675559</v>
      </c>
      <c r="AL126">
        <f t="shared" si="61"/>
        <v>-1.7328447961263664</v>
      </c>
      <c r="AN126">
        <f>VLOOKUP(J126,counts!$W$8:$Z$13,4,FALSE)</f>
        <v>53</v>
      </c>
      <c r="AO126">
        <f>VLOOKUP(K126,counts!$W$17:$Z$23,4,FALSE)</f>
        <v>48</v>
      </c>
      <c r="AP126">
        <f>VLOOKUP(L126,counts!$W$27:$Z$33,4,FALSE)</f>
        <v>62</v>
      </c>
      <c r="AQ126">
        <f>VLOOKUP(M126,counts!$W$38:$Z$49,4,FALSE)</f>
        <v>63</v>
      </c>
      <c r="AR126">
        <f>VLOOKUP(N126,counts!$W$53:$Z$54,4,FALSE)</f>
        <v>20</v>
      </c>
      <c r="AS126">
        <f>VLOOKUP(O126,counts!$W$58:$Z$62,4,FALSE)</f>
        <v>52</v>
      </c>
      <c r="AT126">
        <f>VLOOKUP(P126,counts!$W$66:$Z$69,4,FALSE)</f>
        <v>70</v>
      </c>
      <c r="AU126">
        <f>VLOOKUP(Q126,counts!$W$73:$Z$75,4,FALSE)</f>
        <v>50</v>
      </c>
      <c r="AV126">
        <f>VLOOKUP(R126,counts!$W$79:$Z$81,4,FALSE)</f>
        <v>40</v>
      </c>
      <c r="AW126">
        <f t="shared" si="62"/>
        <v>458</v>
      </c>
      <c r="AX126">
        <f t="shared" si="63"/>
        <v>1</v>
      </c>
      <c r="AY126">
        <f t="shared" si="64"/>
        <v>1</v>
      </c>
      <c r="AZ126" t="str">
        <f t="shared" si="65"/>
        <v>Train</v>
      </c>
      <c r="BA126" t="str">
        <f t="shared" si="66"/>
        <v>0-17</v>
      </c>
      <c r="BB126" t="str">
        <f t="shared" si="67"/>
        <v>Blank</v>
      </c>
      <c r="BC126" t="str">
        <f t="shared" si="68"/>
        <v>0-10</v>
      </c>
      <c r="BD126" t="str">
        <f t="shared" si="69"/>
        <v>Others</v>
      </c>
      <c r="BE126" t="str">
        <f t="shared" si="70"/>
        <v>male</v>
      </c>
      <c r="BF126">
        <f t="shared" si="71"/>
        <v>0</v>
      </c>
      <c r="BG126">
        <f t="shared" si="72"/>
        <v>1</v>
      </c>
      <c r="BH126" t="str">
        <f t="shared" si="73"/>
        <v>S, blank</v>
      </c>
      <c r="BI126">
        <f t="shared" si="74"/>
        <v>3</v>
      </c>
      <c r="BK126">
        <f t="shared" si="75"/>
        <v>-2.8350141766673408E-2</v>
      </c>
      <c r="BL126">
        <f t="shared" si="82"/>
        <v>-0.2148129459049134</v>
      </c>
      <c r="BM126">
        <f t="shared" si="83"/>
        <v>0</v>
      </c>
      <c r="BN126">
        <f t="shared" si="84"/>
        <v>0.28895367761902863</v>
      </c>
      <c r="BO126">
        <f t="shared" si="85"/>
        <v>-1.1543150029727813</v>
      </c>
      <c r="BP126">
        <f t="shared" si="86"/>
        <v>-6.3943938845999151E-2</v>
      </c>
      <c r="BQ126">
        <f t="shared" si="87"/>
        <v>0.44377010170938269</v>
      </c>
      <c r="BR126">
        <f t="shared" si="88"/>
        <v>-0.13196937436222192</v>
      </c>
      <c r="BS126">
        <f t="shared" si="89"/>
        <v>-0.33933712916299258</v>
      </c>
      <c r="BT126">
        <f t="shared" si="76"/>
        <v>-0.52064632557427459</v>
      </c>
      <c r="BV126">
        <f t="shared" si="77"/>
        <v>-1.7206510792614451</v>
      </c>
      <c r="BW126">
        <f t="shared" si="78"/>
        <v>0.17894959960137213</v>
      </c>
      <c r="BX126">
        <f t="shared" si="79"/>
        <v>0.15178731954434591</v>
      </c>
      <c r="BY126">
        <f t="shared" si="80"/>
        <v>0.15178731954434591</v>
      </c>
      <c r="BZ126">
        <f t="shared" si="81"/>
        <v>-1.885274951473229</v>
      </c>
    </row>
    <row r="127" spans="1:78" x14ac:dyDescent="0.3">
      <c r="A127" t="s">
        <v>2820</v>
      </c>
      <c r="B127" t="s">
        <v>2838</v>
      </c>
      <c r="C127" t="s">
        <v>2825</v>
      </c>
      <c r="D127" t="s">
        <v>2839</v>
      </c>
      <c r="E127" t="s">
        <v>15</v>
      </c>
      <c r="F127">
        <v>0</v>
      </c>
      <c r="G127">
        <v>1</v>
      </c>
      <c r="H127" t="s">
        <v>2843</v>
      </c>
      <c r="I127">
        <v>3</v>
      </c>
      <c r="J127">
        <v>-11.613432440426715</v>
      </c>
      <c r="K127">
        <v>-42.171718189759716</v>
      </c>
      <c r="L127">
        <v>-82.840254641099079</v>
      </c>
      <c r="M127">
        <v>40.634191658169868</v>
      </c>
      <c r="N127">
        <v>151.41878811967541</v>
      </c>
      <c r="O127">
        <v>-14.754319664473872</v>
      </c>
      <c r="P127">
        <v>79.365382998232107</v>
      </c>
      <c r="Q127">
        <v>-22.422560732600829</v>
      </c>
      <c r="R127">
        <v>-67.960368165567971</v>
      </c>
      <c r="S127">
        <v>1</v>
      </c>
      <c r="T127">
        <v>1</v>
      </c>
      <c r="U127" t="s">
        <v>2818</v>
      </c>
      <c r="W127">
        <f t="shared" si="47"/>
        <v>-8.5268679762827468E-2</v>
      </c>
      <c r="X127">
        <f t="shared" si="48"/>
        <v>-0.21927540312111751</v>
      </c>
      <c r="Y127">
        <f t="shared" si="49"/>
        <v>0.27424895647063957</v>
      </c>
      <c r="Z127">
        <f t="shared" si="50"/>
        <v>0.29559538538083652</v>
      </c>
      <c r="AA127">
        <f t="shared" si="51"/>
        <v>1.6593819257225275</v>
      </c>
      <c r="AB127">
        <f t="shared" si="52"/>
        <v>-6.7444200102322438E-2</v>
      </c>
      <c r="AC127">
        <f t="shared" si="53"/>
        <v>0.54954038841540609</v>
      </c>
      <c r="AD127">
        <f t="shared" si="54"/>
        <v>-0.14484805481342802</v>
      </c>
      <c r="AE127">
        <f t="shared" si="55"/>
        <v>-0.48361783291079313</v>
      </c>
      <c r="AF127">
        <f t="shared" si="56"/>
        <v>-0.5239687488631376</v>
      </c>
      <c r="AH127">
        <f t="shared" si="57"/>
        <v>1.2543437364157835</v>
      </c>
      <c r="AI127">
        <f t="shared" si="58"/>
        <v>3.5055370629742018</v>
      </c>
      <c r="AJ127">
        <f t="shared" si="59"/>
        <v>0.77805087694920017</v>
      </c>
      <c r="AK127">
        <f t="shared" si="60"/>
        <v>0.77805087694920017</v>
      </c>
      <c r="AL127">
        <f t="shared" si="61"/>
        <v>-0.25096336240562794</v>
      </c>
      <c r="AN127">
        <f>VLOOKUP(J127,counts!$W$8:$Z$13,4,FALSE)</f>
        <v>52</v>
      </c>
      <c r="AO127">
        <f>VLOOKUP(K127,counts!$W$17:$Z$23,4,FALSE)</f>
        <v>48</v>
      </c>
      <c r="AP127">
        <f>VLOOKUP(L127,counts!$W$27:$Z$33,4,FALSE)</f>
        <v>62</v>
      </c>
      <c r="AQ127">
        <f>VLOOKUP(M127,counts!$W$38:$Z$49,4,FALSE)</f>
        <v>63</v>
      </c>
      <c r="AR127">
        <f>VLOOKUP(N127,counts!$W$53:$Z$54,4,FALSE)</f>
        <v>102</v>
      </c>
      <c r="AS127">
        <f>VLOOKUP(O127,counts!$W$58:$Z$62,4,FALSE)</f>
        <v>52</v>
      </c>
      <c r="AT127">
        <f>VLOOKUP(P127,counts!$W$66:$Z$69,4,FALSE)</f>
        <v>70</v>
      </c>
      <c r="AU127">
        <f>VLOOKUP(Q127,counts!$W$73:$Z$75,4,FALSE)</f>
        <v>50</v>
      </c>
      <c r="AV127">
        <f>VLOOKUP(R127,counts!$W$79:$Z$81,4,FALSE)</f>
        <v>40</v>
      </c>
      <c r="AW127">
        <f t="shared" si="62"/>
        <v>539</v>
      </c>
      <c r="AX127">
        <f t="shared" si="63"/>
        <v>1</v>
      </c>
      <c r="AY127">
        <f t="shared" si="64"/>
        <v>1</v>
      </c>
      <c r="AZ127" t="str">
        <f t="shared" si="65"/>
        <v>Train</v>
      </c>
      <c r="BA127" t="str">
        <f t="shared" si="66"/>
        <v>18-30</v>
      </c>
      <c r="BB127" t="str">
        <f t="shared" si="67"/>
        <v>Blank</v>
      </c>
      <c r="BC127" t="str">
        <f t="shared" si="68"/>
        <v>0-10</v>
      </c>
      <c r="BD127" t="str">
        <f t="shared" si="69"/>
        <v>Others</v>
      </c>
      <c r="BE127" t="str">
        <f t="shared" si="70"/>
        <v>female</v>
      </c>
      <c r="BF127">
        <f t="shared" si="71"/>
        <v>0</v>
      </c>
      <c r="BG127">
        <f t="shared" si="72"/>
        <v>1</v>
      </c>
      <c r="BH127" t="str">
        <f t="shared" si="73"/>
        <v>S, blank</v>
      </c>
      <c r="BI127">
        <f t="shared" si="74"/>
        <v>3</v>
      </c>
      <c r="BK127">
        <f t="shared" si="75"/>
        <v>-8.7462856143731463E-2</v>
      </c>
      <c r="BL127">
        <f t="shared" si="82"/>
        <v>-0.2148129459049134</v>
      </c>
      <c r="BM127">
        <f t="shared" si="83"/>
        <v>0</v>
      </c>
      <c r="BN127">
        <f t="shared" si="84"/>
        <v>0.28895367761902863</v>
      </c>
      <c r="BO127">
        <f t="shared" si="85"/>
        <v>1.608400077660413</v>
      </c>
      <c r="BP127">
        <f t="shared" si="86"/>
        <v>-6.3943938845999151E-2</v>
      </c>
      <c r="BQ127">
        <f t="shared" si="87"/>
        <v>0.44377010170938269</v>
      </c>
      <c r="BR127">
        <f t="shared" si="88"/>
        <v>-0.13196937436222192</v>
      </c>
      <c r="BS127">
        <f t="shared" si="89"/>
        <v>-0.33933712916299258</v>
      </c>
      <c r="BT127">
        <f t="shared" si="76"/>
        <v>-0.52064632557427459</v>
      </c>
      <c r="BV127">
        <f t="shared" si="77"/>
        <v>0.98295128699469125</v>
      </c>
      <c r="BW127">
        <f t="shared" si="78"/>
        <v>2.6723314322413843</v>
      </c>
      <c r="BX127">
        <f t="shared" si="79"/>
        <v>0.72769342352368882</v>
      </c>
      <c r="BY127">
        <f t="shared" si="80"/>
        <v>0.72769342352368882</v>
      </c>
      <c r="BZ127">
        <f t="shared" si="81"/>
        <v>-0.31787544101542076</v>
      </c>
    </row>
    <row r="128" spans="1:78" x14ac:dyDescent="0.3">
      <c r="A128" t="s">
        <v>2820</v>
      </c>
      <c r="B128" t="s">
        <v>2838</v>
      </c>
      <c r="C128" t="s">
        <v>2825</v>
      </c>
      <c r="D128" t="s">
        <v>2838</v>
      </c>
      <c r="E128" t="s">
        <v>20</v>
      </c>
      <c r="F128">
        <v>0</v>
      </c>
      <c r="G128">
        <v>0</v>
      </c>
      <c r="H128" t="s">
        <v>2843</v>
      </c>
      <c r="I128">
        <v>3</v>
      </c>
      <c r="J128">
        <v>-11.613432440426715</v>
      </c>
      <c r="K128">
        <v>-42.171718189759716</v>
      </c>
      <c r="L128">
        <v>-82.840254641099079</v>
      </c>
      <c r="M128">
        <v>-33.757758935166962</v>
      </c>
      <c r="N128">
        <v>-108.67008854708662</v>
      </c>
      <c r="O128">
        <v>-14.754319664473872</v>
      </c>
      <c r="P128">
        <v>-22.013681658285037</v>
      </c>
      <c r="Q128">
        <v>-22.422560732600829</v>
      </c>
      <c r="R128">
        <v>-67.960368165567971</v>
      </c>
      <c r="S128">
        <v>0</v>
      </c>
      <c r="T128">
        <v>1</v>
      </c>
      <c r="U128" t="s">
        <v>2818</v>
      </c>
      <c r="W128">
        <f t="shared" si="47"/>
        <v>-8.5268679762827468E-2</v>
      </c>
      <c r="X128">
        <f t="shared" si="48"/>
        <v>-0.21927540312111751</v>
      </c>
      <c r="Y128">
        <f t="shared" si="49"/>
        <v>0.27424895647063957</v>
      </c>
      <c r="Z128">
        <f t="shared" si="50"/>
        <v>-0.24557244416175711</v>
      </c>
      <c r="AA128">
        <f t="shared" si="51"/>
        <v>-1.1909036060913412</v>
      </c>
      <c r="AB128">
        <f t="shared" si="52"/>
        <v>-6.7444200102322438E-2</v>
      </c>
      <c r="AC128">
        <f t="shared" si="53"/>
        <v>-0.15242674717787899</v>
      </c>
      <c r="AD128">
        <f t="shared" si="54"/>
        <v>-0.14484805481342802</v>
      </c>
      <c r="AE128">
        <f t="shared" si="55"/>
        <v>-0.48361783291079313</v>
      </c>
      <c r="AF128">
        <f t="shared" si="56"/>
        <v>-0.5239687488631376</v>
      </c>
      <c r="AH128">
        <f t="shared" si="57"/>
        <v>-2.8390767605339642</v>
      </c>
      <c r="AI128">
        <f t="shared" si="58"/>
        <v>5.8479631752988308E-2</v>
      </c>
      <c r="AJ128">
        <f t="shared" si="59"/>
        <v>5.5248707673418308E-2</v>
      </c>
      <c r="AK128">
        <f t="shared" si="60"/>
        <v>0.94475129232658173</v>
      </c>
      <c r="AL128">
        <f t="shared" si="61"/>
        <v>-5.6833568850238797E-2</v>
      </c>
      <c r="AN128">
        <f>VLOOKUP(J128,counts!$W$8:$Z$13,4,FALSE)</f>
        <v>52</v>
      </c>
      <c r="AO128">
        <f>VLOOKUP(K128,counts!$W$17:$Z$23,4,FALSE)</f>
        <v>48</v>
      </c>
      <c r="AP128">
        <f>VLOOKUP(L128,counts!$W$27:$Z$33,4,FALSE)</f>
        <v>62</v>
      </c>
      <c r="AQ128">
        <f>VLOOKUP(M128,counts!$W$38:$Z$49,4,FALSE)</f>
        <v>47</v>
      </c>
      <c r="AR128">
        <f>VLOOKUP(N128,counts!$W$53:$Z$54,4,FALSE)</f>
        <v>20</v>
      </c>
      <c r="AS128">
        <f>VLOOKUP(O128,counts!$W$58:$Z$62,4,FALSE)</f>
        <v>52</v>
      </c>
      <c r="AT128">
        <f>VLOOKUP(P128,counts!$W$66:$Z$69,4,FALSE)</f>
        <v>50</v>
      </c>
      <c r="AU128">
        <f>VLOOKUP(Q128,counts!$W$73:$Z$75,4,FALSE)</f>
        <v>50</v>
      </c>
      <c r="AV128">
        <f>VLOOKUP(R128,counts!$W$79:$Z$81,4,FALSE)</f>
        <v>40</v>
      </c>
      <c r="AW128">
        <f t="shared" si="62"/>
        <v>421</v>
      </c>
      <c r="AX128">
        <f t="shared" si="63"/>
        <v>0</v>
      </c>
      <c r="AY128">
        <f t="shared" si="64"/>
        <v>1</v>
      </c>
      <c r="AZ128" t="str">
        <f t="shared" si="65"/>
        <v>Train</v>
      </c>
      <c r="BA128" t="str">
        <f t="shared" si="66"/>
        <v>18-30</v>
      </c>
      <c r="BB128" t="str">
        <f t="shared" si="67"/>
        <v>Blank</v>
      </c>
      <c r="BC128" t="str">
        <f t="shared" si="68"/>
        <v>0-10</v>
      </c>
      <c r="BD128" t="str">
        <f t="shared" si="69"/>
        <v>Blank</v>
      </c>
      <c r="BE128" t="str">
        <f t="shared" si="70"/>
        <v>male</v>
      </c>
      <c r="BF128">
        <f t="shared" si="71"/>
        <v>0</v>
      </c>
      <c r="BG128">
        <f t="shared" si="72"/>
        <v>0</v>
      </c>
      <c r="BH128" t="str">
        <f t="shared" si="73"/>
        <v>S, blank</v>
      </c>
      <c r="BI128">
        <f t="shared" si="74"/>
        <v>3</v>
      </c>
      <c r="BK128">
        <f t="shared" si="75"/>
        <v>-8.7462856143731463E-2</v>
      </c>
      <c r="BL128">
        <f t="shared" si="82"/>
        <v>-0.2148129459049134</v>
      </c>
      <c r="BM128">
        <f t="shared" si="83"/>
        <v>0</v>
      </c>
      <c r="BN128">
        <f t="shared" si="84"/>
        <v>-0.24005469764357676</v>
      </c>
      <c r="BO128">
        <f t="shared" si="85"/>
        <v>-1.1543150029727813</v>
      </c>
      <c r="BP128">
        <f t="shared" si="86"/>
        <v>-6.3943938845999151E-2</v>
      </c>
      <c r="BQ128">
        <f t="shared" si="87"/>
        <v>-0.12308910231949276</v>
      </c>
      <c r="BR128">
        <f t="shared" si="88"/>
        <v>-0.13196937436222192</v>
      </c>
      <c r="BS128">
        <f t="shared" si="89"/>
        <v>-0.33933712916299258</v>
      </c>
      <c r="BT128">
        <f t="shared" si="76"/>
        <v>-0.52064632557427459</v>
      </c>
      <c r="BV128">
        <f t="shared" si="77"/>
        <v>-2.8756313729299841</v>
      </c>
      <c r="BW128">
        <f t="shared" si="78"/>
        <v>5.6380531122747275E-2</v>
      </c>
      <c r="BX128">
        <f t="shared" si="79"/>
        <v>5.3371422003418274E-2</v>
      </c>
      <c r="BY128">
        <f t="shared" si="80"/>
        <v>0.94662857799658173</v>
      </c>
      <c r="BZ128">
        <f t="shared" si="81"/>
        <v>-5.4848471815077751E-2</v>
      </c>
    </row>
    <row r="129" spans="1:78" x14ac:dyDescent="0.3">
      <c r="A129" t="s">
        <v>2810</v>
      </c>
      <c r="B129" t="s">
        <v>2838</v>
      </c>
      <c r="C129" t="s">
        <v>2849</v>
      </c>
      <c r="D129" t="s">
        <v>2838</v>
      </c>
      <c r="E129" t="s">
        <v>20</v>
      </c>
      <c r="F129">
        <v>0</v>
      </c>
      <c r="G129">
        <v>0</v>
      </c>
      <c r="H129" t="s">
        <v>2843</v>
      </c>
      <c r="I129">
        <v>3</v>
      </c>
      <c r="J129">
        <v>32.769878926258563</v>
      </c>
      <c r="K129">
        <v>-42.171718189759716</v>
      </c>
      <c r="L129">
        <v>40.172297072540438</v>
      </c>
      <c r="M129">
        <v>-33.757758935166962</v>
      </c>
      <c r="N129">
        <v>-108.67008854708662</v>
      </c>
      <c r="O129">
        <v>-14.754319664473872</v>
      </c>
      <c r="P129">
        <v>-22.013681658285037</v>
      </c>
      <c r="Q129">
        <v>-22.422560732600829</v>
      </c>
      <c r="R129">
        <v>-67.960368165567971</v>
      </c>
      <c r="S129">
        <v>0</v>
      </c>
      <c r="T129">
        <v>1</v>
      </c>
      <c r="U129" t="s">
        <v>2818</v>
      </c>
      <c r="W129">
        <f t="shared" si="47"/>
        <v>0.24060451777399761</v>
      </c>
      <c r="X129">
        <f t="shared" si="48"/>
        <v>-0.21927540312111751</v>
      </c>
      <c r="Y129">
        <f t="shared" si="49"/>
        <v>-0.13299344140000791</v>
      </c>
      <c r="Z129">
        <f t="shared" si="50"/>
        <v>-0.24557244416175711</v>
      </c>
      <c r="AA129">
        <f t="shared" si="51"/>
        <v>-1.1909036060913412</v>
      </c>
      <c r="AB129">
        <f t="shared" si="52"/>
        <v>-6.7444200102322438E-2</v>
      </c>
      <c r="AC129">
        <f t="shared" si="53"/>
        <v>-0.15242674717787899</v>
      </c>
      <c r="AD129">
        <f t="shared" si="54"/>
        <v>-0.14484805481342802</v>
      </c>
      <c r="AE129">
        <f t="shared" si="55"/>
        <v>-0.48361783291079313</v>
      </c>
      <c r="AF129">
        <f t="shared" si="56"/>
        <v>-0.5239687488631376</v>
      </c>
      <c r="AH129">
        <f t="shared" si="57"/>
        <v>-2.9204459608677866</v>
      </c>
      <c r="AI129">
        <f t="shared" si="58"/>
        <v>5.3909640348762854E-2</v>
      </c>
      <c r="AJ129">
        <f t="shared" si="59"/>
        <v>5.1152051641659639E-2</v>
      </c>
      <c r="AK129">
        <f t="shared" si="60"/>
        <v>0.94884794835834041</v>
      </c>
      <c r="AL129">
        <f t="shared" si="61"/>
        <v>-5.2506716224735149E-2</v>
      </c>
      <c r="AN129">
        <f>VLOOKUP(J129,counts!$W$8:$Z$13,4,FALSE)</f>
        <v>61</v>
      </c>
      <c r="AO129">
        <f>VLOOKUP(K129,counts!$W$17:$Z$23,4,FALSE)</f>
        <v>48</v>
      </c>
      <c r="AP129">
        <f>VLOOKUP(L129,counts!$W$27:$Z$33,4,FALSE)</f>
        <v>50</v>
      </c>
      <c r="AQ129">
        <f>VLOOKUP(M129,counts!$W$38:$Z$49,4,FALSE)</f>
        <v>47</v>
      </c>
      <c r="AR129">
        <f>VLOOKUP(N129,counts!$W$53:$Z$54,4,FALSE)</f>
        <v>20</v>
      </c>
      <c r="AS129">
        <f>VLOOKUP(O129,counts!$W$58:$Z$62,4,FALSE)</f>
        <v>52</v>
      </c>
      <c r="AT129">
        <f>VLOOKUP(P129,counts!$W$66:$Z$69,4,FALSE)</f>
        <v>50</v>
      </c>
      <c r="AU129">
        <f>VLOOKUP(Q129,counts!$W$73:$Z$75,4,FALSE)</f>
        <v>50</v>
      </c>
      <c r="AV129">
        <f>VLOOKUP(R129,counts!$W$79:$Z$81,4,FALSE)</f>
        <v>40</v>
      </c>
      <c r="AW129">
        <f t="shared" si="62"/>
        <v>418</v>
      </c>
      <c r="AX129">
        <f t="shared" si="63"/>
        <v>0</v>
      </c>
      <c r="AY129">
        <f t="shared" si="64"/>
        <v>1</v>
      </c>
      <c r="AZ129" t="str">
        <f t="shared" si="65"/>
        <v>Train</v>
      </c>
      <c r="BA129" t="str">
        <f t="shared" si="66"/>
        <v>31-40</v>
      </c>
      <c r="BB129" t="str">
        <f t="shared" si="67"/>
        <v>Blank</v>
      </c>
      <c r="BC129" t="str">
        <f t="shared" si="68"/>
        <v>21-30</v>
      </c>
      <c r="BD129" t="str">
        <f t="shared" si="69"/>
        <v>Blank</v>
      </c>
      <c r="BE129" t="str">
        <f t="shared" si="70"/>
        <v>male</v>
      </c>
      <c r="BF129">
        <f t="shared" si="71"/>
        <v>0</v>
      </c>
      <c r="BG129">
        <f t="shared" si="72"/>
        <v>0</v>
      </c>
      <c r="BH129" t="str">
        <f t="shared" si="73"/>
        <v>S, blank</v>
      </c>
      <c r="BI129">
        <f t="shared" si="74"/>
        <v>3</v>
      </c>
      <c r="BK129">
        <f t="shared" si="75"/>
        <v>0.24679587375027071</v>
      </c>
      <c r="BL129">
        <f t="shared" si="82"/>
        <v>-0.2148129459049134</v>
      </c>
      <c r="BM129">
        <f t="shared" si="83"/>
        <v>0</v>
      </c>
      <c r="BN129">
        <f t="shared" si="84"/>
        <v>-0.24005469764357676</v>
      </c>
      <c r="BO129">
        <f t="shared" si="85"/>
        <v>-1.1543150029727813</v>
      </c>
      <c r="BP129">
        <f t="shared" si="86"/>
        <v>-6.3943938845999151E-2</v>
      </c>
      <c r="BQ129">
        <f t="shared" si="87"/>
        <v>-0.12308910231949276</v>
      </c>
      <c r="BR129">
        <f t="shared" si="88"/>
        <v>-0.13196937436222192</v>
      </c>
      <c r="BS129">
        <f t="shared" si="89"/>
        <v>-0.33933712916299258</v>
      </c>
      <c r="BT129">
        <f t="shared" si="76"/>
        <v>-0.52064632557427459</v>
      </c>
      <c r="BV129">
        <f t="shared" si="77"/>
        <v>-2.5413726430359818</v>
      </c>
      <c r="BW129">
        <f t="shared" si="78"/>
        <v>7.875821864026647E-2</v>
      </c>
      <c r="BX129">
        <f t="shared" si="79"/>
        <v>7.3008221193010425E-2</v>
      </c>
      <c r="BY129">
        <f t="shared" si="80"/>
        <v>0.92699177880698957</v>
      </c>
      <c r="BZ129">
        <f t="shared" si="81"/>
        <v>-7.5810582056482417E-2</v>
      </c>
    </row>
    <row r="130" spans="1:78" x14ac:dyDescent="0.3">
      <c r="A130" t="s">
        <v>2810</v>
      </c>
      <c r="B130" t="s">
        <v>2838</v>
      </c>
      <c r="C130" t="s">
        <v>2810</v>
      </c>
      <c r="D130" t="s">
        <v>2831</v>
      </c>
      <c r="E130" t="s">
        <v>15</v>
      </c>
      <c r="F130">
        <v>1</v>
      </c>
      <c r="G130" t="s">
        <v>2842</v>
      </c>
      <c r="H130" t="s">
        <v>2843</v>
      </c>
      <c r="I130">
        <v>3</v>
      </c>
      <c r="J130">
        <v>32.769878926258563</v>
      </c>
      <c r="K130">
        <v>-42.171718189759716</v>
      </c>
      <c r="L130">
        <v>22.971838090238197</v>
      </c>
      <c r="M130">
        <v>-96.420408757005262</v>
      </c>
      <c r="N130">
        <v>151.41878811967541</v>
      </c>
      <c r="O130">
        <v>48.695090775187893</v>
      </c>
      <c r="P130">
        <v>-92.646375958720569</v>
      </c>
      <c r="Q130">
        <v>-22.422560732600829</v>
      </c>
      <c r="R130">
        <v>-67.960368165567971</v>
      </c>
      <c r="S130">
        <v>0</v>
      </c>
      <c r="T130">
        <v>1</v>
      </c>
      <c r="U130" t="s">
        <v>2818</v>
      </c>
      <c r="W130">
        <f t="shared" si="47"/>
        <v>0.24060451777399761</v>
      </c>
      <c r="X130">
        <f t="shared" si="48"/>
        <v>-0.21927540312111751</v>
      </c>
      <c r="Y130">
        <f t="shared" si="49"/>
        <v>-7.6050015197982379E-2</v>
      </c>
      <c r="Z130">
        <f t="shared" si="50"/>
        <v>-0.70141491000656564</v>
      </c>
      <c r="AA130">
        <f t="shared" si="51"/>
        <v>1.6593819257225275</v>
      </c>
      <c r="AB130">
        <f t="shared" si="52"/>
        <v>0.222592537028351</v>
      </c>
      <c r="AC130">
        <f t="shared" si="53"/>
        <v>-0.64150040617543735</v>
      </c>
      <c r="AD130">
        <f t="shared" si="54"/>
        <v>-0.14484805481342802</v>
      </c>
      <c r="AE130">
        <f t="shared" si="55"/>
        <v>-0.48361783291079313</v>
      </c>
      <c r="AF130">
        <f t="shared" si="56"/>
        <v>-0.5239687488631376</v>
      </c>
      <c r="AH130">
        <f t="shared" si="57"/>
        <v>-0.6680963905635855</v>
      </c>
      <c r="AI130">
        <f t="shared" si="58"/>
        <v>0.51268359879907699</v>
      </c>
      <c r="AJ130">
        <f t="shared" si="59"/>
        <v>0.33892322175377432</v>
      </c>
      <c r="AK130">
        <f t="shared" si="60"/>
        <v>0.66107677824622568</v>
      </c>
      <c r="AL130">
        <f t="shared" si="61"/>
        <v>-0.4138852911917299</v>
      </c>
      <c r="AN130">
        <f>VLOOKUP(J130,counts!$W$8:$Z$13,4,FALSE)</f>
        <v>61</v>
      </c>
      <c r="AO130">
        <f>VLOOKUP(K130,counts!$W$17:$Z$23,4,FALSE)</f>
        <v>48</v>
      </c>
      <c r="AP130">
        <f>VLOOKUP(L130,counts!$W$27:$Z$33,4,FALSE)</f>
        <v>52</v>
      </c>
      <c r="AQ130">
        <f>VLOOKUP(M130,counts!$W$38:$Z$49,4,FALSE)</f>
        <v>34</v>
      </c>
      <c r="AR130">
        <f>VLOOKUP(N130,counts!$W$53:$Z$54,4,FALSE)</f>
        <v>102</v>
      </c>
      <c r="AS130">
        <f>VLOOKUP(O130,counts!$W$58:$Z$62,4,FALSE)</f>
        <v>61</v>
      </c>
      <c r="AT130">
        <f>VLOOKUP(P130,counts!$W$66:$Z$69,4,FALSE)</f>
        <v>36</v>
      </c>
      <c r="AU130">
        <f>VLOOKUP(Q130,counts!$W$73:$Z$75,4,FALSE)</f>
        <v>50</v>
      </c>
      <c r="AV130">
        <f>VLOOKUP(R130,counts!$W$79:$Z$81,4,FALSE)</f>
        <v>40</v>
      </c>
      <c r="AW130">
        <f t="shared" si="62"/>
        <v>484</v>
      </c>
      <c r="AX130">
        <f t="shared" si="63"/>
        <v>0</v>
      </c>
      <c r="AY130">
        <f t="shared" si="64"/>
        <v>1</v>
      </c>
      <c r="AZ130" t="str">
        <f t="shared" si="65"/>
        <v>Train</v>
      </c>
      <c r="BA130" t="str">
        <f t="shared" si="66"/>
        <v>31-40</v>
      </c>
      <c r="BB130" t="str">
        <f t="shared" si="67"/>
        <v>Blank</v>
      </c>
      <c r="BC130" t="str">
        <f t="shared" si="68"/>
        <v>31-40</v>
      </c>
      <c r="BD130" t="str">
        <f t="shared" si="69"/>
        <v>MN</v>
      </c>
      <c r="BE130" t="str">
        <f t="shared" si="70"/>
        <v>female</v>
      </c>
      <c r="BF130">
        <f t="shared" si="71"/>
        <v>1</v>
      </c>
      <c r="BG130" t="str">
        <f t="shared" si="72"/>
        <v>3, 4, 5, 6, 9</v>
      </c>
      <c r="BH130" t="str">
        <f t="shared" si="73"/>
        <v>S, blank</v>
      </c>
      <c r="BI130">
        <f t="shared" si="74"/>
        <v>3</v>
      </c>
      <c r="BK130">
        <f t="shared" si="75"/>
        <v>0.24679587375027071</v>
      </c>
      <c r="BL130">
        <f t="shared" si="82"/>
        <v>-0.2148129459049134</v>
      </c>
      <c r="BM130">
        <f t="shared" si="83"/>
        <v>0</v>
      </c>
      <c r="BN130">
        <f t="shared" si="84"/>
        <v>-0.68565487760268884</v>
      </c>
      <c r="BO130">
        <f t="shared" si="85"/>
        <v>1.608400077660413</v>
      </c>
      <c r="BP130">
        <f t="shared" si="86"/>
        <v>0.21104029039891525</v>
      </c>
      <c r="BQ130">
        <f t="shared" si="87"/>
        <v>-0.5180305333261348</v>
      </c>
      <c r="BR130">
        <f t="shared" si="88"/>
        <v>-0.13196937436222192</v>
      </c>
      <c r="BS130">
        <f t="shared" si="89"/>
        <v>-0.33933712916299258</v>
      </c>
      <c r="BT130">
        <f t="shared" si="76"/>
        <v>-0.52064632557427459</v>
      </c>
      <c r="BV130">
        <f t="shared" si="77"/>
        <v>-0.34421494412362713</v>
      </c>
      <c r="BW130">
        <f t="shared" si="78"/>
        <v>0.70877656431778824</v>
      </c>
      <c r="BX130">
        <f t="shared" si="79"/>
        <v>0.41478598145495987</v>
      </c>
      <c r="BY130">
        <f t="shared" si="80"/>
        <v>0.58521401854504007</v>
      </c>
      <c r="BZ130">
        <f t="shared" si="81"/>
        <v>-0.53577765498802243</v>
      </c>
    </row>
    <row r="131" spans="1:78" x14ac:dyDescent="0.3">
      <c r="A131" t="s">
        <v>2820</v>
      </c>
      <c r="B131" t="s">
        <v>2838</v>
      </c>
      <c r="C131" t="s">
        <v>2825</v>
      </c>
      <c r="D131" t="s">
        <v>2835</v>
      </c>
      <c r="E131" t="s">
        <v>20</v>
      </c>
      <c r="F131">
        <v>0</v>
      </c>
      <c r="G131">
        <v>0</v>
      </c>
      <c r="H131" t="s">
        <v>44</v>
      </c>
      <c r="I131">
        <v>3</v>
      </c>
      <c r="J131">
        <v>-11.613432440426715</v>
      </c>
      <c r="K131">
        <v>-42.171718189759716</v>
      </c>
      <c r="L131">
        <v>-82.840254641099079</v>
      </c>
      <c r="M131">
        <v>-202.50760482553153</v>
      </c>
      <c r="N131">
        <v>-108.67008854708662</v>
      </c>
      <c r="O131">
        <v>-14.754319664473872</v>
      </c>
      <c r="P131">
        <v>-22.013681658285037</v>
      </c>
      <c r="Q131">
        <v>72.444458573419169</v>
      </c>
      <c r="R131">
        <v>-67.960368165567971</v>
      </c>
      <c r="S131">
        <v>0</v>
      </c>
      <c r="T131">
        <v>1</v>
      </c>
      <c r="U131" t="s">
        <v>2818</v>
      </c>
      <c r="W131">
        <f t="shared" si="47"/>
        <v>-8.5268679762827468E-2</v>
      </c>
      <c r="X131">
        <f t="shared" si="48"/>
        <v>-0.21927540312111751</v>
      </c>
      <c r="Y131">
        <f t="shared" si="49"/>
        <v>0.27424895647063957</v>
      </c>
      <c r="Z131">
        <f t="shared" si="50"/>
        <v>-1.4731513301536956</v>
      </c>
      <c r="AA131">
        <f t="shared" si="51"/>
        <v>-1.1909036060913412</v>
      </c>
      <c r="AB131">
        <f t="shared" si="52"/>
        <v>-6.7444200102322438E-2</v>
      </c>
      <c r="AC131">
        <f t="shared" si="53"/>
        <v>-0.15242674717787899</v>
      </c>
      <c r="AD131">
        <f t="shared" si="54"/>
        <v>0.46798575022321215</v>
      </c>
      <c r="AE131">
        <f t="shared" si="55"/>
        <v>-0.48361783291079313</v>
      </c>
      <c r="AF131">
        <f t="shared" si="56"/>
        <v>-0.5239687488631376</v>
      </c>
      <c r="AH131">
        <f t="shared" si="57"/>
        <v>-3.4538218414892619</v>
      </c>
      <c r="AI131">
        <f t="shared" si="58"/>
        <v>3.1624541138658105E-2</v>
      </c>
      <c r="AJ131">
        <f t="shared" si="59"/>
        <v>3.065508804564928E-2</v>
      </c>
      <c r="AK131">
        <f t="shared" si="60"/>
        <v>0.96934491195435069</v>
      </c>
      <c r="AL131">
        <f t="shared" si="61"/>
        <v>-3.1134784135903149E-2</v>
      </c>
      <c r="AN131">
        <f>VLOOKUP(J131,counts!$W$8:$Z$13,4,FALSE)</f>
        <v>52</v>
      </c>
      <c r="AO131">
        <f>VLOOKUP(K131,counts!$W$17:$Z$23,4,FALSE)</f>
        <v>48</v>
      </c>
      <c r="AP131">
        <f>VLOOKUP(L131,counts!$W$27:$Z$33,4,FALSE)</f>
        <v>62</v>
      </c>
      <c r="AQ131">
        <f>VLOOKUP(M131,counts!$W$38:$Z$49,4,FALSE)</f>
        <v>12</v>
      </c>
      <c r="AR131">
        <f>VLOOKUP(N131,counts!$W$53:$Z$54,4,FALSE)</f>
        <v>20</v>
      </c>
      <c r="AS131">
        <f>VLOOKUP(O131,counts!$W$58:$Z$62,4,FALSE)</f>
        <v>52</v>
      </c>
      <c r="AT131">
        <f>VLOOKUP(P131,counts!$W$66:$Z$69,4,FALSE)</f>
        <v>50</v>
      </c>
      <c r="AU131">
        <f>VLOOKUP(Q131,counts!$W$73:$Z$75,4,FALSE)</f>
        <v>68</v>
      </c>
      <c r="AV131">
        <f>VLOOKUP(R131,counts!$W$79:$Z$81,4,FALSE)</f>
        <v>40</v>
      </c>
      <c r="AW131">
        <f t="shared" si="62"/>
        <v>404</v>
      </c>
      <c r="AX131">
        <f t="shared" si="63"/>
        <v>0</v>
      </c>
      <c r="AY131">
        <f t="shared" si="64"/>
        <v>1</v>
      </c>
      <c r="AZ131" t="str">
        <f t="shared" si="65"/>
        <v>Train</v>
      </c>
      <c r="BA131" t="str">
        <f t="shared" si="66"/>
        <v>18-30</v>
      </c>
      <c r="BB131" t="str">
        <f t="shared" si="67"/>
        <v>Blank</v>
      </c>
      <c r="BC131" t="str">
        <f t="shared" si="68"/>
        <v>0-10</v>
      </c>
      <c r="BD131" t="str">
        <f t="shared" si="69"/>
        <v>ON</v>
      </c>
      <c r="BE131" t="str">
        <f t="shared" si="70"/>
        <v>male</v>
      </c>
      <c r="BF131">
        <f t="shared" si="71"/>
        <v>0</v>
      </c>
      <c r="BG131">
        <f t="shared" si="72"/>
        <v>0</v>
      </c>
      <c r="BH131" t="str">
        <f t="shared" si="73"/>
        <v>C</v>
      </c>
      <c r="BI131">
        <f t="shared" si="74"/>
        <v>3</v>
      </c>
      <c r="BK131">
        <f t="shared" si="75"/>
        <v>-8.7462856143731463E-2</v>
      </c>
      <c r="BL131">
        <f t="shared" si="82"/>
        <v>-0.2148129459049134</v>
      </c>
      <c r="BM131">
        <f t="shared" si="83"/>
        <v>0</v>
      </c>
      <c r="BN131">
        <f t="shared" si="84"/>
        <v>-1.4400512172706961</v>
      </c>
      <c r="BO131">
        <f t="shared" si="85"/>
        <v>-1.1543150029727813</v>
      </c>
      <c r="BP131">
        <f t="shared" si="86"/>
        <v>-6.3943938845999151E-2</v>
      </c>
      <c r="BQ131">
        <f t="shared" si="87"/>
        <v>-0.12308910231949276</v>
      </c>
      <c r="BR131">
        <f t="shared" si="88"/>
        <v>0.42637636209158797</v>
      </c>
      <c r="BS131">
        <f t="shared" si="89"/>
        <v>-0.33933712916299258</v>
      </c>
      <c r="BT131">
        <f t="shared" si="76"/>
        <v>-0.52064632557427459</v>
      </c>
      <c r="BV131">
        <f t="shared" si="77"/>
        <v>-3.5172821561032936</v>
      </c>
      <c r="BW131">
        <f t="shared" si="78"/>
        <v>2.9679991231925714E-2</v>
      </c>
      <c r="BX131">
        <f t="shared" si="79"/>
        <v>2.8824480891792504E-2</v>
      </c>
      <c r="BY131">
        <f t="shared" si="80"/>
        <v>0.97117551910820754</v>
      </c>
      <c r="BZ131">
        <f t="shared" si="81"/>
        <v>-2.924806584364615E-2</v>
      </c>
    </row>
    <row r="132" spans="1:78" x14ac:dyDescent="0.3">
      <c r="A132" t="s">
        <v>2810</v>
      </c>
      <c r="B132" t="s">
        <v>2838</v>
      </c>
      <c r="C132" t="s">
        <v>2850</v>
      </c>
      <c r="D132" t="s">
        <v>2833</v>
      </c>
      <c r="E132" t="s">
        <v>20</v>
      </c>
      <c r="F132">
        <v>1</v>
      </c>
      <c r="G132">
        <v>0</v>
      </c>
      <c r="H132" t="s">
        <v>2843</v>
      </c>
      <c r="I132">
        <v>3</v>
      </c>
      <c r="J132">
        <v>32.769878926258563</v>
      </c>
      <c r="K132">
        <v>-42.171718189759716</v>
      </c>
      <c r="L132">
        <v>-9.6115457513775127</v>
      </c>
      <c r="M132">
        <v>57.761363718906857</v>
      </c>
      <c r="N132">
        <v>-108.67008854708662</v>
      </c>
      <c r="O132">
        <v>48.695090775187893</v>
      </c>
      <c r="P132">
        <v>-22.013681658285037</v>
      </c>
      <c r="Q132">
        <v>-22.422560732600829</v>
      </c>
      <c r="R132">
        <v>-67.960368165567971</v>
      </c>
      <c r="S132">
        <v>0</v>
      </c>
      <c r="T132">
        <v>1</v>
      </c>
      <c r="U132" t="s">
        <v>2818</v>
      </c>
      <c r="W132">
        <f t="shared" si="47"/>
        <v>0.24060451777399761</v>
      </c>
      <c r="X132">
        <f t="shared" si="48"/>
        <v>-0.21927540312111751</v>
      </c>
      <c r="Y132">
        <f t="shared" si="49"/>
        <v>3.1819752411496448E-2</v>
      </c>
      <c r="Z132">
        <f t="shared" si="50"/>
        <v>0.42018782389584125</v>
      </c>
      <c r="AA132">
        <f t="shared" si="51"/>
        <v>-1.1909036060913412</v>
      </c>
      <c r="AB132">
        <f t="shared" si="52"/>
        <v>0.222592537028351</v>
      </c>
      <c r="AC132">
        <f t="shared" si="53"/>
        <v>-0.15242674717787899</v>
      </c>
      <c r="AD132">
        <f t="shared" si="54"/>
        <v>-0.14484805481342802</v>
      </c>
      <c r="AE132">
        <f t="shared" si="55"/>
        <v>-0.48361783291079313</v>
      </c>
      <c r="AF132">
        <f t="shared" si="56"/>
        <v>-0.5239687488631376</v>
      </c>
      <c r="AH132">
        <f t="shared" si="57"/>
        <v>-1.7998357618680099</v>
      </c>
      <c r="AI132">
        <f t="shared" si="58"/>
        <v>0.1653260388317298</v>
      </c>
      <c r="AJ132">
        <f t="shared" si="59"/>
        <v>0.14187105867596811</v>
      </c>
      <c r="AK132">
        <f t="shared" si="60"/>
        <v>0.85812894132403184</v>
      </c>
      <c r="AL132">
        <f t="shared" si="61"/>
        <v>-0.15300090952183226</v>
      </c>
      <c r="AN132">
        <f>VLOOKUP(J132,counts!$W$8:$Z$13,4,FALSE)</f>
        <v>61</v>
      </c>
      <c r="AO132">
        <f>VLOOKUP(K132,counts!$W$17:$Z$23,4,FALSE)</f>
        <v>48</v>
      </c>
      <c r="AP132">
        <f>VLOOKUP(L132,counts!$W$27:$Z$33,4,FALSE)</f>
        <v>55</v>
      </c>
      <c r="AQ132">
        <f>VLOOKUP(M132,counts!$W$38:$Z$49,4,FALSE)</f>
        <v>66</v>
      </c>
      <c r="AR132">
        <f>VLOOKUP(N132,counts!$W$53:$Z$54,4,FALSE)</f>
        <v>20</v>
      </c>
      <c r="AS132">
        <f>VLOOKUP(O132,counts!$W$58:$Z$62,4,FALSE)</f>
        <v>61</v>
      </c>
      <c r="AT132">
        <f>VLOOKUP(P132,counts!$W$66:$Z$69,4,FALSE)</f>
        <v>50</v>
      </c>
      <c r="AU132">
        <f>VLOOKUP(Q132,counts!$W$73:$Z$75,4,FALSE)</f>
        <v>50</v>
      </c>
      <c r="AV132">
        <f>VLOOKUP(R132,counts!$W$79:$Z$81,4,FALSE)</f>
        <v>40</v>
      </c>
      <c r="AW132">
        <f t="shared" si="62"/>
        <v>451</v>
      </c>
      <c r="AX132">
        <f t="shared" si="63"/>
        <v>0</v>
      </c>
      <c r="AY132">
        <f t="shared" si="64"/>
        <v>1</v>
      </c>
      <c r="AZ132" t="str">
        <f t="shared" si="65"/>
        <v>Train</v>
      </c>
      <c r="BA132" t="str">
        <f t="shared" si="66"/>
        <v>31-40</v>
      </c>
      <c r="BB132" t="str">
        <f t="shared" si="67"/>
        <v>Blank</v>
      </c>
      <c r="BC132" t="str">
        <f t="shared" si="68"/>
        <v>11-20</v>
      </c>
      <c r="BD132" t="str">
        <f t="shared" si="69"/>
        <v>NY</v>
      </c>
      <c r="BE132" t="str">
        <f t="shared" si="70"/>
        <v>male</v>
      </c>
      <c r="BF132">
        <f t="shared" si="71"/>
        <v>1</v>
      </c>
      <c r="BG132">
        <f t="shared" si="72"/>
        <v>0</v>
      </c>
      <c r="BH132" t="str">
        <f t="shared" si="73"/>
        <v>S, blank</v>
      </c>
      <c r="BI132">
        <f t="shared" si="74"/>
        <v>3</v>
      </c>
      <c r="BK132">
        <f t="shared" si="75"/>
        <v>0.24679587375027071</v>
      </c>
      <c r="BL132">
        <f t="shared" si="82"/>
        <v>-0.2148129459049134</v>
      </c>
      <c r="BM132">
        <f t="shared" si="83"/>
        <v>0</v>
      </c>
      <c r="BN132">
        <f t="shared" si="84"/>
        <v>0.41074665915035424</v>
      </c>
      <c r="BO132">
        <f t="shared" si="85"/>
        <v>-1.1543150029727813</v>
      </c>
      <c r="BP132">
        <f t="shared" si="86"/>
        <v>0.21104029039891525</v>
      </c>
      <c r="BQ132">
        <f t="shared" si="87"/>
        <v>-0.12308910231949276</v>
      </c>
      <c r="BR132">
        <f t="shared" si="88"/>
        <v>-0.13196937436222192</v>
      </c>
      <c r="BS132">
        <f t="shared" si="89"/>
        <v>-0.33933712916299258</v>
      </c>
      <c r="BT132">
        <f t="shared" si="76"/>
        <v>-0.52064632557427459</v>
      </c>
      <c r="BV132">
        <f t="shared" si="77"/>
        <v>-1.6155870569971365</v>
      </c>
      <c r="BW132">
        <f t="shared" si="78"/>
        <v>0.19877394454680095</v>
      </c>
      <c r="BX132">
        <f t="shared" si="79"/>
        <v>0.16581436846456307</v>
      </c>
      <c r="BY132">
        <f t="shared" si="80"/>
        <v>0.8341856315354369</v>
      </c>
      <c r="BZ132">
        <f t="shared" si="81"/>
        <v>-0.18129932161189286</v>
      </c>
    </row>
    <row r="133" spans="1:78" x14ac:dyDescent="0.3">
      <c r="A133" t="s">
        <v>2820</v>
      </c>
      <c r="B133" t="s">
        <v>2838</v>
      </c>
      <c r="C133" t="s">
        <v>2850</v>
      </c>
      <c r="D133" t="s">
        <v>2835</v>
      </c>
      <c r="E133" t="s">
        <v>15</v>
      </c>
      <c r="F133">
        <v>0</v>
      </c>
      <c r="G133">
        <v>1</v>
      </c>
      <c r="H133" t="s">
        <v>44</v>
      </c>
      <c r="I133">
        <v>3</v>
      </c>
      <c r="J133">
        <v>-11.613432440426715</v>
      </c>
      <c r="K133">
        <v>-42.171718189759716</v>
      </c>
      <c r="L133">
        <v>-9.6115457513775127</v>
      </c>
      <c r="M133">
        <v>-202.50760482553153</v>
      </c>
      <c r="N133">
        <v>151.41878811967541</v>
      </c>
      <c r="O133">
        <v>-14.754319664473872</v>
      </c>
      <c r="P133">
        <v>79.365382998232107</v>
      </c>
      <c r="Q133">
        <v>72.444458573419169</v>
      </c>
      <c r="R133">
        <v>-67.960368165567971</v>
      </c>
      <c r="S133">
        <v>0</v>
      </c>
      <c r="T133">
        <v>1</v>
      </c>
      <c r="U133" t="s">
        <v>2818</v>
      </c>
      <c r="W133">
        <f t="shared" si="47"/>
        <v>-8.5268679762827468E-2</v>
      </c>
      <c r="X133">
        <f t="shared" si="48"/>
        <v>-0.21927540312111751</v>
      </c>
      <c r="Y133">
        <f t="shared" si="49"/>
        <v>3.1819752411496448E-2</v>
      </c>
      <c r="Z133">
        <f t="shared" si="50"/>
        <v>-1.4731513301536956</v>
      </c>
      <c r="AA133">
        <f t="shared" si="51"/>
        <v>1.6593819257225275</v>
      </c>
      <c r="AB133">
        <f t="shared" si="52"/>
        <v>-6.7444200102322438E-2</v>
      </c>
      <c r="AC133">
        <f t="shared" si="53"/>
        <v>0.54954038841540609</v>
      </c>
      <c r="AD133">
        <f t="shared" si="54"/>
        <v>0.46798575022321215</v>
      </c>
      <c r="AE133">
        <f t="shared" si="55"/>
        <v>-0.48361783291079313</v>
      </c>
      <c r="AF133">
        <f t="shared" si="56"/>
        <v>-0.5239687488631376</v>
      </c>
      <c r="AH133">
        <f t="shared" si="57"/>
        <v>-0.14399837814125155</v>
      </c>
      <c r="AI133">
        <f t="shared" si="58"/>
        <v>0.86588915240796316</v>
      </c>
      <c r="AJ133">
        <f t="shared" si="59"/>
        <v>0.46406248264561578</v>
      </c>
      <c r="AK133">
        <f t="shared" si="60"/>
        <v>0.53593751735438422</v>
      </c>
      <c r="AL133">
        <f t="shared" si="61"/>
        <v>-0.62373769680641988</v>
      </c>
      <c r="AN133">
        <f>VLOOKUP(J133,counts!$W$8:$Z$13,4,FALSE)</f>
        <v>52</v>
      </c>
      <c r="AO133">
        <f>VLOOKUP(K133,counts!$W$17:$Z$23,4,FALSE)</f>
        <v>48</v>
      </c>
      <c r="AP133">
        <f>VLOOKUP(L133,counts!$W$27:$Z$33,4,FALSE)</f>
        <v>55</v>
      </c>
      <c r="AQ133">
        <f>VLOOKUP(M133,counts!$W$38:$Z$49,4,FALSE)</f>
        <v>12</v>
      </c>
      <c r="AR133">
        <f>VLOOKUP(N133,counts!$W$53:$Z$54,4,FALSE)</f>
        <v>102</v>
      </c>
      <c r="AS133">
        <f>VLOOKUP(O133,counts!$W$58:$Z$62,4,FALSE)</f>
        <v>52</v>
      </c>
      <c r="AT133">
        <f>VLOOKUP(P133,counts!$W$66:$Z$69,4,FALSE)</f>
        <v>70</v>
      </c>
      <c r="AU133">
        <f>VLOOKUP(Q133,counts!$W$73:$Z$75,4,FALSE)</f>
        <v>68</v>
      </c>
      <c r="AV133">
        <f>VLOOKUP(R133,counts!$W$79:$Z$81,4,FALSE)</f>
        <v>40</v>
      </c>
      <c r="AW133">
        <f t="shared" si="62"/>
        <v>499</v>
      </c>
      <c r="AX133">
        <f t="shared" si="63"/>
        <v>0</v>
      </c>
      <c r="AY133">
        <f t="shared" si="64"/>
        <v>1</v>
      </c>
      <c r="AZ133" t="str">
        <f t="shared" si="65"/>
        <v>Train</v>
      </c>
      <c r="BA133" t="str">
        <f t="shared" si="66"/>
        <v>18-30</v>
      </c>
      <c r="BB133" t="str">
        <f t="shared" si="67"/>
        <v>Blank</v>
      </c>
      <c r="BC133" t="str">
        <f t="shared" si="68"/>
        <v>11-20</v>
      </c>
      <c r="BD133" t="str">
        <f t="shared" si="69"/>
        <v>ON</v>
      </c>
      <c r="BE133" t="str">
        <f t="shared" si="70"/>
        <v>female</v>
      </c>
      <c r="BF133">
        <f t="shared" si="71"/>
        <v>0</v>
      </c>
      <c r="BG133">
        <f t="shared" si="72"/>
        <v>1</v>
      </c>
      <c r="BH133" t="str">
        <f t="shared" si="73"/>
        <v>C</v>
      </c>
      <c r="BI133">
        <f t="shared" si="74"/>
        <v>3</v>
      </c>
      <c r="BK133">
        <f t="shared" si="75"/>
        <v>-8.7462856143731463E-2</v>
      </c>
      <c r="BL133">
        <f t="shared" si="82"/>
        <v>-0.2148129459049134</v>
      </c>
      <c r="BM133">
        <f t="shared" si="83"/>
        <v>0</v>
      </c>
      <c r="BN133">
        <f t="shared" si="84"/>
        <v>-1.4400512172706961</v>
      </c>
      <c r="BO133">
        <f t="shared" si="85"/>
        <v>1.608400077660413</v>
      </c>
      <c r="BP133">
        <f t="shared" si="86"/>
        <v>-6.3943938845999151E-2</v>
      </c>
      <c r="BQ133">
        <f t="shared" si="87"/>
        <v>0.44377010170938269</v>
      </c>
      <c r="BR133">
        <f t="shared" si="88"/>
        <v>0.42637636209158797</v>
      </c>
      <c r="BS133">
        <f t="shared" si="89"/>
        <v>-0.33933712916299258</v>
      </c>
      <c r="BT133">
        <f t="shared" si="76"/>
        <v>-0.52064632557427459</v>
      </c>
      <c r="BV133">
        <f t="shared" si="77"/>
        <v>-0.18770787144122353</v>
      </c>
      <c r="BW133">
        <f t="shared" si="78"/>
        <v>0.8288568046129432</v>
      </c>
      <c r="BX133">
        <f t="shared" si="79"/>
        <v>0.4532103347415225</v>
      </c>
      <c r="BY133">
        <f t="shared" si="80"/>
        <v>0.5467896652584775</v>
      </c>
      <c r="BZ133">
        <f t="shared" si="81"/>
        <v>-0.60369107471608274</v>
      </c>
    </row>
    <row r="134" spans="1:78" x14ac:dyDescent="0.3">
      <c r="A134" t="s">
        <v>2820</v>
      </c>
      <c r="B134" t="s">
        <v>2838</v>
      </c>
      <c r="C134" t="s">
        <v>2825</v>
      </c>
      <c r="D134" t="s">
        <v>2838</v>
      </c>
      <c r="E134" t="s">
        <v>20</v>
      </c>
      <c r="F134">
        <v>0</v>
      </c>
      <c r="G134">
        <v>0</v>
      </c>
      <c r="H134" t="s">
        <v>2843</v>
      </c>
      <c r="I134">
        <v>3</v>
      </c>
      <c r="J134">
        <v>-11.613432440426715</v>
      </c>
      <c r="K134">
        <v>-42.171718189759716</v>
      </c>
      <c r="L134">
        <v>-82.840254641099079</v>
      </c>
      <c r="M134">
        <v>-33.757758935166962</v>
      </c>
      <c r="N134">
        <v>-108.67008854708662</v>
      </c>
      <c r="O134">
        <v>-14.754319664473872</v>
      </c>
      <c r="P134">
        <v>-22.013681658285037</v>
      </c>
      <c r="Q134">
        <v>-22.422560732600829</v>
      </c>
      <c r="R134">
        <v>-67.960368165567971</v>
      </c>
      <c r="S134">
        <v>0</v>
      </c>
      <c r="T134">
        <v>1</v>
      </c>
      <c r="U134" t="s">
        <v>2818</v>
      </c>
      <c r="W134">
        <f t="shared" ref="W134:W197" si="90">W$3*J134</f>
        <v>-8.5268679762827468E-2</v>
      </c>
      <c r="X134">
        <f t="shared" ref="X134:X197" si="91">X$3*K134</f>
        <v>-0.21927540312111751</v>
      </c>
      <c r="Y134">
        <f t="shared" ref="Y134:Y197" si="92">Y$3*L134</f>
        <v>0.27424895647063957</v>
      </c>
      <c r="Z134">
        <f t="shared" ref="Z134:Z197" si="93">Z$3*M134</f>
        <v>-0.24557244416175711</v>
      </c>
      <c r="AA134">
        <f t="shared" ref="AA134:AA197" si="94">AA$3*N134</f>
        <v>-1.1909036060913412</v>
      </c>
      <c r="AB134">
        <f t="shared" ref="AB134:AB197" si="95">AB$3*O134</f>
        <v>-6.7444200102322438E-2</v>
      </c>
      <c r="AC134">
        <f t="shared" ref="AC134:AC197" si="96">AC$3*P134</f>
        <v>-0.15242674717787899</v>
      </c>
      <c r="AD134">
        <f t="shared" ref="AD134:AD197" si="97">AD$3*Q134</f>
        <v>-0.14484805481342802</v>
      </c>
      <c r="AE134">
        <f t="shared" ref="AE134:AE197" si="98">AE$3*R134</f>
        <v>-0.48361783291079313</v>
      </c>
      <c r="AF134">
        <f t="shared" ref="AF134:AF197" si="99">AF$3</f>
        <v>-0.5239687488631376</v>
      </c>
      <c r="AH134">
        <f t="shared" ref="AH134:AH197" si="100">SUM(W134:AF134)</f>
        <v>-2.8390767605339642</v>
      </c>
      <c r="AI134">
        <f t="shared" ref="AI134:AI197" si="101">EXP(AH134)</f>
        <v>5.8479631752988308E-2</v>
      </c>
      <c r="AJ134">
        <f t="shared" ref="AJ134:AJ197" si="102">AI134/(1+AI134)</f>
        <v>5.5248707673418308E-2</v>
      </c>
      <c r="AK134">
        <f t="shared" ref="AK134:AK197" si="103">IF(S134=1,AJ134,1-AJ134)</f>
        <v>0.94475129232658173</v>
      </c>
      <c r="AL134">
        <f t="shared" ref="AL134:AL197" si="104">LN(AK134)</f>
        <v>-5.6833568850238797E-2</v>
      </c>
      <c r="AN134">
        <f>VLOOKUP(J134,counts!$W$8:$Z$13,4,FALSE)</f>
        <v>52</v>
      </c>
      <c r="AO134">
        <f>VLOOKUP(K134,counts!$W$17:$Z$23,4,FALSE)</f>
        <v>48</v>
      </c>
      <c r="AP134">
        <f>VLOOKUP(L134,counts!$W$27:$Z$33,4,FALSE)</f>
        <v>62</v>
      </c>
      <c r="AQ134">
        <f>VLOOKUP(M134,counts!$W$38:$Z$49,4,FALSE)</f>
        <v>47</v>
      </c>
      <c r="AR134">
        <f>VLOOKUP(N134,counts!$W$53:$Z$54,4,FALSE)</f>
        <v>20</v>
      </c>
      <c r="AS134">
        <f>VLOOKUP(O134,counts!$W$58:$Z$62,4,FALSE)</f>
        <v>52</v>
      </c>
      <c r="AT134">
        <f>VLOOKUP(P134,counts!$W$66:$Z$69,4,FALSE)</f>
        <v>50</v>
      </c>
      <c r="AU134">
        <f>VLOOKUP(Q134,counts!$W$73:$Z$75,4,FALSE)</f>
        <v>50</v>
      </c>
      <c r="AV134">
        <f>VLOOKUP(R134,counts!$W$79:$Z$81,4,FALSE)</f>
        <v>40</v>
      </c>
      <c r="AW134">
        <f t="shared" ref="AW134:AW197" si="105">SUM(AN134:AV134)</f>
        <v>421</v>
      </c>
      <c r="AX134">
        <f t="shared" ref="AX134:AX197" si="106">S134</f>
        <v>0</v>
      </c>
      <c r="AY134">
        <f t="shared" ref="AY134:AY197" si="107">T134</f>
        <v>1</v>
      </c>
      <c r="AZ134" t="str">
        <f t="shared" ref="AZ134:AZ197" si="108">U134</f>
        <v>Train</v>
      </c>
      <c r="BA134" t="str">
        <f t="shared" ref="BA134:BA197" si="109">A134</f>
        <v>18-30</v>
      </c>
      <c r="BB134" t="str">
        <f t="shared" ref="BB134:BB197" si="110">B134</f>
        <v>Blank</v>
      </c>
      <c r="BC134" t="str">
        <f t="shared" ref="BC134:BC197" si="111">C134</f>
        <v>0-10</v>
      </c>
      <c r="BD134" t="str">
        <f t="shared" ref="BD134:BD197" si="112">D134</f>
        <v>Blank</v>
      </c>
      <c r="BE134" t="str">
        <f t="shared" ref="BE134:BE197" si="113">E134</f>
        <v>male</v>
      </c>
      <c r="BF134">
        <f t="shared" ref="BF134:BF197" si="114">F134</f>
        <v>0</v>
      </c>
      <c r="BG134">
        <f t="shared" ref="BG134:BG197" si="115">G134</f>
        <v>0</v>
      </c>
      <c r="BH134" t="str">
        <f t="shared" ref="BH134:BH197" si="116">H134</f>
        <v>S, blank</v>
      </c>
      <c r="BI134">
        <f t="shared" ref="BI134:BI197" si="117">I134</f>
        <v>3</v>
      </c>
      <c r="BK134">
        <f t="shared" ref="BK134:BK197" si="118">BK$3*J134</f>
        <v>-8.7462856143731463E-2</v>
      </c>
      <c r="BL134">
        <f t="shared" si="82"/>
        <v>-0.2148129459049134</v>
      </c>
      <c r="BM134">
        <f t="shared" si="83"/>
        <v>0</v>
      </c>
      <c r="BN134">
        <f t="shared" si="84"/>
        <v>-0.24005469764357676</v>
      </c>
      <c r="BO134">
        <f t="shared" si="85"/>
        <v>-1.1543150029727813</v>
      </c>
      <c r="BP134">
        <f t="shared" si="86"/>
        <v>-6.3943938845999151E-2</v>
      </c>
      <c r="BQ134">
        <f t="shared" si="87"/>
        <v>-0.12308910231949276</v>
      </c>
      <c r="BR134">
        <f t="shared" si="88"/>
        <v>-0.13196937436222192</v>
      </c>
      <c r="BS134">
        <f t="shared" si="89"/>
        <v>-0.33933712916299258</v>
      </c>
      <c r="BT134">
        <f t="shared" ref="BT134:BT197" si="119">BT$3</f>
        <v>-0.52064632557427459</v>
      </c>
      <c r="BV134">
        <f t="shared" ref="BV134:BV197" si="120">SUM(BK134:BT134)</f>
        <v>-2.8756313729299841</v>
      </c>
      <c r="BW134">
        <f t="shared" ref="BW134:BW197" si="121">EXP(BV134)</f>
        <v>5.6380531122747275E-2</v>
      </c>
      <c r="BX134">
        <f t="shared" ref="BX134:BX197" si="122">BW134/(1+BW134)</f>
        <v>5.3371422003418274E-2</v>
      </c>
      <c r="BY134">
        <f t="shared" ref="BY134:BY197" si="123">IF(S134=1,BX134,1-BX134)</f>
        <v>0.94662857799658173</v>
      </c>
      <c r="BZ134">
        <f t="shared" ref="BZ134:BZ197" si="124">LN(BY134)</f>
        <v>-5.4848471815077751E-2</v>
      </c>
    </row>
    <row r="135" spans="1:78" x14ac:dyDescent="0.3">
      <c r="A135" t="s">
        <v>2820</v>
      </c>
      <c r="B135" t="s">
        <v>2838</v>
      </c>
      <c r="C135" t="s">
        <v>2825</v>
      </c>
      <c r="D135" t="s">
        <v>2838</v>
      </c>
      <c r="E135" t="s">
        <v>20</v>
      </c>
      <c r="F135">
        <v>0</v>
      </c>
      <c r="G135">
        <v>0</v>
      </c>
      <c r="H135" t="s">
        <v>2843</v>
      </c>
      <c r="I135">
        <v>3</v>
      </c>
      <c r="J135">
        <v>-11.613432440426715</v>
      </c>
      <c r="K135">
        <v>-42.171718189759716</v>
      </c>
      <c r="L135">
        <v>-82.840254641099079</v>
      </c>
      <c r="M135">
        <v>-33.757758935166962</v>
      </c>
      <c r="N135">
        <v>-108.67008854708662</v>
      </c>
      <c r="O135">
        <v>-14.754319664473872</v>
      </c>
      <c r="P135">
        <v>-22.013681658285037</v>
      </c>
      <c r="Q135">
        <v>-22.422560732600829</v>
      </c>
      <c r="R135">
        <v>-67.960368165567971</v>
      </c>
      <c r="S135">
        <v>0</v>
      </c>
      <c r="T135">
        <v>1</v>
      </c>
      <c r="U135" t="s">
        <v>2818</v>
      </c>
      <c r="W135">
        <f t="shared" si="90"/>
        <v>-8.5268679762827468E-2</v>
      </c>
      <c r="X135">
        <f t="shared" si="91"/>
        <v>-0.21927540312111751</v>
      </c>
      <c r="Y135">
        <f t="shared" si="92"/>
        <v>0.27424895647063957</v>
      </c>
      <c r="Z135">
        <f t="shared" si="93"/>
        <v>-0.24557244416175711</v>
      </c>
      <c r="AA135">
        <f t="shared" si="94"/>
        <v>-1.1909036060913412</v>
      </c>
      <c r="AB135">
        <f t="shared" si="95"/>
        <v>-6.7444200102322438E-2</v>
      </c>
      <c r="AC135">
        <f t="shared" si="96"/>
        <v>-0.15242674717787899</v>
      </c>
      <c r="AD135">
        <f t="shared" si="97"/>
        <v>-0.14484805481342802</v>
      </c>
      <c r="AE135">
        <f t="shared" si="98"/>
        <v>-0.48361783291079313</v>
      </c>
      <c r="AF135">
        <f t="shared" si="99"/>
        <v>-0.5239687488631376</v>
      </c>
      <c r="AH135">
        <f t="shared" si="100"/>
        <v>-2.8390767605339642</v>
      </c>
      <c r="AI135">
        <f t="shared" si="101"/>
        <v>5.8479631752988308E-2</v>
      </c>
      <c r="AJ135">
        <f t="shared" si="102"/>
        <v>5.5248707673418308E-2</v>
      </c>
      <c r="AK135">
        <f t="shared" si="103"/>
        <v>0.94475129232658173</v>
      </c>
      <c r="AL135">
        <f t="shared" si="104"/>
        <v>-5.6833568850238797E-2</v>
      </c>
      <c r="AN135">
        <f>VLOOKUP(J135,counts!$W$8:$Z$13,4,FALSE)</f>
        <v>52</v>
      </c>
      <c r="AO135">
        <f>VLOOKUP(K135,counts!$W$17:$Z$23,4,FALSE)</f>
        <v>48</v>
      </c>
      <c r="AP135">
        <f>VLOOKUP(L135,counts!$W$27:$Z$33,4,FALSE)</f>
        <v>62</v>
      </c>
      <c r="AQ135">
        <f>VLOOKUP(M135,counts!$W$38:$Z$49,4,FALSE)</f>
        <v>47</v>
      </c>
      <c r="AR135">
        <f>VLOOKUP(N135,counts!$W$53:$Z$54,4,FALSE)</f>
        <v>20</v>
      </c>
      <c r="AS135">
        <f>VLOOKUP(O135,counts!$W$58:$Z$62,4,FALSE)</f>
        <v>52</v>
      </c>
      <c r="AT135">
        <f>VLOOKUP(P135,counts!$W$66:$Z$69,4,FALSE)</f>
        <v>50</v>
      </c>
      <c r="AU135">
        <f>VLOOKUP(Q135,counts!$W$73:$Z$75,4,FALSE)</f>
        <v>50</v>
      </c>
      <c r="AV135">
        <f>VLOOKUP(R135,counts!$W$79:$Z$81,4,FALSE)</f>
        <v>40</v>
      </c>
      <c r="AW135">
        <f t="shared" si="105"/>
        <v>421</v>
      </c>
      <c r="AX135">
        <f t="shared" si="106"/>
        <v>0</v>
      </c>
      <c r="AY135">
        <f t="shared" si="107"/>
        <v>1</v>
      </c>
      <c r="AZ135" t="str">
        <f t="shared" si="108"/>
        <v>Train</v>
      </c>
      <c r="BA135" t="str">
        <f t="shared" si="109"/>
        <v>18-30</v>
      </c>
      <c r="BB135" t="str">
        <f t="shared" si="110"/>
        <v>Blank</v>
      </c>
      <c r="BC135" t="str">
        <f t="shared" si="111"/>
        <v>0-10</v>
      </c>
      <c r="BD135" t="str">
        <f t="shared" si="112"/>
        <v>Blank</v>
      </c>
      <c r="BE135" t="str">
        <f t="shared" si="113"/>
        <v>male</v>
      </c>
      <c r="BF135">
        <f t="shared" si="114"/>
        <v>0</v>
      </c>
      <c r="BG135">
        <f t="shared" si="115"/>
        <v>0</v>
      </c>
      <c r="BH135" t="str">
        <f t="shared" si="116"/>
        <v>S, blank</v>
      </c>
      <c r="BI135">
        <f t="shared" si="117"/>
        <v>3</v>
      </c>
      <c r="BK135">
        <f t="shared" si="118"/>
        <v>-8.7462856143731463E-2</v>
      </c>
      <c r="BL135">
        <f t="shared" si="82"/>
        <v>-0.2148129459049134</v>
      </c>
      <c r="BM135">
        <f t="shared" si="83"/>
        <v>0</v>
      </c>
      <c r="BN135">
        <f t="shared" si="84"/>
        <v>-0.24005469764357676</v>
      </c>
      <c r="BO135">
        <f t="shared" si="85"/>
        <v>-1.1543150029727813</v>
      </c>
      <c r="BP135">
        <f t="shared" si="86"/>
        <v>-6.3943938845999151E-2</v>
      </c>
      <c r="BQ135">
        <f t="shared" si="87"/>
        <v>-0.12308910231949276</v>
      </c>
      <c r="BR135">
        <f t="shared" si="88"/>
        <v>-0.13196937436222192</v>
      </c>
      <c r="BS135">
        <f t="shared" si="89"/>
        <v>-0.33933712916299258</v>
      </c>
      <c r="BT135">
        <f t="shared" si="119"/>
        <v>-0.52064632557427459</v>
      </c>
      <c r="BV135">
        <f t="shared" si="120"/>
        <v>-2.8756313729299841</v>
      </c>
      <c r="BW135">
        <f t="shared" si="121"/>
        <v>5.6380531122747275E-2</v>
      </c>
      <c r="BX135">
        <f t="shared" si="122"/>
        <v>5.3371422003418274E-2</v>
      </c>
      <c r="BY135">
        <f t="shared" si="123"/>
        <v>0.94662857799658173</v>
      </c>
      <c r="BZ135">
        <f t="shared" si="124"/>
        <v>-5.4848471815077751E-2</v>
      </c>
    </row>
    <row r="136" spans="1:78" x14ac:dyDescent="0.3">
      <c r="A136" t="s">
        <v>2820</v>
      </c>
      <c r="B136" t="s">
        <v>2838</v>
      </c>
      <c r="C136" t="s">
        <v>2825</v>
      </c>
      <c r="D136" t="s">
        <v>2838</v>
      </c>
      <c r="E136" t="s">
        <v>20</v>
      </c>
      <c r="F136">
        <v>0</v>
      </c>
      <c r="G136">
        <v>0</v>
      </c>
      <c r="H136" t="s">
        <v>2843</v>
      </c>
      <c r="I136">
        <v>3</v>
      </c>
      <c r="J136">
        <v>-11.613432440426715</v>
      </c>
      <c r="K136">
        <v>-42.171718189759716</v>
      </c>
      <c r="L136">
        <v>-82.840254641099079</v>
      </c>
      <c r="M136">
        <v>-33.757758935166962</v>
      </c>
      <c r="N136">
        <v>-108.67008854708662</v>
      </c>
      <c r="O136">
        <v>-14.754319664473872</v>
      </c>
      <c r="P136">
        <v>-22.013681658285037</v>
      </c>
      <c r="Q136">
        <v>-22.422560732600829</v>
      </c>
      <c r="R136">
        <v>-67.960368165567971</v>
      </c>
      <c r="S136">
        <v>0</v>
      </c>
      <c r="T136">
        <v>1</v>
      </c>
      <c r="U136" t="s">
        <v>2818</v>
      </c>
      <c r="W136">
        <f t="shared" si="90"/>
        <v>-8.5268679762827468E-2</v>
      </c>
      <c r="X136">
        <f t="shared" si="91"/>
        <v>-0.21927540312111751</v>
      </c>
      <c r="Y136">
        <f t="shared" si="92"/>
        <v>0.27424895647063957</v>
      </c>
      <c r="Z136">
        <f t="shared" si="93"/>
        <v>-0.24557244416175711</v>
      </c>
      <c r="AA136">
        <f t="shared" si="94"/>
        <v>-1.1909036060913412</v>
      </c>
      <c r="AB136">
        <f t="shared" si="95"/>
        <v>-6.7444200102322438E-2</v>
      </c>
      <c r="AC136">
        <f t="shared" si="96"/>
        <v>-0.15242674717787899</v>
      </c>
      <c r="AD136">
        <f t="shared" si="97"/>
        <v>-0.14484805481342802</v>
      </c>
      <c r="AE136">
        <f t="shared" si="98"/>
        <v>-0.48361783291079313</v>
      </c>
      <c r="AF136">
        <f t="shared" si="99"/>
        <v>-0.5239687488631376</v>
      </c>
      <c r="AH136">
        <f t="shared" si="100"/>
        <v>-2.8390767605339642</v>
      </c>
      <c r="AI136">
        <f t="shared" si="101"/>
        <v>5.8479631752988308E-2</v>
      </c>
      <c r="AJ136">
        <f t="shared" si="102"/>
        <v>5.5248707673418308E-2</v>
      </c>
      <c r="AK136">
        <f t="shared" si="103"/>
        <v>0.94475129232658173</v>
      </c>
      <c r="AL136">
        <f t="shared" si="104"/>
        <v>-5.6833568850238797E-2</v>
      </c>
      <c r="AN136">
        <f>VLOOKUP(J136,counts!$W$8:$Z$13,4,FALSE)</f>
        <v>52</v>
      </c>
      <c r="AO136">
        <f>VLOOKUP(K136,counts!$W$17:$Z$23,4,FALSE)</f>
        <v>48</v>
      </c>
      <c r="AP136">
        <f>VLOOKUP(L136,counts!$W$27:$Z$33,4,FALSE)</f>
        <v>62</v>
      </c>
      <c r="AQ136">
        <f>VLOOKUP(M136,counts!$W$38:$Z$49,4,FALSE)</f>
        <v>47</v>
      </c>
      <c r="AR136">
        <f>VLOOKUP(N136,counts!$W$53:$Z$54,4,FALSE)</f>
        <v>20</v>
      </c>
      <c r="AS136">
        <f>VLOOKUP(O136,counts!$W$58:$Z$62,4,FALSE)</f>
        <v>52</v>
      </c>
      <c r="AT136">
        <f>VLOOKUP(P136,counts!$W$66:$Z$69,4,FALSE)</f>
        <v>50</v>
      </c>
      <c r="AU136">
        <f>VLOOKUP(Q136,counts!$W$73:$Z$75,4,FALSE)</f>
        <v>50</v>
      </c>
      <c r="AV136">
        <f>VLOOKUP(R136,counts!$W$79:$Z$81,4,FALSE)</f>
        <v>40</v>
      </c>
      <c r="AW136">
        <f t="shared" si="105"/>
        <v>421</v>
      </c>
      <c r="AX136">
        <f t="shared" si="106"/>
        <v>0</v>
      </c>
      <c r="AY136">
        <f t="shared" si="107"/>
        <v>1</v>
      </c>
      <c r="AZ136" t="str">
        <f t="shared" si="108"/>
        <v>Train</v>
      </c>
      <c r="BA136" t="str">
        <f t="shared" si="109"/>
        <v>18-30</v>
      </c>
      <c r="BB136" t="str">
        <f t="shared" si="110"/>
        <v>Blank</v>
      </c>
      <c r="BC136" t="str">
        <f t="shared" si="111"/>
        <v>0-10</v>
      </c>
      <c r="BD136" t="str">
        <f t="shared" si="112"/>
        <v>Blank</v>
      </c>
      <c r="BE136" t="str">
        <f t="shared" si="113"/>
        <v>male</v>
      </c>
      <c r="BF136">
        <f t="shared" si="114"/>
        <v>0</v>
      </c>
      <c r="BG136">
        <f t="shared" si="115"/>
        <v>0</v>
      </c>
      <c r="BH136" t="str">
        <f t="shared" si="116"/>
        <v>S, blank</v>
      </c>
      <c r="BI136">
        <f t="shared" si="117"/>
        <v>3</v>
      </c>
      <c r="BK136">
        <f t="shared" si="118"/>
        <v>-8.7462856143731463E-2</v>
      </c>
      <c r="BL136">
        <f t="shared" si="82"/>
        <v>-0.2148129459049134</v>
      </c>
      <c r="BM136">
        <f t="shared" si="83"/>
        <v>0</v>
      </c>
      <c r="BN136">
        <f t="shared" si="84"/>
        <v>-0.24005469764357676</v>
      </c>
      <c r="BO136">
        <f t="shared" si="85"/>
        <v>-1.1543150029727813</v>
      </c>
      <c r="BP136">
        <f t="shared" si="86"/>
        <v>-6.3943938845999151E-2</v>
      </c>
      <c r="BQ136">
        <f t="shared" si="87"/>
        <v>-0.12308910231949276</v>
      </c>
      <c r="BR136">
        <f t="shared" si="88"/>
        <v>-0.13196937436222192</v>
      </c>
      <c r="BS136">
        <f t="shared" si="89"/>
        <v>-0.33933712916299258</v>
      </c>
      <c r="BT136">
        <f t="shared" si="119"/>
        <v>-0.52064632557427459</v>
      </c>
      <c r="BV136">
        <f t="shared" si="120"/>
        <v>-2.8756313729299841</v>
      </c>
      <c r="BW136">
        <f t="shared" si="121"/>
        <v>5.6380531122747275E-2</v>
      </c>
      <c r="BX136">
        <f t="shared" si="122"/>
        <v>5.3371422003418274E-2</v>
      </c>
      <c r="BY136">
        <f t="shared" si="123"/>
        <v>0.94662857799658173</v>
      </c>
      <c r="BZ136">
        <f t="shared" si="124"/>
        <v>-5.4848471815077751E-2</v>
      </c>
    </row>
    <row r="137" spans="1:78" x14ac:dyDescent="0.3">
      <c r="A137" t="s">
        <v>2821</v>
      </c>
      <c r="B137" t="s">
        <v>2838</v>
      </c>
      <c r="C137" t="s">
        <v>2850</v>
      </c>
      <c r="D137" t="s">
        <v>2835</v>
      </c>
      <c r="E137" t="s">
        <v>20</v>
      </c>
      <c r="F137">
        <v>1</v>
      </c>
      <c r="G137">
        <v>1</v>
      </c>
      <c r="H137" t="s">
        <v>44</v>
      </c>
      <c r="I137">
        <v>3</v>
      </c>
      <c r="J137">
        <v>-3.7643689058441341</v>
      </c>
      <c r="K137">
        <v>-42.171718189759716</v>
      </c>
      <c r="L137">
        <v>-9.6115457513775127</v>
      </c>
      <c r="M137">
        <v>-202.50760482553153</v>
      </c>
      <c r="N137">
        <v>-108.67008854708662</v>
      </c>
      <c r="O137">
        <v>48.695090775187893</v>
      </c>
      <c r="P137">
        <v>79.365382998232107</v>
      </c>
      <c r="Q137">
        <v>72.444458573419169</v>
      </c>
      <c r="R137">
        <v>-67.960368165567971</v>
      </c>
      <c r="S137">
        <v>0</v>
      </c>
      <c r="T137">
        <v>1</v>
      </c>
      <c r="U137" t="s">
        <v>2818</v>
      </c>
      <c r="W137">
        <f t="shared" si="90"/>
        <v>-2.7638923151110589E-2</v>
      </c>
      <c r="X137">
        <f t="shared" si="91"/>
        <v>-0.21927540312111751</v>
      </c>
      <c r="Y137">
        <f t="shared" si="92"/>
        <v>3.1819752411496448E-2</v>
      </c>
      <c r="Z137">
        <f t="shared" si="93"/>
        <v>-1.4731513301536956</v>
      </c>
      <c r="AA137">
        <f t="shared" si="94"/>
        <v>-1.1909036060913412</v>
      </c>
      <c r="AB137">
        <f t="shared" si="95"/>
        <v>0.222592537028351</v>
      </c>
      <c r="AC137">
        <f t="shared" si="96"/>
        <v>0.54954038841540609</v>
      </c>
      <c r="AD137">
        <f t="shared" si="97"/>
        <v>0.46798575022321215</v>
      </c>
      <c r="AE137">
        <f t="shared" si="98"/>
        <v>-0.48361783291079313</v>
      </c>
      <c r="AF137">
        <f t="shared" si="99"/>
        <v>-0.5239687488631376</v>
      </c>
      <c r="AH137">
        <f t="shared" si="100"/>
        <v>-2.6466174162127301</v>
      </c>
      <c r="AI137">
        <f t="shared" si="101"/>
        <v>7.0890601355507482E-2</v>
      </c>
      <c r="AJ137">
        <f t="shared" si="102"/>
        <v>6.6197799537857427E-2</v>
      </c>
      <c r="AK137">
        <f t="shared" si="103"/>
        <v>0.93380220046214257</v>
      </c>
      <c r="AL137">
        <f t="shared" si="104"/>
        <v>-6.8490639988296839E-2</v>
      </c>
      <c r="AN137">
        <f>VLOOKUP(J137,counts!$W$8:$Z$13,4,FALSE)</f>
        <v>53</v>
      </c>
      <c r="AO137">
        <f>VLOOKUP(K137,counts!$W$17:$Z$23,4,FALSE)</f>
        <v>48</v>
      </c>
      <c r="AP137">
        <f>VLOOKUP(L137,counts!$W$27:$Z$33,4,FALSE)</f>
        <v>55</v>
      </c>
      <c r="AQ137">
        <f>VLOOKUP(M137,counts!$W$38:$Z$49,4,FALSE)</f>
        <v>12</v>
      </c>
      <c r="AR137">
        <f>VLOOKUP(N137,counts!$W$53:$Z$54,4,FALSE)</f>
        <v>20</v>
      </c>
      <c r="AS137">
        <f>VLOOKUP(O137,counts!$W$58:$Z$62,4,FALSE)</f>
        <v>61</v>
      </c>
      <c r="AT137">
        <f>VLOOKUP(P137,counts!$W$66:$Z$69,4,FALSE)</f>
        <v>70</v>
      </c>
      <c r="AU137">
        <f>VLOOKUP(Q137,counts!$W$73:$Z$75,4,FALSE)</f>
        <v>68</v>
      </c>
      <c r="AV137">
        <f>VLOOKUP(R137,counts!$W$79:$Z$81,4,FALSE)</f>
        <v>40</v>
      </c>
      <c r="AW137">
        <f t="shared" si="105"/>
        <v>427</v>
      </c>
      <c r="AX137">
        <f t="shared" si="106"/>
        <v>0</v>
      </c>
      <c r="AY137">
        <f t="shared" si="107"/>
        <v>1</v>
      </c>
      <c r="AZ137" t="str">
        <f t="shared" si="108"/>
        <v>Train</v>
      </c>
      <c r="BA137" t="str">
        <f t="shared" si="109"/>
        <v>0-17</v>
      </c>
      <c r="BB137" t="str">
        <f t="shared" si="110"/>
        <v>Blank</v>
      </c>
      <c r="BC137" t="str">
        <f t="shared" si="111"/>
        <v>11-20</v>
      </c>
      <c r="BD137" t="str">
        <f t="shared" si="112"/>
        <v>ON</v>
      </c>
      <c r="BE137" t="str">
        <f t="shared" si="113"/>
        <v>male</v>
      </c>
      <c r="BF137">
        <f t="shared" si="114"/>
        <v>1</v>
      </c>
      <c r="BG137">
        <f t="shared" si="115"/>
        <v>1</v>
      </c>
      <c r="BH137" t="str">
        <f t="shared" si="116"/>
        <v>C</v>
      </c>
      <c r="BI137">
        <f t="shared" si="117"/>
        <v>3</v>
      </c>
      <c r="BK137">
        <f t="shared" si="118"/>
        <v>-2.8350141766673408E-2</v>
      </c>
      <c r="BL137">
        <f t="shared" si="82"/>
        <v>-0.2148129459049134</v>
      </c>
      <c r="BM137">
        <f t="shared" si="83"/>
        <v>0</v>
      </c>
      <c r="BN137">
        <f t="shared" si="84"/>
        <v>-1.4400512172706961</v>
      </c>
      <c r="BO137">
        <f t="shared" si="85"/>
        <v>-1.1543150029727813</v>
      </c>
      <c r="BP137">
        <f t="shared" si="86"/>
        <v>0.21104029039891525</v>
      </c>
      <c r="BQ137">
        <f t="shared" si="87"/>
        <v>0.44377010170938269</v>
      </c>
      <c r="BR137">
        <f t="shared" si="88"/>
        <v>0.42637636209158797</v>
      </c>
      <c r="BS137">
        <f t="shared" si="89"/>
        <v>-0.33933712916299258</v>
      </c>
      <c r="BT137">
        <f t="shared" si="119"/>
        <v>-0.52064632557427459</v>
      </c>
      <c r="BV137">
        <f t="shared" si="120"/>
        <v>-2.6163260084524449</v>
      </c>
      <c r="BW137">
        <f t="shared" si="121"/>
        <v>7.3070831886705545E-2</v>
      </c>
      <c r="BX137">
        <f t="shared" si="122"/>
        <v>6.8095068578306439E-2</v>
      </c>
      <c r="BY137">
        <f t="shared" si="123"/>
        <v>0.93190493142169362</v>
      </c>
      <c r="BZ137">
        <f t="shared" si="124"/>
        <v>-7.0524474411746654E-2</v>
      </c>
    </row>
    <row r="138" spans="1:78" x14ac:dyDescent="0.3">
      <c r="A138" t="s">
        <v>2821</v>
      </c>
      <c r="B138" t="s">
        <v>2838</v>
      </c>
      <c r="C138" t="s">
        <v>2825</v>
      </c>
      <c r="D138" t="s">
        <v>2827</v>
      </c>
      <c r="E138" t="s">
        <v>15</v>
      </c>
      <c r="F138">
        <v>0</v>
      </c>
      <c r="G138">
        <v>2</v>
      </c>
      <c r="H138" t="s">
        <v>527</v>
      </c>
      <c r="I138">
        <v>3</v>
      </c>
      <c r="J138">
        <v>-3.7643689058441341</v>
      </c>
      <c r="K138">
        <v>-42.171718189759716</v>
      </c>
      <c r="L138">
        <v>-82.840254641099079</v>
      </c>
      <c r="M138">
        <v>-68.390212241589438</v>
      </c>
      <c r="N138">
        <v>151.41878811967541</v>
      </c>
      <c r="O138">
        <v>-14.754319664473872</v>
      </c>
      <c r="P138">
        <v>75.609641767585757</v>
      </c>
      <c r="Q138">
        <v>-11.405315820044242</v>
      </c>
      <c r="R138">
        <v>-67.960368165567971</v>
      </c>
      <c r="S138">
        <v>0</v>
      </c>
      <c r="T138">
        <v>1</v>
      </c>
      <c r="U138" t="s">
        <v>2818</v>
      </c>
      <c r="W138">
        <f t="shared" si="90"/>
        <v>-2.7638923151110589E-2</v>
      </c>
      <c r="X138">
        <f t="shared" si="91"/>
        <v>-0.21927540312111751</v>
      </c>
      <c r="Y138">
        <f t="shared" si="92"/>
        <v>0.27424895647063957</v>
      </c>
      <c r="Z138">
        <f t="shared" si="93"/>
        <v>-0.4975078946787726</v>
      </c>
      <c r="AA138">
        <f t="shared" si="94"/>
        <v>1.6593819257225275</v>
      </c>
      <c r="AB138">
        <f t="shared" si="95"/>
        <v>-6.7444200102322438E-2</v>
      </c>
      <c r="AC138">
        <f t="shared" si="96"/>
        <v>0.5235349510734969</v>
      </c>
      <c r="AD138">
        <f t="shared" si="97"/>
        <v>-7.3677481834814665E-2</v>
      </c>
      <c r="AE138">
        <f t="shared" si="98"/>
        <v>-0.48361783291079313</v>
      </c>
      <c r="AF138">
        <f t="shared" si="99"/>
        <v>-0.5239687488631376</v>
      </c>
      <c r="AH138">
        <f t="shared" si="100"/>
        <v>0.56403534860459537</v>
      </c>
      <c r="AI138">
        <f t="shared" si="101"/>
        <v>1.7577513473290072</v>
      </c>
      <c r="AJ138">
        <f t="shared" si="102"/>
        <v>0.63738572697334006</v>
      </c>
      <c r="AK138">
        <f t="shared" si="103"/>
        <v>0.36261427302665994</v>
      </c>
      <c r="AL138">
        <f t="shared" si="104"/>
        <v>-1.0144156184282018</v>
      </c>
      <c r="AN138">
        <f>VLOOKUP(J138,counts!$W$8:$Z$13,4,FALSE)</f>
        <v>53</v>
      </c>
      <c r="AO138">
        <f>VLOOKUP(K138,counts!$W$17:$Z$23,4,FALSE)</f>
        <v>48</v>
      </c>
      <c r="AP138">
        <f>VLOOKUP(L138,counts!$W$27:$Z$33,4,FALSE)</f>
        <v>62</v>
      </c>
      <c r="AQ138">
        <f>VLOOKUP(M138,counts!$W$38:$Z$49,4,FALSE)</f>
        <v>40</v>
      </c>
      <c r="AR138">
        <f>VLOOKUP(N138,counts!$W$53:$Z$54,4,FALSE)</f>
        <v>102</v>
      </c>
      <c r="AS138">
        <f>VLOOKUP(O138,counts!$W$58:$Z$62,4,FALSE)</f>
        <v>52</v>
      </c>
      <c r="AT138">
        <f>VLOOKUP(P138,counts!$W$66:$Z$69,4,FALSE)</f>
        <v>69</v>
      </c>
      <c r="AU138">
        <f>VLOOKUP(Q138,counts!$W$73:$Z$75,4,FALSE)</f>
        <v>52</v>
      </c>
      <c r="AV138">
        <f>VLOOKUP(R138,counts!$W$79:$Z$81,4,FALSE)</f>
        <v>40</v>
      </c>
      <c r="AW138">
        <f t="shared" si="105"/>
        <v>518</v>
      </c>
      <c r="AX138">
        <f t="shared" si="106"/>
        <v>0</v>
      </c>
      <c r="AY138">
        <f t="shared" si="107"/>
        <v>1</v>
      </c>
      <c r="AZ138" t="str">
        <f t="shared" si="108"/>
        <v>Train</v>
      </c>
      <c r="BA138" t="str">
        <f t="shared" si="109"/>
        <v>0-17</v>
      </c>
      <c r="BB138" t="str">
        <f t="shared" si="110"/>
        <v>Blank</v>
      </c>
      <c r="BC138" t="str">
        <f t="shared" si="111"/>
        <v>0-10</v>
      </c>
      <c r="BD138" t="str">
        <f t="shared" si="112"/>
        <v>IL</v>
      </c>
      <c r="BE138" t="str">
        <f t="shared" si="113"/>
        <v>female</v>
      </c>
      <c r="BF138">
        <f t="shared" si="114"/>
        <v>0</v>
      </c>
      <c r="BG138">
        <f t="shared" si="115"/>
        <v>2</v>
      </c>
      <c r="BH138" t="str">
        <f t="shared" si="116"/>
        <v>Q</v>
      </c>
      <c r="BI138">
        <f t="shared" si="117"/>
        <v>3</v>
      </c>
      <c r="BK138">
        <f t="shared" si="118"/>
        <v>-2.8350141766673408E-2</v>
      </c>
      <c r="BL138">
        <f t="shared" si="82"/>
        <v>-0.2148129459049134</v>
      </c>
      <c r="BM138">
        <f t="shared" si="83"/>
        <v>0</v>
      </c>
      <c r="BN138">
        <f t="shared" si="84"/>
        <v>-0.48632943178974081</v>
      </c>
      <c r="BO138">
        <f t="shared" si="85"/>
        <v>1.608400077660413</v>
      </c>
      <c r="BP138">
        <f t="shared" si="86"/>
        <v>-6.3943938845999151E-2</v>
      </c>
      <c r="BQ138">
        <f t="shared" si="87"/>
        <v>0.42276994263555601</v>
      </c>
      <c r="BR138">
        <f t="shared" si="88"/>
        <v>-6.7126694900034548E-2</v>
      </c>
      <c r="BS138">
        <f t="shared" si="89"/>
        <v>-0.33933712916299258</v>
      </c>
      <c r="BT138">
        <f t="shared" si="119"/>
        <v>-0.52064632557427459</v>
      </c>
      <c r="BV138">
        <f t="shared" si="120"/>
        <v>0.3106234123513405</v>
      </c>
      <c r="BW138">
        <f t="shared" si="121"/>
        <v>1.3642753551863063</v>
      </c>
      <c r="BX138">
        <f t="shared" si="122"/>
        <v>0.57703742171723504</v>
      </c>
      <c r="BY138">
        <f t="shared" si="123"/>
        <v>0.42296257828276496</v>
      </c>
      <c r="BZ138">
        <f t="shared" si="124"/>
        <v>-0.86047157126596308</v>
      </c>
    </row>
    <row r="139" spans="1:78" x14ac:dyDescent="0.3">
      <c r="A139" t="s">
        <v>2820</v>
      </c>
      <c r="B139" t="s">
        <v>2838</v>
      </c>
      <c r="C139" t="s">
        <v>2825</v>
      </c>
      <c r="D139" t="s">
        <v>2833</v>
      </c>
      <c r="E139" t="s">
        <v>15</v>
      </c>
      <c r="F139">
        <v>0</v>
      </c>
      <c r="G139">
        <v>0</v>
      </c>
      <c r="H139" t="s">
        <v>527</v>
      </c>
      <c r="I139">
        <v>3</v>
      </c>
      <c r="J139">
        <v>-11.613432440426715</v>
      </c>
      <c r="K139">
        <v>-42.171718189759716</v>
      </c>
      <c r="L139">
        <v>-82.840254641099079</v>
      </c>
      <c r="M139">
        <v>57.761363718906857</v>
      </c>
      <c r="N139">
        <v>151.41878811967541</v>
      </c>
      <c r="O139">
        <v>-14.754319664473872</v>
      </c>
      <c r="P139">
        <v>-22.013681658285037</v>
      </c>
      <c r="Q139">
        <v>-11.405315820044242</v>
      </c>
      <c r="R139">
        <v>-67.960368165567971</v>
      </c>
      <c r="S139">
        <v>1</v>
      </c>
      <c r="T139">
        <v>1</v>
      </c>
      <c r="U139" t="s">
        <v>2818</v>
      </c>
      <c r="W139">
        <f t="shared" si="90"/>
        <v>-8.5268679762827468E-2</v>
      </c>
      <c r="X139">
        <f t="shared" si="91"/>
        <v>-0.21927540312111751</v>
      </c>
      <c r="Y139">
        <f t="shared" si="92"/>
        <v>0.27424895647063957</v>
      </c>
      <c r="Z139">
        <f t="shared" si="93"/>
        <v>0.42018782389584125</v>
      </c>
      <c r="AA139">
        <f t="shared" si="94"/>
        <v>1.6593819257225275</v>
      </c>
      <c r="AB139">
        <f t="shared" si="95"/>
        <v>-6.7444200102322438E-2</v>
      </c>
      <c r="AC139">
        <f t="shared" si="96"/>
        <v>-0.15242674717787899</v>
      </c>
      <c r="AD139">
        <f t="shared" si="97"/>
        <v>-7.3677481834814665E-2</v>
      </c>
      <c r="AE139">
        <f t="shared" si="98"/>
        <v>-0.48361783291079313</v>
      </c>
      <c r="AF139">
        <f t="shared" si="99"/>
        <v>-0.5239687488631376</v>
      </c>
      <c r="AH139">
        <f t="shared" si="100"/>
        <v>0.74813961231611625</v>
      </c>
      <c r="AI139">
        <f t="shared" si="101"/>
        <v>2.1130652370975311</v>
      </c>
      <c r="AJ139">
        <f t="shared" si="102"/>
        <v>0.67877319495805011</v>
      </c>
      <c r="AK139">
        <f t="shared" si="103"/>
        <v>0.67877319495805011</v>
      </c>
      <c r="AL139">
        <f t="shared" si="104"/>
        <v>-0.38746823526734303</v>
      </c>
      <c r="AN139">
        <f>VLOOKUP(J139,counts!$W$8:$Z$13,4,FALSE)</f>
        <v>52</v>
      </c>
      <c r="AO139">
        <f>VLOOKUP(K139,counts!$W$17:$Z$23,4,FALSE)</f>
        <v>48</v>
      </c>
      <c r="AP139">
        <f>VLOOKUP(L139,counts!$W$27:$Z$33,4,FALSE)</f>
        <v>62</v>
      </c>
      <c r="AQ139">
        <f>VLOOKUP(M139,counts!$W$38:$Z$49,4,FALSE)</f>
        <v>66</v>
      </c>
      <c r="AR139">
        <f>VLOOKUP(N139,counts!$W$53:$Z$54,4,FALSE)</f>
        <v>102</v>
      </c>
      <c r="AS139">
        <f>VLOOKUP(O139,counts!$W$58:$Z$62,4,FALSE)</f>
        <v>52</v>
      </c>
      <c r="AT139">
        <f>VLOOKUP(P139,counts!$W$66:$Z$69,4,FALSE)</f>
        <v>50</v>
      </c>
      <c r="AU139">
        <f>VLOOKUP(Q139,counts!$W$73:$Z$75,4,FALSE)</f>
        <v>52</v>
      </c>
      <c r="AV139">
        <f>VLOOKUP(R139,counts!$W$79:$Z$81,4,FALSE)</f>
        <v>40</v>
      </c>
      <c r="AW139">
        <f t="shared" si="105"/>
        <v>524</v>
      </c>
      <c r="AX139">
        <f t="shared" si="106"/>
        <v>1</v>
      </c>
      <c r="AY139">
        <f t="shared" si="107"/>
        <v>1</v>
      </c>
      <c r="AZ139" t="str">
        <f t="shared" si="108"/>
        <v>Train</v>
      </c>
      <c r="BA139" t="str">
        <f t="shared" si="109"/>
        <v>18-30</v>
      </c>
      <c r="BB139" t="str">
        <f t="shared" si="110"/>
        <v>Blank</v>
      </c>
      <c r="BC139" t="str">
        <f t="shared" si="111"/>
        <v>0-10</v>
      </c>
      <c r="BD139" t="str">
        <f t="shared" si="112"/>
        <v>NY</v>
      </c>
      <c r="BE139" t="str">
        <f t="shared" si="113"/>
        <v>female</v>
      </c>
      <c r="BF139">
        <f t="shared" si="114"/>
        <v>0</v>
      </c>
      <c r="BG139">
        <f t="shared" si="115"/>
        <v>0</v>
      </c>
      <c r="BH139" t="str">
        <f t="shared" si="116"/>
        <v>Q</v>
      </c>
      <c r="BI139">
        <f t="shared" si="117"/>
        <v>3</v>
      </c>
      <c r="BK139">
        <f t="shared" si="118"/>
        <v>-8.7462856143731463E-2</v>
      </c>
      <c r="BL139">
        <f t="shared" si="82"/>
        <v>-0.2148129459049134</v>
      </c>
      <c r="BM139">
        <f t="shared" si="83"/>
        <v>0</v>
      </c>
      <c r="BN139">
        <f t="shared" si="84"/>
        <v>0.41074665915035424</v>
      </c>
      <c r="BO139">
        <f t="shared" si="85"/>
        <v>1.608400077660413</v>
      </c>
      <c r="BP139">
        <f t="shared" si="86"/>
        <v>-6.3943938845999151E-2</v>
      </c>
      <c r="BQ139">
        <f t="shared" si="87"/>
        <v>-0.12308910231949276</v>
      </c>
      <c r="BR139">
        <f t="shared" si="88"/>
        <v>-6.7126694900034548E-2</v>
      </c>
      <c r="BS139">
        <f t="shared" si="89"/>
        <v>-0.33933712916299258</v>
      </c>
      <c r="BT139">
        <f t="shared" si="119"/>
        <v>-0.52064632557427459</v>
      </c>
      <c r="BV139">
        <f t="shared" si="120"/>
        <v>0.60272774395932882</v>
      </c>
      <c r="BW139">
        <f t="shared" si="121"/>
        <v>1.8270958589261121</v>
      </c>
      <c r="BX139">
        <f t="shared" si="122"/>
        <v>0.64628012281838376</v>
      </c>
      <c r="BY139">
        <f t="shared" si="123"/>
        <v>0.64628012281838376</v>
      </c>
      <c r="BZ139">
        <f t="shared" si="124"/>
        <v>-0.43652224253455807</v>
      </c>
    </row>
    <row r="140" spans="1:78" x14ac:dyDescent="0.3">
      <c r="A140" t="s">
        <v>2820</v>
      </c>
      <c r="B140" t="s">
        <v>2838</v>
      </c>
      <c r="C140" t="s">
        <v>2825</v>
      </c>
      <c r="D140" t="s">
        <v>2838</v>
      </c>
      <c r="E140" t="s">
        <v>20</v>
      </c>
      <c r="F140">
        <v>1</v>
      </c>
      <c r="G140">
        <v>0</v>
      </c>
      <c r="H140" t="s">
        <v>2843</v>
      </c>
      <c r="I140">
        <v>3</v>
      </c>
      <c r="J140">
        <v>-11.613432440426715</v>
      </c>
      <c r="K140">
        <v>-42.171718189759716</v>
      </c>
      <c r="L140">
        <v>-82.840254641099079</v>
      </c>
      <c r="M140">
        <v>-33.757758935166962</v>
      </c>
      <c r="N140">
        <v>-108.67008854708662</v>
      </c>
      <c r="O140">
        <v>48.695090775187893</v>
      </c>
      <c r="P140">
        <v>-22.013681658285037</v>
      </c>
      <c r="Q140">
        <v>-22.422560732600829</v>
      </c>
      <c r="R140">
        <v>-67.960368165567971</v>
      </c>
      <c r="S140">
        <v>0</v>
      </c>
      <c r="T140">
        <v>1</v>
      </c>
      <c r="U140" t="s">
        <v>2818</v>
      </c>
      <c r="W140">
        <f t="shared" si="90"/>
        <v>-8.5268679762827468E-2</v>
      </c>
      <c r="X140">
        <f t="shared" si="91"/>
        <v>-0.21927540312111751</v>
      </c>
      <c r="Y140">
        <f t="shared" si="92"/>
        <v>0.27424895647063957</v>
      </c>
      <c r="Z140">
        <f t="shared" si="93"/>
        <v>-0.24557244416175711</v>
      </c>
      <c r="AA140">
        <f t="shared" si="94"/>
        <v>-1.1909036060913412</v>
      </c>
      <c r="AB140">
        <f t="shared" si="95"/>
        <v>0.222592537028351</v>
      </c>
      <c r="AC140">
        <f t="shared" si="96"/>
        <v>-0.15242674717787899</v>
      </c>
      <c r="AD140">
        <f t="shared" si="97"/>
        <v>-0.14484805481342802</v>
      </c>
      <c r="AE140">
        <f t="shared" si="98"/>
        <v>-0.48361783291079313</v>
      </c>
      <c r="AF140">
        <f t="shared" si="99"/>
        <v>-0.5239687488631376</v>
      </c>
      <c r="AH140">
        <f t="shared" si="100"/>
        <v>-2.5490400234032906</v>
      </c>
      <c r="AI140">
        <f t="shared" si="101"/>
        <v>7.815665856293931E-2</v>
      </c>
      <c r="AJ140">
        <f t="shared" si="102"/>
        <v>7.2491003920629932E-2</v>
      </c>
      <c r="AK140">
        <f t="shared" si="103"/>
        <v>0.9275089960793701</v>
      </c>
      <c r="AL140">
        <f t="shared" si="104"/>
        <v>-7.5252785270635641E-2</v>
      </c>
      <c r="AN140">
        <f>VLOOKUP(J140,counts!$W$8:$Z$13,4,FALSE)</f>
        <v>52</v>
      </c>
      <c r="AO140">
        <f>VLOOKUP(K140,counts!$W$17:$Z$23,4,FALSE)</f>
        <v>48</v>
      </c>
      <c r="AP140">
        <f>VLOOKUP(L140,counts!$W$27:$Z$33,4,FALSE)</f>
        <v>62</v>
      </c>
      <c r="AQ140">
        <f>VLOOKUP(M140,counts!$W$38:$Z$49,4,FALSE)</f>
        <v>47</v>
      </c>
      <c r="AR140">
        <f>VLOOKUP(N140,counts!$W$53:$Z$54,4,FALSE)</f>
        <v>20</v>
      </c>
      <c r="AS140">
        <f>VLOOKUP(O140,counts!$W$58:$Z$62,4,FALSE)</f>
        <v>61</v>
      </c>
      <c r="AT140">
        <f>VLOOKUP(P140,counts!$W$66:$Z$69,4,FALSE)</f>
        <v>50</v>
      </c>
      <c r="AU140">
        <f>VLOOKUP(Q140,counts!$W$73:$Z$75,4,FALSE)</f>
        <v>50</v>
      </c>
      <c r="AV140">
        <f>VLOOKUP(R140,counts!$W$79:$Z$81,4,FALSE)</f>
        <v>40</v>
      </c>
      <c r="AW140">
        <f t="shared" si="105"/>
        <v>430</v>
      </c>
      <c r="AX140">
        <f t="shared" si="106"/>
        <v>0</v>
      </c>
      <c r="AY140">
        <f t="shared" si="107"/>
        <v>1</v>
      </c>
      <c r="AZ140" t="str">
        <f t="shared" si="108"/>
        <v>Train</v>
      </c>
      <c r="BA140" t="str">
        <f t="shared" si="109"/>
        <v>18-30</v>
      </c>
      <c r="BB140" t="str">
        <f t="shared" si="110"/>
        <v>Blank</v>
      </c>
      <c r="BC140" t="str">
        <f t="shared" si="111"/>
        <v>0-10</v>
      </c>
      <c r="BD140" t="str">
        <f t="shared" si="112"/>
        <v>Blank</v>
      </c>
      <c r="BE140" t="str">
        <f t="shared" si="113"/>
        <v>male</v>
      </c>
      <c r="BF140">
        <f t="shared" si="114"/>
        <v>1</v>
      </c>
      <c r="BG140">
        <f t="shared" si="115"/>
        <v>0</v>
      </c>
      <c r="BH140" t="str">
        <f t="shared" si="116"/>
        <v>S, blank</v>
      </c>
      <c r="BI140">
        <f t="shared" si="117"/>
        <v>3</v>
      </c>
      <c r="BK140">
        <f t="shared" si="118"/>
        <v>-8.7462856143731463E-2</v>
      </c>
      <c r="BL140">
        <f t="shared" si="82"/>
        <v>-0.2148129459049134</v>
      </c>
      <c r="BM140">
        <f t="shared" si="83"/>
        <v>0</v>
      </c>
      <c r="BN140">
        <f t="shared" si="84"/>
        <v>-0.24005469764357676</v>
      </c>
      <c r="BO140">
        <f t="shared" si="85"/>
        <v>-1.1543150029727813</v>
      </c>
      <c r="BP140">
        <f t="shared" si="86"/>
        <v>0.21104029039891525</v>
      </c>
      <c r="BQ140">
        <f t="shared" si="87"/>
        <v>-0.12308910231949276</v>
      </c>
      <c r="BR140">
        <f t="shared" si="88"/>
        <v>-0.13196937436222192</v>
      </c>
      <c r="BS140">
        <f t="shared" si="89"/>
        <v>-0.33933712916299258</v>
      </c>
      <c r="BT140">
        <f t="shared" si="119"/>
        <v>-0.52064632557427459</v>
      </c>
      <c r="BV140">
        <f t="shared" si="120"/>
        <v>-2.6006471436850696</v>
      </c>
      <c r="BW140">
        <f t="shared" si="121"/>
        <v>7.4225528086570264E-2</v>
      </c>
      <c r="BX140">
        <f t="shared" si="122"/>
        <v>6.9096782887651254E-2</v>
      </c>
      <c r="BY140">
        <f t="shared" si="123"/>
        <v>0.9309032171123488</v>
      </c>
      <c r="BZ140">
        <f t="shared" si="124"/>
        <v>-7.1599962949509391E-2</v>
      </c>
    </row>
    <row r="141" spans="1:78" x14ac:dyDescent="0.3">
      <c r="A141" t="s">
        <v>2820</v>
      </c>
      <c r="B141" t="s">
        <v>2838</v>
      </c>
      <c r="C141" t="s">
        <v>2825</v>
      </c>
      <c r="D141" t="s">
        <v>2838</v>
      </c>
      <c r="E141" t="s">
        <v>15</v>
      </c>
      <c r="F141">
        <v>0</v>
      </c>
      <c r="G141">
        <v>0</v>
      </c>
      <c r="H141" t="s">
        <v>2843</v>
      </c>
      <c r="I141">
        <v>3</v>
      </c>
      <c r="J141">
        <v>-11.613432440426715</v>
      </c>
      <c r="K141">
        <v>-42.171718189759716</v>
      </c>
      <c r="L141">
        <v>-82.840254641099079</v>
      </c>
      <c r="M141">
        <v>-33.757758935166962</v>
      </c>
      <c r="N141">
        <v>151.41878811967541</v>
      </c>
      <c r="O141">
        <v>-14.754319664473872</v>
      </c>
      <c r="P141">
        <v>-22.013681658285037</v>
      </c>
      <c r="Q141">
        <v>-22.422560732600829</v>
      </c>
      <c r="R141">
        <v>-67.960368165567971</v>
      </c>
      <c r="S141">
        <v>0</v>
      </c>
      <c r="T141">
        <v>1</v>
      </c>
      <c r="U141" t="s">
        <v>2818</v>
      </c>
      <c r="W141">
        <f t="shared" si="90"/>
        <v>-8.5268679762827468E-2</v>
      </c>
      <c r="X141">
        <f t="shared" si="91"/>
        <v>-0.21927540312111751</v>
      </c>
      <c r="Y141">
        <f t="shared" si="92"/>
        <v>0.27424895647063957</v>
      </c>
      <c r="Z141">
        <f t="shared" si="93"/>
        <v>-0.24557244416175711</v>
      </c>
      <c r="AA141">
        <f t="shared" si="94"/>
        <v>1.6593819257225275</v>
      </c>
      <c r="AB141">
        <f t="shared" si="95"/>
        <v>-6.7444200102322438E-2</v>
      </c>
      <c r="AC141">
        <f t="shared" si="96"/>
        <v>-0.15242674717787899</v>
      </c>
      <c r="AD141">
        <f t="shared" si="97"/>
        <v>-0.14484805481342802</v>
      </c>
      <c r="AE141">
        <f t="shared" si="98"/>
        <v>-0.48361783291079313</v>
      </c>
      <c r="AF141">
        <f t="shared" si="99"/>
        <v>-0.5239687488631376</v>
      </c>
      <c r="AH141">
        <f t="shared" si="100"/>
        <v>1.1208771279904828E-2</v>
      </c>
      <c r="AI141">
        <f t="shared" si="101"/>
        <v>1.0112718249211061</v>
      </c>
      <c r="AJ141">
        <f t="shared" si="102"/>
        <v>0.50280216348219064</v>
      </c>
      <c r="AK141">
        <f t="shared" si="103"/>
        <v>0.49719783651780936</v>
      </c>
      <c r="AL141">
        <f t="shared" si="104"/>
        <v>-0.69876727068688771</v>
      </c>
      <c r="AN141">
        <f>VLOOKUP(J141,counts!$W$8:$Z$13,4,FALSE)</f>
        <v>52</v>
      </c>
      <c r="AO141">
        <f>VLOOKUP(K141,counts!$W$17:$Z$23,4,FALSE)</f>
        <v>48</v>
      </c>
      <c r="AP141">
        <f>VLOOKUP(L141,counts!$W$27:$Z$33,4,FALSE)</f>
        <v>62</v>
      </c>
      <c r="AQ141">
        <f>VLOOKUP(M141,counts!$W$38:$Z$49,4,FALSE)</f>
        <v>47</v>
      </c>
      <c r="AR141">
        <f>VLOOKUP(N141,counts!$W$53:$Z$54,4,FALSE)</f>
        <v>102</v>
      </c>
      <c r="AS141">
        <f>VLOOKUP(O141,counts!$W$58:$Z$62,4,FALSE)</f>
        <v>52</v>
      </c>
      <c r="AT141">
        <f>VLOOKUP(P141,counts!$W$66:$Z$69,4,FALSE)</f>
        <v>50</v>
      </c>
      <c r="AU141">
        <f>VLOOKUP(Q141,counts!$W$73:$Z$75,4,FALSE)</f>
        <v>50</v>
      </c>
      <c r="AV141">
        <f>VLOOKUP(R141,counts!$W$79:$Z$81,4,FALSE)</f>
        <v>40</v>
      </c>
      <c r="AW141">
        <f t="shared" si="105"/>
        <v>503</v>
      </c>
      <c r="AX141">
        <f t="shared" si="106"/>
        <v>0</v>
      </c>
      <c r="AY141">
        <f t="shared" si="107"/>
        <v>1</v>
      </c>
      <c r="AZ141" t="str">
        <f t="shared" si="108"/>
        <v>Train</v>
      </c>
      <c r="BA141" t="str">
        <f t="shared" si="109"/>
        <v>18-30</v>
      </c>
      <c r="BB141" t="str">
        <f t="shared" si="110"/>
        <v>Blank</v>
      </c>
      <c r="BC141" t="str">
        <f t="shared" si="111"/>
        <v>0-10</v>
      </c>
      <c r="BD141" t="str">
        <f t="shared" si="112"/>
        <v>Blank</v>
      </c>
      <c r="BE141" t="str">
        <f t="shared" si="113"/>
        <v>female</v>
      </c>
      <c r="BF141">
        <f t="shared" si="114"/>
        <v>0</v>
      </c>
      <c r="BG141">
        <f t="shared" si="115"/>
        <v>0</v>
      </c>
      <c r="BH141" t="str">
        <f t="shared" si="116"/>
        <v>S, blank</v>
      </c>
      <c r="BI141">
        <f t="shared" si="117"/>
        <v>3</v>
      </c>
      <c r="BK141">
        <f t="shared" si="118"/>
        <v>-8.7462856143731463E-2</v>
      </c>
      <c r="BL141">
        <f t="shared" si="82"/>
        <v>-0.2148129459049134</v>
      </c>
      <c r="BM141">
        <f t="shared" si="83"/>
        <v>0</v>
      </c>
      <c r="BN141">
        <f t="shared" si="84"/>
        <v>-0.24005469764357676</v>
      </c>
      <c r="BO141">
        <f t="shared" si="85"/>
        <v>1.608400077660413</v>
      </c>
      <c r="BP141">
        <f t="shared" si="86"/>
        <v>-6.3943938845999151E-2</v>
      </c>
      <c r="BQ141">
        <f t="shared" si="87"/>
        <v>-0.12308910231949276</v>
      </c>
      <c r="BR141">
        <f t="shared" si="88"/>
        <v>-0.13196937436222192</v>
      </c>
      <c r="BS141">
        <f t="shared" si="89"/>
        <v>-0.33933712916299258</v>
      </c>
      <c r="BT141">
        <f t="shared" si="119"/>
        <v>-0.52064632557427459</v>
      </c>
      <c r="BV141">
        <f t="shared" si="120"/>
        <v>-0.11291629229678962</v>
      </c>
      <c r="BW141">
        <f t="shared" si="121"/>
        <v>0.89322542683562622</v>
      </c>
      <c r="BX141">
        <f t="shared" si="122"/>
        <v>0.47180088233263412</v>
      </c>
      <c r="BY141">
        <f t="shared" si="123"/>
        <v>0.52819911766736594</v>
      </c>
      <c r="BZ141">
        <f t="shared" si="124"/>
        <v>-0.63828194957228779</v>
      </c>
    </row>
    <row r="142" spans="1:78" x14ac:dyDescent="0.3">
      <c r="A142" t="s">
        <v>2821</v>
      </c>
      <c r="B142" t="s">
        <v>2838</v>
      </c>
      <c r="C142" t="s">
        <v>2825</v>
      </c>
      <c r="D142" t="s">
        <v>2838</v>
      </c>
      <c r="E142" t="s">
        <v>20</v>
      </c>
      <c r="F142">
        <v>0</v>
      </c>
      <c r="G142">
        <v>0</v>
      </c>
      <c r="H142" t="s">
        <v>2843</v>
      </c>
      <c r="I142">
        <v>3</v>
      </c>
      <c r="J142">
        <v>-3.7643689058441341</v>
      </c>
      <c r="K142">
        <v>-42.171718189759716</v>
      </c>
      <c r="L142">
        <v>-82.840254641099079</v>
      </c>
      <c r="M142">
        <v>-33.757758935166962</v>
      </c>
      <c r="N142">
        <v>-108.67008854708662</v>
      </c>
      <c r="O142">
        <v>-14.754319664473872</v>
      </c>
      <c r="P142">
        <v>-22.013681658285037</v>
      </c>
      <c r="Q142">
        <v>-22.422560732600829</v>
      </c>
      <c r="R142">
        <v>-67.960368165567971</v>
      </c>
      <c r="S142">
        <v>0</v>
      </c>
      <c r="T142">
        <v>1</v>
      </c>
      <c r="U142" t="s">
        <v>2818</v>
      </c>
      <c r="W142">
        <f t="shared" si="90"/>
        <v>-2.7638923151110589E-2</v>
      </c>
      <c r="X142">
        <f t="shared" si="91"/>
        <v>-0.21927540312111751</v>
      </c>
      <c r="Y142">
        <f t="shared" si="92"/>
        <v>0.27424895647063957</v>
      </c>
      <c r="Z142">
        <f t="shared" si="93"/>
        <v>-0.24557244416175711</v>
      </c>
      <c r="AA142">
        <f t="shared" si="94"/>
        <v>-1.1909036060913412</v>
      </c>
      <c r="AB142">
        <f t="shared" si="95"/>
        <v>-6.7444200102322438E-2</v>
      </c>
      <c r="AC142">
        <f t="shared" si="96"/>
        <v>-0.15242674717787899</v>
      </c>
      <c r="AD142">
        <f t="shared" si="97"/>
        <v>-0.14484805481342802</v>
      </c>
      <c r="AE142">
        <f t="shared" si="98"/>
        <v>-0.48361783291079313</v>
      </c>
      <c r="AF142">
        <f t="shared" si="99"/>
        <v>-0.5239687488631376</v>
      </c>
      <c r="AH142">
        <f t="shared" si="100"/>
        <v>-2.7814470039222474</v>
      </c>
      <c r="AI142">
        <f t="shared" si="101"/>
        <v>6.1948802331281839E-2</v>
      </c>
      <c r="AJ142">
        <f t="shared" si="102"/>
        <v>5.8335017841996219E-2</v>
      </c>
      <c r="AK142">
        <f t="shared" si="103"/>
        <v>0.94166498215800376</v>
      </c>
      <c r="AL142">
        <f t="shared" si="104"/>
        <v>-6.0105712930062505E-2</v>
      </c>
      <c r="AN142">
        <f>VLOOKUP(J142,counts!$W$8:$Z$13,4,FALSE)</f>
        <v>53</v>
      </c>
      <c r="AO142">
        <f>VLOOKUP(K142,counts!$W$17:$Z$23,4,FALSE)</f>
        <v>48</v>
      </c>
      <c r="AP142">
        <f>VLOOKUP(L142,counts!$W$27:$Z$33,4,FALSE)</f>
        <v>62</v>
      </c>
      <c r="AQ142">
        <f>VLOOKUP(M142,counts!$W$38:$Z$49,4,FALSE)</f>
        <v>47</v>
      </c>
      <c r="AR142">
        <f>VLOOKUP(N142,counts!$W$53:$Z$54,4,FALSE)</f>
        <v>20</v>
      </c>
      <c r="AS142">
        <f>VLOOKUP(O142,counts!$W$58:$Z$62,4,FALSE)</f>
        <v>52</v>
      </c>
      <c r="AT142">
        <f>VLOOKUP(P142,counts!$W$66:$Z$69,4,FALSE)</f>
        <v>50</v>
      </c>
      <c r="AU142">
        <f>VLOOKUP(Q142,counts!$W$73:$Z$75,4,FALSE)</f>
        <v>50</v>
      </c>
      <c r="AV142">
        <f>VLOOKUP(R142,counts!$W$79:$Z$81,4,FALSE)</f>
        <v>40</v>
      </c>
      <c r="AW142">
        <f t="shared" si="105"/>
        <v>422</v>
      </c>
      <c r="AX142">
        <f t="shared" si="106"/>
        <v>0</v>
      </c>
      <c r="AY142">
        <f t="shared" si="107"/>
        <v>1</v>
      </c>
      <c r="AZ142" t="str">
        <f t="shared" si="108"/>
        <v>Train</v>
      </c>
      <c r="BA142" t="str">
        <f t="shared" si="109"/>
        <v>0-17</v>
      </c>
      <c r="BB142" t="str">
        <f t="shared" si="110"/>
        <v>Blank</v>
      </c>
      <c r="BC142" t="str">
        <f t="shared" si="111"/>
        <v>0-10</v>
      </c>
      <c r="BD142" t="str">
        <f t="shared" si="112"/>
        <v>Blank</v>
      </c>
      <c r="BE142" t="str">
        <f t="shared" si="113"/>
        <v>male</v>
      </c>
      <c r="BF142">
        <f t="shared" si="114"/>
        <v>0</v>
      </c>
      <c r="BG142">
        <f t="shared" si="115"/>
        <v>0</v>
      </c>
      <c r="BH142" t="str">
        <f t="shared" si="116"/>
        <v>S, blank</v>
      </c>
      <c r="BI142">
        <f t="shared" si="117"/>
        <v>3</v>
      </c>
      <c r="BK142">
        <f t="shared" si="118"/>
        <v>-2.8350141766673408E-2</v>
      </c>
      <c r="BL142">
        <f t="shared" si="82"/>
        <v>-0.2148129459049134</v>
      </c>
      <c r="BM142">
        <f t="shared" si="83"/>
        <v>0</v>
      </c>
      <c r="BN142">
        <f t="shared" si="84"/>
        <v>-0.24005469764357676</v>
      </c>
      <c r="BO142">
        <f t="shared" si="85"/>
        <v>-1.1543150029727813</v>
      </c>
      <c r="BP142">
        <f t="shared" si="86"/>
        <v>-6.3943938845999151E-2</v>
      </c>
      <c r="BQ142">
        <f t="shared" si="87"/>
        <v>-0.12308910231949276</v>
      </c>
      <c r="BR142">
        <f t="shared" si="88"/>
        <v>-0.13196937436222192</v>
      </c>
      <c r="BS142">
        <f t="shared" si="89"/>
        <v>-0.33933712916299258</v>
      </c>
      <c r="BT142">
        <f t="shared" si="119"/>
        <v>-0.52064632557427459</v>
      </c>
      <c r="BV142">
        <f t="shared" si="120"/>
        <v>-2.8165186585529263</v>
      </c>
      <c r="BW142">
        <f t="shared" si="121"/>
        <v>5.9813812971519865E-2</v>
      </c>
      <c r="BX142">
        <f t="shared" si="122"/>
        <v>5.6438038681353962E-2</v>
      </c>
      <c r="BY142">
        <f t="shared" si="123"/>
        <v>0.943561961318646</v>
      </c>
      <c r="BZ142">
        <f t="shared" si="124"/>
        <v>-5.8093244555959045E-2</v>
      </c>
    </row>
    <row r="143" spans="1:78" x14ac:dyDescent="0.3">
      <c r="A143" t="s">
        <v>2820</v>
      </c>
      <c r="B143" t="s">
        <v>2838</v>
      </c>
      <c r="C143" t="s">
        <v>2825</v>
      </c>
      <c r="D143" t="s">
        <v>2827</v>
      </c>
      <c r="E143" t="s">
        <v>20</v>
      </c>
      <c r="F143">
        <v>0</v>
      </c>
      <c r="G143">
        <v>0</v>
      </c>
      <c r="H143" t="s">
        <v>2843</v>
      </c>
      <c r="I143">
        <v>3</v>
      </c>
      <c r="J143">
        <v>-11.613432440426715</v>
      </c>
      <c r="K143">
        <v>-42.171718189759716</v>
      </c>
      <c r="L143">
        <v>-82.840254641099079</v>
      </c>
      <c r="M143">
        <v>-68.390212241589438</v>
      </c>
      <c r="N143">
        <v>-108.67008854708662</v>
      </c>
      <c r="O143">
        <v>-14.754319664473872</v>
      </c>
      <c r="P143">
        <v>-22.013681658285037</v>
      </c>
      <c r="Q143">
        <v>-22.422560732600829</v>
      </c>
      <c r="R143">
        <v>-67.960368165567971</v>
      </c>
      <c r="S143">
        <v>0</v>
      </c>
      <c r="T143">
        <v>1</v>
      </c>
      <c r="U143" t="s">
        <v>2818</v>
      </c>
      <c r="W143">
        <f t="shared" si="90"/>
        <v>-8.5268679762827468E-2</v>
      </c>
      <c r="X143">
        <f t="shared" si="91"/>
        <v>-0.21927540312111751</v>
      </c>
      <c r="Y143">
        <f t="shared" si="92"/>
        <v>0.27424895647063957</v>
      </c>
      <c r="Z143">
        <f t="shared" si="93"/>
        <v>-0.4975078946787726</v>
      </c>
      <c r="AA143">
        <f t="shared" si="94"/>
        <v>-1.1909036060913412</v>
      </c>
      <c r="AB143">
        <f t="shared" si="95"/>
        <v>-6.7444200102322438E-2</v>
      </c>
      <c r="AC143">
        <f t="shared" si="96"/>
        <v>-0.15242674717787899</v>
      </c>
      <c r="AD143">
        <f t="shared" si="97"/>
        <v>-0.14484805481342802</v>
      </c>
      <c r="AE143">
        <f t="shared" si="98"/>
        <v>-0.48361783291079313</v>
      </c>
      <c r="AF143">
        <f t="shared" si="99"/>
        <v>-0.5239687488631376</v>
      </c>
      <c r="AH143">
        <f t="shared" si="100"/>
        <v>-3.091012211050979</v>
      </c>
      <c r="AI143">
        <f t="shared" si="101"/>
        <v>4.5455920125665454E-2</v>
      </c>
      <c r="AJ143">
        <f t="shared" si="102"/>
        <v>4.3479518601034446E-2</v>
      </c>
      <c r="AK143">
        <f t="shared" si="103"/>
        <v>0.95652048139896551</v>
      </c>
      <c r="AL143">
        <f t="shared" si="104"/>
        <v>-4.4453077472779837E-2</v>
      </c>
      <c r="AN143">
        <f>VLOOKUP(J143,counts!$W$8:$Z$13,4,FALSE)</f>
        <v>52</v>
      </c>
      <c r="AO143">
        <f>VLOOKUP(K143,counts!$W$17:$Z$23,4,FALSE)</f>
        <v>48</v>
      </c>
      <c r="AP143">
        <f>VLOOKUP(L143,counts!$W$27:$Z$33,4,FALSE)</f>
        <v>62</v>
      </c>
      <c r="AQ143">
        <f>VLOOKUP(M143,counts!$W$38:$Z$49,4,FALSE)</f>
        <v>40</v>
      </c>
      <c r="AR143">
        <f>VLOOKUP(N143,counts!$W$53:$Z$54,4,FALSE)</f>
        <v>20</v>
      </c>
      <c r="AS143">
        <f>VLOOKUP(O143,counts!$W$58:$Z$62,4,FALSE)</f>
        <v>52</v>
      </c>
      <c r="AT143">
        <f>VLOOKUP(P143,counts!$W$66:$Z$69,4,FALSE)</f>
        <v>50</v>
      </c>
      <c r="AU143">
        <f>VLOOKUP(Q143,counts!$W$73:$Z$75,4,FALSE)</f>
        <v>50</v>
      </c>
      <c r="AV143">
        <f>VLOOKUP(R143,counts!$W$79:$Z$81,4,FALSE)</f>
        <v>40</v>
      </c>
      <c r="AW143">
        <f t="shared" si="105"/>
        <v>414</v>
      </c>
      <c r="AX143">
        <f t="shared" si="106"/>
        <v>0</v>
      </c>
      <c r="AY143">
        <f t="shared" si="107"/>
        <v>1</v>
      </c>
      <c r="AZ143" t="str">
        <f t="shared" si="108"/>
        <v>Train</v>
      </c>
      <c r="BA143" t="str">
        <f t="shared" si="109"/>
        <v>18-30</v>
      </c>
      <c r="BB143" t="str">
        <f t="shared" si="110"/>
        <v>Blank</v>
      </c>
      <c r="BC143" t="str">
        <f t="shared" si="111"/>
        <v>0-10</v>
      </c>
      <c r="BD143" t="str">
        <f t="shared" si="112"/>
        <v>IL</v>
      </c>
      <c r="BE143" t="str">
        <f t="shared" si="113"/>
        <v>male</v>
      </c>
      <c r="BF143">
        <f t="shared" si="114"/>
        <v>0</v>
      </c>
      <c r="BG143">
        <f t="shared" si="115"/>
        <v>0</v>
      </c>
      <c r="BH143" t="str">
        <f t="shared" si="116"/>
        <v>S, blank</v>
      </c>
      <c r="BI143">
        <f t="shared" si="117"/>
        <v>3</v>
      </c>
      <c r="BK143">
        <f t="shared" si="118"/>
        <v>-8.7462856143731463E-2</v>
      </c>
      <c r="BL143">
        <f t="shared" si="82"/>
        <v>-0.2148129459049134</v>
      </c>
      <c r="BM143">
        <f t="shared" si="83"/>
        <v>0</v>
      </c>
      <c r="BN143">
        <f t="shared" si="84"/>
        <v>-0.48632943178974081</v>
      </c>
      <c r="BO143">
        <f t="shared" si="85"/>
        <v>-1.1543150029727813</v>
      </c>
      <c r="BP143">
        <f t="shared" si="86"/>
        <v>-6.3943938845999151E-2</v>
      </c>
      <c r="BQ143">
        <f t="shared" si="87"/>
        <v>-0.12308910231949276</v>
      </c>
      <c r="BR143">
        <f t="shared" si="88"/>
        <v>-0.13196937436222192</v>
      </c>
      <c r="BS143">
        <f t="shared" si="89"/>
        <v>-0.33933712916299258</v>
      </c>
      <c r="BT143">
        <f t="shared" si="119"/>
        <v>-0.52064632557427459</v>
      </c>
      <c r="BV143">
        <f t="shared" si="120"/>
        <v>-3.121906107076148</v>
      </c>
      <c r="BW143">
        <f t="shared" si="121"/>
        <v>4.407308029445009E-2</v>
      </c>
      <c r="BX143">
        <f t="shared" si="122"/>
        <v>4.2212639255118596E-2</v>
      </c>
      <c r="BY143">
        <f t="shared" si="123"/>
        <v>0.95778736074488136</v>
      </c>
      <c r="BZ143">
        <f t="shared" si="124"/>
        <v>-4.3129487292581932E-2</v>
      </c>
    </row>
    <row r="144" spans="1:78" x14ac:dyDescent="0.3">
      <c r="A144" t="s">
        <v>2820</v>
      </c>
      <c r="B144" t="s">
        <v>2838</v>
      </c>
      <c r="C144" t="s">
        <v>2825</v>
      </c>
      <c r="D144" t="s">
        <v>2838</v>
      </c>
      <c r="E144" t="s">
        <v>20</v>
      </c>
      <c r="F144">
        <v>0</v>
      </c>
      <c r="G144">
        <v>0</v>
      </c>
      <c r="H144" t="s">
        <v>2843</v>
      </c>
      <c r="I144">
        <v>3</v>
      </c>
      <c r="J144">
        <v>-11.613432440426715</v>
      </c>
      <c r="K144">
        <v>-42.171718189759716</v>
      </c>
      <c r="L144">
        <v>-82.840254641099079</v>
      </c>
      <c r="M144">
        <v>-33.757758935166962</v>
      </c>
      <c r="N144">
        <v>-108.67008854708662</v>
      </c>
      <c r="O144">
        <v>-14.754319664473872</v>
      </c>
      <c r="P144">
        <v>-22.013681658285037</v>
      </c>
      <c r="Q144">
        <v>-22.422560732600829</v>
      </c>
      <c r="R144">
        <v>-67.960368165567971</v>
      </c>
      <c r="S144">
        <v>0</v>
      </c>
      <c r="T144">
        <v>1</v>
      </c>
      <c r="U144" t="s">
        <v>2818</v>
      </c>
      <c r="W144">
        <f t="shared" si="90"/>
        <v>-8.5268679762827468E-2</v>
      </c>
      <c r="X144">
        <f t="shared" si="91"/>
        <v>-0.21927540312111751</v>
      </c>
      <c r="Y144">
        <f t="shared" si="92"/>
        <v>0.27424895647063957</v>
      </c>
      <c r="Z144">
        <f t="shared" si="93"/>
        <v>-0.24557244416175711</v>
      </c>
      <c r="AA144">
        <f t="shared" si="94"/>
        <v>-1.1909036060913412</v>
      </c>
      <c r="AB144">
        <f t="shared" si="95"/>
        <v>-6.7444200102322438E-2</v>
      </c>
      <c r="AC144">
        <f t="shared" si="96"/>
        <v>-0.15242674717787899</v>
      </c>
      <c r="AD144">
        <f t="shared" si="97"/>
        <v>-0.14484805481342802</v>
      </c>
      <c r="AE144">
        <f t="shared" si="98"/>
        <v>-0.48361783291079313</v>
      </c>
      <c r="AF144">
        <f t="shared" si="99"/>
        <v>-0.5239687488631376</v>
      </c>
      <c r="AH144">
        <f t="shared" si="100"/>
        <v>-2.8390767605339642</v>
      </c>
      <c r="AI144">
        <f t="shared" si="101"/>
        <v>5.8479631752988308E-2</v>
      </c>
      <c r="AJ144">
        <f t="shared" si="102"/>
        <v>5.5248707673418308E-2</v>
      </c>
      <c r="AK144">
        <f t="shared" si="103"/>
        <v>0.94475129232658173</v>
      </c>
      <c r="AL144">
        <f t="shared" si="104"/>
        <v>-5.6833568850238797E-2</v>
      </c>
      <c r="AN144">
        <f>VLOOKUP(J144,counts!$W$8:$Z$13,4,FALSE)</f>
        <v>52</v>
      </c>
      <c r="AO144">
        <f>VLOOKUP(K144,counts!$W$17:$Z$23,4,FALSE)</f>
        <v>48</v>
      </c>
      <c r="AP144">
        <f>VLOOKUP(L144,counts!$W$27:$Z$33,4,FALSE)</f>
        <v>62</v>
      </c>
      <c r="AQ144">
        <f>VLOOKUP(M144,counts!$W$38:$Z$49,4,FALSE)</f>
        <v>47</v>
      </c>
      <c r="AR144">
        <f>VLOOKUP(N144,counts!$W$53:$Z$54,4,FALSE)</f>
        <v>20</v>
      </c>
      <c r="AS144">
        <f>VLOOKUP(O144,counts!$W$58:$Z$62,4,FALSE)</f>
        <v>52</v>
      </c>
      <c r="AT144">
        <f>VLOOKUP(P144,counts!$W$66:$Z$69,4,FALSE)</f>
        <v>50</v>
      </c>
      <c r="AU144">
        <f>VLOOKUP(Q144,counts!$W$73:$Z$75,4,FALSE)</f>
        <v>50</v>
      </c>
      <c r="AV144">
        <f>VLOOKUP(R144,counts!$W$79:$Z$81,4,FALSE)</f>
        <v>40</v>
      </c>
      <c r="AW144">
        <f t="shared" si="105"/>
        <v>421</v>
      </c>
      <c r="AX144">
        <f t="shared" si="106"/>
        <v>0</v>
      </c>
      <c r="AY144">
        <f t="shared" si="107"/>
        <v>1</v>
      </c>
      <c r="AZ144" t="str">
        <f t="shared" si="108"/>
        <v>Train</v>
      </c>
      <c r="BA144" t="str">
        <f t="shared" si="109"/>
        <v>18-30</v>
      </c>
      <c r="BB144" t="str">
        <f t="shared" si="110"/>
        <v>Blank</v>
      </c>
      <c r="BC144" t="str">
        <f t="shared" si="111"/>
        <v>0-10</v>
      </c>
      <c r="BD144" t="str">
        <f t="shared" si="112"/>
        <v>Blank</v>
      </c>
      <c r="BE144" t="str">
        <f t="shared" si="113"/>
        <v>male</v>
      </c>
      <c r="BF144">
        <f t="shared" si="114"/>
        <v>0</v>
      </c>
      <c r="BG144">
        <f t="shared" si="115"/>
        <v>0</v>
      </c>
      <c r="BH144" t="str">
        <f t="shared" si="116"/>
        <v>S, blank</v>
      </c>
      <c r="BI144">
        <f t="shared" si="117"/>
        <v>3</v>
      </c>
      <c r="BK144">
        <f t="shared" si="118"/>
        <v>-8.7462856143731463E-2</v>
      </c>
      <c r="BL144">
        <f t="shared" si="82"/>
        <v>-0.2148129459049134</v>
      </c>
      <c r="BM144">
        <f t="shared" si="83"/>
        <v>0</v>
      </c>
      <c r="BN144">
        <f t="shared" si="84"/>
        <v>-0.24005469764357676</v>
      </c>
      <c r="BO144">
        <f t="shared" si="85"/>
        <v>-1.1543150029727813</v>
      </c>
      <c r="BP144">
        <f t="shared" si="86"/>
        <v>-6.3943938845999151E-2</v>
      </c>
      <c r="BQ144">
        <f t="shared" si="87"/>
        <v>-0.12308910231949276</v>
      </c>
      <c r="BR144">
        <f t="shared" si="88"/>
        <v>-0.13196937436222192</v>
      </c>
      <c r="BS144">
        <f t="shared" si="89"/>
        <v>-0.33933712916299258</v>
      </c>
      <c r="BT144">
        <f t="shared" si="119"/>
        <v>-0.52064632557427459</v>
      </c>
      <c r="BV144">
        <f t="shared" si="120"/>
        <v>-2.8756313729299841</v>
      </c>
      <c r="BW144">
        <f t="shared" si="121"/>
        <v>5.6380531122747275E-2</v>
      </c>
      <c r="BX144">
        <f t="shared" si="122"/>
        <v>5.3371422003418274E-2</v>
      </c>
      <c r="BY144">
        <f t="shared" si="123"/>
        <v>0.94662857799658173</v>
      </c>
      <c r="BZ144">
        <f t="shared" si="124"/>
        <v>-5.4848471815077751E-2</v>
      </c>
    </row>
    <row r="145" spans="1:78" x14ac:dyDescent="0.3">
      <c r="A145" t="s">
        <v>2820</v>
      </c>
      <c r="B145" t="s">
        <v>2838</v>
      </c>
      <c r="C145" t="s">
        <v>2850</v>
      </c>
      <c r="D145" t="s">
        <v>2838</v>
      </c>
      <c r="E145" t="s">
        <v>20</v>
      </c>
      <c r="F145">
        <v>1</v>
      </c>
      <c r="G145">
        <v>0</v>
      </c>
      <c r="H145" t="s">
        <v>44</v>
      </c>
      <c r="I145">
        <v>3</v>
      </c>
      <c r="J145">
        <v>-11.613432440426715</v>
      </c>
      <c r="K145">
        <v>-42.171718189759716</v>
      </c>
      <c r="L145">
        <v>-9.6115457513775127</v>
      </c>
      <c r="M145">
        <v>-33.757758935166962</v>
      </c>
      <c r="N145">
        <v>-108.67008854708662</v>
      </c>
      <c r="O145">
        <v>48.695090775187893</v>
      </c>
      <c r="P145">
        <v>-22.013681658285037</v>
      </c>
      <c r="Q145">
        <v>72.444458573419169</v>
      </c>
      <c r="R145">
        <v>-67.960368165567971</v>
      </c>
      <c r="S145">
        <v>0</v>
      </c>
      <c r="T145">
        <v>1</v>
      </c>
      <c r="U145" t="s">
        <v>2818</v>
      </c>
      <c r="W145">
        <f t="shared" si="90"/>
        <v>-8.5268679762827468E-2</v>
      </c>
      <c r="X145">
        <f t="shared" si="91"/>
        <v>-0.21927540312111751</v>
      </c>
      <c r="Y145">
        <f t="shared" si="92"/>
        <v>3.1819752411496448E-2</v>
      </c>
      <c r="Z145">
        <f t="shared" si="93"/>
        <v>-0.24557244416175711</v>
      </c>
      <c r="AA145">
        <f t="shared" si="94"/>
        <v>-1.1909036060913412</v>
      </c>
      <c r="AB145">
        <f t="shared" si="95"/>
        <v>0.222592537028351</v>
      </c>
      <c r="AC145">
        <f t="shared" si="96"/>
        <v>-0.15242674717787899</v>
      </c>
      <c r="AD145">
        <f t="shared" si="97"/>
        <v>0.46798575022321215</v>
      </c>
      <c r="AE145">
        <f t="shared" si="98"/>
        <v>-0.48361783291079313</v>
      </c>
      <c r="AF145">
        <f t="shared" si="99"/>
        <v>-0.5239687488631376</v>
      </c>
      <c r="AH145">
        <f t="shared" si="100"/>
        <v>-2.1786354224257933</v>
      </c>
      <c r="AI145">
        <f t="shared" si="101"/>
        <v>0.11319588987173618</v>
      </c>
      <c r="AJ145">
        <f t="shared" si="102"/>
        <v>0.10168550827543815</v>
      </c>
      <c r="AK145">
        <f t="shared" si="103"/>
        <v>0.89831449172456179</v>
      </c>
      <c r="AL145">
        <f t="shared" si="104"/>
        <v>-0.10723505848863259</v>
      </c>
      <c r="AN145">
        <f>VLOOKUP(J145,counts!$W$8:$Z$13,4,FALSE)</f>
        <v>52</v>
      </c>
      <c r="AO145">
        <f>VLOOKUP(K145,counts!$W$17:$Z$23,4,FALSE)</f>
        <v>48</v>
      </c>
      <c r="AP145">
        <f>VLOOKUP(L145,counts!$W$27:$Z$33,4,FALSE)</f>
        <v>55</v>
      </c>
      <c r="AQ145">
        <f>VLOOKUP(M145,counts!$W$38:$Z$49,4,FALSE)</f>
        <v>47</v>
      </c>
      <c r="AR145">
        <f>VLOOKUP(N145,counts!$W$53:$Z$54,4,FALSE)</f>
        <v>20</v>
      </c>
      <c r="AS145">
        <f>VLOOKUP(O145,counts!$W$58:$Z$62,4,FALSE)</f>
        <v>61</v>
      </c>
      <c r="AT145">
        <f>VLOOKUP(P145,counts!$W$66:$Z$69,4,FALSE)</f>
        <v>50</v>
      </c>
      <c r="AU145">
        <f>VLOOKUP(Q145,counts!$W$73:$Z$75,4,FALSE)</f>
        <v>68</v>
      </c>
      <c r="AV145">
        <f>VLOOKUP(R145,counts!$W$79:$Z$81,4,FALSE)</f>
        <v>40</v>
      </c>
      <c r="AW145">
        <f t="shared" si="105"/>
        <v>441</v>
      </c>
      <c r="AX145">
        <f t="shared" si="106"/>
        <v>0</v>
      </c>
      <c r="AY145">
        <f t="shared" si="107"/>
        <v>1</v>
      </c>
      <c r="AZ145" t="str">
        <f t="shared" si="108"/>
        <v>Train</v>
      </c>
      <c r="BA145" t="str">
        <f t="shared" si="109"/>
        <v>18-30</v>
      </c>
      <c r="BB145" t="str">
        <f t="shared" si="110"/>
        <v>Blank</v>
      </c>
      <c r="BC145" t="str">
        <f t="shared" si="111"/>
        <v>11-20</v>
      </c>
      <c r="BD145" t="str">
        <f t="shared" si="112"/>
        <v>Blank</v>
      </c>
      <c r="BE145" t="str">
        <f t="shared" si="113"/>
        <v>male</v>
      </c>
      <c r="BF145">
        <f t="shared" si="114"/>
        <v>1</v>
      </c>
      <c r="BG145">
        <f t="shared" si="115"/>
        <v>0</v>
      </c>
      <c r="BH145" t="str">
        <f t="shared" si="116"/>
        <v>C</v>
      </c>
      <c r="BI145">
        <f t="shared" si="117"/>
        <v>3</v>
      </c>
      <c r="BK145">
        <f t="shared" si="118"/>
        <v>-8.7462856143731463E-2</v>
      </c>
      <c r="BL145">
        <f t="shared" si="82"/>
        <v>-0.2148129459049134</v>
      </c>
      <c r="BM145">
        <f t="shared" si="83"/>
        <v>0</v>
      </c>
      <c r="BN145">
        <f t="shared" si="84"/>
        <v>-0.24005469764357676</v>
      </c>
      <c r="BO145">
        <f t="shared" si="85"/>
        <v>-1.1543150029727813</v>
      </c>
      <c r="BP145">
        <f t="shared" si="86"/>
        <v>0.21104029039891525</v>
      </c>
      <c r="BQ145">
        <f t="shared" si="87"/>
        <v>-0.12308910231949276</v>
      </c>
      <c r="BR145">
        <f t="shared" si="88"/>
        <v>0.42637636209158797</v>
      </c>
      <c r="BS145">
        <f t="shared" si="89"/>
        <v>-0.33933712916299258</v>
      </c>
      <c r="BT145">
        <f t="shared" si="119"/>
        <v>-0.52064632557427459</v>
      </c>
      <c r="BV145">
        <f t="shared" si="120"/>
        <v>-2.0423014072312595</v>
      </c>
      <c r="BW145">
        <f t="shared" si="121"/>
        <v>0.12972980594585412</v>
      </c>
      <c r="BX145">
        <f t="shared" si="122"/>
        <v>0.11483259560213094</v>
      </c>
      <c r="BY145">
        <f t="shared" si="123"/>
        <v>0.88516740439786901</v>
      </c>
      <c r="BZ145">
        <f t="shared" si="124"/>
        <v>-0.12197849435051752</v>
      </c>
    </row>
    <row r="146" spans="1:78" x14ac:dyDescent="0.3">
      <c r="A146" t="s">
        <v>2820</v>
      </c>
      <c r="B146" t="s">
        <v>2838</v>
      </c>
      <c r="C146" t="s">
        <v>2825</v>
      </c>
      <c r="D146" t="s">
        <v>2838</v>
      </c>
      <c r="E146" t="s">
        <v>20</v>
      </c>
      <c r="F146">
        <v>0</v>
      </c>
      <c r="G146">
        <v>0</v>
      </c>
      <c r="H146" t="s">
        <v>2843</v>
      </c>
      <c r="I146">
        <v>3</v>
      </c>
      <c r="J146">
        <v>-11.613432440426715</v>
      </c>
      <c r="K146">
        <v>-42.171718189759716</v>
      </c>
      <c r="L146">
        <v>-82.840254641099079</v>
      </c>
      <c r="M146">
        <v>-33.757758935166962</v>
      </c>
      <c r="N146">
        <v>-108.67008854708662</v>
      </c>
      <c r="O146">
        <v>-14.754319664473872</v>
      </c>
      <c r="P146">
        <v>-22.013681658285037</v>
      </c>
      <c r="Q146">
        <v>-22.422560732600829</v>
      </c>
      <c r="R146">
        <v>-67.960368165567971</v>
      </c>
      <c r="S146">
        <v>0</v>
      </c>
      <c r="T146">
        <v>1</v>
      </c>
      <c r="U146" t="s">
        <v>2818</v>
      </c>
      <c r="W146">
        <f t="shared" si="90"/>
        <v>-8.5268679762827468E-2</v>
      </c>
      <c r="X146">
        <f t="shared" si="91"/>
        <v>-0.21927540312111751</v>
      </c>
      <c r="Y146">
        <f t="shared" si="92"/>
        <v>0.27424895647063957</v>
      </c>
      <c r="Z146">
        <f t="shared" si="93"/>
        <v>-0.24557244416175711</v>
      </c>
      <c r="AA146">
        <f t="shared" si="94"/>
        <v>-1.1909036060913412</v>
      </c>
      <c r="AB146">
        <f t="shared" si="95"/>
        <v>-6.7444200102322438E-2</v>
      </c>
      <c r="AC146">
        <f t="shared" si="96"/>
        <v>-0.15242674717787899</v>
      </c>
      <c r="AD146">
        <f t="shared" si="97"/>
        <v>-0.14484805481342802</v>
      </c>
      <c r="AE146">
        <f t="shared" si="98"/>
        <v>-0.48361783291079313</v>
      </c>
      <c r="AF146">
        <f t="shared" si="99"/>
        <v>-0.5239687488631376</v>
      </c>
      <c r="AH146">
        <f t="shared" si="100"/>
        <v>-2.8390767605339642</v>
      </c>
      <c r="AI146">
        <f t="shared" si="101"/>
        <v>5.8479631752988308E-2</v>
      </c>
      <c r="AJ146">
        <f t="shared" si="102"/>
        <v>5.5248707673418308E-2</v>
      </c>
      <c r="AK146">
        <f t="shared" si="103"/>
        <v>0.94475129232658173</v>
      </c>
      <c r="AL146">
        <f t="shared" si="104"/>
        <v>-5.6833568850238797E-2</v>
      </c>
      <c r="AN146">
        <f>VLOOKUP(J146,counts!$W$8:$Z$13,4,FALSE)</f>
        <v>52</v>
      </c>
      <c r="AO146">
        <f>VLOOKUP(K146,counts!$W$17:$Z$23,4,FALSE)</f>
        <v>48</v>
      </c>
      <c r="AP146">
        <f>VLOOKUP(L146,counts!$W$27:$Z$33,4,FALSE)</f>
        <v>62</v>
      </c>
      <c r="AQ146">
        <f>VLOOKUP(M146,counts!$W$38:$Z$49,4,FALSE)</f>
        <v>47</v>
      </c>
      <c r="AR146">
        <f>VLOOKUP(N146,counts!$W$53:$Z$54,4,FALSE)</f>
        <v>20</v>
      </c>
      <c r="AS146">
        <f>VLOOKUP(O146,counts!$W$58:$Z$62,4,FALSE)</f>
        <v>52</v>
      </c>
      <c r="AT146">
        <f>VLOOKUP(P146,counts!$W$66:$Z$69,4,FALSE)</f>
        <v>50</v>
      </c>
      <c r="AU146">
        <f>VLOOKUP(Q146,counts!$W$73:$Z$75,4,FALSE)</f>
        <v>50</v>
      </c>
      <c r="AV146">
        <f>VLOOKUP(R146,counts!$W$79:$Z$81,4,FALSE)</f>
        <v>40</v>
      </c>
      <c r="AW146">
        <f t="shared" si="105"/>
        <v>421</v>
      </c>
      <c r="AX146">
        <f t="shared" si="106"/>
        <v>0</v>
      </c>
      <c r="AY146">
        <f t="shared" si="107"/>
        <v>1</v>
      </c>
      <c r="AZ146" t="str">
        <f t="shared" si="108"/>
        <v>Train</v>
      </c>
      <c r="BA146" t="str">
        <f t="shared" si="109"/>
        <v>18-30</v>
      </c>
      <c r="BB146" t="str">
        <f t="shared" si="110"/>
        <v>Blank</v>
      </c>
      <c r="BC146" t="str">
        <f t="shared" si="111"/>
        <v>0-10</v>
      </c>
      <c r="BD146" t="str">
        <f t="shared" si="112"/>
        <v>Blank</v>
      </c>
      <c r="BE146" t="str">
        <f t="shared" si="113"/>
        <v>male</v>
      </c>
      <c r="BF146">
        <f t="shared" si="114"/>
        <v>0</v>
      </c>
      <c r="BG146">
        <f t="shared" si="115"/>
        <v>0</v>
      </c>
      <c r="BH146" t="str">
        <f t="shared" si="116"/>
        <v>S, blank</v>
      </c>
      <c r="BI146">
        <f t="shared" si="117"/>
        <v>3</v>
      </c>
      <c r="BK146">
        <f t="shared" si="118"/>
        <v>-8.7462856143731463E-2</v>
      </c>
      <c r="BL146">
        <f t="shared" si="82"/>
        <v>-0.2148129459049134</v>
      </c>
      <c r="BM146">
        <f t="shared" si="83"/>
        <v>0</v>
      </c>
      <c r="BN146">
        <f t="shared" si="84"/>
        <v>-0.24005469764357676</v>
      </c>
      <c r="BO146">
        <f t="shared" si="85"/>
        <v>-1.1543150029727813</v>
      </c>
      <c r="BP146">
        <f t="shared" si="86"/>
        <v>-6.3943938845999151E-2</v>
      </c>
      <c r="BQ146">
        <f t="shared" si="87"/>
        <v>-0.12308910231949276</v>
      </c>
      <c r="BR146">
        <f t="shared" si="88"/>
        <v>-0.13196937436222192</v>
      </c>
      <c r="BS146">
        <f t="shared" si="89"/>
        <v>-0.33933712916299258</v>
      </c>
      <c r="BT146">
        <f t="shared" si="119"/>
        <v>-0.52064632557427459</v>
      </c>
      <c r="BV146">
        <f t="shared" si="120"/>
        <v>-2.8756313729299841</v>
      </c>
      <c r="BW146">
        <f t="shared" si="121"/>
        <v>5.6380531122747275E-2</v>
      </c>
      <c r="BX146">
        <f t="shared" si="122"/>
        <v>5.3371422003418274E-2</v>
      </c>
      <c r="BY146">
        <f t="shared" si="123"/>
        <v>0.94662857799658173</v>
      </c>
      <c r="BZ146">
        <f t="shared" si="124"/>
        <v>-5.4848471815077751E-2</v>
      </c>
    </row>
    <row r="147" spans="1:78" x14ac:dyDescent="0.3">
      <c r="A147" t="s">
        <v>2810</v>
      </c>
      <c r="B147" t="s">
        <v>2838</v>
      </c>
      <c r="C147" t="s">
        <v>2850</v>
      </c>
      <c r="D147" t="s">
        <v>2833</v>
      </c>
      <c r="E147" t="s">
        <v>15</v>
      </c>
      <c r="F147">
        <v>0</v>
      </c>
      <c r="G147">
        <v>2</v>
      </c>
      <c r="H147" t="s">
        <v>2843</v>
      </c>
      <c r="I147">
        <v>3</v>
      </c>
      <c r="J147">
        <v>32.769878926258563</v>
      </c>
      <c r="K147">
        <v>-42.171718189759716</v>
      </c>
      <c r="L147">
        <v>-9.6115457513775127</v>
      </c>
      <c r="M147">
        <v>57.761363718906857</v>
      </c>
      <c r="N147">
        <v>151.41878811967541</v>
      </c>
      <c r="O147">
        <v>-14.754319664473872</v>
      </c>
      <c r="P147">
        <v>75.609641767585757</v>
      </c>
      <c r="Q147">
        <v>-22.422560732600829</v>
      </c>
      <c r="R147">
        <v>-67.960368165567971</v>
      </c>
      <c r="S147">
        <v>1</v>
      </c>
      <c r="T147">
        <v>1</v>
      </c>
      <c r="U147" t="s">
        <v>2818</v>
      </c>
      <c r="W147">
        <f t="shared" si="90"/>
        <v>0.24060451777399761</v>
      </c>
      <c r="X147">
        <f t="shared" si="91"/>
        <v>-0.21927540312111751</v>
      </c>
      <c r="Y147">
        <f t="shared" si="92"/>
        <v>3.1819752411496448E-2</v>
      </c>
      <c r="Z147">
        <f t="shared" si="93"/>
        <v>0.42018782389584125</v>
      </c>
      <c r="AA147">
        <f t="shared" si="94"/>
        <v>1.6593819257225275</v>
      </c>
      <c r="AB147">
        <f t="shared" si="95"/>
        <v>-6.7444200102322438E-2</v>
      </c>
      <c r="AC147">
        <f t="shared" si="96"/>
        <v>0.5235349510734969</v>
      </c>
      <c r="AD147">
        <f t="shared" si="97"/>
        <v>-0.14484805481342802</v>
      </c>
      <c r="AE147">
        <f t="shared" si="98"/>
        <v>-0.48361783291079313</v>
      </c>
      <c r="AF147">
        <f t="shared" si="99"/>
        <v>-0.5239687488631376</v>
      </c>
      <c r="AH147">
        <f t="shared" si="100"/>
        <v>1.4363747310665613</v>
      </c>
      <c r="AI147">
        <f t="shared" si="101"/>
        <v>4.2054223614932793</v>
      </c>
      <c r="AJ147">
        <f t="shared" si="102"/>
        <v>0.80789262992424493</v>
      </c>
      <c r="AK147">
        <f t="shared" si="103"/>
        <v>0.80789262992424493</v>
      </c>
      <c r="AL147">
        <f t="shared" si="104"/>
        <v>-0.21332611304799298</v>
      </c>
      <c r="AN147">
        <f>VLOOKUP(J147,counts!$W$8:$Z$13,4,FALSE)</f>
        <v>61</v>
      </c>
      <c r="AO147">
        <f>VLOOKUP(K147,counts!$W$17:$Z$23,4,FALSE)</f>
        <v>48</v>
      </c>
      <c r="AP147">
        <f>VLOOKUP(L147,counts!$W$27:$Z$33,4,FALSE)</f>
        <v>55</v>
      </c>
      <c r="AQ147">
        <f>VLOOKUP(M147,counts!$W$38:$Z$49,4,FALSE)</f>
        <v>66</v>
      </c>
      <c r="AR147">
        <f>VLOOKUP(N147,counts!$W$53:$Z$54,4,FALSE)</f>
        <v>102</v>
      </c>
      <c r="AS147">
        <f>VLOOKUP(O147,counts!$W$58:$Z$62,4,FALSE)</f>
        <v>52</v>
      </c>
      <c r="AT147">
        <f>VLOOKUP(P147,counts!$W$66:$Z$69,4,FALSE)</f>
        <v>69</v>
      </c>
      <c r="AU147">
        <f>VLOOKUP(Q147,counts!$W$73:$Z$75,4,FALSE)</f>
        <v>50</v>
      </c>
      <c r="AV147">
        <f>VLOOKUP(R147,counts!$W$79:$Z$81,4,FALSE)</f>
        <v>40</v>
      </c>
      <c r="AW147">
        <f t="shared" si="105"/>
        <v>543</v>
      </c>
      <c r="AX147">
        <f t="shared" si="106"/>
        <v>1</v>
      </c>
      <c r="AY147">
        <f t="shared" si="107"/>
        <v>1</v>
      </c>
      <c r="AZ147" t="str">
        <f t="shared" si="108"/>
        <v>Train</v>
      </c>
      <c r="BA147" t="str">
        <f t="shared" si="109"/>
        <v>31-40</v>
      </c>
      <c r="BB147" t="str">
        <f t="shared" si="110"/>
        <v>Blank</v>
      </c>
      <c r="BC147" t="str">
        <f t="shared" si="111"/>
        <v>11-20</v>
      </c>
      <c r="BD147" t="str">
        <f t="shared" si="112"/>
        <v>NY</v>
      </c>
      <c r="BE147" t="str">
        <f t="shared" si="113"/>
        <v>female</v>
      </c>
      <c r="BF147">
        <f t="shared" si="114"/>
        <v>0</v>
      </c>
      <c r="BG147">
        <f t="shared" si="115"/>
        <v>2</v>
      </c>
      <c r="BH147" t="str">
        <f t="shared" si="116"/>
        <v>S, blank</v>
      </c>
      <c r="BI147">
        <f t="shared" si="117"/>
        <v>3</v>
      </c>
      <c r="BK147">
        <f t="shared" si="118"/>
        <v>0.24679587375027071</v>
      </c>
      <c r="BL147">
        <f t="shared" si="82"/>
        <v>-0.2148129459049134</v>
      </c>
      <c r="BM147">
        <f t="shared" si="83"/>
        <v>0</v>
      </c>
      <c r="BN147">
        <f t="shared" si="84"/>
        <v>0.41074665915035424</v>
      </c>
      <c r="BO147">
        <f t="shared" si="85"/>
        <v>1.608400077660413</v>
      </c>
      <c r="BP147">
        <f t="shared" si="86"/>
        <v>-6.3943938845999151E-2</v>
      </c>
      <c r="BQ147">
        <f t="shared" si="87"/>
        <v>0.42276994263555601</v>
      </c>
      <c r="BR147">
        <f t="shared" si="88"/>
        <v>-0.13196937436222192</v>
      </c>
      <c r="BS147">
        <f t="shared" si="89"/>
        <v>-0.33933712916299258</v>
      </c>
      <c r="BT147">
        <f t="shared" si="119"/>
        <v>-0.52064632557427459</v>
      </c>
      <c r="BV147">
        <f t="shared" si="120"/>
        <v>1.4180028393461921</v>
      </c>
      <c r="BW147">
        <f t="shared" si="121"/>
        <v>4.1288661913622215</v>
      </c>
      <c r="BX147">
        <f t="shared" si="122"/>
        <v>0.80502513368663242</v>
      </c>
      <c r="BY147">
        <f t="shared" si="123"/>
        <v>0.80502513368663242</v>
      </c>
      <c r="BZ147">
        <f t="shared" si="124"/>
        <v>-0.21688178007999731</v>
      </c>
    </row>
    <row r="148" spans="1:78" x14ac:dyDescent="0.3">
      <c r="A148" t="s">
        <v>2820</v>
      </c>
      <c r="B148" t="s">
        <v>2838</v>
      </c>
      <c r="C148" t="s">
        <v>2825</v>
      </c>
      <c r="D148" t="s">
        <v>2838</v>
      </c>
      <c r="E148" t="s">
        <v>20</v>
      </c>
      <c r="F148">
        <v>0</v>
      </c>
      <c r="G148">
        <v>0</v>
      </c>
      <c r="H148" t="s">
        <v>44</v>
      </c>
      <c r="I148">
        <v>3</v>
      </c>
      <c r="J148">
        <v>-11.613432440426715</v>
      </c>
      <c r="K148">
        <v>-42.171718189759716</v>
      </c>
      <c r="L148">
        <v>-82.840254641099079</v>
      </c>
      <c r="M148">
        <v>-33.757758935166962</v>
      </c>
      <c r="N148">
        <v>-108.67008854708662</v>
      </c>
      <c r="O148">
        <v>-14.754319664473872</v>
      </c>
      <c r="P148">
        <v>-22.013681658285037</v>
      </c>
      <c r="Q148">
        <v>72.444458573419169</v>
      </c>
      <c r="R148">
        <v>-67.960368165567971</v>
      </c>
      <c r="S148">
        <v>0</v>
      </c>
      <c r="T148">
        <v>1</v>
      </c>
      <c r="U148" t="s">
        <v>2818</v>
      </c>
      <c r="W148">
        <f t="shared" si="90"/>
        <v>-8.5268679762827468E-2</v>
      </c>
      <c r="X148">
        <f t="shared" si="91"/>
        <v>-0.21927540312111751</v>
      </c>
      <c r="Y148">
        <f t="shared" si="92"/>
        <v>0.27424895647063957</v>
      </c>
      <c r="Z148">
        <f t="shared" si="93"/>
        <v>-0.24557244416175711</v>
      </c>
      <c r="AA148">
        <f t="shared" si="94"/>
        <v>-1.1909036060913412</v>
      </c>
      <c r="AB148">
        <f t="shared" si="95"/>
        <v>-6.7444200102322438E-2</v>
      </c>
      <c r="AC148">
        <f t="shared" si="96"/>
        <v>-0.15242674717787899</v>
      </c>
      <c r="AD148">
        <f t="shared" si="97"/>
        <v>0.46798575022321215</v>
      </c>
      <c r="AE148">
        <f t="shared" si="98"/>
        <v>-0.48361783291079313</v>
      </c>
      <c r="AF148">
        <f t="shared" si="99"/>
        <v>-0.5239687488631376</v>
      </c>
      <c r="AH148">
        <f t="shared" si="100"/>
        <v>-2.226242955497324</v>
      </c>
      <c r="AI148">
        <f t="shared" si="101"/>
        <v>0.10793317908693016</v>
      </c>
      <c r="AJ148">
        <f t="shared" si="102"/>
        <v>9.7418491587985517E-2</v>
      </c>
      <c r="AK148">
        <f t="shared" si="103"/>
        <v>0.90258150841201445</v>
      </c>
      <c r="AL148">
        <f t="shared" si="104"/>
        <v>-0.10249627882323462</v>
      </c>
      <c r="AN148">
        <f>VLOOKUP(J148,counts!$W$8:$Z$13,4,FALSE)</f>
        <v>52</v>
      </c>
      <c r="AO148">
        <f>VLOOKUP(K148,counts!$W$17:$Z$23,4,FALSE)</f>
        <v>48</v>
      </c>
      <c r="AP148">
        <f>VLOOKUP(L148,counts!$W$27:$Z$33,4,FALSE)</f>
        <v>62</v>
      </c>
      <c r="AQ148">
        <f>VLOOKUP(M148,counts!$W$38:$Z$49,4,FALSE)</f>
        <v>47</v>
      </c>
      <c r="AR148">
        <f>VLOOKUP(N148,counts!$W$53:$Z$54,4,FALSE)</f>
        <v>20</v>
      </c>
      <c r="AS148">
        <f>VLOOKUP(O148,counts!$W$58:$Z$62,4,FALSE)</f>
        <v>52</v>
      </c>
      <c r="AT148">
        <f>VLOOKUP(P148,counts!$W$66:$Z$69,4,FALSE)</f>
        <v>50</v>
      </c>
      <c r="AU148">
        <f>VLOOKUP(Q148,counts!$W$73:$Z$75,4,FALSE)</f>
        <v>68</v>
      </c>
      <c r="AV148">
        <f>VLOOKUP(R148,counts!$W$79:$Z$81,4,FALSE)</f>
        <v>40</v>
      </c>
      <c r="AW148">
        <f t="shared" si="105"/>
        <v>439</v>
      </c>
      <c r="AX148">
        <f t="shared" si="106"/>
        <v>0</v>
      </c>
      <c r="AY148">
        <f t="shared" si="107"/>
        <v>1</v>
      </c>
      <c r="AZ148" t="str">
        <f t="shared" si="108"/>
        <v>Train</v>
      </c>
      <c r="BA148" t="str">
        <f t="shared" si="109"/>
        <v>18-30</v>
      </c>
      <c r="BB148" t="str">
        <f t="shared" si="110"/>
        <v>Blank</v>
      </c>
      <c r="BC148" t="str">
        <f t="shared" si="111"/>
        <v>0-10</v>
      </c>
      <c r="BD148" t="str">
        <f t="shared" si="112"/>
        <v>Blank</v>
      </c>
      <c r="BE148" t="str">
        <f t="shared" si="113"/>
        <v>male</v>
      </c>
      <c r="BF148">
        <f t="shared" si="114"/>
        <v>0</v>
      </c>
      <c r="BG148">
        <f t="shared" si="115"/>
        <v>0</v>
      </c>
      <c r="BH148" t="str">
        <f t="shared" si="116"/>
        <v>C</v>
      </c>
      <c r="BI148">
        <f t="shared" si="117"/>
        <v>3</v>
      </c>
      <c r="BK148">
        <f t="shared" si="118"/>
        <v>-8.7462856143731463E-2</v>
      </c>
      <c r="BL148">
        <f t="shared" si="82"/>
        <v>-0.2148129459049134</v>
      </c>
      <c r="BM148">
        <f t="shared" si="83"/>
        <v>0</v>
      </c>
      <c r="BN148">
        <f t="shared" si="84"/>
        <v>-0.24005469764357676</v>
      </c>
      <c r="BO148">
        <f t="shared" si="85"/>
        <v>-1.1543150029727813</v>
      </c>
      <c r="BP148">
        <f t="shared" si="86"/>
        <v>-6.3943938845999151E-2</v>
      </c>
      <c r="BQ148">
        <f t="shared" si="87"/>
        <v>-0.12308910231949276</v>
      </c>
      <c r="BR148">
        <f t="shared" si="88"/>
        <v>0.42637636209158797</v>
      </c>
      <c r="BS148">
        <f t="shared" si="89"/>
        <v>-0.33933712916299258</v>
      </c>
      <c r="BT148">
        <f t="shared" si="119"/>
        <v>-0.52064632557427459</v>
      </c>
      <c r="BV148">
        <f t="shared" si="120"/>
        <v>-2.317285636476174</v>
      </c>
      <c r="BW148">
        <f t="shared" si="121"/>
        <v>9.8540698196818488E-2</v>
      </c>
      <c r="BX148">
        <f t="shared" si="122"/>
        <v>8.9701454264340411E-2</v>
      </c>
      <c r="BY148">
        <f t="shared" si="123"/>
        <v>0.9102985457356596</v>
      </c>
      <c r="BZ148">
        <f t="shared" si="124"/>
        <v>-9.3982661038181703E-2</v>
      </c>
    </row>
    <row r="149" spans="1:78" x14ac:dyDescent="0.3">
      <c r="A149" t="s">
        <v>2820</v>
      </c>
      <c r="B149" t="s">
        <v>2838</v>
      </c>
      <c r="C149" t="s">
        <v>2850</v>
      </c>
      <c r="D149" t="s">
        <v>2827</v>
      </c>
      <c r="E149" t="s">
        <v>15</v>
      </c>
      <c r="F149">
        <v>0</v>
      </c>
      <c r="G149">
        <v>0</v>
      </c>
      <c r="H149" t="s">
        <v>2843</v>
      </c>
      <c r="I149">
        <v>3</v>
      </c>
      <c r="J149">
        <v>-11.613432440426715</v>
      </c>
      <c r="K149">
        <v>-42.171718189759716</v>
      </c>
      <c r="L149">
        <v>-9.6115457513775127</v>
      </c>
      <c r="M149">
        <v>-68.390212241589438</v>
      </c>
      <c r="N149">
        <v>151.41878811967541</v>
      </c>
      <c r="O149">
        <v>-14.754319664473872</v>
      </c>
      <c r="P149">
        <v>-22.013681658285037</v>
      </c>
      <c r="Q149">
        <v>-22.422560732600829</v>
      </c>
      <c r="R149">
        <v>-67.960368165567971</v>
      </c>
      <c r="S149">
        <v>0</v>
      </c>
      <c r="T149">
        <v>1</v>
      </c>
      <c r="U149" t="s">
        <v>2818</v>
      </c>
      <c r="W149">
        <f t="shared" si="90"/>
        <v>-8.5268679762827468E-2</v>
      </c>
      <c r="X149">
        <f t="shared" si="91"/>
        <v>-0.21927540312111751</v>
      </c>
      <c r="Y149">
        <f t="shared" si="92"/>
        <v>3.1819752411496448E-2</v>
      </c>
      <c r="Z149">
        <f t="shared" si="93"/>
        <v>-0.4975078946787726</v>
      </c>
      <c r="AA149">
        <f t="shared" si="94"/>
        <v>1.6593819257225275</v>
      </c>
      <c r="AB149">
        <f t="shared" si="95"/>
        <v>-6.7444200102322438E-2</v>
      </c>
      <c r="AC149">
        <f t="shared" si="96"/>
        <v>-0.15242674717787899</v>
      </c>
      <c r="AD149">
        <f t="shared" si="97"/>
        <v>-0.14484805481342802</v>
      </c>
      <c r="AE149">
        <f t="shared" si="98"/>
        <v>-0.48361783291079313</v>
      </c>
      <c r="AF149">
        <f t="shared" si="99"/>
        <v>-0.5239687488631376</v>
      </c>
      <c r="AH149">
        <f t="shared" si="100"/>
        <v>-0.48315588329625375</v>
      </c>
      <c r="AI149">
        <f t="shared" si="101"/>
        <v>0.61683366181430788</v>
      </c>
      <c r="AJ149">
        <f t="shared" si="102"/>
        <v>0.3815071867826752</v>
      </c>
      <c r="AK149">
        <f t="shared" si="103"/>
        <v>0.61849281321732485</v>
      </c>
      <c r="AL149">
        <f t="shared" si="104"/>
        <v>-0.48046970691423407</v>
      </c>
      <c r="AN149">
        <f>VLOOKUP(J149,counts!$W$8:$Z$13,4,FALSE)</f>
        <v>52</v>
      </c>
      <c r="AO149">
        <f>VLOOKUP(K149,counts!$W$17:$Z$23,4,FALSE)</f>
        <v>48</v>
      </c>
      <c r="AP149">
        <f>VLOOKUP(L149,counts!$W$27:$Z$33,4,FALSE)</f>
        <v>55</v>
      </c>
      <c r="AQ149">
        <f>VLOOKUP(M149,counts!$W$38:$Z$49,4,FALSE)</f>
        <v>40</v>
      </c>
      <c r="AR149">
        <f>VLOOKUP(N149,counts!$W$53:$Z$54,4,FALSE)</f>
        <v>102</v>
      </c>
      <c r="AS149">
        <f>VLOOKUP(O149,counts!$W$58:$Z$62,4,FALSE)</f>
        <v>52</v>
      </c>
      <c r="AT149">
        <f>VLOOKUP(P149,counts!$W$66:$Z$69,4,FALSE)</f>
        <v>50</v>
      </c>
      <c r="AU149">
        <f>VLOOKUP(Q149,counts!$W$73:$Z$75,4,FALSE)</f>
        <v>50</v>
      </c>
      <c r="AV149">
        <f>VLOOKUP(R149,counts!$W$79:$Z$81,4,FALSE)</f>
        <v>40</v>
      </c>
      <c r="AW149">
        <f t="shared" si="105"/>
        <v>489</v>
      </c>
      <c r="AX149">
        <f t="shared" si="106"/>
        <v>0</v>
      </c>
      <c r="AY149">
        <f t="shared" si="107"/>
        <v>1</v>
      </c>
      <c r="AZ149" t="str">
        <f t="shared" si="108"/>
        <v>Train</v>
      </c>
      <c r="BA149" t="str">
        <f t="shared" si="109"/>
        <v>18-30</v>
      </c>
      <c r="BB149" t="str">
        <f t="shared" si="110"/>
        <v>Blank</v>
      </c>
      <c r="BC149" t="str">
        <f t="shared" si="111"/>
        <v>11-20</v>
      </c>
      <c r="BD149" t="str">
        <f t="shared" si="112"/>
        <v>IL</v>
      </c>
      <c r="BE149" t="str">
        <f t="shared" si="113"/>
        <v>female</v>
      </c>
      <c r="BF149">
        <f t="shared" si="114"/>
        <v>0</v>
      </c>
      <c r="BG149">
        <f t="shared" si="115"/>
        <v>0</v>
      </c>
      <c r="BH149" t="str">
        <f t="shared" si="116"/>
        <v>S, blank</v>
      </c>
      <c r="BI149">
        <f t="shared" si="117"/>
        <v>3</v>
      </c>
      <c r="BK149">
        <f t="shared" si="118"/>
        <v>-8.7462856143731463E-2</v>
      </c>
      <c r="BL149">
        <f t="shared" ref="BL149:BL212" si="125">BL$3*K149</f>
        <v>-0.2148129459049134</v>
      </c>
      <c r="BM149">
        <f t="shared" ref="BM149:BM212" si="126">BM$3*L149</f>
        <v>0</v>
      </c>
      <c r="BN149">
        <f t="shared" ref="BN149:BN212" si="127">BN$3*M149</f>
        <v>-0.48632943178974081</v>
      </c>
      <c r="BO149">
        <f t="shared" ref="BO149:BO212" si="128">BO$3*N149</f>
        <v>1.608400077660413</v>
      </c>
      <c r="BP149">
        <f t="shared" ref="BP149:BP212" si="129">BP$3*O149</f>
        <v>-6.3943938845999151E-2</v>
      </c>
      <c r="BQ149">
        <f t="shared" ref="BQ149:BQ212" si="130">BQ$3*P149</f>
        <v>-0.12308910231949276</v>
      </c>
      <c r="BR149">
        <f t="shared" ref="BR149:BR212" si="131">BR$3*Q149</f>
        <v>-0.13196937436222192</v>
      </c>
      <c r="BS149">
        <f t="shared" ref="BS149:BS212" si="132">BS$3*R149</f>
        <v>-0.33933712916299258</v>
      </c>
      <c r="BT149">
        <f t="shared" si="119"/>
        <v>-0.52064632557427459</v>
      </c>
      <c r="BV149">
        <f t="shared" si="120"/>
        <v>-0.35919102644295359</v>
      </c>
      <c r="BW149">
        <f t="shared" si="121"/>
        <v>0.69824095612479831</v>
      </c>
      <c r="BX149">
        <f t="shared" si="122"/>
        <v>0.41115540972354625</v>
      </c>
      <c r="BY149">
        <f t="shared" si="123"/>
        <v>0.58884459027645375</v>
      </c>
      <c r="BZ149">
        <f t="shared" si="124"/>
        <v>-0.52959298366646679</v>
      </c>
    </row>
    <row r="150" spans="1:78" x14ac:dyDescent="0.3">
      <c r="A150" t="s">
        <v>2820</v>
      </c>
      <c r="B150" t="s">
        <v>2838</v>
      </c>
      <c r="C150" t="s">
        <v>2825</v>
      </c>
      <c r="D150" t="s">
        <v>2833</v>
      </c>
      <c r="E150" t="s">
        <v>15</v>
      </c>
      <c r="F150">
        <v>0</v>
      </c>
      <c r="G150">
        <v>0</v>
      </c>
      <c r="H150" t="s">
        <v>527</v>
      </c>
      <c r="I150">
        <v>3</v>
      </c>
      <c r="J150">
        <v>-11.613432440426715</v>
      </c>
      <c r="K150">
        <v>-42.171718189759716</v>
      </c>
      <c r="L150">
        <v>-82.840254641099079</v>
      </c>
      <c r="M150">
        <v>57.761363718906857</v>
      </c>
      <c r="N150">
        <v>151.41878811967541</v>
      </c>
      <c r="O150">
        <v>-14.754319664473872</v>
      </c>
      <c r="P150">
        <v>-22.013681658285037</v>
      </c>
      <c r="Q150">
        <v>-11.405315820044242</v>
      </c>
      <c r="R150">
        <v>-67.960368165567971</v>
      </c>
      <c r="S150">
        <v>1</v>
      </c>
      <c r="T150">
        <v>1</v>
      </c>
      <c r="U150" t="s">
        <v>2818</v>
      </c>
      <c r="W150">
        <f t="shared" si="90"/>
        <v>-8.5268679762827468E-2</v>
      </c>
      <c r="X150">
        <f t="shared" si="91"/>
        <v>-0.21927540312111751</v>
      </c>
      <c r="Y150">
        <f t="shared" si="92"/>
        <v>0.27424895647063957</v>
      </c>
      <c r="Z150">
        <f t="shared" si="93"/>
        <v>0.42018782389584125</v>
      </c>
      <c r="AA150">
        <f t="shared" si="94"/>
        <v>1.6593819257225275</v>
      </c>
      <c r="AB150">
        <f t="shared" si="95"/>
        <v>-6.7444200102322438E-2</v>
      </c>
      <c r="AC150">
        <f t="shared" si="96"/>
        <v>-0.15242674717787899</v>
      </c>
      <c r="AD150">
        <f t="shared" si="97"/>
        <v>-7.3677481834814665E-2</v>
      </c>
      <c r="AE150">
        <f t="shared" si="98"/>
        <v>-0.48361783291079313</v>
      </c>
      <c r="AF150">
        <f t="shared" si="99"/>
        <v>-0.5239687488631376</v>
      </c>
      <c r="AH150">
        <f t="shared" si="100"/>
        <v>0.74813961231611625</v>
      </c>
      <c r="AI150">
        <f t="shared" si="101"/>
        <v>2.1130652370975311</v>
      </c>
      <c r="AJ150">
        <f t="shared" si="102"/>
        <v>0.67877319495805011</v>
      </c>
      <c r="AK150">
        <f t="shared" si="103"/>
        <v>0.67877319495805011</v>
      </c>
      <c r="AL150">
        <f t="shared" si="104"/>
        <v>-0.38746823526734303</v>
      </c>
      <c r="AN150">
        <f>VLOOKUP(J150,counts!$W$8:$Z$13,4,FALSE)</f>
        <v>52</v>
      </c>
      <c r="AO150">
        <f>VLOOKUP(K150,counts!$W$17:$Z$23,4,FALSE)</f>
        <v>48</v>
      </c>
      <c r="AP150">
        <f>VLOOKUP(L150,counts!$W$27:$Z$33,4,FALSE)</f>
        <v>62</v>
      </c>
      <c r="AQ150">
        <f>VLOOKUP(M150,counts!$W$38:$Z$49,4,FALSE)</f>
        <v>66</v>
      </c>
      <c r="AR150">
        <f>VLOOKUP(N150,counts!$W$53:$Z$54,4,FALSE)</f>
        <v>102</v>
      </c>
      <c r="AS150">
        <f>VLOOKUP(O150,counts!$W$58:$Z$62,4,FALSE)</f>
        <v>52</v>
      </c>
      <c r="AT150">
        <f>VLOOKUP(P150,counts!$W$66:$Z$69,4,FALSE)</f>
        <v>50</v>
      </c>
      <c r="AU150">
        <f>VLOOKUP(Q150,counts!$W$73:$Z$75,4,FALSE)</f>
        <v>52</v>
      </c>
      <c r="AV150">
        <f>VLOOKUP(R150,counts!$W$79:$Z$81,4,FALSE)</f>
        <v>40</v>
      </c>
      <c r="AW150">
        <f t="shared" si="105"/>
        <v>524</v>
      </c>
      <c r="AX150">
        <f t="shared" si="106"/>
        <v>1</v>
      </c>
      <c r="AY150">
        <f t="shared" si="107"/>
        <v>1</v>
      </c>
      <c r="AZ150" t="str">
        <f t="shared" si="108"/>
        <v>Train</v>
      </c>
      <c r="BA150" t="str">
        <f t="shared" si="109"/>
        <v>18-30</v>
      </c>
      <c r="BB150" t="str">
        <f t="shared" si="110"/>
        <v>Blank</v>
      </c>
      <c r="BC150" t="str">
        <f t="shared" si="111"/>
        <v>0-10</v>
      </c>
      <c r="BD150" t="str">
        <f t="shared" si="112"/>
        <v>NY</v>
      </c>
      <c r="BE150" t="str">
        <f t="shared" si="113"/>
        <v>female</v>
      </c>
      <c r="BF150">
        <f t="shared" si="114"/>
        <v>0</v>
      </c>
      <c r="BG150">
        <f t="shared" si="115"/>
        <v>0</v>
      </c>
      <c r="BH150" t="str">
        <f t="shared" si="116"/>
        <v>Q</v>
      </c>
      <c r="BI150">
        <f t="shared" si="117"/>
        <v>3</v>
      </c>
      <c r="BK150">
        <f t="shared" si="118"/>
        <v>-8.7462856143731463E-2</v>
      </c>
      <c r="BL150">
        <f t="shared" si="125"/>
        <v>-0.2148129459049134</v>
      </c>
      <c r="BM150">
        <f t="shared" si="126"/>
        <v>0</v>
      </c>
      <c r="BN150">
        <f t="shared" si="127"/>
        <v>0.41074665915035424</v>
      </c>
      <c r="BO150">
        <f t="shared" si="128"/>
        <v>1.608400077660413</v>
      </c>
      <c r="BP150">
        <f t="shared" si="129"/>
        <v>-6.3943938845999151E-2</v>
      </c>
      <c r="BQ150">
        <f t="shared" si="130"/>
        <v>-0.12308910231949276</v>
      </c>
      <c r="BR150">
        <f t="shared" si="131"/>
        <v>-6.7126694900034548E-2</v>
      </c>
      <c r="BS150">
        <f t="shared" si="132"/>
        <v>-0.33933712916299258</v>
      </c>
      <c r="BT150">
        <f t="shared" si="119"/>
        <v>-0.52064632557427459</v>
      </c>
      <c r="BV150">
        <f t="shared" si="120"/>
        <v>0.60272774395932882</v>
      </c>
      <c r="BW150">
        <f t="shared" si="121"/>
        <v>1.8270958589261121</v>
      </c>
      <c r="BX150">
        <f t="shared" si="122"/>
        <v>0.64628012281838376</v>
      </c>
      <c r="BY150">
        <f t="shared" si="123"/>
        <v>0.64628012281838376</v>
      </c>
      <c r="BZ150">
        <f t="shared" si="124"/>
        <v>-0.43652224253455807</v>
      </c>
    </row>
    <row r="151" spans="1:78" x14ac:dyDescent="0.3">
      <c r="A151" t="s">
        <v>2820</v>
      </c>
      <c r="B151" t="s">
        <v>2838</v>
      </c>
      <c r="C151" t="s">
        <v>2825</v>
      </c>
      <c r="D151" t="s">
        <v>2833</v>
      </c>
      <c r="E151" t="s">
        <v>20</v>
      </c>
      <c r="F151">
        <v>0</v>
      </c>
      <c r="G151">
        <v>0</v>
      </c>
      <c r="H151" t="s">
        <v>527</v>
      </c>
      <c r="I151">
        <v>3</v>
      </c>
      <c r="J151">
        <v>-11.613432440426715</v>
      </c>
      <c r="K151">
        <v>-42.171718189759716</v>
      </c>
      <c r="L151">
        <v>-82.840254641099079</v>
      </c>
      <c r="M151">
        <v>57.761363718906857</v>
      </c>
      <c r="N151">
        <v>-108.67008854708662</v>
      </c>
      <c r="O151">
        <v>-14.754319664473872</v>
      </c>
      <c r="P151">
        <v>-22.013681658285037</v>
      </c>
      <c r="Q151">
        <v>-11.405315820044242</v>
      </c>
      <c r="R151">
        <v>-67.960368165567971</v>
      </c>
      <c r="S151">
        <v>1</v>
      </c>
      <c r="T151">
        <v>1</v>
      </c>
      <c r="U151" t="s">
        <v>2818</v>
      </c>
      <c r="W151">
        <f t="shared" si="90"/>
        <v>-8.5268679762827468E-2</v>
      </c>
      <c r="X151">
        <f t="shared" si="91"/>
        <v>-0.21927540312111751</v>
      </c>
      <c r="Y151">
        <f t="shared" si="92"/>
        <v>0.27424895647063957</v>
      </c>
      <c r="Z151">
        <f t="shared" si="93"/>
        <v>0.42018782389584125</v>
      </c>
      <c r="AA151">
        <f t="shared" si="94"/>
        <v>-1.1909036060913412</v>
      </c>
      <c r="AB151">
        <f t="shared" si="95"/>
        <v>-6.7444200102322438E-2</v>
      </c>
      <c r="AC151">
        <f t="shared" si="96"/>
        <v>-0.15242674717787899</v>
      </c>
      <c r="AD151">
        <f t="shared" si="97"/>
        <v>-7.3677481834814665E-2</v>
      </c>
      <c r="AE151">
        <f t="shared" si="98"/>
        <v>-0.48361783291079313</v>
      </c>
      <c r="AF151">
        <f t="shared" si="99"/>
        <v>-0.5239687488631376</v>
      </c>
      <c r="AH151">
        <f t="shared" si="100"/>
        <v>-2.1021459194977523</v>
      </c>
      <c r="AI151">
        <f t="shared" si="101"/>
        <v>0.12219392836851253</v>
      </c>
      <c r="AJ151">
        <f t="shared" si="102"/>
        <v>0.10888842407672142</v>
      </c>
      <c r="AK151">
        <f t="shared" si="103"/>
        <v>0.10888842407672142</v>
      </c>
      <c r="AL151">
        <f t="shared" si="104"/>
        <v>-2.2174315533460205</v>
      </c>
      <c r="AN151">
        <f>VLOOKUP(J151,counts!$W$8:$Z$13,4,FALSE)</f>
        <v>52</v>
      </c>
      <c r="AO151">
        <f>VLOOKUP(K151,counts!$W$17:$Z$23,4,FALSE)</f>
        <v>48</v>
      </c>
      <c r="AP151">
        <f>VLOOKUP(L151,counts!$W$27:$Z$33,4,FALSE)</f>
        <v>62</v>
      </c>
      <c r="AQ151">
        <f>VLOOKUP(M151,counts!$W$38:$Z$49,4,FALSE)</f>
        <v>66</v>
      </c>
      <c r="AR151">
        <f>VLOOKUP(N151,counts!$W$53:$Z$54,4,FALSE)</f>
        <v>20</v>
      </c>
      <c r="AS151">
        <f>VLOOKUP(O151,counts!$W$58:$Z$62,4,FALSE)</f>
        <v>52</v>
      </c>
      <c r="AT151">
        <f>VLOOKUP(P151,counts!$W$66:$Z$69,4,FALSE)</f>
        <v>50</v>
      </c>
      <c r="AU151">
        <f>VLOOKUP(Q151,counts!$W$73:$Z$75,4,FALSE)</f>
        <v>52</v>
      </c>
      <c r="AV151">
        <f>VLOOKUP(R151,counts!$W$79:$Z$81,4,FALSE)</f>
        <v>40</v>
      </c>
      <c r="AW151">
        <f t="shared" si="105"/>
        <v>442</v>
      </c>
      <c r="AX151">
        <f t="shared" si="106"/>
        <v>1</v>
      </c>
      <c r="AY151">
        <f t="shared" si="107"/>
        <v>1</v>
      </c>
      <c r="AZ151" t="str">
        <f t="shared" si="108"/>
        <v>Train</v>
      </c>
      <c r="BA151" t="str">
        <f t="shared" si="109"/>
        <v>18-30</v>
      </c>
      <c r="BB151" t="str">
        <f t="shared" si="110"/>
        <v>Blank</v>
      </c>
      <c r="BC151" t="str">
        <f t="shared" si="111"/>
        <v>0-10</v>
      </c>
      <c r="BD151" t="str">
        <f t="shared" si="112"/>
        <v>NY</v>
      </c>
      <c r="BE151" t="str">
        <f t="shared" si="113"/>
        <v>male</v>
      </c>
      <c r="BF151">
        <f t="shared" si="114"/>
        <v>0</v>
      </c>
      <c r="BG151">
        <f t="shared" si="115"/>
        <v>0</v>
      </c>
      <c r="BH151" t="str">
        <f t="shared" si="116"/>
        <v>Q</v>
      </c>
      <c r="BI151">
        <f t="shared" si="117"/>
        <v>3</v>
      </c>
      <c r="BK151">
        <f t="shared" si="118"/>
        <v>-8.7462856143731463E-2</v>
      </c>
      <c r="BL151">
        <f t="shared" si="125"/>
        <v>-0.2148129459049134</v>
      </c>
      <c r="BM151">
        <f t="shared" si="126"/>
        <v>0</v>
      </c>
      <c r="BN151">
        <f t="shared" si="127"/>
        <v>0.41074665915035424</v>
      </c>
      <c r="BO151">
        <f t="shared" si="128"/>
        <v>-1.1543150029727813</v>
      </c>
      <c r="BP151">
        <f t="shared" si="129"/>
        <v>-6.3943938845999151E-2</v>
      </c>
      <c r="BQ151">
        <f t="shared" si="130"/>
        <v>-0.12308910231949276</v>
      </c>
      <c r="BR151">
        <f t="shared" si="131"/>
        <v>-6.7126694900034548E-2</v>
      </c>
      <c r="BS151">
        <f t="shared" si="132"/>
        <v>-0.33933712916299258</v>
      </c>
      <c r="BT151">
        <f t="shared" si="119"/>
        <v>-0.52064632557427459</v>
      </c>
      <c r="BV151">
        <f t="shared" si="120"/>
        <v>-2.1599873366738658</v>
      </c>
      <c r="BW151">
        <f t="shared" si="121"/>
        <v>0.11532658144692849</v>
      </c>
      <c r="BX151">
        <f t="shared" si="122"/>
        <v>0.10340162546589156</v>
      </c>
      <c r="BY151">
        <f t="shared" si="123"/>
        <v>0.10340162546589156</v>
      </c>
      <c r="BZ151">
        <f t="shared" si="124"/>
        <v>-2.2691345968583363</v>
      </c>
    </row>
    <row r="152" spans="1:78" x14ac:dyDescent="0.3">
      <c r="A152" t="s">
        <v>2810</v>
      </c>
      <c r="B152" t="s">
        <v>2838</v>
      </c>
      <c r="C152" t="s">
        <v>2850</v>
      </c>
      <c r="D152" t="s">
        <v>2839</v>
      </c>
      <c r="E152" t="s">
        <v>20</v>
      </c>
      <c r="F152">
        <v>1</v>
      </c>
      <c r="G152">
        <v>1</v>
      </c>
      <c r="H152" t="s">
        <v>2843</v>
      </c>
      <c r="I152">
        <v>3</v>
      </c>
      <c r="J152">
        <v>32.769878926258563</v>
      </c>
      <c r="K152">
        <v>-42.171718189759716</v>
      </c>
      <c r="L152">
        <v>-9.6115457513775127</v>
      </c>
      <c r="M152">
        <v>40.634191658169868</v>
      </c>
      <c r="N152">
        <v>-108.67008854708662</v>
      </c>
      <c r="O152">
        <v>48.695090775187893</v>
      </c>
      <c r="P152">
        <v>79.365382998232107</v>
      </c>
      <c r="Q152">
        <v>-22.422560732600829</v>
      </c>
      <c r="R152">
        <v>-67.960368165567971</v>
      </c>
      <c r="S152">
        <v>0</v>
      </c>
      <c r="T152">
        <v>1</v>
      </c>
      <c r="U152" t="s">
        <v>2818</v>
      </c>
      <c r="W152">
        <f t="shared" si="90"/>
        <v>0.24060451777399761</v>
      </c>
      <c r="X152">
        <f t="shared" si="91"/>
        <v>-0.21927540312111751</v>
      </c>
      <c r="Y152">
        <f t="shared" si="92"/>
        <v>3.1819752411496448E-2</v>
      </c>
      <c r="Z152">
        <f t="shared" si="93"/>
        <v>0.29559538538083652</v>
      </c>
      <c r="AA152">
        <f t="shared" si="94"/>
        <v>-1.1909036060913412</v>
      </c>
      <c r="AB152">
        <f t="shared" si="95"/>
        <v>0.222592537028351</v>
      </c>
      <c r="AC152">
        <f t="shared" si="96"/>
        <v>0.54954038841540609</v>
      </c>
      <c r="AD152">
        <f t="shared" si="97"/>
        <v>-0.14484805481342802</v>
      </c>
      <c r="AE152">
        <f t="shared" si="98"/>
        <v>-0.48361783291079313</v>
      </c>
      <c r="AF152">
        <f t="shared" si="99"/>
        <v>-0.5239687488631376</v>
      </c>
      <c r="AH152">
        <f t="shared" si="100"/>
        <v>-1.2224610647897296</v>
      </c>
      <c r="AI152">
        <f t="shared" si="101"/>
        <v>0.29450447970324611</v>
      </c>
      <c r="AJ152">
        <f t="shared" si="102"/>
        <v>0.22750363889876898</v>
      </c>
      <c r="AK152">
        <f t="shared" si="103"/>
        <v>0.77249636110123099</v>
      </c>
      <c r="AL152">
        <f t="shared" si="104"/>
        <v>-0.25812798076989951</v>
      </c>
      <c r="AN152">
        <f>VLOOKUP(J152,counts!$W$8:$Z$13,4,FALSE)</f>
        <v>61</v>
      </c>
      <c r="AO152">
        <f>VLOOKUP(K152,counts!$W$17:$Z$23,4,FALSE)</f>
        <v>48</v>
      </c>
      <c r="AP152">
        <f>VLOOKUP(L152,counts!$W$27:$Z$33,4,FALSE)</f>
        <v>55</v>
      </c>
      <c r="AQ152">
        <f>VLOOKUP(M152,counts!$W$38:$Z$49,4,FALSE)</f>
        <v>63</v>
      </c>
      <c r="AR152">
        <f>VLOOKUP(N152,counts!$W$53:$Z$54,4,FALSE)</f>
        <v>20</v>
      </c>
      <c r="AS152">
        <f>VLOOKUP(O152,counts!$W$58:$Z$62,4,FALSE)</f>
        <v>61</v>
      </c>
      <c r="AT152">
        <f>VLOOKUP(P152,counts!$W$66:$Z$69,4,FALSE)</f>
        <v>70</v>
      </c>
      <c r="AU152">
        <f>VLOOKUP(Q152,counts!$W$73:$Z$75,4,FALSE)</f>
        <v>50</v>
      </c>
      <c r="AV152">
        <f>VLOOKUP(R152,counts!$W$79:$Z$81,4,FALSE)</f>
        <v>40</v>
      </c>
      <c r="AW152">
        <f t="shared" si="105"/>
        <v>468</v>
      </c>
      <c r="AX152">
        <f t="shared" si="106"/>
        <v>0</v>
      </c>
      <c r="AY152">
        <f t="shared" si="107"/>
        <v>1</v>
      </c>
      <c r="AZ152" t="str">
        <f t="shared" si="108"/>
        <v>Train</v>
      </c>
      <c r="BA152" t="str">
        <f t="shared" si="109"/>
        <v>31-40</v>
      </c>
      <c r="BB152" t="str">
        <f t="shared" si="110"/>
        <v>Blank</v>
      </c>
      <c r="BC152" t="str">
        <f t="shared" si="111"/>
        <v>11-20</v>
      </c>
      <c r="BD152" t="str">
        <f t="shared" si="112"/>
        <v>Others</v>
      </c>
      <c r="BE152" t="str">
        <f t="shared" si="113"/>
        <v>male</v>
      </c>
      <c r="BF152">
        <f t="shared" si="114"/>
        <v>1</v>
      </c>
      <c r="BG152">
        <f t="shared" si="115"/>
        <v>1</v>
      </c>
      <c r="BH152" t="str">
        <f t="shared" si="116"/>
        <v>S, blank</v>
      </c>
      <c r="BI152">
        <f t="shared" si="117"/>
        <v>3</v>
      </c>
      <c r="BK152">
        <f t="shared" si="118"/>
        <v>0.24679587375027071</v>
      </c>
      <c r="BL152">
        <f t="shared" si="125"/>
        <v>-0.2148129459049134</v>
      </c>
      <c r="BM152">
        <f t="shared" si="126"/>
        <v>0</v>
      </c>
      <c r="BN152">
        <f t="shared" si="127"/>
        <v>0.28895367761902863</v>
      </c>
      <c r="BO152">
        <f t="shared" si="128"/>
        <v>-1.1543150029727813</v>
      </c>
      <c r="BP152">
        <f t="shared" si="129"/>
        <v>0.21104029039891525</v>
      </c>
      <c r="BQ152">
        <f t="shared" si="130"/>
        <v>0.44377010170938269</v>
      </c>
      <c r="BR152">
        <f t="shared" si="131"/>
        <v>-0.13196937436222192</v>
      </c>
      <c r="BS152">
        <f t="shared" si="132"/>
        <v>-0.33933712916299258</v>
      </c>
      <c r="BT152">
        <f t="shared" si="119"/>
        <v>-0.52064632557427459</v>
      </c>
      <c r="BV152">
        <f t="shared" si="120"/>
        <v>-1.1705208344995865</v>
      </c>
      <c r="BW152">
        <f t="shared" si="121"/>
        <v>0.3102053335440344</v>
      </c>
      <c r="BX152">
        <f t="shared" si="122"/>
        <v>0.23676085389222601</v>
      </c>
      <c r="BY152">
        <f t="shared" si="123"/>
        <v>0.76323914610777399</v>
      </c>
      <c r="BZ152">
        <f t="shared" si="124"/>
        <v>-0.27018386809351902</v>
      </c>
    </row>
    <row r="153" spans="1:78" x14ac:dyDescent="0.3">
      <c r="A153" t="s">
        <v>2820</v>
      </c>
      <c r="B153" t="s">
        <v>2838</v>
      </c>
      <c r="C153" t="s">
        <v>2850</v>
      </c>
      <c r="D153" t="s">
        <v>2839</v>
      </c>
      <c r="E153" t="s">
        <v>15</v>
      </c>
      <c r="F153">
        <v>1</v>
      </c>
      <c r="G153">
        <v>1</v>
      </c>
      <c r="H153" t="s">
        <v>2843</v>
      </c>
      <c r="I153">
        <v>3</v>
      </c>
      <c r="J153">
        <v>-11.613432440426715</v>
      </c>
      <c r="K153">
        <v>-42.171718189759716</v>
      </c>
      <c r="L153">
        <v>-9.6115457513775127</v>
      </c>
      <c r="M153">
        <v>40.634191658169868</v>
      </c>
      <c r="N153">
        <v>151.41878811967541</v>
      </c>
      <c r="O153">
        <v>48.695090775187893</v>
      </c>
      <c r="P153">
        <v>79.365382998232107</v>
      </c>
      <c r="Q153">
        <v>-22.422560732600829</v>
      </c>
      <c r="R153">
        <v>-67.960368165567971</v>
      </c>
      <c r="S153">
        <v>0</v>
      </c>
      <c r="T153">
        <v>1</v>
      </c>
      <c r="U153" t="s">
        <v>2818</v>
      </c>
      <c r="W153">
        <f t="shared" si="90"/>
        <v>-8.5268679762827468E-2</v>
      </c>
      <c r="X153">
        <f t="shared" si="91"/>
        <v>-0.21927540312111751</v>
      </c>
      <c r="Y153">
        <f t="shared" si="92"/>
        <v>3.1819752411496448E-2</v>
      </c>
      <c r="Z153">
        <f t="shared" si="93"/>
        <v>0.29559538538083652</v>
      </c>
      <c r="AA153">
        <f t="shared" si="94"/>
        <v>1.6593819257225275</v>
      </c>
      <c r="AB153">
        <f t="shared" si="95"/>
        <v>0.222592537028351</v>
      </c>
      <c r="AC153">
        <f t="shared" si="96"/>
        <v>0.54954038841540609</v>
      </c>
      <c r="AD153">
        <f t="shared" si="97"/>
        <v>-0.14484805481342802</v>
      </c>
      <c r="AE153">
        <f t="shared" si="98"/>
        <v>-0.48361783291079313</v>
      </c>
      <c r="AF153">
        <f t="shared" si="99"/>
        <v>-0.5239687488631376</v>
      </c>
      <c r="AH153">
        <f t="shared" si="100"/>
        <v>1.3019512694873137</v>
      </c>
      <c r="AI153">
        <f t="shared" si="101"/>
        <v>3.6764634441289044</v>
      </c>
      <c r="AJ153">
        <f t="shared" si="102"/>
        <v>0.78616319534038992</v>
      </c>
      <c r="AK153">
        <f t="shared" si="103"/>
        <v>0.21383680465961008</v>
      </c>
      <c r="AL153">
        <f t="shared" si="104"/>
        <v>-1.5425421499323546</v>
      </c>
      <c r="AN153">
        <f>VLOOKUP(J153,counts!$W$8:$Z$13,4,FALSE)</f>
        <v>52</v>
      </c>
      <c r="AO153">
        <f>VLOOKUP(K153,counts!$W$17:$Z$23,4,FALSE)</f>
        <v>48</v>
      </c>
      <c r="AP153">
        <f>VLOOKUP(L153,counts!$W$27:$Z$33,4,FALSE)</f>
        <v>55</v>
      </c>
      <c r="AQ153">
        <f>VLOOKUP(M153,counts!$W$38:$Z$49,4,FALSE)</f>
        <v>63</v>
      </c>
      <c r="AR153">
        <f>VLOOKUP(N153,counts!$W$53:$Z$54,4,FALSE)</f>
        <v>102</v>
      </c>
      <c r="AS153">
        <f>VLOOKUP(O153,counts!$W$58:$Z$62,4,FALSE)</f>
        <v>61</v>
      </c>
      <c r="AT153">
        <f>VLOOKUP(P153,counts!$W$66:$Z$69,4,FALSE)</f>
        <v>70</v>
      </c>
      <c r="AU153">
        <f>VLOOKUP(Q153,counts!$W$73:$Z$75,4,FALSE)</f>
        <v>50</v>
      </c>
      <c r="AV153">
        <f>VLOOKUP(R153,counts!$W$79:$Z$81,4,FALSE)</f>
        <v>40</v>
      </c>
      <c r="AW153">
        <f t="shared" si="105"/>
        <v>541</v>
      </c>
      <c r="AX153">
        <f t="shared" si="106"/>
        <v>0</v>
      </c>
      <c r="AY153">
        <f t="shared" si="107"/>
        <v>1</v>
      </c>
      <c r="AZ153" t="str">
        <f t="shared" si="108"/>
        <v>Train</v>
      </c>
      <c r="BA153" t="str">
        <f t="shared" si="109"/>
        <v>18-30</v>
      </c>
      <c r="BB153" t="str">
        <f t="shared" si="110"/>
        <v>Blank</v>
      </c>
      <c r="BC153" t="str">
        <f t="shared" si="111"/>
        <v>11-20</v>
      </c>
      <c r="BD153" t="str">
        <f t="shared" si="112"/>
        <v>Others</v>
      </c>
      <c r="BE153" t="str">
        <f t="shared" si="113"/>
        <v>female</v>
      </c>
      <c r="BF153">
        <f t="shared" si="114"/>
        <v>1</v>
      </c>
      <c r="BG153">
        <f t="shared" si="115"/>
        <v>1</v>
      </c>
      <c r="BH153" t="str">
        <f t="shared" si="116"/>
        <v>S, blank</v>
      </c>
      <c r="BI153">
        <f t="shared" si="117"/>
        <v>3</v>
      </c>
      <c r="BK153">
        <f t="shared" si="118"/>
        <v>-8.7462856143731463E-2</v>
      </c>
      <c r="BL153">
        <f t="shared" si="125"/>
        <v>-0.2148129459049134</v>
      </c>
      <c r="BM153">
        <f t="shared" si="126"/>
        <v>0</v>
      </c>
      <c r="BN153">
        <f t="shared" si="127"/>
        <v>0.28895367761902863</v>
      </c>
      <c r="BO153">
        <f t="shared" si="128"/>
        <v>1.608400077660413</v>
      </c>
      <c r="BP153">
        <f t="shared" si="129"/>
        <v>0.21104029039891525</v>
      </c>
      <c r="BQ153">
        <f t="shared" si="130"/>
        <v>0.44377010170938269</v>
      </c>
      <c r="BR153">
        <f t="shared" si="131"/>
        <v>-0.13196937436222192</v>
      </c>
      <c r="BS153">
        <f t="shared" si="132"/>
        <v>-0.33933712916299258</v>
      </c>
      <c r="BT153">
        <f t="shared" si="119"/>
        <v>-0.52064632557427459</v>
      </c>
      <c r="BV153">
        <f t="shared" si="120"/>
        <v>1.2579355162396055</v>
      </c>
      <c r="BW153">
        <f t="shared" si="121"/>
        <v>3.5181508196262632</v>
      </c>
      <c r="BX153">
        <f t="shared" si="122"/>
        <v>0.77867051368534901</v>
      </c>
      <c r="BY153">
        <f t="shared" si="123"/>
        <v>0.22132948631465099</v>
      </c>
      <c r="BZ153">
        <f t="shared" si="124"/>
        <v>-1.5081027994333707</v>
      </c>
    </row>
    <row r="154" spans="1:78" x14ac:dyDescent="0.3">
      <c r="A154" t="s">
        <v>2821</v>
      </c>
      <c r="B154" t="s">
        <v>2838</v>
      </c>
      <c r="C154" t="s">
        <v>2825</v>
      </c>
      <c r="D154" t="s">
        <v>2838</v>
      </c>
      <c r="E154" t="s">
        <v>20</v>
      </c>
      <c r="F154">
        <v>0</v>
      </c>
      <c r="G154">
        <v>0</v>
      </c>
      <c r="H154" t="s">
        <v>2843</v>
      </c>
      <c r="I154">
        <v>3</v>
      </c>
      <c r="J154">
        <v>-3.7643689058441341</v>
      </c>
      <c r="K154">
        <v>-42.171718189759716</v>
      </c>
      <c r="L154">
        <v>-82.840254641099079</v>
      </c>
      <c r="M154">
        <v>-33.757758935166962</v>
      </c>
      <c r="N154">
        <v>-108.67008854708662</v>
      </c>
      <c r="O154">
        <v>-14.754319664473872</v>
      </c>
      <c r="P154">
        <v>-22.013681658285037</v>
      </c>
      <c r="Q154">
        <v>-22.422560732600829</v>
      </c>
      <c r="R154">
        <v>-67.960368165567971</v>
      </c>
      <c r="S154">
        <v>0</v>
      </c>
      <c r="T154">
        <v>1</v>
      </c>
      <c r="U154" t="s">
        <v>2818</v>
      </c>
      <c r="W154">
        <f t="shared" si="90"/>
        <v>-2.7638923151110589E-2</v>
      </c>
      <c r="X154">
        <f t="shared" si="91"/>
        <v>-0.21927540312111751</v>
      </c>
      <c r="Y154">
        <f t="shared" si="92"/>
        <v>0.27424895647063957</v>
      </c>
      <c r="Z154">
        <f t="shared" si="93"/>
        <v>-0.24557244416175711</v>
      </c>
      <c r="AA154">
        <f t="shared" si="94"/>
        <v>-1.1909036060913412</v>
      </c>
      <c r="AB154">
        <f t="shared" si="95"/>
        <v>-6.7444200102322438E-2</v>
      </c>
      <c r="AC154">
        <f t="shared" si="96"/>
        <v>-0.15242674717787899</v>
      </c>
      <c r="AD154">
        <f t="shared" si="97"/>
        <v>-0.14484805481342802</v>
      </c>
      <c r="AE154">
        <f t="shared" si="98"/>
        <v>-0.48361783291079313</v>
      </c>
      <c r="AF154">
        <f t="shared" si="99"/>
        <v>-0.5239687488631376</v>
      </c>
      <c r="AH154">
        <f t="shared" si="100"/>
        <v>-2.7814470039222474</v>
      </c>
      <c r="AI154">
        <f t="shared" si="101"/>
        <v>6.1948802331281839E-2</v>
      </c>
      <c r="AJ154">
        <f t="shared" si="102"/>
        <v>5.8335017841996219E-2</v>
      </c>
      <c r="AK154">
        <f t="shared" si="103"/>
        <v>0.94166498215800376</v>
      </c>
      <c r="AL154">
        <f t="shared" si="104"/>
        <v>-6.0105712930062505E-2</v>
      </c>
      <c r="AN154">
        <f>VLOOKUP(J154,counts!$W$8:$Z$13,4,FALSE)</f>
        <v>53</v>
      </c>
      <c r="AO154">
        <f>VLOOKUP(K154,counts!$W$17:$Z$23,4,FALSE)</f>
        <v>48</v>
      </c>
      <c r="AP154">
        <f>VLOOKUP(L154,counts!$W$27:$Z$33,4,FALSE)</f>
        <v>62</v>
      </c>
      <c r="AQ154">
        <f>VLOOKUP(M154,counts!$W$38:$Z$49,4,FALSE)</f>
        <v>47</v>
      </c>
      <c r="AR154">
        <f>VLOOKUP(N154,counts!$W$53:$Z$54,4,FALSE)</f>
        <v>20</v>
      </c>
      <c r="AS154">
        <f>VLOOKUP(O154,counts!$W$58:$Z$62,4,FALSE)</f>
        <v>52</v>
      </c>
      <c r="AT154">
        <f>VLOOKUP(P154,counts!$W$66:$Z$69,4,FALSE)</f>
        <v>50</v>
      </c>
      <c r="AU154">
        <f>VLOOKUP(Q154,counts!$W$73:$Z$75,4,FALSE)</f>
        <v>50</v>
      </c>
      <c r="AV154">
        <f>VLOOKUP(R154,counts!$W$79:$Z$81,4,FALSE)</f>
        <v>40</v>
      </c>
      <c r="AW154">
        <f t="shared" si="105"/>
        <v>422</v>
      </c>
      <c r="AX154">
        <f t="shared" si="106"/>
        <v>0</v>
      </c>
      <c r="AY154">
        <f t="shared" si="107"/>
        <v>1</v>
      </c>
      <c r="AZ154" t="str">
        <f t="shared" si="108"/>
        <v>Train</v>
      </c>
      <c r="BA154" t="str">
        <f t="shared" si="109"/>
        <v>0-17</v>
      </c>
      <c r="BB154" t="str">
        <f t="shared" si="110"/>
        <v>Blank</v>
      </c>
      <c r="BC154" t="str">
        <f t="shared" si="111"/>
        <v>0-10</v>
      </c>
      <c r="BD154" t="str">
        <f t="shared" si="112"/>
        <v>Blank</v>
      </c>
      <c r="BE154" t="str">
        <f t="shared" si="113"/>
        <v>male</v>
      </c>
      <c r="BF154">
        <f t="shared" si="114"/>
        <v>0</v>
      </c>
      <c r="BG154">
        <f t="shared" si="115"/>
        <v>0</v>
      </c>
      <c r="BH154" t="str">
        <f t="shared" si="116"/>
        <v>S, blank</v>
      </c>
      <c r="BI154">
        <f t="shared" si="117"/>
        <v>3</v>
      </c>
      <c r="BK154">
        <f t="shared" si="118"/>
        <v>-2.8350141766673408E-2</v>
      </c>
      <c r="BL154">
        <f t="shared" si="125"/>
        <v>-0.2148129459049134</v>
      </c>
      <c r="BM154">
        <f t="shared" si="126"/>
        <v>0</v>
      </c>
      <c r="BN154">
        <f t="shared" si="127"/>
        <v>-0.24005469764357676</v>
      </c>
      <c r="BO154">
        <f t="shared" si="128"/>
        <v>-1.1543150029727813</v>
      </c>
      <c r="BP154">
        <f t="shared" si="129"/>
        <v>-6.3943938845999151E-2</v>
      </c>
      <c r="BQ154">
        <f t="shared" si="130"/>
        <v>-0.12308910231949276</v>
      </c>
      <c r="BR154">
        <f t="shared" si="131"/>
        <v>-0.13196937436222192</v>
      </c>
      <c r="BS154">
        <f t="shared" si="132"/>
        <v>-0.33933712916299258</v>
      </c>
      <c r="BT154">
        <f t="shared" si="119"/>
        <v>-0.52064632557427459</v>
      </c>
      <c r="BV154">
        <f t="shared" si="120"/>
        <v>-2.8165186585529263</v>
      </c>
      <c r="BW154">
        <f t="shared" si="121"/>
        <v>5.9813812971519865E-2</v>
      </c>
      <c r="BX154">
        <f t="shared" si="122"/>
        <v>5.6438038681353962E-2</v>
      </c>
      <c r="BY154">
        <f t="shared" si="123"/>
        <v>0.943561961318646</v>
      </c>
      <c r="BZ154">
        <f t="shared" si="124"/>
        <v>-5.8093244555959045E-2</v>
      </c>
    </row>
    <row r="155" spans="1:78" x14ac:dyDescent="0.3">
      <c r="A155" t="s">
        <v>2821</v>
      </c>
      <c r="B155" t="s">
        <v>2838</v>
      </c>
      <c r="C155" t="s">
        <v>2849</v>
      </c>
      <c r="D155" t="s">
        <v>2839</v>
      </c>
      <c r="E155" t="s">
        <v>15</v>
      </c>
      <c r="F155">
        <v>1</v>
      </c>
      <c r="G155">
        <v>2</v>
      </c>
      <c r="H155" t="s">
        <v>2843</v>
      </c>
      <c r="I155">
        <v>3</v>
      </c>
      <c r="J155">
        <v>-3.7643689058441341</v>
      </c>
      <c r="K155">
        <v>-42.171718189759716</v>
      </c>
      <c r="L155">
        <v>40.172297072540438</v>
      </c>
      <c r="M155">
        <v>40.634191658169868</v>
      </c>
      <c r="N155">
        <v>151.41878811967541</v>
      </c>
      <c r="O155">
        <v>48.695090775187893</v>
      </c>
      <c r="P155">
        <v>75.609641767585757</v>
      </c>
      <c r="Q155">
        <v>-22.422560732600829</v>
      </c>
      <c r="R155">
        <v>-67.960368165567971</v>
      </c>
      <c r="S155">
        <v>1</v>
      </c>
      <c r="T155">
        <v>1</v>
      </c>
      <c r="U155" t="s">
        <v>2818</v>
      </c>
      <c r="W155">
        <f t="shared" si="90"/>
        <v>-2.7638923151110589E-2</v>
      </c>
      <c r="X155">
        <f t="shared" si="91"/>
        <v>-0.21927540312111751</v>
      </c>
      <c r="Y155">
        <f t="shared" si="92"/>
        <v>-0.13299344140000791</v>
      </c>
      <c r="Z155">
        <f t="shared" si="93"/>
        <v>0.29559538538083652</v>
      </c>
      <c r="AA155">
        <f t="shared" si="94"/>
        <v>1.6593819257225275</v>
      </c>
      <c r="AB155">
        <f t="shared" si="95"/>
        <v>0.222592537028351</v>
      </c>
      <c r="AC155">
        <f t="shared" si="96"/>
        <v>0.5235349510734969</v>
      </c>
      <c r="AD155">
        <f t="shared" si="97"/>
        <v>-0.14484805481342802</v>
      </c>
      <c r="AE155">
        <f t="shared" si="98"/>
        <v>-0.48361783291079313</v>
      </c>
      <c r="AF155">
        <f t="shared" si="99"/>
        <v>-0.5239687488631376</v>
      </c>
      <c r="AH155">
        <f t="shared" si="100"/>
        <v>1.1687623949456172</v>
      </c>
      <c r="AI155">
        <f t="shared" si="101"/>
        <v>3.2180075506449781</v>
      </c>
      <c r="AJ155">
        <f t="shared" si="102"/>
        <v>0.76292123994726146</v>
      </c>
      <c r="AK155">
        <f t="shared" si="103"/>
        <v>0.76292123994726146</v>
      </c>
      <c r="AL155">
        <f t="shared" si="104"/>
        <v>-0.27060047721011699</v>
      </c>
      <c r="AN155">
        <f>VLOOKUP(J155,counts!$W$8:$Z$13,4,FALSE)</f>
        <v>53</v>
      </c>
      <c r="AO155">
        <f>VLOOKUP(K155,counts!$W$17:$Z$23,4,FALSE)</f>
        <v>48</v>
      </c>
      <c r="AP155">
        <f>VLOOKUP(L155,counts!$W$27:$Z$33,4,FALSE)</f>
        <v>50</v>
      </c>
      <c r="AQ155">
        <f>VLOOKUP(M155,counts!$W$38:$Z$49,4,FALSE)</f>
        <v>63</v>
      </c>
      <c r="AR155">
        <f>VLOOKUP(N155,counts!$W$53:$Z$54,4,FALSE)</f>
        <v>102</v>
      </c>
      <c r="AS155">
        <f>VLOOKUP(O155,counts!$W$58:$Z$62,4,FALSE)</f>
        <v>61</v>
      </c>
      <c r="AT155">
        <f>VLOOKUP(P155,counts!$W$66:$Z$69,4,FALSE)</f>
        <v>69</v>
      </c>
      <c r="AU155">
        <f>VLOOKUP(Q155,counts!$W$73:$Z$75,4,FALSE)</f>
        <v>50</v>
      </c>
      <c r="AV155">
        <f>VLOOKUP(R155,counts!$W$79:$Z$81,4,FALSE)</f>
        <v>40</v>
      </c>
      <c r="AW155">
        <f t="shared" si="105"/>
        <v>536</v>
      </c>
      <c r="AX155">
        <f t="shared" si="106"/>
        <v>1</v>
      </c>
      <c r="AY155">
        <f t="shared" si="107"/>
        <v>1</v>
      </c>
      <c r="AZ155" t="str">
        <f t="shared" si="108"/>
        <v>Train</v>
      </c>
      <c r="BA155" t="str">
        <f t="shared" si="109"/>
        <v>0-17</v>
      </c>
      <c r="BB155" t="str">
        <f t="shared" si="110"/>
        <v>Blank</v>
      </c>
      <c r="BC155" t="str">
        <f t="shared" si="111"/>
        <v>21-30</v>
      </c>
      <c r="BD155" t="str">
        <f t="shared" si="112"/>
        <v>Others</v>
      </c>
      <c r="BE155" t="str">
        <f t="shared" si="113"/>
        <v>female</v>
      </c>
      <c r="BF155">
        <f t="shared" si="114"/>
        <v>1</v>
      </c>
      <c r="BG155">
        <f t="shared" si="115"/>
        <v>2</v>
      </c>
      <c r="BH155" t="str">
        <f t="shared" si="116"/>
        <v>S, blank</v>
      </c>
      <c r="BI155">
        <f t="shared" si="117"/>
        <v>3</v>
      </c>
      <c r="BK155">
        <f t="shared" si="118"/>
        <v>-2.8350141766673408E-2</v>
      </c>
      <c r="BL155">
        <f t="shared" si="125"/>
        <v>-0.2148129459049134</v>
      </c>
      <c r="BM155">
        <f t="shared" si="126"/>
        <v>0</v>
      </c>
      <c r="BN155">
        <f t="shared" si="127"/>
        <v>0.28895367761902863</v>
      </c>
      <c r="BO155">
        <f t="shared" si="128"/>
        <v>1.608400077660413</v>
      </c>
      <c r="BP155">
        <f t="shared" si="129"/>
        <v>0.21104029039891525</v>
      </c>
      <c r="BQ155">
        <f t="shared" si="130"/>
        <v>0.42276994263555601</v>
      </c>
      <c r="BR155">
        <f t="shared" si="131"/>
        <v>-0.13196937436222192</v>
      </c>
      <c r="BS155">
        <f t="shared" si="132"/>
        <v>-0.33933712916299258</v>
      </c>
      <c r="BT155">
        <f t="shared" si="119"/>
        <v>-0.52064632557427459</v>
      </c>
      <c r="BV155">
        <f t="shared" si="120"/>
        <v>1.2960480715428373</v>
      </c>
      <c r="BW155">
        <f t="shared" si="121"/>
        <v>3.6548244850509972</v>
      </c>
      <c r="BX155">
        <f t="shared" si="122"/>
        <v>0.78516912867251876</v>
      </c>
      <c r="BY155">
        <f t="shared" si="123"/>
        <v>0.78516912867251876</v>
      </c>
      <c r="BZ155">
        <f t="shared" si="124"/>
        <v>-0.24185613386762225</v>
      </c>
    </row>
    <row r="156" spans="1:78" x14ac:dyDescent="0.3">
      <c r="A156" t="s">
        <v>2810</v>
      </c>
      <c r="B156" t="s">
        <v>2838</v>
      </c>
      <c r="C156" t="s">
        <v>2849</v>
      </c>
      <c r="D156" t="s">
        <v>2839</v>
      </c>
      <c r="E156" t="s">
        <v>15</v>
      </c>
      <c r="F156">
        <v>1</v>
      </c>
      <c r="G156">
        <v>2</v>
      </c>
      <c r="H156" t="s">
        <v>2843</v>
      </c>
      <c r="I156">
        <v>3</v>
      </c>
      <c r="J156">
        <v>32.769878926258563</v>
      </c>
      <c r="K156">
        <v>-42.171718189759716</v>
      </c>
      <c r="L156">
        <v>40.172297072540438</v>
      </c>
      <c r="M156">
        <v>40.634191658169868</v>
      </c>
      <c r="N156">
        <v>151.41878811967541</v>
      </c>
      <c r="O156">
        <v>48.695090775187893</v>
      </c>
      <c r="P156">
        <v>75.609641767585757</v>
      </c>
      <c r="Q156">
        <v>-22.422560732600829</v>
      </c>
      <c r="R156">
        <v>-67.960368165567971</v>
      </c>
      <c r="S156">
        <v>1</v>
      </c>
      <c r="T156">
        <v>1</v>
      </c>
      <c r="U156" t="s">
        <v>2818</v>
      </c>
      <c r="W156">
        <f t="shared" si="90"/>
        <v>0.24060451777399761</v>
      </c>
      <c r="X156">
        <f t="shared" si="91"/>
        <v>-0.21927540312111751</v>
      </c>
      <c r="Y156">
        <f t="shared" si="92"/>
        <v>-0.13299344140000791</v>
      </c>
      <c r="Z156">
        <f t="shared" si="93"/>
        <v>0.29559538538083652</v>
      </c>
      <c r="AA156">
        <f t="shared" si="94"/>
        <v>1.6593819257225275</v>
      </c>
      <c r="AB156">
        <f t="shared" si="95"/>
        <v>0.222592537028351</v>
      </c>
      <c r="AC156">
        <f t="shared" si="96"/>
        <v>0.5235349510734969</v>
      </c>
      <c r="AD156">
        <f t="shared" si="97"/>
        <v>-0.14484805481342802</v>
      </c>
      <c r="AE156">
        <f t="shared" si="98"/>
        <v>-0.48361783291079313</v>
      </c>
      <c r="AF156">
        <f t="shared" si="99"/>
        <v>-0.5239687488631376</v>
      </c>
      <c r="AH156">
        <f t="shared" si="100"/>
        <v>1.4370058358707252</v>
      </c>
      <c r="AI156">
        <f t="shared" si="101"/>
        <v>4.208077261421086</v>
      </c>
      <c r="AJ156">
        <f t="shared" si="102"/>
        <v>0.80799055970088696</v>
      </c>
      <c r="AK156">
        <f t="shared" si="103"/>
        <v>0.80799055970088696</v>
      </c>
      <c r="AL156">
        <f t="shared" si="104"/>
        <v>-0.21320490406780099</v>
      </c>
      <c r="AN156">
        <f>VLOOKUP(J156,counts!$W$8:$Z$13,4,FALSE)</f>
        <v>61</v>
      </c>
      <c r="AO156">
        <f>VLOOKUP(K156,counts!$W$17:$Z$23,4,FALSE)</f>
        <v>48</v>
      </c>
      <c r="AP156">
        <f>VLOOKUP(L156,counts!$W$27:$Z$33,4,FALSE)</f>
        <v>50</v>
      </c>
      <c r="AQ156">
        <f>VLOOKUP(M156,counts!$W$38:$Z$49,4,FALSE)</f>
        <v>63</v>
      </c>
      <c r="AR156">
        <f>VLOOKUP(N156,counts!$W$53:$Z$54,4,FALSE)</f>
        <v>102</v>
      </c>
      <c r="AS156">
        <f>VLOOKUP(O156,counts!$W$58:$Z$62,4,FALSE)</f>
        <v>61</v>
      </c>
      <c r="AT156">
        <f>VLOOKUP(P156,counts!$W$66:$Z$69,4,FALSE)</f>
        <v>69</v>
      </c>
      <c r="AU156">
        <f>VLOOKUP(Q156,counts!$W$73:$Z$75,4,FALSE)</f>
        <v>50</v>
      </c>
      <c r="AV156">
        <f>VLOOKUP(R156,counts!$W$79:$Z$81,4,FALSE)</f>
        <v>40</v>
      </c>
      <c r="AW156">
        <f t="shared" si="105"/>
        <v>544</v>
      </c>
      <c r="AX156">
        <f t="shared" si="106"/>
        <v>1</v>
      </c>
      <c r="AY156">
        <f t="shared" si="107"/>
        <v>1</v>
      </c>
      <c r="AZ156" t="str">
        <f t="shared" si="108"/>
        <v>Train</v>
      </c>
      <c r="BA156" t="str">
        <f t="shared" si="109"/>
        <v>31-40</v>
      </c>
      <c r="BB156" t="str">
        <f t="shared" si="110"/>
        <v>Blank</v>
      </c>
      <c r="BC156" t="str">
        <f t="shared" si="111"/>
        <v>21-30</v>
      </c>
      <c r="BD156" t="str">
        <f t="shared" si="112"/>
        <v>Others</v>
      </c>
      <c r="BE156" t="str">
        <f t="shared" si="113"/>
        <v>female</v>
      </c>
      <c r="BF156">
        <f t="shared" si="114"/>
        <v>1</v>
      </c>
      <c r="BG156">
        <f t="shared" si="115"/>
        <v>2</v>
      </c>
      <c r="BH156" t="str">
        <f t="shared" si="116"/>
        <v>S, blank</v>
      </c>
      <c r="BI156">
        <f t="shared" si="117"/>
        <v>3</v>
      </c>
      <c r="BK156">
        <f t="shared" si="118"/>
        <v>0.24679587375027071</v>
      </c>
      <c r="BL156">
        <f t="shared" si="125"/>
        <v>-0.2148129459049134</v>
      </c>
      <c r="BM156">
        <f t="shared" si="126"/>
        <v>0</v>
      </c>
      <c r="BN156">
        <f t="shared" si="127"/>
        <v>0.28895367761902863</v>
      </c>
      <c r="BO156">
        <f t="shared" si="128"/>
        <v>1.608400077660413</v>
      </c>
      <c r="BP156">
        <f t="shared" si="129"/>
        <v>0.21104029039891525</v>
      </c>
      <c r="BQ156">
        <f t="shared" si="130"/>
        <v>0.42276994263555601</v>
      </c>
      <c r="BR156">
        <f t="shared" si="131"/>
        <v>-0.13196937436222192</v>
      </c>
      <c r="BS156">
        <f t="shared" si="132"/>
        <v>-0.33933712916299258</v>
      </c>
      <c r="BT156">
        <f t="shared" si="119"/>
        <v>-0.52064632557427459</v>
      </c>
      <c r="BV156">
        <f t="shared" si="120"/>
        <v>1.5711940870597811</v>
      </c>
      <c r="BW156">
        <f t="shared" si="121"/>
        <v>4.8123911783136633</v>
      </c>
      <c r="BX156">
        <f t="shared" si="122"/>
        <v>0.82795376819594446</v>
      </c>
      <c r="BY156">
        <f t="shared" si="123"/>
        <v>0.82795376819594446</v>
      </c>
      <c r="BZ156">
        <f t="shared" si="124"/>
        <v>-0.18879796166788196</v>
      </c>
    </row>
    <row r="157" spans="1:78" x14ac:dyDescent="0.3">
      <c r="A157" t="s">
        <v>2811</v>
      </c>
      <c r="B157" t="s">
        <v>2838</v>
      </c>
      <c r="C157" t="s">
        <v>2825</v>
      </c>
      <c r="D157" t="s">
        <v>2838</v>
      </c>
      <c r="E157" t="s">
        <v>20</v>
      </c>
      <c r="F157">
        <v>0</v>
      </c>
      <c r="G157">
        <v>0</v>
      </c>
      <c r="H157" t="s">
        <v>2843</v>
      </c>
      <c r="I157">
        <v>3</v>
      </c>
      <c r="J157">
        <v>-13.385578549662212</v>
      </c>
      <c r="K157">
        <v>-42.171718189759716</v>
      </c>
      <c r="L157">
        <v>-82.840254641099079</v>
      </c>
      <c r="M157">
        <v>-33.757758935166962</v>
      </c>
      <c r="N157">
        <v>-108.67008854708662</v>
      </c>
      <c r="O157">
        <v>-14.754319664473872</v>
      </c>
      <c r="P157">
        <v>-22.013681658285037</v>
      </c>
      <c r="Q157">
        <v>-22.422560732600829</v>
      </c>
      <c r="R157">
        <v>-67.960368165567971</v>
      </c>
      <c r="S157">
        <v>0</v>
      </c>
      <c r="T157">
        <v>1</v>
      </c>
      <c r="U157" t="s">
        <v>2818</v>
      </c>
      <c r="W157">
        <f t="shared" si="90"/>
        <v>-9.8280212731782335E-2</v>
      </c>
      <c r="X157">
        <f t="shared" si="91"/>
        <v>-0.21927540312111751</v>
      </c>
      <c r="Y157">
        <f t="shared" si="92"/>
        <v>0.27424895647063957</v>
      </c>
      <c r="Z157">
        <f t="shared" si="93"/>
        <v>-0.24557244416175711</v>
      </c>
      <c r="AA157">
        <f t="shared" si="94"/>
        <v>-1.1909036060913412</v>
      </c>
      <c r="AB157">
        <f t="shared" si="95"/>
        <v>-6.7444200102322438E-2</v>
      </c>
      <c r="AC157">
        <f t="shared" si="96"/>
        <v>-0.15242674717787899</v>
      </c>
      <c r="AD157">
        <f t="shared" si="97"/>
        <v>-0.14484805481342802</v>
      </c>
      <c r="AE157">
        <f t="shared" si="98"/>
        <v>-0.48361783291079313</v>
      </c>
      <c r="AF157">
        <f t="shared" si="99"/>
        <v>-0.5239687488631376</v>
      </c>
      <c r="AH157">
        <f t="shared" si="100"/>
        <v>-2.852088293502919</v>
      </c>
      <c r="AI157">
        <f t="shared" si="101"/>
        <v>5.7723650996289601E-2</v>
      </c>
      <c r="AJ157">
        <f t="shared" si="102"/>
        <v>5.4573471002485975E-2</v>
      </c>
      <c r="AK157">
        <f t="shared" si="103"/>
        <v>0.945426528997514</v>
      </c>
      <c r="AL157">
        <f t="shared" si="104"/>
        <v>-5.6119099881194345E-2</v>
      </c>
      <c r="AN157">
        <f>VLOOKUP(J157,counts!$W$8:$Z$13,4,FALSE)</f>
        <v>51</v>
      </c>
      <c r="AO157">
        <f>VLOOKUP(K157,counts!$W$17:$Z$23,4,FALSE)</f>
        <v>48</v>
      </c>
      <c r="AP157">
        <f>VLOOKUP(L157,counts!$W$27:$Z$33,4,FALSE)</f>
        <v>62</v>
      </c>
      <c r="AQ157">
        <f>VLOOKUP(M157,counts!$W$38:$Z$49,4,FALSE)</f>
        <v>47</v>
      </c>
      <c r="AR157">
        <f>VLOOKUP(N157,counts!$W$53:$Z$54,4,FALSE)</f>
        <v>20</v>
      </c>
      <c r="AS157">
        <f>VLOOKUP(O157,counts!$W$58:$Z$62,4,FALSE)</f>
        <v>52</v>
      </c>
      <c r="AT157">
        <f>VLOOKUP(P157,counts!$W$66:$Z$69,4,FALSE)</f>
        <v>50</v>
      </c>
      <c r="AU157">
        <f>VLOOKUP(Q157,counts!$W$73:$Z$75,4,FALSE)</f>
        <v>50</v>
      </c>
      <c r="AV157">
        <f>VLOOKUP(R157,counts!$W$79:$Z$81,4,FALSE)</f>
        <v>40</v>
      </c>
      <c r="AW157">
        <f t="shared" si="105"/>
        <v>420</v>
      </c>
      <c r="AX157">
        <f t="shared" si="106"/>
        <v>0</v>
      </c>
      <c r="AY157">
        <f t="shared" si="107"/>
        <v>1</v>
      </c>
      <c r="AZ157" t="str">
        <f t="shared" si="108"/>
        <v>Train</v>
      </c>
      <c r="BA157" t="str">
        <f t="shared" si="109"/>
        <v>41-50</v>
      </c>
      <c r="BB157" t="str">
        <f t="shared" si="110"/>
        <v>Blank</v>
      </c>
      <c r="BC157" t="str">
        <f t="shared" si="111"/>
        <v>0-10</v>
      </c>
      <c r="BD157" t="str">
        <f t="shared" si="112"/>
        <v>Blank</v>
      </c>
      <c r="BE157" t="str">
        <f t="shared" si="113"/>
        <v>male</v>
      </c>
      <c r="BF157">
        <f t="shared" si="114"/>
        <v>0</v>
      </c>
      <c r="BG157">
        <f t="shared" si="115"/>
        <v>0</v>
      </c>
      <c r="BH157" t="str">
        <f t="shared" si="116"/>
        <v>S, blank</v>
      </c>
      <c r="BI157">
        <f t="shared" si="117"/>
        <v>3</v>
      </c>
      <c r="BK157">
        <f t="shared" si="118"/>
        <v>-0.10080920839685074</v>
      </c>
      <c r="BL157">
        <f t="shared" si="125"/>
        <v>-0.2148129459049134</v>
      </c>
      <c r="BM157">
        <f t="shared" si="126"/>
        <v>0</v>
      </c>
      <c r="BN157">
        <f t="shared" si="127"/>
        <v>-0.24005469764357676</v>
      </c>
      <c r="BO157">
        <f t="shared" si="128"/>
        <v>-1.1543150029727813</v>
      </c>
      <c r="BP157">
        <f t="shared" si="129"/>
        <v>-6.3943938845999151E-2</v>
      </c>
      <c r="BQ157">
        <f t="shared" si="130"/>
        <v>-0.12308910231949276</v>
      </c>
      <c r="BR157">
        <f t="shared" si="131"/>
        <v>-0.13196937436222192</v>
      </c>
      <c r="BS157">
        <f t="shared" si="132"/>
        <v>-0.33933712916299258</v>
      </c>
      <c r="BT157">
        <f t="shared" si="119"/>
        <v>-0.52064632557427459</v>
      </c>
      <c r="BV157">
        <f t="shared" si="120"/>
        <v>-2.8889777251831035</v>
      </c>
      <c r="BW157">
        <f t="shared" si="121"/>
        <v>5.5633055823796192E-2</v>
      </c>
      <c r="BX157">
        <f t="shared" si="122"/>
        <v>5.2701130868226927E-2</v>
      </c>
      <c r="BY157">
        <f t="shared" si="123"/>
        <v>0.94729886913177308</v>
      </c>
      <c r="BZ157">
        <f t="shared" si="124"/>
        <v>-5.4140639881817818E-2</v>
      </c>
    </row>
    <row r="158" spans="1:78" x14ac:dyDescent="0.3">
      <c r="A158" t="s">
        <v>2820</v>
      </c>
      <c r="B158" t="s">
        <v>2838</v>
      </c>
      <c r="C158" t="s">
        <v>2850</v>
      </c>
      <c r="D158" t="s">
        <v>2832</v>
      </c>
      <c r="E158" t="s">
        <v>15</v>
      </c>
      <c r="F158">
        <v>0</v>
      </c>
      <c r="G158">
        <v>0</v>
      </c>
      <c r="H158" t="s">
        <v>2843</v>
      </c>
      <c r="I158">
        <v>3</v>
      </c>
      <c r="J158">
        <v>-11.613432440426715</v>
      </c>
      <c r="K158">
        <v>-42.171718189759716</v>
      </c>
      <c r="L158">
        <v>-9.6115457513775127</v>
      </c>
      <c r="M158">
        <v>45.286193221659182</v>
      </c>
      <c r="N158">
        <v>151.41878811967541</v>
      </c>
      <c r="O158">
        <v>-14.754319664473872</v>
      </c>
      <c r="P158">
        <v>-22.013681658285037</v>
      </c>
      <c r="Q158">
        <v>-22.422560732600829</v>
      </c>
      <c r="R158">
        <v>-67.960368165567971</v>
      </c>
      <c r="S158">
        <v>1</v>
      </c>
      <c r="T158">
        <v>1</v>
      </c>
      <c r="U158" t="s">
        <v>2818</v>
      </c>
      <c r="W158">
        <f t="shared" si="90"/>
        <v>-8.5268679762827468E-2</v>
      </c>
      <c r="X158">
        <f t="shared" si="91"/>
        <v>-0.21927540312111751</v>
      </c>
      <c r="Y158">
        <f t="shared" si="92"/>
        <v>3.1819752411496448E-2</v>
      </c>
      <c r="Z158">
        <f t="shared" si="93"/>
        <v>0.32943659493459909</v>
      </c>
      <c r="AA158">
        <f t="shared" si="94"/>
        <v>1.6593819257225275</v>
      </c>
      <c r="AB158">
        <f t="shared" si="95"/>
        <v>-6.7444200102322438E-2</v>
      </c>
      <c r="AC158">
        <f t="shared" si="96"/>
        <v>-0.15242674717787899</v>
      </c>
      <c r="AD158">
        <f t="shared" si="97"/>
        <v>-0.14484805481342802</v>
      </c>
      <c r="AE158">
        <f t="shared" si="98"/>
        <v>-0.48361783291079313</v>
      </c>
      <c r="AF158">
        <f t="shared" si="99"/>
        <v>-0.5239687488631376</v>
      </c>
      <c r="AH158">
        <f t="shared" si="100"/>
        <v>0.3437886063171175</v>
      </c>
      <c r="AI158">
        <f t="shared" si="101"/>
        <v>1.41028047961017</v>
      </c>
      <c r="AJ158">
        <f t="shared" si="102"/>
        <v>0.5851105261567997</v>
      </c>
      <c r="AK158">
        <f t="shared" si="103"/>
        <v>0.5851105261567997</v>
      </c>
      <c r="AL158">
        <f t="shared" si="104"/>
        <v>-0.53595451599461863</v>
      </c>
      <c r="AN158">
        <f>VLOOKUP(J158,counts!$W$8:$Z$13,4,FALSE)</f>
        <v>52</v>
      </c>
      <c r="AO158">
        <f>VLOOKUP(K158,counts!$W$17:$Z$23,4,FALSE)</f>
        <v>48</v>
      </c>
      <c r="AP158">
        <f>VLOOKUP(L158,counts!$W$27:$Z$33,4,FALSE)</f>
        <v>55</v>
      </c>
      <c r="AQ158">
        <f>VLOOKUP(M158,counts!$W$38:$Z$49,4,FALSE)</f>
        <v>64</v>
      </c>
      <c r="AR158">
        <f>VLOOKUP(N158,counts!$W$53:$Z$54,4,FALSE)</f>
        <v>102</v>
      </c>
      <c r="AS158">
        <f>VLOOKUP(O158,counts!$W$58:$Z$62,4,FALSE)</f>
        <v>52</v>
      </c>
      <c r="AT158">
        <f>VLOOKUP(P158,counts!$W$66:$Z$69,4,FALSE)</f>
        <v>50</v>
      </c>
      <c r="AU158">
        <f>VLOOKUP(Q158,counts!$W$73:$Z$75,4,FALSE)</f>
        <v>50</v>
      </c>
      <c r="AV158">
        <f>VLOOKUP(R158,counts!$W$79:$Z$81,4,FALSE)</f>
        <v>40</v>
      </c>
      <c r="AW158">
        <f t="shared" si="105"/>
        <v>513</v>
      </c>
      <c r="AX158">
        <f t="shared" si="106"/>
        <v>1</v>
      </c>
      <c r="AY158">
        <f t="shared" si="107"/>
        <v>1</v>
      </c>
      <c r="AZ158" t="str">
        <f t="shared" si="108"/>
        <v>Train</v>
      </c>
      <c r="BA158" t="str">
        <f t="shared" si="109"/>
        <v>18-30</v>
      </c>
      <c r="BB158" t="str">
        <f t="shared" si="110"/>
        <v>Blank</v>
      </c>
      <c r="BC158" t="str">
        <f t="shared" si="111"/>
        <v>11-20</v>
      </c>
      <c r="BD158" t="str">
        <f t="shared" si="112"/>
        <v>NJ</v>
      </c>
      <c r="BE158" t="str">
        <f t="shared" si="113"/>
        <v>female</v>
      </c>
      <c r="BF158">
        <f t="shared" si="114"/>
        <v>0</v>
      </c>
      <c r="BG158">
        <f t="shared" si="115"/>
        <v>0</v>
      </c>
      <c r="BH158" t="str">
        <f t="shared" si="116"/>
        <v>S, blank</v>
      </c>
      <c r="BI158">
        <f t="shared" si="117"/>
        <v>3</v>
      </c>
      <c r="BK158">
        <f t="shared" si="118"/>
        <v>-8.7462856143731463E-2</v>
      </c>
      <c r="BL158">
        <f t="shared" si="125"/>
        <v>-0.2148129459049134</v>
      </c>
      <c r="BM158">
        <f t="shared" si="126"/>
        <v>0</v>
      </c>
      <c r="BN158">
        <f t="shared" si="127"/>
        <v>0.322034511891991</v>
      </c>
      <c r="BO158">
        <f t="shared" si="128"/>
        <v>1.608400077660413</v>
      </c>
      <c r="BP158">
        <f t="shared" si="129"/>
        <v>-6.3943938845999151E-2</v>
      </c>
      <c r="BQ158">
        <f t="shared" si="130"/>
        <v>-0.12308910231949276</v>
      </c>
      <c r="BR158">
        <f t="shared" si="131"/>
        <v>-0.13196937436222192</v>
      </c>
      <c r="BS158">
        <f t="shared" si="132"/>
        <v>-0.33933712916299258</v>
      </c>
      <c r="BT158">
        <f t="shared" si="119"/>
        <v>-0.52064632557427459</v>
      </c>
      <c r="BV158">
        <f t="shared" si="120"/>
        <v>0.44917291723877817</v>
      </c>
      <c r="BW158">
        <f t="shared" si="121"/>
        <v>1.5670155977839184</v>
      </c>
      <c r="BX158">
        <f t="shared" si="122"/>
        <v>0.61044256962704435</v>
      </c>
      <c r="BY158">
        <f t="shared" si="123"/>
        <v>0.61044256962704435</v>
      </c>
      <c r="BZ158">
        <f t="shared" si="124"/>
        <v>-0.49357106090130831</v>
      </c>
    </row>
    <row r="159" spans="1:78" x14ac:dyDescent="0.3">
      <c r="A159" t="s">
        <v>2820</v>
      </c>
      <c r="B159" t="s">
        <v>2838</v>
      </c>
      <c r="C159" t="s">
        <v>2825</v>
      </c>
      <c r="D159" t="s">
        <v>2833</v>
      </c>
      <c r="E159" t="s">
        <v>15</v>
      </c>
      <c r="F159">
        <v>0</v>
      </c>
      <c r="G159">
        <v>0</v>
      </c>
      <c r="H159" t="s">
        <v>527</v>
      </c>
      <c r="I159">
        <v>3</v>
      </c>
      <c r="J159">
        <v>-11.613432440426715</v>
      </c>
      <c r="K159">
        <v>-42.171718189759716</v>
      </c>
      <c r="L159">
        <v>-82.840254641099079</v>
      </c>
      <c r="M159">
        <v>57.761363718906857</v>
      </c>
      <c r="N159">
        <v>151.41878811967541</v>
      </c>
      <c r="O159">
        <v>-14.754319664473872</v>
      </c>
      <c r="P159">
        <v>-22.013681658285037</v>
      </c>
      <c r="Q159">
        <v>-11.405315820044242</v>
      </c>
      <c r="R159">
        <v>-67.960368165567971</v>
      </c>
      <c r="S159">
        <v>0</v>
      </c>
      <c r="T159">
        <v>1</v>
      </c>
      <c r="U159" t="s">
        <v>2818</v>
      </c>
      <c r="W159">
        <f t="shared" si="90"/>
        <v>-8.5268679762827468E-2</v>
      </c>
      <c r="X159">
        <f t="shared" si="91"/>
        <v>-0.21927540312111751</v>
      </c>
      <c r="Y159">
        <f t="shared" si="92"/>
        <v>0.27424895647063957</v>
      </c>
      <c r="Z159">
        <f t="shared" si="93"/>
        <v>0.42018782389584125</v>
      </c>
      <c r="AA159">
        <f t="shared" si="94"/>
        <v>1.6593819257225275</v>
      </c>
      <c r="AB159">
        <f t="shared" si="95"/>
        <v>-6.7444200102322438E-2</v>
      </c>
      <c r="AC159">
        <f t="shared" si="96"/>
        <v>-0.15242674717787899</v>
      </c>
      <c r="AD159">
        <f t="shared" si="97"/>
        <v>-7.3677481834814665E-2</v>
      </c>
      <c r="AE159">
        <f t="shared" si="98"/>
        <v>-0.48361783291079313</v>
      </c>
      <c r="AF159">
        <f t="shared" si="99"/>
        <v>-0.5239687488631376</v>
      </c>
      <c r="AH159">
        <f t="shared" si="100"/>
        <v>0.74813961231611625</v>
      </c>
      <c r="AI159">
        <f t="shared" si="101"/>
        <v>2.1130652370975311</v>
      </c>
      <c r="AJ159">
        <f t="shared" si="102"/>
        <v>0.67877319495805011</v>
      </c>
      <c r="AK159">
        <f t="shared" si="103"/>
        <v>0.32122680504194989</v>
      </c>
      <c r="AL159">
        <f t="shared" si="104"/>
        <v>-1.1356078475834592</v>
      </c>
      <c r="AN159">
        <f>VLOOKUP(J159,counts!$W$8:$Z$13,4,FALSE)</f>
        <v>52</v>
      </c>
      <c r="AO159">
        <f>VLOOKUP(K159,counts!$W$17:$Z$23,4,FALSE)</f>
        <v>48</v>
      </c>
      <c r="AP159">
        <f>VLOOKUP(L159,counts!$W$27:$Z$33,4,FALSE)</f>
        <v>62</v>
      </c>
      <c r="AQ159">
        <f>VLOOKUP(M159,counts!$W$38:$Z$49,4,FALSE)</f>
        <v>66</v>
      </c>
      <c r="AR159">
        <f>VLOOKUP(N159,counts!$W$53:$Z$54,4,FALSE)</f>
        <v>102</v>
      </c>
      <c r="AS159">
        <f>VLOOKUP(O159,counts!$W$58:$Z$62,4,FALSE)</f>
        <v>52</v>
      </c>
      <c r="AT159">
        <f>VLOOKUP(P159,counts!$W$66:$Z$69,4,FALSE)</f>
        <v>50</v>
      </c>
      <c r="AU159">
        <f>VLOOKUP(Q159,counts!$W$73:$Z$75,4,FALSE)</f>
        <v>52</v>
      </c>
      <c r="AV159">
        <f>VLOOKUP(R159,counts!$W$79:$Z$81,4,FALSE)</f>
        <v>40</v>
      </c>
      <c r="AW159">
        <f t="shared" si="105"/>
        <v>524</v>
      </c>
      <c r="AX159">
        <f t="shared" si="106"/>
        <v>0</v>
      </c>
      <c r="AY159">
        <f t="shared" si="107"/>
        <v>1</v>
      </c>
      <c r="AZ159" t="str">
        <f t="shared" si="108"/>
        <v>Train</v>
      </c>
      <c r="BA159" t="str">
        <f t="shared" si="109"/>
        <v>18-30</v>
      </c>
      <c r="BB159" t="str">
        <f t="shared" si="110"/>
        <v>Blank</v>
      </c>
      <c r="BC159" t="str">
        <f t="shared" si="111"/>
        <v>0-10</v>
      </c>
      <c r="BD159" t="str">
        <f t="shared" si="112"/>
        <v>NY</v>
      </c>
      <c r="BE159" t="str">
        <f t="shared" si="113"/>
        <v>female</v>
      </c>
      <c r="BF159">
        <f t="shared" si="114"/>
        <v>0</v>
      </c>
      <c r="BG159">
        <f t="shared" si="115"/>
        <v>0</v>
      </c>
      <c r="BH159" t="str">
        <f t="shared" si="116"/>
        <v>Q</v>
      </c>
      <c r="BI159">
        <f t="shared" si="117"/>
        <v>3</v>
      </c>
      <c r="BK159">
        <f t="shared" si="118"/>
        <v>-8.7462856143731463E-2</v>
      </c>
      <c r="BL159">
        <f t="shared" si="125"/>
        <v>-0.2148129459049134</v>
      </c>
      <c r="BM159">
        <f t="shared" si="126"/>
        <v>0</v>
      </c>
      <c r="BN159">
        <f t="shared" si="127"/>
        <v>0.41074665915035424</v>
      </c>
      <c r="BO159">
        <f t="shared" si="128"/>
        <v>1.608400077660413</v>
      </c>
      <c r="BP159">
        <f t="shared" si="129"/>
        <v>-6.3943938845999151E-2</v>
      </c>
      <c r="BQ159">
        <f t="shared" si="130"/>
        <v>-0.12308910231949276</v>
      </c>
      <c r="BR159">
        <f t="shared" si="131"/>
        <v>-6.7126694900034548E-2</v>
      </c>
      <c r="BS159">
        <f t="shared" si="132"/>
        <v>-0.33933712916299258</v>
      </c>
      <c r="BT159">
        <f t="shared" si="119"/>
        <v>-0.52064632557427459</v>
      </c>
      <c r="BV159">
        <f t="shared" si="120"/>
        <v>0.60272774395932882</v>
      </c>
      <c r="BW159">
        <f t="shared" si="121"/>
        <v>1.8270958589261121</v>
      </c>
      <c r="BX159">
        <f t="shared" si="122"/>
        <v>0.64628012281838376</v>
      </c>
      <c r="BY159">
        <f t="shared" si="123"/>
        <v>0.35371987718161624</v>
      </c>
      <c r="BZ159">
        <f t="shared" si="124"/>
        <v>-1.0392499864938864</v>
      </c>
    </row>
    <row r="160" spans="1:78" x14ac:dyDescent="0.3">
      <c r="A160" t="s">
        <v>2820</v>
      </c>
      <c r="B160" t="s">
        <v>2838</v>
      </c>
      <c r="C160" t="s">
        <v>2825</v>
      </c>
      <c r="D160" t="s">
        <v>2833</v>
      </c>
      <c r="E160" t="s">
        <v>15</v>
      </c>
      <c r="F160">
        <v>0</v>
      </c>
      <c r="G160">
        <v>0</v>
      </c>
      <c r="H160" t="s">
        <v>2843</v>
      </c>
      <c r="I160">
        <v>3</v>
      </c>
      <c r="J160">
        <v>-11.613432440426715</v>
      </c>
      <c r="K160">
        <v>-42.171718189759716</v>
      </c>
      <c r="L160">
        <v>-82.840254641099079</v>
      </c>
      <c r="M160">
        <v>57.761363718906857</v>
      </c>
      <c r="N160">
        <v>151.41878811967541</v>
      </c>
      <c r="O160">
        <v>-14.754319664473872</v>
      </c>
      <c r="P160">
        <v>-22.013681658285037</v>
      </c>
      <c r="Q160">
        <v>-22.422560732600829</v>
      </c>
      <c r="R160">
        <v>-67.960368165567971</v>
      </c>
      <c r="S160">
        <v>1</v>
      </c>
      <c r="T160">
        <v>1</v>
      </c>
      <c r="U160" t="s">
        <v>2818</v>
      </c>
      <c r="W160">
        <f t="shared" si="90"/>
        <v>-8.5268679762827468E-2</v>
      </c>
      <c r="X160">
        <f t="shared" si="91"/>
        <v>-0.21927540312111751</v>
      </c>
      <c r="Y160">
        <f t="shared" si="92"/>
        <v>0.27424895647063957</v>
      </c>
      <c r="Z160">
        <f t="shared" si="93"/>
        <v>0.42018782389584125</v>
      </c>
      <c r="AA160">
        <f t="shared" si="94"/>
        <v>1.6593819257225275</v>
      </c>
      <c r="AB160">
        <f t="shared" si="95"/>
        <v>-6.7444200102322438E-2</v>
      </c>
      <c r="AC160">
        <f t="shared" si="96"/>
        <v>-0.15242674717787899</v>
      </c>
      <c r="AD160">
        <f t="shared" si="97"/>
        <v>-0.14484805481342802</v>
      </c>
      <c r="AE160">
        <f t="shared" si="98"/>
        <v>-0.48361783291079313</v>
      </c>
      <c r="AF160">
        <f t="shared" si="99"/>
        <v>-0.5239687488631376</v>
      </c>
      <c r="AH160">
        <f t="shared" si="100"/>
        <v>0.67696903933750285</v>
      </c>
      <c r="AI160">
        <f t="shared" si="101"/>
        <v>1.9679040440516353</v>
      </c>
      <c r="AJ160">
        <f t="shared" si="102"/>
        <v>0.66306188301328994</v>
      </c>
      <c r="AK160">
        <f t="shared" si="103"/>
        <v>0.66306188301328994</v>
      </c>
      <c r="AL160">
        <f t="shared" si="104"/>
        <v>-0.41088695527371788</v>
      </c>
      <c r="AN160">
        <f>VLOOKUP(J160,counts!$W$8:$Z$13,4,FALSE)</f>
        <v>52</v>
      </c>
      <c r="AO160">
        <f>VLOOKUP(K160,counts!$W$17:$Z$23,4,FALSE)</f>
        <v>48</v>
      </c>
      <c r="AP160">
        <f>VLOOKUP(L160,counts!$W$27:$Z$33,4,FALSE)</f>
        <v>62</v>
      </c>
      <c r="AQ160">
        <f>VLOOKUP(M160,counts!$W$38:$Z$49,4,FALSE)</f>
        <v>66</v>
      </c>
      <c r="AR160">
        <f>VLOOKUP(N160,counts!$W$53:$Z$54,4,FALSE)</f>
        <v>102</v>
      </c>
      <c r="AS160">
        <f>VLOOKUP(O160,counts!$W$58:$Z$62,4,FALSE)</f>
        <v>52</v>
      </c>
      <c r="AT160">
        <f>VLOOKUP(P160,counts!$W$66:$Z$69,4,FALSE)</f>
        <v>50</v>
      </c>
      <c r="AU160">
        <f>VLOOKUP(Q160,counts!$W$73:$Z$75,4,FALSE)</f>
        <v>50</v>
      </c>
      <c r="AV160">
        <f>VLOOKUP(R160,counts!$W$79:$Z$81,4,FALSE)</f>
        <v>40</v>
      </c>
      <c r="AW160">
        <f t="shared" si="105"/>
        <v>522</v>
      </c>
      <c r="AX160">
        <f t="shared" si="106"/>
        <v>1</v>
      </c>
      <c r="AY160">
        <f t="shared" si="107"/>
        <v>1</v>
      </c>
      <c r="AZ160" t="str">
        <f t="shared" si="108"/>
        <v>Train</v>
      </c>
      <c r="BA160" t="str">
        <f t="shared" si="109"/>
        <v>18-30</v>
      </c>
      <c r="BB160" t="str">
        <f t="shared" si="110"/>
        <v>Blank</v>
      </c>
      <c r="BC160" t="str">
        <f t="shared" si="111"/>
        <v>0-10</v>
      </c>
      <c r="BD160" t="str">
        <f t="shared" si="112"/>
        <v>NY</v>
      </c>
      <c r="BE160" t="str">
        <f t="shared" si="113"/>
        <v>female</v>
      </c>
      <c r="BF160">
        <f t="shared" si="114"/>
        <v>0</v>
      </c>
      <c r="BG160">
        <f t="shared" si="115"/>
        <v>0</v>
      </c>
      <c r="BH160" t="str">
        <f t="shared" si="116"/>
        <v>S, blank</v>
      </c>
      <c r="BI160">
        <f t="shared" si="117"/>
        <v>3</v>
      </c>
      <c r="BK160">
        <f t="shared" si="118"/>
        <v>-8.7462856143731463E-2</v>
      </c>
      <c r="BL160">
        <f t="shared" si="125"/>
        <v>-0.2148129459049134</v>
      </c>
      <c r="BM160">
        <f t="shared" si="126"/>
        <v>0</v>
      </c>
      <c r="BN160">
        <f t="shared" si="127"/>
        <v>0.41074665915035424</v>
      </c>
      <c r="BO160">
        <f t="shared" si="128"/>
        <v>1.608400077660413</v>
      </c>
      <c r="BP160">
        <f t="shared" si="129"/>
        <v>-6.3943938845999151E-2</v>
      </c>
      <c r="BQ160">
        <f t="shared" si="130"/>
        <v>-0.12308910231949276</v>
      </c>
      <c r="BR160">
        <f t="shared" si="131"/>
        <v>-0.13196937436222192</v>
      </c>
      <c r="BS160">
        <f t="shared" si="132"/>
        <v>-0.33933712916299258</v>
      </c>
      <c r="BT160">
        <f t="shared" si="119"/>
        <v>-0.52064632557427459</v>
      </c>
      <c r="BV160">
        <f t="shared" si="120"/>
        <v>0.53788506449714157</v>
      </c>
      <c r="BW160">
        <f t="shared" si="121"/>
        <v>1.7123814534530513</v>
      </c>
      <c r="BX160">
        <f t="shared" si="122"/>
        <v>0.6313202928272017</v>
      </c>
      <c r="BY160">
        <f t="shared" si="123"/>
        <v>0.6313202928272017</v>
      </c>
      <c r="BZ160">
        <f t="shared" si="124"/>
        <v>-0.45994194961828744</v>
      </c>
    </row>
    <row r="161" spans="1:78" x14ac:dyDescent="0.3">
      <c r="A161" t="s">
        <v>2820</v>
      </c>
      <c r="B161" t="s">
        <v>2838</v>
      </c>
      <c r="C161" t="s">
        <v>2850</v>
      </c>
      <c r="D161" t="s">
        <v>2839</v>
      </c>
      <c r="E161" t="s">
        <v>20</v>
      </c>
      <c r="F161">
        <v>1</v>
      </c>
      <c r="G161">
        <v>0</v>
      </c>
      <c r="H161" t="s">
        <v>2843</v>
      </c>
      <c r="I161">
        <v>3</v>
      </c>
      <c r="J161">
        <v>-11.613432440426715</v>
      </c>
      <c r="K161">
        <v>-42.171718189759716</v>
      </c>
      <c r="L161">
        <v>-9.6115457513775127</v>
      </c>
      <c r="M161">
        <v>40.634191658169868</v>
      </c>
      <c r="N161">
        <v>-108.67008854708662</v>
      </c>
      <c r="O161">
        <v>48.695090775187893</v>
      </c>
      <c r="P161">
        <v>-22.013681658285037</v>
      </c>
      <c r="Q161">
        <v>-22.422560732600829</v>
      </c>
      <c r="R161">
        <v>-67.960368165567971</v>
      </c>
      <c r="S161">
        <v>0</v>
      </c>
      <c r="T161">
        <v>1</v>
      </c>
      <c r="U161" t="s">
        <v>2818</v>
      </c>
      <c r="W161">
        <f t="shared" si="90"/>
        <v>-8.5268679762827468E-2</v>
      </c>
      <c r="X161">
        <f t="shared" si="91"/>
        <v>-0.21927540312111751</v>
      </c>
      <c r="Y161">
        <f t="shared" si="92"/>
        <v>3.1819752411496448E-2</v>
      </c>
      <c r="Z161">
        <f t="shared" si="93"/>
        <v>0.29559538538083652</v>
      </c>
      <c r="AA161">
        <f t="shared" si="94"/>
        <v>-1.1909036060913412</v>
      </c>
      <c r="AB161">
        <f t="shared" si="95"/>
        <v>0.222592537028351</v>
      </c>
      <c r="AC161">
        <f t="shared" si="96"/>
        <v>-0.15242674717787899</v>
      </c>
      <c r="AD161">
        <f t="shared" si="97"/>
        <v>-0.14484805481342802</v>
      </c>
      <c r="AE161">
        <f t="shared" si="98"/>
        <v>-0.48361783291079313</v>
      </c>
      <c r="AF161">
        <f t="shared" si="99"/>
        <v>-0.5239687488631376</v>
      </c>
      <c r="AH161">
        <f t="shared" si="100"/>
        <v>-2.2503013979198401</v>
      </c>
      <c r="AI161">
        <f t="shared" si="101"/>
        <v>0.10536746224161771</v>
      </c>
      <c r="AJ161">
        <f t="shared" si="102"/>
        <v>9.5323470104628313E-2</v>
      </c>
      <c r="AK161">
        <f t="shared" si="103"/>
        <v>0.90467652989537173</v>
      </c>
      <c r="AL161">
        <f t="shared" si="104"/>
        <v>-0.10017782470391647</v>
      </c>
      <c r="AN161">
        <f>VLOOKUP(J161,counts!$W$8:$Z$13,4,FALSE)</f>
        <v>52</v>
      </c>
      <c r="AO161">
        <f>VLOOKUP(K161,counts!$W$17:$Z$23,4,FALSE)</f>
        <v>48</v>
      </c>
      <c r="AP161">
        <f>VLOOKUP(L161,counts!$W$27:$Z$33,4,FALSE)</f>
        <v>55</v>
      </c>
      <c r="AQ161">
        <f>VLOOKUP(M161,counts!$W$38:$Z$49,4,FALSE)</f>
        <v>63</v>
      </c>
      <c r="AR161">
        <f>VLOOKUP(N161,counts!$W$53:$Z$54,4,FALSE)</f>
        <v>20</v>
      </c>
      <c r="AS161">
        <f>VLOOKUP(O161,counts!$W$58:$Z$62,4,FALSE)</f>
        <v>61</v>
      </c>
      <c r="AT161">
        <f>VLOOKUP(P161,counts!$W$66:$Z$69,4,FALSE)</f>
        <v>50</v>
      </c>
      <c r="AU161">
        <f>VLOOKUP(Q161,counts!$W$73:$Z$75,4,FALSE)</f>
        <v>50</v>
      </c>
      <c r="AV161">
        <f>VLOOKUP(R161,counts!$W$79:$Z$81,4,FALSE)</f>
        <v>40</v>
      </c>
      <c r="AW161">
        <f t="shared" si="105"/>
        <v>439</v>
      </c>
      <c r="AX161">
        <f t="shared" si="106"/>
        <v>0</v>
      </c>
      <c r="AY161">
        <f t="shared" si="107"/>
        <v>1</v>
      </c>
      <c r="AZ161" t="str">
        <f t="shared" si="108"/>
        <v>Train</v>
      </c>
      <c r="BA161" t="str">
        <f t="shared" si="109"/>
        <v>18-30</v>
      </c>
      <c r="BB161" t="str">
        <f t="shared" si="110"/>
        <v>Blank</v>
      </c>
      <c r="BC161" t="str">
        <f t="shared" si="111"/>
        <v>11-20</v>
      </c>
      <c r="BD161" t="str">
        <f t="shared" si="112"/>
        <v>Others</v>
      </c>
      <c r="BE161" t="str">
        <f t="shared" si="113"/>
        <v>male</v>
      </c>
      <c r="BF161">
        <f t="shared" si="114"/>
        <v>1</v>
      </c>
      <c r="BG161">
        <f t="shared" si="115"/>
        <v>0</v>
      </c>
      <c r="BH161" t="str">
        <f t="shared" si="116"/>
        <v>S, blank</v>
      </c>
      <c r="BI161">
        <f t="shared" si="117"/>
        <v>3</v>
      </c>
      <c r="BK161">
        <f t="shared" si="118"/>
        <v>-8.7462856143731463E-2</v>
      </c>
      <c r="BL161">
        <f t="shared" si="125"/>
        <v>-0.2148129459049134</v>
      </c>
      <c r="BM161">
        <f t="shared" si="126"/>
        <v>0</v>
      </c>
      <c r="BN161">
        <f t="shared" si="127"/>
        <v>0.28895367761902863</v>
      </c>
      <c r="BO161">
        <f t="shared" si="128"/>
        <v>-1.1543150029727813</v>
      </c>
      <c r="BP161">
        <f t="shared" si="129"/>
        <v>0.21104029039891525</v>
      </c>
      <c r="BQ161">
        <f t="shared" si="130"/>
        <v>-0.12308910231949276</v>
      </c>
      <c r="BR161">
        <f t="shared" si="131"/>
        <v>-0.13196937436222192</v>
      </c>
      <c r="BS161">
        <f t="shared" si="132"/>
        <v>-0.33933712916299258</v>
      </c>
      <c r="BT161">
        <f t="shared" si="119"/>
        <v>-0.52064632557427459</v>
      </c>
      <c r="BV161">
        <f t="shared" si="120"/>
        <v>-2.071638768422464</v>
      </c>
      <c r="BW161">
        <f t="shared" si="121"/>
        <v>0.12597916177796345</v>
      </c>
      <c r="BX161">
        <f t="shared" si="122"/>
        <v>0.11188409701920025</v>
      </c>
      <c r="BY161">
        <f t="shared" si="123"/>
        <v>0.88811590298079979</v>
      </c>
      <c r="BZ161">
        <f t="shared" si="124"/>
        <v>-0.11865302313236598</v>
      </c>
    </row>
    <row r="162" spans="1:78" x14ac:dyDescent="0.3">
      <c r="A162" t="s">
        <v>2820</v>
      </c>
      <c r="B162" t="s">
        <v>2838</v>
      </c>
      <c r="C162" t="s">
        <v>2850</v>
      </c>
      <c r="D162" t="s">
        <v>2839</v>
      </c>
      <c r="E162" t="s">
        <v>15</v>
      </c>
      <c r="F162">
        <v>1</v>
      </c>
      <c r="G162">
        <v>0</v>
      </c>
      <c r="H162" t="s">
        <v>2843</v>
      </c>
      <c r="I162">
        <v>3</v>
      </c>
      <c r="J162">
        <v>-11.613432440426715</v>
      </c>
      <c r="K162">
        <v>-42.171718189759716</v>
      </c>
      <c r="L162">
        <v>-9.6115457513775127</v>
      </c>
      <c r="M162">
        <v>40.634191658169868</v>
      </c>
      <c r="N162">
        <v>151.41878811967541</v>
      </c>
      <c r="O162">
        <v>48.695090775187893</v>
      </c>
      <c r="P162">
        <v>-22.013681658285037</v>
      </c>
      <c r="Q162">
        <v>-22.422560732600829</v>
      </c>
      <c r="R162">
        <v>-67.960368165567971</v>
      </c>
      <c r="S162">
        <v>1</v>
      </c>
      <c r="T162">
        <v>1</v>
      </c>
      <c r="U162" t="s">
        <v>2818</v>
      </c>
      <c r="W162">
        <f t="shared" si="90"/>
        <v>-8.5268679762827468E-2</v>
      </c>
      <c r="X162">
        <f t="shared" si="91"/>
        <v>-0.21927540312111751</v>
      </c>
      <c r="Y162">
        <f t="shared" si="92"/>
        <v>3.1819752411496448E-2</v>
      </c>
      <c r="Z162">
        <f t="shared" si="93"/>
        <v>0.29559538538083652</v>
      </c>
      <c r="AA162">
        <f t="shared" si="94"/>
        <v>1.6593819257225275</v>
      </c>
      <c r="AB162">
        <f t="shared" si="95"/>
        <v>0.222592537028351</v>
      </c>
      <c r="AC162">
        <f t="shared" si="96"/>
        <v>-0.15242674717787899</v>
      </c>
      <c r="AD162">
        <f t="shared" si="97"/>
        <v>-0.14484805481342802</v>
      </c>
      <c r="AE162">
        <f t="shared" si="98"/>
        <v>-0.48361783291079313</v>
      </c>
      <c r="AF162">
        <f t="shared" si="99"/>
        <v>-0.5239687488631376</v>
      </c>
      <c r="AH162">
        <f t="shared" si="100"/>
        <v>0.59998413389402849</v>
      </c>
      <c r="AI162">
        <f t="shared" si="101"/>
        <v>1.8220898906898721</v>
      </c>
      <c r="AJ162">
        <f t="shared" si="102"/>
        <v>0.64565267630240308</v>
      </c>
      <c r="AK162">
        <f t="shared" si="103"/>
        <v>0.64565267630240308</v>
      </c>
      <c r="AL162">
        <f t="shared" si="104"/>
        <v>-0.43749357256927773</v>
      </c>
      <c r="AN162">
        <f>VLOOKUP(J162,counts!$W$8:$Z$13,4,FALSE)</f>
        <v>52</v>
      </c>
      <c r="AO162">
        <f>VLOOKUP(K162,counts!$W$17:$Z$23,4,FALSE)</f>
        <v>48</v>
      </c>
      <c r="AP162">
        <f>VLOOKUP(L162,counts!$W$27:$Z$33,4,FALSE)</f>
        <v>55</v>
      </c>
      <c r="AQ162">
        <f>VLOOKUP(M162,counts!$W$38:$Z$49,4,FALSE)</f>
        <v>63</v>
      </c>
      <c r="AR162">
        <f>VLOOKUP(N162,counts!$W$53:$Z$54,4,FALSE)</f>
        <v>102</v>
      </c>
      <c r="AS162">
        <f>VLOOKUP(O162,counts!$W$58:$Z$62,4,FALSE)</f>
        <v>61</v>
      </c>
      <c r="AT162">
        <f>VLOOKUP(P162,counts!$W$66:$Z$69,4,FALSE)</f>
        <v>50</v>
      </c>
      <c r="AU162">
        <f>VLOOKUP(Q162,counts!$W$73:$Z$75,4,FALSE)</f>
        <v>50</v>
      </c>
      <c r="AV162">
        <f>VLOOKUP(R162,counts!$W$79:$Z$81,4,FALSE)</f>
        <v>40</v>
      </c>
      <c r="AW162">
        <f t="shared" si="105"/>
        <v>521</v>
      </c>
      <c r="AX162">
        <f t="shared" si="106"/>
        <v>1</v>
      </c>
      <c r="AY162">
        <f t="shared" si="107"/>
        <v>1</v>
      </c>
      <c r="AZ162" t="str">
        <f t="shared" si="108"/>
        <v>Train</v>
      </c>
      <c r="BA162" t="str">
        <f t="shared" si="109"/>
        <v>18-30</v>
      </c>
      <c r="BB162" t="str">
        <f t="shared" si="110"/>
        <v>Blank</v>
      </c>
      <c r="BC162" t="str">
        <f t="shared" si="111"/>
        <v>11-20</v>
      </c>
      <c r="BD162" t="str">
        <f t="shared" si="112"/>
        <v>Others</v>
      </c>
      <c r="BE162" t="str">
        <f t="shared" si="113"/>
        <v>female</v>
      </c>
      <c r="BF162">
        <f t="shared" si="114"/>
        <v>1</v>
      </c>
      <c r="BG162">
        <f t="shared" si="115"/>
        <v>0</v>
      </c>
      <c r="BH162" t="str">
        <f t="shared" si="116"/>
        <v>S, blank</v>
      </c>
      <c r="BI162">
        <f t="shared" si="117"/>
        <v>3</v>
      </c>
      <c r="BK162">
        <f t="shared" si="118"/>
        <v>-8.7462856143731463E-2</v>
      </c>
      <c r="BL162">
        <f t="shared" si="125"/>
        <v>-0.2148129459049134</v>
      </c>
      <c r="BM162">
        <f t="shared" si="126"/>
        <v>0</v>
      </c>
      <c r="BN162">
        <f t="shared" si="127"/>
        <v>0.28895367761902863</v>
      </c>
      <c r="BO162">
        <f t="shared" si="128"/>
        <v>1.608400077660413</v>
      </c>
      <c r="BP162">
        <f t="shared" si="129"/>
        <v>0.21104029039891525</v>
      </c>
      <c r="BQ162">
        <f t="shared" si="130"/>
        <v>-0.12308910231949276</v>
      </c>
      <c r="BR162">
        <f t="shared" si="131"/>
        <v>-0.13196937436222192</v>
      </c>
      <c r="BS162">
        <f t="shared" si="132"/>
        <v>-0.33933712916299258</v>
      </c>
      <c r="BT162">
        <f t="shared" si="119"/>
        <v>-0.52064632557427459</v>
      </c>
      <c r="BV162">
        <f t="shared" si="120"/>
        <v>0.6910763122107304</v>
      </c>
      <c r="BW162">
        <f t="shared" si="121"/>
        <v>1.9958625488385187</v>
      </c>
      <c r="BX162">
        <f t="shared" si="122"/>
        <v>0.66620631497673521</v>
      </c>
      <c r="BY162">
        <f t="shared" si="123"/>
        <v>0.66620631497673521</v>
      </c>
      <c r="BZ162">
        <f t="shared" si="124"/>
        <v>-0.40615587416701099</v>
      </c>
    </row>
    <row r="163" spans="1:78" x14ac:dyDescent="0.3">
      <c r="A163" t="s">
        <v>2821</v>
      </c>
      <c r="B163" t="s">
        <v>2838</v>
      </c>
      <c r="C163" t="s">
        <v>2825</v>
      </c>
      <c r="D163" t="s">
        <v>2839</v>
      </c>
      <c r="E163" t="s">
        <v>20</v>
      </c>
      <c r="F163">
        <v>0</v>
      </c>
      <c r="G163">
        <v>0</v>
      </c>
      <c r="H163" t="s">
        <v>2843</v>
      </c>
      <c r="I163">
        <v>3</v>
      </c>
      <c r="J163">
        <v>-3.7643689058441341</v>
      </c>
      <c r="K163">
        <v>-42.171718189759716</v>
      </c>
      <c r="L163">
        <v>-82.840254641099079</v>
      </c>
      <c r="M163">
        <v>40.634191658169868</v>
      </c>
      <c r="N163">
        <v>-108.67008854708662</v>
      </c>
      <c r="O163">
        <v>-14.754319664473872</v>
      </c>
      <c r="P163">
        <v>-22.013681658285037</v>
      </c>
      <c r="Q163">
        <v>-22.422560732600829</v>
      </c>
      <c r="R163">
        <v>-67.960368165567971</v>
      </c>
      <c r="S163">
        <v>0</v>
      </c>
      <c r="T163">
        <v>1</v>
      </c>
      <c r="U163" t="s">
        <v>2818</v>
      </c>
      <c r="W163">
        <f t="shared" si="90"/>
        <v>-2.7638923151110589E-2</v>
      </c>
      <c r="X163">
        <f t="shared" si="91"/>
        <v>-0.21927540312111751</v>
      </c>
      <c r="Y163">
        <f t="shared" si="92"/>
        <v>0.27424895647063957</v>
      </c>
      <c r="Z163">
        <f t="shared" si="93"/>
        <v>0.29559538538083652</v>
      </c>
      <c r="AA163">
        <f t="shared" si="94"/>
        <v>-1.1909036060913412</v>
      </c>
      <c r="AB163">
        <f t="shared" si="95"/>
        <v>-6.7444200102322438E-2</v>
      </c>
      <c r="AC163">
        <f t="shared" si="96"/>
        <v>-0.15242674717787899</v>
      </c>
      <c r="AD163">
        <f t="shared" si="97"/>
        <v>-0.14484805481342802</v>
      </c>
      <c r="AE163">
        <f t="shared" si="98"/>
        <v>-0.48361783291079313</v>
      </c>
      <c r="AF163">
        <f t="shared" si="99"/>
        <v>-0.5239687488631376</v>
      </c>
      <c r="AH163">
        <f t="shared" si="100"/>
        <v>-2.2402791743796535</v>
      </c>
      <c r="AI163">
        <f t="shared" si="101"/>
        <v>0.10642878804054712</v>
      </c>
      <c r="AJ163">
        <f t="shared" si="102"/>
        <v>9.6191267970376443E-2</v>
      </c>
      <c r="AK163">
        <f t="shared" si="103"/>
        <v>0.90380873202962353</v>
      </c>
      <c r="AL163">
        <f t="shared" si="104"/>
        <v>-0.10113752058933292</v>
      </c>
      <c r="AN163">
        <f>VLOOKUP(J163,counts!$W$8:$Z$13,4,FALSE)</f>
        <v>53</v>
      </c>
      <c r="AO163">
        <f>VLOOKUP(K163,counts!$W$17:$Z$23,4,FALSE)</f>
        <v>48</v>
      </c>
      <c r="AP163">
        <f>VLOOKUP(L163,counts!$W$27:$Z$33,4,FALSE)</f>
        <v>62</v>
      </c>
      <c r="AQ163">
        <f>VLOOKUP(M163,counts!$W$38:$Z$49,4,FALSE)</f>
        <v>63</v>
      </c>
      <c r="AR163">
        <f>VLOOKUP(N163,counts!$W$53:$Z$54,4,FALSE)</f>
        <v>20</v>
      </c>
      <c r="AS163">
        <f>VLOOKUP(O163,counts!$W$58:$Z$62,4,FALSE)</f>
        <v>52</v>
      </c>
      <c r="AT163">
        <f>VLOOKUP(P163,counts!$W$66:$Z$69,4,FALSE)</f>
        <v>50</v>
      </c>
      <c r="AU163">
        <f>VLOOKUP(Q163,counts!$W$73:$Z$75,4,FALSE)</f>
        <v>50</v>
      </c>
      <c r="AV163">
        <f>VLOOKUP(R163,counts!$W$79:$Z$81,4,FALSE)</f>
        <v>40</v>
      </c>
      <c r="AW163">
        <f t="shared" si="105"/>
        <v>438</v>
      </c>
      <c r="AX163">
        <f t="shared" si="106"/>
        <v>0</v>
      </c>
      <c r="AY163">
        <f t="shared" si="107"/>
        <v>1</v>
      </c>
      <c r="AZ163" t="str">
        <f t="shared" si="108"/>
        <v>Train</v>
      </c>
      <c r="BA163" t="str">
        <f t="shared" si="109"/>
        <v>0-17</v>
      </c>
      <c r="BB163" t="str">
        <f t="shared" si="110"/>
        <v>Blank</v>
      </c>
      <c r="BC163" t="str">
        <f t="shared" si="111"/>
        <v>0-10</v>
      </c>
      <c r="BD163" t="str">
        <f t="shared" si="112"/>
        <v>Others</v>
      </c>
      <c r="BE163" t="str">
        <f t="shared" si="113"/>
        <v>male</v>
      </c>
      <c r="BF163">
        <f t="shared" si="114"/>
        <v>0</v>
      </c>
      <c r="BG163">
        <f t="shared" si="115"/>
        <v>0</v>
      </c>
      <c r="BH163" t="str">
        <f t="shared" si="116"/>
        <v>S, blank</v>
      </c>
      <c r="BI163">
        <f t="shared" si="117"/>
        <v>3</v>
      </c>
      <c r="BK163">
        <f t="shared" si="118"/>
        <v>-2.8350141766673408E-2</v>
      </c>
      <c r="BL163">
        <f t="shared" si="125"/>
        <v>-0.2148129459049134</v>
      </c>
      <c r="BM163">
        <f t="shared" si="126"/>
        <v>0</v>
      </c>
      <c r="BN163">
        <f t="shared" si="127"/>
        <v>0.28895367761902863</v>
      </c>
      <c r="BO163">
        <f t="shared" si="128"/>
        <v>-1.1543150029727813</v>
      </c>
      <c r="BP163">
        <f t="shared" si="129"/>
        <v>-6.3943938845999151E-2</v>
      </c>
      <c r="BQ163">
        <f t="shared" si="130"/>
        <v>-0.12308910231949276</v>
      </c>
      <c r="BR163">
        <f t="shared" si="131"/>
        <v>-0.13196937436222192</v>
      </c>
      <c r="BS163">
        <f t="shared" si="132"/>
        <v>-0.33933712916299258</v>
      </c>
      <c r="BT163">
        <f t="shared" si="119"/>
        <v>-0.52064632557427459</v>
      </c>
      <c r="BV163">
        <f t="shared" si="120"/>
        <v>-2.2875102832903202</v>
      </c>
      <c r="BW163">
        <f t="shared" si="121"/>
        <v>0.10151890077639375</v>
      </c>
      <c r="BX163">
        <f t="shared" si="122"/>
        <v>9.2162649869048319E-2</v>
      </c>
      <c r="BY163">
        <f t="shared" si="123"/>
        <v>0.90783735013095168</v>
      </c>
      <c r="BZ163">
        <f t="shared" si="124"/>
        <v>-9.6690046238231908E-2</v>
      </c>
    </row>
    <row r="164" spans="1:78" x14ac:dyDescent="0.3">
      <c r="A164" t="s">
        <v>2820</v>
      </c>
      <c r="B164" t="s">
        <v>2838</v>
      </c>
      <c r="C164" t="s">
        <v>2810</v>
      </c>
      <c r="D164" t="s">
        <v>2829</v>
      </c>
      <c r="E164" t="s">
        <v>20</v>
      </c>
      <c r="F164">
        <v>2</v>
      </c>
      <c r="G164">
        <v>2</v>
      </c>
      <c r="H164" t="s">
        <v>2843</v>
      </c>
      <c r="I164">
        <v>3</v>
      </c>
      <c r="J164">
        <v>-11.613432440426715</v>
      </c>
      <c r="K164">
        <v>-42.171718189759716</v>
      </c>
      <c r="L164">
        <v>22.971838090238197</v>
      </c>
      <c r="M164">
        <v>-23.331657902726029</v>
      </c>
      <c r="N164">
        <v>-108.67008854708662</v>
      </c>
      <c r="O164">
        <v>47.533478806865013</v>
      </c>
      <c r="P164">
        <v>75.609641767585757</v>
      </c>
      <c r="Q164">
        <v>-22.422560732600829</v>
      </c>
      <c r="R164">
        <v>-67.960368165567971</v>
      </c>
      <c r="S164">
        <v>0</v>
      </c>
      <c r="T164">
        <v>1</v>
      </c>
      <c r="U164" t="s">
        <v>2818</v>
      </c>
      <c r="W164">
        <f t="shared" si="90"/>
        <v>-8.5268679762827468E-2</v>
      </c>
      <c r="X164">
        <f t="shared" si="91"/>
        <v>-0.21927540312111751</v>
      </c>
      <c r="Y164">
        <f t="shared" si="92"/>
        <v>-7.6050015197982379E-2</v>
      </c>
      <c r="Z164">
        <f t="shared" si="93"/>
        <v>-0.16972726976699909</v>
      </c>
      <c r="AA164">
        <f t="shared" si="94"/>
        <v>-1.1909036060913412</v>
      </c>
      <c r="AB164">
        <f t="shared" si="95"/>
        <v>0.21728263512745474</v>
      </c>
      <c r="AC164">
        <f t="shared" si="96"/>
        <v>0.5235349510734969</v>
      </c>
      <c r="AD164">
        <f t="shared" si="97"/>
        <v>-0.14484805481342802</v>
      </c>
      <c r="AE164">
        <f t="shared" si="98"/>
        <v>-0.48361783291079313</v>
      </c>
      <c r="AF164">
        <f t="shared" si="99"/>
        <v>-0.5239687488631376</v>
      </c>
      <c r="AH164">
        <f t="shared" si="100"/>
        <v>-2.1528420243266746</v>
      </c>
      <c r="AI164">
        <f t="shared" si="101"/>
        <v>0.11615357694532151</v>
      </c>
      <c r="AJ164">
        <f t="shared" si="102"/>
        <v>0.10406594517504439</v>
      </c>
      <c r="AK164">
        <f t="shared" si="103"/>
        <v>0.89593405482495558</v>
      </c>
      <c r="AL164">
        <f t="shared" si="104"/>
        <v>-0.10988846824150379</v>
      </c>
      <c r="AN164">
        <f>VLOOKUP(J164,counts!$W$8:$Z$13,4,FALSE)</f>
        <v>52</v>
      </c>
      <c r="AO164">
        <f>VLOOKUP(K164,counts!$W$17:$Z$23,4,FALSE)</f>
        <v>48</v>
      </c>
      <c r="AP164">
        <f>VLOOKUP(L164,counts!$W$27:$Z$33,4,FALSE)</f>
        <v>52</v>
      </c>
      <c r="AQ164">
        <f>VLOOKUP(M164,counts!$W$38:$Z$49,4,FALSE)</f>
        <v>49</v>
      </c>
      <c r="AR164">
        <f>VLOOKUP(N164,counts!$W$53:$Z$54,4,FALSE)</f>
        <v>20</v>
      </c>
      <c r="AS164">
        <f>VLOOKUP(O164,counts!$W$58:$Z$62,4,FALSE)</f>
        <v>60</v>
      </c>
      <c r="AT164">
        <f>VLOOKUP(P164,counts!$W$66:$Z$69,4,FALSE)</f>
        <v>69</v>
      </c>
      <c r="AU164">
        <f>VLOOKUP(Q164,counts!$W$73:$Z$75,4,FALSE)</f>
        <v>50</v>
      </c>
      <c r="AV164">
        <f>VLOOKUP(R164,counts!$W$79:$Z$81,4,FALSE)</f>
        <v>40</v>
      </c>
      <c r="AW164">
        <f t="shared" si="105"/>
        <v>440</v>
      </c>
      <c r="AX164">
        <f t="shared" si="106"/>
        <v>0</v>
      </c>
      <c r="AY164">
        <f t="shared" si="107"/>
        <v>1</v>
      </c>
      <c r="AZ164" t="str">
        <f t="shared" si="108"/>
        <v>Train</v>
      </c>
      <c r="BA164" t="str">
        <f t="shared" si="109"/>
        <v>18-30</v>
      </c>
      <c r="BB164" t="str">
        <f t="shared" si="110"/>
        <v>Blank</v>
      </c>
      <c r="BC164" t="str">
        <f t="shared" si="111"/>
        <v>31-40</v>
      </c>
      <c r="BD164" t="str">
        <f t="shared" si="112"/>
        <v>MA</v>
      </c>
      <c r="BE164" t="str">
        <f t="shared" si="113"/>
        <v>male</v>
      </c>
      <c r="BF164">
        <f t="shared" si="114"/>
        <v>2</v>
      </c>
      <c r="BG164">
        <f t="shared" si="115"/>
        <v>2</v>
      </c>
      <c r="BH164" t="str">
        <f t="shared" si="116"/>
        <v>S, blank</v>
      </c>
      <c r="BI164">
        <f t="shared" si="117"/>
        <v>3</v>
      </c>
      <c r="BK164">
        <f t="shared" si="118"/>
        <v>-8.7462856143731463E-2</v>
      </c>
      <c r="BL164">
        <f t="shared" si="125"/>
        <v>-0.2148129459049134</v>
      </c>
      <c r="BM164">
        <f t="shared" si="126"/>
        <v>0</v>
      </c>
      <c r="BN164">
        <f t="shared" si="127"/>
        <v>-0.16591368206991919</v>
      </c>
      <c r="BO164">
        <f t="shared" si="128"/>
        <v>-1.1543150029727813</v>
      </c>
      <c r="BP164">
        <f t="shared" si="129"/>
        <v>0.20600596510609481</v>
      </c>
      <c r="BQ164">
        <f t="shared" si="130"/>
        <v>0.42276994263555601</v>
      </c>
      <c r="BR164">
        <f t="shared" si="131"/>
        <v>-0.13196937436222192</v>
      </c>
      <c r="BS164">
        <f t="shared" si="132"/>
        <v>-0.33933712916299258</v>
      </c>
      <c r="BT164">
        <f t="shared" si="119"/>
        <v>-0.52064632557427459</v>
      </c>
      <c r="BV164">
        <f t="shared" si="120"/>
        <v>-1.9856814084491836</v>
      </c>
      <c r="BW164">
        <f t="shared" si="121"/>
        <v>0.13728703369260775</v>
      </c>
      <c r="BX164">
        <f t="shared" si="122"/>
        <v>0.1207144982976342</v>
      </c>
      <c r="BY164">
        <f t="shared" si="123"/>
        <v>0.87928550170236575</v>
      </c>
      <c r="BZ164">
        <f t="shared" si="124"/>
        <v>-0.12864563118715311</v>
      </c>
    </row>
    <row r="165" spans="1:78" x14ac:dyDescent="0.3">
      <c r="A165" t="s">
        <v>2811</v>
      </c>
      <c r="B165" t="s">
        <v>2838</v>
      </c>
      <c r="C165" t="s">
        <v>2810</v>
      </c>
      <c r="D165" t="s">
        <v>2829</v>
      </c>
      <c r="E165" t="s">
        <v>15</v>
      </c>
      <c r="F165">
        <v>1</v>
      </c>
      <c r="G165" t="s">
        <v>2842</v>
      </c>
      <c r="H165" t="s">
        <v>2843</v>
      </c>
      <c r="I165">
        <v>3</v>
      </c>
      <c r="J165">
        <v>-13.385578549662212</v>
      </c>
      <c r="K165">
        <v>-42.171718189759716</v>
      </c>
      <c r="L165">
        <v>22.971838090238197</v>
      </c>
      <c r="M165">
        <v>-23.331657902726029</v>
      </c>
      <c r="N165">
        <v>151.41878811967541</v>
      </c>
      <c r="O165">
        <v>48.695090775187893</v>
      </c>
      <c r="P165">
        <v>-92.646375958720569</v>
      </c>
      <c r="Q165">
        <v>-22.422560732600829</v>
      </c>
      <c r="R165">
        <v>-67.960368165567971</v>
      </c>
      <c r="S165">
        <v>0</v>
      </c>
      <c r="T165">
        <v>1</v>
      </c>
      <c r="U165" t="s">
        <v>2818</v>
      </c>
      <c r="W165">
        <f t="shared" si="90"/>
        <v>-9.8280212731782335E-2</v>
      </c>
      <c r="X165">
        <f t="shared" si="91"/>
        <v>-0.21927540312111751</v>
      </c>
      <c r="Y165">
        <f t="shared" si="92"/>
        <v>-7.6050015197982379E-2</v>
      </c>
      <c r="Z165">
        <f t="shared" si="93"/>
        <v>-0.16972726976699909</v>
      </c>
      <c r="AA165">
        <f t="shared" si="94"/>
        <v>1.6593819257225275</v>
      </c>
      <c r="AB165">
        <f t="shared" si="95"/>
        <v>0.222592537028351</v>
      </c>
      <c r="AC165">
        <f t="shared" si="96"/>
        <v>-0.64150040617543735</v>
      </c>
      <c r="AD165">
        <f t="shared" si="97"/>
        <v>-0.14484805481342802</v>
      </c>
      <c r="AE165">
        <f t="shared" si="98"/>
        <v>-0.48361783291079313</v>
      </c>
      <c r="AF165">
        <f t="shared" si="99"/>
        <v>-0.5239687488631376</v>
      </c>
      <c r="AH165">
        <f t="shared" si="100"/>
        <v>-0.47529348082979889</v>
      </c>
      <c r="AI165">
        <f t="shared" si="101"/>
        <v>0.62170257190177947</v>
      </c>
      <c r="AJ165">
        <f t="shared" si="102"/>
        <v>0.38336411538936233</v>
      </c>
      <c r="AK165">
        <f t="shared" si="103"/>
        <v>0.61663588461063767</v>
      </c>
      <c r="AL165">
        <f t="shared" si="104"/>
        <v>-0.48347656767137814</v>
      </c>
      <c r="AN165">
        <f>VLOOKUP(J165,counts!$W$8:$Z$13,4,FALSE)</f>
        <v>51</v>
      </c>
      <c r="AO165">
        <f>VLOOKUP(K165,counts!$W$17:$Z$23,4,FALSE)</f>
        <v>48</v>
      </c>
      <c r="AP165">
        <f>VLOOKUP(L165,counts!$W$27:$Z$33,4,FALSE)</f>
        <v>52</v>
      </c>
      <c r="AQ165">
        <f>VLOOKUP(M165,counts!$W$38:$Z$49,4,FALSE)</f>
        <v>49</v>
      </c>
      <c r="AR165">
        <f>VLOOKUP(N165,counts!$W$53:$Z$54,4,FALSE)</f>
        <v>102</v>
      </c>
      <c r="AS165">
        <f>VLOOKUP(O165,counts!$W$58:$Z$62,4,FALSE)</f>
        <v>61</v>
      </c>
      <c r="AT165">
        <f>VLOOKUP(P165,counts!$W$66:$Z$69,4,FALSE)</f>
        <v>36</v>
      </c>
      <c r="AU165">
        <f>VLOOKUP(Q165,counts!$W$73:$Z$75,4,FALSE)</f>
        <v>50</v>
      </c>
      <c r="AV165">
        <f>VLOOKUP(R165,counts!$W$79:$Z$81,4,FALSE)</f>
        <v>40</v>
      </c>
      <c r="AW165">
        <f t="shared" si="105"/>
        <v>489</v>
      </c>
      <c r="AX165">
        <f t="shared" si="106"/>
        <v>0</v>
      </c>
      <c r="AY165">
        <f t="shared" si="107"/>
        <v>1</v>
      </c>
      <c r="AZ165" t="str">
        <f t="shared" si="108"/>
        <v>Train</v>
      </c>
      <c r="BA165" t="str">
        <f t="shared" si="109"/>
        <v>41-50</v>
      </c>
      <c r="BB165" t="str">
        <f t="shared" si="110"/>
        <v>Blank</v>
      </c>
      <c r="BC165" t="str">
        <f t="shared" si="111"/>
        <v>31-40</v>
      </c>
      <c r="BD165" t="str">
        <f t="shared" si="112"/>
        <v>MA</v>
      </c>
      <c r="BE165" t="str">
        <f t="shared" si="113"/>
        <v>female</v>
      </c>
      <c r="BF165">
        <f t="shared" si="114"/>
        <v>1</v>
      </c>
      <c r="BG165" t="str">
        <f t="shared" si="115"/>
        <v>3, 4, 5, 6, 9</v>
      </c>
      <c r="BH165" t="str">
        <f t="shared" si="116"/>
        <v>S, blank</v>
      </c>
      <c r="BI165">
        <f t="shared" si="117"/>
        <v>3</v>
      </c>
      <c r="BK165">
        <f t="shared" si="118"/>
        <v>-0.10080920839685074</v>
      </c>
      <c r="BL165">
        <f t="shared" si="125"/>
        <v>-0.2148129459049134</v>
      </c>
      <c r="BM165">
        <f t="shared" si="126"/>
        <v>0</v>
      </c>
      <c r="BN165">
        <f t="shared" si="127"/>
        <v>-0.16591368206991919</v>
      </c>
      <c r="BO165">
        <f t="shared" si="128"/>
        <v>1.608400077660413</v>
      </c>
      <c r="BP165">
        <f t="shared" si="129"/>
        <v>0.21104029039891525</v>
      </c>
      <c r="BQ165">
        <f t="shared" si="130"/>
        <v>-0.5180305333261348</v>
      </c>
      <c r="BR165">
        <f t="shared" si="131"/>
        <v>-0.13196937436222192</v>
      </c>
      <c r="BS165">
        <f t="shared" si="132"/>
        <v>-0.33933712916299258</v>
      </c>
      <c r="BT165">
        <f t="shared" si="119"/>
        <v>-0.52064632557427459</v>
      </c>
      <c r="BV165">
        <f t="shared" si="120"/>
        <v>-0.17207883073797886</v>
      </c>
      <c r="BW165">
        <f t="shared" si="121"/>
        <v>0.84191280194499685</v>
      </c>
      <c r="BX165">
        <f t="shared" si="122"/>
        <v>0.4570861340753839</v>
      </c>
      <c r="BY165">
        <f t="shared" si="123"/>
        <v>0.5429138659246161</v>
      </c>
      <c r="BZ165">
        <f t="shared" si="124"/>
        <v>-0.61080459792052355</v>
      </c>
    </row>
    <row r="166" spans="1:78" x14ac:dyDescent="0.3">
      <c r="A166" t="s">
        <v>2821</v>
      </c>
      <c r="B166" t="s">
        <v>2838</v>
      </c>
      <c r="C166" t="s">
        <v>2851</v>
      </c>
      <c r="D166" t="s">
        <v>2833</v>
      </c>
      <c r="E166" t="s">
        <v>15</v>
      </c>
      <c r="F166" t="s">
        <v>2841</v>
      </c>
      <c r="G166">
        <v>2</v>
      </c>
      <c r="H166" t="s">
        <v>2843</v>
      </c>
      <c r="I166">
        <v>3</v>
      </c>
      <c r="J166">
        <v>-3.7643689058441341</v>
      </c>
      <c r="K166">
        <v>-42.171718189759716</v>
      </c>
      <c r="L166">
        <v>70.538774768379497</v>
      </c>
      <c r="M166">
        <v>57.761363718906857</v>
      </c>
      <c r="N166">
        <v>151.41878811967541</v>
      </c>
      <c r="O166">
        <v>-259.56209067229281</v>
      </c>
      <c r="P166">
        <v>75.609641767585757</v>
      </c>
      <c r="Q166">
        <v>-22.422560732600829</v>
      </c>
      <c r="R166">
        <v>-67.960368165567971</v>
      </c>
      <c r="S166">
        <v>0</v>
      </c>
      <c r="T166">
        <v>1</v>
      </c>
      <c r="U166" t="s">
        <v>2818</v>
      </c>
      <c r="W166">
        <f t="shared" si="90"/>
        <v>-2.7638923151110589E-2</v>
      </c>
      <c r="X166">
        <f t="shared" si="91"/>
        <v>-0.21927540312111751</v>
      </c>
      <c r="Y166">
        <f t="shared" si="92"/>
        <v>-0.23352397279266615</v>
      </c>
      <c r="Z166">
        <f t="shared" si="93"/>
        <v>0.42018782389584125</v>
      </c>
      <c r="AA166">
        <f t="shared" si="94"/>
        <v>1.6593819257225275</v>
      </c>
      <c r="AB166">
        <f t="shared" si="95"/>
        <v>-1.1864971059581233</v>
      </c>
      <c r="AC166">
        <f t="shared" si="96"/>
        <v>0.5235349510734969</v>
      </c>
      <c r="AD166">
        <f t="shared" si="97"/>
        <v>-0.14484805481342802</v>
      </c>
      <c r="AE166">
        <f t="shared" si="98"/>
        <v>-0.48361783291079313</v>
      </c>
      <c r="AF166">
        <f t="shared" si="99"/>
        <v>-0.5239687488631376</v>
      </c>
      <c r="AH166">
        <f t="shared" si="100"/>
        <v>-0.21626534091851052</v>
      </c>
      <c r="AI166">
        <f t="shared" si="101"/>
        <v>0.80552153569011609</v>
      </c>
      <c r="AJ166">
        <f t="shared" si="102"/>
        <v>0.44614341051447243</v>
      </c>
      <c r="AK166">
        <f t="shared" si="103"/>
        <v>0.55385658948552763</v>
      </c>
      <c r="AL166">
        <f t="shared" si="104"/>
        <v>-0.59084948949039062</v>
      </c>
      <c r="AN166">
        <f>VLOOKUP(J166,counts!$W$8:$Z$13,4,FALSE)</f>
        <v>53</v>
      </c>
      <c r="AO166">
        <f>VLOOKUP(K166,counts!$W$17:$Z$23,4,FALSE)</f>
        <v>48</v>
      </c>
      <c r="AP166">
        <f>VLOOKUP(L166,counts!$W$27:$Z$33,4,FALSE)</f>
        <v>47</v>
      </c>
      <c r="AQ166">
        <f>VLOOKUP(M166,counts!$W$38:$Z$49,4,FALSE)</f>
        <v>66</v>
      </c>
      <c r="AR166">
        <f>VLOOKUP(N166,counts!$W$53:$Z$54,4,FALSE)</f>
        <v>102</v>
      </c>
      <c r="AS166">
        <f>VLOOKUP(O166,counts!$W$58:$Z$62,4,FALSE)</f>
        <v>20</v>
      </c>
      <c r="AT166">
        <f>VLOOKUP(P166,counts!$W$66:$Z$69,4,FALSE)</f>
        <v>69</v>
      </c>
      <c r="AU166">
        <f>VLOOKUP(Q166,counts!$W$73:$Z$75,4,FALSE)</f>
        <v>50</v>
      </c>
      <c r="AV166">
        <f>VLOOKUP(R166,counts!$W$79:$Z$81,4,FALSE)</f>
        <v>40</v>
      </c>
      <c r="AW166">
        <f t="shared" si="105"/>
        <v>495</v>
      </c>
      <c r="AX166">
        <f t="shared" si="106"/>
        <v>0</v>
      </c>
      <c r="AY166">
        <f t="shared" si="107"/>
        <v>1</v>
      </c>
      <c r="AZ166" t="str">
        <f t="shared" si="108"/>
        <v>Train</v>
      </c>
      <c r="BA166" t="str">
        <f t="shared" si="109"/>
        <v>0-17</v>
      </c>
      <c r="BB166" t="str">
        <f t="shared" si="110"/>
        <v>Blank</v>
      </c>
      <c r="BC166" t="str">
        <f t="shared" si="111"/>
        <v>41-100</v>
      </c>
      <c r="BD166" t="str">
        <f t="shared" si="112"/>
        <v>NY</v>
      </c>
      <c r="BE166" t="str">
        <f t="shared" si="113"/>
        <v>female</v>
      </c>
      <c r="BF166" t="str">
        <f t="shared" si="114"/>
        <v>4, 5, 8</v>
      </c>
      <c r="BG166">
        <f t="shared" si="115"/>
        <v>2</v>
      </c>
      <c r="BH166" t="str">
        <f t="shared" si="116"/>
        <v>S, blank</v>
      </c>
      <c r="BI166">
        <f t="shared" si="117"/>
        <v>3</v>
      </c>
      <c r="BK166">
        <f t="shared" si="118"/>
        <v>-2.8350141766673408E-2</v>
      </c>
      <c r="BL166">
        <f t="shared" si="125"/>
        <v>-0.2148129459049134</v>
      </c>
      <c r="BM166">
        <f t="shared" si="126"/>
        <v>0</v>
      </c>
      <c r="BN166">
        <f t="shared" si="127"/>
        <v>0.41074665915035424</v>
      </c>
      <c r="BO166">
        <f t="shared" si="128"/>
        <v>1.608400077660413</v>
      </c>
      <c r="BP166">
        <f t="shared" si="129"/>
        <v>-1.1249195374730028</v>
      </c>
      <c r="BQ166">
        <f t="shared" si="130"/>
        <v>0.42276994263555601</v>
      </c>
      <c r="BR166">
        <f t="shared" si="131"/>
        <v>-0.13196937436222192</v>
      </c>
      <c r="BS166">
        <f t="shared" si="132"/>
        <v>-0.33933712916299258</v>
      </c>
      <c r="BT166">
        <f t="shared" si="119"/>
        <v>-0.52064632557427459</v>
      </c>
      <c r="BV166">
        <f t="shared" si="120"/>
        <v>8.1881225202244723E-2</v>
      </c>
      <c r="BW166">
        <f t="shared" si="121"/>
        <v>1.0853268926914694</v>
      </c>
      <c r="BX166">
        <f t="shared" si="122"/>
        <v>0.52045887697284254</v>
      </c>
      <c r="BY166">
        <f t="shared" si="123"/>
        <v>0.47954112302715746</v>
      </c>
      <c r="BZ166">
        <f t="shared" si="124"/>
        <v>-0.73492562602703748</v>
      </c>
    </row>
    <row r="167" spans="1:78" x14ac:dyDescent="0.3">
      <c r="A167" t="s">
        <v>2811</v>
      </c>
      <c r="B167" t="s">
        <v>2838</v>
      </c>
      <c r="C167" t="s">
        <v>2851</v>
      </c>
      <c r="D167" t="s">
        <v>2833</v>
      </c>
      <c r="E167" t="s">
        <v>15</v>
      </c>
      <c r="F167">
        <v>1</v>
      </c>
      <c r="G167" t="s">
        <v>2842</v>
      </c>
      <c r="H167" t="s">
        <v>2843</v>
      </c>
      <c r="I167">
        <v>3</v>
      </c>
      <c r="J167">
        <v>-13.385578549662212</v>
      </c>
      <c r="K167">
        <v>-42.171718189759716</v>
      </c>
      <c r="L167">
        <v>70.538774768379497</v>
      </c>
      <c r="M167">
        <v>57.761363718906857</v>
      </c>
      <c r="N167">
        <v>151.41878811967541</v>
      </c>
      <c r="O167">
        <v>48.695090775187893</v>
      </c>
      <c r="P167">
        <v>-92.646375958720569</v>
      </c>
      <c r="Q167">
        <v>-22.422560732600829</v>
      </c>
      <c r="R167">
        <v>-67.960368165567971</v>
      </c>
      <c r="S167">
        <v>0</v>
      </c>
      <c r="T167">
        <v>1</v>
      </c>
      <c r="U167" t="s">
        <v>2818</v>
      </c>
      <c r="W167">
        <f t="shared" si="90"/>
        <v>-9.8280212731782335E-2</v>
      </c>
      <c r="X167">
        <f t="shared" si="91"/>
        <v>-0.21927540312111751</v>
      </c>
      <c r="Y167">
        <f t="shared" si="92"/>
        <v>-0.23352397279266615</v>
      </c>
      <c r="Z167">
        <f t="shared" si="93"/>
        <v>0.42018782389584125</v>
      </c>
      <c r="AA167">
        <f t="shared" si="94"/>
        <v>1.6593819257225275</v>
      </c>
      <c r="AB167">
        <f t="shared" si="95"/>
        <v>0.222592537028351</v>
      </c>
      <c r="AC167">
        <f t="shared" si="96"/>
        <v>-0.64150040617543735</v>
      </c>
      <c r="AD167">
        <f t="shared" si="97"/>
        <v>-0.14484805481342802</v>
      </c>
      <c r="AE167">
        <f t="shared" si="98"/>
        <v>-0.48361783291079313</v>
      </c>
      <c r="AF167">
        <f t="shared" si="99"/>
        <v>-0.5239687488631376</v>
      </c>
      <c r="AH167">
        <f t="shared" si="100"/>
        <v>-4.285234476164218E-2</v>
      </c>
      <c r="AI167">
        <f t="shared" si="101"/>
        <v>0.95805284114439593</v>
      </c>
      <c r="AJ167">
        <f t="shared" si="102"/>
        <v>0.48928855289955103</v>
      </c>
      <c r="AK167">
        <f t="shared" si="103"/>
        <v>0.51071144710044902</v>
      </c>
      <c r="AL167">
        <f t="shared" si="104"/>
        <v>-0.67195053104978364</v>
      </c>
      <c r="AN167">
        <f>VLOOKUP(J167,counts!$W$8:$Z$13,4,FALSE)</f>
        <v>51</v>
      </c>
      <c r="AO167">
        <f>VLOOKUP(K167,counts!$W$17:$Z$23,4,FALSE)</f>
        <v>48</v>
      </c>
      <c r="AP167">
        <f>VLOOKUP(L167,counts!$W$27:$Z$33,4,FALSE)</f>
        <v>47</v>
      </c>
      <c r="AQ167">
        <f>VLOOKUP(M167,counts!$W$38:$Z$49,4,FALSE)</f>
        <v>66</v>
      </c>
      <c r="AR167">
        <f>VLOOKUP(N167,counts!$W$53:$Z$54,4,FALSE)</f>
        <v>102</v>
      </c>
      <c r="AS167">
        <f>VLOOKUP(O167,counts!$W$58:$Z$62,4,FALSE)</f>
        <v>61</v>
      </c>
      <c r="AT167">
        <f>VLOOKUP(P167,counts!$W$66:$Z$69,4,FALSE)</f>
        <v>36</v>
      </c>
      <c r="AU167">
        <f>VLOOKUP(Q167,counts!$W$73:$Z$75,4,FALSE)</f>
        <v>50</v>
      </c>
      <c r="AV167">
        <f>VLOOKUP(R167,counts!$W$79:$Z$81,4,FALSE)</f>
        <v>40</v>
      </c>
      <c r="AW167">
        <f t="shared" si="105"/>
        <v>501</v>
      </c>
      <c r="AX167">
        <f t="shared" si="106"/>
        <v>0</v>
      </c>
      <c r="AY167">
        <f t="shared" si="107"/>
        <v>1</v>
      </c>
      <c r="AZ167" t="str">
        <f t="shared" si="108"/>
        <v>Train</v>
      </c>
      <c r="BA167" t="str">
        <f t="shared" si="109"/>
        <v>41-50</v>
      </c>
      <c r="BB167" t="str">
        <f t="shared" si="110"/>
        <v>Blank</v>
      </c>
      <c r="BC167" t="str">
        <f t="shared" si="111"/>
        <v>41-100</v>
      </c>
      <c r="BD167" t="str">
        <f t="shared" si="112"/>
        <v>NY</v>
      </c>
      <c r="BE167" t="str">
        <f t="shared" si="113"/>
        <v>female</v>
      </c>
      <c r="BF167">
        <f t="shared" si="114"/>
        <v>1</v>
      </c>
      <c r="BG167" t="str">
        <f t="shared" si="115"/>
        <v>3, 4, 5, 6, 9</v>
      </c>
      <c r="BH167" t="str">
        <f t="shared" si="116"/>
        <v>S, blank</v>
      </c>
      <c r="BI167">
        <f t="shared" si="117"/>
        <v>3</v>
      </c>
      <c r="BK167">
        <f t="shared" si="118"/>
        <v>-0.10080920839685074</v>
      </c>
      <c r="BL167">
        <f t="shared" si="125"/>
        <v>-0.2148129459049134</v>
      </c>
      <c r="BM167">
        <f t="shared" si="126"/>
        <v>0</v>
      </c>
      <c r="BN167">
        <f t="shared" si="127"/>
        <v>0.41074665915035424</v>
      </c>
      <c r="BO167">
        <f t="shared" si="128"/>
        <v>1.608400077660413</v>
      </c>
      <c r="BP167">
        <f t="shared" si="129"/>
        <v>0.21104029039891525</v>
      </c>
      <c r="BQ167">
        <f t="shared" si="130"/>
        <v>-0.5180305333261348</v>
      </c>
      <c r="BR167">
        <f t="shared" si="131"/>
        <v>-0.13196937436222192</v>
      </c>
      <c r="BS167">
        <f t="shared" si="132"/>
        <v>-0.33933712916299258</v>
      </c>
      <c r="BT167">
        <f t="shared" si="119"/>
        <v>-0.52064632557427459</v>
      </c>
      <c r="BV167">
        <f t="shared" si="120"/>
        <v>0.40458151048229452</v>
      </c>
      <c r="BW167">
        <f t="shared" si="121"/>
        <v>1.4986751889473406</v>
      </c>
      <c r="BX167">
        <f t="shared" si="122"/>
        <v>0.59978791784406071</v>
      </c>
      <c r="BY167">
        <f t="shared" si="123"/>
        <v>0.40021208215593929</v>
      </c>
      <c r="BZ167">
        <f t="shared" si="124"/>
        <v>-0.91576066699352088</v>
      </c>
    </row>
    <row r="168" spans="1:78" x14ac:dyDescent="0.3">
      <c r="A168" t="s">
        <v>2820</v>
      </c>
      <c r="B168" t="s">
        <v>2838</v>
      </c>
      <c r="C168" t="s">
        <v>2825</v>
      </c>
      <c r="D168" t="s">
        <v>2833</v>
      </c>
      <c r="E168" t="s">
        <v>20</v>
      </c>
      <c r="F168">
        <v>0</v>
      </c>
      <c r="G168">
        <v>0</v>
      </c>
      <c r="H168" t="s">
        <v>2843</v>
      </c>
      <c r="I168">
        <v>3</v>
      </c>
      <c r="J168">
        <v>-11.613432440426715</v>
      </c>
      <c r="K168">
        <v>-42.171718189759716</v>
      </c>
      <c r="L168">
        <v>-82.840254641099079</v>
      </c>
      <c r="M168">
        <v>57.761363718906857</v>
      </c>
      <c r="N168">
        <v>-108.67008854708662</v>
      </c>
      <c r="O168">
        <v>-14.754319664473872</v>
      </c>
      <c r="P168">
        <v>-22.013681658285037</v>
      </c>
      <c r="Q168">
        <v>-22.422560732600829</v>
      </c>
      <c r="R168">
        <v>-67.960368165567971</v>
      </c>
      <c r="S168">
        <v>0</v>
      </c>
      <c r="T168">
        <v>1</v>
      </c>
      <c r="U168" t="s">
        <v>2818</v>
      </c>
      <c r="W168">
        <f t="shared" si="90"/>
        <v>-8.5268679762827468E-2</v>
      </c>
      <c r="X168">
        <f t="shared" si="91"/>
        <v>-0.21927540312111751</v>
      </c>
      <c r="Y168">
        <f t="shared" si="92"/>
        <v>0.27424895647063957</v>
      </c>
      <c r="Z168">
        <f t="shared" si="93"/>
        <v>0.42018782389584125</v>
      </c>
      <c r="AA168">
        <f t="shared" si="94"/>
        <v>-1.1909036060913412</v>
      </c>
      <c r="AB168">
        <f t="shared" si="95"/>
        <v>-6.7444200102322438E-2</v>
      </c>
      <c r="AC168">
        <f t="shared" si="96"/>
        <v>-0.15242674717787899</v>
      </c>
      <c r="AD168">
        <f t="shared" si="97"/>
        <v>-0.14484805481342802</v>
      </c>
      <c r="AE168">
        <f t="shared" si="98"/>
        <v>-0.48361783291079313</v>
      </c>
      <c r="AF168">
        <f t="shared" si="99"/>
        <v>-0.5239687488631376</v>
      </c>
      <c r="AH168">
        <f t="shared" si="100"/>
        <v>-2.1733164924763657</v>
      </c>
      <c r="AI168">
        <f t="shared" si="101"/>
        <v>0.11379957493657479</v>
      </c>
      <c r="AJ168">
        <f t="shared" si="102"/>
        <v>0.10217239932332987</v>
      </c>
      <c r="AK168">
        <f t="shared" si="103"/>
        <v>0.89782760067667011</v>
      </c>
      <c r="AL168">
        <f t="shared" si="104"/>
        <v>-0.10777721053982883</v>
      </c>
      <c r="AN168">
        <f>VLOOKUP(J168,counts!$W$8:$Z$13,4,FALSE)</f>
        <v>52</v>
      </c>
      <c r="AO168">
        <f>VLOOKUP(K168,counts!$W$17:$Z$23,4,FALSE)</f>
        <v>48</v>
      </c>
      <c r="AP168">
        <f>VLOOKUP(L168,counts!$W$27:$Z$33,4,FALSE)</f>
        <v>62</v>
      </c>
      <c r="AQ168">
        <f>VLOOKUP(M168,counts!$W$38:$Z$49,4,FALSE)</f>
        <v>66</v>
      </c>
      <c r="AR168">
        <f>VLOOKUP(N168,counts!$W$53:$Z$54,4,FALSE)</f>
        <v>20</v>
      </c>
      <c r="AS168">
        <f>VLOOKUP(O168,counts!$W$58:$Z$62,4,FALSE)</f>
        <v>52</v>
      </c>
      <c r="AT168">
        <f>VLOOKUP(P168,counts!$W$66:$Z$69,4,FALSE)</f>
        <v>50</v>
      </c>
      <c r="AU168">
        <f>VLOOKUP(Q168,counts!$W$73:$Z$75,4,FALSE)</f>
        <v>50</v>
      </c>
      <c r="AV168">
        <f>VLOOKUP(R168,counts!$W$79:$Z$81,4,FALSE)</f>
        <v>40</v>
      </c>
      <c r="AW168">
        <f t="shared" si="105"/>
        <v>440</v>
      </c>
      <c r="AX168">
        <f t="shared" si="106"/>
        <v>0</v>
      </c>
      <c r="AY168">
        <f t="shared" si="107"/>
        <v>1</v>
      </c>
      <c r="AZ168" t="str">
        <f t="shared" si="108"/>
        <v>Train</v>
      </c>
      <c r="BA168" t="str">
        <f t="shared" si="109"/>
        <v>18-30</v>
      </c>
      <c r="BB168" t="str">
        <f t="shared" si="110"/>
        <v>Blank</v>
      </c>
      <c r="BC168" t="str">
        <f t="shared" si="111"/>
        <v>0-10</v>
      </c>
      <c r="BD168" t="str">
        <f t="shared" si="112"/>
        <v>NY</v>
      </c>
      <c r="BE168" t="str">
        <f t="shared" si="113"/>
        <v>male</v>
      </c>
      <c r="BF168">
        <f t="shared" si="114"/>
        <v>0</v>
      </c>
      <c r="BG168">
        <f t="shared" si="115"/>
        <v>0</v>
      </c>
      <c r="BH168" t="str">
        <f t="shared" si="116"/>
        <v>S, blank</v>
      </c>
      <c r="BI168">
        <f t="shared" si="117"/>
        <v>3</v>
      </c>
      <c r="BK168">
        <f t="shared" si="118"/>
        <v>-8.7462856143731463E-2</v>
      </c>
      <c r="BL168">
        <f t="shared" si="125"/>
        <v>-0.2148129459049134</v>
      </c>
      <c r="BM168">
        <f t="shared" si="126"/>
        <v>0</v>
      </c>
      <c r="BN168">
        <f t="shared" si="127"/>
        <v>0.41074665915035424</v>
      </c>
      <c r="BO168">
        <f t="shared" si="128"/>
        <v>-1.1543150029727813</v>
      </c>
      <c r="BP168">
        <f t="shared" si="129"/>
        <v>-6.3943938845999151E-2</v>
      </c>
      <c r="BQ168">
        <f t="shared" si="130"/>
        <v>-0.12308910231949276</v>
      </c>
      <c r="BR168">
        <f t="shared" si="131"/>
        <v>-0.13196937436222192</v>
      </c>
      <c r="BS168">
        <f t="shared" si="132"/>
        <v>-0.33933712916299258</v>
      </c>
      <c r="BT168">
        <f t="shared" si="119"/>
        <v>-0.52064632557427459</v>
      </c>
      <c r="BV168">
        <f t="shared" si="120"/>
        <v>-2.2248300161360528</v>
      </c>
      <c r="BW168">
        <f t="shared" si="121"/>
        <v>0.10808578991358186</v>
      </c>
      <c r="BX168">
        <f t="shared" si="122"/>
        <v>9.7542799391021284E-2</v>
      </c>
      <c r="BY168">
        <f t="shared" si="123"/>
        <v>0.90245720060897872</v>
      </c>
      <c r="BZ168">
        <f t="shared" si="124"/>
        <v>-0.10263401304756012</v>
      </c>
    </row>
    <row r="169" spans="1:78" x14ac:dyDescent="0.3">
      <c r="A169" t="s">
        <v>2820</v>
      </c>
      <c r="B169" t="s">
        <v>2838</v>
      </c>
      <c r="C169" t="s">
        <v>2825</v>
      </c>
      <c r="D169" t="s">
        <v>2838</v>
      </c>
      <c r="E169" t="s">
        <v>15</v>
      </c>
      <c r="F169">
        <v>0</v>
      </c>
      <c r="G169">
        <v>0</v>
      </c>
      <c r="H169" t="s">
        <v>2843</v>
      </c>
      <c r="I169">
        <v>3</v>
      </c>
      <c r="J169">
        <v>-11.613432440426715</v>
      </c>
      <c r="K169">
        <v>-42.171718189759716</v>
      </c>
      <c r="L169">
        <v>-82.840254641099079</v>
      </c>
      <c r="M169">
        <v>-33.757758935166962</v>
      </c>
      <c r="N169">
        <v>151.41878811967541</v>
      </c>
      <c r="O169">
        <v>-14.754319664473872</v>
      </c>
      <c r="P169">
        <v>-22.013681658285037</v>
      </c>
      <c r="Q169">
        <v>-22.422560732600829</v>
      </c>
      <c r="R169">
        <v>-67.960368165567971</v>
      </c>
      <c r="S169">
        <v>0</v>
      </c>
      <c r="T169">
        <v>1</v>
      </c>
      <c r="U169" t="s">
        <v>2818</v>
      </c>
      <c r="W169">
        <f t="shared" si="90"/>
        <v>-8.5268679762827468E-2</v>
      </c>
      <c r="X169">
        <f t="shared" si="91"/>
        <v>-0.21927540312111751</v>
      </c>
      <c r="Y169">
        <f t="shared" si="92"/>
        <v>0.27424895647063957</v>
      </c>
      <c r="Z169">
        <f t="shared" si="93"/>
        <v>-0.24557244416175711</v>
      </c>
      <c r="AA169">
        <f t="shared" si="94"/>
        <v>1.6593819257225275</v>
      </c>
      <c r="AB169">
        <f t="shared" si="95"/>
        <v>-6.7444200102322438E-2</v>
      </c>
      <c r="AC169">
        <f t="shared" si="96"/>
        <v>-0.15242674717787899</v>
      </c>
      <c r="AD169">
        <f t="shared" si="97"/>
        <v>-0.14484805481342802</v>
      </c>
      <c r="AE169">
        <f t="shared" si="98"/>
        <v>-0.48361783291079313</v>
      </c>
      <c r="AF169">
        <f t="shared" si="99"/>
        <v>-0.5239687488631376</v>
      </c>
      <c r="AH169">
        <f t="shared" si="100"/>
        <v>1.1208771279904828E-2</v>
      </c>
      <c r="AI169">
        <f t="shared" si="101"/>
        <v>1.0112718249211061</v>
      </c>
      <c r="AJ169">
        <f t="shared" si="102"/>
        <v>0.50280216348219064</v>
      </c>
      <c r="AK169">
        <f t="shared" si="103"/>
        <v>0.49719783651780936</v>
      </c>
      <c r="AL169">
        <f t="shared" si="104"/>
        <v>-0.69876727068688771</v>
      </c>
      <c r="AN169">
        <f>VLOOKUP(J169,counts!$W$8:$Z$13,4,FALSE)</f>
        <v>52</v>
      </c>
      <c r="AO169">
        <f>VLOOKUP(K169,counts!$W$17:$Z$23,4,FALSE)</f>
        <v>48</v>
      </c>
      <c r="AP169">
        <f>VLOOKUP(L169,counts!$W$27:$Z$33,4,FALSE)</f>
        <v>62</v>
      </c>
      <c r="AQ169">
        <f>VLOOKUP(M169,counts!$W$38:$Z$49,4,FALSE)</f>
        <v>47</v>
      </c>
      <c r="AR169">
        <f>VLOOKUP(N169,counts!$W$53:$Z$54,4,FALSE)</f>
        <v>102</v>
      </c>
      <c r="AS169">
        <f>VLOOKUP(O169,counts!$W$58:$Z$62,4,FALSE)</f>
        <v>52</v>
      </c>
      <c r="AT169">
        <f>VLOOKUP(P169,counts!$W$66:$Z$69,4,FALSE)</f>
        <v>50</v>
      </c>
      <c r="AU169">
        <f>VLOOKUP(Q169,counts!$W$73:$Z$75,4,FALSE)</f>
        <v>50</v>
      </c>
      <c r="AV169">
        <f>VLOOKUP(R169,counts!$W$79:$Z$81,4,FALSE)</f>
        <v>40</v>
      </c>
      <c r="AW169">
        <f t="shared" si="105"/>
        <v>503</v>
      </c>
      <c r="AX169">
        <f t="shared" si="106"/>
        <v>0</v>
      </c>
      <c r="AY169">
        <f t="shared" si="107"/>
        <v>1</v>
      </c>
      <c r="AZ169" t="str">
        <f t="shared" si="108"/>
        <v>Train</v>
      </c>
      <c r="BA169" t="str">
        <f t="shared" si="109"/>
        <v>18-30</v>
      </c>
      <c r="BB169" t="str">
        <f t="shared" si="110"/>
        <v>Blank</v>
      </c>
      <c r="BC169" t="str">
        <f t="shared" si="111"/>
        <v>0-10</v>
      </c>
      <c r="BD169" t="str">
        <f t="shared" si="112"/>
        <v>Blank</v>
      </c>
      <c r="BE169" t="str">
        <f t="shared" si="113"/>
        <v>female</v>
      </c>
      <c r="BF169">
        <f t="shared" si="114"/>
        <v>0</v>
      </c>
      <c r="BG169">
        <f t="shared" si="115"/>
        <v>0</v>
      </c>
      <c r="BH169" t="str">
        <f t="shared" si="116"/>
        <v>S, blank</v>
      </c>
      <c r="BI169">
        <f t="shared" si="117"/>
        <v>3</v>
      </c>
      <c r="BK169">
        <f t="shared" si="118"/>
        <v>-8.7462856143731463E-2</v>
      </c>
      <c r="BL169">
        <f t="shared" si="125"/>
        <v>-0.2148129459049134</v>
      </c>
      <c r="BM169">
        <f t="shared" si="126"/>
        <v>0</v>
      </c>
      <c r="BN169">
        <f t="shared" si="127"/>
        <v>-0.24005469764357676</v>
      </c>
      <c r="BO169">
        <f t="shared" si="128"/>
        <v>1.608400077660413</v>
      </c>
      <c r="BP169">
        <f t="shared" si="129"/>
        <v>-6.3943938845999151E-2</v>
      </c>
      <c r="BQ169">
        <f t="shared" si="130"/>
        <v>-0.12308910231949276</v>
      </c>
      <c r="BR169">
        <f t="shared" si="131"/>
        <v>-0.13196937436222192</v>
      </c>
      <c r="BS169">
        <f t="shared" si="132"/>
        <v>-0.33933712916299258</v>
      </c>
      <c r="BT169">
        <f t="shared" si="119"/>
        <v>-0.52064632557427459</v>
      </c>
      <c r="BV169">
        <f t="shared" si="120"/>
        <v>-0.11291629229678962</v>
      </c>
      <c r="BW169">
        <f t="shared" si="121"/>
        <v>0.89322542683562622</v>
      </c>
      <c r="BX169">
        <f t="shared" si="122"/>
        <v>0.47180088233263412</v>
      </c>
      <c r="BY169">
        <f t="shared" si="123"/>
        <v>0.52819911766736594</v>
      </c>
      <c r="BZ169">
        <f t="shared" si="124"/>
        <v>-0.63828194957228779</v>
      </c>
    </row>
    <row r="170" spans="1:78" x14ac:dyDescent="0.3">
      <c r="A170" t="s">
        <v>2821</v>
      </c>
      <c r="B170" t="s">
        <v>2838</v>
      </c>
      <c r="C170" t="s">
        <v>2825</v>
      </c>
      <c r="D170" t="s">
        <v>2838</v>
      </c>
      <c r="E170" t="s">
        <v>15</v>
      </c>
      <c r="F170">
        <v>0</v>
      </c>
      <c r="G170">
        <v>0</v>
      </c>
      <c r="H170" t="s">
        <v>527</v>
      </c>
      <c r="I170">
        <v>3</v>
      </c>
      <c r="J170">
        <v>-3.7643689058441341</v>
      </c>
      <c r="K170">
        <v>-42.171718189759716</v>
      </c>
      <c r="L170">
        <v>-82.840254641099079</v>
      </c>
      <c r="M170">
        <v>-33.757758935166962</v>
      </c>
      <c r="N170">
        <v>151.41878811967541</v>
      </c>
      <c r="O170">
        <v>-14.754319664473872</v>
      </c>
      <c r="P170">
        <v>-22.013681658285037</v>
      </c>
      <c r="Q170">
        <v>-11.405315820044242</v>
      </c>
      <c r="R170">
        <v>-67.960368165567971</v>
      </c>
      <c r="S170">
        <v>0</v>
      </c>
      <c r="T170">
        <v>1</v>
      </c>
      <c r="U170" t="s">
        <v>2818</v>
      </c>
      <c r="W170">
        <f t="shared" si="90"/>
        <v>-2.7638923151110589E-2</v>
      </c>
      <c r="X170">
        <f t="shared" si="91"/>
        <v>-0.21927540312111751</v>
      </c>
      <c r="Y170">
        <f t="shared" si="92"/>
        <v>0.27424895647063957</v>
      </c>
      <c r="Z170">
        <f t="shared" si="93"/>
        <v>-0.24557244416175711</v>
      </c>
      <c r="AA170">
        <f t="shared" si="94"/>
        <v>1.6593819257225275</v>
      </c>
      <c r="AB170">
        <f t="shared" si="95"/>
        <v>-6.7444200102322438E-2</v>
      </c>
      <c r="AC170">
        <f t="shared" si="96"/>
        <v>-0.15242674717787899</v>
      </c>
      <c r="AD170">
        <f t="shared" si="97"/>
        <v>-7.3677481834814665E-2</v>
      </c>
      <c r="AE170">
        <f t="shared" si="98"/>
        <v>-0.48361783291079313</v>
      </c>
      <c r="AF170">
        <f t="shared" si="99"/>
        <v>-0.5239687488631376</v>
      </c>
      <c r="AH170">
        <f t="shared" si="100"/>
        <v>0.14000910087023499</v>
      </c>
      <c r="AI170">
        <f t="shared" si="101"/>
        <v>1.1502842673974418</v>
      </c>
      <c r="AJ170">
        <f t="shared" si="102"/>
        <v>0.53494520926280498</v>
      </c>
      <c r="AK170">
        <f t="shared" si="103"/>
        <v>0.46505479073719502</v>
      </c>
      <c r="AL170">
        <f t="shared" si="104"/>
        <v>-0.76560005079378113</v>
      </c>
      <c r="AN170">
        <f>VLOOKUP(J170,counts!$W$8:$Z$13,4,FALSE)</f>
        <v>53</v>
      </c>
      <c r="AO170">
        <f>VLOOKUP(K170,counts!$W$17:$Z$23,4,FALSE)</f>
        <v>48</v>
      </c>
      <c r="AP170">
        <f>VLOOKUP(L170,counts!$W$27:$Z$33,4,FALSE)</f>
        <v>62</v>
      </c>
      <c r="AQ170">
        <f>VLOOKUP(M170,counts!$W$38:$Z$49,4,FALSE)</f>
        <v>47</v>
      </c>
      <c r="AR170">
        <f>VLOOKUP(N170,counts!$W$53:$Z$54,4,FALSE)</f>
        <v>102</v>
      </c>
      <c r="AS170">
        <f>VLOOKUP(O170,counts!$W$58:$Z$62,4,FALSE)</f>
        <v>52</v>
      </c>
      <c r="AT170">
        <f>VLOOKUP(P170,counts!$W$66:$Z$69,4,FALSE)</f>
        <v>50</v>
      </c>
      <c r="AU170">
        <f>VLOOKUP(Q170,counts!$W$73:$Z$75,4,FALSE)</f>
        <v>52</v>
      </c>
      <c r="AV170">
        <f>VLOOKUP(R170,counts!$W$79:$Z$81,4,FALSE)</f>
        <v>40</v>
      </c>
      <c r="AW170">
        <f t="shared" si="105"/>
        <v>506</v>
      </c>
      <c r="AX170">
        <f t="shared" si="106"/>
        <v>0</v>
      </c>
      <c r="AY170">
        <f t="shared" si="107"/>
        <v>1</v>
      </c>
      <c r="AZ170" t="str">
        <f t="shared" si="108"/>
        <v>Train</v>
      </c>
      <c r="BA170" t="str">
        <f t="shared" si="109"/>
        <v>0-17</v>
      </c>
      <c r="BB170" t="str">
        <f t="shared" si="110"/>
        <v>Blank</v>
      </c>
      <c r="BC170" t="str">
        <f t="shared" si="111"/>
        <v>0-10</v>
      </c>
      <c r="BD170" t="str">
        <f t="shared" si="112"/>
        <v>Blank</v>
      </c>
      <c r="BE170" t="str">
        <f t="shared" si="113"/>
        <v>female</v>
      </c>
      <c r="BF170">
        <f t="shared" si="114"/>
        <v>0</v>
      </c>
      <c r="BG170">
        <f t="shared" si="115"/>
        <v>0</v>
      </c>
      <c r="BH170" t="str">
        <f t="shared" si="116"/>
        <v>Q</v>
      </c>
      <c r="BI170">
        <f t="shared" si="117"/>
        <v>3</v>
      </c>
      <c r="BK170">
        <f t="shared" si="118"/>
        <v>-2.8350141766673408E-2</v>
      </c>
      <c r="BL170">
        <f t="shared" si="125"/>
        <v>-0.2148129459049134</v>
      </c>
      <c r="BM170">
        <f t="shared" si="126"/>
        <v>0</v>
      </c>
      <c r="BN170">
        <f t="shared" si="127"/>
        <v>-0.24005469764357676</v>
      </c>
      <c r="BO170">
        <f t="shared" si="128"/>
        <v>1.608400077660413</v>
      </c>
      <c r="BP170">
        <f t="shared" si="129"/>
        <v>-6.3943938845999151E-2</v>
      </c>
      <c r="BQ170">
        <f t="shared" si="130"/>
        <v>-0.12308910231949276</v>
      </c>
      <c r="BR170">
        <f t="shared" si="131"/>
        <v>-6.7126694900034548E-2</v>
      </c>
      <c r="BS170">
        <f t="shared" si="132"/>
        <v>-0.33933712916299258</v>
      </c>
      <c r="BT170">
        <f t="shared" si="119"/>
        <v>-0.52064632557427459</v>
      </c>
      <c r="BV170">
        <f t="shared" si="120"/>
        <v>1.1039101542455798E-2</v>
      </c>
      <c r="BW170">
        <f t="shared" si="121"/>
        <v>1.0111002572514145</v>
      </c>
      <c r="BX170">
        <f t="shared" si="122"/>
        <v>0.50275974736003093</v>
      </c>
      <c r="BY170">
        <f t="shared" si="123"/>
        <v>0.49724025263996907</v>
      </c>
      <c r="BZ170">
        <f t="shared" si="124"/>
        <v>-0.69868196397418647</v>
      </c>
    </row>
    <row r="171" spans="1:78" x14ac:dyDescent="0.3">
      <c r="A171" t="s">
        <v>2820</v>
      </c>
      <c r="B171" t="s">
        <v>2838</v>
      </c>
      <c r="C171" t="s">
        <v>2850</v>
      </c>
      <c r="D171" t="s">
        <v>2838</v>
      </c>
      <c r="E171" t="s">
        <v>15</v>
      </c>
      <c r="F171">
        <v>1</v>
      </c>
      <c r="G171">
        <v>0</v>
      </c>
      <c r="H171" t="s">
        <v>2843</v>
      </c>
      <c r="I171">
        <v>3</v>
      </c>
      <c r="J171">
        <v>-11.613432440426715</v>
      </c>
      <c r="K171">
        <v>-42.171718189759716</v>
      </c>
      <c r="L171">
        <v>-9.6115457513775127</v>
      </c>
      <c r="M171">
        <v>-33.757758935166962</v>
      </c>
      <c r="N171">
        <v>151.41878811967541</v>
      </c>
      <c r="O171">
        <v>48.695090775187893</v>
      </c>
      <c r="P171">
        <v>-22.013681658285037</v>
      </c>
      <c r="Q171">
        <v>-22.422560732600829</v>
      </c>
      <c r="R171">
        <v>-67.960368165567971</v>
      </c>
      <c r="S171">
        <v>1</v>
      </c>
      <c r="T171">
        <v>1</v>
      </c>
      <c r="U171" t="s">
        <v>2818</v>
      </c>
      <c r="W171">
        <f t="shared" si="90"/>
        <v>-8.5268679762827468E-2</v>
      </c>
      <c r="X171">
        <f t="shared" si="91"/>
        <v>-0.21927540312111751</v>
      </c>
      <c r="Y171">
        <f t="shared" si="92"/>
        <v>3.1819752411496448E-2</v>
      </c>
      <c r="Z171">
        <f t="shared" si="93"/>
        <v>-0.24557244416175711</v>
      </c>
      <c r="AA171">
        <f t="shared" si="94"/>
        <v>1.6593819257225275</v>
      </c>
      <c r="AB171">
        <f t="shared" si="95"/>
        <v>0.222592537028351</v>
      </c>
      <c r="AC171">
        <f t="shared" si="96"/>
        <v>-0.15242674717787899</v>
      </c>
      <c r="AD171">
        <f t="shared" si="97"/>
        <v>-0.14484805481342802</v>
      </c>
      <c r="AE171">
        <f t="shared" si="98"/>
        <v>-0.48361783291079313</v>
      </c>
      <c r="AF171">
        <f t="shared" si="99"/>
        <v>-0.5239687488631376</v>
      </c>
      <c r="AH171">
        <f t="shared" si="100"/>
        <v>5.8816304351434812E-2</v>
      </c>
      <c r="AI171">
        <f t="shared" si="101"/>
        <v>1.0605803988406819</v>
      </c>
      <c r="AJ171">
        <f t="shared" si="102"/>
        <v>0.51469983866554425</v>
      </c>
      <c r="AK171">
        <f t="shared" si="103"/>
        <v>0.51469983866554425</v>
      </c>
      <c r="AL171">
        <f t="shared" si="104"/>
        <v>-0.66417138577685941</v>
      </c>
      <c r="AN171">
        <f>VLOOKUP(J171,counts!$W$8:$Z$13,4,FALSE)</f>
        <v>52</v>
      </c>
      <c r="AO171">
        <f>VLOOKUP(K171,counts!$W$17:$Z$23,4,FALSE)</f>
        <v>48</v>
      </c>
      <c r="AP171">
        <f>VLOOKUP(L171,counts!$W$27:$Z$33,4,FALSE)</f>
        <v>55</v>
      </c>
      <c r="AQ171">
        <f>VLOOKUP(M171,counts!$W$38:$Z$49,4,FALSE)</f>
        <v>47</v>
      </c>
      <c r="AR171">
        <f>VLOOKUP(N171,counts!$W$53:$Z$54,4,FALSE)</f>
        <v>102</v>
      </c>
      <c r="AS171">
        <f>VLOOKUP(O171,counts!$W$58:$Z$62,4,FALSE)</f>
        <v>61</v>
      </c>
      <c r="AT171">
        <f>VLOOKUP(P171,counts!$W$66:$Z$69,4,FALSE)</f>
        <v>50</v>
      </c>
      <c r="AU171">
        <f>VLOOKUP(Q171,counts!$W$73:$Z$75,4,FALSE)</f>
        <v>50</v>
      </c>
      <c r="AV171">
        <f>VLOOKUP(R171,counts!$W$79:$Z$81,4,FALSE)</f>
        <v>40</v>
      </c>
      <c r="AW171">
        <f t="shared" si="105"/>
        <v>505</v>
      </c>
      <c r="AX171">
        <f t="shared" si="106"/>
        <v>1</v>
      </c>
      <c r="AY171">
        <f t="shared" si="107"/>
        <v>1</v>
      </c>
      <c r="AZ171" t="str">
        <f t="shared" si="108"/>
        <v>Train</v>
      </c>
      <c r="BA171" t="str">
        <f t="shared" si="109"/>
        <v>18-30</v>
      </c>
      <c r="BB171" t="str">
        <f t="shared" si="110"/>
        <v>Blank</v>
      </c>
      <c r="BC171" t="str">
        <f t="shared" si="111"/>
        <v>11-20</v>
      </c>
      <c r="BD171" t="str">
        <f t="shared" si="112"/>
        <v>Blank</v>
      </c>
      <c r="BE171" t="str">
        <f t="shared" si="113"/>
        <v>female</v>
      </c>
      <c r="BF171">
        <f t="shared" si="114"/>
        <v>1</v>
      </c>
      <c r="BG171">
        <f t="shared" si="115"/>
        <v>0</v>
      </c>
      <c r="BH171" t="str">
        <f t="shared" si="116"/>
        <v>S, blank</v>
      </c>
      <c r="BI171">
        <f t="shared" si="117"/>
        <v>3</v>
      </c>
      <c r="BK171">
        <f t="shared" si="118"/>
        <v>-8.7462856143731463E-2</v>
      </c>
      <c r="BL171">
        <f t="shared" si="125"/>
        <v>-0.2148129459049134</v>
      </c>
      <c r="BM171">
        <f t="shared" si="126"/>
        <v>0</v>
      </c>
      <c r="BN171">
        <f t="shared" si="127"/>
        <v>-0.24005469764357676</v>
      </c>
      <c r="BO171">
        <f t="shared" si="128"/>
        <v>1.608400077660413</v>
      </c>
      <c r="BP171">
        <f t="shared" si="129"/>
        <v>0.21104029039891525</v>
      </c>
      <c r="BQ171">
        <f t="shared" si="130"/>
        <v>-0.12308910231949276</v>
      </c>
      <c r="BR171">
        <f t="shared" si="131"/>
        <v>-0.13196937436222192</v>
      </c>
      <c r="BS171">
        <f t="shared" si="132"/>
        <v>-0.33933712916299258</v>
      </c>
      <c r="BT171">
        <f t="shared" si="119"/>
        <v>-0.52064632557427459</v>
      </c>
      <c r="BV171">
        <f t="shared" si="120"/>
        <v>0.16206793694812505</v>
      </c>
      <c r="BW171">
        <f t="shared" si="121"/>
        <v>1.1759401283908277</v>
      </c>
      <c r="BX171">
        <f t="shared" si="122"/>
        <v>0.54042853157934567</v>
      </c>
      <c r="BY171">
        <f t="shared" si="123"/>
        <v>0.54042853157934567</v>
      </c>
      <c r="BZ171">
        <f t="shared" si="124"/>
        <v>-0.6153928771407654</v>
      </c>
    </row>
    <row r="172" spans="1:78" x14ac:dyDescent="0.3">
      <c r="A172" t="s">
        <v>2820</v>
      </c>
      <c r="B172" t="s">
        <v>2838</v>
      </c>
      <c r="C172" t="s">
        <v>2825</v>
      </c>
      <c r="D172" t="s">
        <v>2838</v>
      </c>
      <c r="E172" t="s">
        <v>20</v>
      </c>
      <c r="F172">
        <v>1</v>
      </c>
      <c r="G172">
        <v>0</v>
      </c>
      <c r="H172" t="s">
        <v>2843</v>
      </c>
      <c r="I172">
        <v>3</v>
      </c>
      <c r="J172">
        <v>-11.613432440426715</v>
      </c>
      <c r="K172">
        <v>-42.171718189759716</v>
      </c>
      <c r="L172">
        <v>-82.840254641099079</v>
      </c>
      <c r="M172">
        <v>-33.757758935166962</v>
      </c>
      <c r="N172">
        <v>-108.67008854708662</v>
      </c>
      <c r="O172">
        <v>48.695090775187893</v>
      </c>
      <c r="P172">
        <v>-22.013681658285037</v>
      </c>
      <c r="Q172">
        <v>-22.422560732600829</v>
      </c>
      <c r="R172">
        <v>-67.960368165567971</v>
      </c>
      <c r="S172">
        <v>0</v>
      </c>
      <c r="T172">
        <v>1</v>
      </c>
      <c r="U172" t="s">
        <v>2818</v>
      </c>
      <c r="W172">
        <f t="shared" si="90"/>
        <v>-8.5268679762827468E-2</v>
      </c>
      <c r="X172">
        <f t="shared" si="91"/>
        <v>-0.21927540312111751</v>
      </c>
      <c r="Y172">
        <f t="shared" si="92"/>
        <v>0.27424895647063957</v>
      </c>
      <c r="Z172">
        <f t="shared" si="93"/>
        <v>-0.24557244416175711</v>
      </c>
      <c r="AA172">
        <f t="shared" si="94"/>
        <v>-1.1909036060913412</v>
      </c>
      <c r="AB172">
        <f t="shared" si="95"/>
        <v>0.222592537028351</v>
      </c>
      <c r="AC172">
        <f t="shared" si="96"/>
        <v>-0.15242674717787899</v>
      </c>
      <c r="AD172">
        <f t="shared" si="97"/>
        <v>-0.14484805481342802</v>
      </c>
      <c r="AE172">
        <f t="shared" si="98"/>
        <v>-0.48361783291079313</v>
      </c>
      <c r="AF172">
        <f t="shared" si="99"/>
        <v>-0.5239687488631376</v>
      </c>
      <c r="AH172">
        <f t="shared" si="100"/>
        <v>-2.5490400234032906</v>
      </c>
      <c r="AI172">
        <f t="shared" si="101"/>
        <v>7.815665856293931E-2</v>
      </c>
      <c r="AJ172">
        <f t="shared" si="102"/>
        <v>7.2491003920629932E-2</v>
      </c>
      <c r="AK172">
        <f t="shared" si="103"/>
        <v>0.9275089960793701</v>
      </c>
      <c r="AL172">
        <f t="shared" si="104"/>
        <v>-7.5252785270635641E-2</v>
      </c>
      <c r="AN172">
        <f>VLOOKUP(J172,counts!$W$8:$Z$13,4,FALSE)</f>
        <v>52</v>
      </c>
      <c r="AO172">
        <f>VLOOKUP(K172,counts!$W$17:$Z$23,4,FALSE)</f>
        <v>48</v>
      </c>
      <c r="AP172">
        <f>VLOOKUP(L172,counts!$W$27:$Z$33,4,FALSE)</f>
        <v>62</v>
      </c>
      <c r="AQ172">
        <f>VLOOKUP(M172,counts!$W$38:$Z$49,4,FALSE)</f>
        <v>47</v>
      </c>
      <c r="AR172">
        <f>VLOOKUP(N172,counts!$W$53:$Z$54,4,FALSE)</f>
        <v>20</v>
      </c>
      <c r="AS172">
        <f>VLOOKUP(O172,counts!$W$58:$Z$62,4,FALSE)</f>
        <v>61</v>
      </c>
      <c r="AT172">
        <f>VLOOKUP(P172,counts!$W$66:$Z$69,4,FALSE)</f>
        <v>50</v>
      </c>
      <c r="AU172">
        <f>VLOOKUP(Q172,counts!$W$73:$Z$75,4,FALSE)</f>
        <v>50</v>
      </c>
      <c r="AV172">
        <f>VLOOKUP(R172,counts!$W$79:$Z$81,4,FALSE)</f>
        <v>40</v>
      </c>
      <c r="AW172">
        <f t="shared" si="105"/>
        <v>430</v>
      </c>
      <c r="AX172">
        <f t="shared" si="106"/>
        <v>0</v>
      </c>
      <c r="AY172">
        <f t="shared" si="107"/>
        <v>1</v>
      </c>
      <c r="AZ172" t="str">
        <f t="shared" si="108"/>
        <v>Train</v>
      </c>
      <c r="BA172" t="str">
        <f t="shared" si="109"/>
        <v>18-30</v>
      </c>
      <c r="BB172" t="str">
        <f t="shared" si="110"/>
        <v>Blank</v>
      </c>
      <c r="BC172" t="str">
        <f t="shared" si="111"/>
        <v>0-10</v>
      </c>
      <c r="BD172" t="str">
        <f t="shared" si="112"/>
        <v>Blank</v>
      </c>
      <c r="BE172" t="str">
        <f t="shared" si="113"/>
        <v>male</v>
      </c>
      <c r="BF172">
        <f t="shared" si="114"/>
        <v>1</v>
      </c>
      <c r="BG172">
        <f t="shared" si="115"/>
        <v>0</v>
      </c>
      <c r="BH172" t="str">
        <f t="shared" si="116"/>
        <v>S, blank</v>
      </c>
      <c r="BI172">
        <f t="shared" si="117"/>
        <v>3</v>
      </c>
      <c r="BK172">
        <f t="shared" si="118"/>
        <v>-8.7462856143731463E-2</v>
      </c>
      <c r="BL172">
        <f t="shared" si="125"/>
        <v>-0.2148129459049134</v>
      </c>
      <c r="BM172">
        <f t="shared" si="126"/>
        <v>0</v>
      </c>
      <c r="BN172">
        <f t="shared" si="127"/>
        <v>-0.24005469764357676</v>
      </c>
      <c r="BO172">
        <f t="shared" si="128"/>
        <v>-1.1543150029727813</v>
      </c>
      <c r="BP172">
        <f t="shared" si="129"/>
        <v>0.21104029039891525</v>
      </c>
      <c r="BQ172">
        <f t="shared" si="130"/>
        <v>-0.12308910231949276</v>
      </c>
      <c r="BR172">
        <f t="shared" si="131"/>
        <v>-0.13196937436222192</v>
      </c>
      <c r="BS172">
        <f t="shared" si="132"/>
        <v>-0.33933712916299258</v>
      </c>
      <c r="BT172">
        <f t="shared" si="119"/>
        <v>-0.52064632557427459</v>
      </c>
      <c r="BV172">
        <f t="shared" si="120"/>
        <v>-2.6006471436850696</v>
      </c>
      <c r="BW172">
        <f t="shared" si="121"/>
        <v>7.4225528086570264E-2</v>
      </c>
      <c r="BX172">
        <f t="shared" si="122"/>
        <v>6.9096782887651254E-2</v>
      </c>
      <c r="BY172">
        <f t="shared" si="123"/>
        <v>0.9309032171123488</v>
      </c>
      <c r="BZ172">
        <f t="shared" si="124"/>
        <v>-7.1599962949509391E-2</v>
      </c>
    </row>
    <row r="173" spans="1:78" x14ac:dyDescent="0.3">
      <c r="A173" t="s">
        <v>2821</v>
      </c>
      <c r="B173" t="s">
        <v>2838</v>
      </c>
      <c r="C173" t="s">
        <v>2850</v>
      </c>
      <c r="D173" t="s">
        <v>2838</v>
      </c>
      <c r="E173" t="s">
        <v>20</v>
      </c>
      <c r="F173">
        <v>0</v>
      </c>
      <c r="G173">
        <v>0</v>
      </c>
      <c r="H173" t="s">
        <v>44</v>
      </c>
      <c r="I173">
        <v>3</v>
      </c>
      <c r="J173">
        <v>-3.7643689058441341</v>
      </c>
      <c r="K173">
        <v>-42.171718189759716</v>
      </c>
      <c r="L173">
        <v>-9.6115457513775127</v>
      </c>
      <c r="M173">
        <v>-33.757758935166962</v>
      </c>
      <c r="N173">
        <v>-108.67008854708662</v>
      </c>
      <c r="O173">
        <v>-14.754319664473872</v>
      </c>
      <c r="P173">
        <v>-22.013681658285037</v>
      </c>
      <c r="Q173">
        <v>72.444458573419169</v>
      </c>
      <c r="R173">
        <v>-67.960368165567971</v>
      </c>
      <c r="S173">
        <v>0</v>
      </c>
      <c r="T173">
        <v>1</v>
      </c>
      <c r="U173" t="s">
        <v>2818</v>
      </c>
      <c r="W173">
        <f t="shared" si="90"/>
        <v>-2.7638923151110589E-2</v>
      </c>
      <c r="X173">
        <f t="shared" si="91"/>
        <v>-0.21927540312111751</v>
      </c>
      <c r="Y173">
        <f t="shared" si="92"/>
        <v>3.1819752411496448E-2</v>
      </c>
      <c r="Z173">
        <f t="shared" si="93"/>
        <v>-0.24557244416175711</v>
      </c>
      <c r="AA173">
        <f t="shared" si="94"/>
        <v>-1.1909036060913412</v>
      </c>
      <c r="AB173">
        <f t="shared" si="95"/>
        <v>-6.7444200102322438E-2</v>
      </c>
      <c r="AC173">
        <f t="shared" si="96"/>
        <v>-0.15242674717787899</v>
      </c>
      <c r="AD173">
        <f t="shared" si="97"/>
        <v>0.46798575022321215</v>
      </c>
      <c r="AE173">
        <f t="shared" si="98"/>
        <v>-0.48361783291079313</v>
      </c>
      <c r="AF173">
        <f t="shared" si="99"/>
        <v>-0.5239687488631376</v>
      </c>
      <c r="AH173">
        <f t="shared" si="100"/>
        <v>-2.4110424029447501</v>
      </c>
      <c r="AI173">
        <f t="shared" si="101"/>
        <v>8.9721719624575674E-2</v>
      </c>
      <c r="AJ173">
        <f t="shared" si="102"/>
        <v>8.2334524501802217E-2</v>
      </c>
      <c r="AK173">
        <f t="shared" si="103"/>
        <v>0.91766547549819777</v>
      </c>
      <c r="AL173">
        <f t="shared" si="104"/>
        <v>-8.5922360548949264E-2</v>
      </c>
      <c r="AN173">
        <f>VLOOKUP(J173,counts!$W$8:$Z$13,4,FALSE)</f>
        <v>53</v>
      </c>
      <c r="AO173">
        <f>VLOOKUP(K173,counts!$W$17:$Z$23,4,FALSE)</f>
        <v>48</v>
      </c>
      <c r="AP173">
        <f>VLOOKUP(L173,counts!$W$27:$Z$33,4,FALSE)</f>
        <v>55</v>
      </c>
      <c r="AQ173">
        <f>VLOOKUP(M173,counts!$W$38:$Z$49,4,FALSE)</f>
        <v>47</v>
      </c>
      <c r="AR173">
        <f>VLOOKUP(N173,counts!$W$53:$Z$54,4,FALSE)</f>
        <v>20</v>
      </c>
      <c r="AS173">
        <f>VLOOKUP(O173,counts!$W$58:$Z$62,4,FALSE)</f>
        <v>52</v>
      </c>
      <c r="AT173">
        <f>VLOOKUP(P173,counts!$W$66:$Z$69,4,FALSE)</f>
        <v>50</v>
      </c>
      <c r="AU173">
        <f>VLOOKUP(Q173,counts!$W$73:$Z$75,4,FALSE)</f>
        <v>68</v>
      </c>
      <c r="AV173">
        <f>VLOOKUP(R173,counts!$W$79:$Z$81,4,FALSE)</f>
        <v>40</v>
      </c>
      <c r="AW173">
        <f t="shared" si="105"/>
        <v>433</v>
      </c>
      <c r="AX173">
        <f t="shared" si="106"/>
        <v>0</v>
      </c>
      <c r="AY173">
        <f t="shared" si="107"/>
        <v>1</v>
      </c>
      <c r="AZ173" t="str">
        <f t="shared" si="108"/>
        <v>Train</v>
      </c>
      <c r="BA173" t="str">
        <f t="shared" si="109"/>
        <v>0-17</v>
      </c>
      <c r="BB173" t="str">
        <f t="shared" si="110"/>
        <v>Blank</v>
      </c>
      <c r="BC173" t="str">
        <f t="shared" si="111"/>
        <v>11-20</v>
      </c>
      <c r="BD173" t="str">
        <f t="shared" si="112"/>
        <v>Blank</v>
      </c>
      <c r="BE173" t="str">
        <f t="shared" si="113"/>
        <v>male</v>
      </c>
      <c r="BF173">
        <f t="shared" si="114"/>
        <v>0</v>
      </c>
      <c r="BG173">
        <f t="shared" si="115"/>
        <v>0</v>
      </c>
      <c r="BH173" t="str">
        <f t="shared" si="116"/>
        <v>C</v>
      </c>
      <c r="BI173">
        <f t="shared" si="117"/>
        <v>3</v>
      </c>
      <c r="BK173">
        <f t="shared" si="118"/>
        <v>-2.8350141766673408E-2</v>
      </c>
      <c r="BL173">
        <f t="shared" si="125"/>
        <v>-0.2148129459049134</v>
      </c>
      <c r="BM173">
        <f t="shared" si="126"/>
        <v>0</v>
      </c>
      <c r="BN173">
        <f t="shared" si="127"/>
        <v>-0.24005469764357676</v>
      </c>
      <c r="BO173">
        <f t="shared" si="128"/>
        <v>-1.1543150029727813</v>
      </c>
      <c r="BP173">
        <f t="shared" si="129"/>
        <v>-6.3943938845999151E-2</v>
      </c>
      <c r="BQ173">
        <f t="shared" si="130"/>
        <v>-0.12308910231949276</v>
      </c>
      <c r="BR173">
        <f t="shared" si="131"/>
        <v>0.42637636209158797</v>
      </c>
      <c r="BS173">
        <f t="shared" si="132"/>
        <v>-0.33933712916299258</v>
      </c>
      <c r="BT173">
        <f t="shared" si="119"/>
        <v>-0.52064632557427459</v>
      </c>
      <c r="BV173">
        <f t="shared" si="120"/>
        <v>-2.2581729220991162</v>
      </c>
      <c r="BW173">
        <f t="shared" si="121"/>
        <v>0.10454131549763737</v>
      </c>
      <c r="BX173">
        <f t="shared" si="122"/>
        <v>9.4646813143913572E-2</v>
      </c>
      <c r="BY173">
        <f t="shared" si="123"/>
        <v>0.90535318685608646</v>
      </c>
      <c r="BZ173">
        <f t="shared" si="124"/>
        <v>-9.9430149695076173E-2</v>
      </c>
    </row>
    <row r="174" spans="1:78" x14ac:dyDescent="0.3">
      <c r="A174" t="s">
        <v>2820</v>
      </c>
      <c r="B174" t="s">
        <v>2838</v>
      </c>
      <c r="C174" t="s">
        <v>2825</v>
      </c>
      <c r="D174" t="s">
        <v>2838</v>
      </c>
      <c r="E174" t="s">
        <v>15</v>
      </c>
      <c r="F174">
        <v>0</v>
      </c>
      <c r="G174">
        <v>0</v>
      </c>
      <c r="H174" t="s">
        <v>527</v>
      </c>
      <c r="I174">
        <v>3</v>
      </c>
      <c r="J174">
        <v>-11.613432440426715</v>
      </c>
      <c r="K174">
        <v>-42.171718189759716</v>
      </c>
      <c r="L174">
        <v>-82.840254641099079</v>
      </c>
      <c r="M174">
        <v>-33.757758935166962</v>
      </c>
      <c r="N174">
        <v>151.41878811967541</v>
      </c>
      <c r="O174">
        <v>-14.754319664473872</v>
      </c>
      <c r="P174">
        <v>-22.013681658285037</v>
      </c>
      <c r="Q174">
        <v>-11.405315820044242</v>
      </c>
      <c r="R174">
        <v>-67.960368165567971</v>
      </c>
      <c r="S174">
        <v>0</v>
      </c>
      <c r="T174">
        <v>1</v>
      </c>
      <c r="U174" t="s">
        <v>2818</v>
      </c>
      <c r="W174">
        <f t="shared" si="90"/>
        <v>-8.5268679762827468E-2</v>
      </c>
      <c r="X174">
        <f t="shared" si="91"/>
        <v>-0.21927540312111751</v>
      </c>
      <c r="Y174">
        <f t="shared" si="92"/>
        <v>0.27424895647063957</v>
      </c>
      <c r="Z174">
        <f t="shared" si="93"/>
        <v>-0.24557244416175711</v>
      </c>
      <c r="AA174">
        <f t="shared" si="94"/>
        <v>1.6593819257225275</v>
      </c>
      <c r="AB174">
        <f t="shared" si="95"/>
        <v>-6.7444200102322438E-2</v>
      </c>
      <c r="AC174">
        <f t="shared" si="96"/>
        <v>-0.15242674717787899</v>
      </c>
      <c r="AD174">
        <f t="shared" si="97"/>
        <v>-7.3677481834814665E-2</v>
      </c>
      <c r="AE174">
        <f t="shared" si="98"/>
        <v>-0.48361783291079313</v>
      </c>
      <c r="AF174">
        <f t="shared" si="99"/>
        <v>-0.5239687488631376</v>
      </c>
      <c r="AH174">
        <f t="shared" si="100"/>
        <v>8.2379344258518228E-2</v>
      </c>
      <c r="AI174">
        <f t="shared" si="101"/>
        <v>1.0858676493684267</v>
      </c>
      <c r="AJ174">
        <f t="shared" si="102"/>
        <v>0.52058319697187549</v>
      </c>
      <c r="AK174">
        <f t="shared" si="103"/>
        <v>0.47941680302812451</v>
      </c>
      <c r="AL174">
        <f t="shared" si="104"/>
        <v>-0.73518490747484999</v>
      </c>
      <c r="AN174">
        <f>VLOOKUP(J174,counts!$W$8:$Z$13,4,FALSE)</f>
        <v>52</v>
      </c>
      <c r="AO174">
        <f>VLOOKUP(K174,counts!$W$17:$Z$23,4,FALSE)</f>
        <v>48</v>
      </c>
      <c r="AP174">
        <f>VLOOKUP(L174,counts!$W$27:$Z$33,4,FALSE)</f>
        <v>62</v>
      </c>
      <c r="AQ174">
        <f>VLOOKUP(M174,counts!$W$38:$Z$49,4,FALSE)</f>
        <v>47</v>
      </c>
      <c r="AR174">
        <f>VLOOKUP(N174,counts!$W$53:$Z$54,4,FALSE)</f>
        <v>102</v>
      </c>
      <c r="AS174">
        <f>VLOOKUP(O174,counts!$W$58:$Z$62,4,FALSE)</f>
        <v>52</v>
      </c>
      <c r="AT174">
        <f>VLOOKUP(P174,counts!$W$66:$Z$69,4,FALSE)</f>
        <v>50</v>
      </c>
      <c r="AU174">
        <f>VLOOKUP(Q174,counts!$W$73:$Z$75,4,FALSE)</f>
        <v>52</v>
      </c>
      <c r="AV174">
        <f>VLOOKUP(R174,counts!$W$79:$Z$81,4,FALSE)</f>
        <v>40</v>
      </c>
      <c r="AW174">
        <f t="shared" si="105"/>
        <v>505</v>
      </c>
      <c r="AX174">
        <f t="shared" si="106"/>
        <v>0</v>
      </c>
      <c r="AY174">
        <f t="shared" si="107"/>
        <v>1</v>
      </c>
      <c r="AZ174" t="str">
        <f t="shared" si="108"/>
        <v>Train</v>
      </c>
      <c r="BA174" t="str">
        <f t="shared" si="109"/>
        <v>18-30</v>
      </c>
      <c r="BB174" t="str">
        <f t="shared" si="110"/>
        <v>Blank</v>
      </c>
      <c r="BC174" t="str">
        <f t="shared" si="111"/>
        <v>0-10</v>
      </c>
      <c r="BD174" t="str">
        <f t="shared" si="112"/>
        <v>Blank</v>
      </c>
      <c r="BE174" t="str">
        <f t="shared" si="113"/>
        <v>female</v>
      </c>
      <c r="BF174">
        <f t="shared" si="114"/>
        <v>0</v>
      </c>
      <c r="BG174">
        <f t="shared" si="115"/>
        <v>0</v>
      </c>
      <c r="BH174" t="str">
        <f t="shared" si="116"/>
        <v>Q</v>
      </c>
      <c r="BI174">
        <f t="shared" si="117"/>
        <v>3</v>
      </c>
      <c r="BK174">
        <f t="shared" si="118"/>
        <v>-8.7462856143731463E-2</v>
      </c>
      <c r="BL174">
        <f t="shared" si="125"/>
        <v>-0.2148129459049134</v>
      </c>
      <c r="BM174">
        <f t="shared" si="126"/>
        <v>0</v>
      </c>
      <c r="BN174">
        <f t="shared" si="127"/>
        <v>-0.24005469764357676</v>
      </c>
      <c r="BO174">
        <f t="shared" si="128"/>
        <v>1.608400077660413</v>
      </c>
      <c r="BP174">
        <f t="shared" si="129"/>
        <v>-6.3943938845999151E-2</v>
      </c>
      <c r="BQ174">
        <f t="shared" si="130"/>
        <v>-0.12308910231949276</v>
      </c>
      <c r="BR174">
        <f t="shared" si="131"/>
        <v>-6.7126694900034548E-2</v>
      </c>
      <c r="BS174">
        <f t="shared" si="132"/>
        <v>-0.33933712916299258</v>
      </c>
      <c r="BT174">
        <f t="shared" si="119"/>
        <v>-0.52064632557427459</v>
      </c>
      <c r="BV174">
        <f t="shared" si="120"/>
        <v>-4.8073612834602264E-2</v>
      </c>
      <c r="BW174">
        <f t="shared" si="121"/>
        <v>0.95306362678006362</v>
      </c>
      <c r="BX174">
        <f t="shared" si="122"/>
        <v>0.48798391087306292</v>
      </c>
      <c r="BY174">
        <f t="shared" si="123"/>
        <v>0.51201608912693708</v>
      </c>
      <c r="BZ174">
        <f t="shared" si="124"/>
        <v>-0.66939923036030624</v>
      </c>
    </row>
    <row r="175" spans="1:78" x14ac:dyDescent="0.3">
      <c r="A175" t="s">
        <v>2820</v>
      </c>
      <c r="B175" t="s">
        <v>2838</v>
      </c>
      <c r="C175" t="s">
        <v>2825</v>
      </c>
      <c r="D175" t="s">
        <v>2838</v>
      </c>
      <c r="E175" t="s">
        <v>15</v>
      </c>
      <c r="F175">
        <v>0</v>
      </c>
      <c r="G175">
        <v>0</v>
      </c>
      <c r="H175" t="s">
        <v>2843</v>
      </c>
      <c r="I175">
        <v>3</v>
      </c>
      <c r="J175">
        <v>-11.613432440426715</v>
      </c>
      <c r="K175">
        <v>-42.171718189759716</v>
      </c>
      <c r="L175">
        <v>-82.840254641099079</v>
      </c>
      <c r="M175">
        <v>-33.757758935166962</v>
      </c>
      <c r="N175">
        <v>151.41878811967541</v>
      </c>
      <c r="O175">
        <v>-14.754319664473872</v>
      </c>
      <c r="P175">
        <v>-22.013681658285037</v>
      </c>
      <c r="Q175">
        <v>-22.422560732600829</v>
      </c>
      <c r="R175">
        <v>-67.960368165567971</v>
      </c>
      <c r="S175">
        <v>1</v>
      </c>
      <c r="T175">
        <v>1</v>
      </c>
      <c r="U175" t="s">
        <v>2818</v>
      </c>
      <c r="W175">
        <f t="shared" si="90"/>
        <v>-8.5268679762827468E-2</v>
      </c>
      <c r="X175">
        <f t="shared" si="91"/>
        <v>-0.21927540312111751</v>
      </c>
      <c r="Y175">
        <f t="shared" si="92"/>
        <v>0.27424895647063957</v>
      </c>
      <c r="Z175">
        <f t="shared" si="93"/>
        <v>-0.24557244416175711</v>
      </c>
      <c r="AA175">
        <f t="shared" si="94"/>
        <v>1.6593819257225275</v>
      </c>
      <c r="AB175">
        <f t="shared" si="95"/>
        <v>-6.7444200102322438E-2</v>
      </c>
      <c r="AC175">
        <f t="shared" si="96"/>
        <v>-0.15242674717787899</v>
      </c>
      <c r="AD175">
        <f t="shared" si="97"/>
        <v>-0.14484805481342802</v>
      </c>
      <c r="AE175">
        <f t="shared" si="98"/>
        <v>-0.48361783291079313</v>
      </c>
      <c r="AF175">
        <f t="shared" si="99"/>
        <v>-0.5239687488631376</v>
      </c>
      <c r="AH175">
        <f t="shared" si="100"/>
        <v>1.1208771279904828E-2</v>
      </c>
      <c r="AI175">
        <f t="shared" si="101"/>
        <v>1.0112718249211061</v>
      </c>
      <c r="AJ175">
        <f t="shared" si="102"/>
        <v>0.50280216348219064</v>
      </c>
      <c r="AK175">
        <f t="shared" si="103"/>
        <v>0.50280216348219064</v>
      </c>
      <c r="AL175">
        <f t="shared" si="104"/>
        <v>-0.68755849940698333</v>
      </c>
      <c r="AN175">
        <f>VLOOKUP(J175,counts!$W$8:$Z$13,4,FALSE)</f>
        <v>52</v>
      </c>
      <c r="AO175">
        <f>VLOOKUP(K175,counts!$W$17:$Z$23,4,FALSE)</f>
        <v>48</v>
      </c>
      <c r="AP175">
        <f>VLOOKUP(L175,counts!$W$27:$Z$33,4,FALSE)</f>
        <v>62</v>
      </c>
      <c r="AQ175">
        <f>VLOOKUP(M175,counts!$W$38:$Z$49,4,FALSE)</f>
        <v>47</v>
      </c>
      <c r="AR175">
        <f>VLOOKUP(N175,counts!$W$53:$Z$54,4,FALSE)</f>
        <v>102</v>
      </c>
      <c r="AS175">
        <f>VLOOKUP(O175,counts!$W$58:$Z$62,4,FALSE)</f>
        <v>52</v>
      </c>
      <c r="AT175">
        <f>VLOOKUP(P175,counts!$W$66:$Z$69,4,FALSE)</f>
        <v>50</v>
      </c>
      <c r="AU175">
        <f>VLOOKUP(Q175,counts!$W$73:$Z$75,4,FALSE)</f>
        <v>50</v>
      </c>
      <c r="AV175">
        <f>VLOOKUP(R175,counts!$W$79:$Z$81,4,FALSE)</f>
        <v>40</v>
      </c>
      <c r="AW175">
        <f t="shared" si="105"/>
        <v>503</v>
      </c>
      <c r="AX175">
        <f t="shared" si="106"/>
        <v>1</v>
      </c>
      <c r="AY175">
        <f t="shared" si="107"/>
        <v>1</v>
      </c>
      <c r="AZ175" t="str">
        <f t="shared" si="108"/>
        <v>Train</v>
      </c>
      <c r="BA175" t="str">
        <f t="shared" si="109"/>
        <v>18-30</v>
      </c>
      <c r="BB175" t="str">
        <f t="shared" si="110"/>
        <v>Blank</v>
      </c>
      <c r="BC175" t="str">
        <f t="shared" si="111"/>
        <v>0-10</v>
      </c>
      <c r="BD175" t="str">
        <f t="shared" si="112"/>
        <v>Blank</v>
      </c>
      <c r="BE175" t="str">
        <f t="shared" si="113"/>
        <v>female</v>
      </c>
      <c r="BF175">
        <f t="shared" si="114"/>
        <v>0</v>
      </c>
      <c r="BG175">
        <f t="shared" si="115"/>
        <v>0</v>
      </c>
      <c r="BH175" t="str">
        <f t="shared" si="116"/>
        <v>S, blank</v>
      </c>
      <c r="BI175">
        <f t="shared" si="117"/>
        <v>3</v>
      </c>
      <c r="BK175">
        <f t="shared" si="118"/>
        <v>-8.7462856143731463E-2</v>
      </c>
      <c r="BL175">
        <f t="shared" si="125"/>
        <v>-0.2148129459049134</v>
      </c>
      <c r="BM175">
        <f t="shared" si="126"/>
        <v>0</v>
      </c>
      <c r="BN175">
        <f t="shared" si="127"/>
        <v>-0.24005469764357676</v>
      </c>
      <c r="BO175">
        <f t="shared" si="128"/>
        <v>1.608400077660413</v>
      </c>
      <c r="BP175">
        <f t="shared" si="129"/>
        <v>-6.3943938845999151E-2</v>
      </c>
      <c r="BQ175">
        <f t="shared" si="130"/>
        <v>-0.12308910231949276</v>
      </c>
      <c r="BR175">
        <f t="shared" si="131"/>
        <v>-0.13196937436222192</v>
      </c>
      <c r="BS175">
        <f t="shared" si="132"/>
        <v>-0.33933712916299258</v>
      </c>
      <c r="BT175">
        <f t="shared" si="119"/>
        <v>-0.52064632557427459</v>
      </c>
      <c r="BV175">
        <f t="shared" si="120"/>
        <v>-0.11291629229678962</v>
      </c>
      <c r="BW175">
        <f t="shared" si="121"/>
        <v>0.89322542683562622</v>
      </c>
      <c r="BX175">
        <f t="shared" si="122"/>
        <v>0.47180088233263412</v>
      </c>
      <c r="BY175">
        <f t="shared" si="123"/>
        <v>0.47180088233263412</v>
      </c>
      <c r="BZ175">
        <f t="shared" si="124"/>
        <v>-0.75119824186907724</v>
      </c>
    </row>
    <row r="176" spans="1:78" x14ac:dyDescent="0.3">
      <c r="A176" t="s">
        <v>2820</v>
      </c>
      <c r="B176" t="s">
        <v>2838</v>
      </c>
      <c r="C176" t="s">
        <v>2825</v>
      </c>
      <c r="D176" t="s">
        <v>2838</v>
      </c>
      <c r="E176" t="s">
        <v>15</v>
      </c>
      <c r="F176">
        <v>0</v>
      </c>
      <c r="G176">
        <v>0</v>
      </c>
      <c r="H176" t="s">
        <v>2843</v>
      </c>
      <c r="I176">
        <v>3</v>
      </c>
      <c r="J176">
        <v>-11.613432440426715</v>
      </c>
      <c r="K176">
        <v>-42.171718189759716</v>
      </c>
      <c r="L176">
        <v>-82.840254641099079</v>
      </c>
      <c r="M176">
        <v>-33.757758935166962</v>
      </c>
      <c r="N176">
        <v>151.41878811967541</v>
      </c>
      <c r="O176">
        <v>-14.754319664473872</v>
      </c>
      <c r="P176">
        <v>-22.013681658285037</v>
      </c>
      <c r="Q176">
        <v>-22.422560732600829</v>
      </c>
      <c r="R176">
        <v>-67.960368165567971</v>
      </c>
      <c r="S176">
        <v>0</v>
      </c>
      <c r="T176">
        <v>1</v>
      </c>
      <c r="U176" t="s">
        <v>2818</v>
      </c>
      <c r="W176">
        <f t="shared" si="90"/>
        <v>-8.5268679762827468E-2</v>
      </c>
      <c r="X176">
        <f t="shared" si="91"/>
        <v>-0.21927540312111751</v>
      </c>
      <c r="Y176">
        <f t="shared" si="92"/>
        <v>0.27424895647063957</v>
      </c>
      <c r="Z176">
        <f t="shared" si="93"/>
        <v>-0.24557244416175711</v>
      </c>
      <c r="AA176">
        <f t="shared" si="94"/>
        <v>1.6593819257225275</v>
      </c>
      <c r="AB176">
        <f t="shared" si="95"/>
        <v>-6.7444200102322438E-2</v>
      </c>
      <c r="AC176">
        <f t="shared" si="96"/>
        <v>-0.15242674717787899</v>
      </c>
      <c r="AD176">
        <f t="shared" si="97"/>
        <v>-0.14484805481342802</v>
      </c>
      <c r="AE176">
        <f t="shared" si="98"/>
        <v>-0.48361783291079313</v>
      </c>
      <c r="AF176">
        <f t="shared" si="99"/>
        <v>-0.5239687488631376</v>
      </c>
      <c r="AH176">
        <f t="shared" si="100"/>
        <v>1.1208771279904828E-2</v>
      </c>
      <c r="AI176">
        <f t="shared" si="101"/>
        <v>1.0112718249211061</v>
      </c>
      <c r="AJ176">
        <f t="shared" si="102"/>
        <v>0.50280216348219064</v>
      </c>
      <c r="AK176">
        <f t="shared" si="103"/>
        <v>0.49719783651780936</v>
      </c>
      <c r="AL176">
        <f t="shared" si="104"/>
        <v>-0.69876727068688771</v>
      </c>
      <c r="AN176">
        <f>VLOOKUP(J176,counts!$W$8:$Z$13,4,FALSE)</f>
        <v>52</v>
      </c>
      <c r="AO176">
        <f>VLOOKUP(K176,counts!$W$17:$Z$23,4,FALSE)</f>
        <v>48</v>
      </c>
      <c r="AP176">
        <f>VLOOKUP(L176,counts!$W$27:$Z$33,4,FALSE)</f>
        <v>62</v>
      </c>
      <c r="AQ176">
        <f>VLOOKUP(M176,counts!$W$38:$Z$49,4,FALSE)</f>
        <v>47</v>
      </c>
      <c r="AR176">
        <f>VLOOKUP(N176,counts!$W$53:$Z$54,4,FALSE)</f>
        <v>102</v>
      </c>
      <c r="AS176">
        <f>VLOOKUP(O176,counts!$W$58:$Z$62,4,FALSE)</f>
        <v>52</v>
      </c>
      <c r="AT176">
        <f>VLOOKUP(P176,counts!$W$66:$Z$69,4,FALSE)</f>
        <v>50</v>
      </c>
      <c r="AU176">
        <f>VLOOKUP(Q176,counts!$W$73:$Z$75,4,FALSE)</f>
        <v>50</v>
      </c>
      <c r="AV176">
        <f>VLOOKUP(R176,counts!$W$79:$Z$81,4,FALSE)</f>
        <v>40</v>
      </c>
      <c r="AW176">
        <f t="shared" si="105"/>
        <v>503</v>
      </c>
      <c r="AX176">
        <f t="shared" si="106"/>
        <v>0</v>
      </c>
      <c r="AY176">
        <f t="shared" si="107"/>
        <v>1</v>
      </c>
      <c r="AZ176" t="str">
        <f t="shared" si="108"/>
        <v>Train</v>
      </c>
      <c r="BA176" t="str">
        <f t="shared" si="109"/>
        <v>18-30</v>
      </c>
      <c r="BB176" t="str">
        <f t="shared" si="110"/>
        <v>Blank</v>
      </c>
      <c r="BC176" t="str">
        <f t="shared" si="111"/>
        <v>0-10</v>
      </c>
      <c r="BD176" t="str">
        <f t="shared" si="112"/>
        <v>Blank</v>
      </c>
      <c r="BE176" t="str">
        <f t="shared" si="113"/>
        <v>female</v>
      </c>
      <c r="BF176">
        <f t="shared" si="114"/>
        <v>0</v>
      </c>
      <c r="BG176">
        <f t="shared" si="115"/>
        <v>0</v>
      </c>
      <c r="BH176" t="str">
        <f t="shared" si="116"/>
        <v>S, blank</v>
      </c>
      <c r="BI176">
        <f t="shared" si="117"/>
        <v>3</v>
      </c>
      <c r="BK176">
        <f t="shared" si="118"/>
        <v>-8.7462856143731463E-2</v>
      </c>
      <c r="BL176">
        <f t="shared" si="125"/>
        <v>-0.2148129459049134</v>
      </c>
      <c r="BM176">
        <f t="shared" si="126"/>
        <v>0</v>
      </c>
      <c r="BN176">
        <f t="shared" si="127"/>
        <v>-0.24005469764357676</v>
      </c>
      <c r="BO176">
        <f t="shared" si="128"/>
        <v>1.608400077660413</v>
      </c>
      <c r="BP176">
        <f t="shared" si="129"/>
        <v>-6.3943938845999151E-2</v>
      </c>
      <c r="BQ176">
        <f t="shared" si="130"/>
        <v>-0.12308910231949276</v>
      </c>
      <c r="BR176">
        <f t="shared" si="131"/>
        <v>-0.13196937436222192</v>
      </c>
      <c r="BS176">
        <f t="shared" si="132"/>
        <v>-0.33933712916299258</v>
      </c>
      <c r="BT176">
        <f t="shared" si="119"/>
        <v>-0.52064632557427459</v>
      </c>
      <c r="BV176">
        <f t="shared" si="120"/>
        <v>-0.11291629229678962</v>
      </c>
      <c r="BW176">
        <f t="shared" si="121"/>
        <v>0.89322542683562622</v>
      </c>
      <c r="BX176">
        <f t="shared" si="122"/>
        <v>0.47180088233263412</v>
      </c>
      <c r="BY176">
        <f t="shared" si="123"/>
        <v>0.52819911766736594</v>
      </c>
      <c r="BZ176">
        <f t="shared" si="124"/>
        <v>-0.63828194957228779</v>
      </c>
    </row>
    <row r="177" spans="1:78" x14ac:dyDescent="0.3">
      <c r="A177" t="s">
        <v>2820</v>
      </c>
      <c r="B177" t="s">
        <v>2838</v>
      </c>
      <c r="C177" t="s">
        <v>2825</v>
      </c>
      <c r="D177" t="s">
        <v>2838</v>
      </c>
      <c r="E177" t="s">
        <v>15</v>
      </c>
      <c r="F177">
        <v>0</v>
      </c>
      <c r="G177">
        <v>0</v>
      </c>
      <c r="H177" t="s">
        <v>2843</v>
      </c>
      <c r="I177">
        <v>3</v>
      </c>
      <c r="J177">
        <v>-11.613432440426715</v>
      </c>
      <c r="K177">
        <v>-42.171718189759716</v>
      </c>
      <c r="L177">
        <v>-82.840254641099079</v>
      </c>
      <c r="M177">
        <v>-33.757758935166962</v>
      </c>
      <c r="N177">
        <v>151.41878811967541</v>
      </c>
      <c r="O177">
        <v>-14.754319664473872</v>
      </c>
      <c r="P177">
        <v>-22.013681658285037</v>
      </c>
      <c r="Q177">
        <v>-22.422560732600829</v>
      </c>
      <c r="R177">
        <v>-67.960368165567971</v>
      </c>
      <c r="S177">
        <v>1</v>
      </c>
      <c r="T177">
        <v>1</v>
      </c>
      <c r="U177" t="s">
        <v>2818</v>
      </c>
      <c r="W177">
        <f t="shared" si="90"/>
        <v>-8.5268679762827468E-2</v>
      </c>
      <c r="X177">
        <f t="shared" si="91"/>
        <v>-0.21927540312111751</v>
      </c>
      <c r="Y177">
        <f t="shared" si="92"/>
        <v>0.27424895647063957</v>
      </c>
      <c r="Z177">
        <f t="shared" si="93"/>
        <v>-0.24557244416175711</v>
      </c>
      <c r="AA177">
        <f t="shared" si="94"/>
        <v>1.6593819257225275</v>
      </c>
      <c r="AB177">
        <f t="shared" si="95"/>
        <v>-6.7444200102322438E-2</v>
      </c>
      <c r="AC177">
        <f t="shared" si="96"/>
        <v>-0.15242674717787899</v>
      </c>
      <c r="AD177">
        <f t="shared" si="97"/>
        <v>-0.14484805481342802</v>
      </c>
      <c r="AE177">
        <f t="shared" si="98"/>
        <v>-0.48361783291079313</v>
      </c>
      <c r="AF177">
        <f t="shared" si="99"/>
        <v>-0.5239687488631376</v>
      </c>
      <c r="AH177">
        <f t="shared" si="100"/>
        <v>1.1208771279904828E-2</v>
      </c>
      <c r="AI177">
        <f t="shared" si="101"/>
        <v>1.0112718249211061</v>
      </c>
      <c r="AJ177">
        <f t="shared" si="102"/>
        <v>0.50280216348219064</v>
      </c>
      <c r="AK177">
        <f t="shared" si="103"/>
        <v>0.50280216348219064</v>
      </c>
      <c r="AL177">
        <f t="shared" si="104"/>
        <v>-0.68755849940698333</v>
      </c>
      <c r="AN177">
        <f>VLOOKUP(J177,counts!$W$8:$Z$13,4,FALSE)</f>
        <v>52</v>
      </c>
      <c r="AO177">
        <f>VLOOKUP(K177,counts!$W$17:$Z$23,4,FALSE)</f>
        <v>48</v>
      </c>
      <c r="AP177">
        <f>VLOOKUP(L177,counts!$W$27:$Z$33,4,FALSE)</f>
        <v>62</v>
      </c>
      <c r="AQ177">
        <f>VLOOKUP(M177,counts!$W$38:$Z$49,4,FALSE)</f>
        <v>47</v>
      </c>
      <c r="AR177">
        <f>VLOOKUP(N177,counts!$W$53:$Z$54,4,FALSE)</f>
        <v>102</v>
      </c>
      <c r="AS177">
        <f>VLOOKUP(O177,counts!$W$58:$Z$62,4,FALSE)</f>
        <v>52</v>
      </c>
      <c r="AT177">
        <f>VLOOKUP(P177,counts!$W$66:$Z$69,4,FALSE)</f>
        <v>50</v>
      </c>
      <c r="AU177">
        <f>VLOOKUP(Q177,counts!$W$73:$Z$75,4,FALSE)</f>
        <v>50</v>
      </c>
      <c r="AV177">
        <f>VLOOKUP(R177,counts!$W$79:$Z$81,4,FALSE)</f>
        <v>40</v>
      </c>
      <c r="AW177">
        <f t="shared" si="105"/>
        <v>503</v>
      </c>
      <c r="AX177">
        <f t="shared" si="106"/>
        <v>1</v>
      </c>
      <c r="AY177">
        <f t="shared" si="107"/>
        <v>1</v>
      </c>
      <c r="AZ177" t="str">
        <f t="shared" si="108"/>
        <v>Train</v>
      </c>
      <c r="BA177" t="str">
        <f t="shared" si="109"/>
        <v>18-30</v>
      </c>
      <c r="BB177" t="str">
        <f t="shared" si="110"/>
        <v>Blank</v>
      </c>
      <c r="BC177" t="str">
        <f t="shared" si="111"/>
        <v>0-10</v>
      </c>
      <c r="BD177" t="str">
        <f t="shared" si="112"/>
        <v>Blank</v>
      </c>
      <c r="BE177" t="str">
        <f t="shared" si="113"/>
        <v>female</v>
      </c>
      <c r="BF177">
        <f t="shared" si="114"/>
        <v>0</v>
      </c>
      <c r="BG177">
        <f t="shared" si="115"/>
        <v>0</v>
      </c>
      <c r="BH177" t="str">
        <f t="shared" si="116"/>
        <v>S, blank</v>
      </c>
      <c r="BI177">
        <f t="shared" si="117"/>
        <v>3</v>
      </c>
      <c r="BK177">
        <f t="shared" si="118"/>
        <v>-8.7462856143731463E-2</v>
      </c>
      <c r="BL177">
        <f t="shared" si="125"/>
        <v>-0.2148129459049134</v>
      </c>
      <c r="BM177">
        <f t="shared" si="126"/>
        <v>0</v>
      </c>
      <c r="BN177">
        <f t="shared" si="127"/>
        <v>-0.24005469764357676</v>
      </c>
      <c r="BO177">
        <f t="shared" si="128"/>
        <v>1.608400077660413</v>
      </c>
      <c r="BP177">
        <f t="shared" si="129"/>
        <v>-6.3943938845999151E-2</v>
      </c>
      <c r="BQ177">
        <f t="shared" si="130"/>
        <v>-0.12308910231949276</v>
      </c>
      <c r="BR177">
        <f t="shared" si="131"/>
        <v>-0.13196937436222192</v>
      </c>
      <c r="BS177">
        <f t="shared" si="132"/>
        <v>-0.33933712916299258</v>
      </c>
      <c r="BT177">
        <f t="shared" si="119"/>
        <v>-0.52064632557427459</v>
      </c>
      <c r="BV177">
        <f t="shared" si="120"/>
        <v>-0.11291629229678962</v>
      </c>
      <c r="BW177">
        <f t="shared" si="121"/>
        <v>0.89322542683562622</v>
      </c>
      <c r="BX177">
        <f t="shared" si="122"/>
        <v>0.47180088233263412</v>
      </c>
      <c r="BY177">
        <f t="shared" si="123"/>
        <v>0.47180088233263412</v>
      </c>
      <c r="BZ177">
        <f t="shared" si="124"/>
        <v>-0.75119824186907724</v>
      </c>
    </row>
    <row r="178" spans="1:78" x14ac:dyDescent="0.3">
      <c r="A178" t="s">
        <v>2820</v>
      </c>
      <c r="B178" t="s">
        <v>2838</v>
      </c>
      <c r="C178" t="s">
        <v>2825</v>
      </c>
      <c r="D178" t="s">
        <v>2838</v>
      </c>
      <c r="E178" t="s">
        <v>20</v>
      </c>
      <c r="F178">
        <v>0</v>
      </c>
      <c r="G178">
        <v>0</v>
      </c>
      <c r="H178" t="s">
        <v>2843</v>
      </c>
      <c r="I178">
        <v>3</v>
      </c>
      <c r="J178">
        <v>-11.613432440426715</v>
      </c>
      <c r="K178">
        <v>-42.171718189759716</v>
      </c>
      <c r="L178">
        <v>-82.840254641099079</v>
      </c>
      <c r="M178">
        <v>-33.757758935166962</v>
      </c>
      <c r="N178">
        <v>-108.67008854708662</v>
      </c>
      <c r="O178">
        <v>-14.754319664473872</v>
      </c>
      <c r="P178">
        <v>-22.013681658285037</v>
      </c>
      <c r="Q178">
        <v>-22.422560732600829</v>
      </c>
      <c r="R178">
        <v>-67.960368165567971</v>
      </c>
      <c r="S178">
        <v>0</v>
      </c>
      <c r="T178">
        <v>1</v>
      </c>
      <c r="U178" t="s">
        <v>2818</v>
      </c>
      <c r="W178">
        <f t="shared" si="90"/>
        <v>-8.5268679762827468E-2</v>
      </c>
      <c r="X178">
        <f t="shared" si="91"/>
        <v>-0.21927540312111751</v>
      </c>
      <c r="Y178">
        <f t="shared" si="92"/>
        <v>0.27424895647063957</v>
      </c>
      <c r="Z178">
        <f t="shared" si="93"/>
        <v>-0.24557244416175711</v>
      </c>
      <c r="AA178">
        <f t="shared" si="94"/>
        <v>-1.1909036060913412</v>
      </c>
      <c r="AB178">
        <f t="shared" si="95"/>
        <v>-6.7444200102322438E-2</v>
      </c>
      <c r="AC178">
        <f t="shared" si="96"/>
        <v>-0.15242674717787899</v>
      </c>
      <c r="AD178">
        <f t="shared" si="97"/>
        <v>-0.14484805481342802</v>
      </c>
      <c r="AE178">
        <f t="shared" si="98"/>
        <v>-0.48361783291079313</v>
      </c>
      <c r="AF178">
        <f t="shared" si="99"/>
        <v>-0.5239687488631376</v>
      </c>
      <c r="AH178">
        <f t="shared" si="100"/>
        <v>-2.8390767605339642</v>
      </c>
      <c r="AI178">
        <f t="shared" si="101"/>
        <v>5.8479631752988308E-2</v>
      </c>
      <c r="AJ178">
        <f t="shared" si="102"/>
        <v>5.5248707673418308E-2</v>
      </c>
      <c r="AK178">
        <f t="shared" si="103"/>
        <v>0.94475129232658173</v>
      </c>
      <c r="AL178">
        <f t="shared" si="104"/>
        <v>-5.6833568850238797E-2</v>
      </c>
      <c r="AN178">
        <f>VLOOKUP(J178,counts!$W$8:$Z$13,4,FALSE)</f>
        <v>52</v>
      </c>
      <c r="AO178">
        <f>VLOOKUP(K178,counts!$W$17:$Z$23,4,FALSE)</f>
        <v>48</v>
      </c>
      <c r="AP178">
        <f>VLOOKUP(L178,counts!$W$27:$Z$33,4,FALSE)</f>
        <v>62</v>
      </c>
      <c r="AQ178">
        <f>VLOOKUP(M178,counts!$W$38:$Z$49,4,FALSE)</f>
        <v>47</v>
      </c>
      <c r="AR178">
        <f>VLOOKUP(N178,counts!$W$53:$Z$54,4,FALSE)</f>
        <v>20</v>
      </c>
      <c r="AS178">
        <f>VLOOKUP(O178,counts!$W$58:$Z$62,4,FALSE)</f>
        <v>52</v>
      </c>
      <c r="AT178">
        <f>VLOOKUP(P178,counts!$W$66:$Z$69,4,FALSE)</f>
        <v>50</v>
      </c>
      <c r="AU178">
        <f>VLOOKUP(Q178,counts!$W$73:$Z$75,4,FALSE)</f>
        <v>50</v>
      </c>
      <c r="AV178">
        <f>VLOOKUP(R178,counts!$W$79:$Z$81,4,FALSE)</f>
        <v>40</v>
      </c>
      <c r="AW178">
        <f t="shared" si="105"/>
        <v>421</v>
      </c>
      <c r="AX178">
        <f t="shared" si="106"/>
        <v>0</v>
      </c>
      <c r="AY178">
        <f t="shared" si="107"/>
        <v>1</v>
      </c>
      <c r="AZ178" t="str">
        <f t="shared" si="108"/>
        <v>Train</v>
      </c>
      <c r="BA178" t="str">
        <f t="shared" si="109"/>
        <v>18-30</v>
      </c>
      <c r="BB178" t="str">
        <f t="shared" si="110"/>
        <v>Blank</v>
      </c>
      <c r="BC178" t="str">
        <f t="shared" si="111"/>
        <v>0-10</v>
      </c>
      <c r="BD178" t="str">
        <f t="shared" si="112"/>
        <v>Blank</v>
      </c>
      <c r="BE178" t="str">
        <f t="shared" si="113"/>
        <v>male</v>
      </c>
      <c r="BF178">
        <f t="shared" si="114"/>
        <v>0</v>
      </c>
      <c r="BG178">
        <f t="shared" si="115"/>
        <v>0</v>
      </c>
      <c r="BH178" t="str">
        <f t="shared" si="116"/>
        <v>S, blank</v>
      </c>
      <c r="BI178">
        <f t="shared" si="117"/>
        <v>3</v>
      </c>
      <c r="BK178">
        <f t="shared" si="118"/>
        <v>-8.7462856143731463E-2</v>
      </c>
      <c r="BL178">
        <f t="shared" si="125"/>
        <v>-0.2148129459049134</v>
      </c>
      <c r="BM178">
        <f t="shared" si="126"/>
        <v>0</v>
      </c>
      <c r="BN178">
        <f t="shared" si="127"/>
        <v>-0.24005469764357676</v>
      </c>
      <c r="BO178">
        <f t="shared" si="128"/>
        <v>-1.1543150029727813</v>
      </c>
      <c r="BP178">
        <f t="shared" si="129"/>
        <v>-6.3943938845999151E-2</v>
      </c>
      <c r="BQ178">
        <f t="shared" si="130"/>
        <v>-0.12308910231949276</v>
      </c>
      <c r="BR178">
        <f t="shared" si="131"/>
        <v>-0.13196937436222192</v>
      </c>
      <c r="BS178">
        <f t="shared" si="132"/>
        <v>-0.33933712916299258</v>
      </c>
      <c r="BT178">
        <f t="shared" si="119"/>
        <v>-0.52064632557427459</v>
      </c>
      <c r="BV178">
        <f t="shared" si="120"/>
        <v>-2.8756313729299841</v>
      </c>
      <c r="BW178">
        <f t="shared" si="121"/>
        <v>5.6380531122747275E-2</v>
      </c>
      <c r="BX178">
        <f t="shared" si="122"/>
        <v>5.3371422003418274E-2</v>
      </c>
      <c r="BY178">
        <f t="shared" si="123"/>
        <v>0.94662857799658173</v>
      </c>
      <c r="BZ178">
        <f t="shared" si="124"/>
        <v>-5.4848471815077751E-2</v>
      </c>
    </row>
    <row r="179" spans="1:78" x14ac:dyDescent="0.3">
      <c r="A179" t="s">
        <v>2821</v>
      </c>
      <c r="B179" t="s">
        <v>2838</v>
      </c>
      <c r="C179" t="s">
        <v>2850</v>
      </c>
      <c r="D179" t="s">
        <v>2838</v>
      </c>
      <c r="E179" t="s">
        <v>15</v>
      </c>
      <c r="F179">
        <v>0</v>
      </c>
      <c r="G179">
        <v>1</v>
      </c>
      <c r="H179" t="s">
        <v>2843</v>
      </c>
      <c r="I179">
        <v>3</v>
      </c>
      <c r="J179">
        <v>-3.7643689058441341</v>
      </c>
      <c r="K179">
        <v>-42.171718189759716</v>
      </c>
      <c r="L179">
        <v>-9.6115457513775127</v>
      </c>
      <c r="M179">
        <v>-33.757758935166962</v>
      </c>
      <c r="N179">
        <v>151.41878811967541</v>
      </c>
      <c r="O179">
        <v>-14.754319664473872</v>
      </c>
      <c r="P179">
        <v>79.365382998232107</v>
      </c>
      <c r="Q179">
        <v>-22.422560732600829</v>
      </c>
      <c r="R179">
        <v>-67.960368165567971</v>
      </c>
      <c r="S179">
        <v>1</v>
      </c>
      <c r="T179">
        <v>1</v>
      </c>
      <c r="U179" t="s">
        <v>2818</v>
      </c>
      <c r="W179">
        <f t="shared" si="90"/>
        <v>-2.7638923151110589E-2</v>
      </c>
      <c r="X179">
        <f t="shared" si="91"/>
        <v>-0.21927540312111751</v>
      </c>
      <c r="Y179">
        <f t="shared" si="92"/>
        <v>3.1819752411496448E-2</v>
      </c>
      <c r="Z179">
        <f t="shared" si="93"/>
        <v>-0.24557244416175711</v>
      </c>
      <c r="AA179">
        <f t="shared" si="94"/>
        <v>1.6593819257225275</v>
      </c>
      <c r="AB179">
        <f t="shared" si="95"/>
        <v>-6.7444200102322438E-2</v>
      </c>
      <c r="AC179">
        <f t="shared" si="96"/>
        <v>0.54954038841540609</v>
      </c>
      <c r="AD179">
        <f t="shared" si="97"/>
        <v>-0.14484805481342802</v>
      </c>
      <c r="AE179">
        <f t="shared" si="98"/>
        <v>-0.48361783291079313</v>
      </c>
      <c r="AF179">
        <f t="shared" si="99"/>
        <v>-0.5239687488631376</v>
      </c>
      <c r="AH179">
        <f t="shared" si="100"/>
        <v>0.52837645942576328</v>
      </c>
      <c r="AI179">
        <f t="shared" si="101"/>
        <v>1.6961762609656064</v>
      </c>
      <c r="AJ179">
        <f t="shared" si="102"/>
        <v>0.62910436736733943</v>
      </c>
      <c r="AK179">
        <f t="shared" si="103"/>
        <v>0.62910436736733943</v>
      </c>
      <c r="AL179">
        <f t="shared" si="104"/>
        <v>-0.46345811018364502</v>
      </c>
      <c r="AN179">
        <f>VLOOKUP(J179,counts!$W$8:$Z$13,4,FALSE)</f>
        <v>53</v>
      </c>
      <c r="AO179">
        <f>VLOOKUP(K179,counts!$W$17:$Z$23,4,FALSE)</f>
        <v>48</v>
      </c>
      <c r="AP179">
        <f>VLOOKUP(L179,counts!$W$27:$Z$33,4,FALSE)</f>
        <v>55</v>
      </c>
      <c r="AQ179">
        <f>VLOOKUP(M179,counts!$W$38:$Z$49,4,FALSE)</f>
        <v>47</v>
      </c>
      <c r="AR179">
        <f>VLOOKUP(N179,counts!$W$53:$Z$54,4,FALSE)</f>
        <v>102</v>
      </c>
      <c r="AS179">
        <f>VLOOKUP(O179,counts!$W$58:$Z$62,4,FALSE)</f>
        <v>52</v>
      </c>
      <c r="AT179">
        <f>VLOOKUP(P179,counts!$W$66:$Z$69,4,FALSE)</f>
        <v>70</v>
      </c>
      <c r="AU179">
        <f>VLOOKUP(Q179,counts!$W$73:$Z$75,4,FALSE)</f>
        <v>50</v>
      </c>
      <c r="AV179">
        <f>VLOOKUP(R179,counts!$W$79:$Z$81,4,FALSE)</f>
        <v>40</v>
      </c>
      <c r="AW179">
        <f t="shared" si="105"/>
        <v>517</v>
      </c>
      <c r="AX179">
        <f t="shared" si="106"/>
        <v>1</v>
      </c>
      <c r="AY179">
        <f t="shared" si="107"/>
        <v>1</v>
      </c>
      <c r="AZ179" t="str">
        <f t="shared" si="108"/>
        <v>Train</v>
      </c>
      <c r="BA179" t="str">
        <f t="shared" si="109"/>
        <v>0-17</v>
      </c>
      <c r="BB179" t="str">
        <f t="shared" si="110"/>
        <v>Blank</v>
      </c>
      <c r="BC179" t="str">
        <f t="shared" si="111"/>
        <v>11-20</v>
      </c>
      <c r="BD179" t="str">
        <f t="shared" si="112"/>
        <v>Blank</v>
      </c>
      <c r="BE179" t="str">
        <f t="shared" si="113"/>
        <v>female</v>
      </c>
      <c r="BF179">
        <f t="shared" si="114"/>
        <v>0</v>
      </c>
      <c r="BG179">
        <f t="shared" si="115"/>
        <v>1</v>
      </c>
      <c r="BH179" t="str">
        <f t="shared" si="116"/>
        <v>S, blank</v>
      </c>
      <c r="BI179">
        <f t="shared" si="117"/>
        <v>3</v>
      </c>
      <c r="BK179">
        <f t="shared" si="118"/>
        <v>-2.8350141766673408E-2</v>
      </c>
      <c r="BL179">
        <f t="shared" si="125"/>
        <v>-0.2148129459049134</v>
      </c>
      <c r="BM179">
        <f t="shared" si="126"/>
        <v>0</v>
      </c>
      <c r="BN179">
        <f t="shared" si="127"/>
        <v>-0.24005469764357676</v>
      </c>
      <c r="BO179">
        <f t="shared" si="128"/>
        <v>1.608400077660413</v>
      </c>
      <c r="BP179">
        <f t="shared" si="129"/>
        <v>-6.3943938845999151E-2</v>
      </c>
      <c r="BQ179">
        <f t="shared" si="130"/>
        <v>0.44377010170938269</v>
      </c>
      <c r="BR179">
        <f t="shared" si="131"/>
        <v>-0.13196937436222192</v>
      </c>
      <c r="BS179">
        <f t="shared" si="132"/>
        <v>-0.33933712916299258</v>
      </c>
      <c r="BT179">
        <f t="shared" si="119"/>
        <v>-0.52064632557427459</v>
      </c>
      <c r="BV179">
        <f t="shared" si="120"/>
        <v>0.5130556261091439</v>
      </c>
      <c r="BW179">
        <f t="shared" si="121"/>
        <v>1.6703874844127939</v>
      </c>
      <c r="BX179">
        <f t="shared" si="122"/>
        <v>0.62552251093256772</v>
      </c>
      <c r="BY179">
        <f t="shared" si="123"/>
        <v>0.62552251093256772</v>
      </c>
      <c r="BZ179">
        <f t="shared" si="124"/>
        <v>-0.46916796102160158</v>
      </c>
    </row>
    <row r="180" spans="1:78" x14ac:dyDescent="0.3">
      <c r="A180" t="s">
        <v>2820</v>
      </c>
      <c r="B180" t="s">
        <v>2838</v>
      </c>
      <c r="C180" t="s">
        <v>2849</v>
      </c>
      <c r="D180" t="s">
        <v>2838</v>
      </c>
      <c r="E180" t="s">
        <v>20</v>
      </c>
      <c r="F180">
        <v>0</v>
      </c>
      <c r="G180">
        <v>0</v>
      </c>
      <c r="H180" t="s">
        <v>2843</v>
      </c>
      <c r="I180">
        <v>3</v>
      </c>
      <c r="J180">
        <v>-11.613432440426715</v>
      </c>
      <c r="K180">
        <v>-42.171718189759716</v>
      </c>
      <c r="L180">
        <v>40.172297072540438</v>
      </c>
      <c r="M180">
        <v>-33.757758935166962</v>
      </c>
      <c r="N180">
        <v>-108.67008854708662</v>
      </c>
      <c r="O180">
        <v>-14.754319664473872</v>
      </c>
      <c r="P180">
        <v>-22.013681658285037</v>
      </c>
      <c r="Q180">
        <v>-22.422560732600829</v>
      </c>
      <c r="R180">
        <v>-67.960368165567971</v>
      </c>
      <c r="S180">
        <v>0</v>
      </c>
      <c r="T180">
        <v>1</v>
      </c>
      <c r="U180" t="s">
        <v>2818</v>
      </c>
      <c r="W180">
        <f t="shared" si="90"/>
        <v>-8.5268679762827468E-2</v>
      </c>
      <c r="X180">
        <f t="shared" si="91"/>
        <v>-0.21927540312111751</v>
      </c>
      <c r="Y180">
        <f t="shared" si="92"/>
        <v>-0.13299344140000791</v>
      </c>
      <c r="Z180">
        <f t="shared" si="93"/>
        <v>-0.24557244416175711</v>
      </c>
      <c r="AA180">
        <f t="shared" si="94"/>
        <v>-1.1909036060913412</v>
      </c>
      <c r="AB180">
        <f t="shared" si="95"/>
        <v>-6.7444200102322438E-2</v>
      </c>
      <c r="AC180">
        <f t="shared" si="96"/>
        <v>-0.15242674717787899</v>
      </c>
      <c r="AD180">
        <f t="shared" si="97"/>
        <v>-0.14484805481342802</v>
      </c>
      <c r="AE180">
        <f t="shared" si="98"/>
        <v>-0.48361783291079313</v>
      </c>
      <c r="AF180">
        <f t="shared" si="99"/>
        <v>-0.5239687488631376</v>
      </c>
      <c r="AH180">
        <f t="shared" si="100"/>
        <v>-3.2463191584046114</v>
      </c>
      <c r="AI180">
        <f t="shared" si="101"/>
        <v>3.8917192539330105E-2</v>
      </c>
      <c r="AJ180">
        <f t="shared" si="102"/>
        <v>3.7459378686580759E-2</v>
      </c>
      <c r="AK180">
        <f t="shared" si="103"/>
        <v>0.96254062131341922</v>
      </c>
      <c r="AL180">
        <f t="shared" si="104"/>
        <v>-3.8179009748765917E-2</v>
      </c>
      <c r="AN180">
        <f>VLOOKUP(J180,counts!$W$8:$Z$13,4,FALSE)</f>
        <v>52</v>
      </c>
      <c r="AO180">
        <f>VLOOKUP(K180,counts!$W$17:$Z$23,4,FALSE)</f>
        <v>48</v>
      </c>
      <c r="AP180">
        <f>VLOOKUP(L180,counts!$W$27:$Z$33,4,FALSE)</f>
        <v>50</v>
      </c>
      <c r="AQ180">
        <f>VLOOKUP(M180,counts!$W$38:$Z$49,4,FALSE)</f>
        <v>47</v>
      </c>
      <c r="AR180">
        <f>VLOOKUP(N180,counts!$W$53:$Z$54,4,FALSE)</f>
        <v>20</v>
      </c>
      <c r="AS180">
        <f>VLOOKUP(O180,counts!$W$58:$Z$62,4,FALSE)</f>
        <v>52</v>
      </c>
      <c r="AT180">
        <f>VLOOKUP(P180,counts!$W$66:$Z$69,4,FALSE)</f>
        <v>50</v>
      </c>
      <c r="AU180">
        <f>VLOOKUP(Q180,counts!$W$73:$Z$75,4,FALSE)</f>
        <v>50</v>
      </c>
      <c r="AV180">
        <f>VLOOKUP(R180,counts!$W$79:$Z$81,4,FALSE)</f>
        <v>40</v>
      </c>
      <c r="AW180">
        <f t="shared" si="105"/>
        <v>409</v>
      </c>
      <c r="AX180">
        <f t="shared" si="106"/>
        <v>0</v>
      </c>
      <c r="AY180">
        <f t="shared" si="107"/>
        <v>1</v>
      </c>
      <c r="AZ180" t="str">
        <f t="shared" si="108"/>
        <v>Train</v>
      </c>
      <c r="BA180" t="str">
        <f t="shared" si="109"/>
        <v>18-30</v>
      </c>
      <c r="BB180" t="str">
        <f t="shared" si="110"/>
        <v>Blank</v>
      </c>
      <c r="BC180" t="str">
        <f t="shared" si="111"/>
        <v>21-30</v>
      </c>
      <c r="BD180" t="str">
        <f t="shared" si="112"/>
        <v>Blank</v>
      </c>
      <c r="BE180" t="str">
        <f t="shared" si="113"/>
        <v>male</v>
      </c>
      <c r="BF180">
        <f t="shared" si="114"/>
        <v>0</v>
      </c>
      <c r="BG180">
        <f t="shared" si="115"/>
        <v>0</v>
      </c>
      <c r="BH180" t="str">
        <f t="shared" si="116"/>
        <v>S, blank</v>
      </c>
      <c r="BI180">
        <f t="shared" si="117"/>
        <v>3</v>
      </c>
      <c r="BK180">
        <f t="shared" si="118"/>
        <v>-8.7462856143731463E-2</v>
      </c>
      <c r="BL180">
        <f t="shared" si="125"/>
        <v>-0.2148129459049134</v>
      </c>
      <c r="BM180">
        <f t="shared" si="126"/>
        <v>0</v>
      </c>
      <c r="BN180">
        <f t="shared" si="127"/>
        <v>-0.24005469764357676</v>
      </c>
      <c r="BO180">
        <f t="shared" si="128"/>
        <v>-1.1543150029727813</v>
      </c>
      <c r="BP180">
        <f t="shared" si="129"/>
        <v>-6.3943938845999151E-2</v>
      </c>
      <c r="BQ180">
        <f t="shared" si="130"/>
        <v>-0.12308910231949276</v>
      </c>
      <c r="BR180">
        <f t="shared" si="131"/>
        <v>-0.13196937436222192</v>
      </c>
      <c r="BS180">
        <f t="shared" si="132"/>
        <v>-0.33933712916299258</v>
      </c>
      <c r="BT180">
        <f t="shared" si="119"/>
        <v>-0.52064632557427459</v>
      </c>
      <c r="BV180">
        <f t="shared" si="120"/>
        <v>-2.8756313729299841</v>
      </c>
      <c r="BW180">
        <f t="shared" si="121"/>
        <v>5.6380531122747275E-2</v>
      </c>
      <c r="BX180">
        <f t="shared" si="122"/>
        <v>5.3371422003418274E-2</v>
      </c>
      <c r="BY180">
        <f t="shared" si="123"/>
        <v>0.94662857799658173</v>
      </c>
      <c r="BZ180">
        <f t="shared" si="124"/>
        <v>-5.4848471815077751E-2</v>
      </c>
    </row>
    <row r="181" spans="1:78" x14ac:dyDescent="0.3">
      <c r="A181" t="s">
        <v>2821</v>
      </c>
      <c r="B181" t="s">
        <v>2838</v>
      </c>
      <c r="C181" t="s">
        <v>2825</v>
      </c>
      <c r="D181" t="s">
        <v>2838</v>
      </c>
      <c r="E181" t="s">
        <v>20</v>
      </c>
      <c r="F181">
        <v>0</v>
      </c>
      <c r="G181">
        <v>0</v>
      </c>
      <c r="H181" t="s">
        <v>527</v>
      </c>
      <c r="I181">
        <v>3</v>
      </c>
      <c r="J181">
        <v>-3.7643689058441341</v>
      </c>
      <c r="K181">
        <v>-42.171718189759716</v>
      </c>
      <c r="L181">
        <v>-82.840254641099079</v>
      </c>
      <c r="M181">
        <v>-33.757758935166962</v>
      </c>
      <c r="N181">
        <v>-108.67008854708662</v>
      </c>
      <c r="O181">
        <v>-14.754319664473872</v>
      </c>
      <c r="P181">
        <v>-22.013681658285037</v>
      </c>
      <c r="Q181">
        <v>-11.405315820044242</v>
      </c>
      <c r="R181">
        <v>-67.960368165567971</v>
      </c>
      <c r="S181">
        <v>0</v>
      </c>
      <c r="T181">
        <v>1</v>
      </c>
      <c r="U181" t="s">
        <v>2818</v>
      </c>
      <c r="W181">
        <f t="shared" si="90"/>
        <v>-2.7638923151110589E-2</v>
      </c>
      <c r="X181">
        <f t="shared" si="91"/>
        <v>-0.21927540312111751</v>
      </c>
      <c r="Y181">
        <f t="shared" si="92"/>
        <v>0.27424895647063957</v>
      </c>
      <c r="Z181">
        <f t="shared" si="93"/>
        <v>-0.24557244416175711</v>
      </c>
      <c r="AA181">
        <f t="shared" si="94"/>
        <v>-1.1909036060913412</v>
      </c>
      <c r="AB181">
        <f t="shared" si="95"/>
        <v>-6.7444200102322438E-2</v>
      </c>
      <c r="AC181">
        <f t="shared" si="96"/>
        <v>-0.15242674717787899</v>
      </c>
      <c r="AD181">
        <f t="shared" si="97"/>
        <v>-7.3677481834814665E-2</v>
      </c>
      <c r="AE181">
        <f t="shared" si="98"/>
        <v>-0.48361783291079313</v>
      </c>
      <c r="AF181">
        <f t="shared" si="99"/>
        <v>-0.5239687488631376</v>
      </c>
      <c r="AH181">
        <f t="shared" si="100"/>
        <v>-2.710276430943634</v>
      </c>
      <c r="AI181">
        <f t="shared" si="101"/>
        <v>6.6518416424689988E-2</v>
      </c>
      <c r="AJ181">
        <f t="shared" si="102"/>
        <v>6.2369683823820826E-2</v>
      </c>
      <c r="AK181">
        <f t="shared" si="103"/>
        <v>0.9376303161761792</v>
      </c>
      <c r="AL181">
        <f t="shared" si="104"/>
        <v>-6.4399526876463234E-2</v>
      </c>
      <c r="AN181">
        <f>VLOOKUP(J181,counts!$W$8:$Z$13,4,FALSE)</f>
        <v>53</v>
      </c>
      <c r="AO181">
        <f>VLOOKUP(K181,counts!$W$17:$Z$23,4,FALSE)</f>
        <v>48</v>
      </c>
      <c r="AP181">
        <f>VLOOKUP(L181,counts!$W$27:$Z$33,4,FALSE)</f>
        <v>62</v>
      </c>
      <c r="AQ181">
        <f>VLOOKUP(M181,counts!$W$38:$Z$49,4,FALSE)</f>
        <v>47</v>
      </c>
      <c r="AR181">
        <f>VLOOKUP(N181,counts!$W$53:$Z$54,4,FALSE)</f>
        <v>20</v>
      </c>
      <c r="AS181">
        <f>VLOOKUP(O181,counts!$W$58:$Z$62,4,FALSE)</f>
        <v>52</v>
      </c>
      <c r="AT181">
        <f>VLOOKUP(P181,counts!$W$66:$Z$69,4,FALSE)</f>
        <v>50</v>
      </c>
      <c r="AU181">
        <f>VLOOKUP(Q181,counts!$W$73:$Z$75,4,FALSE)</f>
        <v>52</v>
      </c>
      <c r="AV181">
        <f>VLOOKUP(R181,counts!$W$79:$Z$81,4,FALSE)</f>
        <v>40</v>
      </c>
      <c r="AW181">
        <f t="shared" si="105"/>
        <v>424</v>
      </c>
      <c r="AX181">
        <f t="shared" si="106"/>
        <v>0</v>
      </c>
      <c r="AY181">
        <f t="shared" si="107"/>
        <v>1</v>
      </c>
      <c r="AZ181" t="str">
        <f t="shared" si="108"/>
        <v>Train</v>
      </c>
      <c r="BA181" t="str">
        <f t="shared" si="109"/>
        <v>0-17</v>
      </c>
      <c r="BB181" t="str">
        <f t="shared" si="110"/>
        <v>Blank</v>
      </c>
      <c r="BC181" t="str">
        <f t="shared" si="111"/>
        <v>0-10</v>
      </c>
      <c r="BD181" t="str">
        <f t="shared" si="112"/>
        <v>Blank</v>
      </c>
      <c r="BE181" t="str">
        <f t="shared" si="113"/>
        <v>male</v>
      </c>
      <c r="BF181">
        <f t="shared" si="114"/>
        <v>0</v>
      </c>
      <c r="BG181">
        <f t="shared" si="115"/>
        <v>0</v>
      </c>
      <c r="BH181" t="str">
        <f t="shared" si="116"/>
        <v>Q</v>
      </c>
      <c r="BI181">
        <f t="shared" si="117"/>
        <v>3</v>
      </c>
      <c r="BK181">
        <f t="shared" si="118"/>
        <v>-2.8350141766673408E-2</v>
      </c>
      <c r="BL181">
        <f t="shared" si="125"/>
        <v>-0.2148129459049134</v>
      </c>
      <c r="BM181">
        <f t="shared" si="126"/>
        <v>0</v>
      </c>
      <c r="BN181">
        <f t="shared" si="127"/>
        <v>-0.24005469764357676</v>
      </c>
      <c r="BO181">
        <f t="shared" si="128"/>
        <v>-1.1543150029727813</v>
      </c>
      <c r="BP181">
        <f t="shared" si="129"/>
        <v>-6.3943938845999151E-2</v>
      </c>
      <c r="BQ181">
        <f t="shared" si="130"/>
        <v>-0.12308910231949276</v>
      </c>
      <c r="BR181">
        <f t="shared" si="131"/>
        <v>-6.7126694900034548E-2</v>
      </c>
      <c r="BS181">
        <f t="shared" si="132"/>
        <v>-0.33933712916299258</v>
      </c>
      <c r="BT181">
        <f t="shared" si="119"/>
        <v>-0.52064632557427459</v>
      </c>
      <c r="BV181">
        <f t="shared" si="120"/>
        <v>-2.7516759790907388</v>
      </c>
      <c r="BW181">
        <f t="shared" si="121"/>
        <v>6.3820809181545632E-2</v>
      </c>
      <c r="BX181">
        <f t="shared" si="122"/>
        <v>5.9992066925863584E-2</v>
      </c>
      <c r="BY181">
        <f t="shared" si="123"/>
        <v>0.94000793307413644</v>
      </c>
      <c r="BZ181">
        <f t="shared" si="124"/>
        <v>-6.1866964313128672E-2</v>
      </c>
    </row>
    <row r="182" spans="1:78" x14ac:dyDescent="0.3">
      <c r="A182" t="s">
        <v>2821</v>
      </c>
      <c r="B182" t="s">
        <v>2838</v>
      </c>
      <c r="C182" t="s">
        <v>2825</v>
      </c>
      <c r="D182" t="s">
        <v>2838</v>
      </c>
      <c r="E182" t="s">
        <v>15</v>
      </c>
      <c r="F182">
        <v>0</v>
      </c>
      <c r="G182">
        <v>0</v>
      </c>
      <c r="H182" t="s">
        <v>2843</v>
      </c>
      <c r="I182">
        <v>3</v>
      </c>
      <c r="J182">
        <v>-3.7643689058441341</v>
      </c>
      <c r="K182">
        <v>-42.171718189759716</v>
      </c>
      <c r="L182">
        <v>-82.840254641099079</v>
      </c>
      <c r="M182">
        <v>-33.757758935166962</v>
      </c>
      <c r="N182">
        <v>151.41878811967541</v>
      </c>
      <c r="O182">
        <v>-14.754319664473872</v>
      </c>
      <c r="P182">
        <v>-22.013681658285037</v>
      </c>
      <c r="Q182">
        <v>-22.422560732600829</v>
      </c>
      <c r="R182">
        <v>-67.960368165567971</v>
      </c>
      <c r="S182">
        <v>1</v>
      </c>
      <c r="T182">
        <v>1</v>
      </c>
      <c r="U182" t="s">
        <v>2818</v>
      </c>
      <c r="W182">
        <f t="shared" si="90"/>
        <v>-2.7638923151110589E-2</v>
      </c>
      <c r="X182">
        <f t="shared" si="91"/>
        <v>-0.21927540312111751</v>
      </c>
      <c r="Y182">
        <f t="shared" si="92"/>
        <v>0.27424895647063957</v>
      </c>
      <c r="Z182">
        <f t="shared" si="93"/>
        <v>-0.24557244416175711</v>
      </c>
      <c r="AA182">
        <f t="shared" si="94"/>
        <v>1.6593819257225275</v>
      </c>
      <c r="AB182">
        <f t="shared" si="95"/>
        <v>-6.7444200102322438E-2</v>
      </c>
      <c r="AC182">
        <f t="shared" si="96"/>
        <v>-0.15242674717787899</v>
      </c>
      <c r="AD182">
        <f t="shared" si="97"/>
        <v>-0.14484805481342802</v>
      </c>
      <c r="AE182">
        <f t="shared" si="98"/>
        <v>-0.48361783291079313</v>
      </c>
      <c r="AF182">
        <f t="shared" si="99"/>
        <v>-0.5239687488631376</v>
      </c>
      <c r="AH182">
        <f t="shared" si="100"/>
        <v>6.8838527891621593E-2</v>
      </c>
      <c r="AI182">
        <f t="shared" si="101"/>
        <v>1.0712632160518178</v>
      </c>
      <c r="AJ182">
        <f t="shared" si="102"/>
        <v>0.51720283919000354</v>
      </c>
      <c r="AK182">
        <f t="shared" si="103"/>
        <v>0.51720283919000354</v>
      </c>
      <c r="AL182">
        <f t="shared" si="104"/>
        <v>-0.65932014255966542</v>
      </c>
      <c r="AN182">
        <f>VLOOKUP(J182,counts!$W$8:$Z$13,4,FALSE)</f>
        <v>53</v>
      </c>
      <c r="AO182">
        <f>VLOOKUP(K182,counts!$W$17:$Z$23,4,FALSE)</f>
        <v>48</v>
      </c>
      <c r="AP182">
        <f>VLOOKUP(L182,counts!$W$27:$Z$33,4,FALSE)</f>
        <v>62</v>
      </c>
      <c r="AQ182">
        <f>VLOOKUP(M182,counts!$W$38:$Z$49,4,FALSE)</f>
        <v>47</v>
      </c>
      <c r="AR182">
        <f>VLOOKUP(N182,counts!$W$53:$Z$54,4,FALSE)</f>
        <v>102</v>
      </c>
      <c r="AS182">
        <f>VLOOKUP(O182,counts!$W$58:$Z$62,4,FALSE)</f>
        <v>52</v>
      </c>
      <c r="AT182">
        <f>VLOOKUP(P182,counts!$W$66:$Z$69,4,FALSE)</f>
        <v>50</v>
      </c>
      <c r="AU182">
        <f>VLOOKUP(Q182,counts!$W$73:$Z$75,4,FALSE)</f>
        <v>50</v>
      </c>
      <c r="AV182">
        <f>VLOOKUP(R182,counts!$W$79:$Z$81,4,FALSE)</f>
        <v>40</v>
      </c>
      <c r="AW182">
        <f t="shared" si="105"/>
        <v>504</v>
      </c>
      <c r="AX182">
        <f t="shared" si="106"/>
        <v>1</v>
      </c>
      <c r="AY182">
        <f t="shared" si="107"/>
        <v>1</v>
      </c>
      <c r="AZ182" t="str">
        <f t="shared" si="108"/>
        <v>Train</v>
      </c>
      <c r="BA182" t="str">
        <f t="shared" si="109"/>
        <v>0-17</v>
      </c>
      <c r="BB182" t="str">
        <f t="shared" si="110"/>
        <v>Blank</v>
      </c>
      <c r="BC182" t="str">
        <f t="shared" si="111"/>
        <v>0-10</v>
      </c>
      <c r="BD182" t="str">
        <f t="shared" si="112"/>
        <v>Blank</v>
      </c>
      <c r="BE182" t="str">
        <f t="shared" si="113"/>
        <v>female</v>
      </c>
      <c r="BF182">
        <f t="shared" si="114"/>
        <v>0</v>
      </c>
      <c r="BG182">
        <f t="shared" si="115"/>
        <v>0</v>
      </c>
      <c r="BH182" t="str">
        <f t="shared" si="116"/>
        <v>S, blank</v>
      </c>
      <c r="BI182">
        <f t="shared" si="117"/>
        <v>3</v>
      </c>
      <c r="BK182">
        <f t="shared" si="118"/>
        <v>-2.8350141766673408E-2</v>
      </c>
      <c r="BL182">
        <f t="shared" si="125"/>
        <v>-0.2148129459049134</v>
      </c>
      <c r="BM182">
        <f t="shared" si="126"/>
        <v>0</v>
      </c>
      <c r="BN182">
        <f t="shared" si="127"/>
        <v>-0.24005469764357676</v>
      </c>
      <c r="BO182">
        <f t="shared" si="128"/>
        <v>1.608400077660413</v>
      </c>
      <c r="BP182">
        <f t="shared" si="129"/>
        <v>-6.3943938845999151E-2</v>
      </c>
      <c r="BQ182">
        <f t="shared" si="130"/>
        <v>-0.12308910231949276</v>
      </c>
      <c r="BR182">
        <f t="shared" si="131"/>
        <v>-0.13196937436222192</v>
      </c>
      <c r="BS182">
        <f t="shared" si="132"/>
        <v>-0.33933712916299258</v>
      </c>
      <c r="BT182">
        <f t="shared" si="119"/>
        <v>-0.52064632557427459</v>
      </c>
      <c r="BV182">
        <f t="shared" si="120"/>
        <v>-5.3803577919731616E-2</v>
      </c>
      <c r="BW182">
        <f t="shared" si="121"/>
        <v>0.9476182213650064</v>
      </c>
      <c r="BX182">
        <f t="shared" si="122"/>
        <v>0.48655234941315106</v>
      </c>
      <c r="BY182">
        <f t="shared" si="123"/>
        <v>0.48655234941315106</v>
      </c>
      <c r="BZ182">
        <f t="shared" si="124"/>
        <v>-0.72041077900695838</v>
      </c>
    </row>
    <row r="183" spans="1:78" x14ac:dyDescent="0.3">
      <c r="A183" t="s">
        <v>2820</v>
      </c>
      <c r="B183" t="s">
        <v>2838</v>
      </c>
      <c r="C183" t="s">
        <v>2825</v>
      </c>
      <c r="D183" t="s">
        <v>2838</v>
      </c>
      <c r="E183" t="s">
        <v>15</v>
      </c>
      <c r="F183">
        <v>1</v>
      </c>
      <c r="G183">
        <v>0</v>
      </c>
      <c r="H183" t="s">
        <v>2843</v>
      </c>
      <c r="I183">
        <v>3</v>
      </c>
      <c r="J183">
        <v>-11.613432440426715</v>
      </c>
      <c r="K183">
        <v>-42.171718189759716</v>
      </c>
      <c r="L183">
        <v>-82.840254641099079</v>
      </c>
      <c r="M183">
        <v>-33.757758935166962</v>
      </c>
      <c r="N183">
        <v>151.41878811967541</v>
      </c>
      <c r="O183">
        <v>48.695090775187893</v>
      </c>
      <c r="P183">
        <v>-22.013681658285037</v>
      </c>
      <c r="Q183">
        <v>-22.422560732600829</v>
      </c>
      <c r="R183">
        <v>-67.960368165567971</v>
      </c>
      <c r="S183">
        <v>0</v>
      </c>
      <c r="T183">
        <v>1</v>
      </c>
      <c r="U183" t="s">
        <v>2818</v>
      </c>
      <c r="W183">
        <f t="shared" si="90"/>
        <v>-8.5268679762827468E-2</v>
      </c>
      <c r="X183">
        <f t="shared" si="91"/>
        <v>-0.21927540312111751</v>
      </c>
      <c r="Y183">
        <f t="shared" si="92"/>
        <v>0.27424895647063957</v>
      </c>
      <c r="Z183">
        <f t="shared" si="93"/>
        <v>-0.24557244416175711</v>
      </c>
      <c r="AA183">
        <f t="shared" si="94"/>
        <v>1.6593819257225275</v>
      </c>
      <c r="AB183">
        <f t="shared" si="95"/>
        <v>0.222592537028351</v>
      </c>
      <c r="AC183">
        <f t="shared" si="96"/>
        <v>-0.15242674717787899</v>
      </c>
      <c r="AD183">
        <f t="shared" si="97"/>
        <v>-0.14484805481342802</v>
      </c>
      <c r="AE183">
        <f t="shared" si="98"/>
        <v>-0.48361783291079313</v>
      </c>
      <c r="AF183">
        <f t="shared" si="99"/>
        <v>-0.5239687488631376</v>
      </c>
      <c r="AH183">
        <f t="shared" si="100"/>
        <v>0.30124550841057818</v>
      </c>
      <c r="AI183">
        <f t="shared" si="101"/>
        <v>1.3515411155208001</v>
      </c>
      <c r="AJ183">
        <f t="shared" si="102"/>
        <v>0.57474696342762943</v>
      </c>
      <c r="AK183">
        <f t="shared" si="103"/>
        <v>0.42525303657237057</v>
      </c>
      <c r="AL183">
        <f t="shared" si="104"/>
        <v>-0.85507090705589184</v>
      </c>
      <c r="AN183">
        <f>VLOOKUP(J183,counts!$W$8:$Z$13,4,FALSE)</f>
        <v>52</v>
      </c>
      <c r="AO183">
        <f>VLOOKUP(K183,counts!$W$17:$Z$23,4,FALSE)</f>
        <v>48</v>
      </c>
      <c r="AP183">
        <f>VLOOKUP(L183,counts!$W$27:$Z$33,4,FALSE)</f>
        <v>62</v>
      </c>
      <c r="AQ183">
        <f>VLOOKUP(M183,counts!$W$38:$Z$49,4,FALSE)</f>
        <v>47</v>
      </c>
      <c r="AR183">
        <f>VLOOKUP(N183,counts!$W$53:$Z$54,4,FALSE)</f>
        <v>102</v>
      </c>
      <c r="AS183">
        <f>VLOOKUP(O183,counts!$W$58:$Z$62,4,FALSE)</f>
        <v>61</v>
      </c>
      <c r="AT183">
        <f>VLOOKUP(P183,counts!$W$66:$Z$69,4,FALSE)</f>
        <v>50</v>
      </c>
      <c r="AU183">
        <f>VLOOKUP(Q183,counts!$W$73:$Z$75,4,FALSE)</f>
        <v>50</v>
      </c>
      <c r="AV183">
        <f>VLOOKUP(R183,counts!$W$79:$Z$81,4,FALSE)</f>
        <v>40</v>
      </c>
      <c r="AW183">
        <f t="shared" si="105"/>
        <v>512</v>
      </c>
      <c r="AX183">
        <f t="shared" si="106"/>
        <v>0</v>
      </c>
      <c r="AY183">
        <f t="shared" si="107"/>
        <v>1</v>
      </c>
      <c r="AZ183" t="str">
        <f t="shared" si="108"/>
        <v>Train</v>
      </c>
      <c r="BA183" t="str">
        <f t="shared" si="109"/>
        <v>18-30</v>
      </c>
      <c r="BB183" t="str">
        <f t="shared" si="110"/>
        <v>Blank</v>
      </c>
      <c r="BC183" t="str">
        <f t="shared" si="111"/>
        <v>0-10</v>
      </c>
      <c r="BD183" t="str">
        <f t="shared" si="112"/>
        <v>Blank</v>
      </c>
      <c r="BE183" t="str">
        <f t="shared" si="113"/>
        <v>female</v>
      </c>
      <c r="BF183">
        <f t="shared" si="114"/>
        <v>1</v>
      </c>
      <c r="BG183">
        <f t="shared" si="115"/>
        <v>0</v>
      </c>
      <c r="BH183" t="str">
        <f t="shared" si="116"/>
        <v>S, blank</v>
      </c>
      <c r="BI183">
        <f t="shared" si="117"/>
        <v>3</v>
      </c>
      <c r="BK183">
        <f t="shared" si="118"/>
        <v>-8.7462856143731463E-2</v>
      </c>
      <c r="BL183">
        <f t="shared" si="125"/>
        <v>-0.2148129459049134</v>
      </c>
      <c r="BM183">
        <f t="shared" si="126"/>
        <v>0</v>
      </c>
      <c r="BN183">
        <f t="shared" si="127"/>
        <v>-0.24005469764357676</v>
      </c>
      <c r="BO183">
        <f t="shared" si="128"/>
        <v>1.608400077660413</v>
      </c>
      <c r="BP183">
        <f t="shared" si="129"/>
        <v>0.21104029039891525</v>
      </c>
      <c r="BQ183">
        <f t="shared" si="130"/>
        <v>-0.12308910231949276</v>
      </c>
      <c r="BR183">
        <f t="shared" si="131"/>
        <v>-0.13196937436222192</v>
      </c>
      <c r="BS183">
        <f t="shared" si="132"/>
        <v>-0.33933712916299258</v>
      </c>
      <c r="BT183">
        <f t="shared" si="119"/>
        <v>-0.52064632557427459</v>
      </c>
      <c r="BV183">
        <f t="shared" si="120"/>
        <v>0.16206793694812505</v>
      </c>
      <c r="BW183">
        <f t="shared" si="121"/>
        <v>1.1759401283908277</v>
      </c>
      <c r="BX183">
        <f t="shared" si="122"/>
        <v>0.54042853157934567</v>
      </c>
      <c r="BY183">
        <f t="shared" si="123"/>
        <v>0.45957146842065433</v>
      </c>
      <c r="BZ183">
        <f t="shared" si="124"/>
        <v>-0.77746081408889089</v>
      </c>
    </row>
    <row r="184" spans="1:78" x14ac:dyDescent="0.3">
      <c r="A184" t="s">
        <v>2821</v>
      </c>
      <c r="B184" t="s">
        <v>2838</v>
      </c>
      <c r="C184" t="s">
        <v>2825</v>
      </c>
      <c r="D184" t="s">
        <v>2838</v>
      </c>
      <c r="E184" t="s">
        <v>20</v>
      </c>
      <c r="F184">
        <v>1</v>
      </c>
      <c r="G184">
        <v>0</v>
      </c>
      <c r="H184" t="s">
        <v>2843</v>
      </c>
      <c r="I184">
        <v>3</v>
      </c>
      <c r="J184">
        <v>-3.7643689058441341</v>
      </c>
      <c r="K184">
        <v>-42.171718189759716</v>
      </c>
      <c r="L184">
        <v>-82.840254641099079</v>
      </c>
      <c r="M184">
        <v>-33.757758935166962</v>
      </c>
      <c r="N184">
        <v>-108.67008854708662</v>
      </c>
      <c r="O184">
        <v>48.695090775187893</v>
      </c>
      <c r="P184">
        <v>-22.013681658285037</v>
      </c>
      <c r="Q184">
        <v>-22.422560732600829</v>
      </c>
      <c r="R184">
        <v>-67.960368165567971</v>
      </c>
      <c r="S184">
        <v>0</v>
      </c>
      <c r="T184">
        <v>1</v>
      </c>
      <c r="U184" t="s">
        <v>2818</v>
      </c>
      <c r="W184">
        <f t="shared" si="90"/>
        <v>-2.7638923151110589E-2</v>
      </c>
      <c r="X184">
        <f t="shared" si="91"/>
        <v>-0.21927540312111751</v>
      </c>
      <c r="Y184">
        <f t="shared" si="92"/>
        <v>0.27424895647063957</v>
      </c>
      <c r="Z184">
        <f t="shared" si="93"/>
        <v>-0.24557244416175711</v>
      </c>
      <c r="AA184">
        <f t="shared" si="94"/>
        <v>-1.1909036060913412</v>
      </c>
      <c r="AB184">
        <f t="shared" si="95"/>
        <v>0.222592537028351</v>
      </c>
      <c r="AC184">
        <f t="shared" si="96"/>
        <v>-0.15242674717787899</v>
      </c>
      <c r="AD184">
        <f t="shared" si="97"/>
        <v>-0.14484805481342802</v>
      </c>
      <c r="AE184">
        <f t="shared" si="98"/>
        <v>-0.48361783291079313</v>
      </c>
      <c r="AF184">
        <f t="shared" si="99"/>
        <v>-0.5239687488631376</v>
      </c>
      <c r="AH184">
        <f t="shared" si="100"/>
        <v>-2.4914102667915738</v>
      </c>
      <c r="AI184">
        <f t="shared" si="101"/>
        <v>8.2793123811721034E-2</v>
      </c>
      <c r="AJ184">
        <f t="shared" si="102"/>
        <v>7.6462550408767954E-2</v>
      </c>
      <c r="AK184">
        <f t="shared" si="103"/>
        <v>0.92353744959123207</v>
      </c>
      <c r="AL184">
        <f t="shared" si="104"/>
        <v>-7.9543928360786789E-2</v>
      </c>
      <c r="AN184">
        <f>VLOOKUP(J184,counts!$W$8:$Z$13,4,FALSE)</f>
        <v>53</v>
      </c>
      <c r="AO184">
        <f>VLOOKUP(K184,counts!$W$17:$Z$23,4,FALSE)</f>
        <v>48</v>
      </c>
      <c r="AP184">
        <f>VLOOKUP(L184,counts!$W$27:$Z$33,4,FALSE)</f>
        <v>62</v>
      </c>
      <c r="AQ184">
        <f>VLOOKUP(M184,counts!$W$38:$Z$49,4,FALSE)</f>
        <v>47</v>
      </c>
      <c r="AR184">
        <f>VLOOKUP(N184,counts!$W$53:$Z$54,4,FALSE)</f>
        <v>20</v>
      </c>
      <c r="AS184">
        <f>VLOOKUP(O184,counts!$W$58:$Z$62,4,FALSE)</f>
        <v>61</v>
      </c>
      <c r="AT184">
        <f>VLOOKUP(P184,counts!$W$66:$Z$69,4,FALSE)</f>
        <v>50</v>
      </c>
      <c r="AU184">
        <f>VLOOKUP(Q184,counts!$W$73:$Z$75,4,FALSE)</f>
        <v>50</v>
      </c>
      <c r="AV184">
        <f>VLOOKUP(R184,counts!$W$79:$Z$81,4,FALSE)</f>
        <v>40</v>
      </c>
      <c r="AW184">
        <f t="shared" si="105"/>
        <v>431</v>
      </c>
      <c r="AX184">
        <f t="shared" si="106"/>
        <v>0</v>
      </c>
      <c r="AY184">
        <f t="shared" si="107"/>
        <v>1</v>
      </c>
      <c r="AZ184" t="str">
        <f t="shared" si="108"/>
        <v>Train</v>
      </c>
      <c r="BA184" t="str">
        <f t="shared" si="109"/>
        <v>0-17</v>
      </c>
      <c r="BB184" t="str">
        <f t="shared" si="110"/>
        <v>Blank</v>
      </c>
      <c r="BC184" t="str">
        <f t="shared" si="111"/>
        <v>0-10</v>
      </c>
      <c r="BD184" t="str">
        <f t="shared" si="112"/>
        <v>Blank</v>
      </c>
      <c r="BE184" t="str">
        <f t="shared" si="113"/>
        <v>male</v>
      </c>
      <c r="BF184">
        <f t="shared" si="114"/>
        <v>1</v>
      </c>
      <c r="BG184">
        <f t="shared" si="115"/>
        <v>0</v>
      </c>
      <c r="BH184" t="str">
        <f t="shared" si="116"/>
        <v>S, blank</v>
      </c>
      <c r="BI184">
        <f t="shared" si="117"/>
        <v>3</v>
      </c>
      <c r="BK184">
        <f t="shared" si="118"/>
        <v>-2.8350141766673408E-2</v>
      </c>
      <c r="BL184">
        <f t="shared" si="125"/>
        <v>-0.2148129459049134</v>
      </c>
      <c r="BM184">
        <f t="shared" si="126"/>
        <v>0</v>
      </c>
      <c r="BN184">
        <f t="shared" si="127"/>
        <v>-0.24005469764357676</v>
      </c>
      <c r="BO184">
        <f t="shared" si="128"/>
        <v>-1.1543150029727813</v>
      </c>
      <c r="BP184">
        <f t="shared" si="129"/>
        <v>0.21104029039891525</v>
      </c>
      <c r="BQ184">
        <f t="shared" si="130"/>
        <v>-0.12308910231949276</v>
      </c>
      <c r="BR184">
        <f t="shared" si="131"/>
        <v>-0.13196937436222192</v>
      </c>
      <c r="BS184">
        <f t="shared" si="132"/>
        <v>-0.33933712916299258</v>
      </c>
      <c r="BT184">
        <f t="shared" si="119"/>
        <v>-0.52064632557427459</v>
      </c>
      <c r="BV184">
        <f t="shared" si="120"/>
        <v>-2.5415344293080118</v>
      </c>
      <c r="BW184">
        <f t="shared" si="121"/>
        <v>7.8745477672365574E-2</v>
      </c>
      <c r="BX184">
        <f t="shared" si="122"/>
        <v>7.2997272574691616E-2</v>
      </c>
      <c r="BY184">
        <f t="shared" si="123"/>
        <v>0.92700272742530843</v>
      </c>
      <c r="BZ184">
        <f t="shared" si="124"/>
        <v>-7.5798771214236477E-2</v>
      </c>
    </row>
    <row r="185" spans="1:78" x14ac:dyDescent="0.3">
      <c r="A185" t="s">
        <v>2820</v>
      </c>
      <c r="B185" t="s">
        <v>2838</v>
      </c>
      <c r="C185" t="s">
        <v>2824</v>
      </c>
      <c r="D185" t="s">
        <v>2838</v>
      </c>
      <c r="E185" t="s">
        <v>20</v>
      </c>
      <c r="F185">
        <v>0</v>
      </c>
      <c r="G185">
        <v>0</v>
      </c>
      <c r="H185" t="s">
        <v>2843</v>
      </c>
      <c r="I185">
        <v>3</v>
      </c>
      <c r="J185">
        <v>-11.613432440426715</v>
      </c>
      <c r="K185">
        <v>-42.171718189759716</v>
      </c>
      <c r="L185">
        <v>-194.50333405817787</v>
      </c>
      <c r="M185">
        <v>-33.757758935166962</v>
      </c>
      <c r="N185">
        <v>-108.67008854708662</v>
      </c>
      <c r="O185">
        <v>-14.754319664473872</v>
      </c>
      <c r="P185">
        <v>-22.013681658285037</v>
      </c>
      <c r="Q185">
        <v>-22.422560732600829</v>
      </c>
      <c r="R185">
        <v>-67.960368165567971</v>
      </c>
      <c r="S185">
        <v>0</v>
      </c>
      <c r="T185">
        <v>1</v>
      </c>
      <c r="U185" t="s">
        <v>2818</v>
      </c>
      <c r="W185">
        <f t="shared" si="90"/>
        <v>-8.5268679762827468E-2</v>
      </c>
      <c r="X185">
        <f t="shared" si="91"/>
        <v>-0.21927540312111751</v>
      </c>
      <c r="Y185">
        <f t="shared" si="92"/>
        <v>0.6439180640694343</v>
      </c>
      <c r="Z185">
        <f t="shared" si="93"/>
        <v>-0.24557244416175711</v>
      </c>
      <c r="AA185">
        <f t="shared" si="94"/>
        <v>-1.1909036060913412</v>
      </c>
      <c r="AB185">
        <f t="shared" si="95"/>
        <v>-6.7444200102322438E-2</v>
      </c>
      <c r="AC185">
        <f t="shared" si="96"/>
        <v>-0.15242674717787899</v>
      </c>
      <c r="AD185">
        <f t="shared" si="97"/>
        <v>-0.14484805481342802</v>
      </c>
      <c r="AE185">
        <f t="shared" si="98"/>
        <v>-0.48361783291079313</v>
      </c>
      <c r="AF185">
        <f t="shared" si="99"/>
        <v>-0.5239687488631376</v>
      </c>
      <c r="AH185">
        <f t="shared" si="100"/>
        <v>-2.4694076529351694</v>
      </c>
      <c r="AI185">
        <f t="shared" si="101"/>
        <v>8.4634977436811962E-2</v>
      </c>
      <c r="AJ185">
        <f t="shared" si="102"/>
        <v>7.8030839127850804E-2</v>
      </c>
      <c r="AK185">
        <f t="shared" si="103"/>
        <v>0.9219691608721492</v>
      </c>
      <c r="AL185">
        <f t="shared" si="104"/>
        <v>-8.1243504062871952E-2</v>
      </c>
      <c r="AN185">
        <f>VLOOKUP(J185,counts!$W$8:$Z$13,4,FALSE)</f>
        <v>52</v>
      </c>
      <c r="AO185">
        <f>VLOOKUP(K185,counts!$W$17:$Z$23,4,FALSE)</f>
        <v>48</v>
      </c>
      <c r="AP185">
        <f>VLOOKUP(L185,counts!$W$27:$Z$33,4,FALSE)</f>
        <v>73</v>
      </c>
      <c r="AQ185">
        <f>VLOOKUP(M185,counts!$W$38:$Z$49,4,FALSE)</f>
        <v>47</v>
      </c>
      <c r="AR185">
        <f>VLOOKUP(N185,counts!$W$53:$Z$54,4,FALSE)</f>
        <v>20</v>
      </c>
      <c r="AS185">
        <f>VLOOKUP(O185,counts!$W$58:$Z$62,4,FALSE)</f>
        <v>52</v>
      </c>
      <c r="AT185">
        <f>VLOOKUP(P185,counts!$W$66:$Z$69,4,FALSE)</f>
        <v>50</v>
      </c>
      <c r="AU185">
        <f>VLOOKUP(Q185,counts!$W$73:$Z$75,4,FALSE)</f>
        <v>50</v>
      </c>
      <c r="AV185">
        <f>VLOOKUP(R185,counts!$W$79:$Z$81,4,FALSE)</f>
        <v>40</v>
      </c>
      <c r="AW185">
        <f t="shared" si="105"/>
        <v>432</v>
      </c>
      <c r="AX185">
        <f t="shared" si="106"/>
        <v>0</v>
      </c>
      <c r="AY185">
        <f t="shared" si="107"/>
        <v>1</v>
      </c>
      <c r="AZ185" t="str">
        <f t="shared" si="108"/>
        <v>Train</v>
      </c>
      <c r="BA185" t="str">
        <f t="shared" si="109"/>
        <v>18-30</v>
      </c>
      <c r="BB185" t="str">
        <f t="shared" si="110"/>
        <v>Blank</v>
      </c>
      <c r="BC185" t="str">
        <f t="shared" si="111"/>
        <v>0</v>
      </c>
      <c r="BD185" t="str">
        <f t="shared" si="112"/>
        <v>Blank</v>
      </c>
      <c r="BE185" t="str">
        <f t="shared" si="113"/>
        <v>male</v>
      </c>
      <c r="BF185">
        <f t="shared" si="114"/>
        <v>0</v>
      </c>
      <c r="BG185">
        <f t="shared" si="115"/>
        <v>0</v>
      </c>
      <c r="BH185" t="str">
        <f t="shared" si="116"/>
        <v>S, blank</v>
      </c>
      <c r="BI185">
        <f t="shared" si="117"/>
        <v>3</v>
      </c>
      <c r="BK185">
        <f t="shared" si="118"/>
        <v>-8.7462856143731463E-2</v>
      </c>
      <c r="BL185">
        <f t="shared" si="125"/>
        <v>-0.2148129459049134</v>
      </c>
      <c r="BM185">
        <f t="shared" si="126"/>
        <v>0</v>
      </c>
      <c r="BN185">
        <f t="shared" si="127"/>
        <v>-0.24005469764357676</v>
      </c>
      <c r="BO185">
        <f t="shared" si="128"/>
        <v>-1.1543150029727813</v>
      </c>
      <c r="BP185">
        <f t="shared" si="129"/>
        <v>-6.3943938845999151E-2</v>
      </c>
      <c r="BQ185">
        <f t="shared" si="130"/>
        <v>-0.12308910231949276</v>
      </c>
      <c r="BR185">
        <f t="shared" si="131"/>
        <v>-0.13196937436222192</v>
      </c>
      <c r="BS185">
        <f t="shared" si="132"/>
        <v>-0.33933712916299258</v>
      </c>
      <c r="BT185">
        <f t="shared" si="119"/>
        <v>-0.52064632557427459</v>
      </c>
      <c r="BV185">
        <f t="shared" si="120"/>
        <v>-2.8756313729299841</v>
      </c>
      <c r="BW185">
        <f t="shared" si="121"/>
        <v>5.6380531122747275E-2</v>
      </c>
      <c r="BX185">
        <f t="shared" si="122"/>
        <v>5.3371422003418274E-2</v>
      </c>
      <c r="BY185">
        <f t="shared" si="123"/>
        <v>0.94662857799658173</v>
      </c>
      <c r="BZ185">
        <f t="shared" si="124"/>
        <v>-5.4848471815077751E-2</v>
      </c>
    </row>
    <row r="186" spans="1:78" x14ac:dyDescent="0.3">
      <c r="A186" t="s">
        <v>2820</v>
      </c>
      <c r="B186" t="s">
        <v>2838</v>
      </c>
      <c r="C186" t="s">
        <v>2825</v>
      </c>
      <c r="D186" t="s">
        <v>2838</v>
      </c>
      <c r="E186" t="s">
        <v>20</v>
      </c>
      <c r="F186">
        <v>0</v>
      </c>
      <c r="G186">
        <v>0</v>
      </c>
      <c r="H186" t="s">
        <v>2843</v>
      </c>
      <c r="I186">
        <v>3</v>
      </c>
      <c r="J186">
        <v>-11.613432440426715</v>
      </c>
      <c r="K186">
        <v>-42.171718189759716</v>
      </c>
      <c r="L186">
        <v>-82.840254641099079</v>
      </c>
      <c r="M186">
        <v>-33.757758935166962</v>
      </c>
      <c r="N186">
        <v>-108.67008854708662</v>
      </c>
      <c r="O186">
        <v>-14.754319664473872</v>
      </c>
      <c r="P186">
        <v>-22.013681658285037</v>
      </c>
      <c r="Q186">
        <v>-22.422560732600829</v>
      </c>
      <c r="R186">
        <v>-67.960368165567971</v>
      </c>
      <c r="S186">
        <v>0</v>
      </c>
      <c r="T186">
        <v>1</v>
      </c>
      <c r="U186" t="s">
        <v>2818</v>
      </c>
      <c r="W186">
        <f t="shared" si="90"/>
        <v>-8.5268679762827468E-2</v>
      </c>
      <c r="X186">
        <f t="shared" si="91"/>
        <v>-0.21927540312111751</v>
      </c>
      <c r="Y186">
        <f t="shared" si="92"/>
        <v>0.27424895647063957</v>
      </c>
      <c r="Z186">
        <f t="shared" si="93"/>
        <v>-0.24557244416175711</v>
      </c>
      <c r="AA186">
        <f t="shared" si="94"/>
        <v>-1.1909036060913412</v>
      </c>
      <c r="AB186">
        <f t="shared" si="95"/>
        <v>-6.7444200102322438E-2</v>
      </c>
      <c r="AC186">
        <f t="shared" si="96"/>
        <v>-0.15242674717787899</v>
      </c>
      <c r="AD186">
        <f t="shared" si="97"/>
        <v>-0.14484805481342802</v>
      </c>
      <c r="AE186">
        <f t="shared" si="98"/>
        <v>-0.48361783291079313</v>
      </c>
      <c r="AF186">
        <f t="shared" si="99"/>
        <v>-0.5239687488631376</v>
      </c>
      <c r="AH186">
        <f t="shared" si="100"/>
        <v>-2.8390767605339642</v>
      </c>
      <c r="AI186">
        <f t="shared" si="101"/>
        <v>5.8479631752988308E-2</v>
      </c>
      <c r="AJ186">
        <f t="shared" si="102"/>
        <v>5.5248707673418308E-2</v>
      </c>
      <c r="AK186">
        <f t="shared" si="103"/>
        <v>0.94475129232658173</v>
      </c>
      <c r="AL186">
        <f t="shared" si="104"/>
        <v>-5.6833568850238797E-2</v>
      </c>
      <c r="AN186">
        <f>VLOOKUP(J186,counts!$W$8:$Z$13,4,FALSE)</f>
        <v>52</v>
      </c>
      <c r="AO186">
        <f>VLOOKUP(K186,counts!$W$17:$Z$23,4,FALSE)</f>
        <v>48</v>
      </c>
      <c r="AP186">
        <f>VLOOKUP(L186,counts!$W$27:$Z$33,4,FALSE)</f>
        <v>62</v>
      </c>
      <c r="AQ186">
        <f>VLOOKUP(M186,counts!$W$38:$Z$49,4,FALSE)</f>
        <v>47</v>
      </c>
      <c r="AR186">
        <f>VLOOKUP(N186,counts!$W$53:$Z$54,4,FALSE)</f>
        <v>20</v>
      </c>
      <c r="AS186">
        <f>VLOOKUP(O186,counts!$W$58:$Z$62,4,FALSE)</f>
        <v>52</v>
      </c>
      <c r="AT186">
        <f>VLOOKUP(P186,counts!$W$66:$Z$69,4,FALSE)</f>
        <v>50</v>
      </c>
      <c r="AU186">
        <f>VLOOKUP(Q186,counts!$W$73:$Z$75,4,FALSE)</f>
        <v>50</v>
      </c>
      <c r="AV186">
        <f>VLOOKUP(R186,counts!$W$79:$Z$81,4,FALSE)</f>
        <v>40</v>
      </c>
      <c r="AW186">
        <f t="shared" si="105"/>
        <v>421</v>
      </c>
      <c r="AX186">
        <f t="shared" si="106"/>
        <v>0</v>
      </c>
      <c r="AY186">
        <f t="shared" si="107"/>
        <v>1</v>
      </c>
      <c r="AZ186" t="str">
        <f t="shared" si="108"/>
        <v>Train</v>
      </c>
      <c r="BA186" t="str">
        <f t="shared" si="109"/>
        <v>18-30</v>
      </c>
      <c r="BB186" t="str">
        <f t="shared" si="110"/>
        <v>Blank</v>
      </c>
      <c r="BC186" t="str">
        <f t="shared" si="111"/>
        <v>0-10</v>
      </c>
      <c r="BD186" t="str">
        <f t="shared" si="112"/>
        <v>Blank</v>
      </c>
      <c r="BE186" t="str">
        <f t="shared" si="113"/>
        <v>male</v>
      </c>
      <c r="BF186">
        <f t="shared" si="114"/>
        <v>0</v>
      </c>
      <c r="BG186">
        <f t="shared" si="115"/>
        <v>0</v>
      </c>
      <c r="BH186" t="str">
        <f t="shared" si="116"/>
        <v>S, blank</v>
      </c>
      <c r="BI186">
        <f t="shared" si="117"/>
        <v>3</v>
      </c>
      <c r="BK186">
        <f t="shared" si="118"/>
        <v>-8.7462856143731463E-2</v>
      </c>
      <c r="BL186">
        <f t="shared" si="125"/>
        <v>-0.2148129459049134</v>
      </c>
      <c r="BM186">
        <f t="shared" si="126"/>
        <v>0</v>
      </c>
      <c r="BN186">
        <f t="shared" si="127"/>
        <v>-0.24005469764357676</v>
      </c>
      <c r="BO186">
        <f t="shared" si="128"/>
        <v>-1.1543150029727813</v>
      </c>
      <c r="BP186">
        <f t="shared" si="129"/>
        <v>-6.3943938845999151E-2</v>
      </c>
      <c r="BQ186">
        <f t="shared" si="130"/>
        <v>-0.12308910231949276</v>
      </c>
      <c r="BR186">
        <f t="shared" si="131"/>
        <v>-0.13196937436222192</v>
      </c>
      <c r="BS186">
        <f t="shared" si="132"/>
        <v>-0.33933712916299258</v>
      </c>
      <c r="BT186">
        <f t="shared" si="119"/>
        <v>-0.52064632557427459</v>
      </c>
      <c r="BV186">
        <f t="shared" si="120"/>
        <v>-2.8756313729299841</v>
      </c>
      <c r="BW186">
        <f t="shared" si="121"/>
        <v>5.6380531122747275E-2</v>
      </c>
      <c r="BX186">
        <f t="shared" si="122"/>
        <v>5.3371422003418274E-2</v>
      </c>
      <c r="BY186">
        <f t="shared" si="123"/>
        <v>0.94662857799658173</v>
      </c>
      <c r="BZ186">
        <f t="shared" si="124"/>
        <v>-5.4848471815077751E-2</v>
      </c>
    </row>
    <row r="187" spans="1:78" x14ac:dyDescent="0.3">
      <c r="A187" t="s">
        <v>2820</v>
      </c>
      <c r="B187" t="s">
        <v>2838</v>
      </c>
      <c r="C187" t="s">
        <v>2825</v>
      </c>
      <c r="D187" t="s">
        <v>2838</v>
      </c>
      <c r="E187" t="s">
        <v>20</v>
      </c>
      <c r="F187">
        <v>0</v>
      </c>
      <c r="G187">
        <v>0</v>
      </c>
      <c r="H187" t="s">
        <v>2843</v>
      </c>
      <c r="I187">
        <v>3</v>
      </c>
      <c r="J187">
        <v>-11.613432440426715</v>
      </c>
      <c r="K187">
        <v>-42.171718189759716</v>
      </c>
      <c r="L187">
        <v>-82.840254641099079</v>
      </c>
      <c r="M187">
        <v>-33.757758935166962</v>
      </c>
      <c r="N187">
        <v>-108.67008854708662</v>
      </c>
      <c r="O187">
        <v>-14.754319664473872</v>
      </c>
      <c r="P187">
        <v>-22.013681658285037</v>
      </c>
      <c r="Q187">
        <v>-22.422560732600829</v>
      </c>
      <c r="R187">
        <v>-67.960368165567971</v>
      </c>
      <c r="S187">
        <v>0</v>
      </c>
      <c r="T187">
        <v>1</v>
      </c>
      <c r="U187" t="s">
        <v>2818</v>
      </c>
      <c r="W187">
        <f t="shared" si="90"/>
        <v>-8.5268679762827468E-2</v>
      </c>
      <c r="X187">
        <f t="shared" si="91"/>
        <v>-0.21927540312111751</v>
      </c>
      <c r="Y187">
        <f t="shared" si="92"/>
        <v>0.27424895647063957</v>
      </c>
      <c r="Z187">
        <f t="shared" si="93"/>
        <v>-0.24557244416175711</v>
      </c>
      <c r="AA187">
        <f t="shared" si="94"/>
        <v>-1.1909036060913412</v>
      </c>
      <c r="AB187">
        <f t="shared" si="95"/>
        <v>-6.7444200102322438E-2</v>
      </c>
      <c r="AC187">
        <f t="shared" si="96"/>
        <v>-0.15242674717787899</v>
      </c>
      <c r="AD187">
        <f t="shared" si="97"/>
        <v>-0.14484805481342802</v>
      </c>
      <c r="AE187">
        <f t="shared" si="98"/>
        <v>-0.48361783291079313</v>
      </c>
      <c r="AF187">
        <f t="shared" si="99"/>
        <v>-0.5239687488631376</v>
      </c>
      <c r="AH187">
        <f t="shared" si="100"/>
        <v>-2.8390767605339642</v>
      </c>
      <c r="AI187">
        <f t="shared" si="101"/>
        <v>5.8479631752988308E-2</v>
      </c>
      <c r="AJ187">
        <f t="shared" si="102"/>
        <v>5.5248707673418308E-2</v>
      </c>
      <c r="AK187">
        <f t="shared" si="103"/>
        <v>0.94475129232658173</v>
      </c>
      <c r="AL187">
        <f t="shared" si="104"/>
        <v>-5.6833568850238797E-2</v>
      </c>
      <c r="AN187">
        <f>VLOOKUP(J187,counts!$W$8:$Z$13,4,FALSE)</f>
        <v>52</v>
      </c>
      <c r="AO187">
        <f>VLOOKUP(K187,counts!$W$17:$Z$23,4,FALSE)</f>
        <v>48</v>
      </c>
      <c r="AP187">
        <f>VLOOKUP(L187,counts!$W$27:$Z$33,4,FALSE)</f>
        <v>62</v>
      </c>
      <c r="AQ187">
        <f>VLOOKUP(M187,counts!$W$38:$Z$49,4,FALSE)</f>
        <v>47</v>
      </c>
      <c r="AR187">
        <f>VLOOKUP(N187,counts!$W$53:$Z$54,4,FALSE)</f>
        <v>20</v>
      </c>
      <c r="AS187">
        <f>VLOOKUP(O187,counts!$W$58:$Z$62,4,FALSE)</f>
        <v>52</v>
      </c>
      <c r="AT187">
        <f>VLOOKUP(P187,counts!$W$66:$Z$69,4,FALSE)</f>
        <v>50</v>
      </c>
      <c r="AU187">
        <f>VLOOKUP(Q187,counts!$W$73:$Z$75,4,FALSE)</f>
        <v>50</v>
      </c>
      <c r="AV187">
        <f>VLOOKUP(R187,counts!$W$79:$Z$81,4,FALSE)</f>
        <v>40</v>
      </c>
      <c r="AW187">
        <f t="shared" si="105"/>
        <v>421</v>
      </c>
      <c r="AX187">
        <f t="shared" si="106"/>
        <v>0</v>
      </c>
      <c r="AY187">
        <f t="shared" si="107"/>
        <v>1</v>
      </c>
      <c r="AZ187" t="str">
        <f t="shared" si="108"/>
        <v>Train</v>
      </c>
      <c r="BA187" t="str">
        <f t="shared" si="109"/>
        <v>18-30</v>
      </c>
      <c r="BB187" t="str">
        <f t="shared" si="110"/>
        <v>Blank</v>
      </c>
      <c r="BC187" t="str">
        <f t="shared" si="111"/>
        <v>0-10</v>
      </c>
      <c r="BD187" t="str">
        <f t="shared" si="112"/>
        <v>Blank</v>
      </c>
      <c r="BE187" t="str">
        <f t="shared" si="113"/>
        <v>male</v>
      </c>
      <c r="BF187">
        <f t="shared" si="114"/>
        <v>0</v>
      </c>
      <c r="BG187">
        <f t="shared" si="115"/>
        <v>0</v>
      </c>
      <c r="BH187" t="str">
        <f t="shared" si="116"/>
        <v>S, blank</v>
      </c>
      <c r="BI187">
        <f t="shared" si="117"/>
        <v>3</v>
      </c>
      <c r="BK187">
        <f t="shared" si="118"/>
        <v>-8.7462856143731463E-2</v>
      </c>
      <c r="BL187">
        <f t="shared" si="125"/>
        <v>-0.2148129459049134</v>
      </c>
      <c r="BM187">
        <f t="shared" si="126"/>
        <v>0</v>
      </c>
      <c r="BN187">
        <f t="shared" si="127"/>
        <v>-0.24005469764357676</v>
      </c>
      <c r="BO187">
        <f t="shared" si="128"/>
        <v>-1.1543150029727813</v>
      </c>
      <c r="BP187">
        <f t="shared" si="129"/>
        <v>-6.3943938845999151E-2</v>
      </c>
      <c r="BQ187">
        <f t="shared" si="130"/>
        <v>-0.12308910231949276</v>
      </c>
      <c r="BR187">
        <f t="shared" si="131"/>
        <v>-0.13196937436222192</v>
      </c>
      <c r="BS187">
        <f t="shared" si="132"/>
        <v>-0.33933712916299258</v>
      </c>
      <c r="BT187">
        <f t="shared" si="119"/>
        <v>-0.52064632557427459</v>
      </c>
      <c r="BV187">
        <f t="shared" si="120"/>
        <v>-2.8756313729299841</v>
      </c>
      <c r="BW187">
        <f t="shared" si="121"/>
        <v>5.6380531122747275E-2</v>
      </c>
      <c r="BX187">
        <f t="shared" si="122"/>
        <v>5.3371422003418274E-2</v>
      </c>
      <c r="BY187">
        <f t="shared" si="123"/>
        <v>0.94662857799658173</v>
      </c>
      <c r="BZ187">
        <f t="shared" si="124"/>
        <v>-5.4848471815077751E-2</v>
      </c>
    </row>
    <row r="188" spans="1:78" x14ac:dyDescent="0.3">
      <c r="A188" t="s">
        <v>2821</v>
      </c>
      <c r="B188" t="s">
        <v>2838</v>
      </c>
      <c r="C188" t="s">
        <v>2825</v>
      </c>
      <c r="D188" t="s">
        <v>2838</v>
      </c>
      <c r="E188" t="s">
        <v>20</v>
      </c>
      <c r="F188">
        <v>0</v>
      </c>
      <c r="G188">
        <v>0</v>
      </c>
      <c r="H188" t="s">
        <v>2843</v>
      </c>
      <c r="I188">
        <v>3</v>
      </c>
      <c r="J188">
        <v>-3.7643689058441341</v>
      </c>
      <c r="K188">
        <v>-42.171718189759716</v>
      </c>
      <c r="L188">
        <v>-82.840254641099079</v>
      </c>
      <c r="M188">
        <v>-33.757758935166962</v>
      </c>
      <c r="N188">
        <v>-108.67008854708662</v>
      </c>
      <c r="O188">
        <v>-14.754319664473872</v>
      </c>
      <c r="P188">
        <v>-22.013681658285037</v>
      </c>
      <c r="Q188">
        <v>-22.422560732600829</v>
      </c>
      <c r="R188">
        <v>-67.960368165567971</v>
      </c>
      <c r="S188">
        <v>0</v>
      </c>
      <c r="T188">
        <v>1</v>
      </c>
      <c r="U188" t="s">
        <v>2818</v>
      </c>
      <c r="W188">
        <f t="shared" si="90"/>
        <v>-2.7638923151110589E-2</v>
      </c>
      <c r="X188">
        <f t="shared" si="91"/>
        <v>-0.21927540312111751</v>
      </c>
      <c r="Y188">
        <f t="shared" si="92"/>
        <v>0.27424895647063957</v>
      </c>
      <c r="Z188">
        <f t="shared" si="93"/>
        <v>-0.24557244416175711</v>
      </c>
      <c r="AA188">
        <f t="shared" si="94"/>
        <v>-1.1909036060913412</v>
      </c>
      <c r="AB188">
        <f t="shared" si="95"/>
        <v>-6.7444200102322438E-2</v>
      </c>
      <c r="AC188">
        <f t="shared" si="96"/>
        <v>-0.15242674717787899</v>
      </c>
      <c r="AD188">
        <f t="shared" si="97"/>
        <v>-0.14484805481342802</v>
      </c>
      <c r="AE188">
        <f t="shared" si="98"/>
        <v>-0.48361783291079313</v>
      </c>
      <c r="AF188">
        <f t="shared" si="99"/>
        <v>-0.5239687488631376</v>
      </c>
      <c r="AH188">
        <f t="shared" si="100"/>
        <v>-2.7814470039222474</v>
      </c>
      <c r="AI188">
        <f t="shared" si="101"/>
        <v>6.1948802331281839E-2</v>
      </c>
      <c r="AJ188">
        <f t="shared" si="102"/>
        <v>5.8335017841996219E-2</v>
      </c>
      <c r="AK188">
        <f t="shared" si="103"/>
        <v>0.94166498215800376</v>
      </c>
      <c r="AL188">
        <f t="shared" si="104"/>
        <v>-6.0105712930062505E-2</v>
      </c>
      <c r="AN188">
        <f>VLOOKUP(J188,counts!$W$8:$Z$13,4,FALSE)</f>
        <v>53</v>
      </c>
      <c r="AO188">
        <f>VLOOKUP(K188,counts!$W$17:$Z$23,4,FALSE)</f>
        <v>48</v>
      </c>
      <c r="AP188">
        <f>VLOOKUP(L188,counts!$W$27:$Z$33,4,FALSE)</f>
        <v>62</v>
      </c>
      <c r="AQ188">
        <f>VLOOKUP(M188,counts!$W$38:$Z$49,4,FALSE)</f>
        <v>47</v>
      </c>
      <c r="AR188">
        <f>VLOOKUP(N188,counts!$W$53:$Z$54,4,FALSE)</f>
        <v>20</v>
      </c>
      <c r="AS188">
        <f>VLOOKUP(O188,counts!$W$58:$Z$62,4,FALSE)</f>
        <v>52</v>
      </c>
      <c r="AT188">
        <f>VLOOKUP(P188,counts!$W$66:$Z$69,4,FALSE)</f>
        <v>50</v>
      </c>
      <c r="AU188">
        <f>VLOOKUP(Q188,counts!$W$73:$Z$75,4,FALSE)</f>
        <v>50</v>
      </c>
      <c r="AV188">
        <f>VLOOKUP(R188,counts!$W$79:$Z$81,4,FALSE)</f>
        <v>40</v>
      </c>
      <c r="AW188">
        <f t="shared" si="105"/>
        <v>422</v>
      </c>
      <c r="AX188">
        <f t="shared" si="106"/>
        <v>0</v>
      </c>
      <c r="AY188">
        <f t="shared" si="107"/>
        <v>1</v>
      </c>
      <c r="AZ188" t="str">
        <f t="shared" si="108"/>
        <v>Train</v>
      </c>
      <c r="BA188" t="str">
        <f t="shared" si="109"/>
        <v>0-17</v>
      </c>
      <c r="BB188" t="str">
        <f t="shared" si="110"/>
        <v>Blank</v>
      </c>
      <c r="BC188" t="str">
        <f t="shared" si="111"/>
        <v>0-10</v>
      </c>
      <c r="BD188" t="str">
        <f t="shared" si="112"/>
        <v>Blank</v>
      </c>
      <c r="BE188" t="str">
        <f t="shared" si="113"/>
        <v>male</v>
      </c>
      <c r="BF188">
        <f t="shared" si="114"/>
        <v>0</v>
      </c>
      <c r="BG188">
        <f t="shared" si="115"/>
        <v>0</v>
      </c>
      <c r="BH188" t="str">
        <f t="shared" si="116"/>
        <v>S, blank</v>
      </c>
      <c r="BI188">
        <f t="shared" si="117"/>
        <v>3</v>
      </c>
      <c r="BK188">
        <f t="shared" si="118"/>
        <v>-2.8350141766673408E-2</v>
      </c>
      <c r="BL188">
        <f t="shared" si="125"/>
        <v>-0.2148129459049134</v>
      </c>
      <c r="BM188">
        <f t="shared" si="126"/>
        <v>0</v>
      </c>
      <c r="BN188">
        <f t="shared" si="127"/>
        <v>-0.24005469764357676</v>
      </c>
      <c r="BO188">
        <f t="shared" si="128"/>
        <v>-1.1543150029727813</v>
      </c>
      <c r="BP188">
        <f t="shared" si="129"/>
        <v>-6.3943938845999151E-2</v>
      </c>
      <c r="BQ188">
        <f t="shared" si="130"/>
        <v>-0.12308910231949276</v>
      </c>
      <c r="BR188">
        <f t="shared" si="131"/>
        <v>-0.13196937436222192</v>
      </c>
      <c r="BS188">
        <f t="shared" si="132"/>
        <v>-0.33933712916299258</v>
      </c>
      <c r="BT188">
        <f t="shared" si="119"/>
        <v>-0.52064632557427459</v>
      </c>
      <c r="BV188">
        <f t="shared" si="120"/>
        <v>-2.8165186585529263</v>
      </c>
      <c r="BW188">
        <f t="shared" si="121"/>
        <v>5.9813812971519865E-2</v>
      </c>
      <c r="BX188">
        <f t="shared" si="122"/>
        <v>5.6438038681353962E-2</v>
      </c>
      <c r="BY188">
        <f t="shared" si="123"/>
        <v>0.943561961318646</v>
      </c>
      <c r="BZ188">
        <f t="shared" si="124"/>
        <v>-5.8093244555959045E-2</v>
      </c>
    </row>
    <row r="189" spans="1:78" x14ac:dyDescent="0.3">
      <c r="A189" t="s">
        <v>2810</v>
      </c>
      <c r="B189" t="s">
        <v>2838</v>
      </c>
      <c r="C189" t="s">
        <v>2825</v>
      </c>
      <c r="D189" t="s">
        <v>2838</v>
      </c>
      <c r="E189" t="s">
        <v>20</v>
      </c>
      <c r="F189">
        <v>0</v>
      </c>
      <c r="G189">
        <v>0</v>
      </c>
      <c r="H189" t="s">
        <v>527</v>
      </c>
      <c r="I189">
        <v>3</v>
      </c>
      <c r="J189">
        <v>32.769878926258563</v>
      </c>
      <c r="K189">
        <v>-42.171718189759716</v>
      </c>
      <c r="L189">
        <v>-82.840254641099079</v>
      </c>
      <c r="M189">
        <v>-33.757758935166962</v>
      </c>
      <c r="N189">
        <v>-108.67008854708662</v>
      </c>
      <c r="O189">
        <v>-14.754319664473872</v>
      </c>
      <c r="P189">
        <v>-22.013681658285037</v>
      </c>
      <c r="Q189">
        <v>-11.405315820044242</v>
      </c>
      <c r="R189">
        <v>-67.960368165567971</v>
      </c>
      <c r="S189">
        <v>0</v>
      </c>
      <c r="T189">
        <v>1</v>
      </c>
      <c r="U189" t="s">
        <v>2818</v>
      </c>
      <c r="W189">
        <f t="shared" si="90"/>
        <v>0.24060451777399761</v>
      </c>
      <c r="X189">
        <f t="shared" si="91"/>
        <v>-0.21927540312111751</v>
      </c>
      <c r="Y189">
        <f t="shared" si="92"/>
        <v>0.27424895647063957</v>
      </c>
      <c r="Z189">
        <f t="shared" si="93"/>
        <v>-0.24557244416175711</v>
      </c>
      <c r="AA189">
        <f t="shared" si="94"/>
        <v>-1.1909036060913412</v>
      </c>
      <c r="AB189">
        <f t="shared" si="95"/>
        <v>-6.7444200102322438E-2</v>
      </c>
      <c r="AC189">
        <f t="shared" si="96"/>
        <v>-0.15242674717787899</v>
      </c>
      <c r="AD189">
        <f t="shared" si="97"/>
        <v>-7.3677481834814665E-2</v>
      </c>
      <c r="AE189">
        <f t="shared" si="98"/>
        <v>-0.48361783291079313</v>
      </c>
      <c r="AF189">
        <f t="shared" si="99"/>
        <v>-0.5239687488631376</v>
      </c>
      <c r="AH189">
        <f t="shared" si="100"/>
        <v>-2.4420329900185256</v>
      </c>
      <c r="AI189">
        <f t="shared" si="101"/>
        <v>8.6983834318963685E-2</v>
      </c>
      <c r="AJ189">
        <f t="shared" si="102"/>
        <v>8.0023116786702098E-2</v>
      </c>
      <c r="AK189">
        <f t="shared" si="103"/>
        <v>0.91997688321329796</v>
      </c>
      <c r="AL189">
        <f t="shared" si="104"/>
        <v>-8.3406736196805387E-2</v>
      </c>
      <c r="AN189">
        <f>VLOOKUP(J189,counts!$W$8:$Z$13,4,FALSE)</f>
        <v>61</v>
      </c>
      <c r="AO189">
        <f>VLOOKUP(K189,counts!$W$17:$Z$23,4,FALSE)</f>
        <v>48</v>
      </c>
      <c r="AP189">
        <f>VLOOKUP(L189,counts!$W$27:$Z$33,4,FALSE)</f>
        <v>62</v>
      </c>
      <c r="AQ189">
        <f>VLOOKUP(M189,counts!$W$38:$Z$49,4,FALSE)</f>
        <v>47</v>
      </c>
      <c r="AR189">
        <f>VLOOKUP(N189,counts!$W$53:$Z$54,4,FALSE)</f>
        <v>20</v>
      </c>
      <c r="AS189">
        <f>VLOOKUP(O189,counts!$W$58:$Z$62,4,FALSE)</f>
        <v>52</v>
      </c>
      <c r="AT189">
        <f>VLOOKUP(P189,counts!$W$66:$Z$69,4,FALSE)</f>
        <v>50</v>
      </c>
      <c r="AU189">
        <f>VLOOKUP(Q189,counts!$W$73:$Z$75,4,FALSE)</f>
        <v>52</v>
      </c>
      <c r="AV189">
        <f>VLOOKUP(R189,counts!$W$79:$Z$81,4,FALSE)</f>
        <v>40</v>
      </c>
      <c r="AW189">
        <f t="shared" si="105"/>
        <v>432</v>
      </c>
      <c r="AX189">
        <f t="shared" si="106"/>
        <v>0</v>
      </c>
      <c r="AY189">
        <f t="shared" si="107"/>
        <v>1</v>
      </c>
      <c r="AZ189" t="str">
        <f t="shared" si="108"/>
        <v>Train</v>
      </c>
      <c r="BA189" t="str">
        <f t="shared" si="109"/>
        <v>31-40</v>
      </c>
      <c r="BB189" t="str">
        <f t="shared" si="110"/>
        <v>Blank</v>
      </c>
      <c r="BC189" t="str">
        <f t="shared" si="111"/>
        <v>0-10</v>
      </c>
      <c r="BD189" t="str">
        <f t="shared" si="112"/>
        <v>Blank</v>
      </c>
      <c r="BE189" t="str">
        <f t="shared" si="113"/>
        <v>male</v>
      </c>
      <c r="BF189">
        <f t="shared" si="114"/>
        <v>0</v>
      </c>
      <c r="BG189">
        <f t="shared" si="115"/>
        <v>0</v>
      </c>
      <c r="BH189" t="str">
        <f t="shared" si="116"/>
        <v>Q</v>
      </c>
      <c r="BI189">
        <f t="shared" si="117"/>
        <v>3</v>
      </c>
      <c r="BK189">
        <f t="shared" si="118"/>
        <v>0.24679587375027071</v>
      </c>
      <c r="BL189">
        <f t="shared" si="125"/>
        <v>-0.2148129459049134</v>
      </c>
      <c r="BM189">
        <f t="shared" si="126"/>
        <v>0</v>
      </c>
      <c r="BN189">
        <f t="shared" si="127"/>
        <v>-0.24005469764357676</v>
      </c>
      <c r="BO189">
        <f t="shared" si="128"/>
        <v>-1.1543150029727813</v>
      </c>
      <c r="BP189">
        <f t="shared" si="129"/>
        <v>-6.3943938845999151E-2</v>
      </c>
      <c r="BQ189">
        <f t="shared" si="130"/>
        <v>-0.12308910231949276</v>
      </c>
      <c r="BR189">
        <f t="shared" si="131"/>
        <v>-6.7126694900034548E-2</v>
      </c>
      <c r="BS189">
        <f t="shared" si="132"/>
        <v>-0.33933712916299258</v>
      </c>
      <c r="BT189">
        <f t="shared" si="119"/>
        <v>-0.52064632557427459</v>
      </c>
      <c r="BV189">
        <f t="shared" si="120"/>
        <v>-2.4765299635737943</v>
      </c>
      <c r="BW189">
        <f t="shared" si="121"/>
        <v>8.4034322401619926E-2</v>
      </c>
      <c r="BX189">
        <f t="shared" si="122"/>
        <v>7.7519983145410365E-2</v>
      </c>
      <c r="BY189">
        <f t="shared" si="123"/>
        <v>0.92248001685458969</v>
      </c>
      <c r="BZ189">
        <f t="shared" si="124"/>
        <v>-8.0689565248322381E-2</v>
      </c>
    </row>
    <row r="190" spans="1:78" x14ac:dyDescent="0.3">
      <c r="A190" t="s">
        <v>2821</v>
      </c>
      <c r="B190" t="s">
        <v>2838</v>
      </c>
      <c r="C190" t="s">
        <v>2850</v>
      </c>
      <c r="D190" t="s">
        <v>2838</v>
      </c>
      <c r="E190" t="s">
        <v>15</v>
      </c>
      <c r="F190">
        <v>1</v>
      </c>
      <c r="G190">
        <v>0</v>
      </c>
      <c r="H190" t="s">
        <v>44</v>
      </c>
      <c r="I190">
        <v>3</v>
      </c>
      <c r="J190">
        <v>-3.7643689058441341</v>
      </c>
      <c r="K190">
        <v>-42.171718189759716</v>
      </c>
      <c r="L190">
        <v>-9.6115457513775127</v>
      </c>
      <c r="M190">
        <v>-33.757758935166962</v>
      </c>
      <c r="N190">
        <v>151.41878811967541</v>
      </c>
      <c r="O190">
        <v>48.695090775187893</v>
      </c>
      <c r="P190">
        <v>-22.013681658285037</v>
      </c>
      <c r="Q190">
        <v>72.444458573419169</v>
      </c>
      <c r="R190">
        <v>-67.960368165567971</v>
      </c>
      <c r="S190">
        <v>0</v>
      </c>
      <c r="T190">
        <v>1</v>
      </c>
      <c r="U190" t="s">
        <v>2818</v>
      </c>
      <c r="W190">
        <f t="shared" si="90"/>
        <v>-2.7638923151110589E-2</v>
      </c>
      <c r="X190">
        <f t="shared" si="91"/>
        <v>-0.21927540312111751</v>
      </c>
      <c r="Y190">
        <f t="shared" si="92"/>
        <v>3.1819752411496448E-2</v>
      </c>
      <c r="Z190">
        <f t="shared" si="93"/>
        <v>-0.24557244416175711</v>
      </c>
      <c r="AA190">
        <f t="shared" si="94"/>
        <v>1.6593819257225275</v>
      </c>
      <c r="AB190">
        <f t="shared" si="95"/>
        <v>0.222592537028351</v>
      </c>
      <c r="AC190">
        <f t="shared" si="96"/>
        <v>-0.15242674717787899</v>
      </c>
      <c r="AD190">
        <f t="shared" si="97"/>
        <v>0.46798575022321215</v>
      </c>
      <c r="AE190">
        <f t="shared" si="98"/>
        <v>-0.48361783291079313</v>
      </c>
      <c r="AF190">
        <f t="shared" si="99"/>
        <v>-0.5239687488631376</v>
      </c>
      <c r="AH190">
        <f t="shared" si="100"/>
        <v>0.729279865999792</v>
      </c>
      <c r="AI190">
        <f t="shared" si="101"/>
        <v>2.0735868095073449</v>
      </c>
      <c r="AJ190">
        <f t="shared" si="102"/>
        <v>0.67464722424407897</v>
      </c>
      <c r="AK190">
        <f t="shared" si="103"/>
        <v>0.32535277575592103</v>
      </c>
      <c r="AL190">
        <f t="shared" si="104"/>
        <v>-1.1228452214779649</v>
      </c>
      <c r="AN190">
        <f>VLOOKUP(J190,counts!$W$8:$Z$13,4,FALSE)</f>
        <v>53</v>
      </c>
      <c r="AO190">
        <f>VLOOKUP(K190,counts!$W$17:$Z$23,4,FALSE)</f>
        <v>48</v>
      </c>
      <c r="AP190">
        <f>VLOOKUP(L190,counts!$W$27:$Z$33,4,FALSE)</f>
        <v>55</v>
      </c>
      <c r="AQ190">
        <f>VLOOKUP(M190,counts!$W$38:$Z$49,4,FALSE)</f>
        <v>47</v>
      </c>
      <c r="AR190">
        <f>VLOOKUP(N190,counts!$W$53:$Z$54,4,FALSE)</f>
        <v>102</v>
      </c>
      <c r="AS190">
        <f>VLOOKUP(O190,counts!$W$58:$Z$62,4,FALSE)</f>
        <v>61</v>
      </c>
      <c r="AT190">
        <f>VLOOKUP(P190,counts!$W$66:$Z$69,4,FALSE)</f>
        <v>50</v>
      </c>
      <c r="AU190">
        <f>VLOOKUP(Q190,counts!$W$73:$Z$75,4,FALSE)</f>
        <v>68</v>
      </c>
      <c r="AV190">
        <f>VLOOKUP(R190,counts!$W$79:$Z$81,4,FALSE)</f>
        <v>40</v>
      </c>
      <c r="AW190">
        <f t="shared" si="105"/>
        <v>524</v>
      </c>
      <c r="AX190">
        <f t="shared" si="106"/>
        <v>0</v>
      </c>
      <c r="AY190">
        <f t="shared" si="107"/>
        <v>1</v>
      </c>
      <c r="AZ190" t="str">
        <f t="shared" si="108"/>
        <v>Train</v>
      </c>
      <c r="BA190" t="str">
        <f t="shared" si="109"/>
        <v>0-17</v>
      </c>
      <c r="BB190" t="str">
        <f t="shared" si="110"/>
        <v>Blank</v>
      </c>
      <c r="BC190" t="str">
        <f t="shared" si="111"/>
        <v>11-20</v>
      </c>
      <c r="BD190" t="str">
        <f t="shared" si="112"/>
        <v>Blank</v>
      </c>
      <c r="BE190" t="str">
        <f t="shared" si="113"/>
        <v>female</v>
      </c>
      <c r="BF190">
        <f t="shared" si="114"/>
        <v>1</v>
      </c>
      <c r="BG190">
        <f t="shared" si="115"/>
        <v>0</v>
      </c>
      <c r="BH190" t="str">
        <f t="shared" si="116"/>
        <v>C</v>
      </c>
      <c r="BI190">
        <f t="shared" si="117"/>
        <v>3</v>
      </c>
      <c r="BK190">
        <f t="shared" si="118"/>
        <v>-2.8350141766673408E-2</v>
      </c>
      <c r="BL190">
        <f t="shared" si="125"/>
        <v>-0.2148129459049134</v>
      </c>
      <c r="BM190">
        <f t="shared" si="126"/>
        <v>0</v>
      </c>
      <c r="BN190">
        <f t="shared" si="127"/>
        <v>-0.24005469764357676</v>
      </c>
      <c r="BO190">
        <f t="shared" si="128"/>
        <v>1.608400077660413</v>
      </c>
      <c r="BP190">
        <f t="shared" si="129"/>
        <v>0.21104029039891525</v>
      </c>
      <c r="BQ190">
        <f t="shared" si="130"/>
        <v>-0.12308910231949276</v>
      </c>
      <c r="BR190">
        <f t="shared" si="131"/>
        <v>0.42637636209158797</v>
      </c>
      <c r="BS190">
        <f t="shared" si="132"/>
        <v>-0.33933712916299258</v>
      </c>
      <c r="BT190">
        <f t="shared" si="119"/>
        <v>-0.52064632557427459</v>
      </c>
      <c r="BV190">
        <f t="shared" si="120"/>
        <v>0.77952638777899286</v>
      </c>
      <c r="BW190">
        <f t="shared" si="121"/>
        <v>2.1804393381962779</v>
      </c>
      <c r="BX190">
        <f t="shared" si="122"/>
        <v>0.68557803068580769</v>
      </c>
      <c r="BY190">
        <f t="shared" si="123"/>
        <v>0.31442196931419231</v>
      </c>
      <c r="BZ190">
        <f t="shared" si="124"/>
        <v>-1.1570193439148282</v>
      </c>
    </row>
    <row r="191" spans="1:78" x14ac:dyDescent="0.3">
      <c r="A191" t="s">
        <v>2821</v>
      </c>
      <c r="B191" t="s">
        <v>2838</v>
      </c>
      <c r="C191" t="s">
        <v>2825</v>
      </c>
      <c r="D191" t="s">
        <v>2838</v>
      </c>
      <c r="E191" t="s">
        <v>20</v>
      </c>
      <c r="F191">
        <v>0</v>
      </c>
      <c r="G191">
        <v>0</v>
      </c>
      <c r="H191" t="s">
        <v>527</v>
      </c>
      <c r="I191">
        <v>3</v>
      </c>
      <c r="J191">
        <v>-3.7643689058441341</v>
      </c>
      <c r="K191">
        <v>-42.171718189759716</v>
      </c>
      <c r="L191">
        <v>-82.840254641099079</v>
      </c>
      <c r="M191">
        <v>-33.757758935166962</v>
      </c>
      <c r="N191">
        <v>-108.67008854708662</v>
      </c>
      <c r="O191">
        <v>-14.754319664473872</v>
      </c>
      <c r="P191">
        <v>-22.013681658285037</v>
      </c>
      <c r="Q191">
        <v>-11.405315820044242</v>
      </c>
      <c r="R191">
        <v>-67.960368165567971</v>
      </c>
      <c r="S191">
        <v>0</v>
      </c>
      <c r="T191">
        <v>1</v>
      </c>
      <c r="U191" t="s">
        <v>2818</v>
      </c>
      <c r="W191">
        <f t="shared" si="90"/>
        <v>-2.7638923151110589E-2</v>
      </c>
      <c r="X191">
        <f t="shared" si="91"/>
        <v>-0.21927540312111751</v>
      </c>
      <c r="Y191">
        <f t="shared" si="92"/>
        <v>0.27424895647063957</v>
      </c>
      <c r="Z191">
        <f t="shared" si="93"/>
        <v>-0.24557244416175711</v>
      </c>
      <c r="AA191">
        <f t="shared" si="94"/>
        <v>-1.1909036060913412</v>
      </c>
      <c r="AB191">
        <f t="shared" si="95"/>
        <v>-6.7444200102322438E-2</v>
      </c>
      <c r="AC191">
        <f t="shared" si="96"/>
        <v>-0.15242674717787899</v>
      </c>
      <c r="AD191">
        <f t="shared" si="97"/>
        <v>-7.3677481834814665E-2</v>
      </c>
      <c r="AE191">
        <f t="shared" si="98"/>
        <v>-0.48361783291079313</v>
      </c>
      <c r="AF191">
        <f t="shared" si="99"/>
        <v>-0.5239687488631376</v>
      </c>
      <c r="AH191">
        <f t="shared" si="100"/>
        <v>-2.710276430943634</v>
      </c>
      <c r="AI191">
        <f t="shared" si="101"/>
        <v>6.6518416424689988E-2</v>
      </c>
      <c r="AJ191">
        <f t="shared" si="102"/>
        <v>6.2369683823820826E-2</v>
      </c>
      <c r="AK191">
        <f t="shared" si="103"/>
        <v>0.9376303161761792</v>
      </c>
      <c r="AL191">
        <f t="shared" si="104"/>
        <v>-6.4399526876463234E-2</v>
      </c>
      <c r="AN191">
        <f>VLOOKUP(J191,counts!$W$8:$Z$13,4,FALSE)</f>
        <v>53</v>
      </c>
      <c r="AO191">
        <f>VLOOKUP(K191,counts!$W$17:$Z$23,4,FALSE)</f>
        <v>48</v>
      </c>
      <c r="AP191">
        <f>VLOOKUP(L191,counts!$W$27:$Z$33,4,FALSE)</f>
        <v>62</v>
      </c>
      <c r="AQ191">
        <f>VLOOKUP(M191,counts!$W$38:$Z$49,4,FALSE)</f>
        <v>47</v>
      </c>
      <c r="AR191">
        <f>VLOOKUP(N191,counts!$W$53:$Z$54,4,FALSE)</f>
        <v>20</v>
      </c>
      <c r="AS191">
        <f>VLOOKUP(O191,counts!$W$58:$Z$62,4,FALSE)</f>
        <v>52</v>
      </c>
      <c r="AT191">
        <f>VLOOKUP(P191,counts!$W$66:$Z$69,4,FALSE)</f>
        <v>50</v>
      </c>
      <c r="AU191">
        <f>VLOOKUP(Q191,counts!$W$73:$Z$75,4,FALSE)</f>
        <v>52</v>
      </c>
      <c r="AV191">
        <f>VLOOKUP(R191,counts!$W$79:$Z$81,4,FALSE)</f>
        <v>40</v>
      </c>
      <c r="AW191">
        <f t="shared" si="105"/>
        <v>424</v>
      </c>
      <c r="AX191">
        <f t="shared" si="106"/>
        <v>0</v>
      </c>
      <c r="AY191">
        <f t="shared" si="107"/>
        <v>1</v>
      </c>
      <c r="AZ191" t="str">
        <f t="shared" si="108"/>
        <v>Train</v>
      </c>
      <c r="BA191" t="str">
        <f t="shared" si="109"/>
        <v>0-17</v>
      </c>
      <c r="BB191" t="str">
        <f t="shared" si="110"/>
        <v>Blank</v>
      </c>
      <c r="BC191" t="str">
        <f t="shared" si="111"/>
        <v>0-10</v>
      </c>
      <c r="BD191" t="str">
        <f t="shared" si="112"/>
        <v>Blank</v>
      </c>
      <c r="BE191" t="str">
        <f t="shared" si="113"/>
        <v>male</v>
      </c>
      <c r="BF191">
        <f t="shared" si="114"/>
        <v>0</v>
      </c>
      <c r="BG191">
        <f t="shared" si="115"/>
        <v>0</v>
      </c>
      <c r="BH191" t="str">
        <f t="shared" si="116"/>
        <v>Q</v>
      </c>
      <c r="BI191">
        <f t="shared" si="117"/>
        <v>3</v>
      </c>
      <c r="BK191">
        <f t="shared" si="118"/>
        <v>-2.8350141766673408E-2</v>
      </c>
      <c r="BL191">
        <f t="shared" si="125"/>
        <v>-0.2148129459049134</v>
      </c>
      <c r="BM191">
        <f t="shared" si="126"/>
        <v>0</v>
      </c>
      <c r="BN191">
        <f t="shared" si="127"/>
        <v>-0.24005469764357676</v>
      </c>
      <c r="BO191">
        <f t="shared" si="128"/>
        <v>-1.1543150029727813</v>
      </c>
      <c r="BP191">
        <f t="shared" si="129"/>
        <v>-6.3943938845999151E-2</v>
      </c>
      <c r="BQ191">
        <f t="shared" si="130"/>
        <v>-0.12308910231949276</v>
      </c>
      <c r="BR191">
        <f t="shared" si="131"/>
        <v>-6.7126694900034548E-2</v>
      </c>
      <c r="BS191">
        <f t="shared" si="132"/>
        <v>-0.33933712916299258</v>
      </c>
      <c r="BT191">
        <f t="shared" si="119"/>
        <v>-0.52064632557427459</v>
      </c>
      <c r="BV191">
        <f t="shared" si="120"/>
        <v>-2.7516759790907388</v>
      </c>
      <c r="BW191">
        <f t="shared" si="121"/>
        <v>6.3820809181545632E-2</v>
      </c>
      <c r="BX191">
        <f t="shared" si="122"/>
        <v>5.9992066925863584E-2</v>
      </c>
      <c r="BY191">
        <f t="shared" si="123"/>
        <v>0.94000793307413644</v>
      </c>
      <c r="BZ191">
        <f t="shared" si="124"/>
        <v>-6.1866964313128672E-2</v>
      </c>
    </row>
    <row r="192" spans="1:78" x14ac:dyDescent="0.3">
      <c r="A192" t="s">
        <v>2820</v>
      </c>
      <c r="B192" t="s">
        <v>2838</v>
      </c>
      <c r="C192" t="s">
        <v>2825</v>
      </c>
      <c r="D192" t="s">
        <v>2838</v>
      </c>
      <c r="E192" t="s">
        <v>15</v>
      </c>
      <c r="F192">
        <v>2</v>
      </c>
      <c r="G192">
        <v>0</v>
      </c>
      <c r="H192" t="s">
        <v>2843</v>
      </c>
      <c r="I192">
        <v>3</v>
      </c>
      <c r="J192">
        <v>-11.613432440426715</v>
      </c>
      <c r="K192">
        <v>-42.171718189759716</v>
      </c>
      <c r="L192">
        <v>-82.840254641099079</v>
      </c>
      <c r="M192">
        <v>-33.757758935166962</v>
      </c>
      <c r="N192">
        <v>151.41878811967541</v>
      </c>
      <c r="O192">
        <v>47.533478806865013</v>
      </c>
      <c r="P192">
        <v>-22.013681658285037</v>
      </c>
      <c r="Q192">
        <v>-22.422560732600829</v>
      </c>
      <c r="R192">
        <v>-67.960368165567971</v>
      </c>
      <c r="S192">
        <v>0</v>
      </c>
      <c r="T192">
        <v>1</v>
      </c>
      <c r="U192" t="s">
        <v>2818</v>
      </c>
      <c r="W192">
        <f t="shared" si="90"/>
        <v>-8.5268679762827468E-2</v>
      </c>
      <c r="X192">
        <f t="shared" si="91"/>
        <v>-0.21927540312111751</v>
      </c>
      <c r="Y192">
        <f t="shared" si="92"/>
        <v>0.27424895647063957</v>
      </c>
      <c r="Z192">
        <f t="shared" si="93"/>
        <v>-0.24557244416175711</v>
      </c>
      <c r="AA192">
        <f t="shared" si="94"/>
        <v>1.6593819257225275</v>
      </c>
      <c r="AB192">
        <f t="shared" si="95"/>
        <v>0.21728263512745474</v>
      </c>
      <c r="AC192">
        <f t="shared" si="96"/>
        <v>-0.15242674717787899</v>
      </c>
      <c r="AD192">
        <f t="shared" si="97"/>
        <v>-0.14484805481342802</v>
      </c>
      <c r="AE192">
        <f t="shared" si="98"/>
        <v>-0.48361783291079313</v>
      </c>
      <c r="AF192">
        <f t="shared" si="99"/>
        <v>-0.5239687488631376</v>
      </c>
      <c r="AH192">
        <f t="shared" si="100"/>
        <v>0.29593560650968198</v>
      </c>
      <c r="AI192">
        <f t="shared" si="101"/>
        <v>1.3443835844934033</v>
      </c>
      <c r="AJ192">
        <f t="shared" si="102"/>
        <v>0.5734486426989337</v>
      </c>
      <c r="AK192">
        <f t="shared" si="103"/>
        <v>0.4265513573010663</v>
      </c>
      <c r="AL192">
        <f t="shared" si="104"/>
        <v>-0.85202250358803155</v>
      </c>
      <c r="AN192">
        <f>VLOOKUP(J192,counts!$W$8:$Z$13,4,FALSE)</f>
        <v>52</v>
      </c>
      <c r="AO192">
        <f>VLOOKUP(K192,counts!$W$17:$Z$23,4,FALSE)</f>
        <v>48</v>
      </c>
      <c r="AP192">
        <f>VLOOKUP(L192,counts!$W$27:$Z$33,4,FALSE)</f>
        <v>62</v>
      </c>
      <c r="AQ192">
        <f>VLOOKUP(M192,counts!$W$38:$Z$49,4,FALSE)</f>
        <v>47</v>
      </c>
      <c r="AR192">
        <f>VLOOKUP(N192,counts!$W$53:$Z$54,4,FALSE)</f>
        <v>102</v>
      </c>
      <c r="AS192">
        <f>VLOOKUP(O192,counts!$W$58:$Z$62,4,FALSE)</f>
        <v>60</v>
      </c>
      <c r="AT192">
        <f>VLOOKUP(P192,counts!$W$66:$Z$69,4,FALSE)</f>
        <v>50</v>
      </c>
      <c r="AU192">
        <f>VLOOKUP(Q192,counts!$W$73:$Z$75,4,FALSE)</f>
        <v>50</v>
      </c>
      <c r="AV192">
        <f>VLOOKUP(R192,counts!$W$79:$Z$81,4,FALSE)</f>
        <v>40</v>
      </c>
      <c r="AW192">
        <f t="shared" si="105"/>
        <v>511</v>
      </c>
      <c r="AX192">
        <f t="shared" si="106"/>
        <v>0</v>
      </c>
      <c r="AY192">
        <f t="shared" si="107"/>
        <v>1</v>
      </c>
      <c r="AZ192" t="str">
        <f t="shared" si="108"/>
        <v>Train</v>
      </c>
      <c r="BA192" t="str">
        <f t="shared" si="109"/>
        <v>18-30</v>
      </c>
      <c r="BB192" t="str">
        <f t="shared" si="110"/>
        <v>Blank</v>
      </c>
      <c r="BC192" t="str">
        <f t="shared" si="111"/>
        <v>0-10</v>
      </c>
      <c r="BD192" t="str">
        <f t="shared" si="112"/>
        <v>Blank</v>
      </c>
      <c r="BE192" t="str">
        <f t="shared" si="113"/>
        <v>female</v>
      </c>
      <c r="BF192">
        <f t="shared" si="114"/>
        <v>2</v>
      </c>
      <c r="BG192">
        <f t="shared" si="115"/>
        <v>0</v>
      </c>
      <c r="BH192" t="str">
        <f t="shared" si="116"/>
        <v>S, blank</v>
      </c>
      <c r="BI192">
        <f t="shared" si="117"/>
        <v>3</v>
      </c>
      <c r="BK192">
        <f t="shared" si="118"/>
        <v>-8.7462856143731463E-2</v>
      </c>
      <c r="BL192">
        <f t="shared" si="125"/>
        <v>-0.2148129459049134</v>
      </c>
      <c r="BM192">
        <f t="shared" si="126"/>
        <v>0</v>
      </c>
      <c r="BN192">
        <f t="shared" si="127"/>
        <v>-0.24005469764357676</v>
      </c>
      <c r="BO192">
        <f t="shared" si="128"/>
        <v>1.608400077660413</v>
      </c>
      <c r="BP192">
        <f t="shared" si="129"/>
        <v>0.20600596510609481</v>
      </c>
      <c r="BQ192">
        <f t="shared" si="130"/>
        <v>-0.12308910231949276</v>
      </c>
      <c r="BR192">
        <f t="shared" si="131"/>
        <v>-0.13196937436222192</v>
      </c>
      <c r="BS192">
        <f t="shared" si="132"/>
        <v>-0.33933712916299258</v>
      </c>
      <c r="BT192">
        <f t="shared" si="119"/>
        <v>-0.52064632557427459</v>
      </c>
      <c r="BV192">
        <f t="shared" si="120"/>
        <v>0.15703361165530461</v>
      </c>
      <c r="BW192">
        <f t="shared" si="121"/>
        <v>1.1700349400511008</v>
      </c>
      <c r="BX192">
        <f t="shared" si="122"/>
        <v>0.53917792679575394</v>
      </c>
      <c r="BY192">
        <f t="shared" si="123"/>
        <v>0.46082207320424606</v>
      </c>
      <c r="BZ192">
        <f t="shared" si="124"/>
        <v>-0.77474326882877909</v>
      </c>
    </row>
    <row r="193" spans="1:78" x14ac:dyDescent="0.3">
      <c r="A193" t="s">
        <v>2820</v>
      </c>
      <c r="B193" t="s">
        <v>2823</v>
      </c>
      <c r="C193" t="s">
        <v>2825</v>
      </c>
      <c r="D193" t="s">
        <v>2838</v>
      </c>
      <c r="E193" t="s">
        <v>20</v>
      </c>
      <c r="F193">
        <v>0</v>
      </c>
      <c r="G193">
        <v>0</v>
      </c>
      <c r="H193" t="s">
        <v>44</v>
      </c>
      <c r="I193">
        <v>3</v>
      </c>
      <c r="J193">
        <v>-11.613432440426715</v>
      </c>
      <c r="K193">
        <v>123.30204897661667</v>
      </c>
      <c r="L193">
        <v>-82.840254641099079</v>
      </c>
      <c r="M193">
        <v>-33.757758935166962</v>
      </c>
      <c r="N193">
        <v>-108.67008854708662</v>
      </c>
      <c r="O193">
        <v>-14.754319664473872</v>
      </c>
      <c r="P193">
        <v>-22.013681658285037</v>
      </c>
      <c r="Q193">
        <v>72.444458573419169</v>
      </c>
      <c r="R193">
        <v>-67.960368165567971</v>
      </c>
      <c r="S193">
        <v>1</v>
      </c>
      <c r="T193">
        <v>1</v>
      </c>
      <c r="U193" t="s">
        <v>2818</v>
      </c>
      <c r="W193">
        <f t="shared" si="90"/>
        <v>-8.5268679762827468E-2</v>
      </c>
      <c r="X193">
        <f t="shared" si="91"/>
        <v>0.64111939602149381</v>
      </c>
      <c r="Y193">
        <f t="shared" si="92"/>
        <v>0.27424895647063957</v>
      </c>
      <c r="Z193">
        <f t="shared" si="93"/>
        <v>-0.24557244416175711</v>
      </c>
      <c r="AA193">
        <f t="shared" si="94"/>
        <v>-1.1909036060913412</v>
      </c>
      <c r="AB193">
        <f t="shared" si="95"/>
        <v>-6.7444200102322438E-2</v>
      </c>
      <c r="AC193">
        <f t="shared" si="96"/>
        <v>-0.15242674717787899</v>
      </c>
      <c r="AD193">
        <f t="shared" si="97"/>
        <v>0.46798575022321215</v>
      </c>
      <c r="AE193">
        <f t="shared" si="98"/>
        <v>-0.48361783291079313</v>
      </c>
      <c r="AF193">
        <f t="shared" si="99"/>
        <v>-0.5239687488631376</v>
      </c>
      <c r="AH193">
        <f t="shared" si="100"/>
        <v>-1.3658481563547122</v>
      </c>
      <c r="AI193">
        <f t="shared" si="101"/>
        <v>0.25516416507540018</v>
      </c>
      <c r="AJ193">
        <f t="shared" si="102"/>
        <v>0.20329146750303534</v>
      </c>
      <c r="AK193">
        <f t="shared" si="103"/>
        <v>0.20329146750303534</v>
      </c>
      <c r="AL193">
        <f t="shared" si="104"/>
        <v>-1.5931145292087512</v>
      </c>
      <c r="AN193">
        <f>VLOOKUP(J193,counts!$W$8:$Z$13,4,FALSE)</f>
        <v>52</v>
      </c>
      <c r="AO193">
        <f>VLOOKUP(K193,counts!$W$17:$Z$23,4,FALSE)</f>
        <v>73</v>
      </c>
      <c r="AP193">
        <f>VLOOKUP(L193,counts!$W$27:$Z$33,4,FALSE)</f>
        <v>62</v>
      </c>
      <c r="AQ193">
        <f>VLOOKUP(M193,counts!$W$38:$Z$49,4,FALSE)</f>
        <v>47</v>
      </c>
      <c r="AR193">
        <f>VLOOKUP(N193,counts!$W$53:$Z$54,4,FALSE)</f>
        <v>20</v>
      </c>
      <c r="AS193">
        <f>VLOOKUP(O193,counts!$W$58:$Z$62,4,FALSE)</f>
        <v>52</v>
      </c>
      <c r="AT193">
        <f>VLOOKUP(P193,counts!$W$66:$Z$69,4,FALSE)</f>
        <v>50</v>
      </c>
      <c r="AU193">
        <f>VLOOKUP(Q193,counts!$W$73:$Z$75,4,FALSE)</f>
        <v>68</v>
      </c>
      <c r="AV193">
        <f>VLOOKUP(R193,counts!$W$79:$Z$81,4,FALSE)</f>
        <v>40</v>
      </c>
      <c r="AW193">
        <f t="shared" si="105"/>
        <v>464</v>
      </c>
      <c r="AX193">
        <f t="shared" si="106"/>
        <v>1</v>
      </c>
      <c r="AY193">
        <f t="shared" si="107"/>
        <v>1</v>
      </c>
      <c r="AZ193" t="str">
        <f t="shared" si="108"/>
        <v>Train</v>
      </c>
      <c r="BA193" t="str">
        <f t="shared" si="109"/>
        <v>18-30</v>
      </c>
      <c r="BB193" t="str">
        <f t="shared" si="110"/>
        <v>F, G, T</v>
      </c>
      <c r="BC193" t="str">
        <f t="shared" si="111"/>
        <v>0-10</v>
      </c>
      <c r="BD193" t="str">
        <f t="shared" si="112"/>
        <v>Blank</v>
      </c>
      <c r="BE193" t="str">
        <f t="shared" si="113"/>
        <v>male</v>
      </c>
      <c r="BF193">
        <f t="shared" si="114"/>
        <v>0</v>
      </c>
      <c r="BG193">
        <f t="shared" si="115"/>
        <v>0</v>
      </c>
      <c r="BH193" t="str">
        <f t="shared" si="116"/>
        <v>C</v>
      </c>
      <c r="BI193">
        <f t="shared" si="117"/>
        <v>3</v>
      </c>
      <c r="BK193">
        <f t="shared" si="118"/>
        <v>-8.7462856143731463E-2</v>
      </c>
      <c r="BL193">
        <f t="shared" si="125"/>
        <v>0.62807202347308144</v>
      </c>
      <c r="BM193">
        <f t="shared" si="126"/>
        <v>0</v>
      </c>
      <c r="BN193">
        <f t="shared" si="127"/>
        <v>-0.24005469764357676</v>
      </c>
      <c r="BO193">
        <f t="shared" si="128"/>
        <v>-1.1543150029727813</v>
      </c>
      <c r="BP193">
        <f t="shared" si="129"/>
        <v>-6.3943938845999151E-2</v>
      </c>
      <c r="BQ193">
        <f t="shared" si="130"/>
        <v>-0.12308910231949276</v>
      </c>
      <c r="BR193">
        <f t="shared" si="131"/>
        <v>0.42637636209158797</v>
      </c>
      <c r="BS193">
        <f t="shared" si="132"/>
        <v>-0.33933712916299258</v>
      </c>
      <c r="BT193">
        <f t="shared" si="119"/>
        <v>-0.52064632557427459</v>
      </c>
      <c r="BV193">
        <f t="shared" si="120"/>
        <v>-1.4744006670981793</v>
      </c>
      <c r="BW193">
        <f t="shared" si="121"/>
        <v>0.22891588276043817</v>
      </c>
      <c r="BX193">
        <f t="shared" si="122"/>
        <v>0.18627465554944125</v>
      </c>
      <c r="BY193">
        <f t="shared" si="123"/>
        <v>0.18627465554944125</v>
      </c>
      <c r="BZ193">
        <f t="shared" si="124"/>
        <v>-1.6805330516948205</v>
      </c>
    </row>
    <row r="194" spans="1:78" x14ac:dyDescent="0.3">
      <c r="A194" t="s">
        <v>2821</v>
      </c>
      <c r="B194" t="s">
        <v>2838</v>
      </c>
      <c r="C194" t="s">
        <v>2825</v>
      </c>
      <c r="D194" t="s">
        <v>2838</v>
      </c>
      <c r="E194" t="s">
        <v>20</v>
      </c>
      <c r="F194">
        <v>0</v>
      </c>
      <c r="G194">
        <v>0</v>
      </c>
      <c r="H194" t="s">
        <v>44</v>
      </c>
      <c r="I194">
        <v>3</v>
      </c>
      <c r="J194">
        <v>-3.7643689058441341</v>
      </c>
      <c r="K194">
        <v>-42.171718189759716</v>
      </c>
      <c r="L194">
        <v>-82.840254641099079</v>
      </c>
      <c r="M194">
        <v>-33.757758935166962</v>
      </c>
      <c r="N194">
        <v>-108.67008854708662</v>
      </c>
      <c r="O194">
        <v>-14.754319664473872</v>
      </c>
      <c r="P194">
        <v>-22.013681658285037</v>
      </c>
      <c r="Q194">
        <v>72.444458573419169</v>
      </c>
      <c r="R194">
        <v>-67.960368165567971</v>
      </c>
      <c r="S194">
        <v>0</v>
      </c>
      <c r="T194">
        <v>1</v>
      </c>
      <c r="U194" t="s">
        <v>2818</v>
      </c>
      <c r="W194">
        <f t="shared" si="90"/>
        <v>-2.7638923151110589E-2</v>
      </c>
      <c r="X194">
        <f t="shared" si="91"/>
        <v>-0.21927540312111751</v>
      </c>
      <c r="Y194">
        <f t="shared" si="92"/>
        <v>0.27424895647063957</v>
      </c>
      <c r="Z194">
        <f t="shared" si="93"/>
        <v>-0.24557244416175711</v>
      </c>
      <c r="AA194">
        <f t="shared" si="94"/>
        <v>-1.1909036060913412</v>
      </c>
      <c r="AB194">
        <f t="shared" si="95"/>
        <v>-6.7444200102322438E-2</v>
      </c>
      <c r="AC194">
        <f t="shared" si="96"/>
        <v>-0.15242674717787899</v>
      </c>
      <c r="AD194">
        <f t="shared" si="97"/>
        <v>0.46798575022321215</v>
      </c>
      <c r="AE194">
        <f t="shared" si="98"/>
        <v>-0.48361783291079313</v>
      </c>
      <c r="AF194">
        <f t="shared" si="99"/>
        <v>-0.5239687488631376</v>
      </c>
      <c r="AH194">
        <f t="shared" si="100"/>
        <v>-2.1686131988856072</v>
      </c>
      <c r="AI194">
        <f t="shared" si="101"/>
        <v>0.1143360684021648</v>
      </c>
      <c r="AJ194">
        <f t="shared" si="102"/>
        <v>0.10260465549330205</v>
      </c>
      <c r="AK194">
        <f t="shared" si="103"/>
        <v>0.897395344506698</v>
      </c>
      <c r="AL194">
        <f t="shared" si="104"/>
        <v>-0.1082587732109002</v>
      </c>
      <c r="AN194">
        <f>VLOOKUP(J194,counts!$W$8:$Z$13,4,FALSE)</f>
        <v>53</v>
      </c>
      <c r="AO194">
        <f>VLOOKUP(K194,counts!$W$17:$Z$23,4,FALSE)</f>
        <v>48</v>
      </c>
      <c r="AP194">
        <f>VLOOKUP(L194,counts!$W$27:$Z$33,4,FALSE)</f>
        <v>62</v>
      </c>
      <c r="AQ194">
        <f>VLOOKUP(M194,counts!$W$38:$Z$49,4,FALSE)</f>
        <v>47</v>
      </c>
      <c r="AR194">
        <f>VLOOKUP(N194,counts!$W$53:$Z$54,4,FALSE)</f>
        <v>20</v>
      </c>
      <c r="AS194">
        <f>VLOOKUP(O194,counts!$W$58:$Z$62,4,FALSE)</f>
        <v>52</v>
      </c>
      <c r="AT194">
        <f>VLOOKUP(P194,counts!$W$66:$Z$69,4,FALSE)</f>
        <v>50</v>
      </c>
      <c r="AU194">
        <f>VLOOKUP(Q194,counts!$W$73:$Z$75,4,FALSE)</f>
        <v>68</v>
      </c>
      <c r="AV194">
        <f>VLOOKUP(R194,counts!$W$79:$Z$81,4,FALSE)</f>
        <v>40</v>
      </c>
      <c r="AW194">
        <f t="shared" si="105"/>
        <v>440</v>
      </c>
      <c r="AX194">
        <f t="shared" si="106"/>
        <v>0</v>
      </c>
      <c r="AY194">
        <f t="shared" si="107"/>
        <v>1</v>
      </c>
      <c r="AZ194" t="str">
        <f t="shared" si="108"/>
        <v>Train</v>
      </c>
      <c r="BA194" t="str">
        <f t="shared" si="109"/>
        <v>0-17</v>
      </c>
      <c r="BB194" t="str">
        <f t="shared" si="110"/>
        <v>Blank</v>
      </c>
      <c r="BC194" t="str">
        <f t="shared" si="111"/>
        <v>0-10</v>
      </c>
      <c r="BD194" t="str">
        <f t="shared" si="112"/>
        <v>Blank</v>
      </c>
      <c r="BE194" t="str">
        <f t="shared" si="113"/>
        <v>male</v>
      </c>
      <c r="BF194">
        <f t="shared" si="114"/>
        <v>0</v>
      </c>
      <c r="BG194">
        <f t="shared" si="115"/>
        <v>0</v>
      </c>
      <c r="BH194" t="str">
        <f t="shared" si="116"/>
        <v>C</v>
      </c>
      <c r="BI194">
        <f t="shared" si="117"/>
        <v>3</v>
      </c>
      <c r="BK194">
        <f t="shared" si="118"/>
        <v>-2.8350141766673408E-2</v>
      </c>
      <c r="BL194">
        <f t="shared" si="125"/>
        <v>-0.2148129459049134</v>
      </c>
      <c r="BM194">
        <f t="shared" si="126"/>
        <v>0</v>
      </c>
      <c r="BN194">
        <f t="shared" si="127"/>
        <v>-0.24005469764357676</v>
      </c>
      <c r="BO194">
        <f t="shared" si="128"/>
        <v>-1.1543150029727813</v>
      </c>
      <c r="BP194">
        <f t="shared" si="129"/>
        <v>-6.3943938845999151E-2</v>
      </c>
      <c r="BQ194">
        <f t="shared" si="130"/>
        <v>-0.12308910231949276</v>
      </c>
      <c r="BR194">
        <f t="shared" si="131"/>
        <v>0.42637636209158797</v>
      </c>
      <c r="BS194">
        <f t="shared" si="132"/>
        <v>-0.33933712916299258</v>
      </c>
      <c r="BT194">
        <f t="shared" si="119"/>
        <v>-0.52064632557427459</v>
      </c>
      <c r="BV194">
        <f t="shared" si="120"/>
        <v>-2.2581729220991162</v>
      </c>
      <c r="BW194">
        <f t="shared" si="121"/>
        <v>0.10454131549763737</v>
      </c>
      <c r="BX194">
        <f t="shared" si="122"/>
        <v>9.4646813143913572E-2</v>
      </c>
      <c r="BY194">
        <f t="shared" si="123"/>
        <v>0.90535318685608646</v>
      </c>
      <c r="BZ194">
        <f t="shared" si="124"/>
        <v>-9.9430149695076173E-2</v>
      </c>
    </row>
    <row r="195" spans="1:78" x14ac:dyDescent="0.3">
      <c r="A195" t="s">
        <v>2821</v>
      </c>
      <c r="B195" t="s">
        <v>2838</v>
      </c>
      <c r="C195" t="s">
        <v>2825</v>
      </c>
      <c r="D195" t="s">
        <v>2838</v>
      </c>
      <c r="E195" t="s">
        <v>20</v>
      </c>
      <c r="F195">
        <v>0</v>
      </c>
      <c r="G195">
        <v>0</v>
      </c>
      <c r="H195" t="s">
        <v>2843</v>
      </c>
      <c r="I195">
        <v>3</v>
      </c>
      <c r="J195">
        <v>-3.7643689058441341</v>
      </c>
      <c r="K195">
        <v>-42.171718189759716</v>
      </c>
      <c r="L195">
        <v>-82.840254641099079</v>
      </c>
      <c r="M195">
        <v>-33.757758935166962</v>
      </c>
      <c r="N195">
        <v>-108.67008854708662</v>
      </c>
      <c r="O195">
        <v>-14.754319664473872</v>
      </c>
      <c r="P195">
        <v>-22.013681658285037</v>
      </c>
      <c r="Q195">
        <v>-22.422560732600829</v>
      </c>
      <c r="R195">
        <v>-67.960368165567971</v>
      </c>
      <c r="S195">
        <v>0</v>
      </c>
      <c r="T195">
        <v>1</v>
      </c>
      <c r="U195" t="s">
        <v>2818</v>
      </c>
      <c r="W195">
        <f t="shared" si="90"/>
        <v>-2.7638923151110589E-2</v>
      </c>
      <c r="X195">
        <f t="shared" si="91"/>
        <v>-0.21927540312111751</v>
      </c>
      <c r="Y195">
        <f t="shared" si="92"/>
        <v>0.27424895647063957</v>
      </c>
      <c r="Z195">
        <f t="shared" si="93"/>
        <v>-0.24557244416175711</v>
      </c>
      <c r="AA195">
        <f t="shared" si="94"/>
        <v>-1.1909036060913412</v>
      </c>
      <c r="AB195">
        <f t="shared" si="95"/>
        <v>-6.7444200102322438E-2</v>
      </c>
      <c r="AC195">
        <f t="shared" si="96"/>
        <v>-0.15242674717787899</v>
      </c>
      <c r="AD195">
        <f t="shared" si="97"/>
        <v>-0.14484805481342802</v>
      </c>
      <c r="AE195">
        <f t="shared" si="98"/>
        <v>-0.48361783291079313</v>
      </c>
      <c r="AF195">
        <f t="shared" si="99"/>
        <v>-0.5239687488631376</v>
      </c>
      <c r="AH195">
        <f t="shared" si="100"/>
        <v>-2.7814470039222474</v>
      </c>
      <c r="AI195">
        <f t="shared" si="101"/>
        <v>6.1948802331281839E-2</v>
      </c>
      <c r="AJ195">
        <f t="shared" si="102"/>
        <v>5.8335017841996219E-2</v>
      </c>
      <c r="AK195">
        <f t="shared" si="103"/>
        <v>0.94166498215800376</v>
      </c>
      <c r="AL195">
        <f t="shared" si="104"/>
        <v>-6.0105712930062505E-2</v>
      </c>
      <c r="AN195">
        <f>VLOOKUP(J195,counts!$W$8:$Z$13,4,FALSE)</f>
        <v>53</v>
      </c>
      <c r="AO195">
        <f>VLOOKUP(K195,counts!$W$17:$Z$23,4,FALSE)</f>
        <v>48</v>
      </c>
      <c r="AP195">
        <f>VLOOKUP(L195,counts!$W$27:$Z$33,4,FALSE)</f>
        <v>62</v>
      </c>
      <c r="AQ195">
        <f>VLOOKUP(M195,counts!$W$38:$Z$49,4,FALSE)</f>
        <v>47</v>
      </c>
      <c r="AR195">
        <f>VLOOKUP(N195,counts!$W$53:$Z$54,4,FALSE)</f>
        <v>20</v>
      </c>
      <c r="AS195">
        <f>VLOOKUP(O195,counts!$W$58:$Z$62,4,FALSE)</f>
        <v>52</v>
      </c>
      <c r="AT195">
        <f>VLOOKUP(P195,counts!$W$66:$Z$69,4,FALSE)</f>
        <v>50</v>
      </c>
      <c r="AU195">
        <f>VLOOKUP(Q195,counts!$W$73:$Z$75,4,FALSE)</f>
        <v>50</v>
      </c>
      <c r="AV195">
        <f>VLOOKUP(R195,counts!$W$79:$Z$81,4,FALSE)</f>
        <v>40</v>
      </c>
      <c r="AW195">
        <f t="shared" si="105"/>
        <v>422</v>
      </c>
      <c r="AX195">
        <f t="shared" si="106"/>
        <v>0</v>
      </c>
      <c r="AY195">
        <f t="shared" si="107"/>
        <v>1</v>
      </c>
      <c r="AZ195" t="str">
        <f t="shared" si="108"/>
        <v>Train</v>
      </c>
      <c r="BA195" t="str">
        <f t="shared" si="109"/>
        <v>0-17</v>
      </c>
      <c r="BB195" t="str">
        <f t="shared" si="110"/>
        <v>Blank</v>
      </c>
      <c r="BC195" t="str">
        <f t="shared" si="111"/>
        <v>0-10</v>
      </c>
      <c r="BD195" t="str">
        <f t="shared" si="112"/>
        <v>Blank</v>
      </c>
      <c r="BE195" t="str">
        <f t="shared" si="113"/>
        <v>male</v>
      </c>
      <c r="BF195">
        <f t="shared" si="114"/>
        <v>0</v>
      </c>
      <c r="BG195">
        <f t="shared" si="115"/>
        <v>0</v>
      </c>
      <c r="BH195" t="str">
        <f t="shared" si="116"/>
        <v>S, blank</v>
      </c>
      <c r="BI195">
        <f t="shared" si="117"/>
        <v>3</v>
      </c>
      <c r="BK195">
        <f t="shared" si="118"/>
        <v>-2.8350141766673408E-2</v>
      </c>
      <c r="BL195">
        <f t="shared" si="125"/>
        <v>-0.2148129459049134</v>
      </c>
      <c r="BM195">
        <f t="shared" si="126"/>
        <v>0</v>
      </c>
      <c r="BN195">
        <f t="shared" si="127"/>
        <v>-0.24005469764357676</v>
      </c>
      <c r="BO195">
        <f t="shared" si="128"/>
        <v>-1.1543150029727813</v>
      </c>
      <c r="BP195">
        <f t="shared" si="129"/>
        <v>-6.3943938845999151E-2</v>
      </c>
      <c r="BQ195">
        <f t="shared" si="130"/>
        <v>-0.12308910231949276</v>
      </c>
      <c r="BR195">
        <f t="shared" si="131"/>
        <v>-0.13196937436222192</v>
      </c>
      <c r="BS195">
        <f t="shared" si="132"/>
        <v>-0.33933712916299258</v>
      </c>
      <c r="BT195">
        <f t="shared" si="119"/>
        <v>-0.52064632557427459</v>
      </c>
      <c r="BV195">
        <f t="shared" si="120"/>
        <v>-2.8165186585529263</v>
      </c>
      <c r="BW195">
        <f t="shared" si="121"/>
        <v>5.9813812971519865E-2</v>
      </c>
      <c r="BX195">
        <f t="shared" si="122"/>
        <v>5.6438038681353962E-2</v>
      </c>
      <c r="BY195">
        <f t="shared" si="123"/>
        <v>0.943561961318646</v>
      </c>
      <c r="BZ195">
        <f t="shared" si="124"/>
        <v>-5.8093244555959045E-2</v>
      </c>
    </row>
    <row r="196" spans="1:78" x14ac:dyDescent="0.3">
      <c r="A196" t="s">
        <v>2820</v>
      </c>
      <c r="B196" t="s">
        <v>2838</v>
      </c>
      <c r="C196" t="s">
        <v>2825</v>
      </c>
      <c r="D196" t="s">
        <v>2838</v>
      </c>
      <c r="E196" t="s">
        <v>15</v>
      </c>
      <c r="F196">
        <v>0</v>
      </c>
      <c r="G196">
        <v>0</v>
      </c>
      <c r="H196" t="s">
        <v>2843</v>
      </c>
      <c r="I196">
        <v>3</v>
      </c>
      <c r="J196">
        <v>-11.613432440426715</v>
      </c>
      <c r="K196">
        <v>-42.171718189759716</v>
      </c>
      <c r="L196">
        <v>-82.840254641099079</v>
      </c>
      <c r="M196">
        <v>-33.757758935166962</v>
      </c>
      <c r="N196">
        <v>151.41878811967541</v>
      </c>
      <c r="O196">
        <v>-14.754319664473872</v>
      </c>
      <c r="P196">
        <v>-22.013681658285037</v>
      </c>
      <c r="Q196">
        <v>-22.422560732600829</v>
      </c>
      <c r="R196">
        <v>-67.960368165567971</v>
      </c>
      <c r="S196">
        <v>1</v>
      </c>
      <c r="T196">
        <v>1</v>
      </c>
      <c r="U196" t="s">
        <v>2818</v>
      </c>
      <c r="W196">
        <f t="shared" si="90"/>
        <v>-8.5268679762827468E-2</v>
      </c>
      <c r="X196">
        <f t="shared" si="91"/>
        <v>-0.21927540312111751</v>
      </c>
      <c r="Y196">
        <f t="shared" si="92"/>
        <v>0.27424895647063957</v>
      </c>
      <c r="Z196">
        <f t="shared" si="93"/>
        <v>-0.24557244416175711</v>
      </c>
      <c r="AA196">
        <f t="shared" si="94"/>
        <v>1.6593819257225275</v>
      </c>
      <c r="AB196">
        <f t="shared" si="95"/>
        <v>-6.7444200102322438E-2</v>
      </c>
      <c r="AC196">
        <f t="shared" si="96"/>
        <v>-0.15242674717787899</v>
      </c>
      <c r="AD196">
        <f t="shared" si="97"/>
        <v>-0.14484805481342802</v>
      </c>
      <c r="AE196">
        <f t="shared" si="98"/>
        <v>-0.48361783291079313</v>
      </c>
      <c r="AF196">
        <f t="shared" si="99"/>
        <v>-0.5239687488631376</v>
      </c>
      <c r="AH196">
        <f t="shared" si="100"/>
        <v>1.1208771279904828E-2</v>
      </c>
      <c r="AI196">
        <f t="shared" si="101"/>
        <v>1.0112718249211061</v>
      </c>
      <c r="AJ196">
        <f t="shared" si="102"/>
        <v>0.50280216348219064</v>
      </c>
      <c r="AK196">
        <f t="shared" si="103"/>
        <v>0.50280216348219064</v>
      </c>
      <c r="AL196">
        <f t="shared" si="104"/>
        <v>-0.68755849940698333</v>
      </c>
      <c r="AN196">
        <f>VLOOKUP(J196,counts!$W$8:$Z$13,4,FALSE)</f>
        <v>52</v>
      </c>
      <c r="AO196">
        <f>VLOOKUP(K196,counts!$W$17:$Z$23,4,FALSE)</f>
        <v>48</v>
      </c>
      <c r="AP196">
        <f>VLOOKUP(L196,counts!$W$27:$Z$33,4,FALSE)</f>
        <v>62</v>
      </c>
      <c r="AQ196">
        <f>VLOOKUP(M196,counts!$W$38:$Z$49,4,FALSE)</f>
        <v>47</v>
      </c>
      <c r="AR196">
        <f>VLOOKUP(N196,counts!$W$53:$Z$54,4,FALSE)</f>
        <v>102</v>
      </c>
      <c r="AS196">
        <f>VLOOKUP(O196,counts!$W$58:$Z$62,4,FALSE)</f>
        <v>52</v>
      </c>
      <c r="AT196">
        <f>VLOOKUP(P196,counts!$W$66:$Z$69,4,FALSE)</f>
        <v>50</v>
      </c>
      <c r="AU196">
        <f>VLOOKUP(Q196,counts!$W$73:$Z$75,4,FALSE)</f>
        <v>50</v>
      </c>
      <c r="AV196">
        <f>VLOOKUP(R196,counts!$W$79:$Z$81,4,FALSE)</f>
        <v>40</v>
      </c>
      <c r="AW196">
        <f t="shared" si="105"/>
        <v>503</v>
      </c>
      <c r="AX196">
        <f t="shared" si="106"/>
        <v>1</v>
      </c>
      <c r="AY196">
        <f t="shared" si="107"/>
        <v>1</v>
      </c>
      <c r="AZ196" t="str">
        <f t="shared" si="108"/>
        <v>Train</v>
      </c>
      <c r="BA196" t="str">
        <f t="shared" si="109"/>
        <v>18-30</v>
      </c>
      <c r="BB196" t="str">
        <f t="shared" si="110"/>
        <v>Blank</v>
      </c>
      <c r="BC196" t="str">
        <f t="shared" si="111"/>
        <v>0-10</v>
      </c>
      <c r="BD196" t="str">
        <f t="shared" si="112"/>
        <v>Blank</v>
      </c>
      <c r="BE196" t="str">
        <f t="shared" si="113"/>
        <v>female</v>
      </c>
      <c r="BF196">
        <f t="shared" si="114"/>
        <v>0</v>
      </c>
      <c r="BG196">
        <f t="shared" si="115"/>
        <v>0</v>
      </c>
      <c r="BH196" t="str">
        <f t="shared" si="116"/>
        <v>S, blank</v>
      </c>
      <c r="BI196">
        <f t="shared" si="117"/>
        <v>3</v>
      </c>
      <c r="BK196">
        <f t="shared" si="118"/>
        <v>-8.7462856143731463E-2</v>
      </c>
      <c r="BL196">
        <f t="shared" si="125"/>
        <v>-0.2148129459049134</v>
      </c>
      <c r="BM196">
        <f t="shared" si="126"/>
        <v>0</v>
      </c>
      <c r="BN196">
        <f t="shared" si="127"/>
        <v>-0.24005469764357676</v>
      </c>
      <c r="BO196">
        <f t="shared" si="128"/>
        <v>1.608400077660413</v>
      </c>
      <c r="BP196">
        <f t="shared" si="129"/>
        <v>-6.3943938845999151E-2</v>
      </c>
      <c r="BQ196">
        <f t="shared" si="130"/>
        <v>-0.12308910231949276</v>
      </c>
      <c r="BR196">
        <f t="shared" si="131"/>
        <v>-0.13196937436222192</v>
      </c>
      <c r="BS196">
        <f t="shared" si="132"/>
        <v>-0.33933712916299258</v>
      </c>
      <c r="BT196">
        <f t="shared" si="119"/>
        <v>-0.52064632557427459</v>
      </c>
      <c r="BV196">
        <f t="shared" si="120"/>
        <v>-0.11291629229678962</v>
      </c>
      <c r="BW196">
        <f t="shared" si="121"/>
        <v>0.89322542683562622</v>
      </c>
      <c r="BX196">
        <f t="shared" si="122"/>
        <v>0.47180088233263412</v>
      </c>
      <c r="BY196">
        <f t="shared" si="123"/>
        <v>0.47180088233263412</v>
      </c>
      <c r="BZ196">
        <f t="shared" si="124"/>
        <v>-0.75119824186907724</v>
      </c>
    </row>
    <row r="197" spans="1:78" x14ac:dyDescent="0.3">
      <c r="A197" t="s">
        <v>2821</v>
      </c>
      <c r="B197" t="s">
        <v>2838</v>
      </c>
      <c r="C197" t="s">
        <v>2849</v>
      </c>
      <c r="D197" t="s">
        <v>2838</v>
      </c>
      <c r="E197" t="s">
        <v>20</v>
      </c>
      <c r="F197">
        <v>3</v>
      </c>
      <c r="G197">
        <v>1</v>
      </c>
      <c r="H197" t="s">
        <v>2843</v>
      </c>
      <c r="I197">
        <v>3</v>
      </c>
      <c r="J197">
        <v>-3.7643689058441341</v>
      </c>
      <c r="K197">
        <v>-42.171718189759716</v>
      </c>
      <c r="L197">
        <v>40.172297072540438</v>
      </c>
      <c r="M197">
        <v>-33.757758935166962</v>
      </c>
      <c r="N197">
        <v>-108.67008854708662</v>
      </c>
      <c r="O197">
        <v>-37.641742266793358</v>
      </c>
      <c r="P197">
        <v>79.365382998232107</v>
      </c>
      <c r="Q197">
        <v>-22.422560732600829</v>
      </c>
      <c r="R197">
        <v>-67.960368165567971</v>
      </c>
      <c r="S197">
        <v>0</v>
      </c>
      <c r="T197">
        <v>1</v>
      </c>
      <c r="U197" t="s">
        <v>2818</v>
      </c>
      <c r="W197">
        <f t="shared" si="90"/>
        <v>-2.7638923151110589E-2</v>
      </c>
      <c r="X197">
        <f t="shared" si="91"/>
        <v>-0.21927540312111751</v>
      </c>
      <c r="Y197">
        <f t="shared" si="92"/>
        <v>-0.13299344140000791</v>
      </c>
      <c r="Z197">
        <f t="shared" si="93"/>
        <v>-0.24557244416175711</v>
      </c>
      <c r="AA197">
        <f t="shared" si="94"/>
        <v>-1.1909036060913412</v>
      </c>
      <c r="AB197">
        <f t="shared" si="95"/>
        <v>-0.17206602916124281</v>
      </c>
      <c r="AC197">
        <f t="shared" si="96"/>
        <v>0.54954038841540609</v>
      </c>
      <c r="AD197">
        <f t="shared" si="97"/>
        <v>-0.14484805481342802</v>
      </c>
      <c r="AE197">
        <f t="shared" si="98"/>
        <v>-0.48361783291079313</v>
      </c>
      <c r="AF197">
        <f t="shared" si="99"/>
        <v>-0.5239687488631376</v>
      </c>
      <c r="AH197">
        <f t="shared" si="100"/>
        <v>-2.5913440952585298</v>
      </c>
      <c r="AI197">
        <f t="shared" si="101"/>
        <v>7.4919273740107276E-2</v>
      </c>
      <c r="AJ197">
        <f t="shared" si="102"/>
        <v>6.9697581549013302E-2</v>
      </c>
      <c r="AK197">
        <f t="shared" si="103"/>
        <v>0.93030241845098671</v>
      </c>
      <c r="AL197">
        <f t="shared" si="104"/>
        <v>-7.2245564564666825E-2</v>
      </c>
      <c r="AN197">
        <f>VLOOKUP(J197,counts!$W$8:$Z$13,4,FALSE)</f>
        <v>53</v>
      </c>
      <c r="AO197">
        <f>VLOOKUP(K197,counts!$W$17:$Z$23,4,FALSE)</f>
        <v>48</v>
      </c>
      <c r="AP197">
        <f>VLOOKUP(L197,counts!$W$27:$Z$33,4,FALSE)</f>
        <v>50</v>
      </c>
      <c r="AQ197">
        <f>VLOOKUP(M197,counts!$W$38:$Z$49,4,FALSE)</f>
        <v>47</v>
      </c>
      <c r="AR197">
        <f>VLOOKUP(N197,counts!$W$53:$Z$54,4,FALSE)</f>
        <v>20</v>
      </c>
      <c r="AS197">
        <f>VLOOKUP(O197,counts!$W$58:$Z$62,4,FALSE)</f>
        <v>49</v>
      </c>
      <c r="AT197">
        <f>VLOOKUP(P197,counts!$W$66:$Z$69,4,FALSE)</f>
        <v>70</v>
      </c>
      <c r="AU197">
        <f>VLOOKUP(Q197,counts!$W$73:$Z$75,4,FALSE)</f>
        <v>50</v>
      </c>
      <c r="AV197">
        <f>VLOOKUP(R197,counts!$W$79:$Z$81,4,FALSE)</f>
        <v>40</v>
      </c>
      <c r="AW197">
        <f t="shared" si="105"/>
        <v>427</v>
      </c>
      <c r="AX197">
        <f t="shared" si="106"/>
        <v>0</v>
      </c>
      <c r="AY197">
        <f t="shared" si="107"/>
        <v>1</v>
      </c>
      <c r="AZ197" t="str">
        <f t="shared" si="108"/>
        <v>Train</v>
      </c>
      <c r="BA197" t="str">
        <f t="shared" si="109"/>
        <v>0-17</v>
      </c>
      <c r="BB197" t="str">
        <f t="shared" si="110"/>
        <v>Blank</v>
      </c>
      <c r="BC197" t="str">
        <f t="shared" si="111"/>
        <v>21-30</v>
      </c>
      <c r="BD197" t="str">
        <f t="shared" si="112"/>
        <v>Blank</v>
      </c>
      <c r="BE197" t="str">
        <f t="shared" si="113"/>
        <v>male</v>
      </c>
      <c r="BF197">
        <f t="shared" si="114"/>
        <v>3</v>
      </c>
      <c r="BG197">
        <f t="shared" si="115"/>
        <v>1</v>
      </c>
      <c r="BH197" t="str">
        <f t="shared" si="116"/>
        <v>S, blank</v>
      </c>
      <c r="BI197">
        <f t="shared" si="117"/>
        <v>3</v>
      </c>
      <c r="BK197">
        <f t="shared" si="118"/>
        <v>-2.8350141766673408E-2</v>
      </c>
      <c r="BL197">
        <f t="shared" si="125"/>
        <v>-0.2148129459049134</v>
      </c>
      <c r="BM197">
        <f t="shared" si="126"/>
        <v>0</v>
      </c>
      <c r="BN197">
        <f t="shared" si="127"/>
        <v>-0.24005469764357676</v>
      </c>
      <c r="BO197">
        <f t="shared" si="128"/>
        <v>-1.1543150029727813</v>
      </c>
      <c r="BP197">
        <f t="shared" si="129"/>
        <v>-0.16313603882124689</v>
      </c>
      <c r="BQ197">
        <f t="shared" si="130"/>
        <v>0.44377010170938269</v>
      </c>
      <c r="BR197">
        <f t="shared" si="131"/>
        <v>-0.13196937436222192</v>
      </c>
      <c r="BS197">
        <f t="shared" si="132"/>
        <v>-0.33933712916299258</v>
      </c>
      <c r="BT197">
        <f t="shared" si="119"/>
        <v>-0.52064632557427459</v>
      </c>
      <c r="BV197">
        <f t="shared" si="120"/>
        <v>-2.3488515544992978</v>
      </c>
      <c r="BW197">
        <f t="shared" si="121"/>
        <v>9.5478751417369667E-2</v>
      </c>
      <c r="BX197">
        <f t="shared" si="122"/>
        <v>8.715710030325631E-2</v>
      </c>
      <c r="BY197">
        <f t="shared" si="123"/>
        <v>0.9128428996967437</v>
      </c>
      <c r="BZ197">
        <f t="shared" si="124"/>
        <v>-9.119148362371339E-2</v>
      </c>
    </row>
    <row r="198" spans="1:78" x14ac:dyDescent="0.3">
      <c r="A198" t="s">
        <v>2810</v>
      </c>
      <c r="B198" t="s">
        <v>2838</v>
      </c>
      <c r="C198" t="s">
        <v>2825</v>
      </c>
      <c r="D198" t="s">
        <v>2838</v>
      </c>
      <c r="E198" t="s">
        <v>20</v>
      </c>
      <c r="F198">
        <v>0</v>
      </c>
      <c r="G198">
        <v>0</v>
      </c>
      <c r="H198" t="s">
        <v>2843</v>
      </c>
      <c r="I198">
        <v>3</v>
      </c>
      <c r="J198">
        <v>32.769878926258563</v>
      </c>
      <c r="K198">
        <v>-42.171718189759716</v>
      </c>
      <c r="L198">
        <v>-82.840254641099079</v>
      </c>
      <c r="M198">
        <v>-33.757758935166962</v>
      </c>
      <c r="N198">
        <v>-108.67008854708662</v>
      </c>
      <c r="O198">
        <v>-14.754319664473872</v>
      </c>
      <c r="P198">
        <v>-22.013681658285037</v>
      </c>
      <c r="Q198">
        <v>-22.422560732600829</v>
      </c>
      <c r="R198">
        <v>-67.960368165567971</v>
      </c>
      <c r="S198">
        <v>0</v>
      </c>
      <c r="T198">
        <v>1</v>
      </c>
      <c r="U198" t="s">
        <v>2818</v>
      </c>
      <c r="W198">
        <f t="shared" ref="W198:W261" si="133">W$3*J198</f>
        <v>0.24060451777399761</v>
      </c>
      <c r="X198">
        <f t="shared" ref="X198:X261" si="134">X$3*K198</f>
        <v>-0.21927540312111751</v>
      </c>
      <c r="Y198">
        <f t="shared" ref="Y198:Y261" si="135">Y$3*L198</f>
        <v>0.27424895647063957</v>
      </c>
      <c r="Z198">
        <f t="shared" ref="Z198:Z261" si="136">Z$3*M198</f>
        <v>-0.24557244416175711</v>
      </c>
      <c r="AA198">
        <f t="shared" ref="AA198:AA261" si="137">AA$3*N198</f>
        <v>-1.1909036060913412</v>
      </c>
      <c r="AB198">
        <f t="shared" ref="AB198:AB261" si="138">AB$3*O198</f>
        <v>-6.7444200102322438E-2</v>
      </c>
      <c r="AC198">
        <f t="shared" ref="AC198:AC261" si="139">AC$3*P198</f>
        <v>-0.15242674717787899</v>
      </c>
      <c r="AD198">
        <f t="shared" ref="AD198:AD261" si="140">AD$3*Q198</f>
        <v>-0.14484805481342802</v>
      </c>
      <c r="AE198">
        <f t="shared" ref="AE198:AE261" si="141">AE$3*R198</f>
        <v>-0.48361783291079313</v>
      </c>
      <c r="AF198">
        <f t="shared" ref="AF198:AF261" si="142">AF$3</f>
        <v>-0.5239687488631376</v>
      </c>
      <c r="AH198">
        <f t="shared" ref="AH198:AH261" si="143">SUM(W198:AF198)</f>
        <v>-2.513203562997139</v>
      </c>
      <c r="AI198">
        <f t="shared" ref="AI198:AI261" si="144">EXP(AH198)</f>
        <v>8.1008307892344186E-2</v>
      </c>
      <c r="AJ198">
        <f t="shared" ref="AJ198:AJ261" si="145">AI198/(1+AI198)</f>
        <v>7.4937729248618926E-2</v>
      </c>
      <c r="AK198">
        <f t="shared" ref="AK198:AK261" si="146">IF(S198=1,AJ198,1-AJ198)</f>
        <v>0.92506227075138103</v>
      </c>
      <c r="AL198">
        <f t="shared" ref="AL198:AL261" si="147">LN(AK198)</f>
        <v>-7.7894224004360538E-2</v>
      </c>
      <c r="AN198">
        <f>VLOOKUP(J198,counts!$W$8:$Z$13,4,FALSE)</f>
        <v>61</v>
      </c>
      <c r="AO198">
        <f>VLOOKUP(K198,counts!$W$17:$Z$23,4,FALSE)</f>
        <v>48</v>
      </c>
      <c r="AP198">
        <f>VLOOKUP(L198,counts!$W$27:$Z$33,4,FALSE)</f>
        <v>62</v>
      </c>
      <c r="AQ198">
        <f>VLOOKUP(M198,counts!$W$38:$Z$49,4,FALSE)</f>
        <v>47</v>
      </c>
      <c r="AR198">
        <f>VLOOKUP(N198,counts!$W$53:$Z$54,4,FALSE)</f>
        <v>20</v>
      </c>
      <c r="AS198">
        <f>VLOOKUP(O198,counts!$W$58:$Z$62,4,FALSE)</f>
        <v>52</v>
      </c>
      <c r="AT198">
        <f>VLOOKUP(P198,counts!$W$66:$Z$69,4,FALSE)</f>
        <v>50</v>
      </c>
      <c r="AU198">
        <f>VLOOKUP(Q198,counts!$W$73:$Z$75,4,FALSE)</f>
        <v>50</v>
      </c>
      <c r="AV198">
        <f>VLOOKUP(R198,counts!$W$79:$Z$81,4,FALSE)</f>
        <v>40</v>
      </c>
      <c r="AW198">
        <f t="shared" ref="AW198:AW261" si="148">SUM(AN198:AV198)</f>
        <v>430</v>
      </c>
      <c r="AX198">
        <f t="shared" ref="AX198:AX261" si="149">S198</f>
        <v>0</v>
      </c>
      <c r="AY198">
        <f t="shared" ref="AY198:AY261" si="150">T198</f>
        <v>1</v>
      </c>
      <c r="AZ198" t="str">
        <f t="shared" ref="AZ198:AZ261" si="151">U198</f>
        <v>Train</v>
      </c>
      <c r="BA198" t="str">
        <f t="shared" ref="BA198:BA261" si="152">A198</f>
        <v>31-40</v>
      </c>
      <c r="BB198" t="str">
        <f t="shared" ref="BB198:BB261" si="153">B198</f>
        <v>Blank</v>
      </c>
      <c r="BC198" t="str">
        <f t="shared" ref="BC198:BC261" si="154">C198</f>
        <v>0-10</v>
      </c>
      <c r="BD198" t="str">
        <f t="shared" ref="BD198:BD261" si="155">D198</f>
        <v>Blank</v>
      </c>
      <c r="BE198" t="str">
        <f t="shared" ref="BE198:BE261" si="156">E198</f>
        <v>male</v>
      </c>
      <c r="BF198">
        <f t="shared" ref="BF198:BF261" si="157">F198</f>
        <v>0</v>
      </c>
      <c r="BG198">
        <f t="shared" ref="BG198:BG261" si="158">G198</f>
        <v>0</v>
      </c>
      <c r="BH198" t="str">
        <f t="shared" ref="BH198:BH261" si="159">H198</f>
        <v>S, blank</v>
      </c>
      <c r="BI198">
        <f t="shared" ref="BI198:BI261" si="160">I198</f>
        <v>3</v>
      </c>
      <c r="BK198">
        <f t="shared" ref="BK198:BK261" si="161">BK$3*J198</f>
        <v>0.24679587375027071</v>
      </c>
      <c r="BL198">
        <f t="shared" si="125"/>
        <v>-0.2148129459049134</v>
      </c>
      <c r="BM198">
        <f t="shared" si="126"/>
        <v>0</v>
      </c>
      <c r="BN198">
        <f t="shared" si="127"/>
        <v>-0.24005469764357676</v>
      </c>
      <c r="BO198">
        <f t="shared" si="128"/>
        <v>-1.1543150029727813</v>
      </c>
      <c r="BP198">
        <f t="shared" si="129"/>
        <v>-6.3943938845999151E-2</v>
      </c>
      <c r="BQ198">
        <f t="shared" si="130"/>
        <v>-0.12308910231949276</v>
      </c>
      <c r="BR198">
        <f t="shared" si="131"/>
        <v>-0.13196937436222192</v>
      </c>
      <c r="BS198">
        <f t="shared" si="132"/>
        <v>-0.33933712916299258</v>
      </c>
      <c r="BT198">
        <f t="shared" ref="BT198:BT261" si="162">BT$3</f>
        <v>-0.52064632557427459</v>
      </c>
      <c r="BV198">
        <f t="shared" ref="BV198:BV261" si="163">SUM(BK198:BT198)</f>
        <v>-2.5413726430359818</v>
      </c>
      <c r="BW198">
        <f t="shared" ref="BW198:BW261" si="164">EXP(BV198)</f>
        <v>7.875821864026647E-2</v>
      </c>
      <c r="BX198">
        <f t="shared" ref="BX198:BX261" si="165">BW198/(1+BW198)</f>
        <v>7.3008221193010425E-2</v>
      </c>
      <c r="BY198">
        <f t="shared" ref="BY198:BY261" si="166">IF(S198=1,BX198,1-BX198)</f>
        <v>0.92699177880698957</v>
      </c>
      <c r="BZ198">
        <f t="shared" ref="BZ198:BZ261" si="167">LN(BY198)</f>
        <v>-7.5810582056482417E-2</v>
      </c>
    </row>
    <row r="199" spans="1:78" x14ac:dyDescent="0.3">
      <c r="A199" t="s">
        <v>2820</v>
      </c>
      <c r="B199" t="s">
        <v>2838</v>
      </c>
      <c r="C199" t="s">
        <v>2850</v>
      </c>
      <c r="D199" t="s">
        <v>2838</v>
      </c>
      <c r="E199" t="s">
        <v>15</v>
      </c>
      <c r="F199">
        <v>1</v>
      </c>
      <c r="G199">
        <v>0</v>
      </c>
      <c r="H199" t="s">
        <v>2843</v>
      </c>
      <c r="I199">
        <v>3</v>
      </c>
      <c r="J199">
        <v>-11.613432440426715</v>
      </c>
      <c r="K199">
        <v>-42.171718189759716</v>
      </c>
      <c r="L199">
        <v>-9.6115457513775127</v>
      </c>
      <c r="M199">
        <v>-33.757758935166962</v>
      </c>
      <c r="N199">
        <v>151.41878811967541</v>
      </c>
      <c r="O199">
        <v>48.695090775187893</v>
      </c>
      <c r="P199">
        <v>-22.013681658285037</v>
      </c>
      <c r="Q199">
        <v>-22.422560732600829</v>
      </c>
      <c r="R199">
        <v>-67.960368165567971</v>
      </c>
      <c r="S199">
        <v>0</v>
      </c>
      <c r="T199">
        <v>1</v>
      </c>
      <c r="U199" t="s">
        <v>2818</v>
      </c>
      <c r="W199">
        <f t="shared" si="133"/>
        <v>-8.5268679762827468E-2</v>
      </c>
      <c r="X199">
        <f t="shared" si="134"/>
        <v>-0.21927540312111751</v>
      </c>
      <c r="Y199">
        <f t="shared" si="135"/>
        <v>3.1819752411496448E-2</v>
      </c>
      <c r="Z199">
        <f t="shared" si="136"/>
        <v>-0.24557244416175711</v>
      </c>
      <c r="AA199">
        <f t="shared" si="137"/>
        <v>1.6593819257225275</v>
      </c>
      <c r="AB199">
        <f t="shared" si="138"/>
        <v>0.222592537028351</v>
      </c>
      <c r="AC199">
        <f t="shared" si="139"/>
        <v>-0.15242674717787899</v>
      </c>
      <c r="AD199">
        <f t="shared" si="140"/>
        <v>-0.14484805481342802</v>
      </c>
      <c r="AE199">
        <f t="shared" si="141"/>
        <v>-0.48361783291079313</v>
      </c>
      <c r="AF199">
        <f t="shared" si="142"/>
        <v>-0.5239687488631376</v>
      </c>
      <c r="AH199">
        <f t="shared" si="143"/>
        <v>5.8816304351434812E-2</v>
      </c>
      <c r="AI199">
        <f t="shared" si="144"/>
        <v>1.0605803988406819</v>
      </c>
      <c r="AJ199">
        <f t="shared" si="145"/>
        <v>0.51469983866554425</v>
      </c>
      <c r="AK199">
        <f t="shared" si="146"/>
        <v>0.48530016133445575</v>
      </c>
      <c r="AL199">
        <f t="shared" si="147"/>
        <v>-0.72298769012829411</v>
      </c>
      <c r="AN199">
        <f>VLOOKUP(J199,counts!$W$8:$Z$13,4,FALSE)</f>
        <v>52</v>
      </c>
      <c r="AO199">
        <f>VLOOKUP(K199,counts!$W$17:$Z$23,4,FALSE)</f>
        <v>48</v>
      </c>
      <c r="AP199">
        <f>VLOOKUP(L199,counts!$W$27:$Z$33,4,FALSE)</f>
        <v>55</v>
      </c>
      <c r="AQ199">
        <f>VLOOKUP(M199,counts!$W$38:$Z$49,4,FALSE)</f>
        <v>47</v>
      </c>
      <c r="AR199">
        <f>VLOOKUP(N199,counts!$W$53:$Z$54,4,FALSE)</f>
        <v>102</v>
      </c>
      <c r="AS199">
        <f>VLOOKUP(O199,counts!$W$58:$Z$62,4,FALSE)</f>
        <v>61</v>
      </c>
      <c r="AT199">
        <f>VLOOKUP(P199,counts!$W$66:$Z$69,4,FALSE)</f>
        <v>50</v>
      </c>
      <c r="AU199">
        <f>VLOOKUP(Q199,counts!$W$73:$Z$75,4,FALSE)</f>
        <v>50</v>
      </c>
      <c r="AV199">
        <f>VLOOKUP(R199,counts!$W$79:$Z$81,4,FALSE)</f>
        <v>40</v>
      </c>
      <c r="AW199">
        <f t="shared" si="148"/>
        <v>505</v>
      </c>
      <c r="AX199">
        <f t="shared" si="149"/>
        <v>0</v>
      </c>
      <c r="AY199">
        <f t="shared" si="150"/>
        <v>1</v>
      </c>
      <c r="AZ199" t="str">
        <f t="shared" si="151"/>
        <v>Train</v>
      </c>
      <c r="BA199" t="str">
        <f t="shared" si="152"/>
        <v>18-30</v>
      </c>
      <c r="BB199" t="str">
        <f t="shared" si="153"/>
        <v>Blank</v>
      </c>
      <c r="BC199" t="str">
        <f t="shared" si="154"/>
        <v>11-20</v>
      </c>
      <c r="BD199" t="str">
        <f t="shared" si="155"/>
        <v>Blank</v>
      </c>
      <c r="BE199" t="str">
        <f t="shared" si="156"/>
        <v>female</v>
      </c>
      <c r="BF199">
        <f t="shared" si="157"/>
        <v>1</v>
      </c>
      <c r="BG199">
        <f t="shared" si="158"/>
        <v>0</v>
      </c>
      <c r="BH199" t="str">
        <f t="shared" si="159"/>
        <v>S, blank</v>
      </c>
      <c r="BI199">
        <f t="shared" si="160"/>
        <v>3</v>
      </c>
      <c r="BK199">
        <f t="shared" si="161"/>
        <v>-8.7462856143731463E-2</v>
      </c>
      <c r="BL199">
        <f t="shared" si="125"/>
        <v>-0.2148129459049134</v>
      </c>
      <c r="BM199">
        <f t="shared" si="126"/>
        <v>0</v>
      </c>
      <c r="BN199">
        <f t="shared" si="127"/>
        <v>-0.24005469764357676</v>
      </c>
      <c r="BO199">
        <f t="shared" si="128"/>
        <v>1.608400077660413</v>
      </c>
      <c r="BP199">
        <f t="shared" si="129"/>
        <v>0.21104029039891525</v>
      </c>
      <c r="BQ199">
        <f t="shared" si="130"/>
        <v>-0.12308910231949276</v>
      </c>
      <c r="BR199">
        <f t="shared" si="131"/>
        <v>-0.13196937436222192</v>
      </c>
      <c r="BS199">
        <f t="shared" si="132"/>
        <v>-0.33933712916299258</v>
      </c>
      <c r="BT199">
        <f t="shared" si="162"/>
        <v>-0.52064632557427459</v>
      </c>
      <c r="BV199">
        <f t="shared" si="163"/>
        <v>0.16206793694812505</v>
      </c>
      <c r="BW199">
        <f t="shared" si="164"/>
        <v>1.1759401283908277</v>
      </c>
      <c r="BX199">
        <f t="shared" si="165"/>
        <v>0.54042853157934567</v>
      </c>
      <c r="BY199">
        <f t="shared" si="166"/>
        <v>0.45957146842065433</v>
      </c>
      <c r="BZ199">
        <f t="shared" si="167"/>
        <v>-0.77746081408889089</v>
      </c>
    </row>
    <row r="200" spans="1:78" x14ac:dyDescent="0.3">
      <c r="A200" t="s">
        <v>2820</v>
      </c>
      <c r="B200" t="s">
        <v>2838</v>
      </c>
      <c r="C200" t="s">
        <v>2851</v>
      </c>
      <c r="D200" t="s">
        <v>2838</v>
      </c>
      <c r="E200" t="s">
        <v>20</v>
      </c>
      <c r="F200">
        <v>0</v>
      </c>
      <c r="G200">
        <v>0</v>
      </c>
      <c r="H200" t="s">
        <v>2843</v>
      </c>
      <c r="I200">
        <v>3</v>
      </c>
      <c r="J200">
        <v>-11.613432440426715</v>
      </c>
      <c r="K200">
        <v>-42.171718189759716</v>
      </c>
      <c r="L200">
        <v>70.538774768379497</v>
      </c>
      <c r="M200">
        <v>-33.757758935166962</v>
      </c>
      <c r="N200">
        <v>-108.67008854708662</v>
      </c>
      <c r="O200">
        <v>-14.754319664473872</v>
      </c>
      <c r="P200">
        <v>-22.013681658285037</v>
      </c>
      <c r="Q200">
        <v>-22.422560732600829</v>
      </c>
      <c r="R200">
        <v>-67.960368165567971</v>
      </c>
      <c r="S200">
        <v>0</v>
      </c>
      <c r="T200">
        <v>1</v>
      </c>
      <c r="U200" t="s">
        <v>2818</v>
      </c>
      <c r="W200">
        <f t="shared" si="133"/>
        <v>-8.5268679762827468E-2</v>
      </c>
      <c r="X200">
        <f t="shared" si="134"/>
        <v>-0.21927540312111751</v>
      </c>
      <c r="Y200">
        <f t="shared" si="135"/>
        <v>-0.23352397279266615</v>
      </c>
      <c r="Z200">
        <f t="shared" si="136"/>
        <v>-0.24557244416175711</v>
      </c>
      <c r="AA200">
        <f t="shared" si="137"/>
        <v>-1.1909036060913412</v>
      </c>
      <c r="AB200">
        <f t="shared" si="138"/>
        <v>-6.7444200102322438E-2</v>
      </c>
      <c r="AC200">
        <f t="shared" si="139"/>
        <v>-0.15242674717787899</v>
      </c>
      <c r="AD200">
        <f t="shared" si="140"/>
        <v>-0.14484805481342802</v>
      </c>
      <c r="AE200">
        <f t="shared" si="141"/>
        <v>-0.48361783291079313</v>
      </c>
      <c r="AF200">
        <f t="shared" si="142"/>
        <v>-0.5239687488631376</v>
      </c>
      <c r="AH200">
        <f t="shared" si="143"/>
        <v>-3.3468496897972693</v>
      </c>
      <c r="AI200">
        <f t="shared" si="144"/>
        <v>3.5195054979024323E-2</v>
      </c>
      <c r="AJ200">
        <f t="shared" si="145"/>
        <v>3.399847672160438E-2</v>
      </c>
      <c r="AK200">
        <f t="shared" si="146"/>
        <v>0.96600152327839561</v>
      </c>
      <c r="AL200">
        <f t="shared" si="147"/>
        <v>-3.4589867878113266E-2</v>
      </c>
      <c r="AN200">
        <f>VLOOKUP(J200,counts!$W$8:$Z$13,4,FALSE)</f>
        <v>52</v>
      </c>
      <c r="AO200">
        <f>VLOOKUP(K200,counts!$W$17:$Z$23,4,FALSE)</f>
        <v>48</v>
      </c>
      <c r="AP200">
        <f>VLOOKUP(L200,counts!$W$27:$Z$33,4,FALSE)</f>
        <v>47</v>
      </c>
      <c r="AQ200">
        <f>VLOOKUP(M200,counts!$W$38:$Z$49,4,FALSE)</f>
        <v>47</v>
      </c>
      <c r="AR200">
        <f>VLOOKUP(N200,counts!$W$53:$Z$54,4,FALSE)</f>
        <v>20</v>
      </c>
      <c r="AS200">
        <f>VLOOKUP(O200,counts!$W$58:$Z$62,4,FALSE)</f>
        <v>52</v>
      </c>
      <c r="AT200">
        <f>VLOOKUP(P200,counts!$W$66:$Z$69,4,FALSE)</f>
        <v>50</v>
      </c>
      <c r="AU200">
        <f>VLOOKUP(Q200,counts!$W$73:$Z$75,4,FALSE)</f>
        <v>50</v>
      </c>
      <c r="AV200">
        <f>VLOOKUP(R200,counts!$W$79:$Z$81,4,FALSE)</f>
        <v>40</v>
      </c>
      <c r="AW200">
        <f t="shared" si="148"/>
        <v>406</v>
      </c>
      <c r="AX200">
        <f t="shared" si="149"/>
        <v>0</v>
      </c>
      <c r="AY200">
        <f t="shared" si="150"/>
        <v>1</v>
      </c>
      <c r="AZ200" t="str">
        <f t="shared" si="151"/>
        <v>Train</v>
      </c>
      <c r="BA200" t="str">
        <f t="shared" si="152"/>
        <v>18-30</v>
      </c>
      <c r="BB200" t="str">
        <f t="shared" si="153"/>
        <v>Blank</v>
      </c>
      <c r="BC200" t="str">
        <f t="shared" si="154"/>
        <v>41-100</v>
      </c>
      <c r="BD200" t="str">
        <f t="shared" si="155"/>
        <v>Blank</v>
      </c>
      <c r="BE200" t="str">
        <f t="shared" si="156"/>
        <v>male</v>
      </c>
      <c r="BF200">
        <f t="shared" si="157"/>
        <v>0</v>
      </c>
      <c r="BG200">
        <f t="shared" si="158"/>
        <v>0</v>
      </c>
      <c r="BH200" t="str">
        <f t="shared" si="159"/>
        <v>S, blank</v>
      </c>
      <c r="BI200">
        <f t="shared" si="160"/>
        <v>3</v>
      </c>
      <c r="BK200">
        <f t="shared" si="161"/>
        <v>-8.7462856143731463E-2</v>
      </c>
      <c r="BL200">
        <f t="shared" si="125"/>
        <v>-0.2148129459049134</v>
      </c>
      <c r="BM200">
        <f t="shared" si="126"/>
        <v>0</v>
      </c>
      <c r="BN200">
        <f t="shared" si="127"/>
        <v>-0.24005469764357676</v>
      </c>
      <c r="BO200">
        <f t="shared" si="128"/>
        <v>-1.1543150029727813</v>
      </c>
      <c r="BP200">
        <f t="shared" si="129"/>
        <v>-6.3943938845999151E-2</v>
      </c>
      <c r="BQ200">
        <f t="shared" si="130"/>
        <v>-0.12308910231949276</v>
      </c>
      <c r="BR200">
        <f t="shared" si="131"/>
        <v>-0.13196937436222192</v>
      </c>
      <c r="BS200">
        <f t="shared" si="132"/>
        <v>-0.33933712916299258</v>
      </c>
      <c r="BT200">
        <f t="shared" si="162"/>
        <v>-0.52064632557427459</v>
      </c>
      <c r="BV200">
        <f t="shared" si="163"/>
        <v>-2.8756313729299841</v>
      </c>
      <c r="BW200">
        <f t="shared" si="164"/>
        <v>5.6380531122747275E-2</v>
      </c>
      <c r="BX200">
        <f t="shared" si="165"/>
        <v>5.3371422003418274E-2</v>
      </c>
      <c r="BY200">
        <f t="shared" si="166"/>
        <v>0.94662857799658173</v>
      </c>
      <c r="BZ200">
        <f t="shared" si="167"/>
        <v>-5.4848471815077751E-2</v>
      </c>
    </row>
    <row r="201" spans="1:78" x14ac:dyDescent="0.3">
      <c r="A201" t="s">
        <v>2820</v>
      </c>
      <c r="B201" t="s">
        <v>2838</v>
      </c>
      <c r="C201" t="s">
        <v>2850</v>
      </c>
      <c r="D201" t="s">
        <v>2838</v>
      </c>
      <c r="E201" t="s">
        <v>15</v>
      </c>
      <c r="F201">
        <v>1</v>
      </c>
      <c r="G201">
        <v>0</v>
      </c>
      <c r="H201" t="s">
        <v>2843</v>
      </c>
      <c r="I201">
        <v>3</v>
      </c>
      <c r="J201">
        <v>-11.613432440426715</v>
      </c>
      <c r="K201">
        <v>-42.171718189759716</v>
      </c>
      <c r="L201">
        <v>-9.6115457513775127</v>
      </c>
      <c r="M201">
        <v>-33.757758935166962</v>
      </c>
      <c r="N201">
        <v>151.41878811967541</v>
      </c>
      <c r="O201">
        <v>48.695090775187893</v>
      </c>
      <c r="P201">
        <v>-22.013681658285037</v>
      </c>
      <c r="Q201">
        <v>-22.422560732600829</v>
      </c>
      <c r="R201">
        <v>-67.960368165567971</v>
      </c>
      <c r="S201">
        <v>0</v>
      </c>
      <c r="T201">
        <v>1</v>
      </c>
      <c r="U201" t="s">
        <v>2818</v>
      </c>
      <c r="W201">
        <f t="shared" si="133"/>
        <v>-8.5268679762827468E-2</v>
      </c>
      <c r="X201">
        <f t="shared" si="134"/>
        <v>-0.21927540312111751</v>
      </c>
      <c r="Y201">
        <f t="shared" si="135"/>
        <v>3.1819752411496448E-2</v>
      </c>
      <c r="Z201">
        <f t="shared" si="136"/>
        <v>-0.24557244416175711</v>
      </c>
      <c r="AA201">
        <f t="shared" si="137"/>
        <v>1.6593819257225275</v>
      </c>
      <c r="AB201">
        <f t="shared" si="138"/>
        <v>0.222592537028351</v>
      </c>
      <c r="AC201">
        <f t="shared" si="139"/>
        <v>-0.15242674717787899</v>
      </c>
      <c r="AD201">
        <f t="shared" si="140"/>
        <v>-0.14484805481342802</v>
      </c>
      <c r="AE201">
        <f t="shared" si="141"/>
        <v>-0.48361783291079313</v>
      </c>
      <c r="AF201">
        <f t="shared" si="142"/>
        <v>-0.5239687488631376</v>
      </c>
      <c r="AH201">
        <f t="shared" si="143"/>
        <v>5.8816304351434812E-2</v>
      </c>
      <c r="AI201">
        <f t="shared" si="144"/>
        <v>1.0605803988406819</v>
      </c>
      <c r="AJ201">
        <f t="shared" si="145"/>
        <v>0.51469983866554425</v>
      </c>
      <c r="AK201">
        <f t="shared" si="146"/>
        <v>0.48530016133445575</v>
      </c>
      <c r="AL201">
        <f t="shared" si="147"/>
        <v>-0.72298769012829411</v>
      </c>
      <c r="AN201">
        <f>VLOOKUP(J201,counts!$W$8:$Z$13,4,FALSE)</f>
        <v>52</v>
      </c>
      <c r="AO201">
        <f>VLOOKUP(K201,counts!$W$17:$Z$23,4,FALSE)</f>
        <v>48</v>
      </c>
      <c r="AP201">
        <f>VLOOKUP(L201,counts!$W$27:$Z$33,4,FALSE)</f>
        <v>55</v>
      </c>
      <c r="AQ201">
        <f>VLOOKUP(M201,counts!$W$38:$Z$49,4,FALSE)</f>
        <v>47</v>
      </c>
      <c r="AR201">
        <f>VLOOKUP(N201,counts!$W$53:$Z$54,4,FALSE)</f>
        <v>102</v>
      </c>
      <c r="AS201">
        <f>VLOOKUP(O201,counts!$W$58:$Z$62,4,FALSE)</f>
        <v>61</v>
      </c>
      <c r="AT201">
        <f>VLOOKUP(P201,counts!$W$66:$Z$69,4,FALSE)</f>
        <v>50</v>
      </c>
      <c r="AU201">
        <f>VLOOKUP(Q201,counts!$W$73:$Z$75,4,FALSE)</f>
        <v>50</v>
      </c>
      <c r="AV201">
        <f>VLOOKUP(R201,counts!$W$79:$Z$81,4,FALSE)</f>
        <v>40</v>
      </c>
      <c r="AW201">
        <f t="shared" si="148"/>
        <v>505</v>
      </c>
      <c r="AX201">
        <f t="shared" si="149"/>
        <v>0</v>
      </c>
      <c r="AY201">
        <f t="shared" si="150"/>
        <v>1</v>
      </c>
      <c r="AZ201" t="str">
        <f t="shared" si="151"/>
        <v>Train</v>
      </c>
      <c r="BA201" t="str">
        <f t="shared" si="152"/>
        <v>18-30</v>
      </c>
      <c r="BB201" t="str">
        <f t="shared" si="153"/>
        <v>Blank</v>
      </c>
      <c r="BC201" t="str">
        <f t="shared" si="154"/>
        <v>11-20</v>
      </c>
      <c r="BD201" t="str">
        <f t="shared" si="155"/>
        <v>Blank</v>
      </c>
      <c r="BE201" t="str">
        <f t="shared" si="156"/>
        <v>female</v>
      </c>
      <c r="BF201">
        <f t="shared" si="157"/>
        <v>1</v>
      </c>
      <c r="BG201">
        <f t="shared" si="158"/>
        <v>0</v>
      </c>
      <c r="BH201" t="str">
        <f t="shared" si="159"/>
        <v>S, blank</v>
      </c>
      <c r="BI201">
        <f t="shared" si="160"/>
        <v>3</v>
      </c>
      <c r="BK201">
        <f t="shared" si="161"/>
        <v>-8.7462856143731463E-2</v>
      </c>
      <c r="BL201">
        <f t="shared" si="125"/>
        <v>-0.2148129459049134</v>
      </c>
      <c r="BM201">
        <f t="shared" si="126"/>
        <v>0</v>
      </c>
      <c r="BN201">
        <f t="shared" si="127"/>
        <v>-0.24005469764357676</v>
      </c>
      <c r="BO201">
        <f t="shared" si="128"/>
        <v>1.608400077660413</v>
      </c>
      <c r="BP201">
        <f t="shared" si="129"/>
        <v>0.21104029039891525</v>
      </c>
      <c r="BQ201">
        <f t="shared" si="130"/>
        <v>-0.12308910231949276</v>
      </c>
      <c r="BR201">
        <f t="shared" si="131"/>
        <v>-0.13196937436222192</v>
      </c>
      <c r="BS201">
        <f t="shared" si="132"/>
        <v>-0.33933712916299258</v>
      </c>
      <c r="BT201">
        <f t="shared" si="162"/>
        <v>-0.52064632557427459</v>
      </c>
      <c r="BV201">
        <f t="shared" si="163"/>
        <v>0.16206793694812505</v>
      </c>
      <c r="BW201">
        <f t="shared" si="164"/>
        <v>1.1759401283908277</v>
      </c>
      <c r="BX201">
        <f t="shared" si="165"/>
        <v>0.54042853157934567</v>
      </c>
      <c r="BY201">
        <f t="shared" si="166"/>
        <v>0.45957146842065433</v>
      </c>
      <c r="BZ201">
        <f t="shared" si="167"/>
        <v>-0.77746081408889089</v>
      </c>
    </row>
    <row r="202" spans="1:78" x14ac:dyDescent="0.3">
      <c r="A202" t="s">
        <v>2821</v>
      </c>
      <c r="B202" t="s">
        <v>2838</v>
      </c>
      <c r="C202" t="s">
        <v>2825</v>
      </c>
      <c r="D202" t="s">
        <v>2838</v>
      </c>
      <c r="E202" t="s">
        <v>15</v>
      </c>
      <c r="F202">
        <v>0</v>
      </c>
      <c r="G202">
        <v>0</v>
      </c>
      <c r="H202" t="s">
        <v>44</v>
      </c>
      <c r="I202">
        <v>3</v>
      </c>
      <c r="J202">
        <v>-3.7643689058441341</v>
      </c>
      <c r="K202">
        <v>-42.171718189759716</v>
      </c>
      <c r="L202">
        <v>-82.840254641099079</v>
      </c>
      <c r="M202">
        <v>-33.757758935166962</v>
      </c>
      <c r="N202">
        <v>151.41878811967541</v>
      </c>
      <c r="O202">
        <v>-14.754319664473872</v>
      </c>
      <c r="P202">
        <v>-22.013681658285037</v>
      </c>
      <c r="Q202">
        <v>72.444458573419169</v>
      </c>
      <c r="R202">
        <v>-67.960368165567971</v>
      </c>
      <c r="S202">
        <v>1</v>
      </c>
      <c r="T202">
        <v>1</v>
      </c>
      <c r="U202" t="s">
        <v>2818</v>
      </c>
      <c r="W202">
        <f t="shared" si="133"/>
        <v>-2.7638923151110589E-2</v>
      </c>
      <c r="X202">
        <f t="shared" si="134"/>
        <v>-0.21927540312111751</v>
      </c>
      <c r="Y202">
        <f t="shared" si="135"/>
        <v>0.27424895647063957</v>
      </c>
      <c r="Z202">
        <f t="shared" si="136"/>
        <v>-0.24557244416175711</v>
      </c>
      <c r="AA202">
        <f t="shared" si="137"/>
        <v>1.6593819257225275</v>
      </c>
      <c r="AB202">
        <f t="shared" si="138"/>
        <v>-6.7444200102322438E-2</v>
      </c>
      <c r="AC202">
        <f t="shared" si="139"/>
        <v>-0.15242674717787899</v>
      </c>
      <c r="AD202">
        <f t="shared" si="140"/>
        <v>0.46798575022321215</v>
      </c>
      <c r="AE202">
        <f t="shared" si="141"/>
        <v>-0.48361783291079313</v>
      </c>
      <c r="AF202">
        <f t="shared" si="142"/>
        <v>-0.5239687488631376</v>
      </c>
      <c r="AH202">
        <f t="shared" si="143"/>
        <v>0.68167233292826179</v>
      </c>
      <c r="AI202">
        <f t="shared" si="144"/>
        <v>1.977181474667087</v>
      </c>
      <c r="AJ202">
        <f t="shared" si="145"/>
        <v>0.66411184252319677</v>
      </c>
      <c r="AK202">
        <f t="shared" si="146"/>
        <v>0.66411184252319677</v>
      </c>
      <c r="AL202">
        <f t="shared" si="147"/>
        <v>-0.40930470615477715</v>
      </c>
      <c r="AN202">
        <f>VLOOKUP(J202,counts!$W$8:$Z$13,4,FALSE)</f>
        <v>53</v>
      </c>
      <c r="AO202">
        <f>VLOOKUP(K202,counts!$W$17:$Z$23,4,FALSE)</f>
        <v>48</v>
      </c>
      <c r="AP202">
        <f>VLOOKUP(L202,counts!$W$27:$Z$33,4,FALSE)</f>
        <v>62</v>
      </c>
      <c r="AQ202">
        <f>VLOOKUP(M202,counts!$W$38:$Z$49,4,FALSE)</f>
        <v>47</v>
      </c>
      <c r="AR202">
        <f>VLOOKUP(N202,counts!$W$53:$Z$54,4,FALSE)</f>
        <v>102</v>
      </c>
      <c r="AS202">
        <f>VLOOKUP(O202,counts!$W$58:$Z$62,4,FALSE)</f>
        <v>52</v>
      </c>
      <c r="AT202">
        <f>VLOOKUP(P202,counts!$W$66:$Z$69,4,FALSE)</f>
        <v>50</v>
      </c>
      <c r="AU202">
        <f>VLOOKUP(Q202,counts!$W$73:$Z$75,4,FALSE)</f>
        <v>68</v>
      </c>
      <c r="AV202">
        <f>VLOOKUP(R202,counts!$W$79:$Z$81,4,FALSE)</f>
        <v>40</v>
      </c>
      <c r="AW202">
        <f t="shared" si="148"/>
        <v>522</v>
      </c>
      <c r="AX202">
        <f t="shared" si="149"/>
        <v>1</v>
      </c>
      <c r="AY202">
        <f t="shared" si="150"/>
        <v>1</v>
      </c>
      <c r="AZ202" t="str">
        <f t="shared" si="151"/>
        <v>Train</v>
      </c>
      <c r="BA202" t="str">
        <f t="shared" si="152"/>
        <v>0-17</v>
      </c>
      <c r="BB202" t="str">
        <f t="shared" si="153"/>
        <v>Blank</v>
      </c>
      <c r="BC202" t="str">
        <f t="shared" si="154"/>
        <v>0-10</v>
      </c>
      <c r="BD202" t="str">
        <f t="shared" si="155"/>
        <v>Blank</v>
      </c>
      <c r="BE202" t="str">
        <f t="shared" si="156"/>
        <v>female</v>
      </c>
      <c r="BF202">
        <f t="shared" si="157"/>
        <v>0</v>
      </c>
      <c r="BG202">
        <f t="shared" si="158"/>
        <v>0</v>
      </c>
      <c r="BH202" t="str">
        <f t="shared" si="159"/>
        <v>C</v>
      </c>
      <c r="BI202">
        <f t="shared" si="160"/>
        <v>3</v>
      </c>
      <c r="BK202">
        <f t="shared" si="161"/>
        <v>-2.8350141766673408E-2</v>
      </c>
      <c r="BL202">
        <f t="shared" si="125"/>
        <v>-0.2148129459049134</v>
      </c>
      <c r="BM202">
        <f t="shared" si="126"/>
        <v>0</v>
      </c>
      <c r="BN202">
        <f t="shared" si="127"/>
        <v>-0.24005469764357676</v>
      </c>
      <c r="BO202">
        <f t="shared" si="128"/>
        <v>1.608400077660413</v>
      </c>
      <c r="BP202">
        <f t="shared" si="129"/>
        <v>-6.3943938845999151E-2</v>
      </c>
      <c r="BQ202">
        <f t="shared" si="130"/>
        <v>-0.12308910231949276</v>
      </c>
      <c r="BR202">
        <f t="shared" si="131"/>
        <v>0.42637636209158797</v>
      </c>
      <c r="BS202">
        <f t="shared" si="132"/>
        <v>-0.33933712916299258</v>
      </c>
      <c r="BT202">
        <f t="shared" si="162"/>
        <v>-0.52064632557427459</v>
      </c>
      <c r="BV202">
        <f t="shared" si="163"/>
        <v>0.50454215853407836</v>
      </c>
      <c r="BW202">
        <f t="shared" si="164"/>
        <v>1.6562270574223157</v>
      </c>
      <c r="BX202">
        <f t="shared" si="165"/>
        <v>0.62352616008270367</v>
      </c>
      <c r="BY202">
        <f t="shared" si="166"/>
        <v>0.62352616008270367</v>
      </c>
      <c r="BZ202">
        <f t="shared" si="167"/>
        <v>-0.47236455791349424</v>
      </c>
    </row>
    <row r="203" spans="1:78" x14ac:dyDescent="0.3">
      <c r="A203" t="s">
        <v>2821</v>
      </c>
      <c r="B203" t="s">
        <v>2838</v>
      </c>
      <c r="C203" t="s">
        <v>2849</v>
      </c>
      <c r="D203" t="s">
        <v>2838</v>
      </c>
      <c r="E203" t="s">
        <v>15</v>
      </c>
      <c r="F203">
        <v>2</v>
      </c>
      <c r="G203">
        <v>0</v>
      </c>
      <c r="H203" t="s">
        <v>527</v>
      </c>
      <c r="I203">
        <v>3</v>
      </c>
      <c r="J203">
        <v>-3.7643689058441341</v>
      </c>
      <c r="K203">
        <v>-42.171718189759716</v>
      </c>
      <c r="L203">
        <v>40.172297072540438</v>
      </c>
      <c r="M203">
        <v>-33.757758935166962</v>
      </c>
      <c r="N203">
        <v>151.41878811967541</v>
      </c>
      <c r="O203">
        <v>47.533478806865013</v>
      </c>
      <c r="P203">
        <v>-22.013681658285037</v>
      </c>
      <c r="Q203">
        <v>-11.405315820044242</v>
      </c>
      <c r="R203">
        <v>-67.960368165567971</v>
      </c>
      <c r="S203">
        <v>1</v>
      </c>
      <c r="T203">
        <v>1</v>
      </c>
      <c r="U203" t="s">
        <v>2818</v>
      </c>
      <c r="W203">
        <f t="shared" si="133"/>
        <v>-2.7638923151110589E-2</v>
      </c>
      <c r="X203">
        <f t="shared" si="134"/>
        <v>-0.21927540312111751</v>
      </c>
      <c r="Y203">
        <f t="shared" si="135"/>
        <v>-0.13299344140000791</v>
      </c>
      <c r="Z203">
        <f t="shared" si="136"/>
        <v>-0.24557244416175711</v>
      </c>
      <c r="AA203">
        <f t="shared" si="137"/>
        <v>1.6593819257225275</v>
      </c>
      <c r="AB203">
        <f t="shared" si="138"/>
        <v>0.21728263512745474</v>
      </c>
      <c r="AC203">
        <f t="shared" si="139"/>
        <v>-0.15242674717787899</v>
      </c>
      <c r="AD203">
        <f t="shared" si="140"/>
        <v>-7.3677481834814665E-2</v>
      </c>
      <c r="AE203">
        <f t="shared" si="141"/>
        <v>-0.48361783291079313</v>
      </c>
      <c r="AF203">
        <f t="shared" si="142"/>
        <v>-0.5239687488631376</v>
      </c>
      <c r="AH203">
        <f t="shared" si="143"/>
        <v>1.7493538229364725E-2</v>
      </c>
      <c r="AI203">
        <f t="shared" si="144"/>
        <v>1.0176474463251304</v>
      </c>
      <c r="AJ203">
        <f t="shared" si="145"/>
        <v>0.50437327303074497</v>
      </c>
      <c r="AK203">
        <f t="shared" si="146"/>
        <v>0.50437327303074497</v>
      </c>
      <c r="AL203">
        <f t="shared" si="147"/>
        <v>-0.6844386639424821</v>
      </c>
      <c r="AN203">
        <f>VLOOKUP(J203,counts!$W$8:$Z$13,4,FALSE)</f>
        <v>53</v>
      </c>
      <c r="AO203">
        <f>VLOOKUP(K203,counts!$W$17:$Z$23,4,FALSE)</f>
        <v>48</v>
      </c>
      <c r="AP203">
        <f>VLOOKUP(L203,counts!$W$27:$Z$33,4,FALSE)</f>
        <v>50</v>
      </c>
      <c r="AQ203">
        <f>VLOOKUP(M203,counts!$W$38:$Z$49,4,FALSE)</f>
        <v>47</v>
      </c>
      <c r="AR203">
        <f>VLOOKUP(N203,counts!$W$53:$Z$54,4,FALSE)</f>
        <v>102</v>
      </c>
      <c r="AS203">
        <f>VLOOKUP(O203,counts!$W$58:$Z$62,4,FALSE)</f>
        <v>60</v>
      </c>
      <c r="AT203">
        <f>VLOOKUP(P203,counts!$W$66:$Z$69,4,FALSE)</f>
        <v>50</v>
      </c>
      <c r="AU203">
        <f>VLOOKUP(Q203,counts!$W$73:$Z$75,4,FALSE)</f>
        <v>52</v>
      </c>
      <c r="AV203">
        <f>VLOOKUP(R203,counts!$W$79:$Z$81,4,FALSE)</f>
        <v>40</v>
      </c>
      <c r="AW203">
        <f t="shared" si="148"/>
        <v>502</v>
      </c>
      <c r="AX203">
        <f t="shared" si="149"/>
        <v>1</v>
      </c>
      <c r="AY203">
        <f t="shared" si="150"/>
        <v>1</v>
      </c>
      <c r="AZ203" t="str">
        <f t="shared" si="151"/>
        <v>Train</v>
      </c>
      <c r="BA203" t="str">
        <f t="shared" si="152"/>
        <v>0-17</v>
      </c>
      <c r="BB203" t="str">
        <f t="shared" si="153"/>
        <v>Blank</v>
      </c>
      <c r="BC203" t="str">
        <f t="shared" si="154"/>
        <v>21-30</v>
      </c>
      <c r="BD203" t="str">
        <f t="shared" si="155"/>
        <v>Blank</v>
      </c>
      <c r="BE203" t="str">
        <f t="shared" si="156"/>
        <v>female</v>
      </c>
      <c r="BF203">
        <f t="shared" si="157"/>
        <v>2</v>
      </c>
      <c r="BG203">
        <f t="shared" si="158"/>
        <v>0</v>
      </c>
      <c r="BH203" t="str">
        <f t="shared" si="159"/>
        <v>Q</v>
      </c>
      <c r="BI203">
        <f t="shared" si="160"/>
        <v>3</v>
      </c>
      <c r="BK203">
        <f t="shared" si="161"/>
        <v>-2.8350141766673408E-2</v>
      </c>
      <c r="BL203">
        <f t="shared" si="125"/>
        <v>-0.2148129459049134</v>
      </c>
      <c r="BM203">
        <f t="shared" si="126"/>
        <v>0</v>
      </c>
      <c r="BN203">
        <f t="shared" si="127"/>
        <v>-0.24005469764357676</v>
      </c>
      <c r="BO203">
        <f t="shared" si="128"/>
        <v>1.608400077660413</v>
      </c>
      <c r="BP203">
        <f t="shared" si="129"/>
        <v>0.20600596510609481</v>
      </c>
      <c r="BQ203">
        <f t="shared" si="130"/>
        <v>-0.12308910231949276</v>
      </c>
      <c r="BR203">
        <f t="shared" si="131"/>
        <v>-6.7126694900034548E-2</v>
      </c>
      <c r="BS203">
        <f t="shared" si="132"/>
        <v>-0.33933712916299258</v>
      </c>
      <c r="BT203">
        <f t="shared" si="162"/>
        <v>-0.52064632557427459</v>
      </c>
      <c r="BV203">
        <f t="shared" si="163"/>
        <v>0.28098900549454986</v>
      </c>
      <c r="BW203">
        <f t="shared" si="164"/>
        <v>1.3244390423029395</v>
      </c>
      <c r="BX203">
        <f t="shared" si="165"/>
        <v>0.56978867511653497</v>
      </c>
      <c r="BY203">
        <f t="shared" si="166"/>
        <v>0.56978867511653497</v>
      </c>
      <c r="BZ203">
        <f t="shared" si="167"/>
        <v>-0.5624897323061997</v>
      </c>
    </row>
    <row r="204" spans="1:78" x14ac:dyDescent="0.3">
      <c r="A204" t="s">
        <v>2821</v>
      </c>
      <c r="B204" t="s">
        <v>2838</v>
      </c>
      <c r="C204" t="s">
        <v>2825</v>
      </c>
      <c r="D204" t="s">
        <v>2838</v>
      </c>
      <c r="E204" t="s">
        <v>15</v>
      </c>
      <c r="F204">
        <v>0</v>
      </c>
      <c r="G204">
        <v>0</v>
      </c>
      <c r="H204" t="s">
        <v>527</v>
      </c>
      <c r="I204">
        <v>3</v>
      </c>
      <c r="J204">
        <v>-3.7643689058441341</v>
      </c>
      <c r="K204">
        <v>-42.171718189759716</v>
      </c>
      <c r="L204">
        <v>-82.840254641099079</v>
      </c>
      <c r="M204">
        <v>-33.757758935166962</v>
      </c>
      <c r="N204">
        <v>151.41878811967541</v>
      </c>
      <c r="O204">
        <v>-14.754319664473872</v>
      </c>
      <c r="P204">
        <v>-22.013681658285037</v>
      </c>
      <c r="Q204">
        <v>-11.405315820044242</v>
      </c>
      <c r="R204">
        <v>-67.960368165567971</v>
      </c>
      <c r="S204">
        <v>1</v>
      </c>
      <c r="T204">
        <v>1</v>
      </c>
      <c r="U204" t="s">
        <v>2818</v>
      </c>
      <c r="W204">
        <f t="shared" si="133"/>
        <v>-2.7638923151110589E-2</v>
      </c>
      <c r="X204">
        <f t="shared" si="134"/>
        <v>-0.21927540312111751</v>
      </c>
      <c r="Y204">
        <f t="shared" si="135"/>
        <v>0.27424895647063957</v>
      </c>
      <c r="Z204">
        <f t="shared" si="136"/>
        <v>-0.24557244416175711</v>
      </c>
      <c r="AA204">
        <f t="shared" si="137"/>
        <v>1.6593819257225275</v>
      </c>
      <c r="AB204">
        <f t="shared" si="138"/>
        <v>-6.7444200102322438E-2</v>
      </c>
      <c r="AC204">
        <f t="shared" si="139"/>
        <v>-0.15242674717787899</v>
      </c>
      <c r="AD204">
        <f t="shared" si="140"/>
        <v>-7.3677481834814665E-2</v>
      </c>
      <c r="AE204">
        <f t="shared" si="141"/>
        <v>-0.48361783291079313</v>
      </c>
      <c r="AF204">
        <f t="shared" si="142"/>
        <v>-0.5239687488631376</v>
      </c>
      <c r="AH204">
        <f t="shared" si="143"/>
        <v>0.14000910087023499</v>
      </c>
      <c r="AI204">
        <f t="shared" si="144"/>
        <v>1.1502842673974418</v>
      </c>
      <c r="AJ204">
        <f t="shared" si="145"/>
        <v>0.53494520926280498</v>
      </c>
      <c r="AK204">
        <f t="shared" si="146"/>
        <v>0.53494520926280498</v>
      </c>
      <c r="AL204">
        <f t="shared" si="147"/>
        <v>-0.62559094992354602</v>
      </c>
      <c r="AN204">
        <f>VLOOKUP(J204,counts!$W$8:$Z$13,4,FALSE)</f>
        <v>53</v>
      </c>
      <c r="AO204">
        <f>VLOOKUP(K204,counts!$W$17:$Z$23,4,FALSE)</f>
        <v>48</v>
      </c>
      <c r="AP204">
        <f>VLOOKUP(L204,counts!$W$27:$Z$33,4,FALSE)</f>
        <v>62</v>
      </c>
      <c r="AQ204">
        <f>VLOOKUP(M204,counts!$W$38:$Z$49,4,FALSE)</f>
        <v>47</v>
      </c>
      <c r="AR204">
        <f>VLOOKUP(N204,counts!$W$53:$Z$54,4,FALSE)</f>
        <v>102</v>
      </c>
      <c r="AS204">
        <f>VLOOKUP(O204,counts!$W$58:$Z$62,4,FALSE)</f>
        <v>52</v>
      </c>
      <c r="AT204">
        <f>VLOOKUP(P204,counts!$W$66:$Z$69,4,FALSE)</f>
        <v>50</v>
      </c>
      <c r="AU204">
        <f>VLOOKUP(Q204,counts!$W$73:$Z$75,4,FALSE)</f>
        <v>52</v>
      </c>
      <c r="AV204">
        <f>VLOOKUP(R204,counts!$W$79:$Z$81,4,FALSE)</f>
        <v>40</v>
      </c>
      <c r="AW204">
        <f t="shared" si="148"/>
        <v>506</v>
      </c>
      <c r="AX204">
        <f t="shared" si="149"/>
        <v>1</v>
      </c>
      <c r="AY204">
        <f t="shared" si="150"/>
        <v>1</v>
      </c>
      <c r="AZ204" t="str">
        <f t="shared" si="151"/>
        <v>Train</v>
      </c>
      <c r="BA204" t="str">
        <f t="shared" si="152"/>
        <v>0-17</v>
      </c>
      <c r="BB204" t="str">
        <f t="shared" si="153"/>
        <v>Blank</v>
      </c>
      <c r="BC204" t="str">
        <f t="shared" si="154"/>
        <v>0-10</v>
      </c>
      <c r="BD204" t="str">
        <f t="shared" si="155"/>
        <v>Blank</v>
      </c>
      <c r="BE204" t="str">
        <f t="shared" si="156"/>
        <v>female</v>
      </c>
      <c r="BF204">
        <f t="shared" si="157"/>
        <v>0</v>
      </c>
      <c r="BG204">
        <f t="shared" si="158"/>
        <v>0</v>
      </c>
      <c r="BH204" t="str">
        <f t="shared" si="159"/>
        <v>Q</v>
      </c>
      <c r="BI204">
        <f t="shared" si="160"/>
        <v>3</v>
      </c>
      <c r="BK204">
        <f t="shared" si="161"/>
        <v>-2.8350141766673408E-2</v>
      </c>
      <c r="BL204">
        <f t="shared" si="125"/>
        <v>-0.2148129459049134</v>
      </c>
      <c r="BM204">
        <f t="shared" si="126"/>
        <v>0</v>
      </c>
      <c r="BN204">
        <f t="shared" si="127"/>
        <v>-0.24005469764357676</v>
      </c>
      <c r="BO204">
        <f t="shared" si="128"/>
        <v>1.608400077660413</v>
      </c>
      <c r="BP204">
        <f t="shared" si="129"/>
        <v>-6.3943938845999151E-2</v>
      </c>
      <c r="BQ204">
        <f t="shared" si="130"/>
        <v>-0.12308910231949276</v>
      </c>
      <c r="BR204">
        <f t="shared" si="131"/>
        <v>-6.7126694900034548E-2</v>
      </c>
      <c r="BS204">
        <f t="shared" si="132"/>
        <v>-0.33933712916299258</v>
      </c>
      <c r="BT204">
        <f t="shared" si="162"/>
        <v>-0.52064632557427459</v>
      </c>
      <c r="BV204">
        <f t="shared" si="163"/>
        <v>1.1039101542455798E-2</v>
      </c>
      <c r="BW204">
        <f t="shared" si="164"/>
        <v>1.0111002572514145</v>
      </c>
      <c r="BX204">
        <f t="shared" si="165"/>
        <v>0.50275974736003093</v>
      </c>
      <c r="BY204">
        <f t="shared" si="166"/>
        <v>0.50275974736003093</v>
      </c>
      <c r="BZ204">
        <f t="shared" si="167"/>
        <v>-0.68764286243173101</v>
      </c>
    </row>
    <row r="205" spans="1:78" x14ac:dyDescent="0.3">
      <c r="A205" t="s">
        <v>2821</v>
      </c>
      <c r="B205" t="s">
        <v>2838</v>
      </c>
      <c r="C205" t="s">
        <v>2850</v>
      </c>
      <c r="D205" t="s">
        <v>2838</v>
      </c>
      <c r="E205" t="s">
        <v>20</v>
      </c>
      <c r="F205">
        <v>0</v>
      </c>
      <c r="G205">
        <v>0</v>
      </c>
      <c r="H205" t="s">
        <v>527</v>
      </c>
      <c r="I205">
        <v>3</v>
      </c>
      <c r="J205">
        <v>-3.7643689058441341</v>
      </c>
      <c r="K205">
        <v>-42.171718189759716</v>
      </c>
      <c r="L205">
        <v>-9.6115457513775127</v>
      </c>
      <c r="M205">
        <v>-33.757758935166962</v>
      </c>
      <c r="N205">
        <v>-108.67008854708662</v>
      </c>
      <c r="O205">
        <v>-14.754319664473872</v>
      </c>
      <c r="P205">
        <v>-22.013681658285037</v>
      </c>
      <c r="Q205">
        <v>-11.405315820044242</v>
      </c>
      <c r="R205">
        <v>-67.960368165567971</v>
      </c>
      <c r="S205">
        <v>0</v>
      </c>
      <c r="T205">
        <v>1</v>
      </c>
      <c r="U205" t="s">
        <v>2818</v>
      </c>
      <c r="W205">
        <f t="shared" si="133"/>
        <v>-2.7638923151110589E-2</v>
      </c>
      <c r="X205">
        <f t="shared" si="134"/>
        <v>-0.21927540312111751</v>
      </c>
      <c r="Y205">
        <f t="shared" si="135"/>
        <v>3.1819752411496448E-2</v>
      </c>
      <c r="Z205">
        <f t="shared" si="136"/>
        <v>-0.24557244416175711</v>
      </c>
      <c r="AA205">
        <f t="shared" si="137"/>
        <v>-1.1909036060913412</v>
      </c>
      <c r="AB205">
        <f t="shared" si="138"/>
        <v>-6.7444200102322438E-2</v>
      </c>
      <c r="AC205">
        <f t="shared" si="139"/>
        <v>-0.15242674717787899</v>
      </c>
      <c r="AD205">
        <f t="shared" si="140"/>
        <v>-7.3677481834814665E-2</v>
      </c>
      <c r="AE205">
        <f t="shared" si="141"/>
        <v>-0.48361783291079313</v>
      </c>
      <c r="AF205">
        <f t="shared" si="142"/>
        <v>-0.5239687488631376</v>
      </c>
      <c r="AH205">
        <f t="shared" si="143"/>
        <v>-2.9527056350027769</v>
      </c>
      <c r="AI205">
        <f t="shared" si="144"/>
        <v>5.2198285210704388E-2</v>
      </c>
      <c r="AJ205">
        <f t="shared" si="145"/>
        <v>4.960879136982399E-2</v>
      </c>
      <c r="AK205">
        <f t="shared" si="146"/>
        <v>0.95039120863017601</v>
      </c>
      <c r="AL205">
        <f t="shared" si="147"/>
        <v>-5.0881580595226593E-2</v>
      </c>
      <c r="AN205">
        <f>VLOOKUP(J205,counts!$W$8:$Z$13,4,FALSE)</f>
        <v>53</v>
      </c>
      <c r="AO205">
        <f>VLOOKUP(K205,counts!$W$17:$Z$23,4,FALSE)</f>
        <v>48</v>
      </c>
      <c r="AP205">
        <f>VLOOKUP(L205,counts!$W$27:$Z$33,4,FALSE)</f>
        <v>55</v>
      </c>
      <c r="AQ205">
        <f>VLOOKUP(M205,counts!$W$38:$Z$49,4,FALSE)</f>
        <v>47</v>
      </c>
      <c r="AR205">
        <f>VLOOKUP(N205,counts!$W$53:$Z$54,4,FALSE)</f>
        <v>20</v>
      </c>
      <c r="AS205">
        <f>VLOOKUP(O205,counts!$W$58:$Z$62,4,FALSE)</f>
        <v>52</v>
      </c>
      <c r="AT205">
        <f>VLOOKUP(P205,counts!$W$66:$Z$69,4,FALSE)</f>
        <v>50</v>
      </c>
      <c r="AU205">
        <f>VLOOKUP(Q205,counts!$W$73:$Z$75,4,FALSE)</f>
        <v>52</v>
      </c>
      <c r="AV205">
        <f>VLOOKUP(R205,counts!$W$79:$Z$81,4,FALSE)</f>
        <v>40</v>
      </c>
      <c r="AW205">
        <f t="shared" si="148"/>
        <v>417</v>
      </c>
      <c r="AX205">
        <f t="shared" si="149"/>
        <v>0</v>
      </c>
      <c r="AY205">
        <f t="shared" si="150"/>
        <v>1</v>
      </c>
      <c r="AZ205" t="str">
        <f t="shared" si="151"/>
        <v>Train</v>
      </c>
      <c r="BA205" t="str">
        <f t="shared" si="152"/>
        <v>0-17</v>
      </c>
      <c r="BB205" t="str">
        <f t="shared" si="153"/>
        <v>Blank</v>
      </c>
      <c r="BC205" t="str">
        <f t="shared" si="154"/>
        <v>11-20</v>
      </c>
      <c r="BD205" t="str">
        <f t="shared" si="155"/>
        <v>Blank</v>
      </c>
      <c r="BE205" t="str">
        <f t="shared" si="156"/>
        <v>male</v>
      </c>
      <c r="BF205">
        <f t="shared" si="157"/>
        <v>0</v>
      </c>
      <c r="BG205">
        <f t="shared" si="158"/>
        <v>0</v>
      </c>
      <c r="BH205" t="str">
        <f t="shared" si="159"/>
        <v>Q</v>
      </c>
      <c r="BI205">
        <f t="shared" si="160"/>
        <v>3</v>
      </c>
      <c r="BK205">
        <f t="shared" si="161"/>
        <v>-2.8350141766673408E-2</v>
      </c>
      <c r="BL205">
        <f t="shared" si="125"/>
        <v>-0.2148129459049134</v>
      </c>
      <c r="BM205">
        <f t="shared" si="126"/>
        <v>0</v>
      </c>
      <c r="BN205">
        <f t="shared" si="127"/>
        <v>-0.24005469764357676</v>
      </c>
      <c r="BO205">
        <f t="shared" si="128"/>
        <v>-1.1543150029727813</v>
      </c>
      <c r="BP205">
        <f t="shared" si="129"/>
        <v>-6.3943938845999151E-2</v>
      </c>
      <c r="BQ205">
        <f t="shared" si="130"/>
        <v>-0.12308910231949276</v>
      </c>
      <c r="BR205">
        <f t="shared" si="131"/>
        <v>-6.7126694900034548E-2</v>
      </c>
      <c r="BS205">
        <f t="shared" si="132"/>
        <v>-0.33933712916299258</v>
      </c>
      <c r="BT205">
        <f t="shared" si="162"/>
        <v>-0.52064632557427459</v>
      </c>
      <c r="BV205">
        <f t="shared" si="163"/>
        <v>-2.7516759790907388</v>
      </c>
      <c r="BW205">
        <f t="shared" si="164"/>
        <v>6.3820809181545632E-2</v>
      </c>
      <c r="BX205">
        <f t="shared" si="165"/>
        <v>5.9992066925863584E-2</v>
      </c>
      <c r="BY205">
        <f t="shared" si="166"/>
        <v>0.94000793307413644</v>
      </c>
      <c r="BZ205">
        <f t="shared" si="167"/>
        <v>-6.1866964313128672E-2</v>
      </c>
    </row>
    <row r="206" spans="1:78" x14ac:dyDescent="0.3">
      <c r="A206" t="s">
        <v>2820</v>
      </c>
      <c r="B206" t="s">
        <v>2838</v>
      </c>
      <c r="C206" t="s">
        <v>2850</v>
      </c>
      <c r="D206" t="s">
        <v>2838</v>
      </c>
      <c r="E206" t="s">
        <v>20</v>
      </c>
      <c r="F206">
        <v>1</v>
      </c>
      <c r="G206">
        <v>0</v>
      </c>
      <c r="H206" t="s">
        <v>2843</v>
      </c>
      <c r="I206">
        <v>3</v>
      </c>
      <c r="J206">
        <v>-11.613432440426715</v>
      </c>
      <c r="K206">
        <v>-42.171718189759716</v>
      </c>
      <c r="L206">
        <v>-9.6115457513775127</v>
      </c>
      <c r="M206">
        <v>-33.757758935166962</v>
      </c>
      <c r="N206">
        <v>-108.67008854708662</v>
      </c>
      <c r="O206">
        <v>48.695090775187893</v>
      </c>
      <c r="P206">
        <v>-22.013681658285037</v>
      </c>
      <c r="Q206">
        <v>-22.422560732600829</v>
      </c>
      <c r="R206">
        <v>-67.960368165567971</v>
      </c>
      <c r="S206">
        <v>0</v>
      </c>
      <c r="T206">
        <v>1</v>
      </c>
      <c r="U206" t="s">
        <v>2818</v>
      </c>
      <c r="W206">
        <f t="shared" si="133"/>
        <v>-8.5268679762827468E-2</v>
      </c>
      <c r="X206">
        <f t="shared" si="134"/>
        <v>-0.21927540312111751</v>
      </c>
      <c r="Y206">
        <f t="shared" si="135"/>
        <v>3.1819752411496448E-2</v>
      </c>
      <c r="Z206">
        <f t="shared" si="136"/>
        <v>-0.24557244416175711</v>
      </c>
      <c r="AA206">
        <f t="shared" si="137"/>
        <v>-1.1909036060913412</v>
      </c>
      <c r="AB206">
        <f t="shared" si="138"/>
        <v>0.222592537028351</v>
      </c>
      <c r="AC206">
        <f t="shared" si="139"/>
        <v>-0.15242674717787899</v>
      </c>
      <c r="AD206">
        <f t="shared" si="140"/>
        <v>-0.14484805481342802</v>
      </c>
      <c r="AE206">
        <f t="shared" si="141"/>
        <v>-0.48361783291079313</v>
      </c>
      <c r="AF206">
        <f t="shared" si="142"/>
        <v>-0.5239687488631376</v>
      </c>
      <c r="AH206">
        <f t="shared" si="143"/>
        <v>-2.7914692274624335</v>
      </c>
      <c r="AI206">
        <f t="shared" si="144"/>
        <v>6.1331038441102832E-2</v>
      </c>
      <c r="AJ206">
        <f t="shared" si="145"/>
        <v>5.7786907401847665E-2</v>
      </c>
      <c r="AK206">
        <f t="shared" si="146"/>
        <v>0.94221309259815234</v>
      </c>
      <c r="AL206">
        <f t="shared" si="147"/>
        <v>-5.952381703885893E-2</v>
      </c>
      <c r="AN206">
        <f>VLOOKUP(J206,counts!$W$8:$Z$13,4,FALSE)</f>
        <v>52</v>
      </c>
      <c r="AO206">
        <f>VLOOKUP(K206,counts!$W$17:$Z$23,4,FALSE)</f>
        <v>48</v>
      </c>
      <c r="AP206">
        <f>VLOOKUP(L206,counts!$W$27:$Z$33,4,FALSE)</f>
        <v>55</v>
      </c>
      <c r="AQ206">
        <f>VLOOKUP(M206,counts!$W$38:$Z$49,4,FALSE)</f>
        <v>47</v>
      </c>
      <c r="AR206">
        <f>VLOOKUP(N206,counts!$W$53:$Z$54,4,FALSE)</f>
        <v>20</v>
      </c>
      <c r="AS206">
        <f>VLOOKUP(O206,counts!$W$58:$Z$62,4,FALSE)</f>
        <v>61</v>
      </c>
      <c r="AT206">
        <f>VLOOKUP(P206,counts!$W$66:$Z$69,4,FALSE)</f>
        <v>50</v>
      </c>
      <c r="AU206">
        <f>VLOOKUP(Q206,counts!$W$73:$Z$75,4,FALSE)</f>
        <v>50</v>
      </c>
      <c r="AV206">
        <f>VLOOKUP(R206,counts!$W$79:$Z$81,4,FALSE)</f>
        <v>40</v>
      </c>
      <c r="AW206">
        <f t="shared" si="148"/>
        <v>423</v>
      </c>
      <c r="AX206">
        <f t="shared" si="149"/>
        <v>0</v>
      </c>
      <c r="AY206">
        <f t="shared" si="150"/>
        <v>1</v>
      </c>
      <c r="AZ206" t="str">
        <f t="shared" si="151"/>
        <v>Train</v>
      </c>
      <c r="BA206" t="str">
        <f t="shared" si="152"/>
        <v>18-30</v>
      </c>
      <c r="BB206" t="str">
        <f t="shared" si="153"/>
        <v>Blank</v>
      </c>
      <c r="BC206" t="str">
        <f t="shared" si="154"/>
        <v>11-20</v>
      </c>
      <c r="BD206" t="str">
        <f t="shared" si="155"/>
        <v>Blank</v>
      </c>
      <c r="BE206" t="str">
        <f t="shared" si="156"/>
        <v>male</v>
      </c>
      <c r="BF206">
        <f t="shared" si="157"/>
        <v>1</v>
      </c>
      <c r="BG206">
        <f t="shared" si="158"/>
        <v>0</v>
      </c>
      <c r="BH206" t="str">
        <f t="shared" si="159"/>
        <v>S, blank</v>
      </c>
      <c r="BI206">
        <f t="shared" si="160"/>
        <v>3</v>
      </c>
      <c r="BK206">
        <f t="shared" si="161"/>
        <v>-8.7462856143731463E-2</v>
      </c>
      <c r="BL206">
        <f t="shared" si="125"/>
        <v>-0.2148129459049134</v>
      </c>
      <c r="BM206">
        <f t="shared" si="126"/>
        <v>0</v>
      </c>
      <c r="BN206">
        <f t="shared" si="127"/>
        <v>-0.24005469764357676</v>
      </c>
      <c r="BO206">
        <f t="shared" si="128"/>
        <v>-1.1543150029727813</v>
      </c>
      <c r="BP206">
        <f t="shared" si="129"/>
        <v>0.21104029039891525</v>
      </c>
      <c r="BQ206">
        <f t="shared" si="130"/>
        <v>-0.12308910231949276</v>
      </c>
      <c r="BR206">
        <f t="shared" si="131"/>
        <v>-0.13196937436222192</v>
      </c>
      <c r="BS206">
        <f t="shared" si="132"/>
        <v>-0.33933712916299258</v>
      </c>
      <c r="BT206">
        <f t="shared" si="162"/>
        <v>-0.52064632557427459</v>
      </c>
      <c r="BV206">
        <f t="shared" si="163"/>
        <v>-2.6006471436850696</v>
      </c>
      <c r="BW206">
        <f t="shared" si="164"/>
        <v>7.4225528086570264E-2</v>
      </c>
      <c r="BX206">
        <f t="shared" si="165"/>
        <v>6.9096782887651254E-2</v>
      </c>
      <c r="BY206">
        <f t="shared" si="166"/>
        <v>0.9309032171123488</v>
      </c>
      <c r="BZ206">
        <f t="shared" si="167"/>
        <v>-7.1599962949509391E-2</v>
      </c>
    </row>
    <row r="207" spans="1:78" x14ac:dyDescent="0.3">
      <c r="A207" t="s">
        <v>2812</v>
      </c>
      <c r="B207" t="s">
        <v>2838</v>
      </c>
      <c r="C207" t="s">
        <v>2825</v>
      </c>
      <c r="D207" t="s">
        <v>2838</v>
      </c>
      <c r="E207" t="s">
        <v>20</v>
      </c>
      <c r="F207">
        <v>0</v>
      </c>
      <c r="G207">
        <v>0</v>
      </c>
      <c r="H207" t="s">
        <v>2843</v>
      </c>
      <c r="I207">
        <v>3</v>
      </c>
      <c r="J207">
        <v>74.751267398446615</v>
      </c>
      <c r="K207">
        <v>-42.171718189759716</v>
      </c>
      <c r="L207">
        <v>-82.840254641099079</v>
      </c>
      <c r="M207">
        <v>-33.757758935166962</v>
      </c>
      <c r="N207">
        <v>-108.67008854708662</v>
      </c>
      <c r="O207">
        <v>-14.754319664473872</v>
      </c>
      <c r="P207">
        <v>-22.013681658285037</v>
      </c>
      <c r="Q207">
        <v>-22.422560732600829</v>
      </c>
      <c r="R207">
        <v>-67.960368165567971</v>
      </c>
      <c r="S207">
        <v>0</v>
      </c>
      <c r="T207">
        <v>1</v>
      </c>
      <c r="U207" t="s">
        <v>2818</v>
      </c>
      <c r="W207">
        <f t="shared" si="133"/>
        <v>0.54884220615739254</v>
      </c>
      <c r="X207">
        <f t="shared" si="134"/>
        <v>-0.21927540312111751</v>
      </c>
      <c r="Y207">
        <f t="shared" si="135"/>
        <v>0.27424895647063957</v>
      </c>
      <c r="Z207">
        <f t="shared" si="136"/>
        <v>-0.24557244416175711</v>
      </c>
      <c r="AA207">
        <f t="shared" si="137"/>
        <v>-1.1909036060913412</v>
      </c>
      <c r="AB207">
        <f t="shared" si="138"/>
        <v>-6.7444200102322438E-2</v>
      </c>
      <c r="AC207">
        <f t="shared" si="139"/>
        <v>-0.15242674717787899</v>
      </c>
      <c r="AD207">
        <f t="shared" si="140"/>
        <v>-0.14484805481342802</v>
      </c>
      <c r="AE207">
        <f t="shared" si="141"/>
        <v>-0.48361783291079313</v>
      </c>
      <c r="AF207">
        <f t="shared" si="142"/>
        <v>-0.5239687488631376</v>
      </c>
      <c r="AH207">
        <f t="shared" si="143"/>
        <v>-2.2049658746137437</v>
      </c>
      <c r="AI207">
        <f t="shared" si="144"/>
        <v>0.11025428771044261</v>
      </c>
      <c r="AJ207">
        <f t="shared" si="145"/>
        <v>9.930543743974915E-2</v>
      </c>
      <c r="AK207">
        <f t="shared" si="146"/>
        <v>0.90069456256025082</v>
      </c>
      <c r="AL207">
        <f t="shared" si="147"/>
        <v>-0.10458907711501335</v>
      </c>
      <c r="AN207">
        <f>VLOOKUP(J207,counts!$W$8:$Z$13,4,FALSE)</f>
        <v>70</v>
      </c>
      <c r="AO207">
        <f>VLOOKUP(K207,counts!$W$17:$Z$23,4,FALSE)</f>
        <v>48</v>
      </c>
      <c r="AP207">
        <f>VLOOKUP(L207,counts!$W$27:$Z$33,4,FALSE)</f>
        <v>62</v>
      </c>
      <c r="AQ207">
        <f>VLOOKUP(M207,counts!$W$38:$Z$49,4,FALSE)</f>
        <v>47</v>
      </c>
      <c r="AR207">
        <f>VLOOKUP(N207,counts!$W$53:$Z$54,4,FALSE)</f>
        <v>20</v>
      </c>
      <c r="AS207">
        <f>VLOOKUP(O207,counts!$W$58:$Z$62,4,FALSE)</f>
        <v>52</v>
      </c>
      <c r="AT207">
        <f>VLOOKUP(P207,counts!$W$66:$Z$69,4,FALSE)</f>
        <v>50</v>
      </c>
      <c r="AU207">
        <f>VLOOKUP(Q207,counts!$W$73:$Z$75,4,FALSE)</f>
        <v>50</v>
      </c>
      <c r="AV207">
        <f>VLOOKUP(R207,counts!$W$79:$Z$81,4,FALSE)</f>
        <v>40</v>
      </c>
      <c r="AW207">
        <f t="shared" si="148"/>
        <v>439</v>
      </c>
      <c r="AX207">
        <f t="shared" si="149"/>
        <v>0</v>
      </c>
      <c r="AY207">
        <f t="shared" si="150"/>
        <v>1</v>
      </c>
      <c r="AZ207" t="str">
        <f t="shared" si="151"/>
        <v>Train</v>
      </c>
      <c r="BA207" t="str">
        <f t="shared" si="152"/>
        <v>51-60</v>
      </c>
      <c r="BB207" t="str">
        <f t="shared" si="153"/>
        <v>Blank</v>
      </c>
      <c r="BC207" t="str">
        <f t="shared" si="154"/>
        <v>0-10</v>
      </c>
      <c r="BD207" t="str">
        <f t="shared" si="155"/>
        <v>Blank</v>
      </c>
      <c r="BE207" t="str">
        <f t="shared" si="156"/>
        <v>male</v>
      </c>
      <c r="BF207">
        <f t="shared" si="157"/>
        <v>0</v>
      </c>
      <c r="BG207">
        <f t="shared" si="158"/>
        <v>0</v>
      </c>
      <c r="BH207" t="str">
        <f t="shared" si="159"/>
        <v>S, blank</v>
      </c>
      <c r="BI207">
        <f t="shared" si="160"/>
        <v>3</v>
      </c>
      <c r="BK207">
        <f t="shared" si="161"/>
        <v>0.56296528873523233</v>
      </c>
      <c r="BL207">
        <f t="shared" si="125"/>
        <v>-0.2148129459049134</v>
      </c>
      <c r="BM207">
        <f t="shared" si="126"/>
        <v>0</v>
      </c>
      <c r="BN207">
        <f t="shared" si="127"/>
        <v>-0.24005469764357676</v>
      </c>
      <c r="BO207">
        <f t="shared" si="128"/>
        <v>-1.1543150029727813</v>
      </c>
      <c r="BP207">
        <f t="shared" si="129"/>
        <v>-6.3943938845999151E-2</v>
      </c>
      <c r="BQ207">
        <f t="shared" si="130"/>
        <v>-0.12308910231949276</v>
      </c>
      <c r="BR207">
        <f t="shared" si="131"/>
        <v>-0.13196937436222192</v>
      </c>
      <c r="BS207">
        <f t="shared" si="132"/>
        <v>-0.33933712916299258</v>
      </c>
      <c r="BT207">
        <f t="shared" si="162"/>
        <v>-0.52064632557427459</v>
      </c>
      <c r="BV207">
        <f t="shared" si="163"/>
        <v>-2.2252032280510203</v>
      </c>
      <c r="BW207">
        <f t="shared" si="164"/>
        <v>0.108045458535491</v>
      </c>
      <c r="BX207">
        <f t="shared" si="165"/>
        <v>9.7509951151548591E-2</v>
      </c>
      <c r="BY207">
        <f t="shared" si="166"/>
        <v>0.90249004884845141</v>
      </c>
      <c r="BZ207">
        <f t="shared" si="167"/>
        <v>-0.10259761504259217</v>
      </c>
    </row>
    <row r="208" spans="1:78" x14ac:dyDescent="0.3">
      <c r="A208" t="s">
        <v>2821</v>
      </c>
      <c r="B208" t="s">
        <v>2838</v>
      </c>
      <c r="C208" t="s">
        <v>2825</v>
      </c>
      <c r="D208" t="s">
        <v>2838</v>
      </c>
      <c r="E208" t="s">
        <v>20</v>
      </c>
      <c r="F208">
        <v>0</v>
      </c>
      <c r="G208">
        <v>0</v>
      </c>
      <c r="H208" t="s">
        <v>527</v>
      </c>
      <c r="I208">
        <v>3</v>
      </c>
      <c r="J208">
        <v>-3.7643689058441341</v>
      </c>
      <c r="K208">
        <v>-42.171718189759716</v>
      </c>
      <c r="L208">
        <v>-82.840254641099079</v>
      </c>
      <c r="M208">
        <v>-33.757758935166962</v>
      </c>
      <c r="N208">
        <v>-108.67008854708662</v>
      </c>
      <c r="O208">
        <v>-14.754319664473872</v>
      </c>
      <c r="P208">
        <v>-22.013681658285037</v>
      </c>
      <c r="Q208">
        <v>-11.405315820044242</v>
      </c>
      <c r="R208">
        <v>-67.960368165567971</v>
      </c>
      <c r="S208">
        <v>0</v>
      </c>
      <c r="T208">
        <v>1</v>
      </c>
      <c r="U208" t="s">
        <v>2818</v>
      </c>
      <c r="W208">
        <f t="shared" si="133"/>
        <v>-2.7638923151110589E-2</v>
      </c>
      <c r="X208">
        <f t="shared" si="134"/>
        <v>-0.21927540312111751</v>
      </c>
      <c r="Y208">
        <f t="shared" si="135"/>
        <v>0.27424895647063957</v>
      </c>
      <c r="Z208">
        <f t="shared" si="136"/>
        <v>-0.24557244416175711</v>
      </c>
      <c r="AA208">
        <f t="shared" si="137"/>
        <v>-1.1909036060913412</v>
      </c>
      <c r="AB208">
        <f t="shared" si="138"/>
        <v>-6.7444200102322438E-2</v>
      </c>
      <c r="AC208">
        <f t="shared" si="139"/>
        <v>-0.15242674717787899</v>
      </c>
      <c r="AD208">
        <f t="shared" si="140"/>
        <v>-7.3677481834814665E-2</v>
      </c>
      <c r="AE208">
        <f t="shared" si="141"/>
        <v>-0.48361783291079313</v>
      </c>
      <c r="AF208">
        <f t="shared" si="142"/>
        <v>-0.5239687488631376</v>
      </c>
      <c r="AH208">
        <f t="shared" si="143"/>
        <v>-2.710276430943634</v>
      </c>
      <c r="AI208">
        <f t="shared" si="144"/>
        <v>6.6518416424689988E-2</v>
      </c>
      <c r="AJ208">
        <f t="shared" si="145"/>
        <v>6.2369683823820826E-2</v>
      </c>
      <c r="AK208">
        <f t="shared" si="146"/>
        <v>0.9376303161761792</v>
      </c>
      <c r="AL208">
        <f t="shared" si="147"/>
        <v>-6.4399526876463234E-2</v>
      </c>
      <c r="AN208">
        <f>VLOOKUP(J208,counts!$W$8:$Z$13,4,FALSE)</f>
        <v>53</v>
      </c>
      <c r="AO208">
        <f>VLOOKUP(K208,counts!$W$17:$Z$23,4,FALSE)</f>
        <v>48</v>
      </c>
      <c r="AP208">
        <f>VLOOKUP(L208,counts!$W$27:$Z$33,4,FALSE)</f>
        <v>62</v>
      </c>
      <c r="AQ208">
        <f>VLOOKUP(M208,counts!$W$38:$Z$49,4,FALSE)</f>
        <v>47</v>
      </c>
      <c r="AR208">
        <f>VLOOKUP(N208,counts!$W$53:$Z$54,4,FALSE)</f>
        <v>20</v>
      </c>
      <c r="AS208">
        <f>VLOOKUP(O208,counts!$W$58:$Z$62,4,FALSE)</f>
        <v>52</v>
      </c>
      <c r="AT208">
        <f>VLOOKUP(P208,counts!$W$66:$Z$69,4,FALSE)</f>
        <v>50</v>
      </c>
      <c r="AU208">
        <f>VLOOKUP(Q208,counts!$W$73:$Z$75,4,FALSE)</f>
        <v>52</v>
      </c>
      <c r="AV208">
        <f>VLOOKUP(R208,counts!$W$79:$Z$81,4,FALSE)</f>
        <v>40</v>
      </c>
      <c r="AW208">
        <f t="shared" si="148"/>
        <v>424</v>
      </c>
      <c r="AX208">
        <f t="shared" si="149"/>
        <v>0</v>
      </c>
      <c r="AY208">
        <f t="shared" si="150"/>
        <v>1</v>
      </c>
      <c r="AZ208" t="str">
        <f t="shared" si="151"/>
        <v>Train</v>
      </c>
      <c r="BA208" t="str">
        <f t="shared" si="152"/>
        <v>0-17</v>
      </c>
      <c r="BB208" t="str">
        <f t="shared" si="153"/>
        <v>Blank</v>
      </c>
      <c r="BC208" t="str">
        <f t="shared" si="154"/>
        <v>0-10</v>
      </c>
      <c r="BD208" t="str">
        <f t="shared" si="155"/>
        <v>Blank</v>
      </c>
      <c r="BE208" t="str">
        <f t="shared" si="156"/>
        <v>male</v>
      </c>
      <c r="BF208">
        <f t="shared" si="157"/>
        <v>0</v>
      </c>
      <c r="BG208">
        <f t="shared" si="158"/>
        <v>0</v>
      </c>
      <c r="BH208" t="str">
        <f t="shared" si="159"/>
        <v>Q</v>
      </c>
      <c r="BI208">
        <f t="shared" si="160"/>
        <v>3</v>
      </c>
      <c r="BK208">
        <f t="shared" si="161"/>
        <v>-2.8350141766673408E-2</v>
      </c>
      <c r="BL208">
        <f t="shared" si="125"/>
        <v>-0.2148129459049134</v>
      </c>
      <c r="BM208">
        <f t="shared" si="126"/>
        <v>0</v>
      </c>
      <c r="BN208">
        <f t="shared" si="127"/>
        <v>-0.24005469764357676</v>
      </c>
      <c r="BO208">
        <f t="shared" si="128"/>
        <v>-1.1543150029727813</v>
      </c>
      <c r="BP208">
        <f t="shared" si="129"/>
        <v>-6.3943938845999151E-2</v>
      </c>
      <c r="BQ208">
        <f t="shared" si="130"/>
        <v>-0.12308910231949276</v>
      </c>
      <c r="BR208">
        <f t="shared" si="131"/>
        <v>-6.7126694900034548E-2</v>
      </c>
      <c r="BS208">
        <f t="shared" si="132"/>
        <v>-0.33933712916299258</v>
      </c>
      <c r="BT208">
        <f t="shared" si="162"/>
        <v>-0.52064632557427459</v>
      </c>
      <c r="BV208">
        <f t="shared" si="163"/>
        <v>-2.7516759790907388</v>
      </c>
      <c r="BW208">
        <f t="shared" si="164"/>
        <v>6.3820809181545632E-2</v>
      </c>
      <c r="BX208">
        <f t="shared" si="165"/>
        <v>5.9992066925863584E-2</v>
      </c>
      <c r="BY208">
        <f t="shared" si="166"/>
        <v>0.94000793307413644</v>
      </c>
      <c r="BZ208">
        <f t="shared" si="167"/>
        <v>-6.1866964313128672E-2</v>
      </c>
    </row>
    <row r="209" spans="1:78" x14ac:dyDescent="0.3">
      <c r="A209" t="s">
        <v>2820</v>
      </c>
      <c r="B209" t="s">
        <v>2838</v>
      </c>
      <c r="C209" t="s">
        <v>2825</v>
      </c>
      <c r="D209" t="s">
        <v>2838</v>
      </c>
      <c r="E209" t="s">
        <v>20</v>
      </c>
      <c r="F209">
        <v>0</v>
      </c>
      <c r="G209">
        <v>0</v>
      </c>
      <c r="H209" t="s">
        <v>2843</v>
      </c>
      <c r="I209">
        <v>3</v>
      </c>
      <c r="J209">
        <v>-11.613432440426715</v>
      </c>
      <c r="K209">
        <v>-42.171718189759716</v>
      </c>
      <c r="L209">
        <v>-82.840254641099079</v>
      </c>
      <c r="M209">
        <v>-33.757758935166962</v>
      </c>
      <c r="N209">
        <v>-108.67008854708662</v>
      </c>
      <c r="O209">
        <v>-14.754319664473872</v>
      </c>
      <c r="P209">
        <v>-22.013681658285037</v>
      </c>
      <c r="Q209">
        <v>-22.422560732600829</v>
      </c>
      <c r="R209">
        <v>-67.960368165567971</v>
      </c>
      <c r="S209">
        <v>1</v>
      </c>
      <c r="T209">
        <v>1</v>
      </c>
      <c r="U209" t="s">
        <v>2818</v>
      </c>
      <c r="W209">
        <f t="shared" si="133"/>
        <v>-8.5268679762827468E-2</v>
      </c>
      <c r="X209">
        <f t="shared" si="134"/>
        <v>-0.21927540312111751</v>
      </c>
      <c r="Y209">
        <f t="shared" si="135"/>
        <v>0.27424895647063957</v>
      </c>
      <c r="Z209">
        <f t="shared" si="136"/>
        <v>-0.24557244416175711</v>
      </c>
      <c r="AA209">
        <f t="shared" si="137"/>
        <v>-1.1909036060913412</v>
      </c>
      <c r="AB209">
        <f t="shared" si="138"/>
        <v>-6.7444200102322438E-2</v>
      </c>
      <c r="AC209">
        <f t="shared" si="139"/>
        <v>-0.15242674717787899</v>
      </c>
      <c r="AD209">
        <f t="shared" si="140"/>
        <v>-0.14484805481342802</v>
      </c>
      <c r="AE209">
        <f t="shared" si="141"/>
        <v>-0.48361783291079313</v>
      </c>
      <c r="AF209">
        <f t="shared" si="142"/>
        <v>-0.5239687488631376</v>
      </c>
      <c r="AH209">
        <f t="shared" si="143"/>
        <v>-2.8390767605339642</v>
      </c>
      <c r="AI209">
        <f t="shared" si="144"/>
        <v>5.8479631752988308E-2</v>
      </c>
      <c r="AJ209">
        <f t="shared" si="145"/>
        <v>5.5248707673418308E-2</v>
      </c>
      <c r="AK209">
        <f t="shared" si="146"/>
        <v>5.5248707673418308E-2</v>
      </c>
      <c r="AL209">
        <f t="shared" si="147"/>
        <v>-2.8959103293842028</v>
      </c>
      <c r="AN209">
        <f>VLOOKUP(J209,counts!$W$8:$Z$13,4,FALSE)</f>
        <v>52</v>
      </c>
      <c r="AO209">
        <f>VLOOKUP(K209,counts!$W$17:$Z$23,4,FALSE)</f>
        <v>48</v>
      </c>
      <c r="AP209">
        <f>VLOOKUP(L209,counts!$W$27:$Z$33,4,FALSE)</f>
        <v>62</v>
      </c>
      <c r="AQ209">
        <f>VLOOKUP(M209,counts!$W$38:$Z$49,4,FALSE)</f>
        <v>47</v>
      </c>
      <c r="AR209">
        <f>VLOOKUP(N209,counts!$W$53:$Z$54,4,FALSE)</f>
        <v>20</v>
      </c>
      <c r="AS209">
        <f>VLOOKUP(O209,counts!$W$58:$Z$62,4,FALSE)</f>
        <v>52</v>
      </c>
      <c r="AT209">
        <f>VLOOKUP(P209,counts!$W$66:$Z$69,4,FALSE)</f>
        <v>50</v>
      </c>
      <c r="AU209">
        <f>VLOOKUP(Q209,counts!$W$73:$Z$75,4,FALSE)</f>
        <v>50</v>
      </c>
      <c r="AV209">
        <f>VLOOKUP(R209,counts!$W$79:$Z$81,4,FALSE)</f>
        <v>40</v>
      </c>
      <c r="AW209">
        <f t="shared" si="148"/>
        <v>421</v>
      </c>
      <c r="AX209">
        <f t="shared" si="149"/>
        <v>1</v>
      </c>
      <c r="AY209">
        <f t="shared" si="150"/>
        <v>1</v>
      </c>
      <c r="AZ209" t="str">
        <f t="shared" si="151"/>
        <v>Train</v>
      </c>
      <c r="BA209" t="str">
        <f t="shared" si="152"/>
        <v>18-30</v>
      </c>
      <c r="BB209" t="str">
        <f t="shared" si="153"/>
        <v>Blank</v>
      </c>
      <c r="BC209" t="str">
        <f t="shared" si="154"/>
        <v>0-10</v>
      </c>
      <c r="BD209" t="str">
        <f t="shared" si="155"/>
        <v>Blank</v>
      </c>
      <c r="BE209" t="str">
        <f t="shared" si="156"/>
        <v>male</v>
      </c>
      <c r="BF209">
        <f t="shared" si="157"/>
        <v>0</v>
      </c>
      <c r="BG209">
        <f t="shared" si="158"/>
        <v>0</v>
      </c>
      <c r="BH209" t="str">
        <f t="shared" si="159"/>
        <v>S, blank</v>
      </c>
      <c r="BI209">
        <f t="shared" si="160"/>
        <v>3</v>
      </c>
      <c r="BK209">
        <f t="shared" si="161"/>
        <v>-8.7462856143731463E-2</v>
      </c>
      <c r="BL209">
        <f t="shared" si="125"/>
        <v>-0.2148129459049134</v>
      </c>
      <c r="BM209">
        <f t="shared" si="126"/>
        <v>0</v>
      </c>
      <c r="BN209">
        <f t="shared" si="127"/>
        <v>-0.24005469764357676</v>
      </c>
      <c r="BO209">
        <f t="shared" si="128"/>
        <v>-1.1543150029727813</v>
      </c>
      <c r="BP209">
        <f t="shared" si="129"/>
        <v>-6.3943938845999151E-2</v>
      </c>
      <c r="BQ209">
        <f t="shared" si="130"/>
        <v>-0.12308910231949276</v>
      </c>
      <c r="BR209">
        <f t="shared" si="131"/>
        <v>-0.13196937436222192</v>
      </c>
      <c r="BS209">
        <f t="shared" si="132"/>
        <v>-0.33933712916299258</v>
      </c>
      <c r="BT209">
        <f t="shared" si="162"/>
        <v>-0.52064632557427459</v>
      </c>
      <c r="BV209">
        <f t="shared" si="163"/>
        <v>-2.8756313729299841</v>
      </c>
      <c r="BW209">
        <f t="shared" si="164"/>
        <v>5.6380531122747275E-2</v>
      </c>
      <c r="BX209">
        <f t="shared" si="165"/>
        <v>5.3371422003418274E-2</v>
      </c>
      <c r="BY209">
        <f t="shared" si="166"/>
        <v>5.3371422003418274E-2</v>
      </c>
      <c r="BZ209">
        <f t="shared" si="167"/>
        <v>-2.930479844745062</v>
      </c>
    </row>
    <row r="210" spans="1:78" x14ac:dyDescent="0.3">
      <c r="A210" t="s">
        <v>2820</v>
      </c>
      <c r="B210" t="s">
        <v>2838</v>
      </c>
      <c r="C210" t="s">
        <v>2825</v>
      </c>
      <c r="D210" t="s">
        <v>2838</v>
      </c>
      <c r="E210" t="s">
        <v>20</v>
      </c>
      <c r="F210">
        <v>0</v>
      </c>
      <c r="G210">
        <v>0</v>
      </c>
      <c r="H210" t="s">
        <v>2843</v>
      </c>
      <c r="I210">
        <v>3</v>
      </c>
      <c r="J210">
        <v>-11.613432440426715</v>
      </c>
      <c r="K210">
        <v>-42.171718189759716</v>
      </c>
      <c r="L210">
        <v>-82.840254641099079</v>
      </c>
      <c r="M210">
        <v>-33.757758935166962</v>
      </c>
      <c r="N210">
        <v>-108.67008854708662</v>
      </c>
      <c r="O210">
        <v>-14.754319664473872</v>
      </c>
      <c r="P210">
        <v>-22.013681658285037</v>
      </c>
      <c r="Q210">
        <v>-22.422560732600829</v>
      </c>
      <c r="R210">
        <v>-67.960368165567971</v>
      </c>
      <c r="S210">
        <v>0</v>
      </c>
      <c r="T210">
        <v>1</v>
      </c>
      <c r="U210" t="s">
        <v>2818</v>
      </c>
      <c r="W210">
        <f t="shared" si="133"/>
        <v>-8.5268679762827468E-2</v>
      </c>
      <c r="X210">
        <f t="shared" si="134"/>
        <v>-0.21927540312111751</v>
      </c>
      <c r="Y210">
        <f t="shared" si="135"/>
        <v>0.27424895647063957</v>
      </c>
      <c r="Z210">
        <f t="shared" si="136"/>
        <v>-0.24557244416175711</v>
      </c>
      <c r="AA210">
        <f t="shared" si="137"/>
        <v>-1.1909036060913412</v>
      </c>
      <c r="AB210">
        <f t="shared" si="138"/>
        <v>-6.7444200102322438E-2</v>
      </c>
      <c r="AC210">
        <f t="shared" si="139"/>
        <v>-0.15242674717787899</v>
      </c>
      <c r="AD210">
        <f t="shared" si="140"/>
        <v>-0.14484805481342802</v>
      </c>
      <c r="AE210">
        <f t="shared" si="141"/>
        <v>-0.48361783291079313</v>
      </c>
      <c r="AF210">
        <f t="shared" si="142"/>
        <v>-0.5239687488631376</v>
      </c>
      <c r="AH210">
        <f t="shared" si="143"/>
        <v>-2.8390767605339642</v>
      </c>
      <c r="AI210">
        <f t="shared" si="144"/>
        <v>5.8479631752988308E-2</v>
      </c>
      <c r="AJ210">
        <f t="shared" si="145"/>
        <v>5.5248707673418308E-2</v>
      </c>
      <c r="AK210">
        <f t="shared" si="146"/>
        <v>0.94475129232658173</v>
      </c>
      <c r="AL210">
        <f t="shared" si="147"/>
        <v>-5.6833568850238797E-2</v>
      </c>
      <c r="AN210">
        <f>VLOOKUP(J210,counts!$W$8:$Z$13,4,FALSE)</f>
        <v>52</v>
      </c>
      <c r="AO210">
        <f>VLOOKUP(K210,counts!$W$17:$Z$23,4,FALSE)</f>
        <v>48</v>
      </c>
      <c r="AP210">
        <f>VLOOKUP(L210,counts!$W$27:$Z$33,4,FALSE)</f>
        <v>62</v>
      </c>
      <c r="AQ210">
        <f>VLOOKUP(M210,counts!$W$38:$Z$49,4,FALSE)</f>
        <v>47</v>
      </c>
      <c r="AR210">
        <f>VLOOKUP(N210,counts!$W$53:$Z$54,4,FALSE)</f>
        <v>20</v>
      </c>
      <c r="AS210">
        <f>VLOOKUP(O210,counts!$W$58:$Z$62,4,FALSE)</f>
        <v>52</v>
      </c>
      <c r="AT210">
        <f>VLOOKUP(P210,counts!$W$66:$Z$69,4,FALSE)</f>
        <v>50</v>
      </c>
      <c r="AU210">
        <f>VLOOKUP(Q210,counts!$W$73:$Z$75,4,FALSE)</f>
        <v>50</v>
      </c>
      <c r="AV210">
        <f>VLOOKUP(R210,counts!$W$79:$Z$81,4,FALSE)</f>
        <v>40</v>
      </c>
      <c r="AW210">
        <f t="shared" si="148"/>
        <v>421</v>
      </c>
      <c r="AX210">
        <f t="shared" si="149"/>
        <v>0</v>
      </c>
      <c r="AY210">
        <f t="shared" si="150"/>
        <v>1</v>
      </c>
      <c r="AZ210" t="str">
        <f t="shared" si="151"/>
        <v>Train</v>
      </c>
      <c r="BA210" t="str">
        <f t="shared" si="152"/>
        <v>18-30</v>
      </c>
      <c r="BB210" t="str">
        <f t="shared" si="153"/>
        <v>Blank</v>
      </c>
      <c r="BC210" t="str">
        <f t="shared" si="154"/>
        <v>0-10</v>
      </c>
      <c r="BD210" t="str">
        <f t="shared" si="155"/>
        <v>Blank</v>
      </c>
      <c r="BE210" t="str">
        <f t="shared" si="156"/>
        <v>male</v>
      </c>
      <c r="BF210">
        <f t="shared" si="157"/>
        <v>0</v>
      </c>
      <c r="BG210">
        <f t="shared" si="158"/>
        <v>0</v>
      </c>
      <c r="BH210" t="str">
        <f t="shared" si="159"/>
        <v>S, blank</v>
      </c>
      <c r="BI210">
        <f t="shared" si="160"/>
        <v>3</v>
      </c>
      <c r="BK210">
        <f t="shared" si="161"/>
        <v>-8.7462856143731463E-2</v>
      </c>
      <c r="BL210">
        <f t="shared" si="125"/>
        <v>-0.2148129459049134</v>
      </c>
      <c r="BM210">
        <f t="shared" si="126"/>
        <v>0</v>
      </c>
      <c r="BN210">
        <f t="shared" si="127"/>
        <v>-0.24005469764357676</v>
      </c>
      <c r="BO210">
        <f t="shared" si="128"/>
        <v>-1.1543150029727813</v>
      </c>
      <c r="BP210">
        <f t="shared" si="129"/>
        <v>-6.3943938845999151E-2</v>
      </c>
      <c r="BQ210">
        <f t="shared" si="130"/>
        <v>-0.12308910231949276</v>
      </c>
      <c r="BR210">
        <f t="shared" si="131"/>
        <v>-0.13196937436222192</v>
      </c>
      <c r="BS210">
        <f t="shared" si="132"/>
        <v>-0.33933712916299258</v>
      </c>
      <c r="BT210">
        <f t="shared" si="162"/>
        <v>-0.52064632557427459</v>
      </c>
      <c r="BV210">
        <f t="shared" si="163"/>
        <v>-2.8756313729299841</v>
      </c>
      <c r="BW210">
        <f t="shared" si="164"/>
        <v>5.6380531122747275E-2</v>
      </c>
      <c r="BX210">
        <f t="shared" si="165"/>
        <v>5.3371422003418274E-2</v>
      </c>
      <c r="BY210">
        <f t="shared" si="166"/>
        <v>0.94662857799658173</v>
      </c>
      <c r="BZ210">
        <f t="shared" si="167"/>
        <v>-5.4848471815077751E-2</v>
      </c>
    </row>
    <row r="211" spans="1:78" x14ac:dyDescent="0.3">
      <c r="A211" t="s">
        <v>2820</v>
      </c>
      <c r="B211" t="s">
        <v>2838</v>
      </c>
      <c r="C211" t="s">
        <v>2825</v>
      </c>
      <c r="D211" t="s">
        <v>2838</v>
      </c>
      <c r="E211" t="s">
        <v>20</v>
      </c>
      <c r="F211">
        <v>0</v>
      </c>
      <c r="G211">
        <v>0</v>
      </c>
      <c r="H211" t="s">
        <v>2843</v>
      </c>
      <c r="I211">
        <v>3</v>
      </c>
      <c r="J211">
        <v>-11.613432440426715</v>
      </c>
      <c r="K211">
        <v>-42.171718189759716</v>
      </c>
      <c r="L211">
        <v>-82.840254641099079</v>
      </c>
      <c r="M211">
        <v>-33.757758935166962</v>
      </c>
      <c r="N211">
        <v>-108.67008854708662</v>
      </c>
      <c r="O211">
        <v>-14.754319664473872</v>
      </c>
      <c r="P211">
        <v>-22.013681658285037</v>
      </c>
      <c r="Q211">
        <v>-22.422560732600829</v>
      </c>
      <c r="R211">
        <v>-67.960368165567971</v>
      </c>
      <c r="S211">
        <v>0</v>
      </c>
      <c r="T211">
        <v>1</v>
      </c>
      <c r="U211" t="s">
        <v>2818</v>
      </c>
      <c r="W211">
        <f t="shared" si="133"/>
        <v>-8.5268679762827468E-2</v>
      </c>
      <c r="X211">
        <f t="shared" si="134"/>
        <v>-0.21927540312111751</v>
      </c>
      <c r="Y211">
        <f t="shared" si="135"/>
        <v>0.27424895647063957</v>
      </c>
      <c r="Z211">
        <f t="shared" si="136"/>
        <v>-0.24557244416175711</v>
      </c>
      <c r="AA211">
        <f t="shared" si="137"/>
        <v>-1.1909036060913412</v>
      </c>
      <c r="AB211">
        <f t="shared" si="138"/>
        <v>-6.7444200102322438E-2</v>
      </c>
      <c r="AC211">
        <f t="shared" si="139"/>
        <v>-0.15242674717787899</v>
      </c>
      <c r="AD211">
        <f t="shared" si="140"/>
        <v>-0.14484805481342802</v>
      </c>
      <c r="AE211">
        <f t="shared" si="141"/>
        <v>-0.48361783291079313</v>
      </c>
      <c r="AF211">
        <f t="shared" si="142"/>
        <v>-0.5239687488631376</v>
      </c>
      <c r="AH211">
        <f t="shared" si="143"/>
        <v>-2.8390767605339642</v>
      </c>
      <c r="AI211">
        <f t="shared" si="144"/>
        <v>5.8479631752988308E-2</v>
      </c>
      <c r="AJ211">
        <f t="shared" si="145"/>
        <v>5.5248707673418308E-2</v>
      </c>
      <c r="AK211">
        <f t="shared" si="146"/>
        <v>0.94475129232658173</v>
      </c>
      <c r="AL211">
        <f t="shared" si="147"/>
        <v>-5.6833568850238797E-2</v>
      </c>
      <c r="AN211">
        <f>VLOOKUP(J211,counts!$W$8:$Z$13,4,FALSE)</f>
        <v>52</v>
      </c>
      <c r="AO211">
        <f>VLOOKUP(K211,counts!$W$17:$Z$23,4,FALSE)</f>
        <v>48</v>
      </c>
      <c r="AP211">
        <f>VLOOKUP(L211,counts!$W$27:$Z$33,4,FALSE)</f>
        <v>62</v>
      </c>
      <c r="AQ211">
        <f>VLOOKUP(M211,counts!$W$38:$Z$49,4,FALSE)</f>
        <v>47</v>
      </c>
      <c r="AR211">
        <f>VLOOKUP(N211,counts!$W$53:$Z$54,4,FALSE)</f>
        <v>20</v>
      </c>
      <c r="AS211">
        <f>VLOOKUP(O211,counts!$W$58:$Z$62,4,FALSE)</f>
        <v>52</v>
      </c>
      <c r="AT211">
        <f>VLOOKUP(P211,counts!$W$66:$Z$69,4,FALSE)</f>
        <v>50</v>
      </c>
      <c r="AU211">
        <f>VLOOKUP(Q211,counts!$W$73:$Z$75,4,FALSE)</f>
        <v>50</v>
      </c>
      <c r="AV211">
        <f>VLOOKUP(R211,counts!$W$79:$Z$81,4,FALSE)</f>
        <v>40</v>
      </c>
      <c r="AW211">
        <f t="shared" si="148"/>
        <v>421</v>
      </c>
      <c r="AX211">
        <f t="shared" si="149"/>
        <v>0</v>
      </c>
      <c r="AY211">
        <f t="shared" si="150"/>
        <v>1</v>
      </c>
      <c r="AZ211" t="str">
        <f t="shared" si="151"/>
        <v>Train</v>
      </c>
      <c r="BA211" t="str">
        <f t="shared" si="152"/>
        <v>18-30</v>
      </c>
      <c r="BB211" t="str">
        <f t="shared" si="153"/>
        <v>Blank</v>
      </c>
      <c r="BC211" t="str">
        <f t="shared" si="154"/>
        <v>0-10</v>
      </c>
      <c r="BD211" t="str">
        <f t="shared" si="155"/>
        <v>Blank</v>
      </c>
      <c r="BE211" t="str">
        <f t="shared" si="156"/>
        <v>male</v>
      </c>
      <c r="BF211">
        <f t="shared" si="157"/>
        <v>0</v>
      </c>
      <c r="BG211">
        <f t="shared" si="158"/>
        <v>0</v>
      </c>
      <c r="BH211" t="str">
        <f t="shared" si="159"/>
        <v>S, blank</v>
      </c>
      <c r="BI211">
        <f t="shared" si="160"/>
        <v>3</v>
      </c>
      <c r="BK211">
        <f t="shared" si="161"/>
        <v>-8.7462856143731463E-2</v>
      </c>
      <c r="BL211">
        <f t="shared" si="125"/>
        <v>-0.2148129459049134</v>
      </c>
      <c r="BM211">
        <f t="shared" si="126"/>
        <v>0</v>
      </c>
      <c r="BN211">
        <f t="shared" si="127"/>
        <v>-0.24005469764357676</v>
      </c>
      <c r="BO211">
        <f t="shared" si="128"/>
        <v>-1.1543150029727813</v>
      </c>
      <c r="BP211">
        <f t="shared" si="129"/>
        <v>-6.3943938845999151E-2</v>
      </c>
      <c r="BQ211">
        <f t="shared" si="130"/>
        <v>-0.12308910231949276</v>
      </c>
      <c r="BR211">
        <f t="shared" si="131"/>
        <v>-0.13196937436222192</v>
      </c>
      <c r="BS211">
        <f t="shared" si="132"/>
        <v>-0.33933712916299258</v>
      </c>
      <c r="BT211">
        <f t="shared" si="162"/>
        <v>-0.52064632557427459</v>
      </c>
      <c r="BV211">
        <f t="shared" si="163"/>
        <v>-2.8756313729299841</v>
      </c>
      <c r="BW211">
        <f t="shared" si="164"/>
        <v>5.6380531122747275E-2</v>
      </c>
      <c r="BX211">
        <f t="shared" si="165"/>
        <v>5.3371422003418274E-2</v>
      </c>
      <c r="BY211">
        <f t="shared" si="166"/>
        <v>0.94662857799658173</v>
      </c>
      <c r="BZ211">
        <f t="shared" si="167"/>
        <v>-5.4848471815077751E-2</v>
      </c>
    </row>
    <row r="212" spans="1:78" x14ac:dyDescent="0.3">
      <c r="A212" t="s">
        <v>2821</v>
      </c>
      <c r="B212" t="s">
        <v>2838</v>
      </c>
      <c r="C212" t="s">
        <v>2825</v>
      </c>
      <c r="D212" t="s">
        <v>2838</v>
      </c>
      <c r="E212" t="s">
        <v>20</v>
      </c>
      <c r="F212">
        <v>0</v>
      </c>
      <c r="G212">
        <v>0</v>
      </c>
      <c r="H212" t="s">
        <v>2843</v>
      </c>
      <c r="I212">
        <v>3</v>
      </c>
      <c r="J212">
        <v>-3.7643689058441341</v>
      </c>
      <c r="K212">
        <v>-42.171718189759716</v>
      </c>
      <c r="L212">
        <v>-82.840254641099079</v>
      </c>
      <c r="M212">
        <v>-33.757758935166962</v>
      </c>
      <c r="N212">
        <v>-108.67008854708662</v>
      </c>
      <c r="O212">
        <v>-14.754319664473872</v>
      </c>
      <c r="P212">
        <v>-22.013681658285037</v>
      </c>
      <c r="Q212">
        <v>-22.422560732600829</v>
      </c>
      <c r="R212">
        <v>-67.960368165567971</v>
      </c>
      <c r="S212">
        <v>0</v>
      </c>
      <c r="T212">
        <v>1</v>
      </c>
      <c r="U212" t="s">
        <v>2818</v>
      </c>
      <c r="W212">
        <f t="shared" si="133"/>
        <v>-2.7638923151110589E-2</v>
      </c>
      <c r="X212">
        <f t="shared" si="134"/>
        <v>-0.21927540312111751</v>
      </c>
      <c r="Y212">
        <f t="shared" si="135"/>
        <v>0.27424895647063957</v>
      </c>
      <c r="Z212">
        <f t="shared" si="136"/>
        <v>-0.24557244416175711</v>
      </c>
      <c r="AA212">
        <f t="shared" si="137"/>
        <v>-1.1909036060913412</v>
      </c>
      <c r="AB212">
        <f t="shared" si="138"/>
        <v>-6.7444200102322438E-2</v>
      </c>
      <c r="AC212">
        <f t="shared" si="139"/>
        <v>-0.15242674717787899</v>
      </c>
      <c r="AD212">
        <f t="shared" si="140"/>
        <v>-0.14484805481342802</v>
      </c>
      <c r="AE212">
        <f t="shared" si="141"/>
        <v>-0.48361783291079313</v>
      </c>
      <c r="AF212">
        <f t="shared" si="142"/>
        <v>-0.5239687488631376</v>
      </c>
      <c r="AH212">
        <f t="shared" si="143"/>
        <v>-2.7814470039222474</v>
      </c>
      <c r="AI212">
        <f t="shared" si="144"/>
        <v>6.1948802331281839E-2</v>
      </c>
      <c r="AJ212">
        <f t="shared" si="145"/>
        <v>5.8335017841996219E-2</v>
      </c>
      <c r="AK212">
        <f t="shared" si="146"/>
        <v>0.94166498215800376</v>
      </c>
      <c r="AL212">
        <f t="shared" si="147"/>
        <v>-6.0105712930062505E-2</v>
      </c>
      <c r="AN212">
        <f>VLOOKUP(J212,counts!$W$8:$Z$13,4,FALSE)</f>
        <v>53</v>
      </c>
      <c r="AO212">
        <f>VLOOKUP(K212,counts!$W$17:$Z$23,4,FALSE)</f>
        <v>48</v>
      </c>
      <c r="AP212">
        <f>VLOOKUP(L212,counts!$W$27:$Z$33,4,FALSE)</f>
        <v>62</v>
      </c>
      <c r="AQ212">
        <f>VLOOKUP(M212,counts!$W$38:$Z$49,4,FALSE)</f>
        <v>47</v>
      </c>
      <c r="AR212">
        <f>VLOOKUP(N212,counts!$W$53:$Z$54,4,FALSE)</f>
        <v>20</v>
      </c>
      <c r="AS212">
        <f>VLOOKUP(O212,counts!$W$58:$Z$62,4,FALSE)</f>
        <v>52</v>
      </c>
      <c r="AT212">
        <f>VLOOKUP(P212,counts!$W$66:$Z$69,4,FALSE)</f>
        <v>50</v>
      </c>
      <c r="AU212">
        <f>VLOOKUP(Q212,counts!$W$73:$Z$75,4,FALSE)</f>
        <v>50</v>
      </c>
      <c r="AV212">
        <f>VLOOKUP(R212,counts!$W$79:$Z$81,4,FALSE)</f>
        <v>40</v>
      </c>
      <c r="AW212">
        <f t="shared" si="148"/>
        <v>422</v>
      </c>
      <c r="AX212">
        <f t="shared" si="149"/>
        <v>0</v>
      </c>
      <c r="AY212">
        <f t="shared" si="150"/>
        <v>1</v>
      </c>
      <c r="AZ212" t="str">
        <f t="shared" si="151"/>
        <v>Train</v>
      </c>
      <c r="BA212" t="str">
        <f t="shared" si="152"/>
        <v>0-17</v>
      </c>
      <c r="BB212" t="str">
        <f t="shared" si="153"/>
        <v>Blank</v>
      </c>
      <c r="BC212" t="str">
        <f t="shared" si="154"/>
        <v>0-10</v>
      </c>
      <c r="BD212" t="str">
        <f t="shared" si="155"/>
        <v>Blank</v>
      </c>
      <c r="BE212" t="str">
        <f t="shared" si="156"/>
        <v>male</v>
      </c>
      <c r="BF212">
        <f t="shared" si="157"/>
        <v>0</v>
      </c>
      <c r="BG212">
        <f t="shared" si="158"/>
        <v>0</v>
      </c>
      <c r="BH212" t="str">
        <f t="shared" si="159"/>
        <v>S, blank</v>
      </c>
      <c r="BI212">
        <f t="shared" si="160"/>
        <v>3</v>
      </c>
      <c r="BK212">
        <f t="shared" si="161"/>
        <v>-2.8350141766673408E-2</v>
      </c>
      <c r="BL212">
        <f t="shared" si="125"/>
        <v>-0.2148129459049134</v>
      </c>
      <c r="BM212">
        <f t="shared" si="126"/>
        <v>0</v>
      </c>
      <c r="BN212">
        <f t="shared" si="127"/>
        <v>-0.24005469764357676</v>
      </c>
      <c r="BO212">
        <f t="shared" si="128"/>
        <v>-1.1543150029727813</v>
      </c>
      <c r="BP212">
        <f t="shared" si="129"/>
        <v>-6.3943938845999151E-2</v>
      </c>
      <c r="BQ212">
        <f t="shared" si="130"/>
        <v>-0.12308910231949276</v>
      </c>
      <c r="BR212">
        <f t="shared" si="131"/>
        <v>-0.13196937436222192</v>
      </c>
      <c r="BS212">
        <f t="shared" si="132"/>
        <v>-0.33933712916299258</v>
      </c>
      <c r="BT212">
        <f t="shared" si="162"/>
        <v>-0.52064632557427459</v>
      </c>
      <c r="BV212">
        <f t="shared" si="163"/>
        <v>-2.8165186585529263</v>
      </c>
      <c r="BW212">
        <f t="shared" si="164"/>
        <v>5.9813812971519865E-2</v>
      </c>
      <c r="BX212">
        <f t="shared" si="165"/>
        <v>5.6438038681353962E-2</v>
      </c>
      <c r="BY212">
        <f t="shared" si="166"/>
        <v>0.943561961318646</v>
      </c>
      <c r="BZ212">
        <f t="shared" si="167"/>
        <v>-5.8093244555959045E-2</v>
      </c>
    </row>
    <row r="213" spans="1:78" x14ac:dyDescent="0.3">
      <c r="A213" t="s">
        <v>2821</v>
      </c>
      <c r="B213" t="s">
        <v>2838</v>
      </c>
      <c r="C213" t="s">
        <v>2849</v>
      </c>
      <c r="D213" t="s">
        <v>2838</v>
      </c>
      <c r="E213" t="s">
        <v>20</v>
      </c>
      <c r="F213">
        <v>1</v>
      </c>
      <c r="G213">
        <v>0</v>
      </c>
      <c r="H213" t="s">
        <v>527</v>
      </c>
      <c r="I213">
        <v>3</v>
      </c>
      <c r="J213">
        <v>-3.7643689058441341</v>
      </c>
      <c r="K213">
        <v>-42.171718189759716</v>
      </c>
      <c r="L213">
        <v>40.172297072540438</v>
      </c>
      <c r="M213">
        <v>-33.757758935166962</v>
      </c>
      <c r="N213">
        <v>-108.67008854708662</v>
      </c>
      <c r="O213">
        <v>48.695090775187893</v>
      </c>
      <c r="P213">
        <v>-22.013681658285037</v>
      </c>
      <c r="Q213">
        <v>-11.405315820044242</v>
      </c>
      <c r="R213">
        <v>-67.960368165567971</v>
      </c>
      <c r="S213">
        <v>0</v>
      </c>
      <c r="T213">
        <v>1</v>
      </c>
      <c r="U213" t="s">
        <v>2818</v>
      </c>
      <c r="W213">
        <f t="shared" si="133"/>
        <v>-2.7638923151110589E-2</v>
      </c>
      <c r="X213">
        <f t="shared" si="134"/>
        <v>-0.21927540312111751</v>
      </c>
      <c r="Y213">
        <f t="shared" si="135"/>
        <v>-0.13299344140000791</v>
      </c>
      <c r="Z213">
        <f t="shared" si="136"/>
        <v>-0.24557244416175711</v>
      </c>
      <c r="AA213">
        <f t="shared" si="137"/>
        <v>-1.1909036060913412</v>
      </c>
      <c r="AB213">
        <f t="shared" si="138"/>
        <v>0.222592537028351</v>
      </c>
      <c r="AC213">
        <f t="shared" si="139"/>
        <v>-0.15242674717787899</v>
      </c>
      <c r="AD213">
        <f t="shared" si="140"/>
        <v>-7.3677481834814665E-2</v>
      </c>
      <c r="AE213">
        <f t="shared" si="141"/>
        <v>-0.48361783291079313</v>
      </c>
      <c r="AF213">
        <f t="shared" si="142"/>
        <v>-0.5239687488631376</v>
      </c>
      <c r="AH213">
        <f t="shared" si="143"/>
        <v>-2.8274820916836076</v>
      </c>
      <c r="AI213">
        <f t="shared" si="144"/>
        <v>5.9161629848263453E-2</v>
      </c>
      <c r="AJ213">
        <f t="shared" si="145"/>
        <v>5.5857036528729816E-2</v>
      </c>
      <c r="AK213">
        <f t="shared" si="146"/>
        <v>0.94414296347127014</v>
      </c>
      <c r="AL213">
        <f t="shared" si="147"/>
        <v>-5.7477679948015996E-2</v>
      </c>
      <c r="AN213">
        <f>VLOOKUP(J213,counts!$W$8:$Z$13,4,FALSE)</f>
        <v>53</v>
      </c>
      <c r="AO213">
        <f>VLOOKUP(K213,counts!$W$17:$Z$23,4,FALSE)</f>
        <v>48</v>
      </c>
      <c r="AP213">
        <f>VLOOKUP(L213,counts!$W$27:$Z$33,4,FALSE)</f>
        <v>50</v>
      </c>
      <c r="AQ213">
        <f>VLOOKUP(M213,counts!$W$38:$Z$49,4,FALSE)</f>
        <v>47</v>
      </c>
      <c r="AR213">
        <f>VLOOKUP(N213,counts!$W$53:$Z$54,4,FALSE)</f>
        <v>20</v>
      </c>
      <c r="AS213">
        <f>VLOOKUP(O213,counts!$W$58:$Z$62,4,FALSE)</f>
        <v>61</v>
      </c>
      <c r="AT213">
        <f>VLOOKUP(P213,counts!$W$66:$Z$69,4,FALSE)</f>
        <v>50</v>
      </c>
      <c r="AU213">
        <f>VLOOKUP(Q213,counts!$W$73:$Z$75,4,FALSE)</f>
        <v>52</v>
      </c>
      <c r="AV213">
        <f>VLOOKUP(R213,counts!$W$79:$Z$81,4,FALSE)</f>
        <v>40</v>
      </c>
      <c r="AW213">
        <f t="shared" si="148"/>
        <v>421</v>
      </c>
      <c r="AX213">
        <f t="shared" si="149"/>
        <v>0</v>
      </c>
      <c r="AY213">
        <f t="shared" si="150"/>
        <v>1</v>
      </c>
      <c r="AZ213" t="str">
        <f t="shared" si="151"/>
        <v>Train</v>
      </c>
      <c r="BA213" t="str">
        <f t="shared" si="152"/>
        <v>0-17</v>
      </c>
      <c r="BB213" t="str">
        <f t="shared" si="153"/>
        <v>Blank</v>
      </c>
      <c r="BC213" t="str">
        <f t="shared" si="154"/>
        <v>21-30</v>
      </c>
      <c r="BD213" t="str">
        <f t="shared" si="155"/>
        <v>Blank</v>
      </c>
      <c r="BE213" t="str">
        <f t="shared" si="156"/>
        <v>male</v>
      </c>
      <c r="BF213">
        <f t="shared" si="157"/>
        <v>1</v>
      </c>
      <c r="BG213">
        <f t="shared" si="158"/>
        <v>0</v>
      </c>
      <c r="BH213" t="str">
        <f t="shared" si="159"/>
        <v>Q</v>
      </c>
      <c r="BI213">
        <f t="shared" si="160"/>
        <v>3</v>
      </c>
      <c r="BK213">
        <f t="shared" si="161"/>
        <v>-2.8350141766673408E-2</v>
      </c>
      <c r="BL213">
        <f t="shared" ref="BL213:BL276" si="168">BL$3*K213</f>
        <v>-0.2148129459049134</v>
      </c>
      <c r="BM213">
        <f t="shared" ref="BM213:BM276" si="169">BM$3*L213</f>
        <v>0</v>
      </c>
      <c r="BN213">
        <f t="shared" ref="BN213:BN276" si="170">BN$3*M213</f>
        <v>-0.24005469764357676</v>
      </c>
      <c r="BO213">
        <f t="shared" ref="BO213:BO276" si="171">BO$3*N213</f>
        <v>-1.1543150029727813</v>
      </c>
      <c r="BP213">
        <f t="shared" ref="BP213:BP276" si="172">BP$3*O213</f>
        <v>0.21104029039891525</v>
      </c>
      <c r="BQ213">
        <f t="shared" ref="BQ213:BQ276" si="173">BQ$3*P213</f>
        <v>-0.12308910231949276</v>
      </c>
      <c r="BR213">
        <f t="shared" ref="BR213:BR276" si="174">BR$3*Q213</f>
        <v>-6.7126694900034548E-2</v>
      </c>
      <c r="BS213">
        <f t="shared" ref="BS213:BS276" si="175">BS$3*R213</f>
        <v>-0.33933712916299258</v>
      </c>
      <c r="BT213">
        <f t="shared" si="162"/>
        <v>-0.52064632557427459</v>
      </c>
      <c r="BV213">
        <f t="shared" si="163"/>
        <v>-2.4766917498458243</v>
      </c>
      <c r="BW213">
        <f t="shared" si="164"/>
        <v>8.4020727901607389E-2</v>
      </c>
      <c r="BX213">
        <f t="shared" si="165"/>
        <v>7.7508414497064526E-2</v>
      </c>
      <c r="BY213">
        <f t="shared" si="166"/>
        <v>0.92249158550293542</v>
      </c>
      <c r="BZ213">
        <f t="shared" si="167"/>
        <v>-8.067702451508714E-2</v>
      </c>
    </row>
    <row r="214" spans="1:78" x14ac:dyDescent="0.3">
      <c r="A214" t="s">
        <v>2821</v>
      </c>
      <c r="B214" t="s">
        <v>2838</v>
      </c>
      <c r="C214" t="s">
        <v>2825</v>
      </c>
      <c r="D214" t="s">
        <v>2838</v>
      </c>
      <c r="E214" t="s">
        <v>15</v>
      </c>
      <c r="F214">
        <v>0</v>
      </c>
      <c r="G214">
        <v>0</v>
      </c>
      <c r="H214" t="s">
        <v>44</v>
      </c>
      <c r="I214">
        <v>3</v>
      </c>
      <c r="J214">
        <v>-3.7643689058441341</v>
      </c>
      <c r="K214">
        <v>-42.171718189759716</v>
      </c>
      <c r="L214">
        <v>-82.840254641099079</v>
      </c>
      <c r="M214">
        <v>-33.757758935166962</v>
      </c>
      <c r="N214">
        <v>151.41878811967541</v>
      </c>
      <c r="O214">
        <v>-14.754319664473872</v>
      </c>
      <c r="P214">
        <v>-22.013681658285037</v>
      </c>
      <c r="Q214">
        <v>72.444458573419169</v>
      </c>
      <c r="R214">
        <v>-67.960368165567971</v>
      </c>
      <c r="S214">
        <v>1</v>
      </c>
      <c r="T214">
        <v>1</v>
      </c>
      <c r="U214" t="s">
        <v>2818</v>
      </c>
      <c r="W214">
        <f t="shared" si="133"/>
        <v>-2.7638923151110589E-2</v>
      </c>
      <c r="X214">
        <f t="shared" si="134"/>
        <v>-0.21927540312111751</v>
      </c>
      <c r="Y214">
        <f t="shared" si="135"/>
        <v>0.27424895647063957</v>
      </c>
      <c r="Z214">
        <f t="shared" si="136"/>
        <v>-0.24557244416175711</v>
      </c>
      <c r="AA214">
        <f t="shared" si="137"/>
        <v>1.6593819257225275</v>
      </c>
      <c r="AB214">
        <f t="shared" si="138"/>
        <v>-6.7444200102322438E-2</v>
      </c>
      <c r="AC214">
        <f t="shared" si="139"/>
        <v>-0.15242674717787899</v>
      </c>
      <c r="AD214">
        <f t="shared" si="140"/>
        <v>0.46798575022321215</v>
      </c>
      <c r="AE214">
        <f t="shared" si="141"/>
        <v>-0.48361783291079313</v>
      </c>
      <c r="AF214">
        <f t="shared" si="142"/>
        <v>-0.5239687488631376</v>
      </c>
      <c r="AH214">
        <f t="shared" si="143"/>
        <v>0.68167233292826179</v>
      </c>
      <c r="AI214">
        <f t="shared" si="144"/>
        <v>1.977181474667087</v>
      </c>
      <c r="AJ214">
        <f t="shared" si="145"/>
        <v>0.66411184252319677</v>
      </c>
      <c r="AK214">
        <f t="shared" si="146"/>
        <v>0.66411184252319677</v>
      </c>
      <c r="AL214">
        <f t="shared" si="147"/>
        <v>-0.40930470615477715</v>
      </c>
      <c r="AN214">
        <f>VLOOKUP(J214,counts!$W$8:$Z$13,4,FALSE)</f>
        <v>53</v>
      </c>
      <c r="AO214">
        <f>VLOOKUP(K214,counts!$W$17:$Z$23,4,FALSE)</f>
        <v>48</v>
      </c>
      <c r="AP214">
        <f>VLOOKUP(L214,counts!$W$27:$Z$33,4,FALSE)</f>
        <v>62</v>
      </c>
      <c r="AQ214">
        <f>VLOOKUP(M214,counts!$W$38:$Z$49,4,FALSE)</f>
        <v>47</v>
      </c>
      <c r="AR214">
        <f>VLOOKUP(N214,counts!$W$53:$Z$54,4,FALSE)</f>
        <v>102</v>
      </c>
      <c r="AS214">
        <f>VLOOKUP(O214,counts!$W$58:$Z$62,4,FALSE)</f>
        <v>52</v>
      </c>
      <c r="AT214">
        <f>VLOOKUP(P214,counts!$W$66:$Z$69,4,FALSE)</f>
        <v>50</v>
      </c>
      <c r="AU214">
        <f>VLOOKUP(Q214,counts!$W$73:$Z$75,4,FALSE)</f>
        <v>68</v>
      </c>
      <c r="AV214">
        <f>VLOOKUP(R214,counts!$W$79:$Z$81,4,FALSE)</f>
        <v>40</v>
      </c>
      <c r="AW214">
        <f t="shared" si="148"/>
        <v>522</v>
      </c>
      <c r="AX214">
        <f t="shared" si="149"/>
        <v>1</v>
      </c>
      <c r="AY214">
        <f t="shared" si="150"/>
        <v>1</v>
      </c>
      <c r="AZ214" t="str">
        <f t="shared" si="151"/>
        <v>Train</v>
      </c>
      <c r="BA214" t="str">
        <f t="shared" si="152"/>
        <v>0-17</v>
      </c>
      <c r="BB214" t="str">
        <f t="shared" si="153"/>
        <v>Blank</v>
      </c>
      <c r="BC214" t="str">
        <f t="shared" si="154"/>
        <v>0-10</v>
      </c>
      <c r="BD214" t="str">
        <f t="shared" si="155"/>
        <v>Blank</v>
      </c>
      <c r="BE214" t="str">
        <f t="shared" si="156"/>
        <v>female</v>
      </c>
      <c r="BF214">
        <f t="shared" si="157"/>
        <v>0</v>
      </c>
      <c r="BG214">
        <f t="shared" si="158"/>
        <v>0</v>
      </c>
      <c r="BH214" t="str">
        <f t="shared" si="159"/>
        <v>C</v>
      </c>
      <c r="BI214">
        <f t="shared" si="160"/>
        <v>3</v>
      </c>
      <c r="BK214">
        <f t="shared" si="161"/>
        <v>-2.8350141766673408E-2</v>
      </c>
      <c r="BL214">
        <f t="shared" si="168"/>
        <v>-0.2148129459049134</v>
      </c>
      <c r="BM214">
        <f t="shared" si="169"/>
        <v>0</v>
      </c>
      <c r="BN214">
        <f t="shared" si="170"/>
        <v>-0.24005469764357676</v>
      </c>
      <c r="BO214">
        <f t="shared" si="171"/>
        <v>1.608400077660413</v>
      </c>
      <c r="BP214">
        <f t="shared" si="172"/>
        <v>-6.3943938845999151E-2</v>
      </c>
      <c r="BQ214">
        <f t="shared" si="173"/>
        <v>-0.12308910231949276</v>
      </c>
      <c r="BR214">
        <f t="shared" si="174"/>
        <v>0.42637636209158797</v>
      </c>
      <c r="BS214">
        <f t="shared" si="175"/>
        <v>-0.33933712916299258</v>
      </c>
      <c r="BT214">
        <f t="shared" si="162"/>
        <v>-0.52064632557427459</v>
      </c>
      <c r="BV214">
        <f t="shared" si="163"/>
        <v>0.50454215853407836</v>
      </c>
      <c r="BW214">
        <f t="shared" si="164"/>
        <v>1.6562270574223157</v>
      </c>
      <c r="BX214">
        <f t="shared" si="165"/>
        <v>0.62352616008270367</v>
      </c>
      <c r="BY214">
        <f t="shared" si="166"/>
        <v>0.62352616008270367</v>
      </c>
      <c r="BZ214">
        <f t="shared" si="167"/>
        <v>-0.47236455791349424</v>
      </c>
    </row>
    <row r="215" spans="1:78" x14ac:dyDescent="0.3">
      <c r="A215" t="s">
        <v>2821</v>
      </c>
      <c r="B215" t="s">
        <v>2838</v>
      </c>
      <c r="C215" t="s">
        <v>2850</v>
      </c>
      <c r="D215" t="s">
        <v>2838</v>
      </c>
      <c r="E215" t="s">
        <v>15</v>
      </c>
      <c r="F215">
        <v>1</v>
      </c>
      <c r="G215">
        <v>0</v>
      </c>
      <c r="H215" t="s">
        <v>44</v>
      </c>
      <c r="I215">
        <v>3</v>
      </c>
      <c r="J215">
        <v>-3.7643689058441341</v>
      </c>
      <c r="K215">
        <v>-42.171718189759716</v>
      </c>
      <c r="L215">
        <v>-9.6115457513775127</v>
      </c>
      <c r="M215">
        <v>-33.757758935166962</v>
      </c>
      <c r="N215">
        <v>151.41878811967541</v>
      </c>
      <c r="O215">
        <v>48.695090775187893</v>
      </c>
      <c r="P215">
        <v>-22.013681658285037</v>
      </c>
      <c r="Q215">
        <v>72.444458573419169</v>
      </c>
      <c r="R215">
        <v>-67.960368165567971</v>
      </c>
      <c r="S215">
        <v>1</v>
      </c>
      <c r="T215">
        <v>1</v>
      </c>
      <c r="U215" t="s">
        <v>2818</v>
      </c>
      <c r="W215">
        <f t="shared" si="133"/>
        <v>-2.7638923151110589E-2</v>
      </c>
      <c r="X215">
        <f t="shared" si="134"/>
        <v>-0.21927540312111751</v>
      </c>
      <c r="Y215">
        <f t="shared" si="135"/>
        <v>3.1819752411496448E-2</v>
      </c>
      <c r="Z215">
        <f t="shared" si="136"/>
        <v>-0.24557244416175711</v>
      </c>
      <c r="AA215">
        <f t="shared" si="137"/>
        <v>1.6593819257225275</v>
      </c>
      <c r="AB215">
        <f t="shared" si="138"/>
        <v>0.222592537028351</v>
      </c>
      <c r="AC215">
        <f t="shared" si="139"/>
        <v>-0.15242674717787899</v>
      </c>
      <c r="AD215">
        <f t="shared" si="140"/>
        <v>0.46798575022321215</v>
      </c>
      <c r="AE215">
        <f t="shared" si="141"/>
        <v>-0.48361783291079313</v>
      </c>
      <c r="AF215">
        <f t="shared" si="142"/>
        <v>-0.5239687488631376</v>
      </c>
      <c r="AH215">
        <f t="shared" si="143"/>
        <v>0.729279865999792</v>
      </c>
      <c r="AI215">
        <f t="shared" si="144"/>
        <v>2.0735868095073449</v>
      </c>
      <c r="AJ215">
        <f t="shared" si="145"/>
        <v>0.67464722424407897</v>
      </c>
      <c r="AK215">
        <f t="shared" si="146"/>
        <v>0.67464722424407897</v>
      </c>
      <c r="AL215">
        <f t="shared" si="147"/>
        <v>-0.39356535547817301</v>
      </c>
      <c r="AN215">
        <f>VLOOKUP(J215,counts!$W$8:$Z$13,4,FALSE)</f>
        <v>53</v>
      </c>
      <c r="AO215">
        <f>VLOOKUP(K215,counts!$W$17:$Z$23,4,FALSE)</f>
        <v>48</v>
      </c>
      <c r="AP215">
        <f>VLOOKUP(L215,counts!$W$27:$Z$33,4,FALSE)</f>
        <v>55</v>
      </c>
      <c r="AQ215">
        <f>VLOOKUP(M215,counts!$W$38:$Z$49,4,FALSE)</f>
        <v>47</v>
      </c>
      <c r="AR215">
        <f>VLOOKUP(N215,counts!$W$53:$Z$54,4,FALSE)</f>
        <v>102</v>
      </c>
      <c r="AS215">
        <f>VLOOKUP(O215,counts!$W$58:$Z$62,4,FALSE)</f>
        <v>61</v>
      </c>
      <c r="AT215">
        <f>VLOOKUP(P215,counts!$W$66:$Z$69,4,FALSE)</f>
        <v>50</v>
      </c>
      <c r="AU215">
        <f>VLOOKUP(Q215,counts!$W$73:$Z$75,4,FALSE)</f>
        <v>68</v>
      </c>
      <c r="AV215">
        <f>VLOOKUP(R215,counts!$W$79:$Z$81,4,FALSE)</f>
        <v>40</v>
      </c>
      <c r="AW215">
        <f t="shared" si="148"/>
        <v>524</v>
      </c>
      <c r="AX215">
        <f t="shared" si="149"/>
        <v>1</v>
      </c>
      <c r="AY215">
        <f t="shared" si="150"/>
        <v>1</v>
      </c>
      <c r="AZ215" t="str">
        <f t="shared" si="151"/>
        <v>Train</v>
      </c>
      <c r="BA215" t="str">
        <f t="shared" si="152"/>
        <v>0-17</v>
      </c>
      <c r="BB215" t="str">
        <f t="shared" si="153"/>
        <v>Blank</v>
      </c>
      <c r="BC215" t="str">
        <f t="shared" si="154"/>
        <v>11-20</v>
      </c>
      <c r="BD215" t="str">
        <f t="shared" si="155"/>
        <v>Blank</v>
      </c>
      <c r="BE215" t="str">
        <f t="shared" si="156"/>
        <v>female</v>
      </c>
      <c r="BF215">
        <f t="shared" si="157"/>
        <v>1</v>
      </c>
      <c r="BG215">
        <f t="shared" si="158"/>
        <v>0</v>
      </c>
      <c r="BH215" t="str">
        <f t="shared" si="159"/>
        <v>C</v>
      </c>
      <c r="BI215">
        <f t="shared" si="160"/>
        <v>3</v>
      </c>
      <c r="BK215">
        <f t="shared" si="161"/>
        <v>-2.8350141766673408E-2</v>
      </c>
      <c r="BL215">
        <f t="shared" si="168"/>
        <v>-0.2148129459049134</v>
      </c>
      <c r="BM215">
        <f t="shared" si="169"/>
        <v>0</v>
      </c>
      <c r="BN215">
        <f t="shared" si="170"/>
        <v>-0.24005469764357676</v>
      </c>
      <c r="BO215">
        <f t="shared" si="171"/>
        <v>1.608400077660413</v>
      </c>
      <c r="BP215">
        <f t="shared" si="172"/>
        <v>0.21104029039891525</v>
      </c>
      <c r="BQ215">
        <f t="shared" si="173"/>
        <v>-0.12308910231949276</v>
      </c>
      <c r="BR215">
        <f t="shared" si="174"/>
        <v>0.42637636209158797</v>
      </c>
      <c r="BS215">
        <f t="shared" si="175"/>
        <v>-0.33933712916299258</v>
      </c>
      <c r="BT215">
        <f t="shared" si="162"/>
        <v>-0.52064632557427459</v>
      </c>
      <c r="BV215">
        <f t="shared" si="163"/>
        <v>0.77952638777899286</v>
      </c>
      <c r="BW215">
        <f t="shared" si="164"/>
        <v>2.1804393381962779</v>
      </c>
      <c r="BX215">
        <f t="shared" si="165"/>
        <v>0.68557803068580769</v>
      </c>
      <c r="BY215">
        <f t="shared" si="166"/>
        <v>0.68557803068580769</v>
      </c>
      <c r="BZ215">
        <f t="shared" si="167"/>
        <v>-0.37749295613583561</v>
      </c>
    </row>
    <row r="216" spans="1:78" x14ac:dyDescent="0.3">
      <c r="A216" t="s">
        <v>2810</v>
      </c>
      <c r="B216" t="s">
        <v>2838</v>
      </c>
      <c r="C216" t="s">
        <v>2825</v>
      </c>
      <c r="D216" t="s">
        <v>2838</v>
      </c>
      <c r="E216" t="s">
        <v>20</v>
      </c>
      <c r="F216">
        <v>0</v>
      </c>
      <c r="G216">
        <v>0</v>
      </c>
      <c r="H216" t="s">
        <v>2843</v>
      </c>
      <c r="I216">
        <v>3</v>
      </c>
      <c r="J216">
        <v>32.769878926258563</v>
      </c>
      <c r="K216">
        <v>-42.171718189759716</v>
      </c>
      <c r="L216">
        <v>-82.840254641099079</v>
      </c>
      <c r="M216">
        <v>-33.757758935166962</v>
      </c>
      <c r="N216">
        <v>-108.67008854708662</v>
      </c>
      <c r="O216">
        <v>-14.754319664473872</v>
      </c>
      <c r="P216">
        <v>-22.013681658285037</v>
      </c>
      <c r="Q216">
        <v>-22.422560732600829</v>
      </c>
      <c r="R216">
        <v>-67.960368165567971</v>
      </c>
      <c r="S216">
        <v>1</v>
      </c>
      <c r="T216">
        <v>1</v>
      </c>
      <c r="U216" t="s">
        <v>2818</v>
      </c>
      <c r="W216">
        <f t="shared" si="133"/>
        <v>0.24060451777399761</v>
      </c>
      <c r="X216">
        <f t="shared" si="134"/>
        <v>-0.21927540312111751</v>
      </c>
      <c r="Y216">
        <f t="shared" si="135"/>
        <v>0.27424895647063957</v>
      </c>
      <c r="Z216">
        <f t="shared" si="136"/>
        <v>-0.24557244416175711</v>
      </c>
      <c r="AA216">
        <f t="shared" si="137"/>
        <v>-1.1909036060913412</v>
      </c>
      <c r="AB216">
        <f t="shared" si="138"/>
        <v>-6.7444200102322438E-2</v>
      </c>
      <c r="AC216">
        <f t="shared" si="139"/>
        <v>-0.15242674717787899</v>
      </c>
      <c r="AD216">
        <f t="shared" si="140"/>
        <v>-0.14484805481342802</v>
      </c>
      <c r="AE216">
        <f t="shared" si="141"/>
        <v>-0.48361783291079313</v>
      </c>
      <c r="AF216">
        <f t="shared" si="142"/>
        <v>-0.5239687488631376</v>
      </c>
      <c r="AH216">
        <f t="shared" si="143"/>
        <v>-2.513203562997139</v>
      </c>
      <c r="AI216">
        <f t="shared" si="144"/>
        <v>8.1008307892344186E-2</v>
      </c>
      <c r="AJ216">
        <f t="shared" si="145"/>
        <v>7.4937729248618926E-2</v>
      </c>
      <c r="AK216">
        <f t="shared" si="146"/>
        <v>7.4937729248618926E-2</v>
      </c>
      <c r="AL216">
        <f t="shared" si="147"/>
        <v>-2.5910977870014995</v>
      </c>
      <c r="AN216">
        <f>VLOOKUP(J216,counts!$W$8:$Z$13,4,FALSE)</f>
        <v>61</v>
      </c>
      <c r="AO216">
        <f>VLOOKUP(K216,counts!$W$17:$Z$23,4,FALSE)</f>
        <v>48</v>
      </c>
      <c r="AP216">
        <f>VLOOKUP(L216,counts!$W$27:$Z$33,4,FALSE)</f>
        <v>62</v>
      </c>
      <c r="AQ216">
        <f>VLOOKUP(M216,counts!$W$38:$Z$49,4,FALSE)</f>
        <v>47</v>
      </c>
      <c r="AR216">
        <f>VLOOKUP(N216,counts!$W$53:$Z$54,4,FALSE)</f>
        <v>20</v>
      </c>
      <c r="AS216">
        <f>VLOOKUP(O216,counts!$W$58:$Z$62,4,FALSE)</f>
        <v>52</v>
      </c>
      <c r="AT216">
        <f>VLOOKUP(P216,counts!$W$66:$Z$69,4,FALSE)</f>
        <v>50</v>
      </c>
      <c r="AU216">
        <f>VLOOKUP(Q216,counts!$W$73:$Z$75,4,FALSE)</f>
        <v>50</v>
      </c>
      <c r="AV216">
        <f>VLOOKUP(R216,counts!$W$79:$Z$81,4,FALSE)</f>
        <v>40</v>
      </c>
      <c r="AW216">
        <f t="shared" si="148"/>
        <v>430</v>
      </c>
      <c r="AX216">
        <f t="shared" si="149"/>
        <v>1</v>
      </c>
      <c r="AY216">
        <f t="shared" si="150"/>
        <v>1</v>
      </c>
      <c r="AZ216" t="str">
        <f t="shared" si="151"/>
        <v>Train</v>
      </c>
      <c r="BA216" t="str">
        <f t="shared" si="152"/>
        <v>31-40</v>
      </c>
      <c r="BB216" t="str">
        <f t="shared" si="153"/>
        <v>Blank</v>
      </c>
      <c r="BC216" t="str">
        <f t="shared" si="154"/>
        <v>0-10</v>
      </c>
      <c r="BD216" t="str">
        <f t="shared" si="155"/>
        <v>Blank</v>
      </c>
      <c r="BE216" t="str">
        <f t="shared" si="156"/>
        <v>male</v>
      </c>
      <c r="BF216">
        <f t="shared" si="157"/>
        <v>0</v>
      </c>
      <c r="BG216">
        <f t="shared" si="158"/>
        <v>0</v>
      </c>
      <c r="BH216" t="str">
        <f t="shared" si="159"/>
        <v>S, blank</v>
      </c>
      <c r="BI216">
        <f t="shared" si="160"/>
        <v>3</v>
      </c>
      <c r="BK216">
        <f t="shared" si="161"/>
        <v>0.24679587375027071</v>
      </c>
      <c r="BL216">
        <f t="shared" si="168"/>
        <v>-0.2148129459049134</v>
      </c>
      <c r="BM216">
        <f t="shared" si="169"/>
        <v>0</v>
      </c>
      <c r="BN216">
        <f t="shared" si="170"/>
        <v>-0.24005469764357676</v>
      </c>
      <c r="BO216">
        <f t="shared" si="171"/>
        <v>-1.1543150029727813</v>
      </c>
      <c r="BP216">
        <f t="shared" si="172"/>
        <v>-6.3943938845999151E-2</v>
      </c>
      <c r="BQ216">
        <f t="shared" si="173"/>
        <v>-0.12308910231949276</v>
      </c>
      <c r="BR216">
        <f t="shared" si="174"/>
        <v>-0.13196937436222192</v>
      </c>
      <c r="BS216">
        <f t="shared" si="175"/>
        <v>-0.33933712916299258</v>
      </c>
      <c r="BT216">
        <f t="shared" si="162"/>
        <v>-0.52064632557427459</v>
      </c>
      <c r="BV216">
        <f t="shared" si="163"/>
        <v>-2.5413726430359818</v>
      </c>
      <c r="BW216">
        <f t="shared" si="164"/>
        <v>7.875821864026647E-2</v>
      </c>
      <c r="BX216">
        <f t="shared" si="165"/>
        <v>7.3008221193010425E-2</v>
      </c>
      <c r="BY216">
        <f t="shared" si="166"/>
        <v>7.3008221193010425E-2</v>
      </c>
      <c r="BZ216">
        <f t="shared" si="167"/>
        <v>-2.617183225092464</v>
      </c>
    </row>
    <row r="217" spans="1:78" x14ac:dyDescent="0.3">
      <c r="A217" t="s">
        <v>2813</v>
      </c>
      <c r="B217" t="s">
        <v>2838</v>
      </c>
      <c r="C217" t="s">
        <v>2825</v>
      </c>
      <c r="D217" t="s">
        <v>2838</v>
      </c>
      <c r="E217" t="s">
        <v>20</v>
      </c>
      <c r="F217">
        <v>0</v>
      </c>
      <c r="G217">
        <v>0</v>
      </c>
      <c r="H217" t="s">
        <v>2843</v>
      </c>
      <c r="I217">
        <v>3</v>
      </c>
      <c r="J217">
        <v>-68.390212241589438</v>
      </c>
      <c r="K217">
        <v>-42.171718189759716</v>
      </c>
      <c r="L217">
        <v>-82.840254641099079</v>
      </c>
      <c r="M217">
        <v>-33.757758935166962</v>
      </c>
      <c r="N217">
        <v>-108.67008854708662</v>
      </c>
      <c r="O217">
        <v>-14.754319664473872</v>
      </c>
      <c r="P217">
        <v>-22.013681658285037</v>
      </c>
      <c r="Q217">
        <v>-22.422560732600829</v>
      </c>
      <c r="R217">
        <v>-67.960368165567971</v>
      </c>
      <c r="S217">
        <v>0</v>
      </c>
      <c r="T217">
        <v>1</v>
      </c>
      <c r="U217" t="s">
        <v>2818</v>
      </c>
      <c r="W217">
        <f t="shared" si="133"/>
        <v>-0.50213777334598442</v>
      </c>
      <c r="X217">
        <f t="shared" si="134"/>
        <v>-0.21927540312111751</v>
      </c>
      <c r="Y217">
        <f t="shared" si="135"/>
        <v>0.27424895647063957</v>
      </c>
      <c r="Z217">
        <f t="shared" si="136"/>
        <v>-0.24557244416175711</v>
      </c>
      <c r="AA217">
        <f t="shared" si="137"/>
        <v>-1.1909036060913412</v>
      </c>
      <c r="AB217">
        <f t="shared" si="138"/>
        <v>-6.7444200102322438E-2</v>
      </c>
      <c r="AC217">
        <f t="shared" si="139"/>
        <v>-0.15242674717787899</v>
      </c>
      <c r="AD217">
        <f t="shared" si="140"/>
        <v>-0.14484805481342802</v>
      </c>
      <c r="AE217">
        <f t="shared" si="141"/>
        <v>-0.48361783291079313</v>
      </c>
      <c r="AF217">
        <f t="shared" si="142"/>
        <v>-0.5239687488631376</v>
      </c>
      <c r="AH217">
        <f t="shared" si="143"/>
        <v>-3.2559458541171207</v>
      </c>
      <c r="AI217">
        <f t="shared" si="144"/>
        <v>3.8544346087840707E-2</v>
      </c>
      <c r="AJ217">
        <f t="shared" si="145"/>
        <v>3.7113818233218326E-2</v>
      </c>
      <c r="AK217">
        <f t="shared" si="146"/>
        <v>0.96288618176678165</v>
      </c>
      <c r="AL217">
        <f t="shared" si="147"/>
        <v>-3.7820065480908202E-2</v>
      </c>
      <c r="AN217">
        <f>VLOOKUP(J217,counts!$W$8:$Z$13,4,FALSE)</f>
        <v>40</v>
      </c>
      <c r="AO217">
        <f>VLOOKUP(K217,counts!$W$17:$Z$23,4,FALSE)</f>
        <v>48</v>
      </c>
      <c r="AP217">
        <f>VLOOKUP(L217,counts!$W$27:$Z$33,4,FALSE)</f>
        <v>62</v>
      </c>
      <c r="AQ217">
        <f>VLOOKUP(M217,counts!$W$38:$Z$49,4,FALSE)</f>
        <v>47</v>
      </c>
      <c r="AR217">
        <f>VLOOKUP(N217,counts!$W$53:$Z$54,4,FALSE)</f>
        <v>20</v>
      </c>
      <c r="AS217">
        <f>VLOOKUP(O217,counts!$W$58:$Z$62,4,FALSE)</f>
        <v>52</v>
      </c>
      <c r="AT217">
        <f>VLOOKUP(P217,counts!$W$66:$Z$69,4,FALSE)</f>
        <v>50</v>
      </c>
      <c r="AU217">
        <f>VLOOKUP(Q217,counts!$W$73:$Z$75,4,FALSE)</f>
        <v>50</v>
      </c>
      <c r="AV217">
        <f>VLOOKUP(R217,counts!$W$79:$Z$81,4,FALSE)</f>
        <v>40</v>
      </c>
      <c r="AW217">
        <f t="shared" si="148"/>
        <v>409</v>
      </c>
      <c r="AX217">
        <f t="shared" si="149"/>
        <v>0</v>
      </c>
      <c r="AY217">
        <f t="shared" si="150"/>
        <v>1</v>
      </c>
      <c r="AZ217" t="str">
        <f t="shared" si="151"/>
        <v>Train</v>
      </c>
      <c r="BA217" t="str">
        <f t="shared" si="152"/>
        <v>61+</v>
      </c>
      <c r="BB217" t="str">
        <f t="shared" si="153"/>
        <v>Blank</v>
      </c>
      <c r="BC217" t="str">
        <f t="shared" si="154"/>
        <v>0-10</v>
      </c>
      <c r="BD217" t="str">
        <f t="shared" si="155"/>
        <v>Blank</v>
      </c>
      <c r="BE217" t="str">
        <f t="shared" si="156"/>
        <v>male</v>
      </c>
      <c r="BF217">
        <f t="shared" si="157"/>
        <v>0</v>
      </c>
      <c r="BG217">
        <f t="shared" si="158"/>
        <v>0</v>
      </c>
      <c r="BH217" t="str">
        <f t="shared" si="159"/>
        <v>S, blank</v>
      </c>
      <c r="BI217">
        <f t="shared" si="160"/>
        <v>3</v>
      </c>
      <c r="BK217">
        <f t="shared" si="161"/>
        <v>-0.51505903406328468</v>
      </c>
      <c r="BL217">
        <f t="shared" si="168"/>
        <v>-0.2148129459049134</v>
      </c>
      <c r="BM217">
        <f t="shared" si="169"/>
        <v>0</v>
      </c>
      <c r="BN217">
        <f t="shared" si="170"/>
        <v>-0.24005469764357676</v>
      </c>
      <c r="BO217">
        <f t="shared" si="171"/>
        <v>-1.1543150029727813</v>
      </c>
      <c r="BP217">
        <f t="shared" si="172"/>
        <v>-6.3943938845999151E-2</v>
      </c>
      <c r="BQ217">
        <f t="shared" si="173"/>
        <v>-0.12308910231949276</v>
      </c>
      <c r="BR217">
        <f t="shared" si="174"/>
        <v>-0.13196937436222192</v>
      </c>
      <c r="BS217">
        <f t="shared" si="175"/>
        <v>-0.33933712916299258</v>
      </c>
      <c r="BT217">
        <f t="shared" si="162"/>
        <v>-0.52064632557427459</v>
      </c>
      <c r="BV217">
        <f t="shared" si="163"/>
        <v>-3.3032275508495372</v>
      </c>
      <c r="BW217">
        <f t="shared" si="164"/>
        <v>3.6764317003983693E-2</v>
      </c>
      <c r="BX217">
        <f t="shared" si="165"/>
        <v>3.5460631120315098E-2</v>
      </c>
      <c r="BY217">
        <f t="shared" si="166"/>
        <v>0.96453936887968494</v>
      </c>
      <c r="BZ217">
        <f t="shared" si="167"/>
        <v>-3.6104629553689725E-2</v>
      </c>
    </row>
    <row r="218" spans="1:78" x14ac:dyDescent="0.3">
      <c r="A218" t="s">
        <v>2821</v>
      </c>
      <c r="B218" t="s">
        <v>2838</v>
      </c>
      <c r="C218" t="s">
        <v>2825</v>
      </c>
      <c r="D218" t="s">
        <v>2838</v>
      </c>
      <c r="E218" t="s">
        <v>20</v>
      </c>
      <c r="F218">
        <v>0</v>
      </c>
      <c r="G218">
        <v>0</v>
      </c>
      <c r="H218" t="s">
        <v>527</v>
      </c>
      <c r="I218">
        <v>3</v>
      </c>
      <c r="J218">
        <v>-3.7643689058441341</v>
      </c>
      <c r="K218">
        <v>-42.171718189759716</v>
      </c>
      <c r="L218">
        <v>-82.840254641099079</v>
      </c>
      <c r="M218">
        <v>-33.757758935166962</v>
      </c>
      <c r="N218">
        <v>-108.67008854708662</v>
      </c>
      <c r="O218">
        <v>-14.754319664473872</v>
      </c>
      <c r="P218">
        <v>-22.013681658285037</v>
      </c>
      <c r="Q218">
        <v>-11.405315820044242</v>
      </c>
      <c r="R218">
        <v>-67.960368165567971</v>
      </c>
      <c r="S218">
        <v>1</v>
      </c>
      <c r="T218">
        <v>1</v>
      </c>
      <c r="U218" t="s">
        <v>2818</v>
      </c>
      <c r="W218">
        <f t="shared" si="133"/>
        <v>-2.7638923151110589E-2</v>
      </c>
      <c r="X218">
        <f t="shared" si="134"/>
        <v>-0.21927540312111751</v>
      </c>
      <c r="Y218">
        <f t="shared" si="135"/>
        <v>0.27424895647063957</v>
      </c>
      <c r="Z218">
        <f t="shared" si="136"/>
        <v>-0.24557244416175711</v>
      </c>
      <c r="AA218">
        <f t="shared" si="137"/>
        <v>-1.1909036060913412</v>
      </c>
      <c r="AB218">
        <f t="shared" si="138"/>
        <v>-6.7444200102322438E-2</v>
      </c>
      <c r="AC218">
        <f t="shared" si="139"/>
        <v>-0.15242674717787899</v>
      </c>
      <c r="AD218">
        <f t="shared" si="140"/>
        <v>-7.3677481834814665E-2</v>
      </c>
      <c r="AE218">
        <f t="shared" si="141"/>
        <v>-0.48361783291079313</v>
      </c>
      <c r="AF218">
        <f t="shared" si="142"/>
        <v>-0.5239687488631376</v>
      </c>
      <c r="AH218">
        <f t="shared" si="143"/>
        <v>-2.710276430943634</v>
      </c>
      <c r="AI218">
        <f t="shared" si="144"/>
        <v>6.6518416424689988E-2</v>
      </c>
      <c r="AJ218">
        <f t="shared" si="145"/>
        <v>6.2369683823820826E-2</v>
      </c>
      <c r="AK218">
        <f t="shared" si="146"/>
        <v>6.2369683823820826E-2</v>
      </c>
      <c r="AL218">
        <f t="shared" si="147"/>
        <v>-2.7746759578200972</v>
      </c>
      <c r="AN218">
        <f>VLOOKUP(J218,counts!$W$8:$Z$13,4,FALSE)</f>
        <v>53</v>
      </c>
      <c r="AO218">
        <f>VLOOKUP(K218,counts!$W$17:$Z$23,4,FALSE)</f>
        <v>48</v>
      </c>
      <c r="AP218">
        <f>VLOOKUP(L218,counts!$W$27:$Z$33,4,FALSE)</f>
        <v>62</v>
      </c>
      <c r="AQ218">
        <f>VLOOKUP(M218,counts!$W$38:$Z$49,4,FALSE)</f>
        <v>47</v>
      </c>
      <c r="AR218">
        <f>VLOOKUP(N218,counts!$W$53:$Z$54,4,FALSE)</f>
        <v>20</v>
      </c>
      <c r="AS218">
        <f>VLOOKUP(O218,counts!$W$58:$Z$62,4,FALSE)</f>
        <v>52</v>
      </c>
      <c r="AT218">
        <f>VLOOKUP(P218,counts!$W$66:$Z$69,4,FALSE)</f>
        <v>50</v>
      </c>
      <c r="AU218">
        <f>VLOOKUP(Q218,counts!$W$73:$Z$75,4,FALSE)</f>
        <v>52</v>
      </c>
      <c r="AV218">
        <f>VLOOKUP(R218,counts!$W$79:$Z$81,4,FALSE)</f>
        <v>40</v>
      </c>
      <c r="AW218">
        <f t="shared" si="148"/>
        <v>424</v>
      </c>
      <c r="AX218">
        <f t="shared" si="149"/>
        <v>1</v>
      </c>
      <c r="AY218">
        <f t="shared" si="150"/>
        <v>1</v>
      </c>
      <c r="AZ218" t="str">
        <f t="shared" si="151"/>
        <v>Train</v>
      </c>
      <c r="BA218" t="str">
        <f t="shared" si="152"/>
        <v>0-17</v>
      </c>
      <c r="BB218" t="str">
        <f t="shared" si="153"/>
        <v>Blank</v>
      </c>
      <c r="BC218" t="str">
        <f t="shared" si="154"/>
        <v>0-10</v>
      </c>
      <c r="BD218" t="str">
        <f t="shared" si="155"/>
        <v>Blank</v>
      </c>
      <c r="BE218" t="str">
        <f t="shared" si="156"/>
        <v>male</v>
      </c>
      <c r="BF218">
        <f t="shared" si="157"/>
        <v>0</v>
      </c>
      <c r="BG218">
        <f t="shared" si="158"/>
        <v>0</v>
      </c>
      <c r="BH218" t="str">
        <f t="shared" si="159"/>
        <v>Q</v>
      </c>
      <c r="BI218">
        <f t="shared" si="160"/>
        <v>3</v>
      </c>
      <c r="BK218">
        <f t="shared" si="161"/>
        <v>-2.8350141766673408E-2</v>
      </c>
      <c r="BL218">
        <f t="shared" si="168"/>
        <v>-0.2148129459049134</v>
      </c>
      <c r="BM218">
        <f t="shared" si="169"/>
        <v>0</v>
      </c>
      <c r="BN218">
        <f t="shared" si="170"/>
        <v>-0.24005469764357676</v>
      </c>
      <c r="BO218">
        <f t="shared" si="171"/>
        <v>-1.1543150029727813</v>
      </c>
      <c r="BP218">
        <f t="shared" si="172"/>
        <v>-6.3943938845999151E-2</v>
      </c>
      <c r="BQ218">
        <f t="shared" si="173"/>
        <v>-0.12308910231949276</v>
      </c>
      <c r="BR218">
        <f t="shared" si="174"/>
        <v>-6.7126694900034548E-2</v>
      </c>
      <c r="BS218">
        <f t="shared" si="175"/>
        <v>-0.33933712916299258</v>
      </c>
      <c r="BT218">
        <f t="shared" si="162"/>
        <v>-0.52064632557427459</v>
      </c>
      <c r="BV218">
        <f t="shared" si="163"/>
        <v>-2.7516759790907388</v>
      </c>
      <c r="BW218">
        <f t="shared" si="164"/>
        <v>6.3820809181545632E-2</v>
      </c>
      <c r="BX218">
        <f t="shared" si="165"/>
        <v>5.9992066925863584E-2</v>
      </c>
      <c r="BY218">
        <f t="shared" si="166"/>
        <v>5.9992066925863584E-2</v>
      </c>
      <c r="BZ218">
        <f t="shared" si="167"/>
        <v>-2.8135429434038675</v>
      </c>
    </row>
    <row r="219" spans="1:78" x14ac:dyDescent="0.3">
      <c r="A219" t="s">
        <v>2820</v>
      </c>
      <c r="B219" t="s">
        <v>2838</v>
      </c>
      <c r="C219" t="s">
        <v>2825</v>
      </c>
      <c r="D219" t="s">
        <v>2838</v>
      </c>
      <c r="E219" t="s">
        <v>20</v>
      </c>
      <c r="F219">
        <v>0</v>
      </c>
      <c r="G219">
        <v>0</v>
      </c>
      <c r="H219" t="s">
        <v>2843</v>
      </c>
      <c r="I219">
        <v>3</v>
      </c>
      <c r="J219">
        <v>-11.613432440426715</v>
      </c>
      <c r="K219">
        <v>-42.171718189759716</v>
      </c>
      <c r="L219">
        <v>-82.840254641099079</v>
      </c>
      <c r="M219">
        <v>-33.757758935166962</v>
      </c>
      <c r="N219">
        <v>-108.67008854708662</v>
      </c>
      <c r="O219">
        <v>-14.754319664473872</v>
      </c>
      <c r="P219">
        <v>-22.013681658285037</v>
      </c>
      <c r="Q219">
        <v>-22.422560732600829</v>
      </c>
      <c r="R219">
        <v>-67.960368165567971</v>
      </c>
      <c r="S219">
        <v>0</v>
      </c>
      <c r="T219">
        <v>1</v>
      </c>
      <c r="U219" t="s">
        <v>2818</v>
      </c>
      <c r="W219">
        <f t="shared" si="133"/>
        <v>-8.5268679762827468E-2</v>
      </c>
      <c r="X219">
        <f t="shared" si="134"/>
        <v>-0.21927540312111751</v>
      </c>
      <c r="Y219">
        <f t="shared" si="135"/>
        <v>0.27424895647063957</v>
      </c>
      <c r="Z219">
        <f t="shared" si="136"/>
        <v>-0.24557244416175711</v>
      </c>
      <c r="AA219">
        <f t="shared" si="137"/>
        <v>-1.1909036060913412</v>
      </c>
      <c r="AB219">
        <f t="shared" si="138"/>
        <v>-6.7444200102322438E-2</v>
      </c>
      <c r="AC219">
        <f t="shared" si="139"/>
        <v>-0.15242674717787899</v>
      </c>
      <c r="AD219">
        <f t="shared" si="140"/>
        <v>-0.14484805481342802</v>
      </c>
      <c r="AE219">
        <f t="shared" si="141"/>
        <v>-0.48361783291079313</v>
      </c>
      <c r="AF219">
        <f t="shared" si="142"/>
        <v>-0.5239687488631376</v>
      </c>
      <c r="AH219">
        <f t="shared" si="143"/>
        <v>-2.8390767605339642</v>
      </c>
      <c r="AI219">
        <f t="shared" si="144"/>
        <v>5.8479631752988308E-2</v>
      </c>
      <c r="AJ219">
        <f t="shared" si="145"/>
        <v>5.5248707673418308E-2</v>
      </c>
      <c r="AK219">
        <f t="shared" si="146"/>
        <v>0.94475129232658173</v>
      </c>
      <c r="AL219">
        <f t="shared" si="147"/>
        <v>-5.6833568850238797E-2</v>
      </c>
      <c r="AN219">
        <f>VLOOKUP(J219,counts!$W$8:$Z$13,4,FALSE)</f>
        <v>52</v>
      </c>
      <c r="AO219">
        <f>VLOOKUP(K219,counts!$W$17:$Z$23,4,FALSE)</f>
        <v>48</v>
      </c>
      <c r="AP219">
        <f>VLOOKUP(L219,counts!$W$27:$Z$33,4,FALSE)</f>
        <v>62</v>
      </c>
      <c r="AQ219">
        <f>VLOOKUP(M219,counts!$W$38:$Z$49,4,FALSE)</f>
        <v>47</v>
      </c>
      <c r="AR219">
        <f>VLOOKUP(N219,counts!$W$53:$Z$54,4,FALSE)</f>
        <v>20</v>
      </c>
      <c r="AS219">
        <f>VLOOKUP(O219,counts!$W$58:$Z$62,4,FALSE)</f>
        <v>52</v>
      </c>
      <c r="AT219">
        <f>VLOOKUP(P219,counts!$W$66:$Z$69,4,FALSE)</f>
        <v>50</v>
      </c>
      <c r="AU219">
        <f>VLOOKUP(Q219,counts!$W$73:$Z$75,4,FALSE)</f>
        <v>50</v>
      </c>
      <c r="AV219">
        <f>VLOOKUP(R219,counts!$W$79:$Z$81,4,FALSE)</f>
        <v>40</v>
      </c>
      <c r="AW219">
        <f t="shared" si="148"/>
        <v>421</v>
      </c>
      <c r="AX219">
        <f t="shared" si="149"/>
        <v>0</v>
      </c>
      <c r="AY219">
        <f t="shared" si="150"/>
        <v>1</v>
      </c>
      <c r="AZ219" t="str">
        <f t="shared" si="151"/>
        <v>Train</v>
      </c>
      <c r="BA219" t="str">
        <f t="shared" si="152"/>
        <v>18-30</v>
      </c>
      <c r="BB219" t="str">
        <f t="shared" si="153"/>
        <v>Blank</v>
      </c>
      <c r="BC219" t="str">
        <f t="shared" si="154"/>
        <v>0-10</v>
      </c>
      <c r="BD219" t="str">
        <f t="shared" si="155"/>
        <v>Blank</v>
      </c>
      <c r="BE219" t="str">
        <f t="shared" si="156"/>
        <v>male</v>
      </c>
      <c r="BF219">
        <f t="shared" si="157"/>
        <v>0</v>
      </c>
      <c r="BG219">
        <f t="shared" si="158"/>
        <v>0</v>
      </c>
      <c r="BH219" t="str">
        <f t="shared" si="159"/>
        <v>S, blank</v>
      </c>
      <c r="BI219">
        <f t="shared" si="160"/>
        <v>3</v>
      </c>
      <c r="BK219">
        <f t="shared" si="161"/>
        <v>-8.7462856143731463E-2</v>
      </c>
      <c r="BL219">
        <f t="shared" si="168"/>
        <v>-0.2148129459049134</v>
      </c>
      <c r="BM219">
        <f t="shared" si="169"/>
        <v>0</v>
      </c>
      <c r="BN219">
        <f t="shared" si="170"/>
        <v>-0.24005469764357676</v>
      </c>
      <c r="BO219">
        <f t="shared" si="171"/>
        <v>-1.1543150029727813</v>
      </c>
      <c r="BP219">
        <f t="shared" si="172"/>
        <v>-6.3943938845999151E-2</v>
      </c>
      <c r="BQ219">
        <f t="shared" si="173"/>
        <v>-0.12308910231949276</v>
      </c>
      <c r="BR219">
        <f t="shared" si="174"/>
        <v>-0.13196937436222192</v>
      </c>
      <c r="BS219">
        <f t="shared" si="175"/>
        <v>-0.33933712916299258</v>
      </c>
      <c r="BT219">
        <f t="shared" si="162"/>
        <v>-0.52064632557427459</v>
      </c>
      <c r="BV219">
        <f t="shared" si="163"/>
        <v>-2.8756313729299841</v>
      </c>
      <c r="BW219">
        <f t="shared" si="164"/>
        <v>5.6380531122747275E-2</v>
      </c>
      <c r="BX219">
        <f t="shared" si="165"/>
        <v>5.3371422003418274E-2</v>
      </c>
      <c r="BY219">
        <f t="shared" si="166"/>
        <v>0.94662857799658173</v>
      </c>
      <c r="BZ219">
        <f t="shared" si="167"/>
        <v>-5.4848471815077751E-2</v>
      </c>
    </row>
    <row r="220" spans="1:78" x14ac:dyDescent="0.3">
      <c r="A220" t="s">
        <v>2810</v>
      </c>
      <c r="B220" t="s">
        <v>2838</v>
      </c>
      <c r="C220" t="s">
        <v>2825</v>
      </c>
      <c r="D220" t="s">
        <v>2838</v>
      </c>
      <c r="E220" t="s">
        <v>20</v>
      </c>
      <c r="F220">
        <v>0</v>
      </c>
      <c r="G220">
        <v>0</v>
      </c>
      <c r="H220" t="s">
        <v>2843</v>
      </c>
      <c r="I220">
        <v>3</v>
      </c>
      <c r="J220">
        <v>32.769878926258563</v>
      </c>
      <c r="K220">
        <v>-42.171718189759716</v>
      </c>
      <c r="L220">
        <v>-82.840254641099079</v>
      </c>
      <c r="M220">
        <v>-33.757758935166962</v>
      </c>
      <c r="N220">
        <v>-108.67008854708662</v>
      </c>
      <c r="O220">
        <v>-14.754319664473872</v>
      </c>
      <c r="P220">
        <v>-22.013681658285037</v>
      </c>
      <c r="Q220">
        <v>-22.422560732600829</v>
      </c>
      <c r="R220">
        <v>-67.960368165567971</v>
      </c>
      <c r="S220">
        <v>1</v>
      </c>
      <c r="T220">
        <v>1</v>
      </c>
      <c r="U220" t="s">
        <v>2818</v>
      </c>
      <c r="W220">
        <f t="shared" si="133"/>
        <v>0.24060451777399761</v>
      </c>
      <c r="X220">
        <f t="shared" si="134"/>
        <v>-0.21927540312111751</v>
      </c>
      <c r="Y220">
        <f t="shared" si="135"/>
        <v>0.27424895647063957</v>
      </c>
      <c r="Z220">
        <f t="shared" si="136"/>
        <v>-0.24557244416175711</v>
      </c>
      <c r="AA220">
        <f t="shared" si="137"/>
        <v>-1.1909036060913412</v>
      </c>
      <c r="AB220">
        <f t="shared" si="138"/>
        <v>-6.7444200102322438E-2</v>
      </c>
      <c r="AC220">
        <f t="shared" si="139"/>
        <v>-0.15242674717787899</v>
      </c>
      <c r="AD220">
        <f t="shared" si="140"/>
        <v>-0.14484805481342802</v>
      </c>
      <c r="AE220">
        <f t="shared" si="141"/>
        <v>-0.48361783291079313</v>
      </c>
      <c r="AF220">
        <f t="shared" si="142"/>
        <v>-0.5239687488631376</v>
      </c>
      <c r="AH220">
        <f t="shared" si="143"/>
        <v>-2.513203562997139</v>
      </c>
      <c r="AI220">
        <f t="shared" si="144"/>
        <v>8.1008307892344186E-2</v>
      </c>
      <c r="AJ220">
        <f t="shared" si="145"/>
        <v>7.4937729248618926E-2</v>
      </c>
      <c r="AK220">
        <f t="shared" si="146"/>
        <v>7.4937729248618926E-2</v>
      </c>
      <c r="AL220">
        <f t="shared" si="147"/>
        <v>-2.5910977870014995</v>
      </c>
      <c r="AN220">
        <f>VLOOKUP(J220,counts!$W$8:$Z$13,4,FALSE)</f>
        <v>61</v>
      </c>
      <c r="AO220">
        <f>VLOOKUP(K220,counts!$W$17:$Z$23,4,FALSE)</f>
        <v>48</v>
      </c>
      <c r="AP220">
        <f>VLOOKUP(L220,counts!$W$27:$Z$33,4,FALSE)</f>
        <v>62</v>
      </c>
      <c r="AQ220">
        <f>VLOOKUP(M220,counts!$W$38:$Z$49,4,FALSE)</f>
        <v>47</v>
      </c>
      <c r="AR220">
        <f>VLOOKUP(N220,counts!$W$53:$Z$54,4,FALSE)</f>
        <v>20</v>
      </c>
      <c r="AS220">
        <f>VLOOKUP(O220,counts!$W$58:$Z$62,4,FALSE)</f>
        <v>52</v>
      </c>
      <c r="AT220">
        <f>VLOOKUP(P220,counts!$W$66:$Z$69,4,FALSE)</f>
        <v>50</v>
      </c>
      <c r="AU220">
        <f>VLOOKUP(Q220,counts!$W$73:$Z$75,4,FALSE)</f>
        <v>50</v>
      </c>
      <c r="AV220">
        <f>VLOOKUP(R220,counts!$W$79:$Z$81,4,FALSE)</f>
        <v>40</v>
      </c>
      <c r="AW220">
        <f t="shared" si="148"/>
        <v>430</v>
      </c>
      <c r="AX220">
        <f t="shared" si="149"/>
        <v>1</v>
      </c>
      <c r="AY220">
        <f t="shared" si="150"/>
        <v>1</v>
      </c>
      <c r="AZ220" t="str">
        <f t="shared" si="151"/>
        <v>Train</v>
      </c>
      <c r="BA220" t="str">
        <f t="shared" si="152"/>
        <v>31-40</v>
      </c>
      <c r="BB220" t="str">
        <f t="shared" si="153"/>
        <v>Blank</v>
      </c>
      <c r="BC220" t="str">
        <f t="shared" si="154"/>
        <v>0-10</v>
      </c>
      <c r="BD220" t="str">
        <f t="shared" si="155"/>
        <v>Blank</v>
      </c>
      <c r="BE220" t="str">
        <f t="shared" si="156"/>
        <v>male</v>
      </c>
      <c r="BF220">
        <f t="shared" si="157"/>
        <v>0</v>
      </c>
      <c r="BG220">
        <f t="shared" si="158"/>
        <v>0</v>
      </c>
      <c r="BH220" t="str">
        <f t="shared" si="159"/>
        <v>S, blank</v>
      </c>
      <c r="BI220">
        <f t="shared" si="160"/>
        <v>3</v>
      </c>
      <c r="BK220">
        <f t="shared" si="161"/>
        <v>0.24679587375027071</v>
      </c>
      <c r="BL220">
        <f t="shared" si="168"/>
        <v>-0.2148129459049134</v>
      </c>
      <c r="BM220">
        <f t="shared" si="169"/>
        <v>0</v>
      </c>
      <c r="BN220">
        <f t="shared" si="170"/>
        <v>-0.24005469764357676</v>
      </c>
      <c r="BO220">
        <f t="shared" si="171"/>
        <v>-1.1543150029727813</v>
      </c>
      <c r="BP220">
        <f t="shared" si="172"/>
        <v>-6.3943938845999151E-2</v>
      </c>
      <c r="BQ220">
        <f t="shared" si="173"/>
        <v>-0.12308910231949276</v>
      </c>
      <c r="BR220">
        <f t="shared" si="174"/>
        <v>-0.13196937436222192</v>
      </c>
      <c r="BS220">
        <f t="shared" si="175"/>
        <v>-0.33933712916299258</v>
      </c>
      <c r="BT220">
        <f t="shared" si="162"/>
        <v>-0.52064632557427459</v>
      </c>
      <c r="BV220">
        <f t="shared" si="163"/>
        <v>-2.5413726430359818</v>
      </c>
      <c r="BW220">
        <f t="shared" si="164"/>
        <v>7.875821864026647E-2</v>
      </c>
      <c r="BX220">
        <f t="shared" si="165"/>
        <v>7.3008221193010425E-2</v>
      </c>
      <c r="BY220">
        <f t="shared" si="166"/>
        <v>7.3008221193010425E-2</v>
      </c>
      <c r="BZ220">
        <f t="shared" si="167"/>
        <v>-2.617183225092464</v>
      </c>
    </row>
    <row r="221" spans="1:78" x14ac:dyDescent="0.3">
      <c r="A221" t="s">
        <v>2821</v>
      </c>
      <c r="B221" t="s">
        <v>2838</v>
      </c>
      <c r="C221" t="s">
        <v>2825</v>
      </c>
      <c r="D221" t="s">
        <v>2838</v>
      </c>
      <c r="E221" t="s">
        <v>20</v>
      </c>
      <c r="F221">
        <v>0</v>
      </c>
      <c r="G221">
        <v>0</v>
      </c>
      <c r="H221" t="s">
        <v>2843</v>
      </c>
      <c r="I221">
        <v>3</v>
      </c>
      <c r="J221">
        <v>-3.7643689058441341</v>
      </c>
      <c r="K221">
        <v>-42.171718189759716</v>
      </c>
      <c r="L221">
        <v>-82.840254641099079</v>
      </c>
      <c r="M221">
        <v>-33.757758935166962</v>
      </c>
      <c r="N221">
        <v>-108.67008854708662</v>
      </c>
      <c r="O221">
        <v>-14.754319664473872</v>
      </c>
      <c r="P221">
        <v>-22.013681658285037</v>
      </c>
      <c r="Q221">
        <v>-22.422560732600829</v>
      </c>
      <c r="R221">
        <v>-67.960368165567971</v>
      </c>
      <c r="S221">
        <v>0</v>
      </c>
      <c r="T221">
        <v>1</v>
      </c>
      <c r="U221" t="s">
        <v>2818</v>
      </c>
      <c r="W221">
        <f t="shared" si="133"/>
        <v>-2.7638923151110589E-2</v>
      </c>
      <c r="X221">
        <f t="shared" si="134"/>
        <v>-0.21927540312111751</v>
      </c>
      <c r="Y221">
        <f t="shared" si="135"/>
        <v>0.27424895647063957</v>
      </c>
      <c r="Z221">
        <f t="shared" si="136"/>
        <v>-0.24557244416175711</v>
      </c>
      <c r="AA221">
        <f t="shared" si="137"/>
        <v>-1.1909036060913412</v>
      </c>
      <c r="AB221">
        <f t="shared" si="138"/>
        <v>-6.7444200102322438E-2</v>
      </c>
      <c r="AC221">
        <f t="shared" si="139"/>
        <v>-0.15242674717787899</v>
      </c>
      <c r="AD221">
        <f t="shared" si="140"/>
        <v>-0.14484805481342802</v>
      </c>
      <c r="AE221">
        <f t="shared" si="141"/>
        <v>-0.48361783291079313</v>
      </c>
      <c r="AF221">
        <f t="shared" si="142"/>
        <v>-0.5239687488631376</v>
      </c>
      <c r="AH221">
        <f t="shared" si="143"/>
        <v>-2.7814470039222474</v>
      </c>
      <c r="AI221">
        <f t="shared" si="144"/>
        <v>6.1948802331281839E-2</v>
      </c>
      <c r="AJ221">
        <f t="shared" si="145"/>
        <v>5.8335017841996219E-2</v>
      </c>
      <c r="AK221">
        <f t="shared" si="146"/>
        <v>0.94166498215800376</v>
      </c>
      <c r="AL221">
        <f t="shared" si="147"/>
        <v>-6.0105712930062505E-2</v>
      </c>
      <c r="AN221">
        <f>VLOOKUP(J221,counts!$W$8:$Z$13,4,FALSE)</f>
        <v>53</v>
      </c>
      <c r="AO221">
        <f>VLOOKUP(K221,counts!$W$17:$Z$23,4,FALSE)</f>
        <v>48</v>
      </c>
      <c r="AP221">
        <f>VLOOKUP(L221,counts!$W$27:$Z$33,4,FALSE)</f>
        <v>62</v>
      </c>
      <c r="AQ221">
        <f>VLOOKUP(M221,counts!$W$38:$Z$49,4,FALSE)</f>
        <v>47</v>
      </c>
      <c r="AR221">
        <f>VLOOKUP(N221,counts!$W$53:$Z$54,4,FALSE)</f>
        <v>20</v>
      </c>
      <c r="AS221">
        <f>VLOOKUP(O221,counts!$W$58:$Z$62,4,FALSE)</f>
        <v>52</v>
      </c>
      <c r="AT221">
        <f>VLOOKUP(P221,counts!$W$66:$Z$69,4,FALSE)</f>
        <v>50</v>
      </c>
      <c r="AU221">
        <f>VLOOKUP(Q221,counts!$W$73:$Z$75,4,FALSE)</f>
        <v>50</v>
      </c>
      <c r="AV221">
        <f>VLOOKUP(R221,counts!$W$79:$Z$81,4,FALSE)</f>
        <v>40</v>
      </c>
      <c r="AW221">
        <f t="shared" si="148"/>
        <v>422</v>
      </c>
      <c r="AX221">
        <f t="shared" si="149"/>
        <v>0</v>
      </c>
      <c r="AY221">
        <f t="shared" si="150"/>
        <v>1</v>
      </c>
      <c r="AZ221" t="str">
        <f t="shared" si="151"/>
        <v>Train</v>
      </c>
      <c r="BA221" t="str">
        <f t="shared" si="152"/>
        <v>0-17</v>
      </c>
      <c r="BB221" t="str">
        <f t="shared" si="153"/>
        <v>Blank</v>
      </c>
      <c r="BC221" t="str">
        <f t="shared" si="154"/>
        <v>0-10</v>
      </c>
      <c r="BD221" t="str">
        <f t="shared" si="155"/>
        <v>Blank</v>
      </c>
      <c r="BE221" t="str">
        <f t="shared" si="156"/>
        <v>male</v>
      </c>
      <c r="BF221">
        <f t="shared" si="157"/>
        <v>0</v>
      </c>
      <c r="BG221">
        <f t="shared" si="158"/>
        <v>0</v>
      </c>
      <c r="BH221" t="str">
        <f t="shared" si="159"/>
        <v>S, blank</v>
      </c>
      <c r="BI221">
        <f t="shared" si="160"/>
        <v>3</v>
      </c>
      <c r="BK221">
        <f t="shared" si="161"/>
        <v>-2.8350141766673408E-2</v>
      </c>
      <c r="BL221">
        <f t="shared" si="168"/>
        <v>-0.2148129459049134</v>
      </c>
      <c r="BM221">
        <f t="shared" si="169"/>
        <v>0</v>
      </c>
      <c r="BN221">
        <f t="shared" si="170"/>
        <v>-0.24005469764357676</v>
      </c>
      <c r="BO221">
        <f t="shared" si="171"/>
        <v>-1.1543150029727813</v>
      </c>
      <c r="BP221">
        <f t="shared" si="172"/>
        <v>-6.3943938845999151E-2</v>
      </c>
      <c r="BQ221">
        <f t="shared" si="173"/>
        <v>-0.12308910231949276</v>
      </c>
      <c r="BR221">
        <f t="shared" si="174"/>
        <v>-0.13196937436222192</v>
      </c>
      <c r="BS221">
        <f t="shared" si="175"/>
        <v>-0.33933712916299258</v>
      </c>
      <c r="BT221">
        <f t="shared" si="162"/>
        <v>-0.52064632557427459</v>
      </c>
      <c r="BV221">
        <f t="shared" si="163"/>
        <v>-2.8165186585529263</v>
      </c>
      <c r="BW221">
        <f t="shared" si="164"/>
        <v>5.9813812971519865E-2</v>
      </c>
      <c r="BX221">
        <f t="shared" si="165"/>
        <v>5.6438038681353962E-2</v>
      </c>
      <c r="BY221">
        <f t="shared" si="166"/>
        <v>0.943561961318646</v>
      </c>
      <c r="BZ221">
        <f t="shared" si="167"/>
        <v>-5.8093244555959045E-2</v>
      </c>
    </row>
    <row r="222" spans="1:78" x14ac:dyDescent="0.3">
      <c r="A222" t="s">
        <v>2821</v>
      </c>
      <c r="B222" t="s">
        <v>2838</v>
      </c>
      <c r="C222" t="s">
        <v>2810</v>
      </c>
      <c r="D222" t="s">
        <v>2838</v>
      </c>
      <c r="E222" t="s">
        <v>20</v>
      </c>
      <c r="F222" t="s">
        <v>2841</v>
      </c>
      <c r="G222">
        <v>1</v>
      </c>
      <c r="H222" t="s">
        <v>2843</v>
      </c>
      <c r="I222">
        <v>3</v>
      </c>
      <c r="J222">
        <v>-3.7643689058441341</v>
      </c>
      <c r="K222">
        <v>-42.171718189759716</v>
      </c>
      <c r="L222">
        <v>22.971838090238197</v>
      </c>
      <c r="M222">
        <v>-33.757758935166962</v>
      </c>
      <c r="N222">
        <v>-108.67008854708662</v>
      </c>
      <c r="O222">
        <v>-259.56209067229281</v>
      </c>
      <c r="P222">
        <v>79.365382998232107</v>
      </c>
      <c r="Q222">
        <v>-22.422560732600829</v>
      </c>
      <c r="R222">
        <v>-67.960368165567971</v>
      </c>
      <c r="S222">
        <v>0</v>
      </c>
      <c r="T222">
        <v>1</v>
      </c>
      <c r="U222" t="s">
        <v>2818</v>
      </c>
      <c r="W222">
        <f t="shared" si="133"/>
        <v>-2.7638923151110589E-2</v>
      </c>
      <c r="X222">
        <f t="shared" si="134"/>
        <v>-0.21927540312111751</v>
      </c>
      <c r="Y222">
        <f t="shared" si="135"/>
        <v>-7.6050015197982379E-2</v>
      </c>
      <c r="Z222">
        <f t="shared" si="136"/>
        <v>-0.24557244416175711</v>
      </c>
      <c r="AA222">
        <f t="shared" si="137"/>
        <v>-1.1909036060913412</v>
      </c>
      <c r="AB222">
        <f t="shared" si="138"/>
        <v>-1.1864971059581233</v>
      </c>
      <c r="AC222">
        <f t="shared" si="139"/>
        <v>0.54954038841540609</v>
      </c>
      <c r="AD222">
        <f t="shared" si="140"/>
        <v>-0.14484805481342802</v>
      </c>
      <c r="AE222">
        <f t="shared" si="141"/>
        <v>-0.48361783291079313</v>
      </c>
      <c r="AF222">
        <f t="shared" si="142"/>
        <v>-0.5239687488631376</v>
      </c>
      <c r="AH222">
        <f t="shared" si="143"/>
        <v>-3.5488317458533847</v>
      </c>
      <c r="AI222">
        <f t="shared" si="144"/>
        <v>2.8758216943210155E-2</v>
      </c>
      <c r="AJ222">
        <f t="shared" si="145"/>
        <v>2.7954301088024922E-2</v>
      </c>
      <c r="AK222">
        <f t="shared" si="146"/>
        <v>0.97204569891197512</v>
      </c>
      <c r="AL222">
        <f t="shared" si="147"/>
        <v>-2.8352460285346315E-2</v>
      </c>
      <c r="AN222">
        <f>VLOOKUP(J222,counts!$W$8:$Z$13,4,FALSE)</f>
        <v>53</v>
      </c>
      <c r="AO222">
        <f>VLOOKUP(K222,counts!$W$17:$Z$23,4,FALSE)</f>
        <v>48</v>
      </c>
      <c r="AP222">
        <f>VLOOKUP(L222,counts!$W$27:$Z$33,4,FALSE)</f>
        <v>52</v>
      </c>
      <c r="AQ222">
        <f>VLOOKUP(M222,counts!$W$38:$Z$49,4,FALSE)</f>
        <v>47</v>
      </c>
      <c r="AR222">
        <f>VLOOKUP(N222,counts!$W$53:$Z$54,4,FALSE)</f>
        <v>20</v>
      </c>
      <c r="AS222">
        <f>VLOOKUP(O222,counts!$W$58:$Z$62,4,FALSE)</f>
        <v>20</v>
      </c>
      <c r="AT222">
        <f>VLOOKUP(P222,counts!$W$66:$Z$69,4,FALSE)</f>
        <v>70</v>
      </c>
      <c r="AU222">
        <f>VLOOKUP(Q222,counts!$W$73:$Z$75,4,FALSE)</f>
        <v>50</v>
      </c>
      <c r="AV222">
        <f>VLOOKUP(R222,counts!$W$79:$Z$81,4,FALSE)</f>
        <v>40</v>
      </c>
      <c r="AW222">
        <f t="shared" si="148"/>
        <v>400</v>
      </c>
      <c r="AX222">
        <f t="shared" si="149"/>
        <v>0</v>
      </c>
      <c r="AY222">
        <f t="shared" si="150"/>
        <v>1</v>
      </c>
      <c r="AZ222" t="str">
        <f t="shared" si="151"/>
        <v>Train</v>
      </c>
      <c r="BA222" t="str">
        <f t="shared" si="152"/>
        <v>0-17</v>
      </c>
      <c r="BB222" t="str">
        <f t="shared" si="153"/>
        <v>Blank</v>
      </c>
      <c r="BC222" t="str">
        <f t="shared" si="154"/>
        <v>31-40</v>
      </c>
      <c r="BD222" t="str">
        <f t="shared" si="155"/>
        <v>Blank</v>
      </c>
      <c r="BE222" t="str">
        <f t="shared" si="156"/>
        <v>male</v>
      </c>
      <c r="BF222" t="str">
        <f t="shared" si="157"/>
        <v>4, 5, 8</v>
      </c>
      <c r="BG222">
        <f t="shared" si="158"/>
        <v>1</v>
      </c>
      <c r="BH222" t="str">
        <f t="shared" si="159"/>
        <v>S, blank</v>
      </c>
      <c r="BI222">
        <f t="shared" si="160"/>
        <v>3</v>
      </c>
      <c r="BK222">
        <f t="shared" si="161"/>
        <v>-2.8350141766673408E-2</v>
      </c>
      <c r="BL222">
        <f t="shared" si="168"/>
        <v>-0.2148129459049134</v>
      </c>
      <c r="BM222">
        <f t="shared" si="169"/>
        <v>0</v>
      </c>
      <c r="BN222">
        <f t="shared" si="170"/>
        <v>-0.24005469764357676</v>
      </c>
      <c r="BO222">
        <f t="shared" si="171"/>
        <v>-1.1543150029727813</v>
      </c>
      <c r="BP222">
        <f t="shared" si="172"/>
        <v>-1.1249195374730028</v>
      </c>
      <c r="BQ222">
        <f t="shared" si="173"/>
        <v>0.44377010170938269</v>
      </c>
      <c r="BR222">
        <f t="shared" si="174"/>
        <v>-0.13196937436222192</v>
      </c>
      <c r="BS222">
        <f t="shared" si="175"/>
        <v>-0.33933712916299258</v>
      </c>
      <c r="BT222">
        <f t="shared" si="162"/>
        <v>-0.52064632557427459</v>
      </c>
      <c r="BV222">
        <f t="shared" si="163"/>
        <v>-3.3106350531510538</v>
      </c>
      <c r="BW222">
        <f t="shared" si="164"/>
        <v>3.6492991404324791E-2</v>
      </c>
      <c r="BX222">
        <f t="shared" si="165"/>
        <v>3.5208141016835171E-2</v>
      </c>
      <c r="BY222">
        <f t="shared" si="166"/>
        <v>0.96479185898316477</v>
      </c>
      <c r="BZ222">
        <f t="shared" si="167"/>
        <v>-3.5842891080508046E-2</v>
      </c>
    </row>
    <row r="223" spans="1:78" x14ac:dyDescent="0.3">
      <c r="A223" t="s">
        <v>2811</v>
      </c>
      <c r="B223" t="s">
        <v>2838</v>
      </c>
      <c r="C223" t="s">
        <v>2810</v>
      </c>
      <c r="D223" t="s">
        <v>2838</v>
      </c>
      <c r="E223" t="s">
        <v>15</v>
      </c>
      <c r="F223">
        <v>0</v>
      </c>
      <c r="G223" t="s">
        <v>2842</v>
      </c>
      <c r="H223" t="s">
        <v>2843</v>
      </c>
      <c r="I223">
        <v>3</v>
      </c>
      <c r="J223">
        <v>-13.385578549662212</v>
      </c>
      <c r="K223">
        <v>-42.171718189759716</v>
      </c>
      <c r="L223">
        <v>22.971838090238197</v>
      </c>
      <c r="M223">
        <v>-33.757758935166962</v>
      </c>
      <c r="N223">
        <v>151.41878811967541</v>
      </c>
      <c r="O223">
        <v>-14.754319664473872</v>
      </c>
      <c r="P223">
        <v>-92.646375958720569</v>
      </c>
      <c r="Q223">
        <v>-22.422560732600829</v>
      </c>
      <c r="R223">
        <v>-67.960368165567971</v>
      </c>
      <c r="S223">
        <v>0</v>
      </c>
      <c r="T223">
        <v>1</v>
      </c>
      <c r="U223" t="s">
        <v>2818</v>
      </c>
      <c r="W223">
        <f t="shared" si="133"/>
        <v>-9.8280212731782335E-2</v>
      </c>
      <c r="X223">
        <f t="shared" si="134"/>
        <v>-0.21927540312111751</v>
      </c>
      <c r="Y223">
        <f t="shared" si="135"/>
        <v>-7.6050015197982379E-2</v>
      </c>
      <c r="Z223">
        <f t="shared" si="136"/>
        <v>-0.24557244416175711</v>
      </c>
      <c r="AA223">
        <f t="shared" si="137"/>
        <v>1.6593819257225275</v>
      </c>
      <c r="AB223">
        <f t="shared" si="138"/>
        <v>-6.7444200102322438E-2</v>
      </c>
      <c r="AC223">
        <f t="shared" si="139"/>
        <v>-0.64150040617543735</v>
      </c>
      <c r="AD223">
        <f t="shared" si="140"/>
        <v>-0.14484805481342802</v>
      </c>
      <c r="AE223">
        <f t="shared" si="141"/>
        <v>-0.48361783291079313</v>
      </c>
      <c r="AF223">
        <f t="shared" si="142"/>
        <v>-0.5239687488631376</v>
      </c>
      <c r="AH223">
        <f t="shared" si="143"/>
        <v>-0.84117539235523031</v>
      </c>
      <c r="AI223">
        <f t="shared" si="144"/>
        <v>0.43120339227759341</v>
      </c>
      <c r="AJ223">
        <f t="shared" si="145"/>
        <v>0.30128729054462583</v>
      </c>
      <c r="AK223">
        <f t="shared" si="146"/>
        <v>0.69871270945537423</v>
      </c>
      <c r="AL223">
        <f t="shared" si="147"/>
        <v>-0.35851562344264976</v>
      </c>
      <c r="AN223">
        <f>VLOOKUP(J223,counts!$W$8:$Z$13,4,FALSE)</f>
        <v>51</v>
      </c>
      <c r="AO223">
        <f>VLOOKUP(K223,counts!$W$17:$Z$23,4,FALSE)</f>
        <v>48</v>
      </c>
      <c r="AP223">
        <f>VLOOKUP(L223,counts!$W$27:$Z$33,4,FALSE)</f>
        <v>52</v>
      </c>
      <c r="AQ223">
        <f>VLOOKUP(M223,counts!$W$38:$Z$49,4,FALSE)</f>
        <v>47</v>
      </c>
      <c r="AR223">
        <f>VLOOKUP(N223,counts!$W$53:$Z$54,4,FALSE)</f>
        <v>102</v>
      </c>
      <c r="AS223">
        <f>VLOOKUP(O223,counts!$W$58:$Z$62,4,FALSE)</f>
        <v>52</v>
      </c>
      <c r="AT223">
        <f>VLOOKUP(P223,counts!$W$66:$Z$69,4,FALSE)</f>
        <v>36</v>
      </c>
      <c r="AU223">
        <f>VLOOKUP(Q223,counts!$W$73:$Z$75,4,FALSE)</f>
        <v>50</v>
      </c>
      <c r="AV223">
        <f>VLOOKUP(R223,counts!$W$79:$Z$81,4,FALSE)</f>
        <v>40</v>
      </c>
      <c r="AW223">
        <f t="shared" si="148"/>
        <v>478</v>
      </c>
      <c r="AX223">
        <f t="shared" si="149"/>
        <v>0</v>
      </c>
      <c r="AY223">
        <f t="shared" si="150"/>
        <v>1</v>
      </c>
      <c r="AZ223" t="str">
        <f t="shared" si="151"/>
        <v>Train</v>
      </c>
      <c r="BA223" t="str">
        <f t="shared" si="152"/>
        <v>41-50</v>
      </c>
      <c r="BB223" t="str">
        <f t="shared" si="153"/>
        <v>Blank</v>
      </c>
      <c r="BC223" t="str">
        <f t="shared" si="154"/>
        <v>31-40</v>
      </c>
      <c r="BD223" t="str">
        <f t="shared" si="155"/>
        <v>Blank</v>
      </c>
      <c r="BE223" t="str">
        <f t="shared" si="156"/>
        <v>female</v>
      </c>
      <c r="BF223">
        <f t="shared" si="157"/>
        <v>0</v>
      </c>
      <c r="BG223" t="str">
        <f t="shared" si="158"/>
        <v>3, 4, 5, 6, 9</v>
      </c>
      <c r="BH223" t="str">
        <f t="shared" si="159"/>
        <v>S, blank</v>
      </c>
      <c r="BI223">
        <f t="shared" si="160"/>
        <v>3</v>
      </c>
      <c r="BK223">
        <f t="shared" si="161"/>
        <v>-0.10080920839685074</v>
      </c>
      <c r="BL223">
        <f t="shared" si="168"/>
        <v>-0.2148129459049134</v>
      </c>
      <c r="BM223">
        <f t="shared" si="169"/>
        <v>0</v>
      </c>
      <c r="BN223">
        <f t="shared" si="170"/>
        <v>-0.24005469764357676</v>
      </c>
      <c r="BO223">
        <f t="shared" si="171"/>
        <v>1.608400077660413</v>
      </c>
      <c r="BP223">
        <f t="shared" si="172"/>
        <v>-6.3943938845999151E-2</v>
      </c>
      <c r="BQ223">
        <f t="shared" si="173"/>
        <v>-0.5180305333261348</v>
      </c>
      <c r="BR223">
        <f t="shared" si="174"/>
        <v>-0.13196937436222192</v>
      </c>
      <c r="BS223">
        <f t="shared" si="175"/>
        <v>-0.33933712916299258</v>
      </c>
      <c r="BT223">
        <f t="shared" si="162"/>
        <v>-0.52064632557427459</v>
      </c>
      <c r="BV223">
        <f t="shared" si="163"/>
        <v>-0.52120407555655079</v>
      </c>
      <c r="BW223">
        <f t="shared" si="164"/>
        <v>0.59380513110493049</v>
      </c>
      <c r="BX223">
        <f t="shared" si="165"/>
        <v>0.37257072368267863</v>
      </c>
      <c r="BY223">
        <f t="shared" si="166"/>
        <v>0.62742927631732137</v>
      </c>
      <c r="BZ223">
        <f t="shared" si="167"/>
        <v>-0.46612432139214621</v>
      </c>
    </row>
    <row r="224" spans="1:78" x14ac:dyDescent="0.3">
      <c r="A224" t="s">
        <v>2820</v>
      </c>
      <c r="B224" t="s">
        <v>2838</v>
      </c>
      <c r="C224" t="s">
        <v>2850</v>
      </c>
      <c r="D224" t="s">
        <v>2838</v>
      </c>
      <c r="E224" t="s">
        <v>20</v>
      </c>
      <c r="F224">
        <v>0</v>
      </c>
      <c r="G224">
        <v>0</v>
      </c>
      <c r="H224" t="s">
        <v>2843</v>
      </c>
      <c r="I224">
        <v>3</v>
      </c>
      <c r="J224">
        <v>-11.613432440426715</v>
      </c>
      <c r="K224">
        <v>-42.171718189759716</v>
      </c>
      <c r="L224">
        <v>-9.6115457513775127</v>
      </c>
      <c r="M224">
        <v>-33.757758935166962</v>
      </c>
      <c r="N224">
        <v>-108.67008854708662</v>
      </c>
      <c r="O224">
        <v>-14.754319664473872</v>
      </c>
      <c r="P224">
        <v>-22.013681658285037</v>
      </c>
      <c r="Q224">
        <v>-22.422560732600829</v>
      </c>
      <c r="R224">
        <v>-67.960368165567971</v>
      </c>
      <c r="S224">
        <v>0</v>
      </c>
      <c r="T224">
        <v>1</v>
      </c>
      <c r="U224" t="s">
        <v>2818</v>
      </c>
      <c r="W224">
        <f t="shared" si="133"/>
        <v>-8.5268679762827468E-2</v>
      </c>
      <c r="X224">
        <f t="shared" si="134"/>
        <v>-0.21927540312111751</v>
      </c>
      <c r="Y224">
        <f t="shared" si="135"/>
        <v>3.1819752411496448E-2</v>
      </c>
      <c r="Z224">
        <f t="shared" si="136"/>
        <v>-0.24557244416175711</v>
      </c>
      <c r="AA224">
        <f t="shared" si="137"/>
        <v>-1.1909036060913412</v>
      </c>
      <c r="AB224">
        <f t="shared" si="138"/>
        <v>-6.7444200102322438E-2</v>
      </c>
      <c r="AC224">
        <f t="shared" si="139"/>
        <v>-0.15242674717787899</v>
      </c>
      <c r="AD224">
        <f t="shared" si="140"/>
        <v>-0.14484805481342802</v>
      </c>
      <c r="AE224">
        <f t="shared" si="141"/>
        <v>-0.48361783291079313</v>
      </c>
      <c r="AF224">
        <f t="shared" si="142"/>
        <v>-0.5239687488631376</v>
      </c>
      <c r="AH224">
        <f t="shared" si="143"/>
        <v>-3.0815059645931067</v>
      </c>
      <c r="AI224">
        <f t="shared" si="144"/>
        <v>4.589009572582705E-2</v>
      </c>
      <c r="AJ224">
        <f t="shared" si="145"/>
        <v>4.3876594599531256E-2</v>
      </c>
      <c r="AK224">
        <f t="shared" si="146"/>
        <v>0.9561234054004687</v>
      </c>
      <c r="AL224">
        <f t="shared" si="147"/>
        <v>-4.4868289114572656E-2</v>
      </c>
      <c r="AN224">
        <f>VLOOKUP(J224,counts!$W$8:$Z$13,4,FALSE)</f>
        <v>52</v>
      </c>
      <c r="AO224">
        <f>VLOOKUP(K224,counts!$W$17:$Z$23,4,FALSE)</f>
        <v>48</v>
      </c>
      <c r="AP224">
        <f>VLOOKUP(L224,counts!$W$27:$Z$33,4,FALSE)</f>
        <v>55</v>
      </c>
      <c r="AQ224">
        <f>VLOOKUP(M224,counts!$W$38:$Z$49,4,FALSE)</f>
        <v>47</v>
      </c>
      <c r="AR224">
        <f>VLOOKUP(N224,counts!$W$53:$Z$54,4,FALSE)</f>
        <v>20</v>
      </c>
      <c r="AS224">
        <f>VLOOKUP(O224,counts!$W$58:$Z$62,4,FALSE)</f>
        <v>52</v>
      </c>
      <c r="AT224">
        <f>VLOOKUP(P224,counts!$W$66:$Z$69,4,FALSE)</f>
        <v>50</v>
      </c>
      <c r="AU224">
        <f>VLOOKUP(Q224,counts!$W$73:$Z$75,4,FALSE)</f>
        <v>50</v>
      </c>
      <c r="AV224">
        <f>VLOOKUP(R224,counts!$W$79:$Z$81,4,FALSE)</f>
        <v>40</v>
      </c>
      <c r="AW224">
        <f t="shared" si="148"/>
        <v>414</v>
      </c>
      <c r="AX224">
        <f t="shared" si="149"/>
        <v>0</v>
      </c>
      <c r="AY224">
        <f t="shared" si="150"/>
        <v>1</v>
      </c>
      <c r="AZ224" t="str">
        <f t="shared" si="151"/>
        <v>Train</v>
      </c>
      <c r="BA224" t="str">
        <f t="shared" si="152"/>
        <v>18-30</v>
      </c>
      <c r="BB224" t="str">
        <f t="shared" si="153"/>
        <v>Blank</v>
      </c>
      <c r="BC224" t="str">
        <f t="shared" si="154"/>
        <v>11-20</v>
      </c>
      <c r="BD224" t="str">
        <f t="shared" si="155"/>
        <v>Blank</v>
      </c>
      <c r="BE224" t="str">
        <f t="shared" si="156"/>
        <v>male</v>
      </c>
      <c r="BF224">
        <f t="shared" si="157"/>
        <v>0</v>
      </c>
      <c r="BG224">
        <f t="shared" si="158"/>
        <v>0</v>
      </c>
      <c r="BH224" t="str">
        <f t="shared" si="159"/>
        <v>S, blank</v>
      </c>
      <c r="BI224">
        <f t="shared" si="160"/>
        <v>3</v>
      </c>
      <c r="BK224">
        <f t="shared" si="161"/>
        <v>-8.7462856143731463E-2</v>
      </c>
      <c r="BL224">
        <f t="shared" si="168"/>
        <v>-0.2148129459049134</v>
      </c>
      <c r="BM224">
        <f t="shared" si="169"/>
        <v>0</v>
      </c>
      <c r="BN224">
        <f t="shared" si="170"/>
        <v>-0.24005469764357676</v>
      </c>
      <c r="BO224">
        <f t="shared" si="171"/>
        <v>-1.1543150029727813</v>
      </c>
      <c r="BP224">
        <f t="shared" si="172"/>
        <v>-6.3943938845999151E-2</v>
      </c>
      <c r="BQ224">
        <f t="shared" si="173"/>
        <v>-0.12308910231949276</v>
      </c>
      <c r="BR224">
        <f t="shared" si="174"/>
        <v>-0.13196937436222192</v>
      </c>
      <c r="BS224">
        <f t="shared" si="175"/>
        <v>-0.33933712916299258</v>
      </c>
      <c r="BT224">
        <f t="shared" si="162"/>
        <v>-0.52064632557427459</v>
      </c>
      <c r="BV224">
        <f t="shared" si="163"/>
        <v>-2.8756313729299841</v>
      </c>
      <c r="BW224">
        <f t="shared" si="164"/>
        <v>5.6380531122747275E-2</v>
      </c>
      <c r="BX224">
        <f t="shared" si="165"/>
        <v>5.3371422003418274E-2</v>
      </c>
      <c r="BY224">
        <f t="shared" si="166"/>
        <v>0.94662857799658173</v>
      </c>
      <c r="BZ224">
        <f t="shared" si="167"/>
        <v>-5.4848471815077751E-2</v>
      </c>
    </row>
    <row r="225" spans="1:78" x14ac:dyDescent="0.3">
      <c r="A225" t="s">
        <v>2810</v>
      </c>
      <c r="B225" t="s">
        <v>2838</v>
      </c>
      <c r="C225" t="s">
        <v>2825</v>
      </c>
      <c r="D225" t="s">
        <v>2838</v>
      </c>
      <c r="E225" t="s">
        <v>20</v>
      </c>
      <c r="F225">
        <v>0</v>
      </c>
      <c r="G225">
        <v>0</v>
      </c>
      <c r="H225" t="s">
        <v>2843</v>
      </c>
      <c r="I225">
        <v>3</v>
      </c>
      <c r="J225">
        <v>32.769878926258563</v>
      </c>
      <c r="K225">
        <v>-42.171718189759716</v>
      </c>
      <c r="L225">
        <v>-82.840254641099079</v>
      </c>
      <c r="M225">
        <v>-33.757758935166962</v>
      </c>
      <c r="N225">
        <v>-108.67008854708662</v>
      </c>
      <c r="O225">
        <v>-14.754319664473872</v>
      </c>
      <c r="P225">
        <v>-22.013681658285037</v>
      </c>
      <c r="Q225">
        <v>-22.422560732600829</v>
      </c>
      <c r="R225">
        <v>-67.960368165567971</v>
      </c>
      <c r="S225">
        <v>0</v>
      </c>
      <c r="T225">
        <v>1</v>
      </c>
      <c r="U225" t="s">
        <v>2818</v>
      </c>
      <c r="W225">
        <f t="shared" si="133"/>
        <v>0.24060451777399761</v>
      </c>
      <c r="X225">
        <f t="shared" si="134"/>
        <v>-0.21927540312111751</v>
      </c>
      <c r="Y225">
        <f t="shared" si="135"/>
        <v>0.27424895647063957</v>
      </c>
      <c r="Z225">
        <f t="shared" si="136"/>
        <v>-0.24557244416175711</v>
      </c>
      <c r="AA225">
        <f t="shared" si="137"/>
        <v>-1.1909036060913412</v>
      </c>
      <c r="AB225">
        <f t="shared" si="138"/>
        <v>-6.7444200102322438E-2</v>
      </c>
      <c r="AC225">
        <f t="shared" si="139"/>
        <v>-0.15242674717787899</v>
      </c>
      <c r="AD225">
        <f t="shared" si="140"/>
        <v>-0.14484805481342802</v>
      </c>
      <c r="AE225">
        <f t="shared" si="141"/>
        <v>-0.48361783291079313</v>
      </c>
      <c r="AF225">
        <f t="shared" si="142"/>
        <v>-0.5239687488631376</v>
      </c>
      <c r="AH225">
        <f t="shared" si="143"/>
        <v>-2.513203562997139</v>
      </c>
      <c r="AI225">
        <f t="shared" si="144"/>
        <v>8.1008307892344186E-2</v>
      </c>
      <c r="AJ225">
        <f t="shared" si="145"/>
        <v>7.4937729248618926E-2</v>
      </c>
      <c r="AK225">
        <f t="shared" si="146"/>
        <v>0.92506227075138103</v>
      </c>
      <c r="AL225">
        <f t="shared" si="147"/>
        <v>-7.7894224004360538E-2</v>
      </c>
      <c r="AN225">
        <f>VLOOKUP(J225,counts!$W$8:$Z$13,4,FALSE)</f>
        <v>61</v>
      </c>
      <c r="AO225">
        <f>VLOOKUP(K225,counts!$W$17:$Z$23,4,FALSE)</f>
        <v>48</v>
      </c>
      <c r="AP225">
        <f>VLOOKUP(L225,counts!$W$27:$Z$33,4,FALSE)</f>
        <v>62</v>
      </c>
      <c r="AQ225">
        <f>VLOOKUP(M225,counts!$W$38:$Z$49,4,FALSE)</f>
        <v>47</v>
      </c>
      <c r="AR225">
        <f>VLOOKUP(N225,counts!$W$53:$Z$54,4,FALSE)</f>
        <v>20</v>
      </c>
      <c r="AS225">
        <f>VLOOKUP(O225,counts!$W$58:$Z$62,4,FALSE)</f>
        <v>52</v>
      </c>
      <c r="AT225">
        <f>VLOOKUP(P225,counts!$W$66:$Z$69,4,FALSE)</f>
        <v>50</v>
      </c>
      <c r="AU225">
        <f>VLOOKUP(Q225,counts!$W$73:$Z$75,4,FALSE)</f>
        <v>50</v>
      </c>
      <c r="AV225">
        <f>VLOOKUP(R225,counts!$W$79:$Z$81,4,FALSE)</f>
        <v>40</v>
      </c>
      <c r="AW225">
        <f t="shared" si="148"/>
        <v>430</v>
      </c>
      <c r="AX225">
        <f t="shared" si="149"/>
        <v>0</v>
      </c>
      <c r="AY225">
        <f t="shared" si="150"/>
        <v>1</v>
      </c>
      <c r="AZ225" t="str">
        <f t="shared" si="151"/>
        <v>Train</v>
      </c>
      <c r="BA225" t="str">
        <f t="shared" si="152"/>
        <v>31-40</v>
      </c>
      <c r="BB225" t="str">
        <f t="shared" si="153"/>
        <v>Blank</v>
      </c>
      <c r="BC225" t="str">
        <f t="shared" si="154"/>
        <v>0-10</v>
      </c>
      <c r="BD225" t="str">
        <f t="shared" si="155"/>
        <v>Blank</v>
      </c>
      <c r="BE225" t="str">
        <f t="shared" si="156"/>
        <v>male</v>
      </c>
      <c r="BF225">
        <f t="shared" si="157"/>
        <v>0</v>
      </c>
      <c r="BG225">
        <f t="shared" si="158"/>
        <v>0</v>
      </c>
      <c r="BH225" t="str">
        <f t="shared" si="159"/>
        <v>S, blank</v>
      </c>
      <c r="BI225">
        <f t="shared" si="160"/>
        <v>3</v>
      </c>
      <c r="BK225">
        <f t="shared" si="161"/>
        <v>0.24679587375027071</v>
      </c>
      <c r="BL225">
        <f t="shared" si="168"/>
        <v>-0.2148129459049134</v>
      </c>
      <c r="BM225">
        <f t="shared" si="169"/>
        <v>0</v>
      </c>
      <c r="BN225">
        <f t="shared" si="170"/>
        <v>-0.24005469764357676</v>
      </c>
      <c r="BO225">
        <f t="shared" si="171"/>
        <v>-1.1543150029727813</v>
      </c>
      <c r="BP225">
        <f t="shared" si="172"/>
        <v>-6.3943938845999151E-2</v>
      </c>
      <c r="BQ225">
        <f t="shared" si="173"/>
        <v>-0.12308910231949276</v>
      </c>
      <c r="BR225">
        <f t="shared" si="174"/>
        <v>-0.13196937436222192</v>
      </c>
      <c r="BS225">
        <f t="shared" si="175"/>
        <v>-0.33933712916299258</v>
      </c>
      <c r="BT225">
        <f t="shared" si="162"/>
        <v>-0.52064632557427459</v>
      </c>
      <c r="BV225">
        <f t="shared" si="163"/>
        <v>-2.5413726430359818</v>
      </c>
      <c r="BW225">
        <f t="shared" si="164"/>
        <v>7.875821864026647E-2</v>
      </c>
      <c r="BX225">
        <f t="shared" si="165"/>
        <v>7.3008221193010425E-2</v>
      </c>
      <c r="BY225">
        <f t="shared" si="166"/>
        <v>0.92699177880698957</v>
      </c>
      <c r="BZ225">
        <f t="shared" si="167"/>
        <v>-7.5810582056482417E-2</v>
      </c>
    </row>
    <row r="226" spans="1:78" x14ac:dyDescent="0.3">
      <c r="A226" t="s">
        <v>2821</v>
      </c>
      <c r="B226" t="s">
        <v>2838</v>
      </c>
      <c r="C226" t="s">
        <v>2850</v>
      </c>
      <c r="D226" t="s">
        <v>2838</v>
      </c>
      <c r="E226" t="s">
        <v>15</v>
      </c>
      <c r="F226">
        <v>1</v>
      </c>
      <c r="G226">
        <v>1</v>
      </c>
      <c r="H226" t="s">
        <v>2843</v>
      </c>
      <c r="I226">
        <v>3</v>
      </c>
      <c r="J226">
        <v>-3.7643689058441341</v>
      </c>
      <c r="K226">
        <v>-42.171718189759716</v>
      </c>
      <c r="L226">
        <v>-9.6115457513775127</v>
      </c>
      <c r="M226">
        <v>-33.757758935166962</v>
      </c>
      <c r="N226">
        <v>151.41878811967541</v>
      </c>
      <c r="O226">
        <v>48.695090775187893</v>
      </c>
      <c r="P226">
        <v>79.365382998232107</v>
      </c>
      <c r="Q226">
        <v>-22.422560732600829</v>
      </c>
      <c r="R226">
        <v>-67.960368165567971</v>
      </c>
      <c r="S226">
        <v>0</v>
      </c>
      <c r="T226">
        <v>1</v>
      </c>
      <c r="U226" t="s">
        <v>2818</v>
      </c>
      <c r="W226">
        <f t="shared" si="133"/>
        <v>-2.7638923151110589E-2</v>
      </c>
      <c r="X226">
        <f t="shared" si="134"/>
        <v>-0.21927540312111751</v>
      </c>
      <c r="Y226">
        <f t="shared" si="135"/>
        <v>3.1819752411496448E-2</v>
      </c>
      <c r="Z226">
        <f t="shared" si="136"/>
        <v>-0.24557244416175711</v>
      </c>
      <c r="AA226">
        <f t="shared" si="137"/>
        <v>1.6593819257225275</v>
      </c>
      <c r="AB226">
        <f t="shared" si="138"/>
        <v>0.222592537028351</v>
      </c>
      <c r="AC226">
        <f t="shared" si="139"/>
        <v>0.54954038841540609</v>
      </c>
      <c r="AD226">
        <f t="shared" si="140"/>
        <v>-0.14484805481342802</v>
      </c>
      <c r="AE226">
        <f t="shared" si="141"/>
        <v>-0.48361783291079313</v>
      </c>
      <c r="AF226">
        <f t="shared" si="142"/>
        <v>-0.5239687488631376</v>
      </c>
      <c r="AH226">
        <f t="shared" si="143"/>
        <v>0.81841319655643685</v>
      </c>
      <c r="AI226">
        <f t="shared" si="144"/>
        <v>2.2668998575572896</v>
      </c>
      <c r="AJ226">
        <f t="shared" si="145"/>
        <v>0.69389940200134725</v>
      </c>
      <c r="AK226">
        <f t="shared" si="146"/>
        <v>0.30610059799865275</v>
      </c>
      <c r="AL226">
        <f t="shared" si="147"/>
        <v>-1.1838414794271486</v>
      </c>
      <c r="AN226">
        <f>VLOOKUP(J226,counts!$W$8:$Z$13,4,FALSE)</f>
        <v>53</v>
      </c>
      <c r="AO226">
        <f>VLOOKUP(K226,counts!$W$17:$Z$23,4,FALSE)</f>
        <v>48</v>
      </c>
      <c r="AP226">
        <f>VLOOKUP(L226,counts!$W$27:$Z$33,4,FALSE)</f>
        <v>55</v>
      </c>
      <c r="AQ226">
        <f>VLOOKUP(M226,counts!$W$38:$Z$49,4,FALSE)</f>
        <v>47</v>
      </c>
      <c r="AR226">
        <f>VLOOKUP(N226,counts!$W$53:$Z$54,4,FALSE)</f>
        <v>102</v>
      </c>
      <c r="AS226">
        <f>VLOOKUP(O226,counts!$W$58:$Z$62,4,FALSE)</f>
        <v>61</v>
      </c>
      <c r="AT226">
        <f>VLOOKUP(P226,counts!$W$66:$Z$69,4,FALSE)</f>
        <v>70</v>
      </c>
      <c r="AU226">
        <f>VLOOKUP(Q226,counts!$W$73:$Z$75,4,FALSE)</f>
        <v>50</v>
      </c>
      <c r="AV226">
        <f>VLOOKUP(R226,counts!$W$79:$Z$81,4,FALSE)</f>
        <v>40</v>
      </c>
      <c r="AW226">
        <f t="shared" si="148"/>
        <v>526</v>
      </c>
      <c r="AX226">
        <f t="shared" si="149"/>
        <v>0</v>
      </c>
      <c r="AY226">
        <f t="shared" si="150"/>
        <v>1</v>
      </c>
      <c r="AZ226" t="str">
        <f t="shared" si="151"/>
        <v>Train</v>
      </c>
      <c r="BA226" t="str">
        <f t="shared" si="152"/>
        <v>0-17</v>
      </c>
      <c r="BB226" t="str">
        <f t="shared" si="153"/>
        <v>Blank</v>
      </c>
      <c r="BC226" t="str">
        <f t="shared" si="154"/>
        <v>11-20</v>
      </c>
      <c r="BD226" t="str">
        <f t="shared" si="155"/>
        <v>Blank</v>
      </c>
      <c r="BE226" t="str">
        <f t="shared" si="156"/>
        <v>female</v>
      </c>
      <c r="BF226">
        <f t="shared" si="157"/>
        <v>1</v>
      </c>
      <c r="BG226">
        <f t="shared" si="158"/>
        <v>1</v>
      </c>
      <c r="BH226" t="str">
        <f t="shared" si="159"/>
        <v>S, blank</v>
      </c>
      <c r="BI226">
        <f t="shared" si="160"/>
        <v>3</v>
      </c>
      <c r="BK226">
        <f t="shared" si="161"/>
        <v>-2.8350141766673408E-2</v>
      </c>
      <c r="BL226">
        <f t="shared" si="168"/>
        <v>-0.2148129459049134</v>
      </c>
      <c r="BM226">
        <f t="shared" si="169"/>
        <v>0</v>
      </c>
      <c r="BN226">
        <f t="shared" si="170"/>
        <v>-0.24005469764357676</v>
      </c>
      <c r="BO226">
        <f t="shared" si="171"/>
        <v>1.608400077660413</v>
      </c>
      <c r="BP226">
        <f t="shared" si="172"/>
        <v>0.21104029039891525</v>
      </c>
      <c r="BQ226">
        <f t="shared" si="173"/>
        <v>0.44377010170938269</v>
      </c>
      <c r="BR226">
        <f t="shared" si="174"/>
        <v>-0.13196937436222192</v>
      </c>
      <c r="BS226">
        <f t="shared" si="175"/>
        <v>-0.33933712916299258</v>
      </c>
      <c r="BT226">
        <f t="shared" si="162"/>
        <v>-0.52064632557427459</v>
      </c>
      <c r="BV226">
        <f t="shared" si="163"/>
        <v>0.78803985535405841</v>
      </c>
      <c r="BW226">
        <f t="shared" si="164"/>
        <v>2.1990816806923297</v>
      </c>
      <c r="BX226">
        <f t="shared" si="165"/>
        <v>0.68741029463693315</v>
      </c>
      <c r="BY226">
        <f t="shared" si="166"/>
        <v>0.31258970536306685</v>
      </c>
      <c r="BZ226">
        <f t="shared" si="167"/>
        <v>-1.1628637938368911</v>
      </c>
    </row>
    <row r="227" spans="1:78" x14ac:dyDescent="0.3">
      <c r="A227" t="s">
        <v>2820</v>
      </c>
      <c r="B227" t="s">
        <v>2838</v>
      </c>
      <c r="C227" t="s">
        <v>2850</v>
      </c>
      <c r="D227" t="s">
        <v>2838</v>
      </c>
      <c r="E227" t="s">
        <v>15</v>
      </c>
      <c r="F227">
        <v>0</v>
      </c>
      <c r="G227">
        <v>2</v>
      </c>
      <c r="H227" t="s">
        <v>2843</v>
      </c>
      <c r="I227">
        <v>3</v>
      </c>
      <c r="J227">
        <v>-11.613432440426715</v>
      </c>
      <c r="K227">
        <v>-42.171718189759716</v>
      </c>
      <c r="L227">
        <v>-9.6115457513775127</v>
      </c>
      <c r="M227">
        <v>-33.757758935166962</v>
      </c>
      <c r="N227">
        <v>151.41878811967541</v>
      </c>
      <c r="O227">
        <v>-14.754319664473872</v>
      </c>
      <c r="P227">
        <v>75.609641767585757</v>
      </c>
      <c r="Q227">
        <v>-22.422560732600829</v>
      </c>
      <c r="R227">
        <v>-67.960368165567971</v>
      </c>
      <c r="S227">
        <v>0</v>
      </c>
      <c r="T227">
        <v>1</v>
      </c>
      <c r="U227" t="s">
        <v>2818</v>
      </c>
      <c r="W227">
        <f t="shared" si="133"/>
        <v>-8.5268679762827468E-2</v>
      </c>
      <c r="X227">
        <f t="shared" si="134"/>
        <v>-0.21927540312111751</v>
      </c>
      <c r="Y227">
        <f t="shared" si="135"/>
        <v>3.1819752411496448E-2</v>
      </c>
      <c r="Z227">
        <f t="shared" si="136"/>
        <v>-0.24557244416175711</v>
      </c>
      <c r="AA227">
        <f t="shared" si="137"/>
        <v>1.6593819257225275</v>
      </c>
      <c r="AB227">
        <f t="shared" si="138"/>
        <v>-6.7444200102322438E-2</v>
      </c>
      <c r="AC227">
        <f t="shared" si="139"/>
        <v>0.5235349510734969</v>
      </c>
      <c r="AD227">
        <f t="shared" si="140"/>
        <v>-0.14484805481342802</v>
      </c>
      <c r="AE227">
        <f t="shared" si="141"/>
        <v>-0.48361783291079313</v>
      </c>
      <c r="AF227">
        <f t="shared" si="142"/>
        <v>-0.5239687488631376</v>
      </c>
      <c r="AH227">
        <f t="shared" si="143"/>
        <v>0.44474126547213755</v>
      </c>
      <c r="AI227">
        <f t="shared" si="144"/>
        <v>1.5600864953664908</v>
      </c>
      <c r="AJ227">
        <f t="shared" si="145"/>
        <v>0.60938819769960761</v>
      </c>
      <c r="AK227">
        <f t="shared" si="146"/>
        <v>0.39061180230039239</v>
      </c>
      <c r="AL227">
        <f t="shared" si="147"/>
        <v>-0.94004104517323006</v>
      </c>
      <c r="AN227">
        <f>VLOOKUP(J227,counts!$W$8:$Z$13,4,FALSE)</f>
        <v>52</v>
      </c>
      <c r="AO227">
        <f>VLOOKUP(K227,counts!$W$17:$Z$23,4,FALSE)</f>
        <v>48</v>
      </c>
      <c r="AP227">
        <f>VLOOKUP(L227,counts!$W$27:$Z$33,4,FALSE)</f>
        <v>55</v>
      </c>
      <c r="AQ227">
        <f>VLOOKUP(M227,counts!$W$38:$Z$49,4,FALSE)</f>
        <v>47</v>
      </c>
      <c r="AR227">
        <f>VLOOKUP(N227,counts!$W$53:$Z$54,4,FALSE)</f>
        <v>102</v>
      </c>
      <c r="AS227">
        <f>VLOOKUP(O227,counts!$W$58:$Z$62,4,FALSE)</f>
        <v>52</v>
      </c>
      <c r="AT227">
        <f>VLOOKUP(P227,counts!$W$66:$Z$69,4,FALSE)</f>
        <v>69</v>
      </c>
      <c r="AU227">
        <f>VLOOKUP(Q227,counts!$W$73:$Z$75,4,FALSE)</f>
        <v>50</v>
      </c>
      <c r="AV227">
        <f>VLOOKUP(R227,counts!$W$79:$Z$81,4,FALSE)</f>
        <v>40</v>
      </c>
      <c r="AW227">
        <f t="shared" si="148"/>
        <v>515</v>
      </c>
      <c r="AX227">
        <f t="shared" si="149"/>
        <v>0</v>
      </c>
      <c r="AY227">
        <f t="shared" si="150"/>
        <v>1</v>
      </c>
      <c r="AZ227" t="str">
        <f t="shared" si="151"/>
        <v>Train</v>
      </c>
      <c r="BA227" t="str">
        <f t="shared" si="152"/>
        <v>18-30</v>
      </c>
      <c r="BB227" t="str">
        <f t="shared" si="153"/>
        <v>Blank</v>
      </c>
      <c r="BC227" t="str">
        <f t="shared" si="154"/>
        <v>11-20</v>
      </c>
      <c r="BD227" t="str">
        <f t="shared" si="155"/>
        <v>Blank</v>
      </c>
      <c r="BE227" t="str">
        <f t="shared" si="156"/>
        <v>female</v>
      </c>
      <c r="BF227">
        <f t="shared" si="157"/>
        <v>0</v>
      </c>
      <c r="BG227">
        <f t="shared" si="158"/>
        <v>2</v>
      </c>
      <c r="BH227" t="str">
        <f t="shared" si="159"/>
        <v>S, blank</v>
      </c>
      <c r="BI227">
        <f t="shared" si="160"/>
        <v>3</v>
      </c>
      <c r="BK227">
        <f t="shared" si="161"/>
        <v>-8.7462856143731463E-2</v>
      </c>
      <c r="BL227">
        <f t="shared" si="168"/>
        <v>-0.2148129459049134</v>
      </c>
      <c r="BM227">
        <f t="shared" si="169"/>
        <v>0</v>
      </c>
      <c r="BN227">
        <f t="shared" si="170"/>
        <v>-0.24005469764357676</v>
      </c>
      <c r="BO227">
        <f t="shared" si="171"/>
        <v>1.608400077660413</v>
      </c>
      <c r="BP227">
        <f t="shared" si="172"/>
        <v>-6.3943938845999151E-2</v>
      </c>
      <c r="BQ227">
        <f t="shared" si="173"/>
        <v>0.42276994263555601</v>
      </c>
      <c r="BR227">
        <f t="shared" si="174"/>
        <v>-0.13196937436222192</v>
      </c>
      <c r="BS227">
        <f t="shared" si="175"/>
        <v>-0.33933712916299258</v>
      </c>
      <c r="BT227">
        <f t="shared" si="162"/>
        <v>-0.52064632557427459</v>
      </c>
      <c r="BV227">
        <f t="shared" si="163"/>
        <v>0.43294275265825921</v>
      </c>
      <c r="BW227">
        <f t="shared" si="164"/>
        <v>1.5417879549122189</v>
      </c>
      <c r="BX227">
        <f t="shared" si="165"/>
        <v>0.60657615122165642</v>
      </c>
      <c r="BY227">
        <f t="shared" si="166"/>
        <v>0.39342384877834358</v>
      </c>
      <c r="BZ227">
        <f t="shared" si="167"/>
        <v>-0.93286775265226751</v>
      </c>
    </row>
    <row r="228" spans="1:78" x14ac:dyDescent="0.3">
      <c r="A228" t="s">
        <v>2820</v>
      </c>
      <c r="B228" t="s">
        <v>2838</v>
      </c>
      <c r="C228" t="s">
        <v>2825</v>
      </c>
      <c r="D228" t="s">
        <v>2838</v>
      </c>
      <c r="E228" t="s">
        <v>20</v>
      </c>
      <c r="F228">
        <v>0</v>
      </c>
      <c r="G228">
        <v>0</v>
      </c>
      <c r="H228" t="s">
        <v>2843</v>
      </c>
      <c r="I228">
        <v>3</v>
      </c>
      <c r="J228">
        <v>-11.613432440426715</v>
      </c>
      <c r="K228">
        <v>-42.171718189759716</v>
      </c>
      <c r="L228">
        <v>-82.840254641099079</v>
      </c>
      <c r="M228">
        <v>-33.757758935166962</v>
      </c>
      <c r="N228">
        <v>-108.67008854708662</v>
      </c>
      <c r="O228">
        <v>-14.754319664473872</v>
      </c>
      <c r="P228">
        <v>-22.013681658285037</v>
      </c>
      <c r="Q228">
        <v>-22.422560732600829</v>
      </c>
      <c r="R228">
        <v>-67.960368165567971</v>
      </c>
      <c r="S228">
        <v>0</v>
      </c>
      <c r="T228">
        <v>1</v>
      </c>
      <c r="U228" t="s">
        <v>2818</v>
      </c>
      <c r="W228">
        <f t="shared" si="133"/>
        <v>-8.5268679762827468E-2</v>
      </c>
      <c r="X228">
        <f t="shared" si="134"/>
        <v>-0.21927540312111751</v>
      </c>
      <c r="Y228">
        <f t="shared" si="135"/>
        <v>0.27424895647063957</v>
      </c>
      <c r="Z228">
        <f t="shared" si="136"/>
        <v>-0.24557244416175711</v>
      </c>
      <c r="AA228">
        <f t="shared" si="137"/>
        <v>-1.1909036060913412</v>
      </c>
      <c r="AB228">
        <f t="shared" si="138"/>
        <v>-6.7444200102322438E-2</v>
      </c>
      <c r="AC228">
        <f t="shared" si="139"/>
        <v>-0.15242674717787899</v>
      </c>
      <c r="AD228">
        <f t="shared" si="140"/>
        <v>-0.14484805481342802</v>
      </c>
      <c r="AE228">
        <f t="shared" si="141"/>
        <v>-0.48361783291079313</v>
      </c>
      <c r="AF228">
        <f t="shared" si="142"/>
        <v>-0.5239687488631376</v>
      </c>
      <c r="AH228">
        <f t="shared" si="143"/>
        <v>-2.8390767605339642</v>
      </c>
      <c r="AI228">
        <f t="shared" si="144"/>
        <v>5.8479631752988308E-2</v>
      </c>
      <c r="AJ228">
        <f t="shared" si="145"/>
        <v>5.5248707673418308E-2</v>
      </c>
      <c r="AK228">
        <f t="shared" si="146"/>
        <v>0.94475129232658173</v>
      </c>
      <c r="AL228">
        <f t="shared" si="147"/>
        <v>-5.6833568850238797E-2</v>
      </c>
      <c r="AN228">
        <f>VLOOKUP(J228,counts!$W$8:$Z$13,4,FALSE)</f>
        <v>52</v>
      </c>
      <c r="AO228">
        <f>VLOOKUP(K228,counts!$W$17:$Z$23,4,FALSE)</f>
        <v>48</v>
      </c>
      <c r="AP228">
        <f>VLOOKUP(L228,counts!$W$27:$Z$33,4,FALSE)</f>
        <v>62</v>
      </c>
      <c r="AQ228">
        <f>VLOOKUP(M228,counts!$W$38:$Z$49,4,FALSE)</f>
        <v>47</v>
      </c>
      <c r="AR228">
        <f>VLOOKUP(N228,counts!$W$53:$Z$54,4,FALSE)</f>
        <v>20</v>
      </c>
      <c r="AS228">
        <f>VLOOKUP(O228,counts!$W$58:$Z$62,4,FALSE)</f>
        <v>52</v>
      </c>
      <c r="AT228">
        <f>VLOOKUP(P228,counts!$W$66:$Z$69,4,FALSE)</f>
        <v>50</v>
      </c>
      <c r="AU228">
        <f>VLOOKUP(Q228,counts!$W$73:$Z$75,4,FALSE)</f>
        <v>50</v>
      </c>
      <c r="AV228">
        <f>VLOOKUP(R228,counts!$W$79:$Z$81,4,FALSE)</f>
        <v>40</v>
      </c>
      <c r="AW228">
        <f t="shared" si="148"/>
        <v>421</v>
      </c>
      <c r="AX228">
        <f t="shared" si="149"/>
        <v>0</v>
      </c>
      <c r="AY228">
        <f t="shared" si="150"/>
        <v>1</v>
      </c>
      <c r="AZ228" t="str">
        <f t="shared" si="151"/>
        <v>Train</v>
      </c>
      <c r="BA228" t="str">
        <f t="shared" si="152"/>
        <v>18-30</v>
      </c>
      <c r="BB228" t="str">
        <f t="shared" si="153"/>
        <v>Blank</v>
      </c>
      <c r="BC228" t="str">
        <f t="shared" si="154"/>
        <v>0-10</v>
      </c>
      <c r="BD228" t="str">
        <f t="shared" si="155"/>
        <v>Blank</v>
      </c>
      <c r="BE228" t="str">
        <f t="shared" si="156"/>
        <v>male</v>
      </c>
      <c r="BF228">
        <f t="shared" si="157"/>
        <v>0</v>
      </c>
      <c r="BG228">
        <f t="shared" si="158"/>
        <v>0</v>
      </c>
      <c r="BH228" t="str">
        <f t="shared" si="159"/>
        <v>S, blank</v>
      </c>
      <c r="BI228">
        <f t="shared" si="160"/>
        <v>3</v>
      </c>
      <c r="BK228">
        <f t="shared" si="161"/>
        <v>-8.7462856143731463E-2</v>
      </c>
      <c r="BL228">
        <f t="shared" si="168"/>
        <v>-0.2148129459049134</v>
      </c>
      <c r="BM228">
        <f t="shared" si="169"/>
        <v>0</v>
      </c>
      <c r="BN228">
        <f t="shared" si="170"/>
        <v>-0.24005469764357676</v>
      </c>
      <c r="BO228">
        <f t="shared" si="171"/>
        <v>-1.1543150029727813</v>
      </c>
      <c r="BP228">
        <f t="shared" si="172"/>
        <v>-6.3943938845999151E-2</v>
      </c>
      <c r="BQ228">
        <f t="shared" si="173"/>
        <v>-0.12308910231949276</v>
      </c>
      <c r="BR228">
        <f t="shared" si="174"/>
        <v>-0.13196937436222192</v>
      </c>
      <c r="BS228">
        <f t="shared" si="175"/>
        <v>-0.33933712916299258</v>
      </c>
      <c r="BT228">
        <f t="shared" si="162"/>
        <v>-0.52064632557427459</v>
      </c>
      <c r="BV228">
        <f t="shared" si="163"/>
        <v>-2.8756313729299841</v>
      </c>
      <c r="BW228">
        <f t="shared" si="164"/>
        <v>5.6380531122747275E-2</v>
      </c>
      <c r="BX228">
        <f t="shared" si="165"/>
        <v>5.3371422003418274E-2</v>
      </c>
      <c r="BY228">
        <f t="shared" si="166"/>
        <v>0.94662857799658173</v>
      </c>
      <c r="BZ228">
        <f t="shared" si="167"/>
        <v>-5.4848471815077751E-2</v>
      </c>
    </row>
    <row r="229" spans="1:78" x14ac:dyDescent="0.3">
      <c r="A229" t="s">
        <v>2820</v>
      </c>
      <c r="B229" t="s">
        <v>2838</v>
      </c>
      <c r="C229" t="s">
        <v>2825</v>
      </c>
      <c r="D229" t="s">
        <v>2838</v>
      </c>
      <c r="E229" t="s">
        <v>15</v>
      </c>
      <c r="F229">
        <v>0</v>
      </c>
      <c r="G229">
        <v>0</v>
      </c>
      <c r="H229" t="s">
        <v>2843</v>
      </c>
      <c r="I229">
        <v>3</v>
      </c>
      <c r="J229">
        <v>-11.613432440426715</v>
      </c>
      <c r="K229">
        <v>-42.171718189759716</v>
      </c>
      <c r="L229">
        <v>-82.840254641099079</v>
      </c>
      <c r="M229">
        <v>-33.757758935166962</v>
      </c>
      <c r="N229">
        <v>151.41878811967541</v>
      </c>
      <c r="O229">
        <v>-14.754319664473872</v>
      </c>
      <c r="P229">
        <v>-22.013681658285037</v>
      </c>
      <c r="Q229">
        <v>-22.422560732600829</v>
      </c>
      <c r="R229">
        <v>-67.960368165567971</v>
      </c>
      <c r="S229">
        <v>0</v>
      </c>
      <c r="T229">
        <v>1</v>
      </c>
      <c r="U229" t="s">
        <v>2818</v>
      </c>
      <c r="W229">
        <f t="shared" si="133"/>
        <v>-8.5268679762827468E-2</v>
      </c>
      <c r="X229">
        <f t="shared" si="134"/>
        <v>-0.21927540312111751</v>
      </c>
      <c r="Y229">
        <f t="shared" si="135"/>
        <v>0.27424895647063957</v>
      </c>
      <c r="Z229">
        <f t="shared" si="136"/>
        <v>-0.24557244416175711</v>
      </c>
      <c r="AA229">
        <f t="shared" si="137"/>
        <v>1.6593819257225275</v>
      </c>
      <c r="AB229">
        <f t="shared" si="138"/>
        <v>-6.7444200102322438E-2</v>
      </c>
      <c r="AC229">
        <f t="shared" si="139"/>
        <v>-0.15242674717787899</v>
      </c>
      <c r="AD229">
        <f t="shared" si="140"/>
        <v>-0.14484805481342802</v>
      </c>
      <c r="AE229">
        <f t="shared" si="141"/>
        <v>-0.48361783291079313</v>
      </c>
      <c r="AF229">
        <f t="shared" si="142"/>
        <v>-0.5239687488631376</v>
      </c>
      <c r="AH229">
        <f t="shared" si="143"/>
        <v>1.1208771279904828E-2</v>
      </c>
      <c r="AI229">
        <f t="shared" si="144"/>
        <v>1.0112718249211061</v>
      </c>
      <c r="AJ229">
        <f t="shared" si="145"/>
        <v>0.50280216348219064</v>
      </c>
      <c r="AK229">
        <f t="shared" si="146"/>
        <v>0.49719783651780936</v>
      </c>
      <c r="AL229">
        <f t="shared" si="147"/>
        <v>-0.69876727068688771</v>
      </c>
      <c r="AN229">
        <f>VLOOKUP(J229,counts!$W$8:$Z$13,4,FALSE)</f>
        <v>52</v>
      </c>
      <c r="AO229">
        <f>VLOOKUP(K229,counts!$W$17:$Z$23,4,FALSE)</f>
        <v>48</v>
      </c>
      <c r="AP229">
        <f>VLOOKUP(L229,counts!$W$27:$Z$33,4,FALSE)</f>
        <v>62</v>
      </c>
      <c r="AQ229">
        <f>VLOOKUP(M229,counts!$W$38:$Z$49,4,FALSE)</f>
        <v>47</v>
      </c>
      <c r="AR229">
        <f>VLOOKUP(N229,counts!$W$53:$Z$54,4,FALSE)</f>
        <v>102</v>
      </c>
      <c r="AS229">
        <f>VLOOKUP(O229,counts!$W$58:$Z$62,4,FALSE)</f>
        <v>52</v>
      </c>
      <c r="AT229">
        <f>VLOOKUP(P229,counts!$W$66:$Z$69,4,FALSE)</f>
        <v>50</v>
      </c>
      <c r="AU229">
        <f>VLOOKUP(Q229,counts!$W$73:$Z$75,4,FALSE)</f>
        <v>50</v>
      </c>
      <c r="AV229">
        <f>VLOOKUP(R229,counts!$W$79:$Z$81,4,FALSE)</f>
        <v>40</v>
      </c>
      <c r="AW229">
        <f t="shared" si="148"/>
        <v>503</v>
      </c>
      <c r="AX229">
        <f t="shared" si="149"/>
        <v>0</v>
      </c>
      <c r="AY229">
        <f t="shared" si="150"/>
        <v>1</v>
      </c>
      <c r="AZ229" t="str">
        <f t="shared" si="151"/>
        <v>Train</v>
      </c>
      <c r="BA229" t="str">
        <f t="shared" si="152"/>
        <v>18-30</v>
      </c>
      <c r="BB229" t="str">
        <f t="shared" si="153"/>
        <v>Blank</v>
      </c>
      <c r="BC229" t="str">
        <f t="shared" si="154"/>
        <v>0-10</v>
      </c>
      <c r="BD229" t="str">
        <f t="shared" si="155"/>
        <v>Blank</v>
      </c>
      <c r="BE229" t="str">
        <f t="shared" si="156"/>
        <v>female</v>
      </c>
      <c r="BF229">
        <f t="shared" si="157"/>
        <v>0</v>
      </c>
      <c r="BG229">
        <f t="shared" si="158"/>
        <v>0</v>
      </c>
      <c r="BH229" t="str">
        <f t="shared" si="159"/>
        <v>S, blank</v>
      </c>
      <c r="BI229">
        <f t="shared" si="160"/>
        <v>3</v>
      </c>
      <c r="BK229">
        <f t="shared" si="161"/>
        <v>-8.7462856143731463E-2</v>
      </c>
      <c r="BL229">
        <f t="shared" si="168"/>
        <v>-0.2148129459049134</v>
      </c>
      <c r="BM229">
        <f t="shared" si="169"/>
        <v>0</v>
      </c>
      <c r="BN229">
        <f t="shared" si="170"/>
        <v>-0.24005469764357676</v>
      </c>
      <c r="BO229">
        <f t="shared" si="171"/>
        <v>1.608400077660413</v>
      </c>
      <c r="BP229">
        <f t="shared" si="172"/>
        <v>-6.3943938845999151E-2</v>
      </c>
      <c r="BQ229">
        <f t="shared" si="173"/>
        <v>-0.12308910231949276</v>
      </c>
      <c r="BR229">
        <f t="shared" si="174"/>
        <v>-0.13196937436222192</v>
      </c>
      <c r="BS229">
        <f t="shared" si="175"/>
        <v>-0.33933712916299258</v>
      </c>
      <c r="BT229">
        <f t="shared" si="162"/>
        <v>-0.52064632557427459</v>
      </c>
      <c r="BV229">
        <f t="shared" si="163"/>
        <v>-0.11291629229678962</v>
      </c>
      <c r="BW229">
        <f t="shared" si="164"/>
        <v>0.89322542683562622</v>
      </c>
      <c r="BX229">
        <f t="shared" si="165"/>
        <v>0.47180088233263412</v>
      </c>
      <c r="BY229">
        <f t="shared" si="166"/>
        <v>0.52819911766736594</v>
      </c>
      <c r="BZ229">
        <f t="shared" si="167"/>
        <v>-0.63828194957228779</v>
      </c>
    </row>
    <row r="230" spans="1:78" x14ac:dyDescent="0.3">
      <c r="A230" t="s">
        <v>2821</v>
      </c>
      <c r="B230" t="s">
        <v>2838</v>
      </c>
      <c r="C230" t="s">
        <v>2825</v>
      </c>
      <c r="D230" t="s">
        <v>2838</v>
      </c>
      <c r="E230" t="s">
        <v>20</v>
      </c>
      <c r="F230">
        <v>0</v>
      </c>
      <c r="G230">
        <v>0</v>
      </c>
      <c r="H230" t="s">
        <v>44</v>
      </c>
      <c r="I230">
        <v>3</v>
      </c>
      <c r="J230">
        <v>-3.7643689058441341</v>
      </c>
      <c r="K230">
        <v>-42.171718189759716</v>
      </c>
      <c r="L230">
        <v>-82.840254641099079</v>
      </c>
      <c r="M230">
        <v>-33.757758935166962</v>
      </c>
      <c r="N230">
        <v>-108.67008854708662</v>
      </c>
      <c r="O230">
        <v>-14.754319664473872</v>
      </c>
      <c r="P230">
        <v>-22.013681658285037</v>
      </c>
      <c r="Q230">
        <v>72.444458573419169</v>
      </c>
      <c r="R230">
        <v>-67.960368165567971</v>
      </c>
      <c r="S230">
        <v>0</v>
      </c>
      <c r="T230">
        <v>1</v>
      </c>
      <c r="U230" t="s">
        <v>2818</v>
      </c>
      <c r="W230">
        <f t="shared" si="133"/>
        <v>-2.7638923151110589E-2</v>
      </c>
      <c r="X230">
        <f t="shared" si="134"/>
        <v>-0.21927540312111751</v>
      </c>
      <c r="Y230">
        <f t="shared" si="135"/>
        <v>0.27424895647063957</v>
      </c>
      <c r="Z230">
        <f t="shared" si="136"/>
        <v>-0.24557244416175711</v>
      </c>
      <c r="AA230">
        <f t="shared" si="137"/>
        <v>-1.1909036060913412</v>
      </c>
      <c r="AB230">
        <f t="shared" si="138"/>
        <v>-6.7444200102322438E-2</v>
      </c>
      <c r="AC230">
        <f t="shared" si="139"/>
        <v>-0.15242674717787899</v>
      </c>
      <c r="AD230">
        <f t="shared" si="140"/>
        <v>0.46798575022321215</v>
      </c>
      <c r="AE230">
        <f t="shared" si="141"/>
        <v>-0.48361783291079313</v>
      </c>
      <c r="AF230">
        <f t="shared" si="142"/>
        <v>-0.5239687488631376</v>
      </c>
      <c r="AH230">
        <f t="shared" si="143"/>
        <v>-2.1686131988856072</v>
      </c>
      <c r="AI230">
        <f t="shared" si="144"/>
        <v>0.1143360684021648</v>
      </c>
      <c r="AJ230">
        <f t="shared" si="145"/>
        <v>0.10260465549330205</v>
      </c>
      <c r="AK230">
        <f t="shared" si="146"/>
        <v>0.897395344506698</v>
      </c>
      <c r="AL230">
        <f t="shared" si="147"/>
        <v>-0.1082587732109002</v>
      </c>
      <c r="AN230">
        <f>VLOOKUP(J230,counts!$W$8:$Z$13,4,FALSE)</f>
        <v>53</v>
      </c>
      <c r="AO230">
        <f>VLOOKUP(K230,counts!$W$17:$Z$23,4,FALSE)</f>
        <v>48</v>
      </c>
      <c r="AP230">
        <f>VLOOKUP(L230,counts!$W$27:$Z$33,4,FALSE)</f>
        <v>62</v>
      </c>
      <c r="AQ230">
        <f>VLOOKUP(M230,counts!$W$38:$Z$49,4,FALSE)</f>
        <v>47</v>
      </c>
      <c r="AR230">
        <f>VLOOKUP(N230,counts!$W$53:$Z$54,4,FALSE)</f>
        <v>20</v>
      </c>
      <c r="AS230">
        <f>VLOOKUP(O230,counts!$W$58:$Z$62,4,FALSE)</f>
        <v>52</v>
      </c>
      <c r="AT230">
        <f>VLOOKUP(P230,counts!$W$66:$Z$69,4,FALSE)</f>
        <v>50</v>
      </c>
      <c r="AU230">
        <f>VLOOKUP(Q230,counts!$W$73:$Z$75,4,FALSE)</f>
        <v>68</v>
      </c>
      <c r="AV230">
        <f>VLOOKUP(R230,counts!$W$79:$Z$81,4,FALSE)</f>
        <v>40</v>
      </c>
      <c r="AW230">
        <f t="shared" si="148"/>
        <v>440</v>
      </c>
      <c r="AX230">
        <f t="shared" si="149"/>
        <v>0</v>
      </c>
      <c r="AY230">
        <f t="shared" si="150"/>
        <v>1</v>
      </c>
      <c r="AZ230" t="str">
        <f t="shared" si="151"/>
        <v>Train</v>
      </c>
      <c r="BA230" t="str">
        <f t="shared" si="152"/>
        <v>0-17</v>
      </c>
      <c r="BB230" t="str">
        <f t="shared" si="153"/>
        <v>Blank</v>
      </c>
      <c r="BC230" t="str">
        <f t="shared" si="154"/>
        <v>0-10</v>
      </c>
      <c r="BD230" t="str">
        <f t="shared" si="155"/>
        <v>Blank</v>
      </c>
      <c r="BE230" t="str">
        <f t="shared" si="156"/>
        <v>male</v>
      </c>
      <c r="BF230">
        <f t="shared" si="157"/>
        <v>0</v>
      </c>
      <c r="BG230">
        <f t="shared" si="158"/>
        <v>0</v>
      </c>
      <c r="BH230" t="str">
        <f t="shared" si="159"/>
        <v>C</v>
      </c>
      <c r="BI230">
        <f t="shared" si="160"/>
        <v>3</v>
      </c>
      <c r="BK230">
        <f t="shared" si="161"/>
        <v>-2.8350141766673408E-2</v>
      </c>
      <c r="BL230">
        <f t="shared" si="168"/>
        <v>-0.2148129459049134</v>
      </c>
      <c r="BM230">
        <f t="shared" si="169"/>
        <v>0</v>
      </c>
      <c r="BN230">
        <f t="shared" si="170"/>
        <v>-0.24005469764357676</v>
      </c>
      <c r="BO230">
        <f t="shared" si="171"/>
        <v>-1.1543150029727813</v>
      </c>
      <c r="BP230">
        <f t="shared" si="172"/>
        <v>-6.3943938845999151E-2</v>
      </c>
      <c r="BQ230">
        <f t="shared" si="173"/>
        <v>-0.12308910231949276</v>
      </c>
      <c r="BR230">
        <f t="shared" si="174"/>
        <v>0.42637636209158797</v>
      </c>
      <c r="BS230">
        <f t="shared" si="175"/>
        <v>-0.33933712916299258</v>
      </c>
      <c r="BT230">
        <f t="shared" si="162"/>
        <v>-0.52064632557427459</v>
      </c>
      <c r="BV230">
        <f t="shared" si="163"/>
        <v>-2.2581729220991162</v>
      </c>
      <c r="BW230">
        <f t="shared" si="164"/>
        <v>0.10454131549763737</v>
      </c>
      <c r="BX230">
        <f t="shared" si="165"/>
        <v>9.4646813143913572E-2</v>
      </c>
      <c r="BY230">
        <f t="shared" si="166"/>
        <v>0.90535318685608646</v>
      </c>
      <c r="BZ230">
        <f t="shared" si="167"/>
        <v>-9.9430149695076173E-2</v>
      </c>
    </row>
    <row r="231" spans="1:78" x14ac:dyDescent="0.3">
      <c r="A231" t="s">
        <v>2821</v>
      </c>
      <c r="B231" t="s">
        <v>2838</v>
      </c>
      <c r="C231" t="s">
        <v>2849</v>
      </c>
      <c r="D231" t="s">
        <v>2838</v>
      </c>
      <c r="E231" t="s">
        <v>20</v>
      </c>
      <c r="F231" t="s">
        <v>2841</v>
      </c>
      <c r="G231">
        <v>1</v>
      </c>
      <c r="H231" t="s">
        <v>527</v>
      </c>
      <c r="I231">
        <v>3</v>
      </c>
      <c r="J231">
        <v>-3.7643689058441341</v>
      </c>
      <c r="K231">
        <v>-42.171718189759716</v>
      </c>
      <c r="L231">
        <v>40.172297072540438</v>
      </c>
      <c r="M231">
        <v>-33.757758935166962</v>
      </c>
      <c r="N231">
        <v>-108.67008854708662</v>
      </c>
      <c r="O231">
        <v>-259.56209067229281</v>
      </c>
      <c r="P231">
        <v>79.365382998232107</v>
      </c>
      <c r="Q231">
        <v>-11.405315820044242</v>
      </c>
      <c r="R231">
        <v>-67.960368165567971</v>
      </c>
      <c r="S231">
        <v>0</v>
      </c>
      <c r="T231">
        <v>1</v>
      </c>
      <c r="U231" t="s">
        <v>2818</v>
      </c>
      <c r="W231">
        <f t="shared" si="133"/>
        <v>-2.7638923151110589E-2</v>
      </c>
      <c r="X231">
        <f t="shared" si="134"/>
        <v>-0.21927540312111751</v>
      </c>
      <c r="Y231">
        <f t="shared" si="135"/>
        <v>-0.13299344140000791</v>
      </c>
      <c r="Z231">
        <f t="shared" si="136"/>
        <v>-0.24557244416175711</v>
      </c>
      <c r="AA231">
        <f t="shared" si="137"/>
        <v>-1.1909036060913412</v>
      </c>
      <c r="AB231">
        <f t="shared" si="138"/>
        <v>-1.1864971059581233</v>
      </c>
      <c r="AC231">
        <f t="shared" si="139"/>
        <v>0.54954038841540609</v>
      </c>
      <c r="AD231">
        <f t="shared" si="140"/>
        <v>-7.3677481834814665E-2</v>
      </c>
      <c r="AE231">
        <f t="shared" si="141"/>
        <v>-0.48361783291079313</v>
      </c>
      <c r="AF231">
        <f t="shared" si="142"/>
        <v>-0.5239687488631376</v>
      </c>
      <c r="AH231">
        <f t="shared" si="143"/>
        <v>-3.5346045990767969</v>
      </c>
      <c r="AI231">
        <f t="shared" si="144"/>
        <v>2.9170288668498297E-2</v>
      </c>
      <c r="AJ231">
        <f t="shared" si="145"/>
        <v>2.8343500574854054E-2</v>
      </c>
      <c r="AK231">
        <f t="shared" si="146"/>
        <v>0.97165649942514598</v>
      </c>
      <c r="AL231">
        <f t="shared" si="147"/>
        <v>-2.8752932633799383E-2</v>
      </c>
      <c r="AN231">
        <f>VLOOKUP(J231,counts!$W$8:$Z$13,4,FALSE)</f>
        <v>53</v>
      </c>
      <c r="AO231">
        <f>VLOOKUP(K231,counts!$W$17:$Z$23,4,FALSE)</f>
        <v>48</v>
      </c>
      <c r="AP231">
        <f>VLOOKUP(L231,counts!$W$27:$Z$33,4,FALSE)</f>
        <v>50</v>
      </c>
      <c r="AQ231">
        <f>VLOOKUP(M231,counts!$W$38:$Z$49,4,FALSE)</f>
        <v>47</v>
      </c>
      <c r="AR231">
        <f>VLOOKUP(N231,counts!$W$53:$Z$54,4,FALSE)</f>
        <v>20</v>
      </c>
      <c r="AS231">
        <f>VLOOKUP(O231,counts!$W$58:$Z$62,4,FALSE)</f>
        <v>20</v>
      </c>
      <c r="AT231">
        <f>VLOOKUP(P231,counts!$W$66:$Z$69,4,FALSE)</f>
        <v>70</v>
      </c>
      <c r="AU231">
        <f>VLOOKUP(Q231,counts!$W$73:$Z$75,4,FALSE)</f>
        <v>52</v>
      </c>
      <c r="AV231">
        <f>VLOOKUP(R231,counts!$W$79:$Z$81,4,FALSE)</f>
        <v>40</v>
      </c>
      <c r="AW231">
        <f t="shared" si="148"/>
        <v>400</v>
      </c>
      <c r="AX231">
        <f t="shared" si="149"/>
        <v>0</v>
      </c>
      <c r="AY231">
        <f t="shared" si="150"/>
        <v>1</v>
      </c>
      <c r="AZ231" t="str">
        <f t="shared" si="151"/>
        <v>Train</v>
      </c>
      <c r="BA231" t="str">
        <f t="shared" si="152"/>
        <v>0-17</v>
      </c>
      <c r="BB231" t="str">
        <f t="shared" si="153"/>
        <v>Blank</v>
      </c>
      <c r="BC231" t="str">
        <f t="shared" si="154"/>
        <v>21-30</v>
      </c>
      <c r="BD231" t="str">
        <f t="shared" si="155"/>
        <v>Blank</v>
      </c>
      <c r="BE231" t="str">
        <f t="shared" si="156"/>
        <v>male</v>
      </c>
      <c r="BF231" t="str">
        <f t="shared" si="157"/>
        <v>4, 5, 8</v>
      </c>
      <c r="BG231">
        <f t="shared" si="158"/>
        <v>1</v>
      </c>
      <c r="BH231" t="str">
        <f t="shared" si="159"/>
        <v>Q</v>
      </c>
      <c r="BI231">
        <f t="shared" si="160"/>
        <v>3</v>
      </c>
      <c r="BK231">
        <f t="shared" si="161"/>
        <v>-2.8350141766673408E-2</v>
      </c>
      <c r="BL231">
        <f t="shared" si="168"/>
        <v>-0.2148129459049134</v>
      </c>
      <c r="BM231">
        <f t="shared" si="169"/>
        <v>0</v>
      </c>
      <c r="BN231">
        <f t="shared" si="170"/>
        <v>-0.24005469764357676</v>
      </c>
      <c r="BO231">
        <f t="shared" si="171"/>
        <v>-1.1543150029727813</v>
      </c>
      <c r="BP231">
        <f t="shared" si="172"/>
        <v>-1.1249195374730028</v>
      </c>
      <c r="BQ231">
        <f t="shared" si="173"/>
        <v>0.44377010170938269</v>
      </c>
      <c r="BR231">
        <f t="shared" si="174"/>
        <v>-6.7126694900034548E-2</v>
      </c>
      <c r="BS231">
        <f t="shared" si="175"/>
        <v>-0.33933712916299258</v>
      </c>
      <c r="BT231">
        <f t="shared" si="162"/>
        <v>-0.52064632557427459</v>
      </c>
      <c r="BV231">
        <f t="shared" si="163"/>
        <v>-3.2457923736888663</v>
      </c>
      <c r="BW231">
        <f t="shared" si="164"/>
        <v>3.8937698922289876E-2</v>
      </c>
      <c r="BX231">
        <f t="shared" si="165"/>
        <v>3.7478377156475028E-2</v>
      </c>
      <c r="BY231">
        <f t="shared" si="166"/>
        <v>0.96252162284352494</v>
      </c>
      <c r="BZ231">
        <f t="shared" si="167"/>
        <v>-3.8198747780564694E-2</v>
      </c>
    </row>
    <row r="232" spans="1:78" x14ac:dyDescent="0.3">
      <c r="A232" t="s">
        <v>2810</v>
      </c>
      <c r="B232" t="s">
        <v>2838</v>
      </c>
      <c r="C232" t="s">
        <v>2849</v>
      </c>
      <c r="D232" t="s">
        <v>2838</v>
      </c>
      <c r="E232" t="s">
        <v>15</v>
      </c>
      <c r="F232">
        <v>0</v>
      </c>
      <c r="G232" t="s">
        <v>2842</v>
      </c>
      <c r="H232" t="s">
        <v>527</v>
      </c>
      <c r="I232">
        <v>3</v>
      </c>
      <c r="J232">
        <v>32.769878926258563</v>
      </c>
      <c r="K232">
        <v>-42.171718189759716</v>
      </c>
      <c r="L232">
        <v>40.172297072540438</v>
      </c>
      <c r="M232">
        <v>-33.757758935166962</v>
      </c>
      <c r="N232">
        <v>151.41878811967541</v>
      </c>
      <c r="O232">
        <v>-14.754319664473872</v>
      </c>
      <c r="P232">
        <v>-92.646375958720569</v>
      </c>
      <c r="Q232">
        <v>-11.405315820044242</v>
      </c>
      <c r="R232">
        <v>-67.960368165567971</v>
      </c>
      <c r="S232">
        <v>0</v>
      </c>
      <c r="T232">
        <v>1</v>
      </c>
      <c r="U232" t="s">
        <v>2818</v>
      </c>
      <c r="W232">
        <f t="shared" si="133"/>
        <v>0.24060451777399761</v>
      </c>
      <c r="X232">
        <f t="shared" si="134"/>
        <v>-0.21927540312111751</v>
      </c>
      <c r="Y232">
        <f t="shared" si="135"/>
        <v>-0.13299344140000791</v>
      </c>
      <c r="Z232">
        <f t="shared" si="136"/>
        <v>-0.24557244416175711</v>
      </c>
      <c r="AA232">
        <f t="shared" si="137"/>
        <v>1.6593819257225275</v>
      </c>
      <c r="AB232">
        <f t="shared" si="138"/>
        <v>-6.7444200102322438E-2</v>
      </c>
      <c r="AC232">
        <f t="shared" si="139"/>
        <v>-0.64150040617543735</v>
      </c>
      <c r="AD232">
        <f t="shared" si="140"/>
        <v>-7.3677481834814665E-2</v>
      </c>
      <c r="AE232">
        <f t="shared" si="141"/>
        <v>-0.48361783291079313</v>
      </c>
      <c r="AF232">
        <f t="shared" si="142"/>
        <v>-0.5239687488631376</v>
      </c>
      <c r="AH232">
        <f t="shared" si="143"/>
        <v>-0.48806351507286244</v>
      </c>
      <c r="AI232">
        <f t="shared" si="144"/>
        <v>0.61381388537102444</v>
      </c>
      <c r="AJ232">
        <f t="shared" si="145"/>
        <v>0.38034986000254012</v>
      </c>
      <c r="AK232">
        <f t="shared" si="146"/>
        <v>0.61965013999745988</v>
      </c>
      <c r="AL232">
        <f t="shared" si="147"/>
        <v>-0.47860025054138361</v>
      </c>
      <c r="AN232">
        <f>VLOOKUP(J232,counts!$W$8:$Z$13,4,FALSE)</f>
        <v>61</v>
      </c>
      <c r="AO232">
        <f>VLOOKUP(K232,counts!$W$17:$Z$23,4,FALSE)</f>
        <v>48</v>
      </c>
      <c r="AP232">
        <f>VLOOKUP(L232,counts!$W$27:$Z$33,4,FALSE)</f>
        <v>50</v>
      </c>
      <c r="AQ232">
        <f>VLOOKUP(M232,counts!$W$38:$Z$49,4,FALSE)</f>
        <v>47</v>
      </c>
      <c r="AR232">
        <f>VLOOKUP(N232,counts!$W$53:$Z$54,4,FALSE)</f>
        <v>102</v>
      </c>
      <c r="AS232">
        <f>VLOOKUP(O232,counts!$W$58:$Z$62,4,FALSE)</f>
        <v>52</v>
      </c>
      <c r="AT232">
        <f>VLOOKUP(P232,counts!$W$66:$Z$69,4,FALSE)</f>
        <v>36</v>
      </c>
      <c r="AU232">
        <f>VLOOKUP(Q232,counts!$W$73:$Z$75,4,FALSE)</f>
        <v>52</v>
      </c>
      <c r="AV232">
        <f>VLOOKUP(R232,counts!$W$79:$Z$81,4,FALSE)</f>
        <v>40</v>
      </c>
      <c r="AW232">
        <f t="shared" si="148"/>
        <v>488</v>
      </c>
      <c r="AX232">
        <f t="shared" si="149"/>
        <v>0</v>
      </c>
      <c r="AY232">
        <f t="shared" si="150"/>
        <v>1</v>
      </c>
      <c r="AZ232" t="str">
        <f t="shared" si="151"/>
        <v>Train</v>
      </c>
      <c r="BA232" t="str">
        <f t="shared" si="152"/>
        <v>31-40</v>
      </c>
      <c r="BB232" t="str">
        <f t="shared" si="153"/>
        <v>Blank</v>
      </c>
      <c r="BC232" t="str">
        <f t="shared" si="154"/>
        <v>21-30</v>
      </c>
      <c r="BD232" t="str">
        <f t="shared" si="155"/>
        <v>Blank</v>
      </c>
      <c r="BE232" t="str">
        <f t="shared" si="156"/>
        <v>female</v>
      </c>
      <c r="BF232">
        <f t="shared" si="157"/>
        <v>0</v>
      </c>
      <c r="BG232" t="str">
        <f t="shared" si="158"/>
        <v>3, 4, 5, 6, 9</v>
      </c>
      <c r="BH232" t="str">
        <f t="shared" si="159"/>
        <v>Q</v>
      </c>
      <c r="BI232">
        <f t="shared" si="160"/>
        <v>3</v>
      </c>
      <c r="BK232">
        <f t="shared" si="161"/>
        <v>0.24679587375027071</v>
      </c>
      <c r="BL232">
        <f t="shared" si="168"/>
        <v>-0.2148129459049134</v>
      </c>
      <c r="BM232">
        <f t="shared" si="169"/>
        <v>0</v>
      </c>
      <c r="BN232">
        <f t="shared" si="170"/>
        <v>-0.24005469764357676</v>
      </c>
      <c r="BO232">
        <f t="shared" si="171"/>
        <v>1.608400077660413</v>
      </c>
      <c r="BP232">
        <f t="shared" si="172"/>
        <v>-6.3943938845999151E-2</v>
      </c>
      <c r="BQ232">
        <f t="shared" si="173"/>
        <v>-0.5180305333261348</v>
      </c>
      <c r="BR232">
        <f t="shared" si="174"/>
        <v>-6.7126694900034548E-2</v>
      </c>
      <c r="BS232">
        <f t="shared" si="175"/>
        <v>-0.33933712916299258</v>
      </c>
      <c r="BT232">
        <f t="shared" si="162"/>
        <v>-0.52064632557427459</v>
      </c>
      <c r="BV232">
        <f t="shared" si="163"/>
        <v>-0.10875631394724222</v>
      </c>
      <c r="BW232">
        <f t="shared" si="164"/>
        <v>0.89694896482144915</v>
      </c>
      <c r="BX232">
        <f t="shared" si="165"/>
        <v>0.47283768907608686</v>
      </c>
      <c r="BY232">
        <f t="shared" si="166"/>
        <v>0.52716231092391319</v>
      </c>
      <c r="BZ232">
        <f t="shared" si="167"/>
        <v>-0.64024678749211517</v>
      </c>
    </row>
    <row r="233" spans="1:78" x14ac:dyDescent="0.3">
      <c r="A233" t="s">
        <v>2821</v>
      </c>
      <c r="B233" t="s">
        <v>2838</v>
      </c>
      <c r="C233" t="s">
        <v>2825</v>
      </c>
      <c r="D233" t="s">
        <v>2838</v>
      </c>
      <c r="E233" t="s">
        <v>15</v>
      </c>
      <c r="F233">
        <v>0</v>
      </c>
      <c r="G233">
        <v>0</v>
      </c>
      <c r="H233" t="s">
        <v>2843</v>
      </c>
      <c r="I233">
        <v>3</v>
      </c>
      <c r="J233">
        <v>-3.7643689058441341</v>
      </c>
      <c r="K233">
        <v>-42.171718189759716</v>
      </c>
      <c r="L233">
        <v>-82.840254641099079</v>
      </c>
      <c r="M233">
        <v>-33.757758935166962</v>
      </c>
      <c r="N233">
        <v>151.41878811967541</v>
      </c>
      <c r="O233">
        <v>-14.754319664473872</v>
      </c>
      <c r="P233">
        <v>-22.013681658285037</v>
      </c>
      <c r="Q233">
        <v>-22.422560732600829</v>
      </c>
      <c r="R233">
        <v>-67.960368165567971</v>
      </c>
      <c r="S233">
        <v>1</v>
      </c>
      <c r="T233">
        <v>1</v>
      </c>
      <c r="U233" t="s">
        <v>2818</v>
      </c>
      <c r="W233">
        <f t="shared" si="133"/>
        <v>-2.7638923151110589E-2</v>
      </c>
      <c r="X233">
        <f t="shared" si="134"/>
        <v>-0.21927540312111751</v>
      </c>
      <c r="Y233">
        <f t="shared" si="135"/>
        <v>0.27424895647063957</v>
      </c>
      <c r="Z233">
        <f t="shared" si="136"/>
        <v>-0.24557244416175711</v>
      </c>
      <c r="AA233">
        <f t="shared" si="137"/>
        <v>1.6593819257225275</v>
      </c>
      <c r="AB233">
        <f t="shared" si="138"/>
        <v>-6.7444200102322438E-2</v>
      </c>
      <c r="AC233">
        <f t="shared" si="139"/>
        <v>-0.15242674717787899</v>
      </c>
      <c r="AD233">
        <f t="shared" si="140"/>
        <v>-0.14484805481342802</v>
      </c>
      <c r="AE233">
        <f t="shared" si="141"/>
        <v>-0.48361783291079313</v>
      </c>
      <c r="AF233">
        <f t="shared" si="142"/>
        <v>-0.5239687488631376</v>
      </c>
      <c r="AH233">
        <f t="shared" si="143"/>
        <v>6.8838527891621593E-2</v>
      </c>
      <c r="AI233">
        <f t="shared" si="144"/>
        <v>1.0712632160518178</v>
      </c>
      <c r="AJ233">
        <f t="shared" si="145"/>
        <v>0.51720283919000354</v>
      </c>
      <c r="AK233">
        <f t="shared" si="146"/>
        <v>0.51720283919000354</v>
      </c>
      <c r="AL233">
        <f t="shared" si="147"/>
        <v>-0.65932014255966542</v>
      </c>
      <c r="AN233">
        <f>VLOOKUP(J233,counts!$W$8:$Z$13,4,FALSE)</f>
        <v>53</v>
      </c>
      <c r="AO233">
        <f>VLOOKUP(K233,counts!$W$17:$Z$23,4,FALSE)</f>
        <v>48</v>
      </c>
      <c r="AP233">
        <f>VLOOKUP(L233,counts!$W$27:$Z$33,4,FALSE)</f>
        <v>62</v>
      </c>
      <c r="AQ233">
        <f>VLOOKUP(M233,counts!$W$38:$Z$49,4,FALSE)</f>
        <v>47</v>
      </c>
      <c r="AR233">
        <f>VLOOKUP(N233,counts!$W$53:$Z$54,4,FALSE)</f>
        <v>102</v>
      </c>
      <c r="AS233">
        <f>VLOOKUP(O233,counts!$W$58:$Z$62,4,FALSE)</f>
        <v>52</v>
      </c>
      <c r="AT233">
        <f>VLOOKUP(P233,counts!$W$66:$Z$69,4,FALSE)</f>
        <v>50</v>
      </c>
      <c r="AU233">
        <f>VLOOKUP(Q233,counts!$W$73:$Z$75,4,FALSE)</f>
        <v>50</v>
      </c>
      <c r="AV233">
        <f>VLOOKUP(R233,counts!$W$79:$Z$81,4,FALSE)</f>
        <v>40</v>
      </c>
      <c r="AW233">
        <f t="shared" si="148"/>
        <v>504</v>
      </c>
      <c r="AX233">
        <f t="shared" si="149"/>
        <v>1</v>
      </c>
      <c r="AY233">
        <f t="shared" si="150"/>
        <v>1</v>
      </c>
      <c r="AZ233" t="str">
        <f t="shared" si="151"/>
        <v>Train</v>
      </c>
      <c r="BA233" t="str">
        <f t="shared" si="152"/>
        <v>0-17</v>
      </c>
      <c r="BB233" t="str">
        <f t="shared" si="153"/>
        <v>Blank</v>
      </c>
      <c r="BC233" t="str">
        <f t="shared" si="154"/>
        <v>0-10</v>
      </c>
      <c r="BD233" t="str">
        <f t="shared" si="155"/>
        <v>Blank</v>
      </c>
      <c r="BE233" t="str">
        <f t="shared" si="156"/>
        <v>female</v>
      </c>
      <c r="BF233">
        <f t="shared" si="157"/>
        <v>0</v>
      </c>
      <c r="BG233">
        <f t="shared" si="158"/>
        <v>0</v>
      </c>
      <c r="BH233" t="str">
        <f t="shared" si="159"/>
        <v>S, blank</v>
      </c>
      <c r="BI233">
        <f t="shared" si="160"/>
        <v>3</v>
      </c>
      <c r="BK233">
        <f t="shared" si="161"/>
        <v>-2.8350141766673408E-2</v>
      </c>
      <c r="BL233">
        <f t="shared" si="168"/>
        <v>-0.2148129459049134</v>
      </c>
      <c r="BM233">
        <f t="shared" si="169"/>
        <v>0</v>
      </c>
      <c r="BN233">
        <f t="shared" si="170"/>
        <v>-0.24005469764357676</v>
      </c>
      <c r="BO233">
        <f t="shared" si="171"/>
        <v>1.608400077660413</v>
      </c>
      <c r="BP233">
        <f t="shared" si="172"/>
        <v>-6.3943938845999151E-2</v>
      </c>
      <c r="BQ233">
        <f t="shared" si="173"/>
        <v>-0.12308910231949276</v>
      </c>
      <c r="BR233">
        <f t="shared" si="174"/>
        <v>-0.13196937436222192</v>
      </c>
      <c r="BS233">
        <f t="shared" si="175"/>
        <v>-0.33933712916299258</v>
      </c>
      <c r="BT233">
        <f t="shared" si="162"/>
        <v>-0.52064632557427459</v>
      </c>
      <c r="BV233">
        <f t="shared" si="163"/>
        <v>-5.3803577919731616E-2</v>
      </c>
      <c r="BW233">
        <f t="shared" si="164"/>
        <v>0.9476182213650064</v>
      </c>
      <c r="BX233">
        <f t="shared" si="165"/>
        <v>0.48655234941315106</v>
      </c>
      <c r="BY233">
        <f t="shared" si="166"/>
        <v>0.48655234941315106</v>
      </c>
      <c r="BZ233">
        <f t="shared" si="167"/>
        <v>-0.72041077900695838</v>
      </c>
    </row>
    <row r="234" spans="1:78" x14ac:dyDescent="0.3">
      <c r="A234" t="s">
        <v>2821</v>
      </c>
      <c r="B234" t="s">
        <v>2838</v>
      </c>
      <c r="C234" t="s">
        <v>2851</v>
      </c>
      <c r="D234" t="s">
        <v>2838</v>
      </c>
      <c r="E234" t="s">
        <v>20</v>
      </c>
      <c r="F234" t="s">
        <v>2841</v>
      </c>
      <c r="G234">
        <v>2</v>
      </c>
      <c r="H234" t="s">
        <v>2843</v>
      </c>
      <c r="I234">
        <v>3</v>
      </c>
      <c r="J234">
        <v>-3.7643689058441341</v>
      </c>
      <c r="K234">
        <v>-42.171718189759716</v>
      </c>
      <c r="L234">
        <v>70.538774768379497</v>
      </c>
      <c r="M234">
        <v>-33.757758935166962</v>
      </c>
      <c r="N234">
        <v>-108.67008854708662</v>
      </c>
      <c r="O234">
        <v>-259.56209067229281</v>
      </c>
      <c r="P234">
        <v>75.609641767585757</v>
      </c>
      <c r="Q234">
        <v>-22.422560732600829</v>
      </c>
      <c r="R234">
        <v>-67.960368165567971</v>
      </c>
      <c r="S234">
        <v>0</v>
      </c>
      <c r="T234">
        <v>1</v>
      </c>
      <c r="U234" t="s">
        <v>2818</v>
      </c>
      <c r="W234">
        <f t="shared" si="133"/>
        <v>-2.7638923151110589E-2</v>
      </c>
      <c r="X234">
        <f t="shared" si="134"/>
        <v>-0.21927540312111751</v>
      </c>
      <c r="Y234">
        <f t="shared" si="135"/>
        <v>-0.23352397279266615</v>
      </c>
      <c r="Z234">
        <f t="shared" si="136"/>
        <v>-0.24557244416175711</v>
      </c>
      <c r="AA234">
        <f t="shared" si="137"/>
        <v>-1.1909036060913412</v>
      </c>
      <c r="AB234">
        <f t="shared" si="138"/>
        <v>-1.1864971059581233</v>
      </c>
      <c r="AC234">
        <f t="shared" si="139"/>
        <v>0.5235349510734969</v>
      </c>
      <c r="AD234">
        <f t="shared" si="140"/>
        <v>-0.14484805481342802</v>
      </c>
      <c r="AE234">
        <f t="shared" si="141"/>
        <v>-0.48361783291079313</v>
      </c>
      <c r="AF234">
        <f t="shared" si="142"/>
        <v>-0.5239687488631376</v>
      </c>
      <c r="AH234">
        <f t="shared" si="143"/>
        <v>-3.7323111407899776</v>
      </c>
      <c r="AI234">
        <f t="shared" si="144"/>
        <v>2.3937449043132105E-2</v>
      </c>
      <c r="AJ234">
        <f t="shared" si="145"/>
        <v>2.3377843114832465E-2</v>
      </c>
      <c r="AK234">
        <f t="shared" si="146"/>
        <v>0.97662215688516751</v>
      </c>
      <c r="AL234">
        <f t="shared" si="147"/>
        <v>-2.3655439832740124E-2</v>
      </c>
      <c r="AN234">
        <f>VLOOKUP(J234,counts!$W$8:$Z$13,4,FALSE)</f>
        <v>53</v>
      </c>
      <c r="AO234">
        <f>VLOOKUP(K234,counts!$W$17:$Z$23,4,FALSE)</f>
        <v>48</v>
      </c>
      <c r="AP234">
        <f>VLOOKUP(L234,counts!$W$27:$Z$33,4,FALSE)</f>
        <v>47</v>
      </c>
      <c r="AQ234">
        <f>VLOOKUP(M234,counts!$W$38:$Z$49,4,FALSE)</f>
        <v>47</v>
      </c>
      <c r="AR234">
        <f>VLOOKUP(N234,counts!$W$53:$Z$54,4,FALSE)</f>
        <v>20</v>
      </c>
      <c r="AS234">
        <f>VLOOKUP(O234,counts!$W$58:$Z$62,4,FALSE)</f>
        <v>20</v>
      </c>
      <c r="AT234">
        <f>VLOOKUP(P234,counts!$W$66:$Z$69,4,FALSE)</f>
        <v>69</v>
      </c>
      <c r="AU234">
        <f>VLOOKUP(Q234,counts!$W$73:$Z$75,4,FALSE)</f>
        <v>50</v>
      </c>
      <c r="AV234">
        <f>VLOOKUP(R234,counts!$W$79:$Z$81,4,FALSE)</f>
        <v>40</v>
      </c>
      <c r="AW234">
        <f t="shared" si="148"/>
        <v>394</v>
      </c>
      <c r="AX234">
        <f t="shared" si="149"/>
        <v>0</v>
      </c>
      <c r="AY234">
        <f t="shared" si="150"/>
        <v>1</v>
      </c>
      <c r="AZ234" t="str">
        <f t="shared" si="151"/>
        <v>Train</v>
      </c>
      <c r="BA234" t="str">
        <f t="shared" si="152"/>
        <v>0-17</v>
      </c>
      <c r="BB234" t="str">
        <f t="shared" si="153"/>
        <v>Blank</v>
      </c>
      <c r="BC234" t="str">
        <f t="shared" si="154"/>
        <v>41-100</v>
      </c>
      <c r="BD234" t="str">
        <f t="shared" si="155"/>
        <v>Blank</v>
      </c>
      <c r="BE234" t="str">
        <f t="shared" si="156"/>
        <v>male</v>
      </c>
      <c r="BF234" t="str">
        <f t="shared" si="157"/>
        <v>4, 5, 8</v>
      </c>
      <c r="BG234">
        <f t="shared" si="158"/>
        <v>2</v>
      </c>
      <c r="BH234" t="str">
        <f t="shared" si="159"/>
        <v>S, blank</v>
      </c>
      <c r="BI234">
        <f t="shared" si="160"/>
        <v>3</v>
      </c>
      <c r="BK234">
        <f t="shared" si="161"/>
        <v>-2.8350141766673408E-2</v>
      </c>
      <c r="BL234">
        <f t="shared" si="168"/>
        <v>-0.2148129459049134</v>
      </c>
      <c r="BM234">
        <f t="shared" si="169"/>
        <v>0</v>
      </c>
      <c r="BN234">
        <f t="shared" si="170"/>
        <v>-0.24005469764357676</v>
      </c>
      <c r="BO234">
        <f t="shared" si="171"/>
        <v>-1.1543150029727813</v>
      </c>
      <c r="BP234">
        <f t="shared" si="172"/>
        <v>-1.1249195374730028</v>
      </c>
      <c r="BQ234">
        <f t="shared" si="173"/>
        <v>0.42276994263555601</v>
      </c>
      <c r="BR234">
        <f t="shared" si="174"/>
        <v>-0.13196937436222192</v>
      </c>
      <c r="BS234">
        <f t="shared" si="175"/>
        <v>-0.33933712916299258</v>
      </c>
      <c r="BT234">
        <f t="shared" si="162"/>
        <v>-0.52064632557427459</v>
      </c>
      <c r="BV234">
        <f t="shared" si="163"/>
        <v>-3.3316352122248807</v>
      </c>
      <c r="BW234">
        <f t="shared" si="164"/>
        <v>3.5734623572541334E-2</v>
      </c>
      <c r="BX234">
        <f t="shared" si="165"/>
        <v>3.4501717678687351E-2</v>
      </c>
      <c r="BY234">
        <f t="shared" si="166"/>
        <v>0.96549828232131263</v>
      </c>
      <c r="BZ234">
        <f t="shared" si="167"/>
        <v>-3.5110956171274077E-2</v>
      </c>
    </row>
    <row r="235" spans="1:78" x14ac:dyDescent="0.3">
      <c r="A235" t="s">
        <v>2821</v>
      </c>
      <c r="B235" t="s">
        <v>2838</v>
      </c>
      <c r="C235" t="s">
        <v>2851</v>
      </c>
      <c r="D235" t="s">
        <v>2838</v>
      </c>
      <c r="E235" t="s">
        <v>15</v>
      </c>
      <c r="F235">
        <v>1</v>
      </c>
      <c r="G235" t="s">
        <v>2842</v>
      </c>
      <c r="H235" t="s">
        <v>2843</v>
      </c>
      <c r="I235">
        <v>3</v>
      </c>
      <c r="J235">
        <v>-3.7643689058441341</v>
      </c>
      <c r="K235">
        <v>-42.171718189759716</v>
      </c>
      <c r="L235">
        <v>70.538774768379497</v>
      </c>
      <c r="M235">
        <v>-33.757758935166962</v>
      </c>
      <c r="N235">
        <v>151.41878811967541</v>
      </c>
      <c r="O235">
        <v>48.695090775187893</v>
      </c>
      <c r="P235">
        <v>-92.646375958720569</v>
      </c>
      <c r="Q235">
        <v>-22.422560732600829</v>
      </c>
      <c r="R235">
        <v>-67.960368165567971</v>
      </c>
      <c r="S235">
        <v>0</v>
      </c>
      <c r="T235">
        <v>1</v>
      </c>
      <c r="U235" t="s">
        <v>2818</v>
      </c>
      <c r="W235">
        <f t="shared" si="133"/>
        <v>-2.7638923151110589E-2</v>
      </c>
      <c r="X235">
        <f t="shared" si="134"/>
        <v>-0.21927540312111751</v>
      </c>
      <c r="Y235">
        <f t="shared" si="135"/>
        <v>-0.23352397279266615</v>
      </c>
      <c r="Z235">
        <f t="shared" si="136"/>
        <v>-0.24557244416175711</v>
      </c>
      <c r="AA235">
        <f t="shared" si="137"/>
        <v>1.6593819257225275</v>
      </c>
      <c r="AB235">
        <f t="shared" si="138"/>
        <v>0.222592537028351</v>
      </c>
      <c r="AC235">
        <f t="shared" si="139"/>
        <v>-0.64150040617543735</v>
      </c>
      <c r="AD235">
        <f t="shared" si="140"/>
        <v>-0.14484805481342802</v>
      </c>
      <c r="AE235">
        <f t="shared" si="141"/>
        <v>-0.48361783291079313</v>
      </c>
      <c r="AF235">
        <f t="shared" si="142"/>
        <v>-0.5239687488631376</v>
      </c>
      <c r="AH235">
        <f t="shared" si="143"/>
        <v>-0.63797132323856887</v>
      </c>
      <c r="AI235">
        <f t="shared" si="144"/>
        <v>0.52836321570802736</v>
      </c>
      <c r="AJ235">
        <f t="shared" si="145"/>
        <v>0.34570526840588645</v>
      </c>
      <c r="AK235">
        <f t="shared" si="146"/>
        <v>0.65429473159411355</v>
      </c>
      <c r="AL235">
        <f t="shared" si="147"/>
        <v>-0.42419736911178879</v>
      </c>
      <c r="AN235">
        <f>VLOOKUP(J235,counts!$W$8:$Z$13,4,FALSE)</f>
        <v>53</v>
      </c>
      <c r="AO235">
        <f>VLOOKUP(K235,counts!$W$17:$Z$23,4,FALSE)</f>
        <v>48</v>
      </c>
      <c r="AP235">
        <f>VLOOKUP(L235,counts!$W$27:$Z$33,4,FALSE)</f>
        <v>47</v>
      </c>
      <c r="AQ235">
        <f>VLOOKUP(M235,counts!$W$38:$Z$49,4,FALSE)</f>
        <v>47</v>
      </c>
      <c r="AR235">
        <f>VLOOKUP(N235,counts!$W$53:$Z$54,4,FALSE)</f>
        <v>102</v>
      </c>
      <c r="AS235">
        <f>VLOOKUP(O235,counts!$W$58:$Z$62,4,FALSE)</f>
        <v>61</v>
      </c>
      <c r="AT235">
        <f>VLOOKUP(P235,counts!$W$66:$Z$69,4,FALSE)</f>
        <v>36</v>
      </c>
      <c r="AU235">
        <f>VLOOKUP(Q235,counts!$W$73:$Z$75,4,FALSE)</f>
        <v>50</v>
      </c>
      <c r="AV235">
        <f>VLOOKUP(R235,counts!$W$79:$Z$81,4,FALSE)</f>
        <v>40</v>
      </c>
      <c r="AW235">
        <f t="shared" si="148"/>
        <v>484</v>
      </c>
      <c r="AX235">
        <f t="shared" si="149"/>
        <v>0</v>
      </c>
      <c r="AY235">
        <f t="shared" si="150"/>
        <v>1</v>
      </c>
      <c r="AZ235" t="str">
        <f t="shared" si="151"/>
        <v>Train</v>
      </c>
      <c r="BA235" t="str">
        <f t="shared" si="152"/>
        <v>0-17</v>
      </c>
      <c r="BB235" t="str">
        <f t="shared" si="153"/>
        <v>Blank</v>
      </c>
      <c r="BC235" t="str">
        <f t="shared" si="154"/>
        <v>41-100</v>
      </c>
      <c r="BD235" t="str">
        <f t="shared" si="155"/>
        <v>Blank</v>
      </c>
      <c r="BE235" t="str">
        <f t="shared" si="156"/>
        <v>female</v>
      </c>
      <c r="BF235">
        <f t="shared" si="157"/>
        <v>1</v>
      </c>
      <c r="BG235" t="str">
        <f t="shared" si="158"/>
        <v>3, 4, 5, 6, 9</v>
      </c>
      <c r="BH235" t="str">
        <f t="shared" si="159"/>
        <v>S, blank</v>
      </c>
      <c r="BI235">
        <f t="shared" si="160"/>
        <v>3</v>
      </c>
      <c r="BK235">
        <f t="shared" si="161"/>
        <v>-2.8350141766673408E-2</v>
      </c>
      <c r="BL235">
        <f t="shared" si="168"/>
        <v>-0.2148129459049134</v>
      </c>
      <c r="BM235">
        <f t="shared" si="169"/>
        <v>0</v>
      </c>
      <c r="BN235">
        <f t="shared" si="170"/>
        <v>-0.24005469764357676</v>
      </c>
      <c r="BO235">
        <f t="shared" si="171"/>
        <v>1.608400077660413</v>
      </c>
      <c r="BP235">
        <f t="shared" si="172"/>
        <v>0.21104029039891525</v>
      </c>
      <c r="BQ235">
        <f t="shared" si="173"/>
        <v>-0.5180305333261348</v>
      </c>
      <c r="BR235">
        <f t="shared" si="174"/>
        <v>-0.13196937436222192</v>
      </c>
      <c r="BS235">
        <f t="shared" si="175"/>
        <v>-0.33933712916299258</v>
      </c>
      <c r="BT235">
        <f t="shared" si="162"/>
        <v>-0.52064632557427459</v>
      </c>
      <c r="BV235">
        <f t="shared" si="163"/>
        <v>-0.17376077968145914</v>
      </c>
      <c r="BW235">
        <f t="shared" si="164"/>
        <v>0.84049793779544224</v>
      </c>
      <c r="BX235">
        <f t="shared" si="165"/>
        <v>0.45666877453945692</v>
      </c>
      <c r="BY235">
        <f t="shared" si="166"/>
        <v>0.54333122546054313</v>
      </c>
      <c r="BZ235">
        <f t="shared" si="167"/>
        <v>-0.61003615337743688</v>
      </c>
    </row>
    <row r="236" spans="1:78" x14ac:dyDescent="0.3">
      <c r="A236" t="s">
        <v>2820</v>
      </c>
      <c r="B236" t="s">
        <v>2838</v>
      </c>
      <c r="C236" t="s">
        <v>2825</v>
      </c>
      <c r="D236" t="s">
        <v>2838</v>
      </c>
      <c r="E236" t="s">
        <v>15</v>
      </c>
      <c r="F236">
        <v>0</v>
      </c>
      <c r="G236">
        <v>0</v>
      </c>
      <c r="H236" t="s">
        <v>2843</v>
      </c>
      <c r="I236">
        <v>3</v>
      </c>
      <c r="J236">
        <v>-11.613432440426715</v>
      </c>
      <c r="K236">
        <v>-42.171718189759716</v>
      </c>
      <c r="L236">
        <v>-82.840254641099079</v>
      </c>
      <c r="M236">
        <v>-33.757758935166962</v>
      </c>
      <c r="N236">
        <v>151.41878811967541</v>
      </c>
      <c r="O236">
        <v>-14.754319664473872</v>
      </c>
      <c r="P236">
        <v>-22.013681658285037</v>
      </c>
      <c r="Q236">
        <v>-22.422560732600829</v>
      </c>
      <c r="R236">
        <v>-67.960368165567971</v>
      </c>
      <c r="S236">
        <v>1</v>
      </c>
      <c r="T236">
        <v>1</v>
      </c>
      <c r="U236" t="s">
        <v>2818</v>
      </c>
      <c r="W236">
        <f t="shared" si="133"/>
        <v>-8.5268679762827468E-2</v>
      </c>
      <c r="X236">
        <f t="shared" si="134"/>
        <v>-0.21927540312111751</v>
      </c>
      <c r="Y236">
        <f t="shared" si="135"/>
        <v>0.27424895647063957</v>
      </c>
      <c r="Z236">
        <f t="shared" si="136"/>
        <v>-0.24557244416175711</v>
      </c>
      <c r="AA236">
        <f t="shared" si="137"/>
        <v>1.6593819257225275</v>
      </c>
      <c r="AB236">
        <f t="shared" si="138"/>
        <v>-6.7444200102322438E-2</v>
      </c>
      <c r="AC236">
        <f t="shared" si="139"/>
        <v>-0.15242674717787899</v>
      </c>
      <c r="AD236">
        <f t="shared" si="140"/>
        <v>-0.14484805481342802</v>
      </c>
      <c r="AE236">
        <f t="shared" si="141"/>
        <v>-0.48361783291079313</v>
      </c>
      <c r="AF236">
        <f t="shared" si="142"/>
        <v>-0.5239687488631376</v>
      </c>
      <c r="AH236">
        <f t="shared" si="143"/>
        <v>1.1208771279904828E-2</v>
      </c>
      <c r="AI236">
        <f t="shared" si="144"/>
        <v>1.0112718249211061</v>
      </c>
      <c r="AJ236">
        <f t="shared" si="145"/>
        <v>0.50280216348219064</v>
      </c>
      <c r="AK236">
        <f t="shared" si="146"/>
        <v>0.50280216348219064</v>
      </c>
      <c r="AL236">
        <f t="shared" si="147"/>
        <v>-0.68755849940698333</v>
      </c>
      <c r="AN236">
        <f>VLOOKUP(J236,counts!$W$8:$Z$13,4,FALSE)</f>
        <v>52</v>
      </c>
      <c r="AO236">
        <f>VLOOKUP(K236,counts!$W$17:$Z$23,4,FALSE)</f>
        <v>48</v>
      </c>
      <c r="AP236">
        <f>VLOOKUP(L236,counts!$W$27:$Z$33,4,FALSE)</f>
        <v>62</v>
      </c>
      <c r="AQ236">
        <f>VLOOKUP(M236,counts!$W$38:$Z$49,4,FALSE)</f>
        <v>47</v>
      </c>
      <c r="AR236">
        <f>VLOOKUP(N236,counts!$W$53:$Z$54,4,FALSE)</f>
        <v>102</v>
      </c>
      <c r="AS236">
        <f>VLOOKUP(O236,counts!$W$58:$Z$62,4,FALSE)</f>
        <v>52</v>
      </c>
      <c r="AT236">
        <f>VLOOKUP(P236,counts!$W$66:$Z$69,4,FALSE)</f>
        <v>50</v>
      </c>
      <c r="AU236">
        <f>VLOOKUP(Q236,counts!$W$73:$Z$75,4,FALSE)</f>
        <v>50</v>
      </c>
      <c r="AV236">
        <f>VLOOKUP(R236,counts!$W$79:$Z$81,4,FALSE)</f>
        <v>40</v>
      </c>
      <c r="AW236">
        <f t="shared" si="148"/>
        <v>503</v>
      </c>
      <c r="AX236">
        <f t="shared" si="149"/>
        <v>1</v>
      </c>
      <c r="AY236">
        <f t="shared" si="150"/>
        <v>1</v>
      </c>
      <c r="AZ236" t="str">
        <f t="shared" si="151"/>
        <v>Train</v>
      </c>
      <c r="BA236" t="str">
        <f t="shared" si="152"/>
        <v>18-30</v>
      </c>
      <c r="BB236" t="str">
        <f t="shared" si="153"/>
        <v>Blank</v>
      </c>
      <c r="BC236" t="str">
        <f t="shared" si="154"/>
        <v>0-10</v>
      </c>
      <c r="BD236" t="str">
        <f t="shared" si="155"/>
        <v>Blank</v>
      </c>
      <c r="BE236" t="str">
        <f t="shared" si="156"/>
        <v>female</v>
      </c>
      <c r="BF236">
        <f t="shared" si="157"/>
        <v>0</v>
      </c>
      <c r="BG236">
        <f t="shared" si="158"/>
        <v>0</v>
      </c>
      <c r="BH236" t="str">
        <f t="shared" si="159"/>
        <v>S, blank</v>
      </c>
      <c r="BI236">
        <f t="shared" si="160"/>
        <v>3</v>
      </c>
      <c r="BK236">
        <f t="shared" si="161"/>
        <v>-8.7462856143731463E-2</v>
      </c>
      <c r="BL236">
        <f t="shared" si="168"/>
        <v>-0.2148129459049134</v>
      </c>
      <c r="BM236">
        <f t="shared" si="169"/>
        <v>0</v>
      </c>
      <c r="BN236">
        <f t="shared" si="170"/>
        <v>-0.24005469764357676</v>
      </c>
      <c r="BO236">
        <f t="shared" si="171"/>
        <v>1.608400077660413</v>
      </c>
      <c r="BP236">
        <f t="shared" si="172"/>
        <v>-6.3943938845999151E-2</v>
      </c>
      <c r="BQ236">
        <f t="shared" si="173"/>
        <v>-0.12308910231949276</v>
      </c>
      <c r="BR236">
        <f t="shared" si="174"/>
        <v>-0.13196937436222192</v>
      </c>
      <c r="BS236">
        <f t="shared" si="175"/>
        <v>-0.33933712916299258</v>
      </c>
      <c r="BT236">
        <f t="shared" si="162"/>
        <v>-0.52064632557427459</v>
      </c>
      <c r="BV236">
        <f t="shared" si="163"/>
        <v>-0.11291629229678962</v>
      </c>
      <c r="BW236">
        <f t="shared" si="164"/>
        <v>0.89322542683562622</v>
      </c>
      <c r="BX236">
        <f t="shared" si="165"/>
        <v>0.47180088233263412</v>
      </c>
      <c r="BY236">
        <f t="shared" si="166"/>
        <v>0.47180088233263412</v>
      </c>
      <c r="BZ236">
        <f t="shared" si="167"/>
        <v>-0.75119824186907724</v>
      </c>
    </row>
    <row r="237" spans="1:78" x14ac:dyDescent="0.3">
      <c r="A237" t="s">
        <v>2821</v>
      </c>
      <c r="B237" t="s">
        <v>2823</v>
      </c>
      <c r="C237" t="s">
        <v>2850</v>
      </c>
      <c r="D237" t="s">
        <v>2838</v>
      </c>
      <c r="E237" t="s">
        <v>15</v>
      </c>
      <c r="F237">
        <v>1</v>
      </c>
      <c r="G237">
        <v>1</v>
      </c>
      <c r="H237" t="s">
        <v>2843</v>
      </c>
      <c r="I237">
        <v>3</v>
      </c>
      <c r="J237">
        <v>-3.7643689058441341</v>
      </c>
      <c r="K237">
        <v>123.30204897661667</v>
      </c>
      <c r="L237">
        <v>-9.6115457513775127</v>
      </c>
      <c r="M237">
        <v>-33.757758935166962</v>
      </c>
      <c r="N237">
        <v>151.41878811967541</v>
      </c>
      <c r="O237">
        <v>48.695090775187893</v>
      </c>
      <c r="P237">
        <v>79.365382998232107</v>
      </c>
      <c r="Q237">
        <v>-22.422560732600829</v>
      </c>
      <c r="R237">
        <v>-67.960368165567971</v>
      </c>
      <c r="S237">
        <v>1</v>
      </c>
      <c r="T237">
        <v>1</v>
      </c>
      <c r="U237" t="s">
        <v>2818</v>
      </c>
      <c r="W237">
        <f t="shared" si="133"/>
        <v>-2.7638923151110589E-2</v>
      </c>
      <c r="X237">
        <f t="shared" si="134"/>
        <v>0.64111939602149381</v>
      </c>
      <c r="Y237">
        <f t="shared" si="135"/>
        <v>3.1819752411496448E-2</v>
      </c>
      <c r="Z237">
        <f t="shared" si="136"/>
        <v>-0.24557244416175711</v>
      </c>
      <c r="AA237">
        <f t="shared" si="137"/>
        <v>1.6593819257225275</v>
      </c>
      <c r="AB237">
        <f t="shared" si="138"/>
        <v>0.222592537028351</v>
      </c>
      <c r="AC237">
        <f t="shared" si="139"/>
        <v>0.54954038841540609</v>
      </c>
      <c r="AD237">
        <f t="shared" si="140"/>
        <v>-0.14484805481342802</v>
      </c>
      <c r="AE237">
        <f t="shared" si="141"/>
        <v>-0.48361783291079313</v>
      </c>
      <c r="AF237">
        <f t="shared" si="142"/>
        <v>-0.5239687488631376</v>
      </c>
      <c r="AH237">
        <f t="shared" si="143"/>
        <v>1.678807995699048</v>
      </c>
      <c r="AI237">
        <f t="shared" si="144"/>
        <v>5.3591640157034215</v>
      </c>
      <c r="AJ237">
        <f t="shared" si="145"/>
        <v>0.8427466255736471</v>
      </c>
      <c r="AK237">
        <f t="shared" si="146"/>
        <v>0.8427466255736471</v>
      </c>
      <c r="AL237">
        <f t="shared" si="147"/>
        <v>-0.17108892894166453</v>
      </c>
      <c r="AN237">
        <f>VLOOKUP(J237,counts!$W$8:$Z$13,4,FALSE)</f>
        <v>53</v>
      </c>
      <c r="AO237">
        <f>VLOOKUP(K237,counts!$W$17:$Z$23,4,FALSE)</f>
        <v>73</v>
      </c>
      <c r="AP237">
        <f>VLOOKUP(L237,counts!$W$27:$Z$33,4,FALSE)</f>
        <v>55</v>
      </c>
      <c r="AQ237">
        <f>VLOOKUP(M237,counts!$W$38:$Z$49,4,FALSE)</f>
        <v>47</v>
      </c>
      <c r="AR237">
        <f>VLOOKUP(N237,counts!$W$53:$Z$54,4,FALSE)</f>
        <v>102</v>
      </c>
      <c r="AS237">
        <f>VLOOKUP(O237,counts!$W$58:$Z$62,4,FALSE)</f>
        <v>61</v>
      </c>
      <c r="AT237">
        <f>VLOOKUP(P237,counts!$W$66:$Z$69,4,FALSE)</f>
        <v>70</v>
      </c>
      <c r="AU237">
        <f>VLOOKUP(Q237,counts!$W$73:$Z$75,4,FALSE)</f>
        <v>50</v>
      </c>
      <c r="AV237">
        <f>VLOOKUP(R237,counts!$W$79:$Z$81,4,FALSE)</f>
        <v>40</v>
      </c>
      <c r="AW237">
        <f t="shared" si="148"/>
        <v>551</v>
      </c>
      <c r="AX237">
        <f t="shared" si="149"/>
        <v>1</v>
      </c>
      <c r="AY237">
        <f t="shared" si="150"/>
        <v>1</v>
      </c>
      <c r="AZ237" t="str">
        <f t="shared" si="151"/>
        <v>Train</v>
      </c>
      <c r="BA237" t="str">
        <f t="shared" si="152"/>
        <v>0-17</v>
      </c>
      <c r="BB237" t="str">
        <f t="shared" si="153"/>
        <v>F, G, T</v>
      </c>
      <c r="BC237" t="str">
        <f t="shared" si="154"/>
        <v>11-20</v>
      </c>
      <c r="BD237" t="str">
        <f t="shared" si="155"/>
        <v>Blank</v>
      </c>
      <c r="BE237" t="str">
        <f t="shared" si="156"/>
        <v>female</v>
      </c>
      <c r="BF237">
        <f t="shared" si="157"/>
        <v>1</v>
      </c>
      <c r="BG237">
        <f t="shared" si="158"/>
        <v>1</v>
      </c>
      <c r="BH237" t="str">
        <f t="shared" si="159"/>
        <v>S, blank</v>
      </c>
      <c r="BI237">
        <f t="shared" si="160"/>
        <v>3</v>
      </c>
      <c r="BK237">
        <f t="shared" si="161"/>
        <v>-2.8350141766673408E-2</v>
      </c>
      <c r="BL237">
        <f t="shared" si="168"/>
        <v>0.62807202347308144</v>
      </c>
      <c r="BM237">
        <f t="shared" si="169"/>
        <v>0</v>
      </c>
      <c r="BN237">
        <f t="shared" si="170"/>
        <v>-0.24005469764357676</v>
      </c>
      <c r="BO237">
        <f t="shared" si="171"/>
        <v>1.608400077660413</v>
      </c>
      <c r="BP237">
        <f t="shared" si="172"/>
        <v>0.21104029039891525</v>
      </c>
      <c r="BQ237">
        <f t="shared" si="173"/>
        <v>0.44377010170938269</v>
      </c>
      <c r="BR237">
        <f t="shared" si="174"/>
        <v>-0.13196937436222192</v>
      </c>
      <c r="BS237">
        <f t="shared" si="175"/>
        <v>-0.33933712916299258</v>
      </c>
      <c r="BT237">
        <f t="shared" si="162"/>
        <v>-0.52064632557427459</v>
      </c>
      <c r="BV237">
        <f t="shared" si="163"/>
        <v>1.6309248247320534</v>
      </c>
      <c r="BW237">
        <f t="shared" si="164"/>
        <v>5.1085970914527765</v>
      </c>
      <c r="BX237">
        <f t="shared" si="165"/>
        <v>0.83629629110762405</v>
      </c>
      <c r="BY237">
        <f t="shared" si="166"/>
        <v>0.83629629110762405</v>
      </c>
      <c r="BZ237">
        <f t="shared" si="167"/>
        <v>-0.17877231348715994</v>
      </c>
    </row>
    <row r="238" spans="1:78" x14ac:dyDescent="0.3">
      <c r="A238" t="s">
        <v>2821</v>
      </c>
      <c r="B238" t="s">
        <v>2838</v>
      </c>
      <c r="C238" t="s">
        <v>2850</v>
      </c>
      <c r="D238" t="s">
        <v>2838</v>
      </c>
      <c r="E238" t="s">
        <v>20</v>
      </c>
      <c r="F238">
        <v>0</v>
      </c>
      <c r="G238">
        <v>0</v>
      </c>
      <c r="H238" t="s">
        <v>2843</v>
      </c>
      <c r="I238">
        <v>3</v>
      </c>
      <c r="J238">
        <v>-3.7643689058441341</v>
      </c>
      <c r="K238">
        <v>-42.171718189759716</v>
      </c>
      <c r="L238">
        <v>-9.6115457513775127</v>
      </c>
      <c r="M238">
        <v>-33.757758935166962</v>
      </c>
      <c r="N238">
        <v>-108.67008854708662</v>
      </c>
      <c r="O238">
        <v>-14.754319664473872</v>
      </c>
      <c r="P238">
        <v>-22.013681658285037</v>
      </c>
      <c r="Q238">
        <v>-22.422560732600829</v>
      </c>
      <c r="R238">
        <v>-67.960368165567971</v>
      </c>
      <c r="S238">
        <v>0</v>
      </c>
      <c r="T238">
        <v>1</v>
      </c>
      <c r="U238" t="s">
        <v>2818</v>
      </c>
      <c r="W238">
        <f t="shared" si="133"/>
        <v>-2.7638923151110589E-2</v>
      </c>
      <c r="X238">
        <f t="shared" si="134"/>
        <v>-0.21927540312111751</v>
      </c>
      <c r="Y238">
        <f t="shared" si="135"/>
        <v>3.1819752411496448E-2</v>
      </c>
      <c r="Z238">
        <f t="shared" si="136"/>
        <v>-0.24557244416175711</v>
      </c>
      <c r="AA238">
        <f t="shared" si="137"/>
        <v>-1.1909036060913412</v>
      </c>
      <c r="AB238">
        <f t="shared" si="138"/>
        <v>-6.7444200102322438E-2</v>
      </c>
      <c r="AC238">
        <f t="shared" si="139"/>
        <v>-0.15242674717787899</v>
      </c>
      <c r="AD238">
        <f t="shared" si="140"/>
        <v>-0.14484805481342802</v>
      </c>
      <c r="AE238">
        <f t="shared" si="141"/>
        <v>-0.48361783291079313</v>
      </c>
      <c r="AF238">
        <f t="shared" si="142"/>
        <v>-0.5239687488631376</v>
      </c>
      <c r="AH238">
        <f t="shared" si="143"/>
        <v>-3.0238762079813899</v>
      </c>
      <c r="AI238">
        <f t="shared" si="144"/>
        <v>4.8612420835526082E-2</v>
      </c>
      <c r="AJ238">
        <f t="shared" si="145"/>
        <v>4.6358807000199453E-2</v>
      </c>
      <c r="AK238">
        <f t="shared" si="146"/>
        <v>0.95364119299980055</v>
      </c>
      <c r="AL238">
        <f t="shared" si="147"/>
        <v>-4.746778624685731E-2</v>
      </c>
      <c r="AN238">
        <f>VLOOKUP(J238,counts!$W$8:$Z$13,4,FALSE)</f>
        <v>53</v>
      </c>
      <c r="AO238">
        <f>VLOOKUP(K238,counts!$W$17:$Z$23,4,FALSE)</f>
        <v>48</v>
      </c>
      <c r="AP238">
        <f>VLOOKUP(L238,counts!$W$27:$Z$33,4,FALSE)</f>
        <v>55</v>
      </c>
      <c r="AQ238">
        <f>VLOOKUP(M238,counts!$W$38:$Z$49,4,FALSE)</f>
        <v>47</v>
      </c>
      <c r="AR238">
        <f>VLOOKUP(N238,counts!$W$53:$Z$54,4,FALSE)</f>
        <v>20</v>
      </c>
      <c r="AS238">
        <f>VLOOKUP(O238,counts!$W$58:$Z$62,4,FALSE)</f>
        <v>52</v>
      </c>
      <c r="AT238">
        <f>VLOOKUP(P238,counts!$W$66:$Z$69,4,FALSE)</f>
        <v>50</v>
      </c>
      <c r="AU238">
        <f>VLOOKUP(Q238,counts!$W$73:$Z$75,4,FALSE)</f>
        <v>50</v>
      </c>
      <c r="AV238">
        <f>VLOOKUP(R238,counts!$W$79:$Z$81,4,FALSE)</f>
        <v>40</v>
      </c>
      <c r="AW238">
        <f t="shared" si="148"/>
        <v>415</v>
      </c>
      <c r="AX238">
        <f t="shared" si="149"/>
        <v>0</v>
      </c>
      <c r="AY238">
        <f t="shared" si="150"/>
        <v>1</v>
      </c>
      <c r="AZ238" t="str">
        <f t="shared" si="151"/>
        <v>Train</v>
      </c>
      <c r="BA238" t="str">
        <f t="shared" si="152"/>
        <v>0-17</v>
      </c>
      <c r="BB238" t="str">
        <f t="shared" si="153"/>
        <v>Blank</v>
      </c>
      <c r="BC238" t="str">
        <f t="shared" si="154"/>
        <v>11-20</v>
      </c>
      <c r="BD238" t="str">
        <f t="shared" si="155"/>
        <v>Blank</v>
      </c>
      <c r="BE238" t="str">
        <f t="shared" si="156"/>
        <v>male</v>
      </c>
      <c r="BF238">
        <f t="shared" si="157"/>
        <v>0</v>
      </c>
      <c r="BG238">
        <f t="shared" si="158"/>
        <v>0</v>
      </c>
      <c r="BH238" t="str">
        <f t="shared" si="159"/>
        <v>S, blank</v>
      </c>
      <c r="BI238">
        <f t="shared" si="160"/>
        <v>3</v>
      </c>
      <c r="BK238">
        <f t="shared" si="161"/>
        <v>-2.8350141766673408E-2</v>
      </c>
      <c r="BL238">
        <f t="shared" si="168"/>
        <v>-0.2148129459049134</v>
      </c>
      <c r="BM238">
        <f t="shared" si="169"/>
        <v>0</v>
      </c>
      <c r="BN238">
        <f t="shared" si="170"/>
        <v>-0.24005469764357676</v>
      </c>
      <c r="BO238">
        <f t="shared" si="171"/>
        <v>-1.1543150029727813</v>
      </c>
      <c r="BP238">
        <f t="shared" si="172"/>
        <v>-6.3943938845999151E-2</v>
      </c>
      <c r="BQ238">
        <f t="shared" si="173"/>
        <v>-0.12308910231949276</v>
      </c>
      <c r="BR238">
        <f t="shared" si="174"/>
        <v>-0.13196937436222192</v>
      </c>
      <c r="BS238">
        <f t="shared" si="175"/>
        <v>-0.33933712916299258</v>
      </c>
      <c r="BT238">
        <f t="shared" si="162"/>
        <v>-0.52064632557427459</v>
      </c>
      <c r="BV238">
        <f t="shared" si="163"/>
        <v>-2.8165186585529263</v>
      </c>
      <c r="BW238">
        <f t="shared" si="164"/>
        <v>5.9813812971519865E-2</v>
      </c>
      <c r="BX238">
        <f t="shared" si="165"/>
        <v>5.6438038681353962E-2</v>
      </c>
      <c r="BY238">
        <f t="shared" si="166"/>
        <v>0.943561961318646</v>
      </c>
      <c r="BZ238">
        <f t="shared" si="167"/>
        <v>-5.8093244555959045E-2</v>
      </c>
    </row>
    <row r="239" spans="1:78" x14ac:dyDescent="0.3">
      <c r="A239" t="s">
        <v>2821</v>
      </c>
      <c r="B239" t="s">
        <v>2838</v>
      </c>
      <c r="C239" t="s">
        <v>2825</v>
      </c>
      <c r="D239" t="s">
        <v>2838</v>
      </c>
      <c r="E239" t="s">
        <v>15</v>
      </c>
      <c r="F239">
        <v>0</v>
      </c>
      <c r="G239">
        <v>0</v>
      </c>
      <c r="H239" t="s">
        <v>527</v>
      </c>
      <c r="I239">
        <v>3</v>
      </c>
      <c r="J239">
        <v>-3.7643689058441341</v>
      </c>
      <c r="K239">
        <v>-42.171718189759716</v>
      </c>
      <c r="L239">
        <v>-82.840254641099079</v>
      </c>
      <c r="M239">
        <v>-33.757758935166962</v>
      </c>
      <c r="N239">
        <v>151.41878811967541</v>
      </c>
      <c r="O239">
        <v>-14.754319664473872</v>
      </c>
      <c r="P239">
        <v>-22.013681658285037</v>
      </c>
      <c r="Q239">
        <v>-11.405315820044242</v>
      </c>
      <c r="R239">
        <v>-67.960368165567971</v>
      </c>
      <c r="S239">
        <v>1</v>
      </c>
      <c r="T239">
        <v>1</v>
      </c>
      <c r="U239" t="s">
        <v>2818</v>
      </c>
      <c r="W239">
        <f t="shared" si="133"/>
        <v>-2.7638923151110589E-2</v>
      </c>
      <c r="X239">
        <f t="shared" si="134"/>
        <v>-0.21927540312111751</v>
      </c>
      <c r="Y239">
        <f t="shared" si="135"/>
        <v>0.27424895647063957</v>
      </c>
      <c r="Z239">
        <f t="shared" si="136"/>
        <v>-0.24557244416175711</v>
      </c>
      <c r="AA239">
        <f t="shared" si="137"/>
        <v>1.6593819257225275</v>
      </c>
      <c r="AB239">
        <f t="shared" si="138"/>
        <v>-6.7444200102322438E-2</v>
      </c>
      <c r="AC239">
        <f t="shared" si="139"/>
        <v>-0.15242674717787899</v>
      </c>
      <c r="AD239">
        <f t="shared" si="140"/>
        <v>-7.3677481834814665E-2</v>
      </c>
      <c r="AE239">
        <f t="shared" si="141"/>
        <v>-0.48361783291079313</v>
      </c>
      <c r="AF239">
        <f t="shared" si="142"/>
        <v>-0.5239687488631376</v>
      </c>
      <c r="AH239">
        <f t="shared" si="143"/>
        <v>0.14000910087023499</v>
      </c>
      <c r="AI239">
        <f t="shared" si="144"/>
        <v>1.1502842673974418</v>
      </c>
      <c r="AJ239">
        <f t="shared" si="145"/>
        <v>0.53494520926280498</v>
      </c>
      <c r="AK239">
        <f t="shared" si="146"/>
        <v>0.53494520926280498</v>
      </c>
      <c r="AL239">
        <f t="shared" si="147"/>
        <v>-0.62559094992354602</v>
      </c>
      <c r="AN239">
        <f>VLOOKUP(J239,counts!$W$8:$Z$13,4,FALSE)</f>
        <v>53</v>
      </c>
      <c r="AO239">
        <f>VLOOKUP(K239,counts!$W$17:$Z$23,4,FALSE)</f>
        <v>48</v>
      </c>
      <c r="AP239">
        <f>VLOOKUP(L239,counts!$W$27:$Z$33,4,FALSE)</f>
        <v>62</v>
      </c>
      <c r="AQ239">
        <f>VLOOKUP(M239,counts!$W$38:$Z$49,4,FALSE)</f>
        <v>47</v>
      </c>
      <c r="AR239">
        <f>VLOOKUP(N239,counts!$W$53:$Z$54,4,FALSE)</f>
        <v>102</v>
      </c>
      <c r="AS239">
        <f>VLOOKUP(O239,counts!$W$58:$Z$62,4,FALSE)</f>
        <v>52</v>
      </c>
      <c r="AT239">
        <f>VLOOKUP(P239,counts!$W$66:$Z$69,4,FALSE)</f>
        <v>50</v>
      </c>
      <c r="AU239">
        <f>VLOOKUP(Q239,counts!$W$73:$Z$75,4,FALSE)</f>
        <v>52</v>
      </c>
      <c r="AV239">
        <f>VLOOKUP(R239,counts!$W$79:$Z$81,4,FALSE)</f>
        <v>40</v>
      </c>
      <c r="AW239">
        <f t="shared" si="148"/>
        <v>506</v>
      </c>
      <c r="AX239">
        <f t="shared" si="149"/>
        <v>1</v>
      </c>
      <c r="AY239">
        <f t="shared" si="150"/>
        <v>1</v>
      </c>
      <c r="AZ239" t="str">
        <f t="shared" si="151"/>
        <v>Train</v>
      </c>
      <c r="BA239" t="str">
        <f t="shared" si="152"/>
        <v>0-17</v>
      </c>
      <c r="BB239" t="str">
        <f t="shared" si="153"/>
        <v>Blank</v>
      </c>
      <c r="BC239" t="str">
        <f t="shared" si="154"/>
        <v>0-10</v>
      </c>
      <c r="BD239" t="str">
        <f t="shared" si="155"/>
        <v>Blank</v>
      </c>
      <c r="BE239" t="str">
        <f t="shared" si="156"/>
        <v>female</v>
      </c>
      <c r="BF239">
        <f t="shared" si="157"/>
        <v>0</v>
      </c>
      <c r="BG239">
        <f t="shared" si="158"/>
        <v>0</v>
      </c>
      <c r="BH239" t="str">
        <f t="shared" si="159"/>
        <v>Q</v>
      </c>
      <c r="BI239">
        <f t="shared" si="160"/>
        <v>3</v>
      </c>
      <c r="BK239">
        <f t="shared" si="161"/>
        <v>-2.8350141766673408E-2</v>
      </c>
      <c r="BL239">
        <f t="shared" si="168"/>
        <v>-0.2148129459049134</v>
      </c>
      <c r="BM239">
        <f t="shared" si="169"/>
        <v>0</v>
      </c>
      <c r="BN239">
        <f t="shared" si="170"/>
        <v>-0.24005469764357676</v>
      </c>
      <c r="BO239">
        <f t="shared" si="171"/>
        <v>1.608400077660413</v>
      </c>
      <c r="BP239">
        <f t="shared" si="172"/>
        <v>-6.3943938845999151E-2</v>
      </c>
      <c r="BQ239">
        <f t="shared" si="173"/>
        <v>-0.12308910231949276</v>
      </c>
      <c r="BR239">
        <f t="shared" si="174"/>
        <v>-6.7126694900034548E-2</v>
      </c>
      <c r="BS239">
        <f t="shared" si="175"/>
        <v>-0.33933712916299258</v>
      </c>
      <c r="BT239">
        <f t="shared" si="162"/>
        <v>-0.52064632557427459</v>
      </c>
      <c r="BV239">
        <f t="shared" si="163"/>
        <v>1.1039101542455798E-2</v>
      </c>
      <c r="BW239">
        <f t="shared" si="164"/>
        <v>1.0111002572514145</v>
      </c>
      <c r="BX239">
        <f t="shared" si="165"/>
        <v>0.50275974736003093</v>
      </c>
      <c r="BY239">
        <f t="shared" si="166"/>
        <v>0.50275974736003093</v>
      </c>
      <c r="BZ239">
        <f t="shared" si="167"/>
        <v>-0.68764286243173101</v>
      </c>
    </row>
    <row r="240" spans="1:78" x14ac:dyDescent="0.3">
      <c r="A240" t="s">
        <v>2820</v>
      </c>
      <c r="B240" t="s">
        <v>2838</v>
      </c>
      <c r="C240" t="s">
        <v>2825</v>
      </c>
      <c r="D240" t="s">
        <v>2838</v>
      </c>
      <c r="E240" t="s">
        <v>15</v>
      </c>
      <c r="F240">
        <v>0</v>
      </c>
      <c r="G240">
        <v>0</v>
      </c>
      <c r="H240" t="s">
        <v>2843</v>
      </c>
      <c r="I240">
        <v>3</v>
      </c>
      <c r="J240">
        <v>-11.613432440426715</v>
      </c>
      <c r="K240">
        <v>-42.171718189759716</v>
      </c>
      <c r="L240">
        <v>-82.840254641099079</v>
      </c>
      <c r="M240">
        <v>-33.757758935166962</v>
      </c>
      <c r="N240">
        <v>151.41878811967541</v>
      </c>
      <c r="O240">
        <v>-14.754319664473872</v>
      </c>
      <c r="P240">
        <v>-22.013681658285037</v>
      </c>
      <c r="Q240">
        <v>-22.422560732600829</v>
      </c>
      <c r="R240">
        <v>-67.960368165567971</v>
      </c>
      <c r="S240">
        <v>1</v>
      </c>
      <c r="T240">
        <v>1</v>
      </c>
      <c r="U240" t="s">
        <v>2818</v>
      </c>
      <c r="W240">
        <f t="shared" si="133"/>
        <v>-8.5268679762827468E-2</v>
      </c>
      <c r="X240">
        <f t="shared" si="134"/>
        <v>-0.21927540312111751</v>
      </c>
      <c r="Y240">
        <f t="shared" si="135"/>
        <v>0.27424895647063957</v>
      </c>
      <c r="Z240">
        <f t="shared" si="136"/>
        <v>-0.24557244416175711</v>
      </c>
      <c r="AA240">
        <f t="shared" si="137"/>
        <v>1.6593819257225275</v>
      </c>
      <c r="AB240">
        <f t="shared" si="138"/>
        <v>-6.7444200102322438E-2</v>
      </c>
      <c r="AC240">
        <f t="shared" si="139"/>
        <v>-0.15242674717787899</v>
      </c>
      <c r="AD240">
        <f t="shared" si="140"/>
        <v>-0.14484805481342802</v>
      </c>
      <c r="AE240">
        <f t="shared" si="141"/>
        <v>-0.48361783291079313</v>
      </c>
      <c r="AF240">
        <f t="shared" si="142"/>
        <v>-0.5239687488631376</v>
      </c>
      <c r="AH240">
        <f t="shared" si="143"/>
        <v>1.1208771279904828E-2</v>
      </c>
      <c r="AI240">
        <f t="shared" si="144"/>
        <v>1.0112718249211061</v>
      </c>
      <c r="AJ240">
        <f t="shared" si="145"/>
        <v>0.50280216348219064</v>
      </c>
      <c r="AK240">
        <f t="shared" si="146"/>
        <v>0.50280216348219064</v>
      </c>
      <c r="AL240">
        <f t="shared" si="147"/>
        <v>-0.68755849940698333</v>
      </c>
      <c r="AN240">
        <f>VLOOKUP(J240,counts!$W$8:$Z$13,4,FALSE)</f>
        <v>52</v>
      </c>
      <c r="AO240">
        <f>VLOOKUP(K240,counts!$W$17:$Z$23,4,FALSE)</f>
        <v>48</v>
      </c>
      <c r="AP240">
        <f>VLOOKUP(L240,counts!$W$27:$Z$33,4,FALSE)</f>
        <v>62</v>
      </c>
      <c r="AQ240">
        <f>VLOOKUP(M240,counts!$W$38:$Z$49,4,FALSE)</f>
        <v>47</v>
      </c>
      <c r="AR240">
        <f>VLOOKUP(N240,counts!$W$53:$Z$54,4,FALSE)</f>
        <v>102</v>
      </c>
      <c r="AS240">
        <f>VLOOKUP(O240,counts!$W$58:$Z$62,4,FALSE)</f>
        <v>52</v>
      </c>
      <c r="AT240">
        <f>VLOOKUP(P240,counts!$W$66:$Z$69,4,FALSE)</f>
        <v>50</v>
      </c>
      <c r="AU240">
        <f>VLOOKUP(Q240,counts!$W$73:$Z$75,4,FALSE)</f>
        <v>50</v>
      </c>
      <c r="AV240">
        <f>VLOOKUP(R240,counts!$W$79:$Z$81,4,FALSE)</f>
        <v>40</v>
      </c>
      <c r="AW240">
        <f t="shared" si="148"/>
        <v>503</v>
      </c>
      <c r="AX240">
        <f t="shared" si="149"/>
        <v>1</v>
      </c>
      <c r="AY240">
        <f t="shared" si="150"/>
        <v>1</v>
      </c>
      <c r="AZ240" t="str">
        <f t="shared" si="151"/>
        <v>Train</v>
      </c>
      <c r="BA240" t="str">
        <f t="shared" si="152"/>
        <v>18-30</v>
      </c>
      <c r="BB240" t="str">
        <f t="shared" si="153"/>
        <v>Blank</v>
      </c>
      <c r="BC240" t="str">
        <f t="shared" si="154"/>
        <v>0-10</v>
      </c>
      <c r="BD240" t="str">
        <f t="shared" si="155"/>
        <v>Blank</v>
      </c>
      <c r="BE240" t="str">
        <f t="shared" si="156"/>
        <v>female</v>
      </c>
      <c r="BF240">
        <f t="shared" si="157"/>
        <v>0</v>
      </c>
      <c r="BG240">
        <f t="shared" si="158"/>
        <v>0</v>
      </c>
      <c r="BH240" t="str">
        <f t="shared" si="159"/>
        <v>S, blank</v>
      </c>
      <c r="BI240">
        <f t="shared" si="160"/>
        <v>3</v>
      </c>
      <c r="BK240">
        <f t="shared" si="161"/>
        <v>-8.7462856143731463E-2</v>
      </c>
      <c r="BL240">
        <f t="shared" si="168"/>
        <v>-0.2148129459049134</v>
      </c>
      <c r="BM240">
        <f t="shared" si="169"/>
        <v>0</v>
      </c>
      <c r="BN240">
        <f t="shared" si="170"/>
        <v>-0.24005469764357676</v>
      </c>
      <c r="BO240">
        <f t="shared" si="171"/>
        <v>1.608400077660413</v>
      </c>
      <c r="BP240">
        <f t="shared" si="172"/>
        <v>-6.3943938845999151E-2</v>
      </c>
      <c r="BQ240">
        <f t="shared" si="173"/>
        <v>-0.12308910231949276</v>
      </c>
      <c r="BR240">
        <f t="shared" si="174"/>
        <v>-0.13196937436222192</v>
      </c>
      <c r="BS240">
        <f t="shared" si="175"/>
        <v>-0.33933712916299258</v>
      </c>
      <c r="BT240">
        <f t="shared" si="162"/>
        <v>-0.52064632557427459</v>
      </c>
      <c r="BV240">
        <f t="shared" si="163"/>
        <v>-0.11291629229678962</v>
      </c>
      <c r="BW240">
        <f t="shared" si="164"/>
        <v>0.89322542683562622</v>
      </c>
      <c r="BX240">
        <f t="shared" si="165"/>
        <v>0.47180088233263412</v>
      </c>
      <c r="BY240">
        <f t="shared" si="166"/>
        <v>0.47180088233263412</v>
      </c>
      <c r="BZ240">
        <f t="shared" si="167"/>
        <v>-0.75119824186907724</v>
      </c>
    </row>
    <row r="241" spans="1:78" x14ac:dyDescent="0.3">
      <c r="A241" t="s">
        <v>2821</v>
      </c>
      <c r="B241" t="s">
        <v>2838</v>
      </c>
      <c r="C241" t="s">
        <v>2849</v>
      </c>
      <c r="D241" t="s">
        <v>2838</v>
      </c>
      <c r="E241" t="s">
        <v>20</v>
      </c>
      <c r="F241">
        <v>3</v>
      </c>
      <c r="G241">
        <v>2</v>
      </c>
      <c r="H241" t="s">
        <v>2843</v>
      </c>
      <c r="I241">
        <v>3</v>
      </c>
      <c r="J241">
        <v>-3.7643689058441341</v>
      </c>
      <c r="K241">
        <v>-42.171718189759716</v>
      </c>
      <c r="L241">
        <v>40.172297072540438</v>
      </c>
      <c r="M241">
        <v>-33.757758935166962</v>
      </c>
      <c r="N241">
        <v>-108.67008854708662</v>
      </c>
      <c r="O241">
        <v>-37.641742266793358</v>
      </c>
      <c r="P241">
        <v>75.609641767585757</v>
      </c>
      <c r="Q241">
        <v>-22.422560732600829</v>
      </c>
      <c r="R241">
        <v>-67.960368165567971</v>
      </c>
      <c r="S241">
        <v>0</v>
      </c>
      <c r="T241">
        <v>1</v>
      </c>
      <c r="U241" t="s">
        <v>2818</v>
      </c>
      <c r="W241">
        <f t="shared" si="133"/>
        <v>-2.7638923151110589E-2</v>
      </c>
      <c r="X241">
        <f t="shared" si="134"/>
        <v>-0.21927540312111751</v>
      </c>
      <c r="Y241">
        <f t="shared" si="135"/>
        <v>-0.13299344140000791</v>
      </c>
      <c r="Z241">
        <f t="shared" si="136"/>
        <v>-0.24557244416175711</v>
      </c>
      <c r="AA241">
        <f t="shared" si="137"/>
        <v>-1.1909036060913412</v>
      </c>
      <c r="AB241">
        <f t="shared" si="138"/>
        <v>-0.17206602916124281</v>
      </c>
      <c r="AC241">
        <f t="shared" si="139"/>
        <v>0.5235349510734969</v>
      </c>
      <c r="AD241">
        <f t="shared" si="140"/>
        <v>-0.14484805481342802</v>
      </c>
      <c r="AE241">
        <f t="shared" si="141"/>
        <v>-0.48361783291079313</v>
      </c>
      <c r="AF241">
        <f t="shared" si="142"/>
        <v>-0.5239687488631376</v>
      </c>
      <c r="AH241">
        <f t="shared" si="143"/>
        <v>-2.6173495326004388</v>
      </c>
      <c r="AI241">
        <f t="shared" si="144"/>
        <v>7.2996080387263712E-2</v>
      </c>
      <c r="AJ241">
        <f t="shared" si="145"/>
        <v>6.8030146355164786E-2</v>
      </c>
      <c r="AK241">
        <f t="shared" si="146"/>
        <v>0.9319698536448352</v>
      </c>
      <c r="AL241">
        <f t="shared" si="147"/>
        <v>-7.0454810694325298E-2</v>
      </c>
      <c r="AN241">
        <f>VLOOKUP(J241,counts!$W$8:$Z$13,4,FALSE)</f>
        <v>53</v>
      </c>
      <c r="AO241">
        <f>VLOOKUP(K241,counts!$W$17:$Z$23,4,FALSE)</f>
        <v>48</v>
      </c>
      <c r="AP241">
        <f>VLOOKUP(L241,counts!$W$27:$Z$33,4,FALSE)</f>
        <v>50</v>
      </c>
      <c r="AQ241">
        <f>VLOOKUP(M241,counts!$W$38:$Z$49,4,FALSE)</f>
        <v>47</v>
      </c>
      <c r="AR241">
        <f>VLOOKUP(N241,counts!$W$53:$Z$54,4,FALSE)</f>
        <v>20</v>
      </c>
      <c r="AS241">
        <f>VLOOKUP(O241,counts!$W$58:$Z$62,4,FALSE)</f>
        <v>49</v>
      </c>
      <c r="AT241">
        <f>VLOOKUP(P241,counts!$W$66:$Z$69,4,FALSE)</f>
        <v>69</v>
      </c>
      <c r="AU241">
        <f>VLOOKUP(Q241,counts!$W$73:$Z$75,4,FALSE)</f>
        <v>50</v>
      </c>
      <c r="AV241">
        <f>VLOOKUP(R241,counts!$W$79:$Z$81,4,FALSE)</f>
        <v>40</v>
      </c>
      <c r="AW241">
        <f t="shared" si="148"/>
        <v>426</v>
      </c>
      <c r="AX241">
        <f t="shared" si="149"/>
        <v>0</v>
      </c>
      <c r="AY241">
        <f t="shared" si="150"/>
        <v>1</v>
      </c>
      <c r="AZ241" t="str">
        <f t="shared" si="151"/>
        <v>Train</v>
      </c>
      <c r="BA241" t="str">
        <f t="shared" si="152"/>
        <v>0-17</v>
      </c>
      <c r="BB241" t="str">
        <f t="shared" si="153"/>
        <v>Blank</v>
      </c>
      <c r="BC241" t="str">
        <f t="shared" si="154"/>
        <v>21-30</v>
      </c>
      <c r="BD241" t="str">
        <f t="shared" si="155"/>
        <v>Blank</v>
      </c>
      <c r="BE241" t="str">
        <f t="shared" si="156"/>
        <v>male</v>
      </c>
      <c r="BF241">
        <f t="shared" si="157"/>
        <v>3</v>
      </c>
      <c r="BG241">
        <f t="shared" si="158"/>
        <v>2</v>
      </c>
      <c r="BH241" t="str">
        <f t="shared" si="159"/>
        <v>S, blank</v>
      </c>
      <c r="BI241">
        <f t="shared" si="160"/>
        <v>3</v>
      </c>
      <c r="BK241">
        <f t="shared" si="161"/>
        <v>-2.8350141766673408E-2</v>
      </c>
      <c r="BL241">
        <f t="shared" si="168"/>
        <v>-0.2148129459049134</v>
      </c>
      <c r="BM241">
        <f t="shared" si="169"/>
        <v>0</v>
      </c>
      <c r="BN241">
        <f t="shared" si="170"/>
        <v>-0.24005469764357676</v>
      </c>
      <c r="BO241">
        <f t="shared" si="171"/>
        <v>-1.1543150029727813</v>
      </c>
      <c r="BP241">
        <f t="shared" si="172"/>
        <v>-0.16313603882124689</v>
      </c>
      <c r="BQ241">
        <f t="shared" si="173"/>
        <v>0.42276994263555601</v>
      </c>
      <c r="BR241">
        <f t="shared" si="174"/>
        <v>-0.13196937436222192</v>
      </c>
      <c r="BS241">
        <f t="shared" si="175"/>
        <v>-0.33933712916299258</v>
      </c>
      <c r="BT241">
        <f t="shared" si="162"/>
        <v>-0.52064632557427459</v>
      </c>
      <c r="BV241">
        <f t="shared" si="163"/>
        <v>-2.3698517135731247</v>
      </c>
      <c r="BW241">
        <f t="shared" si="164"/>
        <v>9.3494589228758265E-2</v>
      </c>
      <c r="BX241">
        <f t="shared" si="165"/>
        <v>8.5500733290962153E-2</v>
      </c>
      <c r="BY241">
        <f t="shared" si="166"/>
        <v>0.91449926670903781</v>
      </c>
      <c r="BZ241">
        <f t="shared" si="167"/>
        <v>-8.9378613000594673E-2</v>
      </c>
    </row>
    <row r="242" spans="1:78" x14ac:dyDescent="0.3">
      <c r="A242" t="s">
        <v>2811</v>
      </c>
      <c r="B242" t="s">
        <v>2838</v>
      </c>
      <c r="C242" t="s">
        <v>2849</v>
      </c>
      <c r="D242" t="s">
        <v>2838</v>
      </c>
      <c r="E242" t="s">
        <v>15</v>
      </c>
      <c r="F242">
        <v>1</v>
      </c>
      <c r="G242" t="s">
        <v>2842</v>
      </c>
      <c r="H242" t="s">
        <v>2843</v>
      </c>
      <c r="I242">
        <v>3</v>
      </c>
      <c r="J242">
        <v>-13.385578549662212</v>
      </c>
      <c r="K242">
        <v>-42.171718189759716</v>
      </c>
      <c r="L242">
        <v>40.172297072540438</v>
      </c>
      <c r="M242">
        <v>-33.757758935166962</v>
      </c>
      <c r="N242">
        <v>151.41878811967541</v>
      </c>
      <c r="O242">
        <v>48.695090775187893</v>
      </c>
      <c r="P242">
        <v>-92.646375958720569</v>
      </c>
      <c r="Q242">
        <v>-22.422560732600829</v>
      </c>
      <c r="R242">
        <v>-67.960368165567971</v>
      </c>
      <c r="S242">
        <v>0</v>
      </c>
      <c r="T242">
        <v>1</v>
      </c>
      <c r="U242" t="s">
        <v>2818</v>
      </c>
      <c r="W242">
        <f t="shared" si="133"/>
        <v>-9.8280212731782335E-2</v>
      </c>
      <c r="X242">
        <f t="shared" si="134"/>
        <v>-0.21927540312111751</v>
      </c>
      <c r="Y242">
        <f t="shared" si="135"/>
        <v>-0.13299344140000791</v>
      </c>
      <c r="Z242">
        <f t="shared" si="136"/>
        <v>-0.24557244416175711</v>
      </c>
      <c r="AA242">
        <f t="shared" si="137"/>
        <v>1.6593819257225275</v>
      </c>
      <c r="AB242">
        <f t="shared" si="138"/>
        <v>0.222592537028351</v>
      </c>
      <c r="AC242">
        <f t="shared" si="139"/>
        <v>-0.64150040617543735</v>
      </c>
      <c r="AD242">
        <f t="shared" si="140"/>
        <v>-0.14484805481342802</v>
      </c>
      <c r="AE242">
        <f t="shared" si="141"/>
        <v>-0.48361783291079313</v>
      </c>
      <c r="AF242">
        <f t="shared" si="142"/>
        <v>-0.5239687488631376</v>
      </c>
      <c r="AH242">
        <f t="shared" si="143"/>
        <v>-0.60808208142658238</v>
      </c>
      <c r="AI242">
        <f t="shared" si="144"/>
        <v>0.54439397177145188</v>
      </c>
      <c r="AJ242">
        <f t="shared" si="145"/>
        <v>0.35249682511193742</v>
      </c>
      <c r="AK242">
        <f t="shared" si="146"/>
        <v>0.64750317488806264</v>
      </c>
      <c r="AL242">
        <f t="shared" si="147"/>
        <v>-0.43463158211843816</v>
      </c>
      <c r="AN242">
        <f>VLOOKUP(J242,counts!$W$8:$Z$13,4,FALSE)</f>
        <v>51</v>
      </c>
      <c r="AO242">
        <f>VLOOKUP(K242,counts!$W$17:$Z$23,4,FALSE)</f>
        <v>48</v>
      </c>
      <c r="AP242">
        <f>VLOOKUP(L242,counts!$W$27:$Z$33,4,FALSE)</f>
        <v>50</v>
      </c>
      <c r="AQ242">
        <f>VLOOKUP(M242,counts!$W$38:$Z$49,4,FALSE)</f>
        <v>47</v>
      </c>
      <c r="AR242">
        <f>VLOOKUP(N242,counts!$W$53:$Z$54,4,FALSE)</f>
        <v>102</v>
      </c>
      <c r="AS242">
        <f>VLOOKUP(O242,counts!$W$58:$Z$62,4,FALSE)</f>
        <v>61</v>
      </c>
      <c r="AT242">
        <f>VLOOKUP(P242,counts!$W$66:$Z$69,4,FALSE)</f>
        <v>36</v>
      </c>
      <c r="AU242">
        <f>VLOOKUP(Q242,counts!$W$73:$Z$75,4,FALSE)</f>
        <v>50</v>
      </c>
      <c r="AV242">
        <f>VLOOKUP(R242,counts!$W$79:$Z$81,4,FALSE)</f>
        <v>40</v>
      </c>
      <c r="AW242">
        <f t="shared" si="148"/>
        <v>485</v>
      </c>
      <c r="AX242">
        <f t="shared" si="149"/>
        <v>0</v>
      </c>
      <c r="AY242">
        <f t="shared" si="150"/>
        <v>1</v>
      </c>
      <c r="AZ242" t="str">
        <f t="shared" si="151"/>
        <v>Train</v>
      </c>
      <c r="BA242" t="str">
        <f t="shared" si="152"/>
        <v>41-50</v>
      </c>
      <c r="BB242" t="str">
        <f t="shared" si="153"/>
        <v>Blank</v>
      </c>
      <c r="BC242" t="str">
        <f t="shared" si="154"/>
        <v>21-30</v>
      </c>
      <c r="BD242" t="str">
        <f t="shared" si="155"/>
        <v>Blank</v>
      </c>
      <c r="BE242" t="str">
        <f t="shared" si="156"/>
        <v>female</v>
      </c>
      <c r="BF242">
        <f t="shared" si="157"/>
        <v>1</v>
      </c>
      <c r="BG242" t="str">
        <f t="shared" si="158"/>
        <v>3, 4, 5, 6, 9</v>
      </c>
      <c r="BH242" t="str">
        <f t="shared" si="159"/>
        <v>S, blank</v>
      </c>
      <c r="BI242">
        <f t="shared" si="160"/>
        <v>3</v>
      </c>
      <c r="BK242">
        <f t="shared" si="161"/>
        <v>-0.10080920839685074</v>
      </c>
      <c r="BL242">
        <f t="shared" si="168"/>
        <v>-0.2148129459049134</v>
      </c>
      <c r="BM242">
        <f t="shared" si="169"/>
        <v>0</v>
      </c>
      <c r="BN242">
        <f t="shared" si="170"/>
        <v>-0.24005469764357676</v>
      </c>
      <c r="BO242">
        <f t="shared" si="171"/>
        <v>1.608400077660413</v>
      </c>
      <c r="BP242">
        <f t="shared" si="172"/>
        <v>0.21104029039891525</v>
      </c>
      <c r="BQ242">
        <f t="shared" si="173"/>
        <v>-0.5180305333261348</v>
      </c>
      <c r="BR242">
        <f t="shared" si="174"/>
        <v>-0.13196937436222192</v>
      </c>
      <c r="BS242">
        <f t="shared" si="175"/>
        <v>-0.33933712916299258</v>
      </c>
      <c r="BT242">
        <f t="shared" si="162"/>
        <v>-0.52064632557427459</v>
      </c>
      <c r="BV242">
        <f t="shared" si="163"/>
        <v>-0.24621984631163635</v>
      </c>
      <c r="BW242">
        <f t="shared" si="164"/>
        <v>0.78175034110304542</v>
      </c>
      <c r="BX242">
        <f t="shared" si="165"/>
        <v>0.43875414140180807</v>
      </c>
      <c r="BY242">
        <f t="shared" si="166"/>
        <v>0.56124585859819187</v>
      </c>
      <c r="BZ242">
        <f t="shared" si="167"/>
        <v>-0.57759621884253298</v>
      </c>
    </row>
    <row r="243" spans="1:78" x14ac:dyDescent="0.3">
      <c r="A243" t="s">
        <v>2821</v>
      </c>
      <c r="B243" t="s">
        <v>2838</v>
      </c>
      <c r="C243" t="s">
        <v>2825</v>
      </c>
      <c r="D243" t="s">
        <v>2838</v>
      </c>
      <c r="E243" t="s">
        <v>20</v>
      </c>
      <c r="F243">
        <v>0</v>
      </c>
      <c r="G243">
        <v>0</v>
      </c>
      <c r="H243" t="s">
        <v>2843</v>
      </c>
      <c r="I243">
        <v>3</v>
      </c>
      <c r="J243">
        <v>-3.7643689058441341</v>
      </c>
      <c r="K243">
        <v>-42.171718189759716</v>
      </c>
      <c r="L243">
        <v>-82.840254641099079</v>
      </c>
      <c r="M243">
        <v>-33.757758935166962</v>
      </c>
      <c r="N243">
        <v>-108.67008854708662</v>
      </c>
      <c r="O243">
        <v>-14.754319664473872</v>
      </c>
      <c r="P243">
        <v>-22.013681658285037</v>
      </c>
      <c r="Q243">
        <v>-22.422560732600829</v>
      </c>
      <c r="R243">
        <v>-67.960368165567971</v>
      </c>
      <c r="S243">
        <v>0</v>
      </c>
      <c r="T243">
        <v>1</v>
      </c>
      <c r="U243" t="s">
        <v>2818</v>
      </c>
      <c r="W243">
        <f t="shared" si="133"/>
        <v>-2.7638923151110589E-2</v>
      </c>
      <c r="X243">
        <f t="shared" si="134"/>
        <v>-0.21927540312111751</v>
      </c>
      <c r="Y243">
        <f t="shared" si="135"/>
        <v>0.27424895647063957</v>
      </c>
      <c r="Z243">
        <f t="shared" si="136"/>
        <v>-0.24557244416175711</v>
      </c>
      <c r="AA243">
        <f t="shared" si="137"/>
        <v>-1.1909036060913412</v>
      </c>
      <c r="AB243">
        <f t="shared" si="138"/>
        <v>-6.7444200102322438E-2</v>
      </c>
      <c r="AC243">
        <f t="shared" si="139"/>
        <v>-0.15242674717787899</v>
      </c>
      <c r="AD243">
        <f t="shared" si="140"/>
        <v>-0.14484805481342802</v>
      </c>
      <c r="AE243">
        <f t="shared" si="141"/>
        <v>-0.48361783291079313</v>
      </c>
      <c r="AF243">
        <f t="shared" si="142"/>
        <v>-0.5239687488631376</v>
      </c>
      <c r="AH243">
        <f t="shared" si="143"/>
        <v>-2.7814470039222474</v>
      </c>
      <c r="AI243">
        <f t="shared" si="144"/>
        <v>6.1948802331281839E-2</v>
      </c>
      <c r="AJ243">
        <f t="shared" si="145"/>
        <v>5.8335017841996219E-2</v>
      </c>
      <c r="AK243">
        <f t="shared" si="146"/>
        <v>0.94166498215800376</v>
      </c>
      <c r="AL243">
        <f t="shared" si="147"/>
        <v>-6.0105712930062505E-2</v>
      </c>
      <c r="AN243">
        <f>VLOOKUP(J243,counts!$W$8:$Z$13,4,FALSE)</f>
        <v>53</v>
      </c>
      <c r="AO243">
        <f>VLOOKUP(K243,counts!$W$17:$Z$23,4,FALSE)</f>
        <v>48</v>
      </c>
      <c r="AP243">
        <f>VLOOKUP(L243,counts!$W$27:$Z$33,4,FALSE)</f>
        <v>62</v>
      </c>
      <c r="AQ243">
        <f>VLOOKUP(M243,counts!$W$38:$Z$49,4,FALSE)</f>
        <v>47</v>
      </c>
      <c r="AR243">
        <f>VLOOKUP(N243,counts!$W$53:$Z$54,4,FALSE)</f>
        <v>20</v>
      </c>
      <c r="AS243">
        <f>VLOOKUP(O243,counts!$W$58:$Z$62,4,FALSE)</f>
        <v>52</v>
      </c>
      <c r="AT243">
        <f>VLOOKUP(P243,counts!$W$66:$Z$69,4,FALSE)</f>
        <v>50</v>
      </c>
      <c r="AU243">
        <f>VLOOKUP(Q243,counts!$W$73:$Z$75,4,FALSE)</f>
        <v>50</v>
      </c>
      <c r="AV243">
        <f>VLOOKUP(R243,counts!$W$79:$Z$81,4,FALSE)</f>
        <v>40</v>
      </c>
      <c r="AW243">
        <f t="shared" si="148"/>
        <v>422</v>
      </c>
      <c r="AX243">
        <f t="shared" si="149"/>
        <v>0</v>
      </c>
      <c r="AY243">
        <f t="shared" si="150"/>
        <v>1</v>
      </c>
      <c r="AZ243" t="str">
        <f t="shared" si="151"/>
        <v>Train</v>
      </c>
      <c r="BA243" t="str">
        <f t="shared" si="152"/>
        <v>0-17</v>
      </c>
      <c r="BB243" t="str">
        <f t="shared" si="153"/>
        <v>Blank</v>
      </c>
      <c r="BC243" t="str">
        <f t="shared" si="154"/>
        <v>0-10</v>
      </c>
      <c r="BD243" t="str">
        <f t="shared" si="155"/>
        <v>Blank</v>
      </c>
      <c r="BE243" t="str">
        <f t="shared" si="156"/>
        <v>male</v>
      </c>
      <c r="BF243">
        <f t="shared" si="157"/>
        <v>0</v>
      </c>
      <c r="BG243">
        <f t="shared" si="158"/>
        <v>0</v>
      </c>
      <c r="BH243" t="str">
        <f t="shared" si="159"/>
        <v>S, blank</v>
      </c>
      <c r="BI243">
        <f t="shared" si="160"/>
        <v>3</v>
      </c>
      <c r="BK243">
        <f t="shared" si="161"/>
        <v>-2.8350141766673408E-2</v>
      </c>
      <c r="BL243">
        <f t="shared" si="168"/>
        <v>-0.2148129459049134</v>
      </c>
      <c r="BM243">
        <f t="shared" si="169"/>
        <v>0</v>
      </c>
      <c r="BN243">
        <f t="shared" si="170"/>
        <v>-0.24005469764357676</v>
      </c>
      <c r="BO243">
        <f t="shared" si="171"/>
        <v>-1.1543150029727813</v>
      </c>
      <c r="BP243">
        <f t="shared" si="172"/>
        <v>-6.3943938845999151E-2</v>
      </c>
      <c r="BQ243">
        <f t="shared" si="173"/>
        <v>-0.12308910231949276</v>
      </c>
      <c r="BR243">
        <f t="shared" si="174"/>
        <v>-0.13196937436222192</v>
      </c>
      <c r="BS243">
        <f t="shared" si="175"/>
        <v>-0.33933712916299258</v>
      </c>
      <c r="BT243">
        <f t="shared" si="162"/>
        <v>-0.52064632557427459</v>
      </c>
      <c r="BV243">
        <f t="shared" si="163"/>
        <v>-2.8165186585529263</v>
      </c>
      <c r="BW243">
        <f t="shared" si="164"/>
        <v>5.9813812971519865E-2</v>
      </c>
      <c r="BX243">
        <f t="shared" si="165"/>
        <v>5.6438038681353962E-2</v>
      </c>
      <c r="BY243">
        <f t="shared" si="166"/>
        <v>0.943561961318646</v>
      </c>
      <c r="BZ243">
        <f t="shared" si="167"/>
        <v>-5.8093244555959045E-2</v>
      </c>
    </row>
    <row r="244" spans="1:78" x14ac:dyDescent="0.3">
      <c r="A244" t="s">
        <v>2821</v>
      </c>
      <c r="B244" t="s">
        <v>2838</v>
      </c>
      <c r="C244" t="s">
        <v>2825</v>
      </c>
      <c r="D244" t="s">
        <v>2838</v>
      </c>
      <c r="E244" t="s">
        <v>20</v>
      </c>
      <c r="F244">
        <v>0</v>
      </c>
      <c r="G244">
        <v>0</v>
      </c>
      <c r="H244" t="s">
        <v>2843</v>
      </c>
      <c r="I244">
        <v>3</v>
      </c>
      <c r="J244">
        <v>-3.7643689058441341</v>
      </c>
      <c r="K244">
        <v>-42.171718189759716</v>
      </c>
      <c r="L244">
        <v>-82.840254641099079</v>
      </c>
      <c r="M244">
        <v>-33.757758935166962</v>
      </c>
      <c r="N244">
        <v>-108.67008854708662</v>
      </c>
      <c r="O244">
        <v>-14.754319664473872</v>
      </c>
      <c r="P244">
        <v>-22.013681658285037</v>
      </c>
      <c r="Q244">
        <v>-22.422560732600829</v>
      </c>
      <c r="R244">
        <v>-67.960368165567971</v>
      </c>
      <c r="S244">
        <v>0</v>
      </c>
      <c r="T244">
        <v>1</v>
      </c>
      <c r="U244" t="s">
        <v>2818</v>
      </c>
      <c r="W244">
        <f t="shared" si="133"/>
        <v>-2.7638923151110589E-2</v>
      </c>
      <c r="X244">
        <f t="shared" si="134"/>
        <v>-0.21927540312111751</v>
      </c>
      <c r="Y244">
        <f t="shared" si="135"/>
        <v>0.27424895647063957</v>
      </c>
      <c r="Z244">
        <f t="shared" si="136"/>
        <v>-0.24557244416175711</v>
      </c>
      <c r="AA244">
        <f t="shared" si="137"/>
        <v>-1.1909036060913412</v>
      </c>
      <c r="AB244">
        <f t="shared" si="138"/>
        <v>-6.7444200102322438E-2</v>
      </c>
      <c r="AC244">
        <f t="shared" si="139"/>
        <v>-0.15242674717787899</v>
      </c>
      <c r="AD244">
        <f t="shared" si="140"/>
        <v>-0.14484805481342802</v>
      </c>
      <c r="AE244">
        <f t="shared" si="141"/>
        <v>-0.48361783291079313</v>
      </c>
      <c r="AF244">
        <f t="shared" si="142"/>
        <v>-0.5239687488631376</v>
      </c>
      <c r="AH244">
        <f t="shared" si="143"/>
        <v>-2.7814470039222474</v>
      </c>
      <c r="AI244">
        <f t="shared" si="144"/>
        <v>6.1948802331281839E-2</v>
      </c>
      <c r="AJ244">
        <f t="shared" si="145"/>
        <v>5.8335017841996219E-2</v>
      </c>
      <c r="AK244">
        <f t="shared" si="146"/>
        <v>0.94166498215800376</v>
      </c>
      <c r="AL244">
        <f t="shared" si="147"/>
        <v>-6.0105712930062505E-2</v>
      </c>
      <c r="AN244">
        <f>VLOOKUP(J244,counts!$W$8:$Z$13,4,FALSE)</f>
        <v>53</v>
      </c>
      <c r="AO244">
        <f>VLOOKUP(K244,counts!$W$17:$Z$23,4,FALSE)</f>
        <v>48</v>
      </c>
      <c r="AP244">
        <f>VLOOKUP(L244,counts!$W$27:$Z$33,4,FALSE)</f>
        <v>62</v>
      </c>
      <c r="AQ244">
        <f>VLOOKUP(M244,counts!$W$38:$Z$49,4,FALSE)</f>
        <v>47</v>
      </c>
      <c r="AR244">
        <f>VLOOKUP(N244,counts!$W$53:$Z$54,4,FALSE)</f>
        <v>20</v>
      </c>
      <c r="AS244">
        <f>VLOOKUP(O244,counts!$W$58:$Z$62,4,FALSE)</f>
        <v>52</v>
      </c>
      <c r="AT244">
        <f>VLOOKUP(P244,counts!$W$66:$Z$69,4,FALSE)</f>
        <v>50</v>
      </c>
      <c r="AU244">
        <f>VLOOKUP(Q244,counts!$W$73:$Z$75,4,FALSE)</f>
        <v>50</v>
      </c>
      <c r="AV244">
        <f>VLOOKUP(R244,counts!$W$79:$Z$81,4,FALSE)</f>
        <v>40</v>
      </c>
      <c r="AW244">
        <f t="shared" si="148"/>
        <v>422</v>
      </c>
      <c r="AX244">
        <f t="shared" si="149"/>
        <v>0</v>
      </c>
      <c r="AY244">
        <f t="shared" si="150"/>
        <v>1</v>
      </c>
      <c r="AZ244" t="str">
        <f t="shared" si="151"/>
        <v>Train</v>
      </c>
      <c r="BA244" t="str">
        <f t="shared" si="152"/>
        <v>0-17</v>
      </c>
      <c r="BB244" t="str">
        <f t="shared" si="153"/>
        <v>Blank</v>
      </c>
      <c r="BC244" t="str">
        <f t="shared" si="154"/>
        <v>0-10</v>
      </c>
      <c r="BD244" t="str">
        <f t="shared" si="155"/>
        <v>Blank</v>
      </c>
      <c r="BE244" t="str">
        <f t="shared" si="156"/>
        <v>male</v>
      </c>
      <c r="BF244">
        <f t="shared" si="157"/>
        <v>0</v>
      </c>
      <c r="BG244">
        <f t="shared" si="158"/>
        <v>0</v>
      </c>
      <c r="BH244" t="str">
        <f t="shared" si="159"/>
        <v>S, blank</v>
      </c>
      <c r="BI244">
        <f t="shared" si="160"/>
        <v>3</v>
      </c>
      <c r="BK244">
        <f t="shared" si="161"/>
        <v>-2.8350141766673408E-2</v>
      </c>
      <c r="BL244">
        <f t="shared" si="168"/>
        <v>-0.2148129459049134</v>
      </c>
      <c r="BM244">
        <f t="shared" si="169"/>
        <v>0</v>
      </c>
      <c r="BN244">
        <f t="shared" si="170"/>
        <v>-0.24005469764357676</v>
      </c>
      <c r="BO244">
        <f t="shared" si="171"/>
        <v>-1.1543150029727813</v>
      </c>
      <c r="BP244">
        <f t="shared" si="172"/>
        <v>-6.3943938845999151E-2</v>
      </c>
      <c r="BQ244">
        <f t="shared" si="173"/>
        <v>-0.12308910231949276</v>
      </c>
      <c r="BR244">
        <f t="shared" si="174"/>
        <v>-0.13196937436222192</v>
      </c>
      <c r="BS244">
        <f t="shared" si="175"/>
        <v>-0.33933712916299258</v>
      </c>
      <c r="BT244">
        <f t="shared" si="162"/>
        <v>-0.52064632557427459</v>
      </c>
      <c r="BV244">
        <f t="shared" si="163"/>
        <v>-2.8165186585529263</v>
      </c>
      <c r="BW244">
        <f t="shared" si="164"/>
        <v>5.9813812971519865E-2</v>
      </c>
      <c r="BX244">
        <f t="shared" si="165"/>
        <v>5.6438038681353962E-2</v>
      </c>
      <c r="BY244">
        <f t="shared" si="166"/>
        <v>0.943561961318646</v>
      </c>
      <c r="BZ244">
        <f t="shared" si="167"/>
        <v>-5.8093244555959045E-2</v>
      </c>
    </row>
    <row r="245" spans="1:78" x14ac:dyDescent="0.3">
      <c r="A245" t="s">
        <v>2810</v>
      </c>
      <c r="B245" t="s">
        <v>2838</v>
      </c>
      <c r="C245" t="s">
        <v>2825</v>
      </c>
      <c r="D245" t="s">
        <v>2838</v>
      </c>
      <c r="E245" t="s">
        <v>20</v>
      </c>
      <c r="F245">
        <v>0</v>
      </c>
      <c r="G245">
        <v>0</v>
      </c>
      <c r="H245" t="s">
        <v>44</v>
      </c>
      <c r="I245">
        <v>3</v>
      </c>
      <c r="J245">
        <v>32.769878926258563</v>
      </c>
      <c r="K245">
        <v>-42.171718189759716</v>
      </c>
      <c r="L245">
        <v>-82.840254641099079</v>
      </c>
      <c r="M245">
        <v>-33.757758935166962</v>
      </c>
      <c r="N245">
        <v>-108.67008854708662</v>
      </c>
      <c r="O245">
        <v>-14.754319664473872</v>
      </c>
      <c r="P245">
        <v>-22.013681658285037</v>
      </c>
      <c r="Q245">
        <v>72.444458573419169</v>
      </c>
      <c r="R245">
        <v>-67.960368165567971</v>
      </c>
      <c r="S245">
        <v>0</v>
      </c>
      <c r="T245">
        <v>1</v>
      </c>
      <c r="U245" t="s">
        <v>2818</v>
      </c>
      <c r="W245">
        <f t="shared" si="133"/>
        <v>0.24060451777399761</v>
      </c>
      <c r="X245">
        <f t="shared" si="134"/>
        <v>-0.21927540312111751</v>
      </c>
      <c r="Y245">
        <f t="shared" si="135"/>
        <v>0.27424895647063957</v>
      </c>
      <c r="Z245">
        <f t="shared" si="136"/>
        <v>-0.24557244416175711</v>
      </c>
      <c r="AA245">
        <f t="shared" si="137"/>
        <v>-1.1909036060913412</v>
      </c>
      <c r="AB245">
        <f t="shared" si="138"/>
        <v>-6.7444200102322438E-2</v>
      </c>
      <c r="AC245">
        <f t="shared" si="139"/>
        <v>-0.15242674717787899</v>
      </c>
      <c r="AD245">
        <f t="shared" si="140"/>
        <v>0.46798575022321215</v>
      </c>
      <c r="AE245">
        <f t="shared" si="141"/>
        <v>-0.48361783291079313</v>
      </c>
      <c r="AF245">
        <f t="shared" si="142"/>
        <v>-0.5239687488631376</v>
      </c>
      <c r="AH245">
        <f t="shared" si="143"/>
        <v>-1.9003697579604988</v>
      </c>
      <c r="AI245">
        <f t="shared" si="144"/>
        <v>0.14951332525835839</v>
      </c>
      <c r="AJ245">
        <f t="shared" si="145"/>
        <v>0.13006663078460146</v>
      </c>
      <c r="AK245">
        <f t="shared" si="146"/>
        <v>0.86993336921539854</v>
      </c>
      <c r="AL245">
        <f t="shared" si="147"/>
        <v>-0.13933865737518733</v>
      </c>
      <c r="AN245">
        <f>VLOOKUP(J245,counts!$W$8:$Z$13,4,FALSE)</f>
        <v>61</v>
      </c>
      <c r="AO245">
        <f>VLOOKUP(K245,counts!$W$17:$Z$23,4,FALSE)</f>
        <v>48</v>
      </c>
      <c r="AP245">
        <f>VLOOKUP(L245,counts!$W$27:$Z$33,4,FALSE)</f>
        <v>62</v>
      </c>
      <c r="AQ245">
        <f>VLOOKUP(M245,counts!$W$38:$Z$49,4,FALSE)</f>
        <v>47</v>
      </c>
      <c r="AR245">
        <f>VLOOKUP(N245,counts!$W$53:$Z$54,4,FALSE)</f>
        <v>20</v>
      </c>
      <c r="AS245">
        <f>VLOOKUP(O245,counts!$W$58:$Z$62,4,FALSE)</f>
        <v>52</v>
      </c>
      <c r="AT245">
        <f>VLOOKUP(P245,counts!$W$66:$Z$69,4,FALSE)</f>
        <v>50</v>
      </c>
      <c r="AU245">
        <f>VLOOKUP(Q245,counts!$W$73:$Z$75,4,FALSE)</f>
        <v>68</v>
      </c>
      <c r="AV245">
        <f>VLOOKUP(R245,counts!$W$79:$Z$81,4,FALSE)</f>
        <v>40</v>
      </c>
      <c r="AW245">
        <f t="shared" si="148"/>
        <v>448</v>
      </c>
      <c r="AX245">
        <f t="shared" si="149"/>
        <v>0</v>
      </c>
      <c r="AY245">
        <f t="shared" si="150"/>
        <v>1</v>
      </c>
      <c r="AZ245" t="str">
        <f t="shared" si="151"/>
        <v>Train</v>
      </c>
      <c r="BA245" t="str">
        <f t="shared" si="152"/>
        <v>31-40</v>
      </c>
      <c r="BB245" t="str">
        <f t="shared" si="153"/>
        <v>Blank</v>
      </c>
      <c r="BC245" t="str">
        <f t="shared" si="154"/>
        <v>0-10</v>
      </c>
      <c r="BD245" t="str">
        <f t="shared" si="155"/>
        <v>Blank</v>
      </c>
      <c r="BE245" t="str">
        <f t="shared" si="156"/>
        <v>male</v>
      </c>
      <c r="BF245">
        <f t="shared" si="157"/>
        <v>0</v>
      </c>
      <c r="BG245">
        <f t="shared" si="158"/>
        <v>0</v>
      </c>
      <c r="BH245" t="str">
        <f t="shared" si="159"/>
        <v>C</v>
      </c>
      <c r="BI245">
        <f t="shared" si="160"/>
        <v>3</v>
      </c>
      <c r="BK245">
        <f t="shared" si="161"/>
        <v>0.24679587375027071</v>
      </c>
      <c r="BL245">
        <f t="shared" si="168"/>
        <v>-0.2148129459049134</v>
      </c>
      <c r="BM245">
        <f t="shared" si="169"/>
        <v>0</v>
      </c>
      <c r="BN245">
        <f t="shared" si="170"/>
        <v>-0.24005469764357676</v>
      </c>
      <c r="BO245">
        <f t="shared" si="171"/>
        <v>-1.1543150029727813</v>
      </c>
      <c r="BP245">
        <f t="shared" si="172"/>
        <v>-6.3943938845999151E-2</v>
      </c>
      <c r="BQ245">
        <f t="shared" si="173"/>
        <v>-0.12308910231949276</v>
      </c>
      <c r="BR245">
        <f t="shared" si="174"/>
        <v>0.42637636209158797</v>
      </c>
      <c r="BS245">
        <f t="shared" si="175"/>
        <v>-0.33933712916299258</v>
      </c>
      <c r="BT245">
        <f t="shared" si="162"/>
        <v>-0.52064632557427459</v>
      </c>
      <c r="BV245">
        <f t="shared" si="163"/>
        <v>-1.983026906582172</v>
      </c>
      <c r="BW245">
        <f t="shared" si="164"/>
        <v>0.13765194649644463</v>
      </c>
      <c r="BX245">
        <f t="shared" si="165"/>
        <v>0.12099653757932088</v>
      </c>
      <c r="BY245">
        <f t="shared" si="166"/>
        <v>0.87900346242067906</v>
      </c>
      <c r="BZ245">
        <f t="shared" si="167"/>
        <v>-0.12896644225957693</v>
      </c>
    </row>
    <row r="246" spans="1:78" x14ac:dyDescent="0.3">
      <c r="A246" t="s">
        <v>2820</v>
      </c>
      <c r="B246" t="s">
        <v>2823</v>
      </c>
      <c r="C246" t="s">
        <v>2850</v>
      </c>
      <c r="D246" t="s">
        <v>2838</v>
      </c>
      <c r="E246" t="s">
        <v>15</v>
      </c>
      <c r="F246">
        <v>1</v>
      </c>
      <c r="G246">
        <v>1</v>
      </c>
      <c r="H246" t="s">
        <v>2843</v>
      </c>
      <c r="I246">
        <v>3</v>
      </c>
      <c r="J246">
        <v>-11.613432440426715</v>
      </c>
      <c r="K246">
        <v>123.30204897661667</v>
      </c>
      <c r="L246">
        <v>-9.6115457513775127</v>
      </c>
      <c r="M246">
        <v>-33.757758935166962</v>
      </c>
      <c r="N246">
        <v>151.41878811967541</v>
      </c>
      <c r="O246">
        <v>48.695090775187893</v>
      </c>
      <c r="P246">
        <v>79.365382998232107</v>
      </c>
      <c r="Q246">
        <v>-22.422560732600829</v>
      </c>
      <c r="R246">
        <v>-67.960368165567971</v>
      </c>
      <c r="S246">
        <v>0</v>
      </c>
      <c r="T246">
        <v>1</v>
      </c>
      <c r="U246" t="s">
        <v>2818</v>
      </c>
      <c r="W246">
        <f t="shared" si="133"/>
        <v>-8.5268679762827468E-2</v>
      </c>
      <c r="X246">
        <f t="shared" si="134"/>
        <v>0.64111939602149381</v>
      </c>
      <c r="Y246">
        <f t="shared" si="135"/>
        <v>3.1819752411496448E-2</v>
      </c>
      <c r="Z246">
        <f t="shared" si="136"/>
        <v>-0.24557244416175711</v>
      </c>
      <c r="AA246">
        <f t="shared" si="137"/>
        <v>1.6593819257225275</v>
      </c>
      <c r="AB246">
        <f t="shared" si="138"/>
        <v>0.222592537028351</v>
      </c>
      <c r="AC246">
        <f t="shared" si="139"/>
        <v>0.54954038841540609</v>
      </c>
      <c r="AD246">
        <f t="shared" si="140"/>
        <v>-0.14484805481342802</v>
      </c>
      <c r="AE246">
        <f t="shared" si="141"/>
        <v>-0.48361783291079313</v>
      </c>
      <c r="AF246">
        <f t="shared" si="142"/>
        <v>-0.5239687488631376</v>
      </c>
      <c r="AH246">
        <f t="shared" si="143"/>
        <v>1.6211782390873313</v>
      </c>
      <c r="AI246">
        <f t="shared" si="144"/>
        <v>5.0590475739342224</v>
      </c>
      <c r="AJ246">
        <f t="shared" si="145"/>
        <v>0.834957559286717</v>
      </c>
      <c r="AK246">
        <f t="shared" si="146"/>
        <v>0.165042440713283</v>
      </c>
      <c r="AL246">
        <f t="shared" si="147"/>
        <v>-1.8015526217118951</v>
      </c>
      <c r="AN246">
        <f>VLOOKUP(J246,counts!$W$8:$Z$13,4,FALSE)</f>
        <v>52</v>
      </c>
      <c r="AO246">
        <f>VLOOKUP(K246,counts!$W$17:$Z$23,4,FALSE)</f>
        <v>73</v>
      </c>
      <c r="AP246">
        <f>VLOOKUP(L246,counts!$W$27:$Z$33,4,FALSE)</f>
        <v>55</v>
      </c>
      <c r="AQ246">
        <f>VLOOKUP(M246,counts!$W$38:$Z$49,4,FALSE)</f>
        <v>47</v>
      </c>
      <c r="AR246">
        <f>VLOOKUP(N246,counts!$W$53:$Z$54,4,FALSE)</f>
        <v>102</v>
      </c>
      <c r="AS246">
        <f>VLOOKUP(O246,counts!$W$58:$Z$62,4,FALSE)</f>
        <v>61</v>
      </c>
      <c r="AT246">
        <f>VLOOKUP(P246,counts!$W$66:$Z$69,4,FALSE)</f>
        <v>70</v>
      </c>
      <c r="AU246">
        <f>VLOOKUP(Q246,counts!$W$73:$Z$75,4,FALSE)</f>
        <v>50</v>
      </c>
      <c r="AV246">
        <f>VLOOKUP(R246,counts!$W$79:$Z$81,4,FALSE)</f>
        <v>40</v>
      </c>
      <c r="AW246">
        <f t="shared" si="148"/>
        <v>550</v>
      </c>
      <c r="AX246">
        <f t="shared" si="149"/>
        <v>0</v>
      </c>
      <c r="AY246">
        <f t="shared" si="150"/>
        <v>1</v>
      </c>
      <c r="AZ246" t="str">
        <f t="shared" si="151"/>
        <v>Train</v>
      </c>
      <c r="BA246" t="str">
        <f t="shared" si="152"/>
        <v>18-30</v>
      </c>
      <c r="BB246" t="str">
        <f t="shared" si="153"/>
        <v>F, G, T</v>
      </c>
      <c r="BC246" t="str">
        <f t="shared" si="154"/>
        <v>11-20</v>
      </c>
      <c r="BD246" t="str">
        <f t="shared" si="155"/>
        <v>Blank</v>
      </c>
      <c r="BE246" t="str">
        <f t="shared" si="156"/>
        <v>female</v>
      </c>
      <c r="BF246">
        <f t="shared" si="157"/>
        <v>1</v>
      </c>
      <c r="BG246">
        <f t="shared" si="158"/>
        <v>1</v>
      </c>
      <c r="BH246" t="str">
        <f t="shared" si="159"/>
        <v>S, blank</v>
      </c>
      <c r="BI246">
        <f t="shared" si="160"/>
        <v>3</v>
      </c>
      <c r="BK246">
        <f t="shared" si="161"/>
        <v>-8.7462856143731463E-2</v>
      </c>
      <c r="BL246">
        <f t="shared" si="168"/>
        <v>0.62807202347308144</v>
      </c>
      <c r="BM246">
        <f t="shared" si="169"/>
        <v>0</v>
      </c>
      <c r="BN246">
        <f t="shared" si="170"/>
        <v>-0.24005469764357676</v>
      </c>
      <c r="BO246">
        <f t="shared" si="171"/>
        <v>1.608400077660413</v>
      </c>
      <c r="BP246">
        <f t="shared" si="172"/>
        <v>0.21104029039891525</v>
      </c>
      <c r="BQ246">
        <f t="shared" si="173"/>
        <v>0.44377010170938269</v>
      </c>
      <c r="BR246">
        <f t="shared" si="174"/>
        <v>-0.13196937436222192</v>
      </c>
      <c r="BS246">
        <f t="shared" si="175"/>
        <v>-0.33933712916299258</v>
      </c>
      <c r="BT246">
        <f t="shared" si="162"/>
        <v>-0.52064632557427459</v>
      </c>
      <c r="BV246">
        <f t="shared" si="163"/>
        <v>1.5718121103549947</v>
      </c>
      <c r="BW246">
        <f t="shared" si="164"/>
        <v>4.8153662674100293</v>
      </c>
      <c r="BX246">
        <f t="shared" si="165"/>
        <v>0.82804178550126528</v>
      </c>
      <c r="BY246">
        <f t="shared" si="166"/>
        <v>0.17195821449873472</v>
      </c>
      <c r="BZ246">
        <f t="shared" si="167"/>
        <v>-1.7605037706439783</v>
      </c>
    </row>
    <row r="247" spans="1:78" x14ac:dyDescent="0.3">
      <c r="A247" t="s">
        <v>2821</v>
      </c>
      <c r="B247" t="s">
        <v>2838</v>
      </c>
      <c r="C247" t="s">
        <v>2825</v>
      </c>
      <c r="D247" t="s">
        <v>2838</v>
      </c>
      <c r="E247" t="s">
        <v>20</v>
      </c>
      <c r="F247">
        <v>0</v>
      </c>
      <c r="G247">
        <v>0</v>
      </c>
      <c r="H247" t="s">
        <v>2843</v>
      </c>
      <c r="I247">
        <v>3</v>
      </c>
      <c r="J247">
        <v>-3.7643689058441341</v>
      </c>
      <c r="K247">
        <v>-42.171718189759716</v>
      </c>
      <c r="L247">
        <v>-82.840254641099079</v>
      </c>
      <c r="M247">
        <v>-33.757758935166962</v>
      </c>
      <c r="N247">
        <v>-108.67008854708662</v>
      </c>
      <c r="O247">
        <v>-14.754319664473872</v>
      </c>
      <c r="P247">
        <v>-22.013681658285037</v>
      </c>
      <c r="Q247">
        <v>-22.422560732600829</v>
      </c>
      <c r="R247">
        <v>-67.960368165567971</v>
      </c>
      <c r="S247">
        <v>1</v>
      </c>
      <c r="T247">
        <v>1</v>
      </c>
      <c r="U247" t="s">
        <v>2818</v>
      </c>
      <c r="W247">
        <f t="shared" si="133"/>
        <v>-2.7638923151110589E-2</v>
      </c>
      <c r="X247">
        <f t="shared" si="134"/>
        <v>-0.21927540312111751</v>
      </c>
      <c r="Y247">
        <f t="shared" si="135"/>
        <v>0.27424895647063957</v>
      </c>
      <c r="Z247">
        <f t="shared" si="136"/>
        <v>-0.24557244416175711</v>
      </c>
      <c r="AA247">
        <f t="shared" si="137"/>
        <v>-1.1909036060913412</v>
      </c>
      <c r="AB247">
        <f t="shared" si="138"/>
        <v>-6.7444200102322438E-2</v>
      </c>
      <c r="AC247">
        <f t="shared" si="139"/>
        <v>-0.15242674717787899</v>
      </c>
      <c r="AD247">
        <f t="shared" si="140"/>
        <v>-0.14484805481342802</v>
      </c>
      <c r="AE247">
        <f t="shared" si="141"/>
        <v>-0.48361783291079313</v>
      </c>
      <c r="AF247">
        <f t="shared" si="142"/>
        <v>-0.5239687488631376</v>
      </c>
      <c r="AH247">
        <f t="shared" si="143"/>
        <v>-2.7814470039222474</v>
      </c>
      <c r="AI247">
        <f t="shared" si="144"/>
        <v>6.1948802331281839E-2</v>
      </c>
      <c r="AJ247">
        <f t="shared" si="145"/>
        <v>5.8335017841996219E-2</v>
      </c>
      <c r="AK247">
        <f t="shared" si="146"/>
        <v>5.8335017841996219E-2</v>
      </c>
      <c r="AL247">
        <f t="shared" si="147"/>
        <v>-2.84155271685231</v>
      </c>
      <c r="AN247">
        <f>VLOOKUP(J247,counts!$W$8:$Z$13,4,FALSE)</f>
        <v>53</v>
      </c>
      <c r="AO247">
        <f>VLOOKUP(K247,counts!$W$17:$Z$23,4,FALSE)</f>
        <v>48</v>
      </c>
      <c r="AP247">
        <f>VLOOKUP(L247,counts!$W$27:$Z$33,4,FALSE)</f>
        <v>62</v>
      </c>
      <c r="AQ247">
        <f>VLOOKUP(M247,counts!$W$38:$Z$49,4,FALSE)</f>
        <v>47</v>
      </c>
      <c r="AR247">
        <f>VLOOKUP(N247,counts!$W$53:$Z$54,4,FALSE)</f>
        <v>20</v>
      </c>
      <c r="AS247">
        <f>VLOOKUP(O247,counts!$W$58:$Z$62,4,FALSE)</f>
        <v>52</v>
      </c>
      <c r="AT247">
        <f>VLOOKUP(P247,counts!$W$66:$Z$69,4,FALSE)</f>
        <v>50</v>
      </c>
      <c r="AU247">
        <f>VLOOKUP(Q247,counts!$W$73:$Z$75,4,FALSE)</f>
        <v>50</v>
      </c>
      <c r="AV247">
        <f>VLOOKUP(R247,counts!$W$79:$Z$81,4,FALSE)</f>
        <v>40</v>
      </c>
      <c r="AW247">
        <f t="shared" si="148"/>
        <v>422</v>
      </c>
      <c r="AX247">
        <f t="shared" si="149"/>
        <v>1</v>
      </c>
      <c r="AY247">
        <f t="shared" si="150"/>
        <v>1</v>
      </c>
      <c r="AZ247" t="str">
        <f t="shared" si="151"/>
        <v>Train</v>
      </c>
      <c r="BA247" t="str">
        <f t="shared" si="152"/>
        <v>0-17</v>
      </c>
      <c r="BB247" t="str">
        <f t="shared" si="153"/>
        <v>Blank</v>
      </c>
      <c r="BC247" t="str">
        <f t="shared" si="154"/>
        <v>0-10</v>
      </c>
      <c r="BD247" t="str">
        <f t="shared" si="155"/>
        <v>Blank</v>
      </c>
      <c r="BE247" t="str">
        <f t="shared" si="156"/>
        <v>male</v>
      </c>
      <c r="BF247">
        <f t="shared" si="157"/>
        <v>0</v>
      </c>
      <c r="BG247">
        <f t="shared" si="158"/>
        <v>0</v>
      </c>
      <c r="BH247" t="str">
        <f t="shared" si="159"/>
        <v>S, blank</v>
      </c>
      <c r="BI247">
        <f t="shared" si="160"/>
        <v>3</v>
      </c>
      <c r="BK247">
        <f t="shared" si="161"/>
        <v>-2.8350141766673408E-2</v>
      </c>
      <c r="BL247">
        <f t="shared" si="168"/>
        <v>-0.2148129459049134</v>
      </c>
      <c r="BM247">
        <f t="shared" si="169"/>
        <v>0</v>
      </c>
      <c r="BN247">
        <f t="shared" si="170"/>
        <v>-0.24005469764357676</v>
      </c>
      <c r="BO247">
        <f t="shared" si="171"/>
        <v>-1.1543150029727813</v>
      </c>
      <c r="BP247">
        <f t="shared" si="172"/>
        <v>-6.3943938845999151E-2</v>
      </c>
      <c r="BQ247">
        <f t="shared" si="173"/>
        <v>-0.12308910231949276</v>
      </c>
      <c r="BR247">
        <f t="shared" si="174"/>
        <v>-0.13196937436222192</v>
      </c>
      <c r="BS247">
        <f t="shared" si="175"/>
        <v>-0.33933712916299258</v>
      </c>
      <c r="BT247">
        <f t="shared" si="162"/>
        <v>-0.52064632557427459</v>
      </c>
      <c r="BV247">
        <f t="shared" si="163"/>
        <v>-2.8165186585529263</v>
      </c>
      <c r="BW247">
        <f t="shared" si="164"/>
        <v>5.9813812971519865E-2</v>
      </c>
      <c r="BX247">
        <f t="shared" si="165"/>
        <v>5.6438038681353962E-2</v>
      </c>
      <c r="BY247">
        <f t="shared" si="166"/>
        <v>5.6438038681353962E-2</v>
      </c>
      <c r="BZ247">
        <f t="shared" si="167"/>
        <v>-2.8746119031088853</v>
      </c>
    </row>
    <row r="248" spans="1:78" x14ac:dyDescent="0.3">
      <c r="A248" t="s">
        <v>2821</v>
      </c>
      <c r="B248" t="s">
        <v>2838</v>
      </c>
      <c r="C248" t="s">
        <v>2825</v>
      </c>
      <c r="D248" t="s">
        <v>2838</v>
      </c>
      <c r="E248" t="s">
        <v>20</v>
      </c>
      <c r="F248">
        <v>0</v>
      </c>
      <c r="G248">
        <v>0</v>
      </c>
      <c r="H248" t="s">
        <v>44</v>
      </c>
      <c r="I248">
        <v>3</v>
      </c>
      <c r="J248">
        <v>-3.7643689058441341</v>
      </c>
      <c r="K248">
        <v>-42.171718189759716</v>
      </c>
      <c r="L248">
        <v>-82.840254641099079</v>
      </c>
      <c r="M248">
        <v>-33.757758935166962</v>
      </c>
      <c r="N248">
        <v>-108.67008854708662</v>
      </c>
      <c r="O248">
        <v>-14.754319664473872</v>
      </c>
      <c r="P248">
        <v>-22.013681658285037</v>
      </c>
      <c r="Q248">
        <v>72.444458573419169</v>
      </c>
      <c r="R248">
        <v>-67.960368165567971</v>
      </c>
      <c r="S248">
        <v>0</v>
      </c>
      <c r="T248">
        <v>1</v>
      </c>
      <c r="U248" t="s">
        <v>2818</v>
      </c>
      <c r="W248">
        <f t="shared" si="133"/>
        <v>-2.7638923151110589E-2</v>
      </c>
      <c r="X248">
        <f t="shared" si="134"/>
        <v>-0.21927540312111751</v>
      </c>
      <c r="Y248">
        <f t="shared" si="135"/>
        <v>0.27424895647063957</v>
      </c>
      <c r="Z248">
        <f t="shared" si="136"/>
        <v>-0.24557244416175711</v>
      </c>
      <c r="AA248">
        <f t="shared" si="137"/>
        <v>-1.1909036060913412</v>
      </c>
      <c r="AB248">
        <f t="shared" si="138"/>
        <v>-6.7444200102322438E-2</v>
      </c>
      <c r="AC248">
        <f t="shared" si="139"/>
        <v>-0.15242674717787899</v>
      </c>
      <c r="AD248">
        <f t="shared" si="140"/>
        <v>0.46798575022321215</v>
      </c>
      <c r="AE248">
        <f t="shared" si="141"/>
        <v>-0.48361783291079313</v>
      </c>
      <c r="AF248">
        <f t="shared" si="142"/>
        <v>-0.5239687488631376</v>
      </c>
      <c r="AH248">
        <f t="shared" si="143"/>
        <v>-2.1686131988856072</v>
      </c>
      <c r="AI248">
        <f t="shared" si="144"/>
        <v>0.1143360684021648</v>
      </c>
      <c r="AJ248">
        <f t="shared" si="145"/>
        <v>0.10260465549330205</v>
      </c>
      <c r="AK248">
        <f t="shared" si="146"/>
        <v>0.897395344506698</v>
      </c>
      <c r="AL248">
        <f t="shared" si="147"/>
        <v>-0.1082587732109002</v>
      </c>
      <c r="AN248">
        <f>VLOOKUP(J248,counts!$W$8:$Z$13,4,FALSE)</f>
        <v>53</v>
      </c>
      <c r="AO248">
        <f>VLOOKUP(K248,counts!$W$17:$Z$23,4,FALSE)</f>
        <v>48</v>
      </c>
      <c r="AP248">
        <f>VLOOKUP(L248,counts!$W$27:$Z$33,4,FALSE)</f>
        <v>62</v>
      </c>
      <c r="AQ248">
        <f>VLOOKUP(M248,counts!$W$38:$Z$49,4,FALSE)</f>
        <v>47</v>
      </c>
      <c r="AR248">
        <f>VLOOKUP(N248,counts!$W$53:$Z$54,4,FALSE)</f>
        <v>20</v>
      </c>
      <c r="AS248">
        <f>VLOOKUP(O248,counts!$W$58:$Z$62,4,FALSE)</f>
        <v>52</v>
      </c>
      <c r="AT248">
        <f>VLOOKUP(P248,counts!$W$66:$Z$69,4,FALSE)</f>
        <v>50</v>
      </c>
      <c r="AU248">
        <f>VLOOKUP(Q248,counts!$W$73:$Z$75,4,FALSE)</f>
        <v>68</v>
      </c>
      <c r="AV248">
        <f>VLOOKUP(R248,counts!$W$79:$Z$81,4,FALSE)</f>
        <v>40</v>
      </c>
      <c r="AW248">
        <f t="shared" si="148"/>
        <v>440</v>
      </c>
      <c r="AX248">
        <f t="shared" si="149"/>
        <v>0</v>
      </c>
      <c r="AY248">
        <f t="shared" si="150"/>
        <v>1</v>
      </c>
      <c r="AZ248" t="str">
        <f t="shared" si="151"/>
        <v>Train</v>
      </c>
      <c r="BA248" t="str">
        <f t="shared" si="152"/>
        <v>0-17</v>
      </c>
      <c r="BB248" t="str">
        <f t="shared" si="153"/>
        <v>Blank</v>
      </c>
      <c r="BC248" t="str">
        <f t="shared" si="154"/>
        <v>0-10</v>
      </c>
      <c r="BD248" t="str">
        <f t="shared" si="155"/>
        <v>Blank</v>
      </c>
      <c r="BE248" t="str">
        <f t="shared" si="156"/>
        <v>male</v>
      </c>
      <c r="BF248">
        <f t="shared" si="157"/>
        <v>0</v>
      </c>
      <c r="BG248">
        <f t="shared" si="158"/>
        <v>0</v>
      </c>
      <c r="BH248" t="str">
        <f t="shared" si="159"/>
        <v>C</v>
      </c>
      <c r="BI248">
        <f t="shared" si="160"/>
        <v>3</v>
      </c>
      <c r="BK248">
        <f t="shared" si="161"/>
        <v>-2.8350141766673408E-2</v>
      </c>
      <c r="BL248">
        <f t="shared" si="168"/>
        <v>-0.2148129459049134</v>
      </c>
      <c r="BM248">
        <f t="shared" si="169"/>
        <v>0</v>
      </c>
      <c r="BN248">
        <f t="shared" si="170"/>
        <v>-0.24005469764357676</v>
      </c>
      <c r="BO248">
        <f t="shared" si="171"/>
        <v>-1.1543150029727813</v>
      </c>
      <c r="BP248">
        <f t="shared" si="172"/>
        <v>-6.3943938845999151E-2</v>
      </c>
      <c r="BQ248">
        <f t="shared" si="173"/>
        <v>-0.12308910231949276</v>
      </c>
      <c r="BR248">
        <f t="shared" si="174"/>
        <v>0.42637636209158797</v>
      </c>
      <c r="BS248">
        <f t="shared" si="175"/>
        <v>-0.33933712916299258</v>
      </c>
      <c r="BT248">
        <f t="shared" si="162"/>
        <v>-0.52064632557427459</v>
      </c>
      <c r="BV248">
        <f t="shared" si="163"/>
        <v>-2.2581729220991162</v>
      </c>
      <c r="BW248">
        <f t="shared" si="164"/>
        <v>0.10454131549763737</v>
      </c>
      <c r="BX248">
        <f t="shared" si="165"/>
        <v>9.4646813143913572E-2</v>
      </c>
      <c r="BY248">
        <f t="shared" si="166"/>
        <v>0.90535318685608646</v>
      </c>
      <c r="BZ248">
        <f t="shared" si="167"/>
        <v>-9.9430149695076173E-2</v>
      </c>
    </row>
    <row r="249" spans="1:78" x14ac:dyDescent="0.3">
      <c r="A249" t="s">
        <v>2821</v>
      </c>
      <c r="B249" t="s">
        <v>2838</v>
      </c>
      <c r="C249" t="s">
        <v>2825</v>
      </c>
      <c r="D249" t="s">
        <v>2838</v>
      </c>
      <c r="E249" t="s">
        <v>20</v>
      </c>
      <c r="F249">
        <v>0</v>
      </c>
      <c r="G249">
        <v>0</v>
      </c>
      <c r="H249" t="s">
        <v>44</v>
      </c>
      <c r="I249">
        <v>3</v>
      </c>
      <c r="J249">
        <v>-3.7643689058441341</v>
      </c>
      <c r="K249">
        <v>-42.171718189759716</v>
      </c>
      <c r="L249">
        <v>-82.840254641099079</v>
      </c>
      <c r="M249">
        <v>-33.757758935166962</v>
      </c>
      <c r="N249">
        <v>-108.67008854708662</v>
      </c>
      <c r="O249">
        <v>-14.754319664473872</v>
      </c>
      <c r="P249">
        <v>-22.013681658285037</v>
      </c>
      <c r="Q249">
        <v>72.444458573419169</v>
      </c>
      <c r="R249">
        <v>-67.960368165567971</v>
      </c>
      <c r="S249">
        <v>0</v>
      </c>
      <c r="T249">
        <v>1</v>
      </c>
      <c r="U249" t="s">
        <v>2818</v>
      </c>
      <c r="W249">
        <f t="shared" si="133"/>
        <v>-2.7638923151110589E-2</v>
      </c>
      <c r="X249">
        <f t="shared" si="134"/>
        <v>-0.21927540312111751</v>
      </c>
      <c r="Y249">
        <f t="shared" si="135"/>
        <v>0.27424895647063957</v>
      </c>
      <c r="Z249">
        <f t="shared" si="136"/>
        <v>-0.24557244416175711</v>
      </c>
      <c r="AA249">
        <f t="shared" si="137"/>
        <v>-1.1909036060913412</v>
      </c>
      <c r="AB249">
        <f t="shared" si="138"/>
        <v>-6.7444200102322438E-2</v>
      </c>
      <c r="AC249">
        <f t="shared" si="139"/>
        <v>-0.15242674717787899</v>
      </c>
      <c r="AD249">
        <f t="shared" si="140"/>
        <v>0.46798575022321215</v>
      </c>
      <c r="AE249">
        <f t="shared" si="141"/>
        <v>-0.48361783291079313</v>
      </c>
      <c r="AF249">
        <f t="shared" si="142"/>
        <v>-0.5239687488631376</v>
      </c>
      <c r="AH249">
        <f t="shared" si="143"/>
        <v>-2.1686131988856072</v>
      </c>
      <c r="AI249">
        <f t="shared" si="144"/>
        <v>0.1143360684021648</v>
      </c>
      <c r="AJ249">
        <f t="shared" si="145"/>
        <v>0.10260465549330205</v>
      </c>
      <c r="AK249">
        <f t="shared" si="146"/>
        <v>0.897395344506698</v>
      </c>
      <c r="AL249">
        <f t="shared" si="147"/>
        <v>-0.1082587732109002</v>
      </c>
      <c r="AN249">
        <f>VLOOKUP(J249,counts!$W$8:$Z$13,4,FALSE)</f>
        <v>53</v>
      </c>
      <c r="AO249">
        <f>VLOOKUP(K249,counts!$W$17:$Z$23,4,FALSE)</f>
        <v>48</v>
      </c>
      <c r="AP249">
        <f>VLOOKUP(L249,counts!$W$27:$Z$33,4,FALSE)</f>
        <v>62</v>
      </c>
      <c r="AQ249">
        <f>VLOOKUP(M249,counts!$W$38:$Z$49,4,FALSE)</f>
        <v>47</v>
      </c>
      <c r="AR249">
        <f>VLOOKUP(N249,counts!$W$53:$Z$54,4,FALSE)</f>
        <v>20</v>
      </c>
      <c r="AS249">
        <f>VLOOKUP(O249,counts!$W$58:$Z$62,4,FALSE)</f>
        <v>52</v>
      </c>
      <c r="AT249">
        <f>VLOOKUP(P249,counts!$W$66:$Z$69,4,FALSE)</f>
        <v>50</v>
      </c>
      <c r="AU249">
        <f>VLOOKUP(Q249,counts!$W$73:$Z$75,4,FALSE)</f>
        <v>68</v>
      </c>
      <c r="AV249">
        <f>VLOOKUP(R249,counts!$W$79:$Z$81,4,FALSE)</f>
        <v>40</v>
      </c>
      <c r="AW249">
        <f t="shared" si="148"/>
        <v>440</v>
      </c>
      <c r="AX249">
        <f t="shared" si="149"/>
        <v>0</v>
      </c>
      <c r="AY249">
        <f t="shared" si="150"/>
        <v>1</v>
      </c>
      <c r="AZ249" t="str">
        <f t="shared" si="151"/>
        <v>Train</v>
      </c>
      <c r="BA249" t="str">
        <f t="shared" si="152"/>
        <v>0-17</v>
      </c>
      <c r="BB249" t="str">
        <f t="shared" si="153"/>
        <v>Blank</v>
      </c>
      <c r="BC249" t="str">
        <f t="shared" si="154"/>
        <v>0-10</v>
      </c>
      <c r="BD249" t="str">
        <f t="shared" si="155"/>
        <v>Blank</v>
      </c>
      <c r="BE249" t="str">
        <f t="shared" si="156"/>
        <v>male</v>
      </c>
      <c r="BF249">
        <f t="shared" si="157"/>
        <v>0</v>
      </c>
      <c r="BG249">
        <f t="shared" si="158"/>
        <v>0</v>
      </c>
      <c r="BH249" t="str">
        <f t="shared" si="159"/>
        <v>C</v>
      </c>
      <c r="BI249">
        <f t="shared" si="160"/>
        <v>3</v>
      </c>
      <c r="BK249">
        <f t="shared" si="161"/>
        <v>-2.8350141766673408E-2</v>
      </c>
      <c r="BL249">
        <f t="shared" si="168"/>
        <v>-0.2148129459049134</v>
      </c>
      <c r="BM249">
        <f t="shared" si="169"/>
        <v>0</v>
      </c>
      <c r="BN249">
        <f t="shared" si="170"/>
        <v>-0.24005469764357676</v>
      </c>
      <c r="BO249">
        <f t="shared" si="171"/>
        <v>-1.1543150029727813</v>
      </c>
      <c r="BP249">
        <f t="shared" si="172"/>
        <v>-6.3943938845999151E-2</v>
      </c>
      <c r="BQ249">
        <f t="shared" si="173"/>
        <v>-0.12308910231949276</v>
      </c>
      <c r="BR249">
        <f t="shared" si="174"/>
        <v>0.42637636209158797</v>
      </c>
      <c r="BS249">
        <f t="shared" si="175"/>
        <v>-0.33933712916299258</v>
      </c>
      <c r="BT249">
        <f t="shared" si="162"/>
        <v>-0.52064632557427459</v>
      </c>
      <c r="BV249">
        <f t="shared" si="163"/>
        <v>-2.2581729220991162</v>
      </c>
      <c r="BW249">
        <f t="shared" si="164"/>
        <v>0.10454131549763737</v>
      </c>
      <c r="BX249">
        <f t="shared" si="165"/>
        <v>9.4646813143913572E-2</v>
      </c>
      <c r="BY249">
        <f t="shared" si="166"/>
        <v>0.90535318685608646</v>
      </c>
      <c r="BZ249">
        <f t="shared" si="167"/>
        <v>-9.9430149695076173E-2</v>
      </c>
    </row>
    <row r="250" spans="1:78" x14ac:dyDescent="0.3">
      <c r="A250" t="s">
        <v>2821</v>
      </c>
      <c r="B250" t="s">
        <v>2838</v>
      </c>
      <c r="C250" t="s">
        <v>2850</v>
      </c>
      <c r="D250" t="s">
        <v>2838</v>
      </c>
      <c r="E250" t="s">
        <v>20</v>
      </c>
      <c r="F250">
        <v>1</v>
      </c>
      <c r="G250">
        <v>0</v>
      </c>
      <c r="H250" t="s">
        <v>2843</v>
      </c>
      <c r="I250">
        <v>3</v>
      </c>
      <c r="J250">
        <v>-3.7643689058441341</v>
      </c>
      <c r="K250">
        <v>-42.171718189759716</v>
      </c>
      <c r="L250">
        <v>-9.6115457513775127</v>
      </c>
      <c r="M250">
        <v>-33.757758935166962</v>
      </c>
      <c r="N250">
        <v>-108.67008854708662</v>
      </c>
      <c r="O250">
        <v>48.695090775187893</v>
      </c>
      <c r="P250">
        <v>-22.013681658285037</v>
      </c>
      <c r="Q250">
        <v>-22.422560732600829</v>
      </c>
      <c r="R250">
        <v>-67.960368165567971</v>
      </c>
      <c r="S250">
        <v>0</v>
      </c>
      <c r="T250">
        <v>1</v>
      </c>
      <c r="U250" t="s">
        <v>2818</v>
      </c>
      <c r="W250">
        <f t="shared" si="133"/>
        <v>-2.7638923151110589E-2</v>
      </c>
      <c r="X250">
        <f t="shared" si="134"/>
        <v>-0.21927540312111751</v>
      </c>
      <c r="Y250">
        <f t="shared" si="135"/>
        <v>3.1819752411496448E-2</v>
      </c>
      <c r="Z250">
        <f t="shared" si="136"/>
        <v>-0.24557244416175711</v>
      </c>
      <c r="AA250">
        <f t="shared" si="137"/>
        <v>-1.1909036060913412</v>
      </c>
      <c r="AB250">
        <f t="shared" si="138"/>
        <v>0.222592537028351</v>
      </c>
      <c r="AC250">
        <f t="shared" si="139"/>
        <v>-0.15242674717787899</v>
      </c>
      <c r="AD250">
        <f t="shared" si="140"/>
        <v>-0.14484805481342802</v>
      </c>
      <c r="AE250">
        <f t="shared" si="141"/>
        <v>-0.48361783291079313</v>
      </c>
      <c r="AF250">
        <f t="shared" si="142"/>
        <v>-0.5239687488631376</v>
      </c>
      <c r="AH250">
        <f t="shared" si="143"/>
        <v>-2.7338394708507168</v>
      </c>
      <c r="AI250">
        <f t="shared" si="144"/>
        <v>6.4969362208167111E-2</v>
      </c>
      <c r="AJ250">
        <f t="shared" si="145"/>
        <v>6.1005850979089199E-2</v>
      </c>
      <c r="AK250">
        <f t="shared" si="146"/>
        <v>0.93899414902091083</v>
      </c>
      <c r="AL250">
        <f t="shared" si="147"/>
        <v>-6.2946030867929728E-2</v>
      </c>
      <c r="AN250">
        <f>VLOOKUP(J250,counts!$W$8:$Z$13,4,FALSE)</f>
        <v>53</v>
      </c>
      <c r="AO250">
        <f>VLOOKUP(K250,counts!$W$17:$Z$23,4,FALSE)</f>
        <v>48</v>
      </c>
      <c r="AP250">
        <f>VLOOKUP(L250,counts!$W$27:$Z$33,4,FALSE)</f>
        <v>55</v>
      </c>
      <c r="AQ250">
        <f>VLOOKUP(M250,counts!$W$38:$Z$49,4,FALSE)</f>
        <v>47</v>
      </c>
      <c r="AR250">
        <f>VLOOKUP(N250,counts!$W$53:$Z$54,4,FALSE)</f>
        <v>20</v>
      </c>
      <c r="AS250">
        <f>VLOOKUP(O250,counts!$W$58:$Z$62,4,FALSE)</f>
        <v>61</v>
      </c>
      <c r="AT250">
        <f>VLOOKUP(P250,counts!$W$66:$Z$69,4,FALSE)</f>
        <v>50</v>
      </c>
      <c r="AU250">
        <f>VLOOKUP(Q250,counts!$W$73:$Z$75,4,FALSE)</f>
        <v>50</v>
      </c>
      <c r="AV250">
        <f>VLOOKUP(R250,counts!$W$79:$Z$81,4,FALSE)</f>
        <v>40</v>
      </c>
      <c r="AW250">
        <f t="shared" si="148"/>
        <v>424</v>
      </c>
      <c r="AX250">
        <f t="shared" si="149"/>
        <v>0</v>
      </c>
      <c r="AY250">
        <f t="shared" si="150"/>
        <v>1</v>
      </c>
      <c r="AZ250" t="str">
        <f t="shared" si="151"/>
        <v>Train</v>
      </c>
      <c r="BA250" t="str">
        <f t="shared" si="152"/>
        <v>0-17</v>
      </c>
      <c r="BB250" t="str">
        <f t="shared" si="153"/>
        <v>Blank</v>
      </c>
      <c r="BC250" t="str">
        <f t="shared" si="154"/>
        <v>11-20</v>
      </c>
      <c r="BD250" t="str">
        <f t="shared" si="155"/>
        <v>Blank</v>
      </c>
      <c r="BE250" t="str">
        <f t="shared" si="156"/>
        <v>male</v>
      </c>
      <c r="BF250">
        <f t="shared" si="157"/>
        <v>1</v>
      </c>
      <c r="BG250">
        <f t="shared" si="158"/>
        <v>0</v>
      </c>
      <c r="BH250" t="str">
        <f t="shared" si="159"/>
        <v>S, blank</v>
      </c>
      <c r="BI250">
        <f t="shared" si="160"/>
        <v>3</v>
      </c>
      <c r="BK250">
        <f t="shared" si="161"/>
        <v>-2.8350141766673408E-2</v>
      </c>
      <c r="BL250">
        <f t="shared" si="168"/>
        <v>-0.2148129459049134</v>
      </c>
      <c r="BM250">
        <f t="shared" si="169"/>
        <v>0</v>
      </c>
      <c r="BN250">
        <f t="shared" si="170"/>
        <v>-0.24005469764357676</v>
      </c>
      <c r="BO250">
        <f t="shared" si="171"/>
        <v>-1.1543150029727813</v>
      </c>
      <c r="BP250">
        <f t="shared" si="172"/>
        <v>0.21104029039891525</v>
      </c>
      <c r="BQ250">
        <f t="shared" si="173"/>
        <v>-0.12308910231949276</v>
      </c>
      <c r="BR250">
        <f t="shared" si="174"/>
        <v>-0.13196937436222192</v>
      </c>
      <c r="BS250">
        <f t="shared" si="175"/>
        <v>-0.33933712916299258</v>
      </c>
      <c r="BT250">
        <f t="shared" si="162"/>
        <v>-0.52064632557427459</v>
      </c>
      <c r="BV250">
        <f t="shared" si="163"/>
        <v>-2.5415344293080118</v>
      </c>
      <c r="BW250">
        <f t="shared" si="164"/>
        <v>7.8745477672365574E-2</v>
      </c>
      <c r="BX250">
        <f t="shared" si="165"/>
        <v>7.2997272574691616E-2</v>
      </c>
      <c r="BY250">
        <f t="shared" si="166"/>
        <v>0.92700272742530843</v>
      </c>
      <c r="BZ250">
        <f t="shared" si="167"/>
        <v>-7.5798771214236477E-2</v>
      </c>
    </row>
    <row r="251" spans="1:78" x14ac:dyDescent="0.3">
      <c r="A251" t="s">
        <v>2811</v>
      </c>
      <c r="B251" t="s">
        <v>2838</v>
      </c>
      <c r="C251" t="s">
        <v>2825</v>
      </c>
      <c r="D251" t="s">
        <v>2838</v>
      </c>
      <c r="E251" t="s">
        <v>20</v>
      </c>
      <c r="F251">
        <v>0</v>
      </c>
      <c r="G251">
        <v>0</v>
      </c>
      <c r="H251" t="s">
        <v>2843</v>
      </c>
      <c r="I251">
        <v>3</v>
      </c>
      <c r="J251">
        <v>-13.385578549662212</v>
      </c>
      <c r="K251">
        <v>-42.171718189759716</v>
      </c>
      <c r="L251">
        <v>-82.840254641099079</v>
      </c>
      <c r="M251">
        <v>-33.757758935166962</v>
      </c>
      <c r="N251">
        <v>-108.67008854708662</v>
      </c>
      <c r="O251">
        <v>-14.754319664473872</v>
      </c>
      <c r="P251">
        <v>-22.013681658285037</v>
      </c>
      <c r="Q251">
        <v>-22.422560732600829</v>
      </c>
      <c r="R251">
        <v>-67.960368165567971</v>
      </c>
      <c r="S251">
        <v>0</v>
      </c>
      <c r="T251">
        <v>1</v>
      </c>
      <c r="U251" t="s">
        <v>2818</v>
      </c>
      <c r="W251">
        <f t="shared" si="133"/>
        <v>-9.8280212731782335E-2</v>
      </c>
      <c r="X251">
        <f t="shared" si="134"/>
        <v>-0.21927540312111751</v>
      </c>
      <c r="Y251">
        <f t="shared" si="135"/>
        <v>0.27424895647063957</v>
      </c>
      <c r="Z251">
        <f t="shared" si="136"/>
        <v>-0.24557244416175711</v>
      </c>
      <c r="AA251">
        <f t="shared" si="137"/>
        <v>-1.1909036060913412</v>
      </c>
      <c r="AB251">
        <f t="shared" si="138"/>
        <v>-6.7444200102322438E-2</v>
      </c>
      <c r="AC251">
        <f t="shared" si="139"/>
        <v>-0.15242674717787899</v>
      </c>
      <c r="AD251">
        <f t="shared" si="140"/>
        <v>-0.14484805481342802</v>
      </c>
      <c r="AE251">
        <f t="shared" si="141"/>
        <v>-0.48361783291079313</v>
      </c>
      <c r="AF251">
        <f t="shared" si="142"/>
        <v>-0.5239687488631376</v>
      </c>
      <c r="AH251">
        <f t="shared" si="143"/>
        <v>-2.852088293502919</v>
      </c>
      <c r="AI251">
        <f t="shared" si="144"/>
        <v>5.7723650996289601E-2</v>
      </c>
      <c r="AJ251">
        <f t="shared" si="145"/>
        <v>5.4573471002485975E-2</v>
      </c>
      <c r="AK251">
        <f t="shared" si="146"/>
        <v>0.945426528997514</v>
      </c>
      <c r="AL251">
        <f t="shared" si="147"/>
        <v>-5.6119099881194345E-2</v>
      </c>
      <c r="AN251">
        <f>VLOOKUP(J251,counts!$W$8:$Z$13,4,FALSE)</f>
        <v>51</v>
      </c>
      <c r="AO251">
        <f>VLOOKUP(K251,counts!$W$17:$Z$23,4,FALSE)</f>
        <v>48</v>
      </c>
      <c r="AP251">
        <f>VLOOKUP(L251,counts!$W$27:$Z$33,4,FALSE)</f>
        <v>62</v>
      </c>
      <c r="AQ251">
        <f>VLOOKUP(M251,counts!$W$38:$Z$49,4,FALSE)</f>
        <v>47</v>
      </c>
      <c r="AR251">
        <f>VLOOKUP(N251,counts!$W$53:$Z$54,4,FALSE)</f>
        <v>20</v>
      </c>
      <c r="AS251">
        <f>VLOOKUP(O251,counts!$W$58:$Z$62,4,FALSE)</f>
        <v>52</v>
      </c>
      <c r="AT251">
        <f>VLOOKUP(P251,counts!$W$66:$Z$69,4,FALSE)</f>
        <v>50</v>
      </c>
      <c r="AU251">
        <f>VLOOKUP(Q251,counts!$W$73:$Z$75,4,FALSE)</f>
        <v>50</v>
      </c>
      <c r="AV251">
        <f>VLOOKUP(R251,counts!$W$79:$Z$81,4,FALSE)</f>
        <v>40</v>
      </c>
      <c r="AW251">
        <f t="shared" si="148"/>
        <v>420</v>
      </c>
      <c r="AX251">
        <f t="shared" si="149"/>
        <v>0</v>
      </c>
      <c r="AY251">
        <f t="shared" si="150"/>
        <v>1</v>
      </c>
      <c r="AZ251" t="str">
        <f t="shared" si="151"/>
        <v>Train</v>
      </c>
      <c r="BA251" t="str">
        <f t="shared" si="152"/>
        <v>41-50</v>
      </c>
      <c r="BB251" t="str">
        <f t="shared" si="153"/>
        <v>Blank</v>
      </c>
      <c r="BC251" t="str">
        <f t="shared" si="154"/>
        <v>0-10</v>
      </c>
      <c r="BD251" t="str">
        <f t="shared" si="155"/>
        <v>Blank</v>
      </c>
      <c r="BE251" t="str">
        <f t="shared" si="156"/>
        <v>male</v>
      </c>
      <c r="BF251">
        <f t="shared" si="157"/>
        <v>0</v>
      </c>
      <c r="BG251">
        <f t="shared" si="158"/>
        <v>0</v>
      </c>
      <c r="BH251" t="str">
        <f t="shared" si="159"/>
        <v>S, blank</v>
      </c>
      <c r="BI251">
        <f t="shared" si="160"/>
        <v>3</v>
      </c>
      <c r="BK251">
        <f t="shared" si="161"/>
        <v>-0.10080920839685074</v>
      </c>
      <c r="BL251">
        <f t="shared" si="168"/>
        <v>-0.2148129459049134</v>
      </c>
      <c r="BM251">
        <f t="shared" si="169"/>
        <v>0</v>
      </c>
      <c r="BN251">
        <f t="shared" si="170"/>
        <v>-0.24005469764357676</v>
      </c>
      <c r="BO251">
        <f t="shared" si="171"/>
        <v>-1.1543150029727813</v>
      </c>
      <c r="BP251">
        <f t="shared" si="172"/>
        <v>-6.3943938845999151E-2</v>
      </c>
      <c r="BQ251">
        <f t="shared" si="173"/>
        <v>-0.12308910231949276</v>
      </c>
      <c r="BR251">
        <f t="shared" si="174"/>
        <v>-0.13196937436222192</v>
      </c>
      <c r="BS251">
        <f t="shared" si="175"/>
        <v>-0.33933712916299258</v>
      </c>
      <c r="BT251">
        <f t="shared" si="162"/>
        <v>-0.52064632557427459</v>
      </c>
      <c r="BV251">
        <f t="shared" si="163"/>
        <v>-2.8889777251831035</v>
      </c>
      <c r="BW251">
        <f t="shared" si="164"/>
        <v>5.5633055823796192E-2</v>
      </c>
      <c r="BX251">
        <f t="shared" si="165"/>
        <v>5.2701130868226927E-2</v>
      </c>
      <c r="BY251">
        <f t="shared" si="166"/>
        <v>0.94729886913177308</v>
      </c>
      <c r="BZ251">
        <f t="shared" si="167"/>
        <v>-5.4140639881817818E-2</v>
      </c>
    </row>
    <row r="252" spans="1:78" x14ac:dyDescent="0.3">
      <c r="A252" t="s">
        <v>2821</v>
      </c>
      <c r="B252" t="s">
        <v>2838</v>
      </c>
      <c r="C252" t="s">
        <v>2825</v>
      </c>
      <c r="D252" t="s">
        <v>2838</v>
      </c>
      <c r="E252" t="s">
        <v>20</v>
      </c>
      <c r="F252">
        <v>0</v>
      </c>
      <c r="G252">
        <v>0</v>
      </c>
      <c r="H252" t="s">
        <v>44</v>
      </c>
      <c r="I252">
        <v>3</v>
      </c>
      <c r="J252">
        <v>-3.7643689058441341</v>
      </c>
      <c r="K252">
        <v>-42.171718189759716</v>
      </c>
      <c r="L252">
        <v>-82.840254641099079</v>
      </c>
      <c r="M252">
        <v>-33.757758935166962</v>
      </c>
      <c r="N252">
        <v>-108.67008854708662</v>
      </c>
      <c r="O252">
        <v>-14.754319664473872</v>
      </c>
      <c r="P252">
        <v>-22.013681658285037</v>
      </c>
      <c r="Q252">
        <v>72.444458573419169</v>
      </c>
      <c r="R252">
        <v>-67.960368165567971</v>
      </c>
      <c r="S252">
        <v>0</v>
      </c>
      <c r="T252">
        <v>1</v>
      </c>
      <c r="U252" t="s">
        <v>2818</v>
      </c>
      <c r="W252">
        <f t="shared" si="133"/>
        <v>-2.7638923151110589E-2</v>
      </c>
      <c r="X252">
        <f t="shared" si="134"/>
        <v>-0.21927540312111751</v>
      </c>
      <c r="Y252">
        <f t="shared" si="135"/>
        <v>0.27424895647063957</v>
      </c>
      <c r="Z252">
        <f t="shared" si="136"/>
        <v>-0.24557244416175711</v>
      </c>
      <c r="AA252">
        <f t="shared" si="137"/>
        <v>-1.1909036060913412</v>
      </c>
      <c r="AB252">
        <f t="shared" si="138"/>
        <v>-6.7444200102322438E-2</v>
      </c>
      <c r="AC252">
        <f t="shared" si="139"/>
        <v>-0.15242674717787899</v>
      </c>
      <c r="AD252">
        <f t="shared" si="140"/>
        <v>0.46798575022321215</v>
      </c>
      <c r="AE252">
        <f t="shared" si="141"/>
        <v>-0.48361783291079313</v>
      </c>
      <c r="AF252">
        <f t="shared" si="142"/>
        <v>-0.5239687488631376</v>
      </c>
      <c r="AH252">
        <f t="shared" si="143"/>
        <v>-2.1686131988856072</v>
      </c>
      <c r="AI252">
        <f t="shared" si="144"/>
        <v>0.1143360684021648</v>
      </c>
      <c r="AJ252">
        <f t="shared" si="145"/>
        <v>0.10260465549330205</v>
      </c>
      <c r="AK252">
        <f t="shared" si="146"/>
        <v>0.897395344506698</v>
      </c>
      <c r="AL252">
        <f t="shared" si="147"/>
        <v>-0.1082587732109002</v>
      </c>
      <c r="AN252">
        <f>VLOOKUP(J252,counts!$W$8:$Z$13,4,FALSE)</f>
        <v>53</v>
      </c>
      <c r="AO252">
        <f>VLOOKUP(K252,counts!$W$17:$Z$23,4,FALSE)</f>
        <v>48</v>
      </c>
      <c r="AP252">
        <f>VLOOKUP(L252,counts!$W$27:$Z$33,4,FALSE)</f>
        <v>62</v>
      </c>
      <c r="AQ252">
        <f>VLOOKUP(M252,counts!$W$38:$Z$49,4,FALSE)</f>
        <v>47</v>
      </c>
      <c r="AR252">
        <f>VLOOKUP(N252,counts!$W$53:$Z$54,4,FALSE)</f>
        <v>20</v>
      </c>
      <c r="AS252">
        <f>VLOOKUP(O252,counts!$W$58:$Z$62,4,FALSE)</f>
        <v>52</v>
      </c>
      <c r="AT252">
        <f>VLOOKUP(P252,counts!$W$66:$Z$69,4,FALSE)</f>
        <v>50</v>
      </c>
      <c r="AU252">
        <f>VLOOKUP(Q252,counts!$W$73:$Z$75,4,FALSE)</f>
        <v>68</v>
      </c>
      <c r="AV252">
        <f>VLOOKUP(R252,counts!$W$79:$Z$81,4,FALSE)</f>
        <v>40</v>
      </c>
      <c r="AW252">
        <f t="shared" si="148"/>
        <v>440</v>
      </c>
      <c r="AX252">
        <f t="shared" si="149"/>
        <v>0</v>
      </c>
      <c r="AY252">
        <f t="shared" si="150"/>
        <v>1</v>
      </c>
      <c r="AZ252" t="str">
        <f t="shared" si="151"/>
        <v>Train</v>
      </c>
      <c r="BA252" t="str">
        <f t="shared" si="152"/>
        <v>0-17</v>
      </c>
      <c r="BB252" t="str">
        <f t="shared" si="153"/>
        <v>Blank</v>
      </c>
      <c r="BC252" t="str">
        <f t="shared" si="154"/>
        <v>0-10</v>
      </c>
      <c r="BD252" t="str">
        <f t="shared" si="155"/>
        <v>Blank</v>
      </c>
      <c r="BE252" t="str">
        <f t="shared" si="156"/>
        <v>male</v>
      </c>
      <c r="BF252">
        <f t="shared" si="157"/>
        <v>0</v>
      </c>
      <c r="BG252">
        <f t="shared" si="158"/>
        <v>0</v>
      </c>
      <c r="BH252" t="str">
        <f t="shared" si="159"/>
        <v>C</v>
      </c>
      <c r="BI252">
        <f t="shared" si="160"/>
        <v>3</v>
      </c>
      <c r="BK252">
        <f t="shared" si="161"/>
        <v>-2.8350141766673408E-2</v>
      </c>
      <c r="BL252">
        <f t="shared" si="168"/>
        <v>-0.2148129459049134</v>
      </c>
      <c r="BM252">
        <f t="shared" si="169"/>
        <v>0</v>
      </c>
      <c r="BN252">
        <f t="shared" si="170"/>
        <v>-0.24005469764357676</v>
      </c>
      <c r="BO252">
        <f t="shared" si="171"/>
        <v>-1.1543150029727813</v>
      </c>
      <c r="BP252">
        <f t="shared" si="172"/>
        <v>-6.3943938845999151E-2</v>
      </c>
      <c r="BQ252">
        <f t="shared" si="173"/>
        <v>-0.12308910231949276</v>
      </c>
      <c r="BR252">
        <f t="shared" si="174"/>
        <v>0.42637636209158797</v>
      </c>
      <c r="BS252">
        <f t="shared" si="175"/>
        <v>-0.33933712916299258</v>
      </c>
      <c r="BT252">
        <f t="shared" si="162"/>
        <v>-0.52064632557427459</v>
      </c>
      <c r="BV252">
        <f t="shared" si="163"/>
        <v>-2.2581729220991162</v>
      </c>
      <c r="BW252">
        <f t="shared" si="164"/>
        <v>0.10454131549763737</v>
      </c>
      <c r="BX252">
        <f t="shared" si="165"/>
        <v>9.4646813143913572E-2</v>
      </c>
      <c r="BY252">
        <f t="shared" si="166"/>
        <v>0.90535318685608646</v>
      </c>
      <c r="BZ252">
        <f t="shared" si="167"/>
        <v>-9.9430149695076173E-2</v>
      </c>
    </row>
    <row r="253" spans="1:78" x14ac:dyDescent="0.3">
      <c r="A253" t="s">
        <v>2813</v>
      </c>
      <c r="B253" t="s">
        <v>2838</v>
      </c>
      <c r="C253" t="s">
        <v>2825</v>
      </c>
      <c r="D253" t="s">
        <v>2838</v>
      </c>
      <c r="E253" t="s">
        <v>15</v>
      </c>
      <c r="F253">
        <v>0</v>
      </c>
      <c r="G253">
        <v>0</v>
      </c>
      <c r="H253" t="s">
        <v>2843</v>
      </c>
      <c r="I253">
        <v>3</v>
      </c>
      <c r="J253">
        <v>-68.390212241589438</v>
      </c>
      <c r="K253">
        <v>-42.171718189759716</v>
      </c>
      <c r="L253">
        <v>-82.840254641099079</v>
      </c>
      <c r="M253">
        <v>-33.757758935166962</v>
      </c>
      <c r="N253">
        <v>151.41878811967541</v>
      </c>
      <c r="O253">
        <v>-14.754319664473872</v>
      </c>
      <c r="P253">
        <v>-22.013681658285037</v>
      </c>
      <c r="Q253">
        <v>-22.422560732600829</v>
      </c>
      <c r="R253">
        <v>-67.960368165567971</v>
      </c>
      <c r="S253">
        <v>1</v>
      </c>
      <c r="T253">
        <v>1</v>
      </c>
      <c r="U253" t="s">
        <v>2818</v>
      </c>
      <c r="W253">
        <f t="shared" si="133"/>
        <v>-0.50213777334598442</v>
      </c>
      <c r="X253">
        <f t="shared" si="134"/>
        <v>-0.21927540312111751</v>
      </c>
      <c r="Y253">
        <f t="shared" si="135"/>
        <v>0.27424895647063957</v>
      </c>
      <c r="Z253">
        <f t="shared" si="136"/>
        <v>-0.24557244416175711</v>
      </c>
      <c r="AA253">
        <f t="shared" si="137"/>
        <v>1.6593819257225275</v>
      </c>
      <c r="AB253">
        <f t="shared" si="138"/>
        <v>-6.7444200102322438E-2</v>
      </c>
      <c r="AC253">
        <f t="shared" si="139"/>
        <v>-0.15242674717787899</v>
      </c>
      <c r="AD253">
        <f t="shared" si="140"/>
        <v>-0.14484805481342802</v>
      </c>
      <c r="AE253">
        <f t="shared" si="141"/>
        <v>-0.48361783291079313</v>
      </c>
      <c r="AF253">
        <f t="shared" si="142"/>
        <v>-0.5239687488631376</v>
      </c>
      <c r="AH253">
        <f t="shared" si="143"/>
        <v>-0.40566032230325205</v>
      </c>
      <c r="AI253">
        <f t="shared" si="144"/>
        <v>0.66653653657197565</v>
      </c>
      <c r="AJ253">
        <f t="shared" si="145"/>
        <v>0.39995314950791588</v>
      </c>
      <c r="AK253">
        <f t="shared" si="146"/>
        <v>0.39995314950791588</v>
      </c>
      <c r="AL253">
        <f t="shared" si="147"/>
        <v>-0.91640786496417792</v>
      </c>
      <c r="AN253">
        <f>VLOOKUP(J253,counts!$W$8:$Z$13,4,FALSE)</f>
        <v>40</v>
      </c>
      <c r="AO253">
        <f>VLOOKUP(K253,counts!$W$17:$Z$23,4,FALSE)</f>
        <v>48</v>
      </c>
      <c r="AP253">
        <f>VLOOKUP(L253,counts!$W$27:$Z$33,4,FALSE)</f>
        <v>62</v>
      </c>
      <c r="AQ253">
        <f>VLOOKUP(M253,counts!$W$38:$Z$49,4,FALSE)</f>
        <v>47</v>
      </c>
      <c r="AR253">
        <f>VLOOKUP(N253,counts!$W$53:$Z$54,4,FALSE)</f>
        <v>102</v>
      </c>
      <c r="AS253">
        <f>VLOOKUP(O253,counts!$W$58:$Z$62,4,FALSE)</f>
        <v>52</v>
      </c>
      <c r="AT253">
        <f>VLOOKUP(P253,counts!$W$66:$Z$69,4,FALSE)</f>
        <v>50</v>
      </c>
      <c r="AU253">
        <f>VLOOKUP(Q253,counts!$W$73:$Z$75,4,FALSE)</f>
        <v>50</v>
      </c>
      <c r="AV253">
        <f>VLOOKUP(R253,counts!$W$79:$Z$81,4,FALSE)</f>
        <v>40</v>
      </c>
      <c r="AW253">
        <f t="shared" si="148"/>
        <v>491</v>
      </c>
      <c r="AX253">
        <f t="shared" si="149"/>
        <v>1</v>
      </c>
      <c r="AY253">
        <f t="shared" si="150"/>
        <v>1</v>
      </c>
      <c r="AZ253" t="str">
        <f t="shared" si="151"/>
        <v>Train</v>
      </c>
      <c r="BA253" t="str">
        <f t="shared" si="152"/>
        <v>61+</v>
      </c>
      <c r="BB253" t="str">
        <f t="shared" si="153"/>
        <v>Blank</v>
      </c>
      <c r="BC253" t="str">
        <f t="shared" si="154"/>
        <v>0-10</v>
      </c>
      <c r="BD253" t="str">
        <f t="shared" si="155"/>
        <v>Blank</v>
      </c>
      <c r="BE253" t="str">
        <f t="shared" si="156"/>
        <v>female</v>
      </c>
      <c r="BF253">
        <f t="shared" si="157"/>
        <v>0</v>
      </c>
      <c r="BG253">
        <f t="shared" si="158"/>
        <v>0</v>
      </c>
      <c r="BH253" t="str">
        <f t="shared" si="159"/>
        <v>S, blank</v>
      </c>
      <c r="BI253">
        <f t="shared" si="160"/>
        <v>3</v>
      </c>
      <c r="BK253">
        <f t="shared" si="161"/>
        <v>-0.51505903406328468</v>
      </c>
      <c r="BL253">
        <f t="shared" si="168"/>
        <v>-0.2148129459049134</v>
      </c>
      <c r="BM253">
        <f t="shared" si="169"/>
        <v>0</v>
      </c>
      <c r="BN253">
        <f t="shared" si="170"/>
        <v>-0.24005469764357676</v>
      </c>
      <c r="BO253">
        <f t="shared" si="171"/>
        <v>1.608400077660413</v>
      </c>
      <c r="BP253">
        <f t="shared" si="172"/>
        <v>-6.3943938845999151E-2</v>
      </c>
      <c r="BQ253">
        <f t="shared" si="173"/>
        <v>-0.12308910231949276</v>
      </c>
      <c r="BR253">
        <f t="shared" si="174"/>
        <v>-0.13196937436222192</v>
      </c>
      <c r="BS253">
        <f t="shared" si="175"/>
        <v>-0.33933712916299258</v>
      </c>
      <c r="BT253">
        <f t="shared" si="162"/>
        <v>-0.52064632557427459</v>
      </c>
      <c r="BV253">
        <f t="shared" si="163"/>
        <v>-0.54051247021634286</v>
      </c>
      <c r="BW253">
        <f t="shared" si="164"/>
        <v>0.58244968776029249</v>
      </c>
      <c r="BX253">
        <f t="shared" si="165"/>
        <v>0.36806837668542752</v>
      </c>
      <c r="BY253">
        <f t="shared" si="166"/>
        <v>0.36806837668542752</v>
      </c>
      <c r="BZ253">
        <f t="shared" si="167"/>
        <v>-0.99948655186264124</v>
      </c>
    </row>
    <row r="254" spans="1:78" x14ac:dyDescent="0.3">
      <c r="A254" t="s">
        <v>2810</v>
      </c>
      <c r="B254" t="s">
        <v>2838</v>
      </c>
      <c r="C254" t="s">
        <v>2849</v>
      </c>
      <c r="D254" t="s">
        <v>2838</v>
      </c>
      <c r="E254" t="s">
        <v>20</v>
      </c>
      <c r="F254">
        <v>1</v>
      </c>
      <c r="G254">
        <v>1</v>
      </c>
      <c r="H254" t="s">
        <v>2843</v>
      </c>
      <c r="I254">
        <v>3</v>
      </c>
      <c r="J254">
        <v>32.769878926258563</v>
      </c>
      <c r="K254">
        <v>-42.171718189759716</v>
      </c>
      <c r="L254">
        <v>40.172297072540438</v>
      </c>
      <c r="M254">
        <v>-33.757758935166962</v>
      </c>
      <c r="N254">
        <v>-108.67008854708662</v>
      </c>
      <c r="O254">
        <v>48.695090775187893</v>
      </c>
      <c r="P254">
        <v>79.365382998232107</v>
      </c>
      <c r="Q254">
        <v>-22.422560732600829</v>
      </c>
      <c r="R254">
        <v>-67.960368165567971</v>
      </c>
      <c r="S254">
        <v>0</v>
      </c>
      <c r="T254">
        <v>1</v>
      </c>
      <c r="U254" t="s">
        <v>2818</v>
      </c>
      <c r="W254">
        <f t="shared" si="133"/>
        <v>0.24060451777399761</v>
      </c>
      <c r="X254">
        <f t="shared" si="134"/>
        <v>-0.21927540312111751</v>
      </c>
      <c r="Y254">
        <f t="shared" si="135"/>
        <v>-0.13299344140000791</v>
      </c>
      <c r="Z254">
        <f t="shared" si="136"/>
        <v>-0.24557244416175711</v>
      </c>
      <c r="AA254">
        <f t="shared" si="137"/>
        <v>-1.1909036060913412</v>
      </c>
      <c r="AB254">
        <f t="shared" si="138"/>
        <v>0.222592537028351</v>
      </c>
      <c r="AC254">
        <f t="shared" si="139"/>
        <v>0.54954038841540609</v>
      </c>
      <c r="AD254">
        <f t="shared" si="140"/>
        <v>-0.14484805481342802</v>
      </c>
      <c r="AE254">
        <f t="shared" si="141"/>
        <v>-0.48361783291079313</v>
      </c>
      <c r="AF254">
        <f t="shared" si="142"/>
        <v>-0.5239687488631376</v>
      </c>
      <c r="AH254">
        <f t="shared" si="143"/>
        <v>-1.9284420881438278</v>
      </c>
      <c r="AI254">
        <f t="shared" si="144"/>
        <v>0.14537450281827469</v>
      </c>
      <c r="AJ254">
        <f t="shared" si="145"/>
        <v>0.12692311768820633</v>
      </c>
      <c r="AK254">
        <f t="shared" si="146"/>
        <v>0.8730768823117937</v>
      </c>
      <c r="AL254">
        <f t="shared" si="147"/>
        <v>-0.13573166022546376</v>
      </c>
      <c r="AN254">
        <f>VLOOKUP(J254,counts!$W$8:$Z$13,4,FALSE)</f>
        <v>61</v>
      </c>
      <c r="AO254">
        <f>VLOOKUP(K254,counts!$W$17:$Z$23,4,FALSE)</f>
        <v>48</v>
      </c>
      <c r="AP254">
        <f>VLOOKUP(L254,counts!$W$27:$Z$33,4,FALSE)</f>
        <v>50</v>
      </c>
      <c r="AQ254">
        <f>VLOOKUP(M254,counts!$W$38:$Z$49,4,FALSE)</f>
        <v>47</v>
      </c>
      <c r="AR254">
        <f>VLOOKUP(N254,counts!$W$53:$Z$54,4,FALSE)</f>
        <v>20</v>
      </c>
      <c r="AS254">
        <f>VLOOKUP(O254,counts!$W$58:$Z$62,4,FALSE)</f>
        <v>61</v>
      </c>
      <c r="AT254">
        <f>VLOOKUP(P254,counts!$W$66:$Z$69,4,FALSE)</f>
        <v>70</v>
      </c>
      <c r="AU254">
        <f>VLOOKUP(Q254,counts!$W$73:$Z$75,4,FALSE)</f>
        <v>50</v>
      </c>
      <c r="AV254">
        <f>VLOOKUP(R254,counts!$W$79:$Z$81,4,FALSE)</f>
        <v>40</v>
      </c>
      <c r="AW254">
        <f t="shared" si="148"/>
        <v>447</v>
      </c>
      <c r="AX254">
        <f t="shared" si="149"/>
        <v>0</v>
      </c>
      <c r="AY254">
        <f t="shared" si="150"/>
        <v>1</v>
      </c>
      <c r="AZ254" t="str">
        <f t="shared" si="151"/>
        <v>Train</v>
      </c>
      <c r="BA254" t="str">
        <f t="shared" si="152"/>
        <v>31-40</v>
      </c>
      <c r="BB254" t="str">
        <f t="shared" si="153"/>
        <v>Blank</v>
      </c>
      <c r="BC254" t="str">
        <f t="shared" si="154"/>
        <v>21-30</v>
      </c>
      <c r="BD254" t="str">
        <f t="shared" si="155"/>
        <v>Blank</v>
      </c>
      <c r="BE254" t="str">
        <f t="shared" si="156"/>
        <v>male</v>
      </c>
      <c r="BF254">
        <f t="shared" si="157"/>
        <v>1</v>
      </c>
      <c r="BG254">
        <f t="shared" si="158"/>
        <v>1</v>
      </c>
      <c r="BH254" t="str">
        <f t="shared" si="159"/>
        <v>S, blank</v>
      </c>
      <c r="BI254">
        <f t="shared" si="160"/>
        <v>3</v>
      </c>
      <c r="BK254">
        <f t="shared" si="161"/>
        <v>0.24679587375027071</v>
      </c>
      <c r="BL254">
        <f t="shared" si="168"/>
        <v>-0.2148129459049134</v>
      </c>
      <c r="BM254">
        <f t="shared" si="169"/>
        <v>0</v>
      </c>
      <c r="BN254">
        <f t="shared" si="170"/>
        <v>-0.24005469764357676</v>
      </c>
      <c r="BO254">
        <f t="shared" si="171"/>
        <v>-1.1543150029727813</v>
      </c>
      <c r="BP254">
        <f t="shared" si="172"/>
        <v>0.21104029039891525</v>
      </c>
      <c r="BQ254">
        <f t="shared" si="173"/>
        <v>0.44377010170938269</v>
      </c>
      <c r="BR254">
        <f t="shared" si="174"/>
        <v>-0.13196937436222192</v>
      </c>
      <c r="BS254">
        <f t="shared" si="175"/>
        <v>-0.33933712916299258</v>
      </c>
      <c r="BT254">
        <f t="shared" si="162"/>
        <v>-0.52064632557427459</v>
      </c>
      <c r="BV254">
        <f t="shared" si="163"/>
        <v>-1.6995292097621919</v>
      </c>
      <c r="BW254">
        <f t="shared" si="164"/>
        <v>0.1827695499209476</v>
      </c>
      <c r="BX254">
        <f t="shared" si="165"/>
        <v>0.15452676299720711</v>
      </c>
      <c r="BY254">
        <f t="shared" si="166"/>
        <v>0.84547323700279287</v>
      </c>
      <c r="BZ254">
        <f t="shared" si="167"/>
        <v>-0.16785876460067151</v>
      </c>
    </row>
    <row r="255" spans="1:78" x14ac:dyDescent="0.3">
      <c r="A255" t="s">
        <v>2820</v>
      </c>
      <c r="B255" t="s">
        <v>2838</v>
      </c>
      <c r="C255" t="s">
        <v>2849</v>
      </c>
      <c r="D255" t="s">
        <v>2838</v>
      </c>
      <c r="E255" t="s">
        <v>15</v>
      </c>
      <c r="F255">
        <v>1</v>
      </c>
      <c r="G255">
        <v>1</v>
      </c>
      <c r="H255" t="s">
        <v>2843</v>
      </c>
      <c r="I255">
        <v>3</v>
      </c>
      <c r="J255">
        <v>-11.613432440426715</v>
      </c>
      <c r="K255">
        <v>-42.171718189759716</v>
      </c>
      <c r="L255">
        <v>40.172297072540438</v>
      </c>
      <c r="M255">
        <v>-33.757758935166962</v>
      </c>
      <c r="N255">
        <v>151.41878811967541</v>
      </c>
      <c r="O255">
        <v>48.695090775187893</v>
      </c>
      <c r="P255">
        <v>79.365382998232107</v>
      </c>
      <c r="Q255">
        <v>-22.422560732600829</v>
      </c>
      <c r="R255">
        <v>-67.960368165567971</v>
      </c>
      <c r="S255">
        <v>0</v>
      </c>
      <c r="T255">
        <v>1</v>
      </c>
      <c r="U255" t="s">
        <v>2818</v>
      </c>
      <c r="W255">
        <f t="shared" si="133"/>
        <v>-8.5268679762827468E-2</v>
      </c>
      <c r="X255">
        <f t="shared" si="134"/>
        <v>-0.21927540312111751</v>
      </c>
      <c r="Y255">
        <f t="shared" si="135"/>
        <v>-0.13299344140000791</v>
      </c>
      <c r="Z255">
        <f t="shared" si="136"/>
        <v>-0.24557244416175711</v>
      </c>
      <c r="AA255">
        <f t="shared" si="137"/>
        <v>1.6593819257225275</v>
      </c>
      <c r="AB255">
        <f t="shared" si="138"/>
        <v>0.222592537028351</v>
      </c>
      <c r="AC255">
        <f t="shared" si="139"/>
        <v>0.54954038841540609</v>
      </c>
      <c r="AD255">
        <f t="shared" si="140"/>
        <v>-0.14484805481342802</v>
      </c>
      <c r="AE255">
        <f t="shared" si="141"/>
        <v>-0.48361783291079313</v>
      </c>
      <c r="AF255">
        <f t="shared" si="142"/>
        <v>-0.5239687488631376</v>
      </c>
      <c r="AH255">
        <f t="shared" si="143"/>
        <v>0.59597024613321581</v>
      </c>
      <c r="AI255">
        <f t="shared" si="144"/>
        <v>1.8147908848732885</v>
      </c>
      <c r="AJ255">
        <f t="shared" si="145"/>
        <v>0.64473382183592776</v>
      </c>
      <c r="AK255">
        <f t="shared" si="146"/>
        <v>0.35526617816407224</v>
      </c>
      <c r="AL255">
        <f t="shared" si="147"/>
        <v>-1.0348879728192695</v>
      </c>
      <c r="AN255">
        <f>VLOOKUP(J255,counts!$W$8:$Z$13,4,FALSE)</f>
        <v>52</v>
      </c>
      <c r="AO255">
        <f>VLOOKUP(K255,counts!$W$17:$Z$23,4,FALSE)</f>
        <v>48</v>
      </c>
      <c r="AP255">
        <f>VLOOKUP(L255,counts!$W$27:$Z$33,4,FALSE)</f>
        <v>50</v>
      </c>
      <c r="AQ255">
        <f>VLOOKUP(M255,counts!$W$38:$Z$49,4,FALSE)</f>
        <v>47</v>
      </c>
      <c r="AR255">
        <f>VLOOKUP(N255,counts!$W$53:$Z$54,4,FALSE)</f>
        <v>102</v>
      </c>
      <c r="AS255">
        <f>VLOOKUP(O255,counts!$W$58:$Z$62,4,FALSE)</f>
        <v>61</v>
      </c>
      <c r="AT255">
        <f>VLOOKUP(P255,counts!$W$66:$Z$69,4,FALSE)</f>
        <v>70</v>
      </c>
      <c r="AU255">
        <f>VLOOKUP(Q255,counts!$W$73:$Z$75,4,FALSE)</f>
        <v>50</v>
      </c>
      <c r="AV255">
        <f>VLOOKUP(R255,counts!$W$79:$Z$81,4,FALSE)</f>
        <v>40</v>
      </c>
      <c r="AW255">
        <f t="shared" si="148"/>
        <v>520</v>
      </c>
      <c r="AX255">
        <f t="shared" si="149"/>
        <v>0</v>
      </c>
      <c r="AY255">
        <f t="shared" si="150"/>
        <v>1</v>
      </c>
      <c r="AZ255" t="str">
        <f t="shared" si="151"/>
        <v>Train</v>
      </c>
      <c r="BA255" t="str">
        <f t="shared" si="152"/>
        <v>18-30</v>
      </c>
      <c r="BB255" t="str">
        <f t="shared" si="153"/>
        <v>Blank</v>
      </c>
      <c r="BC255" t="str">
        <f t="shared" si="154"/>
        <v>21-30</v>
      </c>
      <c r="BD255" t="str">
        <f t="shared" si="155"/>
        <v>Blank</v>
      </c>
      <c r="BE255" t="str">
        <f t="shared" si="156"/>
        <v>female</v>
      </c>
      <c r="BF255">
        <f t="shared" si="157"/>
        <v>1</v>
      </c>
      <c r="BG255">
        <f t="shared" si="158"/>
        <v>1</v>
      </c>
      <c r="BH255" t="str">
        <f t="shared" si="159"/>
        <v>S, blank</v>
      </c>
      <c r="BI255">
        <f t="shared" si="160"/>
        <v>3</v>
      </c>
      <c r="BK255">
        <f t="shared" si="161"/>
        <v>-8.7462856143731463E-2</v>
      </c>
      <c r="BL255">
        <f t="shared" si="168"/>
        <v>-0.2148129459049134</v>
      </c>
      <c r="BM255">
        <f t="shared" si="169"/>
        <v>0</v>
      </c>
      <c r="BN255">
        <f t="shared" si="170"/>
        <v>-0.24005469764357676</v>
      </c>
      <c r="BO255">
        <f t="shared" si="171"/>
        <v>1.608400077660413</v>
      </c>
      <c r="BP255">
        <f t="shared" si="172"/>
        <v>0.21104029039891525</v>
      </c>
      <c r="BQ255">
        <f t="shared" si="173"/>
        <v>0.44377010170938269</v>
      </c>
      <c r="BR255">
        <f t="shared" si="174"/>
        <v>-0.13196937436222192</v>
      </c>
      <c r="BS255">
        <f t="shared" si="175"/>
        <v>-0.33933712916299258</v>
      </c>
      <c r="BT255">
        <f t="shared" si="162"/>
        <v>-0.52064632557427459</v>
      </c>
      <c r="BV255">
        <f t="shared" si="163"/>
        <v>0.7289271409770004</v>
      </c>
      <c r="BW255">
        <f t="shared" si="164"/>
        <v>2.0728555325301272</v>
      </c>
      <c r="BX255">
        <f t="shared" si="165"/>
        <v>0.67456979691569807</v>
      </c>
      <c r="BY255">
        <f t="shared" si="166"/>
        <v>0.32543020308430193</v>
      </c>
      <c r="BZ255">
        <f t="shared" si="167"/>
        <v>-1.1226072701754148</v>
      </c>
    </row>
    <row r="256" spans="1:78" x14ac:dyDescent="0.3">
      <c r="A256" t="s">
        <v>2810</v>
      </c>
      <c r="B256" t="s">
        <v>2838</v>
      </c>
      <c r="C256" t="s">
        <v>2825</v>
      </c>
      <c r="D256" t="s">
        <v>2838</v>
      </c>
      <c r="E256" t="s">
        <v>20</v>
      </c>
      <c r="F256">
        <v>0</v>
      </c>
      <c r="G256">
        <v>0</v>
      </c>
      <c r="H256" t="s">
        <v>2843</v>
      </c>
      <c r="I256">
        <v>3</v>
      </c>
      <c r="J256">
        <v>32.769878926258563</v>
      </c>
      <c r="K256">
        <v>-42.171718189759716</v>
      </c>
      <c r="L256">
        <v>-82.840254641099079</v>
      </c>
      <c r="M256">
        <v>-33.757758935166962</v>
      </c>
      <c r="N256">
        <v>-108.67008854708662</v>
      </c>
      <c r="O256">
        <v>-14.754319664473872</v>
      </c>
      <c r="P256">
        <v>-22.013681658285037</v>
      </c>
      <c r="Q256">
        <v>-22.422560732600829</v>
      </c>
      <c r="R256">
        <v>-67.960368165567971</v>
      </c>
      <c r="S256">
        <v>0</v>
      </c>
      <c r="T256">
        <v>1</v>
      </c>
      <c r="U256" t="s">
        <v>2818</v>
      </c>
      <c r="W256">
        <f t="shared" si="133"/>
        <v>0.24060451777399761</v>
      </c>
      <c r="X256">
        <f t="shared" si="134"/>
        <v>-0.21927540312111751</v>
      </c>
      <c r="Y256">
        <f t="shared" si="135"/>
        <v>0.27424895647063957</v>
      </c>
      <c r="Z256">
        <f t="shared" si="136"/>
        <v>-0.24557244416175711</v>
      </c>
      <c r="AA256">
        <f t="shared" si="137"/>
        <v>-1.1909036060913412</v>
      </c>
      <c r="AB256">
        <f t="shared" si="138"/>
        <v>-6.7444200102322438E-2</v>
      </c>
      <c r="AC256">
        <f t="shared" si="139"/>
        <v>-0.15242674717787899</v>
      </c>
      <c r="AD256">
        <f t="shared" si="140"/>
        <v>-0.14484805481342802</v>
      </c>
      <c r="AE256">
        <f t="shared" si="141"/>
        <v>-0.48361783291079313</v>
      </c>
      <c r="AF256">
        <f t="shared" si="142"/>
        <v>-0.5239687488631376</v>
      </c>
      <c r="AH256">
        <f t="shared" si="143"/>
        <v>-2.513203562997139</v>
      </c>
      <c r="AI256">
        <f t="shared" si="144"/>
        <v>8.1008307892344186E-2</v>
      </c>
      <c r="AJ256">
        <f t="shared" si="145"/>
        <v>7.4937729248618926E-2</v>
      </c>
      <c r="AK256">
        <f t="shared" si="146"/>
        <v>0.92506227075138103</v>
      </c>
      <c r="AL256">
        <f t="shared" si="147"/>
        <v>-7.7894224004360538E-2</v>
      </c>
      <c r="AN256">
        <f>VLOOKUP(J256,counts!$W$8:$Z$13,4,FALSE)</f>
        <v>61</v>
      </c>
      <c r="AO256">
        <f>VLOOKUP(K256,counts!$W$17:$Z$23,4,FALSE)</f>
        <v>48</v>
      </c>
      <c r="AP256">
        <f>VLOOKUP(L256,counts!$W$27:$Z$33,4,FALSE)</f>
        <v>62</v>
      </c>
      <c r="AQ256">
        <f>VLOOKUP(M256,counts!$W$38:$Z$49,4,FALSE)</f>
        <v>47</v>
      </c>
      <c r="AR256">
        <f>VLOOKUP(N256,counts!$W$53:$Z$54,4,FALSE)</f>
        <v>20</v>
      </c>
      <c r="AS256">
        <f>VLOOKUP(O256,counts!$W$58:$Z$62,4,FALSE)</f>
        <v>52</v>
      </c>
      <c r="AT256">
        <f>VLOOKUP(P256,counts!$W$66:$Z$69,4,FALSE)</f>
        <v>50</v>
      </c>
      <c r="AU256">
        <f>VLOOKUP(Q256,counts!$W$73:$Z$75,4,FALSE)</f>
        <v>50</v>
      </c>
      <c r="AV256">
        <f>VLOOKUP(R256,counts!$W$79:$Z$81,4,FALSE)</f>
        <v>40</v>
      </c>
      <c r="AW256">
        <f t="shared" si="148"/>
        <v>430</v>
      </c>
      <c r="AX256">
        <f t="shared" si="149"/>
        <v>0</v>
      </c>
      <c r="AY256">
        <f t="shared" si="150"/>
        <v>1</v>
      </c>
      <c r="AZ256" t="str">
        <f t="shared" si="151"/>
        <v>Train</v>
      </c>
      <c r="BA256" t="str">
        <f t="shared" si="152"/>
        <v>31-40</v>
      </c>
      <c r="BB256" t="str">
        <f t="shared" si="153"/>
        <v>Blank</v>
      </c>
      <c r="BC256" t="str">
        <f t="shared" si="154"/>
        <v>0-10</v>
      </c>
      <c r="BD256" t="str">
        <f t="shared" si="155"/>
        <v>Blank</v>
      </c>
      <c r="BE256" t="str">
        <f t="shared" si="156"/>
        <v>male</v>
      </c>
      <c r="BF256">
        <f t="shared" si="157"/>
        <v>0</v>
      </c>
      <c r="BG256">
        <f t="shared" si="158"/>
        <v>0</v>
      </c>
      <c r="BH256" t="str">
        <f t="shared" si="159"/>
        <v>S, blank</v>
      </c>
      <c r="BI256">
        <f t="shared" si="160"/>
        <v>3</v>
      </c>
      <c r="BK256">
        <f t="shared" si="161"/>
        <v>0.24679587375027071</v>
      </c>
      <c r="BL256">
        <f t="shared" si="168"/>
        <v>-0.2148129459049134</v>
      </c>
      <c r="BM256">
        <f t="shared" si="169"/>
        <v>0</v>
      </c>
      <c r="BN256">
        <f t="shared" si="170"/>
        <v>-0.24005469764357676</v>
      </c>
      <c r="BO256">
        <f t="shared" si="171"/>
        <v>-1.1543150029727813</v>
      </c>
      <c r="BP256">
        <f t="shared" si="172"/>
        <v>-6.3943938845999151E-2</v>
      </c>
      <c r="BQ256">
        <f t="shared" si="173"/>
        <v>-0.12308910231949276</v>
      </c>
      <c r="BR256">
        <f t="shared" si="174"/>
        <v>-0.13196937436222192</v>
      </c>
      <c r="BS256">
        <f t="shared" si="175"/>
        <v>-0.33933712916299258</v>
      </c>
      <c r="BT256">
        <f t="shared" si="162"/>
        <v>-0.52064632557427459</v>
      </c>
      <c r="BV256">
        <f t="shared" si="163"/>
        <v>-2.5413726430359818</v>
      </c>
      <c r="BW256">
        <f t="shared" si="164"/>
        <v>7.875821864026647E-2</v>
      </c>
      <c r="BX256">
        <f t="shared" si="165"/>
        <v>7.3008221193010425E-2</v>
      </c>
      <c r="BY256">
        <f t="shared" si="166"/>
        <v>0.92699177880698957</v>
      </c>
      <c r="BZ256">
        <f t="shared" si="167"/>
        <v>-7.5810582056482417E-2</v>
      </c>
    </row>
    <row r="257" spans="1:78" x14ac:dyDescent="0.3">
      <c r="A257" t="s">
        <v>2820</v>
      </c>
      <c r="B257" t="s">
        <v>2838</v>
      </c>
      <c r="C257" t="s">
        <v>2825</v>
      </c>
      <c r="D257" t="s">
        <v>2838</v>
      </c>
      <c r="E257" t="s">
        <v>20</v>
      </c>
      <c r="F257">
        <v>0</v>
      </c>
      <c r="G257">
        <v>0</v>
      </c>
      <c r="H257" t="s">
        <v>2843</v>
      </c>
      <c r="I257">
        <v>3</v>
      </c>
      <c r="J257">
        <v>-11.613432440426715</v>
      </c>
      <c r="K257">
        <v>-42.171718189759716</v>
      </c>
      <c r="L257">
        <v>-82.840254641099079</v>
      </c>
      <c r="M257">
        <v>-33.757758935166962</v>
      </c>
      <c r="N257">
        <v>-108.67008854708662</v>
      </c>
      <c r="O257">
        <v>-14.754319664473872</v>
      </c>
      <c r="P257">
        <v>-22.013681658285037</v>
      </c>
      <c r="Q257">
        <v>-22.422560732600829</v>
      </c>
      <c r="R257">
        <v>-67.960368165567971</v>
      </c>
      <c r="S257">
        <v>0</v>
      </c>
      <c r="T257">
        <v>1</v>
      </c>
      <c r="U257" t="s">
        <v>2818</v>
      </c>
      <c r="W257">
        <f t="shared" si="133"/>
        <v>-8.5268679762827468E-2</v>
      </c>
      <c r="X257">
        <f t="shared" si="134"/>
        <v>-0.21927540312111751</v>
      </c>
      <c r="Y257">
        <f t="shared" si="135"/>
        <v>0.27424895647063957</v>
      </c>
      <c r="Z257">
        <f t="shared" si="136"/>
        <v>-0.24557244416175711</v>
      </c>
      <c r="AA257">
        <f t="shared" si="137"/>
        <v>-1.1909036060913412</v>
      </c>
      <c r="AB257">
        <f t="shared" si="138"/>
        <v>-6.7444200102322438E-2</v>
      </c>
      <c r="AC257">
        <f t="shared" si="139"/>
        <v>-0.15242674717787899</v>
      </c>
      <c r="AD257">
        <f t="shared" si="140"/>
        <v>-0.14484805481342802</v>
      </c>
      <c r="AE257">
        <f t="shared" si="141"/>
        <v>-0.48361783291079313</v>
      </c>
      <c r="AF257">
        <f t="shared" si="142"/>
        <v>-0.5239687488631376</v>
      </c>
      <c r="AH257">
        <f t="shared" si="143"/>
        <v>-2.8390767605339642</v>
      </c>
      <c r="AI257">
        <f t="shared" si="144"/>
        <v>5.8479631752988308E-2</v>
      </c>
      <c r="AJ257">
        <f t="shared" si="145"/>
        <v>5.5248707673418308E-2</v>
      </c>
      <c r="AK257">
        <f t="shared" si="146"/>
        <v>0.94475129232658173</v>
      </c>
      <c r="AL257">
        <f t="shared" si="147"/>
        <v>-5.6833568850238797E-2</v>
      </c>
      <c r="AN257">
        <f>VLOOKUP(J257,counts!$W$8:$Z$13,4,FALSE)</f>
        <v>52</v>
      </c>
      <c r="AO257">
        <f>VLOOKUP(K257,counts!$W$17:$Z$23,4,FALSE)</f>
        <v>48</v>
      </c>
      <c r="AP257">
        <f>VLOOKUP(L257,counts!$W$27:$Z$33,4,FALSE)</f>
        <v>62</v>
      </c>
      <c r="AQ257">
        <f>VLOOKUP(M257,counts!$W$38:$Z$49,4,FALSE)</f>
        <v>47</v>
      </c>
      <c r="AR257">
        <f>VLOOKUP(N257,counts!$W$53:$Z$54,4,FALSE)</f>
        <v>20</v>
      </c>
      <c r="AS257">
        <f>VLOOKUP(O257,counts!$W$58:$Z$62,4,FALSE)</f>
        <v>52</v>
      </c>
      <c r="AT257">
        <f>VLOOKUP(P257,counts!$W$66:$Z$69,4,FALSE)</f>
        <v>50</v>
      </c>
      <c r="AU257">
        <f>VLOOKUP(Q257,counts!$W$73:$Z$75,4,FALSE)</f>
        <v>50</v>
      </c>
      <c r="AV257">
        <f>VLOOKUP(R257,counts!$W$79:$Z$81,4,FALSE)</f>
        <v>40</v>
      </c>
      <c r="AW257">
        <f t="shared" si="148"/>
        <v>421</v>
      </c>
      <c r="AX257">
        <f t="shared" si="149"/>
        <v>0</v>
      </c>
      <c r="AY257">
        <f t="shared" si="150"/>
        <v>1</v>
      </c>
      <c r="AZ257" t="str">
        <f t="shared" si="151"/>
        <v>Train</v>
      </c>
      <c r="BA257" t="str">
        <f t="shared" si="152"/>
        <v>18-30</v>
      </c>
      <c r="BB257" t="str">
        <f t="shared" si="153"/>
        <v>Blank</v>
      </c>
      <c r="BC257" t="str">
        <f t="shared" si="154"/>
        <v>0-10</v>
      </c>
      <c r="BD257" t="str">
        <f t="shared" si="155"/>
        <v>Blank</v>
      </c>
      <c r="BE257" t="str">
        <f t="shared" si="156"/>
        <v>male</v>
      </c>
      <c r="BF257">
        <f t="shared" si="157"/>
        <v>0</v>
      </c>
      <c r="BG257">
        <f t="shared" si="158"/>
        <v>0</v>
      </c>
      <c r="BH257" t="str">
        <f t="shared" si="159"/>
        <v>S, blank</v>
      </c>
      <c r="BI257">
        <f t="shared" si="160"/>
        <v>3</v>
      </c>
      <c r="BK257">
        <f t="shared" si="161"/>
        <v>-8.7462856143731463E-2</v>
      </c>
      <c r="BL257">
        <f t="shared" si="168"/>
        <v>-0.2148129459049134</v>
      </c>
      <c r="BM257">
        <f t="shared" si="169"/>
        <v>0</v>
      </c>
      <c r="BN257">
        <f t="shared" si="170"/>
        <v>-0.24005469764357676</v>
      </c>
      <c r="BO257">
        <f t="shared" si="171"/>
        <v>-1.1543150029727813</v>
      </c>
      <c r="BP257">
        <f t="shared" si="172"/>
        <v>-6.3943938845999151E-2</v>
      </c>
      <c r="BQ257">
        <f t="shared" si="173"/>
        <v>-0.12308910231949276</v>
      </c>
      <c r="BR257">
        <f t="shared" si="174"/>
        <v>-0.13196937436222192</v>
      </c>
      <c r="BS257">
        <f t="shared" si="175"/>
        <v>-0.33933712916299258</v>
      </c>
      <c r="BT257">
        <f t="shared" si="162"/>
        <v>-0.52064632557427459</v>
      </c>
      <c r="BV257">
        <f t="shared" si="163"/>
        <v>-2.8756313729299841</v>
      </c>
      <c r="BW257">
        <f t="shared" si="164"/>
        <v>5.6380531122747275E-2</v>
      </c>
      <c r="BX257">
        <f t="shared" si="165"/>
        <v>5.3371422003418274E-2</v>
      </c>
      <c r="BY257">
        <f t="shared" si="166"/>
        <v>0.94662857799658173</v>
      </c>
      <c r="BZ257">
        <f t="shared" si="167"/>
        <v>-5.4848471815077751E-2</v>
      </c>
    </row>
    <row r="258" spans="1:78" x14ac:dyDescent="0.3">
      <c r="A258" t="s">
        <v>2821</v>
      </c>
      <c r="B258" t="s">
        <v>2838</v>
      </c>
      <c r="C258" t="s">
        <v>2825</v>
      </c>
      <c r="D258" t="s">
        <v>2838</v>
      </c>
      <c r="E258" t="s">
        <v>20</v>
      </c>
      <c r="F258">
        <v>0</v>
      </c>
      <c r="G258">
        <v>0</v>
      </c>
      <c r="H258" t="s">
        <v>2843</v>
      </c>
      <c r="I258">
        <v>3</v>
      </c>
      <c r="J258">
        <v>-3.7643689058441341</v>
      </c>
      <c r="K258">
        <v>-42.171718189759716</v>
      </c>
      <c r="L258">
        <v>-82.840254641099079</v>
      </c>
      <c r="M258">
        <v>-33.757758935166962</v>
      </c>
      <c r="N258">
        <v>-108.67008854708662</v>
      </c>
      <c r="O258">
        <v>-14.754319664473872</v>
      </c>
      <c r="P258">
        <v>-22.013681658285037</v>
      </c>
      <c r="Q258">
        <v>-22.422560732600829</v>
      </c>
      <c r="R258">
        <v>-67.960368165567971</v>
      </c>
      <c r="S258">
        <v>0</v>
      </c>
      <c r="T258">
        <v>1</v>
      </c>
      <c r="U258" t="s">
        <v>2818</v>
      </c>
      <c r="W258">
        <f t="shared" si="133"/>
        <v>-2.7638923151110589E-2</v>
      </c>
      <c r="X258">
        <f t="shared" si="134"/>
        <v>-0.21927540312111751</v>
      </c>
      <c r="Y258">
        <f t="shared" si="135"/>
        <v>0.27424895647063957</v>
      </c>
      <c r="Z258">
        <f t="shared" si="136"/>
        <v>-0.24557244416175711</v>
      </c>
      <c r="AA258">
        <f t="shared" si="137"/>
        <v>-1.1909036060913412</v>
      </c>
      <c r="AB258">
        <f t="shared" si="138"/>
        <v>-6.7444200102322438E-2</v>
      </c>
      <c r="AC258">
        <f t="shared" si="139"/>
        <v>-0.15242674717787899</v>
      </c>
      <c r="AD258">
        <f t="shared" si="140"/>
        <v>-0.14484805481342802</v>
      </c>
      <c r="AE258">
        <f t="shared" si="141"/>
        <v>-0.48361783291079313</v>
      </c>
      <c r="AF258">
        <f t="shared" si="142"/>
        <v>-0.5239687488631376</v>
      </c>
      <c r="AH258">
        <f t="shared" si="143"/>
        <v>-2.7814470039222474</v>
      </c>
      <c r="AI258">
        <f t="shared" si="144"/>
        <v>6.1948802331281839E-2</v>
      </c>
      <c r="AJ258">
        <f t="shared" si="145"/>
        <v>5.8335017841996219E-2</v>
      </c>
      <c r="AK258">
        <f t="shared" si="146"/>
        <v>0.94166498215800376</v>
      </c>
      <c r="AL258">
        <f t="shared" si="147"/>
        <v>-6.0105712930062505E-2</v>
      </c>
      <c r="AN258">
        <f>VLOOKUP(J258,counts!$W$8:$Z$13,4,FALSE)</f>
        <v>53</v>
      </c>
      <c r="AO258">
        <f>VLOOKUP(K258,counts!$W$17:$Z$23,4,FALSE)</f>
        <v>48</v>
      </c>
      <c r="AP258">
        <f>VLOOKUP(L258,counts!$W$27:$Z$33,4,FALSE)</f>
        <v>62</v>
      </c>
      <c r="AQ258">
        <f>VLOOKUP(M258,counts!$W$38:$Z$49,4,FALSE)</f>
        <v>47</v>
      </c>
      <c r="AR258">
        <f>VLOOKUP(N258,counts!$W$53:$Z$54,4,FALSE)</f>
        <v>20</v>
      </c>
      <c r="AS258">
        <f>VLOOKUP(O258,counts!$W$58:$Z$62,4,FALSE)</f>
        <v>52</v>
      </c>
      <c r="AT258">
        <f>VLOOKUP(P258,counts!$W$66:$Z$69,4,FALSE)</f>
        <v>50</v>
      </c>
      <c r="AU258">
        <f>VLOOKUP(Q258,counts!$W$73:$Z$75,4,FALSE)</f>
        <v>50</v>
      </c>
      <c r="AV258">
        <f>VLOOKUP(R258,counts!$W$79:$Z$81,4,FALSE)</f>
        <v>40</v>
      </c>
      <c r="AW258">
        <f t="shared" si="148"/>
        <v>422</v>
      </c>
      <c r="AX258">
        <f t="shared" si="149"/>
        <v>0</v>
      </c>
      <c r="AY258">
        <f t="shared" si="150"/>
        <v>1</v>
      </c>
      <c r="AZ258" t="str">
        <f t="shared" si="151"/>
        <v>Train</v>
      </c>
      <c r="BA258" t="str">
        <f t="shared" si="152"/>
        <v>0-17</v>
      </c>
      <c r="BB258" t="str">
        <f t="shared" si="153"/>
        <v>Blank</v>
      </c>
      <c r="BC258" t="str">
        <f t="shared" si="154"/>
        <v>0-10</v>
      </c>
      <c r="BD258" t="str">
        <f t="shared" si="155"/>
        <v>Blank</v>
      </c>
      <c r="BE258" t="str">
        <f t="shared" si="156"/>
        <v>male</v>
      </c>
      <c r="BF258">
        <f t="shared" si="157"/>
        <v>0</v>
      </c>
      <c r="BG258">
        <f t="shared" si="158"/>
        <v>0</v>
      </c>
      <c r="BH258" t="str">
        <f t="shared" si="159"/>
        <v>S, blank</v>
      </c>
      <c r="BI258">
        <f t="shared" si="160"/>
        <v>3</v>
      </c>
      <c r="BK258">
        <f t="shared" si="161"/>
        <v>-2.8350141766673408E-2</v>
      </c>
      <c r="BL258">
        <f t="shared" si="168"/>
        <v>-0.2148129459049134</v>
      </c>
      <c r="BM258">
        <f t="shared" si="169"/>
        <v>0</v>
      </c>
      <c r="BN258">
        <f t="shared" si="170"/>
        <v>-0.24005469764357676</v>
      </c>
      <c r="BO258">
        <f t="shared" si="171"/>
        <v>-1.1543150029727813</v>
      </c>
      <c r="BP258">
        <f t="shared" si="172"/>
        <v>-6.3943938845999151E-2</v>
      </c>
      <c r="BQ258">
        <f t="shared" si="173"/>
        <v>-0.12308910231949276</v>
      </c>
      <c r="BR258">
        <f t="shared" si="174"/>
        <v>-0.13196937436222192</v>
      </c>
      <c r="BS258">
        <f t="shared" si="175"/>
        <v>-0.33933712916299258</v>
      </c>
      <c r="BT258">
        <f t="shared" si="162"/>
        <v>-0.52064632557427459</v>
      </c>
      <c r="BV258">
        <f t="shared" si="163"/>
        <v>-2.8165186585529263</v>
      </c>
      <c r="BW258">
        <f t="shared" si="164"/>
        <v>5.9813812971519865E-2</v>
      </c>
      <c r="BX258">
        <f t="shared" si="165"/>
        <v>5.6438038681353962E-2</v>
      </c>
      <c r="BY258">
        <f t="shared" si="166"/>
        <v>0.943561961318646</v>
      </c>
      <c r="BZ258">
        <f t="shared" si="167"/>
        <v>-5.8093244555959045E-2</v>
      </c>
    </row>
    <row r="259" spans="1:78" x14ac:dyDescent="0.3">
      <c r="A259" t="s">
        <v>2821</v>
      </c>
      <c r="B259" t="s">
        <v>2838</v>
      </c>
      <c r="C259" t="s">
        <v>2825</v>
      </c>
      <c r="D259" t="s">
        <v>2838</v>
      </c>
      <c r="E259" t="s">
        <v>20</v>
      </c>
      <c r="F259">
        <v>0</v>
      </c>
      <c r="G259">
        <v>0</v>
      </c>
      <c r="H259" t="s">
        <v>2843</v>
      </c>
      <c r="I259">
        <v>3</v>
      </c>
      <c r="J259">
        <v>-3.7643689058441341</v>
      </c>
      <c r="K259">
        <v>-42.171718189759716</v>
      </c>
      <c r="L259">
        <v>-82.840254641099079</v>
      </c>
      <c r="M259">
        <v>-33.757758935166962</v>
      </c>
      <c r="N259">
        <v>-108.67008854708662</v>
      </c>
      <c r="O259">
        <v>-14.754319664473872</v>
      </c>
      <c r="P259">
        <v>-22.013681658285037</v>
      </c>
      <c r="Q259">
        <v>-22.422560732600829</v>
      </c>
      <c r="R259">
        <v>-67.960368165567971</v>
      </c>
      <c r="S259">
        <v>0</v>
      </c>
      <c r="T259">
        <v>1</v>
      </c>
      <c r="U259" t="s">
        <v>2818</v>
      </c>
      <c r="W259">
        <f t="shared" si="133"/>
        <v>-2.7638923151110589E-2</v>
      </c>
      <c r="X259">
        <f t="shared" si="134"/>
        <v>-0.21927540312111751</v>
      </c>
      <c r="Y259">
        <f t="shared" si="135"/>
        <v>0.27424895647063957</v>
      </c>
      <c r="Z259">
        <f t="shared" si="136"/>
        <v>-0.24557244416175711</v>
      </c>
      <c r="AA259">
        <f t="shared" si="137"/>
        <v>-1.1909036060913412</v>
      </c>
      <c r="AB259">
        <f t="shared" si="138"/>
        <v>-6.7444200102322438E-2</v>
      </c>
      <c r="AC259">
        <f t="shared" si="139"/>
        <v>-0.15242674717787899</v>
      </c>
      <c r="AD259">
        <f t="shared" si="140"/>
        <v>-0.14484805481342802</v>
      </c>
      <c r="AE259">
        <f t="shared" si="141"/>
        <v>-0.48361783291079313</v>
      </c>
      <c r="AF259">
        <f t="shared" si="142"/>
        <v>-0.5239687488631376</v>
      </c>
      <c r="AH259">
        <f t="shared" si="143"/>
        <v>-2.7814470039222474</v>
      </c>
      <c r="AI259">
        <f t="shared" si="144"/>
        <v>6.1948802331281839E-2</v>
      </c>
      <c r="AJ259">
        <f t="shared" si="145"/>
        <v>5.8335017841996219E-2</v>
      </c>
      <c r="AK259">
        <f t="shared" si="146"/>
        <v>0.94166498215800376</v>
      </c>
      <c r="AL259">
        <f t="shared" si="147"/>
        <v>-6.0105712930062505E-2</v>
      </c>
      <c r="AN259">
        <f>VLOOKUP(J259,counts!$W$8:$Z$13,4,FALSE)</f>
        <v>53</v>
      </c>
      <c r="AO259">
        <f>VLOOKUP(K259,counts!$W$17:$Z$23,4,FALSE)</f>
        <v>48</v>
      </c>
      <c r="AP259">
        <f>VLOOKUP(L259,counts!$W$27:$Z$33,4,FALSE)</f>
        <v>62</v>
      </c>
      <c r="AQ259">
        <f>VLOOKUP(M259,counts!$W$38:$Z$49,4,FALSE)</f>
        <v>47</v>
      </c>
      <c r="AR259">
        <f>VLOOKUP(N259,counts!$W$53:$Z$54,4,FALSE)</f>
        <v>20</v>
      </c>
      <c r="AS259">
        <f>VLOOKUP(O259,counts!$W$58:$Z$62,4,FALSE)</f>
        <v>52</v>
      </c>
      <c r="AT259">
        <f>VLOOKUP(P259,counts!$W$66:$Z$69,4,FALSE)</f>
        <v>50</v>
      </c>
      <c r="AU259">
        <f>VLOOKUP(Q259,counts!$W$73:$Z$75,4,FALSE)</f>
        <v>50</v>
      </c>
      <c r="AV259">
        <f>VLOOKUP(R259,counts!$W$79:$Z$81,4,FALSE)</f>
        <v>40</v>
      </c>
      <c r="AW259">
        <f t="shared" si="148"/>
        <v>422</v>
      </c>
      <c r="AX259">
        <f t="shared" si="149"/>
        <v>0</v>
      </c>
      <c r="AY259">
        <f t="shared" si="150"/>
        <v>1</v>
      </c>
      <c r="AZ259" t="str">
        <f t="shared" si="151"/>
        <v>Train</v>
      </c>
      <c r="BA259" t="str">
        <f t="shared" si="152"/>
        <v>0-17</v>
      </c>
      <c r="BB259" t="str">
        <f t="shared" si="153"/>
        <v>Blank</v>
      </c>
      <c r="BC259" t="str">
        <f t="shared" si="154"/>
        <v>0-10</v>
      </c>
      <c r="BD259" t="str">
        <f t="shared" si="155"/>
        <v>Blank</v>
      </c>
      <c r="BE259" t="str">
        <f t="shared" si="156"/>
        <v>male</v>
      </c>
      <c r="BF259">
        <f t="shared" si="157"/>
        <v>0</v>
      </c>
      <c r="BG259">
        <f t="shared" si="158"/>
        <v>0</v>
      </c>
      <c r="BH259" t="str">
        <f t="shared" si="159"/>
        <v>S, blank</v>
      </c>
      <c r="BI259">
        <f t="shared" si="160"/>
        <v>3</v>
      </c>
      <c r="BK259">
        <f t="shared" si="161"/>
        <v>-2.8350141766673408E-2</v>
      </c>
      <c r="BL259">
        <f t="shared" si="168"/>
        <v>-0.2148129459049134</v>
      </c>
      <c r="BM259">
        <f t="shared" si="169"/>
        <v>0</v>
      </c>
      <c r="BN259">
        <f t="shared" si="170"/>
        <v>-0.24005469764357676</v>
      </c>
      <c r="BO259">
        <f t="shared" si="171"/>
        <v>-1.1543150029727813</v>
      </c>
      <c r="BP259">
        <f t="shared" si="172"/>
        <v>-6.3943938845999151E-2</v>
      </c>
      <c r="BQ259">
        <f t="shared" si="173"/>
        <v>-0.12308910231949276</v>
      </c>
      <c r="BR259">
        <f t="shared" si="174"/>
        <v>-0.13196937436222192</v>
      </c>
      <c r="BS259">
        <f t="shared" si="175"/>
        <v>-0.33933712916299258</v>
      </c>
      <c r="BT259">
        <f t="shared" si="162"/>
        <v>-0.52064632557427459</v>
      </c>
      <c r="BV259">
        <f t="shared" si="163"/>
        <v>-2.8165186585529263</v>
      </c>
      <c r="BW259">
        <f t="shared" si="164"/>
        <v>5.9813812971519865E-2</v>
      </c>
      <c r="BX259">
        <f t="shared" si="165"/>
        <v>5.6438038681353962E-2</v>
      </c>
      <c r="BY259">
        <f t="shared" si="166"/>
        <v>0.943561961318646</v>
      </c>
      <c r="BZ259">
        <f t="shared" si="167"/>
        <v>-5.8093244555959045E-2</v>
      </c>
    </row>
    <row r="260" spans="1:78" x14ac:dyDescent="0.3">
      <c r="A260" t="s">
        <v>2820</v>
      </c>
      <c r="B260" t="s">
        <v>2838</v>
      </c>
      <c r="C260" t="s">
        <v>2850</v>
      </c>
      <c r="D260" t="s">
        <v>2838</v>
      </c>
      <c r="E260" t="s">
        <v>20</v>
      </c>
      <c r="F260">
        <v>0</v>
      </c>
      <c r="G260">
        <v>0</v>
      </c>
      <c r="H260" t="s">
        <v>2843</v>
      </c>
      <c r="I260">
        <v>3</v>
      </c>
      <c r="J260">
        <v>-11.613432440426715</v>
      </c>
      <c r="K260">
        <v>-42.171718189759716</v>
      </c>
      <c r="L260">
        <v>-9.6115457513775127</v>
      </c>
      <c r="M260">
        <v>-33.757758935166962</v>
      </c>
      <c r="N260">
        <v>-108.67008854708662</v>
      </c>
      <c r="O260">
        <v>-14.754319664473872</v>
      </c>
      <c r="P260">
        <v>-22.013681658285037</v>
      </c>
      <c r="Q260">
        <v>-22.422560732600829</v>
      </c>
      <c r="R260">
        <v>-67.960368165567971</v>
      </c>
      <c r="S260">
        <v>0</v>
      </c>
      <c r="T260">
        <v>1</v>
      </c>
      <c r="U260" t="s">
        <v>2818</v>
      </c>
      <c r="W260">
        <f t="shared" si="133"/>
        <v>-8.5268679762827468E-2</v>
      </c>
      <c r="X260">
        <f t="shared" si="134"/>
        <v>-0.21927540312111751</v>
      </c>
      <c r="Y260">
        <f t="shared" si="135"/>
        <v>3.1819752411496448E-2</v>
      </c>
      <c r="Z260">
        <f t="shared" si="136"/>
        <v>-0.24557244416175711</v>
      </c>
      <c r="AA260">
        <f t="shared" si="137"/>
        <v>-1.1909036060913412</v>
      </c>
      <c r="AB260">
        <f t="shared" si="138"/>
        <v>-6.7444200102322438E-2</v>
      </c>
      <c r="AC260">
        <f t="shared" si="139"/>
        <v>-0.15242674717787899</v>
      </c>
      <c r="AD260">
        <f t="shared" si="140"/>
        <v>-0.14484805481342802</v>
      </c>
      <c r="AE260">
        <f t="shared" si="141"/>
        <v>-0.48361783291079313</v>
      </c>
      <c r="AF260">
        <f t="shared" si="142"/>
        <v>-0.5239687488631376</v>
      </c>
      <c r="AH260">
        <f t="shared" si="143"/>
        <v>-3.0815059645931067</v>
      </c>
      <c r="AI260">
        <f t="shared" si="144"/>
        <v>4.589009572582705E-2</v>
      </c>
      <c r="AJ260">
        <f t="shared" si="145"/>
        <v>4.3876594599531256E-2</v>
      </c>
      <c r="AK260">
        <f t="shared" si="146"/>
        <v>0.9561234054004687</v>
      </c>
      <c r="AL260">
        <f t="shared" si="147"/>
        <v>-4.4868289114572656E-2</v>
      </c>
      <c r="AN260">
        <f>VLOOKUP(J260,counts!$W$8:$Z$13,4,FALSE)</f>
        <v>52</v>
      </c>
      <c r="AO260">
        <f>VLOOKUP(K260,counts!$W$17:$Z$23,4,FALSE)</f>
        <v>48</v>
      </c>
      <c r="AP260">
        <f>VLOOKUP(L260,counts!$W$27:$Z$33,4,FALSE)</f>
        <v>55</v>
      </c>
      <c r="AQ260">
        <f>VLOOKUP(M260,counts!$W$38:$Z$49,4,FALSE)</f>
        <v>47</v>
      </c>
      <c r="AR260">
        <f>VLOOKUP(N260,counts!$W$53:$Z$54,4,FALSE)</f>
        <v>20</v>
      </c>
      <c r="AS260">
        <f>VLOOKUP(O260,counts!$W$58:$Z$62,4,FALSE)</f>
        <v>52</v>
      </c>
      <c r="AT260">
        <f>VLOOKUP(P260,counts!$W$66:$Z$69,4,FALSE)</f>
        <v>50</v>
      </c>
      <c r="AU260">
        <f>VLOOKUP(Q260,counts!$W$73:$Z$75,4,FALSE)</f>
        <v>50</v>
      </c>
      <c r="AV260">
        <f>VLOOKUP(R260,counts!$W$79:$Z$81,4,FALSE)</f>
        <v>40</v>
      </c>
      <c r="AW260">
        <f t="shared" si="148"/>
        <v>414</v>
      </c>
      <c r="AX260">
        <f t="shared" si="149"/>
        <v>0</v>
      </c>
      <c r="AY260">
        <f t="shared" si="150"/>
        <v>1</v>
      </c>
      <c r="AZ260" t="str">
        <f t="shared" si="151"/>
        <v>Train</v>
      </c>
      <c r="BA260" t="str">
        <f t="shared" si="152"/>
        <v>18-30</v>
      </c>
      <c r="BB260" t="str">
        <f t="shared" si="153"/>
        <v>Blank</v>
      </c>
      <c r="BC260" t="str">
        <f t="shared" si="154"/>
        <v>11-20</v>
      </c>
      <c r="BD260" t="str">
        <f t="shared" si="155"/>
        <v>Blank</v>
      </c>
      <c r="BE260" t="str">
        <f t="shared" si="156"/>
        <v>male</v>
      </c>
      <c r="BF260">
        <f t="shared" si="157"/>
        <v>0</v>
      </c>
      <c r="BG260">
        <f t="shared" si="158"/>
        <v>0</v>
      </c>
      <c r="BH260" t="str">
        <f t="shared" si="159"/>
        <v>S, blank</v>
      </c>
      <c r="BI260">
        <f t="shared" si="160"/>
        <v>3</v>
      </c>
      <c r="BK260">
        <f t="shared" si="161"/>
        <v>-8.7462856143731463E-2</v>
      </c>
      <c r="BL260">
        <f t="shared" si="168"/>
        <v>-0.2148129459049134</v>
      </c>
      <c r="BM260">
        <f t="shared" si="169"/>
        <v>0</v>
      </c>
      <c r="BN260">
        <f t="shared" si="170"/>
        <v>-0.24005469764357676</v>
      </c>
      <c r="BO260">
        <f t="shared" si="171"/>
        <v>-1.1543150029727813</v>
      </c>
      <c r="BP260">
        <f t="shared" si="172"/>
        <v>-6.3943938845999151E-2</v>
      </c>
      <c r="BQ260">
        <f t="shared" si="173"/>
        <v>-0.12308910231949276</v>
      </c>
      <c r="BR260">
        <f t="shared" si="174"/>
        <v>-0.13196937436222192</v>
      </c>
      <c r="BS260">
        <f t="shared" si="175"/>
        <v>-0.33933712916299258</v>
      </c>
      <c r="BT260">
        <f t="shared" si="162"/>
        <v>-0.52064632557427459</v>
      </c>
      <c r="BV260">
        <f t="shared" si="163"/>
        <v>-2.8756313729299841</v>
      </c>
      <c r="BW260">
        <f t="shared" si="164"/>
        <v>5.6380531122747275E-2</v>
      </c>
      <c r="BX260">
        <f t="shared" si="165"/>
        <v>5.3371422003418274E-2</v>
      </c>
      <c r="BY260">
        <f t="shared" si="166"/>
        <v>0.94662857799658173</v>
      </c>
      <c r="BZ260">
        <f t="shared" si="167"/>
        <v>-5.4848471815077751E-2</v>
      </c>
    </row>
    <row r="261" spans="1:78" x14ac:dyDescent="0.3">
      <c r="A261" t="s">
        <v>2811</v>
      </c>
      <c r="B261" t="s">
        <v>2838</v>
      </c>
      <c r="C261" t="s">
        <v>2825</v>
      </c>
      <c r="D261" t="s">
        <v>2838</v>
      </c>
      <c r="E261" t="s">
        <v>20</v>
      </c>
      <c r="F261">
        <v>0</v>
      </c>
      <c r="G261">
        <v>0</v>
      </c>
      <c r="H261" t="s">
        <v>44</v>
      </c>
      <c r="I261">
        <v>3</v>
      </c>
      <c r="J261">
        <v>-13.385578549662212</v>
      </c>
      <c r="K261">
        <v>-42.171718189759716</v>
      </c>
      <c r="L261">
        <v>-82.840254641099079</v>
      </c>
      <c r="M261">
        <v>-33.757758935166962</v>
      </c>
      <c r="N261">
        <v>-108.67008854708662</v>
      </c>
      <c r="O261">
        <v>-14.754319664473872</v>
      </c>
      <c r="P261">
        <v>-22.013681658285037</v>
      </c>
      <c r="Q261">
        <v>72.444458573419169</v>
      </c>
      <c r="R261">
        <v>-67.960368165567971</v>
      </c>
      <c r="S261">
        <v>0</v>
      </c>
      <c r="T261">
        <v>1</v>
      </c>
      <c r="U261" t="s">
        <v>2818</v>
      </c>
      <c r="W261">
        <f t="shared" si="133"/>
        <v>-9.8280212731782335E-2</v>
      </c>
      <c r="X261">
        <f t="shared" si="134"/>
        <v>-0.21927540312111751</v>
      </c>
      <c r="Y261">
        <f t="shared" si="135"/>
        <v>0.27424895647063957</v>
      </c>
      <c r="Z261">
        <f t="shared" si="136"/>
        <v>-0.24557244416175711</v>
      </c>
      <c r="AA261">
        <f t="shared" si="137"/>
        <v>-1.1909036060913412</v>
      </c>
      <c r="AB261">
        <f t="shared" si="138"/>
        <v>-6.7444200102322438E-2</v>
      </c>
      <c r="AC261">
        <f t="shared" si="139"/>
        <v>-0.15242674717787899</v>
      </c>
      <c r="AD261">
        <f t="shared" si="140"/>
        <v>0.46798575022321215</v>
      </c>
      <c r="AE261">
        <f t="shared" si="141"/>
        <v>-0.48361783291079313</v>
      </c>
      <c r="AF261">
        <f t="shared" si="142"/>
        <v>-0.5239687488631376</v>
      </c>
      <c r="AH261">
        <f t="shared" si="143"/>
        <v>-2.2392544884662788</v>
      </c>
      <c r="AI261">
        <f t="shared" si="144"/>
        <v>0.10653790001363359</v>
      </c>
      <c r="AJ261">
        <f t="shared" si="145"/>
        <v>9.6280389503442171E-2</v>
      </c>
      <c r="AK261">
        <f t="shared" si="146"/>
        <v>0.9037196104965578</v>
      </c>
      <c r="AL261">
        <f t="shared" si="147"/>
        <v>-0.10123613208110449</v>
      </c>
      <c r="AN261">
        <f>VLOOKUP(J261,counts!$W$8:$Z$13,4,FALSE)</f>
        <v>51</v>
      </c>
      <c r="AO261">
        <f>VLOOKUP(K261,counts!$W$17:$Z$23,4,FALSE)</f>
        <v>48</v>
      </c>
      <c r="AP261">
        <f>VLOOKUP(L261,counts!$W$27:$Z$33,4,FALSE)</f>
        <v>62</v>
      </c>
      <c r="AQ261">
        <f>VLOOKUP(M261,counts!$W$38:$Z$49,4,FALSE)</f>
        <v>47</v>
      </c>
      <c r="AR261">
        <f>VLOOKUP(N261,counts!$W$53:$Z$54,4,FALSE)</f>
        <v>20</v>
      </c>
      <c r="AS261">
        <f>VLOOKUP(O261,counts!$W$58:$Z$62,4,FALSE)</f>
        <v>52</v>
      </c>
      <c r="AT261">
        <f>VLOOKUP(P261,counts!$W$66:$Z$69,4,FALSE)</f>
        <v>50</v>
      </c>
      <c r="AU261">
        <f>VLOOKUP(Q261,counts!$W$73:$Z$75,4,FALSE)</f>
        <v>68</v>
      </c>
      <c r="AV261">
        <f>VLOOKUP(R261,counts!$W$79:$Z$81,4,FALSE)</f>
        <v>40</v>
      </c>
      <c r="AW261">
        <f t="shared" si="148"/>
        <v>438</v>
      </c>
      <c r="AX261">
        <f t="shared" si="149"/>
        <v>0</v>
      </c>
      <c r="AY261">
        <f t="shared" si="150"/>
        <v>1</v>
      </c>
      <c r="AZ261" t="str">
        <f t="shared" si="151"/>
        <v>Train</v>
      </c>
      <c r="BA261" t="str">
        <f t="shared" si="152"/>
        <v>41-50</v>
      </c>
      <c r="BB261" t="str">
        <f t="shared" si="153"/>
        <v>Blank</v>
      </c>
      <c r="BC261" t="str">
        <f t="shared" si="154"/>
        <v>0-10</v>
      </c>
      <c r="BD261" t="str">
        <f t="shared" si="155"/>
        <v>Blank</v>
      </c>
      <c r="BE261" t="str">
        <f t="shared" si="156"/>
        <v>male</v>
      </c>
      <c r="BF261">
        <f t="shared" si="157"/>
        <v>0</v>
      </c>
      <c r="BG261">
        <f t="shared" si="158"/>
        <v>0</v>
      </c>
      <c r="BH261" t="str">
        <f t="shared" si="159"/>
        <v>C</v>
      </c>
      <c r="BI261">
        <f t="shared" si="160"/>
        <v>3</v>
      </c>
      <c r="BK261">
        <f t="shared" si="161"/>
        <v>-0.10080920839685074</v>
      </c>
      <c r="BL261">
        <f t="shared" si="168"/>
        <v>-0.2148129459049134</v>
      </c>
      <c r="BM261">
        <f t="shared" si="169"/>
        <v>0</v>
      </c>
      <c r="BN261">
        <f t="shared" si="170"/>
        <v>-0.24005469764357676</v>
      </c>
      <c r="BO261">
        <f t="shared" si="171"/>
        <v>-1.1543150029727813</v>
      </c>
      <c r="BP261">
        <f t="shared" si="172"/>
        <v>-6.3943938845999151E-2</v>
      </c>
      <c r="BQ261">
        <f t="shared" si="173"/>
        <v>-0.12308910231949276</v>
      </c>
      <c r="BR261">
        <f t="shared" si="174"/>
        <v>0.42637636209158797</v>
      </c>
      <c r="BS261">
        <f t="shared" si="175"/>
        <v>-0.33933712916299258</v>
      </c>
      <c r="BT261">
        <f t="shared" si="162"/>
        <v>-0.52064632557427459</v>
      </c>
      <c r="BV261">
        <f t="shared" si="163"/>
        <v>-2.3306319887292934</v>
      </c>
      <c r="BW261">
        <f t="shared" si="164"/>
        <v>9.7234276700306571E-2</v>
      </c>
      <c r="BX261">
        <f t="shared" si="165"/>
        <v>8.8617607711561394E-2</v>
      </c>
      <c r="BY261">
        <f t="shared" si="166"/>
        <v>0.91138239228843865</v>
      </c>
      <c r="BZ261">
        <f t="shared" si="167"/>
        <v>-9.2792719750389607E-2</v>
      </c>
    </row>
    <row r="262" spans="1:78" x14ac:dyDescent="0.3">
      <c r="A262" t="s">
        <v>2821</v>
      </c>
      <c r="B262" t="s">
        <v>2823</v>
      </c>
      <c r="C262" t="s">
        <v>2826</v>
      </c>
      <c r="D262" t="s">
        <v>2835</v>
      </c>
      <c r="E262" t="s">
        <v>20</v>
      </c>
      <c r="F262">
        <v>1</v>
      </c>
      <c r="G262">
        <v>2</v>
      </c>
      <c r="H262" t="s">
        <v>2843</v>
      </c>
      <c r="I262">
        <v>1</v>
      </c>
      <c r="J262">
        <v>-3.7643689058441341</v>
      </c>
      <c r="K262">
        <v>123.30204897661667</v>
      </c>
      <c r="L262">
        <v>163.84855978743315</v>
      </c>
      <c r="M262">
        <v>-202.50760482553153</v>
      </c>
      <c r="N262">
        <v>-108.67008854708662</v>
      </c>
      <c r="O262">
        <v>48.695090775187893</v>
      </c>
      <c r="P262">
        <v>75.609641767585757</v>
      </c>
      <c r="Q262">
        <v>-22.422560732600829</v>
      </c>
      <c r="R262">
        <v>103.15987615987927</v>
      </c>
      <c r="S262">
        <v>1</v>
      </c>
      <c r="T262">
        <v>2</v>
      </c>
      <c r="U262" t="s">
        <v>2818</v>
      </c>
      <c r="W262">
        <f t="shared" ref="W262:W325" si="176">W$3*J262</f>
        <v>-2.7638923151110589E-2</v>
      </c>
      <c r="X262">
        <f t="shared" ref="X262:X325" si="177">X$3*K262</f>
        <v>0.64111939602149381</v>
      </c>
      <c r="Y262">
        <f t="shared" ref="Y262:Y325" si="178">Y$3*L262</f>
        <v>-0.54243310496328723</v>
      </c>
      <c r="Z262">
        <f t="shared" ref="Z262:Z325" si="179">Z$3*M262</f>
        <v>-1.4731513301536956</v>
      </c>
      <c r="AA262">
        <f t="shared" ref="AA262:AA325" si="180">AA$3*N262</f>
        <v>-1.1909036060913412</v>
      </c>
      <c r="AB262">
        <f t="shared" ref="AB262:AB325" si="181">AB$3*O262</f>
        <v>0.222592537028351</v>
      </c>
      <c r="AC262">
        <f t="shared" ref="AC262:AC325" si="182">AC$3*P262</f>
        <v>0.5235349510734969</v>
      </c>
      <c r="AD262">
        <f t="shared" ref="AD262:AD325" si="183">AD$3*Q262</f>
        <v>-0.14484805481342802</v>
      </c>
      <c r="AE262">
        <f t="shared" ref="AE262:AE325" si="184">AE$3*R262</f>
        <v>0.73410367098427942</v>
      </c>
      <c r="AF262">
        <f t="shared" ref="AF262:AF325" si="185">AF$3</f>
        <v>-0.5239687488631376</v>
      </c>
      <c r="AH262">
        <f t="shared" ref="AH262:AH325" si="186">SUM(W262:AF262)</f>
        <v>-1.7815932129283794</v>
      </c>
      <c r="AI262">
        <f t="shared" ref="AI262:AI325" si="187">EXP(AH262)</f>
        <v>0.16836968470794761</v>
      </c>
      <c r="AJ262">
        <f t="shared" ref="AJ262:AJ325" si="188">AI262/(1+AI262)</f>
        <v>0.14410651603823002</v>
      </c>
      <c r="AK262">
        <f t="shared" ref="AK262:AK325" si="189">IF(S262=1,AJ262,1-AJ262)</f>
        <v>0.14410651603823002</v>
      </c>
      <c r="AL262">
        <f t="shared" ref="AL262:AL325" si="190">LN(AK262)</f>
        <v>-1.937202558135505</v>
      </c>
      <c r="AN262">
        <f>VLOOKUP(J262,counts!$W$8:$Z$13,4,FALSE)</f>
        <v>53</v>
      </c>
      <c r="AO262">
        <f>VLOOKUP(K262,counts!$W$17:$Z$23,4,FALSE)</f>
        <v>73</v>
      </c>
      <c r="AP262">
        <f>VLOOKUP(L262,counts!$W$27:$Z$33,4,FALSE)</f>
        <v>38</v>
      </c>
      <c r="AQ262">
        <f>VLOOKUP(M262,counts!$W$38:$Z$49,4,FALSE)</f>
        <v>12</v>
      </c>
      <c r="AR262">
        <f>VLOOKUP(N262,counts!$W$53:$Z$54,4,FALSE)</f>
        <v>20</v>
      </c>
      <c r="AS262">
        <f>VLOOKUP(O262,counts!$W$58:$Z$62,4,FALSE)</f>
        <v>61</v>
      </c>
      <c r="AT262">
        <f>VLOOKUP(P262,counts!$W$66:$Z$69,4,FALSE)</f>
        <v>69</v>
      </c>
      <c r="AU262">
        <f>VLOOKUP(Q262,counts!$W$73:$Z$75,4,FALSE)</f>
        <v>50</v>
      </c>
      <c r="AV262">
        <f>VLOOKUP(R262,counts!$W$79:$Z$81,4,FALSE)</f>
        <v>75</v>
      </c>
      <c r="AW262">
        <f t="shared" ref="AW262:AW325" si="191">SUM(AN262:AV262)</f>
        <v>451</v>
      </c>
      <c r="AX262">
        <f t="shared" ref="AX262:AX325" si="192">S262</f>
        <v>1</v>
      </c>
      <c r="AY262">
        <f t="shared" ref="AY262:AY325" si="193">T262</f>
        <v>2</v>
      </c>
      <c r="AZ262" t="str">
        <f t="shared" ref="AZ262:AZ325" si="194">U262</f>
        <v>Train</v>
      </c>
      <c r="BA262" t="str">
        <f t="shared" ref="BA262:BA325" si="195">A262</f>
        <v>0-17</v>
      </c>
      <c r="BB262" t="str">
        <f t="shared" ref="BB262:BB325" si="196">B262</f>
        <v>F, G, T</v>
      </c>
      <c r="BC262" t="str">
        <f t="shared" ref="BC262:BC325" si="197">C262</f>
        <v>100+</v>
      </c>
      <c r="BD262" t="str">
        <f t="shared" ref="BD262:BD325" si="198">D262</f>
        <v>ON</v>
      </c>
      <c r="BE262" t="str">
        <f t="shared" ref="BE262:BE325" si="199">E262</f>
        <v>male</v>
      </c>
      <c r="BF262">
        <f t="shared" ref="BF262:BF325" si="200">F262</f>
        <v>1</v>
      </c>
      <c r="BG262">
        <f t="shared" ref="BG262:BG325" si="201">G262</f>
        <v>2</v>
      </c>
      <c r="BH262" t="str">
        <f t="shared" ref="BH262:BH325" si="202">H262</f>
        <v>S, blank</v>
      </c>
      <c r="BI262">
        <f t="shared" ref="BI262:BI325" si="203">I262</f>
        <v>1</v>
      </c>
      <c r="BK262">
        <f t="shared" ref="BK262:BK325" si="204">BK$3*J262</f>
        <v>-2.8350141766673408E-2</v>
      </c>
      <c r="BL262">
        <f t="shared" si="168"/>
        <v>0.62807202347308144</v>
      </c>
      <c r="BM262">
        <f t="shared" si="169"/>
        <v>0</v>
      </c>
      <c r="BN262">
        <f t="shared" si="170"/>
        <v>-1.4400512172706961</v>
      </c>
      <c r="BO262">
        <f t="shared" si="171"/>
        <v>-1.1543150029727813</v>
      </c>
      <c r="BP262">
        <f t="shared" si="172"/>
        <v>0.21104029039891525</v>
      </c>
      <c r="BQ262">
        <f t="shared" si="173"/>
        <v>0.42276994263555601</v>
      </c>
      <c r="BR262">
        <f t="shared" si="174"/>
        <v>-0.13196937436222192</v>
      </c>
      <c r="BS262">
        <f t="shared" si="175"/>
        <v>0.51509397558912873</v>
      </c>
      <c r="BT262">
        <f t="shared" ref="BT262:BT325" si="205">BT$3</f>
        <v>-0.52064632557427459</v>
      </c>
      <c r="BV262">
        <f t="shared" ref="BV262:BV325" si="206">SUM(BK262:BT262)</f>
        <v>-1.4983558298499657</v>
      </c>
      <c r="BW262">
        <f t="shared" ref="BW262:BW325" si="207">EXP(BV262)</f>
        <v>0.22349732585605342</v>
      </c>
      <c r="BX262">
        <f t="shared" ref="BX262:BX325" si="208">BW262/(1+BW262)</f>
        <v>0.18267087400430354</v>
      </c>
      <c r="BY262">
        <f t="shared" ref="BY262:BY325" si="209">IF(S262=1,BX262,1-BX262)</f>
        <v>0.18267087400430354</v>
      </c>
      <c r="BZ262">
        <f t="shared" ref="BZ262:BZ325" si="210">LN(BY262)</f>
        <v>-1.7000692480972088</v>
      </c>
    </row>
    <row r="263" spans="1:78" x14ac:dyDescent="0.3">
      <c r="A263" t="s">
        <v>2820</v>
      </c>
      <c r="B263" t="s">
        <v>2823</v>
      </c>
      <c r="C263" t="s">
        <v>2826</v>
      </c>
      <c r="D263" t="s">
        <v>2835</v>
      </c>
      <c r="E263" t="s">
        <v>15</v>
      </c>
      <c r="F263">
        <v>1</v>
      </c>
      <c r="G263">
        <v>2</v>
      </c>
      <c r="H263" t="s">
        <v>2843</v>
      </c>
      <c r="I263">
        <v>1</v>
      </c>
      <c r="J263">
        <v>-11.613432440426715</v>
      </c>
      <c r="K263">
        <v>123.30204897661667</v>
      </c>
      <c r="L263">
        <v>163.84855978743315</v>
      </c>
      <c r="M263">
        <v>-202.50760482553153</v>
      </c>
      <c r="N263">
        <v>151.41878811967541</v>
      </c>
      <c r="O263">
        <v>48.695090775187893</v>
      </c>
      <c r="P263">
        <v>75.609641767585757</v>
      </c>
      <c r="Q263">
        <v>-22.422560732600829</v>
      </c>
      <c r="R263">
        <v>103.15987615987927</v>
      </c>
      <c r="S263">
        <v>0</v>
      </c>
      <c r="T263">
        <v>2</v>
      </c>
      <c r="U263" t="s">
        <v>2818</v>
      </c>
      <c r="W263">
        <f t="shared" si="176"/>
        <v>-8.5268679762827468E-2</v>
      </c>
      <c r="X263">
        <f t="shared" si="177"/>
        <v>0.64111939602149381</v>
      </c>
      <c r="Y263">
        <f t="shared" si="178"/>
        <v>-0.54243310496328723</v>
      </c>
      <c r="Z263">
        <f t="shared" si="179"/>
        <v>-1.4731513301536956</v>
      </c>
      <c r="AA263">
        <f t="shared" si="180"/>
        <v>1.6593819257225275</v>
      </c>
      <c r="AB263">
        <f t="shared" si="181"/>
        <v>0.222592537028351</v>
      </c>
      <c r="AC263">
        <f t="shared" si="182"/>
        <v>0.5235349510734969</v>
      </c>
      <c r="AD263">
        <f t="shared" si="183"/>
        <v>-0.14484805481342802</v>
      </c>
      <c r="AE263">
        <f t="shared" si="184"/>
        <v>0.73410367098427942</v>
      </c>
      <c r="AF263">
        <f t="shared" si="185"/>
        <v>-0.5239687488631376</v>
      </c>
      <c r="AH263">
        <f t="shared" si="186"/>
        <v>1.0110625622737728</v>
      </c>
      <c r="AI263">
        <f t="shared" si="187"/>
        <v>2.7485199375681657</v>
      </c>
      <c r="AJ263">
        <f t="shared" si="188"/>
        <v>0.73322804289291166</v>
      </c>
      <c r="AK263">
        <f t="shared" si="189"/>
        <v>0.26677195710708834</v>
      </c>
      <c r="AL263">
        <f t="shared" si="190"/>
        <v>-1.3213610787592038</v>
      </c>
      <c r="AN263">
        <f>VLOOKUP(J263,counts!$W$8:$Z$13,4,FALSE)</f>
        <v>52</v>
      </c>
      <c r="AO263">
        <f>VLOOKUP(K263,counts!$W$17:$Z$23,4,FALSE)</f>
        <v>73</v>
      </c>
      <c r="AP263">
        <f>VLOOKUP(L263,counts!$W$27:$Z$33,4,FALSE)</f>
        <v>38</v>
      </c>
      <c r="AQ263">
        <f>VLOOKUP(M263,counts!$W$38:$Z$49,4,FALSE)</f>
        <v>12</v>
      </c>
      <c r="AR263">
        <f>VLOOKUP(N263,counts!$W$53:$Z$54,4,FALSE)</f>
        <v>102</v>
      </c>
      <c r="AS263">
        <f>VLOOKUP(O263,counts!$W$58:$Z$62,4,FALSE)</f>
        <v>61</v>
      </c>
      <c r="AT263">
        <f>VLOOKUP(P263,counts!$W$66:$Z$69,4,FALSE)</f>
        <v>69</v>
      </c>
      <c r="AU263">
        <f>VLOOKUP(Q263,counts!$W$73:$Z$75,4,FALSE)</f>
        <v>50</v>
      </c>
      <c r="AV263">
        <f>VLOOKUP(R263,counts!$W$79:$Z$81,4,FALSE)</f>
        <v>75</v>
      </c>
      <c r="AW263">
        <f t="shared" si="191"/>
        <v>532</v>
      </c>
      <c r="AX263">
        <f t="shared" si="192"/>
        <v>0</v>
      </c>
      <c r="AY263">
        <f t="shared" si="193"/>
        <v>2</v>
      </c>
      <c r="AZ263" t="str">
        <f t="shared" si="194"/>
        <v>Train</v>
      </c>
      <c r="BA263" t="str">
        <f t="shared" si="195"/>
        <v>18-30</v>
      </c>
      <c r="BB263" t="str">
        <f t="shared" si="196"/>
        <v>F, G, T</v>
      </c>
      <c r="BC263" t="str">
        <f t="shared" si="197"/>
        <v>100+</v>
      </c>
      <c r="BD263" t="str">
        <f t="shared" si="198"/>
        <v>ON</v>
      </c>
      <c r="BE263" t="str">
        <f t="shared" si="199"/>
        <v>female</v>
      </c>
      <c r="BF263">
        <f t="shared" si="200"/>
        <v>1</v>
      </c>
      <c r="BG263">
        <f t="shared" si="201"/>
        <v>2</v>
      </c>
      <c r="BH263" t="str">
        <f t="shared" si="202"/>
        <v>S, blank</v>
      </c>
      <c r="BI263">
        <f t="shared" si="203"/>
        <v>1</v>
      </c>
      <c r="BK263">
        <f t="shared" si="204"/>
        <v>-8.7462856143731463E-2</v>
      </c>
      <c r="BL263">
        <f t="shared" si="168"/>
        <v>0.62807202347308144</v>
      </c>
      <c r="BM263">
        <f t="shared" si="169"/>
        <v>0</v>
      </c>
      <c r="BN263">
        <f t="shared" si="170"/>
        <v>-1.4400512172706961</v>
      </c>
      <c r="BO263">
        <f t="shared" si="171"/>
        <v>1.608400077660413</v>
      </c>
      <c r="BP263">
        <f t="shared" si="172"/>
        <v>0.21104029039891525</v>
      </c>
      <c r="BQ263">
        <f t="shared" si="173"/>
        <v>0.42276994263555601</v>
      </c>
      <c r="BR263">
        <f t="shared" si="174"/>
        <v>-0.13196937436222192</v>
      </c>
      <c r="BS263">
        <f t="shared" si="175"/>
        <v>0.51509397558912873</v>
      </c>
      <c r="BT263">
        <f t="shared" si="205"/>
        <v>-0.52064632557427459</v>
      </c>
      <c r="BV263">
        <f t="shared" si="206"/>
        <v>1.2052465364061706</v>
      </c>
      <c r="BW263">
        <f t="shared" si="207"/>
        <v>3.3375818120715541</v>
      </c>
      <c r="BX263">
        <f t="shared" si="208"/>
        <v>0.76945679797508715</v>
      </c>
      <c r="BY263">
        <f t="shared" si="209"/>
        <v>0.23054320202491285</v>
      </c>
      <c r="BZ263">
        <f t="shared" si="210"/>
        <v>-1.467317006667793</v>
      </c>
    </row>
    <row r="264" spans="1:78" x14ac:dyDescent="0.3">
      <c r="A264" t="s">
        <v>2811</v>
      </c>
      <c r="B264" t="s">
        <v>2823</v>
      </c>
      <c r="C264" t="s">
        <v>2849</v>
      </c>
      <c r="D264" t="s">
        <v>2833</v>
      </c>
      <c r="E264" t="s">
        <v>20</v>
      </c>
      <c r="F264">
        <v>0</v>
      </c>
      <c r="G264">
        <v>0</v>
      </c>
      <c r="H264" t="s">
        <v>2843</v>
      </c>
      <c r="I264">
        <v>1</v>
      </c>
      <c r="J264">
        <v>-13.385578549662212</v>
      </c>
      <c r="K264">
        <v>123.30204897661667</v>
      </c>
      <c r="L264">
        <v>40.172297072540438</v>
      </c>
      <c r="M264">
        <v>57.761363718906857</v>
      </c>
      <c r="N264">
        <v>-108.67008854708662</v>
      </c>
      <c r="O264">
        <v>-14.754319664473872</v>
      </c>
      <c r="P264">
        <v>-22.013681658285037</v>
      </c>
      <c r="Q264">
        <v>-22.422560732600829</v>
      </c>
      <c r="R264">
        <v>103.15987615987927</v>
      </c>
      <c r="S264">
        <v>1</v>
      </c>
      <c r="T264">
        <v>2</v>
      </c>
      <c r="U264" t="s">
        <v>2818</v>
      </c>
      <c r="W264">
        <f t="shared" si="176"/>
        <v>-9.8280212731782335E-2</v>
      </c>
      <c r="X264">
        <f t="shared" si="177"/>
        <v>0.64111939602149381</v>
      </c>
      <c r="Y264">
        <f t="shared" si="178"/>
        <v>-0.13299344140000791</v>
      </c>
      <c r="Z264">
        <f t="shared" si="179"/>
        <v>0.42018782389584125</v>
      </c>
      <c r="AA264">
        <f t="shared" si="180"/>
        <v>-1.1909036060913412</v>
      </c>
      <c r="AB264">
        <f t="shared" si="181"/>
        <v>-6.7444200102322438E-2</v>
      </c>
      <c r="AC264">
        <f t="shared" si="182"/>
        <v>-0.15242674717787899</v>
      </c>
      <c r="AD264">
        <f t="shared" si="183"/>
        <v>-0.14484805481342802</v>
      </c>
      <c r="AE264">
        <f t="shared" si="184"/>
        <v>0.73410367098427942</v>
      </c>
      <c r="AF264">
        <f t="shared" si="185"/>
        <v>-0.5239687488631376</v>
      </c>
      <c r="AH264">
        <f t="shared" si="186"/>
        <v>-0.51545412027828386</v>
      </c>
      <c r="AI264">
        <f t="shared" si="187"/>
        <v>0.59722931908245758</v>
      </c>
      <c r="AJ264">
        <f t="shared" si="188"/>
        <v>0.37391582532778778</v>
      </c>
      <c r="AK264">
        <f t="shared" si="189"/>
        <v>0.37391582532778778</v>
      </c>
      <c r="AL264">
        <f t="shared" si="190"/>
        <v>-0.98372457286723292</v>
      </c>
      <c r="AN264">
        <f>VLOOKUP(J264,counts!$W$8:$Z$13,4,FALSE)</f>
        <v>51</v>
      </c>
      <c r="AO264">
        <f>VLOOKUP(K264,counts!$W$17:$Z$23,4,FALSE)</f>
        <v>73</v>
      </c>
      <c r="AP264">
        <f>VLOOKUP(L264,counts!$W$27:$Z$33,4,FALSE)</f>
        <v>50</v>
      </c>
      <c r="AQ264">
        <f>VLOOKUP(M264,counts!$W$38:$Z$49,4,FALSE)</f>
        <v>66</v>
      </c>
      <c r="AR264">
        <f>VLOOKUP(N264,counts!$W$53:$Z$54,4,FALSE)</f>
        <v>20</v>
      </c>
      <c r="AS264">
        <f>VLOOKUP(O264,counts!$W$58:$Z$62,4,FALSE)</f>
        <v>52</v>
      </c>
      <c r="AT264">
        <f>VLOOKUP(P264,counts!$W$66:$Z$69,4,FALSE)</f>
        <v>50</v>
      </c>
      <c r="AU264">
        <f>VLOOKUP(Q264,counts!$W$73:$Z$75,4,FALSE)</f>
        <v>50</v>
      </c>
      <c r="AV264">
        <f>VLOOKUP(R264,counts!$W$79:$Z$81,4,FALSE)</f>
        <v>75</v>
      </c>
      <c r="AW264">
        <f t="shared" si="191"/>
        <v>487</v>
      </c>
      <c r="AX264">
        <f t="shared" si="192"/>
        <v>1</v>
      </c>
      <c r="AY264">
        <f t="shared" si="193"/>
        <v>2</v>
      </c>
      <c r="AZ264" t="str">
        <f t="shared" si="194"/>
        <v>Train</v>
      </c>
      <c r="BA264" t="str">
        <f t="shared" si="195"/>
        <v>41-50</v>
      </c>
      <c r="BB264" t="str">
        <f t="shared" si="196"/>
        <v>F, G, T</v>
      </c>
      <c r="BC264" t="str">
        <f t="shared" si="197"/>
        <v>21-30</v>
      </c>
      <c r="BD264" t="str">
        <f t="shared" si="198"/>
        <v>NY</v>
      </c>
      <c r="BE264" t="str">
        <f t="shared" si="199"/>
        <v>male</v>
      </c>
      <c r="BF264">
        <f t="shared" si="200"/>
        <v>0</v>
      </c>
      <c r="BG264">
        <f t="shared" si="201"/>
        <v>0</v>
      </c>
      <c r="BH264" t="str">
        <f t="shared" si="202"/>
        <v>S, blank</v>
      </c>
      <c r="BI264">
        <f t="shared" si="203"/>
        <v>1</v>
      </c>
      <c r="BK264">
        <f t="shared" si="204"/>
        <v>-0.10080920839685074</v>
      </c>
      <c r="BL264">
        <f t="shared" si="168"/>
        <v>0.62807202347308144</v>
      </c>
      <c r="BM264">
        <f t="shared" si="169"/>
        <v>0</v>
      </c>
      <c r="BN264">
        <f t="shared" si="170"/>
        <v>0.41074665915035424</v>
      </c>
      <c r="BO264">
        <f t="shared" si="171"/>
        <v>-1.1543150029727813</v>
      </c>
      <c r="BP264">
        <f t="shared" si="172"/>
        <v>-6.3943938845999151E-2</v>
      </c>
      <c r="BQ264">
        <f t="shared" si="173"/>
        <v>-0.12308910231949276</v>
      </c>
      <c r="BR264">
        <f t="shared" si="174"/>
        <v>-0.13196937436222192</v>
      </c>
      <c r="BS264">
        <f t="shared" si="175"/>
        <v>0.51509397558912873</v>
      </c>
      <c r="BT264">
        <f t="shared" si="205"/>
        <v>-0.52064632557427459</v>
      </c>
      <c r="BV264">
        <f t="shared" si="206"/>
        <v>-0.54086029425905602</v>
      </c>
      <c r="BW264">
        <f t="shared" si="207"/>
        <v>0.58224713298397135</v>
      </c>
      <c r="BX264">
        <f t="shared" si="208"/>
        <v>0.36798747859691633</v>
      </c>
      <c r="BY264">
        <f t="shared" si="209"/>
        <v>0.36798747859691633</v>
      </c>
      <c r="BZ264">
        <f t="shared" si="210"/>
        <v>-0.9997063669439461</v>
      </c>
    </row>
    <row r="265" spans="1:78" x14ac:dyDescent="0.3">
      <c r="A265" t="s">
        <v>2813</v>
      </c>
      <c r="B265" t="s">
        <v>2823</v>
      </c>
      <c r="C265" t="s">
        <v>2851</v>
      </c>
      <c r="D265" t="s">
        <v>2833</v>
      </c>
      <c r="E265" t="s">
        <v>15</v>
      </c>
      <c r="F265">
        <v>1</v>
      </c>
      <c r="G265">
        <v>0</v>
      </c>
      <c r="H265" t="s">
        <v>2843</v>
      </c>
      <c r="I265">
        <v>1</v>
      </c>
      <c r="J265">
        <v>-68.390212241589438</v>
      </c>
      <c r="K265">
        <v>123.30204897661667</v>
      </c>
      <c r="L265">
        <v>70.538774768379497</v>
      </c>
      <c r="M265">
        <v>57.761363718906857</v>
      </c>
      <c r="N265">
        <v>151.41878811967541</v>
      </c>
      <c r="O265">
        <v>48.695090775187893</v>
      </c>
      <c r="P265">
        <v>-22.013681658285037</v>
      </c>
      <c r="Q265">
        <v>-22.422560732600829</v>
      </c>
      <c r="R265">
        <v>103.15987615987927</v>
      </c>
      <c r="S265">
        <v>1</v>
      </c>
      <c r="T265">
        <v>2</v>
      </c>
      <c r="U265" t="s">
        <v>2818</v>
      </c>
      <c r="W265">
        <f t="shared" si="176"/>
        <v>-0.50213777334598442</v>
      </c>
      <c r="X265">
        <f t="shared" si="177"/>
        <v>0.64111939602149381</v>
      </c>
      <c r="Y265">
        <f t="shared" si="178"/>
        <v>-0.23352397279266615</v>
      </c>
      <c r="Z265">
        <f t="shared" si="179"/>
        <v>0.42018782389584125</v>
      </c>
      <c r="AA265">
        <f t="shared" si="180"/>
        <v>1.6593819257225275</v>
      </c>
      <c r="AB265">
        <f t="shared" si="181"/>
        <v>0.222592537028351</v>
      </c>
      <c r="AC265">
        <f t="shared" si="182"/>
        <v>-0.15242674717787899</v>
      </c>
      <c r="AD265">
        <f t="shared" si="183"/>
        <v>-0.14484805481342802</v>
      </c>
      <c r="AE265">
        <f t="shared" si="184"/>
        <v>0.73410367098427942</v>
      </c>
      <c r="AF265">
        <f t="shared" si="185"/>
        <v>-0.5239687488631376</v>
      </c>
      <c r="AH265">
        <f t="shared" si="186"/>
        <v>2.1204800566593978</v>
      </c>
      <c r="AI265">
        <f t="shared" si="187"/>
        <v>8.3351378658462778</v>
      </c>
      <c r="AJ265">
        <f t="shared" si="188"/>
        <v>0.89287785414946896</v>
      </c>
      <c r="AK265">
        <f t="shared" si="189"/>
        <v>0.89287785414946896</v>
      </c>
      <c r="AL265">
        <f t="shared" si="190"/>
        <v>-0.113305488928636</v>
      </c>
      <c r="AN265">
        <f>VLOOKUP(J265,counts!$W$8:$Z$13,4,FALSE)</f>
        <v>40</v>
      </c>
      <c r="AO265">
        <f>VLOOKUP(K265,counts!$W$17:$Z$23,4,FALSE)</f>
        <v>73</v>
      </c>
      <c r="AP265">
        <f>VLOOKUP(L265,counts!$W$27:$Z$33,4,FALSE)</f>
        <v>47</v>
      </c>
      <c r="AQ265">
        <f>VLOOKUP(M265,counts!$W$38:$Z$49,4,FALSE)</f>
        <v>66</v>
      </c>
      <c r="AR265">
        <f>VLOOKUP(N265,counts!$W$53:$Z$54,4,FALSE)</f>
        <v>102</v>
      </c>
      <c r="AS265">
        <f>VLOOKUP(O265,counts!$W$58:$Z$62,4,FALSE)</f>
        <v>61</v>
      </c>
      <c r="AT265">
        <f>VLOOKUP(P265,counts!$W$66:$Z$69,4,FALSE)</f>
        <v>50</v>
      </c>
      <c r="AU265">
        <f>VLOOKUP(Q265,counts!$W$73:$Z$75,4,FALSE)</f>
        <v>50</v>
      </c>
      <c r="AV265">
        <f>VLOOKUP(R265,counts!$W$79:$Z$81,4,FALSE)</f>
        <v>75</v>
      </c>
      <c r="AW265">
        <f t="shared" si="191"/>
        <v>564</v>
      </c>
      <c r="AX265">
        <f t="shared" si="192"/>
        <v>1</v>
      </c>
      <c r="AY265">
        <f t="shared" si="193"/>
        <v>2</v>
      </c>
      <c r="AZ265" t="str">
        <f t="shared" si="194"/>
        <v>Train</v>
      </c>
      <c r="BA265" t="str">
        <f t="shared" si="195"/>
        <v>61+</v>
      </c>
      <c r="BB265" t="str">
        <f t="shared" si="196"/>
        <v>F, G, T</v>
      </c>
      <c r="BC265" t="str">
        <f t="shared" si="197"/>
        <v>41-100</v>
      </c>
      <c r="BD265" t="str">
        <f t="shared" si="198"/>
        <v>NY</v>
      </c>
      <c r="BE265" t="str">
        <f t="shared" si="199"/>
        <v>female</v>
      </c>
      <c r="BF265">
        <f t="shared" si="200"/>
        <v>1</v>
      </c>
      <c r="BG265">
        <f t="shared" si="201"/>
        <v>0</v>
      </c>
      <c r="BH265" t="str">
        <f t="shared" si="202"/>
        <v>S, blank</v>
      </c>
      <c r="BI265">
        <f t="shared" si="203"/>
        <v>1</v>
      </c>
      <c r="BK265">
        <f t="shared" si="204"/>
        <v>-0.51505903406328468</v>
      </c>
      <c r="BL265">
        <f t="shared" si="168"/>
        <v>0.62807202347308144</v>
      </c>
      <c r="BM265">
        <f t="shared" si="169"/>
        <v>0</v>
      </c>
      <c r="BN265">
        <f t="shared" si="170"/>
        <v>0.41074665915035424</v>
      </c>
      <c r="BO265">
        <f t="shared" si="171"/>
        <v>1.608400077660413</v>
      </c>
      <c r="BP265">
        <f t="shared" si="172"/>
        <v>0.21104029039891525</v>
      </c>
      <c r="BQ265">
        <f t="shared" si="173"/>
        <v>-0.12308910231949276</v>
      </c>
      <c r="BR265">
        <f t="shared" si="174"/>
        <v>-0.13196937436222192</v>
      </c>
      <c r="BS265">
        <f t="shared" si="175"/>
        <v>0.51509397558912873</v>
      </c>
      <c r="BT265">
        <f t="shared" si="205"/>
        <v>-0.52064632557427459</v>
      </c>
      <c r="BV265">
        <f t="shared" si="206"/>
        <v>2.0825891899526194</v>
      </c>
      <c r="BW265">
        <f t="shared" si="207"/>
        <v>8.0252208585548352</v>
      </c>
      <c r="BX265">
        <f t="shared" si="208"/>
        <v>0.88919938739758164</v>
      </c>
      <c r="BY265">
        <f t="shared" si="209"/>
        <v>0.88919938739758164</v>
      </c>
      <c r="BZ265">
        <f t="shared" si="210"/>
        <v>-0.1174337858289257</v>
      </c>
    </row>
    <row r="266" spans="1:78" x14ac:dyDescent="0.3">
      <c r="A266" t="s">
        <v>2820</v>
      </c>
      <c r="B266" t="s">
        <v>2823</v>
      </c>
      <c r="C266" t="s">
        <v>2826</v>
      </c>
      <c r="D266" t="s">
        <v>2838</v>
      </c>
      <c r="E266" t="s">
        <v>15</v>
      </c>
      <c r="F266">
        <v>0</v>
      </c>
      <c r="G266">
        <v>0</v>
      </c>
      <c r="H266" t="s">
        <v>2843</v>
      </c>
      <c r="I266">
        <v>1</v>
      </c>
      <c r="J266">
        <v>-11.613432440426715</v>
      </c>
      <c r="K266">
        <v>123.30204897661667</v>
      </c>
      <c r="L266">
        <v>163.84855978743315</v>
      </c>
      <c r="M266">
        <v>-33.757758935166962</v>
      </c>
      <c r="N266">
        <v>151.41878811967541</v>
      </c>
      <c r="O266">
        <v>-14.754319664473872</v>
      </c>
      <c r="P266">
        <v>-22.013681658285037</v>
      </c>
      <c r="Q266">
        <v>-22.422560732600829</v>
      </c>
      <c r="R266">
        <v>103.15987615987927</v>
      </c>
      <c r="S266">
        <v>1</v>
      </c>
      <c r="T266">
        <v>2</v>
      </c>
      <c r="U266" t="s">
        <v>2818</v>
      </c>
      <c r="W266">
        <f t="shared" si="176"/>
        <v>-8.5268679762827468E-2</v>
      </c>
      <c r="X266">
        <f t="shared" si="177"/>
        <v>0.64111939602149381</v>
      </c>
      <c r="Y266">
        <f t="shared" si="178"/>
        <v>-0.54243310496328723</v>
      </c>
      <c r="Z266">
        <f t="shared" si="179"/>
        <v>-0.24557244416175711</v>
      </c>
      <c r="AA266">
        <f t="shared" si="180"/>
        <v>1.6593819257225275</v>
      </c>
      <c r="AB266">
        <f t="shared" si="181"/>
        <v>-6.7444200102322438E-2</v>
      </c>
      <c r="AC266">
        <f t="shared" si="182"/>
        <v>-0.15242674717787899</v>
      </c>
      <c r="AD266">
        <f t="shared" si="183"/>
        <v>-0.14484805481342802</v>
      </c>
      <c r="AE266">
        <f t="shared" si="184"/>
        <v>0.73410367098427942</v>
      </c>
      <c r="AF266">
        <f t="shared" si="185"/>
        <v>-0.5239687488631376</v>
      </c>
      <c r="AH266">
        <f t="shared" si="186"/>
        <v>1.2726430128836617</v>
      </c>
      <c r="AI266">
        <f t="shared" si="187"/>
        <v>3.5702763897173528</v>
      </c>
      <c r="AJ266">
        <f t="shared" si="188"/>
        <v>0.78119485240544828</v>
      </c>
      <c r="AK266">
        <f t="shared" si="189"/>
        <v>0.78119485240544828</v>
      </c>
      <c r="AL266">
        <f t="shared" si="190"/>
        <v>-0.24693066934406713</v>
      </c>
      <c r="AN266">
        <f>VLOOKUP(J266,counts!$W$8:$Z$13,4,FALSE)</f>
        <v>52</v>
      </c>
      <c r="AO266">
        <f>VLOOKUP(K266,counts!$W$17:$Z$23,4,FALSE)</f>
        <v>73</v>
      </c>
      <c r="AP266">
        <f>VLOOKUP(L266,counts!$W$27:$Z$33,4,FALSE)</f>
        <v>38</v>
      </c>
      <c r="AQ266">
        <f>VLOOKUP(M266,counts!$W$38:$Z$49,4,FALSE)</f>
        <v>47</v>
      </c>
      <c r="AR266">
        <f>VLOOKUP(N266,counts!$W$53:$Z$54,4,FALSE)</f>
        <v>102</v>
      </c>
      <c r="AS266">
        <f>VLOOKUP(O266,counts!$W$58:$Z$62,4,FALSE)</f>
        <v>52</v>
      </c>
      <c r="AT266">
        <f>VLOOKUP(P266,counts!$W$66:$Z$69,4,FALSE)</f>
        <v>50</v>
      </c>
      <c r="AU266">
        <f>VLOOKUP(Q266,counts!$W$73:$Z$75,4,FALSE)</f>
        <v>50</v>
      </c>
      <c r="AV266">
        <f>VLOOKUP(R266,counts!$W$79:$Z$81,4,FALSE)</f>
        <v>75</v>
      </c>
      <c r="AW266">
        <f t="shared" si="191"/>
        <v>539</v>
      </c>
      <c r="AX266">
        <f t="shared" si="192"/>
        <v>1</v>
      </c>
      <c r="AY266">
        <f t="shared" si="193"/>
        <v>2</v>
      </c>
      <c r="AZ266" t="str">
        <f t="shared" si="194"/>
        <v>Train</v>
      </c>
      <c r="BA266" t="str">
        <f t="shared" si="195"/>
        <v>18-30</v>
      </c>
      <c r="BB266" t="str">
        <f t="shared" si="196"/>
        <v>F, G, T</v>
      </c>
      <c r="BC266" t="str">
        <f t="shared" si="197"/>
        <v>100+</v>
      </c>
      <c r="BD266" t="str">
        <f t="shared" si="198"/>
        <v>Blank</v>
      </c>
      <c r="BE266" t="str">
        <f t="shared" si="199"/>
        <v>female</v>
      </c>
      <c r="BF266">
        <f t="shared" si="200"/>
        <v>0</v>
      </c>
      <c r="BG266">
        <f t="shared" si="201"/>
        <v>0</v>
      </c>
      <c r="BH266" t="str">
        <f t="shared" si="202"/>
        <v>S, blank</v>
      </c>
      <c r="BI266">
        <f t="shared" si="203"/>
        <v>1</v>
      </c>
      <c r="BK266">
        <f t="shared" si="204"/>
        <v>-8.7462856143731463E-2</v>
      </c>
      <c r="BL266">
        <f t="shared" si="168"/>
        <v>0.62807202347308144</v>
      </c>
      <c r="BM266">
        <f t="shared" si="169"/>
        <v>0</v>
      </c>
      <c r="BN266">
        <f t="shared" si="170"/>
        <v>-0.24005469764357676</v>
      </c>
      <c r="BO266">
        <f t="shared" si="171"/>
        <v>1.608400077660413</v>
      </c>
      <c r="BP266">
        <f t="shared" si="172"/>
        <v>-6.3943938845999151E-2</v>
      </c>
      <c r="BQ266">
        <f t="shared" si="173"/>
        <v>-0.12308910231949276</v>
      </c>
      <c r="BR266">
        <f t="shared" si="174"/>
        <v>-0.13196937436222192</v>
      </c>
      <c r="BS266">
        <f t="shared" si="175"/>
        <v>0.51509397558912873</v>
      </c>
      <c r="BT266">
        <f t="shared" si="205"/>
        <v>-0.52064632557427459</v>
      </c>
      <c r="BV266">
        <f t="shared" si="206"/>
        <v>1.5843997818333266</v>
      </c>
      <c r="BW266">
        <f t="shared" si="207"/>
        <v>4.8763636179222987</v>
      </c>
      <c r="BX266">
        <f t="shared" si="208"/>
        <v>0.82982673213922575</v>
      </c>
      <c r="BY266">
        <f t="shared" si="209"/>
        <v>0.82982673213922575</v>
      </c>
      <c r="BZ266">
        <f t="shared" si="210"/>
        <v>-0.18653835644292011</v>
      </c>
    </row>
    <row r="267" spans="1:78" x14ac:dyDescent="0.3">
      <c r="A267" t="s">
        <v>2820</v>
      </c>
      <c r="B267" t="s">
        <v>2823</v>
      </c>
      <c r="C267" t="s">
        <v>2849</v>
      </c>
      <c r="D267" t="s">
        <v>2839</v>
      </c>
      <c r="E267" t="s">
        <v>20</v>
      </c>
      <c r="F267">
        <v>0</v>
      </c>
      <c r="G267">
        <v>0</v>
      </c>
      <c r="H267" t="s">
        <v>2843</v>
      </c>
      <c r="I267">
        <v>1</v>
      </c>
      <c r="J267">
        <v>-11.613432440426715</v>
      </c>
      <c r="K267">
        <v>123.30204897661667</v>
      </c>
      <c r="L267">
        <v>40.172297072540438</v>
      </c>
      <c r="M267">
        <v>40.634191658169868</v>
      </c>
      <c r="N267">
        <v>-108.67008854708662</v>
      </c>
      <c r="O267">
        <v>-14.754319664473872</v>
      </c>
      <c r="P267">
        <v>-22.013681658285037</v>
      </c>
      <c r="Q267">
        <v>-22.422560732600829</v>
      </c>
      <c r="R267">
        <v>103.15987615987927</v>
      </c>
      <c r="S267">
        <v>1</v>
      </c>
      <c r="T267">
        <v>2</v>
      </c>
      <c r="U267" t="s">
        <v>2818</v>
      </c>
      <c r="W267">
        <f t="shared" si="176"/>
        <v>-8.5268679762827468E-2</v>
      </c>
      <c r="X267">
        <f t="shared" si="177"/>
        <v>0.64111939602149381</v>
      </c>
      <c r="Y267">
        <f t="shared" si="178"/>
        <v>-0.13299344140000791</v>
      </c>
      <c r="Z267">
        <f t="shared" si="179"/>
        <v>0.29559538538083652</v>
      </c>
      <c r="AA267">
        <f t="shared" si="180"/>
        <v>-1.1909036060913412</v>
      </c>
      <c r="AB267">
        <f t="shared" si="181"/>
        <v>-6.7444200102322438E-2</v>
      </c>
      <c r="AC267">
        <f t="shared" si="182"/>
        <v>-0.15242674717787899</v>
      </c>
      <c r="AD267">
        <f t="shared" si="183"/>
        <v>-0.14484805481342802</v>
      </c>
      <c r="AE267">
        <f t="shared" si="184"/>
        <v>0.73410367098427942</v>
      </c>
      <c r="AF267">
        <f t="shared" si="185"/>
        <v>-0.5239687488631376</v>
      </c>
      <c r="AH267">
        <f t="shared" si="186"/>
        <v>-0.62703502582433379</v>
      </c>
      <c r="AI267">
        <f t="shared" si="187"/>
        <v>0.53417326528486253</v>
      </c>
      <c r="AJ267">
        <f t="shared" si="188"/>
        <v>0.34818314030891301</v>
      </c>
      <c r="AK267">
        <f t="shared" si="189"/>
        <v>0.34818314030891301</v>
      </c>
      <c r="AL267">
        <f t="shared" si="190"/>
        <v>-1.0550266723811603</v>
      </c>
      <c r="AN267">
        <f>VLOOKUP(J267,counts!$W$8:$Z$13,4,FALSE)</f>
        <v>52</v>
      </c>
      <c r="AO267">
        <f>VLOOKUP(K267,counts!$W$17:$Z$23,4,FALSE)</f>
        <v>73</v>
      </c>
      <c r="AP267">
        <f>VLOOKUP(L267,counts!$W$27:$Z$33,4,FALSE)</f>
        <v>50</v>
      </c>
      <c r="AQ267">
        <f>VLOOKUP(M267,counts!$W$38:$Z$49,4,FALSE)</f>
        <v>63</v>
      </c>
      <c r="AR267">
        <f>VLOOKUP(N267,counts!$W$53:$Z$54,4,FALSE)</f>
        <v>20</v>
      </c>
      <c r="AS267">
        <f>VLOOKUP(O267,counts!$W$58:$Z$62,4,FALSE)</f>
        <v>52</v>
      </c>
      <c r="AT267">
        <f>VLOOKUP(P267,counts!$W$66:$Z$69,4,FALSE)</f>
        <v>50</v>
      </c>
      <c r="AU267">
        <f>VLOOKUP(Q267,counts!$W$73:$Z$75,4,FALSE)</f>
        <v>50</v>
      </c>
      <c r="AV267">
        <f>VLOOKUP(R267,counts!$W$79:$Z$81,4,FALSE)</f>
        <v>75</v>
      </c>
      <c r="AW267">
        <f t="shared" si="191"/>
        <v>485</v>
      </c>
      <c r="AX267">
        <f t="shared" si="192"/>
        <v>1</v>
      </c>
      <c r="AY267">
        <f t="shared" si="193"/>
        <v>2</v>
      </c>
      <c r="AZ267" t="str">
        <f t="shared" si="194"/>
        <v>Train</v>
      </c>
      <c r="BA267" t="str">
        <f t="shared" si="195"/>
        <v>18-30</v>
      </c>
      <c r="BB267" t="str">
        <f t="shared" si="196"/>
        <v>F, G, T</v>
      </c>
      <c r="BC267" t="str">
        <f t="shared" si="197"/>
        <v>21-30</v>
      </c>
      <c r="BD267" t="str">
        <f t="shared" si="198"/>
        <v>Others</v>
      </c>
      <c r="BE267" t="str">
        <f t="shared" si="199"/>
        <v>male</v>
      </c>
      <c r="BF267">
        <f t="shared" si="200"/>
        <v>0</v>
      </c>
      <c r="BG267">
        <f t="shared" si="201"/>
        <v>0</v>
      </c>
      <c r="BH267" t="str">
        <f t="shared" si="202"/>
        <v>S, blank</v>
      </c>
      <c r="BI267">
        <f t="shared" si="203"/>
        <v>1</v>
      </c>
      <c r="BK267">
        <f t="shared" si="204"/>
        <v>-8.7462856143731463E-2</v>
      </c>
      <c r="BL267">
        <f t="shared" si="168"/>
        <v>0.62807202347308144</v>
      </c>
      <c r="BM267">
        <f t="shared" si="169"/>
        <v>0</v>
      </c>
      <c r="BN267">
        <f t="shared" si="170"/>
        <v>0.28895367761902863</v>
      </c>
      <c r="BO267">
        <f t="shared" si="171"/>
        <v>-1.1543150029727813</v>
      </c>
      <c r="BP267">
        <f t="shared" si="172"/>
        <v>-6.3943938845999151E-2</v>
      </c>
      <c r="BQ267">
        <f t="shared" si="173"/>
        <v>-0.12308910231949276</v>
      </c>
      <c r="BR267">
        <f t="shared" si="174"/>
        <v>-0.13196937436222192</v>
      </c>
      <c r="BS267">
        <f t="shared" si="175"/>
        <v>0.51509397558912873</v>
      </c>
      <c r="BT267">
        <f t="shared" si="205"/>
        <v>-0.52064632557427459</v>
      </c>
      <c r="BV267">
        <f t="shared" si="206"/>
        <v>-0.64930692353726249</v>
      </c>
      <c r="BW267">
        <f t="shared" si="207"/>
        <v>0.5224077198139776</v>
      </c>
      <c r="BX267">
        <f t="shared" si="208"/>
        <v>0.34314573751492167</v>
      </c>
      <c r="BY267">
        <f t="shared" si="209"/>
        <v>0.34314573751492167</v>
      </c>
      <c r="BZ267">
        <f t="shared" si="210"/>
        <v>-1.0696000313426386</v>
      </c>
    </row>
    <row r="268" spans="1:78" x14ac:dyDescent="0.3">
      <c r="A268" t="s">
        <v>2810</v>
      </c>
      <c r="B268" t="s">
        <v>2823</v>
      </c>
      <c r="C268" t="s">
        <v>2810</v>
      </c>
      <c r="D268" t="s">
        <v>2832</v>
      </c>
      <c r="E268" t="s">
        <v>20</v>
      </c>
      <c r="F268">
        <v>0</v>
      </c>
      <c r="G268">
        <v>0</v>
      </c>
      <c r="H268" t="s">
        <v>44</v>
      </c>
      <c r="I268">
        <v>1</v>
      </c>
      <c r="J268">
        <v>32.769878926258563</v>
      </c>
      <c r="K268">
        <v>123.30204897661667</v>
      </c>
      <c r="L268">
        <v>22.971838090238197</v>
      </c>
      <c r="M268">
        <v>45.286193221659182</v>
      </c>
      <c r="N268">
        <v>-108.67008854708662</v>
      </c>
      <c r="O268">
        <v>-14.754319664473872</v>
      </c>
      <c r="P268">
        <v>-22.013681658285037</v>
      </c>
      <c r="Q268">
        <v>72.444458573419169</v>
      </c>
      <c r="R268">
        <v>103.15987615987927</v>
      </c>
      <c r="S268">
        <v>1</v>
      </c>
      <c r="T268">
        <v>2</v>
      </c>
      <c r="U268" t="s">
        <v>2818</v>
      </c>
      <c r="W268">
        <f t="shared" si="176"/>
        <v>0.24060451777399761</v>
      </c>
      <c r="X268">
        <f t="shared" si="177"/>
        <v>0.64111939602149381</v>
      </c>
      <c r="Y268">
        <f t="shared" si="178"/>
        <v>-7.6050015197982379E-2</v>
      </c>
      <c r="Z268">
        <f t="shared" si="179"/>
        <v>0.32943659493459909</v>
      </c>
      <c r="AA268">
        <f t="shared" si="180"/>
        <v>-1.1909036060913412</v>
      </c>
      <c r="AB268">
        <f t="shared" si="181"/>
        <v>-6.7444200102322438E-2</v>
      </c>
      <c r="AC268">
        <f t="shared" si="182"/>
        <v>-0.15242674717787899</v>
      </c>
      <c r="AD268">
        <f t="shared" si="183"/>
        <v>0.46798575022321215</v>
      </c>
      <c r="AE268">
        <f t="shared" si="184"/>
        <v>0.73410367098427942</v>
      </c>
      <c r="AF268">
        <f t="shared" si="185"/>
        <v>-0.5239687488631376</v>
      </c>
      <c r="AH268">
        <f t="shared" si="186"/>
        <v>0.40245661250491949</v>
      </c>
      <c r="AI268">
        <f t="shared" si="187"/>
        <v>1.4954940380770878</v>
      </c>
      <c r="AJ268">
        <f t="shared" si="188"/>
        <v>0.59927774430967828</v>
      </c>
      <c r="AK268">
        <f t="shared" si="189"/>
        <v>0.59927774430967828</v>
      </c>
      <c r="AL268">
        <f t="shared" si="190"/>
        <v>-0.51203010835026375</v>
      </c>
      <c r="AN268">
        <f>VLOOKUP(J268,counts!$W$8:$Z$13,4,FALSE)</f>
        <v>61</v>
      </c>
      <c r="AO268">
        <f>VLOOKUP(K268,counts!$W$17:$Z$23,4,FALSE)</f>
        <v>73</v>
      </c>
      <c r="AP268">
        <f>VLOOKUP(L268,counts!$W$27:$Z$33,4,FALSE)</f>
        <v>52</v>
      </c>
      <c r="AQ268">
        <f>VLOOKUP(M268,counts!$W$38:$Z$49,4,FALSE)</f>
        <v>64</v>
      </c>
      <c r="AR268">
        <f>VLOOKUP(N268,counts!$W$53:$Z$54,4,FALSE)</f>
        <v>20</v>
      </c>
      <c r="AS268">
        <f>VLOOKUP(O268,counts!$W$58:$Z$62,4,FALSE)</f>
        <v>52</v>
      </c>
      <c r="AT268">
        <f>VLOOKUP(P268,counts!$W$66:$Z$69,4,FALSE)</f>
        <v>50</v>
      </c>
      <c r="AU268">
        <f>VLOOKUP(Q268,counts!$W$73:$Z$75,4,FALSE)</f>
        <v>68</v>
      </c>
      <c r="AV268">
        <f>VLOOKUP(R268,counts!$W$79:$Z$81,4,FALSE)</f>
        <v>75</v>
      </c>
      <c r="AW268">
        <f t="shared" si="191"/>
        <v>515</v>
      </c>
      <c r="AX268">
        <f t="shared" si="192"/>
        <v>1</v>
      </c>
      <c r="AY268">
        <f t="shared" si="193"/>
        <v>2</v>
      </c>
      <c r="AZ268" t="str">
        <f t="shared" si="194"/>
        <v>Train</v>
      </c>
      <c r="BA268" t="str">
        <f t="shared" si="195"/>
        <v>31-40</v>
      </c>
      <c r="BB268" t="str">
        <f t="shared" si="196"/>
        <v>F, G, T</v>
      </c>
      <c r="BC268" t="str">
        <f t="shared" si="197"/>
        <v>31-40</v>
      </c>
      <c r="BD268" t="str">
        <f t="shared" si="198"/>
        <v>NJ</v>
      </c>
      <c r="BE268" t="str">
        <f t="shared" si="199"/>
        <v>male</v>
      </c>
      <c r="BF268">
        <f t="shared" si="200"/>
        <v>0</v>
      </c>
      <c r="BG268">
        <f t="shared" si="201"/>
        <v>0</v>
      </c>
      <c r="BH268" t="str">
        <f t="shared" si="202"/>
        <v>C</v>
      </c>
      <c r="BI268">
        <f t="shared" si="203"/>
        <v>1</v>
      </c>
      <c r="BK268">
        <f t="shared" si="204"/>
        <v>0.24679587375027071</v>
      </c>
      <c r="BL268">
        <f t="shared" si="168"/>
        <v>0.62807202347308144</v>
      </c>
      <c r="BM268">
        <f t="shared" si="169"/>
        <v>0</v>
      </c>
      <c r="BN268">
        <f t="shared" si="170"/>
        <v>0.322034511891991</v>
      </c>
      <c r="BO268">
        <f t="shared" si="171"/>
        <v>-1.1543150029727813</v>
      </c>
      <c r="BP268">
        <f t="shared" si="172"/>
        <v>-6.3943938845999151E-2</v>
      </c>
      <c r="BQ268">
        <f t="shared" si="173"/>
        <v>-0.12308910231949276</v>
      </c>
      <c r="BR268">
        <f t="shared" si="174"/>
        <v>0.42637636209158797</v>
      </c>
      <c r="BS268">
        <f t="shared" si="175"/>
        <v>0.51509397558912873</v>
      </c>
      <c r="BT268">
        <f t="shared" si="205"/>
        <v>-0.52064632557427459</v>
      </c>
      <c r="BV268">
        <f t="shared" si="206"/>
        <v>0.27637837708351198</v>
      </c>
      <c r="BW268">
        <f t="shared" si="207"/>
        <v>1.3183466018081296</v>
      </c>
      <c r="BX268">
        <f t="shared" si="208"/>
        <v>0.56865811211314221</v>
      </c>
      <c r="BY268">
        <f t="shared" si="209"/>
        <v>0.56865811211314221</v>
      </c>
      <c r="BZ268">
        <f t="shared" si="210"/>
        <v>-0.56447588288913042</v>
      </c>
    </row>
    <row r="269" spans="1:78" x14ac:dyDescent="0.3">
      <c r="A269" t="s">
        <v>2812</v>
      </c>
      <c r="B269" t="s">
        <v>2823</v>
      </c>
      <c r="C269" t="s">
        <v>2849</v>
      </c>
      <c r="D269" t="s">
        <v>2838</v>
      </c>
      <c r="E269" t="s">
        <v>15</v>
      </c>
      <c r="F269">
        <v>0</v>
      </c>
      <c r="G269">
        <v>0</v>
      </c>
      <c r="H269" t="s">
        <v>2843</v>
      </c>
      <c r="I269">
        <v>1</v>
      </c>
      <c r="J269">
        <v>74.751267398446615</v>
      </c>
      <c r="K269">
        <v>123.30204897661667</v>
      </c>
      <c r="L269">
        <v>40.172297072540438</v>
      </c>
      <c r="M269">
        <v>-33.757758935166962</v>
      </c>
      <c r="N269">
        <v>151.41878811967541</v>
      </c>
      <c r="O269">
        <v>-14.754319664473872</v>
      </c>
      <c r="P269">
        <v>-22.013681658285037</v>
      </c>
      <c r="Q269">
        <v>-22.422560732600829</v>
      </c>
      <c r="R269">
        <v>103.15987615987927</v>
      </c>
      <c r="S269">
        <v>1</v>
      </c>
      <c r="T269">
        <v>2</v>
      </c>
      <c r="U269" t="s">
        <v>2818</v>
      </c>
      <c r="W269">
        <f t="shared" si="176"/>
        <v>0.54884220615739254</v>
      </c>
      <c r="X269">
        <f t="shared" si="177"/>
        <v>0.64111939602149381</v>
      </c>
      <c r="Y269">
        <f t="shared" si="178"/>
        <v>-0.13299344140000791</v>
      </c>
      <c r="Z269">
        <f t="shared" si="179"/>
        <v>-0.24557244416175711</v>
      </c>
      <c r="AA269">
        <f t="shared" si="180"/>
        <v>1.6593819257225275</v>
      </c>
      <c r="AB269">
        <f t="shared" si="181"/>
        <v>-6.7444200102322438E-2</v>
      </c>
      <c r="AC269">
        <f t="shared" si="182"/>
        <v>-0.15242674717787899</v>
      </c>
      <c r="AD269">
        <f t="shared" si="183"/>
        <v>-0.14484805481342802</v>
      </c>
      <c r="AE269">
        <f t="shared" si="184"/>
        <v>0.73410367098427942</v>
      </c>
      <c r="AF269">
        <f t="shared" si="185"/>
        <v>-0.5239687488631376</v>
      </c>
      <c r="AH269">
        <f t="shared" si="186"/>
        <v>2.3161935623671615</v>
      </c>
      <c r="AI269">
        <f t="shared" si="187"/>
        <v>10.137014860517347</v>
      </c>
      <c r="AJ269">
        <f t="shared" si="188"/>
        <v>0.91020933234585388</v>
      </c>
      <c r="AK269">
        <f t="shared" si="189"/>
        <v>0.91020933234585388</v>
      </c>
      <c r="AL269">
        <f t="shared" si="190"/>
        <v>-9.4080670380466067E-2</v>
      </c>
      <c r="AN269">
        <f>VLOOKUP(J269,counts!$W$8:$Z$13,4,FALSE)</f>
        <v>70</v>
      </c>
      <c r="AO269">
        <f>VLOOKUP(K269,counts!$W$17:$Z$23,4,FALSE)</f>
        <v>73</v>
      </c>
      <c r="AP269">
        <f>VLOOKUP(L269,counts!$W$27:$Z$33,4,FALSE)</f>
        <v>50</v>
      </c>
      <c r="AQ269">
        <f>VLOOKUP(M269,counts!$W$38:$Z$49,4,FALSE)</f>
        <v>47</v>
      </c>
      <c r="AR269">
        <f>VLOOKUP(N269,counts!$W$53:$Z$54,4,FALSE)</f>
        <v>102</v>
      </c>
      <c r="AS269">
        <f>VLOOKUP(O269,counts!$W$58:$Z$62,4,FALSE)</f>
        <v>52</v>
      </c>
      <c r="AT269">
        <f>VLOOKUP(P269,counts!$W$66:$Z$69,4,FALSE)</f>
        <v>50</v>
      </c>
      <c r="AU269">
        <f>VLOOKUP(Q269,counts!$W$73:$Z$75,4,FALSE)</f>
        <v>50</v>
      </c>
      <c r="AV269">
        <f>VLOOKUP(R269,counts!$W$79:$Z$81,4,FALSE)</f>
        <v>75</v>
      </c>
      <c r="AW269">
        <f t="shared" si="191"/>
        <v>569</v>
      </c>
      <c r="AX269">
        <f t="shared" si="192"/>
        <v>1</v>
      </c>
      <c r="AY269">
        <f t="shared" si="193"/>
        <v>2</v>
      </c>
      <c r="AZ269" t="str">
        <f t="shared" si="194"/>
        <v>Train</v>
      </c>
      <c r="BA269" t="str">
        <f t="shared" si="195"/>
        <v>51-60</v>
      </c>
      <c r="BB269" t="str">
        <f t="shared" si="196"/>
        <v>F, G, T</v>
      </c>
      <c r="BC269" t="str">
        <f t="shared" si="197"/>
        <v>21-30</v>
      </c>
      <c r="BD269" t="str">
        <f t="shared" si="198"/>
        <v>Blank</v>
      </c>
      <c r="BE269" t="str">
        <f t="shared" si="199"/>
        <v>female</v>
      </c>
      <c r="BF269">
        <f t="shared" si="200"/>
        <v>0</v>
      </c>
      <c r="BG269">
        <f t="shared" si="201"/>
        <v>0</v>
      </c>
      <c r="BH269" t="str">
        <f t="shared" si="202"/>
        <v>S, blank</v>
      </c>
      <c r="BI269">
        <f t="shared" si="203"/>
        <v>1</v>
      </c>
      <c r="BK269">
        <f t="shared" si="204"/>
        <v>0.56296528873523233</v>
      </c>
      <c r="BL269">
        <f t="shared" si="168"/>
        <v>0.62807202347308144</v>
      </c>
      <c r="BM269">
        <f t="shared" si="169"/>
        <v>0</v>
      </c>
      <c r="BN269">
        <f t="shared" si="170"/>
        <v>-0.24005469764357676</v>
      </c>
      <c r="BO269">
        <f t="shared" si="171"/>
        <v>1.608400077660413</v>
      </c>
      <c r="BP269">
        <f t="shared" si="172"/>
        <v>-6.3943938845999151E-2</v>
      </c>
      <c r="BQ269">
        <f t="shared" si="173"/>
        <v>-0.12308910231949276</v>
      </c>
      <c r="BR269">
        <f t="shared" si="174"/>
        <v>-0.13196937436222192</v>
      </c>
      <c r="BS269">
        <f t="shared" si="175"/>
        <v>0.51509397558912873</v>
      </c>
      <c r="BT269">
        <f t="shared" si="205"/>
        <v>-0.52064632557427459</v>
      </c>
      <c r="BV269">
        <f t="shared" si="206"/>
        <v>2.2348279267122901</v>
      </c>
      <c r="BW269">
        <f t="shared" si="207"/>
        <v>9.3448737106988702</v>
      </c>
      <c r="BX269">
        <f t="shared" si="208"/>
        <v>0.90333376433916435</v>
      </c>
      <c r="BY269">
        <f t="shared" si="209"/>
        <v>0.90333376433916435</v>
      </c>
      <c r="BZ269">
        <f t="shared" si="210"/>
        <v>-0.10166317664838777</v>
      </c>
    </row>
    <row r="270" spans="1:78" x14ac:dyDescent="0.3">
      <c r="A270" t="s">
        <v>2811</v>
      </c>
      <c r="B270" t="s">
        <v>2823</v>
      </c>
      <c r="C270" t="s">
        <v>2849</v>
      </c>
      <c r="D270" t="s">
        <v>2839</v>
      </c>
      <c r="E270" t="s">
        <v>20</v>
      </c>
      <c r="F270">
        <v>0</v>
      </c>
      <c r="G270">
        <v>0</v>
      </c>
      <c r="H270" t="s">
        <v>2843</v>
      </c>
      <c r="I270">
        <v>1</v>
      </c>
      <c r="J270">
        <v>-13.385578549662212</v>
      </c>
      <c r="K270">
        <v>123.30204897661667</v>
      </c>
      <c r="L270">
        <v>40.172297072540438</v>
      </c>
      <c r="M270">
        <v>40.634191658169868</v>
      </c>
      <c r="N270">
        <v>-108.67008854708662</v>
      </c>
      <c r="O270">
        <v>-14.754319664473872</v>
      </c>
      <c r="P270">
        <v>-22.013681658285037</v>
      </c>
      <c r="Q270">
        <v>-22.422560732600829</v>
      </c>
      <c r="R270">
        <v>103.15987615987927</v>
      </c>
      <c r="S270">
        <v>0</v>
      </c>
      <c r="T270">
        <v>2</v>
      </c>
      <c r="U270" t="s">
        <v>2818</v>
      </c>
      <c r="W270">
        <f t="shared" si="176"/>
        <v>-9.8280212731782335E-2</v>
      </c>
      <c r="X270">
        <f t="shared" si="177"/>
        <v>0.64111939602149381</v>
      </c>
      <c r="Y270">
        <f t="shared" si="178"/>
        <v>-0.13299344140000791</v>
      </c>
      <c r="Z270">
        <f t="shared" si="179"/>
        <v>0.29559538538083652</v>
      </c>
      <c r="AA270">
        <f t="shared" si="180"/>
        <v>-1.1909036060913412</v>
      </c>
      <c r="AB270">
        <f t="shared" si="181"/>
        <v>-6.7444200102322438E-2</v>
      </c>
      <c r="AC270">
        <f t="shared" si="182"/>
        <v>-0.15242674717787899</v>
      </c>
      <c r="AD270">
        <f t="shared" si="183"/>
        <v>-0.14484805481342802</v>
      </c>
      <c r="AE270">
        <f t="shared" si="184"/>
        <v>0.73410367098427942</v>
      </c>
      <c r="AF270">
        <f t="shared" si="185"/>
        <v>-0.5239687488631376</v>
      </c>
      <c r="AH270">
        <f t="shared" si="186"/>
        <v>-0.64004655879328864</v>
      </c>
      <c r="AI270">
        <f t="shared" si="187"/>
        <v>0.52726787451557744</v>
      </c>
      <c r="AJ270">
        <f t="shared" si="188"/>
        <v>0.34523601479067156</v>
      </c>
      <c r="AK270">
        <f t="shared" si="189"/>
        <v>0.65476398520932844</v>
      </c>
      <c r="AL270">
        <f t="shared" si="190"/>
        <v>-0.42348043620527998</v>
      </c>
      <c r="AN270">
        <f>VLOOKUP(J270,counts!$W$8:$Z$13,4,FALSE)</f>
        <v>51</v>
      </c>
      <c r="AO270">
        <f>VLOOKUP(K270,counts!$W$17:$Z$23,4,FALSE)</f>
        <v>73</v>
      </c>
      <c r="AP270">
        <f>VLOOKUP(L270,counts!$W$27:$Z$33,4,FALSE)</f>
        <v>50</v>
      </c>
      <c r="AQ270">
        <f>VLOOKUP(M270,counts!$W$38:$Z$49,4,FALSE)</f>
        <v>63</v>
      </c>
      <c r="AR270">
        <f>VLOOKUP(N270,counts!$W$53:$Z$54,4,FALSE)</f>
        <v>20</v>
      </c>
      <c r="AS270">
        <f>VLOOKUP(O270,counts!$W$58:$Z$62,4,FALSE)</f>
        <v>52</v>
      </c>
      <c r="AT270">
        <f>VLOOKUP(P270,counts!$W$66:$Z$69,4,FALSE)</f>
        <v>50</v>
      </c>
      <c r="AU270">
        <f>VLOOKUP(Q270,counts!$W$73:$Z$75,4,FALSE)</f>
        <v>50</v>
      </c>
      <c r="AV270">
        <f>VLOOKUP(R270,counts!$W$79:$Z$81,4,FALSE)</f>
        <v>75</v>
      </c>
      <c r="AW270">
        <f t="shared" si="191"/>
        <v>484</v>
      </c>
      <c r="AX270">
        <f t="shared" si="192"/>
        <v>0</v>
      </c>
      <c r="AY270">
        <f t="shared" si="193"/>
        <v>2</v>
      </c>
      <c r="AZ270" t="str">
        <f t="shared" si="194"/>
        <v>Train</v>
      </c>
      <c r="BA270" t="str">
        <f t="shared" si="195"/>
        <v>41-50</v>
      </c>
      <c r="BB270" t="str">
        <f t="shared" si="196"/>
        <v>F, G, T</v>
      </c>
      <c r="BC270" t="str">
        <f t="shared" si="197"/>
        <v>21-30</v>
      </c>
      <c r="BD270" t="str">
        <f t="shared" si="198"/>
        <v>Others</v>
      </c>
      <c r="BE270" t="str">
        <f t="shared" si="199"/>
        <v>male</v>
      </c>
      <c r="BF270">
        <f t="shared" si="200"/>
        <v>0</v>
      </c>
      <c r="BG270">
        <f t="shared" si="201"/>
        <v>0</v>
      </c>
      <c r="BH270" t="str">
        <f t="shared" si="202"/>
        <v>S, blank</v>
      </c>
      <c r="BI270">
        <f t="shared" si="203"/>
        <v>1</v>
      </c>
      <c r="BK270">
        <f t="shared" si="204"/>
        <v>-0.10080920839685074</v>
      </c>
      <c r="BL270">
        <f t="shared" si="168"/>
        <v>0.62807202347308144</v>
      </c>
      <c r="BM270">
        <f t="shared" si="169"/>
        <v>0</v>
      </c>
      <c r="BN270">
        <f t="shared" si="170"/>
        <v>0.28895367761902863</v>
      </c>
      <c r="BO270">
        <f t="shared" si="171"/>
        <v>-1.1543150029727813</v>
      </c>
      <c r="BP270">
        <f t="shared" si="172"/>
        <v>-6.3943938845999151E-2</v>
      </c>
      <c r="BQ270">
        <f t="shared" si="173"/>
        <v>-0.12308910231949276</v>
      </c>
      <c r="BR270">
        <f t="shared" si="174"/>
        <v>-0.13196937436222192</v>
      </c>
      <c r="BS270">
        <f t="shared" si="175"/>
        <v>0.51509397558912873</v>
      </c>
      <c r="BT270">
        <f t="shared" si="205"/>
        <v>-0.52064632557427459</v>
      </c>
      <c r="BV270">
        <f t="shared" si="206"/>
        <v>-0.66265327579038169</v>
      </c>
      <c r="BW270">
        <f t="shared" si="207"/>
        <v>0.51548180303443958</v>
      </c>
      <c r="BX270">
        <f t="shared" si="208"/>
        <v>0.34014384204567394</v>
      </c>
      <c r="BY270">
        <f t="shared" si="209"/>
        <v>0.65985615795432606</v>
      </c>
      <c r="BZ270">
        <f t="shared" si="210"/>
        <v>-0.41573341020802768</v>
      </c>
    </row>
    <row r="271" spans="1:78" x14ac:dyDescent="0.3">
      <c r="A271" t="s">
        <v>2812</v>
      </c>
      <c r="B271" t="s">
        <v>2823</v>
      </c>
      <c r="C271" t="s">
        <v>2851</v>
      </c>
      <c r="D271" t="s">
        <v>2829</v>
      </c>
      <c r="E271" t="s">
        <v>15</v>
      </c>
      <c r="F271">
        <v>2</v>
      </c>
      <c r="G271">
        <v>0</v>
      </c>
      <c r="H271" t="s">
        <v>2843</v>
      </c>
      <c r="I271">
        <v>1</v>
      </c>
      <c r="J271">
        <v>74.751267398446615</v>
      </c>
      <c r="K271">
        <v>123.30204897661667</v>
      </c>
      <c r="L271">
        <v>70.538774768379497</v>
      </c>
      <c r="M271">
        <v>-23.331657902726029</v>
      </c>
      <c r="N271">
        <v>151.41878811967541</v>
      </c>
      <c r="O271">
        <v>47.533478806865013</v>
      </c>
      <c r="P271">
        <v>-22.013681658285037</v>
      </c>
      <c r="Q271">
        <v>-22.422560732600829</v>
      </c>
      <c r="R271">
        <v>103.15987615987927</v>
      </c>
      <c r="S271">
        <v>1</v>
      </c>
      <c r="T271">
        <v>2</v>
      </c>
      <c r="U271" t="s">
        <v>2818</v>
      </c>
      <c r="W271">
        <f t="shared" si="176"/>
        <v>0.54884220615739254</v>
      </c>
      <c r="X271">
        <f t="shared" si="177"/>
        <v>0.64111939602149381</v>
      </c>
      <c r="Y271">
        <f t="shared" si="178"/>
        <v>-0.23352397279266615</v>
      </c>
      <c r="Z271">
        <f t="shared" si="179"/>
        <v>-0.16972726976699909</v>
      </c>
      <c r="AA271">
        <f t="shared" si="180"/>
        <v>1.6593819257225275</v>
      </c>
      <c r="AB271">
        <f t="shared" si="181"/>
        <v>0.21728263512745474</v>
      </c>
      <c r="AC271">
        <f t="shared" si="182"/>
        <v>-0.15242674717787899</v>
      </c>
      <c r="AD271">
        <f t="shared" si="183"/>
        <v>-0.14484805481342802</v>
      </c>
      <c r="AE271">
        <f t="shared" si="184"/>
        <v>0.73410367098427942</v>
      </c>
      <c r="AF271">
        <f t="shared" si="185"/>
        <v>-0.5239687488631376</v>
      </c>
      <c r="AH271">
        <f t="shared" si="186"/>
        <v>2.576235040599038</v>
      </c>
      <c r="AI271">
        <f t="shared" si="187"/>
        <v>13.147544887188767</v>
      </c>
      <c r="AJ271">
        <f t="shared" si="188"/>
        <v>0.92931635785757116</v>
      </c>
      <c r="AK271">
        <f t="shared" si="189"/>
        <v>0.92931635785757116</v>
      </c>
      <c r="AL271">
        <f t="shared" si="190"/>
        <v>-7.3306062230524757E-2</v>
      </c>
      <c r="AN271">
        <f>VLOOKUP(J271,counts!$W$8:$Z$13,4,FALSE)</f>
        <v>70</v>
      </c>
      <c r="AO271">
        <f>VLOOKUP(K271,counts!$W$17:$Z$23,4,FALSE)</f>
        <v>73</v>
      </c>
      <c r="AP271">
        <f>VLOOKUP(L271,counts!$W$27:$Z$33,4,FALSE)</f>
        <v>47</v>
      </c>
      <c r="AQ271">
        <f>VLOOKUP(M271,counts!$W$38:$Z$49,4,FALSE)</f>
        <v>49</v>
      </c>
      <c r="AR271">
        <f>VLOOKUP(N271,counts!$W$53:$Z$54,4,FALSE)</f>
        <v>102</v>
      </c>
      <c r="AS271">
        <f>VLOOKUP(O271,counts!$W$58:$Z$62,4,FALSE)</f>
        <v>60</v>
      </c>
      <c r="AT271">
        <f>VLOOKUP(P271,counts!$W$66:$Z$69,4,FALSE)</f>
        <v>50</v>
      </c>
      <c r="AU271">
        <f>VLOOKUP(Q271,counts!$W$73:$Z$75,4,FALSE)</f>
        <v>50</v>
      </c>
      <c r="AV271">
        <f>VLOOKUP(R271,counts!$W$79:$Z$81,4,FALSE)</f>
        <v>75</v>
      </c>
      <c r="AW271">
        <f t="shared" si="191"/>
        <v>576</v>
      </c>
      <c r="AX271">
        <f t="shared" si="192"/>
        <v>1</v>
      </c>
      <c r="AY271">
        <f t="shared" si="193"/>
        <v>2</v>
      </c>
      <c r="AZ271" t="str">
        <f t="shared" si="194"/>
        <v>Train</v>
      </c>
      <c r="BA271" t="str">
        <f t="shared" si="195"/>
        <v>51-60</v>
      </c>
      <c r="BB271" t="str">
        <f t="shared" si="196"/>
        <v>F, G, T</v>
      </c>
      <c r="BC271" t="str">
        <f t="shared" si="197"/>
        <v>41-100</v>
      </c>
      <c r="BD271" t="str">
        <f t="shared" si="198"/>
        <v>MA</v>
      </c>
      <c r="BE271" t="str">
        <f t="shared" si="199"/>
        <v>female</v>
      </c>
      <c r="BF271">
        <f t="shared" si="200"/>
        <v>2</v>
      </c>
      <c r="BG271">
        <f t="shared" si="201"/>
        <v>0</v>
      </c>
      <c r="BH271" t="str">
        <f t="shared" si="202"/>
        <v>S, blank</v>
      </c>
      <c r="BI271">
        <f t="shared" si="203"/>
        <v>1</v>
      </c>
      <c r="BK271">
        <f t="shared" si="204"/>
        <v>0.56296528873523233</v>
      </c>
      <c r="BL271">
        <f t="shared" si="168"/>
        <v>0.62807202347308144</v>
      </c>
      <c r="BM271">
        <f t="shared" si="169"/>
        <v>0</v>
      </c>
      <c r="BN271">
        <f t="shared" si="170"/>
        <v>-0.16591368206991919</v>
      </c>
      <c r="BO271">
        <f t="shared" si="171"/>
        <v>1.608400077660413</v>
      </c>
      <c r="BP271">
        <f t="shared" si="172"/>
        <v>0.20600596510609481</v>
      </c>
      <c r="BQ271">
        <f t="shared" si="173"/>
        <v>-0.12308910231949276</v>
      </c>
      <c r="BR271">
        <f t="shared" si="174"/>
        <v>-0.13196937436222192</v>
      </c>
      <c r="BS271">
        <f t="shared" si="175"/>
        <v>0.51509397558912873</v>
      </c>
      <c r="BT271">
        <f t="shared" si="205"/>
        <v>-0.52064632557427459</v>
      </c>
      <c r="BV271">
        <f t="shared" si="206"/>
        <v>2.5789188462380421</v>
      </c>
      <c r="BW271">
        <f t="shared" si="207"/>
        <v>13.182877734335284</v>
      </c>
      <c r="BX271">
        <f t="shared" si="208"/>
        <v>0.92949244725003144</v>
      </c>
      <c r="BY271">
        <f t="shared" si="209"/>
        <v>0.92949244725003144</v>
      </c>
      <c r="BZ271">
        <f t="shared" si="210"/>
        <v>-7.311659745878149E-2</v>
      </c>
    </row>
    <row r="272" spans="1:78" x14ac:dyDescent="0.3">
      <c r="A272" t="s">
        <v>2811</v>
      </c>
      <c r="B272" t="s">
        <v>2823</v>
      </c>
      <c r="C272" t="s">
        <v>2849</v>
      </c>
      <c r="D272" t="s">
        <v>2839</v>
      </c>
      <c r="E272" t="s">
        <v>20</v>
      </c>
      <c r="F272">
        <v>0</v>
      </c>
      <c r="G272">
        <v>0</v>
      </c>
      <c r="H272" t="s">
        <v>2843</v>
      </c>
      <c r="I272">
        <v>1</v>
      </c>
      <c r="J272">
        <v>-13.385578549662212</v>
      </c>
      <c r="K272">
        <v>123.30204897661667</v>
      </c>
      <c r="L272">
        <v>40.172297072540438</v>
      </c>
      <c r="M272">
        <v>40.634191658169868</v>
      </c>
      <c r="N272">
        <v>-108.67008854708662</v>
      </c>
      <c r="O272">
        <v>-14.754319664473872</v>
      </c>
      <c r="P272">
        <v>-22.013681658285037</v>
      </c>
      <c r="Q272">
        <v>-22.422560732600829</v>
      </c>
      <c r="R272">
        <v>103.15987615987927</v>
      </c>
      <c r="S272">
        <v>0</v>
      </c>
      <c r="T272">
        <v>2</v>
      </c>
      <c r="U272" t="s">
        <v>2818</v>
      </c>
      <c r="W272">
        <f t="shared" si="176"/>
        <v>-9.8280212731782335E-2</v>
      </c>
      <c r="X272">
        <f t="shared" si="177"/>
        <v>0.64111939602149381</v>
      </c>
      <c r="Y272">
        <f t="shared" si="178"/>
        <v>-0.13299344140000791</v>
      </c>
      <c r="Z272">
        <f t="shared" si="179"/>
        <v>0.29559538538083652</v>
      </c>
      <c r="AA272">
        <f t="shared" si="180"/>
        <v>-1.1909036060913412</v>
      </c>
      <c r="AB272">
        <f t="shared" si="181"/>
        <v>-6.7444200102322438E-2</v>
      </c>
      <c r="AC272">
        <f t="shared" si="182"/>
        <v>-0.15242674717787899</v>
      </c>
      <c r="AD272">
        <f t="shared" si="183"/>
        <v>-0.14484805481342802</v>
      </c>
      <c r="AE272">
        <f t="shared" si="184"/>
        <v>0.73410367098427942</v>
      </c>
      <c r="AF272">
        <f t="shared" si="185"/>
        <v>-0.5239687488631376</v>
      </c>
      <c r="AH272">
        <f t="shared" si="186"/>
        <v>-0.64004655879328864</v>
      </c>
      <c r="AI272">
        <f t="shared" si="187"/>
        <v>0.52726787451557744</v>
      </c>
      <c r="AJ272">
        <f t="shared" si="188"/>
        <v>0.34523601479067156</v>
      </c>
      <c r="AK272">
        <f t="shared" si="189"/>
        <v>0.65476398520932844</v>
      </c>
      <c r="AL272">
        <f t="shared" si="190"/>
        <v>-0.42348043620527998</v>
      </c>
      <c r="AN272">
        <f>VLOOKUP(J272,counts!$W$8:$Z$13,4,FALSE)</f>
        <v>51</v>
      </c>
      <c r="AO272">
        <f>VLOOKUP(K272,counts!$W$17:$Z$23,4,FALSE)</f>
        <v>73</v>
      </c>
      <c r="AP272">
        <f>VLOOKUP(L272,counts!$W$27:$Z$33,4,FALSE)</f>
        <v>50</v>
      </c>
      <c r="AQ272">
        <f>VLOOKUP(M272,counts!$W$38:$Z$49,4,FALSE)</f>
        <v>63</v>
      </c>
      <c r="AR272">
        <f>VLOOKUP(N272,counts!$W$53:$Z$54,4,FALSE)</f>
        <v>20</v>
      </c>
      <c r="AS272">
        <f>VLOOKUP(O272,counts!$W$58:$Z$62,4,FALSE)</f>
        <v>52</v>
      </c>
      <c r="AT272">
        <f>VLOOKUP(P272,counts!$W$66:$Z$69,4,FALSE)</f>
        <v>50</v>
      </c>
      <c r="AU272">
        <f>VLOOKUP(Q272,counts!$W$73:$Z$75,4,FALSE)</f>
        <v>50</v>
      </c>
      <c r="AV272">
        <f>VLOOKUP(R272,counts!$W$79:$Z$81,4,FALSE)</f>
        <v>75</v>
      </c>
      <c r="AW272">
        <f t="shared" si="191"/>
        <v>484</v>
      </c>
      <c r="AX272">
        <f t="shared" si="192"/>
        <v>0</v>
      </c>
      <c r="AY272">
        <f t="shared" si="193"/>
        <v>2</v>
      </c>
      <c r="AZ272" t="str">
        <f t="shared" si="194"/>
        <v>Train</v>
      </c>
      <c r="BA272" t="str">
        <f t="shared" si="195"/>
        <v>41-50</v>
      </c>
      <c r="BB272" t="str">
        <f t="shared" si="196"/>
        <v>F, G, T</v>
      </c>
      <c r="BC272" t="str">
        <f t="shared" si="197"/>
        <v>21-30</v>
      </c>
      <c r="BD272" t="str">
        <f t="shared" si="198"/>
        <v>Others</v>
      </c>
      <c r="BE272" t="str">
        <f t="shared" si="199"/>
        <v>male</v>
      </c>
      <c r="BF272">
        <f t="shared" si="200"/>
        <v>0</v>
      </c>
      <c r="BG272">
        <f t="shared" si="201"/>
        <v>0</v>
      </c>
      <c r="BH272" t="str">
        <f t="shared" si="202"/>
        <v>S, blank</v>
      </c>
      <c r="BI272">
        <f t="shared" si="203"/>
        <v>1</v>
      </c>
      <c r="BK272">
        <f t="shared" si="204"/>
        <v>-0.10080920839685074</v>
      </c>
      <c r="BL272">
        <f t="shared" si="168"/>
        <v>0.62807202347308144</v>
      </c>
      <c r="BM272">
        <f t="shared" si="169"/>
        <v>0</v>
      </c>
      <c r="BN272">
        <f t="shared" si="170"/>
        <v>0.28895367761902863</v>
      </c>
      <c r="BO272">
        <f t="shared" si="171"/>
        <v>-1.1543150029727813</v>
      </c>
      <c r="BP272">
        <f t="shared" si="172"/>
        <v>-6.3943938845999151E-2</v>
      </c>
      <c r="BQ272">
        <f t="shared" si="173"/>
        <v>-0.12308910231949276</v>
      </c>
      <c r="BR272">
        <f t="shared" si="174"/>
        <v>-0.13196937436222192</v>
      </c>
      <c r="BS272">
        <f t="shared" si="175"/>
        <v>0.51509397558912873</v>
      </c>
      <c r="BT272">
        <f t="shared" si="205"/>
        <v>-0.52064632557427459</v>
      </c>
      <c r="BV272">
        <f t="shared" si="206"/>
        <v>-0.66265327579038169</v>
      </c>
      <c r="BW272">
        <f t="shared" si="207"/>
        <v>0.51548180303443958</v>
      </c>
      <c r="BX272">
        <f t="shared" si="208"/>
        <v>0.34014384204567394</v>
      </c>
      <c r="BY272">
        <f t="shared" si="209"/>
        <v>0.65985615795432606</v>
      </c>
      <c r="BZ272">
        <f t="shared" si="210"/>
        <v>-0.41573341020802768</v>
      </c>
    </row>
    <row r="273" spans="1:78" x14ac:dyDescent="0.3">
      <c r="A273" t="s">
        <v>2820</v>
      </c>
      <c r="B273" t="s">
        <v>2838</v>
      </c>
      <c r="C273" t="s">
        <v>2851</v>
      </c>
      <c r="D273" t="s">
        <v>2838</v>
      </c>
      <c r="E273" t="s">
        <v>20</v>
      </c>
      <c r="F273">
        <v>0</v>
      </c>
      <c r="G273">
        <v>0</v>
      </c>
      <c r="H273" t="s">
        <v>2843</v>
      </c>
      <c r="I273">
        <v>1</v>
      </c>
      <c r="J273">
        <v>-11.613432440426715</v>
      </c>
      <c r="K273">
        <v>-42.171718189759716</v>
      </c>
      <c r="L273">
        <v>70.538774768379497</v>
      </c>
      <c r="M273">
        <v>-33.757758935166962</v>
      </c>
      <c r="N273">
        <v>-108.67008854708662</v>
      </c>
      <c r="O273">
        <v>-14.754319664473872</v>
      </c>
      <c r="P273">
        <v>-22.013681658285037</v>
      </c>
      <c r="Q273">
        <v>-22.422560732600829</v>
      </c>
      <c r="R273">
        <v>103.15987615987927</v>
      </c>
      <c r="S273">
        <v>0</v>
      </c>
      <c r="T273">
        <v>2</v>
      </c>
      <c r="U273" t="s">
        <v>2818</v>
      </c>
      <c r="W273">
        <f t="shared" si="176"/>
        <v>-8.5268679762827468E-2</v>
      </c>
      <c r="X273">
        <f t="shared" si="177"/>
        <v>-0.21927540312111751</v>
      </c>
      <c r="Y273">
        <f t="shared" si="178"/>
        <v>-0.23352397279266615</v>
      </c>
      <c r="Z273">
        <f t="shared" si="179"/>
        <v>-0.24557244416175711</v>
      </c>
      <c r="AA273">
        <f t="shared" si="180"/>
        <v>-1.1909036060913412</v>
      </c>
      <c r="AB273">
        <f t="shared" si="181"/>
        <v>-6.7444200102322438E-2</v>
      </c>
      <c r="AC273">
        <f t="shared" si="182"/>
        <v>-0.15242674717787899</v>
      </c>
      <c r="AD273">
        <f t="shared" si="183"/>
        <v>-0.14484805481342802</v>
      </c>
      <c r="AE273">
        <f t="shared" si="184"/>
        <v>0.73410367098427942</v>
      </c>
      <c r="AF273">
        <f t="shared" si="185"/>
        <v>-0.5239687488631376</v>
      </c>
      <c r="AH273">
        <f t="shared" si="186"/>
        <v>-2.1291281859021969</v>
      </c>
      <c r="AI273">
        <f t="shared" si="187"/>
        <v>0.11894094305538817</v>
      </c>
      <c r="AJ273">
        <f t="shared" si="188"/>
        <v>0.10629778434115314</v>
      </c>
      <c r="AK273">
        <f t="shared" si="189"/>
        <v>0.89370221565884689</v>
      </c>
      <c r="AL273">
        <f t="shared" si="190"/>
        <v>-0.11238265140031793</v>
      </c>
      <c r="AN273">
        <f>VLOOKUP(J273,counts!$W$8:$Z$13,4,FALSE)</f>
        <v>52</v>
      </c>
      <c r="AO273">
        <f>VLOOKUP(K273,counts!$W$17:$Z$23,4,FALSE)</f>
        <v>48</v>
      </c>
      <c r="AP273">
        <f>VLOOKUP(L273,counts!$W$27:$Z$33,4,FALSE)</f>
        <v>47</v>
      </c>
      <c r="AQ273">
        <f>VLOOKUP(M273,counts!$W$38:$Z$49,4,FALSE)</f>
        <v>47</v>
      </c>
      <c r="AR273">
        <f>VLOOKUP(N273,counts!$W$53:$Z$54,4,FALSE)</f>
        <v>20</v>
      </c>
      <c r="AS273">
        <f>VLOOKUP(O273,counts!$W$58:$Z$62,4,FALSE)</f>
        <v>52</v>
      </c>
      <c r="AT273">
        <f>VLOOKUP(P273,counts!$W$66:$Z$69,4,FALSE)</f>
        <v>50</v>
      </c>
      <c r="AU273">
        <f>VLOOKUP(Q273,counts!$W$73:$Z$75,4,FALSE)</f>
        <v>50</v>
      </c>
      <c r="AV273">
        <f>VLOOKUP(R273,counts!$W$79:$Z$81,4,FALSE)</f>
        <v>75</v>
      </c>
      <c r="AW273">
        <f t="shared" si="191"/>
        <v>441</v>
      </c>
      <c r="AX273">
        <f t="shared" si="192"/>
        <v>0</v>
      </c>
      <c r="AY273">
        <f t="shared" si="193"/>
        <v>2</v>
      </c>
      <c r="AZ273" t="str">
        <f t="shared" si="194"/>
        <v>Train</v>
      </c>
      <c r="BA273" t="str">
        <f t="shared" si="195"/>
        <v>18-30</v>
      </c>
      <c r="BB273" t="str">
        <f t="shared" si="196"/>
        <v>Blank</v>
      </c>
      <c r="BC273" t="str">
        <f t="shared" si="197"/>
        <v>41-100</v>
      </c>
      <c r="BD273" t="str">
        <f t="shared" si="198"/>
        <v>Blank</v>
      </c>
      <c r="BE273" t="str">
        <f t="shared" si="199"/>
        <v>male</v>
      </c>
      <c r="BF273">
        <f t="shared" si="200"/>
        <v>0</v>
      </c>
      <c r="BG273">
        <f t="shared" si="201"/>
        <v>0</v>
      </c>
      <c r="BH273" t="str">
        <f t="shared" si="202"/>
        <v>S, blank</v>
      </c>
      <c r="BI273">
        <f t="shared" si="203"/>
        <v>1</v>
      </c>
      <c r="BK273">
        <f t="shared" si="204"/>
        <v>-8.7462856143731463E-2</v>
      </c>
      <c r="BL273">
        <f t="shared" si="168"/>
        <v>-0.2148129459049134</v>
      </c>
      <c r="BM273">
        <f t="shared" si="169"/>
        <v>0</v>
      </c>
      <c r="BN273">
        <f t="shared" si="170"/>
        <v>-0.24005469764357676</v>
      </c>
      <c r="BO273">
        <f t="shared" si="171"/>
        <v>-1.1543150029727813</v>
      </c>
      <c r="BP273">
        <f t="shared" si="172"/>
        <v>-6.3943938845999151E-2</v>
      </c>
      <c r="BQ273">
        <f t="shared" si="173"/>
        <v>-0.12308910231949276</v>
      </c>
      <c r="BR273">
        <f t="shared" si="174"/>
        <v>-0.13196937436222192</v>
      </c>
      <c r="BS273">
        <f t="shared" si="175"/>
        <v>0.51509397558912873</v>
      </c>
      <c r="BT273">
        <f t="shared" si="205"/>
        <v>-0.52064632557427459</v>
      </c>
      <c r="BV273">
        <f t="shared" si="206"/>
        <v>-2.0212002681778625</v>
      </c>
      <c r="BW273">
        <f t="shared" si="207"/>
        <v>0.13249633846317752</v>
      </c>
      <c r="BX273">
        <f t="shared" si="208"/>
        <v>0.11699493761099305</v>
      </c>
      <c r="BY273">
        <f t="shared" si="209"/>
        <v>0.88300506238900689</v>
      </c>
      <c r="BZ273">
        <f t="shared" si="210"/>
        <v>-0.12442434522472837</v>
      </c>
    </row>
    <row r="274" spans="1:78" x14ac:dyDescent="0.3">
      <c r="A274" t="s">
        <v>2813</v>
      </c>
      <c r="B274" t="s">
        <v>2823</v>
      </c>
      <c r="C274" t="s">
        <v>2851</v>
      </c>
      <c r="D274" t="s">
        <v>2838</v>
      </c>
      <c r="E274" t="s">
        <v>15</v>
      </c>
      <c r="F274">
        <v>1</v>
      </c>
      <c r="G274">
        <v>0</v>
      </c>
      <c r="H274" t="s">
        <v>2843</v>
      </c>
      <c r="I274">
        <v>1</v>
      </c>
      <c r="J274">
        <v>-68.390212241589438</v>
      </c>
      <c r="K274">
        <v>123.30204897661667</v>
      </c>
      <c r="L274">
        <v>70.538774768379497</v>
      </c>
      <c r="M274">
        <v>-33.757758935166962</v>
      </c>
      <c r="N274">
        <v>151.41878811967541</v>
      </c>
      <c r="O274">
        <v>48.695090775187893</v>
      </c>
      <c r="P274">
        <v>-22.013681658285037</v>
      </c>
      <c r="Q274">
        <v>-22.422560732600829</v>
      </c>
      <c r="R274">
        <v>103.15987615987927</v>
      </c>
      <c r="S274">
        <v>1</v>
      </c>
      <c r="T274">
        <v>2</v>
      </c>
      <c r="U274" t="s">
        <v>2818</v>
      </c>
      <c r="W274">
        <f t="shared" si="176"/>
        <v>-0.50213777334598442</v>
      </c>
      <c r="X274">
        <f t="shared" si="177"/>
        <v>0.64111939602149381</v>
      </c>
      <c r="Y274">
        <f t="shared" si="178"/>
        <v>-0.23352397279266615</v>
      </c>
      <c r="Z274">
        <f t="shared" si="179"/>
        <v>-0.24557244416175711</v>
      </c>
      <c r="AA274">
        <f t="shared" si="180"/>
        <v>1.6593819257225275</v>
      </c>
      <c r="AB274">
        <f t="shared" si="181"/>
        <v>0.222592537028351</v>
      </c>
      <c r="AC274">
        <f t="shared" si="182"/>
        <v>-0.15242674717787899</v>
      </c>
      <c r="AD274">
        <f t="shared" si="183"/>
        <v>-0.14484805481342802</v>
      </c>
      <c r="AE274">
        <f t="shared" si="184"/>
        <v>0.73410367098427942</v>
      </c>
      <c r="AF274">
        <f t="shared" si="185"/>
        <v>-0.5239687488631376</v>
      </c>
      <c r="AH274">
        <f t="shared" si="186"/>
        <v>1.4547197886017993</v>
      </c>
      <c r="AI274">
        <f t="shared" si="187"/>
        <v>4.2832830726893949</v>
      </c>
      <c r="AJ274">
        <f t="shared" si="188"/>
        <v>0.81072375145499043</v>
      </c>
      <c r="AK274">
        <f t="shared" si="189"/>
        <v>0.81072375145499043</v>
      </c>
      <c r="AL274">
        <f t="shared" si="190"/>
        <v>-0.20982790995249617</v>
      </c>
      <c r="AN274">
        <f>VLOOKUP(J274,counts!$W$8:$Z$13,4,FALSE)</f>
        <v>40</v>
      </c>
      <c r="AO274">
        <f>VLOOKUP(K274,counts!$W$17:$Z$23,4,FALSE)</f>
        <v>73</v>
      </c>
      <c r="AP274">
        <f>VLOOKUP(L274,counts!$W$27:$Z$33,4,FALSE)</f>
        <v>47</v>
      </c>
      <c r="AQ274">
        <f>VLOOKUP(M274,counts!$W$38:$Z$49,4,FALSE)</f>
        <v>47</v>
      </c>
      <c r="AR274">
        <f>VLOOKUP(N274,counts!$W$53:$Z$54,4,FALSE)</f>
        <v>102</v>
      </c>
      <c r="AS274">
        <f>VLOOKUP(O274,counts!$W$58:$Z$62,4,FALSE)</f>
        <v>61</v>
      </c>
      <c r="AT274">
        <f>VLOOKUP(P274,counts!$W$66:$Z$69,4,FALSE)</f>
        <v>50</v>
      </c>
      <c r="AU274">
        <f>VLOOKUP(Q274,counts!$W$73:$Z$75,4,FALSE)</f>
        <v>50</v>
      </c>
      <c r="AV274">
        <f>VLOOKUP(R274,counts!$W$79:$Z$81,4,FALSE)</f>
        <v>75</v>
      </c>
      <c r="AW274">
        <f t="shared" si="191"/>
        <v>545</v>
      </c>
      <c r="AX274">
        <f t="shared" si="192"/>
        <v>1</v>
      </c>
      <c r="AY274">
        <f t="shared" si="193"/>
        <v>2</v>
      </c>
      <c r="AZ274" t="str">
        <f t="shared" si="194"/>
        <v>Train</v>
      </c>
      <c r="BA274" t="str">
        <f t="shared" si="195"/>
        <v>61+</v>
      </c>
      <c r="BB274" t="str">
        <f t="shared" si="196"/>
        <v>F, G, T</v>
      </c>
      <c r="BC274" t="str">
        <f t="shared" si="197"/>
        <v>41-100</v>
      </c>
      <c r="BD274" t="str">
        <f t="shared" si="198"/>
        <v>Blank</v>
      </c>
      <c r="BE274" t="str">
        <f t="shared" si="199"/>
        <v>female</v>
      </c>
      <c r="BF274">
        <f t="shared" si="200"/>
        <v>1</v>
      </c>
      <c r="BG274">
        <f t="shared" si="201"/>
        <v>0</v>
      </c>
      <c r="BH274" t="str">
        <f t="shared" si="202"/>
        <v>S, blank</v>
      </c>
      <c r="BI274">
        <f t="shared" si="203"/>
        <v>1</v>
      </c>
      <c r="BK274">
        <f t="shared" si="204"/>
        <v>-0.51505903406328468</v>
      </c>
      <c r="BL274">
        <f t="shared" si="168"/>
        <v>0.62807202347308144</v>
      </c>
      <c r="BM274">
        <f t="shared" si="169"/>
        <v>0</v>
      </c>
      <c r="BN274">
        <f t="shared" si="170"/>
        <v>-0.24005469764357676</v>
      </c>
      <c r="BO274">
        <f t="shared" si="171"/>
        <v>1.608400077660413</v>
      </c>
      <c r="BP274">
        <f t="shared" si="172"/>
        <v>0.21104029039891525</v>
      </c>
      <c r="BQ274">
        <f t="shared" si="173"/>
        <v>-0.12308910231949276</v>
      </c>
      <c r="BR274">
        <f t="shared" si="174"/>
        <v>-0.13196937436222192</v>
      </c>
      <c r="BS274">
        <f t="shared" si="175"/>
        <v>0.51509397558912873</v>
      </c>
      <c r="BT274">
        <f t="shared" si="205"/>
        <v>-0.52064632557427459</v>
      </c>
      <c r="BV274">
        <f t="shared" si="206"/>
        <v>1.431787833158688</v>
      </c>
      <c r="BW274">
        <f t="shared" si="207"/>
        <v>4.1861766911675717</v>
      </c>
      <c r="BX274">
        <f t="shared" si="208"/>
        <v>0.80717972804453975</v>
      </c>
      <c r="BY274">
        <f t="shared" si="209"/>
        <v>0.80717972804453975</v>
      </c>
      <c r="BZ274">
        <f t="shared" si="210"/>
        <v>-0.21420892417715143</v>
      </c>
    </row>
    <row r="275" spans="1:78" x14ac:dyDescent="0.3">
      <c r="A275" t="s">
        <v>2811</v>
      </c>
      <c r="B275" t="s">
        <v>2823</v>
      </c>
      <c r="C275" t="s">
        <v>2851</v>
      </c>
      <c r="D275" t="s">
        <v>2839</v>
      </c>
      <c r="E275" t="s">
        <v>15</v>
      </c>
      <c r="F275">
        <v>1</v>
      </c>
      <c r="G275">
        <v>0</v>
      </c>
      <c r="H275" t="s">
        <v>2843</v>
      </c>
      <c r="I275">
        <v>1</v>
      </c>
      <c r="J275">
        <v>-13.385578549662212</v>
      </c>
      <c r="K275">
        <v>123.30204897661667</v>
      </c>
      <c r="L275">
        <v>70.538774768379497</v>
      </c>
      <c r="M275">
        <v>40.634191658169868</v>
      </c>
      <c r="N275">
        <v>151.41878811967541</v>
      </c>
      <c r="O275">
        <v>48.695090775187893</v>
      </c>
      <c r="P275">
        <v>-22.013681658285037</v>
      </c>
      <c r="Q275">
        <v>-22.422560732600829</v>
      </c>
      <c r="R275">
        <v>103.15987615987927</v>
      </c>
      <c r="S275">
        <v>1</v>
      </c>
      <c r="T275">
        <v>2</v>
      </c>
      <c r="U275" t="s">
        <v>2818</v>
      </c>
      <c r="W275">
        <f t="shared" si="176"/>
        <v>-9.8280212731782335E-2</v>
      </c>
      <c r="X275">
        <f t="shared" si="177"/>
        <v>0.64111939602149381</v>
      </c>
      <c r="Y275">
        <f t="shared" si="178"/>
        <v>-0.23352397279266615</v>
      </c>
      <c r="Z275">
        <f t="shared" si="179"/>
        <v>0.29559538538083652</v>
      </c>
      <c r="AA275">
        <f t="shared" si="180"/>
        <v>1.6593819257225275</v>
      </c>
      <c r="AB275">
        <f t="shared" si="181"/>
        <v>0.222592537028351</v>
      </c>
      <c r="AC275">
        <f t="shared" si="182"/>
        <v>-0.15242674717787899</v>
      </c>
      <c r="AD275">
        <f t="shared" si="183"/>
        <v>-0.14484805481342802</v>
      </c>
      <c r="AE275">
        <f t="shared" si="184"/>
        <v>0.73410367098427942</v>
      </c>
      <c r="AF275">
        <f t="shared" si="185"/>
        <v>-0.5239687488631376</v>
      </c>
      <c r="AH275">
        <f t="shared" si="186"/>
        <v>2.3997451787585948</v>
      </c>
      <c r="AI275">
        <f t="shared" si="187"/>
        <v>11.020367799010385</v>
      </c>
      <c r="AJ275">
        <f t="shared" si="188"/>
        <v>0.91680787004850817</v>
      </c>
      <c r="AK275">
        <f t="shared" si="189"/>
        <v>0.91680787004850817</v>
      </c>
      <c r="AL275">
        <f t="shared" si="190"/>
        <v>-8.685734879966249E-2</v>
      </c>
      <c r="AN275">
        <f>VLOOKUP(J275,counts!$W$8:$Z$13,4,FALSE)</f>
        <v>51</v>
      </c>
      <c r="AO275">
        <f>VLOOKUP(K275,counts!$W$17:$Z$23,4,FALSE)</f>
        <v>73</v>
      </c>
      <c r="AP275">
        <f>VLOOKUP(L275,counts!$W$27:$Z$33,4,FALSE)</f>
        <v>47</v>
      </c>
      <c r="AQ275">
        <f>VLOOKUP(M275,counts!$W$38:$Z$49,4,FALSE)</f>
        <v>63</v>
      </c>
      <c r="AR275">
        <f>VLOOKUP(N275,counts!$W$53:$Z$54,4,FALSE)</f>
        <v>102</v>
      </c>
      <c r="AS275">
        <f>VLOOKUP(O275,counts!$W$58:$Z$62,4,FALSE)</f>
        <v>61</v>
      </c>
      <c r="AT275">
        <f>VLOOKUP(P275,counts!$W$66:$Z$69,4,FALSE)</f>
        <v>50</v>
      </c>
      <c r="AU275">
        <f>VLOOKUP(Q275,counts!$W$73:$Z$75,4,FALSE)</f>
        <v>50</v>
      </c>
      <c r="AV275">
        <f>VLOOKUP(R275,counts!$W$79:$Z$81,4,FALSE)</f>
        <v>75</v>
      </c>
      <c r="AW275">
        <f t="shared" si="191"/>
        <v>572</v>
      </c>
      <c r="AX275">
        <f t="shared" si="192"/>
        <v>1</v>
      </c>
      <c r="AY275">
        <f t="shared" si="193"/>
        <v>2</v>
      </c>
      <c r="AZ275" t="str">
        <f t="shared" si="194"/>
        <v>Train</v>
      </c>
      <c r="BA275" t="str">
        <f t="shared" si="195"/>
        <v>41-50</v>
      </c>
      <c r="BB275" t="str">
        <f t="shared" si="196"/>
        <v>F, G, T</v>
      </c>
      <c r="BC275" t="str">
        <f t="shared" si="197"/>
        <v>41-100</v>
      </c>
      <c r="BD275" t="str">
        <f t="shared" si="198"/>
        <v>Others</v>
      </c>
      <c r="BE275" t="str">
        <f t="shared" si="199"/>
        <v>female</v>
      </c>
      <c r="BF275">
        <f t="shared" si="200"/>
        <v>1</v>
      </c>
      <c r="BG275">
        <f t="shared" si="201"/>
        <v>0</v>
      </c>
      <c r="BH275" t="str">
        <f t="shared" si="202"/>
        <v>S, blank</v>
      </c>
      <c r="BI275">
        <f t="shared" si="203"/>
        <v>1</v>
      </c>
      <c r="BK275">
        <f t="shared" si="204"/>
        <v>-0.10080920839685074</v>
      </c>
      <c r="BL275">
        <f t="shared" si="168"/>
        <v>0.62807202347308144</v>
      </c>
      <c r="BM275">
        <f t="shared" si="169"/>
        <v>0</v>
      </c>
      <c r="BN275">
        <f t="shared" si="170"/>
        <v>0.28895367761902863</v>
      </c>
      <c r="BO275">
        <f t="shared" si="171"/>
        <v>1.608400077660413</v>
      </c>
      <c r="BP275">
        <f t="shared" si="172"/>
        <v>0.21104029039891525</v>
      </c>
      <c r="BQ275">
        <f t="shared" si="173"/>
        <v>-0.12308910231949276</v>
      </c>
      <c r="BR275">
        <f t="shared" si="174"/>
        <v>-0.13196937436222192</v>
      </c>
      <c r="BS275">
        <f t="shared" si="175"/>
        <v>0.51509397558912873</v>
      </c>
      <c r="BT275">
        <f t="shared" si="205"/>
        <v>-0.52064632557427459</v>
      </c>
      <c r="BV275">
        <f t="shared" si="206"/>
        <v>2.3750460340877275</v>
      </c>
      <c r="BW275">
        <f t="shared" si="207"/>
        <v>10.751508110552134</v>
      </c>
      <c r="BX275">
        <f t="shared" si="208"/>
        <v>0.9149045390095879</v>
      </c>
      <c r="BY275">
        <f t="shared" si="209"/>
        <v>0.9149045390095879</v>
      </c>
      <c r="BZ275">
        <f t="shared" si="210"/>
        <v>-8.893554810052938E-2</v>
      </c>
    </row>
    <row r="276" spans="1:78" x14ac:dyDescent="0.3">
      <c r="A276" t="s">
        <v>2820</v>
      </c>
      <c r="B276" t="s">
        <v>2823</v>
      </c>
      <c r="C276" t="s">
        <v>2851</v>
      </c>
      <c r="D276" t="s">
        <v>2833</v>
      </c>
      <c r="E276" t="s">
        <v>20</v>
      </c>
      <c r="F276">
        <v>1</v>
      </c>
      <c r="G276">
        <v>0</v>
      </c>
      <c r="H276" t="s">
        <v>2843</v>
      </c>
      <c r="I276">
        <v>1</v>
      </c>
      <c r="J276">
        <v>-11.613432440426715</v>
      </c>
      <c r="K276">
        <v>123.30204897661667</v>
      </c>
      <c r="L276">
        <v>70.538774768379497</v>
      </c>
      <c r="M276">
        <v>57.761363718906857</v>
      </c>
      <c r="N276">
        <v>-108.67008854708662</v>
      </c>
      <c r="O276">
        <v>48.695090775187893</v>
      </c>
      <c r="P276">
        <v>-22.013681658285037</v>
      </c>
      <c r="Q276">
        <v>-22.422560732600829</v>
      </c>
      <c r="R276">
        <v>103.15987615987927</v>
      </c>
      <c r="S276">
        <v>1</v>
      </c>
      <c r="T276">
        <v>2</v>
      </c>
      <c r="U276" t="s">
        <v>2818</v>
      </c>
      <c r="W276">
        <f t="shared" si="176"/>
        <v>-8.5268679762827468E-2</v>
      </c>
      <c r="X276">
        <f t="shared" si="177"/>
        <v>0.64111939602149381</v>
      </c>
      <c r="Y276">
        <f t="shared" si="178"/>
        <v>-0.23352397279266615</v>
      </c>
      <c r="Z276">
        <f t="shared" si="179"/>
        <v>0.42018782389584125</v>
      </c>
      <c r="AA276">
        <f t="shared" si="180"/>
        <v>-1.1909036060913412</v>
      </c>
      <c r="AB276">
        <f t="shared" si="181"/>
        <v>0.222592537028351</v>
      </c>
      <c r="AC276">
        <f t="shared" si="182"/>
        <v>-0.15242674717787899</v>
      </c>
      <c r="AD276">
        <f t="shared" si="183"/>
        <v>-0.14484805481342802</v>
      </c>
      <c r="AE276">
        <f t="shared" si="184"/>
        <v>0.73410367098427942</v>
      </c>
      <c r="AF276">
        <f t="shared" si="185"/>
        <v>-0.5239687488631376</v>
      </c>
      <c r="AH276">
        <f t="shared" si="186"/>
        <v>-0.31293638157131398</v>
      </c>
      <c r="AI276">
        <f t="shared" si="187"/>
        <v>0.73129643501912334</v>
      </c>
      <c r="AJ276">
        <f t="shared" si="188"/>
        <v>0.42239816372696781</v>
      </c>
      <c r="AK276">
        <f t="shared" si="189"/>
        <v>0.42239816372696781</v>
      </c>
      <c r="AL276">
        <f t="shared" si="190"/>
        <v>-0.86180689383682674</v>
      </c>
      <c r="AN276">
        <f>VLOOKUP(J276,counts!$W$8:$Z$13,4,FALSE)</f>
        <v>52</v>
      </c>
      <c r="AO276">
        <f>VLOOKUP(K276,counts!$W$17:$Z$23,4,FALSE)</f>
        <v>73</v>
      </c>
      <c r="AP276">
        <f>VLOOKUP(L276,counts!$W$27:$Z$33,4,FALSE)</f>
        <v>47</v>
      </c>
      <c r="AQ276">
        <f>VLOOKUP(M276,counts!$W$38:$Z$49,4,FALSE)</f>
        <v>66</v>
      </c>
      <c r="AR276">
        <f>VLOOKUP(N276,counts!$W$53:$Z$54,4,FALSE)</f>
        <v>20</v>
      </c>
      <c r="AS276">
        <f>VLOOKUP(O276,counts!$W$58:$Z$62,4,FALSE)</f>
        <v>61</v>
      </c>
      <c r="AT276">
        <f>VLOOKUP(P276,counts!$W$66:$Z$69,4,FALSE)</f>
        <v>50</v>
      </c>
      <c r="AU276">
        <f>VLOOKUP(Q276,counts!$W$73:$Z$75,4,FALSE)</f>
        <v>50</v>
      </c>
      <c r="AV276">
        <f>VLOOKUP(R276,counts!$W$79:$Z$81,4,FALSE)</f>
        <v>75</v>
      </c>
      <c r="AW276">
        <f t="shared" si="191"/>
        <v>494</v>
      </c>
      <c r="AX276">
        <f t="shared" si="192"/>
        <v>1</v>
      </c>
      <c r="AY276">
        <f t="shared" si="193"/>
        <v>2</v>
      </c>
      <c r="AZ276" t="str">
        <f t="shared" si="194"/>
        <v>Train</v>
      </c>
      <c r="BA276" t="str">
        <f t="shared" si="195"/>
        <v>18-30</v>
      </c>
      <c r="BB276" t="str">
        <f t="shared" si="196"/>
        <v>F, G, T</v>
      </c>
      <c r="BC276" t="str">
        <f t="shared" si="197"/>
        <v>41-100</v>
      </c>
      <c r="BD276" t="str">
        <f t="shared" si="198"/>
        <v>NY</v>
      </c>
      <c r="BE276" t="str">
        <f t="shared" si="199"/>
        <v>male</v>
      </c>
      <c r="BF276">
        <f t="shared" si="200"/>
        <v>1</v>
      </c>
      <c r="BG276">
        <f t="shared" si="201"/>
        <v>0</v>
      </c>
      <c r="BH276" t="str">
        <f t="shared" si="202"/>
        <v>S, blank</v>
      </c>
      <c r="BI276">
        <f t="shared" si="203"/>
        <v>1</v>
      </c>
      <c r="BK276">
        <f t="shared" si="204"/>
        <v>-8.7462856143731463E-2</v>
      </c>
      <c r="BL276">
        <f t="shared" si="168"/>
        <v>0.62807202347308144</v>
      </c>
      <c r="BM276">
        <f t="shared" si="169"/>
        <v>0</v>
      </c>
      <c r="BN276">
        <f t="shared" si="170"/>
        <v>0.41074665915035424</v>
      </c>
      <c r="BO276">
        <f t="shared" si="171"/>
        <v>-1.1543150029727813</v>
      </c>
      <c r="BP276">
        <f t="shared" si="172"/>
        <v>0.21104029039891525</v>
      </c>
      <c r="BQ276">
        <f t="shared" si="173"/>
        <v>-0.12308910231949276</v>
      </c>
      <c r="BR276">
        <f t="shared" si="174"/>
        <v>-0.13196937436222192</v>
      </c>
      <c r="BS276">
        <f t="shared" si="175"/>
        <v>0.51509397558912873</v>
      </c>
      <c r="BT276">
        <f t="shared" si="205"/>
        <v>-0.52064632557427459</v>
      </c>
      <c r="BV276">
        <f t="shared" si="206"/>
        <v>-0.25252971276102243</v>
      </c>
      <c r="BW276">
        <f t="shared" si="207"/>
        <v>0.77683313063923209</v>
      </c>
      <c r="BX276">
        <f t="shared" si="208"/>
        <v>0.43720094883629235</v>
      </c>
      <c r="BY276">
        <f t="shared" si="209"/>
        <v>0.43720094883629235</v>
      </c>
      <c r="BZ276">
        <f t="shared" si="210"/>
        <v>-0.82736235242526424</v>
      </c>
    </row>
    <row r="277" spans="1:78" x14ac:dyDescent="0.3">
      <c r="A277" t="s">
        <v>2811</v>
      </c>
      <c r="B277" t="s">
        <v>2823</v>
      </c>
      <c r="C277" t="s">
        <v>2849</v>
      </c>
      <c r="D277" t="s">
        <v>2839</v>
      </c>
      <c r="E277" t="s">
        <v>20</v>
      </c>
      <c r="F277">
        <v>0</v>
      </c>
      <c r="G277">
        <v>0</v>
      </c>
      <c r="H277" t="s">
        <v>2843</v>
      </c>
      <c r="I277">
        <v>1</v>
      </c>
      <c r="J277">
        <v>-13.385578549662212</v>
      </c>
      <c r="K277">
        <v>123.30204897661667</v>
      </c>
      <c r="L277">
        <v>40.172297072540438</v>
      </c>
      <c r="M277">
        <v>40.634191658169868</v>
      </c>
      <c r="N277">
        <v>-108.67008854708662</v>
      </c>
      <c r="O277">
        <v>-14.754319664473872</v>
      </c>
      <c r="P277">
        <v>-22.013681658285037</v>
      </c>
      <c r="Q277">
        <v>-22.422560732600829</v>
      </c>
      <c r="R277">
        <v>103.15987615987927</v>
      </c>
      <c r="S277">
        <v>0</v>
      </c>
      <c r="T277">
        <v>2</v>
      </c>
      <c r="U277" t="s">
        <v>2818</v>
      </c>
      <c r="W277">
        <f t="shared" si="176"/>
        <v>-9.8280212731782335E-2</v>
      </c>
      <c r="X277">
        <f t="shared" si="177"/>
        <v>0.64111939602149381</v>
      </c>
      <c r="Y277">
        <f t="shared" si="178"/>
        <v>-0.13299344140000791</v>
      </c>
      <c r="Z277">
        <f t="shared" si="179"/>
        <v>0.29559538538083652</v>
      </c>
      <c r="AA277">
        <f t="shared" si="180"/>
        <v>-1.1909036060913412</v>
      </c>
      <c r="AB277">
        <f t="shared" si="181"/>
        <v>-6.7444200102322438E-2</v>
      </c>
      <c r="AC277">
        <f t="shared" si="182"/>
        <v>-0.15242674717787899</v>
      </c>
      <c r="AD277">
        <f t="shared" si="183"/>
        <v>-0.14484805481342802</v>
      </c>
      <c r="AE277">
        <f t="shared" si="184"/>
        <v>0.73410367098427942</v>
      </c>
      <c r="AF277">
        <f t="shared" si="185"/>
        <v>-0.5239687488631376</v>
      </c>
      <c r="AH277">
        <f t="shared" si="186"/>
        <v>-0.64004655879328864</v>
      </c>
      <c r="AI277">
        <f t="shared" si="187"/>
        <v>0.52726787451557744</v>
      </c>
      <c r="AJ277">
        <f t="shared" si="188"/>
        <v>0.34523601479067156</v>
      </c>
      <c r="AK277">
        <f t="shared" si="189"/>
        <v>0.65476398520932844</v>
      </c>
      <c r="AL277">
        <f t="shared" si="190"/>
        <v>-0.42348043620527998</v>
      </c>
      <c r="AN277">
        <f>VLOOKUP(J277,counts!$W$8:$Z$13,4,FALSE)</f>
        <v>51</v>
      </c>
      <c r="AO277">
        <f>VLOOKUP(K277,counts!$W$17:$Z$23,4,FALSE)</f>
        <v>73</v>
      </c>
      <c r="AP277">
        <f>VLOOKUP(L277,counts!$W$27:$Z$33,4,FALSE)</f>
        <v>50</v>
      </c>
      <c r="AQ277">
        <f>VLOOKUP(M277,counts!$W$38:$Z$49,4,FALSE)</f>
        <v>63</v>
      </c>
      <c r="AR277">
        <f>VLOOKUP(N277,counts!$W$53:$Z$54,4,FALSE)</f>
        <v>20</v>
      </c>
      <c r="AS277">
        <f>VLOOKUP(O277,counts!$W$58:$Z$62,4,FALSE)</f>
        <v>52</v>
      </c>
      <c r="AT277">
        <f>VLOOKUP(P277,counts!$W$66:$Z$69,4,FALSE)</f>
        <v>50</v>
      </c>
      <c r="AU277">
        <f>VLOOKUP(Q277,counts!$W$73:$Z$75,4,FALSE)</f>
        <v>50</v>
      </c>
      <c r="AV277">
        <f>VLOOKUP(R277,counts!$W$79:$Z$81,4,FALSE)</f>
        <v>75</v>
      </c>
      <c r="AW277">
        <f t="shared" si="191"/>
        <v>484</v>
      </c>
      <c r="AX277">
        <f t="shared" si="192"/>
        <v>0</v>
      </c>
      <c r="AY277">
        <f t="shared" si="193"/>
        <v>2</v>
      </c>
      <c r="AZ277" t="str">
        <f t="shared" si="194"/>
        <v>Train</v>
      </c>
      <c r="BA277" t="str">
        <f t="shared" si="195"/>
        <v>41-50</v>
      </c>
      <c r="BB277" t="str">
        <f t="shared" si="196"/>
        <v>F, G, T</v>
      </c>
      <c r="BC277" t="str">
        <f t="shared" si="197"/>
        <v>21-30</v>
      </c>
      <c r="BD277" t="str">
        <f t="shared" si="198"/>
        <v>Others</v>
      </c>
      <c r="BE277" t="str">
        <f t="shared" si="199"/>
        <v>male</v>
      </c>
      <c r="BF277">
        <f t="shared" si="200"/>
        <v>0</v>
      </c>
      <c r="BG277">
        <f t="shared" si="201"/>
        <v>0</v>
      </c>
      <c r="BH277" t="str">
        <f t="shared" si="202"/>
        <v>S, blank</v>
      </c>
      <c r="BI277">
        <f t="shared" si="203"/>
        <v>1</v>
      </c>
      <c r="BK277">
        <f t="shared" si="204"/>
        <v>-0.10080920839685074</v>
      </c>
      <c r="BL277">
        <f t="shared" ref="BL277:BL340" si="211">BL$3*K277</f>
        <v>0.62807202347308144</v>
      </c>
      <c r="BM277">
        <f t="shared" ref="BM277:BM340" si="212">BM$3*L277</f>
        <v>0</v>
      </c>
      <c r="BN277">
        <f t="shared" ref="BN277:BN340" si="213">BN$3*M277</f>
        <v>0.28895367761902863</v>
      </c>
      <c r="BO277">
        <f t="shared" ref="BO277:BO340" si="214">BO$3*N277</f>
        <v>-1.1543150029727813</v>
      </c>
      <c r="BP277">
        <f t="shared" ref="BP277:BP340" si="215">BP$3*O277</f>
        <v>-6.3943938845999151E-2</v>
      </c>
      <c r="BQ277">
        <f t="shared" ref="BQ277:BQ340" si="216">BQ$3*P277</f>
        <v>-0.12308910231949276</v>
      </c>
      <c r="BR277">
        <f t="shared" ref="BR277:BR340" si="217">BR$3*Q277</f>
        <v>-0.13196937436222192</v>
      </c>
      <c r="BS277">
        <f t="shared" ref="BS277:BS340" si="218">BS$3*R277</f>
        <v>0.51509397558912873</v>
      </c>
      <c r="BT277">
        <f t="shared" si="205"/>
        <v>-0.52064632557427459</v>
      </c>
      <c r="BV277">
        <f t="shared" si="206"/>
        <v>-0.66265327579038169</v>
      </c>
      <c r="BW277">
        <f t="shared" si="207"/>
        <v>0.51548180303443958</v>
      </c>
      <c r="BX277">
        <f t="shared" si="208"/>
        <v>0.34014384204567394</v>
      </c>
      <c r="BY277">
        <f t="shared" si="209"/>
        <v>0.65985615795432606</v>
      </c>
      <c r="BZ277">
        <f t="shared" si="210"/>
        <v>-0.41573341020802768</v>
      </c>
    </row>
    <row r="278" spans="1:78" x14ac:dyDescent="0.3">
      <c r="A278" t="s">
        <v>2813</v>
      </c>
      <c r="B278" t="s">
        <v>2823</v>
      </c>
      <c r="C278" t="s">
        <v>2851</v>
      </c>
      <c r="D278" t="s">
        <v>2832</v>
      </c>
      <c r="E278" t="s">
        <v>15</v>
      </c>
      <c r="F278">
        <v>0</v>
      </c>
      <c r="G278">
        <v>2</v>
      </c>
      <c r="H278" t="s">
        <v>44</v>
      </c>
      <c r="I278">
        <v>1</v>
      </c>
      <c r="J278">
        <v>-68.390212241589438</v>
      </c>
      <c r="K278">
        <v>123.30204897661667</v>
      </c>
      <c r="L278">
        <v>70.538774768379497</v>
      </c>
      <c r="M278">
        <v>45.286193221659182</v>
      </c>
      <c r="N278">
        <v>151.41878811967541</v>
      </c>
      <c r="O278">
        <v>-14.754319664473872</v>
      </c>
      <c r="P278">
        <v>75.609641767585757</v>
      </c>
      <c r="Q278">
        <v>72.444458573419169</v>
      </c>
      <c r="R278">
        <v>103.15987615987927</v>
      </c>
      <c r="S278">
        <v>1</v>
      </c>
      <c r="T278">
        <v>2</v>
      </c>
      <c r="U278" t="s">
        <v>2818</v>
      </c>
      <c r="W278">
        <f t="shared" si="176"/>
        <v>-0.50213777334598442</v>
      </c>
      <c r="X278">
        <f t="shared" si="177"/>
        <v>0.64111939602149381</v>
      </c>
      <c r="Y278">
        <f t="shared" si="178"/>
        <v>-0.23352397279266615</v>
      </c>
      <c r="Z278">
        <f t="shared" si="179"/>
        <v>0.32943659493459909</v>
      </c>
      <c r="AA278">
        <f t="shared" si="180"/>
        <v>1.6593819257225275</v>
      </c>
      <c r="AB278">
        <f t="shared" si="181"/>
        <v>-6.7444200102322438E-2</v>
      </c>
      <c r="AC278">
        <f t="shared" si="182"/>
        <v>0.5235349510734969</v>
      </c>
      <c r="AD278">
        <f t="shared" si="183"/>
        <v>0.46798575022321215</v>
      </c>
      <c r="AE278">
        <f t="shared" si="184"/>
        <v>0.73410367098427942</v>
      </c>
      <c r="AF278">
        <f t="shared" si="185"/>
        <v>-0.5239687488631376</v>
      </c>
      <c r="AH278">
        <f t="shared" si="186"/>
        <v>3.0284875938554983</v>
      </c>
      <c r="AI278">
        <f t="shared" si="187"/>
        <v>20.665953626856911</v>
      </c>
      <c r="AJ278">
        <f t="shared" si="188"/>
        <v>0.95384463489479598</v>
      </c>
      <c r="AK278">
        <f t="shared" si="189"/>
        <v>0.95384463489479598</v>
      </c>
      <c r="AL278">
        <f t="shared" si="190"/>
        <v>-4.7254477300817714E-2</v>
      </c>
      <c r="AN278">
        <f>VLOOKUP(J278,counts!$W$8:$Z$13,4,FALSE)</f>
        <v>40</v>
      </c>
      <c r="AO278">
        <f>VLOOKUP(K278,counts!$W$17:$Z$23,4,FALSE)</f>
        <v>73</v>
      </c>
      <c r="AP278">
        <f>VLOOKUP(L278,counts!$W$27:$Z$33,4,FALSE)</f>
        <v>47</v>
      </c>
      <c r="AQ278">
        <f>VLOOKUP(M278,counts!$W$38:$Z$49,4,FALSE)</f>
        <v>64</v>
      </c>
      <c r="AR278">
        <f>VLOOKUP(N278,counts!$W$53:$Z$54,4,FALSE)</f>
        <v>102</v>
      </c>
      <c r="AS278">
        <f>VLOOKUP(O278,counts!$W$58:$Z$62,4,FALSE)</f>
        <v>52</v>
      </c>
      <c r="AT278">
        <f>VLOOKUP(P278,counts!$W$66:$Z$69,4,FALSE)</f>
        <v>69</v>
      </c>
      <c r="AU278">
        <f>VLOOKUP(Q278,counts!$W$73:$Z$75,4,FALSE)</f>
        <v>68</v>
      </c>
      <c r="AV278">
        <f>VLOOKUP(R278,counts!$W$79:$Z$81,4,FALSE)</f>
        <v>75</v>
      </c>
      <c r="AW278">
        <f t="shared" si="191"/>
        <v>590</v>
      </c>
      <c r="AX278">
        <f t="shared" si="192"/>
        <v>1</v>
      </c>
      <c r="AY278">
        <f t="shared" si="193"/>
        <v>2</v>
      </c>
      <c r="AZ278" t="str">
        <f t="shared" si="194"/>
        <v>Train</v>
      </c>
      <c r="BA278" t="str">
        <f t="shared" si="195"/>
        <v>61+</v>
      </c>
      <c r="BB278" t="str">
        <f t="shared" si="196"/>
        <v>F, G, T</v>
      </c>
      <c r="BC278" t="str">
        <f t="shared" si="197"/>
        <v>41-100</v>
      </c>
      <c r="BD278" t="str">
        <f t="shared" si="198"/>
        <v>NJ</v>
      </c>
      <c r="BE278" t="str">
        <f t="shared" si="199"/>
        <v>female</v>
      </c>
      <c r="BF278">
        <f t="shared" si="200"/>
        <v>0</v>
      </c>
      <c r="BG278">
        <f t="shared" si="201"/>
        <v>2</v>
      </c>
      <c r="BH278" t="str">
        <f t="shared" si="202"/>
        <v>C</v>
      </c>
      <c r="BI278">
        <f t="shared" si="203"/>
        <v>1</v>
      </c>
      <c r="BK278">
        <f t="shared" si="204"/>
        <v>-0.51505903406328468</v>
      </c>
      <c r="BL278">
        <f t="shared" si="211"/>
        <v>0.62807202347308144</v>
      </c>
      <c r="BM278">
        <f t="shared" si="212"/>
        <v>0</v>
      </c>
      <c r="BN278">
        <f t="shared" si="213"/>
        <v>0.322034511891991</v>
      </c>
      <c r="BO278">
        <f t="shared" si="214"/>
        <v>1.608400077660413</v>
      </c>
      <c r="BP278">
        <f t="shared" si="215"/>
        <v>-6.3943938845999151E-2</v>
      </c>
      <c r="BQ278">
        <f t="shared" si="216"/>
        <v>0.42276994263555601</v>
      </c>
      <c r="BR278">
        <f t="shared" si="217"/>
        <v>0.42637636209158797</v>
      </c>
      <c r="BS278">
        <f t="shared" si="218"/>
        <v>0.51509397558912873</v>
      </c>
      <c r="BT278">
        <f t="shared" si="205"/>
        <v>-0.52064632557427459</v>
      </c>
      <c r="BV278">
        <f t="shared" si="206"/>
        <v>2.8230975948581998</v>
      </c>
      <c r="BW278">
        <f t="shared" si="207"/>
        <v>16.828899129418019</v>
      </c>
      <c r="BX278">
        <f t="shared" si="208"/>
        <v>0.94391128735761476</v>
      </c>
      <c r="BY278">
        <f t="shared" si="209"/>
        <v>0.94391128735761476</v>
      </c>
      <c r="BZ278">
        <f t="shared" si="210"/>
        <v>-5.7723092509351495E-2</v>
      </c>
    </row>
    <row r="279" spans="1:78" x14ac:dyDescent="0.3">
      <c r="A279" t="s">
        <v>2821</v>
      </c>
      <c r="B279" t="s">
        <v>2823</v>
      </c>
      <c r="C279" t="s">
        <v>2851</v>
      </c>
      <c r="D279" t="s">
        <v>2839</v>
      </c>
      <c r="E279" t="s">
        <v>15</v>
      </c>
      <c r="F279">
        <v>1</v>
      </c>
      <c r="G279">
        <v>0</v>
      </c>
      <c r="H279" t="s">
        <v>2843</v>
      </c>
      <c r="I279">
        <v>1</v>
      </c>
      <c r="J279">
        <v>-3.7643689058441341</v>
      </c>
      <c r="K279">
        <v>123.30204897661667</v>
      </c>
      <c r="L279">
        <v>70.538774768379497</v>
      </c>
      <c r="M279">
        <v>40.634191658169868</v>
      </c>
      <c r="N279">
        <v>151.41878811967541</v>
      </c>
      <c r="O279">
        <v>48.695090775187893</v>
      </c>
      <c r="P279">
        <v>-22.013681658285037</v>
      </c>
      <c r="Q279">
        <v>-22.422560732600829</v>
      </c>
      <c r="R279">
        <v>103.15987615987927</v>
      </c>
      <c r="S279">
        <v>1</v>
      </c>
      <c r="T279">
        <v>2</v>
      </c>
      <c r="U279" t="s">
        <v>2818</v>
      </c>
      <c r="W279">
        <f t="shared" si="176"/>
        <v>-2.7638923151110589E-2</v>
      </c>
      <c r="X279">
        <f t="shared" si="177"/>
        <v>0.64111939602149381</v>
      </c>
      <c r="Y279">
        <f t="shared" si="178"/>
        <v>-0.23352397279266615</v>
      </c>
      <c r="Z279">
        <f t="shared" si="179"/>
        <v>0.29559538538083652</v>
      </c>
      <c r="AA279">
        <f t="shared" si="180"/>
        <v>1.6593819257225275</v>
      </c>
      <c r="AB279">
        <f t="shared" si="181"/>
        <v>0.222592537028351</v>
      </c>
      <c r="AC279">
        <f t="shared" si="182"/>
        <v>-0.15242674717787899</v>
      </c>
      <c r="AD279">
        <f t="shared" si="183"/>
        <v>-0.14484805481342802</v>
      </c>
      <c r="AE279">
        <f t="shared" si="184"/>
        <v>0.73410367098427942</v>
      </c>
      <c r="AF279">
        <f t="shared" si="185"/>
        <v>-0.5239687488631376</v>
      </c>
      <c r="AH279">
        <f t="shared" si="186"/>
        <v>2.4703864683392665</v>
      </c>
      <c r="AI279">
        <f t="shared" si="187"/>
        <v>11.827016736048121</v>
      </c>
      <c r="AJ279">
        <f t="shared" si="188"/>
        <v>0.92203954975831037</v>
      </c>
      <c r="AK279">
        <f t="shared" si="189"/>
        <v>0.92203954975831037</v>
      </c>
      <c r="AL279">
        <f t="shared" si="190"/>
        <v>-8.1167160729145177E-2</v>
      </c>
      <c r="AN279">
        <f>VLOOKUP(J279,counts!$W$8:$Z$13,4,FALSE)</f>
        <v>53</v>
      </c>
      <c r="AO279">
        <f>VLOOKUP(K279,counts!$W$17:$Z$23,4,FALSE)</f>
        <v>73</v>
      </c>
      <c r="AP279">
        <f>VLOOKUP(L279,counts!$W$27:$Z$33,4,FALSE)</f>
        <v>47</v>
      </c>
      <c r="AQ279">
        <f>VLOOKUP(M279,counts!$W$38:$Z$49,4,FALSE)</f>
        <v>63</v>
      </c>
      <c r="AR279">
        <f>VLOOKUP(N279,counts!$W$53:$Z$54,4,FALSE)</f>
        <v>102</v>
      </c>
      <c r="AS279">
        <f>VLOOKUP(O279,counts!$W$58:$Z$62,4,FALSE)</f>
        <v>61</v>
      </c>
      <c r="AT279">
        <f>VLOOKUP(P279,counts!$W$66:$Z$69,4,FALSE)</f>
        <v>50</v>
      </c>
      <c r="AU279">
        <f>VLOOKUP(Q279,counts!$W$73:$Z$75,4,FALSE)</f>
        <v>50</v>
      </c>
      <c r="AV279">
        <f>VLOOKUP(R279,counts!$W$79:$Z$81,4,FALSE)</f>
        <v>75</v>
      </c>
      <c r="AW279">
        <f t="shared" si="191"/>
        <v>574</v>
      </c>
      <c r="AX279">
        <f t="shared" si="192"/>
        <v>1</v>
      </c>
      <c r="AY279">
        <f t="shared" si="193"/>
        <v>2</v>
      </c>
      <c r="AZ279" t="str">
        <f t="shared" si="194"/>
        <v>Train</v>
      </c>
      <c r="BA279" t="str">
        <f t="shared" si="195"/>
        <v>0-17</v>
      </c>
      <c r="BB279" t="str">
        <f t="shared" si="196"/>
        <v>F, G, T</v>
      </c>
      <c r="BC279" t="str">
        <f t="shared" si="197"/>
        <v>41-100</v>
      </c>
      <c r="BD279" t="str">
        <f t="shared" si="198"/>
        <v>Others</v>
      </c>
      <c r="BE279" t="str">
        <f t="shared" si="199"/>
        <v>female</v>
      </c>
      <c r="BF279">
        <f t="shared" si="200"/>
        <v>1</v>
      </c>
      <c r="BG279">
        <f t="shared" si="201"/>
        <v>0</v>
      </c>
      <c r="BH279" t="str">
        <f t="shared" si="202"/>
        <v>S, blank</v>
      </c>
      <c r="BI279">
        <f t="shared" si="203"/>
        <v>1</v>
      </c>
      <c r="BK279">
        <f t="shared" si="204"/>
        <v>-2.8350141766673408E-2</v>
      </c>
      <c r="BL279">
        <f t="shared" si="211"/>
        <v>0.62807202347308144</v>
      </c>
      <c r="BM279">
        <f t="shared" si="212"/>
        <v>0</v>
      </c>
      <c r="BN279">
        <f t="shared" si="213"/>
        <v>0.28895367761902863</v>
      </c>
      <c r="BO279">
        <f t="shared" si="214"/>
        <v>1.608400077660413</v>
      </c>
      <c r="BP279">
        <f t="shared" si="215"/>
        <v>0.21104029039891525</v>
      </c>
      <c r="BQ279">
        <f t="shared" si="216"/>
        <v>-0.12308910231949276</v>
      </c>
      <c r="BR279">
        <f t="shared" si="217"/>
        <v>-0.13196937436222192</v>
      </c>
      <c r="BS279">
        <f t="shared" si="218"/>
        <v>0.51509397558912873</v>
      </c>
      <c r="BT279">
        <f t="shared" si="205"/>
        <v>-0.52064632557427459</v>
      </c>
      <c r="BV279">
        <f t="shared" si="206"/>
        <v>2.4475051007179047</v>
      </c>
      <c r="BW279">
        <f t="shared" si="207"/>
        <v>11.559470997300005</v>
      </c>
      <c r="BX279">
        <f t="shared" si="208"/>
        <v>0.92037881211597394</v>
      </c>
      <c r="BY279">
        <f t="shared" si="209"/>
        <v>0.92037881211597394</v>
      </c>
      <c r="BZ279">
        <f t="shared" si="210"/>
        <v>-8.2969941385795346E-2</v>
      </c>
    </row>
    <row r="280" spans="1:78" x14ac:dyDescent="0.3">
      <c r="A280" t="s">
        <v>2821</v>
      </c>
      <c r="B280" t="s">
        <v>2823</v>
      </c>
      <c r="C280" t="s">
        <v>2851</v>
      </c>
      <c r="D280" t="s">
        <v>2839</v>
      </c>
      <c r="E280" t="s">
        <v>20</v>
      </c>
      <c r="F280">
        <v>0</v>
      </c>
      <c r="G280">
        <v>2</v>
      </c>
      <c r="H280" t="s">
        <v>2843</v>
      </c>
      <c r="I280">
        <v>1</v>
      </c>
      <c r="J280">
        <v>-3.7643689058441341</v>
      </c>
      <c r="K280">
        <v>123.30204897661667</v>
      </c>
      <c r="L280">
        <v>70.538774768379497</v>
      </c>
      <c r="M280">
        <v>40.634191658169868</v>
      </c>
      <c r="N280">
        <v>-108.67008854708662</v>
      </c>
      <c r="O280">
        <v>-14.754319664473872</v>
      </c>
      <c r="P280">
        <v>75.609641767585757</v>
      </c>
      <c r="Q280">
        <v>-22.422560732600829</v>
      </c>
      <c r="R280">
        <v>103.15987615987927</v>
      </c>
      <c r="S280">
        <v>1</v>
      </c>
      <c r="T280">
        <v>2</v>
      </c>
      <c r="U280" t="s">
        <v>2818</v>
      </c>
      <c r="W280">
        <f t="shared" si="176"/>
        <v>-2.7638923151110589E-2</v>
      </c>
      <c r="X280">
        <f t="shared" si="177"/>
        <v>0.64111939602149381</v>
      </c>
      <c r="Y280">
        <f t="shared" si="178"/>
        <v>-0.23352397279266615</v>
      </c>
      <c r="Z280">
        <f t="shared" si="179"/>
        <v>0.29559538538083652</v>
      </c>
      <c r="AA280">
        <f t="shared" si="180"/>
        <v>-1.1909036060913412</v>
      </c>
      <c r="AB280">
        <f t="shared" si="181"/>
        <v>-6.7444200102322438E-2</v>
      </c>
      <c r="AC280">
        <f t="shared" si="182"/>
        <v>0.5235349510734969</v>
      </c>
      <c r="AD280">
        <f t="shared" si="183"/>
        <v>-0.14484805481342802</v>
      </c>
      <c r="AE280">
        <f t="shared" si="184"/>
        <v>0.73410367098427942</v>
      </c>
      <c r="AF280">
        <f t="shared" si="185"/>
        <v>-0.5239687488631376</v>
      </c>
      <c r="AH280">
        <f t="shared" si="186"/>
        <v>6.0258976461007308E-3</v>
      </c>
      <c r="AI280">
        <f t="shared" si="187"/>
        <v>1.0060440898904985</v>
      </c>
      <c r="AJ280">
        <f t="shared" si="188"/>
        <v>0.50150646985302005</v>
      </c>
      <c r="AK280">
        <f t="shared" si="189"/>
        <v>0.50150646985302005</v>
      </c>
      <c r="AL280">
        <f t="shared" si="190"/>
        <v>-0.69013877066033302</v>
      </c>
      <c r="AN280">
        <f>VLOOKUP(J280,counts!$W$8:$Z$13,4,FALSE)</f>
        <v>53</v>
      </c>
      <c r="AO280">
        <f>VLOOKUP(K280,counts!$W$17:$Z$23,4,FALSE)</f>
        <v>73</v>
      </c>
      <c r="AP280">
        <f>VLOOKUP(L280,counts!$W$27:$Z$33,4,FALSE)</f>
        <v>47</v>
      </c>
      <c r="AQ280">
        <f>VLOOKUP(M280,counts!$W$38:$Z$49,4,FALSE)</f>
        <v>63</v>
      </c>
      <c r="AR280">
        <f>VLOOKUP(N280,counts!$W$53:$Z$54,4,FALSE)</f>
        <v>20</v>
      </c>
      <c r="AS280">
        <f>VLOOKUP(O280,counts!$W$58:$Z$62,4,FALSE)</f>
        <v>52</v>
      </c>
      <c r="AT280">
        <f>VLOOKUP(P280,counts!$W$66:$Z$69,4,FALSE)</f>
        <v>69</v>
      </c>
      <c r="AU280">
        <f>VLOOKUP(Q280,counts!$W$73:$Z$75,4,FALSE)</f>
        <v>50</v>
      </c>
      <c r="AV280">
        <f>VLOOKUP(R280,counts!$W$79:$Z$81,4,FALSE)</f>
        <v>75</v>
      </c>
      <c r="AW280">
        <f t="shared" si="191"/>
        <v>502</v>
      </c>
      <c r="AX280">
        <f t="shared" si="192"/>
        <v>1</v>
      </c>
      <c r="AY280">
        <f t="shared" si="193"/>
        <v>2</v>
      </c>
      <c r="AZ280" t="str">
        <f t="shared" si="194"/>
        <v>Train</v>
      </c>
      <c r="BA280" t="str">
        <f t="shared" si="195"/>
        <v>0-17</v>
      </c>
      <c r="BB280" t="str">
        <f t="shared" si="196"/>
        <v>F, G, T</v>
      </c>
      <c r="BC280" t="str">
        <f t="shared" si="197"/>
        <v>41-100</v>
      </c>
      <c r="BD280" t="str">
        <f t="shared" si="198"/>
        <v>Others</v>
      </c>
      <c r="BE280" t="str">
        <f t="shared" si="199"/>
        <v>male</v>
      </c>
      <c r="BF280">
        <f t="shared" si="200"/>
        <v>0</v>
      </c>
      <c r="BG280">
        <f t="shared" si="201"/>
        <v>2</v>
      </c>
      <c r="BH280" t="str">
        <f t="shared" si="202"/>
        <v>S, blank</v>
      </c>
      <c r="BI280">
        <f t="shared" si="203"/>
        <v>1</v>
      </c>
      <c r="BK280">
        <f t="shared" si="204"/>
        <v>-2.8350141766673408E-2</v>
      </c>
      <c r="BL280">
        <f t="shared" si="211"/>
        <v>0.62807202347308144</v>
      </c>
      <c r="BM280">
        <f t="shared" si="212"/>
        <v>0</v>
      </c>
      <c r="BN280">
        <f t="shared" si="213"/>
        <v>0.28895367761902863</v>
      </c>
      <c r="BO280">
        <f t="shared" si="214"/>
        <v>-1.1543150029727813</v>
      </c>
      <c r="BP280">
        <f t="shared" si="215"/>
        <v>-6.3943938845999151E-2</v>
      </c>
      <c r="BQ280">
        <f t="shared" si="216"/>
        <v>0.42276994263555601</v>
      </c>
      <c r="BR280">
        <f t="shared" si="217"/>
        <v>-0.13196937436222192</v>
      </c>
      <c r="BS280">
        <f t="shared" si="218"/>
        <v>0.51509397558912873</v>
      </c>
      <c r="BT280">
        <f t="shared" si="205"/>
        <v>-0.52064632557427459</v>
      </c>
      <c r="BV280">
        <f t="shared" si="206"/>
        <v>-4.4335164205155486E-2</v>
      </c>
      <c r="BW280">
        <f t="shared" si="207"/>
        <v>0.95663327450424795</v>
      </c>
      <c r="BX280">
        <f t="shared" si="208"/>
        <v>0.48891802412316132</v>
      </c>
      <c r="BY280">
        <f t="shared" si="209"/>
        <v>0.48891802412316132</v>
      </c>
      <c r="BZ280">
        <f t="shared" si="210"/>
        <v>-0.71556044339032787</v>
      </c>
    </row>
    <row r="281" spans="1:78" x14ac:dyDescent="0.3">
      <c r="A281" t="s">
        <v>2810</v>
      </c>
      <c r="B281" t="s">
        <v>2823</v>
      </c>
      <c r="C281" t="s">
        <v>2849</v>
      </c>
      <c r="D281" t="s">
        <v>2836</v>
      </c>
      <c r="E281" t="s">
        <v>20</v>
      </c>
      <c r="F281">
        <v>0</v>
      </c>
      <c r="G281">
        <v>0</v>
      </c>
      <c r="H281" t="s">
        <v>44</v>
      </c>
      <c r="I281">
        <v>1</v>
      </c>
      <c r="J281">
        <v>32.769878926258563</v>
      </c>
      <c r="K281">
        <v>123.30204897661667</v>
      </c>
      <c r="L281">
        <v>40.172297072540438</v>
      </c>
      <c r="M281">
        <v>105.0698932972212</v>
      </c>
      <c r="N281">
        <v>-108.67008854708662</v>
      </c>
      <c r="O281">
        <v>-14.754319664473872</v>
      </c>
      <c r="P281">
        <v>-22.013681658285037</v>
      </c>
      <c r="Q281">
        <v>72.444458573419169</v>
      </c>
      <c r="R281">
        <v>103.15987615987927</v>
      </c>
      <c r="S281">
        <v>0</v>
      </c>
      <c r="T281">
        <v>2</v>
      </c>
      <c r="U281" t="s">
        <v>2818</v>
      </c>
      <c r="W281">
        <f t="shared" si="176"/>
        <v>0.24060451777399761</v>
      </c>
      <c r="X281">
        <f t="shared" si="177"/>
        <v>0.64111939602149381</v>
      </c>
      <c r="Y281">
        <f t="shared" si="178"/>
        <v>-0.13299344140000791</v>
      </c>
      <c r="Z281">
        <f t="shared" si="179"/>
        <v>0.76433600211340613</v>
      </c>
      <c r="AA281">
        <f t="shared" si="180"/>
        <v>-1.1909036060913412</v>
      </c>
      <c r="AB281">
        <f t="shared" si="181"/>
        <v>-6.7444200102322438E-2</v>
      </c>
      <c r="AC281">
        <f t="shared" si="182"/>
        <v>-0.15242674717787899</v>
      </c>
      <c r="AD281">
        <f t="shared" si="183"/>
        <v>0.46798575022321215</v>
      </c>
      <c r="AE281">
        <f t="shared" si="184"/>
        <v>0.73410367098427942</v>
      </c>
      <c r="AF281">
        <f t="shared" si="185"/>
        <v>-0.5239687488631376</v>
      </c>
      <c r="AH281">
        <f t="shared" si="186"/>
        <v>0.78041259348170111</v>
      </c>
      <c r="AI281">
        <f t="shared" si="187"/>
        <v>2.1823725124406965</v>
      </c>
      <c r="AJ281">
        <f t="shared" si="188"/>
        <v>0.68576903046681437</v>
      </c>
      <c r="AK281">
        <f t="shared" si="189"/>
        <v>0.31423096953318563</v>
      </c>
      <c r="AL281">
        <f t="shared" si="190"/>
        <v>-1.1576269917124633</v>
      </c>
      <c r="AN281">
        <f>VLOOKUP(J281,counts!$W$8:$Z$13,4,FALSE)</f>
        <v>61</v>
      </c>
      <c r="AO281">
        <f>VLOOKUP(K281,counts!$W$17:$Z$23,4,FALSE)</f>
        <v>73</v>
      </c>
      <c r="AP281">
        <f>VLOOKUP(L281,counts!$W$27:$Z$33,4,FALSE)</f>
        <v>50</v>
      </c>
      <c r="AQ281">
        <f>VLOOKUP(M281,counts!$W$38:$Z$49,4,FALSE)</f>
        <v>76</v>
      </c>
      <c r="AR281">
        <f>VLOOKUP(N281,counts!$W$53:$Z$54,4,FALSE)</f>
        <v>20</v>
      </c>
      <c r="AS281">
        <f>VLOOKUP(O281,counts!$W$58:$Z$62,4,FALSE)</f>
        <v>52</v>
      </c>
      <c r="AT281">
        <f>VLOOKUP(P281,counts!$W$66:$Z$69,4,FALSE)</f>
        <v>50</v>
      </c>
      <c r="AU281">
        <f>VLOOKUP(Q281,counts!$W$73:$Z$75,4,FALSE)</f>
        <v>68</v>
      </c>
      <c r="AV281">
        <f>VLOOKUP(R281,counts!$W$79:$Z$81,4,FALSE)</f>
        <v>75</v>
      </c>
      <c r="AW281">
        <f t="shared" si="191"/>
        <v>525</v>
      </c>
      <c r="AX281">
        <f t="shared" si="192"/>
        <v>0</v>
      </c>
      <c r="AY281">
        <f t="shared" si="193"/>
        <v>2</v>
      </c>
      <c r="AZ281" t="str">
        <f t="shared" si="194"/>
        <v>Train</v>
      </c>
      <c r="BA281" t="str">
        <f t="shared" si="195"/>
        <v>31-40</v>
      </c>
      <c r="BB281" t="str">
        <f t="shared" si="196"/>
        <v>F, G, T</v>
      </c>
      <c r="BC281" t="str">
        <f t="shared" si="197"/>
        <v>21-30</v>
      </c>
      <c r="BD281" t="str">
        <f t="shared" si="198"/>
        <v>PA</v>
      </c>
      <c r="BE281" t="str">
        <f t="shared" si="199"/>
        <v>male</v>
      </c>
      <c r="BF281">
        <f t="shared" si="200"/>
        <v>0</v>
      </c>
      <c r="BG281">
        <f t="shared" si="201"/>
        <v>0</v>
      </c>
      <c r="BH281" t="str">
        <f t="shared" si="202"/>
        <v>C</v>
      </c>
      <c r="BI281">
        <f t="shared" si="203"/>
        <v>1</v>
      </c>
      <c r="BK281">
        <f t="shared" si="204"/>
        <v>0.24679587375027071</v>
      </c>
      <c r="BL281">
        <f t="shared" si="211"/>
        <v>0.62807202347308144</v>
      </c>
      <c r="BM281">
        <f t="shared" si="212"/>
        <v>0</v>
      </c>
      <c r="BN281">
        <f t="shared" si="213"/>
        <v>0.74716220100238595</v>
      </c>
      <c r="BO281">
        <f t="shared" si="214"/>
        <v>-1.1543150029727813</v>
      </c>
      <c r="BP281">
        <f t="shared" si="215"/>
        <v>-6.3943938845999151E-2</v>
      </c>
      <c r="BQ281">
        <f t="shared" si="216"/>
        <v>-0.12308910231949276</v>
      </c>
      <c r="BR281">
        <f t="shared" si="217"/>
        <v>0.42637636209158797</v>
      </c>
      <c r="BS281">
        <f t="shared" si="218"/>
        <v>0.51509397558912873</v>
      </c>
      <c r="BT281">
        <f t="shared" si="205"/>
        <v>-0.52064632557427459</v>
      </c>
      <c r="BV281">
        <f t="shared" si="206"/>
        <v>0.70150606619390676</v>
      </c>
      <c r="BW281">
        <f t="shared" si="207"/>
        <v>2.0167878373256216</v>
      </c>
      <c r="BX281">
        <f t="shared" si="208"/>
        <v>0.66852160180859832</v>
      </c>
      <c r="BY281">
        <f t="shared" si="209"/>
        <v>0.33147839819140168</v>
      </c>
      <c r="BZ281">
        <f t="shared" si="210"/>
        <v>-1.1041926353063169</v>
      </c>
    </row>
    <row r="282" spans="1:78" x14ac:dyDescent="0.3">
      <c r="A282" t="s">
        <v>2813</v>
      </c>
      <c r="B282" t="s">
        <v>2823</v>
      </c>
      <c r="C282" t="s">
        <v>2826</v>
      </c>
      <c r="D282" t="s">
        <v>2839</v>
      </c>
      <c r="E282" t="s">
        <v>20</v>
      </c>
      <c r="F282">
        <v>1</v>
      </c>
      <c r="G282" t="s">
        <v>2842</v>
      </c>
      <c r="H282" t="s">
        <v>2843</v>
      </c>
      <c r="I282">
        <v>1</v>
      </c>
      <c r="J282">
        <v>-68.390212241589438</v>
      </c>
      <c r="K282">
        <v>123.30204897661667</v>
      </c>
      <c r="L282">
        <v>163.84855978743315</v>
      </c>
      <c r="M282">
        <v>40.634191658169868</v>
      </c>
      <c r="N282">
        <v>-108.67008854708662</v>
      </c>
      <c r="O282">
        <v>48.695090775187893</v>
      </c>
      <c r="P282">
        <v>-92.646375958720569</v>
      </c>
      <c r="Q282">
        <v>-22.422560732600829</v>
      </c>
      <c r="R282">
        <v>103.15987615987927</v>
      </c>
      <c r="S282">
        <v>0</v>
      </c>
      <c r="T282">
        <v>2</v>
      </c>
      <c r="U282" t="s">
        <v>2818</v>
      </c>
      <c r="W282">
        <f t="shared" si="176"/>
        <v>-0.50213777334598442</v>
      </c>
      <c r="X282">
        <f t="shared" si="177"/>
        <v>0.64111939602149381</v>
      </c>
      <c r="Y282">
        <f t="shared" si="178"/>
        <v>-0.54243310496328723</v>
      </c>
      <c r="Z282">
        <f t="shared" si="179"/>
        <v>0.29559538538083652</v>
      </c>
      <c r="AA282">
        <f t="shared" si="180"/>
        <v>-1.1909036060913412</v>
      </c>
      <c r="AB282">
        <f t="shared" si="181"/>
        <v>0.222592537028351</v>
      </c>
      <c r="AC282">
        <f t="shared" si="182"/>
        <v>-0.64150040617543735</v>
      </c>
      <c r="AD282">
        <f t="shared" si="183"/>
        <v>-0.14484805481342802</v>
      </c>
      <c r="AE282">
        <f t="shared" si="184"/>
        <v>0.73410367098427942</v>
      </c>
      <c r="AF282">
        <f t="shared" si="185"/>
        <v>-0.5239687488631376</v>
      </c>
      <c r="AH282">
        <f t="shared" si="186"/>
        <v>-1.6523807048376553</v>
      </c>
      <c r="AI282">
        <f t="shared" si="187"/>
        <v>0.19159323828855526</v>
      </c>
      <c r="AJ282">
        <f t="shared" si="188"/>
        <v>0.16078745005614004</v>
      </c>
      <c r="AK282">
        <f t="shared" si="189"/>
        <v>0.83921254994385996</v>
      </c>
      <c r="AL282">
        <f t="shared" si="190"/>
        <v>-0.17529126735998662</v>
      </c>
      <c r="AN282">
        <f>VLOOKUP(J282,counts!$W$8:$Z$13,4,FALSE)</f>
        <v>40</v>
      </c>
      <c r="AO282">
        <f>VLOOKUP(K282,counts!$W$17:$Z$23,4,FALSE)</f>
        <v>73</v>
      </c>
      <c r="AP282">
        <f>VLOOKUP(L282,counts!$W$27:$Z$33,4,FALSE)</f>
        <v>38</v>
      </c>
      <c r="AQ282">
        <f>VLOOKUP(M282,counts!$W$38:$Z$49,4,FALSE)</f>
        <v>63</v>
      </c>
      <c r="AR282">
        <f>VLOOKUP(N282,counts!$W$53:$Z$54,4,FALSE)</f>
        <v>20</v>
      </c>
      <c r="AS282">
        <f>VLOOKUP(O282,counts!$W$58:$Z$62,4,FALSE)</f>
        <v>61</v>
      </c>
      <c r="AT282">
        <f>VLOOKUP(P282,counts!$W$66:$Z$69,4,FALSE)</f>
        <v>36</v>
      </c>
      <c r="AU282">
        <f>VLOOKUP(Q282,counts!$W$73:$Z$75,4,FALSE)</f>
        <v>50</v>
      </c>
      <c r="AV282">
        <f>VLOOKUP(R282,counts!$W$79:$Z$81,4,FALSE)</f>
        <v>75</v>
      </c>
      <c r="AW282">
        <f t="shared" si="191"/>
        <v>456</v>
      </c>
      <c r="AX282">
        <f t="shared" si="192"/>
        <v>0</v>
      </c>
      <c r="AY282">
        <f t="shared" si="193"/>
        <v>2</v>
      </c>
      <c r="AZ282" t="str">
        <f t="shared" si="194"/>
        <v>Train</v>
      </c>
      <c r="BA282" t="str">
        <f t="shared" si="195"/>
        <v>61+</v>
      </c>
      <c r="BB282" t="str">
        <f t="shared" si="196"/>
        <v>F, G, T</v>
      </c>
      <c r="BC282" t="str">
        <f t="shared" si="197"/>
        <v>100+</v>
      </c>
      <c r="BD282" t="str">
        <f t="shared" si="198"/>
        <v>Others</v>
      </c>
      <c r="BE282" t="str">
        <f t="shared" si="199"/>
        <v>male</v>
      </c>
      <c r="BF282">
        <f t="shared" si="200"/>
        <v>1</v>
      </c>
      <c r="BG282" t="str">
        <f t="shared" si="201"/>
        <v>3, 4, 5, 6, 9</v>
      </c>
      <c r="BH282" t="str">
        <f t="shared" si="202"/>
        <v>S, blank</v>
      </c>
      <c r="BI282">
        <f t="shared" si="203"/>
        <v>1</v>
      </c>
      <c r="BK282">
        <f t="shared" si="204"/>
        <v>-0.51505903406328468</v>
      </c>
      <c r="BL282">
        <f t="shared" si="211"/>
        <v>0.62807202347308144</v>
      </c>
      <c r="BM282">
        <f t="shared" si="212"/>
        <v>0</v>
      </c>
      <c r="BN282">
        <f t="shared" si="213"/>
        <v>0.28895367761902863</v>
      </c>
      <c r="BO282">
        <f t="shared" si="214"/>
        <v>-1.1543150029727813</v>
      </c>
      <c r="BP282">
        <f t="shared" si="215"/>
        <v>0.21104029039891525</v>
      </c>
      <c r="BQ282">
        <f t="shared" si="216"/>
        <v>-0.5180305333261348</v>
      </c>
      <c r="BR282">
        <f t="shared" si="217"/>
        <v>-0.13196937436222192</v>
      </c>
      <c r="BS282">
        <f t="shared" si="218"/>
        <v>0.51509397558912873</v>
      </c>
      <c r="BT282">
        <f t="shared" si="205"/>
        <v>-0.52064632557427459</v>
      </c>
      <c r="BV282">
        <f t="shared" si="206"/>
        <v>-1.1968603032185432</v>
      </c>
      <c r="BW282">
        <f t="shared" si="207"/>
        <v>0.30214135650529639</v>
      </c>
      <c r="BX282">
        <f t="shared" si="208"/>
        <v>0.23203422193438908</v>
      </c>
      <c r="BY282">
        <f t="shared" si="209"/>
        <v>0.76796577806561095</v>
      </c>
      <c r="BZ282">
        <f t="shared" si="210"/>
        <v>-0.26401010663768515</v>
      </c>
    </row>
    <row r="283" spans="1:78" x14ac:dyDescent="0.3">
      <c r="A283" t="s">
        <v>2820</v>
      </c>
      <c r="B283" t="s">
        <v>2823</v>
      </c>
      <c r="C283" t="s">
        <v>2851</v>
      </c>
      <c r="D283" t="s">
        <v>2838</v>
      </c>
      <c r="E283" t="s">
        <v>15</v>
      </c>
      <c r="F283">
        <v>0</v>
      </c>
      <c r="G283">
        <v>2</v>
      </c>
      <c r="H283" t="s">
        <v>44</v>
      </c>
      <c r="I283">
        <v>1</v>
      </c>
      <c r="J283">
        <v>-11.613432440426715</v>
      </c>
      <c r="K283">
        <v>123.30204897661667</v>
      </c>
      <c r="L283">
        <v>70.538774768379497</v>
      </c>
      <c r="M283">
        <v>-33.757758935166962</v>
      </c>
      <c r="N283">
        <v>151.41878811967541</v>
      </c>
      <c r="O283">
        <v>-14.754319664473872</v>
      </c>
      <c r="P283">
        <v>75.609641767585757</v>
      </c>
      <c r="Q283">
        <v>72.444458573419169</v>
      </c>
      <c r="R283">
        <v>103.15987615987927</v>
      </c>
      <c r="S283">
        <v>1</v>
      </c>
      <c r="T283">
        <v>2</v>
      </c>
      <c r="U283" t="s">
        <v>2818</v>
      </c>
      <c r="W283">
        <f t="shared" si="176"/>
        <v>-8.5268679762827468E-2</v>
      </c>
      <c r="X283">
        <f t="shared" si="177"/>
        <v>0.64111939602149381</v>
      </c>
      <c r="Y283">
        <f t="shared" si="178"/>
        <v>-0.23352397279266615</v>
      </c>
      <c r="Z283">
        <f t="shared" si="179"/>
        <v>-0.24557244416175711</v>
      </c>
      <c r="AA283">
        <f t="shared" si="180"/>
        <v>1.6593819257225275</v>
      </c>
      <c r="AB283">
        <f t="shared" si="181"/>
        <v>-6.7444200102322438E-2</v>
      </c>
      <c r="AC283">
        <f t="shared" si="182"/>
        <v>0.5235349510734969</v>
      </c>
      <c r="AD283">
        <f t="shared" si="183"/>
        <v>0.46798575022321215</v>
      </c>
      <c r="AE283">
        <f t="shared" si="184"/>
        <v>0.73410367098427942</v>
      </c>
      <c r="AF283">
        <f t="shared" si="185"/>
        <v>-0.5239687488631376</v>
      </c>
      <c r="AH283">
        <f t="shared" si="186"/>
        <v>2.8703476483422992</v>
      </c>
      <c r="AI283">
        <f t="shared" si="187"/>
        <v>17.643150745900567</v>
      </c>
      <c r="AJ283">
        <f t="shared" si="188"/>
        <v>0.94636099800781315</v>
      </c>
      <c r="AK283">
        <f t="shared" si="189"/>
        <v>0.94636099800781315</v>
      </c>
      <c r="AL283">
        <f t="shared" si="190"/>
        <v>-5.5131178063376828E-2</v>
      </c>
      <c r="AN283">
        <f>VLOOKUP(J283,counts!$W$8:$Z$13,4,FALSE)</f>
        <v>52</v>
      </c>
      <c r="AO283">
        <f>VLOOKUP(K283,counts!$W$17:$Z$23,4,FALSE)</f>
        <v>73</v>
      </c>
      <c r="AP283">
        <f>VLOOKUP(L283,counts!$W$27:$Z$33,4,FALSE)</f>
        <v>47</v>
      </c>
      <c r="AQ283">
        <f>VLOOKUP(M283,counts!$W$38:$Z$49,4,FALSE)</f>
        <v>47</v>
      </c>
      <c r="AR283">
        <f>VLOOKUP(N283,counts!$W$53:$Z$54,4,FALSE)</f>
        <v>102</v>
      </c>
      <c r="AS283">
        <f>VLOOKUP(O283,counts!$W$58:$Z$62,4,FALSE)</f>
        <v>52</v>
      </c>
      <c r="AT283">
        <f>VLOOKUP(P283,counts!$W$66:$Z$69,4,FALSE)</f>
        <v>69</v>
      </c>
      <c r="AU283">
        <f>VLOOKUP(Q283,counts!$W$73:$Z$75,4,FALSE)</f>
        <v>68</v>
      </c>
      <c r="AV283">
        <f>VLOOKUP(R283,counts!$W$79:$Z$81,4,FALSE)</f>
        <v>75</v>
      </c>
      <c r="AW283">
        <f t="shared" si="191"/>
        <v>585</v>
      </c>
      <c r="AX283">
        <f t="shared" si="192"/>
        <v>1</v>
      </c>
      <c r="AY283">
        <f t="shared" si="193"/>
        <v>2</v>
      </c>
      <c r="AZ283" t="str">
        <f t="shared" si="194"/>
        <v>Train</v>
      </c>
      <c r="BA283" t="str">
        <f t="shared" si="195"/>
        <v>18-30</v>
      </c>
      <c r="BB283" t="str">
        <f t="shared" si="196"/>
        <v>F, G, T</v>
      </c>
      <c r="BC283" t="str">
        <f t="shared" si="197"/>
        <v>41-100</v>
      </c>
      <c r="BD283" t="str">
        <f t="shared" si="198"/>
        <v>Blank</v>
      </c>
      <c r="BE283" t="str">
        <f t="shared" si="199"/>
        <v>female</v>
      </c>
      <c r="BF283">
        <f t="shared" si="200"/>
        <v>0</v>
      </c>
      <c r="BG283">
        <f t="shared" si="201"/>
        <v>2</v>
      </c>
      <c r="BH283" t="str">
        <f t="shared" si="202"/>
        <v>C</v>
      </c>
      <c r="BI283">
        <f t="shared" si="203"/>
        <v>1</v>
      </c>
      <c r="BK283">
        <f t="shared" si="204"/>
        <v>-8.7462856143731463E-2</v>
      </c>
      <c r="BL283">
        <f t="shared" si="211"/>
        <v>0.62807202347308144</v>
      </c>
      <c r="BM283">
        <f t="shared" si="212"/>
        <v>0</v>
      </c>
      <c r="BN283">
        <f t="shared" si="213"/>
        <v>-0.24005469764357676</v>
      </c>
      <c r="BO283">
        <f t="shared" si="214"/>
        <v>1.608400077660413</v>
      </c>
      <c r="BP283">
        <f t="shared" si="215"/>
        <v>-6.3943938845999151E-2</v>
      </c>
      <c r="BQ283">
        <f t="shared" si="216"/>
        <v>0.42276994263555601</v>
      </c>
      <c r="BR283">
        <f t="shared" si="217"/>
        <v>0.42637636209158797</v>
      </c>
      <c r="BS283">
        <f t="shared" si="218"/>
        <v>0.51509397558912873</v>
      </c>
      <c r="BT283">
        <f t="shared" si="205"/>
        <v>-0.52064632557427459</v>
      </c>
      <c r="BV283">
        <f t="shared" si="206"/>
        <v>2.6886045632421851</v>
      </c>
      <c r="BW283">
        <f t="shared" si="207"/>
        <v>14.71113313477157</v>
      </c>
      <c r="BX283">
        <f t="shared" si="208"/>
        <v>0.93635086715758142</v>
      </c>
      <c r="BY283">
        <f t="shared" si="209"/>
        <v>0.93635086715758142</v>
      </c>
      <c r="BZ283">
        <f t="shared" si="210"/>
        <v>-6.5765014671940583E-2</v>
      </c>
    </row>
    <row r="284" spans="1:78" x14ac:dyDescent="0.3">
      <c r="A284" t="s">
        <v>2821</v>
      </c>
      <c r="B284" t="s">
        <v>2823</v>
      </c>
      <c r="C284" t="s">
        <v>2824</v>
      </c>
      <c r="D284" t="s">
        <v>2838</v>
      </c>
      <c r="E284" t="s">
        <v>20</v>
      </c>
      <c r="F284">
        <v>0</v>
      </c>
      <c r="G284">
        <v>0</v>
      </c>
      <c r="H284" t="s">
        <v>2843</v>
      </c>
      <c r="I284">
        <v>1</v>
      </c>
      <c r="J284">
        <v>-3.7643689058441341</v>
      </c>
      <c r="K284">
        <v>123.30204897661667</v>
      </c>
      <c r="L284">
        <v>-194.50333405817787</v>
      </c>
      <c r="M284">
        <v>-33.757758935166962</v>
      </c>
      <c r="N284">
        <v>-108.67008854708662</v>
      </c>
      <c r="O284">
        <v>-14.754319664473872</v>
      </c>
      <c r="P284">
        <v>-22.013681658285037</v>
      </c>
      <c r="Q284">
        <v>-22.422560732600829</v>
      </c>
      <c r="R284">
        <v>103.15987615987927</v>
      </c>
      <c r="S284">
        <v>0</v>
      </c>
      <c r="T284">
        <v>2</v>
      </c>
      <c r="U284" t="s">
        <v>2818</v>
      </c>
      <c r="W284">
        <f t="shared" si="176"/>
        <v>-2.7638923151110589E-2</v>
      </c>
      <c r="X284">
        <f t="shared" si="177"/>
        <v>0.64111939602149381</v>
      </c>
      <c r="Y284">
        <f t="shared" si="178"/>
        <v>0.6439180640694343</v>
      </c>
      <c r="Z284">
        <f t="shared" si="179"/>
        <v>-0.24557244416175711</v>
      </c>
      <c r="AA284">
        <f t="shared" si="180"/>
        <v>-1.1909036060913412</v>
      </c>
      <c r="AB284">
        <f t="shared" si="181"/>
        <v>-6.7444200102322438E-2</v>
      </c>
      <c r="AC284">
        <f t="shared" si="182"/>
        <v>-0.15242674717787899</v>
      </c>
      <c r="AD284">
        <f t="shared" si="183"/>
        <v>-0.14484805481342802</v>
      </c>
      <c r="AE284">
        <f t="shared" si="184"/>
        <v>0.73410367098427942</v>
      </c>
      <c r="AF284">
        <f t="shared" si="185"/>
        <v>-0.5239687488631376</v>
      </c>
      <c r="AH284">
        <f t="shared" si="186"/>
        <v>-0.33366159328576828</v>
      </c>
      <c r="AI284">
        <f t="shared" si="187"/>
        <v>0.71629614064040947</v>
      </c>
      <c r="AJ284">
        <f t="shared" si="188"/>
        <v>0.41734996873740837</v>
      </c>
      <c r="AK284">
        <f t="shared" si="189"/>
        <v>0.58265003126259163</v>
      </c>
      <c r="AL284">
        <f t="shared" si="190"/>
        <v>-0.54016856230699795</v>
      </c>
      <c r="AN284">
        <f>VLOOKUP(J284,counts!$W$8:$Z$13,4,FALSE)</f>
        <v>53</v>
      </c>
      <c r="AO284">
        <f>VLOOKUP(K284,counts!$W$17:$Z$23,4,FALSE)</f>
        <v>73</v>
      </c>
      <c r="AP284">
        <f>VLOOKUP(L284,counts!$W$27:$Z$33,4,FALSE)</f>
        <v>73</v>
      </c>
      <c r="AQ284">
        <f>VLOOKUP(M284,counts!$W$38:$Z$49,4,FALSE)</f>
        <v>47</v>
      </c>
      <c r="AR284">
        <f>VLOOKUP(N284,counts!$W$53:$Z$54,4,FALSE)</f>
        <v>20</v>
      </c>
      <c r="AS284">
        <f>VLOOKUP(O284,counts!$W$58:$Z$62,4,FALSE)</f>
        <v>52</v>
      </c>
      <c r="AT284">
        <f>VLOOKUP(P284,counts!$W$66:$Z$69,4,FALSE)</f>
        <v>50</v>
      </c>
      <c r="AU284">
        <f>VLOOKUP(Q284,counts!$W$73:$Z$75,4,FALSE)</f>
        <v>50</v>
      </c>
      <c r="AV284">
        <f>VLOOKUP(R284,counts!$W$79:$Z$81,4,FALSE)</f>
        <v>75</v>
      </c>
      <c r="AW284">
        <f t="shared" si="191"/>
        <v>493</v>
      </c>
      <c r="AX284">
        <f t="shared" si="192"/>
        <v>0</v>
      </c>
      <c r="AY284">
        <f t="shared" si="193"/>
        <v>2</v>
      </c>
      <c r="AZ284" t="str">
        <f t="shared" si="194"/>
        <v>Train</v>
      </c>
      <c r="BA284" t="str">
        <f t="shared" si="195"/>
        <v>0-17</v>
      </c>
      <c r="BB284" t="str">
        <f t="shared" si="196"/>
        <v>F, G, T</v>
      </c>
      <c r="BC284" t="str">
        <f t="shared" si="197"/>
        <v>0</v>
      </c>
      <c r="BD284" t="str">
        <f t="shared" si="198"/>
        <v>Blank</v>
      </c>
      <c r="BE284" t="str">
        <f t="shared" si="199"/>
        <v>male</v>
      </c>
      <c r="BF284">
        <f t="shared" si="200"/>
        <v>0</v>
      </c>
      <c r="BG284">
        <f t="shared" si="201"/>
        <v>0</v>
      </c>
      <c r="BH284" t="str">
        <f t="shared" si="202"/>
        <v>S, blank</v>
      </c>
      <c r="BI284">
        <f t="shared" si="203"/>
        <v>1</v>
      </c>
      <c r="BK284">
        <f t="shared" si="204"/>
        <v>-2.8350141766673408E-2</v>
      </c>
      <c r="BL284">
        <f t="shared" si="211"/>
        <v>0.62807202347308144</v>
      </c>
      <c r="BM284">
        <f t="shared" si="212"/>
        <v>0</v>
      </c>
      <c r="BN284">
        <f t="shared" si="213"/>
        <v>-0.24005469764357676</v>
      </c>
      <c r="BO284">
        <f t="shared" si="214"/>
        <v>-1.1543150029727813</v>
      </c>
      <c r="BP284">
        <f t="shared" si="215"/>
        <v>-6.3943938845999151E-2</v>
      </c>
      <c r="BQ284">
        <f t="shared" si="216"/>
        <v>-0.12308910231949276</v>
      </c>
      <c r="BR284">
        <f t="shared" si="217"/>
        <v>-0.13196937436222192</v>
      </c>
      <c r="BS284">
        <f t="shared" si="218"/>
        <v>0.51509397558912873</v>
      </c>
      <c r="BT284">
        <f t="shared" si="205"/>
        <v>-0.52064632557427459</v>
      </c>
      <c r="BV284">
        <f t="shared" si="206"/>
        <v>-1.1192025844228097</v>
      </c>
      <c r="BW284">
        <f t="shared" si="207"/>
        <v>0.32654007897740139</v>
      </c>
      <c r="BX284">
        <f t="shared" si="208"/>
        <v>0.24615922590829181</v>
      </c>
      <c r="BY284">
        <f t="shared" si="209"/>
        <v>0.75384077409170813</v>
      </c>
      <c r="BZ284">
        <f t="shared" si="210"/>
        <v>-0.28257410821943341</v>
      </c>
    </row>
    <row r="285" spans="1:78" x14ac:dyDescent="0.3">
      <c r="A285" t="s">
        <v>2810</v>
      </c>
      <c r="B285" t="s">
        <v>2823</v>
      </c>
      <c r="C285" t="s">
        <v>2851</v>
      </c>
      <c r="D285" t="s">
        <v>2829</v>
      </c>
      <c r="E285" t="s">
        <v>20</v>
      </c>
      <c r="F285">
        <v>1</v>
      </c>
      <c r="G285">
        <v>0</v>
      </c>
      <c r="H285" t="s">
        <v>2843</v>
      </c>
      <c r="I285">
        <v>1</v>
      </c>
      <c r="J285">
        <v>32.769878926258563</v>
      </c>
      <c r="K285">
        <v>123.30204897661667</v>
      </c>
      <c r="L285">
        <v>70.538774768379497</v>
      </c>
      <c r="M285">
        <v>-23.331657902726029</v>
      </c>
      <c r="N285">
        <v>-108.67008854708662</v>
      </c>
      <c r="O285">
        <v>48.695090775187893</v>
      </c>
      <c r="P285">
        <v>-22.013681658285037</v>
      </c>
      <c r="Q285">
        <v>-22.422560732600829</v>
      </c>
      <c r="R285">
        <v>103.15987615987927</v>
      </c>
      <c r="S285">
        <v>0</v>
      </c>
      <c r="T285">
        <v>2</v>
      </c>
      <c r="U285" t="s">
        <v>2818</v>
      </c>
      <c r="W285">
        <f t="shared" si="176"/>
        <v>0.24060451777399761</v>
      </c>
      <c r="X285">
        <f t="shared" si="177"/>
        <v>0.64111939602149381</v>
      </c>
      <c r="Y285">
        <f t="shared" si="178"/>
        <v>-0.23352397279266615</v>
      </c>
      <c r="Z285">
        <f t="shared" si="179"/>
        <v>-0.16972726976699909</v>
      </c>
      <c r="AA285">
        <f t="shared" si="180"/>
        <v>-1.1909036060913412</v>
      </c>
      <c r="AB285">
        <f t="shared" si="181"/>
        <v>0.222592537028351</v>
      </c>
      <c r="AC285">
        <f t="shared" si="182"/>
        <v>-0.15242674717787899</v>
      </c>
      <c r="AD285">
        <f t="shared" si="183"/>
        <v>-0.14484805481342802</v>
      </c>
      <c r="AE285">
        <f t="shared" si="184"/>
        <v>0.73410367098427942</v>
      </c>
      <c r="AF285">
        <f t="shared" si="185"/>
        <v>-0.5239687488631376</v>
      </c>
      <c r="AH285">
        <f t="shared" si="186"/>
        <v>-0.57697827769732901</v>
      </c>
      <c r="AI285">
        <f t="shared" si="187"/>
        <v>0.56159278268508939</v>
      </c>
      <c r="AJ285">
        <f t="shared" si="188"/>
        <v>0.35962818790661649</v>
      </c>
      <c r="AK285">
        <f t="shared" si="189"/>
        <v>0.64037181209338345</v>
      </c>
      <c r="AL285">
        <f t="shared" si="190"/>
        <v>-0.44570631492234369</v>
      </c>
      <c r="AN285">
        <f>VLOOKUP(J285,counts!$W$8:$Z$13,4,FALSE)</f>
        <v>61</v>
      </c>
      <c r="AO285">
        <f>VLOOKUP(K285,counts!$W$17:$Z$23,4,FALSE)</f>
        <v>73</v>
      </c>
      <c r="AP285">
        <f>VLOOKUP(L285,counts!$W$27:$Z$33,4,FALSE)</f>
        <v>47</v>
      </c>
      <c r="AQ285">
        <f>VLOOKUP(M285,counts!$W$38:$Z$49,4,FALSE)</f>
        <v>49</v>
      </c>
      <c r="AR285">
        <f>VLOOKUP(N285,counts!$W$53:$Z$54,4,FALSE)</f>
        <v>20</v>
      </c>
      <c r="AS285">
        <f>VLOOKUP(O285,counts!$W$58:$Z$62,4,FALSE)</f>
        <v>61</v>
      </c>
      <c r="AT285">
        <f>VLOOKUP(P285,counts!$W$66:$Z$69,4,FALSE)</f>
        <v>50</v>
      </c>
      <c r="AU285">
        <f>VLOOKUP(Q285,counts!$W$73:$Z$75,4,FALSE)</f>
        <v>50</v>
      </c>
      <c r="AV285">
        <f>VLOOKUP(R285,counts!$W$79:$Z$81,4,FALSE)</f>
        <v>75</v>
      </c>
      <c r="AW285">
        <f t="shared" si="191"/>
        <v>486</v>
      </c>
      <c r="AX285">
        <f t="shared" si="192"/>
        <v>0</v>
      </c>
      <c r="AY285">
        <f t="shared" si="193"/>
        <v>2</v>
      </c>
      <c r="AZ285" t="str">
        <f t="shared" si="194"/>
        <v>Train</v>
      </c>
      <c r="BA285" t="str">
        <f t="shared" si="195"/>
        <v>31-40</v>
      </c>
      <c r="BB285" t="str">
        <f t="shared" si="196"/>
        <v>F, G, T</v>
      </c>
      <c r="BC285" t="str">
        <f t="shared" si="197"/>
        <v>41-100</v>
      </c>
      <c r="BD285" t="str">
        <f t="shared" si="198"/>
        <v>MA</v>
      </c>
      <c r="BE285" t="str">
        <f t="shared" si="199"/>
        <v>male</v>
      </c>
      <c r="BF285">
        <f t="shared" si="200"/>
        <v>1</v>
      </c>
      <c r="BG285">
        <f t="shared" si="201"/>
        <v>0</v>
      </c>
      <c r="BH285" t="str">
        <f t="shared" si="202"/>
        <v>S, blank</v>
      </c>
      <c r="BI285">
        <f t="shared" si="203"/>
        <v>1</v>
      </c>
      <c r="BK285">
        <f t="shared" si="204"/>
        <v>0.24679587375027071</v>
      </c>
      <c r="BL285">
        <f t="shared" si="211"/>
        <v>0.62807202347308144</v>
      </c>
      <c r="BM285">
        <f t="shared" si="212"/>
        <v>0</v>
      </c>
      <c r="BN285">
        <f t="shared" si="213"/>
        <v>-0.16591368206991919</v>
      </c>
      <c r="BO285">
        <f t="shared" si="214"/>
        <v>-1.1543150029727813</v>
      </c>
      <c r="BP285">
        <f t="shared" si="215"/>
        <v>0.21104029039891525</v>
      </c>
      <c r="BQ285">
        <f t="shared" si="216"/>
        <v>-0.12308910231949276</v>
      </c>
      <c r="BR285">
        <f t="shared" si="217"/>
        <v>-0.13196937436222192</v>
      </c>
      <c r="BS285">
        <f t="shared" si="218"/>
        <v>0.51509397558912873</v>
      </c>
      <c r="BT285">
        <f t="shared" si="205"/>
        <v>-0.52064632557427459</v>
      </c>
      <c r="BV285">
        <f t="shared" si="206"/>
        <v>-0.49493132408729368</v>
      </c>
      <c r="BW285">
        <f t="shared" si="207"/>
        <v>0.60961277157224436</v>
      </c>
      <c r="BX285">
        <f t="shared" si="208"/>
        <v>0.37873256371890252</v>
      </c>
      <c r="BY285">
        <f t="shared" si="209"/>
        <v>0.62126743628109748</v>
      </c>
      <c r="BZ285">
        <f t="shared" si="210"/>
        <v>-0.47599363551670731</v>
      </c>
    </row>
    <row r="286" spans="1:78" x14ac:dyDescent="0.3">
      <c r="A286" t="s">
        <v>2810</v>
      </c>
      <c r="B286" t="s">
        <v>2823</v>
      </c>
      <c r="C286" t="s">
        <v>2851</v>
      </c>
      <c r="D286" t="s">
        <v>2829</v>
      </c>
      <c r="E286" t="s">
        <v>15</v>
      </c>
      <c r="F286">
        <v>1</v>
      </c>
      <c r="G286">
        <v>0</v>
      </c>
      <c r="H286" t="s">
        <v>2843</v>
      </c>
      <c r="I286">
        <v>1</v>
      </c>
      <c r="J286">
        <v>32.769878926258563</v>
      </c>
      <c r="K286">
        <v>123.30204897661667</v>
      </c>
      <c r="L286">
        <v>70.538774768379497</v>
      </c>
      <c r="M286">
        <v>-23.331657902726029</v>
      </c>
      <c r="N286">
        <v>151.41878811967541</v>
      </c>
      <c r="O286">
        <v>48.695090775187893</v>
      </c>
      <c r="P286">
        <v>-22.013681658285037</v>
      </c>
      <c r="Q286">
        <v>-22.422560732600829</v>
      </c>
      <c r="R286">
        <v>103.15987615987927</v>
      </c>
      <c r="S286">
        <v>1</v>
      </c>
      <c r="T286">
        <v>2</v>
      </c>
      <c r="U286" t="s">
        <v>2818</v>
      </c>
      <c r="W286">
        <f t="shared" si="176"/>
        <v>0.24060451777399761</v>
      </c>
      <c r="X286">
        <f t="shared" si="177"/>
        <v>0.64111939602149381</v>
      </c>
      <c r="Y286">
        <f t="shared" si="178"/>
        <v>-0.23352397279266615</v>
      </c>
      <c r="Z286">
        <f t="shared" si="179"/>
        <v>-0.16972726976699909</v>
      </c>
      <c r="AA286">
        <f t="shared" si="180"/>
        <v>1.6593819257225275</v>
      </c>
      <c r="AB286">
        <f t="shared" si="181"/>
        <v>0.222592537028351</v>
      </c>
      <c r="AC286">
        <f t="shared" si="182"/>
        <v>-0.15242674717787899</v>
      </c>
      <c r="AD286">
        <f t="shared" si="183"/>
        <v>-0.14484805481342802</v>
      </c>
      <c r="AE286">
        <f t="shared" si="184"/>
        <v>0.73410367098427942</v>
      </c>
      <c r="AF286">
        <f t="shared" si="185"/>
        <v>-0.5239687488631376</v>
      </c>
      <c r="AH286">
        <f t="shared" si="186"/>
        <v>2.2733072541165393</v>
      </c>
      <c r="AI286">
        <f t="shared" si="187"/>
        <v>9.7114660469702994</v>
      </c>
      <c r="AJ286">
        <f t="shared" si="188"/>
        <v>0.90664209776561389</v>
      </c>
      <c r="AK286">
        <f t="shared" si="189"/>
        <v>0.90664209776561389</v>
      </c>
      <c r="AL286">
        <f t="shared" si="190"/>
        <v>-9.8007506779994341E-2</v>
      </c>
      <c r="AN286">
        <f>VLOOKUP(J286,counts!$W$8:$Z$13,4,FALSE)</f>
        <v>61</v>
      </c>
      <c r="AO286">
        <f>VLOOKUP(K286,counts!$W$17:$Z$23,4,FALSE)</f>
        <v>73</v>
      </c>
      <c r="AP286">
        <f>VLOOKUP(L286,counts!$W$27:$Z$33,4,FALSE)</f>
        <v>47</v>
      </c>
      <c r="AQ286">
        <f>VLOOKUP(M286,counts!$W$38:$Z$49,4,FALSE)</f>
        <v>49</v>
      </c>
      <c r="AR286">
        <f>VLOOKUP(N286,counts!$W$53:$Z$54,4,FALSE)</f>
        <v>102</v>
      </c>
      <c r="AS286">
        <f>VLOOKUP(O286,counts!$W$58:$Z$62,4,FALSE)</f>
        <v>61</v>
      </c>
      <c r="AT286">
        <f>VLOOKUP(P286,counts!$W$66:$Z$69,4,FALSE)</f>
        <v>50</v>
      </c>
      <c r="AU286">
        <f>VLOOKUP(Q286,counts!$W$73:$Z$75,4,FALSE)</f>
        <v>50</v>
      </c>
      <c r="AV286">
        <f>VLOOKUP(R286,counts!$W$79:$Z$81,4,FALSE)</f>
        <v>75</v>
      </c>
      <c r="AW286">
        <f t="shared" si="191"/>
        <v>568</v>
      </c>
      <c r="AX286">
        <f t="shared" si="192"/>
        <v>1</v>
      </c>
      <c r="AY286">
        <f t="shared" si="193"/>
        <v>2</v>
      </c>
      <c r="AZ286" t="str">
        <f t="shared" si="194"/>
        <v>Train</v>
      </c>
      <c r="BA286" t="str">
        <f t="shared" si="195"/>
        <v>31-40</v>
      </c>
      <c r="BB286" t="str">
        <f t="shared" si="196"/>
        <v>F, G, T</v>
      </c>
      <c r="BC286" t="str">
        <f t="shared" si="197"/>
        <v>41-100</v>
      </c>
      <c r="BD286" t="str">
        <f t="shared" si="198"/>
        <v>MA</v>
      </c>
      <c r="BE286" t="str">
        <f t="shared" si="199"/>
        <v>female</v>
      </c>
      <c r="BF286">
        <f t="shared" si="200"/>
        <v>1</v>
      </c>
      <c r="BG286">
        <f t="shared" si="201"/>
        <v>0</v>
      </c>
      <c r="BH286" t="str">
        <f t="shared" si="202"/>
        <v>S, blank</v>
      </c>
      <c r="BI286">
        <f t="shared" si="203"/>
        <v>1</v>
      </c>
      <c r="BK286">
        <f t="shared" si="204"/>
        <v>0.24679587375027071</v>
      </c>
      <c r="BL286">
        <f t="shared" si="211"/>
        <v>0.62807202347308144</v>
      </c>
      <c r="BM286">
        <f t="shared" si="212"/>
        <v>0</v>
      </c>
      <c r="BN286">
        <f t="shared" si="213"/>
        <v>-0.16591368206991919</v>
      </c>
      <c r="BO286">
        <f t="shared" si="214"/>
        <v>1.608400077660413</v>
      </c>
      <c r="BP286">
        <f t="shared" si="215"/>
        <v>0.21104029039891525</v>
      </c>
      <c r="BQ286">
        <f t="shared" si="216"/>
        <v>-0.12308910231949276</v>
      </c>
      <c r="BR286">
        <f t="shared" si="217"/>
        <v>-0.13196937436222192</v>
      </c>
      <c r="BS286">
        <f t="shared" si="218"/>
        <v>0.51509397558912873</v>
      </c>
      <c r="BT286">
        <f t="shared" si="205"/>
        <v>-0.52064632557427459</v>
      </c>
      <c r="BV286">
        <f t="shared" si="206"/>
        <v>2.2677837565459011</v>
      </c>
      <c r="BW286">
        <f t="shared" si="207"/>
        <v>9.6579726591538737</v>
      </c>
      <c r="BX286">
        <f t="shared" si="208"/>
        <v>0.90617352549303787</v>
      </c>
      <c r="BY286">
        <f t="shared" si="209"/>
        <v>0.90617352549303787</v>
      </c>
      <c r="BZ286">
        <f t="shared" si="210"/>
        <v>-9.8524462036777644E-2</v>
      </c>
    </row>
    <row r="287" spans="1:78" x14ac:dyDescent="0.3">
      <c r="A287" t="s">
        <v>2821</v>
      </c>
      <c r="B287" t="s">
        <v>2823</v>
      </c>
      <c r="C287" t="s">
        <v>2851</v>
      </c>
      <c r="D287" t="s">
        <v>2833</v>
      </c>
      <c r="E287" t="s">
        <v>15</v>
      </c>
      <c r="F287">
        <v>1</v>
      </c>
      <c r="G287">
        <v>0</v>
      </c>
      <c r="H287" t="s">
        <v>44</v>
      </c>
      <c r="I287">
        <v>1</v>
      </c>
      <c r="J287">
        <v>-3.7643689058441341</v>
      </c>
      <c r="K287">
        <v>123.30204897661667</v>
      </c>
      <c r="L287">
        <v>70.538774768379497</v>
      </c>
      <c r="M287">
        <v>57.761363718906857</v>
      </c>
      <c r="N287">
        <v>151.41878811967541</v>
      </c>
      <c r="O287">
        <v>48.695090775187893</v>
      </c>
      <c r="P287">
        <v>-22.013681658285037</v>
      </c>
      <c r="Q287">
        <v>72.444458573419169</v>
      </c>
      <c r="R287">
        <v>103.15987615987927</v>
      </c>
      <c r="S287">
        <v>1</v>
      </c>
      <c r="T287">
        <v>2</v>
      </c>
      <c r="U287" t="s">
        <v>2818</v>
      </c>
      <c r="W287">
        <f t="shared" si="176"/>
        <v>-2.7638923151110589E-2</v>
      </c>
      <c r="X287">
        <f t="shared" si="177"/>
        <v>0.64111939602149381</v>
      </c>
      <c r="Y287">
        <f t="shared" si="178"/>
        <v>-0.23352397279266615</v>
      </c>
      <c r="Z287">
        <f t="shared" si="179"/>
        <v>0.42018782389584125</v>
      </c>
      <c r="AA287">
        <f t="shared" si="180"/>
        <v>1.6593819257225275</v>
      </c>
      <c r="AB287">
        <f t="shared" si="181"/>
        <v>0.222592537028351</v>
      </c>
      <c r="AC287">
        <f t="shared" si="182"/>
        <v>-0.15242674717787899</v>
      </c>
      <c r="AD287">
        <f t="shared" si="183"/>
        <v>0.46798575022321215</v>
      </c>
      <c r="AE287">
        <f t="shared" si="184"/>
        <v>0.73410367098427942</v>
      </c>
      <c r="AF287">
        <f t="shared" si="185"/>
        <v>-0.5239687488631376</v>
      </c>
      <c r="AH287">
        <f t="shared" si="186"/>
        <v>3.2078127118909117</v>
      </c>
      <c r="AI287">
        <f t="shared" si="187"/>
        <v>24.724946455156289</v>
      </c>
      <c r="AJ287">
        <f t="shared" si="188"/>
        <v>0.96112722715504195</v>
      </c>
      <c r="AK287">
        <f t="shared" si="189"/>
        <v>0.96112722715504195</v>
      </c>
      <c r="AL287">
        <f t="shared" si="190"/>
        <v>-3.9648488394821151E-2</v>
      </c>
      <c r="AN287">
        <f>VLOOKUP(J287,counts!$W$8:$Z$13,4,FALSE)</f>
        <v>53</v>
      </c>
      <c r="AO287">
        <f>VLOOKUP(K287,counts!$W$17:$Z$23,4,FALSE)</f>
        <v>73</v>
      </c>
      <c r="AP287">
        <f>VLOOKUP(L287,counts!$W$27:$Z$33,4,FALSE)</f>
        <v>47</v>
      </c>
      <c r="AQ287">
        <f>VLOOKUP(M287,counts!$W$38:$Z$49,4,FALSE)</f>
        <v>66</v>
      </c>
      <c r="AR287">
        <f>VLOOKUP(N287,counts!$W$53:$Z$54,4,FALSE)</f>
        <v>102</v>
      </c>
      <c r="AS287">
        <f>VLOOKUP(O287,counts!$W$58:$Z$62,4,FALSE)</f>
        <v>61</v>
      </c>
      <c r="AT287">
        <f>VLOOKUP(P287,counts!$W$66:$Z$69,4,FALSE)</f>
        <v>50</v>
      </c>
      <c r="AU287">
        <f>VLOOKUP(Q287,counts!$W$73:$Z$75,4,FALSE)</f>
        <v>68</v>
      </c>
      <c r="AV287">
        <f>VLOOKUP(R287,counts!$W$79:$Z$81,4,FALSE)</f>
        <v>75</v>
      </c>
      <c r="AW287">
        <f t="shared" si="191"/>
        <v>595</v>
      </c>
      <c r="AX287">
        <f t="shared" si="192"/>
        <v>1</v>
      </c>
      <c r="AY287">
        <f t="shared" si="193"/>
        <v>2</v>
      </c>
      <c r="AZ287" t="str">
        <f t="shared" si="194"/>
        <v>Train</v>
      </c>
      <c r="BA287" t="str">
        <f t="shared" si="195"/>
        <v>0-17</v>
      </c>
      <c r="BB287" t="str">
        <f t="shared" si="196"/>
        <v>F, G, T</v>
      </c>
      <c r="BC287" t="str">
        <f t="shared" si="197"/>
        <v>41-100</v>
      </c>
      <c r="BD287" t="str">
        <f t="shared" si="198"/>
        <v>NY</v>
      </c>
      <c r="BE287" t="str">
        <f t="shared" si="199"/>
        <v>female</v>
      </c>
      <c r="BF287">
        <f t="shared" si="200"/>
        <v>1</v>
      </c>
      <c r="BG287">
        <f t="shared" si="201"/>
        <v>0</v>
      </c>
      <c r="BH287" t="str">
        <f t="shared" si="202"/>
        <v>C</v>
      </c>
      <c r="BI287">
        <f t="shared" si="203"/>
        <v>1</v>
      </c>
      <c r="BK287">
        <f t="shared" si="204"/>
        <v>-2.8350141766673408E-2</v>
      </c>
      <c r="BL287">
        <f t="shared" si="211"/>
        <v>0.62807202347308144</v>
      </c>
      <c r="BM287">
        <f t="shared" si="212"/>
        <v>0</v>
      </c>
      <c r="BN287">
        <f t="shared" si="213"/>
        <v>0.41074665915035424</v>
      </c>
      <c r="BO287">
        <f t="shared" si="214"/>
        <v>1.608400077660413</v>
      </c>
      <c r="BP287">
        <f t="shared" si="215"/>
        <v>0.21104029039891525</v>
      </c>
      <c r="BQ287">
        <f t="shared" si="216"/>
        <v>-0.12308910231949276</v>
      </c>
      <c r="BR287">
        <f t="shared" si="217"/>
        <v>0.42637636209158797</v>
      </c>
      <c r="BS287">
        <f t="shared" si="218"/>
        <v>0.51509397558912873</v>
      </c>
      <c r="BT287">
        <f t="shared" si="205"/>
        <v>-0.52064632557427459</v>
      </c>
      <c r="BV287">
        <f t="shared" si="206"/>
        <v>3.1276438187030404</v>
      </c>
      <c r="BW287">
        <f t="shared" si="207"/>
        <v>22.820147743299373</v>
      </c>
      <c r="BX287">
        <f t="shared" si="208"/>
        <v>0.95801873226074763</v>
      </c>
      <c r="BY287">
        <f t="shared" si="209"/>
        <v>0.95801873226074763</v>
      </c>
      <c r="BZ287">
        <f t="shared" si="210"/>
        <v>-4.2887947694356561E-2</v>
      </c>
    </row>
    <row r="288" spans="1:78" x14ac:dyDescent="0.3">
      <c r="A288" t="s">
        <v>2810</v>
      </c>
      <c r="B288" t="s">
        <v>2823</v>
      </c>
      <c r="C288" t="s">
        <v>2826</v>
      </c>
      <c r="D288" t="s">
        <v>2839</v>
      </c>
      <c r="E288" t="s">
        <v>20</v>
      </c>
      <c r="F288">
        <v>0</v>
      </c>
      <c r="G288">
        <v>1</v>
      </c>
      <c r="H288" t="s">
        <v>2843</v>
      </c>
      <c r="I288">
        <v>1</v>
      </c>
      <c r="J288">
        <v>32.769878926258563</v>
      </c>
      <c r="K288">
        <v>123.30204897661667</v>
      </c>
      <c r="L288">
        <v>163.84855978743315</v>
      </c>
      <c r="M288">
        <v>40.634191658169868</v>
      </c>
      <c r="N288">
        <v>-108.67008854708662</v>
      </c>
      <c r="O288">
        <v>-14.754319664473872</v>
      </c>
      <c r="P288">
        <v>79.365382998232107</v>
      </c>
      <c r="Q288">
        <v>-22.422560732600829</v>
      </c>
      <c r="R288">
        <v>103.15987615987927</v>
      </c>
      <c r="S288">
        <v>0</v>
      </c>
      <c r="T288">
        <v>2</v>
      </c>
      <c r="U288" t="s">
        <v>2818</v>
      </c>
      <c r="W288">
        <f t="shared" si="176"/>
        <v>0.24060451777399761</v>
      </c>
      <c r="X288">
        <f t="shared" si="177"/>
        <v>0.64111939602149381</v>
      </c>
      <c r="Y288">
        <f t="shared" si="178"/>
        <v>-0.54243310496328723</v>
      </c>
      <c r="Z288">
        <f t="shared" si="179"/>
        <v>0.29559538538083652</v>
      </c>
      <c r="AA288">
        <f t="shared" si="180"/>
        <v>-1.1909036060913412</v>
      </c>
      <c r="AB288">
        <f t="shared" si="181"/>
        <v>-6.7444200102322438E-2</v>
      </c>
      <c r="AC288">
        <f t="shared" si="182"/>
        <v>0.54954038841540609</v>
      </c>
      <c r="AD288">
        <f t="shared" si="183"/>
        <v>-0.14484805481342802</v>
      </c>
      <c r="AE288">
        <f t="shared" si="184"/>
        <v>0.73410367098427942</v>
      </c>
      <c r="AF288">
        <f t="shared" si="185"/>
        <v>-0.5239687488631376</v>
      </c>
      <c r="AH288">
        <f t="shared" si="186"/>
        <v>-8.6343562575029731E-3</v>
      </c>
      <c r="AI288">
        <f t="shared" si="187"/>
        <v>0.99140281274276243</v>
      </c>
      <c r="AJ288">
        <f t="shared" si="188"/>
        <v>0.49784142434613804</v>
      </c>
      <c r="AK288">
        <f t="shared" si="189"/>
        <v>0.50215857565386202</v>
      </c>
      <c r="AL288">
        <f t="shared" si="190"/>
        <v>-0.68883932141574356</v>
      </c>
      <c r="AN288">
        <f>VLOOKUP(J288,counts!$W$8:$Z$13,4,FALSE)</f>
        <v>61</v>
      </c>
      <c r="AO288">
        <f>VLOOKUP(K288,counts!$W$17:$Z$23,4,FALSE)</f>
        <v>73</v>
      </c>
      <c r="AP288">
        <f>VLOOKUP(L288,counts!$W$27:$Z$33,4,FALSE)</f>
        <v>38</v>
      </c>
      <c r="AQ288">
        <f>VLOOKUP(M288,counts!$W$38:$Z$49,4,FALSE)</f>
        <v>63</v>
      </c>
      <c r="AR288">
        <f>VLOOKUP(N288,counts!$W$53:$Z$54,4,FALSE)</f>
        <v>20</v>
      </c>
      <c r="AS288">
        <f>VLOOKUP(O288,counts!$W$58:$Z$62,4,FALSE)</f>
        <v>52</v>
      </c>
      <c r="AT288">
        <f>VLOOKUP(P288,counts!$W$66:$Z$69,4,FALSE)</f>
        <v>70</v>
      </c>
      <c r="AU288">
        <f>VLOOKUP(Q288,counts!$W$73:$Z$75,4,FALSE)</f>
        <v>50</v>
      </c>
      <c r="AV288">
        <f>VLOOKUP(R288,counts!$W$79:$Z$81,4,FALSE)</f>
        <v>75</v>
      </c>
      <c r="AW288">
        <f t="shared" si="191"/>
        <v>502</v>
      </c>
      <c r="AX288">
        <f t="shared" si="192"/>
        <v>0</v>
      </c>
      <c r="AY288">
        <f t="shared" si="193"/>
        <v>2</v>
      </c>
      <c r="AZ288" t="str">
        <f t="shared" si="194"/>
        <v>Train</v>
      </c>
      <c r="BA288" t="str">
        <f t="shared" si="195"/>
        <v>31-40</v>
      </c>
      <c r="BB288" t="str">
        <f t="shared" si="196"/>
        <v>F, G, T</v>
      </c>
      <c r="BC288" t="str">
        <f t="shared" si="197"/>
        <v>100+</v>
      </c>
      <c r="BD288" t="str">
        <f t="shared" si="198"/>
        <v>Others</v>
      </c>
      <c r="BE288" t="str">
        <f t="shared" si="199"/>
        <v>male</v>
      </c>
      <c r="BF288">
        <f t="shared" si="200"/>
        <v>0</v>
      </c>
      <c r="BG288">
        <f t="shared" si="201"/>
        <v>1</v>
      </c>
      <c r="BH288" t="str">
        <f t="shared" si="202"/>
        <v>S, blank</v>
      </c>
      <c r="BI288">
        <f t="shared" si="203"/>
        <v>1</v>
      </c>
      <c r="BK288">
        <f t="shared" si="204"/>
        <v>0.24679587375027071</v>
      </c>
      <c r="BL288">
        <f t="shared" si="211"/>
        <v>0.62807202347308144</v>
      </c>
      <c r="BM288">
        <f t="shared" si="212"/>
        <v>0</v>
      </c>
      <c r="BN288">
        <f t="shared" si="213"/>
        <v>0.28895367761902863</v>
      </c>
      <c r="BO288">
        <f t="shared" si="214"/>
        <v>-1.1543150029727813</v>
      </c>
      <c r="BP288">
        <f t="shared" si="215"/>
        <v>-6.3943938845999151E-2</v>
      </c>
      <c r="BQ288">
        <f t="shared" si="216"/>
        <v>0.44377010170938269</v>
      </c>
      <c r="BR288">
        <f t="shared" si="217"/>
        <v>-0.13196937436222192</v>
      </c>
      <c r="BS288">
        <f t="shared" si="218"/>
        <v>0.51509397558912873</v>
      </c>
      <c r="BT288">
        <f t="shared" si="205"/>
        <v>-0.52064632557427459</v>
      </c>
      <c r="BV288">
        <f t="shared" si="206"/>
        <v>0.25181101038561526</v>
      </c>
      <c r="BW288">
        <f t="shared" si="207"/>
        <v>1.286352906971161</v>
      </c>
      <c r="BX288">
        <f t="shared" si="208"/>
        <v>0.56262220195711299</v>
      </c>
      <c r="BY288">
        <f t="shared" si="209"/>
        <v>0.43737779804288701</v>
      </c>
      <c r="BZ288">
        <f t="shared" si="210"/>
        <v>-0.82695793096033354</v>
      </c>
    </row>
    <row r="289" spans="1:78" x14ac:dyDescent="0.3">
      <c r="A289" t="s">
        <v>2812</v>
      </c>
      <c r="B289" t="s">
        <v>2823</v>
      </c>
      <c r="C289" t="s">
        <v>2851</v>
      </c>
      <c r="D289" t="s">
        <v>2837</v>
      </c>
      <c r="E289" t="s">
        <v>15</v>
      </c>
      <c r="F289">
        <v>1</v>
      </c>
      <c r="G289">
        <v>1</v>
      </c>
      <c r="H289" t="s">
        <v>2843</v>
      </c>
      <c r="I289">
        <v>1</v>
      </c>
      <c r="J289">
        <v>74.751267398446615</v>
      </c>
      <c r="K289">
        <v>123.30204897661667</v>
      </c>
      <c r="L289">
        <v>70.538774768379497</v>
      </c>
      <c r="M289">
        <v>123.30204897661667</v>
      </c>
      <c r="N289">
        <v>151.41878811967541</v>
      </c>
      <c r="O289">
        <v>48.695090775187893</v>
      </c>
      <c r="P289">
        <v>79.365382998232107</v>
      </c>
      <c r="Q289">
        <v>-22.422560732600829</v>
      </c>
      <c r="R289">
        <v>103.15987615987927</v>
      </c>
      <c r="S289">
        <v>1</v>
      </c>
      <c r="T289">
        <v>2</v>
      </c>
      <c r="U289" t="s">
        <v>2818</v>
      </c>
      <c r="W289">
        <f t="shared" si="176"/>
        <v>0.54884220615739254</v>
      </c>
      <c r="X289">
        <f t="shared" si="177"/>
        <v>0.64111939602149381</v>
      </c>
      <c r="Y289">
        <f t="shared" si="178"/>
        <v>-0.23352397279266615</v>
      </c>
      <c r="Z289">
        <f t="shared" si="179"/>
        <v>0.89696669721155109</v>
      </c>
      <c r="AA289">
        <f t="shared" si="180"/>
        <v>1.6593819257225275</v>
      </c>
      <c r="AB289">
        <f t="shared" si="181"/>
        <v>0.222592537028351</v>
      </c>
      <c r="AC289">
        <f t="shared" si="182"/>
        <v>0.54954038841540609</v>
      </c>
      <c r="AD289">
        <f t="shared" si="183"/>
        <v>-0.14484805481342802</v>
      </c>
      <c r="AE289">
        <f t="shared" si="184"/>
        <v>0.73410367098427942</v>
      </c>
      <c r="AF289">
        <f t="shared" si="185"/>
        <v>-0.5239687488631376</v>
      </c>
      <c r="AH289">
        <f t="shared" si="186"/>
        <v>4.3502060450717694</v>
      </c>
      <c r="AI289">
        <f t="shared" si="187"/>
        <v>77.494428625485327</v>
      </c>
      <c r="AJ289">
        <f t="shared" si="188"/>
        <v>0.9872602423189647</v>
      </c>
      <c r="AK289">
        <f t="shared" si="189"/>
        <v>0.9872602423189647</v>
      </c>
      <c r="AL289">
        <f t="shared" si="190"/>
        <v>-1.2821604274142386E-2</v>
      </c>
      <c r="AN289">
        <f>VLOOKUP(J289,counts!$W$8:$Z$13,4,FALSE)</f>
        <v>70</v>
      </c>
      <c r="AO289">
        <f>VLOOKUP(K289,counts!$W$17:$Z$23,4,FALSE)</f>
        <v>73</v>
      </c>
      <c r="AP289">
        <f>VLOOKUP(L289,counts!$W$27:$Z$33,4,FALSE)</f>
        <v>47</v>
      </c>
      <c r="AQ289">
        <f>VLOOKUP(M289,counts!$W$38:$Z$49,4,FALSE)</f>
        <v>80</v>
      </c>
      <c r="AR289">
        <f>VLOOKUP(N289,counts!$W$53:$Z$54,4,FALSE)</f>
        <v>102</v>
      </c>
      <c r="AS289">
        <f>VLOOKUP(O289,counts!$W$58:$Z$62,4,FALSE)</f>
        <v>61</v>
      </c>
      <c r="AT289">
        <f>VLOOKUP(P289,counts!$W$66:$Z$69,4,FALSE)</f>
        <v>70</v>
      </c>
      <c r="AU289">
        <f>VLOOKUP(Q289,counts!$W$73:$Z$75,4,FALSE)</f>
        <v>50</v>
      </c>
      <c r="AV289">
        <f>VLOOKUP(R289,counts!$W$79:$Z$81,4,FALSE)</f>
        <v>75</v>
      </c>
      <c r="AW289">
        <f t="shared" si="191"/>
        <v>628</v>
      </c>
      <c r="AX289">
        <f t="shared" si="192"/>
        <v>1</v>
      </c>
      <c r="AY289">
        <f t="shared" si="193"/>
        <v>2</v>
      </c>
      <c r="AZ289" t="str">
        <f t="shared" si="194"/>
        <v>Train</v>
      </c>
      <c r="BA289" t="str">
        <f t="shared" si="195"/>
        <v>51-60</v>
      </c>
      <c r="BB289" t="str">
        <f t="shared" si="196"/>
        <v>F, G, T</v>
      </c>
      <c r="BC289" t="str">
        <f t="shared" si="197"/>
        <v>41-100</v>
      </c>
      <c r="BD289" t="str">
        <f t="shared" si="198"/>
        <v>PQ</v>
      </c>
      <c r="BE289" t="str">
        <f t="shared" si="199"/>
        <v>female</v>
      </c>
      <c r="BF289">
        <f t="shared" si="200"/>
        <v>1</v>
      </c>
      <c r="BG289">
        <f t="shared" si="201"/>
        <v>1</v>
      </c>
      <c r="BH289" t="str">
        <f t="shared" si="202"/>
        <v>S, blank</v>
      </c>
      <c r="BI289">
        <f t="shared" si="203"/>
        <v>1</v>
      </c>
      <c r="BK289">
        <f t="shared" si="204"/>
        <v>0.56296528873523233</v>
      </c>
      <c r="BL289">
        <f t="shared" si="211"/>
        <v>0.62807202347308144</v>
      </c>
      <c r="BM289">
        <f t="shared" si="212"/>
        <v>0</v>
      </c>
      <c r="BN289">
        <f t="shared" si="213"/>
        <v>0.87681282820822459</v>
      </c>
      <c r="BO289">
        <f t="shared" si="214"/>
        <v>1.608400077660413</v>
      </c>
      <c r="BP289">
        <f t="shared" si="215"/>
        <v>0.21104029039891525</v>
      </c>
      <c r="BQ289">
        <f t="shared" si="216"/>
        <v>0.44377010170938269</v>
      </c>
      <c r="BR289">
        <f t="shared" si="217"/>
        <v>-0.13196937436222192</v>
      </c>
      <c r="BS289">
        <f t="shared" si="218"/>
        <v>0.51509397558912873</v>
      </c>
      <c r="BT289">
        <f t="shared" si="205"/>
        <v>-0.52064632557427459</v>
      </c>
      <c r="BV289">
        <f t="shared" si="206"/>
        <v>4.1935388858378824</v>
      </c>
      <c r="BW289">
        <f t="shared" si="207"/>
        <v>66.256851993679049</v>
      </c>
      <c r="BX289">
        <f t="shared" si="208"/>
        <v>0.98513162643868635</v>
      </c>
      <c r="BY289">
        <f t="shared" si="209"/>
        <v>0.98513162643868635</v>
      </c>
      <c r="BZ289">
        <f t="shared" si="210"/>
        <v>-1.4980015835642197E-2</v>
      </c>
    </row>
    <row r="290" spans="1:78" x14ac:dyDescent="0.3">
      <c r="A290" t="s">
        <v>2811</v>
      </c>
      <c r="B290" t="s">
        <v>2823</v>
      </c>
      <c r="C290" t="s">
        <v>2851</v>
      </c>
      <c r="D290" t="s">
        <v>2827</v>
      </c>
      <c r="E290" t="s">
        <v>15</v>
      </c>
      <c r="F290">
        <v>0</v>
      </c>
      <c r="G290">
        <v>1</v>
      </c>
      <c r="H290" t="s">
        <v>44</v>
      </c>
      <c r="I290">
        <v>1</v>
      </c>
      <c r="J290">
        <v>-13.385578549662212</v>
      </c>
      <c r="K290">
        <v>123.30204897661667</v>
      </c>
      <c r="L290">
        <v>70.538774768379497</v>
      </c>
      <c r="M290">
        <v>-68.390212241589438</v>
      </c>
      <c r="N290">
        <v>151.41878811967541</v>
      </c>
      <c r="O290">
        <v>-14.754319664473872</v>
      </c>
      <c r="P290">
        <v>79.365382998232107</v>
      </c>
      <c r="Q290">
        <v>72.444458573419169</v>
      </c>
      <c r="R290">
        <v>103.15987615987927</v>
      </c>
      <c r="S290">
        <v>1</v>
      </c>
      <c r="T290">
        <v>2</v>
      </c>
      <c r="U290" t="s">
        <v>2818</v>
      </c>
      <c r="W290">
        <f t="shared" si="176"/>
        <v>-9.8280212731782335E-2</v>
      </c>
      <c r="X290">
        <f t="shared" si="177"/>
        <v>0.64111939602149381</v>
      </c>
      <c r="Y290">
        <f t="shared" si="178"/>
        <v>-0.23352397279266615</v>
      </c>
      <c r="Z290">
        <f t="shared" si="179"/>
        <v>-0.4975078946787726</v>
      </c>
      <c r="AA290">
        <f t="shared" si="180"/>
        <v>1.6593819257225275</v>
      </c>
      <c r="AB290">
        <f t="shared" si="181"/>
        <v>-6.7444200102322438E-2</v>
      </c>
      <c r="AC290">
        <f t="shared" si="182"/>
        <v>0.54954038841540609</v>
      </c>
      <c r="AD290">
        <f t="shared" si="183"/>
        <v>0.46798575022321215</v>
      </c>
      <c r="AE290">
        <f t="shared" si="184"/>
        <v>0.73410367098427942</v>
      </c>
      <c r="AF290">
        <f t="shared" si="185"/>
        <v>-0.5239687488631376</v>
      </c>
      <c r="AH290">
        <f t="shared" si="186"/>
        <v>2.6314061021982376</v>
      </c>
      <c r="AI290">
        <f t="shared" si="187"/>
        <v>13.893291561995163</v>
      </c>
      <c r="AJ290">
        <f t="shared" si="188"/>
        <v>0.93285567560150306</v>
      </c>
      <c r="AK290">
        <f t="shared" si="189"/>
        <v>0.93285567560150306</v>
      </c>
      <c r="AL290">
        <f t="shared" si="190"/>
        <v>-6.9504778630305283E-2</v>
      </c>
      <c r="AN290">
        <f>VLOOKUP(J290,counts!$W$8:$Z$13,4,FALSE)</f>
        <v>51</v>
      </c>
      <c r="AO290">
        <f>VLOOKUP(K290,counts!$W$17:$Z$23,4,FALSE)</f>
        <v>73</v>
      </c>
      <c r="AP290">
        <f>VLOOKUP(L290,counts!$W$27:$Z$33,4,FALSE)</f>
        <v>47</v>
      </c>
      <c r="AQ290">
        <f>VLOOKUP(M290,counts!$W$38:$Z$49,4,FALSE)</f>
        <v>40</v>
      </c>
      <c r="AR290">
        <f>VLOOKUP(N290,counts!$W$53:$Z$54,4,FALSE)</f>
        <v>102</v>
      </c>
      <c r="AS290">
        <f>VLOOKUP(O290,counts!$W$58:$Z$62,4,FALSE)</f>
        <v>52</v>
      </c>
      <c r="AT290">
        <f>VLOOKUP(P290,counts!$W$66:$Z$69,4,FALSE)</f>
        <v>70</v>
      </c>
      <c r="AU290">
        <f>VLOOKUP(Q290,counts!$W$73:$Z$75,4,FALSE)</f>
        <v>68</v>
      </c>
      <c r="AV290">
        <f>VLOOKUP(R290,counts!$W$79:$Z$81,4,FALSE)</f>
        <v>75</v>
      </c>
      <c r="AW290">
        <f t="shared" si="191"/>
        <v>578</v>
      </c>
      <c r="AX290">
        <f t="shared" si="192"/>
        <v>1</v>
      </c>
      <c r="AY290">
        <f t="shared" si="193"/>
        <v>2</v>
      </c>
      <c r="AZ290" t="str">
        <f t="shared" si="194"/>
        <v>Train</v>
      </c>
      <c r="BA290" t="str">
        <f t="shared" si="195"/>
        <v>41-50</v>
      </c>
      <c r="BB290" t="str">
        <f t="shared" si="196"/>
        <v>F, G, T</v>
      </c>
      <c r="BC290" t="str">
        <f t="shared" si="197"/>
        <v>41-100</v>
      </c>
      <c r="BD290" t="str">
        <f t="shared" si="198"/>
        <v>IL</v>
      </c>
      <c r="BE290" t="str">
        <f t="shared" si="199"/>
        <v>female</v>
      </c>
      <c r="BF290">
        <f t="shared" si="200"/>
        <v>0</v>
      </c>
      <c r="BG290">
        <f t="shared" si="201"/>
        <v>1</v>
      </c>
      <c r="BH290" t="str">
        <f t="shared" si="202"/>
        <v>C</v>
      </c>
      <c r="BI290">
        <f t="shared" si="203"/>
        <v>1</v>
      </c>
      <c r="BK290">
        <f t="shared" si="204"/>
        <v>-0.10080920839685074</v>
      </c>
      <c r="BL290">
        <f t="shared" si="211"/>
        <v>0.62807202347308144</v>
      </c>
      <c r="BM290">
        <f t="shared" si="212"/>
        <v>0</v>
      </c>
      <c r="BN290">
        <f t="shared" si="213"/>
        <v>-0.48632943178974081</v>
      </c>
      <c r="BO290">
        <f t="shared" si="214"/>
        <v>1.608400077660413</v>
      </c>
      <c r="BP290">
        <f t="shared" si="215"/>
        <v>-6.3943938845999151E-2</v>
      </c>
      <c r="BQ290">
        <f t="shared" si="216"/>
        <v>0.44377010170938269</v>
      </c>
      <c r="BR290">
        <f t="shared" si="217"/>
        <v>0.42637636209158797</v>
      </c>
      <c r="BS290">
        <f t="shared" si="218"/>
        <v>0.51509397558912873</v>
      </c>
      <c r="BT290">
        <f t="shared" si="205"/>
        <v>-0.52064632557427459</v>
      </c>
      <c r="BV290">
        <f t="shared" si="206"/>
        <v>2.4499836359167286</v>
      </c>
      <c r="BW290">
        <f t="shared" si="207"/>
        <v>11.588157088104271</v>
      </c>
      <c r="BX290">
        <f t="shared" si="208"/>
        <v>0.92056025413402298</v>
      </c>
      <c r="BY290">
        <f t="shared" si="209"/>
        <v>0.92056025413402298</v>
      </c>
      <c r="BZ290">
        <f t="shared" si="210"/>
        <v>-8.2772822402377655E-2</v>
      </c>
    </row>
    <row r="291" spans="1:78" x14ac:dyDescent="0.3">
      <c r="A291" t="s">
        <v>2812</v>
      </c>
      <c r="B291" t="s">
        <v>2823</v>
      </c>
      <c r="C291" t="s">
        <v>2851</v>
      </c>
      <c r="D291" t="s">
        <v>2833</v>
      </c>
      <c r="E291" t="s">
        <v>15</v>
      </c>
      <c r="F291">
        <v>1</v>
      </c>
      <c r="G291">
        <v>0</v>
      </c>
      <c r="H291" t="s">
        <v>2843</v>
      </c>
      <c r="I291">
        <v>1</v>
      </c>
      <c r="J291">
        <v>74.751267398446615</v>
      </c>
      <c r="K291">
        <v>123.30204897661667</v>
      </c>
      <c r="L291">
        <v>70.538774768379497</v>
      </c>
      <c r="M291">
        <v>57.761363718906857</v>
      </c>
      <c r="N291">
        <v>151.41878811967541</v>
      </c>
      <c r="O291">
        <v>48.695090775187893</v>
      </c>
      <c r="P291">
        <v>-22.013681658285037</v>
      </c>
      <c r="Q291">
        <v>-22.422560732600829</v>
      </c>
      <c r="R291">
        <v>103.15987615987927</v>
      </c>
      <c r="S291">
        <v>1</v>
      </c>
      <c r="T291">
        <v>2</v>
      </c>
      <c r="U291" t="s">
        <v>2818</v>
      </c>
      <c r="W291">
        <f t="shared" si="176"/>
        <v>0.54884220615739254</v>
      </c>
      <c r="X291">
        <f t="shared" si="177"/>
        <v>0.64111939602149381</v>
      </c>
      <c r="Y291">
        <f t="shared" si="178"/>
        <v>-0.23352397279266615</v>
      </c>
      <c r="Z291">
        <f t="shared" si="179"/>
        <v>0.42018782389584125</v>
      </c>
      <c r="AA291">
        <f t="shared" si="180"/>
        <v>1.6593819257225275</v>
      </c>
      <c r="AB291">
        <f t="shared" si="181"/>
        <v>0.222592537028351</v>
      </c>
      <c r="AC291">
        <f t="shared" si="182"/>
        <v>-0.15242674717787899</v>
      </c>
      <c r="AD291">
        <f t="shared" si="183"/>
        <v>-0.14484805481342802</v>
      </c>
      <c r="AE291">
        <f t="shared" si="184"/>
        <v>0.73410367098427942</v>
      </c>
      <c r="AF291">
        <f t="shared" si="185"/>
        <v>-0.5239687488631376</v>
      </c>
      <c r="AH291">
        <f t="shared" si="186"/>
        <v>3.1714600361627747</v>
      </c>
      <c r="AI291">
        <f t="shared" si="187"/>
        <v>23.842269532161687</v>
      </c>
      <c r="AJ291">
        <f t="shared" si="188"/>
        <v>0.95974602889219263</v>
      </c>
      <c r="AK291">
        <f t="shared" si="189"/>
        <v>0.95974602889219263</v>
      </c>
      <c r="AL291">
        <f t="shared" si="190"/>
        <v>-4.1086582757935274E-2</v>
      </c>
      <c r="AN291">
        <f>VLOOKUP(J291,counts!$W$8:$Z$13,4,FALSE)</f>
        <v>70</v>
      </c>
      <c r="AO291">
        <f>VLOOKUP(K291,counts!$W$17:$Z$23,4,FALSE)</f>
        <v>73</v>
      </c>
      <c r="AP291">
        <f>VLOOKUP(L291,counts!$W$27:$Z$33,4,FALSE)</f>
        <v>47</v>
      </c>
      <c r="AQ291">
        <f>VLOOKUP(M291,counts!$W$38:$Z$49,4,FALSE)</f>
        <v>66</v>
      </c>
      <c r="AR291">
        <f>VLOOKUP(N291,counts!$W$53:$Z$54,4,FALSE)</f>
        <v>102</v>
      </c>
      <c r="AS291">
        <f>VLOOKUP(O291,counts!$W$58:$Z$62,4,FALSE)</f>
        <v>61</v>
      </c>
      <c r="AT291">
        <f>VLOOKUP(P291,counts!$W$66:$Z$69,4,FALSE)</f>
        <v>50</v>
      </c>
      <c r="AU291">
        <f>VLOOKUP(Q291,counts!$W$73:$Z$75,4,FALSE)</f>
        <v>50</v>
      </c>
      <c r="AV291">
        <f>VLOOKUP(R291,counts!$W$79:$Z$81,4,FALSE)</f>
        <v>75</v>
      </c>
      <c r="AW291">
        <f t="shared" si="191"/>
        <v>594</v>
      </c>
      <c r="AX291">
        <f t="shared" si="192"/>
        <v>1</v>
      </c>
      <c r="AY291">
        <f t="shared" si="193"/>
        <v>2</v>
      </c>
      <c r="AZ291" t="str">
        <f t="shared" si="194"/>
        <v>Train</v>
      </c>
      <c r="BA291" t="str">
        <f t="shared" si="195"/>
        <v>51-60</v>
      </c>
      <c r="BB291" t="str">
        <f t="shared" si="196"/>
        <v>F, G, T</v>
      </c>
      <c r="BC291" t="str">
        <f t="shared" si="197"/>
        <v>41-100</v>
      </c>
      <c r="BD291" t="str">
        <f t="shared" si="198"/>
        <v>NY</v>
      </c>
      <c r="BE291" t="str">
        <f t="shared" si="199"/>
        <v>female</v>
      </c>
      <c r="BF291">
        <f t="shared" si="200"/>
        <v>1</v>
      </c>
      <c r="BG291">
        <f t="shared" si="201"/>
        <v>0</v>
      </c>
      <c r="BH291" t="str">
        <f t="shared" si="202"/>
        <v>S, blank</v>
      </c>
      <c r="BI291">
        <f t="shared" si="203"/>
        <v>1</v>
      </c>
      <c r="BK291">
        <f t="shared" si="204"/>
        <v>0.56296528873523233</v>
      </c>
      <c r="BL291">
        <f t="shared" si="211"/>
        <v>0.62807202347308144</v>
      </c>
      <c r="BM291">
        <f t="shared" si="212"/>
        <v>0</v>
      </c>
      <c r="BN291">
        <f t="shared" si="213"/>
        <v>0.41074665915035424</v>
      </c>
      <c r="BO291">
        <f t="shared" si="214"/>
        <v>1.608400077660413</v>
      </c>
      <c r="BP291">
        <f t="shared" si="215"/>
        <v>0.21104029039891525</v>
      </c>
      <c r="BQ291">
        <f t="shared" si="216"/>
        <v>-0.12308910231949276</v>
      </c>
      <c r="BR291">
        <f t="shared" si="217"/>
        <v>-0.13196937436222192</v>
      </c>
      <c r="BS291">
        <f t="shared" si="218"/>
        <v>0.51509397558912873</v>
      </c>
      <c r="BT291">
        <f t="shared" si="205"/>
        <v>-0.52064632557427459</v>
      </c>
      <c r="BV291">
        <f t="shared" si="206"/>
        <v>3.1606135127511363</v>
      </c>
      <c r="BW291">
        <f t="shared" si="207"/>
        <v>23.585061227091156</v>
      </c>
      <c r="BX291">
        <f t="shared" si="208"/>
        <v>0.95932489283784805</v>
      </c>
      <c r="BY291">
        <f t="shared" si="209"/>
        <v>0.95932489283784805</v>
      </c>
      <c r="BZ291">
        <f t="shared" si="210"/>
        <v>-4.152547853436149E-2</v>
      </c>
    </row>
    <row r="292" spans="1:78" x14ac:dyDescent="0.3">
      <c r="A292" t="s">
        <v>2811</v>
      </c>
      <c r="B292" t="s">
        <v>2838</v>
      </c>
      <c r="C292" t="s">
        <v>2851</v>
      </c>
      <c r="D292" t="s">
        <v>2833</v>
      </c>
      <c r="E292" t="s">
        <v>20</v>
      </c>
      <c r="F292">
        <v>1</v>
      </c>
      <c r="G292">
        <v>0</v>
      </c>
      <c r="H292" t="s">
        <v>2843</v>
      </c>
      <c r="I292">
        <v>1</v>
      </c>
      <c r="J292">
        <v>-13.385578549662212</v>
      </c>
      <c r="K292">
        <v>-42.171718189759716</v>
      </c>
      <c r="L292">
        <v>70.538774768379497</v>
      </c>
      <c r="M292">
        <v>57.761363718906857</v>
      </c>
      <c r="N292">
        <v>-108.67008854708662</v>
      </c>
      <c r="O292">
        <v>48.695090775187893</v>
      </c>
      <c r="P292">
        <v>-22.013681658285037</v>
      </c>
      <c r="Q292">
        <v>-22.422560732600829</v>
      </c>
      <c r="R292">
        <v>103.15987615987927</v>
      </c>
      <c r="S292">
        <v>0</v>
      </c>
      <c r="T292">
        <v>2</v>
      </c>
      <c r="U292" t="s">
        <v>2818</v>
      </c>
      <c r="W292">
        <f t="shared" si="176"/>
        <v>-9.8280212731782335E-2</v>
      </c>
      <c r="X292">
        <f t="shared" si="177"/>
        <v>-0.21927540312111751</v>
      </c>
      <c r="Y292">
        <f t="shared" si="178"/>
        <v>-0.23352397279266615</v>
      </c>
      <c r="Z292">
        <f t="shared" si="179"/>
        <v>0.42018782389584125</v>
      </c>
      <c r="AA292">
        <f t="shared" si="180"/>
        <v>-1.1909036060913412</v>
      </c>
      <c r="AB292">
        <f t="shared" si="181"/>
        <v>0.222592537028351</v>
      </c>
      <c r="AC292">
        <f t="shared" si="182"/>
        <v>-0.15242674717787899</v>
      </c>
      <c r="AD292">
        <f t="shared" si="183"/>
        <v>-0.14484805481342802</v>
      </c>
      <c r="AE292">
        <f t="shared" si="184"/>
        <v>0.73410367098427942</v>
      </c>
      <c r="AF292">
        <f t="shared" si="185"/>
        <v>-0.5239687488631376</v>
      </c>
      <c r="AH292">
        <f t="shared" si="186"/>
        <v>-1.1863427136828801</v>
      </c>
      <c r="AI292">
        <f t="shared" si="187"/>
        <v>0.30533592540853727</v>
      </c>
      <c r="AJ292">
        <f t="shared" si="188"/>
        <v>0.23391367652198403</v>
      </c>
      <c r="AK292">
        <f t="shared" si="189"/>
        <v>0.76608632347801597</v>
      </c>
      <c r="AL292">
        <f t="shared" si="190"/>
        <v>-0.26646042175548901</v>
      </c>
      <c r="AN292">
        <f>VLOOKUP(J292,counts!$W$8:$Z$13,4,FALSE)</f>
        <v>51</v>
      </c>
      <c r="AO292">
        <f>VLOOKUP(K292,counts!$W$17:$Z$23,4,FALSE)</f>
        <v>48</v>
      </c>
      <c r="AP292">
        <f>VLOOKUP(L292,counts!$W$27:$Z$33,4,FALSE)</f>
        <v>47</v>
      </c>
      <c r="AQ292">
        <f>VLOOKUP(M292,counts!$W$38:$Z$49,4,FALSE)</f>
        <v>66</v>
      </c>
      <c r="AR292">
        <f>VLOOKUP(N292,counts!$W$53:$Z$54,4,FALSE)</f>
        <v>20</v>
      </c>
      <c r="AS292">
        <f>VLOOKUP(O292,counts!$W$58:$Z$62,4,FALSE)</f>
        <v>61</v>
      </c>
      <c r="AT292">
        <f>VLOOKUP(P292,counts!$W$66:$Z$69,4,FALSE)</f>
        <v>50</v>
      </c>
      <c r="AU292">
        <f>VLOOKUP(Q292,counts!$W$73:$Z$75,4,FALSE)</f>
        <v>50</v>
      </c>
      <c r="AV292">
        <f>VLOOKUP(R292,counts!$W$79:$Z$81,4,FALSE)</f>
        <v>75</v>
      </c>
      <c r="AW292">
        <f t="shared" si="191"/>
        <v>468</v>
      </c>
      <c r="AX292">
        <f t="shared" si="192"/>
        <v>0</v>
      </c>
      <c r="AY292">
        <f t="shared" si="193"/>
        <v>2</v>
      </c>
      <c r="AZ292" t="str">
        <f t="shared" si="194"/>
        <v>Train</v>
      </c>
      <c r="BA292" t="str">
        <f t="shared" si="195"/>
        <v>41-50</v>
      </c>
      <c r="BB292" t="str">
        <f t="shared" si="196"/>
        <v>Blank</v>
      </c>
      <c r="BC292" t="str">
        <f t="shared" si="197"/>
        <v>41-100</v>
      </c>
      <c r="BD292" t="str">
        <f t="shared" si="198"/>
        <v>NY</v>
      </c>
      <c r="BE292" t="str">
        <f t="shared" si="199"/>
        <v>male</v>
      </c>
      <c r="BF292">
        <f t="shared" si="200"/>
        <v>1</v>
      </c>
      <c r="BG292">
        <f t="shared" si="201"/>
        <v>0</v>
      </c>
      <c r="BH292" t="str">
        <f t="shared" si="202"/>
        <v>S, blank</v>
      </c>
      <c r="BI292">
        <f t="shared" si="203"/>
        <v>1</v>
      </c>
      <c r="BK292">
        <f t="shared" si="204"/>
        <v>-0.10080920839685074</v>
      </c>
      <c r="BL292">
        <f t="shared" si="211"/>
        <v>-0.2148129459049134</v>
      </c>
      <c r="BM292">
        <f t="shared" si="212"/>
        <v>0</v>
      </c>
      <c r="BN292">
        <f t="shared" si="213"/>
        <v>0.41074665915035424</v>
      </c>
      <c r="BO292">
        <f t="shared" si="214"/>
        <v>-1.1543150029727813</v>
      </c>
      <c r="BP292">
        <f t="shared" si="215"/>
        <v>0.21104029039891525</v>
      </c>
      <c r="BQ292">
        <f t="shared" si="216"/>
        <v>-0.12308910231949276</v>
      </c>
      <c r="BR292">
        <f t="shared" si="217"/>
        <v>-0.13196937436222192</v>
      </c>
      <c r="BS292">
        <f t="shared" si="218"/>
        <v>0.51509397558912873</v>
      </c>
      <c r="BT292">
        <f t="shared" si="205"/>
        <v>-0.52064632557427459</v>
      </c>
      <c r="BV292">
        <f t="shared" si="206"/>
        <v>-1.1087610343921366</v>
      </c>
      <c r="BW292">
        <f t="shared" si="207"/>
        <v>0.3299675263406171</v>
      </c>
      <c r="BX292">
        <f t="shared" si="208"/>
        <v>0.24810194219442114</v>
      </c>
      <c r="BY292">
        <f t="shared" si="209"/>
        <v>0.75189805780557883</v>
      </c>
      <c r="BZ292">
        <f t="shared" si="210"/>
        <v>-0.28515452565032973</v>
      </c>
    </row>
    <row r="293" spans="1:78" x14ac:dyDescent="0.3">
      <c r="A293" t="s">
        <v>2810</v>
      </c>
      <c r="B293" t="s">
        <v>2838</v>
      </c>
      <c r="C293" t="s">
        <v>2851</v>
      </c>
      <c r="D293" t="s">
        <v>2833</v>
      </c>
      <c r="E293" t="s">
        <v>15</v>
      </c>
      <c r="F293">
        <v>1</v>
      </c>
      <c r="G293">
        <v>0</v>
      </c>
      <c r="H293" t="s">
        <v>2843</v>
      </c>
      <c r="I293">
        <v>1</v>
      </c>
      <c r="J293">
        <v>32.769878926258563</v>
      </c>
      <c r="K293">
        <v>-42.171718189759716</v>
      </c>
      <c r="L293">
        <v>70.538774768379497</v>
      </c>
      <c r="M293">
        <v>57.761363718906857</v>
      </c>
      <c r="N293">
        <v>151.41878811967541</v>
      </c>
      <c r="O293">
        <v>48.695090775187893</v>
      </c>
      <c r="P293">
        <v>-22.013681658285037</v>
      </c>
      <c r="Q293">
        <v>-22.422560732600829</v>
      </c>
      <c r="R293">
        <v>103.15987615987927</v>
      </c>
      <c r="S293">
        <v>1</v>
      </c>
      <c r="T293">
        <v>2</v>
      </c>
      <c r="U293" t="s">
        <v>2818</v>
      </c>
      <c r="W293">
        <f t="shared" si="176"/>
        <v>0.24060451777399761</v>
      </c>
      <c r="X293">
        <f t="shared" si="177"/>
        <v>-0.21927540312111751</v>
      </c>
      <c r="Y293">
        <f t="shared" si="178"/>
        <v>-0.23352397279266615</v>
      </c>
      <c r="Z293">
        <f t="shared" si="179"/>
        <v>0.42018782389584125</v>
      </c>
      <c r="AA293">
        <f t="shared" si="180"/>
        <v>1.6593819257225275</v>
      </c>
      <c r="AB293">
        <f t="shared" si="181"/>
        <v>0.222592537028351</v>
      </c>
      <c r="AC293">
        <f t="shared" si="182"/>
        <v>-0.15242674717787899</v>
      </c>
      <c r="AD293">
        <f t="shared" si="183"/>
        <v>-0.14484805481342802</v>
      </c>
      <c r="AE293">
        <f t="shared" si="184"/>
        <v>0.73410367098427942</v>
      </c>
      <c r="AF293">
        <f t="shared" si="185"/>
        <v>-0.5239687488631376</v>
      </c>
      <c r="AH293">
        <f t="shared" si="186"/>
        <v>2.0028275486367679</v>
      </c>
      <c r="AI293">
        <f t="shared" si="187"/>
        <v>7.409978580157162</v>
      </c>
      <c r="AJ293">
        <f t="shared" si="188"/>
        <v>0.88109363294224796</v>
      </c>
      <c r="AK293">
        <f t="shared" si="189"/>
        <v>0.88109363294224796</v>
      </c>
      <c r="AL293">
        <f t="shared" si="190"/>
        <v>-0.12659137839563747</v>
      </c>
      <c r="AN293">
        <f>VLOOKUP(J293,counts!$W$8:$Z$13,4,FALSE)</f>
        <v>61</v>
      </c>
      <c r="AO293">
        <f>VLOOKUP(K293,counts!$W$17:$Z$23,4,FALSE)</f>
        <v>48</v>
      </c>
      <c r="AP293">
        <f>VLOOKUP(L293,counts!$W$27:$Z$33,4,FALSE)</f>
        <v>47</v>
      </c>
      <c r="AQ293">
        <f>VLOOKUP(M293,counts!$W$38:$Z$49,4,FALSE)</f>
        <v>66</v>
      </c>
      <c r="AR293">
        <f>VLOOKUP(N293,counts!$W$53:$Z$54,4,FALSE)</f>
        <v>102</v>
      </c>
      <c r="AS293">
        <f>VLOOKUP(O293,counts!$W$58:$Z$62,4,FALSE)</f>
        <v>61</v>
      </c>
      <c r="AT293">
        <f>VLOOKUP(P293,counts!$W$66:$Z$69,4,FALSE)</f>
        <v>50</v>
      </c>
      <c r="AU293">
        <f>VLOOKUP(Q293,counts!$W$73:$Z$75,4,FALSE)</f>
        <v>50</v>
      </c>
      <c r="AV293">
        <f>VLOOKUP(R293,counts!$W$79:$Z$81,4,FALSE)</f>
        <v>75</v>
      </c>
      <c r="AW293">
        <f t="shared" si="191"/>
        <v>560</v>
      </c>
      <c r="AX293">
        <f t="shared" si="192"/>
        <v>1</v>
      </c>
      <c r="AY293">
        <f t="shared" si="193"/>
        <v>2</v>
      </c>
      <c r="AZ293" t="str">
        <f t="shared" si="194"/>
        <v>Train</v>
      </c>
      <c r="BA293" t="str">
        <f t="shared" si="195"/>
        <v>31-40</v>
      </c>
      <c r="BB293" t="str">
        <f t="shared" si="196"/>
        <v>Blank</v>
      </c>
      <c r="BC293" t="str">
        <f t="shared" si="197"/>
        <v>41-100</v>
      </c>
      <c r="BD293" t="str">
        <f t="shared" si="198"/>
        <v>NY</v>
      </c>
      <c r="BE293" t="str">
        <f t="shared" si="199"/>
        <v>female</v>
      </c>
      <c r="BF293">
        <f t="shared" si="200"/>
        <v>1</v>
      </c>
      <c r="BG293">
        <f t="shared" si="201"/>
        <v>0</v>
      </c>
      <c r="BH293" t="str">
        <f t="shared" si="202"/>
        <v>S, blank</v>
      </c>
      <c r="BI293">
        <f t="shared" si="203"/>
        <v>1</v>
      </c>
      <c r="BK293">
        <f t="shared" si="204"/>
        <v>0.24679587375027071</v>
      </c>
      <c r="BL293">
        <f t="shared" si="211"/>
        <v>-0.2148129459049134</v>
      </c>
      <c r="BM293">
        <f t="shared" si="212"/>
        <v>0</v>
      </c>
      <c r="BN293">
        <f t="shared" si="213"/>
        <v>0.41074665915035424</v>
      </c>
      <c r="BO293">
        <f t="shared" si="214"/>
        <v>1.608400077660413</v>
      </c>
      <c r="BP293">
        <f t="shared" si="215"/>
        <v>0.21104029039891525</v>
      </c>
      <c r="BQ293">
        <f t="shared" si="216"/>
        <v>-0.12308910231949276</v>
      </c>
      <c r="BR293">
        <f t="shared" si="217"/>
        <v>-0.13196937436222192</v>
      </c>
      <c r="BS293">
        <f t="shared" si="218"/>
        <v>0.51509397558912873</v>
      </c>
      <c r="BT293">
        <f t="shared" si="205"/>
        <v>-0.52064632557427459</v>
      </c>
      <c r="BV293">
        <f t="shared" si="206"/>
        <v>2.0015591283881795</v>
      </c>
      <c r="BW293">
        <f t="shared" si="207"/>
        <v>7.4005855716849149</v>
      </c>
      <c r="BX293">
        <f t="shared" si="208"/>
        <v>0.88096067929233313</v>
      </c>
      <c r="BY293">
        <f t="shared" si="209"/>
        <v>0.88096067929233313</v>
      </c>
      <c r="BZ293">
        <f t="shared" si="210"/>
        <v>-0.1267422859462663</v>
      </c>
    </row>
    <row r="294" spans="1:78" x14ac:dyDescent="0.3">
      <c r="A294" t="s">
        <v>2821</v>
      </c>
      <c r="B294" t="s">
        <v>2838</v>
      </c>
      <c r="C294" t="s">
        <v>2810</v>
      </c>
      <c r="D294" t="s">
        <v>2833</v>
      </c>
      <c r="E294" t="s">
        <v>20</v>
      </c>
      <c r="F294">
        <v>0</v>
      </c>
      <c r="G294">
        <v>0</v>
      </c>
      <c r="H294" t="s">
        <v>44</v>
      </c>
      <c r="I294">
        <v>1</v>
      </c>
      <c r="J294">
        <v>-3.7643689058441341</v>
      </c>
      <c r="K294">
        <v>-42.171718189759716</v>
      </c>
      <c r="L294">
        <v>22.971838090238197</v>
      </c>
      <c r="M294">
        <v>57.761363718906857</v>
      </c>
      <c r="N294">
        <v>-108.67008854708662</v>
      </c>
      <c r="O294">
        <v>-14.754319664473872</v>
      </c>
      <c r="P294">
        <v>-22.013681658285037</v>
      </c>
      <c r="Q294">
        <v>72.444458573419169</v>
      </c>
      <c r="R294">
        <v>103.15987615987927</v>
      </c>
      <c r="S294">
        <v>0</v>
      </c>
      <c r="T294">
        <v>2</v>
      </c>
      <c r="U294" t="s">
        <v>2818</v>
      </c>
      <c r="W294">
        <f t="shared" si="176"/>
        <v>-2.7638923151110589E-2</v>
      </c>
      <c r="X294">
        <f t="shared" si="177"/>
        <v>-0.21927540312111751</v>
      </c>
      <c r="Y294">
        <f t="shared" si="178"/>
        <v>-7.6050015197982379E-2</v>
      </c>
      <c r="Z294">
        <f t="shared" si="179"/>
        <v>0.42018782389584125</v>
      </c>
      <c r="AA294">
        <f t="shared" si="180"/>
        <v>-1.1909036060913412</v>
      </c>
      <c r="AB294">
        <f t="shared" si="181"/>
        <v>-6.7444200102322438E-2</v>
      </c>
      <c r="AC294">
        <f t="shared" si="182"/>
        <v>-0.15242674717787899</v>
      </c>
      <c r="AD294">
        <f t="shared" si="183"/>
        <v>0.46798575022321215</v>
      </c>
      <c r="AE294">
        <f t="shared" si="184"/>
        <v>0.73410367098427942</v>
      </c>
      <c r="AF294">
        <f t="shared" si="185"/>
        <v>-0.5239687488631376</v>
      </c>
      <c r="AH294">
        <f t="shared" si="186"/>
        <v>-0.63543039860155803</v>
      </c>
      <c r="AI294">
        <f t="shared" si="187"/>
        <v>0.52970745390084784</v>
      </c>
      <c r="AJ294">
        <f t="shared" si="188"/>
        <v>0.34628023322371959</v>
      </c>
      <c r="AK294">
        <f t="shared" si="189"/>
        <v>0.65371976677628041</v>
      </c>
      <c r="AL294">
        <f t="shared" si="190"/>
        <v>-0.42507651052127848</v>
      </c>
      <c r="AN294">
        <f>VLOOKUP(J294,counts!$W$8:$Z$13,4,FALSE)</f>
        <v>53</v>
      </c>
      <c r="AO294">
        <f>VLOOKUP(K294,counts!$W$17:$Z$23,4,FALSE)</f>
        <v>48</v>
      </c>
      <c r="AP294">
        <f>VLOOKUP(L294,counts!$W$27:$Z$33,4,FALSE)</f>
        <v>52</v>
      </c>
      <c r="AQ294">
        <f>VLOOKUP(M294,counts!$W$38:$Z$49,4,FALSE)</f>
        <v>66</v>
      </c>
      <c r="AR294">
        <f>VLOOKUP(N294,counts!$W$53:$Z$54,4,FALSE)</f>
        <v>20</v>
      </c>
      <c r="AS294">
        <f>VLOOKUP(O294,counts!$W$58:$Z$62,4,FALSE)</f>
        <v>52</v>
      </c>
      <c r="AT294">
        <f>VLOOKUP(P294,counts!$W$66:$Z$69,4,FALSE)</f>
        <v>50</v>
      </c>
      <c r="AU294">
        <f>VLOOKUP(Q294,counts!$W$73:$Z$75,4,FALSE)</f>
        <v>68</v>
      </c>
      <c r="AV294">
        <f>VLOOKUP(R294,counts!$W$79:$Z$81,4,FALSE)</f>
        <v>75</v>
      </c>
      <c r="AW294">
        <f t="shared" si="191"/>
        <v>484</v>
      </c>
      <c r="AX294">
        <f t="shared" si="192"/>
        <v>0</v>
      </c>
      <c r="AY294">
        <f t="shared" si="193"/>
        <v>2</v>
      </c>
      <c r="AZ294" t="str">
        <f t="shared" si="194"/>
        <v>Train</v>
      </c>
      <c r="BA294" t="str">
        <f t="shared" si="195"/>
        <v>0-17</v>
      </c>
      <c r="BB294" t="str">
        <f t="shared" si="196"/>
        <v>Blank</v>
      </c>
      <c r="BC294" t="str">
        <f t="shared" si="197"/>
        <v>31-40</v>
      </c>
      <c r="BD294" t="str">
        <f t="shared" si="198"/>
        <v>NY</v>
      </c>
      <c r="BE294" t="str">
        <f t="shared" si="199"/>
        <v>male</v>
      </c>
      <c r="BF294">
        <f t="shared" si="200"/>
        <v>0</v>
      </c>
      <c r="BG294">
        <f t="shared" si="201"/>
        <v>0</v>
      </c>
      <c r="BH294" t="str">
        <f t="shared" si="202"/>
        <v>C</v>
      </c>
      <c r="BI294">
        <f t="shared" si="203"/>
        <v>1</v>
      </c>
      <c r="BK294">
        <f t="shared" si="204"/>
        <v>-2.8350141766673408E-2</v>
      </c>
      <c r="BL294">
        <f t="shared" si="211"/>
        <v>-0.2148129459049134</v>
      </c>
      <c r="BM294">
        <f t="shared" si="212"/>
        <v>0</v>
      </c>
      <c r="BN294">
        <f t="shared" si="213"/>
        <v>0.41074665915035424</v>
      </c>
      <c r="BO294">
        <f t="shared" si="214"/>
        <v>-1.1543150029727813</v>
      </c>
      <c r="BP294">
        <f t="shared" si="215"/>
        <v>-6.3943938845999151E-2</v>
      </c>
      <c r="BQ294">
        <f t="shared" si="216"/>
        <v>-0.12308910231949276</v>
      </c>
      <c r="BR294">
        <f t="shared" si="217"/>
        <v>0.42637636209158797</v>
      </c>
      <c r="BS294">
        <f t="shared" si="218"/>
        <v>0.51509397558912873</v>
      </c>
      <c r="BT294">
        <f t="shared" si="205"/>
        <v>-0.52064632557427459</v>
      </c>
      <c r="BV294">
        <f t="shared" si="206"/>
        <v>-0.75294046055306374</v>
      </c>
      <c r="BW294">
        <f t="shared" si="207"/>
        <v>0.47097961763939328</v>
      </c>
      <c r="BX294">
        <f t="shared" si="208"/>
        <v>0.32018092704453277</v>
      </c>
      <c r="BY294">
        <f t="shared" si="209"/>
        <v>0.67981907295546717</v>
      </c>
      <c r="BZ294">
        <f t="shared" si="210"/>
        <v>-0.38592858539780611</v>
      </c>
    </row>
    <row r="295" spans="1:78" x14ac:dyDescent="0.3">
      <c r="A295" t="s">
        <v>2811</v>
      </c>
      <c r="B295" t="s">
        <v>2823</v>
      </c>
      <c r="C295" t="s">
        <v>2851</v>
      </c>
      <c r="D295" t="s">
        <v>2829</v>
      </c>
      <c r="E295" t="s">
        <v>15</v>
      </c>
      <c r="F295">
        <v>1</v>
      </c>
      <c r="G295">
        <v>0</v>
      </c>
      <c r="H295" t="s">
        <v>2843</v>
      </c>
      <c r="I295">
        <v>1</v>
      </c>
      <c r="J295">
        <v>-13.385578549662212</v>
      </c>
      <c r="K295">
        <v>123.30204897661667</v>
      </c>
      <c r="L295">
        <v>70.538774768379497</v>
      </c>
      <c r="M295">
        <v>-23.331657902726029</v>
      </c>
      <c r="N295">
        <v>151.41878811967541</v>
      </c>
      <c r="O295">
        <v>48.695090775187893</v>
      </c>
      <c r="P295">
        <v>-22.013681658285037</v>
      </c>
      <c r="Q295">
        <v>-22.422560732600829</v>
      </c>
      <c r="R295">
        <v>103.15987615987927</v>
      </c>
      <c r="S295">
        <v>1</v>
      </c>
      <c r="T295">
        <v>2</v>
      </c>
      <c r="U295" t="s">
        <v>2818</v>
      </c>
      <c r="W295">
        <f t="shared" si="176"/>
        <v>-9.8280212731782335E-2</v>
      </c>
      <c r="X295">
        <f t="shared" si="177"/>
        <v>0.64111939602149381</v>
      </c>
      <c r="Y295">
        <f t="shared" si="178"/>
        <v>-0.23352397279266615</v>
      </c>
      <c r="Z295">
        <f t="shared" si="179"/>
        <v>-0.16972726976699909</v>
      </c>
      <c r="AA295">
        <f t="shared" si="180"/>
        <v>1.6593819257225275</v>
      </c>
      <c r="AB295">
        <f t="shared" si="181"/>
        <v>0.222592537028351</v>
      </c>
      <c r="AC295">
        <f t="shared" si="182"/>
        <v>-0.15242674717787899</v>
      </c>
      <c r="AD295">
        <f t="shared" si="183"/>
        <v>-0.14484805481342802</v>
      </c>
      <c r="AE295">
        <f t="shared" si="184"/>
        <v>0.73410367098427942</v>
      </c>
      <c r="AF295">
        <f t="shared" si="185"/>
        <v>-0.5239687488631376</v>
      </c>
      <c r="AH295">
        <f t="shared" si="186"/>
        <v>1.9344225236107588</v>
      </c>
      <c r="AI295">
        <f t="shared" si="187"/>
        <v>6.9200467377076027</v>
      </c>
      <c r="AJ295">
        <f t="shared" si="188"/>
        <v>0.87373811883723274</v>
      </c>
      <c r="AK295">
        <f t="shared" si="189"/>
        <v>0.87373811883723274</v>
      </c>
      <c r="AL295">
        <f t="shared" si="190"/>
        <v>-0.13497458342387086</v>
      </c>
      <c r="AN295">
        <f>VLOOKUP(J295,counts!$W$8:$Z$13,4,FALSE)</f>
        <v>51</v>
      </c>
      <c r="AO295">
        <f>VLOOKUP(K295,counts!$W$17:$Z$23,4,FALSE)</f>
        <v>73</v>
      </c>
      <c r="AP295">
        <f>VLOOKUP(L295,counts!$W$27:$Z$33,4,FALSE)</f>
        <v>47</v>
      </c>
      <c r="AQ295">
        <f>VLOOKUP(M295,counts!$W$38:$Z$49,4,FALSE)</f>
        <v>49</v>
      </c>
      <c r="AR295">
        <f>VLOOKUP(N295,counts!$W$53:$Z$54,4,FALSE)</f>
        <v>102</v>
      </c>
      <c r="AS295">
        <f>VLOOKUP(O295,counts!$W$58:$Z$62,4,FALSE)</f>
        <v>61</v>
      </c>
      <c r="AT295">
        <f>VLOOKUP(P295,counts!$W$66:$Z$69,4,FALSE)</f>
        <v>50</v>
      </c>
      <c r="AU295">
        <f>VLOOKUP(Q295,counts!$W$73:$Z$75,4,FALSE)</f>
        <v>50</v>
      </c>
      <c r="AV295">
        <f>VLOOKUP(R295,counts!$W$79:$Z$81,4,FALSE)</f>
        <v>75</v>
      </c>
      <c r="AW295">
        <f t="shared" si="191"/>
        <v>558</v>
      </c>
      <c r="AX295">
        <f t="shared" si="192"/>
        <v>1</v>
      </c>
      <c r="AY295">
        <f t="shared" si="193"/>
        <v>2</v>
      </c>
      <c r="AZ295" t="str">
        <f t="shared" si="194"/>
        <v>Train</v>
      </c>
      <c r="BA295" t="str">
        <f t="shared" si="195"/>
        <v>41-50</v>
      </c>
      <c r="BB295" t="str">
        <f t="shared" si="196"/>
        <v>F, G, T</v>
      </c>
      <c r="BC295" t="str">
        <f t="shared" si="197"/>
        <v>41-100</v>
      </c>
      <c r="BD295" t="str">
        <f t="shared" si="198"/>
        <v>MA</v>
      </c>
      <c r="BE295" t="str">
        <f t="shared" si="199"/>
        <v>female</v>
      </c>
      <c r="BF295">
        <f t="shared" si="200"/>
        <v>1</v>
      </c>
      <c r="BG295">
        <f t="shared" si="201"/>
        <v>0</v>
      </c>
      <c r="BH295" t="str">
        <f t="shared" si="202"/>
        <v>S, blank</v>
      </c>
      <c r="BI295">
        <f t="shared" si="203"/>
        <v>1</v>
      </c>
      <c r="BK295">
        <f t="shared" si="204"/>
        <v>-0.10080920839685074</v>
      </c>
      <c r="BL295">
        <f t="shared" si="211"/>
        <v>0.62807202347308144</v>
      </c>
      <c r="BM295">
        <f t="shared" si="212"/>
        <v>0</v>
      </c>
      <c r="BN295">
        <f t="shared" si="213"/>
        <v>-0.16591368206991919</v>
      </c>
      <c r="BO295">
        <f t="shared" si="214"/>
        <v>1.608400077660413</v>
      </c>
      <c r="BP295">
        <f t="shared" si="215"/>
        <v>0.21104029039891525</v>
      </c>
      <c r="BQ295">
        <f t="shared" si="216"/>
        <v>-0.12308910231949276</v>
      </c>
      <c r="BR295">
        <f t="shared" si="217"/>
        <v>-0.13196937436222192</v>
      </c>
      <c r="BS295">
        <f t="shared" si="218"/>
        <v>0.51509397558912873</v>
      </c>
      <c r="BT295">
        <f t="shared" si="205"/>
        <v>-0.52064632557427459</v>
      </c>
      <c r="BV295">
        <f t="shared" si="206"/>
        <v>1.9201786743987797</v>
      </c>
      <c r="BW295">
        <f t="shared" si="207"/>
        <v>6.8221773088288193</v>
      </c>
      <c r="BX295">
        <f t="shared" si="208"/>
        <v>0.87215835687190202</v>
      </c>
      <c r="BY295">
        <f t="shared" si="209"/>
        <v>0.87215835687190202</v>
      </c>
      <c r="BZ295">
        <f t="shared" si="210"/>
        <v>-0.13678426964347068</v>
      </c>
    </row>
    <row r="296" spans="1:78" x14ac:dyDescent="0.3">
      <c r="A296" t="s">
        <v>2821</v>
      </c>
      <c r="B296" t="s">
        <v>2823</v>
      </c>
      <c r="C296" t="s">
        <v>2849</v>
      </c>
      <c r="D296" t="s">
        <v>2839</v>
      </c>
      <c r="E296" t="s">
        <v>20</v>
      </c>
      <c r="F296">
        <v>0</v>
      </c>
      <c r="G296">
        <v>0</v>
      </c>
      <c r="H296" t="s">
        <v>2843</v>
      </c>
      <c r="I296">
        <v>1</v>
      </c>
      <c r="J296">
        <v>-3.7643689058441341</v>
      </c>
      <c r="K296">
        <v>123.30204897661667</v>
      </c>
      <c r="L296">
        <v>40.172297072540438</v>
      </c>
      <c r="M296">
        <v>40.634191658169868</v>
      </c>
      <c r="N296">
        <v>-108.67008854708662</v>
      </c>
      <c r="O296">
        <v>-14.754319664473872</v>
      </c>
      <c r="P296">
        <v>-22.013681658285037</v>
      </c>
      <c r="Q296">
        <v>-22.422560732600829</v>
      </c>
      <c r="R296">
        <v>103.15987615987927</v>
      </c>
      <c r="S296">
        <v>0</v>
      </c>
      <c r="T296">
        <v>2</v>
      </c>
      <c r="U296" t="s">
        <v>2818</v>
      </c>
      <c r="W296">
        <f t="shared" si="176"/>
        <v>-2.7638923151110589E-2</v>
      </c>
      <c r="X296">
        <f t="shared" si="177"/>
        <v>0.64111939602149381</v>
      </c>
      <c r="Y296">
        <f t="shared" si="178"/>
        <v>-0.13299344140000791</v>
      </c>
      <c r="Z296">
        <f t="shared" si="179"/>
        <v>0.29559538538083652</v>
      </c>
      <c r="AA296">
        <f t="shared" si="180"/>
        <v>-1.1909036060913412</v>
      </c>
      <c r="AB296">
        <f t="shared" si="181"/>
        <v>-6.7444200102322438E-2</v>
      </c>
      <c r="AC296">
        <f t="shared" si="182"/>
        <v>-0.15242674717787899</v>
      </c>
      <c r="AD296">
        <f t="shared" si="183"/>
        <v>-0.14484805481342802</v>
      </c>
      <c r="AE296">
        <f t="shared" si="184"/>
        <v>0.73410367098427942</v>
      </c>
      <c r="AF296">
        <f t="shared" si="185"/>
        <v>-0.5239687488631376</v>
      </c>
      <c r="AH296">
        <f t="shared" si="186"/>
        <v>-0.56940526921261692</v>
      </c>
      <c r="AI296">
        <f t="shared" si="187"/>
        <v>0.56586187412331568</v>
      </c>
      <c r="AJ296">
        <f t="shared" si="188"/>
        <v>0.36137406719869636</v>
      </c>
      <c r="AK296">
        <f t="shared" si="189"/>
        <v>0.63862593280130364</v>
      </c>
      <c r="AL296">
        <f t="shared" si="190"/>
        <v>-0.44843639069211078</v>
      </c>
      <c r="AN296">
        <f>VLOOKUP(J296,counts!$W$8:$Z$13,4,FALSE)</f>
        <v>53</v>
      </c>
      <c r="AO296">
        <f>VLOOKUP(K296,counts!$W$17:$Z$23,4,FALSE)</f>
        <v>73</v>
      </c>
      <c r="AP296">
        <f>VLOOKUP(L296,counts!$W$27:$Z$33,4,FALSE)</f>
        <v>50</v>
      </c>
      <c r="AQ296">
        <f>VLOOKUP(M296,counts!$W$38:$Z$49,4,FALSE)</f>
        <v>63</v>
      </c>
      <c r="AR296">
        <f>VLOOKUP(N296,counts!$W$53:$Z$54,4,FALSE)</f>
        <v>20</v>
      </c>
      <c r="AS296">
        <f>VLOOKUP(O296,counts!$W$58:$Z$62,4,FALSE)</f>
        <v>52</v>
      </c>
      <c r="AT296">
        <f>VLOOKUP(P296,counts!$W$66:$Z$69,4,FALSE)</f>
        <v>50</v>
      </c>
      <c r="AU296">
        <f>VLOOKUP(Q296,counts!$W$73:$Z$75,4,FALSE)</f>
        <v>50</v>
      </c>
      <c r="AV296">
        <f>VLOOKUP(R296,counts!$W$79:$Z$81,4,FALSE)</f>
        <v>75</v>
      </c>
      <c r="AW296">
        <f t="shared" si="191"/>
        <v>486</v>
      </c>
      <c r="AX296">
        <f t="shared" si="192"/>
        <v>0</v>
      </c>
      <c r="AY296">
        <f t="shared" si="193"/>
        <v>2</v>
      </c>
      <c r="AZ296" t="str">
        <f t="shared" si="194"/>
        <v>Train</v>
      </c>
      <c r="BA296" t="str">
        <f t="shared" si="195"/>
        <v>0-17</v>
      </c>
      <c r="BB296" t="str">
        <f t="shared" si="196"/>
        <v>F, G, T</v>
      </c>
      <c r="BC296" t="str">
        <f t="shared" si="197"/>
        <v>21-30</v>
      </c>
      <c r="BD296" t="str">
        <f t="shared" si="198"/>
        <v>Others</v>
      </c>
      <c r="BE296" t="str">
        <f t="shared" si="199"/>
        <v>male</v>
      </c>
      <c r="BF296">
        <f t="shared" si="200"/>
        <v>0</v>
      </c>
      <c r="BG296">
        <f t="shared" si="201"/>
        <v>0</v>
      </c>
      <c r="BH296" t="str">
        <f t="shared" si="202"/>
        <v>S, blank</v>
      </c>
      <c r="BI296">
        <f t="shared" si="203"/>
        <v>1</v>
      </c>
      <c r="BK296">
        <f t="shared" si="204"/>
        <v>-2.8350141766673408E-2</v>
      </c>
      <c r="BL296">
        <f t="shared" si="211"/>
        <v>0.62807202347308144</v>
      </c>
      <c r="BM296">
        <f t="shared" si="212"/>
        <v>0</v>
      </c>
      <c r="BN296">
        <f t="shared" si="213"/>
        <v>0.28895367761902863</v>
      </c>
      <c r="BO296">
        <f t="shared" si="214"/>
        <v>-1.1543150029727813</v>
      </c>
      <c r="BP296">
        <f t="shared" si="215"/>
        <v>-6.3943938845999151E-2</v>
      </c>
      <c r="BQ296">
        <f t="shared" si="216"/>
        <v>-0.12308910231949276</v>
      </c>
      <c r="BR296">
        <f t="shared" si="217"/>
        <v>-0.13196937436222192</v>
      </c>
      <c r="BS296">
        <f t="shared" si="218"/>
        <v>0.51509397558912873</v>
      </c>
      <c r="BT296">
        <f t="shared" si="205"/>
        <v>-0.52064632557427459</v>
      </c>
      <c r="BV296">
        <f t="shared" si="206"/>
        <v>-0.59019420916020426</v>
      </c>
      <c r="BW296">
        <f t="shared" si="207"/>
        <v>0.55421963975121968</v>
      </c>
      <c r="BX296">
        <f t="shared" si="208"/>
        <v>0.35659029494694344</v>
      </c>
      <c r="BY296">
        <f t="shared" si="209"/>
        <v>0.6434097050530565</v>
      </c>
      <c r="BZ296">
        <f t="shared" si="210"/>
        <v>-0.44097358027938444</v>
      </c>
    </row>
    <row r="297" spans="1:78" x14ac:dyDescent="0.3">
      <c r="A297" t="s">
        <v>2812</v>
      </c>
      <c r="B297" t="s">
        <v>2838</v>
      </c>
      <c r="C297" t="s">
        <v>2849</v>
      </c>
      <c r="D297" t="s">
        <v>2838</v>
      </c>
      <c r="E297" t="s">
        <v>15</v>
      </c>
      <c r="F297">
        <v>0</v>
      </c>
      <c r="G297">
        <v>0</v>
      </c>
      <c r="H297" t="s">
        <v>44</v>
      </c>
      <c r="I297">
        <v>1</v>
      </c>
      <c r="J297">
        <v>74.751267398446615</v>
      </c>
      <c r="K297">
        <v>-42.171718189759716</v>
      </c>
      <c r="L297">
        <v>40.172297072540438</v>
      </c>
      <c r="M297">
        <v>-33.757758935166962</v>
      </c>
      <c r="N297">
        <v>151.41878811967541</v>
      </c>
      <c r="O297">
        <v>-14.754319664473872</v>
      </c>
      <c r="P297">
        <v>-22.013681658285037</v>
      </c>
      <c r="Q297">
        <v>72.444458573419169</v>
      </c>
      <c r="R297">
        <v>103.15987615987927</v>
      </c>
      <c r="S297">
        <v>1</v>
      </c>
      <c r="T297">
        <v>2</v>
      </c>
      <c r="U297" t="s">
        <v>2818</v>
      </c>
      <c r="W297">
        <f t="shared" si="176"/>
        <v>0.54884220615739254</v>
      </c>
      <c r="X297">
        <f t="shared" si="177"/>
        <v>-0.21927540312111751</v>
      </c>
      <c r="Y297">
        <f t="shared" si="178"/>
        <v>-0.13299344140000791</v>
      </c>
      <c r="Z297">
        <f t="shared" si="179"/>
        <v>-0.24557244416175711</v>
      </c>
      <c r="AA297">
        <f t="shared" si="180"/>
        <v>1.6593819257225275</v>
      </c>
      <c r="AB297">
        <f t="shared" si="181"/>
        <v>-6.7444200102322438E-2</v>
      </c>
      <c r="AC297">
        <f t="shared" si="182"/>
        <v>-0.15242674717787899</v>
      </c>
      <c r="AD297">
        <f t="shared" si="183"/>
        <v>0.46798575022321215</v>
      </c>
      <c r="AE297">
        <f t="shared" si="184"/>
        <v>0.73410367098427942</v>
      </c>
      <c r="AF297">
        <f t="shared" si="185"/>
        <v>-0.5239687488631376</v>
      </c>
      <c r="AH297">
        <f t="shared" si="186"/>
        <v>2.0686325682611901</v>
      </c>
      <c r="AI297">
        <f t="shared" si="187"/>
        <v>7.9139938690104108</v>
      </c>
      <c r="AJ297">
        <f t="shared" si="188"/>
        <v>0.88781684005005757</v>
      </c>
      <c r="AK297">
        <f t="shared" si="189"/>
        <v>0.88781684005005757</v>
      </c>
      <c r="AL297">
        <f t="shared" si="190"/>
        <v>-0.11898981846962493</v>
      </c>
      <c r="AN297">
        <f>VLOOKUP(J297,counts!$W$8:$Z$13,4,FALSE)</f>
        <v>70</v>
      </c>
      <c r="AO297">
        <f>VLOOKUP(K297,counts!$W$17:$Z$23,4,FALSE)</f>
        <v>48</v>
      </c>
      <c r="AP297">
        <f>VLOOKUP(L297,counts!$W$27:$Z$33,4,FALSE)</f>
        <v>50</v>
      </c>
      <c r="AQ297">
        <f>VLOOKUP(M297,counts!$W$38:$Z$49,4,FALSE)</f>
        <v>47</v>
      </c>
      <c r="AR297">
        <f>VLOOKUP(N297,counts!$W$53:$Z$54,4,FALSE)</f>
        <v>102</v>
      </c>
      <c r="AS297">
        <f>VLOOKUP(O297,counts!$W$58:$Z$62,4,FALSE)</f>
        <v>52</v>
      </c>
      <c r="AT297">
        <f>VLOOKUP(P297,counts!$W$66:$Z$69,4,FALSE)</f>
        <v>50</v>
      </c>
      <c r="AU297">
        <f>VLOOKUP(Q297,counts!$W$73:$Z$75,4,FALSE)</f>
        <v>68</v>
      </c>
      <c r="AV297">
        <f>VLOOKUP(R297,counts!$W$79:$Z$81,4,FALSE)</f>
        <v>75</v>
      </c>
      <c r="AW297">
        <f t="shared" si="191"/>
        <v>562</v>
      </c>
      <c r="AX297">
        <f t="shared" si="192"/>
        <v>1</v>
      </c>
      <c r="AY297">
        <f t="shared" si="193"/>
        <v>2</v>
      </c>
      <c r="AZ297" t="str">
        <f t="shared" si="194"/>
        <v>Train</v>
      </c>
      <c r="BA297" t="str">
        <f t="shared" si="195"/>
        <v>51-60</v>
      </c>
      <c r="BB297" t="str">
        <f t="shared" si="196"/>
        <v>Blank</v>
      </c>
      <c r="BC297" t="str">
        <f t="shared" si="197"/>
        <v>21-30</v>
      </c>
      <c r="BD297" t="str">
        <f t="shared" si="198"/>
        <v>Blank</v>
      </c>
      <c r="BE297" t="str">
        <f t="shared" si="199"/>
        <v>female</v>
      </c>
      <c r="BF297">
        <f t="shared" si="200"/>
        <v>0</v>
      </c>
      <c r="BG297">
        <f t="shared" si="201"/>
        <v>0</v>
      </c>
      <c r="BH297" t="str">
        <f t="shared" si="202"/>
        <v>C</v>
      </c>
      <c r="BI297">
        <f t="shared" si="203"/>
        <v>1</v>
      </c>
      <c r="BK297">
        <f t="shared" si="204"/>
        <v>0.56296528873523233</v>
      </c>
      <c r="BL297">
        <f t="shared" si="211"/>
        <v>-0.2148129459049134</v>
      </c>
      <c r="BM297">
        <f t="shared" si="212"/>
        <v>0</v>
      </c>
      <c r="BN297">
        <f t="shared" si="213"/>
        <v>-0.24005469764357676</v>
      </c>
      <c r="BO297">
        <f t="shared" si="214"/>
        <v>1.608400077660413</v>
      </c>
      <c r="BP297">
        <f t="shared" si="215"/>
        <v>-6.3943938845999151E-2</v>
      </c>
      <c r="BQ297">
        <f t="shared" si="216"/>
        <v>-0.12308910231949276</v>
      </c>
      <c r="BR297">
        <f t="shared" si="217"/>
        <v>0.42637636209158797</v>
      </c>
      <c r="BS297">
        <f t="shared" si="218"/>
        <v>0.51509397558912873</v>
      </c>
      <c r="BT297">
        <f t="shared" si="205"/>
        <v>-0.52064632557427459</v>
      </c>
      <c r="BV297">
        <f t="shared" si="206"/>
        <v>1.9502886937881054</v>
      </c>
      <c r="BW297">
        <f t="shared" si="207"/>
        <v>7.0307170119603635</v>
      </c>
      <c r="BX297">
        <f t="shared" si="208"/>
        <v>0.87547811751918636</v>
      </c>
      <c r="BY297">
        <f t="shared" si="209"/>
        <v>0.87547811751918636</v>
      </c>
      <c r="BZ297">
        <f t="shared" si="210"/>
        <v>-0.13298512183565539</v>
      </c>
    </row>
    <row r="298" spans="1:78" x14ac:dyDescent="0.3">
      <c r="A298" t="s">
        <v>2820</v>
      </c>
      <c r="B298" t="s">
        <v>2838</v>
      </c>
      <c r="C298" t="s">
        <v>2851</v>
      </c>
      <c r="D298" t="s">
        <v>2833</v>
      </c>
      <c r="E298" t="s">
        <v>20</v>
      </c>
      <c r="F298">
        <v>0</v>
      </c>
      <c r="G298">
        <v>0</v>
      </c>
      <c r="H298" t="s">
        <v>2843</v>
      </c>
      <c r="I298">
        <v>1</v>
      </c>
      <c r="J298">
        <v>-11.613432440426715</v>
      </c>
      <c r="K298">
        <v>-42.171718189759716</v>
      </c>
      <c r="L298">
        <v>70.538774768379497</v>
      </c>
      <c r="M298">
        <v>57.761363718906857</v>
      </c>
      <c r="N298">
        <v>-108.67008854708662</v>
      </c>
      <c r="O298">
        <v>-14.754319664473872</v>
      </c>
      <c r="P298">
        <v>-22.013681658285037</v>
      </c>
      <c r="Q298">
        <v>-22.422560732600829</v>
      </c>
      <c r="R298">
        <v>103.15987615987927</v>
      </c>
      <c r="S298">
        <v>0</v>
      </c>
      <c r="T298">
        <v>2</v>
      </c>
      <c r="U298" t="s">
        <v>2818</v>
      </c>
      <c r="W298">
        <f t="shared" si="176"/>
        <v>-8.5268679762827468E-2</v>
      </c>
      <c r="X298">
        <f t="shared" si="177"/>
        <v>-0.21927540312111751</v>
      </c>
      <c r="Y298">
        <f t="shared" si="178"/>
        <v>-0.23352397279266615</v>
      </c>
      <c r="Z298">
        <f t="shared" si="179"/>
        <v>0.42018782389584125</v>
      </c>
      <c r="AA298">
        <f t="shared" si="180"/>
        <v>-1.1909036060913412</v>
      </c>
      <c r="AB298">
        <f t="shared" si="181"/>
        <v>-6.7444200102322438E-2</v>
      </c>
      <c r="AC298">
        <f t="shared" si="182"/>
        <v>-0.15242674717787899</v>
      </c>
      <c r="AD298">
        <f t="shared" si="183"/>
        <v>-0.14484805481342802</v>
      </c>
      <c r="AE298">
        <f t="shared" si="184"/>
        <v>0.73410367098427942</v>
      </c>
      <c r="AF298">
        <f t="shared" si="185"/>
        <v>-0.5239687488631376</v>
      </c>
      <c r="AH298">
        <f t="shared" si="186"/>
        <v>-1.4633679178445989</v>
      </c>
      <c r="AI298">
        <f t="shared" si="187"/>
        <v>0.23145543767154203</v>
      </c>
      <c r="AJ298">
        <f t="shared" si="188"/>
        <v>0.18795275134696071</v>
      </c>
      <c r="AK298">
        <f t="shared" si="189"/>
        <v>0.81204724865303923</v>
      </c>
      <c r="AL298">
        <f t="shared" si="190"/>
        <v>-0.20819675251696115</v>
      </c>
      <c r="AN298">
        <f>VLOOKUP(J298,counts!$W$8:$Z$13,4,FALSE)</f>
        <v>52</v>
      </c>
      <c r="AO298">
        <f>VLOOKUP(K298,counts!$W$17:$Z$23,4,FALSE)</f>
        <v>48</v>
      </c>
      <c r="AP298">
        <f>VLOOKUP(L298,counts!$W$27:$Z$33,4,FALSE)</f>
        <v>47</v>
      </c>
      <c r="AQ298">
        <f>VLOOKUP(M298,counts!$W$38:$Z$49,4,FALSE)</f>
        <v>66</v>
      </c>
      <c r="AR298">
        <f>VLOOKUP(N298,counts!$W$53:$Z$54,4,FALSE)</f>
        <v>20</v>
      </c>
      <c r="AS298">
        <f>VLOOKUP(O298,counts!$W$58:$Z$62,4,FALSE)</f>
        <v>52</v>
      </c>
      <c r="AT298">
        <f>VLOOKUP(P298,counts!$W$66:$Z$69,4,FALSE)</f>
        <v>50</v>
      </c>
      <c r="AU298">
        <f>VLOOKUP(Q298,counts!$W$73:$Z$75,4,FALSE)</f>
        <v>50</v>
      </c>
      <c r="AV298">
        <f>VLOOKUP(R298,counts!$W$79:$Z$81,4,FALSE)</f>
        <v>75</v>
      </c>
      <c r="AW298">
        <f t="shared" si="191"/>
        <v>460</v>
      </c>
      <c r="AX298">
        <f t="shared" si="192"/>
        <v>0</v>
      </c>
      <c r="AY298">
        <f t="shared" si="193"/>
        <v>2</v>
      </c>
      <c r="AZ298" t="str">
        <f t="shared" si="194"/>
        <v>Train</v>
      </c>
      <c r="BA298" t="str">
        <f t="shared" si="195"/>
        <v>18-30</v>
      </c>
      <c r="BB298" t="str">
        <f t="shared" si="196"/>
        <v>Blank</v>
      </c>
      <c r="BC298" t="str">
        <f t="shared" si="197"/>
        <v>41-100</v>
      </c>
      <c r="BD298" t="str">
        <f t="shared" si="198"/>
        <v>NY</v>
      </c>
      <c r="BE298" t="str">
        <f t="shared" si="199"/>
        <v>male</v>
      </c>
      <c r="BF298">
        <f t="shared" si="200"/>
        <v>0</v>
      </c>
      <c r="BG298">
        <f t="shared" si="201"/>
        <v>0</v>
      </c>
      <c r="BH298" t="str">
        <f t="shared" si="202"/>
        <v>S, blank</v>
      </c>
      <c r="BI298">
        <f t="shared" si="203"/>
        <v>1</v>
      </c>
      <c r="BK298">
        <f t="shared" si="204"/>
        <v>-8.7462856143731463E-2</v>
      </c>
      <c r="BL298">
        <f t="shared" si="211"/>
        <v>-0.2148129459049134</v>
      </c>
      <c r="BM298">
        <f t="shared" si="212"/>
        <v>0</v>
      </c>
      <c r="BN298">
        <f t="shared" si="213"/>
        <v>0.41074665915035424</v>
      </c>
      <c r="BO298">
        <f t="shared" si="214"/>
        <v>-1.1543150029727813</v>
      </c>
      <c r="BP298">
        <f t="shared" si="215"/>
        <v>-6.3943938845999151E-2</v>
      </c>
      <c r="BQ298">
        <f t="shared" si="216"/>
        <v>-0.12308910231949276</v>
      </c>
      <c r="BR298">
        <f t="shared" si="217"/>
        <v>-0.13196937436222192</v>
      </c>
      <c r="BS298">
        <f t="shared" si="218"/>
        <v>0.51509397558912873</v>
      </c>
      <c r="BT298">
        <f t="shared" si="205"/>
        <v>-0.52064632557427459</v>
      </c>
      <c r="BV298">
        <f t="shared" si="206"/>
        <v>-1.3703989113839317</v>
      </c>
      <c r="BW298">
        <f t="shared" si="207"/>
        <v>0.25400561360926766</v>
      </c>
      <c r="BX298">
        <f t="shared" si="208"/>
        <v>0.20255540394128779</v>
      </c>
      <c r="BY298">
        <f t="shared" si="209"/>
        <v>0.79744459605871221</v>
      </c>
      <c r="BZ298">
        <f t="shared" si="210"/>
        <v>-0.2263429187631236</v>
      </c>
    </row>
    <row r="299" spans="1:78" x14ac:dyDescent="0.3">
      <c r="A299" t="s">
        <v>2812</v>
      </c>
      <c r="B299" t="s">
        <v>2823</v>
      </c>
      <c r="C299" t="s">
        <v>2826</v>
      </c>
      <c r="D299" t="s">
        <v>2838</v>
      </c>
      <c r="E299" t="s">
        <v>15</v>
      </c>
      <c r="F299">
        <v>0</v>
      </c>
      <c r="G299">
        <v>0</v>
      </c>
      <c r="H299" t="s">
        <v>44</v>
      </c>
      <c r="I299">
        <v>1</v>
      </c>
      <c r="J299">
        <v>74.751267398446615</v>
      </c>
      <c r="K299">
        <v>123.30204897661667</v>
      </c>
      <c r="L299">
        <v>163.84855978743315</v>
      </c>
      <c r="M299">
        <v>-33.757758935166962</v>
      </c>
      <c r="N299">
        <v>151.41878811967541</v>
      </c>
      <c r="O299">
        <v>-14.754319664473872</v>
      </c>
      <c r="P299">
        <v>-22.013681658285037</v>
      </c>
      <c r="Q299">
        <v>72.444458573419169</v>
      </c>
      <c r="R299">
        <v>103.15987615987927</v>
      </c>
      <c r="S299">
        <v>1</v>
      </c>
      <c r="T299">
        <v>2</v>
      </c>
      <c r="U299" t="s">
        <v>2818</v>
      </c>
      <c r="W299">
        <f t="shared" si="176"/>
        <v>0.54884220615739254</v>
      </c>
      <c r="X299">
        <f t="shared" si="177"/>
        <v>0.64111939602149381</v>
      </c>
      <c r="Y299">
        <f t="shared" si="178"/>
        <v>-0.54243310496328723</v>
      </c>
      <c r="Z299">
        <f t="shared" si="179"/>
        <v>-0.24557244416175711</v>
      </c>
      <c r="AA299">
        <f t="shared" si="180"/>
        <v>1.6593819257225275</v>
      </c>
      <c r="AB299">
        <f t="shared" si="181"/>
        <v>-6.7444200102322438E-2</v>
      </c>
      <c r="AC299">
        <f t="shared" si="182"/>
        <v>-0.15242674717787899</v>
      </c>
      <c r="AD299">
        <f t="shared" si="183"/>
        <v>0.46798575022321215</v>
      </c>
      <c r="AE299">
        <f t="shared" si="184"/>
        <v>0.73410367098427942</v>
      </c>
      <c r="AF299">
        <f t="shared" si="185"/>
        <v>-0.5239687488631376</v>
      </c>
      <c r="AH299">
        <f t="shared" si="186"/>
        <v>2.5195877038405223</v>
      </c>
      <c r="AI299">
        <f t="shared" si="187"/>
        <v>12.423473457117201</v>
      </c>
      <c r="AJ299">
        <f t="shared" si="188"/>
        <v>0.92550363337815555</v>
      </c>
      <c r="AK299">
        <f t="shared" si="189"/>
        <v>0.92550363337815555</v>
      </c>
      <c r="AL299">
        <f t="shared" si="190"/>
        <v>-7.7417221121990024E-2</v>
      </c>
      <c r="AN299">
        <f>VLOOKUP(J299,counts!$W$8:$Z$13,4,FALSE)</f>
        <v>70</v>
      </c>
      <c r="AO299">
        <f>VLOOKUP(K299,counts!$W$17:$Z$23,4,FALSE)</f>
        <v>73</v>
      </c>
      <c r="AP299">
        <f>VLOOKUP(L299,counts!$W$27:$Z$33,4,FALSE)</f>
        <v>38</v>
      </c>
      <c r="AQ299">
        <f>VLOOKUP(M299,counts!$W$38:$Z$49,4,FALSE)</f>
        <v>47</v>
      </c>
      <c r="AR299">
        <f>VLOOKUP(N299,counts!$W$53:$Z$54,4,FALSE)</f>
        <v>102</v>
      </c>
      <c r="AS299">
        <f>VLOOKUP(O299,counts!$W$58:$Z$62,4,FALSE)</f>
        <v>52</v>
      </c>
      <c r="AT299">
        <f>VLOOKUP(P299,counts!$W$66:$Z$69,4,FALSE)</f>
        <v>50</v>
      </c>
      <c r="AU299">
        <f>VLOOKUP(Q299,counts!$W$73:$Z$75,4,FALSE)</f>
        <v>68</v>
      </c>
      <c r="AV299">
        <f>VLOOKUP(R299,counts!$W$79:$Z$81,4,FALSE)</f>
        <v>75</v>
      </c>
      <c r="AW299">
        <f t="shared" si="191"/>
        <v>575</v>
      </c>
      <c r="AX299">
        <f t="shared" si="192"/>
        <v>1</v>
      </c>
      <c r="AY299">
        <f t="shared" si="193"/>
        <v>2</v>
      </c>
      <c r="AZ299" t="str">
        <f t="shared" si="194"/>
        <v>Train</v>
      </c>
      <c r="BA299" t="str">
        <f t="shared" si="195"/>
        <v>51-60</v>
      </c>
      <c r="BB299" t="str">
        <f t="shared" si="196"/>
        <v>F, G, T</v>
      </c>
      <c r="BC299" t="str">
        <f t="shared" si="197"/>
        <v>100+</v>
      </c>
      <c r="BD299" t="str">
        <f t="shared" si="198"/>
        <v>Blank</v>
      </c>
      <c r="BE299" t="str">
        <f t="shared" si="199"/>
        <v>female</v>
      </c>
      <c r="BF299">
        <f t="shared" si="200"/>
        <v>0</v>
      </c>
      <c r="BG299">
        <f t="shared" si="201"/>
        <v>0</v>
      </c>
      <c r="BH299" t="str">
        <f t="shared" si="202"/>
        <v>C</v>
      </c>
      <c r="BI299">
        <f t="shared" si="203"/>
        <v>1</v>
      </c>
      <c r="BK299">
        <f t="shared" si="204"/>
        <v>0.56296528873523233</v>
      </c>
      <c r="BL299">
        <f t="shared" si="211"/>
        <v>0.62807202347308144</v>
      </c>
      <c r="BM299">
        <f t="shared" si="212"/>
        <v>0</v>
      </c>
      <c r="BN299">
        <f t="shared" si="213"/>
        <v>-0.24005469764357676</v>
      </c>
      <c r="BO299">
        <f t="shared" si="214"/>
        <v>1.608400077660413</v>
      </c>
      <c r="BP299">
        <f t="shared" si="215"/>
        <v>-6.3943938845999151E-2</v>
      </c>
      <c r="BQ299">
        <f t="shared" si="216"/>
        <v>-0.12308910231949276</v>
      </c>
      <c r="BR299">
        <f t="shared" si="217"/>
        <v>0.42637636209158797</v>
      </c>
      <c r="BS299">
        <f t="shared" si="218"/>
        <v>0.51509397558912873</v>
      </c>
      <c r="BT299">
        <f t="shared" si="205"/>
        <v>-0.52064632557427459</v>
      </c>
      <c r="BV299">
        <f t="shared" si="206"/>
        <v>2.7931736631661002</v>
      </c>
      <c r="BW299">
        <f t="shared" si="207"/>
        <v>16.332772353785693</v>
      </c>
      <c r="BX299">
        <f t="shared" si="208"/>
        <v>0.94230582508160687</v>
      </c>
      <c r="BY299">
        <f t="shared" si="209"/>
        <v>0.94230582508160687</v>
      </c>
      <c r="BZ299">
        <f t="shared" si="210"/>
        <v>-5.9425402018813855E-2</v>
      </c>
    </row>
    <row r="300" spans="1:78" x14ac:dyDescent="0.3">
      <c r="A300" t="s">
        <v>2820</v>
      </c>
      <c r="B300" t="s">
        <v>2823</v>
      </c>
      <c r="C300" t="s">
        <v>2849</v>
      </c>
      <c r="D300" t="s">
        <v>2829</v>
      </c>
      <c r="E300" t="s">
        <v>20</v>
      </c>
      <c r="F300">
        <v>0</v>
      </c>
      <c r="G300">
        <v>0</v>
      </c>
      <c r="H300" t="s">
        <v>2843</v>
      </c>
      <c r="I300">
        <v>1</v>
      </c>
      <c r="J300">
        <v>-11.613432440426715</v>
      </c>
      <c r="K300">
        <v>123.30204897661667</v>
      </c>
      <c r="L300">
        <v>40.172297072540438</v>
      </c>
      <c r="M300">
        <v>-23.331657902726029</v>
      </c>
      <c r="N300">
        <v>-108.67008854708662</v>
      </c>
      <c r="O300">
        <v>-14.754319664473872</v>
      </c>
      <c r="P300">
        <v>-22.013681658285037</v>
      </c>
      <c r="Q300">
        <v>-22.422560732600829</v>
      </c>
      <c r="R300">
        <v>103.15987615987927</v>
      </c>
      <c r="S300">
        <v>0</v>
      </c>
      <c r="T300">
        <v>2</v>
      </c>
      <c r="U300" t="s">
        <v>2818</v>
      </c>
      <c r="W300">
        <f t="shared" si="176"/>
        <v>-8.5268679762827468E-2</v>
      </c>
      <c r="X300">
        <f t="shared" si="177"/>
        <v>0.64111939602149381</v>
      </c>
      <c r="Y300">
        <f t="shared" si="178"/>
        <v>-0.13299344140000791</v>
      </c>
      <c r="Z300">
        <f t="shared" si="179"/>
        <v>-0.16972726976699909</v>
      </c>
      <c r="AA300">
        <f t="shared" si="180"/>
        <v>-1.1909036060913412</v>
      </c>
      <c r="AB300">
        <f t="shared" si="181"/>
        <v>-6.7444200102322438E-2</v>
      </c>
      <c r="AC300">
        <f t="shared" si="182"/>
        <v>-0.15242674717787899</v>
      </c>
      <c r="AD300">
        <f t="shared" si="183"/>
        <v>-0.14484805481342802</v>
      </c>
      <c r="AE300">
        <f t="shared" si="184"/>
        <v>0.73410367098427942</v>
      </c>
      <c r="AF300">
        <f t="shared" si="185"/>
        <v>-0.5239687488631376</v>
      </c>
      <c r="AH300">
        <f t="shared" si="186"/>
        <v>-1.0923576809721696</v>
      </c>
      <c r="AI300">
        <f t="shared" si="187"/>
        <v>0.33542473619955521</v>
      </c>
      <c r="AJ300">
        <f t="shared" si="188"/>
        <v>0.25117457173522956</v>
      </c>
      <c r="AK300">
        <f t="shared" si="189"/>
        <v>0.74882542826477039</v>
      </c>
      <c r="AL300">
        <f t="shared" si="190"/>
        <v>-0.28924939570841163</v>
      </c>
      <c r="AN300">
        <f>VLOOKUP(J300,counts!$W$8:$Z$13,4,FALSE)</f>
        <v>52</v>
      </c>
      <c r="AO300">
        <f>VLOOKUP(K300,counts!$W$17:$Z$23,4,FALSE)</f>
        <v>73</v>
      </c>
      <c r="AP300">
        <f>VLOOKUP(L300,counts!$W$27:$Z$33,4,FALSE)</f>
        <v>50</v>
      </c>
      <c r="AQ300">
        <f>VLOOKUP(M300,counts!$W$38:$Z$49,4,FALSE)</f>
        <v>49</v>
      </c>
      <c r="AR300">
        <f>VLOOKUP(N300,counts!$W$53:$Z$54,4,FALSE)</f>
        <v>20</v>
      </c>
      <c r="AS300">
        <f>VLOOKUP(O300,counts!$W$58:$Z$62,4,FALSE)</f>
        <v>52</v>
      </c>
      <c r="AT300">
        <f>VLOOKUP(P300,counts!$W$66:$Z$69,4,FALSE)</f>
        <v>50</v>
      </c>
      <c r="AU300">
        <f>VLOOKUP(Q300,counts!$W$73:$Z$75,4,FALSE)</f>
        <v>50</v>
      </c>
      <c r="AV300">
        <f>VLOOKUP(R300,counts!$W$79:$Z$81,4,FALSE)</f>
        <v>75</v>
      </c>
      <c r="AW300">
        <f t="shared" si="191"/>
        <v>471</v>
      </c>
      <c r="AX300">
        <f t="shared" si="192"/>
        <v>0</v>
      </c>
      <c r="AY300">
        <f t="shared" si="193"/>
        <v>2</v>
      </c>
      <c r="AZ300" t="str">
        <f t="shared" si="194"/>
        <v>Train</v>
      </c>
      <c r="BA300" t="str">
        <f t="shared" si="195"/>
        <v>18-30</v>
      </c>
      <c r="BB300" t="str">
        <f t="shared" si="196"/>
        <v>F, G, T</v>
      </c>
      <c r="BC300" t="str">
        <f t="shared" si="197"/>
        <v>21-30</v>
      </c>
      <c r="BD300" t="str">
        <f t="shared" si="198"/>
        <v>MA</v>
      </c>
      <c r="BE300" t="str">
        <f t="shared" si="199"/>
        <v>male</v>
      </c>
      <c r="BF300">
        <f t="shared" si="200"/>
        <v>0</v>
      </c>
      <c r="BG300">
        <f t="shared" si="201"/>
        <v>0</v>
      </c>
      <c r="BH300" t="str">
        <f t="shared" si="202"/>
        <v>S, blank</v>
      </c>
      <c r="BI300">
        <f t="shared" si="203"/>
        <v>1</v>
      </c>
      <c r="BK300">
        <f t="shared" si="204"/>
        <v>-8.7462856143731463E-2</v>
      </c>
      <c r="BL300">
        <f t="shared" si="211"/>
        <v>0.62807202347308144</v>
      </c>
      <c r="BM300">
        <f t="shared" si="212"/>
        <v>0</v>
      </c>
      <c r="BN300">
        <f t="shared" si="213"/>
        <v>-0.16591368206991919</v>
      </c>
      <c r="BO300">
        <f t="shared" si="214"/>
        <v>-1.1543150029727813</v>
      </c>
      <c r="BP300">
        <f t="shared" si="215"/>
        <v>-6.3943938845999151E-2</v>
      </c>
      <c r="BQ300">
        <f t="shared" si="216"/>
        <v>-0.12308910231949276</v>
      </c>
      <c r="BR300">
        <f t="shared" si="217"/>
        <v>-0.13196937436222192</v>
      </c>
      <c r="BS300">
        <f t="shared" si="218"/>
        <v>0.51509397558912873</v>
      </c>
      <c r="BT300">
        <f t="shared" si="205"/>
        <v>-0.52064632557427459</v>
      </c>
      <c r="BV300">
        <f t="shared" si="206"/>
        <v>-1.1041742832262105</v>
      </c>
      <c r="BW300">
        <f t="shared" si="207"/>
        <v>0.33148448156533994</v>
      </c>
      <c r="BX300">
        <f t="shared" si="208"/>
        <v>0.24895857680266401</v>
      </c>
      <c r="BY300">
        <f t="shared" si="209"/>
        <v>0.75104142319733602</v>
      </c>
      <c r="BZ300">
        <f t="shared" si="210"/>
        <v>-0.28629447135251579</v>
      </c>
    </row>
    <row r="301" spans="1:78" x14ac:dyDescent="0.3">
      <c r="A301" t="s">
        <v>2820</v>
      </c>
      <c r="B301" t="s">
        <v>2823</v>
      </c>
      <c r="C301" t="s">
        <v>2851</v>
      </c>
      <c r="D301" t="s">
        <v>2833</v>
      </c>
      <c r="E301" t="s">
        <v>15</v>
      </c>
      <c r="F301">
        <v>1</v>
      </c>
      <c r="G301">
        <v>0</v>
      </c>
      <c r="H301" t="s">
        <v>2843</v>
      </c>
      <c r="I301">
        <v>1</v>
      </c>
      <c r="J301">
        <v>-11.613432440426715</v>
      </c>
      <c r="K301">
        <v>123.30204897661667</v>
      </c>
      <c r="L301">
        <v>70.538774768379497</v>
      </c>
      <c r="M301">
        <v>57.761363718906857</v>
      </c>
      <c r="N301">
        <v>151.41878811967541</v>
      </c>
      <c r="O301">
        <v>48.695090775187893</v>
      </c>
      <c r="P301">
        <v>-22.013681658285037</v>
      </c>
      <c r="Q301">
        <v>-22.422560732600829</v>
      </c>
      <c r="R301">
        <v>103.15987615987927</v>
      </c>
      <c r="S301">
        <v>1</v>
      </c>
      <c r="T301">
        <v>2</v>
      </c>
      <c r="U301" t="s">
        <v>2818</v>
      </c>
      <c r="W301">
        <f t="shared" si="176"/>
        <v>-8.5268679762827468E-2</v>
      </c>
      <c r="X301">
        <f t="shared" si="177"/>
        <v>0.64111939602149381</v>
      </c>
      <c r="Y301">
        <f t="shared" si="178"/>
        <v>-0.23352397279266615</v>
      </c>
      <c r="Z301">
        <f t="shared" si="179"/>
        <v>0.42018782389584125</v>
      </c>
      <c r="AA301">
        <f t="shared" si="180"/>
        <v>1.6593819257225275</v>
      </c>
      <c r="AB301">
        <f t="shared" si="181"/>
        <v>0.222592537028351</v>
      </c>
      <c r="AC301">
        <f t="shared" si="182"/>
        <v>-0.15242674717787899</v>
      </c>
      <c r="AD301">
        <f t="shared" si="183"/>
        <v>-0.14484805481342802</v>
      </c>
      <c r="AE301">
        <f t="shared" si="184"/>
        <v>0.73410367098427942</v>
      </c>
      <c r="AF301">
        <f t="shared" si="185"/>
        <v>-0.5239687488631376</v>
      </c>
      <c r="AH301">
        <f t="shared" si="186"/>
        <v>2.5373491502425543</v>
      </c>
      <c r="AI301">
        <f t="shared" si="187"/>
        <v>12.646103578829342</v>
      </c>
      <c r="AJ301">
        <f t="shared" si="188"/>
        <v>0.9267190085269903</v>
      </c>
      <c r="AK301">
        <f t="shared" si="189"/>
        <v>0.9267190085269903</v>
      </c>
      <c r="AL301">
        <f t="shared" si="190"/>
        <v>-7.6104878538794316E-2</v>
      </c>
      <c r="AN301">
        <f>VLOOKUP(J301,counts!$W$8:$Z$13,4,FALSE)</f>
        <v>52</v>
      </c>
      <c r="AO301">
        <f>VLOOKUP(K301,counts!$W$17:$Z$23,4,FALSE)</f>
        <v>73</v>
      </c>
      <c r="AP301">
        <f>VLOOKUP(L301,counts!$W$27:$Z$33,4,FALSE)</f>
        <v>47</v>
      </c>
      <c r="AQ301">
        <f>VLOOKUP(M301,counts!$W$38:$Z$49,4,FALSE)</f>
        <v>66</v>
      </c>
      <c r="AR301">
        <f>VLOOKUP(N301,counts!$W$53:$Z$54,4,FALSE)</f>
        <v>102</v>
      </c>
      <c r="AS301">
        <f>VLOOKUP(O301,counts!$W$58:$Z$62,4,FALSE)</f>
        <v>61</v>
      </c>
      <c r="AT301">
        <f>VLOOKUP(P301,counts!$W$66:$Z$69,4,FALSE)</f>
        <v>50</v>
      </c>
      <c r="AU301">
        <f>VLOOKUP(Q301,counts!$W$73:$Z$75,4,FALSE)</f>
        <v>50</v>
      </c>
      <c r="AV301">
        <f>VLOOKUP(R301,counts!$W$79:$Z$81,4,FALSE)</f>
        <v>75</v>
      </c>
      <c r="AW301">
        <f t="shared" si="191"/>
        <v>576</v>
      </c>
      <c r="AX301">
        <f t="shared" si="192"/>
        <v>1</v>
      </c>
      <c r="AY301">
        <f t="shared" si="193"/>
        <v>2</v>
      </c>
      <c r="AZ301" t="str">
        <f t="shared" si="194"/>
        <v>Train</v>
      </c>
      <c r="BA301" t="str">
        <f t="shared" si="195"/>
        <v>18-30</v>
      </c>
      <c r="BB301" t="str">
        <f t="shared" si="196"/>
        <v>F, G, T</v>
      </c>
      <c r="BC301" t="str">
        <f t="shared" si="197"/>
        <v>41-100</v>
      </c>
      <c r="BD301" t="str">
        <f t="shared" si="198"/>
        <v>NY</v>
      </c>
      <c r="BE301" t="str">
        <f t="shared" si="199"/>
        <v>female</v>
      </c>
      <c r="BF301">
        <f t="shared" si="200"/>
        <v>1</v>
      </c>
      <c r="BG301">
        <f t="shared" si="201"/>
        <v>0</v>
      </c>
      <c r="BH301" t="str">
        <f t="shared" si="202"/>
        <v>S, blank</v>
      </c>
      <c r="BI301">
        <f t="shared" si="203"/>
        <v>1</v>
      </c>
      <c r="BK301">
        <f t="shared" si="204"/>
        <v>-8.7462856143731463E-2</v>
      </c>
      <c r="BL301">
        <f t="shared" si="211"/>
        <v>0.62807202347308144</v>
      </c>
      <c r="BM301">
        <f t="shared" si="212"/>
        <v>0</v>
      </c>
      <c r="BN301">
        <f t="shared" si="213"/>
        <v>0.41074665915035424</v>
      </c>
      <c r="BO301">
        <f t="shared" si="214"/>
        <v>1.608400077660413</v>
      </c>
      <c r="BP301">
        <f t="shared" si="215"/>
        <v>0.21104029039891525</v>
      </c>
      <c r="BQ301">
        <f t="shared" si="216"/>
        <v>-0.12308910231949276</v>
      </c>
      <c r="BR301">
        <f t="shared" si="217"/>
        <v>-0.13196937436222192</v>
      </c>
      <c r="BS301">
        <f t="shared" si="218"/>
        <v>0.51509397558912873</v>
      </c>
      <c r="BT301">
        <f t="shared" si="205"/>
        <v>-0.52064632557427459</v>
      </c>
      <c r="BV301">
        <f t="shared" si="206"/>
        <v>2.5101853678721726</v>
      </c>
      <c r="BW301">
        <f t="shared" si="207"/>
        <v>12.307211210632401</v>
      </c>
      <c r="BX301">
        <f t="shared" si="208"/>
        <v>0.92485277462185278</v>
      </c>
      <c r="BY301">
        <f t="shared" si="209"/>
        <v>0.92485277462185278</v>
      </c>
      <c r="BZ301">
        <f t="shared" si="210"/>
        <v>-7.8120716708387994E-2</v>
      </c>
    </row>
    <row r="302" spans="1:78" x14ac:dyDescent="0.3">
      <c r="A302" t="s">
        <v>2820</v>
      </c>
      <c r="B302" t="s">
        <v>2823</v>
      </c>
      <c r="C302" t="s">
        <v>2851</v>
      </c>
      <c r="D302" t="s">
        <v>2837</v>
      </c>
      <c r="E302" t="s">
        <v>15</v>
      </c>
      <c r="F302">
        <v>0</v>
      </c>
      <c r="G302">
        <v>0</v>
      </c>
      <c r="H302" t="s">
        <v>44</v>
      </c>
      <c r="I302">
        <v>1</v>
      </c>
      <c r="J302">
        <v>-11.613432440426715</v>
      </c>
      <c r="K302">
        <v>123.30204897661667</v>
      </c>
      <c r="L302">
        <v>70.538774768379497</v>
      </c>
      <c r="M302">
        <v>123.30204897661667</v>
      </c>
      <c r="N302">
        <v>151.41878811967541</v>
      </c>
      <c r="O302">
        <v>-14.754319664473872</v>
      </c>
      <c r="P302">
        <v>-22.013681658285037</v>
      </c>
      <c r="Q302">
        <v>72.444458573419169</v>
      </c>
      <c r="R302">
        <v>103.15987615987927</v>
      </c>
      <c r="S302">
        <v>1</v>
      </c>
      <c r="T302">
        <v>2</v>
      </c>
      <c r="U302" t="s">
        <v>2818</v>
      </c>
      <c r="W302">
        <f t="shared" si="176"/>
        <v>-8.5268679762827468E-2</v>
      </c>
      <c r="X302">
        <f t="shared" si="177"/>
        <v>0.64111939602149381</v>
      </c>
      <c r="Y302">
        <f t="shared" si="178"/>
        <v>-0.23352397279266615</v>
      </c>
      <c r="Z302">
        <f t="shared" si="179"/>
        <v>0.89696669721155109</v>
      </c>
      <c r="AA302">
        <f t="shared" si="180"/>
        <v>1.6593819257225275</v>
      </c>
      <c r="AB302">
        <f t="shared" si="181"/>
        <v>-6.7444200102322438E-2</v>
      </c>
      <c r="AC302">
        <f t="shared" si="182"/>
        <v>-0.15242674717787899</v>
      </c>
      <c r="AD302">
        <f t="shared" si="183"/>
        <v>0.46798575022321215</v>
      </c>
      <c r="AE302">
        <f t="shared" si="184"/>
        <v>0.73410367098427942</v>
      </c>
      <c r="AF302">
        <f t="shared" si="185"/>
        <v>-0.5239687488631376</v>
      </c>
      <c r="AH302">
        <f t="shared" si="186"/>
        <v>3.3369250914642312</v>
      </c>
      <c r="AI302">
        <f t="shared" si="187"/>
        <v>28.132488742000749</v>
      </c>
      <c r="AJ302">
        <f t="shared" si="188"/>
        <v>0.96567406208044682</v>
      </c>
      <c r="AK302">
        <f t="shared" si="189"/>
        <v>0.96567406208044682</v>
      </c>
      <c r="AL302">
        <f t="shared" si="190"/>
        <v>-3.4928911559741399E-2</v>
      </c>
      <c r="AN302">
        <f>VLOOKUP(J302,counts!$W$8:$Z$13,4,FALSE)</f>
        <v>52</v>
      </c>
      <c r="AO302">
        <f>VLOOKUP(K302,counts!$W$17:$Z$23,4,FALSE)</f>
        <v>73</v>
      </c>
      <c r="AP302">
        <f>VLOOKUP(L302,counts!$W$27:$Z$33,4,FALSE)</f>
        <v>47</v>
      </c>
      <c r="AQ302">
        <f>VLOOKUP(M302,counts!$W$38:$Z$49,4,FALSE)</f>
        <v>80</v>
      </c>
      <c r="AR302">
        <f>VLOOKUP(N302,counts!$W$53:$Z$54,4,FALSE)</f>
        <v>102</v>
      </c>
      <c r="AS302">
        <f>VLOOKUP(O302,counts!$W$58:$Z$62,4,FALSE)</f>
        <v>52</v>
      </c>
      <c r="AT302">
        <f>VLOOKUP(P302,counts!$W$66:$Z$69,4,FALSE)</f>
        <v>50</v>
      </c>
      <c r="AU302">
        <f>VLOOKUP(Q302,counts!$W$73:$Z$75,4,FALSE)</f>
        <v>68</v>
      </c>
      <c r="AV302">
        <f>VLOOKUP(R302,counts!$W$79:$Z$81,4,FALSE)</f>
        <v>75</v>
      </c>
      <c r="AW302">
        <f t="shared" si="191"/>
        <v>599</v>
      </c>
      <c r="AX302">
        <f t="shared" si="192"/>
        <v>1</v>
      </c>
      <c r="AY302">
        <f t="shared" si="193"/>
        <v>2</v>
      </c>
      <c r="AZ302" t="str">
        <f t="shared" si="194"/>
        <v>Train</v>
      </c>
      <c r="BA302" t="str">
        <f t="shared" si="195"/>
        <v>18-30</v>
      </c>
      <c r="BB302" t="str">
        <f t="shared" si="196"/>
        <v>F, G, T</v>
      </c>
      <c r="BC302" t="str">
        <f t="shared" si="197"/>
        <v>41-100</v>
      </c>
      <c r="BD302" t="str">
        <f t="shared" si="198"/>
        <v>PQ</v>
      </c>
      <c r="BE302" t="str">
        <f t="shared" si="199"/>
        <v>female</v>
      </c>
      <c r="BF302">
        <f t="shared" si="200"/>
        <v>0</v>
      </c>
      <c r="BG302">
        <f t="shared" si="201"/>
        <v>0</v>
      </c>
      <c r="BH302" t="str">
        <f t="shared" si="202"/>
        <v>C</v>
      </c>
      <c r="BI302">
        <f t="shared" si="203"/>
        <v>1</v>
      </c>
      <c r="BK302">
        <f t="shared" si="204"/>
        <v>-8.7462856143731463E-2</v>
      </c>
      <c r="BL302">
        <f t="shared" si="211"/>
        <v>0.62807202347308144</v>
      </c>
      <c r="BM302">
        <f t="shared" si="212"/>
        <v>0</v>
      </c>
      <c r="BN302">
        <f t="shared" si="213"/>
        <v>0.87681282820822459</v>
      </c>
      <c r="BO302">
        <f t="shared" si="214"/>
        <v>1.608400077660413</v>
      </c>
      <c r="BP302">
        <f t="shared" si="215"/>
        <v>-6.3943938845999151E-2</v>
      </c>
      <c r="BQ302">
        <f t="shared" si="216"/>
        <v>-0.12308910231949276</v>
      </c>
      <c r="BR302">
        <f t="shared" si="217"/>
        <v>0.42637636209158797</v>
      </c>
      <c r="BS302">
        <f t="shared" si="218"/>
        <v>0.51509397558912873</v>
      </c>
      <c r="BT302">
        <f t="shared" si="205"/>
        <v>-0.52064632557427459</v>
      </c>
      <c r="BV302">
        <f t="shared" si="206"/>
        <v>3.2596130441389386</v>
      </c>
      <c r="BW302">
        <f t="shared" si="207"/>
        <v>26.039459071453194</v>
      </c>
      <c r="BX302">
        <f t="shared" si="208"/>
        <v>0.96301701164370757</v>
      </c>
      <c r="BY302">
        <f t="shared" si="209"/>
        <v>0.96301701164370757</v>
      </c>
      <c r="BZ302">
        <f t="shared" si="210"/>
        <v>-3.7684202081777023E-2</v>
      </c>
    </row>
    <row r="303" spans="1:78" x14ac:dyDescent="0.3">
      <c r="A303" t="s">
        <v>2811</v>
      </c>
      <c r="B303" t="s">
        <v>2823</v>
      </c>
      <c r="C303" t="s">
        <v>2851</v>
      </c>
      <c r="D303" t="s">
        <v>2839</v>
      </c>
      <c r="E303" t="s">
        <v>20</v>
      </c>
      <c r="F303">
        <v>0</v>
      </c>
      <c r="G303">
        <v>0</v>
      </c>
      <c r="H303" t="s">
        <v>44</v>
      </c>
      <c r="I303">
        <v>1</v>
      </c>
      <c r="J303">
        <v>-13.385578549662212</v>
      </c>
      <c r="K303">
        <v>123.30204897661667</v>
      </c>
      <c r="L303">
        <v>70.538774768379497</v>
      </c>
      <c r="M303">
        <v>40.634191658169868</v>
      </c>
      <c r="N303">
        <v>-108.67008854708662</v>
      </c>
      <c r="O303">
        <v>-14.754319664473872</v>
      </c>
      <c r="P303">
        <v>-22.013681658285037</v>
      </c>
      <c r="Q303">
        <v>72.444458573419169</v>
      </c>
      <c r="R303">
        <v>103.15987615987927</v>
      </c>
      <c r="S303">
        <v>0</v>
      </c>
      <c r="T303">
        <v>2</v>
      </c>
      <c r="U303" t="s">
        <v>2818</v>
      </c>
      <c r="W303">
        <f t="shared" si="176"/>
        <v>-9.8280212731782335E-2</v>
      </c>
      <c r="X303">
        <f t="shared" si="177"/>
        <v>0.64111939602149381</v>
      </c>
      <c r="Y303">
        <f t="shared" si="178"/>
        <v>-0.23352397279266615</v>
      </c>
      <c r="Z303">
        <f t="shared" si="179"/>
        <v>0.29559538538083652</v>
      </c>
      <c r="AA303">
        <f t="shared" si="180"/>
        <v>-1.1909036060913412</v>
      </c>
      <c r="AB303">
        <f t="shared" si="181"/>
        <v>-6.7444200102322438E-2</v>
      </c>
      <c r="AC303">
        <f t="shared" si="182"/>
        <v>-0.15242674717787899</v>
      </c>
      <c r="AD303">
        <f t="shared" si="183"/>
        <v>0.46798575022321215</v>
      </c>
      <c r="AE303">
        <f t="shared" si="184"/>
        <v>0.73410367098427942</v>
      </c>
      <c r="AF303">
        <f t="shared" si="185"/>
        <v>-0.5239687488631376</v>
      </c>
      <c r="AH303">
        <f t="shared" si="186"/>
        <v>-0.12774328514930672</v>
      </c>
      <c r="AI303">
        <f t="shared" si="187"/>
        <v>0.88007927956825904</v>
      </c>
      <c r="AJ303">
        <f t="shared" si="188"/>
        <v>0.4681075362791936</v>
      </c>
      <c r="AK303">
        <f t="shared" si="189"/>
        <v>0.53189246372080645</v>
      </c>
      <c r="AL303">
        <f t="shared" si="190"/>
        <v>-0.63131394593584544</v>
      </c>
      <c r="AN303">
        <f>VLOOKUP(J303,counts!$W$8:$Z$13,4,FALSE)</f>
        <v>51</v>
      </c>
      <c r="AO303">
        <f>VLOOKUP(K303,counts!$W$17:$Z$23,4,FALSE)</f>
        <v>73</v>
      </c>
      <c r="AP303">
        <f>VLOOKUP(L303,counts!$W$27:$Z$33,4,FALSE)</f>
        <v>47</v>
      </c>
      <c r="AQ303">
        <f>VLOOKUP(M303,counts!$W$38:$Z$49,4,FALSE)</f>
        <v>63</v>
      </c>
      <c r="AR303">
        <f>VLOOKUP(N303,counts!$W$53:$Z$54,4,FALSE)</f>
        <v>20</v>
      </c>
      <c r="AS303">
        <f>VLOOKUP(O303,counts!$W$58:$Z$62,4,FALSE)</f>
        <v>52</v>
      </c>
      <c r="AT303">
        <f>VLOOKUP(P303,counts!$W$66:$Z$69,4,FALSE)</f>
        <v>50</v>
      </c>
      <c r="AU303">
        <f>VLOOKUP(Q303,counts!$W$73:$Z$75,4,FALSE)</f>
        <v>68</v>
      </c>
      <c r="AV303">
        <f>VLOOKUP(R303,counts!$W$79:$Z$81,4,FALSE)</f>
        <v>75</v>
      </c>
      <c r="AW303">
        <f t="shared" si="191"/>
        <v>499</v>
      </c>
      <c r="AX303">
        <f t="shared" si="192"/>
        <v>0</v>
      </c>
      <c r="AY303">
        <f t="shared" si="193"/>
        <v>2</v>
      </c>
      <c r="AZ303" t="str">
        <f t="shared" si="194"/>
        <v>Train</v>
      </c>
      <c r="BA303" t="str">
        <f t="shared" si="195"/>
        <v>41-50</v>
      </c>
      <c r="BB303" t="str">
        <f t="shared" si="196"/>
        <v>F, G, T</v>
      </c>
      <c r="BC303" t="str">
        <f t="shared" si="197"/>
        <v>41-100</v>
      </c>
      <c r="BD303" t="str">
        <f t="shared" si="198"/>
        <v>Others</v>
      </c>
      <c r="BE303" t="str">
        <f t="shared" si="199"/>
        <v>male</v>
      </c>
      <c r="BF303">
        <f t="shared" si="200"/>
        <v>0</v>
      </c>
      <c r="BG303">
        <f t="shared" si="201"/>
        <v>0</v>
      </c>
      <c r="BH303" t="str">
        <f t="shared" si="202"/>
        <v>C</v>
      </c>
      <c r="BI303">
        <f t="shared" si="203"/>
        <v>1</v>
      </c>
      <c r="BK303">
        <f t="shared" si="204"/>
        <v>-0.10080920839685074</v>
      </c>
      <c r="BL303">
        <f t="shared" si="211"/>
        <v>0.62807202347308144</v>
      </c>
      <c r="BM303">
        <f t="shared" si="212"/>
        <v>0</v>
      </c>
      <c r="BN303">
        <f t="shared" si="213"/>
        <v>0.28895367761902863</v>
      </c>
      <c r="BO303">
        <f t="shared" si="214"/>
        <v>-1.1543150029727813</v>
      </c>
      <c r="BP303">
        <f t="shared" si="215"/>
        <v>-6.3943938845999151E-2</v>
      </c>
      <c r="BQ303">
        <f t="shared" si="216"/>
        <v>-0.12308910231949276</v>
      </c>
      <c r="BR303">
        <f t="shared" si="217"/>
        <v>0.42637636209158797</v>
      </c>
      <c r="BS303">
        <f t="shared" si="218"/>
        <v>0.51509397558912873</v>
      </c>
      <c r="BT303">
        <f t="shared" si="205"/>
        <v>-0.52064632557427459</v>
      </c>
      <c r="BV303">
        <f t="shared" si="206"/>
        <v>-0.10430753933657183</v>
      </c>
      <c r="BW303">
        <f t="shared" si="207"/>
        <v>0.90094817780590963</v>
      </c>
      <c r="BX303">
        <f t="shared" si="208"/>
        <v>0.47394673264885717</v>
      </c>
      <c r="BY303">
        <f t="shared" si="209"/>
        <v>0.52605326735114288</v>
      </c>
      <c r="BZ303">
        <f t="shared" si="210"/>
        <v>-0.64235280264335015</v>
      </c>
    </row>
    <row r="304" spans="1:78" x14ac:dyDescent="0.3">
      <c r="A304" t="s">
        <v>2812</v>
      </c>
      <c r="B304" t="s">
        <v>2823</v>
      </c>
      <c r="C304" t="s">
        <v>2851</v>
      </c>
      <c r="D304" t="s">
        <v>2829</v>
      </c>
      <c r="E304" t="s">
        <v>20</v>
      </c>
      <c r="F304">
        <v>0</v>
      </c>
      <c r="G304">
        <v>0</v>
      </c>
      <c r="H304" t="s">
        <v>2843</v>
      </c>
      <c r="I304">
        <v>1</v>
      </c>
      <c r="J304">
        <v>74.751267398446615</v>
      </c>
      <c r="K304">
        <v>123.30204897661667</v>
      </c>
      <c r="L304">
        <v>70.538774768379497</v>
      </c>
      <c r="M304">
        <v>-23.331657902726029</v>
      </c>
      <c r="N304">
        <v>-108.67008854708662</v>
      </c>
      <c r="O304">
        <v>-14.754319664473872</v>
      </c>
      <c r="P304">
        <v>-22.013681658285037</v>
      </c>
      <c r="Q304">
        <v>-22.422560732600829</v>
      </c>
      <c r="R304">
        <v>103.15987615987927</v>
      </c>
      <c r="S304">
        <v>0</v>
      </c>
      <c r="T304">
        <v>2</v>
      </c>
      <c r="U304" t="s">
        <v>2818</v>
      </c>
      <c r="W304">
        <f t="shared" si="176"/>
        <v>0.54884220615739254</v>
      </c>
      <c r="X304">
        <f t="shared" si="177"/>
        <v>0.64111939602149381</v>
      </c>
      <c r="Y304">
        <f t="shared" si="178"/>
        <v>-0.23352397279266615</v>
      </c>
      <c r="Z304">
        <f t="shared" si="179"/>
        <v>-0.16972726976699909</v>
      </c>
      <c r="AA304">
        <f t="shared" si="180"/>
        <v>-1.1909036060913412</v>
      </c>
      <c r="AB304">
        <f t="shared" si="181"/>
        <v>-6.7444200102322438E-2</v>
      </c>
      <c r="AC304">
        <f t="shared" si="182"/>
        <v>-0.15242674717787899</v>
      </c>
      <c r="AD304">
        <f t="shared" si="183"/>
        <v>-0.14484805481342802</v>
      </c>
      <c r="AE304">
        <f t="shared" si="184"/>
        <v>0.73410367098427942</v>
      </c>
      <c r="AF304">
        <f t="shared" si="185"/>
        <v>-0.5239687488631376</v>
      </c>
      <c r="AH304">
        <f t="shared" si="186"/>
        <v>-0.55877732644460765</v>
      </c>
      <c r="AI304">
        <f t="shared" si="187"/>
        <v>0.57190789319880775</v>
      </c>
      <c r="AJ304">
        <f t="shared" si="188"/>
        <v>0.36383040995804417</v>
      </c>
      <c r="AK304">
        <f t="shared" si="189"/>
        <v>0.63616959004195583</v>
      </c>
      <c r="AL304">
        <f t="shared" si="190"/>
        <v>-0.45229010017771215</v>
      </c>
      <c r="AN304">
        <f>VLOOKUP(J304,counts!$W$8:$Z$13,4,FALSE)</f>
        <v>70</v>
      </c>
      <c r="AO304">
        <f>VLOOKUP(K304,counts!$W$17:$Z$23,4,FALSE)</f>
        <v>73</v>
      </c>
      <c r="AP304">
        <f>VLOOKUP(L304,counts!$W$27:$Z$33,4,FALSE)</f>
        <v>47</v>
      </c>
      <c r="AQ304">
        <f>VLOOKUP(M304,counts!$W$38:$Z$49,4,FALSE)</f>
        <v>49</v>
      </c>
      <c r="AR304">
        <f>VLOOKUP(N304,counts!$W$53:$Z$54,4,FALSE)</f>
        <v>20</v>
      </c>
      <c r="AS304">
        <f>VLOOKUP(O304,counts!$W$58:$Z$62,4,FALSE)</f>
        <v>52</v>
      </c>
      <c r="AT304">
        <f>VLOOKUP(P304,counts!$W$66:$Z$69,4,FALSE)</f>
        <v>50</v>
      </c>
      <c r="AU304">
        <f>VLOOKUP(Q304,counts!$W$73:$Z$75,4,FALSE)</f>
        <v>50</v>
      </c>
      <c r="AV304">
        <f>VLOOKUP(R304,counts!$W$79:$Z$81,4,FALSE)</f>
        <v>75</v>
      </c>
      <c r="AW304">
        <f t="shared" si="191"/>
        <v>486</v>
      </c>
      <c r="AX304">
        <f t="shared" si="192"/>
        <v>0</v>
      </c>
      <c r="AY304">
        <f t="shared" si="193"/>
        <v>2</v>
      </c>
      <c r="AZ304" t="str">
        <f t="shared" si="194"/>
        <v>Train</v>
      </c>
      <c r="BA304" t="str">
        <f t="shared" si="195"/>
        <v>51-60</v>
      </c>
      <c r="BB304" t="str">
        <f t="shared" si="196"/>
        <v>F, G, T</v>
      </c>
      <c r="BC304" t="str">
        <f t="shared" si="197"/>
        <v>41-100</v>
      </c>
      <c r="BD304" t="str">
        <f t="shared" si="198"/>
        <v>MA</v>
      </c>
      <c r="BE304" t="str">
        <f t="shared" si="199"/>
        <v>male</v>
      </c>
      <c r="BF304">
        <f t="shared" si="200"/>
        <v>0</v>
      </c>
      <c r="BG304">
        <f t="shared" si="201"/>
        <v>0</v>
      </c>
      <c r="BH304" t="str">
        <f t="shared" si="202"/>
        <v>S, blank</v>
      </c>
      <c r="BI304">
        <f t="shared" si="203"/>
        <v>1</v>
      </c>
      <c r="BK304">
        <f t="shared" si="204"/>
        <v>0.56296528873523233</v>
      </c>
      <c r="BL304">
        <f t="shared" si="211"/>
        <v>0.62807202347308144</v>
      </c>
      <c r="BM304">
        <f t="shared" si="212"/>
        <v>0</v>
      </c>
      <c r="BN304">
        <f t="shared" si="213"/>
        <v>-0.16591368206991919</v>
      </c>
      <c r="BO304">
        <f t="shared" si="214"/>
        <v>-1.1543150029727813</v>
      </c>
      <c r="BP304">
        <f t="shared" si="215"/>
        <v>-6.3943938845999151E-2</v>
      </c>
      <c r="BQ304">
        <f t="shared" si="216"/>
        <v>-0.12308910231949276</v>
      </c>
      <c r="BR304">
        <f t="shared" si="217"/>
        <v>-0.13196937436222192</v>
      </c>
      <c r="BS304">
        <f t="shared" si="218"/>
        <v>0.51509397558912873</v>
      </c>
      <c r="BT304">
        <f t="shared" si="205"/>
        <v>-0.52064632557427459</v>
      </c>
      <c r="BV304">
        <f t="shared" si="206"/>
        <v>-0.45374613834724642</v>
      </c>
      <c r="BW304">
        <f t="shared" si="207"/>
        <v>0.63524397686414502</v>
      </c>
      <c r="BX304">
        <f t="shared" si="208"/>
        <v>0.38847045814064518</v>
      </c>
      <c r="BY304">
        <f t="shared" si="209"/>
        <v>0.61152954185935482</v>
      </c>
      <c r="BZ304">
        <f t="shared" si="210"/>
        <v>-0.49179201454045851</v>
      </c>
    </row>
    <row r="305" spans="1:78" x14ac:dyDescent="0.3">
      <c r="A305" t="s">
        <v>2811</v>
      </c>
      <c r="B305" t="s">
        <v>2838</v>
      </c>
      <c r="C305" t="s">
        <v>2851</v>
      </c>
      <c r="D305" t="s">
        <v>2839</v>
      </c>
      <c r="E305" t="s">
        <v>20</v>
      </c>
      <c r="F305">
        <v>0</v>
      </c>
      <c r="G305">
        <v>0</v>
      </c>
      <c r="H305" t="s">
        <v>2843</v>
      </c>
      <c r="I305">
        <v>1</v>
      </c>
      <c r="J305">
        <v>-13.385578549662212</v>
      </c>
      <c r="K305">
        <v>-42.171718189759716</v>
      </c>
      <c r="L305">
        <v>70.538774768379497</v>
      </c>
      <c r="M305">
        <v>40.634191658169868</v>
      </c>
      <c r="N305">
        <v>-108.67008854708662</v>
      </c>
      <c r="O305">
        <v>-14.754319664473872</v>
      </c>
      <c r="P305">
        <v>-22.013681658285037</v>
      </c>
      <c r="Q305">
        <v>-22.422560732600829</v>
      </c>
      <c r="R305">
        <v>103.15987615987927</v>
      </c>
      <c r="S305">
        <v>0</v>
      </c>
      <c r="T305">
        <v>2</v>
      </c>
      <c r="U305" t="s">
        <v>2818</v>
      </c>
      <c r="W305">
        <f t="shared" si="176"/>
        <v>-9.8280212731782335E-2</v>
      </c>
      <c r="X305">
        <f t="shared" si="177"/>
        <v>-0.21927540312111751</v>
      </c>
      <c r="Y305">
        <f t="shared" si="178"/>
        <v>-0.23352397279266615</v>
      </c>
      <c r="Z305">
        <f t="shared" si="179"/>
        <v>0.29559538538083652</v>
      </c>
      <c r="AA305">
        <f t="shared" si="180"/>
        <v>-1.1909036060913412</v>
      </c>
      <c r="AB305">
        <f t="shared" si="181"/>
        <v>-6.7444200102322438E-2</v>
      </c>
      <c r="AC305">
        <f t="shared" si="182"/>
        <v>-0.15242674717787899</v>
      </c>
      <c r="AD305">
        <f t="shared" si="183"/>
        <v>-0.14484805481342802</v>
      </c>
      <c r="AE305">
        <f t="shared" si="184"/>
        <v>0.73410367098427942</v>
      </c>
      <c r="AF305">
        <f t="shared" si="185"/>
        <v>-0.5239687488631376</v>
      </c>
      <c r="AH305">
        <f t="shared" si="186"/>
        <v>-1.6009718893285583</v>
      </c>
      <c r="AI305">
        <f t="shared" si="187"/>
        <v>0.20170039224504274</v>
      </c>
      <c r="AJ305">
        <f t="shared" si="188"/>
        <v>0.16784582375663681</v>
      </c>
      <c r="AK305">
        <f t="shared" si="189"/>
        <v>0.83215417624336319</v>
      </c>
      <c r="AL305">
        <f t="shared" si="190"/>
        <v>-0.18373754734352074</v>
      </c>
      <c r="AN305">
        <f>VLOOKUP(J305,counts!$W$8:$Z$13,4,FALSE)</f>
        <v>51</v>
      </c>
      <c r="AO305">
        <f>VLOOKUP(K305,counts!$W$17:$Z$23,4,FALSE)</f>
        <v>48</v>
      </c>
      <c r="AP305">
        <f>VLOOKUP(L305,counts!$W$27:$Z$33,4,FALSE)</f>
        <v>47</v>
      </c>
      <c r="AQ305">
        <f>VLOOKUP(M305,counts!$W$38:$Z$49,4,FALSE)</f>
        <v>63</v>
      </c>
      <c r="AR305">
        <f>VLOOKUP(N305,counts!$W$53:$Z$54,4,FALSE)</f>
        <v>20</v>
      </c>
      <c r="AS305">
        <f>VLOOKUP(O305,counts!$W$58:$Z$62,4,FALSE)</f>
        <v>52</v>
      </c>
      <c r="AT305">
        <f>VLOOKUP(P305,counts!$W$66:$Z$69,4,FALSE)</f>
        <v>50</v>
      </c>
      <c r="AU305">
        <f>VLOOKUP(Q305,counts!$W$73:$Z$75,4,FALSE)</f>
        <v>50</v>
      </c>
      <c r="AV305">
        <f>VLOOKUP(R305,counts!$W$79:$Z$81,4,FALSE)</f>
        <v>75</v>
      </c>
      <c r="AW305">
        <f t="shared" si="191"/>
        <v>456</v>
      </c>
      <c r="AX305">
        <f t="shared" si="192"/>
        <v>0</v>
      </c>
      <c r="AY305">
        <f t="shared" si="193"/>
        <v>2</v>
      </c>
      <c r="AZ305" t="str">
        <f t="shared" si="194"/>
        <v>Train</v>
      </c>
      <c r="BA305" t="str">
        <f t="shared" si="195"/>
        <v>41-50</v>
      </c>
      <c r="BB305" t="str">
        <f t="shared" si="196"/>
        <v>Blank</v>
      </c>
      <c r="BC305" t="str">
        <f t="shared" si="197"/>
        <v>41-100</v>
      </c>
      <c r="BD305" t="str">
        <f t="shared" si="198"/>
        <v>Others</v>
      </c>
      <c r="BE305" t="str">
        <f t="shared" si="199"/>
        <v>male</v>
      </c>
      <c r="BF305">
        <f t="shared" si="200"/>
        <v>0</v>
      </c>
      <c r="BG305">
        <f t="shared" si="201"/>
        <v>0</v>
      </c>
      <c r="BH305" t="str">
        <f t="shared" si="202"/>
        <v>S, blank</v>
      </c>
      <c r="BI305">
        <f t="shared" si="203"/>
        <v>1</v>
      </c>
      <c r="BK305">
        <f t="shared" si="204"/>
        <v>-0.10080920839685074</v>
      </c>
      <c r="BL305">
        <f t="shared" si="211"/>
        <v>-0.2148129459049134</v>
      </c>
      <c r="BM305">
        <f t="shared" si="212"/>
        <v>0</v>
      </c>
      <c r="BN305">
        <f t="shared" si="213"/>
        <v>0.28895367761902863</v>
      </c>
      <c r="BO305">
        <f t="shared" si="214"/>
        <v>-1.1543150029727813</v>
      </c>
      <c r="BP305">
        <f t="shared" si="215"/>
        <v>-6.3943938845999151E-2</v>
      </c>
      <c r="BQ305">
        <f t="shared" si="216"/>
        <v>-0.12308910231949276</v>
      </c>
      <c r="BR305">
        <f t="shared" si="217"/>
        <v>-0.13196937436222192</v>
      </c>
      <c r="BS305">
        <f t="shared" si="218"/>
        <v>0.51509397558912873</v>
      </c>
      <c r="BT305">
        <f t="shared" si="205"/>
        <v>-0.52064632557427459</v>
      </c>
      <c r="BV305">
        <f t="shared" si="206"/>
        <v>-1.5055382451683768</v>
      </c>
      <c r="BW305">
        <f t="shared" si="207"/>
        <v>0.22189782625055673</v>
      </c>
      <c r="BX305">
        <f t="shared" si="208"/>
        <v>0.18160096653208663</v>
      </c>
      <c r="BY305">
        <f t="shared" si="209"/>
        <v>0.81839903346791343</v>
      </c>
      <c r="BZ305">
        <f t="shared" si="210"/>
        <v>-0.20040524534747853</v>
      </c>
    </row>
    <row r="306" spans="1:78" x14ac:dyDescent="0.3">
      <c r="A306" t="s">
        <v>2810</v>
      </c>
      <c r="B306" t="s">
        <v>2823</v>
      </c>
      <c r="C306" t="s">
        <v>2826</v>
      </c>
      <c r="D306" t="s">
        <v>2829</v>
      </c>
      <c r="E306" t="s">
        <v>15</v>
      </c>
      <c r="F306">
        <v>1</v>
      </c>
      <c r="G306">
        <v>0</v>
      </c>
      <c r="H306" t="s">
        <v>44</v>
      </c>
      <c r="I306">
        <v>1</v>
      </c>
      <c r="J306">
        <v>32.769878926258563</v>
      </c>
      <c r="K306">
        <v>123.30204897661667</v>
      </c>
      <c r="L306">
        <v>163.84855978743315</v>
      </c>
      <c r="M306">
        <v>-23.331657902726029</v>
      </c>
      <c r="N306">
        <v>151.41878811967541</v>
      </c>
      <c r="O306">
        <v>48.695090775187893</v>
      </c>
      <c r="P306">
        <v>-22.013681658285037</v>
      </c>
      <c r="Q306">
        <v>72.444458573419169</v>
      </c>
      <c r="R306">
        <v>103.15987615987927</v>
      </c>
      <c r="S306">
        <v>1</v>
      </c>
      <c r="T306">
        <v>2</v>
      </c>
      <c r="U306" t="s">
        <v>2818</v>
      </c>
      <c r="W306">
        <f t="shared" si="176"/>
        <v>0.24060451777399761</v>
      </c>
      <c r="X306">
        <f t="shared" si="177"/>
        <v>0.64111939602149381</v>
      </c>
      <c r="Y306">
        <f t="shared" si="178"/>
        <v>-0.54243310496328723</v>
      </c>
      <c r="Z306">
        <f t="shared" si="179"/>
        <v>-0.16972726976699909</v>
      </c>
      <c r="AA306">
        <f t="shared" si="180"/>
        <v>1.6593819257225275</v>
      </c>
      <c r="AB306">
        <f t="shared" si="181"/>
        <v>0.222592537028351</v>
      </c>
      <c r="AC306">
        <f t="shared" si="182"/>
        <v>-0.15242674717787899</v>
      </c>
      <c r="AD306">
        <f t="shared" si="183"/>
        <v>0.46798575022321215</v>
      </c>
      <c r="AE306">
        <f t="shared" si="184"/>
        <v>0.73410367098427942</v>
      </c>
      <c r="AF306">
        <f t="shared" si="185"/>
        <v>-0.5239687488631376</v>
      </c>
      <c r="AH306">
        <f t="shared" si="186"/>
        <v>2.5772319269825585</v>
      </c>
      <c r="AI306">
        <f t="shared" si="187"/>
        <v>13.160658030734687</v>
      </c>
      <c r="AJ306">
        <f t="shared" si="188"/>
        <v>0.92938181277808052</v>
      </c>
      <c r="AK306">
        <f t="shared" si="189"/>
        <v>0.92938181277808052</v>
      </c>
      <c r="AL306">
        <f t="shared" si="190"/>
        <v>-7.3235631300349546E-2</v>
      </c>
      <c r="AN306">
        <f>VLOOKUP(J306,counts!$W$8:$Z$13,4,FALSE)</f>
        <v>61</v>
      </c>
      <c r="AO306">
        <f>VLOOKUP(K306,counts!$W$17:$Z$23,4,FALSE)</f>
        <v>73</v>
      </c>
      <c r="AP306">
        <f>VLOOKUP(L306,counts!$W$27:$Z$33,4,FALSE)</f>
        <v>38</v>
      </c>
      <c r="AQ306">
        <f>VLOOKUP(M306,counts!$W$38:$Z$49,4,FALSE)</f>
        <v>49</v>
      </c>
      <c r="AR306">
        <f>VLOOKUP(N306,counts!$W$53:$Z$54,4,FALSE)</f>
        <v>102</v>
      </c>
      <c r="AS306">
        <f>VLOOKUP(O306,counts!$W$58:$Z$62,4,FALSE)</f>
        <v>61</v>
      </c>
      <c r="AT306">
        <f>VLOOKUP(P306,counts!$W$66:$Z$69,4,FALSE)</f>
        <v>50</v>
      </c>
      <c r="AU306">
        <f>VLOOKUP(Q306,counts!$W$73:$Z$75,4,FALSE)</f>
        <v>68</v>
      </c>
      <c r="AV306">
        <f>VLOOKUP(R306,counts!$W$79:$Z$81,4,FALSE)</f>
        <v>75</v>
      </c>
      <c r="AW306">
        <f t="shared" si="191"/>
        <v>577</v>
      </c>
      <c r="AX306">
        <f t="shared" si="192"/>
        <v>1</v>
      </c>
      <c r="AY306">
        <f t="shared" si="193"/>
        <v>2</v>
      </c>
      <c r="AZ306" t="str">
        <f t="shared" si="194"/>
        <v>Train</v>
      </c>
      <c r="BA306" t="str">
        <f t="shared" si="195"/>
        <v>31-40</v>
      </c>
      <c r="BB306" t="str">
        <f t="shared" si="196"/>
        <v>F, G, T</v>
      </c>
      <c r="BC306" t="str">
        <f t="shared" si="197"/>
        <v>100+</v>
      </c>
      <c r="BD306" t="str">
        <f t="shared" si="198"/>
        <v>MA</v>
      </c>
      <c r="BE306" t="str">
        <f t="shared" si="199"/>
        <v>female</v>
      </c>
      <c r="BF306">
        <f t="shared" si="200"/>
        <v>1</v>
      </c>
      <c r="BG306">
        <f t="shared" si="201"/>
        <v>0</v>
      </c>
      <c r="BH306" t="str">
        <f t="shared" si="202"/>
        <v>C</v>
      </c>
      <c r="BI306">
        <f t="shared" si="203"/>
        <v>1</v>
      </c>
      <c r="BK306">
        <f t="shared" si="204"/>
        <v>0.24679587375027071</v>
      </c>
      <c r="BL306">
        <f t="shared" si="211"/>
        <v>0.62807202347308144</v>
      </c>
      <c r="BM306">
        <f t="shared" si="212"/>
        <v>0</v>
      </c>
      <c r="BN306">
        <f t="shared" si="213"/>
        <v>-0.16591368206991919</v>
      </c>
      <c r="BO306">
        <f t="shared" si="214"/>
        <v>1.608400077660413</v>
      </c>
      <c r="BP306">
        <f t="shared" si="215"/>
        <v>0.21104029039891525</v>
      </c>
      <c r="BQ306">
        <f t="shared" si="216"/>
        <v>-0.12308910231949276</v>
      </c>
      <c r="BR306">
        <f t="shared" si="217"/>
        <v>0.42637636209158797</v>
      </c>
      <c r="BS306">
        <f t="shared" si="218"/>
        <v>0.51509397558912873</v>
      </c>
      <c r="BT306">
        <f t="shared" si="205"/>
        <v>-0.52064632557427459</v>
      </c>
      <c r="BV306">
        <f t="shared" si="206"/>
        <v>2.8261294929997112</v>
      </c>
      <c r="BW306">
        <f t="shared" si="207"/>
        <v>16.880000064682473</v>
      </c>
      <c r="BX306">
        <f t="shared" si="208"/>
        <v>0.94407158856921636</v>
      </c>
      <c r="BY306">
        <f t="shared" si="209"/>
        <v>0.94407158856921636</v>
      </c>
      <c r="BZ306">
        <f t="shared" si="210"/>
        <v>-5.7553280363244912E-2</v>
      </c>
    </row>
    <row r="307" spans="1:78" x14ac:dyDescent="0.3">
      <c r="A307" t="s">
        <v>2813</v>
      </c>
      <c r="B307" t="s">
        <v>2823</v>
      </c>
      <c r="C307" t="s">
        <v>2851</v>
      </c>
      <c r="D307" t="s">
        <v>2839</v>
      </c>
      <c r="E307" t="s">
        <v>20</v>
      </c>
      <c r="F307">
        <v>0</v>
      </c>
      <c r="G307">
        <v>1</v>
      </c>
      <c r="H307" t="s">
        <v>44</v>
      </c>
      <c r="I307">
        <v>1</v>
      </c>
      <c r="J307">
        <v>-68.390212241589438</v>
      </c>
      <c r="K307">
        <v>123.30204897661667</v>
      </c>
      <c r="L307">
        <v>70.538774768379497</v>
      </c>
      <c r="M307">
        <v>40.634191658169868</v>
      </c>
      <c r="N307">
        <v>-108.67008854708662</v>
      </c>
      <c r="O307">
        <v>-14.754319664473872</v>
      </c>
      <c r="P307">
        <v>79.365382998232107</v>
      </c>
      <c r="Q307">
        <v>72.444458573419169</v>
      </c>
      <c r="R307">
        <v>103.15987615987927</v>
      </c>
      <c r="S307">
        <v>0</v>
      </c>
      <c r="T307">
        <v>2</v>
      </c>
      <c r="U307" t="s">
        <v>2818</v>
      </c>
      <c r="W307">
        <f t="shared" si="176"/>
        <v>-0.50213777334598442</v>
      </c>
      <c r="X307">
        <f t="shared" si="177"/>
        <v>0.64111939602149381</v>
      </c>
      <c r="Y307">
        <f t="shared" si="178"/>
        <v>-0.23352397279266615</v>
      </c>
      <c r="Z307">
        <f t="shared" si="179"/>
        <v>0.29559538538083652</v>
      </c>
      <c r="AA307">
        <f t="shared" si="180"/>
        <v>-1.1909036060913412</v>
      </c>
      <c r="AB307">
        <f t="shared" si="181"/>
        <v>-6.7444200102322438E-2</v>
      </c>
      <c r="AC307">
        <f t="shared" si="182"/>
        <v>0.54954038841540609</v>
      </c>
      <c r="AD307">
        <f t="shared" si="183"/>
        <v>0.46798575022321215</v>
      </c>
      <c r="AE307">
        <f t="shared" si="184"/>
        <v>0.73410367098427942</v>
      </c>
      <c r="AF307">
        <f t="shared" si="185"/>
        <v>-0.5239687488631376</v>
      </c>
      <c r="AH307">
        <f t="shared" si="186"/>
        <v>0.17036628982977631</v>
      </c>
      <c r="AI307">
        <f t="shared" si="187"/>
        <v>1.1857390959574305</v>
      </c>
      <c r="AJ307">
        <f t="shared" si="188"/>
        <v>0.5424888533816683</v>
      </c>
      <c r="AK307">
        <f t="shared" si="189"/>
        <v>0.4575111466183317</v>
      </c>
      <c r="AL307">
        <f t="shared" si="190"/>
        <v>-0.78195403037028843</v>
      </c>
      <c r="AN307">
        <f>VLOOKUP(J307,counts!$W$8:$Z$13,4,FALSE)</f>
        <v>40</v>
      </c>
      <c r="AO307">
        <f>VLOOKUP(K307,counts!$W$17:$Z$23,4,FALSE)</f>
        <v>73</v>
      </c>
      <c r="AP307">
        <f>VLOOKUP(L307,counts!$W$27:$Z$33,4,FALSE)</f>
        <v>47</v>
      </c>
      <c r="AQ307">
        <f>VLOOKUP(M307,counts!$W$38:$Z$49,4,FALSE)</f>
        <v>63</v>
      </c>
      <c r="AR307">
        <f>VLOOKUP(N307,counts!$W$53:$Z$54,4,FALSE)</f>
        <v>20</v>
      </c>
      <c r="AS307">
        <f>VLOOKUP(O307,counts!$W$58:$Z$62,4,FALSE)</f>
        <v>52</v>
      </c>
      <c r="AT307">
        <f>VLOOKUP(P307,counts!$W$66:$Z$69,4,FALSE)</f>
        <v>70</v>
      </c>
      <c r="AU307">
        <f>VLOOKUP(Q307,counts!$W$73:$Z$75,4,FALSE)</f>
        <v>68</v>
      </c>
      <c r="AV307">
        <f>VLOOKUP(R307,counts!$W$79:$Z$81,4,FALSE)</f>
        <v>75</v>
      </c>
      <c r="AW307">
        <f t="shared" si="191"/>
        <v>508</v>
      </c>
      <c r="AX307">
        <f t="shared" si="192"/>
        <v>0</v>
      </c>
      <c r="AY307">
        <f t="shared" si="193"/>
        <v>2</v>
      </c>
      <c r="AZ307" t="str">
        <f t="shared" si="194"/>
        <v>Train</v>
      </c>
      <c r="BA307" t="str">
        <f t="shared" si="195"/>
        <v>61+</v>
      </c>
      <c r="BB307" t="str">
        <f t="shared" si="196"/>
        <v>F, G, T</v>
      </c>
      <c r="BC307" t="str">
        <f t="shared" si="197"/>
        <v>41-100</v>
      </c>
      <c r="BD307" t="str">
        <f t="shared" si="198"/>
        <v>Others</v>
      </c>
      <c r="BE307" t="str">
        <f t="shared" si="199"/>
        <v>male</v>
      </c>
      <c r="BF307">
        <f t="shared" si="200"/>
        <v>0</v>
      </c>
      <c r="BG307">
        <f t="shared" si="201"/>
        <v>1</v>
      </c>
      <c r="BH307" t="str">
        <f t="shared" si="202"/>
        <v>C</v>
      </c>
      <c r="BI307">
        <f t="shared" si="203"/>
        <v>1</v>
      </c>
      <c r="BK307">
        <f t="shared" si="204"/>
        <v>-0.51505903406328468</v>
      </c>
      <c r="BL307">
        <f t="shared" si="211"/>
        <v>0.62807202347308144</v>
      </c>
      <c r="BM307">
        <f t="shared" si="212"/>
        <v>0</v>
      </c>
      <c r="BN307">
        <f t="shared" si="213"/>
        <v>0.28895367761902863</v>
      </c>
      <c r="BO307">
        <f t="shared" si="214"/>
        <v>-1.1543150029727813</v>
      </c>
      <c r="BP307">
        <f t="shared" si="215"/>
        <v>-6.3943938845999151E-2</v>
      </c>
      <c r="BQ307">
        <f t="shared" si="216"/>
        <v>0.44377010170938269</v>
      </c>
      <c r="BR307">
        <f t="shared" si="217"/>
        <v>0.42637636209158797</v>
      </c>
      <c r="BS307">
        <f t="shared" si="218"/>
        <v>0.51509397558912873</v>
      </c>
      <c r="BT307">
        <f t="shared" si="205"/>
        <v>-0.52064632557427459</v>
      </c>
      <c r="BV307">
        <f t="shared" si="206"/>
        <v>4.8301839025869597E-2</v>
      </c>
      <c r="BW307">
        <f t="shared" si="207"/>
        <v>1.0494873837711429</v>
      </c>
      <c r="BX307">
        <f t="shared" si="208"/>
        <v>0.51207311256536847</v>
      </c>
      <c r="BY307">
        <f t="shared" si="209"/>
        <v>0.48792688743463153</v>
      </c>
      <c r="BZ307">
        <f t="shared" si="210"/>
        <v>-0.71758970518392473</v>
      </c>
    </row>
    <row r="308" spans="1:78" x14ac:dyDescent="0.3">
      <c r="A308" t="s">
        <v>2810</v>
      </c>
      <c r="B308" t="s">
        <v>2838</v>
      </c>
      <c r="C308" t="s">
        <v>2824</v>
      </c>
      <c r="D308" t="s">
        <v>2838</v>
      </c>
      <c r="E308" t="s">
        <v>20</v>
      </c>
      <c r="F308">
        <v>0</v>
      </c>
      <c r="G308">
        <v>0</v>
      </c>
      <c r="H308" t="s">
        <v>2843</v>
      </c>
      <c r="I308">
        <v>1</v>
      </c>
      <c r="J308">
        <v>32.769878926258563</v>
      </c>
      <c r="K308">
        <v>-42.171718189759716</v>
      </c>
      <c r="L308">
        <v>-194.50333405817787</v>
      </c>
      <c r="M308">
        <v>-33.757758935166962</v>
      </c>
      <c r="N308">
        <v>-108.67008854708662</v>
      </c>
      <c r="O308">
        <v>-14.754319664473872</v>
      </c>
      <c r="P308">
        <v>-22.013681658285037</v>
      </c>
      <c r="Q308">
        <v>-22.422560732600829</v>
      </c>
      <c r="R308">
        <v>103.15987615987927</v>
      </c>
      <c r="S308">
        <v>0</v>
      </c>
      <c r="T308">
        <v>2</v>
      </c>
      <c r="U308" t="s">
        <v>2818</v>
      </c>
      <c r="W308">
        <f t="shared" si="176"/>
        <v>0.24060451777399761</v>
      </c>
      <c r="X308">
        <f t="shared" si="177"/>
        <v>-0.21927540312111751</v>
      </c>
      <c r="Y308">
        <f t="shared" si="178"/>
        <v>0.6439180640694343</v>
      </c>
      <c r="Z308">
        <f t="shared" si="179"/>
        <v>-0.24557244416175711</v>
      </c>
      <c r="AA308">
        <f t="shared" si="180"/>
        <v>-1.1909036060913412</v>
      </c>
      <c r="AB308">
        <f t="shared" si="181"/>
        <v>-6.7444200102322438E-2</v>
      </c>
      <c r="AC308">
        <f t="shared" si="182"/>
        <v>-0.15242674717787899</v>
      </c>
      <c r="AD308">
        <f t="shared" si="183"/>
        <v>-0.14484805481342802</v>
      </c>
      <c r="AE308">
        <f t="shared" si="184"/>
        <v>0.73410367098427942</v>
      </c>
      <c r="AF308">
        <f t="shared" si="185"/>
        <v>-0.5239687488631376</v>
      </c>
      <c r="AH308">
        <f t="shared" si="186"/>
        <v>-0.92581295150327148</v>
      </c>
      <c r="AI308">
        <f t="shared" si="187"/>
        <v>0.39620918925811505</v>
      </c>
      <c r="AJ308">
        <f t="shared" si="188"/>
        <v>0.28377494741217357</v>
      </c>
      <c r="AK308">
        <f t="shared" si="189"/>
        <v>0.71622505258782643</v>
      </c>
      <c r="AL308">
        <f t="shared" si="190"/>
        <v>-0.33376084215269941</v>
      </c>
      <c r="AN308">
        <f>VLOOKUP(J308,counts!$W$8:$Z$13,4,FALSE)</f>
        <v>61</v>
      </c>
      <c r="AO308">
        <f>VLOOKUP(K308,counts!$W$17:$Z$23,4,FALSE)</f>
        <v>48</v>
      </c>
      <c r="AP308">
        <f>VLOOKUP(L308,counts!$W$27:$Z$33,4,FALSE)</f>
        <v>73</v>
      </c>
      <c r="AQ308">
        <f>VLOOKUP(M308,counts!$W$38:$Z$49,4,FALSE)</f>
        <v>47</v>
      </c>
      <c r="AR308">
        <f>VLOOKUP(N308,counts!$W$53:$Z$54,4,FALSE)</f>
        <v>20</v>
      </c>
      <c r="AS308">
        <f>VLOOKUP(O308,counts!$W$58:$Z$62,4,FALSE)</f>
        <v>52</v>
      </c>
      <c r="AT308">
        <f>VLOOKUP(P308,counts!$W$66:$Z$69,4,FALSE)</f>
        <v>50</v>
      </c>
      <c r="AU308">
        <f>VLOOKUP(Q308,counts!$W$73:$Z$75,4,FALSE)</f>
        <v>50</v>
      </c>
      <c r="AV308">
        <f>VLOOKUP(R308,counts!$W$79:$Z$81,4,FALSE)</f>
        <v>75</v>
      </c>
      <c r="AW308">
        <f t="shared" si="191"/>
        <v>476</v>
      </c>
      <c r="AX308">
        <f t="shared" si="192"/>
        <v>0</v>
      </c>
      <c r="AY308">
        <f t="shared" si="193"/>
        <v>2</v>
      </c>
      <c r="AZ308" t="str">
        <f t="shared" si="194"/>
        <v>Train</v>
      </c>
      <c r="BA308" t="str">
        <f t="shared" si="195"/>
        <v>31-40</v>
      </c>
      <c r="BB308" t="str">
        <f t="shared" si="196"/>
        <v>Blank</v>
      </c>
      <c r="BC308" t="str">
        <f t="shared" si="197"/>
        <v>0</v>
      </c>
      <c r="BD308" t="str">
        <f t="shared" si="198"/>
        <v>Blank</v>
      </c>
      <c r="BE308" t="str">
        <f t="shared" si="199"/>
        <v>male</v>
      </c>
      <c r="BF308">
        <f t="shared" si="200"/>
        <v>0</v>
      </c>
      <c r="BG308">
        <f t="shared" si="201"/>
        <v>0</v>
      </c>
      <c r="BH308" t="str">
        <f t="shared" si="202"/>
        <v>S, blank</v>
      </c>
      <c r="BI308">
        <f t="shared" si="203"/>
        <v>1</v>
      </c>
      <c r="BK308">
        <f t="shared" si="204"/>
        <v>0.24679587375027071</v>
      </c>
      <c r="BL308">
        <f t="shared" si="211"/>
        <v>-0.2148129459049134</v>
      </c>
      <c r="BM308">
        <f t="shared" si="212"/>
        <v>0</v>
      </c>
      <c r="BN308">
        <f t="shared" si="213"/>
        <v>-0.24005469764357676</v>
      </c>
      <c r="BO308">
        <f t="shared" si="214"/>
        <v>-1.1543150029727813</v>
      </c>
      <c r="BP308">
        <f t="shared" si="215"/>
        <v>-6.3943938845999151E-2</v>
      </c>
      <c r="BQ308">
        <f t="shared" si="216"/>
        <v>-0.12308910231949276</v>
      </c>
      <c r="BR308">
        <f t="shared" si="217"/>
        <v>-0.13196937436222192</v>
      </c>
      <c r="BS308">
        <f t="shared" si="218"/>
        <v>0.51509397558912873</v>
      </c>
      <c r="BT308">
        <f t="shared" si="205"/>
        <v>-0.52064632557427459</v>
      </c>
      <c r="BV308">
        <f t="shared" si="206"/>
        <v>-1.6869415382838604</v>
      </c>
      <c r="BW308">
        <f t="shared" si="207"/>
        <v>0.18508473378867316</v>
      </c>
      <c r="BX308">
        <f t="shared" si="208"/>
        <v>0.15617848117658553</v>
      </c>
      <c r="BY308">
        <f t="shared" si="209"/>
        <v>0.8438215188234145</v>
      </c>
      <c r="BZ308">
        <f t="shared" si="210"/>
        <v>-0.16981427733760907</v>
      </c>
    </row>
    <row r="309" spans="1:78" x14ac:dyDescent="0.3">
      <c r="A309" t="s">
        <v>2810</v>
      </c>
      <c r="B309" t="s">
        <v>2823</v>
      </c>
      <c r="C309" t="s">
        <v>2849</v>
      </c>
      <c r="D309" t="s">
        <v>2838</v>
      </c>
      <c r="E309" t="s">
        <v>15</v>
      </c>
      <c r="F309">
        <v>0</v>
      </c>
      <c r="G309">
        <v>0</v>
      </c>
      <c r="H309" t="s">
        <v>44</v>
      </c>
      <c r="I309">
        <v>1</v>
      </c>
      <c r="J309">
        <v>32.769878926258563</v>
      </c>
      <c r="K309">
        <v>123.30204897661667</v>
      </c>
      <c r="L309">
        <v>40.172297072540438</v>
      </c>
      <c r="M309">
        <v>-33.757758935166962</v>
      </c>
      <c r="N309">
        <v>151.41878811967541</v>
      </c>
      <c r="O309">
        <v>-14.754319664473872</v>
      </c>
      <c r="P309">
        <v>-22.013681658285037</v>
      </c>
      <c r="Q309">
        <v>72.444458573419169</v>
      </c>
      <c r="R309">
        <v>103.15987615987927</v>
      </c>
      <c r="S309">
        <v>1</v>
      </c>
      <c r="T309">
        <v>2</v>
      </c>
      <c r="U309" t="s">
        <v>2818</v>
      </c>
      <c r="W309">
        <f t="shared" si="176"/>
        <v>0.24060451777399761</v>
      </c>
      <c r="X309">
        <f t="shared" si="177"/>
        <v>0.64111939602149381</v>
      </c>
      <c r="Y309">
        <f t="shared" si="178"/>
        <v>-0.13299344140000791</v>
      </c>
      <c r="Z309">
        <f t="shared" si="179"/>
        <v>-0.24557244416175711</v>
      </c>
      <c r="AA309">
        <f t="shared" si="180"/>
        <v>1.6593819257225275</v>
      </c>
      <c r="AB309">
        <f t="shared" si="181"/>
        <v>-6.7444200102322438E-2</v>
      </c>
      <c r="AC309">
        <f t="shared" si="182"/>
        <v>-0.15242674717787899</v>
      </c>
      <c r="AD309">
        <f t="shared" si="183"/>
        <v>0.46798575022321215</v>
      </c>
      <c r="AE309">
        <f t="shared" si="184"/>
        <v>0.73410367098427942</v>
      </c>
      <c r="AF309">
        <f t="shared" si="185"/>
        <v>-0.5239687488631376</v>
      </c>
      <c r="AH309">
        <f t="shared" si="186"/>
        <v>2.6207896790204068</v>
      </c>
      <c r="AI309">
        <f t="shared" si="187"/>
        <v>13.746574681700954</v>
      </c>
      <c r="AJ309">
        <f t="shared" si="188"/>
        <v>0.93218764210777016</v>
      </c>
      <c r="AK309">
        <f t="shared" si="189"/>
        <v>0.93218764210777016</v>
      </c>
      <c r="AL309">
        <f t="shared" si="190"/>
        <v>-7.0221151827601788E-2</v>
      </c>
      <c r="AN309">
        <f>VLOOKUP(J309,counts!$W$8:$Z$13,4,FALSE)</f>
        <v>61</v>
      </c>
      <c r="AO309">
        <f>VLOOKUP(K309,counts!$W$17:$Z$23,4,FALSE)</f>
        <v>73</v>
      </c>
      <c r="AP309">
        <f>VLOOKUP(L309,counts!$W$27:$Z$33,4,FALSE)</f>
        <v>50</v>
      </c>
      <c r="AQ309">
        <f>VLOOKUP(M309,counts!$W$38:$Z$49,4,FALSE)</f>
        <v>47</v>
      </c>
      <c r="AR309">
        <f>VLOOKUP(N309,counts!$W$53:$Z$54,4,FALSE)</f>
        <v>102</v>
      </c>
      <c r="AS309">
        <f>VLOOKUP(O309,counts!$W$58:$Z$62,4,FALSE)</f>
        <v>52</v>
      </c>
      <c r="AT309">
        <f>VLOOKUP(P309,counts!$W$66:$Z$69,4,FALSE)</f>
        <v>50</v>
      </c>
      <c r="AU309">
        <f>VLOOKUP(Q309,counts!$W$73:$Z$75,4,FALSE)</f>
        <v>68</v>
      </c>
      <c r="AV309">
        <f>VLOOKUP(R309,counts!$W$79:$Z$81,4,FALSE)</f>
        <v>75</v>
      </c>
      <c r="AW309">
        <f t="shared" si="191"/>
        <v>578</v>
      </c>
      <c r="AX309">
        <f t="shared" si="192"/>
        <v>1</v>
      </c>
      <c r="AY309">
        <f t="shared" si="193"/>
        <v>2</v>
      </c>
      <c r="AZ309" t="str">
        <f t="shared" si="194"/>
        <v>Train</v>
      </c>
      <c r="BA309" t="str">
        <f t="shared" si="195"/>
        <v>31-40</v>
      </c>
      <c r="BB309" t="str">
        <f t="shared" si="196"/>
        <v>F, G, T</v>
      </c>
      <c r="BC309" t="str">
        <f t="shared" si="197"/>
        <v>21-30</v>
      </c>
      <c r="BD309" t="str">
        <f t="shared" si="198"/>
        <v>Blank</v>
      </c>
      <c r="BE309" t="str">
        <f t="shared" si="199"/>
        <v>female</v>
      </c>
      <c r="BF309">
        <f t="shared" si="200"/>
        <v>0</v>
      </c>
      <c r="BG309">
        <f t="shared" si="201"/>
        <v>0</v>
      </c>
      <c r="BH309" t="str">
        <f t="shared" si="202"/>
        <v>C</v>
      </c>
      <c r="BI309">
        <f t="shared" si="203"/>
        <v>1</v>
      </c>
      <c r="BK309">
        <f t="shared" si="204"/>
        <v>0.24679587375027071</v>
      </c>
      <c r="BL309">
        <f t="shared" si="211"/>
        <v>0.62807202347308144</v>
      </c>
      <c r="BM309">
        <f t="shared" si="212"/>
        <v>0</v>
      </c>
      <c r="BN309">
        <f t="shared" si="213"/>
        <v>-0.24005469764357676</v>
      </c>
      <c r="BO309">
        <f t="shared" si="214"/>
        <v>1.608400077660413</v>
      </c>
      <c r="BP309">
        <f t="shared" si="215"/>
        <v>-6.3943938845999151E-2</v>
      </c>
      <c r="BQ309">
        <f t="shared" si="216"/>
        <v>-0.12308910231949276</v>
      </c>
      <c r="BR309">
        <f t="shared" si="217"/>
        <v>0.42637636209158797</v>
      </c>
      <c r="BS309">
        <f t="shared" si="218"/>
        <v>0.51509397558912873</v>
      </c>
      <c r="BT309">
        <f t="shared" si="205"/>
        <v>-0.52064632557427459</v>
      </c>
      <c r="BV309">
        <f t="shared" si="206"/>
        <v>2.4770042481811387</v>
      </c>
      <c r="BW309">
        <f t="shared" si="207"/>
        <v>11.905544883393814</v>
      </c>
      <c r="BX309">
        <f t="shared" si="208"/>
        <v>0.92251392645290409</v>
      </c>
      <c r="BY309">
        <f t="shared" si="209"/>
        <v>0.92251392645290409</v>
      </c>
      <c r="BZ309">
        <f t="shared" si="210"/>
        <v>-8.0652806755492398E-2</v>
      </c>
    </row>
    <row r="310" spans="1:78" x14ac:dyDescent="0.3">
      <c r="A310" t="s">
        <v>2810</v>
      </c>
      <c r="B310" t="s">
        <v>2823</v>
      </c>
      <c r="C310" t="s">
        <v>2851</v>
      </c>
      <c r="D310" t="s">
        <v>2839</v>
      </c>
      <c r="E310" t="s">
        <v>20</v>
      </c>
      <c r="F310">
        <v>0</v>
      </c>
      <c r="G310">
        <v>0</v>
      </c>
      <c r="H310" t="s">
        <v>44</v>
      </c>
      <c r="I310">
        <v>1</v>
      </c>
      <c r="J310">
        <v>32.769878926258563</v>
      </c>
      <c r="K310">
        <v>123.30204897661667</v>
      </c>
      <c r="L310">
        <v>70.538774768379497</v>
      </c>
      <c r="M310">
        <v>40.634191658169868</v>
      </c>
      <c r="N310">
        <v>-108.67008854708662</v>
      </c>
      <c r="O310">
        <v>-14.754319664473872</v>
      </c>
      <c r="P310">
        <v>-22.013681658285037</v>
      </c>
      <c r="Q310">
        <v>72.444458573419169</v>
      </c>
      <c r="R310">
        <v>103.15987615987927</v>
      </c>
      <c r="S310">
        <v>0</v>
      </c>
      <c r="T310">
        <v>2</v>
      </c>
      <c r="U310" t="s">
        <v>2818</v>
      </c>
      <c r="W310">
        <f t="shared" si="176"/>
        <v>0.24060451777399761</v>
      </c>
      <c r="X310">
        <f t="shared" si="177"/>
        <v>0.64111939602149381</v>
      </c>
      <c r="Y310">
        <f t="shared" si="178"/>
        <v>-0.23352397279266615</v>
      </c>
      <c r="Z310">
        <f t="shared" si="179"/>
        <v>0.29559538538083652</v>
      </c>
      <c r="AA310">
        <f t="shared" si="180"/>
        <v>-1.1909036060913412</v>
      </c>
      <c r="AB310">
        <f t="shared" si="181"/>
        <v>-6.7444200102322438E-2</v>
      </c>
      <c r="AC310">
        <f t="shared" si="182"/>
        <v>-0.15242674717787899</v>
      </c>
      <c r="AD310">
        <f t="shared" si="183"/>
        <v>0.46798575022321215</v>
      </c>
      <c r="AE310">
        <f t="shared" si="184"/>
        <v>0.73410367098427942</v>
      </c>
      <c r="AF310">
        <f t="shared" si="185"/>
        <v>-0.5239687488631376</v>
      </c>
      <c r="AH310">
        <f t="shared" si="186"/>
        <v>0.21114144535647317</v>
      </c>
      <c r="AI310">
        <f t="shared" si="187"/>
        <v>1.235087040033567</v>
      </c>
      <c r="AJ310">
        <f t="shared" si="188"/>
        <v>0.55259013090381404</v>
      </c>
      <c r="AK310">
        <f t="shared" si="189"/>
        <v>0.44740986909618596</v>
      </c>
      <c r="AL310">
        <f t="shared" si="190"/>
        <v>-0.80428017139383812</v>
      </c>
      <c r="AN310">
        <f>VLOOKUP(J310,counts!$W$8:$Z$13,4,FALSE)</f>
        <v>61</v>
      </c>
      <c r="AO310">
        <f>VLOOKUP(K310,counts!$W$17:$Z$23,4,FALSE)</f>
        <v>73</v>
      </c>
      <c r="AP310">
        <f>VLOOKUP(L310,counts!$W$27:$Z$33,4,FALSE)</f>
        <v>47</v>
      </c>
      <c r="AQ310">
        <f>VLOOKUP(M310,counts!$W$38:$Z$49,4,FALSE)</f>
        <v>63</v>
      </c>
      <c r="AR310">
        <f>VLOOKUP(N310,counts!$W$53:$Z$54,4,FALSE)</f>
        <v>20</v>
      </c>
      <c r="AS310">
        <f>VLOOKUP(O310,counts!$W$58:$Z$62,4,FALSE)</f>
        <v>52</v>
      </c>
      <c r="AT310">
        <f>VLOOKUP(P310,counts!$W$66:$Z$69,4,FALSE)</f>
        <v>50</v>
      </c>
      <c r="AU310">
        <f>VLOOKUP(Q310,counts!$W$73:$Z$75,4,FALSE)</f>
        <v>68</v>
      </c>
      <c r="AV310">
        <f>VLOOKUP(R310,counts!$W$79:$Z$81,4,FALSE)</f>
        <v>75</v>
      </c>
      <c r="AW310">
        <f t="shared" si="191"/>
        <v>509</v>
      </c>
      <c r="AX310">
        <f t="shared" si="192"/>
        <v>0</v>
      </c>
      <c r="AY310">
        <f t="shared" si="193"/>
        <v>2</v>
      </c>
      <c r="AZ310" t="str">
        <f t="shared" si="194"/>
        <v>Train</v>
      </c>
      <c r="BA310" t="str">
        <f t="shared" si="195"/>
        <v>31-40</v>
      </c>
      <c r="BB310" t="str">
        <f t="shared" si="196"/>
        <v>F, G, T</v>
      </c>
      <c r="BC310" t="str">
        <f t="shared" si="197"/>
        <v>41-100</v>
      </c>
      <c r="BD310" t="str">
        <f t="shared" si="198"/>
        <v>Others</v>
      </c>
      <c r="BE310" t="str">
        <f t="shared" si="199"/>
        <v>male</v>
      </c>
      <c r="BF310">
        <f t="shared" si="200"/>
        <v>0</v>
      </c>
      <c r="BG310">
        <f t="shared" si="201"/>
        <v>0</v>
      </c>
      <c r="BH310" t="str">
        <f t="shared" si="202"/>
        <v>C</v>
      </c>
      <c r="BI310">
        <f t="shared" si="203"/>
        <v>1</v>
      </c>
      <c r="BK310">
        <f t="shared" si="204"/>
        <v>0.24679587375027071</v>
      </c>
      <c r="BL310">
        <f t="shared" si="211"/>
        <v>0.62807202347308144</v>
      </c>
      <c r="BM310">
        <f t="shared" si="212"/>
        <v>0</v>
      </c>
      <c r="BN310">
        <f t="shared" si="213"/>
        <v>0.28895367761902863</v>
      </c>
      <c r="BO310">
        <f t="shared" si="214"/>
        <v>-1.1543150029727813</v>
      </c>
      <c r="BP310">
        <f t="shared" si="215"/>
        <v>-6.3943938845999151E-2</v>
      </c>
      <c r="BQ310">
        <f t="shared" si="216"/>
        <v>-0.12308910231949276</v>
      </c>
      <c r="BR310">
        <f t="shared" si="217"/>
        <v>0.42637636209158797</v>
      </c>
      <c r="BS310">
        <f t="shared" si="218"/>
        <v>0.51509397558912873</v>
      </c>
      <c r="BT310">
        <f t="shared" si="205"/>
        <v>-0.52064632557427459</v>
      </c>
      <c r="BV310">
        <f t="shared" si="206"/>
        <v>0.24329754281054972</v>
      </c>
      <c r="BW310">
        <f t="shared" si="207"/>
        <v>1.2754480680681337</v>
      </c>
      <c r="BX310">
        <f t="shared" si="208"/>
        <v>0.56052611613808234</v>
      </c>
      <c r="BY310">
        <f t="shared" si="209"/>
        <v>0.43947388386191766</v>
      </c>
      <c r="BZ310">
        <f t="shared" si="210"/>
        <v>-0.82217698600720046</v>
      </c>
    </row>
    <row r="311" spans="1:78" x14ac:dyDescent="0.3">
      <c r="A311" t="s">
        <v>2813</v>
      </c>
      <c r="B311" t="s">
        <v>2823</v>
      </c>
      <c r="C311" t="s">
        <v>2826</v>
      </c>
      <c r="D311" t="s">
        <v>2833</v>
      </c>
      <c r="E311" t="s">
        <v>20</v>
      </c>
      <c r="F311">
        <v>1</v>
      </c>
      <c r="G311" t="s">
        <v>2842</v>
      </c>
      <c r="H311" t="s">
        <v>44</v>
      </c>
      <c r="I311">
        <v>1</v>
      </c>
      <c r="J311">
        <v>-68.390212241589438</v>
      </c>
      <c r="K311">
        <v>123.30204897661667</v>
      </c>
      <c r="L311">
        <v>163.84855978743315</v>
      </c>
      <c r="M311">
        <v>57.761363718906857</v>
      </c>
      <c r="N311">
        <v>-108.67008854708662</v>
      </c>
      <c r="O311">
        <v>48.695090775187893</v>
      </c>
      <c r="P311">
        <v>-92.646375958720569</v>
      </c>
      <c r="Q311">
        <v>72.444458573419169</v>
      </c>
      <c r="R311">
        <v>103.15987615987927</v>
      </c>
      <c r="S311">
        <v>0</v>
      </c>
      <c r="T311">
        <v>2</v>
      </c>
      <c r="U311" t="s">
        <v>2818</v>
      </c>
      <c r="W311">
        <f t="shared" si="176"/>
        <v>-0.50213777334598442</v>
      </c>
      <c r="X311">
        <f t="shared" si="177"/>
        <v>0.64111939602149381</v>
      </c>
      <c r="Y311">
        <f t="shared" si="178"/>
        <v>-0.54243310496328723</v>
      </c>
      <c r="Z311">
        <f t="shared" si="179"/>
        <v>0.42018782389584125</v>
      </c>
      <c r="AA311">
        <f t="shared" si="180"/>
        <v>-1.1909036060913412</v>
      </c>
      <c r="AB311">
        <f t="shared" si="181"/>
        <v>0.222592537028351</v>
      </c>
      <c r="AC311">
        <f t="shared" si="182"/>
        <v>-0.64150040617543735</v>
      </c>
      <c r="AD311">
        <f t="shared" si="183"/>
        <v>0.46798575022321215</v>
      </c>
      <c r="AE311">
        <f t="shared" si="184"/>
        <v>0.73410367098427942</v>
      </c>
      <c r="AF311">
        <f t="shared" si="185"/>
        <v>-0.5239687488631376</v>
      </c>
      <c r="AH311">
        <f t="shared" si="186"/>
        <v>-0.91495446128600999</v>
      </c>
      <c r="AI311">
        <f t="shared" si="187"/>
        <v>0.4005348655181995</v>
      </c>
      <c r="AJ311">
        <f t="shared" si="188"/>
        <v>0.28598707206764262</v>
      </c>
      <c r="AK311">
        <f t="shared" si="189"/>
        <v>0.71401292793235738</v>
      </c>
      <c r="AL311">
        <f t="shared" si="190"/>
        <v>-0.33685421045863112</v>
      </c>
      <c r="AN311">
        <f>VLOOKUP(J311,counts!$W$8:$Z$13,4,FALSE)</f>
        <v>40</v>
      </c>
      <c r="AO311">
        <f>VLOOKUP(K311,counts!$W$17:$Z$23,4,FALSE)</f>
        <v>73</v>
      </c>
      <c r="AP311">
        <f>VLOOKUP(L311,counts!$W$27:$Z$33,4,FALSE)</f>
        <v>38</v>
      </c>
      <c r="AQ311">
        <f>VLOOKUP(M311,counts!$W$38:$Z$49,4,FALSE)</f>
        <v>66</v>
      </c>
      <c r="AR311">
        <f>VLOOKUP(N311,counts!$W$53:$Z$54,4,FALSE)</f>
        <v>20</v>
      </c>
      <c r="AS311">
        <f>VLOOKUP(O311,counts!$W$58:$Z$62,4,FALSE)</f>
        <v>61</v>
      </c>
      <c r="AT311">
        <f>VLOOKUP(P311,counts!$W$66:$Z$69,4,FALSE)</f>
        <v>36</v>
      </c>
      <c r="AU311">
        <f>VLOOKUP(Q311,counts!$W$73:$Z$75,4,FALSE)</f>
        <v>68</v>
      </c>
      <c r="AV311">
        <f>VLOOKUP(R311,counts!$W$79:$Z$81,4,FALSE)</f>
        <v>75</v>
      </c>
      <c r="AW311">
        <f t="shared" si="191"/>
        <v>477</v>
      </c>
      <c r="AX311">
        <f t="shared" si="192"/>
        <v>0</v>
      </c>
      <c r="AY311">
        <f t="shared" si="193"/>
        <v>2</v>
      </c>
      <c r="AZ311" t="str">
        <f t="shared" si="194"/>
        <v>Train</v>
      </c>
      <c r="BA311" t="str">
        <f t="shared" si="195"/>
        <v>61+</v>
      </c>
      <c r="BB311" t="str">
        <f t="shared" si="196"/>
        <v>F, G, T</v>
      </c>
      <c r="BC311" t="str">
        <f t="shared" si="197"/>
        <v>100+</v>
      </c>
      <c r="BD311" t="str">
        <f t="shared" si="198"/>
        <v>NY</v>
      </c>
      <c r="BE311" t="str">
        <f t="shared" si="199"/>
        <v>male</v>
      </c>
      <c r="BF311">
        <f t="shared" si="200"/>
        <v>1</v>
      </c>
      <c r="BG311" t="str">
        <f t="shared" si="201"/>
        <v>3, 4, 5, 6, 9</v>
      </c>
      <c r="BH311" t="str">
        <f t="shared" si="202"/>
        <v>C</v>
      </c>
      <c r="BI311">
        <f t="shared" si="203"/>
        <v>1</v>
      </c>
      <c r="BK311">
        <f t="shared" si="204"/>
        <v>-0.51505903406328468</v>
      </c>
      <c r="BL311">
        <f t="shared" si="211"/>
        <v>0.62807202347308144</v>
      </c>
      <c r="BM311">
        <f t="shared" si="212"/>
        <v>0</v>
      </c>
      <c r="BN311">
        <f t="shared" si="213"/>
        <v>0.41074665915035424</v>
      </c>
      <c r="BO311">
        <f t="shared" si="214"/>
        <v>-1.1543150029727813</v>
      </c>
      <c r="BP311">
        <f t="shared" si="215"/>
        <v>0.21104029039891525</v>
      </c>
      <c r="BQ311">
        <f t="shared" si="216"/>
        <v>-0.5180305333261348</v>
      </c>
      <c r="BR311">
        <f t="shared" si="217"/>
        <v>0.42637636209158797</v>
      </c>
      <c r="BS311">
        <f t="shared" si="218"/>
        <v>0.51509397558912873</v>
      </c>
      <c r="BT311">
        <f t="shared" si="205"/>
        <v>-0.52064632557427459</v>
      </c>
      <c r="BV311">
        <f t="shared" si="206"/>
        <v>-0.51672158523340783</v>
      </c>
      <c r="BW311">
        <f t="shared" si="207"/>
        <v>0.59647283136245777</v>
      </c>
      <c r="BX311">
        <f t="shared" si="208"/>
        <v>0.37361915570678234</v>
      </c>
      <c r="BY311">
        <f t="shared" si="209"/>
        <v>0.62638084429321772</v>
      </c>
      <c r="BZ311">
        <f t="shared" si="210"/>
        <v>-0.46779671540338064</v>
      </c>
    </row>
    <row r="312" spans="1:78" x14ac:dyDescent="0.3">
      <c r="A312" t="s">
        <v>2810</v>
      </c>
      <c r="B312" t="s">
        <v>2823</v>
      </c>
      <c r="C312" t="s">
        <v>2851</v>
      </c>
      <c r="D312" t="s">
        <v>2833</v>
      </c>
      <c r="E312" t="s">
        <v>15</v>
      </c>
      <c r="F312">
        <v>1</v>
      </c>
      <c r="G312">
        <v>0</v>
      </c>
      <c r="H312" t="s">
        <v>44</v>
      </c>
      <c r="I312">
        <v>1</v>
      </c>
      <c r="J312">
        <v>32.769878926258563</v>
      </c>
      <c r="K312">
        <v>123.30204897661667</v>
      </c>
      <c r="L312">
        <v>70.538774768379497</v>
      </c>
      <c r="M312">
        <v>57.761363718906857</v>
      </c>
      <c r="N312">
        <v>151.41878811967541</v>
      </c>
      <c r="O312">
        <v>48.695090775187893</v>
      </c>
      <c r="P312">
        <v>-22.013681658285037</v>
      </c>
      <c r="Q312">
        <v>72.444458573419169</v>
      </c>
      <c r="R312">
        <v>103.15987615987927</v>
      </c>
      <c r="S312">
        <v>1</v>
      </c>
      <c r="T312">
        <v>2</v>
      </c>
      <c r="U312" t="s">
        <v>2818</v>
      </c>
      <c r="W312">
        <f t="shared" si="176"/>
        <v>0.24060451777399761</v>
      </c>
      <c r="X312">
        <f t="shared" si="177"/>
        <v>0.64111939602149381</v>
      </c>
      <c r="Y312">
        <f t="shared" si="178"/>
        <v>-0.23352397279266615</v>
      </c>
      <c r="Z312">
        <f t="shared" si="179"/>
        <v>0.42018782389584125</v>
      </c>
      <c r="AA312">
        <f t="shared" si="180"/>
        <v>1.6593819257225275</v>
      </c>
      <c r="AB312">
        <f t="shared" si="181"/>
        <v>0.222592537028351</v>
      </c>
      <c r="AC312">
        <f t="shared" si="182"/>
        <v>-0.15242674717787899</v>
      </c>
      <c r="AD312">
        <f t="shared" si="183"/>
        <v>0.46798575022321215</v>
      </c>
      <c r="AE312">
        <f t="shared" si="184"/>
        <v>0.73410367098427942</v>
      </c>
      <c r="AF312">
        <f t="shared" si="185"/>
        <v>-0.5239687488631376</v>
      </c>
      <c r="AH312">
        <f t="shared" si="186"/>
        <v>3.4760561528160201</v>
      </c>
      <c r="AI312">
        <f t="shared" si="187"/>
        <v>32.331957998962338</v>
      </c>
      <c r="AJ312">
        <f t="shared" si="188"/>
        <v>0.9699987621479923</v>
      </c>
      <c r="AK312">
        <f t="shared" si="189"/>
        <v>0.9699987621479923</v>
      </c>
      <c r="AL312">
        <f t="shared" si="190"/>
        <v>-3.0460483621613223E-2</v>
      </c>
      <c r="AN312">
        <f>VLOOKUP(J312,counts!$W$8:$Z$13,4,FALSE)</f>
        <v>61</v>
      </c>
      <c r="AO312">
        <f>VLOOKUP(K312,counts!$W$17:$Z$23,4,FALSE)</f>
        <v>73</v>
      </c>
      <c r="AP312">
        <f>VLOOKUP(L312,counts!$W$27:$Z$33,4,FALSE)</f>
        <v>47</v>
      </c>
      <c r="AQ312">
        <f>VLOOKUP(M312,counts!$W$38:$Z$49,4,FALSE)</f>
        <v>66</v>
      </c>
      <c r="AR312">
        <f>VLOOKUP(N312,counts!$W$53:$Z$54,4,FALSE)</f>
        <v>102</v>
      </c>
      <c r="AS312">
        <f>VLOOKUP(O312,counts!$W$58:$Z$62,4,FALSE)</f>
        <v>61</v>
      </c>
      <c r="AT312">
        <f>VLOOKUP(P312,counts!$W$66:$Z$69,4,FALSE)</f>
        <v>50</v>
      </c>
      <c r="AU312">
        <f>VLOOKUP(Q312,counts!$W$73:$Z$75,4,FALSE)</f>
        <v>68</v>
      </c>
      <c r="AV312">
        <f>VLOOKUP(R312,counts!$W$79:$Z$81,4,FALSE)</f>
        <v>75</v>
      </c>
      <c r="AW312">
        <f t="shared" si="191"/>
        <v>603</v>
      </c>
      <c r="AX312">
        <f t="shared" si="192"/>
        <v>1</v>
      </c>
      <c r="AY312">
        <f t="shared" si="193"/>
        <v>2</v>
      </c>
      <c r="AZ312" t="str">
        <f t="shared" si="194"/>
        <v>Train</v>
      </c>
      <c r="BA312" t="str">
        <f t="shared" si="195"/>
        <v>31-40</v>
      </c>
      <c r="BB312" t="str">
        <f t="shared" si="196"/>
        <v>F, G, T</v>
      </c>
      <c r="BC312" t="str">
        <f t="shared" si="197"/>
        <v>41-100</v>
      </c>
      <c r="BD312" t="str">
        <f t="shared" si="198"/>
        <v>NY</v>
      </c>
      <c r="BE312" t="str">
        <f t="shared" si="199"/>
        <v>female</v>
      </c>
      <c r="BF312">
        <f t="shared" si="200"/>
        <v>1</v>
      </c>
      <c r="BG312">
        <f t="shared" si="201"/>
        <v>0</v>
      </c>
      <c r="BH312" t="str">
        <f t="shared" si="202"/>
        <v>C</v>
      </c>
      <c r="BI312">
        <f t="shared" si="203"/>
        <v>1</v>
      </c>
      <c r="BK312">
        <f t="shared" si="204"/>
        <v>0.24679587375027071</v>
      </c>
      <c r="BL312">
        <f t="shared" si="211"/>
        <v>0.62807202347308144</v>
      </c>
      <c r="BM312">
        <f t="shared" si="212"/>
        <v>0</v>
      </c>
      <c r="BN312">
        <f t="shared" si="213"/>
        <v>0.41074665915035424</v>
      </c>
      <c r="BO312">
        <f t="shared" si="214"/>
        <v>1.608400077660413</v>
      </c>
      <c r="BP312">
        <f t="shared" si="215"/>
        <v>0.21104029039891525</v>
      </c>
      <c r="BQ312">
        <f t="shared" si="216"/>
        <v>-0.12308910231949276</v>
      </c>
      <c r="BR312">
        <f t="shared" si="217"/>
        <v>0.42637636209158797</v>
      </c>
      <c r="BS312">
        <f t="shared" si="218"/>
        <v>0.51509397558912873</v>
      </c>
      <c r="BT312">
        <f t="shared" si="205"/>
        <v>-0.52064632557427459</v>
      </c>
      <c r="BV312">
        <f t="shared" si="206"/>
        <v>3.4027898342199849</v>
      </c>
      <c r="BW312">
        <f t="shared" si="207"/>
        <v>30.047811635511707</v>
      </c>
      <c r="BX312">
        <f t="shared" si="208"/>
        <v>0.96779161083107623</v>
      </c>
      <c r="BY312">
        <f t="shared" si="209"/>
        <v>0.96779161083107623</v>
      </c>
      <c r="BZ312">
        <f t="shared" si="210"/>
        <v>-3.2738492948279324E-2</v>
      </c>
    </row>
    <row r="313" spans="1:78" x14ac:dyDescent="0.3">
      <c r="A313" t="s">
        <v>2810</v>
      </c>
      <c r="B313" t="s">
        <v>2838</v>
      </c>
      <c r="C313" t="s">
        <v>2849</v>
      </c>
      <c r="D313" t="s">
        <v>2833</v>
      </c>
      <c r="E313" t="s">
        <v>20</v>
      </c>
      <c r="F313">
        <v>0</v>
      </c>
      <c r="G313">
        <v>0</v>
      </c>
      <c r="H313" t="s">
        <v>2843</v>
      </c>
      <c r="I313">
        <v>1</v>
      </c>
      <c r="J313">
        <v>32.769878926258563</v>
      </c>
      <c r="K313">
        <v>-42.171718189759716</v>
      </c>
      <c r="L313">
        <v>40.172297072540438</v>
      </c>
      <c r="M313">
        <v>57.761363718906857</v>
      </c>
      <c r="N313">
        <v>-108.67008854708662</v>
      </c>
      <c r="O313">
        <v>-14.754319664473872</v>
      </c>
      <c r="P313">
        <v>-22.013681658285037</v>
      </c>
      <c r="Q313">
        <v>-22.422560732600829</v>
      </c>
      <c r="R313">
        <v>103.15987615987927</v>
      </c>
      <c r="S313">
        <v>1</v>
      </c>
      <c r="T313">
        <v>2</v>
      </c>
      <c r="U313" t="s">
        <v>2818</v>
      </c>
      <c r="W313">
        <f t="shared" si="176"/>
        <v>0.24060451777399761</v>
      </c>
      <c r="X313">
        <f t="shared" si="177"/>
        <v>-0.21927540312111751</v>
      </c>
      <c r="Y313">
        <f t="shared" si="178"/>
        <v>-0.13299344140000791</v>
      </c>
      <c r="Z313">
        <f t="shared" si="179"/>
        <v>0.42018782389584125</v>
      </c>
      <c r="AA313">
        <f t="shared" si="180"/>
        <v>-1.1909036060913412</v>
      </c>
      <c r="AB313">
        <f t="shared" si="181"/>
        <v>-6.7444200102322438E-2</v>
      </c>
      <c r="AC313">
        <f t="shared" si="182"/>
        <v>-0.15242674717787899</v>
      </c>
      <c r="AD313">
        <f t="shared" si="183"/>
        <v>-0.14484805481342802</v>
      </c>
      <c r="AE313">
        <f t="shared" si="184"/>
        <v>0.73410367098427942</v>
      </c>
      <c r="AF313">
        <f t="shared" si="185"/>
        <v>-0.5239687488631376</v>
      </c>
      <c r="AH313">
        <f t="shared" si="186"/>
        <v>-1.0369641889151153</v>
      </c>
      <c r="AI313">
        <f t="shared" si="187"/>
        <v>0.3545293339952113</v>
      </c>
      <c r="AJ313">
        <f t="shared" si="188"/>
        <v>0.26173618030812218</v>
      </c>
      <c r="AK313">
        <f t="shared" si="189"/>
        <v>0.26173618030812218</v>
      </c>
      <c r="AL313">
        <f t="shared" si="190"/>
        <v>-1.3404182279199792</v>
      </c>
      <c r="AN313">
        <f>VLOOKUP(J313,counts!$W$8:$Z$13,4,FALSE)</f>
        <v>61</v>
      </c>
      <c r="AO313">
        <f>VLOOKUP(K313,counts!$W$17:$Z$23,4,FALSE)</f>
        <v>48</v>
      </c>
      <c r="AP313">
        <f>VLOOKUP(L313,counts!$W$27:$Z$33,4,FALSE)</f>
        <v>50</v>
      </c>
      <c r="AQ313">
        <f>VLOOKUP(M313,counts!$W$38:$Z$49,4,FALSE)</f>
        <v>66</v>
      </c>
      <c r="AR313">
        <f>VLOOKUP(N313,counts!$W$53:$Z$54,4,FALSE)</f>
        <v>20</v>
      </c>
      <c r="AS313">
        <f>VLOOKUP(O313,counts!$W$58:$Z$62,4,FALSE)</f>
        <v>52</v>
      </c>
      <c r="AT313">
        <f>VLOOKUP(P313,counts!$W$66:$Z$69,4,FALSE)</f>
        <v>50</v>
      </c>
      <c r="AU313">
        <f>VLOOKUP(Q313,counts!$W$73:$Z$75,4,FALSE)</f>
        <v>50</v>
      </c>
      <c r="AV313">
        <f>VLOOKUP(R313,counts!$W$79:$Z$81,4,FALSE)</f>
        <v>75</v>
      </c>
      <c r="AW313">
        <f t="shared" si="191"/>
        <v>472</v>
      </c>
      <c r="AX313">
        <f t="shared" si="192"/>
        <v>1</v>
      </c>
      <c r="AY313">
        <f t="shared" si="193"/>
        <v>2</v>
      </c>
      <c r="AZ313" t="str">
        <f t="shared" si="194"/>
        <v>Train</v>
      </c>
      <c r="BA313" t="str">
        <f t="shared" si="195"/>
        <v>31-40</v>
      </c>
      <c r="BB313" t="str">
        <f t="shared" si="196"/>
        <v>Blank</v>
      </c>
      <c r="BC313" t="str">
        <f t="shared" si="197"/>
        <v>21-30</v>
      </c>
      <c r="BD313" t="str">
        <f t="shared" si="198"/>
        <v>NY</v>
      </c>
      <c r="BE313" t="str">
        <f t="shared" si="199"/>
        <v>male</v>
      </c>
      <c r="BF313">
        <f t="shared" si="200"/>
        <v>0</v>
      </c>
      <c r="BG313">
        <f t="shared" si="201"/>
        <v>0</v>
      </c>
      <c r="BH313" t="str">
        <f t="shared" si="202"/>
        <v>S, blank</v>
      </c>
      <c r="BI313">
        <f t="shared" si="203"/>
        <v>1</v>
      </c>
      <c r="BK313">
        <f t="shared" si="204"/>
        <v>0.24679587375027071</v>
      </c>
      <c r="BL313">
        <f t="shared" si="211"/>
        <v>-0.2148129459049134</v>
      </c>
      <c r="BM313">
        <f t="shared" si="212"/>
        <v>0</v>
      </c>
      <c r="BN313">
        <f t="shared" si="213"/>
        <v>0.41074665915035424</v>
      </c>
      <c r="BO313">
        <f t="shared" si="214"/>
        <v>-1.1543150029727813</v>
      </c>
      <c r="BP313">
        <f t="shared" si="215"/>
        <v>-6.3943938845999151E-2</v>
      </c>
      <c r="BQ313">
        <f t="shared" si="216"/>
        <v>-0.12308910231949276</v>
      </c>
      <c r="BR313">
        <f t="shared" si="217"/>
        <v>-0.13196937436222192</v>
      </c>
      <c r="BS313">
        <f t="shared" si="218"/>
        <v>0.51509397558912873</v>
      </c>
      <c r="BT313">
        <f t="shared" si="205"/>
        <v>-0.52064632557427459</v>
      </c>
      <c r="BV313">
        <f t="shared" si="206"/>
        <v>-1.0361401814899294</v>
      </c>
      <c r="BW313">
        <f t="shared" si="207"/>
        <v>0.35482158919255946</v>
      </c>
      <c r="BX313">
        <f t="shared" si="208"/>
        <v>0.26189543481073729</v>
      </c>
      <c r="BY313">
        <f t="shared" si="209"/>
        <v>0.26189543481073729</v>
      </c>
      <c r="BZ313">
        <f t="shared" si="210"/>
        <v>-1.3398099586599606</v>
      </c>
    </row>
    <row r="314" spans="1:78" x14ac:dyDescent="0.3">
      <c r="A314" t="s">
        <v>2820</v>
      </c>
      <c r="B314" t="s">
        <v>2823</v>
      </c>
      <c r="C314" t="s">
        <v>2810</v>
      </c>
      <c r="D314" t="s">
        <v>2839</v>
      </c>
      <c r="E314" t="s">
        <v>20</v>
      </c>
      <c r="F314">
        <v>0</v>
      </c>
      <c r="G314">
        <v>0</v>
      </c>
      <c r="H314" t="s">
        <v>2843</v>
      </c>
      <c r="I314">
        <v>1</v>
      </c>
      <c r="J314">
        <v>-11.613432440426715</v>
      </c>
      <c r="K314">
        <v>123.30204897661667</v>
      </c>
      <c r="L314">
        <v>22.971838090238197</v>
      </c>
      <c r="M314">
        <v>40.634191658169868</v>
      </c>
      <c r="N314">
        <v>-108.67008854708662</v>
      </c>
      <c r="O314">
        <v>-14.754319664473872</v>
      </c>
      <c r="P314">
        <v>-22.013681658285037</v>
      </c>
      <c r="Q314">
        <v>-22.422560732600829</v>
      </c>
      <c r="R314">
        <v>103.15987615987927</v>
      </c>
      <c r="S314">
        <v>1</v>
      </c>
      <c r="T314">
        <v>2</v>
      </c>
      <c r="U314" t="s">
        <v>2818</v>
      </c>
      <c r="W314">
        <f t="shared" si="176"/>
        <v>-8.5268679762827468E-2</v>
      </c>
      <c r="X314">
        <f t="shared" si="177"/>
        <v>0.64111939602149381</v>
      </c>
      <c r="Y314">
        <f t="shared" si="178"/>
        <v>-7.6050015197982379E-2</v>
      </c>
      <c r="Z314">
        <f t="shared" si="179"/>
        <v>0.29559538538083652</v>
      </c>
      <c r="AA314">
        <f t="shared" si="180"/>
        <v>-1.1909036060913412</v>
      </c>
      <c r="AB314">
        <f t="shared" si="181"/>
        <v>-6.7444200102322438E-2</v>
      </c>
      <c r="AC314">
        <f t="shared" si="182"/>
        <v>-0.15242674717787899</v>
      </c>
      <c r="AD314">
        <f t="shared" si="183"/>
        <v>-0.14484805481342802</v>
      </c>
      <c r="AE314">
        <f t="shared" si="184"/>
        <v>0.73410367098427942</v>
      </c>
      <c r="AF314">
        <f t="shared" si="185"/>
        <v>-0.5239687488631376</v>
      </c>
      <c r="AH314">
        <f t="shared" si="186"/>
        <v>-0.57009159962230826</v>
      </c>
      <c r="AI314">
        <f t="shared" si="187"/>
        <v>0.56547363915539206</v>
      </c>
      <c r="AJ314">
        <f t="shared" si="188"/>
        <v>0.36121568898501394</v>
      </c>
      <c r="AK314">
        <f t="shared" si="189"/>
        <v>0.36121568898501394</v>
      </c>
      <c r="AL314">
        <f t="shared" si="190"/>
        <v>-1.0182800226544435</v>
      </c>
      <c r="AN314">
        <f>VLOOKUP(J314,counts!$W$8:$Z$13,4,FALSE)</f>
        <v>52</v>
      </c>
      <c r="AO314">
        <f>VLOOKUP(K314,counts!$W$17:$Z$23,4,FALSE)</f>
        <v>73</v>
      </c>
      <c r="AP314">
        <f>VLOOKUP(L314,counts!$W$27:$Z$33,4,FALSE)</f>
        <v>52</v>
      </c>
      <c r="AQ314">
        <f>VLOOKUP(M314,counts!$W$38:$Z$49,4,FALSE)</f>
        <v>63</v>
      </c>
      <c r="AR314">
        <f>VLOOKUP(N314,counts!$W$53:$Z$54,4,FALSE)</f>
        <v>20</v>
      </c>
      <c r="AS314">
        <f>VLOOKUP(O314,counts!$W$58:$Z$62,4,FALSE)</f>
        <v>52</v>
      </c>
      <c r="AT314">
        <f>VLOOKUP(P314,counts!$W$66:$Z$69,4,FALSE)</f>
        <v>50</v>
      </c>
      <c r="AU314">
        <f>VLOOKUP(Q314,counts!$W$73:$Z$75,4,FALSE)</f>
        <v>50</v>
      </c>
      <c r="AV314">
        <f>VLOOKUP(R314,counts!$W$79:$Z$81,4,FALSE)</f>
        <v>75</v>
      </c>
      <c r="AW314">
        <f t="shared" si="191"/>
        <v>487</v>
      </c>
      <c r="AX314">
        <f t="shared" si="192"/>
        <v>1</v>
      </c>
      <c r="AY314">
        <f t="shared" si="193"/>
        <v>2</v>
      </c>
      <c r="AZ314" t="str">
        <f t="shared" si="194"/>
        <v>Train</v>
      </c>
      <c r="BA314" t="str">
        <f t="shared" si="195"/>
        <v>18-30</v>
      </c>
      <c r="BB314" t="str">
        <f t="shared" si="196"/>
        <v>F, G, T</v>
      </c>
      <c r="BC314" t="str">
        <f t="shared" si="197"/>
        <v>31-40</v>
      </c>
      <c r="BD314" t="str">
        <f t="shared" si="198"/>
        <v>Others</v>
      </c>
      <c r="BE314" t="str">
        <f t="shared" si="199"/>
        <v>male</v>
      </c>
      <c r="BF314">
        <f t="shared" si="200"/>
        <v>0</v>
      </c>
      <c r="BG314">
        <f t="shared" si="201"/>
        <v>0</v>
      </c>
      <c r="BH314" t="str">
        <f t="shared" si="202"/>
        <v>S, blank</v>
      </c>
      <c r="BI314">
        <f t="shared" si="203"/>
        <v>1</v>
      </c>
      <c r="BK314">
        <f t="shared" si="204"/>
        <v>-8.7462856143731463E-2</v>
      </c>
      <c r="BL314">
        <f t="shared" si="211"/>
        <v>0.62807202347308144</v>
      </c>
      <c r="BM314">
        <f t="shared" si="212"/>
        <v>0</v>
      </c>
      <c r="BN314">
        <f t="shared" si="213"/>
        <v>0.28895367761902863</v>
      </c>
      <c r="BO314">
        <f t="shared" si="214"/>
        <v>-1.1543150029727813</v>
      </c>
      <c r="BP314">
        <f t="shared" si="215"/>
        <v>-6.3943938845999151E-2</v>
      </c>
      <c r="BQ314">
        <f t="shared" si="216"/>
        <v>-0.12308910231949276</v>
      </c>
      <c r="BR314">
        <f t="shared" si="217"/>
        <v>-0.13196937436222192</v>
      </c>
      <c r="BS314">
        <f t="shared" si="218"/>
        <v>0.51509397558912873</v>
      </c>
      <c r="BT314">
        <f t="shared" si="205"/>
        <v>-0.52064632557427459</v>
      </c>
      <c r="BV314">
        <f t="shared" si="206"/>
        <v>-0.64930692353726249</v>
      </c>
      <c r="BW314">
        <f t="shared" si="207"/>
        <v>0.5224077198139776</v>
      </c>
      <c r="BX314">
        <f t="shared" si="208"/>
        <v>0.34314573751492167</v>
      </c>
      <c r="BY314">
        <f t="shared" si="209"/>
        <v>0.34314573751492167</v>
      </c>
      <c r="BZ314">
        <f t="shared" si="210"/>
        <v>-1.0696000313426386</v>
      </c>
    </row>
    <row r="315" spans="1:78" x14ac:dyDescent="0.3">
      <c r="A315" t="s">
        <v>2812</v>
      </c>
      <c r="B315" t="s">
        <v>2823</v>
      </c>
      <c r="C315" t="s">
        <v>2851</v>
      </c>
      <c r="D315" t="s">
        <v>2832</v>
      </c>
      <c r="E315" t="s">
        <v>20</v>
      </c>
      <c r="F315">
        <v>1</v>
      </c>
      <c r="G315">
        <v>0</v>
      </c>
      <c r="H315" t="s">
        <v>44</v>
      </c>
      <c r="I315">
        <v>1</v>
      </c>
      <c r="J315">
        <v>74.751267398446615</v>
      </c>
      <c r="K315">
        <v>123.30204897661667</v>
      </c>
      <c r="L315">
        <v>70.538774768379497</v>
      </c>
      <c r="M315">
        <v>45.286193221659182</v>
      </c>
      <c r="N315">
        <v>-108.67008854708662</v>
      </c>
      <c r="O315">
        <v>48.695090775187893</v>
      </c>
      <c r="P315">
        <v>-22.013681658285037</v>
      </c>
      <c r="Q315">
        <v>72.444458573419169</v>
      </c>
      <c r="R315">
        <v>103.15987615987927</v>
      </c>
      <c r="S315">
        <v>1</v>
      </c>
      <c r="T315">
        <v>2</v>
      </c>
      <c r="U315" t="s">
        <v>2818</v>
      </c>
      <c r="W315">
        <f t="shared" si="176"/>
        <v>0.54884220615739254</v>
      </c>
      <c r="X315">
        <f t="shared" si="177"/>
        <v>0.64111939602149381</v>
      </c>
      <c r="Y315">
        <f t="shared" si="178"/>
        <v>-0.23352397279266615</v>
      </c>
      <c r="Z315">
        <f t="shared" si="179"/>
        <v>0.32943659493459909</v>
      </c>
      <c r="AA315">
        <f t="shared" si="180"/>
        <v>-1.1909036060913412</v>
      </c>
      <c r="AB315">
        <f t="shared" si="181"/>
        <v>0.222592537028351</v>
      </c>
      <c r="AC315">
        <f t="shared" si="182"/>
        <v>-0.15242674717787899</v>
      </c>
      <c r="AD315">
        <f t="shared" si="183"/>
        <v>0.46798575022321215</v>
      </c>
      <c r="AE315">
        <f t="shared" si="184"/>
        <v>0.73410367098427942</v>
      </c>
      <c r="AF315">
        <f t="shared" si="185"/>
        <v>-0.5239687488631376</v>
      </c>
      <c r="AH315">
        <f t="shared" si="186"/>
        <v>0.84325708042430414</v>
      </c>
      <c r="AI315">
        <f t="shared" si="187"/>
        <v>2.3239238703410576</v>
      </c>
      <c r="AJ315">
        <f t="shared" si="188"/>
        <v>0.69915075103769053</v>
      </c>
      <c r="AK315">
        <f t="shared" si="189"/>
        <v>0.69915075103769053</v>
      </c>
      <c r="AL315">
        <f t="shared" si="190"/>
        <v>-0.35788889328046353</v>
      </c>
      <c r="AN315">
        <f>VLOOKUP(J315,counts!$W$8:$Z$13,4,FALSE)</f>
        <v>70</v>
      </c>
      <c r="AO315">
        <f>VLOOKUP(K315,counts!$W$17:$Z$23,4,FALSE)</f>
        <v>73</v>
      </c>
      <c r="AP315">
        <f>VLOOKUP(L315,counts!$W$27:$Z$33,4,FALSE)</f>
        <v>47</v>
      </c>
      <c r="AQ315">
        <f>VLOOKUP(M315,counts!$W$38:$Z$49,4,FALSE)</f>
        <v>64</v>
      </c>
      <c r="AR315">
        <f>VLOOKUP(N315,counts!$W$53:$Z$54,4,FALSE)</f>
        <v>20</v>
      </c>
      <c r="AS315">
        <f>VLOOKUP(O315,counts!$W$58:$Z$62,4,FALSE)</f>
        <v>61</v>
      </c>
      <c r="AT315">
        <f>VLOOKUP(P315,counts!$W$66:$Z$69,4,FALSE)</f>
        <v>50</v>
      </c>
      <c r="AU315">
        <f>VLOOKUP(Q315,counts!$W$73:$Z$75,4,FALSE)</f>
        <v>68</v>
      </c>
      <c r="AV315">
        <f>VLOOKUP(R315,counts!$W$79:$Z$81,4,FALSE)</f>
        <v>75</v>
      </c>
      <c r="AW315">
        <f t="shared" si="191"/>
        <v>528</v>
      </c>
      <c r="AX315">
        <f t="shared" si="192"/>
        <v>1</v>
      </c>
      <c r="AY315">
        <f t="shared" si="193"/>
        <v>2</v>
      </c>
      <c r="AZ315" t="str">
        <f t="shared" si="194"/>
        <v>Train</v>
      </c>
      <c r="BA315" t="str">
        <f t="shared" si="195"/>
        <v>51-60</v>
      </c>
      <c r="BB315" t="str">
        <f t="shared" si="196"/>
        <v>F, G, T</v>
      </c>
      <c r="BC315" t="str">
        <f t="shared" si="197"/>
        <v>41-100</v>
      </c>
      <c r="BD315" t="str">
        <f t="shared" si="198"/>
        <v>NJ</v>
      </c>
      <c r="BE315" t="str">
        <f t="shared" si="199"/>
        <v>male</v>
      </c>
      <c r="BF315">
        <f t="shared" si="200"/>
        <v>1</v>
      </c>
      <c r="BG315">
        <f t="shared" si="201"/>
        <v>0</v>
      </c>
      <c r="BH315" t="str">
        <f t="shared" si="202"/>
        <v>C</v>
      </c>
      <c r="BI315">
        <f t="shared" si="203"/>
        <v>1</v>
      </c>
      <c r="BK315">
        <f t="shared" si="204"/>
        <v>0.56296528873523233</v>
      </c>
      <c r="BL315">
        <f t="shared" si="211"/>
        <v>0.62807202347308144</v>
      </c>
      <c r="BM315">
        <f t="shared" si="212"/>
        <v>0</v>
      </c>
      <c r="BN315">
        <f t="shared" si="213"/>
        <v>0.322034511891991</v>
      </c>
      <c r="BO315">
        <f t="shared" si="214"/>
        <v>-1.1543150029727813</v>
      </c>
      <c r="BP315">
        <f t="shared" si="215"/>
        <v>0.21104029039891525</v>
      </c>
      <c r="BQ315">
        <f t="shared" si="216"/>
        <v>-0.12308910231949276</v>
      </c>
      <c r="BR315">
        <f t="shared" si="217"/>
        <v>0.42637636209158797</v>
      </c>
      <c r="BS315">
        <f t="shared" si="218"/>
        <v>0.51509397558912873</v>
      </c>
      <c r="BT315">
        <f t="shared" si="205"/>
        <v>-0.52064632557427459</v>
      </c>
      <c r="BV315">
        <f t="shared" si="206"/>
        <v>0.86753202131338791</v>
      </c>
      <c r="BW315">
        <f t="shared" si="207"/>
        <v>2.3810272716746068</v>
      </c>
      <c r="BX315">
        <f t="shared" si="208"/>
        <v>0.70423190360582189</v>
      </c>
      <c r="BY315">
        <f t="shared" si="209"/>
        <v>0.70423190360582189</v>
      </c>
      <c r="BZ315">
        <f t="shared" si="210"/>
        <v>-0.35064756853617607</v>
      </c>
    </row>
    <row r="316" spans="1:78" x14ac:dyDescent="0.3">
      <c r="A316" t="s">
        <v>2812</v>
      </c>
      <c r="B316" t="s">
        <v>2823</v>
      </c>
      <c r="C316" t="s">
        <v>2851</v>
      </c>
      <c r="D316" t="s">
        <v>2833</v>
      </c>
      <c r="E316" t="s">
        <v>20</v>
      </c>
      <c r="F316">
        <v>1</v>
      </c>
      <c r="G316">
        <v>1</v>
      </c>
      <c r="H316" t="s">
        <v>2843</v>
      </c>
      <c r="I316">
        <v>1</v>
      </c>
      <c r="J316">
        <v>74.751267398446615</v>
      </c>
      <c r="K316">
        <v>123.30204897661667</v>
      </c>
      <c r="L316">
        <v>70.538774768379497</v>
      </c>
      <c r="M316">
        <v>57.761363718906857</v>
      </c>
      <c r="N316">
        <v>-108.67008854708662</v>
      </c>
      <c r="O316">
        <v>48.695090775187893</v>
      </c>
      <c r="P316">
        <v>79.365382998232107</v>
      </c>
      <c r="Q316">
        <v>-22.422560732600829</v>
      </c>
      <c r="R316">
        <v>103.15987615987927</v>
      </c>
      <c r="S316">
        <v>0</v>
      </c>
      <c r="T316">
        <v>2</v>
      </c>
      <c r="U316" t="s">
        <v>2818</v>
      </c>
      <c r="W316">
        <f t="shared" si="176"/>
        <v>0.54884220615739254</v>
      </c>
      <c r="X316">
        <f t="shared" si="177"/>
        <v>0.64111939602149381</v>
      </c>
      <c r="Y316">
        <f t="shared" si="178"/>
        <v>-0.23352397279266615</v>
      </c>
      <c r="Z316">
        <f t="shared" si="179"/>
        <v>0.42018782389584125</v>
      </c>
      <c r="AA316">
        <f t="shared" si="180"/>
        <v>-1.1909036060913412</v>
      </c>
      <c r="AB316">
        <f t="shared" si="181"/>
        <v>0.222592537028351</v>
      </c>
      <c r="AC316">
        <f t="shared" si="182"/>
        <v>0.54954038841540609</v>
      </c>
      <c r="AD316">
        <f t="shared" si="183"/>
        <v>-0.14484805481342802</v>
      </c>
      <c r="AE316">
        <f t="shared" si="184"/>
        <v>0.73410367098427942</v>
      </c>
      <c r="AF316">
        <f t="shared" si="185"/>
        <v>-0.5239687488631376</v>
      </c>
      <c r="AH316">
        <f t="shared" si="186"/>
        <v>1.0231416399421911</v>
      </c>
      <c r="AI316">
        <f t="shared" si="187"/>
        <v>2.7819208433248446</v>
      </c>
      <c r="AJ316">
        <f t="shared" si="188"/>
        <v>0.73558410092981796</v>
      </c>
      <c r="AK316">
        <f t="shared" si="189"/>
        <v>0.26441589907018204</v>
      </c>
      <c r="AL316">
        <f t="shared" si="190"/>
        <v>-1.3302320401718726</v>
      </c>
      <c r="AN316">
        <f>VLOOKUP(J316,counts!$W$8:$Z$13,4,FALSE)</f>
        <v>70</v>
      </c>
      <c r="AO316">
        <f>VLOOKUP(K316,counts!$W$17:$Z$23,4,FALSE)</f>
        <v>73</v>
      </c>
      <c r="AP316">
        <f>VLOOKUP(L316,counts!$W$27:$Z$33,4,FALSE)</f>
        <v>47</v>
      </c>
      <c r="AQ316">
        <f>VLOOKUP(M316,counts!$W$38:$Z$49,4,FALSE)</f>
        <v>66</v>
      </c>
      <c r="AR316">
        <f>VLOOKUP(N316,counts!$W$53:$Z$54,4,FALSE)</f>
        <v>20</v>
      </c>
      <c r="AS316">
        <f>VLOOKUP(O316,counts!$W$58:$Z$62,4,FALSE)</f>
        <v>61</v>
      </c>
      <c r="AT316">
        <f>VLOOKUP(P316,counts!$W$66:$Z$69,4,FALSE)</f>
        <v>70</v>
      </c>
      <c r="AU316">
        <f>VLOOKUP(Q316,counts!$W$73:$Z$75,4,FALSE)</f>
        <v>50</v>
      </c>
      <c r="AV316">
        <f>VLOOKUP(R316,counts!$W$79:$Z$81,4,FALSE)</f>
        <v>75</v>
      </c>
      <c r="AW316">
        <f t="shared" si="191"/>
        <v>532</v>
      </c>
      <c r="AX316">
        <f t="shared" si="192"/>
        <v>0</v>
      </c>
      <c r="AY316">
        <f t="shared" si="193"/>
        <v>2</v>
      </c>
      <c r="AZ316" t="str">
        <f t="shared" si="194"/>
        <v>Train</v>
      </c>
      <c r="BA316" t="str">
        <f t="shared" si="195"/>
        <v>51-60</v>
      </c>
      <c r="BB316" t="str">
        <f t="shared" si="196"/>
        <v>F, G, T</v>
      </c>
      <c r="BC316" t="str">
        <f t="shared" si="197"/>
        <v>41-100</v>
      </c>
      <c r="BD316" t="str">
        <f t="shared" si="198"/>
        <v>NY</v>
      </c>
      <c r="BE316" t="str">
        <f t="shared" si="199"/>
        <v>male</v>
      </c>
      <c r="BF316">
        <f t="shared" si="200"/>
        <v>1</v>
      </c>
      <c r="BG316">
        <f t="shared" si="201"/>
        <v>1</v>
      </c>
      <c r="BH316" t="str">
        <f t="shared" si="202"/>
        <v>S, blank</v>
      </c>
      <c r="BI316">
        <f t="shared" si="203"/>
        <v>1</v>
      </c>
      <c r="BK316">
        <f t="shared" si="204"/>
        <v>0.56296528873523233</v>
      </c>
      <c r="BL316">
        <f t="shared" si="211"/>
        <v>0.62807202347308144</v>
      </c>
      <c r="BM316">
        <f t="shared" si="212"/>
        <v>0</v>
      </c>
      <c r="BN316">
        <f t="shared" si="213"/>
        <v>0.41074665915035424</v>
      </c>
      <c r="BO316">
        <f t="shared" si="214"/>
        <v>-1.1543150029727813</v>
      </c>
      <c r="BP316">
        <f t="shared" si="215"/>
        <v>0.21104029039891525</v>
      </c>
      <c r="BQ316">
        <f t="shared" si="216"/>
        <v>0.44377010170938269</v>
      </c>
      <c r="BR316">
        <f t="shared" si="217"/>
        <v>-0.13196937436222192</v>
      </c>
      <c r="BS316">
        <f t="shared" si="218"/>
        <v>0.51509397558912873</v>
      </c>
      <c r="BT316">
        <f t="shared" si="205"/>
        <v>-0.52064632557427459</v>
      </c>
      <c r="BV316">
        <f t="shared" si="206"/>
        <v>0.96475763614681687</v>
      </c>
      <c r="BW316">
        <f t="shared" si="207"/>
        <v>2.624151579908462</v>
      </c>
      <c r="BX316">
        <f t="shared" si="208"/>
        <v>0.72407335125169969</v>
      </c>
      <c r="BY316">
        <f t="shared" si="209"/>
        <v>0.27592664874830031</v>
      </c>
      <c r="BZ316">
        <f t="shared" si="210"/>
        <v>-1.2876202139915796</v>
      </c>
    </row>
    <row r="317" spans="1:78" x14ac:dyDescent="0.3">
      <c r="A317" t="s">
        <v>2810</v>
      </c>
      <c r="B317" t="s">
        <v>2823</v>
      </c>
      <c r="C317" t="s">
        <v>2826</v>
      </c>
      <c r="D317" t="s">
        <v>2836</v>
      </c>
      <c r="E317" t="s">
        <v>15</v>
      </c>
      <c r="F317">
        <v>1</v>
      </c>
      <c r="G317">
        <v>1</v>
      </c>
      <c r="H317" t="s">
        <v>44</v>
      </c>
      <c r="I317">
        <v>1</v>
      </c>
      <c r="J317">
        <v>32.769878926258563</v>
      </c>
      <c r="K317">
        <v>123.30204897661667</v>
      </c>
      <c r="L317">
        <v>163.84855978743315</v>
      </c>
      <c r="M317">
        <v>105.0698932972212</v>
      </c>
      <c r="N317">
        <v>151.41878811967541</v>
      </c>
      <c r="O317">
        <v>48.695090775187893</v>
      </c>
      <c r="P317">
        <v>79.365382998232107</v>
      </c>
      <c r="Q317">
        <v>72.444458573419169</v>
      </c>
      <c r="R317">
        <v>103.15987615987927</v>
      </c>
      <c r="S317">
        <v>1</v>
      </c>
      <c r="T317">
        <v>2</v>
      </c>
      <c r="U317" t="s">
        <v>2818</v>
      </c>
      <c r="W317">
        <f t="shared" si="176"/>
        <v>0.24060451777399761</v>
      </c>
      <c r="X317">
        <f t="shared" si="177"/>
        <v>0.64111939602149381</v>
      </c>
      <c r="Y317">
        <f t="shared" si="178"/>
        <v>-0.54243310496328723</v>
      </c>
      <c r="Z317">
        <f t="shared" si="179"/>
        <v>0.76433600211340613</v>
      </c>
      <c r="AA317">
        <f t="shared" si="180"/>
        <v>1.6593819257225275</v>
      </c>
      <c r="AB317">
        <f t="shared" si="181"/>
        <v>0.222592537028351</v>
      </c>
      <c r="AC317">
        <f t="shared" si="182"/>
        <v>0.54954038841540609</v>
      </c>
      <c r="AD317">
        <f t="shared" si="183"/>
        <v>0.46798575022321215</v>
      </c>
      <c r="AE317">
        <f t="shared" si="184"/>
        <v>0.73410367098427942</v>
      </c>
      <c r="AF317">
        <f t="shared" si="185"/>
        <v>-0.5239687488631376</v>
      </c>
      <c r="AH317">
        <f t="shared" si="186"/>
        <v>4.2132623344562488</v>
      </c>
      <c r="AI317">
        <f t="shared" si="187"/>
        <v>67.576638192856009</v>
      </c>
      <c r="AJ317">
        <f t="shared" si="188"/>
        <v>0.98541777453149959</v>
      </c>
      <c r="AK317">
        <f t="shared" si="189"/>
        <v>0.98541777453149959</v>
      </c>
      <c r="AL317">
        <f t="shared" si="190"/>
        <v>-1.4689591150340058E-2</v>
      </c>
      <c r="AN317">
        <f>VLOOKUP(J317,counts!$W$8:$Z$13,4,FALSE)</f>
        <v>61</v>
      </c>
      <c r="AO317">
        <f>VLOOKUP(K317,counts!$W$17:$Z$23,4,FALSE)</f>
        <v>73</v>
      </c>
      <c r="AP317">
        <f>VLOOKUP(L317,counts!$W$27:$Z$33,4,FALSE)</f>
        <v>38</v>
      </c>
      <c r="AQ317">
        <f>VLOOKUP(M317,counts!$W$38:$Z$49,4,FALSE)</f>
        <v>76</v>
      </c>
      <c r="AR317">
        <f>VLOOKUP(N317,counts!$W$53:$Z$54,4,FALSE)</f>
        <v>102</v>
      </c>
      <c r="AS317">
        <f>VLOOKUP(O317,counts!$W$58:$Z$62,4,FALSE)</f>
        <v>61</v>
      </c>
      <c r="AT317">
        <f>VLOOKUP(P317,counts!$W$66:$Z$69,4,FALSE)</f>
        <v>70</v>
      </c>
      <c r="AU317">
        <f>VLOOKUP(Q317,counts!$W$73:$Z$75,4,FALSE)</f>
        <v>68</v>
      </c>
      <c r="AV317">
        <f>VLOOKUP(R317,counts!$W$79:$Z$81,4,FALSE)</f>
        <v>75</v>
      </c>
      <c r="AW317">
        <f t="shared" si="191"/>
        <v>624</v>
      </c>
      <c r="AX317">
        <f t="shared" si="192"/>
        <v>1</v>
      </c>
      <c r="AY317">
        <f t="shared" si="193"/>
        <v>2</v>
      </c>
      <c r="AZ317" t="str">
        <f t="shared" si="194"/>
        <v>Train</v>
      </c>
      <c r="BA317" t="str">
        <f t="shared" si="195"/>
        <v>31-40</v>
      </c>
      <c r="BB317" t="str">
        <f t="shared" si="196"/>
        <v>F, G, T</v>
      </c>
      <c r="BC317" t="str">
        <f t="shared" si="197"/>
        <v>100+</v>
      </c>
      <c r="BD317" t="str">
        <f t="shared" si="198"/>
        <v>PA</v>
      </c>
      <c r="BE317" t="str">
        <f t="shared" si="199"/>
        <v>female</v>
      </c>
      <c r="BF317">
        <f t="shared" si="200"/>
        <v>1</v>
      </c>
      <c r="BG317">
        <f t="shared" si="201"/>
        <v>1</v>
      </c>
      <c r="BH317" t="str">
        <f t="shared" si="202"/>
        <v>C</v>
      </c>
      <c r="BI317">
        <f t="shared" si="203"/>
        <v>1</v>
      </c>
      <c r="BK317">
        <f t="shared" si="204"/>
        <v>0.24679587375027071</v>
      </c>
      <c r="BL317">
        <f t="shared" si="211"/>
        <v>0.62807202347308144</v>
      </c>
      <c r="BM317">
        <f t="shared" si="212"/>
        <v>0</v>
      </c>
      <c r="BN317">
        <f t="shared" si="213"/>
        <v>0.74716220100238595</v>
      </c>
      <c r="BO317">
        <f t="shared" si="214"/>
        <v>1.608400077660413</v>
      </c>
      <c r="BP317">
        <f t="shared" si="215"/>
        <v>0.21104029039891525</v>
      </c>
      <c r="BQ317">
        <f t="shared" si="216"/>
        <v>0.44377010170938269</v>
      </c>
      <c r="BR317">
        <f t="shared" si="217"/>
        <v>0.42637636209158797</v>
      </c>
      <c r="BS317">
        <f t="shared" si="218"/>
        <v>0.51509397558912873</v>
      </c>
      <c r="BT317">
        <f t="shared" si="205"/>
        <v>-0.52064632557427459</v>
      </c>
      <c r="BV317">
        <f t="shared" si="206"/>
        <v>4.3060645801008919</v>
      </c>
      <c r="BW317">
        <f t="shared" si="207"/>
        <v>74.148110053067938</v>
      </c>
      <c r="BX317">
        <f t="shared" si="208"/>
        <v>0.98669294544741282</v>
      </c>
      <c r="BY317">
        <f t="shared" si="209"/>
        <v>0.98669294544741282</v>
      </c>
      <c r="BZ317">
        <f t="shared" si="210"/>
        <v>-1.3396386787411806E-2</v>
      </c>
    </row>
    <row r="318" spans="1:78" x14ac:dyDescent="0.3">
      <c r="A318" t="s">
        <v>2821</v>
      </c>
      <c r="B318" t="s">
        <v>2838</v>
      </c>
      <c r="C318" t="s">
        <v>2851</v>
      </c>
      <c r="D318" t="s">
        <v>2833</v>
      </c>
      <c r="E318" t="s">
        <v>15</v>
      </c>
      <c r="F318">
        <v>0</v>
      </c>
      <c r="G318">
        <v>0</v>
      </c>
      <c r="H318" t="s">
        <v>44</v>
      </c>
      <c r="I318">
        <v>1</v>
      </c>
      <c r="J318">
        <v>-3.7643689058441341</v>
      </c>
      <c r="K318">
        <v>-42.171718189759716</v>
      </c>
      <c r="L318">
        <v>70.538774768379497</v>
      </c>
      <c r="M318">
        <v>57.761363718906857</v>
      </c>
      <c r="N318">
        <v>151.41878811967541</v>
      </c>
      <c r="O318">
        <v>-14.754319664473872</v>
      </c>
      <c r="P318">
        <v>-22.013681658285037</v>
      </c>
      <c r="Q318">
        <v>72.444458573419169</v>
      </c>
      <c r="R318">
        <v>103.15987615987927</v>
      </c>
      <c r="S318">
        <v>1</v>
      </c>
      <c r="T318">
        <v>2</v>
      </c>
      <c r="U318" t="s">
        <v>2818</v>
      </c>
      <c r="W318">
        <f t="shared" si="176"/>
        <v>-2.7638923151110589E-2</v>
      </c>
      <c r="X318">
        <f t="shared" si="177"/>
        <v>-0.21927540312111751</v>
      </c>
      <c r="Y318">
        <f t="shared" si="178"/>
        <v>-0.23352397279266615</v>
      </c>
      <c r="Z318">
        <f t="shared" si="179"/>
        <v>0.42018782389584125</v>
      </c>
      <c r="AA318">
        <f t="shared" si="180"/>
        <v>1.6593819257225275</v>
      </c>
      <c r="AB318">
        <f t="shared" si="181"/>
        <v>-6.7444200102322438E-2</v>
      </c>
      <c r="AC318">
        <f t="shared" si="182"/>
        <v>-0.15242674717787899</v>
      </c>
      <c r="AD318">
        <f t="shared" si="183"/>
        <v>0.46798575022321215</v>
      </c>
      <c r="AE318">
        <f t="shared" si="184"/>
        <v>0.73410367098427942</v>
      </c>
      <c r="AF318">
        <f t="shared" si="185"/>
        <v>-0.5239687488631376</v>
      </c>
      <c r="AH318">
        <f t="shared" si="186"/>
        <v>2.0573811756176266</v>
      </c>
      <c r="AI318">
        <f t="shared" si="187"/>
        <v>7.8254494745813856</v>
      </c>
      <c r="AJ318">
        <f t="shared" si="188"/>
        <v>0.88669132344135559</v>
      </c>
      <c r="AK318">
        <f t="shared" si="189"/>
        <v>0.88669132344135559</v>
      </c>
      <c r="AL318">
        <f t="shared" si="190"/>
        <v>-0.12025835786864185</v>
      </c>
      <c r="AN318">
        <f>VLOOKUP(J318,counts!$W$8:$Z$13,4,FALSE)</f>
        <v>53</v>
      </c>
      <c r="AO318">
        <f>VLOOKUP(K318,counts!$W$17:$Z$23,4,FALSE)</f>
        <v>48</v>
      </c>
      <c r="AP318">
        <f>VLOOKUP(L318,counts!$W$27:$Z$33,4,FALSE)</f>
        <v>47</v>
      </c>
      <c r="AQ318">
        <f>VLOOKUP(M318,counts!$W$38:$Z$49,4,FALSE)</f>
        <v>66</v>
      </c>
      <c r="AR318">
        <f>VLOOKUP(N318,counts!$W$53:$Z$54,4,FALSE)</f>
        <v>102</v>
      </c>
      <c r="AS318">
        <f>VLOOKUP(O318,counts!$W$58:$Z$62,4,FALSE)</f>
        <v>52</v>
      </c>
      <c r="AT318">
        <f>VLOOKUP(P318,counts!$W$66:$Z$69,4,FALSE)</f>
        <v>50</v>
      </c>
      <c r="AU318">
        <f>VLOOKUP(Q318,counts!$W$73:$Z$75,4,FALSE)</f>
        <v>68</v>
      </c>
      <c r="AV318">
        <f>VLOOKUP(R318,counts!$W$79:$Z$81,4,FALSE)</f>
        <v>75</v>
      </c>
      <c r="AW318">
        <f t="shared" si="191"/>
        <v>561</v>
      </c>
      <c r="AX318">
        <f t="shared" si="192"/>
        <v>1</v>
      </c>
      <c r="AY318">
        <f t="shared" si="193"/>
        <v>2</v>
      </c>
      <c r="AZ318" t="str">
        <f t="shared" si="194"/>
        <v>Train</v>
      </c>
      <c r="BA318" t="str">
        <f t="shared" si="195"/>
        <v>0-17</v>
      </c>
      <c r="BB318" t="str">
        <f t="shared" si="196"/>
        <v>Blank</v>
      </c>
      <c r="BC318" t="str">
        <f t="shared" si="197"/>
        <v>41-100</v>
      </c>
      <c r="BD318" t="str">
        <f t="shared" si="198"/>
        <v>NY</v>
      </c>
      <c r="BE318" t="str">
        <f t="shared" si="199"/>
        <v>female</v>
      </c>
      <c r="BF318">
        <f t="shared" si="200"/>
        <v>0</v>
      </c>
      <c r="BG318">
        <f t="shared" si="201"/>
        <v>0</v>
      </c>
      <c r="BH318" t="str">
        <f t="shared" si="202"/>
        <v>C</v>
      </c>
      <c r="BI318">
        <f t="shared" si="203"/>
        <v>1</v>
      </c>
      <c r="BK318">
        <f t="shared" si="204"/>
        <v>-2.8350141766673408E-2</v>
      </c>
      <c r="BL318">
        <f t="shared" si="211"/>
        <v>-0.2148129459049134</v>
      </c>
      <c r="BM318">
        <f t="shared" si="212"/>
        <v>0</v>
      </c>
      <c r="BN318">
        <f t="shared" si="213"/>
        <v>0.41074665915035424</v>
      </c>
      <c r="BO318">
        <f t="shared" si="214"/>
        <v>1.608400077660413</v>
      </c>
      <c r="BP318">
        <f t="shared" si="215"/>
        <v>-6.3943938845999151E-2</v>
      </c>
      <c r="BQ318">
        <f t="shared" si="216"/>
        <v>-0.12308910231949276</v>
      </c>
      <c r="BR318">
        <f t="shared" si="217"/>
        <v>0.42637636209158797</v>
      </c>
      <c r="BS318">
        <f t="shared" si="218"/>
        <v>0.51509397558912873</v>
      </c>
      <c r="BT318">
        <f t="shared" si="205"/>
        <v>-0.52064632557427459</v>
      </c>
      <c r="BV318">
        <f t="shared" si="206"/>
        <v>2.0097746200801305</v>
      </c>
      <c r="BW318">
        <f t="shared" si="207"/>
        <v>7.4616354549929937</v>
      </c>
      <c r="BX318">
        <f t="shared" si="208"/>
        <v>0.88181953650462153</v>
      </c>
      <c r="BY318">
        <f t="shared" si="209"/>
        <v>0.88181953650462153</v>
      </c>
      <c r="BZ318">
        <f t="shared" si="210"/>
        <v>-0.12576785104785912</v>
      </c>
    </row>
    <row r="319" spans="1:78" x14ac:dyDescent="0.3">
      <c r="A319" t="s">
        <v>2810</v>
      </c>
      <c r="B319" t="s">
        <v>2823</v>
      </c>
      <c r="C319" t="s">
        <v>2849</v>
      </c>
      <c r="D319" t="s">
        <v>2833</v>
      </c>
      <c r="E319" t="s">
        <v>20</v>
      </c>
      <c r="F319">
        <v>0</v>
      </c>
      <c r="G319">
        <v>0</v>
      </c>
      <c r="H319" t="s">
        <v>44</v>
      </c>
      <c r="I319">
        <v>1</v>
      </c>
      <c r="J319">
        <v>32.769878926258563</v>
      </c>
      <c r="K319">
        <v>123.30204897661667</v>
      </c>
      <c r="L319">
        <v>40.172297072540438</v>
      </c>
      <c r="M319">
        <v>57.761363718906857</v>
      </c>
      <c r="N319">
        <v>-108.67008854708662</v>
      </c>
      <c r="O319">
        <v>-14.754319664473872</v>
      </c>
      <c r="P319">
        <v>-22.013681658285037</v>
      </c>
      <c r="Q319">
        <v>72.444458573419169</v>
      </c>
      <c r="R319">
        <v>103.15987615987927</v>
      </c>
      <c r="S319">
        <v>1</v>
      </c>
      <c r="T319">
        <v>2</v>
      </c>
      <c r="U319" t="s">
        <v>2818</v>
      </c>
      <c r="W319">
        <f t="shared" si="176"/>
        <v>0.24060451777399761</v>
      </c>
      <c r="X319">
        <f t="shared" si="177"/>
        <v>0.64111939602149381</v>
      </c>
      <c r="Y319">
        <f t="shared" si="178"/>
        <v>-0.13299344140000791</v>
      </c>
      <c r="Z319">
        <f t="shared" si="179"/>
        <v>0.42018782389584125</v>
      </c>
      <c r="AA319">
        <f t="shared" si="180"/>
        <v>-1.1909036060913412</v>
      </c>
      <c r="AB319">
        <f t="shared" si="181"/>
        <v>-6.7444200102322438E-2</v>
      </c>
      <c r="AC319">
        <f t="shared" si="182"/>
        <v>-0.15242674717787899</v>
      </c>
      <c r="AD319">
        <f t="shared" si="183"/>
        <v>0.46798575022321215</v>
      </c>
      <c r="AE319">
        <f t="shared" si="184"/>
        <v>0.73410367098427942</v>
      </c>
      <c r="AF319">
        <f t="shared" si="185"/>
        <v>-0.5239687488631376</v>
      </c>
      <c r="AH319">
        <f t="shared" si="186"/>
        <v>0.43626441526413606</v>
      </c>
      <c r="AI319">
        <f t="shared" si="187"/>
        <v>1.5469177693480103</v>
      </c>
      <c r="AJ319">
        <f t="shared" si="188"/>
        <v>0.60736855660008537</v>
      </c>
      <c r="AK319">
        <f t="shared" si="189"/>
        <v>0.60736855660008537</v>
      </c>
      <c r="AL319">
        <f t="shared" si="190"/>
        <v>-0.49861949491479418</v>
      </c>
      <c r="AN319">
        <f>VLOOKUP(J319,counts!$W$8:$Z$13,4,FALSE)</f>
        <v>61</v>
      </c>
      <c r="AO319">
        <f>VLOOKUP(K319,counts!$W$17:$Z$23,4,FALSE)</f>
        <v>73</v>
      </c>
      <c r="AP319">
        <f>VLOOKUP(L319,counts!$W$27:$Z$33,4,FALSE)</f>
        <v>50</v>
      </c>
      <c r="AQ319">
        <f>VLOOKUP(M319,counts!$W$38:$Z$49,4,FALSE)</f>
        <v>66</v>
      </c>
      <c r="AR319">
        <f>VLOOKUP(N319,counts!$W$53:$Z$54,4,FALSE)</f>
        <v>20</v>
      </c>
      <c r="AS319">
        <f>VLOOKUP(O319,counts!$W$58:$Z$62,4,FALSE)</f>
        <v>52</v>
      </c>
      <c r="AT319">
        <f>VLOOKUP(P319,counts!$W$66:$Z$69,4,FALSE)</f>
        <v>50</v>
      </c>
      <c r="AU319">
        <f>VLOOKUP(Q319,counts!$W$73:$Z$75,4,FALSE)</f>
        <v>68</v>
      </c>
      <c r="AV319">
        <f>VLOOKUP(R319,counts!$W$79:$Z$81,4,FALSE)</f>
        <v>75</v>
      </c>
      <c r="AW319">
        <f t="shared" si="191"/>
        <v>515</v>
      </c>
      <c r="AX319">
        <f t="shared" si="192"/>
        <v>1</v>
      </c>
      <c r="AY319">
        <f t="shared" si="193"/>
        <v>2</v>
      </c>
      <c r="AZ319" t="str">
        <f t="shared" si="194"/>
        <v>Train</v>
      </c>
      <c r="BA319" t="str">
        <f t="shared" si="195"/>
        <v>31-40</v>
      </c>
      <c r="BB319" t="str">
        <f t="shared" si="196"/>
        <v>F, G, T</v>
      </c>
      <c r="BC319" t="str">
        <f t="shared" si="197"/>
        <v>21-30</v>
      </c>
      <c r="BD319" t="str">
        <f t="shared" si="198"/>
        <v>NY</v>
      </c>
      <c r="BE319" t="str">
        <f t="shared" si="199"/>
        <v>male</v>
      </c>
      <c r="BF319">
        <f t="shared" si="200"/>
        <v>0</v>
      </c>
      <c r="BG319">
        <f t="shared" si="201"/>
        <v>0</v>
      </c>
      <c r="BH319" t="str">
        <f t="shared" si="202"/>
        <v>C</v>
      </c>
      <c r="BI319">
        <f t="shared" si="203"/>
        <v>1</v>
      </c>
      <c r="BK319">
        <f t="shared" si="204"/>
        <v>0.24679587375027071</v>
      </c>
      <c r="BL319">
        <f t="shared" si="211"/>
        <v>0.62807202347308144</v>
      </c>
      <c r="BM319">
        <f t="shared" si="212"/>
        <v>0</v>
      </c>
      <c r="BN319">
        <f t="shared" si="213"/>
        <v>0.41074665915035424</v>
      </c>
      <c r="BO319">
        <f t="shared" si="214"/>
        <v>-1.1543150029727813</v>
      </c>
      <c r="BP319">
        <f t="shared" si="215"/>
        <v>-6.3943938845999151E-2</v>
      </c>
      <c r="BQ319">
        <f t="shared" si="216"/>
        <v>-0.12308910231949276</v>
      </c>
      <c r="BR319">
        <f t="shared" si="217"/>
        <v>0.42637636209158797</v>
      </c>
      <c r="BS319">
        <f t="shared" si="218"/>
        <v>0.51509397558912873</v>
      </c>
      <c r="BT319">
        <f t="shared" si="205"/>
        <v>-0.52064632557427459</v>
      </c>
      <c r="BV319">
        <f t="shared" si="206"/>
        <v>0.36509052434187539</v>
      </c>
      <c r="BW319">
        <f t="shared" si="207"/>
        <v>1.440644415634204</v>
      </c>
      <c r="BX319">
        <f t="shared" si="208"/>
        <v>0.5902721455062313</v>
      </c>
      <c r="BY319">
        <f t="shared" si="209"/>
        <v>0.5902721455062313</v>
      </c>
      <c r="BZ319">
        <f t="shared" si="210"/>
        <v>-0.52717158486182669</v>
      </c>
    </row>
    <row r="320" spans="1:78" x14ac:dyDescent="0.3">
      <c r="A320" t="s">
        <v>2812</v>
      </c>
      <c r="B320" t="s">
        <v>2838</v>
      </c>
      <c r="C320" t="s">
        <v>2849</v>
      </c>
      <c r="D320" t="s">
        <v>2838</v>
      </c>
      <c r="E320" t="s">
        <v>20</v>
      </c>
      <c r="F320">
        <v>0</v>
      </c>
      <c r="G320">
        <v>0</v>
      </c>
      <c r="H320" t="s">
        <v>2843</v>
      </c>
      <c r="I320">
        <v>1</v>
      </c>
      <c r="J320">
        <v>74.751267398446615</v>
      </c>
      <c r="K320">
        <v>-42.171718189759716</v>
      </c>
      <c r="L320">
        <v>40.172297072540438</v>
      </c>
      <c r="M320">
        <v>-33.757758935166962</v>
      </c>
      <c r="N320">
        <v>-108.67008854708662</v>
      </c>
      <c r="O320">
        <v>-14.754319664473872</v>
      </c>
      <c r="P320">
        <v>-22.013681658285037</v>
      </c>
      <c r="Q320">
        <v>-22.422560732600829</v>
      </c>
      <c r="R320">
        <v>103.15987615987927</v>
      </c>
      <c r="S320">
        <v>0</v>
      </c>
      <c r="T320">
        <v>2</v>
      </c>
      <c r="U320" t="s">
        <v>2818</v>
      </c>
      <c r="W320">
        <f t="shared" si="176"/>
        <v>0.54884220615739254</v>
      </c>
      <c r="X320">
        <f t="shared" si="177"/>
        <v>-0.21927540312111751</v>
      </c>
      <c r="Y320">
        <f t="shared" si="178"/>
        <v>-0.13299344140000791</v>
      </c>
      <c r="Z320">
        <f t="shared" si="179"/>
        <v>-0.24557244416175711</v>
      </c>
      <c r="AA320">
        <f t="shared" si="180"/>
        <v>-1.1909036060913412</v>
      </c>
      <c r="AB320">
        <f t="shared" si="181"/>
        <v>-6.7444200102322438E-2</v>
      </c>
      <c r="AC320">
        <f t="shared" si="182"/>
        <v>-0.15242674717787899</v>
      </c>
      <c r="AD320">
        <f t="shared" si="183"/>
        <v>-0.14484805481342802</v>
      </c>
      <c r="AE320">
        <f t="shared" si="184"/>
        <v>0.73410367098427942</v>
      </c>
      <c r="AF320">
        <f t="shared" si="185"/>
        <v>-0.5239687488631376</v>
      </c>
      <c r="AH320">
        <f t="shared" si="186"/>
        <v>-1.394486768589319</v>
      </c>
      <c r="AI320">
        <f t="shared" si="187"/>
        <v>0.24796026471209559</v>
      </c>
      <c r="AJ320">
        <f t="shared" si="188"/>
        <v>0.19869243574778403</v>
      </c>
      <c r="AK320">
        <f t="shared" si="189"/>
        <v>0.80130756425221594</v>
      </c>
      <c r="AL320">
        <f t="shared" si="190"/>
        <v>-0.22151043026735842</v>
      </c>
      <c r="AN320">
        <f>VLOOKUP(J320,counts!$W$8:$Z$13,4,FALSE)</f>
        <v>70</v>
      </c>
      <c r="AO320">
        <f>VLOOKUP(K320,counts!$W$17:$Z$23,4,FALSE)</f>
        <v>48</v>
      </c>
      <c r="AP320">
        <f>VLOOKUP(L320,counts!$W$27:$Z$33,4,FALSE)</f>
        <v>50</v>
      </c>
      <c r="AQ320">
        <f>VLOOKUP(M320,counts!$W$38:$Z$49,4,FALSE)</f>
        <v>47</v>
      </c>
      <c r="AR320">
        <f>VLOOKUP(N320,counts!$W$53:$Z$54,4,FALSE)</f>
        <v>20</v>
      </c>
      <c r="AS320">
        <f>VLOOKUP(O320,counts!$W$58:$Z$62,4,FALSE)</f>
        <v>52</v>
      </c>
      <c r="AT320">
        <f>VLOOKUP(P320,counts!$W$66:$Z$69,4,FALSE)</f>
        <v>50</v>
      </c>
      <c r="AU320">
        <f>VLOOKUP(Q320,counts!$W$73:$Z$75,4,FALSE)</f>
        <v>50</v>
      </c>
      <c r="AV320">
        <f>VLOOKUP(R320,counts!$W$79:$Z$81,4,FALSE)</f>
        <v>75</v>
      </c>
      <c r="AW320">
        <f t="shared" si="191"/>
        <v>462</v>
      </c>
      <c r="AX320">
        <f t="shared" si="192"/>
        <v>0</v>
      </c>
      <c r="AY320">
        <f t="shared" si="193"/>
        <v>2</v>
      </c>
      <c r="AZ320" t="str">
        <f t="shared" si="194"/>
        <v>Train</v>
      </c>
      <c r="BA320" t="str">
        <f t="shared" si="195"/>
        <v>51-60</v>
      </c>
      <c r="BB320" t="str">
        <f t="shared" si="196"/>
        <v>Blank</v>
      </c>
      <c r="BC320" t="str">
        <f t="shared" si="197"/>
        <v>21-30</v>
      </c>
      <c r="BD320" t="str">
        <f t="shared" si="198"/>
        <v>Blank</v>
      </c>
      <c r="BE320" t="str">
        <f t="shared" si="199"/>
        <v>male</v>
      </c>
      <c r="BF320">
        <f t="shared" si="200"/>
        <v>0</v>
      </c>
      <c r="BG320">
        <f t="shared" si="201"/>
        <v>0</v>
      </c>
      <c r="BH320" t="str">
        <f t="shared" si="202"/>
        <v>S, blank</v>
      </c>
      <c r="BI320">
        <f t="shared" si="203"/>
        <v>1</v>
      </c>
      <c r="BK320">
        <f t="shared" si="204"/>
        <v>0.56296528873523233</v>
      </c>
      <c r="BL320">
        <f t="shared" si="211"/>
        <v>-0.2148129459049134</v>
      </c>
      <c r="BM320">
        <f t="shared" si="212"/>
        <v>0</v>
      </c>
      <c r="BN320">
        <f t="shared" si="213"/>
        <v>-0.24005469764357676</v>
      </c>
      <c r="BO320">
        <f t="shared" si="214"/>
        <v>-1.1543150029727813</v>
      </c>
      <c r="BP320">
        <f t="shared" si="215"/>
        <v>-6.3943938845999151E-2</v>
      </c>
      <c r="BQ320">
        <f t="shared" si="216"/>
        <v>-0.12308910231949276</v>
      </c>
      <c r="BR320">
        <f t="shared" si="217"/>
        <v>-0.13196937436222192</v>
      </c>
      <c r="BS320">
        <f t="shared" si="218"/>
        <v>0.51509397558912873</v>
      </c>
      <c r="BT320">
        <f t="shared" si="205"/>
        <v>-0.52064632557427459</v>
      </c>
      <c r="BV320">
        <f t="shared" si="206"/>
        <v>-1.3707721232988987</v>
      </c>
      <c r="BW320">
        <f t="shared" si="207"/>
        <v>0.25391083337545656</v>
      </c>
      <c r="BX320">
        <f t="shared" si="208"/>
        <v>0.20249512693972271</v>
      </c>
      <c r="BY320">
        <f t="shared" si="209"/>
        <v>0.79750487306027729</v>
      </c>
      <c r="BZ320">
        <f t="shared" si="210"/>
        <v>-0.22626733392139556</v>
      </c>
    </row>
    <row r="321" spans="1:78" x14ac:dyDescent="0.3">
      <c r="A321" t="s">
        <v>2821</v>
      </c>
      <c r="B321" t="s">
        <v>2823</v>
      </c>
      <c r="C321" t="s">
        <v>2810</v>
      </c>
      <c r="D321" t="s">
        <v>2838</v>
      </c>
      <c r="E321" t="s">
        <v>20</v>
      </c>
      <c r="F321">
        <v>0</v>
      </c>
      <c r="G321">
        <v>0</v>
      </c>
      <c r="H321" t="s">
        <v>2843</v>
      </c>
      <c r="I321">
        <v>1</v>
      </c>
      <c r="J321">
        <v>-3.7643689058441341</v>
      </c>
      <c r="K321">
        <v>123.30204897661667</v>
      </c>
      <c r="L321">
        <v>22.971838090238197</v>
      </c>
      <c r="M321">
        <v>-33.757758935166962</v>
      </c>
      <c r="N321">
        <v>-108.67008854708662</v>
      </c>
      <c r="O321">
        <v>-14.754319664473872</v>
      </c>
      <c r="P321">
        <v>-22.013681658285037</v>
      </c>
      <c r="Q321">
        <v>-22.422560732600829</v>
      </c>
      <c r="R321">
        <v>103.15987615987927</v>
      </c>
      <c r="S321">
        <v>0</v>
      </c>
      <c r="T321">
        <v>2</v>
      </c>
      <c r="U321" t="s">
        <v>2818</v>
      </c>
      <c r="W321">
        <f t="shared" si="176"/>
        <v>-2.7638923151110589E-2</v>
      </c>
      <c r="X321">
        <f t="shared" si="177"/>
        <v>0.64111939602149381</v>
      </c>
      <c r="Y321">
        <f t="shared" si="178"/>
        <v>-7.6050015197982379E-2</v>
      </c>
      <c r="Z321">
        <f t="shared" si="179"/>
        <v>-0.24557244416175711</v>
      </c>
      <c r="AA321">
        <f t="shared" si="180"/>
        <v>-1.1909036060913412</v>
      </c>
      <c r="AB321">
        <f t="shared" si="181"/>
        <v>-6.7444200102322438E-2</v>
      </c>
      <c r="AC321">
        <f t="shared" si="182"/>
        <v>-0.15242674717787899</v>
      </c>
      <c r="AD321">
        <f t="shared" si="183"/>
        <v>-0.14484805481342802</v>
      </c>
      <c r="AE321">
        <f t="shared" si="184"/>
        <v>0.73410367098427942</v>
      </c>
      <c r="AF321">
        <f t="shared" si="185"/>
        <v>-0.5239687488631376</v>
      </c>
      <c r="AH321">
        <f t="shared" si="186"/>
        <v>-1.0536296725531851</v>
      </c>
      <c r="AI321">
        <f t="shared" si="187"/>
        <v>0.34866989201288939</v>
      </c>
      <c r="AJ321">
        <f t="shared" si="188"/>
        <v>0.25852871342185868</v>
      </c>
      <c r="AK321">
        <f t="shared" si="189"/>
        <v>0.74147128657814132</v>
      </c>
      <c r="AL321">
        <f t="shared" si="190"/>
        <v>-0.29911884158191709</v>
      </c>
      <c r="AN321">
        <f>VLOOKUP(J321,counts!$W$8:$Z$13,4,FALSE)</f>
        <v>53</v>
      </c>
      <c r="AO321">
        <f>VLOOKUP(K321,counts!$W$17:$Z$23,4,FALSE)</f>
        <v>73</v>
      </c>
      <c r="AP321">
        <f>VLOOKUP(L321,counts!$W$27:$Z$33,4,FALSE)</f>
        <v>52</v>
      </c>
      <c r="AQ321">
        <f>VLOOKUP(M321,counts!$W$38:$Z$49,4,FALSE)</f>
        <v>47</v>
      </c>
      <c r="AR321">
        <f>VLOOKUP(N321,counts!$W$53:$Z$54,4,FALSE)</f>
        <v>20</v>
      </c>
      <c r="AS321">
        <f>VLOOKUP(O321,counts!$W$58:$Z$62,4,FALSE)</f>
        <v>52</v>
      </c>
      <c r="AT321">
        <f>VLOOKUP(P321,counts!$W$66:$Z$69,4,FALSE)</f>
        <v>50</v>
      </c>
      <c r="AU321">
        <f>VLOOKUP(Q321,counts!$W$73:$Z$75,4,FALSE)</f>
        <v>50</v>
      </c>
      <c r="AV321">
        <f>VLOOKUP(R321,counts!$W$79:$Z$81,4,FALSE)</f>
        <v>75</v>
      </c>
      <c r="AW321">
        <f t="shared" si="191"/>
        <v>472</v>
      </c>
      <c r="AX321">
        <f t="shared" si="192"/>
        <v>0</v>
      </c>
      <c r="AY321">
        <f t="shared" si="193"/>
        <v>2</v>
      </c>
      <c r="AZ321" t="str">
        <f t="shared" si="194"/>
        <v>Train</v>
      </c>
      <c r="BA321" t="str">
        <f t="shared" si="195"/>
        <v>0-17</v>
      </c>
      <c r="BB321" t="str">
        <f t="shared" si="196"/>
        <v>F, G, T</v>
      </c>
      <c r="BC321" t="str">
        <f t="shared" si="197"/>
        <v>31-40</v>
      </c>
      <c r="BD321" t="str">
        <f t="shared" si="198"/>
        <v>Blank</v>
      </c>
      <c r="BE321" t="str">
        <f t="shared" si="199"/>
        <v>male</v>
      </c>
      <c r="BF321">
        <f t="shared" si="200"/>
        <v>0</v>
      </c>
      <c r="BG321">
        <f t="shared" si="201"/>
        <v>0</v>
      </c>
      <c r="BH321" t="str">
        <f t="shared" si="202"/>
        <v>S, blank</v>
      </c>
      <c r="BI321">
        <f t="shared" si="203"/>
        <v>1</v>
      </c>
      <c r="BK321">
        <f t="shared" si="204"/>
        <v>-2.8350141766673408E-2</v>
      </c>
      <c r="BL321">
        <f t="shared" si="211"/>
        <v>0.62807202347308144</v>
      </c>
      <c r="BM321">
        <f t="shared" si="212"/>
        <v>0</v>
      </c>
      <c r="BN321">
        <f t="shared" si="213"/>
        <v>-0.24005469764357676</v>
      </c>
      <c r="BO321">
        <f t="shared" si="214"/>
        <v>-1.1543150029727813</v>
      </c>
      <c r="BP321">
        <f t="shared" si="215"/>
        <v>-6.3943938845999151E-2</v>
      </c>
      <c r="BQ321">
        <f t="shared" si="216"/>
        <v>-0.12308910231949276</v>
      </c>
      <c r="BR321">
        <f t="shared" si="217"/>
        <v>-0.13196937436222192</v>
      </c>
      <c r="BS321">
        <f t="shared" si="218"/>
        <v>0.51509397558912873</v>
      </c>
      <c r="BT321">
        <f t="shared" si="205"/>
        <v>-0.52064632557427459</v>
      </c>
      <c r="BV321">
        <f t="shared" si="206"/>
        <v>-1.1192025844228097</v>
      </c>
      <c r="BW321">
        <f t="shared" si="207"/>
        <v>0.32654007897740139</v>
      </c>
      <c r="BX321">
        <f t="shared" si="208"/>
        <v>0.24615922590829181</v>
      </c>
      <c r="BY321">
        <f t="shared" si="209"/>
        <v>0.75384077409170813</v>
      </c>
      <c r="BZ321">
        <f t="shared" si="210"/>
        <v>-0.28257410821943341</v>
      </c>
    </row>
    <row r="322" spans="1:78" x14ac:dyDescent="0.3">
      <c r="A322" t="s">
        <v>2813</v>
      </c>
      <c r="B322" t="s">
        <v>2838</v>
      </c>
      <c r="C322" t="s">
        <v>2849</v>
      </c>
      <c r="D322" t="s">
        <v>2839</v>
      </c>
      <c r="E322" t="s">
        <v>20</v>
      </c>
      <c r="F322">
        <v>0</v>
      </c>
      <c r="G322">
        <v>0</v>
      </c>
      <c r="H322" t="s">
        <v>2843</v>
      </c>
      <c r="I322">
        <v>1</v>
      </c>
      <c r="J322">
        <v>-68.390212241589438</v>
      </c>
      <c r="K322">
        <v>-42.171718189759716</v>
      </c>
      <c r="L322">
        <v>40.172297072540438</v>
      </c>
      <c r="M322">
        <v>40.634191658169868</v>
      </c>
      <c r="N322">
        <v>-108.67008854708662</v>
      </c>
      <c r="O322">
        <v>-14.754319664473872</v>
      </c>
      <c r="P322">
        <v>-22.013681658285037</v>
      </c>
      <c r="Q322">
        <v>-22.422560732600829</v>
      </c>
      <c r="R322">
        <v>103.15987615987927</v>
      </c>
      <c r="S322">
        <v>0</v>
      </c>
      <c r="T322">
        <v>2</v>
      </c>
      <c r="U322" t="s">
        <v>2818</v>
      </c>
      <c r="W322">
        <f t="shared" si="176"/>
        <v>-0.50213777334598442</v>
      </c>
      <c r="X322">
        <f t="shared" si="177"/>
        <v>-0.21927540312111751</v>
      </c>
      <c r="Y322">
        <f t="shared" si="178"/>
        <v>-0.13299344140000791</v>
      </c>
      <c r="Z322">
        <f t="shared" si="179"/>
        <v>0.29559538538083652</v>
      </c>
      <c r="AA322">
        <f t="shared" si="180"/>
        <v>-1.1909036060913412</v>
      </c>
      <c r="AB322">
        <f t="shared" si="181"/>
        <v>-6.7444200102322438E-2</v>
      </c>
      <c r="AC322">
        <f t="shared" si="182"/>
        <v>-0.15242674717787899</v>
      </c>
      <c r="AD322">
        <f t="shared" si="183"/>
        <v>-0.14484805481342802</v>
      </c>
      <c r="AE322">
        <f t="shared" si="184"/>
        <v>0.73410367098427942</v>
      </c>
      <c r="AF322">
        <f t="shared" si="185"/>
        <v>-0.5239687488631376</v>
      </c>
      <c r="AH322">
        <f t="shared" si="186"/>
        <v>-1.904298918550102</v>
      </c>
      <c r="AI322">
        <f t="shared" si="187"/>
        <v>0.14892701599905167</v>
      </c>
      <c r="AJ322">
        <f t="shared" si="188"/>
        <v>0.12962269484937813</v>
      </c>
      <c r="AK322">
        <f t="shared" si="189"/>
        <v>0.87037730515062184</v>
      </c>
      <c r="AL322">
        <f t="shared" si="190"/>
        <v>-0.13882847726609374</v>
      </c>
      <c r="AN322">
        <f>VLOOKUP(J322,counts!$W$8:$Z$13,4,FALSE)</f>
        <v>40</v>
      </c>
      <c r="AO322">
        <f>VLOOKUP(K322,counts!$W$17:$Z$23,4,FALSE)</f>
        <v>48</v>
      </c>
      <c r="AP322">
        <f>VLOOKUP(L322,counts!$W$27:$Z$33,4,FALSE)</f>
        <v>50</v>
      </c>
      <c r="AQ322">
        <f>VLOOKUP(M322,counts!$W$38:$Z$49,4,FALSE)</f>
        <v>63</v>
      </c>
      <c r="AR322">
        <f>VLOOKUP(N322,counts!$W$53:$Z$54,4,FALSE)</f>
        <v>20</v>
      </c>
      <c r="AS322">
        <f>VLOOKUP(O322,counts!$W$58:$Z$62,4,FALSE)</f>
        <v>52</v>
      </c>
      <c r="AT322">
        <f>VLOOKUP(P322,counts!$W$66:$Z$69,4,FALSE)</f>
        <v>50</v>
      </c>
      <c r="AU322">
        <f>VLOOKUP(Q322,counts!$W$73:$Z$75,4,FALSE)</f>
        <v>50</v>
      </c>
      <c r="AV322">
        <f>VLOOKUP(R322,counts!$W$79:$Z$81,4,FALSE)</f>
        <v>75</v>
      </c>
      <c r="AW322">
        <f t="shared" si="191"/>
        <v>448</v>
      </c>
      <c r="AX322">
        <f t="shared" si="192"/>
        <v>0</v>
      </c>
      <c r="AY322">
        <f t="shared" si="193"/>
        <v>2</v>
      </c>
      <c r="AZ322" t="str">
        <f t="shared" si="194"/>
        <v>Train</v>
      </c>
      <c r="BA322" t="str">
        <f t="shared" si="195"/>
        <v>61+</v>
      </c>
      <c r="BB322" t="str">
        <f t="shared" si="196"/>
        <v>Blank</v>
      </c>
      <c r="BC322" t="str">
        <f t="shared" si="197"/>
        <v>21-30</v>
      </c>
      <c r="BD322" t="str">
        <f t="shared" si="198"/>
        <v>Others</v>
      </c>
      <c r="BE322" t="str">
        <f t="shared" si="199"/>
        <v>male</v>
      </c>
      <c r="BF322">
        <f t="shared" si="200"/>
        <v>0</v>
      </c>
      <c r="BG322">
        <f t="shared" si="201"/>
        <v>0</v>
      </c>
      <c r="BH322" t="str">
        <f t="shared" si="202"/>
        <v>S, blank</v>
      </c>
      <c r="BI322">
        <f t="shared" si="203"/>
        <v>1</v>
      </c>
      <c r="BK322">
        <f t="shared" si="204"/>
        <v>-0.51505903406328468</v>
      </c>
      <c r="BL322">
        <f t="shared" si="211"/>
        <v>-0.2148129459049134</v>
      </c>
      <c r="BM322">
        <f t="shared" si="212"/>
        <v>0</v>
      </c>
      <c r="BN322">
        <f t="shared" si="213"/>
        <v>0.28895367761902863</v>
      </c>
      <c r="BO322">
        <f t="shared" si="214"/>
        <v>-1.1543150029727813</v>
      </c>
      <c r="BP322">
        <f t="shared" si="215"/>
        <v>-6.3943938845999151E-2</v>
      </c>
      <c r="BQ322">
        <f t="shared" si="216"/>
        <v>-0.12308910231949276</v>
      </c>
      <c r="BR322">
        <f t="shared" si="217"/>
        <v>-0.13196937436222192</v>
      </c>
      <c r="BS322">
        <f t="shared" si="218"/>
        <v>0.51509397558912873</v>
      </c>
      <c r="BT322">
        <f t="shared" si="205"/>
        <v>-0.52064632557427459</v>
      </c>
      <c r="BV322">
        <f t="shared" si="206"/>
        <v>-1.9197880708348103</v>
      </c>
      <c r="BW322">
        <f t="shared" si="207"/>
        <v>0.14663803571402845</v>
      </c>
      <c r="BX322">
        <f t="shared" si="208"/>
        <v>0.1278852010370603</v>
      </c>
      <c r="BY322">
        <f t="shared" si="209"/>
        <v>0.87211479896293964</v>
      </c>
      <c r="BZ322">
        <f t="shared" si="210"/>
        <v>-0.13683421355142539</v>
      </c>
    </row>
    <row r="323" spans="1:78" x14ac:dyDescent="0.3">
      <c r="A323" t="s">
        <v>2810</v>
      </c>
      <c r="B323" t="s">
        <v>2823</v>
      </c>
      <c r="C323" t="s">
        <v>2826</v>
      </c>
      <c r="D323" t="s">
        <v>2839</v>
      </c>
      <c r="E323" t="s">
        <v>15</v>
      </c>
      <c r="F323">
        <v>0</v>
      </c>
      <c r="G323">
        <v>0</v>
      </c>
      <c r="H323" t="s">
        <v>44</v>
      </c>
      <c r="I323">
        <v>1</v>
      </c>
      <c r="J323">
        <v>32.769878926258563</v>
      </c>
      <c r="K323">
        <v>123.30204897661667</v>
      </c>
      <c r="L323">
        <v>163.84855978743315</v>
      </c>
      <c r="M323">
        <v>40.634191658169868</v>
      </c>
      <c r="N323">
        <v>151.41878811967541</v>
      </c>
      <c r="O323">
        <v>-14.754319664473872</v>
      </c>
      <c r="P323">
        <v>-22.013681658285037</v>
      </c>
      <c r="Q323">
        <v>72.444458573419169</v>
      </c>
      <c r="R323">
        <v>103.15987615987927</v>
      </c>
      <c r="S323">
        <v>1</v>
      </c>
      <c r="T323">
        <v>2</v>
      </c>
      <c r="U323" t="s">
        <v>2818</v>
      </c>
      <c r="W323">
        <f t="shared" si="176"/>
        <v>0.24060451777399761</v>
      </c>
      <c r="X323">
        <f t="shared" si="177"/>
        <v>0.64111939602149381</v>
      </c>
      <c r="Y323">
        <f t="shared" si="178"/>
        <v>-0.54243310496328723</v>
      </c>
      <c r="Z323">
        <f t="shared" si="179"/>
        <v>0.29559538538083652</v>
      </c>
      <c r="AA323">
        <f t="shared" si="180"/>
        <v>1.6593819257225275</v>
      </c>
      <c r="AB323">
        <f t="shared" si="181"/>
        <v>-6.7444200102322438E-2</v>
      </c>
      <c r="AC323">
        <f t="shared" si="182"/>
        <v>-0.15242674717787899</v>
      </c>
      <c r="AD323">
        <f t="shared" si="183"/>
        <v>0.46798575022321215</v>
      </c>
      <c r="AE323">
        <f t="shared" si="184"/>
        <v>0.73410367098427942</v>
      </c>
      <c r="AF323">
        <f t="shared" si="185"/>
        <v>-0.5239687488631376</v>
      </c>
      <c r="AH323">
        <f t="shared" si="186"/>
        <v>2.752517844999721</v>
      </c>
      <c r="AI323">
        <f t="shared" si="187"/>
        <v>15.682067231873235</v>
      </c>
      <c r="AJ323">
        <f t="shared" si="188"/>
        <v>0.9400553908517183</v>
      </c>
      <c r="AK323">
        <f t="shared" si="189"/>
        <v>0.9400553908517183</v>
      </c>
      <c r="AL323">
        <f t="shared" si="190"/>
        <v>-6.1816479016183631E-2</v>
      </c>
      <c r="AN323">
        <f>VLOOKUP(J323,counts!$W$8:$Z$13,4,FALSE)</f>
        <v>61</v>
      </c>
      <c r="AO323">
        <f>VLOOKUP(K323,counts!$W$17:$Z$23,4,FALSE)</f>
        <v>73</v>
      </c>
      <c r="AP323">
        <f>VLOOKUP(L323,counts!$W$27:$Z$33,4,FALSE)</f>
        <v>38</v>
      </c>
      <c r="AQ323">
        <f>VLOOKUP(M323,counts!$W$38:$Z$49,4,FALSE)</f>
        <v>63</v>
      </c>
      <c r="AR323">
        <f>VLOOKUP(N323,counts!$W$53:$Z$54,4,FALSE)</f>
        <v>102</v>
      </c>
      <c r="AS323">
        <f>VLOOKUP(O323,counts!$W$58:$Z$62,4,FALSE)</f>
        <v>52</v>
      </c>
      <c r="AT323">
        <f>VLOOKUP(P323,counts!$W$66:$Z$69,4,FALSE)</f>
        <v>50</v>
      </c>
      <c r="AU323">
        <f>VLOOKUP(Q323,counts!$W$73:$Z$75,4,FALSE)</f>
        <v>68</v>
      </c>
      <c r="AV323">
        <f>VLOOKUP(R323,counts!$W$79:$Z$81,4,FALSE)</f>
        <v>75</v>
      </c>
      <c r="AW323">
        <f t="shared" si="191"/>
        <v>582</v>
      </c>
      <c r="AX323">
        <f t="shared" si="192"/>
        <v>1</v>
      </c>
      <c r="AY323">
        <f t="shared" si="193"/>
        <v>2</v>
      </c>
      <c r="AZ323" t="str">
        <f t="shared" si="194"/>
        <v>Train</v>
      </c>
      <c r="BA323" t="str">
        <f t="shared" si="195"/>
        <v>31-40</v>
      </c>
      <c r="BB323" t="str">
        <f t="shared" si="196"/>
        <v>F, G, T</v>
      </c>
      <c r="BC323" t="str">
        <f t="shared" si="197"/>
        <v>100+</v>
      </c>
      <c r="BD323" t="str">
        <f t="shared" si="198"/>
        <v>Others</v>
      </c>
      <c r="BE323" t="str">
        <f t="shared" si="199"/>
        <v>female</v>
      </c>
      <c r="BF323">
        <f t="shared" si="200"/>
        <v>0</v>
      </c>
      <c r="BG323">
        <f t="shared" si="201"/>
        <v>0</v>
      </c>
      <c r="BH323" t="str">
        <f t="shared" si="202"/>
        <v>C</v>
      </c>
      <c r="BI323">
        <f t="shared" si="203"/>
        <v>1</v>
      </c>
      <c r="BK323">
        <f t="shared" si="204"/>
        <v>0.24679587375027071</v>
      </c>
      <c r="BL323">
        <f t="shared" si="211"/>
        <v>0.62807202347308144</v>
      </c>
      <c r="BM323">
        <f t="shared" si="212"/>
        <v>0</v>
      </c>
      <c r="BN323">
        <f t="shared" si="213"/>
        <v>0.28895367761902863</v>
      </c>
      <c r="BO323">
        <f t="shared" si="214"/>
        <v>1.608400077660413</v>
      </c>
      <c r="BP323">
        <f t="shared" si="215"/>
        <v>-6.3943938845999151E-2</v>
      </c>
      <c r="BQ323">
        <f t="shared" si="216"/>
        <v>-0.12308910231949276</v>
      </c>
      <c r="BR323">
        <f t="shared" si="217"/>
        <v>0.42637636209158797</v>
      </c>
      <c r="BS323">
        <f t="shared" si="218"/>
        <v>0.51509397558912873</v>
      </c>
      <c r="BT323">
        <f t="shared" si="205"/>
        <v>-0.52064632557427459</v>
      </c>
      <c r="BV323">
        <f t="shared" si="206"/>
        <v>3.0060126234437448</v>
      </c>
      <c r="BW323">
        <f t="shared" si="207"/>
        <v>20.206667484676952</v>
      </c>
      <c r="BX323">
        <f t="shared" si="208"/>
        <v>0.9528450191090817</v>
      </c>
      <c r="BY323">
        <f t="shared" si="209"/>
        <v>0.9528450191090817</v>
      </c>
      <c r="BZ323">
        <f t="shared" si="210"/>
        <v>-4.8303012782403676E-2</v>
      </c>
    </row>
    <row r="324" spans="1:78" x14ac:dyDescent="0.3">
      <c r="A324" t="s">
        <v>2810</v>
      </c>
      <c r="B324" t="s">
        <v>2838</v>
      </c>
      <c r="C324" t="s">
        <v>2849</v>
      </c>
      <c r="D324" t="s">
        <v>2838</v>
      </c>
      <c r="E324" t="s">
        <v>20</v>
      </c>
      <c r="F324">
        <v>1</v>
      </c>
      <c r="G324">
        <v>0</v>
      </c>
      <c r="H324" t="s">
        <v>2843</v>
      </c>
      <c r="I324">
        <v>2</v>
      </c>
      <c r="J324">
        <v>32.769878926258563</v>
      </c>
      <c r="K324">
        <v>-42.171718189759716</v>
      </c>
      <c r="L324">
        <v>40.172297072540438</v>
      </c>
      <c r="M324">
        <v>-33.757758935166962</v>
      </c>
      <c r="N324">
        <v>-108.67008854708662</v>
      </c>
      <c r="O324">
        <v>48.695090775187893</v>
      </c>
      <c r="P324">
        <v>-22.013681658285037</v>
      </c>
      <c r="Q324">
        <v>-22.422560732600829</v>
      </c>
      <c r="R324">
        <v>25.957134405206311</v>
      </c>
      <c r="S324">
        <v>0</v>
      </c>
      <c r="T324">
        <v>2</v>
      </c>
      <c r="U324" t="s">
        <v>2818</v>
      </c>
      <c r="W324">
        <f t="shared" si="176"/>
        <v>0.24060451777399761</v>
      </c>
      <c r="X324">
        <f t="shared" si="177"/>
        <v>-0.21927540312111751</v>
      </c>
      <c r="Y324">
        <f t="shared" si="178"/>
        <v>-0.13299344140000791</v>
      </c>
      <c r="Z324">
        <f t="shared" si="179"/>
        <v>-0.24557244416175711</v>
      </c>
      <c r="AA324">
        <f t="shared" si="180"/>
        <v>-1.1909036060913412</v>
      </c>
      <c r="AB324">
        <f t="shared" si="181"/>
        <v>0.222592537028351</v>
      </c>
      <c r="AC324">
        <f t="shared" si="182"/>
        <v>-0.15242674717787899</v>
      </c>
      <c r="AD324">
        <f t="shared" si="183"/>
        <v>-0.14484805481342802</v>
      </c>
      <c r="AE324">
        <f t="shared" si="184"/>
        <v>0.184715495640593</v>
      </c>
      <c r="AF324">
        <f t="shared" si="185"/>
        <v>-0.5239687488631376</v>
      </c>
      <c r="AH324">
        <f t="shared" si="186"/>
        <v>-1.9620758951857269</v>
      </c>
      <c r="AI324">
        <f t="shared" si="187"/>
        <v>0.14056631689675275</v>
      </c>
      <c r="AJ324">
        <f t="shared" si="188"/>
        <v>0.12324256364084545</v>
      </c>
      <c r="AK324">
        <f t="shared" si="189"/>
        <v>0.8767574363591546</v>
      </c>
      <c r="AL324">
        <f t="shared" si="190"/>
        <v>-0.13152490826510799</v>
      </c>
      <c r="AN324">
        <f>VLOOKUP(J324,counts!$W$8:$Z$13,4,FALSE)</f>
        <v>61</v>
      </c>
      <c r="AO324">
        <f>VLOOKUP(K324,counts!$W$17:$Z$23,4,FALSE)</f>
        <v>48</v>
      </c>
      <c r="AP324">
        <f>VLOOKUP(L324,counts!$W$27:$Z$33,4,FALSE)</f>
        <v>50</v>
      </c>
      <c r="AQ324">
        <f>VLOOKUP(M324,counts!$W$38:$Z$49,4,FALSE)</f>
        <v>47</v>
      </c>
      <c r="AR324">
        <f>VLOOKUP(N324,counts!$W$53:$Z$54,4,FALSE)</f>
        <v>20</v>
      </c>
      <c r="AS324">
        <f>VLOOKUP(O324,counts!$W$58:$Z$62,4,FALSE)</f>
        <v>61</v>
      </c>
      <c r="AT324">
        <f>VLOOKUP(P324,counts!$W$66:$Z$69,4,FALSE)</f>
        <v>50</v>
      </c>
      <c r="AU324">
        <f>VLOOKUP(Q324,counts!$W$73:$Z$75,4,FALSE)</f>
        <v>50</v>
      </c>
      <c r="AV324">
        <f>VLOOKUP(R324,counts!$W$79:$Z$81,4,FALSE)</f>
        <v>59</v>
      </c>
      <c r="AW324">
        <f t="shared" si="191"/>
        <v>446</v>
      </c>
      <c r="AX324">
        <f t="shared" si="192"/>
        <v>0</v>
      </c>
      <c r="AY324">
        <f t="shared" si="193"/>
        <v>2</v>
      </c>
      <c r="AZ324" t="str">
        <f t="shared" si="194"/>
        <v>Train</v>
      </c>
      <c r="BA324" t="str">
        <f t="shared" si="195"/>
        <v>31-40</v>
      </c>
      <c r="BB324" t="str">
        <f t="shared" si="196"/>
        <v>Blank</v>
      </c>
      <c r="BC324" t="str">
        <f t="shared" si="197"/>
        <v>21-30</v>
      </c>
      <c r="BD324" t="str">
        <f t="shared" si="198"/>
        <v>Blank</v>
      </c>
      <c r="BE324" t="str">
        <f t="shared" si="199"/>
        <v>male</v>
      </c>
      <c r="BF324">
        <f t="shared" si="200"/>
        <v>1</v>
      </c>
      <c r="BG324">
        <f t="shared" si="201"/>
        <v>0</v>
      </c>
      <c r="BH324" t="str">
        <f t="shared" si="202"/>
        <v>S, blank</v>
      </c>
      <c r="BI324">
        <f t="shared" si="203"/>
        <v>2</v>
      </c>
      <c r="BK324">
        <f t="shared" si="204"/>
        <v>0.24679587375027071</v>
      </c>
      <c r="BL324">
        <f t="shared" si="211"/>
        <v>-0.2148129459049134</v>
      </c>
      <c r="BM324">
        <f t="shared" si="212"/>
        <v>0</v>
      </c>
      <c r="BN324">
        <f t="shared" si="213"/>
        <v>-0.24005469764357676</v>
      </c>
      <c r="BO324">
        <f t="shared" si="214"/>
        <v>-1.1543150029727813</v>
      </c>
      <c r="BP324">
        <f t="shared" si="215"/>
        <v>0.21104029039891525</v>
      </c>
      <c r="BQ324">
        <f t="shared" si="216"/>
        <v>-0.12308910231949276</v>
      </c>
      <c r="BR324">
        <f t="shared" si="217"/>
        <v>-0.13196937436222192</v>
      </c>
      <c r="BS324">
        <f t="shared" si="218"/>
        <v>0.1296081776499752</v>
      </c>
      <c r="BT324">
        <f t="shared" si="205"/>
        <v>-0.52064632557427459</v>
      </c>
      <c r="BV324">
        <f t="shared" si="206"/>
        <v>-1.7974431069780996</v>
      </c>
      <c r="BW324">
        <f t="shared" si="207"/>
        <v>0.16572208059366098</v>
      </c>
      <c r="BX324">
        <f t="shared" si="208"/>
        <v>0.14216259891831556</v>
      </c>
      <c r="BY324">
        <f t="shared" si="209"/>
        <v>0.85783740108168449</v>
      </c>
      <c r="BZ324">
        <f t="shared" si="210"/>
        <v>-0.1533407066821236</v>
      </c>
    </row>
    <row r="325" spans="1:78" x14ac:dyDescent="0.3">
      <c r="A325" t="s">
        <v>2820</v>
      </c>
      <c r="B325" t="s">
        <v>2838</v>
      </c>
      <c r="C325" t="s">
        <v>2850</v>
      </c>
      <c r="D325" t="s">
        <v>2838</v>
      </c>
      <c r="E325" t="s">
        <v>20</v>
      </c>
      <c r="F325">
        <v>0</v>
      </c>
      <c r="G325">
        <v>0</v>
      </c>
      <c r="H325" t="s">
        <v>2843</v>
      </c>
      <c r="I325">
        <v>2</v>
      </c>
      <c r="J325">
        <v>-11.613432440426715</v>
      </c>
      <c r="K325">
        <v>-42.171718189759716</v>
      </c>
      <c r="L325">
        <v>-9.6115457513775127</v>
      </c>
      <c r="M325">
        <v>-33.757758935166962</v>
      </c>
      <c r="N325">
        <v>-108.67008854708662</v>
      </c>
      <c r="O325">
        <v>-14.754319664473872</v>
      </c>
      <c r="P325">
        <v>-22.013681658285037</v>
      </c>
      <c r="Q325">
        <v>-22.422560732600829</v>
      </c>
      <c r="R325">
        <v>25.957134405206311</v>
      </c>
      <c r="S325">
        <v>0</v>
      </c>
      <c r="T325">
        <v>2</v>
      </c>
      <c r="U325" t="s">
        <v>2818</v>
      </c>
      <c r="W325">
        <f t="shared" si="176"/>
        <v>-8.5268679762827468E-2</v>
      </c>
      <c r="X325">
        <f t="shared" si="177"/>
        <v>-0.21927540312111751</v>
      </c>
      <c r="Y325">
        <f t="shared" si="178"/>
        <v>3.1819752411496448E-2</v>
      </c>
      <c r="Z325">
        <f t="shared" si="179"/>
        <v>-0.24557244416175711</v>
      </c>
      <c r="AA325">
        <f t="shared" si="180"/>
        <v>-1.1909036060913412</v>
      </c>
      <c r="AB325">
        <f t="shared" si="181"/>
        <v>-6.7444200102322438E-2</v>
      </c>
      <c r="AC325">
        <f t="shared" si="182"/>
        <v>-0.15242674717787899</v>
      </c>
      <c r="AD325">
        <f t="shared" si="183"/>
        <v>-0.14484805481342802</v>
      </c>
      <c r="AE325">
        <f t="shared" si="184"/>
        <v>0.184715495640593</v>
      </c>
      <c r="AF325">
        <f t="shared" si="185"/>
        <v>-0.5239687488631376</v>
      </c>
      <c r="AH325">
        <f t="shared" si="186"/>
        <v>-2.4131726360417205</v>
      </c>
      <c r="AI325">
        <f t="shared" si="187"/>
        <v>8.9530794877221903E-2</v>
      </c>
      <c r="AJ325">
        <f t="shared" si="188"/>
        <v>8.2173716702804198E-2</v>
      </c>
      <c r="AK325">
        <f t="shared" si="189"/>
        <v>0.91782628329719584</v>
      </c>
      <c r="AL325">
        <f t="shared" si="190"/>
        <v>-8.5747140149686846E-2</v>
      </c>
      <c r="AN325">
        <f>VLOOKUP(J325,counts!$W$8:$Z$13,4,FALSE)</f>
        <v>52</v>
      </c>
      <c r="AO325">
        <f>VLOOKUP(K325,counts!$W$17:$Z$23,4,FALSE)</f>
        <v>48</v>
      </c>
      <c r="AP325">
        <f>VLOOKUP(L325,counts!$W$27:$Z$33,4,FALSE)</f>
        <v>55</v>
      </c>
      <c r="AQ325">
        <f>VLOOKUP(M325,counts!$W$38:$Z$49,4,FALSE)</f>
        <v>47</v>
      </c>
      <c r="AR325">
        <f>VLOOKUP(N325,counts!$W$53:$Z$54,4,FALSE)</f>
        <v>20</v>
      </c>
      <c r="AS325">
        <f>VLOOKUP(O325,counts!$W$58:$Z$62,4,FALSE)</f>
        <v>52</v>
      </c>
      <c r="AT325">
        <f>VLOOKUP(P325,counts!$W$66:$Z$69,4,FALSE)</f>
        <v>50</v>
      </c>
      <c r="AU325">
        <f>VLOOKUP(Q325,counts!$W$73:$Z$75,4,FALSE)</f>
        <v>50</v>
      </c>
      <c r="AV325">
        <f>VLOOKUP(R325,counts!$W$79:$Z$81,4,FALSE)</f>
        <v>59</v>
      </c>
      <c r="AW325">
        <f t="shared" si="191"/>
        <v>433</v>
      </c>
      <c r="AX325">
        <f t="shared" si="192"/>
        <v>0</v>
      </c>
      <c r="AY325">
        <f t="shared" si="193"/>
        <v>2</v>
      </c>
      <c r="AZ325" t="str">
        <f t="shared" si="194"/>
        <v>Train</v>
      </c>
      <c r="BA325" t="str">
        <f t="shared" si="195"/>
        <v>18-30</v>
      </c>
      <c r="BB325" t="str">
        <f t="shared" si="196"/>
        <v>Blank</v>
      </c>
      <c r="BC325" t="str">
        <f t="shared" si="197"/>
        <v>11-20</v>
      </c>
      <c r="BD325" t="str">
        <f t="shared" si="198"/>
        <v>Blank</v>
      </c>
      <c r="BE325" t="str">
        <f t="shared" si="199"/>
        <v>male</v>
      </c>
      <c r="BF325">
        <f t="shared" si="200"/>
        <v>0</v>
      </c>
      <c r="BG325">
        <f t="shared" si="201"/>
        <v>0</v>
      </c>
      <c r="BH325" t="str">
        <f t="shared" si="202"/>
        <v>S, blank</v>
      </c>
      <c r="BI325">
        <f t="shared" si="203"/>
        <v>2</v>
      </c>
      <c r="BK325">
        <f t="shared" si="204"/>
        <v>-8.7462856143731463E-2</v>
      </c>
      <c r="BL325">
        <f t="shared" si="211"/>
        <v>-0.2148129459049134</v>
      </c>
      <c r="BM325">
        <f t="shared" si="212"/>
        <v>0</v>
      </c>
      <c r="BN325">
        <f t="shared" si="213"/>
        <v>-0.24005469764357676</v>
      </c>
      <c r="BO325">
        <f t="shared" si="214"/>
        <v>-1.1543150029727813</v>
      </c>
      <c r="BP325">
        <f t="shared" si="215"/>
        <v>-6.3943938845999151E-2</v>
      </c>
      <c r="BQ325">
        <f t="shared" si="216"/>
        <v>-0.12308910231949276</v>
      </c>
      <c r="BR325">
        <f t="shared" si="217"/>
        <v>-0.13196937436222192</v>
      </c>
      <c r="BS325">
        <f t="shared" si="218"/>
        <v>0.1296081776499752</v>
      </c>
      <c r="BT325">
        <f t="shared" si="205"/>
        <v>-0.52064632557427459</v>
      </c>
      <c r="BV325">
        <f t="shared" si="206"/>
        <v>-2.4066860661170164</v>
      </c>
      <c r="BW325">
        <f t="shared" si="207"/>
        <v>9.0113430248252288E-2</v>
      </c>
      <c r="BX325">
        <f t="shared" si="208"/>
        <v>8.2664269375830643E-2</v>
      </c>
      <c r="BY325">
        <f t="shared" si="209"/>
        <v>0.9173357306241694</v>
      </c>
      <c r="BZ325">
        <f t="shared" si="210"/>
        <v>-8.6281755274661129E-2</v>
      </c>
    </row>
    <row r="326" spans="1:78" x14ac:dyDescent="0.3">
      <c r="A326" t="s">
        <v>2810</v>
      </c>
      <c r="B326" t="s">
        <v>2823</v>
      </c>
      <c r="C326" t="s">
        <v>2850</v>
      </c>
      <c r="D326" t="s">
        <v>2839</v>
      </c>
      <c r="E326" t="s">
        <v>15</v>
      </c>
      <c r="F326">
        <v>0</v>
      </c>
      <c r="G326">
        <v>0</v>
      </c>
      <c r="H326" t="s">
        <v>2843</v>
      </c>
      <c r="I326">
        <v>2</v>
      </c>
      <c r="J326">
        <v>32.769878926258563</v>
      </c>
      <c r="K326">
        <v>123.30204897661667</v>
      </c>
      <c r="L326">
        <v>-9.6115457513775127</v>
      </c>
      <c r="M326">
        <v>40.634191658169868</v>
      </c>
      <c r="N326">
        <v>151.41878811967541</v>
      </c>
      <c r="O326">
        <v>-14.754319664473872</v>
      </c>
      <c r="P326">
        <v>-22.013681658285037</v>
      </c>
      <c r="Q326">
        <v>-22.422560732600829</v>
      </c>
      <c r="R326">
        <v>25.957134405206311</v>
      </c>
      <c r="S326">
        <v>1</v>
      </c>
      <c r="T326">
        <v>2</v>
      </c>
      <c r="U326" t="s">
        <v>2818</v>
      </c>
      <c r="W326">
        <f t="shared" ref="W326:W389" si="219">W$3*J326</f>
        <v>0.24060451777399761</v>
      </c>
      <c r="X326">
        <f t="shared" ref="X326:X389" si="220">X$3*K326</f>
        <v>0.64111939602149381</v>
      </c>
      <c r="Y326">
        <f t="shared" ref="Y326:Y389" si="221">Y$3*L326</f>
        <v>3.1819752411496448E-2</v>
      </c>
      <c r="Z326">
        <f t="shared" ref="Z326:Z389" si="222">Z$3*M326</f>
        <v>0.29559538538083652</v>
      </c>
      <c r="AA326">
        <f t="shared" ref="AA326:AA389" si="223">AA$3*N326</f>
        <v>1.6593819257225275</v>
      </c>
      <c r="AB326">
        <f t="shared" ref="AB326:AB389" si="224">AB$3*O326</f>
        <v>-6.7444200102322438E-2</v>
      </c>
      <c r="AC326">
        <f t="shared" ref="AC326:AC389" si="225">AC$3*P326</f>
        <v>-0.15242674717787899</v>
      </c>
      <c r="AD326">
        <f t="shared" ref="AD326:AD389" si="226">AD$3*Q326</f>
        <v>-0.14484805481342802</v>
      </c>
      <c r="AE326">
        <f t="shared" ref="AE326:AE389" si="227">AE$3*R326</f>
        <v>0.184715495640593</v>
      </c>
      <c r="AF326">
        <f t="shared" ref="AF326:AF389" si="228">AF$3</f>
        <v>-0.5239687488631376</v>
      </c>
      <c r="AH326">
        <f t="shared" ref="AH326:AH389" si="229">SUM(W326:AF326)</f>
        <v>2.1645487219941781</v>
      </c>
      <c r="AI326">
        <f t="shared" ref="AI326:AI389" si="230">EXP(AH326)</f>
        <v>8.710670095915555</v>
      </c>
      <c r="AJ326">
        <f t="shared" ref="AJ326:AJ389" si="231">AI326/(1+AI326)</f>
        <v>0.89702049496866199</v>
      </c>
      <c r="AK326">
        <f t="shared" ref="AK326:AK389" si="232">IF(S326=1,AJ326,1-AJ326)</f>
        <v>0.89702049496866199</v>
      </c>
      <c r="AL326">
        <f t="shared" ref="AL326:AL389" si="233">LN(AK326)</f>
        <v>-0.10867656883579639</v>
      </c>
      <c r="AN326">
        <f>VLOOKUP(J326,counts!$W$8:$Z$13,4,FALSE)</f>
        <v>61</v>
      </c>
      <c r="AO326">
        <f>VLOOKUP(K326,counts!$W$17:$Z$23,4,FALSE)</f>
        <v>73</v>
      </c>
      <c r="AP326">
        <f>VLOOKUP(L326,counts!$W$27:$Z$33,4,FALSE)</f>
        <v>55</v>
      </c>
      <c r="AQ326">
        <f>VLOOKUP(M326,counts!$W$38:$Z$49,4,FALSE)</f>
        <v>63</v>
      </c>
      <c r="AR326">
        <f>VLOOKUP(N326,counts!$W$53:$Z$54,4,FALSE)</f>
        <v>102</v>
      </c>
      <c r="AS326">
        <f>VLOOKUP(O326,counts!$W$58:$Z$62,4,FALSE)</f>
        <v>52</v>
      </c>
      <c r="AT326">
        <f>VLOOKUP(P326,counts!$W$66:$Z$69,4,FALSE)</f>
        <v>50</v>
      </c>
      <c r="AU326">
        <f>VLOOKUP(Q326,counts!$W$73:$Z$75,4,FALSE)</f>
        <v>50</v>
      </c>
      <c r="AV326">
        <f>VLOOKUP(R326,counts!$W$79:$Z$81,4,FALSE)</f>
        <v>59</v>
      </c>
      <c r="AW326">
        <f t="shared" ref="AW326:AW389" si="234">SUM(AN326:AV326)</f>
        <v>565</v>
      </c>
      <c r="AX326">
        <f t="shared" ref="AX326:AX389" si="235">S326</f>
        <v>1</v>
      </c>
      <c r="AY326">
        <f t="shared" ref="AY326:AY389" si="236">T326</f>
        <v>2</v>
      </c>
      <c r="AZ326" t="str">
        <f t="shared" ref="AZ326:AZ389" si="237">U326</f>
        <v>Train</v>
      </c>
      <c r="BA326" t="str">
        <f t="shared" ref="BA326:BA389" si="238">A326</f>
        <v>31-40</v>
      </c>
      <c r="BB326" t="str">
        <f t="shared" ref="BB326:BB389" si="239">B326</f>
        <v>F, G, T</v>
      </c>
      <c r="BC326" t="str">
        <f t="shared" ref="BC326:BC389" si="240">C326</f>
        <v>11-20</v>
      </c>
      <c r="BD326" t="str">
        <f t="shared" ref="BD326:BD389" si="241">D326</f>
        <v>Others</v>
      </c>
      <c r="BE326" t="str">
        <f t="shared" ref="BE326:BE389" si="242">E326</f>
        <v>female</v>
      </c>
      <c r="BF326">
        <f t="shared" ref="BF326:BF389" si="243">F326</f>
        <v>0</v>
      </c>
      <c r="BG326">
        <f t="shared" ref="BG326:BG389" si="244">G326</f>
        <v>0</v>
      </c>
      <c r="BH326" t="str">
        <f t="shared" ref="BH326:BH389" si="245">H326</f>
        <v>S, blank</v>
      </c>
      <c r="BI326">
        <f t="shared" ref="BI326:BI389" si="246">I326</f>
        <v>2</v>
      </c>
      <c r="BK326">
        <f t="shared" ref="BK326:BK389" si="247">BK$3*J326</f>
        <v>0.24679587375027071</v>
      </c>
      <c r="BL326">
        <f t="shared" si="211"/>
        <v>0.62807202347308144</v>
      </c>
      <c r="BM326">
        <f t="shared" si="212"/>
        <v>0</v>
      </c>
      <c r="BN326">
        <f t="shared" si="213"/>
        <v>0.28895367761902863</v>
      </c>
      <c r="BO326">
        <f t="shared" si="214"/>
        <v>1.608400077660413</v>
      </c>
      <c r="BP326">
        <f t="shared" si="215"/>
        <v>-6.3943938845999151E-2</v>
      </c>
      <c r="BQ326">
        <f t="shared" si="216"/>
        <v>-0.12308910231949276</v>
      </c>
      <c r="BR326">
        <f t="shared" si="217"/>
        <v>-0.13196937436222192</v>
      </c>
      <c r="BS326">
        <f t="shared" si="218"/>
        <v>0.1296081776499752</v>
      </c>
      <c r="BT326">
        <f t="shared" ref="BT326:BT389" si="248">BT$3</f>
        <v>-0.52064632557427459</v>
      </c>
      <c r="BV326">
        <f t="shared" ref="BV326:BV389" si="249">SUM(BK326:BT326)</f>
        <v>2.0621810890507808</v>
      </c>
      <c r="BW326">
        <f t="shared" ref="BW326:BW389" si="250">EXP(BV326)</f>
        <v>7.8631012449653586</v>
      </c>
      <c r="BX326">
        <f t="shared" ref="BX326:BX389" si="251">BW326/(1+BW326)</f>
        <v>0.88717267552731105</v>
      </c>
      <c r="BY326">
        <f t="shared" ref="BY326:BY389" si="252">IF(S326=1,BX326,1-BX326)</f>
        <v>0.88717267552731105</v>
      </c>
      <c r="BZ326">
        <f t="shared" ref="BZ326:BZ389" si="253">LN(BY326)</f>
        <v>-0.11971564196928303</v>
      </c>
    </row>
    <row r="327" spans="1:78" x14ac:dyDescent="0.3">
      <c r="A327" t="s">
        <v>2810</v>
      </c>
      <c r="B327" t="s">
        <v>2838</v>
      </c>
      <c r="C327" t="s">
        <v>2810</v>
      </c>
      <c r="D327" t="s">
        <v>2839</v>
      </c>
      <c r="E327" t="s">
        <v>15</v>
      </c>
      <c r="F327">
        <v>1</v>
      </c>
      <c r="G327">
        <v>1</v>
      </c>
      <c r="H327" t="s">
        <v>2843</v>
      </c>
      <c r="I327">
        <v>2</v>
      </c>
      <c r="J327">
        <v>32.769878926258563</v>
      </c>
      <c r="K327">
        <v>-42.171718189759716</v>
      </c>
      <c r="L327">
        <v>22.971838090238197</v>
      </c>
      <c r="M327">
        <v>40.634191658169868</v>
      </c>
      <c r="N327">
        <v>151.41878811967541</v>
      </c>
      <c r="O327">
        <v>48.695090775187893</v>
      </c>
      <c r="P327">
        <v>79.365382998232107</v>
      </c>
      <c r="Q327">
        <v>-22.422560732600829</v>
      </c>
      <c r="R327">
        <v>25.957134405206311</v>
      </c>
      <c r="S327">
        <v>1</v>
      </c>
      <c r="T327">
        <v>2</v>
      </c>
      <c r="U327" t="s">
        <v>2818</v>
      </c>
      <c r="W327">
        <f t="shared" si="219"/>
        <v>0.24060451777399761</v>
      </c>
      <c r="X327">
        <f t="shared" si="220"/>
        <v>-0.21927540312111751</v>
      </c>
      <c r="Y327">
        <f t="shared" si="221"/>
        <v>-7.6050015197982379E-2</v>
      </c>
      <c r="Z327">
        <f t="shared" si="222"/>
        <v>0.29559538538083652</v>
      </c>
      <c r="AA327">
        <f t="shared" si="223"/>
        <v>1.6593819257225275</v>
      </c>
      <c r="AB327">
        <f t="shared" si="224"/>
        <v>0.222592537028351</v>
      </c>
      <c r="AC327">
        <f t="shared" si="225"/>
        <v>0.54954038841540609</v>
      </c>
      <c r="AD327">
        <f t="shared" si="226"/>
        <v>-0.14484805481342802</v>
      </c>
      <c r="AE327">
        <f t="shared" si="227"/>
        <v>0.184715495640593</v>
      </c>
      <c r="AF327">
        <f t="shared" si="228"/>
        <v>-0.5239687488631376</v>
      </c>
      <c r="AH327">
        <f t="shared" si="229"/>
        <v>2.1882880279660459</v>
      </c>
      <c r="AI327">
        <f t="shared" si="230"/>
        <v>8.9199293661368824</v>
      </c>
      <c r="AJ327">
        <f t="shared" si="231"/>
        <v>0.89919283060485844</v>
      </c>
      <c r="AK327">
        <f t="shared" si="232"/>
        <v>0.89919283060485844</v>
      </c>
      <c r="AL327">
        <f t="shared" si="233"/>
        <v>-0.10625777295628115</v>
      </c>
      <c r="AN327">
        <f>VLOOKUP(J327,counts!$W$8:$Z$13,4,FALSE)</f>
        <v>61</v>
      </c>
      <c r="AO327">
        <f>VLOOKUP(K327,counts!$W$17:$Z$23,4,FALSE)</f>
        <v>48</v>
      </c>
      <c r="AP327">
        <f>VLOOKUP(L327,counts!$W$27:$Z$33,4,FALSE)</f>
        <v>52</v>
      </c>
      <c r="AQ327">
        <f>VLOOKUP(M327,counts!$W$38:$Z$49,4,FALSE)</f>
        <v>63</v>
      </c>
      <c r="AR327">
        <f>VLOOKUP(N327,counts!$W$53:$Z$54,4,FALSE)</f>
        <v>102</v>
      </c>
      <c r="AS327">
        <f>VLOOKUP(O327,counts!$W$58:$Z$62,4,FALSE)</f>
        <v>61</v>
      </c>
      <c r="AT327">
        <f>VLOOKUP(P327,counts!$W$66:$Z$69,4,FALSE)</f>
        <v>70</v>
      </c>
      <c r="AU327">
        <f>VLOOKUP(Q327,counts!$W$73:$Z$75,4,FALSE)</f>
        <v>50</v>
      </c>
      <c r="AV327">
        <f>VLOOKUP(R327,counts!$W$79:$Z$81,4,FALSE)</f>
        <v>59</v>
      </c>
      <c r="AW327">
        <f t="shared" si="234"/>
        <v>566</v>
      </c>
      <c r="AX327">
        <f t="shared" si="235"/>
        <v>1</v>
      </c>
      <c r="AY327">
        <f t="shared" si="236"/>
        <v>2</v>
      </c>
      <c r="AZ327" t="str">
        <f t="shared" si="237"/>
        <v>Train</v>
      </c>
      <c r="BA327" t="str">
        <f t="shared" si="238"/>
        <v>31-40</v>
      </c>
      <c r="BB327" t="str">
        <f t="shared" si="239"/>
        <v>Blank</v>
      </c>
      <c r="BC327" t="str">
        <f t="shared" si="240"/>
        <v>31-40</v>
      </c>
      <c r="BD327" t="str">
        <f t="shared" si="241"/>
        <v>Others</v>
      </c>
      <c r="BE327" t="str">
        <f t="shared" si="242"/>
        <v>female</v>
      </c>
      <c r="BF327">
        <f t="shared" si="243"/>
        <v>1</v>
      </c>
      <c r="BG327">
        <f t="shared" si="244"/>
        <v>1</v>
      </c>
      <c r="BH327" t="str">
        <f t="shared" si="245"/>
        <v>S, blank</v>
      </c>
      <c r="BI327">
        <f t="shared" si="246"/>
        <v>2</v>
      </c>
      <c r="BK327">
        <f t="shared" si="247"/>
        <v>0.24679587375027071</v>
      </c>
      <c r="BL327">
        <f t="shared" si="211"/>
        <v>-0.2148129459049134</v>
      </c>
      <c r="BM327">
        <f t="shared" si="212"/>
        <v>0</v>
      </c>
      <c r="BN327">
        <f t="shared" si="213"/>
        <v>0.28895367761902863</v>
      </c>
      <c r="BO327">
        <f t="shared" si="214"/>
        <v>1.608400077660413</v>
      </c>
      <c r="BP327">
        <f t="shared" si="215"/>
        <v>0.21104029039891525</v>
      </c>
      <c r="BQ327">
        <f t="shared" si="216"/>
        <v>0.44377010170938269</v>
      </c>
      <c r="BR327">
        <f t="shared" si="217"/>
        <v>-0.13196937436222192</v>
      </c>
      <c r="BS327">
        <f t="shared" si="218"/>
        <v>0.1296081776499752</v>
      </c>
      <c r="BT327">
        <f t="shared" si="248"/>
        <v>-0.52064632557427459</v>
      </c>
      <c r="BV327">
        <f t="shared" si="249"/>
        <v>2.0611395529465755</v>
      </c>
      <c r="BW327">
        <f t="shared" si="250"/>
        <v>7.8549158045835101</v>
      </c>
      <c r="BX327">
        <f t="shared" si="251"/>
        <v>0.88706837850650411</v>
      </c>
      <c r="BY327">
        <f t="shared" si="252"/>
        <v>0.88706837850650411</v>
      </c>
      <c r="BZ327">
        <f t="shared" si="253"/>
        <v>-0.11983321000851868</v>
      </c>
    </row>
    <row r="328" spans="1:78" x14ac:dyDescent="0.3">
      <c r="A328" t="s">
        <v>2820</v>
      </c>
      <c r="B328" t="s">
        <v>2838</v>
      </c>
      <c r="C328" t="s">
        <v>2849</v>
      </c>
      <c r="D328" t="s">
        <v>2827</v>
      </c>
      <c r="E328" t="s">
        <v>20</v>
      </c>
      <c r="F328">
        <v>1</v>
      </c>
      <c r="G328">
        <v>0</v>
      </c>
      <c r="H328" t="s">
        <v>2843</v>
      </c>
      <c r="I328">
        <v>2</v>
      </c>
      <c r="J328">
        <v>-11.613432440426715</v>
      </c>
      <c r="K328">
        <v>-42.171718189759716</v>
      </c>
      <c r="L328">
        <v>40.172297072540438</v>
      </c>
      <c r="M328">
        <v>-68.390212241589438</v>
      </c>
      <c r="N328">
        <v>-108.67008854708662</v>
      </c>
      <c r="O328">
        <v>48.695090775187893</v>
      </c>
      <c r="P328">
        <v>-22.013681658285037</v>
      </c>
      <c r="Q328">
        <v>-22.422560732600829</v>
      </c>
      <c r="R328">
        <v>25.957134405206311</v>
      </c>
      <c r="S328">
        <v>0</v>
      </c>
      <c r="T328">
        <v>2</v>
      </c>
      <c r="U328" t="s">
        <v>2818</v>
      </c>
      <c r="W328">
        <f t="shared" si="219"/>
        <v>-8.5268679762827468E-2</v>
      </c>
      <c r="X328">
        <f t="shared" si="220"/>
        <v>-0.21927540312111751</v>
      </c>
      <c r="Y328">
        <f t="shared" si="221"/>
        <v>-0.13299344140000791</v>
      </c>
      <c r="Z328">
        <f t="shared" si="222"/>
        <v>-0.4975078946787726</v>
      </c>
      <c r="AA328">
        <f t="shared" si="223"/>
        <v>-1.1909036060913412</v>
      </c>
      <c r="AB328">
        <f t="shared" si="224"/>
        <v>0.222592537028351</v>
      </c>
      <c r="AC328">
        <f t="shared" si="225"/>
        <v>-0.15242674717787899</v>
      </c>
      <c r="AD328">
        <f t="shared" si="226"/>
        <v>-0.14484805481342802</v>
      </c>
      <c r="AE328">
        <f t="shared" si="227"/>
        <v>0.184715495640593</v>
      </c>
      <c r="AF328">
        <f t="shared" si="228"/>
        <v>-0.5239687488631376</v>
      </c>
      <c r="AH328">
        <f t="shared" si="229"/>
        <v>-2.5398845432395674</v>
      </c>
      <c r="AI328">
        <f t="shared" si="230"/>
        <v>7.8875505975376944E-2</v>
      </c>
      <c r="AJ328">
        <f t="shared" si="231"/>
        <v>7.3108996856934033E-2</v>
      </c>
      <c r="AK328">
        <f t="shared" si="232"/>
        <v>0.92689100314306594</v>
      </c>
      <c r="AL328">
        <f t="shared" si="233"/>
        <v>-7.5919300541819335E-2</v>
      </c>
      <c r="AN328">
        <f>VLOOKUP(J328,counts!$W$8:$Z$13,4,FALSE)</f>
        <v>52</v>
      </c>
      <c r="AO328">
        <f>VLOOKUP(K328,counts!$W$17:$Z$23,4,FALSE)</f>
        <v>48</v>
      </c>
      <c r="AP328">
        <f>VLOOKUP(L328,counts!$W$27:$Z$33,4,FALSE)</f>
        <v>50</v>
      </c>
      <c r="AQ328">
        <f>VLOOKUP(M328,counts!$W$38:$Z$49,4,FALSE)</f>
        <v>40</v>
      </c>
      <c r="AR328">
        <f>VLOOKUP(N328,counts!$W$53:$Z$54,4,FALSE)</f>
        <v>20</v>
      </c>
      <c r="AS328">
        <f>VLOOKUP(O328,counts!$W$58:$Z$62,4,FALSE)</f>
        <v>61</v>
      </c>
      <c r="AT328">
        <f>VLOOKUP(P328,counts!$W$66:$Z$69,4,FALSE)</f>
        <v>50</v>
      </c>
      <c r="AU328">
        <f>VLOOKUP(Q328,counts!$W$73:$Z$75,4,FALSE)</f>
        <v>50</v>
      </c>
      <c r="AV328">
        <f>VLOOKUP(R328,counts!$W$79:$Z$81,4,FALSE)</f>
        <v>59</v>
      </c>
      <c r="AW328">
        <f t="shared" si="234"/>
        <v>430</v>
      </c>
      <c r="AX328">
        <f t="shared" si="235"/>
        <v>0</v>
      </c>
      <c r="AY328">
        <f t="shared" si="236"/>
        <v>2</v>
      </c>
      <c r="AZ328" t="str">
        <f t="shared" si="237"/>
        <v>Train</v>
      </c>
      <c r="BA328" t="str">
        <f t="shared" si="238"/>
        <v>18-30</v>
      </c>
      <c r="BB328" t="str">
        <f t="shared" si="239"/>
        <v>Blank</v>
      </c>
      <c r="BC328" t="str">
        <f t="shared" si="240"/>
        <v>21-30</v>
      </c>
      <c r="BD328" t="str">
        <f t="shared" si="241"/>
        <v>IL</v>
      </c>
      <c r="BE328" t="str">
        <f t="shared" si="242"/>
        <v>male</v>
      </c>
      <c r="BF328">
        <f t="shared" si="243"/>
        <v>1</v>
      </c>
      <c r="BG328">
        <f t="shared" si="244"/>
        <v>0</v>
      </c>
      <c r="BH328" t="str">
        <f t="shared" si="245"/>
        <v>S, blank</v>
      </c>
      <c r="BI328">
        <f t="shared" si="246"/>
        <v>2</v>
      </c>
      <c r="BK328">
        <f t="shared" si="247"/>
        <v>-8.7462856143731463E-2</v>
      </c>
      <c r="BL328">
        <f t="shared" si="211"/>
        <v>-0.2148129459049134</v>
      </c>
      <c r="BM328">
        <f t="shared" si="212"/>
        <v>0</v>
      </c>
      <c r="BN328">
        <f t="shared" si="213"/>
        <v>-0.48632943178974081</v>
      </c>
      <c r="BO328">
        <f t="shared" si="214"/>
        <v>-1.1543150029727813</v>
      </c>
      <c r="BP328">
        <f t="shared" si="215"/>
        <v>0.21104029039891525</v>
      </c>
      <c r="BQ328">
        <f t="shared" si="216"/>
        <v>-0.12308910231949276</v>
      </c>
      <c r="BR328">
        <f t="shared" si="217"/>
        <v>-0.13196937436222192</v>
      </c>
      <c r="BS328">
        <f t="shared" si="218"/>
        <v>0.1296081776499752</v>
      </c>
      <c r="BT328">
        <f t="shared" si="248"/>
        <v>-0.52064632557427459</v>
      </c>
      <c r="BV328">
        <f t="shared" si="249"/>
        <v>-2.3779765710182659</v>
      </c>
      <c r="BW328">
        <f t="shared" si="250"/>
        <v>9.2738036622295003E-2</v>
      </c>
      <c r="BX328">
        <f t="shared" si="251"/>
        <v>8.4867583550905457E-2</v>
      </c>
      <c r="BY328">
        <f t="shared" si="252"/>
        <v>0.9151324164490946</v>
      </c>
      <c r="BZ328">
        <f t="shared" si="253"/>
        <v>-8.8686506746468469E-2</v>
      </c>
    </row>
    <row r="329" spans="1:78" x14ac:dyDescent="0.3">
      <c r="A329" t="s">
        <v>2811</v>
      </c>
      <c r="B329" t="s">
        <v>2838</v>
      </c>
      <c r="C329" t="s">
        <v>2850</v>
      </c>
      <c r="D329" t="s">
        <v>2838</v>
      </c>
      <c r="E329" t="s">
        <v>20</v>
      </c>
      <c r="F329">
        <v>0</v>
      </c>
      <c r="G329">
        <v>0</v>
      </c>
      <c r="H329" t="s">
        <v>2843</v>
      </c>
      <c r="I329">
        <v>2</v>
      </c>
      <c r="J329">
        <v>-13.385578549662212</v>
      </c>
      <c r="K329">
        <v>-42.171718189759716</v>
      </c>
      <c r="L329">
        <v>-9.6115457513775127</v>
      </c>
      <c r="M329">
        <v>-33.757758935166962</v>
      </c>
      <c r="N329">
        <v>-108.67008854708662</v>
      </c>
      <c r="O329">
        <v>-14.754319664473872</v>
      </c>
      <c r="P329">
        <v>-22.013681658285037</v>
      </c>
      <c r="Q329">
        <v>-22.422560732600829</v>
      </c>
      <c r="R329">
        <v>25.957134405206311</v>
      </c>
      <c r="S329">
        <v>0</v>
      </c>
      <c r="T329">
        <v>2</v>
      </c>
      <c r="U329" t="s">
        <v>2818</v>
      </c>
      <c r="W329">
        <f t="shared" si="219"/>
        <v>-9.8280212731782335E-2</v>
      </c>
      <c r="X329">
        <f t="shared" si="220"/>
        <v>-0.21927540312111751</v>
      </c>
      <c r="Y329">
        <f t="shared" si="221"/>
        <v>3.1819752411496448E-2</v>
      </c>
      <c r="Z329">
        <f t="shared" si="222"/>
        <v>-0.24557244416175711</v>
      </c>
      <c r="AA329">
        <f t="shared" si="223"/>
        <v>-1.1909036060913412</v>
      </c>
      <c r="AB329">
        <f t="shared" si="224"/>
        <v>-6.7444200102322438E-2</v>
      </c>
      <c r="AC329">
        <f t="shared" si="225"/>
        <v>-0.15242674717787899</v>
      </c>
      <c r="AD329">
        <f t="shared" si="226"/>
        <v>-0.14484805481342802</v>
      </c>
      <c r="AE329">
        <f t="shared" si="227"/>
        <v>0.184715495640593</v>
      </c>
      <c r="AF329">
        <f t="shared" si="228"/>
        <v>-0.5239687488631376</v>
      </c>
      <c r="AH329">
        <f t="shared" si="229"/>
        <v>-2.4261841690106754</v>
      </c>
      <c r="AI329">
        <f t="shared" si="230"/>
        <v>8.8373408005413143E-2</v>
      </c>
      <c r="AJ329">
        <f t="shared" si="231"/>
        <v>8.1197691302812153E-2</v>
      </c>
      <c r="AK329">
        <f t="shared" si="232"/>
        <v>0.91880230869718782</v>
      </c>
      <c r="AL329">
        <f t="shared" si="233"/>
        <v>-8.4684295439410612E-2</v>
      </c>
      <c r="AN329">
        <f>VLOOKUP(J329,counts!$W$8:$Z$13,4,FALSE)</f>
        <v>51</v>
      </c>
      <c r="AO329">
        <f>VLOOKUP(K329,counts!$W$17:$Z$23,4,FALSE)</f>
        <v>48</v>
      </c>
      <c r="AP329">
        <f>VLOOKUP(L329,counts!$W$27:$Z$33,4,FALSE)</f>
        <v>55</v>
      </c>
      <c r="AQ329">
        <f>VLOOKUP(M329,counts!$W$38:$Z$49,4,FALSE)</f>
        <v>47</v>
      </c>
      <c r="AR329">
        <f>VLOOKUP(N329,counts!$W$53:$Z$54,4,FALSE)</f>
        <v>20</v>
      </c>
      <c r="AS329">
        <f>VLOOKUP(O329,counts!$W$58:$Z$62,4,FALSE)</f>
        <v>52</v>
      </c>
      <c r="AT329">
        <f>VLOOKUP(P329,counts!$W$66:$Z$69,4,FALSE)</f>
        <v>50</v>
      </c>
      <c r="AU329">
        <f>VLOOKUP(Q329,counts!$W$73:$Z$75,4,FALSE)</f>
        <v>50</v>
      </c>
      <c r="AV329">
        <f>VLOOKUP(R329,counts!$W$79:$Z$81,4,FALSE)</f>
        <v>59</v>
      </c>
      <c r="AW329">
        <f t="shared" si="234"/>
        <v>432</v>
      </c>
      <c r="AX329">
        <f t="shared" si="235"/>
        <v>0</v>
      </c>
      <c r="AY329">
        <f t="shared" si="236"/>
        <v>2</v>
      </c>
      <c r="AZ329" t="str">
        <f t="shared" si="237"/>
        <v>Train</v>
      </c>
      <c r="BA329" t="str">
        <f t="shared" si="238"/>
        <v>41-50</v>
      </c>
      <c r="BB329" t="str">
        <f t="shared" si="239"/>
        <v>Blank</v>
      </c>
      <c r="BC329" t="str">
        <f t="shared" si="240"/>
        <v>11-20</v>
      </c>
      <c r="BD329" t="str">
        <f t="shared" si="241"/>
        <v>Blank</v>
      </c>
      <c r="BE329" t="str">
        <f t="shared" si="242"/>
        <v>male</v>
      </c>
      <c r="BF329">
        <f t="shared" si="243"/>
        <v>0</v>
      </c>
      <c r="BG329">
        <f t="shared" si="244"/>
        <v>0</v>
      </c>
      <c r="BH329" t="str">
        <f t="shared" si="245"/>
        <v>S, blank</v>
      </c>
      <c r="BI329">
        <f t="shared" si="246"/>
        <v>2</v>
      </c>
      <c r="BK329">
        <f t="shared" si="247"/>
        <v>-0.10080920839685074</v>
      </c>
      <c r="BL329">
        <f t="shared" si="211"/>
        <v>-0.2148129459049134</v>
      </c>
      <c r="BM329">
        <f t="shared" si="212"/>
        <v>0</v>
      </c>
      <c r="BN329">
        <f t="shared" si="213"/>
        <v>-0.24005469764357676</v>
      </c>
      <c r="BO329">
        <f t="shared" si="214"/>
        <v>-1.1543150029727813</v>
      </c>
      <c r="BP329">
        <f t="shared" si="215"/>
        <v>-6.3943938845999151E-2</v>
      </c>
      <c r="BQ329">
        <f t="shared" si="216"/>
        <v>-0.12308910231949276</v>
      </c>
      <c r="BR329">
        <f t="shared" si="217"/>
        <v>-0.13196937436222192</v>
      </c>
      <c r="BS329">
        <f t="shared" si="218"/>
        <v>0.1296081776499752</v>
      </c>
      <c r="BT329">
        <f t="shared" si="248"/>
        <v>-0.52064632557427459</v>
      </c>
      <c r="BV329">
        <f t="shared" si="249"/>
        <v>-2.4200324183701354</v>
      </c>
      <c r="BW329">
        <f t="shared" si="250"/>
        <v>8.8918734812204109E-2</v>
      </c>
      <c r="BX329">
        <f t="shared" si="251"/>
        <v>8.1657824380750615E-2</v>
      </c>
      <c r="BY329">
        <f t="shared" si="252"/>
        <v>0.91834217561924936</v>
      </c>
      <c r="BZ329">
        <f t="shared" si="253"/>
        <v>-8.5185217486084763E-2</v>
      </c>
    </row>
    <row r="330" spans="1:78" x14ac:dyDescent="0.3">
      <c r="A330" t="s">
        <v>2821</v>
      </c>
      <c r="B330" t="s">
        <v>2838</v>
      </c>
      <c r="C330" t="s">
        <v>2824</v>
      </c>
      <c r="D330" t="s">
        <v>2838</v>
      </c>
      <c r="E330" t="s">
        <v>20</v>
      </c>
      <c r="F330">
        <v>0</v>
      </c>
      <c r="G330">
        <v>0</v>
      </c>
      <c r="H330" t="s">
        <v>2843</v>
      </c>
      <c r="I330">
        <v>2</v>
      </c>
      <c r="J330">
        <v>-3.7643689058441341</v>
      </c>
      <c r="K330">
        <v>-42.171718189759716</v>
      </c>
      <c r="L330">
        <v>-194.50333405817787</v>
      </c>
      <c r="M330">
        <v>-33.757758935166962</v>
      </c>
      <c r="N330">
        <v>-108.67008854708662</v>
      </c>
      <c r="O330">
        <v>-14.754319664473872</v>
      </c>
      <c r="P330">
        <v>-22.013681658285037</v>
      </c>
      <c r="Q330">
        <v>-22.422560732600829</v>
      </c>
      <c r="R330">
        <v>25.957134405206311</v>
      </c>
      <c r="S330">
        <v>0</v>
      </c>
      <c r="T330">
        <v>2</v>
      </c>
      <c r="U330" t="s">
        <v>2818</v>
      </c>
      <c r="W330">
        <f t="shared" si="219"/>
        <v>-2.7638923151110589E-2</v>
      </c>
      <c r="X330">
        <f t="shared" si="220"/>
        <v>-0.21927540312111751</v>
      </c>
      <c r="Y330">
        <f t="shared" si="221"/>
        <v>0.6439180640694343</v>
      </c>
      <c r="Z330">
        <f t="shared" si="222"/>
        <v>-0.24557244416175711</v>
      </c>
      <c r="AA330">
        <f t="shared" si="223"/>
        <v>-1.1909036060913412</v>
      </c>
      <c r="AB330">
        <f t="shared" si="224"/>
        <v>-6.7444200102322438E-2</v>
      </c>
      <c r="AC330">
        <f t="shared" si="225"/>
        <v>-0.15242674717787899</v>
      </c>
      <c r="AD330">
        <f t="shared" si="226"/>
        <v>-0.14484805481342802</v>
      </c>
      <c r="AE330">
        <f t="shared" si="227"/>
        <v>0.184715495640593</v>
      </c>
      <c r="AF330">
        <f t="shared" si="228"/>
        <v>-0.5239687488631376</v>
      </c>
      <c r="AH330">
        <f t="shared" si="229"/>
        <v>-1.7434445677720665</v>
      </c>
      <c r="AI330">
        <f t="shared" si="230"/>
        <v>0.17491684878604832</v>
      </c>
      <c r="AJ330">
        <f t="shared" si="231"/>
        <v>0.14887593872432461</v>
      </c>
      <c r="AK330">
        <f t="shared" si="232"/>
        <v>0.85112406127567541</v>
      </c>
      <c r="AL330">
        <f t="shared" si="233"/>
        <v>-0.16119737810142343</v>
      </c>
      <c r="AN330">
        <f>VLOOKUP(J330,counts!$W$8:$Z$13,4,FALSE)</f>
        <v>53</v>
      </c>
      <c r="AO330">
        <f>VLOOKUP(K330,counts!$W$17:$Z$23,4,FALSE)</f>
        <v>48</v>
      </c>
      <c r="AP330">
        <f>VLOOKUP(L330,counts!$W$27:$Z$33,4,FALSE)</f>
        <v>73</v>
      </c>
      <c r="AQ330">
        <f>VLOOKUP(M330,counts!$W$38:$Z$49,4,FALSE)</f>
        <v>47</v>
      </c>
      <c r="AR330">
        <f>VLOOKUP(N330,counts!$W$53:$Z$54,4,FALSE)</f>
        <v>20</v>
      </c>
      <c r="AS330">
        <f>VLOOKUP(O330,counts!$W$58:$Z$62,4,FALSE)</f>
        <v>52</v>
      </c>
      <c r="AT330">
        <f>VLOOKUP(P330,counts!$W$66:$Z$69,4,FALSE)</f>
        <v>50</v>
      </c>
      <c r="AU330">
        <f>VLOOKUP(Q330,counts!$W$73:$Z$75,4,FALSE)</f>
        <v>50</v>
      </c>
      <c r="AV330">
        <f>VLOOKUP(R330,counts!$W$79:$Z$81,4,FALSE)</f>
        <v>59</v>
      </c>
      <c r="AW330">
        <f t="shared" si="234"/>
        <v>452</v>
      </c>
      <c r="AX330">
        <f t="shared" si="235"/>
        <v>0</v>
      </c>
      <c r="AY330">
        <f t="shared" si="236"/>
        <v>2</v>
      </c>
      <c r="AZ330" t="str">
        <f t="shared" si="237"/>
        <v>Train</v>
      </c>
      <c r="BA330" t="str">
        <f t="shared" si="238"/>
        <v>0-17</v>
      </c>
      <c r="BB330" t="str">
        <f t="shared" si="239"/>
        <v>Blank</v>
      </c>
      <c r="BC330" t="str">
        <f t="shared" si="240"/>
        <v>0</v>
      </c>
      <c r="BD330" t="str">
        <f t="shared" si="241"/>
        <v>Blank</v>
      </c>
      <c r="BE330" t="str">
        <f t="shared" si="242"/>
        <v>male</v>
      </c>
      <c r="BF330">
        <f t="shared" si="243"/>
        <v>0</v>
      </c>
      <c r="BG330">
        <f t="shared" si="244"/>
        <v>0</v>
      </c>
      <c r="BH330" t="str">
        <f t="shared" si="245"/>
        <v>S, blank</v>
      </c>
      <c r="BI330">
        <f t="shared" si="246"/>
        <v>2</v>
      </c>
      <c r="BK330">
        <f t="shared" si="247"/>
        <v>-2.8350141766673408E-2</v>
      </c>
      <c r="BL330">
        <f t="shared" si="211"/>
        <v>-0.2148129459049134</v>
      </c>
      <c r="BM330">
        <f t="shared" si="212"/>
        <v>0</v>
      </c>
      <c r="BN330">
        <f t="shared" si="213"/>
        <v>-0.24005469764357676</v>
      </c>
      <c r="BO330">
        <f t="shared" si="214"/>
        <v>-1.1543150029727813</v>
      </c>
      <c r="BP330">
        <f t="shared" si="215"/>
        <v>-6.3943938845999151E-2</v>
      </c>
      <c r="BQ330">
        <f t="shared" si="216"/>
        <v>-0.12308910231949276</v>
      </c>
      <c r="BR330">
        <f t="shared" si="217"/>
        <v>-0.13196937436222192</v>
      </c>
      <c r="BS330">
        <f t="shared" si="218"/>
        <v>0.1296081776499752</v>
      </c>
      <c r="BT330">
        <f t="shared" si="248"/>
        <v>-0.52064632557427459</v>
      </c>
      <c r="BV330">
        <f t="shared" si="249"/>
        <v>-2.3475733517399582</v>
      </c>
      <c r="BW330">
        <f t="shared" si="250"/>
        <v>9.5600870650833683E-2</v>
      </c>
      <c r="BX330">
        <f t="shared" si="251"/>
        <v>8.7258848739361336E-2</v>
      </c>
      <c r="BY330">
        <f t="shared" si="252"/>
        <v>0.91274115126063871</v>
      </c>
      <c r="BZ330">
        <f t="shared" si="253"/>
        <v>-9.1302953085946034E-2</v>
      </c>
    </row>
    <row r="331" spans="1:78" x14ac:dyDescent="0.3">
      <c r="A331" t="s">
        <v>2810</v>
      </c>
      <c r="B331" t="s">
        <v>2838</v>
      </c>
      <c r="C331" t="s">
        <v>2849</v>
      </c>
      <c r="D331" t="s">
        <v>2839</v>
      </c>
      <c r="E331" t="s">
        <v>15</v>
      </c>
      <c r="F331">
        <v>1</v>
      </c>
      <c r="G331">
        <v>1</v>
      </c>
      <c r="H331" t="s">
        <v>2843</v>
      </c>
      <c r="I331">
        <v>2</v>
      </c>
      <c r="J331">
        <v>32.769878926258563</v>
      </c>
      <c r="K331">
        <v>-42.171718189759716</v>
      </c>
      <c r="L331">
        <v>40.172297072540438</v>
      </c>
      <c r="M331">
        <v>40.634191658169868</v>
      </c>
      <c r="N331">
        <v>151.41878811967541</v>
      </c>
      <c r="O331">
        <v>48.695090775187893</v>
      </c>
      <c r="P331">
        <v>79.365382998232107</v>
      </c>
      <c r="Q331">
        <v>-22.422560732600829</v>
      </c>
      <c r="R331">
        <v>25.957134405206311</v>
      </c>
      <c r="S331">
        <v>1</v>
      </c>
      <c r="T331">
        <v>2</v>
      </c>
      <c r="U331" t="s">
        <v>2818</v>
      </c>
      <c r="W331">
        <f t="shared" si="219"/>
        <v>0.24060451777399761</v>
      </c>
      <c r="X331">
        <f t="shared" si="220"/>
        <v>-0.21927540312111751</v>
      </c>
      <c r="Y331">
        <f t="shared" si="221"/>
        <v>-0.13299344140000791</v>
      </c>
      <c r="Z331">
        <f t="shared" si="222"/>
        <v>0.29559538538083652</v>
      </c>
      <c r="AA331">
        <f t="shared" si="223"/>
        <v>1.6593819257225275</v>
      </c>
      <c r="AB331">
        <f t="shared" si="224"/>
        <v>0.222592537028351</v>
      </c>
      <c r="AC331">
        <f t="shared" si="225"/>
        <v>0.54954038841540609</v>
      </c>
      <c r="AD331">
        <f t="shared" si="226"/>
        <v>-0.14484805481342802</v>
      </c>
      <c r="AE331">
        <f t="shared" si="227"/>
        <v>0.184715495640593</v>
      </c>
      <c r="AF331">
        <f t="shared" si="228"/>
        <v>-0.5239687488631376</v>
      </c>
      <c r="AH331">
        <f t="shared" si="229"/>
        <v>2.1313446017640203</v>
      </c>
      <c r="AI331">
        <f t="shared" si="230"/>
        <v>8.4261890664549774</v>
      </c>
      <c r="AJ331">
        <f t="shared" si="231"/>
        <v>0.89391258832705733</v>
      </c>
      <c r="AK331">
        <f t="shared" si="232"/>
        <v>0.89391258832705733</v>
      </c>
      <c r="AL331">
        <f t="shared" si="233"/>
        <v>-0.11214728450951736</v>
      </c>
      <c r="AN331">
        <f>VLOOKUP(J331,counts!$W$8:$Z$13,4,FALSE)</f>
        <v>61</v>
      </c>
      <c r="AO331">
        <f>VLOOKUP(K331,counts!$W$17:$Z$23,4,FALSE)</f>
        <v>48</v>
      </c>
      <c r="AP331">
        <f>VLOOKUP(L331,counts!$W$27:$Z$33,4,FALSE)</f>
        <v>50</v>
      </c>
      <c r="AQ331">
        <f>VLOOKUP(M331,counts!$W$38:$Z$49,4,FALSE)</f>
        <v>63</v>
      </c>
      <c r="AR331">
        <f>VLOOKUP(N331,counts!$W$53:$Z$54,4,FALSE)</f>
        <v>102</v>
      </c>
      <c r="AS331">
        <f>VLOOKUP(O331,counts!$W$58:$Z$62,4,FALSE)</f>
        <v>61</v>
      </c>
      <c r="AT331">
        <f>VLOOKUP(P331,counts!$W$66:$Z$69,4,FALSE)</f>
        <v>70</v>
      </c>
      <c r="AU331">
        <f>VLOOKUP(Q331,counts!$W$73:$Z$75,4,FALSE)</f>
        <v>50</v>
      </c>
      <c r="AV331">
        <f>VLOOKUP(R331,counts!$W$79:$Z$81,4,FALSE)</f>
        <v>59</v>
      </c>
      <c r="AW331">
        <f t="shared" si="234"/>
        <v>564</v>
      </c>
      <c r="AX331">
        <f t="shared" si="235"/>
        <v>1</v>
      </c>
      <c r="AY331">
        <f t="shared" si="236"/>
        <v>2</v>
      </c>
      <c r="AZ331" t="str">
        <f t="shared" si="237"/>
        <v>Train</v>
      </c>
      <c r="BA331" t="str">
        <f t="shared" si="238"/>
        <v>31-40</v>
      </c>
      <c r="BB331" t="str">
        <f t="shared" si="239"/>
        <v>Blank</v>
      </c>
      <c r="BC331" t="str">
        <f t="shared" si="240"/>
        <v>21-30</v>
      </c>
      <c r="BD331" t="str">
        <f t="shared" si="241"/>
        <v>Others</v>
      </c>
      <c r="BE331" t="str">
        <f t="shared" si="242"/>
        <v>female</v>
      </c>
      <c r="BF331">
        <f t="shared" si="243"/>
        <v>1</v>
      </c>
      <c r="BG331">
        <f t="shared" si="244"/>
        <v>1</v>
      </c>
      <c r="BH331" t="str">
        <f t="shared" si="245"/>
        <v>S, blank</v>
      </c>
      <c r="BI331">
        <f t="shared" si="246"/>
        <v>2</v>
      </c>
      <c r="BK331">
        <f t="shared" si="247"/>
        <v>0.24679587375027071</v>
      </c>
      <c r="BL331">
        <f t="shared" si="211"/>
        <v>-0.2148129459049134</v>
      </c>
      <c r="BM331">
        <f t="shared" si="212"/>
        <v>0</v>
      </c>
      <c r="BN331">
        <f t="shared" si="213"/>
        <v>0.28895367761902863</v>
      </c>
      <c r="BO331">
        <f t="shared" si="214"/>
        <v>1.608400077660413</v>
      </c>
      <c r="BP331">
        <f t="shared" si="215"/>
        <v>0.21104029039891525</v>
      </c>
      <c r="BQ331">
        <f t="shared" si="216"/>
        <v>0.44377010170938269</v>
      </c>
      <c r="BR331">
        <f t="shared" si="217"/>
        <v>-0.13196937436222192</v>
      </c>
      <c r="BS331">
        <f t="shared" si="218"/>
        <v>0.1296081776499752</v>
      </c>
      <c r="BT331">
        <f t="shared" si="248"/>
        <v>-0.52064632557427459</v>
      </c>
      <c r="BV331">
        <f t="shared" si="249"/>
        <v>2.0611395529465755</v>
      </c>
      <c r="BW331">
        <f t="shared" si="250"/>
        <v>7.8549158045835101</v>
      </c>
      <c r="BX331">
        <f t="shared" si="251"/>
        <v>0.88706837850650411</v>
      </c>
      <c r="BY331">
        <f t="shared" si="252"/>
        <v>0.88706837850650411</v>
      </c>
      <c r="BZ331">
        <f t="shared" si="253"/>
        <v>-0.11983321000851868</v>
      </c>
    </row>
    <row r="332" spans="1:78" x14ac:dyDescent="0.3">
      <c r="A332" t="s">
        <v>2820</v>
      </c>
      <c r="B332" t="s">
        <v>2838</v>
      </c>
      <c r="C332" t="s">
        <v>2850</v>
      </c>
      <c r="D332" t="s">
        <v>2839</v>
      </c>
      <c r="E332" t="s">
        <v>15</v>
      </c>
      <c r="F332">
        <v>0</v>
      </c>
      <c r="G332">
        <v>0</v>
      </c>
      <c r="H332" t="s">
        <v>2843</v>
      </c>
      <c r="I332">
        <v>2</v>
      </c>
      <c r="J332">
        <v>-11.613432440426715</v>
      </c>
      <c r="K332">
        <v>-42.171718189759716</v>
      </c>
      <c r="L332">
        <v>-9.6115457513775127</v>
      </c>
      <c r="M332">
        <v>40.634191658169868</v>
      </c>
      <c r="N332">
        <v>151.41878811967541</v>
      </c>
      <c r="O332">
        <v>-14.754319664473872</v>
      </c>
      <c r="P332">
        <v>-22.013681658285037</v>
      </c>
      <c r="Q332">
        <v>-22.422560732600829</v>
      </c>
      <c r="R332">
        <v>25.957134405206311</v>
      </c>
      <c r="S332">
        <v>0</v>
      </c>
      <c r="T332">
        <v>2</v>
      </c>
      <c r="U332" t="s">
        <v>2818</v>
      </c>
      <c r="W332">
        <f t="shared" si="219"/>
        <v>-8.5268679762827468E-2</v>
      </c>
      <c r="X332">
        <f t="shared" si="220"/>
        <v>-0.21927540312111751</v>
      </c>
      <c r="Y332">
        <f t="shared" si="221"/>
        <v>3.1819752411496448E-2</v>
      </c>
      <c r="Z332">
        <f t="shared" si="222"/>
        <v>0.29559538538083652</v>
      </c>
      <c r="AA332">
        <f t="shared" si="223"/>
        <v>1.6593819257225275</v>
      </c>
      <c r="AB332">
        <f t="shared" si="224"/>
        <v>-6.7444200102322438E-2</v>
      </c>
      <c r="AC332">
        <f t="shared" si="225"/>
        <v>-0.15242674717787899</v>
      </c>
      <c r="AD332">
        <f t="shared" si="226"/>
        <v>-0.14484805481342802</v>
      </c>
      <c r="AE332">
        <f t="shared" si="227"/>
        <v>0.184715495640593</v>
      </c>
      <c r="AF332">
        <f t="shared" si="228"/>
        <v>-0.5239687488631376</v>
      </c>
      <c r="AH332">
        <f t="shared" si="229"/>
        <v>0.97828072531474108</v>
      </c>
      <c r="AI332">
        <f t="shared" si="230"/>
        <v>2.6598792454472115</v>
      </c>
      <c r="AJ332">
        <f t="shared" si="231"/>
        <v>0.7267669414929544</v>
      </c>
      <c r="AK332">
        <f t="shared" si="232"/>
        <v>0.2732330585070456</v>
      </c>
      <c r="AL332">
        <f t="shared" si="233"/>
        <v>-1.2974301538217825</v>
      </c>
      <c r="AN332">
        <f>VLOOKUP(J332,counts!$W$8:$Z$13,4,FALSE)</f>
        <v>52</v>
      </c>
      <c r="AO332">
        <f>VLOOKUP(K332,counts!$W$17:$Z$23,4,FALSE)</f>
        <v>48</v>
      </c>
      <c r="AP332">
        <f>VLOOKUP(L332,counts!$W$27:$Z$33,4,FALSE)</f>
        <v>55</v>
      </c>
      <c r="AQ332">
        <f>VLOOKUP(M332,counts!$W$38:$Z$49,4,FALSE)</f>
        <v>63</v>
      </c>
      <c r="AR332">
        <f>VLOOKUP(N332,counts!$W$53:$Z$54,4,FALSE)</f>
        <v>102</v>
      </c>
      <c r="AS332">
        <f>VLOOKUP(O332,counts!$W$58:$Z$62,4,FALSE)</f>
        <v>52</v>
      </c>
      <c r="AT332">
        <f>VLOOKUP(P332,counts!$W$66:$Z$69,4,FALSE)</f>
        <v>50</v>
      </c>
      <c r="AU332">
        <f>VLOOKUP(Q332,counts!$W$73:$Z$75,4,FALSE)</f>
        <v>50</v>
      </c>
      <c r="AV332">
        <f>VLOOKUP(R332,counts!$W$79:$Z$81,4,FALSE)</f>
        <v>59</v>
      </c>
      <c r="AW332">
        <f t="shared" si="234"/>
        <v>531</v>
      </c>
      <c r="AX332">
        <f t="shared" si="235"/>
        <v>0</v>
      </c>
      <c r="AY332">
        <f t="shared" si="236"/>
        <v>2</v>
      </c>
      <c r="AZ332" t="str">
        <f t="shared" si="237"/>
        <v>Train</v>
      </c>
      <c r="BA332" t="str">
        <f t="shared" si="238"/>
        <v>18-30</v>
      </c>
      <c r="BB332" t="str">
        <f t="shared" si="239"/>
        <v>Blank</v>
      </c>
      <c r="BC332" t="str">
        <f t="shared" si="240"/>
        <v>11-20</v>
      </c>
      <c r="BD332" t="str">
        <f t="shared" si="241"/>
        <v>Others</v>
      </c>
      <c r="BE332" t="str">
        <f t="shared" si="242"/>
        <v>female</v>
      </c>
      <c r="BF332">
        <f t="shared" si="243"/>
        <v>0</v>
      </c>
      <c r="BG332">
        <f t="shared" si="244"/>
        <v>0</v>
      </c>
      <c r="BH332" t="str">
        <f t="shared" si="245"/>
        <v>S, blank</v>
      </c>
      <c r="BI332">
        <f t="shared" si="246"/>
        <v>2</v>
      </c>
      <c r="BK332">
        <f t="shared" si="247"/>
        <v>-8.7462856143731463E-2</v>
      </c>
      <c r="BL332">
        <f t="shared" si="211"/>
        <v>-0.2148129459049134</v>
      </c>
      <c r="BM332">
        <f t="shared" si="212"/>
        <v>0</v>
      </c>
      <c r="BN332">
        <f t="shared" si="213"/>
        <v>0.28895367761902863</v>
      </c>
      <c r="BO332">
        <f t="shared" si="214"/>
        <v>1.608400077660413</v>
      </c>
      <c r="BP332">
        <f t="shared" si="215"/>
        <v>-6.3943938845999151E-2</v>
      </c>
      <c r="BQ332">
        <f t="shared" si="216"/>
        <v>-0.12308910231949276</v>
      </c>
      <c r="BR332">
        <f t="shared" si="217"/>
        <v>-0.13196937436222192</v>
      </c>
      <c r="BS332">
        <f t="shared" si="218"/>
        <v>0.1296081776499752</v>
      </c>
      <c r="BT332">
        <f t="shared" si="248"/>
        <v>-0.52064632557427459</v>
      </c>
      <c r="BV332">
        <f t="shared" si="249"/>
        <v>0.88503738977878355</v>
      </c>
      <c r="BW332">
        <f t="shared" si="250"/>
        <v>2.4230749880296254</v>
      </c>
      <c r="BX332">
        <f t="shared" si="251"/>
        <v>0.70786500339695591</v>
      </c>
      <c r="BY332">
        <f t="shared" si="252"/>
        <v>0.29213499660304409</v>
      </c>
      <c r="BZ332">
        <f t="shared" si="253"/>
        <v>-1.2305392664157819</v>
      </c>
    </row>
    <row r="333" spans="1:78" x14ac:dyDescent="0.3">
      <c r="A333" t="s">
        <v>2811</v>
      </c>
      <c r="B333" t="s">
        <v>2838</v>
      </c>
      <c r="C333" t="s">
        <v>2810</v>
      </c>
      <c r="D333" t="s">
        <v>2830</v>
      </c>
      <c r="E333" t="s">
        <v>15</v>
      </c>
      <c r="F333">
        <v>0</v>
      </c>
      <c r="G333">
        <v>2</v>
      </c>
      <c r="H333" t="s">
        <v>2843</v>
      </c>
      <c r="I333">
        <v>2</v>
      </c>
      <c r="J333">
        <v>-13.385578549662212</v>
      </c>
      <c r="K333">
        <v>-42.171718189759716</v>
      </c>
      <c r="L333">
        <v>22.971838090238197</v>
      </c>
      <c r="M333">
        <v>123.30204897661667</v>
      </c>
      <c r="N333">
        <v>151.41878811967541</v>
      </c>
      <c r="O333">
        <v>-14.754319664473872</v>
      </c>
      <c r="P333">
        <v>75.609641767585757</v>
      </c>
      <c r="Q333">
        <v>-22.422560732600829</v>
      </c>
      <c r="R333">
        <v>25.957134405206311</v>
      </c>
      <c r="S333">
        <v>1</v>
      </c>
      <c r="T333">
        <v>2</v>
      </c>
      <c r="U333" t="s">
        <v>2818</v>
      </c>
      <c r="W333">
        <f t="shared" si="219"/>
        <v>-9.8280212731782335E-2</v>
      </c>
      <c r="X333">
        <f t="shared" si="220"/>
        <v>-0.21927540312111751</v>
      </c>
      <c r="Y333">
        <f t="shared" si="221"/>
        <v>-7.6050015197982379E-2</v>
      </c>
      <c r="Z333">
        <f t="shared" si="222"/>
        <v>0.89696669721155109</v>
      </c>
      <c r="AA333">
        <f t="shared" si="223"/>
        <v>1.6593819257225275</v>
      </c>
      <c r="AB333">
        <f t="shared" si="224"/>
        <v>-6.7444200102322438E-2</v>
      </c>
      <c r="AC333">
        <f t="shared" si="225"/>
        <v>0.5235349510734969</v>
      </c>
      <c r="AD333">
        <f t="shared" si="226"/>
        <v>-0.14484805481342802</v>
      </c>
      <c r="AE333">
        <f t="shared" si="227"/>
        <v>0.184715495640593</v>
      </c>
      <c r="AF333">
        <f t="shared" si="228"/>
        <v>-0.5239687488631376</v>
      </c>
      <c r="AH333">
        <f t="shared" si="229"/>
        <v>2.1347324348183987</v>
      </c>
      <c r="AI333">
        <f t="shared" si="230"/>
        <v>8.4547839983748805</v>
      </c>
      <c r="AJ333">
        <f t="shared" si="231"/>
        <v>0.89423343778431286</v>
      </c>
      <c r="AK333">
        <f t="shared" si="232"/>
        <v>0.89423343778431286</v>
      </c>
      <c r="AL333">
        <f t="shared" si="233"/>
        <v>-0.11178842180366041</v>
      </c>
      <c r="AN333">
        <f>VLOOKUP(J333,counts!$W$8:$Z$13,4,FALSE)</f>
        <v>51</v>
      </c>
      <c r="AO333">
        <f>VLOOKUP(K333,counts!$W$17:$Z$23,4,FALSE)</f>
        <v>48</v>
      </c>
      <c r="AP333">
        <f>VLOOKUP(L333,counts!$W$27:$Z$33,4,FALSE)</f>
        <v>52</v>
      </c>
      <c r="AQ333">
        <f>VLOOKUP(M333,counts!$W$38:$Z$49,4,FALSE)</f>
        <v>80</v>
      </c>
      <c r="AR333">
        <f>VLOOKUP(N333,counts!$W$53:$Z$54,4,FALSE)</f>
        <v>102</v>
      </c>
      <c r="AS333">
        <f>VLOOKUP(O333,counts!$W$58:$Z$62,4,FALSE)</f>
        <v>52</v>
      </c>
      <c r="AT333">
        <f>VLOOKUP(P333,counts!$W$66:$Z$69,4,FALSE)</f>
        <v>69</v>
      </c>
      <c r="AU333">
        <f>VLOOKUP(Q333,counts!$W$73:$Z$75,4,FALSE)</f>
        <v>50</v>
      </c>
      <c r="AV333">
        <f>VLOOKUP(R333,counts!$W$79:$Z$81,4,FALSE)</f>
        <v>59</v>
      </c>
      <c r="AW333">
        <f t="shared" si="234"/>
        <v>563</v>
      </c>
      <c r="AX333">
        <f t="shared" si="235"/>
        <v>1</v>
      </c>
      <c r="AY333">
        <f t="shared" si="236"/>
        <v>2</v>
      </c>
      <c r="AZ333" t="str">
        <f t="shared" si="237"/>
        <v>Train</v>
      </c>
      <c r="BA333" t="str">
        <f t="shared" si="238"/>
        <v>41-50</v>
      </c>
      <c r="BB333" t="str">
        <f t="shared" si="239"/>
        <v>Blank</v>
      </c>
      <c r="BC333" t="str">
        <f t="shared" si="240"/>
        <v>31-40</v>
      </c>
      <c r="BD333" t="str">
        <f t="shared" si="241"/>
        <v>MI</v>
      </c>
      <c r="BE333" t="str">
        <f t="shared" si="242"/>
        <v>female</v>
      </c>
      <c r="BF333">
        <f t="shared" si="243"/>
        <v>0</v>
      </c>
      <c r="BG333">
        <f t="shared" si="244"/>
        <v>2</v>
      </c>
      <c r="BH333" t="str">
        <f t="shared" si="245"/>
        <v>S, blank</v>
      </c>
      <c r="BI333">
        <f t="shared" si="246"/>
        <v>2</v>
      </c>
      <c r="BK333">
        <f t="shared" si="247"/>
        <v>-0.10080920839685074</v>
      </c>
      <c r="BL333">
        <f t="shared" si="211"/>
        <v>-0.2148129459049134</v>
      </c>
      <c r="BM333">
        <f t="shared" si="212"/>
        <v>0</v>
      </c>
      <c r="BN333">
        <f t="shared" si="213"/>
        <v>0.87681282820822459</v>
      </c>
      <c r="BO333">
        <f t="shared" si="214"/>
        <v>1.608400077660413</v>
      </c>
      <c r="BP333">
        <f t="shared" si="215"/>
        <v>-6.3943938845999151E-2</v>
      </c>
      <c r="BQ333">
        <f t="shared" si="216"/>
        <v>0.42276994263555601</v>
      </c>
      <c r="BR333">
        <f t="shared" si="217"/>
        <v>-0.13196937436222192</v>
      </c>
      <c r="BS333">
        <f t="shared" si="218"/>
        <v>0.1296081776499752</v>
      </c>
      <c r="BT333">
        <f t="shared" si="248"/>
        <v>-0.52064632557427459</v>
      </c>
      <c r="BV333">
        <f t="shared" si="249"/>
        <v>2.0054092330699094</v>
      </c>
      <c r="BW333">
        <f t="shared" si="250"/>
        <v>7.4291335218757686</v>
      </c>
      <c r="BX333">
        <f t="shared" si="251"/>
        <v>0.88136384393428535</v>
      </c>
      <c r="BY333">
        <f t="shared" si="252"/>
        <v>0.88136384393428535</v>
      </c>
      <c r="BZ333">
        <f t="shared" si="253"/>
        <v>-0.12628474859299008</v>
      </c>
    </row>
    <row r="334" spans="1:78" x14ac:dyDescent="0.3">
      <c r="A334" t="s">
        <v>2820</v>
      </c>
      <c r="B334" t="s">
        <v>2838</v>
      </c>
      <c r="C334" t="s">
        <v>2849</v>
      </c>
      <c r="D334" t="s">
        <v>2838</v>
      </c>
      <c r="E334" t="s">
        <v>15</v>
      </c>
      <c r="F334">
        <v>1</v>
      </c>
      <c r="G334">
        <v>0</v>
      </c>
      <c r="H334" t="s">
        <v>44</v>
      </c>
      <c r="I334">
        <v>2</v>
      </c>
      <c r="J334">
        <v>-11.613432440426715</v>
      </c>
      <c r="K334">
        <v>-42.171718189759716</v>
      </c>
      <c r="L334">
        <v>40.172297072540438</v>
      </c>
      <c r="M334">
        <v>-33.757758935166962</v>
      </c>
      <c r="N334">
        <v>151.41878811967541</v>
      </c>
      <c r="O334">
        <v>48.695090775187893</v>
      </c>
      <c r="P334">
        <v>-22.013681658285037</v>
      </c>
      <c r="Q334">
        <v>72.444458573419169</v>
      </c>
      <c r="R334">
        <v>25.957134405206311</v>
      </c>
      <c r="S334">
        <v>1</v>
      </c>
      <c r="T334">
        <v>2</v>
      </c>
      <c r="U334" t="s">
        <v>2818</v>
      </c>
      <c r="W334">
        <f t="shared" si="219"/>
        <v>-8.5268679762827468E-2</v>
      </c>
      <c r="X334">
        <f t="shared" si="220"/>
        <v>-0.21927540312111751</v>
      </c>
      <c r="Y334">
        <f t="shared" si="221"/>
        <v>-0.13299344140000791</v>
      </c>
      <c r="Z334">
        <f t="shared" si="222"/>
        <v>-0.24557244416175711</v>
      </c>
      <c r="AA334">
        <f t="shared" si="223"/>
        <v>1.6593819257225275</v>
      </c>
      <c r="AB334">
        <f t="shared" si="224"/>
        <v>0.222592537028351</v>
      </c>
      <c r="AC334">
        <f t="shared" si="225"/>
        <v>-0.15242674717787899</v>
      </c>
      <c r="AD334">
        <f t="shared" si="226"/>
        <v>0.46798575022321215</v>
      </c>
      <c r="AE334">
        <f t="shared" si="227"/>
        <v>0.184715495640593</v>
      </c>
      <c r="AF334">
        <f t="shared" si="228"/>
        <v>-0.5239687488631376</v>
      </c>
      <c r="AH334">
        <f t="shared" si="229"/>
        <v>1.175170244127957</v>
      </c>
      <c r="AI334">
        <f t="shared" si="230"/>
        <v>3.2386942655879483</v>
      </c>
      <c r="AJ334">
        <f t="shared" si="231"/>
        <v>0.76407828983596426</v>
      </c>
      <c r="AK334">
        <f t="shared" si="232"/>
        <v>0.76407828983596426</v>
      </c>
      <c r="AL334">
        <f t="shared" si="233"/>
        <v>-0.26908502145839491</v>
      </c>
      <c r="AN334">
        <f>VLOOKUP(J334,counts!$W$8:$Z$13,4,FALSE)</f>
        <v>52</v>
      </c>
      <c r="AO334">
        <f>VLOOKUP(K334,counts!$W$17:$Z$23,4,FALSE)</f>
        <v>48</v>
      </c>
      <c r="AP334">
        <f>VLOOKUP(L334,counts!$W$27:$Z$33,4,FALSE)</f>
        <v>50</v>
      </c>
      <c r="AQ334">
        <f>VLOOKUP(M334,counts!$W$38:$Z$49,4,FALSE)</f>
        <v>47</v>
      </c>
      <c r="AR334">
        <f>VLOOKUP(N334,counts!$W$53:$Z$54,4,FALSE)</f>
        <v>102</v>
      </c>
      <c r="AS334">
        <f>VLOOKUP(O334,counts!$W$58:$Z$62,4,FALSE)</f>
        <v>61</v>
      </c>
      <c r="AT334">
        <f>VLOOKUP(P334,counts!$W$66:$Z$69,4,FALSE)</f>
        <v>50</v>
      </c>
      <c r="AU334">
        <f>VLOOKUP(Q334,counts!$W$73:$Z$75,4,FALSE)</f>
        <v>68</v>
      </c>
      <c r="AV334">
        <f>VLOOKUP(R334,counts!$W$79:$Z$81,4,FALSE)</f>
        <v>59</v>
      </c>
      <c r="AW334">
        <f t="shared" si="234"/>
        <v>537</v>
      </c>
      <c r="AX334">
        <f t="shared" si="235"/>
        <v>1</v>
      </c>
      <c r="AY334">
        <f t="shared" si="236"/>
        <v>2</v>
      </c>
      <c r="AZ334" t="str">
        <f t="shared" si="237"/>
        <v>Train</v>
      </c>
      <c r="BA334" t="str">
        <f t="shared" si="238"/>
        <v>18-30</v>
      </c>
      <c r="BB334" t="str">
        <f t="shared" si="239"/>
        <v>Blank</v>
      </c>
      <c r="BC334" t="str">
        <f t="shared" si="240"/>
        <v>21-30</v>
      </c>
      <c r="BD334" t="str">
        <f t="shared" si="241"/>
        <v>Blank</v>
      </c>
      <c r="BE334" t="str">
        <f t="shared" si="242"/>
        <v>female</v>
      </c>
      <c r="BF334">
        <f t="shared" si="243"/>
        <v>1</v>
      </c>
      <c r="BG334">
        <f t="shared" si="244"/>
        <v>0</v>
      </c>
      <c r="BH334" t="str">
        <f t="shared" si="245"/>
        <v>C</v>
      </c>
      <c r="BI334">
        <f t="shared" si="246"/>
        <v>2</v>
      </c>
      <c r="BK334">
        <f t="shared" si="247"/>
        <v>-8.7462856143731463E-2</v>
      </c>
      <c r="BL334">
        <f t="shared" si="211"/>
        <v>-0.2148129459049134</v>
      </c>
      <c r="BM334">
        <f t="shared" si="212"/>
        <v>0</v>
      </c>
      <c r="BN334">
        <f t="shared" si="213"/>
        <v>-0.24005469764357676</v>
      </c>
      <c r="BO334">
        <f t="shared" si="214"/>
        <v>1.608400077660413</v>
      </c>
      <c r="BP334">
        <f t="shared" si="215"/>
        <v>0.21104029039891525</v>
      </c>
      <c r="BQ334">
        <f t="shared" si="216"/>
        <v>-0.12308910231949276</v>
      </c>
      <c r="BR334">
        <f t="shared" si="217"/>
        <v>0.42637636209158797</v>
      </c>
      <c r="BS334">
        <f t="shared" si="218"/>
        <v>0.1296081776499752</v>
      </c>
      <c r="BT334">
        <f t="shared" si="248"/>
        <v>-0.52064632557427459</v>
      </c>
      <c r="BV334">
        <f t="shared" si="249"/>
        <v>1.1893589802149025</v>
      </c>
      <c r="BW334">
        <f t="shared" si="250"/>
        <v>3.2849747984909792</v>
      </c>
      <c r="BX334">
        <f t="shared" si="251"/>
        <v>0.7666263987475106</v>
      </c>
      <c r="BY334">
        <f t="shared" si="252"/>
        <v>0.7666263987475106</v>
      </c>
      <c r="BZ334">
        <f t="shared" si="253"/>
        <v>-0.26575569048521858</v>
      </c>
    </row>
    <row r="335" spans="1:78" x14ac:dyDescent="0.3">
      <c r="A335" t="s">
        <v>2821</v>
      </c>
      <c r="B335" t="s">
        <v>2838</v>
      </c>
      <c r="C335" t="s">
        <v>2810</v>
      </c>
      <c r="D335" t="s">
        <v>2833</v>
      </c>
      <c r="E335" t="s">
        <v>20</v>
      </c>
      <c r="F335">
        <v>0</v>
      </c>
      <c r="G335">
        <v>2</v>
      </c>
      <c r="H335" t="s">
        <v>2843</v>
      </c>
      <c r="I335">
        <v>2</v>
      </c>
      <c r="J335">
        <v>-3.7643689058441341</v>
      </c>
      <c r="K335">
        <v>-42.171718189759716</v>
      </c>
      <c r="L335">
        <v>22.971838090238197</v>
      </c>
      <c r="M335">
        <v>57.761363718906857</v>
      </c>
      <c r="N335">
        <v>-108.67008854708662</v>
      </c>
      <c r="O335">
        <v>-14.754319664473872</v>
      </c>
      <c r="P335">
        <v>75.609641767585757</v>
      </c>
      <c r="Q335">
        <v>-22.422560732600829</v>
      </c>
      <c r="R335">
        <v>25.957134405206311</v>
      </c>
      <c r="S335">
        <v>1</v>
      </c>
      <c r="T335">
        <v>2</v>
      </c>
      <c r="U335" t="s">
        <v>2818</v>
      </c>
      <c r="W335">
        <f t="shared" si="219"/>
        <v>-2.7638923151110589E-2</v>
      </c>
      <c r="X335">
        <f t="shared" si="220"/>
        <v>-0.21927540312111751</v>
      </c>
      <c r="Y335">
        <f t="shared" si="221"/>
        <v>-7.6050015197982379E-2</v>
      </c>
      <c r="Z335">
        <f t="shared" si="222"/>
        <v>0.42018782389584125</v>
      </c>
      <c r="AA335">
        <f t="shared" si="223"/>
        <v>-1.1909036060913412</v>
      </c>
      <c r="AB335">
        <f t="shared" si="224"/>
        <v>-6.7444200102322438E-2</v>
      </c>
      <c r="AC335">
        <f t="shared" si="225"/>
        <v>0.5235349510734969</v>
      </c>
      <c r="AD335">
        <f t="shared" si="226"/>
        <v>-0.14484805481342802</v>
      </c>
      <c r="AE335">
        <f t="shared" si="227"/>
        <v>0.184715495640593</v>
      </c>
      <c r="AF335">
        <f t="shared" si="228"/>
        <v>-0.5239687488631376</v>
      </c>
      <c r="AH335">
        <f t="shared" si="229"/>
        <v>-1.1216906807305085</v>
      </c>
      <c r="AI335">
        <f t="shared" si="230"/>
        <v>0.32572862571812794</v>
      </c>
      <c r="AJ335">
        <f t="shared" si="231"/>
        <v>0.24569781431828513</v>
      </c>
      <c r="AK335">
        <f t="shared" si="232"/>
        <v>0.24569781431828513</v>
      </c>
      <c r="AL335">
        <f t="shared" si="233"/>
        <v>-1.403652895228046</v>
      </c>
      <c r="AN335">
        <f>VLOOKUP(J335,counts!$W$8:$Z$13,4,FALSE)</f>
        <v>53</v>
      </c>
      <c r="AO335">
        <f>VLOOKUP(K335,counts!$W$17:$Z$23,4,FALSE)</f>
        <v>48</v>
      </c>
      <c r="AP335">
        <f>VLOOKUP(L335,counts!$W$27:$Z$33,4,FALSE)</f>
        <v>52</v>
      </c>
      <c r="AQ335">
        <f>VLOOKUP(M335,counts!$W$38:$Z$49,4,FALSE)</f>
        <v>66</v>
      </c>
      <c r="AR335">
        <f>VLOOKUP(N335,counts!$W$53:$Z$54,4,FALSE)</f>
        <v>20</v>
      </c>
      <c r="AS335">
        <f>VLOOKUP(O335,counts!$W$58:$Z$62,4,FALSE)</f>
        <v>52</v>
      </c>
      <c r="AT335">
        <f>VLOOKUP(P335,counts!$W$66:$Z$69,4,FALSE)</f>
        <v>69</v>
      </c>
      <c r="AU335">
        <f>VLOOKUP(Q335,counts!$W$73:$Z$75,4,FALSE)</f>
        <v>50</v>
      </c>
      <c r="AV335">
        <f>VLOOKUP(R335,counts!$W$79:$Z$81,4,FALSE)</f>
        <v>59</v>
      </c>
      <c r="AW335">
        <f t="shared" si="234"/>
        <v>469</v>
      </c>
      <c r="AX335">
        <f t="shared" si="235"/>
        <v>1</v>
      </c>
      <c r="AY335">
        <f t="shared" si="236"/>
        <v>2</v>
      </c>
      <c r="AZ335" t="str">
        <f t="shared" si="237"/>
        <v>Train</v>
      </c>
      <c r="BA335" t="str">
        <f t="shared" si="238"/>
        <v>0-17</v>
      </c>
      <c r="BB335" t="str">
        <f t="shared" si="239"/>
        <v>Blank</v>
      </c>
      <c r="BC335" t="str">
        <f t="shared" si="240"/>
        <v>31-40</v>
      </c>
      <c r="BD335" t="str">
        <f t="shared" si="241"/>
        <v>NY</v>
      </c>
      <c r="BE335" t="str">
        <f t="shared" si="242"/>
        <v>male</v>
      </c>
      <c r="BF335">
        <f t="shared" si="243"/>
        <v>0</v>
      </c>
      <c r="BG335">
        <f t="shared" si="244"/>
        <v>2</v>
      </c>
      <c r="BH335" t="str">
        <f t="shared" si="245"/>
        <v>S, blank</v>
      </c>
      <c r="BI335">
        <f t="shared" si="246"/>
        <v>2</v>
      </c>
      <c r="BK335">
        <f t="shared" si="247"/>
        <v>-2.8350141766673408E-2</v>
      </c>
      <c r="BL335">
        <f t="shared" si="211"/>
        <v>-0.2148129459049134</v>
      </c>
      <c r="BM335">
        <f t="shared" si="212"/>
        <v>0</v>
      </c>
      <c r="BN335">
        <f t="shared" si="213"/>
        <v>0.41074665915035424</v>
      </c>
      <c r="BO335">
        <f t="shared" si="214"/>
        <v>-1.1543150029727813</v>
      </c>
      <c r="BP335">
        <f t="shared" si="215"/>
        <v>-6.3943938845999151E-2</v>
      </c>
      <c r="BQ335">
        <f t="shared" si="216"/>
        <v>0.42276994263555601</v>
      </c>
      <c r="BR335">
        <f t="shared" si="217"/>
        <v>-0.13196937436222192</v>
      </c>
      <c r="BS335">
        <f t="shared" si="218"/>
        <v>0.1296081776499752</v>
      </c>
      <c r="BT335">
        <f t="shared" si="248"/>
        <v>-0.52064632557427459</v>
      </c>
      <c r="BV335">
        <f t="shared" si="249"/>
        <v>-1.1509129499909783</v>
      </c>
      <c r="BW335">
        <f t="shared" si="250"/>
        <v>0.31634782775799924</v>
      </c>
      <c r="BX335">
        <f t="shared" si="251"/>
        <v>0.2403223685162319</v>
      </c>
      <c r="BY335">
        <f t="shared" si="252"/>
        <v>0.2403223685162319</v>
      </c>
      <c r="BZ335">
        <f t="shared" si="253"/>
        <v>-1.4257740547782034</v>
      </c>
    </row>
    <row r="336" spans="1:78" x14ac:dyDescent="0.3">
      <c r="A336" t="s">
        <v>2820</v>
      </c>
      <c r="B336" t="s">
        <v>2838</v>
      </c>
      <c r="C336" t="s">
        <v>2850</v>
      </c>
      <c r="D336" t="s">
        <v>2838</v>
      </c>
      <c r="E336" t="s">
        <v>15</v>
      </c>
      <c r="F336">
        <v>1</v>
      </c>
      <c r="G336">
        <v>0</v>
      </c>
      <c r="H336" t="s">
        <v>44</v>
      </c>
      <c r="I336">
        <v>2</v>
      </c>
      <c r="J336">
        <v>-11.613432440426715</v>
      </c>
      <c r="K336">
        <v>-42.171718189759716</v>
      </c>
      <c r="L336">
        <v>-9.6115457513775127</v>
      </c>
      <c r="M336">
        <v>-33.757758935166962</v>
      </c>
      <c r="N336">
        <v>151.41878811967541</v>
      </c>
      <c r="O336">
        <v>48.695090775187893</v>
      </c>
      <c r="P336">
        <v>-22.013681658285037</v>
      </c>
      <c r="Q336">
        <v>72.444458573419169</v>
      </c>
      <c r="R336">
        <v>25.957134405206311</v>
      </c>
      <c r="S336">
        <v>1</v>
      </c>
      <c r="T336">
        <v>2</v>
      </c>
      <c r="U336" t="s">
        <v>2818</v>
      </c>
      <c r="W336">
        <f t="shared" si="219"/>
        <v>-8.5268679762827468E-2</v>
      </c>
      <c r="X336">
        <f t="shared" si="220"/>
        <v>-0.21927540312111751</v>
      </c>
      <c r="Y336">
        <f t="shared" si="221"/>
        <v>3.1819752411496448E-2</v>
      </c>
      <c r="Z336">
        <f t="shared" si="222"/>
        <v>-0.24557244416175711</v>
      </c>
      <c r="AA336">
        <f t="shared" si="223"/>
        <v>1.6593819257225275</v>
      </c>
      <c r="AB336">
        <f t="shared" si="224"/>
        <v>0.222592537028351</v>
      </c>
      <c r="AC336">
        <f t="shared" si="225"/>
        <v>-0.15242674717787899</v>
      </c>
      <c r="AD336">
        <f t="shared" si="226"/>
        <v>0.46798575022321215</v>
      </c>
      <c r="AE336">
        <f t="shared" si="227"/>
        <v>0.184715495640593</v>
      </c>
      <c r="AF336">
        <f t="shared" si="228"/>
        <v>-0.5239687488631376</v>
      </c>
      <c r="AH336">
        <f t="shared" si="229"/>
        <v>1.3399834379394613</v>
      </c>
      <c r="AI336">
        <f t="shared" si="230"/>
        <v>3.8189802546603824</v>
      </c>
      <c r="AJ336">
        <f t="shared" si="231"/>
        <v>0.79248721780237408</v>
      </c>
      <c r="AK336">
        <f t="shared" si="232"/>
        <v>0.79248721780237408</v>
      </c>
      <c r="AL336">
        <f t="shared" si="233"/>
        <v>-0.23257890231676923</v>
      </c>
      <c r="AN336">
        <f>VLOOKUP(J336,counts!$W$8:$Z$13,4,FALSE)</f>
        <v>52</v>
      </c>
      <c r="AO336">
        <f>VLOOKUP(K336,counts!$W$17:$Z$23,4,FALSE)</f>
        <v>48</v>
      </c>
      <c r="AP336">
        <f>VLOOKUP(L336,counts!$W$27:$Z$33,4,FALSE)</f>
        <v>55</v>
      </c>
      <c r="AQ336">
        <f>VLOOKUP(M336,counts!$W$38:$Z$49,4,FALSE)</f>
        <v>47</v>
      </c>
      <c r="AR336">
        <f>VLOOKUP(N336,counts!$W$53:$Z$54,4,FALSE)</f>
        <v>102</v>
      </c>
      <c r="AS336">
        <f>VLOOKUP(O336,counts!$W$58:$Z$62,4,FALSE)</f>
        <v>61</v>
      </c>
      <c r="AT336">
        <f>VLOOKUP(P336,counts!$W$66:$Z$69,4,FALSE)</f>
        <v>50</v>
      </c>
      <c r="AU336">
        <f>VLOOKUP(Q336,counts!$W$73:$Z$75,4,FALSE)</f>
        <v>68</v>
      </c>
      <c r="AV336">
        <f>VLOOKUP(R336,counts!$W$79:$Z$81,4,FALSE)</f>
        <v>59</v>
      </c>
      <c r="AW336">
        <f t="shared" si="234"/>
        <v>542</v>
      </c>
      <c r="AX336">
        <f t="shared" si="235"/>
        <v>1</v>
      </c>
      <c r="AY336">
        <f t="shared" si="236"/>
        <v>2</v>
      </c>
      <c r="AZ336" t="str">
        <f t="shared" si="237"/>
        <v>Train</v>
      </c>
      <c r="BA336" t="str">
        <f t="shared" si="238"/>
        <v>18-30</v>
      </c>
      <c r="BB336" t="str">
        <f t="shared" si="239"/>
        <v>Blank</v>
      </c>
      <c r="BC336" t="str">
        <f t="shared" si="240"/>
        <v>11-20</v>
      </c>
      <c r="BD336" t="str">
        <f t="shared" si="241"/>
        <v>Blank</v>
      </c>
      <c r="BE336" t="str">
        <f t="shared" si="242"/>
        <v>female</v>
      </c>
      <c r="BF336">
        <f t="shared" si="243"/>
        <v>1</v>
      </c>
      <c r="BG336">
        <f t="shared" si="244"/>
        <v>0</v>
      </c>
      <c r="BH336" t="str">
        <f t="shared" si="245"/>
        <v>C</v>
      </c>
      <c r="BI336">
        <f t="shared" si="246"/>
        <v>2</v>
      </c>
      <c r="BK336">
        <f t="shared" si="247"/>
        <v>-8.7462856143731463E-2</v>
      </c>
      <c r="BL336">
        <f t="shared" si="211"/>
        <v>-0.2148129459049134</v>
      </c>
      <c r="BM336">
        <f t="shared" si="212"/>
        <v>0</v>
      </c>
      <c r="BN336">
        <f t="shared" si="213"/>
        <v>-0.24005469764357676</v>
      </c>
      <c r="BO336">
        <f t="shared" si="214"/>
        <v>1.608400077660413</v>
      </c>
      <c r="BP336">
        <f t="shared" si="215"/>
        <v>0.21104029039891525</v>
      </c>
      <c r="BQ336">
        <f t="shared" si="216"/>
        <v>-0.12308910231949276</v>
      </c>
      <c r="BR336">
        <f t="shared" si="217"/>
        <v>0.42637636209158797</v>
      </c>
      <c r="BS336">
        <f t="shared" si="218"/>
        <v>0.1296081776499752</v>
      </c>
      <c r="BT336">
        <f t="shared" si="248"/>
        <v>-0.52064632557427459</v>
      </c>
      <c r="BV336">
        <f t="shared" si="249"/>
        <v>1.1893589802149025</v>
      </c>
      <c r="BW336">
        <f t="shared" si="250"/>
        <v>3.2849747984909792</v>
      </c>
      <c r="BX336">
        <f t="shared" si="251"/>
        <v>0.7666263987475106</v>
      </c>
      <c r="BY336">
        <f t="shared" si="252"/>
        <v>0.7666263987475106</v>
      </c>
      <c r="BZ336">
        <f t="shared" si="253"/>
        <v>-0.26575569048521858</v>
      </c>
    </row>
    <row r="337" spans="1:78" x14ac:dyDescent="0.3">
      <c r="A337" t="s">
        <v>2820</v>
      </c>
      <c r="B337" t="s">
        <v>2838</v>
      </c>
      <c r="C337" t="s">
        <v>2850</v>
      </c>
      <c r="D337" t="s">
        <v>2827</v>
      </c>
      <c r="E337" t="s">
        <v>20</v>
      </c>
      <c r="F337">
        <v>0</v>
      </c>
      <c r="G337">
        <v>0</v>
      </c>
      <c r="H337" t="s">
        <v>2843</v>
      </c>
      <c r="I337">
        <v>2</v>
      </c>
      <c r="J337">
        <v>-11.613432440426715</v>
      </c>
      <c r="K337">
        <v>-42.171718189759716</v>
      </c>
      <c r="L337">
        <v>-9.6115457513775127</v>
      </c>
      <c r="M337">
        <v>-68.390212241589438</v>
      </c>
      <c r="N337">
        <v>-108.67008854708662</v>
      </c>
      <c r="O337">
        <v>-14.754319664473872</v>
      </c>
      <c r="P337">
        <v>-22.013681658285037</v>
      </c>
      <c r="Q337">
        <v>-22.422560732600829</v>
      </c>
      <c r="R337">
        <v>25.957134405206311</v>
      </c>
      <c r="S337">
        <v>0</v>
      </c>
      <c r="T337">
        <v>2</v>
      </c>
      <c r="U337" t="s">
        <v>2818</v>
      </c>
      <c r="W337">
        <f t="shared" si="219"/>
        <v>-8.5268679762827468E-2</v>
      </c>
      <c r="X337">
        <f t="shared" si="220"/>
        <v>-0.21927540312111751</v>
      </c>
      <c r="Y337">
        <f t="shared" si="221"/>
        <v>3.1819752411496448E-2</v>
      </c>
      <c r="Z337">
        <f t="shared" si="222"/>
        <v>-0.4975078946787726</v>
      </c>
      <c r="AA337">
        <f t="shared" si="223"/>
        <v>-1.1909036060913412</v>
      </c>
      <c r="AB337">
        <f t="shared" si="224"/>
        <v>-6.7444200102322438E-2</v>
      </c>
      <c r="AC337">
        <f t="shared" si="225"/>
        <v>-0.15242674717787899</v>
      </c>
      <c r="AD337">
        <f t="shared" si="226"/>
        <v>-0.14484805481342802</v>
      </c>
      <c r="AE337">
        <f t="shared" si="227"/>
        <v>0.184715495640593</v>
      </c>
      <c r="AF337">
        <f t="shared" si="228"/>
        <v>-0.5239687488631376</v>
      </c>
      <c r="AH337">
        <f t="shared" si="229"/>
        <v>-2.6651080865587362</v>
      </c>
      <c r="AI337">
        <f t="shared" si="230"/>
        <v>6.9591831185195033E-2</v>
      </c>
      <c r="AJ337">
        <f t="shared" si="231"/>
        <v>6.5063914248561158E-2</v>
      </c>
      <c r="AK337">
        <f t="shared" si="232"/>
        <v>0.93493608575143883</v>
      </c>
      <c r="AL337">
        <f t="shared" si="233"/>
        <v>-6.7277109515021583E-2</v>
      </c>
      <c r="AN337">
        <f>VLOOKUP(J337,counts!$W$8:$Z$13,4,FALSE)</f>
        <v>52</v>
      </c>
      <c r="AO337">
        <f>VLOOKUP(K337,counts!$W$17:$Z$23,4,FALSE)</f>
        <v>48</v>
      </c>
      <c r="AP337">
        <f>VLOOKUP(L337,counts!$W$27:$Z$33,4,FALSE)</f>
        <v>55</v>
      </c>
      <c r="AQ337">
        <f>VLOOKUP(M337,counts!$W$38:$Z$49,4,FALSE)</f>
        <v>40</v>
      </c>
      <c r="AR337">
        <f>VLOOKUP(N337,counts!$W$53:$Z$54,4,FALSE)</f>
        <v>20</v>
      </c>
      <c r="AS337">
        <f>VLOOKUP(O337,counts!$W$58:$Z$62,4,FALSE)</f>
        <v>52</v>
      </c>
      <c r="AT337">
        <f>VLOOKUP(P337,counts!$W$66:$Z$69,4,FALSE)</f>
        <v>50</v>
      </c>
      <c r="AU337">
        <f>VLOOKUP(Q337,counts!$W$73:$Z$75,4,FALSE)</f>
        <v>50</v>
      </c>
      <c r="AV337">
        <f>VLOOKUP(R337,counts!$W$79:$Z$81,4,FALSE)</f>
        <v>59</v>
      </c>
      <c r="AW337">
        <f t="shared" si="234"/>
        <v>426</v>
      </c>
      <c r="AX337">
        <f t="shared" si="235"/>
        <v>0</v>
      </c>
      <c r="AY337">
        <f t="shared" si="236"/>
        <v>2</v>
      </c>
      <c r="AZ337" t="str">
        <f t="shared" si="237"/>
        <v>Train</v>
      </c>
      <c r="BA337" t="str">
        <f t="shared" si="238"/>
        <v>18-30</v>
      </c>
      <c r="BB337" t="str">
        <f t="shared" si="239"/>
        <v>Blank</v>
      </c>
      <c r="BC337" t="str">
        <f t="shared" si="240"/>
        <v>11-20</v>
      </c>
      <c r="BD337" t="str">
        <f t="shared" si="241"/>
        <v>IL</v>
      </c>
      <c r="BE337" t="str">
        <f t="shared" si="242"/>
        <v>male</v>
      </c>
      <c r="BF337">
        <f t="shared" si="243"/>
        <v>0</v>
      </c>
      <c r="BG337">
        <f t="shared" si="244"/>
        <v>0</v>
      </c>
      <c r="BH337" t="str">
        <f t="shared" si="245"/>
        <v>S, blank</v>
      </c>
      <c r="BI337">
        <f t="shared" si="246"/>
        <v>2</v>
      </c>
      <c r="BK337">
        <f t="shared" si="247"/>
        <v>-8.7462856143731463E-2</v>
      </c>
      <c r="BL337">
        <f t="shared" si="211"/>
        <v>-0.2148129459049134</v>
      </c>
      <c r="BM337">
        <f t="shared" si="212"/>
        <v>0</v>
      </c>
      <c r="BN337">
        <f t="shared" si="213"/>
        <v>-0.48632943178974081</v>
      </c>
      <c r="BO337">
        <f t="shared" si="214"/>
        <v>-1.1543150029727813</v>
      </c>
      <c r="BP337">
        <f t="shared" si="215"/>
        <v>-6.3943938845999151E-2</v>
      </c>
      <c r="BQ337">
        <f t="shared" si="216"/>
        <v>-0.12308910231949276</v>
      </c>
      <c r="BR337">
        <f t="shared" si="217"/>
        <v>-0.13196937436222192</v>
      </c>
      <c r="BS337">
        <f t="shared" si="218"/>
        <v>0.1296081776499752</v>
      </c>
      <c r="BT337">
        <f t="shared" si="248"/>
        <v>-0.52064632557427459</v>
      </c>
      <c r="BV337">
        <f t="shared" si="249"/>
        <v>-2.6529608002631804</v>
      </c>
      <c r="BW337">
        <f t="shared" si="250"/>
        <v>7.0442338301016455E-2</v>
      </c>
      <c r="BX337">
        <f t="shared" si="251"/>
        <v>6.5806756497338331E-2</v>
      </c>
      <c r="BY337">
        <f t="shared" si="252"/>
        <v>0.93419324350266164</v>
      </c>
      <c r="BZ337">
        <f t="shared" si="253"/>
        <v>-6.8071963328785026E-2</v>
      </c>
    </row>
    <row r="338" spans="1:78" x14ac:dyDescent="0.3">
      <c r="A338" t="s">
        <v>2810</v>
      </c>
      <c r="B338" t="s">
        <v>2838</v>
      </c>
      <c r="C338" t="s">
        <v>2850</v>
      </c>
      <c r="D338" t="s">
        <v>2833</v>
      </c>
      <c r="E338" t="s">
        <v>20</v>
      </c>
      <c r="F338">
        <v>0</v>
      </c>
      <c r="G338">
        <v>0</v>
      </c>
      <c r="H338" t="s">
        <v>2843</v>
      </c>
      <c r="I338">
        <v>2</v>
      </c>
      <c r="J338">
        <v>32.769878926258563</v>
      </c>
      <c r="K338">
        <v>-42.171718189759716</v>
      </c>
      <c r="L338">
        <v>-9.6115457513775127</v>
      </c>
      <c r="M338">
        <v>57.761363718906857</v>
      </c>
      <c r="N338">
        <v>-108.67008854708662</v>
      </c>
      <c r="O338">
        <v>-14.754319664473872</v>
      </c>
      <c r="P338">
        <v>-22.013681658285037</v>
      </c>
      <c r="Q338">
        <v>-22.422560732600829</v>
      </c>
      <c r="R338">
        <v>25.957134405206311</v>
      </c>
      <c r="S338">
        <v>0</v>
      </c>
      <c r="T338">
        <v>2</v>
      </c>
      <c r="U338" t="s">
        <v>2818</v>
      </c>
      <c r="W338">
        <f t="shared" si="219"/>
        <v>0.24060451777399761</v>
      </c>
      <c r="X338">
        <f t="shared" si="220"/>
        <v>-0.21927540312111751</v>
      </c>
      <c r="Y338">
        <f t="shared" si="221"/>
        <v>3.1819752411496448E-2</v>
      </c>
      <c r="Z338">
        <f t="shared" si="222"/>
        <v>0.42018782389584125</v>
      </c>
      <c r="AA338">
        <f t="shared" si="223"/>
        <v>-1.1909036060913412</v>
      </c>
      <c r="AB338">
        <f t="shared" si="224"/>
        <v>-6.7444200102322438E-2</v>
      </c>
      <c r="AC338">
        <f t="shared" si="225"/>
        <v>-0.15242674717787899</v>
      </c>
      <c r="AD338">
        <f t="shared" si="226"/>
        <v>-0.14484805481342802</v>
      </c>
      <c r="AE338">
        <f t="shared" si="227"/>
        <v>0.184715495640593</v>
      </c>
      <c r="AF338">
        <f t="shared" si="228"/>
        <v>-0.5239687488631376</v>
      </c>
      <c r="AH338">
        <f t="shared" si="229"/>
        <v>-1.4215391704472973</v>
      </c>
      <c r="AI338">
        <f t="shared" si="230"/>
        <v>0.24134226399446332</v>
      </c>
      <c r="AJ338">
        <f t="shared" si="231"/>
        <v>0.19442040361846549</v>
      </c>
      <c r="AK338">
        <f t="shared" si="232"/>
        <v>0.80557959638153454</v>
      </c>
      <c r="AL338">
        <f t="shared" si="233"/>
        <v>-0.21619326513097892</v>
      </c>
      <c r="AN338">
        <f>VLOOKUP(J338,counts!$W$8:$Z$13,4,FALSE)</f>
        <v>61</v>
      </c>
      <c r="AO338">
        <f>VLOOKUP(K338,counts!$W$17:$Z$23,4,FALSE)</f>
        <v>48</v>
      </c>
      <c r="AP338">
        <f>VLOOKUP(L338,counts!$W$27:$Z$33,4,FALSE)</f>
        <v>55</v>
      </c>
      <c r="AQ338">
        <f>VLOOKUP(M338,counts!$W$38:$Z$49,4,FALSE)</f>
        <v>66</v>
      </c>
      <c r="AR338">
        <f>VLOOKUP(N338,counts!$W$53:$Z$54,4,FALSE)</f>
        <v>20</v>
      </c>
      <c r="AS338">
        <f>VLOOKUP(O338,counts!$W$58:$Z$62,4,FALSE)</f>
        <v>52</v>
      </c>
      <c r="AT338">
        <f>VLOOKUP(P338,counts!$W$66:$Z$69,4,FALSE)</f>
        <v>50</v>
      </c>
      <c r="AU338">
        <f>VLOOKUP(Q338,counts!$W$73:$Z$75,4,FALSE)</f>
        <v>50</v>
      </c>
      <c r="AV338">
        <f>VLOOKUP(R338,counts!$W$79:$Z$81,4,FALSE)</f>
        <v>59</v>
      </c>
      <c r="AW338">
        <f t="shared" si="234"/>
        <v>461</v>
      </c>
      <c r="AX338">
        <f t="shared" si="235"/>
        <v>0</v>
      </c>
      <c r="AY338">
        <f t="shared" si="236"/>
        <v>2</v>
      </c>
      <c r="AZ338" t="str">
        <f t="shared" si="237"/>
        <v>Train</v>
      </c>
      <c r="BA338" t="str">
        <f t="shared" si="238"/>
        <v>31-40</v>
      </c>
      <c r="BB338" t="str">
        <f t="shared" si="239"/>
        <v>Blank</v>
      </c>
      <c r="BC338" t="str">
        <f t="shared" si="240"/>
        <v>11-20</v>
      </c>
      <c r="BD338" t="str">
        <f t="shared" si="241"/>
        <v>NY</v>
      </c>
      <c r="BE338" t="str">
        <f t="shared" si="242"/>
        <v>male</v>
      </c>
      <c r="BF338">
        <f t="shared" si="243"/>
        <v>0</v>
      </c>
      <c r="BG338">
        <f t="shared" si="244"/>
        <v>0</v>
      </c>
      <c r="BH338" t="str">
        <f t="shared" si="245"/>
        <v>S, blank</v>
      </c>
      <c r="BI338">
        <f t="shared" si="246"/>
        <v>2</v>
      </c>
      <c r="BK338">
        <f t="shared" si="247"/>
        <v>0.24679587375027071</v>
      </c>
      <c r="BL338">
        <f t="shared" si="211"/>
        <v>-0.2148129459049134</v>
      </c>
      <c r="BM338">
        <f t="shared" si="212"/>
        <v>0</v>
      </c>
      <c r="BN338">
        <f t="shared" si="213"/>
        <v>0.41074665915035424</v>
      </c>
      <c r="BO338">
        <f t="shared" si="214"/>
        <v>-1.1543150029727813</v>
      </c>
      <c r="BP338">
        <f t="shared" si="215"/>
        <v>-6.3943938845999151E-2</v>
      </c>
      <c r="BQ338">
        <f t="shared" si="216"/>
        <v>-0.12308910231949276</v>
      </c>
      <c r="BR338">
        <f t="shared" si="217"/>
        <v>-0.13196937436222192</v>
      </c>
      <c r="BS338">
        <f t="shared" si="218"/>
        <v>0.1296081776499752</v>
      </c>
      <c r="BT338">
        <f t="shared" si="248"/>
        <v>-0.52064632557427459</v>
      </c>
      <c r="BV338">
        <f t="shared" si="249"/>
        <v>-1.4216259794290829</v>
      </c>
      <c r="BW338">
        <f t="shared" si="250"/>
        <v>0.24132131422759123</v>
      </c>
      <c r="BX338">
        <f t="shared" si="251"/>
        <v>0.19440680786002032</v>
      </c>
      <c r="BY338">
        <f t="shared" si="252"/>
        <v>0.80559319213997971</v>
      </c>
      <c r="BZ338">
        <f t="shared" si="253"/>
        <v>-0.21617638828382466</v>
      </c>
    </row>
    <row r="339" spans="1:78" x14ac:dyDescent="0.3">
      <c r="A339" t="s">
        <v>2820</v>
      </c>
      <c r="B339" t="s">
        <v>2838</v>
      </c>
      <c r="C339" t="s">
        <v>2850</v>
      </c>
      <c r="D339" t="s">
        <v>2838</v>
      </c>
      <c r="E339" t="s">
        <v>20</v>
      </c>
      <c r="F339">
        <v>0</v>
      </c>
      <c r="G339">
        <v>0</v>
      </c>
      <c r="H339" t="s">
        <v>2843</v>
      </c>
      <c r="I339">
        <v>2</v>
      </c>
      <c r="J339">
        <v>-11.613432440426715</v>
      </c>
      <c r="K339">
        <v>-42.171718189759716</v>
      </c>
      <c r="L339">
        <v>-9.6115457513775127</v>
      </c>
      <c r="M339">
        <v>-33.757758935166962</v>
      </c>
      <c r="N339">
        <v>-108.67008854708662</v>
      </c>
      <c r="O339">
        <v>-14.754319664473872</v>
      </c>
      <c r="P339">
        <v>-22.013681658285037</v>
      </c>
      <c r="Q339">
        <v>-22.422560732600829</v>
      </c>
      <c r="R339">
        <v>25.957134405206311</v>
      </c>
      <c r="S339">
        <v>0</v>
      </c>
      <c r="T339">
        <v>2</v>
      </c>
      <c r="U339" t="s">
        <v>2818</v>
      </c>
      <c r="W339">
        <f t="shared" si="219"/>
        <v>-8.5268679762827468E-2</v>
      </c>
      <c r="X339">
        <f t="shared" si="220"/>
        <v>-0.21927540312111751</v>
      </c>
      <c r="Y339">
        <f t="shared" si="221"/>
        <v>3.1819752411496448E-2</v>
      </c>
      <c r="Z339">
        <f t="shared" si="222"/>
        <v>-0.24557244416175711</v>
      </c>
      <c r="AA339">
        <f t="shared" si="223"/>
        <v>-1.1909036060913412</v>
      </c>
      <c r="AB339">
        <f t="shared" si="224"/>
        <v>-6.7444200102322438E-2</v>
      </c>
      <c r="AC339">
        <f t="shared" si="225"/>
        <v>-0.15242674717787899</v>
      </c>
      <c r="AD339">
        <f t="shared" si="226"/>
        <v>-0.14484805481342802</v>
      </c>
      <c r="AE339">
        <f t="shared" si="227"/>
        <v>0.184715495640593</v>
      </c>
      <c r="AF339">
        <f t="shared" si="228"/>
        <v>-0.5239687488631376</v>
      </c>
      <c r="AH339">
        <f t="shared" si="229"/>
        <v>-2.4131726360417205</v>
      </c>
      <c r="AI339">
        <f t="shared" si="230"/>
        <v>8.9530794877221903E-2</v>
      </c>
      <c r="AJ339">
        <f t="shared" si="231"/>
        <v>8.2173716702804198E-2</v>
      </c>
      <c r="AK339">
        <f t="shared" si="232"/>
        <v>0.91782628329719584</v>
      </c>
      <c r="AL339">
        <f t="shared" si="233"/>
        <v>-8.5747140149686846E-2</v>
      </c>
      <c r="AN339">
        <f>VLOOKUP(J339,counts!$W$8:$Z$13,4,FALSE)</f>
        <v>52</v>
      </c>
      <c r="AO339">
        <f>VLOOKUP(K339,counts!$W$17:$Z$23,4,FALSE)</f>
        <v>48</v>
      </c>
      <c r="AP339">
        <f>VLOOKUP(L339,counts!$W$27:$Z$33,4,FALSE)</f>
        <v>55</v>
      </c>
      <c r="AQ339">
        <f>VLOOKUP(M339,counts!$W$38:$Z$49,4,FALSE)</f>
        <v>47</v>
      </c>
      <c r="AR339">
        <f>VLOOKUP(N339,counts!$W$53:$Z$54,4,FALSE)</f>
        <v>20</v>
      </c>
      <c r="AS339">
        <f>VLOOKUP(O339,counts!$W$58:$Z$62,4,FALSE)</f>
        <v>52</v>
      </c>
      <c r="AT339">
        <f>VLOOKUP(P339,counts!$W$66:$Z$69,4,FALSE)</f>
        <v>50</v>
      </c>
      <c r="AU339">
        <f>VLOOKUP(Q339,counts!$W$73:$Z$75,4,FALSE)</f>
        <v>50</v>
      </c>
      <c r="AV339">
        <f>VLOOKUP(R339,counts!$W$79:$Z$81,4,FALSE)</f>
        <v>59</v>
      </c>
      <c r="AW339">
        <f t="shared" si="234"/>
        <v>433</v>
      </c>
      <c r="AX339">
        <f t="shared" si="235"/>
        <v>0</v>
      </c>
      <c r="AY339">
        <f t="shared" si="236"/>
        <v>2</v>
      </c>
      <c r="AZ339" t="str">
        <f t="shared" si="237"/>
        <v>Train</v>
      </c>
      <c r="BA339" t="str">
        <f t="shared" si="238"/>
        <v>18-30</v>
      </c>
      <c r="BB339" t="str">
        <f t="shared" si="239"/>
        <v>Blank</v>
      </c>
      <c r="BC339" t="str">
        <f t="shared" si="240"/>
        <v>11-20</v>
      </c>
      <c r="BD339" t="str">
        <f t="shared" si="241"/>
        <v>Blank</v>
      </c>
      <c r="BE339" t="str">
        <f t="shared" si="242"/>
        <v>male</v>
      </c>
      <c r="BF339">
        <f t="shared" si="243"/>
        <v>0</v>
      </c>
      <c r="BG339">
        <f t="shared" si="244"/>
        <v>0</v>
      </c>
      <c r="BH339" t="str">
        <f t="shared" si="245"/>
        <v>S, blank</v>
      </c>
      <c r="BI339">
        <f t="shared" si="246"/>
        <v>2</v>
      </c>
      <c r="BK339">
        <f t="shared" si="247"/>
        <v>-8.7462856143731463E-2</v>
      </c>
      <c r="BL339">
        <f t="shared" si="211"/>
        <v>-0.2148129459049134</v>
      </c>
      <c r="BM339">
        <f t="shared" si="212"/>
        <v>0</v>
      </c>
      <c r="BN339">
        <f t="shared" si="213"/>
        <v>-0.24005469764357676</v>
      </c>
      <c r="BO339">
        <f t="shared" si="214"/>
        <v>-1.1543150029727813</v>
      </c>
      <c r="BP339">
        <f t="shared" si="215"/>
        <v>-6.3943938845999151E-2</v>
      </c>
      <c r="BQ339">
        <f t="shared" si="216"/>
        <v>-0.12308910231949276</v>
      </c>
      <c r="BR339">
        <f t="shared" si="217"/>
        <v>-0.13196937436222192</v>
      </c>
      <c r="BS339">
        <f t="shared" si="218"/>
        <v>0.1296081776499752</v>
      </c>
      <c r="BT339">
        <f t="shared" si="248"/>
        <v>-0.52064632557427459</v>
      </c>
      <c r="BV339">
        <f t="shared" si="249"/>
        <v>-2.4066860661170164</v>
      </c>
      <c r="BW339">
        <f t="shared" si="250"/>
        <v>9.0113430248252288E-2</v>
      </c>
      <c r="BX339">
        <f t="shared" si="251"/>
        <v>8.2664269375830643E-2</v>
      </c>
      <c r="BY339">
        <f t="shared" si="252"/>
        <v>0.9173357306241694</v>
      </c>
      <c r="BZ339">
        <f t="shared" si="253"/>
        <v>-8.6281755274661129E-2</v>
      </c>
    </row>
    <row r="340" spans="1:78" x14ac:dyDescent="0.3">
      <c r="A340" t="s">
        <v>2820</v>
      </c>
      <c r="B340" t="s">
        <v>2838</v>
      </c>
      <c r="C340" t="s">
        <v>2850</v>
      </c>
      <c r="D340" t="s">
        <v>2838</v>
      </c>
      <c r="E340" t="s">
        <v>20</v>
      </c>
      <c r="F340">
        <v>0</v>
      </c>
      <c r="G340">
        <v>0</v>
      </c>
      <c r="H340" t="s">
        <v>2843</v>
      </c>
      <c r="I340">
        <v>2</v>
      </c>
      <c r="J340">
        <v>-11.613432440426715</v>
      </c>
      <c r="K340">
        <v>-42.171718189759716</v>
      </c>
      <c r="L340">
        <v>-9.6115457513775127</v>
      </c>
      <c r="M340">
        <v>-33.757758935166962</v>
      </c>
      <c r="N340">
        <v>-108.67008854708662</v>
      </c>
      <c r="O340">
        <v>-14.754319664473872</v>
      </c>
      <c r="P340">
        <v>-22.013681658285037</v>
      </c>
      <c r="Q340">
        <v>-22.422560732600829</v>
      </c>
      <c r="R340">
        <v>25.957134405206311</v>
      </c>
      <c r="S340">
        <v>0</v>
      </c>
      <c r="T340">
        <v>2</v>
      </c>
      <c r="U340" t="s">
        <v>2818</v>
      </c>
      <c r="W340">
        <f t="shared" si="219"/>
        <v>-8.5268679762827468E-2</v>
      </c>
      <c r="X340">
        <f t="shared" si="220"/>
        <v>-0.21927540312111751</v>
      </c>
      <c r="Y340">
        <f t="shared" si="221"/>
        <v>3.1819752411496448E-2</v>
      </c>
      <c r="Z340">
        <f t="shared" si="222"/>
        <v>-0.24557244416175711</v>
      </c>
      <c r="AA340">
        <f t="shared" si="223"/>
        <v>-1.1909036060913412</v>
      </c>
      <c r="AB340">
        <f t="shared" si="224"/>
        <v>-6.7444200102322438E-2</v>
      </c>
      <c r="AC340">
        <f t="shared" si="225"/>
        <v>-0.15242674717787899</v>
      </c>
      <c r="AD340">
        <f t="shared" si="226"/>
        <v>-0.14484805481342802</v>
      </c>
      <c r="AE340">
        <f t="shared" si="227"/>
        <v>0.184715495640593</v>
      </c>
      <c r="AF340">
        <f t="shared" si="228"/>
        <v>-0.5239687488631376</v>
      </c>
      <c r="AH340">
        <f t="shared" si="229"/>
        <v>-2.4131726360417205</v>
      </c>
      <c r="AI340">
        <f t="shared" si="230"/>
        <v>8.9530794877221903E-2</v>
      </c>
      <c r="AJ340">
        <f t="shared" si="231"/>
        <v>8.2173716702804198E-2</v>
      </c>
      <c r="AK340">
        <f t="shared" si="232"/>
        <v>0.91782628329719584</v>
      </c>
      <c r="AL340">
        <f t="shared" si="233"/>
        <v>-8.5747140149686846E-2</v>
      </c>
      <c r="AN340">
        <f>VLOOKUP(J340,counts!$W$8:$Z$13,4,FALSE)</f>
        <v>52</v>
      </c>
      <c r="AO340">
        <f>VLOOKUP(K340,counts!$W$17:$Z$23,4,FALSE)</f>
        <v>48</v>
      </c>
      <c r="AP340">
        <f>VLOOKUP(L340,counts!$W$27:$Z$33,4,FALSE)</f>
        <v>55</v>
      </c>
      <c r="AQ340">
        <f>VLOOKUP(M340,counts!$W$38:$Z$49,4,FALSE)</f>
        <v>47</v>
      </c>
      <c r="AR340">
        <f>VLOOKUP(N340,counts!$W$53:$Z$54,4,FALSE)</f>
        <v>20</v>
      </c>
      <c r="AS340">
        <f>VLOOKUP(O340,counts!$W$58:$Z$62,4,FALSE)</f>
        <v>52</v>
      </c>
      <c r="AT340">
        <f>VLOOKUP(P340,counts!$W$66:$Z$69,4,FALSE)</f>
        <v>50</v>
      </c>
      <c r="AU340">
        <f>VLOOKUP(Q340,counts!$W$73:$Z$75,4,FALSE)</f>
        <v>50</v>
      </c>
      <c r="AV340">
        <f>VLOOKUP(R340,counts!$W$79:$Z$81,4,FALSE)</f>
        <v>59</v>
      </c>
      <c r="AW340">
        <f t="shared" si="234"/>
        <v>433</v>
      </c>
      <c r="AX340">
        <f t="shared" si="235"/>
        <v>0</v>
      </c>
      <c r="AY340">
        <f t="shared" si="236"/>
        <v>2</v>
      </c>
      <c r="AZ340" t="str">
        <f t="shared" si="237"/>
        <v>Train</v>
      </c>
      <c r="BA340" t="str">
        <f t="shared" si="238"/>
        <v>18-30</v>
      </c>
      <c r="BB340" t="str">
        <f t="shared" si="239"/>
        <v>Blank</v>
      </c>
      <c r="BC340" t="str">
        <f t="shared" si="240"/>
        <v>11-20</v>
      </c>
      <c r="BD340" t="str">
        <f t="shared" si="241"/>
        <v>Blank</v>
      </c>
      <c r="BE340" t="str">
        <f t="shared" si="242"/>
        <v>male</v>
      </c>
      <c r="BF340">
        <f t="shared" si="243"/>
        <v>0</v>
      </c>
      <c r="BG340">
        <f t="shared" si="244"/>
        <v>0</v>
      </c>
      <c r="BH340" t="str">
        <f t="shared" si="245"/>
        <v>S, blank</v>
      </c>
      <c r="BI340">
        <f t="shared" si="246"/>
        <v>2</v>
      </c>
      <c r="BK340">
        <f t="shared" si="247"/>
        <v>-8.7462856143731463E-2</v>
      </c>
      <c r="BL340">
        <f t="shared" si="211"/>
        <v>-0.2148129459049134</v>
      </c>
      <c r="BM340">
        <f t="shared" si="212"/>
        <v>0</v>
      </c>
      <c r="BN340">
        <f t="shared" si="213"/>
        <v>-0.24005469764357676</v>
      </c>
      <c r="BO340">
        <f t="shared" si="214"/>
        <v>-1.1543150029727813</v>
      </c>
      <c r="BP340">
        <f t="shared" si="215"/>
        <v>-6.3943938845999151E-2</v>
      </c>
      <c r="BQ340">
        <f t="shared" si="216"/>
        <v>-0.12308910231949276</v>
      </c>
      <c r="BR340">
        <f t="shared" si="217"/>
        <v>-0.13196937436222192</v>
      </c>
      <c r="BS340">
        <f t="shared" si="218"/>
        <v>0.1296081776499752</v>
      </c>
      <c r="BT340">
        <f t="shared" si="248"/>
        <v>-0.52064632557427459</v>
      </c>
      <c r="BV340">
        <f t="shared" si="249"/>
        <v>-2.4066860661170164</v>
      </c>
      <c r="BW340">
        <f t="shared" si="250"/>
        <v>9.0113430248252288E-2</v>
      </c>
      <c r="BX340">
        <f t="shared" si="251"/>
        <v>8.2664269375830643E-2</v>
      </c>
      <c r="BY340">
        <f t="shared" si="252"/>
        <v>0.9173357306241694</v>
      </c>
      <c r="BZ340">
        <f t="shared" si="253"/>
        <v>-8.6281755274661129E-2</v>
      </c>
    </row>
    <row r="341" spans="1:78" x14ac:dyDescent="0.3">
      <c r="A341" t="s">
        <v>2820</v>
      </c>
      <c r="B341" t="s">
        <v>2838</v>
      </c>
      <c r="C341" t="s">
        <v>2850</v>
      </c>
      <c r="D341" t="s">
        <v>2833</v>
      </c>
      <c r="E341" t="s">
        <v>20</v>
      </c>
      <c r="F341">
        <v>0</v>
      </c>
      <c r="G341">
        <v>0</v>
      </c>
      <c r="H341" t="s">
        <v>2843</v>
      </c>
      <c r="I341">
        <v>2</v>
      </c>
      <c r="J341">
        <v>-11.613432440426715</v>
      </c>
      <c r="K341">
        <v>-42.171718189759716</v>
      </c>
      <c r="L341">
        <v>-9.6115457513775127</v>
      </c>
      <c r="M341">
        <v>57.761363718906857</v>
      </c>
      <c r="N341">
        <v>-108.67008854708662</v>
      </c>
      <c r="O341">
        <v>-14.754319664473872</v>
      </c>
      <c r="P341">
        <v>-22.013681658285037</v>
      </c>
      <c r="Q341">
        <v>-22.422560732600829</v>
      </c>
      <c r="R341">
        <v>25.957134405206311</v>
      </c>
      <c r="S341">
        <v>0</v>
      </c>
      <c r="T341">
        <v>2</v>
      </c>
      <c r="U341" t="s">
        <v>2818</v>
      </c>
      <c r="W341">
        <f t="shared" si="219"/>
        <v>-8.5268679762827468E-2</v>
      </c>
      <c r="X341">
        <f t="shared" si="220"/>
        <v>-0.21927540312111751</v>
      </c>
      <c r="Y341">
        <f t="shared" si="221"/>
        <v>3.1819752411496448E-2</v>
      </c>
      <c r="Z341">
        <f t="shared" si="222"/>
        <v>0.42018782389584125</v>
      </c>
      <c r="AA341">
        <f t="shared" si="223"/>
        <v>-1.1909036060913412</v>
      </c>
      <c r="AB341">
        <f t="shared" si="224"/>
        <v>-6.7444200102322438E-2</v>
      </c>
      <c r="AC341">
        <f t="shared" si="225"/>
        <v>-0.15242674717787899</v>
      </c>
      <c r="AD341">
        <f t="shared" si="226"/>
        <v>-0.14484805481342802</v>
      </c>
      <c r="AE341">
        <f t="shared" si="227"/>
        <v>0.184715495640593</v>
      </c>
      <c r="AF341">
        <f t="shared" si="228"/>
        <v>-0.5239687488631376</v>
      </c>
      <c r="AH341">
        <f t="shared" si="229"/>
        <v>-1.7474123679841229</v>
      </c>
      <c r="AI341">
        <f t="shared" si="230"/>
        <v>0.17422418875339235</v>
      </c>
      <c r="AJ341">
        <f t="shared" si="231"/>
        <v>0.14837387138000993</v>
      </c>
      <c r="AK341">
        <f t="shared" si="232"/>
        <v>0.8516261286199901</v>
      </c>
      <c r="AL341">
        <f t="shared" si="233"/>
        <v>-0.16060766463453438</v>
      </c>
      <c r="AN341">
        <f>VLOOKUP(J341,counts!$W$8:$Z$13,4,FALSE)</f>
        <v>52</v>
      </c>
      <c r="AO341">
        <f>VLOOKUP(K341,counts!$W$17:$Z$23,4,FALSE)</f>
        <v>48</v>
      </c>
      <c r="AP341">
        <f>VLOOKUP(L341,counts!$W$27:$Z$33,4,FALSE)</f>
        <v>55</v>
      </c>
      <c r="AQ341">
        <f>VLOOKUP(M341,counts!$W$38:$Z$49,4,FALSE)</f>
        <v>66</v>
      </c>
      <c r="AR341">
        <f>VLOOKUP(N341,counts!$W$53:$Z$54,4,FALSE)</f>
        <v>20</v>
      </c>
      <c r="AS341">
        <f>VLOOKUP(O341,counts!$W$58:$Z$62,4,FALSE)</f>
        <v>52</v>
      </c>
      <c r="AT341">
        <f>VLOOKUP(P341,counts!$W$66:$Z$69,4,FALSE)</f>
        <v>50</v>
      </c>
      <c r="AU341">
        <f>VLOOKUP(Q341,counts!$W$73:$Z$75,4,FALSE)</f>
        <v>50</v>
      </c>
      <c r="AV341">
        <f>VLOOKUP(R341,counts!$W$79:$Z$81,4,FALSE)</f>
        <v>59</v>
      </c>
      <c r="AW341">
        <f t="shared" si="234"/>
        <v>452</v>
      </c>
      <c r="AX341">
        <f t="shared" si="235"/>
        <v>0</v>
      </c>
      <c r="AY341">
        <f t="shared" si="236"/>
        <v>2</v>
      </c>
      <c r="AZ341" t="str">
        <f t="shared" si="237"/>
        <v>Train</v>
      </c>
      <c r="BA341" t="str">
        <f t="shared" si="238"/>
        <v>18-30</v>
      </c>
      <c r="BB341" t="str">
        <f t="shared" si="239"/>
        <v>Blank</v>
      </c>
      <c r="BC341" t="str">
        <f t="shared" si="240"/>
        <v>11-20</v>
      </c>
      <c r="BD341" t="str">
        <f t="shared" si="241"/>
        <v>NY</v>
      </c>
      <c r="BE341" t="str">
        <f t="shared" si="242"/>
        <v>male</v>
      </c>
      <c r="BF341">
        <f t="shared" si="243"/>
        <v>0</v>
      </c>
      <c r="BG341">
        <f t="shared" si="244"/>
        <v>0</v>
      </c>
      <c r="BH341" t="str">
        <f t="shared" si="245"/>
        <v>S, blank</v>
      </c>
      <c r="BI341">
        <f t="shared" si="246"/>
        <v>2</v>
      </c>
      <c r="BK341">
        <f t="shared" si="247"/>
        <v>-8.7462856143731463E-2</v>
      </c>
      <c r="BL341">
        <f t="shared" ref="BL341:BL404" si="254">BL$3*K341</f>
        <v>-0.2148129459049134</v>
      </c>
      <c r="BM341">
        <f t="shared" ref="BM341:BM404" si="255">BM$3*L341</f>
        <v>0</v>
      </c>
      <c r="BN341">
        <f t="shared" ref="BN341:BN404" si="256">BN$3*M341</f>
        <v>0.41074665915035424</v>
      </c>
      <c r="BO341">
        <f t="shared" ref="BO341:BO404" si="257">BO$3*N341</f>
        <v>-1.1543150029727813</v>
      </c>
      <c r="BP341">
        <f t="shared" ref="BP341:BP404" si="258">BP$3*O341</f>
        <v>-6.3943938845999151E-2</v>
      </c>
      <c r="BQ341">
        <f t="shared" ref="BQ341:BQ404" si="259">BQ$3*P341</f>
        <v>-0.12308910231949276</v>
      </c>
      <c r="BR341">
        <f t="shared" ref="BR341:BR404" si="260">BR$3*Q341</f>
        <v>-0.13196937436222192</v>
      </c>
      <c r="BS341">
        <f t="shared" ref="BS341:BS404" si="261">BS$3*R341</f>
        <v>0.1296081776499752</v>
      </c>
      <c r="BT341">
        <f t="shared" si="248"/>
        <v>-0.52064632557427459</v>
      </c>
      <c r="BV341">
        <f t="shared" si="249"/>
        <v>-1.7558847093230852</v>
      </c>
      <c r="BW341">
        <f t="shared" si="250"/>
        <v>0.17275433729064532</v>
      </c>
      <c r="BX341">
        <f t="shared" si="251"/>
        <v>0.14730650043021873</v>
      </c>
      <c r="BY341">
        <f t="shared" si="252"/>
        <v>0.85269349956978124</v>
      </c>
      <c r="BZ341">
        <f t="shared" si="253"/>
        <v>-0.15935511661280843</v>
      </c>
    </row>
    <row r="342" spans="1:78" x14ac:dyDescent="0.3">
      <c r="A342" t="s">
        <v>2820</v>
      </c>
      <c r="B342" t="s">
        <v>2838</v>
      </c>
      <c r="C342" t="s">
        <v>2850</v>
      </c>
      <c r="D342" t="s">
        <v>2830</v>
      </c>
      <c r="E342" t="s">
        <v>15</v>
      </c>
      <c r="F342">
        <v>0</v>
      </c>
      <c r="G342">
        <v>2</v>
      </c>
      <c r="H342" t="s">
        <v>2843</v>
      </c>
      <c r="I342">
        <v>2</v>
      </c>
      <c r="J342">
        <v>-11.613432440426715</v>
      </c>
      <c r="K342">
        <v>-42.171718189759716</v>
      </c>
      <c r="L342">
        <v>-9.6115457513775127</v>
      </c>
      <c r="M342">
        <v>123.30204897661667</v>
      </c>
      <c r="N342">
        <v>151.41878811967541</v>
      </c>
      <c r="O342">
        <v>-14.754319664473872</v>
      </c>
      <c r="P342">
        <v>75.609641767585757</v>
      </c>
      <c r="Q342">
        <v>-22.422560732600829</v>
      </c>
      <c r="R342">
        <v>25.957134405206311</v>
      </c>
      <c r="S342">
        <v>1</v>
      </c>
      <c r="T342">
        <v>2</v>
      </c>
      <c r="U342" t="s">
        <v>2818</v>
      </c>
      <c r="W342">
        <f t="shared" si="219"/>
        <v>-8.5268679762827468E-2</v>
      </c>
      <c r="X342">
        <f t="shared" si="220"/>
        <v>-0.21927540312111751</v>
      </c>
      <c r="Y342">
        <f t="shared" si="221"/>
        <v>3.1819752411496448E-2</v>
      </c>
      <c r="Z342">
        <f t="shared" si="222"/>
        <v>0.89696669721155109</v>
      </c>
      <c r="AA342">
        <f t="shared" si="223"/>
        <v>1.6593819257225275</v>
      </c>
      <c r="AB342">
        <f t="shared" si="224"/>
        <v>-6.7444200102322438E-2</v>
      </c>
      <c r="AC342">
        <f t="shared" si="225"/>
        <v>0.5235349510734969</v>
      </c>
      <c r="AD342">
        <f t="shared" si="226"/>
        <v>-0.14484805481342802</v>
      </c>
      <c r="AE342">
        <f t="shared" si="227"/>
        <v>0.184715495640593</v>
      </c>
      <c r="AF342">
        <f t="shared" si="228"/>
        <v>-0.5239687488631376</v>
      </c>
      <c r="AH342">
        <f t="shared" si="229"/>
        <v>2.2556137353968322</v>
      </c>
      <c r="AI342">
        <f t="shared" si="230"/>
        <v>9.5411472533727082</v>
      </c>
      <c r="AJ342">
        <f t="shared" si="231"/>
        <v>0.90513366562827935</v>
      </c>
      <c r="AK342">
        <f t="shared" si="232"/>
        <v>0.90513366562827935</v>
      </c>
      <c r="AL342">
        <f t="shared" si="233"/>
        <v>-9.9672649361485399E-2</v>
      </c>
      <c r="AN342">
        <f>VLOOKUP(J342,counts!$W$8:$Z$13,4,FALSE)</f>
        <v>52</v>
      </c>
      <c r="AO342">
        <f>VLOOKUP(K342,counts!$W$17:$Z$23,4,FALSE)</f>
        <v>48</v>
      </c>
      <c r="AP342">
        <f>VLOOKUP(L342,counts!$W$27:$Z$33,4,FALSE)</f>
        <v>55</v>
      </c>
      <c r="AQ342">
        <f>VLOOKUP(M342,counts!$W$38:$Z$49,4,FALSE)</f>
        <v>80</v>
      </c>
      <c r="AR342">
        <f>VLOOKUP(N342,counts!$W$53:$Z$54,4,FALSE)</f>
        <v>102</v>
      </c>
      <c r="AS342">
        <f>VLOOKUP(O342,counts!$W$58:$Z$62,4,FALSE)</f>
        <v>52</v>
      </c>
      <c r="AT342">
        <f>VLOOKUP(P342,counts!$W$66:$Z$69,4,FALSE)</f>
        <v>69</v>
      </c>
      <c r="AU342">
        <f>VLOOKUP(Q342,counts!$W$73:$Z$75,4,FALSE)</f>
        <v>50</v>
      </c>
      <c r="AV342">
        <f>VLOOKUP(R342,counts!$W$79:$Z$81,4,FALSE)</f>
        <v>59</v>
      </c>
      <c r="AW342">
        <f t="shared" si="234"/>
        <v>567</v>
      </c>
      <c r="AX342">
        <f t="shared" si="235"/>
        <v>1</v>
      </c>
      <c r="AY342">
        <f t="shared" si="236"/>
        <v>2</v>
      </c>
      <c r="AZ342" t="str">
        <f t="shared" si="237"/>
        <v>Train</v>
      </c>
      <c r="BA342" t="str">
        <f t="shared" si="238"/>
        <v>18-30</v>
      </c>
      <c r="BB342" t="str">
        <f t="shared" si="239"/>
        <v>Blank</v>
      </c>
      <c r="BC342" t="str">
        <f t="shared" si="240"/>
        <v>11-20</v>
      </c>
      <c r="BD342" t="str">
        <f t="shared" si="241"/>
        <v>MI</v>
      </c>
      <c r="BE342" t="str">
        <f t="shared" si="242"/>
        <v>female</v>
      </c>
      <c r="BF342">
        <f t="shared" si="243"/>
        <v>0</v>
      </c>
      <c r="BG342">
        <f t="shared" si="244"/>
        <v>2</v>
      </c>
      <c r="BH342" t="str">
        <f t="shared" si="245"/>
        <v>S, blank</v>
      </c>
      <c r="BI342">
        <f t="shared" si="246"/>
        <v>2</v>
      </c>
      <c r="BK342">
        <f t="shared" si="247"/>
        <v>-8.7462856143731463E-2</v>
      </c>
      <c r="BL342">
        <f t="shared" si="254"/>
        <v>-0.2148129459049134</v>
      </c>
      <c r="BM342">
        <f t="shared" si="255"/>
        <v>0</v>
      </c>
      <c r="BN342">
        <f t="shared" si="256"/>
        <v>0.87681282820822459</v>
      </c>
      <c r="BO342">
        <f t="shared" si="257"/>
        <v>1.608400077660413</v>
      </c>
      <c r="BP342">
        <f t="shared" si="258"/>
        <v>-6.3943938845999151E-2</v>
      </c>
      <c r="BQ342">
        <f t="shared" si="259"/>
        <v>0.42276994263555601</v>
      </c>
      <c r="BR342">
        <f t="shared" si="260"/>
        <v>-0.13196937436222192</v>
      </c>
      <c r="BS342">
        <f t="shared" si="261"/>
        <v>0.1296081776499752</v>
      </c>
      <c r="BT342">
        <f t="shared" si="248"/>
        <v>-0.52064632557427459</v>
      </c>
      <c r="BV342">
        <f t="shared" si="249"/>
        <v>2.0187555853230279</v>
      </c>
      <c r="BW342">
        <f t="shared" si="250"/>
        <v>7.5289499658582688</v>
      </c>
      <c r="BX342">
        <f t="shared" si="251"/>
        <v>0.88275227267095713</v>
      </c>
      <c r="BY342">
        <f t="shared" si="252"/>
        <v>0.88275227267095713</v>
      </c>
      <c r="BZ342">
        <f t="shared" si="253"/>
        <v>-0.12471066964174481</v>
      </c>
    </row>
    <row r="343" spans="1:78" x14ac:dyDescent="0.3">
      <c r="A343" t="s">
        <v>2820</v>
      </c>
      <c r="B343" t="s">
        <v>2838</v>
      </c>
      <c r="C343" t="s">
        <v>2850</v>
      </c>
      <c r="D343" t="s">
        <v>2838</v>
      </c>
      <c r="E343" t="s">
        <v>20</v>
      </c>
      <c r="F343">
        <v>0</v>
      </c>
      <c r="G343">
        <v>0</v>
      </c>
      <c r="H343" t="s">
        <v>2843</v>
      </c>
      <c r="I343">
        <v>2</v>
      </c>
      <c r="J343">
        <v>-11.613432440426715</v>
      </c>
      <c r="K343">
        <v>-42.171718189759716</v>
      </c>
      <c r="L343">
        <v>-9.6115457513775127</v>
      </c>
      <c r="M343">
        <v>-33.757758935166962</v>
      </c>
      <c r="N343">
        <v>-108.67008854708662</v>
      </c>
      <c r="O343">
        <v>-14.754319664473872</v>
      </c>
      <c r="P343">
        <v>-22.013681658285037</v>
      </c>
      <c r="Q343">
        <v>-22.422560732600829</v>
      </c>
      <c r="R343">
        <v>25.957134405206311</v>
      </c>
      <c r="S343">
        <v>0</v>
      </c>
      <c r="T343">
        <v>2</v>
      </c>
      <c r="U343" t="s">
        <v>2818</v>
      </c>
      <c r="W343">
        <f t="shared" si="219"/>
        <v>-8.5268679762827468E-2</v>
      </c>
      <c r="X343">
        <f t="shared" si="220"/>
        <v>-0.21927540312111751</v>
      </c>
      <c r="Y343">
        <f t="shared" si="221"/>
        <v>3.1819752411496448E-2</v>
      </c>
      <c r="Z343">
        <f t="shared" si="222"/>
        <v>-0.24557244416175711</v>
      </c>
      <c r="AA343">
        <f t="shared" si="223"/>
        <v>-1.1909036060913412</v>
      </c>
      <c r="AB343">
        <f t="shared" si="224"/>
        <v>-6.7444200102322438E-2</v>
      </c>
      <c r="AC343">
        <f t="shared" si="225"/>
        <v>-0.15242674717787899</v>
      </c>
      <c r="AD343">
        <f t="shared" si="226"/>
        <v>-0.14484805481342802</v>
      </c>
      <c r="AE343">
        <f t="shared" si="227"/>
        <v>0.184715495640593</v>
      </c>
      <c r="AF343">
        <f t="shared" si="228"/>
        <v>-0.5239687488631376</v>
      </c>
      <c r="AH343">
        <f t="shared" si="229"/>
        <v>-2.4131726360417205</v>
      </c>
      <c r="AI343">
        <f t="shared" si="230"/>
        <v>8.9530794877221903E-2</v>
      </c>
      <c r="AJ343">
        <f t="shared" si="231"/>
        <v>8.2173716702804198E-2</v>
      </c>
      <c r="AK343">
        <f t="shared" si="232"/>
        <v>0.91782628329719584</v>
      </c>
      <c r="AL343">
        <f t="shared" si="233"/>
        <v>-8.5747140149686846E-2</v>
      </c>
      <c r="AN343">
        <f>VLOOKUP(J343,counts!$W$8:$Z$13,4,FALSE)</f>
        <v>52</v>
      </c>
      <c r="AO343">
        <f>VLOOKUP(K343,counts!$W$17:$Z$23,4,FALSE)</f>
        <v>48</v>
      </c>
      <c r="AP343">
        <f>VLOOKUP(L343,counts!$W$27:$Z$33,4,FALSE)</f>
        <v>55</v>
      </c>
      <c r="AQ343">
        <f>VLOOKUP(M343,counts!$W$38:$Z$49,4,FALSE)</f>
        <v>47</v>
      </c>
      <c r="AR343">
        <f>VLOOKUP(N343,counts!$W$53:$Z$54,4,FALSE)</f>
        <v>20</v>
      </c>
      <c r="AS343">
        <f>VLOOKUP(O343,counts!$W$58:$Z$62,4,FALSE)</f>
        <v>52</v>
      </c>
      <c r="AT343">
        <f>VLOOKUP(P343,counts!$W$66:$Z$69,4,FALSE)</f>
        <v>50</v>
      </c>
      <c r="AU343">
        <f>VLOOKUP(Q343,counts!$W$73:$Z$75,4,FALSE)</f>
        <v>50</v>
      </c>
      <c r="AV343">
        <f>VLOOKUP(R343,counts!$W$79:$Z$81,4,FALSE)</f>
        <v>59</v>
      </c>
      <c r="AW343">
        <f t="shared" si="234"/>
        <v>433</v>
      </c>
      <c r="AX343">
        <f t="shared" si="235"/>
        <v>0</v>
      </c>
      <c r="AY343">
        <f t="shared" si="236"/>
        <v>2</v>
      </c>
      <c r="AZ343" t="str">
        <f t="shared" si="237"/>
        <v>Train</v>
      </c>
      <c r="BA343" t="str">
        <f t="shared" si="238"/>
        <v>18-30</v>
      </c>
      <c r="BB343" t="str">
        <f t="shared" si="239"/>
        <v>Blank</v>
      </c>
      <c r="BC343" t="str">
        <f t="shared" si="240"/>
        <v>11-20</v>
      </c>
      <c r="BD343" t="str">
        <f t="shared" si="241"/>
        <v>Blank</v>
      </c>
      <c r="BE343" t="str">
        <f t="shared" si="242"/>
        <v>male</v>
      </c>
      <c r="BF343">
        <f t="shared" si="243"/>
        <v>0</v>
      </c>
      <c r="BG343">
        <f t="shared" si="244"/>
        <v>0</v>
      </c>
      <c r="BH343" t="str">
        <f t="shared" si="245"/>
        <v>S, blank</v>
      </c>
      <c r="BI343">
        <f t="shared" si="246"/>
        <v>2</v>
      </c>
      <c r="BK343">
        <f t="shared" si="247"/>
        <v>-8.7462856143731463E-2</v>
      </c>
      <c r="BL343">
        <f t="shared" si="254"/>
        <v>-0.2148129459049134</v>
      </c>
      <c r="BM343">
        <f t="shared" si="255"/>
        <v>0</v>
      </c>
      <c r="BN343">
        <f t="shared" si="256"/>
        <v>-0.24005469764357676</v>
      </c>
      <c r="BO343">
        <f t="shared" si="257"/>
        <v>-1.1543150029727813</v>
      </c>
      <c r="BP343">
        <f t="shared" si="258"/>
        <v>-6.3943938845999151E-2</v>
      </c>
      <c r="BQ343">
        <f t="shared" si="259"/>
        <v>-0.12308910231949276</v>
      </c>
      <c r="BR343">
        <f t="shared" si="260"/>
        <v>-0.13196937436222192</v>
      </c>
      <c r="BS343">
        <f t="shared" si="261"/>
        <v>0.1296081776499752</v>
      </c>
      <c r="BT343">
        <f t="shared" si="248"/>
        <v>-0.52064632557427459</v>
      </c>
      <c r="BV343">
        <f t="shared" si="249"/>
        <v>-2.4066860661170164</v>
      </c>
      <c r="BW343">
        <f t="shared" si="250"/>
        <v>9.0113430248252288E-2</v>
      </c>
      <c r="BX343">
        <f t="shared" si="251"/>
        <v>8.2664269375830643E-2</v>
      </c>
      <c r="BY343">
        <f t="shared" si="252"/>
        <v>0.9173357306241694</v>
      </c>
      <c r="BZ343">
        <f t="shared" si="253"/>
        <v>-8.6281755274661129E-2</v>
      </c>
    </row>
    <row r="344" spans="1:78" x14ac:dyDescent="0.3">
      <c r="A344" t="s">
        <v>2820</v>
      </c>
      <c r="B344" t="s">
        <v>2838</v>
      </c>
      <c r="C344" t="s">
        <v>2850</v>
      </c>
      <c r="D344" t="s">
        <v>2830</v>
      </c>
      <c r="E344" t="s">
        <v>15</v>
      </c>
      <c r="F344">
        <v>1</v>
      </c>
      <c r="G344">
        <v>1</v>
      </c>
      <c r="H344" t="s">
        <v>2843</v>
      </c>
      <c r="I344">
        <v>2</v>
      </c>
      <c r="J344">
        <v>-11.613432440426715</v>
      </c>
      <c r="K344">
        <v>-42.171718189759716</v>
      </c>
      <c r="L344">
        <v>-9.6115457513775127</v>
      </c>
      <c r="M344">
        <v>123.30204897661667</v>
      </c>
      <c r="N344">
        <v>151.41878811967541</v>
      </c>
      <c r="O344">
        <v>48.695090775187893</v>
      </c>
      <c r="P344">
        <v>79.365382998232107</v>
      </c>
      <c r="Q344">
        <v>-22.422560732600829</v>
      </c>
      <c r="R344">
        <v>25.957134405206311</v>
      </c>
      <c r="S344">
        <v>0</v>
      </c>
      <c r="T344">
        <v>2</v>
      </c>
      <c r="U344" t="s">
        <v>2818</v>
      </c>
      <c r="W344">
        <f t="shared" si="219"/>
        <v>-8.5268679762827468E-2</v>
      </c>
      <c r="X344">
        <f t="shared" si="220"/>
        <v>-0.21927540312111751</v>
      </c>
      <c r="Y344">
        <f t="shared" si="221"/>
        <v>3.1819752411496448E-2</v>
      </c>
      <c r="Z344">
        <f t="shared" si="222"/>
        <v>0.89696669721155109</v>
      </c>
      <c r="AA344">
        <f t="shared" si="223"/>
        <v>1.6593819257225275</v>
      </c>
      <c r="AB344">
        <f t="shared" si="224"/>
        <v>0.222592537028351</v>
      </c>
      <c r="AC344">
        <f t="shared" si="225"/>
        <v>0.54954038841540609</v>
      </c>
      <c r="AD344">
        <f t="shared" si="226"/>
        <v>-0.14484805481342802</v>
      </c>
      <c r="AE344">
        <f t="shared" si="227"/>
        <v>0.184715495640593</v>
      </c>
      <c r="AF344">
        <f t="shared" si="228"/>
        <v>-0.5239687488631376</v>
      </c>
      <c r="AH344">
        <f t="shared" si="229"/>
        <v>2.5716559098694143</v>
      </c>
      <c r="AI344">
        <f t="shared" si="230"/>
        <v>13.087478191960404</v>
      </c>
      <c r="AJ344">
        <f t="shared" si="231"/>
        <v>0.92901497440679692</v>
      </c>
      <c r="AK344">
        <f t="shared" si="232"/>
        <v>7.0985025593203077E-2</v>
      </c>
      <c r="AL344">
        <f t="shared" si="233"/>
        <v>-2.6452863313228447</v>
      </c>
      <c r="AN344">
        <f>VLOOKUP(J344,counts!$W$8:$Z$13,4,FALSE)</f>
        <v>52</v>
      </c>
      <c r="AO344">
        <f>VLOOKUP(K344,counts!$W$17:$Z$23,4,FALSE)</f>
        <v>48</v>
      </c>
      <c r="AP344">
        <f>VLOOKUP(L344,counts!$W$27:$Z$33,4,FALSE)</f>
        <v>55</v>
      </c>
      <c r="AQ344">
        <f>VLOOKUP(M344,counts!$W$38:$Z$49,4,FALSE)</f>
        <v>80</v>
      </c>
      <c r="AR344">
        <f>VLOOKUP(N344,counts!$W$53:$Z$54,4,FALSE)</f>
        <v>102</v>
      </c>
      <c r="AS344">
        <f>VLOOKUP(O344,counts!$W$58:$Z$62,4,FALSE)</f>
        <v>61</v>
      </c>
      <c r="AT344">
        <f>VLOOKUP(P344,counts!$W$66:$Z$69,4,FALSE)</f>
        <v>70</v>
      </c>
      <c r="AU344">
        <f>VLOOKUP(Q344,counts!$W$73:$Z$75,4,FALSE)</f>
        <v>50</v>
      </c>
      <c r="AV344">
        <f>VLOOKUP(R344,counts!$W$79:$Z$81,4,FALSE)</f>
        <v>59</v>
      </c>
      <c r="AW344">
        <f t="shared" si="234"/>
        <v>577</v>
      </c>
      <c r="AX344">
        <f t="shared" si="235"/>
        <v>0</v>
      </c>
      <c r="AY344">
        <f t="shared" si="236"/>
        <v>2</v>
      </c>
      <c r="AZ344" t="str">
        <f t="shared" si="237"/>
        <v>Train</v>
      </c>
      <c r="BA344" t="str">
        <f t="shared" si="238"/>
        <v>18-30</v>
      </c>
      <c r="BB344" t="str">
        <f t="shared" si="239"/>
        <v>Blank</v>
      </c>
      <c r="BC344" t="str">
        <f t="shared" si="240"/>
        <v>11-20</v>
      </c>
      <c r="BD344" t="str">
        <f t="shared" si="241"/>
        <v>MI</v>
      </c>
      <c r="BE344" t="str">
        <f t="shared" si="242"/>
        <v>female</v>
      </c>
      <c r="BF344">
        <f t="shared" si="243"/>
        <v>1</v>
      </c>
      <c r="BG344">
        <f t="shared" si="244"/>
        <v>1</v>
      </c>
      <c r="BH344" t="str">
        <f t="shared" si="245"/>
        <v>S, blank</v>
      </c>
      <c r="BI344">
        <f t="shared" si="246"/>
        <v>2</v>
      </c>
      <c r="BK344">
        <f t="shared" si="247"/>
        <v>-8.7462856143731463E-2</v>
      </c>
      <c r="BL344">
        <f t="shared" si="254"/>
        <v>-0.2148129459049134</v>
      </c>
      <c r="BM344">
        <f t="shared" si="255"/>
        <v>0</v>
      </c>
      <c r="BN344">
        <f t="shared" si="256"/>
        <v>0.87681282820822459</v>
      </c>
      <c r="BO344">
        <f t="shared" si="257"/>
        <v>1.608400077660413</v>
      </c>
      <c r="BP344">
        <f t="shared" si="258"/>
        <v>0.21104029039891525</v>
      </c>
      <c r="BQ344">
        <f t="shared" si="259"/>
        <v>0.44377010170938269</v>
      </c>
      <c r="BR344">
        <f t="shared" si="260"/>
        <v>-0.13196937436222192</v>
      </c>
      <c r="BS344">
        <f t="shared" si="261"/>
        <v>0.1296081776499752</v>
      </c>
      <c r="BT344">
        <f t="shared" si="248"/>
        <v>-0.52064632557427459</v>
      </c>
      <c r="BV344">
        <f t="shared" si="249"/>
        <v>2.3147399736417693</v>
      </c>
      <c r="BW344">
        <f t="shared" si="250"/>
        <v>10.122290514171498</v>
      </c>
      <c r="BX344">
        <f t="shared" si="251"/>
        <v>0.91009046214663725</v>
      </c>
      <c r="BY344">
        <f t="shared" si="252"/>
        <v>8.9909537853362753E-2</v>
      </c>
      <c r="BZ344">
        <f t="shared" si="253"/>
        <v>-2.4089512491014049</v>
      </c>
    </row>
    <row r="345" spans="1:78" x14ac:dyDescent="0.3">
      <c r="A345" t="s">
        <v>2820</v>
      </c>
      <c r="B345" t="s">
        <v>2838</v>
      </c>
      <c r="C345" t="s">
        <v>2849</v>
      </c>
      <c r="D345" t="s">
        <v>2834</v>
      </c>
      <c r="E345" t="s">
        <v>15</v>
      </c>
      <c r="F345">
        <v>2</v>
      </c>
      <c r="G345">
        <v>1</v>
      </c>
      <c r="H345" t="s">
        <v>2843</v>
      </c>
      <c r="I345">
        <v>2</v>
      </c>
      <c r="J345">
        <v>-11.613432440426715</v>
      </c>
      <c r="K345">
        <v>-42.171718189759716</v>
      </c>
      <c r="L345">
        <v>40.172297072540438</v>
      </c>
      <c r="M345">
        <v>82.755538165800246</v>
      </c>
      <c r="N345">
        <v>151.41878811967541</v>
      </c>
      <c r="O345">
        <v>47.533478806865013</v>
      </c>
      <c r="P345">
        <v>79.365382998232107</v>
      </c>
      <c r="Q345">
        <v>-22.422560732600829</v>
      </c>
      <c r="R345">
        <v>25.957134405206311</v>
      </c>
      <c r="S345">
        <v>1</v>
      </c>
      <c r="T345">
        <v>2</v>
      </c>
      <c r="U345" t="s">
        <v>2818</v>
      </c>
      <c r="W345">
        <f t="shared" si="219"/>
        <v>-8.5268679762827468E-2</v>
      </c>
      <c r="X345">
        <f t="shared" si="220"/>
        <v>-0.21927540312111751</v>
      </c>
      <c r="Y345">
        <f t="shared" si="221"/>
        <v>-0.13299344140000791</v>
      </c>
      <c r="Z345">
        <f t="shared" si="222"/>
        <v>0.60200915038013103</v>
      </c>
      <c r="AA345">
        <f t="shared" si="223"/>
        <v>1.6593819257225275</v>
      </c>
      <c r="AB345">
        <f t="shared" si="224"/>
        <v>0.21728263512745474</v>
      </c>
      <c r="AC345">
        <f t="shared" si="225"/>
        <v>0.54954038841540609</v>
      </c>
      <c r="AD345">
        <f t="shared" si="226"/>
        <v>-0.14484805481342802</v>
      </c>
      <c r="AE345">
        <f t="shared" si="227"/>
        <v>0.184715495640593</v>
      </c>
      <c r="AF345">
        <f t="shared" si="228"/>
        <v>-0.5239687488631376</v>
      </c>
      <c r="AH345">
        <f t="shared" si="229"/>
        <v>2.1065752673255935</v>
      </c>
      <c r="AI345">
        <f t="shared" si="230"/>
        <v>8.2200415789818493</v>
      </c>
      <c r="AJ345">
        <f t="shared" si="231"/>
        <v>0.8915406192657942</v>
      </c>
      <c r="AK345">
        <f t="shared" si="232"/>
        <v>0.8915406192657942</v>
      </c>
      <c r="AL345">
        <f t="shared" si="233"/>
        <v>-0.11480427988370034</v>
      </c>
      <c r="AN345">
        <f>VLOOKUP(J345,counts!$W$8:$Z$13,4,FALSE)</f>
        <v>52</v>
      </c>
      <c r="AO345">
        <f>VLOOKUP(K345,counts!$W$17:$Z$23,4,FALSE)</f>
        <v>48</v>
      </c>
      <c r="AP345">
        <f>VLOOKUP(L345,counts!$W$27:$Z$33,4,FALSE)</f>
        <v>50</v>
      </c>
      <c r="AQ345">
        <f>VLOOKUP(M345,counts!$W$38:$Z$49,4,FALSE)</f>
        <v>71</v>
      </c>
      <c r="AR345">
        <f>VLOOKUP(N345,counts!$W$53:$Z$54,4,FALSE)</f>
        <v>102</v>
      </c>
      <c r="AS345">
        <f>VLOOKUP(O345,counts!$W$58:$Z$62,4,FALSE)</f>
        <v>60</v>
      </c>
      <c r="AT345">
        <f>VLOOKUP(P345,counts!$W$66:$Z$69,4,FALSE)</f>
        <v>70</v>
      </c>
      <c r="AU345">
        <f>VLOOKUP(Q345,counts!$W$73:$Z$75,4,FALSE)</f>
        <v>50</v>
      </c>
      <c r="AV345">
        <f>VLOOKUP(R345,counts!$W$79:$Z$81,4,FALSE)</f>
        <v>59</v>
      </c>
      <c r="AW345">
        <f t="shared" si="234"/>
        <v>562</v>
      </c>
      <c r="AX345">
        <f t="shared" si="235"/>
        <v>1</v>
      </c>
      <c r="AY345">
        <f t="shared" si="236"/>
        <v>2</v>
      </c>
      <c r="AZ345" t="str">
        <f t="shared" si="237"/>
        <v>Train</v>
      </c>
      <c r="BA345" t="str">
        <f t="shared" si="238"/>
        <v>18-30</v>
      </c>
      <c r="BB345" t="str">
        <f t="shared" si="239"/>
        <v>Blank</v>
      </c>
      <c r="BC345" t="str">
        <f t="shared" si="240"/>
        <v>21-30</v>
      </c>
      <c r="BD345" t="str">
        <f t="shared" si="241"/>
        <v>OH</v>
      </c>
      <c r="BE345" t="str">
        <f t="shared" si="242"/>
        <v>female</v>
      </c>
      <c r="BF345">
        <f t="shared" si="243"/>
        <v>2</v>
      </c>
      <c r="BG345">
        <f t="shared" si="244"/>
        <v>1</v>
      </c>
      <c r="BH345" t="str">
        <f t="shared" si="245"/>
        <v>S, blank</v>
      </c>
      <c r="BI345">
        <f t="shared" si="246"/>
        <v>2</v>
      </c>
      <c r="BK345">
        <f t="shared" si="247"/>
        <v>-8.7462856143731463E-2</v>
      </c>
      <c r="BL345">
        <f t="shared" si="254"/>
        <v>-0.2148129459049134</v>
      </c>
      <c r="BM345">
        <f t="shared" si="255"/>
        <v>0</v>
      </c>
      <c r="BN345">
        <f t="shared" si="256"/>
        <v>0.58848265759808793</v>
      </c>
      <c r="BO345">
        <f t="shared" si="257"/>
        <v>1.608400077660413</v>
      </c>
      <c r="BP345">
        <f t="shared" si="258"/>
        <v>0.20600596510609481</v>
      </c>
      <c r="BQ345">
        <f t="shared" si="259"/>
        <v>0.44377010170938269</v>
      </c>
      <c r="BR345">
        <f t="shared" si="260"/>
        <v>-0.13196937436222192</v>
      </c>
      <c r="BS345">
        <f t="shared" si="261"/>
        <v>0.1296081776499752</v>
      </c>
      <c r="BT345">
        <f t="shared" si="248"/>
        <v>-0.52064632557427459</v>
      </c>
      <c r="BV345">
        <f t="shared" si="249"/>
        <v>2.021375477738812</v>
      </c>
      <c r="BW345">
        <f t="shared" si="250"/>
        <v>7.5487008660922585</v>
      </c>
      <c r="BX345">
        <f t="shared" si="251"/>
        <v>0.88302316156991534</v>
      </c>
      <c r="BY345">
        <f t="shared" si="252"/>
        <v>0.88302316156991534</v>
      </c>
      <c r="BZ345">
        <f t="shared" si="253"/>
        <v>-0.12440384817868624</v>
      </c>
    </row>
    <row r="346" spans="1:78" x14ac:dyDescent="0.3">
      <c r="A346" t="s">
        <v>2820</v>
      </c>
      <c r="B346" t="s">
        <v>2838</v>
      </c>
      <c r="C346" t="s">
        <v>2850</v>
      </c>
      <c r="D346" t="s">
        <v>2834</v>
      </c>
      <c r="E346" t="s">
        <v>20</v>
      </c>
      <c r="F346">
        <v>2</v>
      </c>
      <c r="G346">
        <v>1</v>
      </c>
      <c r="H346" t="s">
        <v>2843</v>
      </c>
      <c r="I346">
        <v>2</v>
      </c>
      <c r="J346">
        <v>-11.613432440426715</v>
      </c>
      <c r="K346">
        <v>-42.171718189759716</v>
      </c>
      <c r="L346">
        <v>-9.6115457513775127</v>
      </c>
      <c r="M346">
        <v>82.755538165800246</v>
      </c>
      <c r="N346">
        <v>-108.67008854708662</v>
      </c>
      <c r="O346">
        <v>47.533478806865013</v>
      </c>
      <c r="P346">
        <v>79.365382998232107</v>
      </c>
      <c r="Q346">
        <v>-22.422560732600829</v>
      </c>
      <c r="R346">
        <v>25.957134405206311</v>
      </c>
      <c r="S346">
        <v>0</v>
      </c>
      <c r="T346">
        <v>2</v>
      </c>
      <c r="U346" t="s">
        <v>2818</v>
      </c>
      <c r="W346">
        <f t="shared" si="219"/>
        <v>-8.5268679762827468E-2</v>
      </c>
      <c r="X346">
        <f t="shared" si="220"/>
        <v>-0.21927540312111751</v>
      </c>
      <c r="Y346">
        <f t="shared" si="221"/>
        <v>3.1819752411496448E-2</v>
      </c>
      <c r="Z346">
        <f t="shared" si="222"/>
        <v>0.60200915038013103</v>
      </c>
      <c r="AA346">
        <f t="shared" si="223"/>
        <v>-1.1909036060913412</v>
      </c>
      <c r="AB346">
        <f t="shared" si="224"/>
        <v>0.21728263512745474</v>
      </c>
      <c r="AC346">
        <f t="shared" si="225"/>
        <v>0.54954038841540609</v>
      </c>
      <c r="AD346">
        <f t="shared" si="226"/>
        <v>-0.14484805481342802</v>
      </c>
      <c r="AE346">
        <f t="shared" si="227"/>
        <v>0.184715495640593</v>
      </c>
      <c r="AF346">
        <f t="shared" si="228"/>
        <v>-0.5239687488631376</v>
      </c>
      <c r="AH346">
        <f t="shared" si="229"/>
        <v>-0.57889707067677043</v>
      </c>
      <c r="AI346">
        <f t="shared" si="230"/>
        <v>0.56051623556219854</v>
      </c>
      <c r="AJ346">
        <f t="shared" si="231"/>
        <v>0.35918641715397759</v>
      </c>
      <c r="AK346">
        <f t="shared" si="232"/>
        <v>0.64081358284602241</v>
      </c>
      <c r="AL346">
        <f t="shared" si="233"/>
        <v>-0.44501668675160078</v>
      </c>
      <c r="AN346">
        <f>VLOOKUP(J346,counts!$W$8:$Z$13,4,FALSE)</f>
        <v>52</v>
      </c>
      <c r="AO346">
        <f>VLOOKUP(K346,counts!$W$17:$Z$23,4,FALSE)</f>
        <v>48</v>
      </c>
      <c r="AP346">
        <f>VLOOKUP(L346,counts!$W$27:$Z$33,4,FALSE)</f>
        <v>55</v>
      </c>
      <c r="AQ346">
        <f>VLOOKUP(M346,counts!$W$38:$Z$49,4,FALSE)</f>
        <v>71</v>
      </c>
      <c r="AR346">
        <f>VLOOKUP(N346,counts!$W$53:$Z$54,4,FALSE)</f>
        <v>20</v>
      </c>
      <c r="AS346">
        <f>VLOOKUP(O346,counts!$W$58:$Z$62,4,FALSE)</f>
        <v>60</v>
      </c>
      <c r="AT346">
        <f>VLOOKUP(P346,counts!$W$66:$Z$69,4,FALSE)</f>
        <v>70</v>
      </c>
      <c r="AU346">
        <f>VLOOKUP(Q346,counts!$W$73:$Z$75,4,FALSE)</f>
        <v>50</v>
      </c>
      <c r="AV346">
        <f>VLOOKUP(R346,counts!$W$79:$Z$81,4,FALSE)</f>
        <v>59</v>
      </c>
      <c r="AW346">
        <f t="shared" si="234"/>
        <v>485</v>
      </c>
      <c r="AX346">
        <f t="shared" si="235"/>
        <v>0</v>
      </c>
      <c r="AY346">
        <f t="shared" si="236"/>
        <v>2</v>
      </c>
      <c r="AZ346" t="str">
        <f t="shared" si="237"/>
        <v>Train</v>
      </c>
      <c r="BA346" t="str">
        <f t="shared" si="238"/>
        <v>18-30</v>
      </c>
      <c r="BB346" t="str">
        <f t="shared" si="239"/>
        <v>Blank</v>
      </c>
      <c r="BC346" t="str">
        <f t="shared" si="240"/>
        <v>11-20</v>
      </c>
      <c r="BD346" t="str">
        <f t="shared" si="241"/>
        <v>OH</v>
      </c>
      <c r="BE346" t="str">
        <f t="shared" si="242"/>
        <v>male</v>
      </c>
      <c r="BF346">
        <f t="shared" si="243"/>
        <v>2</v>
      </c>
      <c r="BG346">
        <f t="shared" si="244"/>
        <v>1</v>
      </c>
      <c r="BH346" t="str">
        <f t="shared" si="245"/>
        <v>S, blank</v>
      </c>
      <c r="BI346">
        <f t="shared" si="246"/>
        <v>2</v>
      </c>
      <c r="BK346">
        <f t="shared" si="247"/>
        <v>-8.7462856143731463E-2</v>
      </c>
      <c r="BL346">
        <f t="shared" si="254"/>
        <v>-0.2148129459049134</v>
      </c>
      <c r="BM346">
        <f t="shared" si="255"/>
        <v>0</v>
      </c>
      <c r="BN346">
        <f t="shared" si="256"/>
        <v>0.58848265759808793</v>
      </c>
      <c r="BO346">
        <f t="shared" si="257"/>
        <v>-1.1543150029727813</v>
      </c>
      <c r="BP346">
        <f t="shared" si="258"/>
        <v>0.20600596510609481</v>
      </c>
      <c r="BQ346">
        <f t="shared" si="259"/>
        <v>0.44377010170938269</v>
      </c>
      <c r="BR346">
        <f t="shared" si="260"/>
        <v>-0.13196937436222192</v>
      </c>
      <c r="BS346">
        <f t="shared" si="261"/>
        <v>0.1296081776499752</v>
      </c>
      <c r="BT346">
        <f t="shared" si="248"/>
        <v>-0.52064632557427459</v>
      </c>
      <c r="BV346">
        <f t="shared" si="249"/>
        <v>-0.74133960289438205</v>
      </c>
      <c r="BW346">
        <f t="shared" si="250"/>
        <v>0.47647520024678397</v>
      </c>
      <c r="BX346">
        <f t="shared" si="251"/>
        <v>0.32271127897518631</v>
      </c>
      <c r="BY346">
        <f t="shared" si="252"/>
        <v>0.67728872102481374</v>
      </c>
      <c r="BZ346">
        <f t="shared" si="253"/>
        <v>-0.38965762574976398</v>
      </c>
    </row>
    <row r="347" spans="1:78" x14ac:dyDescent="0.3">
      <c r="A347" t="s">
        <v>2820</v>
      </c>
      <c r="B347" t="s">
        <v>2838</v>
      </c>
      <c r="C347" t="s">
        <v>2851</v>
      </c>
      <c r="D347" t="s">
        <v>2838</v>
      </c>
      <c r="E347" t="s">
        <v>20</v>
      </c>
      <c r="F347">
        <v>0</v>
      </c>
      <c r="G347">
        <v>0</v>
      </c>
      <c r="H347" t="s">
        <v>2843</v>
      </c>
      <c r="I347">
        <v>2</v>
      </c>
      <c r="J347">
        <v>-11.613432440426715</v>
      </c>
      <c r="K347">
        <v>-42.171718189759716</v>
      </c>
      <c r="L347">
        <v>70.538774768379497</v>
      </c>
      <c r="M347">
        <v>-33.757758935166962</v>
      </c>
      <c r="N347">
        <v>-108.67008854708662</v>
      </c>
      <c r="O347">
        <v>-14.754319664473872</v>
      </c>
      <c r="P347">
        <v>-22.013681658285037</v>
      </c>
      <c r="Q347">
        <v>-22.422560732600829</v>
      </c>
      <c r="R347">
        <v>25.957134405206311</v>
      </c>
      <c r="S347">
        <v>0</v>
      </c>
      <c r="T347">
        <v>2</v>
      </c>
      <c r="U347" t="s">
        <v>2818</v>
      </c>
      <c r="W347">
        <f t="shared" si="219"/>
        <v>-8.5268679762827468E-2</v>
      </c>
      <c r="X347">
        <f t="shared" si="220"/>
        <v>-0.21927540312111751</v>
      </c>
      <c r="Y347">
        <f t="shared" si="221"/>
        <v>-0.23352397279266615</v>
      </c>
      <c r="Z347">
        <f t="shared" si="222"/>
        <v>-0.24557244416175711</v>
      </c>
      <c r="AA347">
        <f t="shared" si="223"/>
        <v>-1.1909036060913412</v>
      </c>
      <c r="AB347">
        <f t="shared" si="224"/>
        <v>-6.7444200102322438E-2</v>
      </c>
      <c r="AC347">
        <f t="shared" si="225"/>
        <v>-0.15242674717787899</v>
      </c>
      <c r="AD347">
        <f t="shared" si="226"/>
        <v>-0.14484805481342802</v>
      </c>
      <c r="AE347">
        <f t="shared" si="227"/>
        <v>0.184715495640593</v>
      </c>
      <c r="AF347">
        <f t="shared" si="228"/>
        <v>-0.5239687488631376</v>
      </c>
      <c r="AH347">
        <f t="shared" si="229"/>
        <v>-2.6785163612458831</v>
      </c>
      <c r="AI347">
        <f t="shared" si="230"/>
        <v>6.8664952604275367E-2</v>
      </c>
      <c r="AJ347">
        <f t="shared" si="231"/>
        <v>6.4253021900777044E-2</v>
      </c>
      <c r="AK347">
        <f t="shared" si="232"/>
        <v>0.93574697809922291</v>
      </c>
      <c r="AL347">
        <f t="shared" si="233"/>
        <v>-6.6410161591834924E-2</v>
      </c>
      <c r="AN347">
        <f>VLOOKUP(J347,counts!$W$8:$Z$13,4,FALSE)</f>
        <v>52</v>
      </c>
      <c r="AO347">
        <f>VLOOKUP(K347,counts!$W$17:$Z$23,4,FALSE)</f>
        <v>48</v>
      </c>
      <c r="AP347">
        <f>VLOOKUP(L347,counts!$W$27:$Z$33,4,FALSE)</f>
        <v>47</v>
      </c>
      <c r="AQ347">
        <f>VLOOKUP(M347,counts!$W$38:$Z$49,4,FALSE)</f>
        <v>47</v>
      </c>
      <c r="AR347">
        <f>VLOOKUP(N347,counts!$W$53:$Z$54,4,FALSE)</f>
        <v>20</v>
      </c>
      <c r="AS347">
        <f>VLOOKUP(O347,counts!$W$58:$Z$62,4,FALSE)</f>
        <v>52</v>
      </c>
      <c r="AT347">
        <f>VLOOKUP(P347,counts!$W$66:$Z$69,4,FALSE)</f>
        <v>50</v>
      </c>
      <c r="AU347">
        <f>VLOOKUP(Q347,counts!$W$73:$Z$75,4,FALSE)</f>
        <v>50</v>
      </c>
      <c r="AV347">
        <f>VLOOKUP(R347,counts!$W$79:$Z$81,4,FALSE)</f>
        <v>59</v>
      </c>
      <c r="AW347">
        <f t="shared" si="234"/>
        <v>425</v>
      </c>
      <c r="AX347">
        <f t="shared" si="235"/>
        <v>0</v>
      </c>
      <c r="AY347">
        <f t="shared" si="236"/>
        <v>2</v>
      </c>
      <c r="AZ347" t="str">
        <f t="shared" si="237"/>
        <v>Train</v>
      </c>
      <c r="BA347" t="str">
        <f t="shared" si="238"/>
        <v>18-30</v>
      </c>
      <c r="BB347" t="str">
        <f t="shared" si="239"/>
        <v>Blank</v>
      </c>
      <c r="BC347" t="str">
        <f t="shared" si="240"/>
        <v>41-100</v>
      </c>
      <c r="BD347" t="str">
        <f t="shared" si="241"/>
        <v>Blank</v>
      </c>
      <c r="BE347" t="str">
        <f t="shared" si="242"/>
        <v>male</v>
      </c>
      <c r="BF347">
        <f t="shared" si="243"/>
        <v>0</v>
      </c>
      <c r="BG347">
        <f t="shared" si="244"/>
        <v>0</v>
      </c>
      <c r="BH347" t="str">
        <f t="shared" si="245"/>
        <v>S, blank</v>
      </c>
      <c r="BI347">
        <f t="shared" si="246"/>
        <v>2</v>
      </c>
      <c r="BK347">
        <f t="shared" si="247"/>
        <v>-8.7462856143731463E-2</v>
      </c>
      <c r="BL347">
        <f t="shared" si="254"/>
        <v>-0.2148129459049134</v>
      </c>
      <c r="BM347">
        <f t="shared" si="255"/>
        <v>0</v>
      </c>
      <c r="BN347">
        <f t="shared" si="256"/>
        <v>-0.24005469764357676</v>
      </c>
      <c r="BO347">
        <f t="shared" si="257"/>
        <v>-1.1543150029727813</v>
      </c>
      <c r="BP347">
        <f t="shared" si="258"/>
        <v>-6.3943938845999151E-2</v>
      </c>
      <c r="BQ347">
        <f t="shared" si="259"/>
        <v>-0.12308910231949276</v>
      </c>
      <c r="BR347">
        <f t="shared" si="260"/>
        <v>-0.13196937436222192</v>
      </c>
      <c r="BS347">
        <f t="shared" si="261"/>
        <v>0.1296081776499752</v>
      </c>
      <c r="BT347">
        <f t="shared" si="248"/>
        <v>-0.52064632557427459</v>
      </c>
      <c r="BV347">
        <f t="shared" si="249"/>
        <v>-2.4066860661170164</v>
      </c>
      <c r="BW347">
        <f t="shared" si="250"/>
        <v>9.0113430248252288E-2</v>
      </c>
      <c r="BX347">
        <f t="shared" si="251"/>
        <v>8.2664269375830643E-2</v>
      </c>
      <c r="BY347">
        <f t="shared" si="252"/>
        <v>0.9173357306241694</v>
      </c>
      <c r="BZ347">
        <f t="shared" si="253"/>
        <v>-8.6281755274661129E-2</v>
      </c>
    </row>
    <row r="348" spans="1:78" x14ac:dyDescent="0.3">
      <c r="A348" t="s">
        <v>2810</v>
      </c>
      <c r="B348" t="s">
        <v>2838</v>
      </c>
      <c r="C348" t="s">
        <v>2850</v>
      </c>
      <c r="D348" t="s">
        <v>2836</v>
      </c>
      <c r="E348" t="s">
        <v>20</v>
      </c>
      <c r="F348">
        <v>0</v>
      </c>
      <c r="G348">
        <v>0</v>
      </c>
      <c r="H348" t="s">
        <v>2843</v>
      </c>
      <c r="I348">
        <v>2</v>
      </c>
      <c r="J348">
        <v>32.769878926258563</v>
      </c>
      <c r="K348">
        <v>-42.171718189759716</v>
      </c>
      <c r="L348">
        <v>-9.6115457513775127</v>
      </c>
      <c r="M348">
        <v>105.0698932972212</v>
      </c>
      <c r="N348">
        <v>-108.67008854708662</v>
      </c>
      <c r="O348">
        <v>-14.754319664473872</v>
      </c>
      <c r="P348">
        <v>-22.013681658285037</v>
      </c>
      <c r="Q348">
        <v>-22.422560732600829</v>
      </c>
      <c r="R348">
        <v>25.957134405206311</v>
      </c>
      <c r="S348">
        <v>0</v>
      </c>
      <c r="T348">
        <v>2</v>
      </c>
      <c r="U348" t="s">
        <v>2818</v>
      </c>
      <c r="W348">
        <f t="shared" si="219"/>
        <v>0.24060451777399761</v>
      </c>
      <c r="X348">
        <f t="shared" si="220"/>
        <v>-0.21927540312111751</v>
      </c>
      <c r="Y348">
        <f t="shared" si="221"/>
        <v>3.1819752411496448E-2</v>
      </c>
      <c r="Z348">
        <f t="shared" si="222"/>
        <v>0.76433600211340613</v>
      </c>
      <c r="AA348">
        <f t="shared" si="223"/>
        <v>-1.1909036060913412</v>
      </c>
      <c r="AB348">
        <f t="shared" si="224"/>
        <v>-6.7444200102322438E-2</v>
      </c>
      <c r="AC348">
        <f t="shared" si="225"/>
        <v>-0.15242674717787899</v>
      </c>
      <c r="AD348">
        <f t="shared" si="226"/>
        <v>-0.14484805481342802</v>
      </c>
      <c r="AE348">
        <f t="shared" si="227"/>
        <v>0.184715495640593</v>
      </c>
      <c r="AF348">
        <f t="shared" si="228"/>
        <v>-0.5239687488631376</v>
      </c>
      <c r="AH348">
        <f t="shared" si="229"/>
        <v>-1.0773909922297324</v>
      </c>
      <c r="AI348">
        <f t="shared" si="230"/>
        <v>0.34048268981596475</v>
      </c>
      <c r="AJ348">
        <f t="shared" si="231"/>
        <v>0.25400006460561586</v>
      </c>
      <c r="AK348">
        <f t="shared" si="232"/>
        <v>0.74599993539438414</v>
      </c>
      <c r="AL348">
        <f t="shared" si="233"/>
        <v>-0.29302976538108216</v>
      </c>
      <c r="AN348">
        <f>VLOOKUP(J348,counts!$W$8:$Z$13,4,FALSE)</f>
        <v>61</v>
      </c>
      <c r="AO348">
        <f>VLOOKUP(K348,counts!$W$17:$Z$23,4,FALSE)</f>
        <v>48</v>
      </c>
      <c r="AP348">
        <f>VLOOKUP(L348,counts!$W$27:$Z$33,4,FALSE)</f>
        <v>55</v>
      </c>
      <c r="AQ348">
        <f>VLOOKUP(M348,counts!$W$38:$Z$49,4,FALSE)</f>
        <v>76</v>
      </c>
      <c r="AR348">
        <f>VLOOKUP(N348,counts!$W$53:$Z$54,4,FALSE)</f>
        <v>20</v>
      </c>
      <c r="AS348">
        <f>VLOOKUP(O348,counts!$W$58:$Z$62,4,FALSE)</f>
        <v>52</v>
      </c>
      <c r="AT348">
        <f>VLOOKUP(P348,counts!$W$66:$Z$69,4,FALSE)</f>
        <v>50</v>
      </c>
      <c r="AU348">
        <f>VLOOKUP(Q348,counts!$W$73:$Z$75,4,FALSE)</f>
        <v>50</v>
      </c>
      <c r="AV348">
        <f>VLOOKUP(R348,counts!$W$79:$Z$81,4,FALSE)</f>
        <v>59</v>
      </c>
      <c r="AW348">
        <f t="shared" si="234"/>
        <v>471</v>
      </c>
      <c r="AX348">
        <f t="shared" si="235"/>
        <v>0</v>
      </c>
      <c r="AY348">
        <f t="shared" si="236"/>
        <v>2</v>
      </c>
      <c r="AZ348" t="str">
        <f t="shared" si="237"/>
        <v>Train</v>
      </c>
      <c r="BA348" t="str">
        <f t="shared" si="238"/>
        <v>31-40</v>
      </c>
      <c r="BB348" t="str">
        <f t="shared" si="239"/>
        <v>Blank</v>
      </c>
      <c r="BC348" t="str">
        <f t="shared" si="240"/>
        <v>11-20</v>
      </c>
      <c r="BD348" t="str">
        <f t="shared" si="241"/>
        <v>PA</v>
      </c>
      <c r="BE348" t="str">
        <f t="shared" si="242"/>
        <v>male</v>
      </c>
      <c r="BF348">
        <f t="shared" si="243"/>
        <v>0</v>
      </c>
      <c r="BG348">
        <f t="shared" si="244"/>
        <v>0</v>
      </c>
      <c r="BH348" t="str">
        <f t="shared" si="245"/>
        <v>S, blank</v>
      </c>
      <c r="BI348">
        <f t="shared" si="246"/>
        <v>2</v>
      </c>
      <c r="BK348">
        <f t="shared" si="247"/>
        <v>0.24679587375027071</v>
      </c>
      <c r="BL348">
        <f t="shared" si="254"/>
        <v>-0.2148129459049134</v>
      </c>
      <c r="BM348">
        <f t="shared" si="255"/>
        <v>0</v>
      </c>
      <c r="BN348">
        <f t="shared" si="256"/>
        <v>0.74716220100238595</v>
      </c>
      <c r="BO348">
        <f t="shared" si="257"/>
        <v>-1.1543150029727813</v>
      </c>
      <c r="BP348">
        <f t="shared" si="258"/>
        <v>-6.3943938845999151E-2</v>
      </c>
      <c r="BQ348">
        <f t="shared" si="259"/>
        <v>-0.12308910231949276</v>
      </c>
      <c r="BR348">
        <f t="shared" si="260"/>
        <v>-0.13196937436222192</v>
      </c>
      <c r="BS348">
        <f t="shared" si="261"/>
        <v>0.1296081776499752</v>
      </c>
      <c r="BT348">
        <f t="shared" si="248"/>
        <v>-0.52064632557427459</v>
      </c>
      <c r="BV348">
        <f t="shared" si="249"/>
        <v>-1.0852104375770513</v>
      </c>
      <c r="BW348">
        <f t="shared" si="250"/>
        <v>0.33783068614290018</v>
      </c>
      <c r="BX348">
        <f t="shared" si="251"/>
        <v>0.2525212567196376</v>
      </c>
      <c r="BY348">
        <f t="shared" si="252"/>
        <v>0.74747874328036246</v>
      </c>
      <c r="BZ348">
        <f t="shared" si="253"/>
        <v>-0.29104941120476424</v>
      </c>
    </row>
    <row r="349" spans="1:78" x14ac:dyDescent="0.3">
      <c r="A349" t="s">
        <v>2820</v>
      </c>
      <c r="B349" t="s">
        <v>2838</v>
      </c>
      <c r="C349" t="s">
        <v>2849</v>
      </c>
      <c r="D349" t="s">
        <v>2838</v>
      </c>
      <c r="E349" t="s">
        <v>15</v>
      </c>
      <c r="F349">
        <v>2</v>
      </c>
      <c r="G349">
        <v>1</v>
      </c>
      <c r="H349" t="s">
        <v>2843</v>
      </c>
      <c r="I349">
        <v>2</v>
      </c>
      <c r="J349">
        <v>-11.613432440426715</v>
      </c>
      <c r="K349">
        <v>-42.171718189759716</v>
      </c>
      <c r="L349">
        <v>40.172297072540438</v>
      </c>
      <c r="M349">
        <v>-33.757758935166962</v>
      </c>
      <c r="N349">
        <v>151.41878811967541</v>
      </c>
      <c r="O349">
        <v>47.533478806865013</v>
      </c>
      <c r="P349">
        <v>79.365382998232107</v>
      </c>
      <c r="Q349">
        <v>-22.422560732600829</v>
      </c>
      <c r="R349">
        <v>25.957134405206311</v>
      </c>
      <c r="S349">
        <v>1</v>
      </c>
      <c r="T349">
        <v>2</v>
      </c>
      <c r="U349" t="s">
        <v>2818</v>
      </c>
      <c r="W349">
        <f t="shared" si="219"/>
        <v>-8.5268679762827468E-2</v>
      </c>
      <c r="X349">
        <f t="shared" si="220"/>
        <v>-0.21927540312111751</v>
      </c>
      <c r="Y349">
        <f t="shared" si="221"/>
        <v>-0.13299344140000791</v>
      </c>
      <c r="Z349">
        <f t="shared" si="222"/>
        <v>-0.24557244416175711</v>
      </c>
      <c r="AA349">
        <f t="shared" si="223"/>
        <v>1.6593819257225275</v>
      </c>
      <c r="AB349">
        <f t="shared" si="224"/>
        <v>0.21728263512745474</v>
      </c>
      <c r="AC349">
        <f t="shared" si="225"/>
        <v>0.54954038841540609</v>
      </c>
      <c r="AD349">
        <f t="shared" si="226"/>
        <v>-0.14484805481342802</v>
      </c>
      <c r="AE349">
        <f t="shared" si="227"/>
        <v>0.184715495640593</v>
      </c>
      <c r="AF349">
        <f t="shared" si="228"/>
        <v>-0.5239687488631376</v>
      </c>
      <c r="AH349">
        <f t="shared" si="229"/>
        <v>1.2589936727837059</v>
      </c>
      <c r="AI349">
        <f t="shared" si="230"/>
        <v>3.5218755442625107</v>
      </c>
      <c r="AJ349">
        <f t="shared" si="231"/>
        <v>0.77885282551200918</v>
      </c>
      <c r="AK349">
        <f t="shared" si="232"/>
        <v>0.77885282551200918</v>
      </c>
      <c r="AL349">
        <f t="shared" si="233"/>
        <v>-0.24993317841612936</v>
      </c>
      <c r="AN349">
        <f>VLOOKUP(J349,counts!$W$8:$Z$13,4,FALSE)</f>
        <v>52</v>
      </c>
      <c r="AO349">
        <f>VLOOKUP(K349,counts!$W$17:$Z$23,4,FALSE)</f>
        <v>48</v>
      </c>
      <c r="AP349">
        <f>VLOOKUP(L349,counts!$W$27:$Z$33,4,FALSE)</f>
        <v>50</v>
      </c>
      <c r="AQ349">
        <f>VLOOKUP(M349,counts!$W$38:$Z$49,4,FALSE)</f>
        <v>47</v>
      </c>
      <c r="AR349">
        <f>VLOOKUP(N349,counts!$W$53:$Z$54,4,FALSE)</f>
        <v>102</v>
      </c>
      <c r="AS349">
        <f>VLOOKUP(O349,counts!$W$58:$Z$62,4,FALSE)</f>
        <v>60</v>
      </c>
      <c r="AT349">
        <f>VLOOKUP(P349,counts!$W$66:$Z$69,4,FALSE)</f>
        <v>70</v>
      </c>
      <c r="AU349">
        <f>VLOOKUP(Q349,counts!$W$73:$Z$75,4,FALSE)</f>
        <v>50</v>
      </c>
      <c r="AV349">
        <f>VLOOKUP(R349,counts!$W$79:$Z$81,4,FALSE)</f>
        <v>59</v>
      </c>
      <c r="AW349">
        <f t="shared" si="234"/>
        <v>538</v>
      </c>
      <c r="AX349">
        <f t="shared" si="235"/>
        <v>1</v>
      </c>
      <c r="AY349">
        <f t="shared" si="236"/>
        <v>2</v>
      </c>
      <c r="AZ349" t="str">
        <f t="shared" si="237"/>
        <v>Train</v>
      </c>
      <c r="BA349" t="str">
        <f t="shared" si="238"/>
        <v>18-30</v>
      </c>
      <c r="BB349" t="str">
        <f t="shared" si="239"/>
        <v>Blank</v>
      </c>
      <c r="BC349" t="str">
        <f t="shared" si="240"/>
        <v>21-30</v>
      </c>
      <c r="BD349" t="str">
        <f t="shared" si="241"/>
        <v>Blank</v>
      </c>
      <c r="BE349" t="str">
        <f t="shared" si="242"/>
        <v>female</v>
      </c>
      <c r="BF349">
        <f t="shared" si="243"/>
        <v>2</v>
      </c>
      <c r="BG349">
        <f t="shared" si="244"/>
        <v>1</v>
      </c>
      <c r="BH349" t="str">
        <f t="shared" si="245"/>
        <v>S, blank</v>
      </c>
      <c r="BI349">
        <f t="shared" si="246"/>
        <v>2</v>
      </c>
      <c r="BK349">
        <f t="shared" si="247"/>
        <v>-8.7462856143731463E-2</v>
      </c>
      <c r="BL349">
        <f t="shared" si="254"/>
        <v>-0.2148129459049134</v>
      </c>
      <c r="BM349">
        <f t="shared" si="255"/>
        <v>0</v>
      </c>
      <c r="BN349">
        <f t="shared" si="256"/>
        <v>-0.24005469764357676</v>
      </c>
      <c r="BO349">
        <f t="shared" si="257"/>
        <v>1.608400077660413</v>
      </c>
      <c r="BP349">
        <f t="shared" si="258"/>
        <v>0.20600596510609481</v>
      </c>
      <c r="BQ349">
        <f t="shared" si="259"/>
        <v>0.44377010170938269</v>
      </c>
      <c r="BR349">
        <f t="shared" si="260"/>
        <v>-0.13196937436222192</v>
      </c>
      <c r="BS349">
        <f t="shared" si="261"/>
        <v>0.1296081776499752</v>
      </c>
      <c r="BT349">
        <f t="shared" si="248"/>
        <v>-0.52064632557427459</v>
      </c>
      <c r="BV349">
        <f t="shared" si="249"/>
        <v>1.1928381224971476</v>
      </c>
      <c r="BW349">
        <f t="shared" si="250"/>
        <v>3.2964235976607239</v>
      </c>
      <c r="BX349">
        <f t="shared" si="251"/>
        <v>0.76724827585797861</v>
      </c>
      <c r="BY349">
        <f t="shared" si="252"/>
        <v>0.76724827585797861</v>
      </c>
      <c r="BZ349">
        <f t="shared" si="253"/>
        <v>-0.26494483265590973</v>
      </c>
    </row>
    <row r="350" spans="1:78" x14ac:dyDescent="0.3">
      <c r="A350" t="s">
        <v>2820</v>
      </c>
      <c r="B350" t="s">
        <v>2838</v>
      </c>
      <c r="C350" t="s">
        <v>2849</v>
      </c>
      <c r="D350" t="s">
        <v>2836</v>
      </c>
      <c r="E350" t="s">
        <v>15</v>
      </c>
      <c r="F350">
        <v>0</v>
      </c>
      <c r="G350">
        <v>0</v>
      </c>
      <c r="H350" t="s">
        <v>2843</v>
      </c>
      <c r="I350">
        <v>2</v>
      </c>
      <c r="J350">
        <v>-11.613432440426715</v>
      </c>
      <c r="K350">
        <v>-42.171718189759716</v>
      </c>
      <c r="L350">
        <v>40.172297072540438</v>
      </c>
      <c r="M350">
        <v>105.0698932972212</v>
      </c>
      <c r="N350">
        <v>151.41878811967541</v>
      </c>
      <c r="O350">
        <v>-14.754319664473872</v>
      </c>
      <c r="P350">
        <v>-22.013681658285037</v>
      </c>
      <c r="Q350">
        <v>-22.422560732600829</v>
      </c>
      <c r="R350">
        <v>25.957134405206311</v>
      </c>
      <c r="S350">
        <v>0</v>
      </c>
      <c r="T350">
        <v>2</v>
      </c>
      <c r="U350" t="s">
        <v>2818</v>
      </c>
      <c r="W350">
        <f t="shared" si="219"/>
        <v>-8.5268679762827468E-2</v>
      </c>
      <c r="X350">
        <f t="shared" si="220"/>
        <v>-0.21927540312111751</v>
      </c>
      <c r="Y350">
        <f t="shared" si="221"/>
        <v>-0.13299344140000791</v>
      </c>
      <c r="Z350">
        <f t="shared" si="222"/>
        <v>0.76433600211340613</v>
      </c>
      <c r="AA350">
        <f t="shared" si="223"/>
        <v>1.6593819257225275</v>
      </c>
      <c r="AB350">
        <f t="shared" si="224"/>
        <v>-6.7444200102322438E-2</v>
      </c>
      <c r="AC350">
        <f t="shared" si="225"/>
        <v>-0.15242674717787899</v>
      </c>
      <c r="AD350">
        <f t="shared" si="226"/>
        <v>-0.14484805481342802</v>
      </c>
      <c r="AE350">
        <f t="shared" si="227"/>
        <v>0.184715495640593</v>
      </c>
      <c r="AF350">
        <f t="shared" si="228"/>
        <v>-0.5239687488631376</v>
      </c>
      <c r="AH350">
        <f t="shared" si="229"/>
        <v>1.2822081482358065</v>
      </c>
      <c r="AI350">
        <f t="shared" si="230"/>
        <v>3.604590414153038</v>
      </c>
      <c r="AJ350">
        <f t="shared" si="231"/>
        <v>0.78282541766878555</v>
      </c>
      <c r="AK350">
        <f t="shared" si="232"/>
        <v>0.21717458233121445</v>
      </c>
      <c r="AL350">
        <f t="shared" si="233"/>
        <v>-1.5270537220279898</v>
      </c>
      <c r="AN350">
        <f>VLOOKUP(J350,counts!$W$8:$Z$13,4,FALSE)</f>
        <v>52</v>
      </c>
      <c r="AO350">
        <f>VLOOKUP(K350,counts!$W$17:$Z$23,4,FALSE)</f>
        <v>48</v>
      </c>
      <c r="AP350">
        <f>VLOOKUP(L350,counts!$W$27:$Z$33,4,FALSE)</f>
        <v>50</v>
      </c>
      <c r="AQ350">
        <f>VLOOKUP(M350,counts!$W$38:$Z$49,4,FALSE)</f>
        <v>76</v>
      </c>
      <c r="AR350">
        <f>VLOOKUP(N350,counts!$W$53:$Z$54,4,FALSE)</f>
        <v>102</v>
      </c>
      <c r="AS350">
        <f>VLOOKUP(O350,counts!$W$58:$Z$62,4,FALSE)</f>
        <v>52</v>
      </c>
      <c r="AT350">
        <f>VLOOKUP(P350,counts!$W$66:$Z$69,4,FALSE)</f>
        <v>50</v>
      </c>
      <c r="AU350">
        <f>VLOOKUP(Q350,counts!$W$73:$Z$75,4,FALSE)</f>
        <v>50</v>
      </c>
      <c r="AV350">
        <f>VLOOKUP(R350,counts!$W$79:$Z$81,4,FALSE)</f>
        <v>59</v>
      </c>
      <c r="AW350">
        <f t="shared" si="234"/>
        <v>539</v>
      </c>
      <c r="AX350">
        <f t="shared" si="235"/>
        <v>0</v>
      </c>
      <c r="AY350">
        <f t="shared" si="236"/>
        <v>2</v>
      </c>
      <c r="AZ350" t="str">
        <f t="shared" si="237"/>
        <v>Train</v>
      </c>
      <c r="BA350" t="str">
        <f t="shared" si="238"/>
        <v>18-30</v>
      </c>
      <c r="BB350" t="str">
        <f t="shared" si="239"/>
        <v>Blank</v>
      </c>
      <c r="BC350" t="str">
        <f t="shared" si="240"/>
        <v>21-30</v>
      </c>
      <c r="BD350" t="str">
        <f t="shared" si="241"/>
        <v>PA</v>
      </c>
      <c r="BE350" t="str">
        <f t="shared" si="242"/>
        <v>female</v>
      </c>
      <c r="BF350">
        <f t="shared" si="243"/>
        <v>0</v>
      </c>
      <c r="BG350">
        <f t="shared" si="244"/>
        <v>0</v>
      </c>
      <c r="BH350" t="str">
        <f t="shared" si="245"/>
        <v>S, blank</v>
      </c>
      <c r="BI350">
        <f t="shared" si="246"/>
        <v>2</v>
      </c>
      <c r="BK350">
        <f t="shared" si="247"/>
        <v>-8.7462856143731463E-2</v>
      </c>
      <c r="BL350">
        <f t="shared" si="254"/>
        <v>-0.2148129459049134</v>
      </c>
      <c r="BM350">
        <f t="shared" si="255"/>
        <v>0</v>
      </c>
      <c r="BN350">
        <f t="shared" si="256"/>
        <v>0.74716220100238595</v>
      </c>
      <c r="BO350">
        <f t="shared" si="257"/>
        <v>1.608400077660413</v>
      </c>
      <c r="BP350">
        <f t="shared" si="258"/>
        <v>-6.3943938845999151E-2</v>
      </c>
      <c r="BQ350">
        <f t="shared" si="259"/>
        <v>-0.12308910231949276</v>
      </c>
      <c r="BR350">
        <f t="shared" si="260"/>
        <v>-0.13196937436222192</v>
      </c>
      <c r="BS350">
        <f t="shared" si="261"/>
        <v>0.1296081776499752</v>
      </c>
      <c r="BT350">
        <f t="shared" si="248"/>
        <v>-0.52064632557427459</v>
      </c>
      <c r="BV350">
        <f t="shared" si="249"/>
        <v>1.343245913162141</v>
      </c>
      <c r="BW350">
        <f t="shared" si="250"/>
        <v>3.831459929362663</v>
      </c>
      <c r="BX350">
        <f t="shared" si="251"/>
        <v>0.79302322390741342</v>
      </c>
      <c r="BY350">
        <f t="shared" si="252"/>
        <v>0.20697677609258658</v>
      </c>
      <c r="BZ350">
        <f t="shared" si="253"/>
        <v>-1.5751486848002865</v>
      </c>
    </row>
    <row r="351" spans="1:78" x14ac:dyDescent="0.3">
      <c r="A351" t="s">
        <v>2821</v>
      </c>
      <c r="B351" t="s">
        <v>2838</v>
      </c>
      <c r="C351" t="s">
        <v>2850</v>
      </c>
      <c r="D351" t="s">
        <v>2838</v>
      </c>
      <c r="E351" t="s">
        <v>20</v>
      </c>
      <c r="F351">
        <v>0</v>
      </c>
      <c r="G351">
        <v>0</v>
      </c>
      <c r="H351" t="s">
        <v>527</v>
      </c>
      <c r="I351">
        <v>2</v>
      </c>
      <c r="J351">
        <v>-3.7643689058441341</v>
      </c>
      <c r="K351">
        <v>-42.171718189759716</v>
      </c>
      <c r="L351">
        <v>-9.6115457513775127</v>
      </c>
      <c r="M351">
        <v>-33.757758935166962</v>
      </c>
      <c r="N351">
        <v>-108.67008854708662</v>
      </c>
      <c r="O351">
        <v>-14.754319664473872</v>
      </c>
      <c r="P351">
        <v>-22.013681658285037</v>
      </c>
      <c r="Q351">
        <v>-11.405315820044242</v>
      </c>
      <c r="R351">
        <v>25.957134405206311</v>
      </c>
      <c r="S351">
        <v>0</v>
      </c>
      <c r="T351">
        <v>2</v>
      </c>
      <c r="U351" t="s">
        <v>2818</v>
      </c>
      <c r="W351">
        <f t="shared" si="219"/>
        <v>-2.7638923151110589E-2</v>
      </c>
      <c r="X351">
        <f t="shared" si="220"/>
        <v>-0.21927540312111751</v>
      </c>
      <c r="Y351">
        <f t="shared" si="221"/>
        <v>3.1819752411496448E-2</v>
      </c>
      <c r="Z351">
        <f t="shared" si="222"/>
        <v>-0.24557244416175711</v>
      </c>
      <c r="AA351">
        <f t="shared" si="223"/>
        <v>-1.1909036060913412</v>
      </c>
      <c r="AB351">
        <f t="shared" si="224"/>
        <v>-6.7444200102322438E-2</v>
      </c>
      <c r="AC351">
        <f t="shared" si="225"/>
        <v>-0.15242674717787899</v>
      </c>
      <c r="AD351">
        <f t="shared" si="226"/>
        <v>-7.3677481834814665E-2</v>
      </c>
      <c r="AE351">
        <f t="shared" si="227"/>
        <v>0.184715495640593</v>
      </c>
      <c r="AF351">
        <f t="shared" si="228"/>
        <v>-0.5239687488631376</v>
      </c>
      <c r="AH351">
        <f t="shared" si="229"/>
        <v>-2.2843723064513908</v>
      </c>
      <c r="AI351">
        <f t="shared" si="230"/>
        <v>0.10183796508212831</v>
      </c>
      <c r="AJ351">
        <f t="shared" si="231"/>
        <v>9.2425536521186707E-2</v>
      </c>
      <c r="AK351">
        <f t="shared" si="232"/>
        <v>0.90757446347881332</v>
      </c>
      <c r="AL351">
        <f t="shared" si="233"/>
        <v>-9.697966278914899E-2</v>
      </c>
      <c r="AN351">
        <f>VLOOKUP(J351,counts!$W$8:$Z$13,4,FALSE)</f>
        <v>53</v>
      </c>
      <c r="AO351">
        <f>VLOOKUP(K351,counts!$W$17:$Z$23,4,FALSE)</f>
        <v>48</v>
      </c>
      <c r="AP351">
        <f>VLOOKUP(L351,counts!$W$27:$Z$33,4,FALSE)</f>
        <v>55</v>
      </c>
      <c r="AQ351">
        <f>VLOOKUP(M351,counts!$W$38:$Z$49,4,FALSE)</f>
        <v>47</v>
      </c>
      <c r="AR351">
        <f>VLOOKUP(N351,counts!$W$53:$Z$54,4,FALSE)</f>
        <v>20</v>
      </c>
      <c r="AS351">
        <f>VLOOKUP(O351,counts!$W$58:$Z$62,4,FALSE)</f>
        <v>52</v>
      </c>
      <c r="AT351">
        <f>VLOOKUP(P351,counts!$W$66:$Z$69,4,FALSE)</f>
        <v>50</v>
      </c>
      <c r="AU351">
        <f>VLOOKUP(Q351,counts!$W$73:$Z$75,4,FALSE)</f>
        <v>52</v>
      </c>
      <c r="AV351">
        <f>VLOOKUP(R351,counts!$W$79:$Z$81,4,FALSE)</f>
        <v>59</v>
      </c>
      <c r="AW351">
        <f t="shared" si="234"/>
        <v>436</v>
      </c>
      <c r="AX351">
        <f t="shared" si="235"/>
        <v>0</v>
      </c>
      <c r="AY351">
        <f t="shared" si="236"/>
        <v>2</v>
      </c>
      <c r="AZ351" t="str">
        <f t="shared" si="237"/>
        <v>Train</v>
      </c>
      <c r="BA351" t="str">
        <f t="shared" si="238"/>
        <v>0-17</v>
      </c>
      <c r="BB351" t="str">
        <f t="shared" si="239"/>
        <v>Blank</v>
      </c>
      <c r="BC351" t="str">
        <f t="shared" si="240"/>
        <v>11-20</v>
      </c>
      <c r="BD351" t="str">
        <f t="shared" si="241"/>
        <v>Blank</v>
      </c>
      <c r="BE351" t="str">
        <f t="shared" si="242"/>
        <v>male</v>
      </c>
      <c r="BF351">
        <f t="shared" si="243"/>
        <v>0</v>
      </c>
      <c r="BG351">
        <f t="shared" si="244"/>
        <v>0</v>
      </c>
      <c r="BH351" t="str">
        <f t="shared" si="245"/>
        <v>Q</v>
      </c>
      <c r="BI351">
        <f t="shared" si="246"/>
        <v>2</v>
      </c>
      <c r="BK351">
        <f t="shared" si="247"/>
        <v>-2.8350141766673408E-2</v>
      </c>
      <c r="BL351">
        <f t="shared" si="254"/>
        <v>-0.2148129459049134</v>
      </c>
      <c r="BM351">
        <f t="shared" si="255"/>
        <v>0</v>
      </c>
      <c r="BN351">
        <f t="shared" si="256"/>
        <v>-0.24005469764357676</v>
      </c>
      <c r="BO351">
        <f t="shared" si="257"/>
        <v>-1.1543150029727813</v>
      </c>
      <c r="BP351">
        <f t="shared" si="258"/>
        <v>-6.3943938845999151E-2</v>
      </c>
      <c r="BQ351">
        <f t="shared" si="259"/>
        <v>-0.12308910231949276</v>
      </c>
      <c r="BR351">
        <f t="shared" si="260"/>
        <v>-6.7126694900034548E-2</v>
      </c>
      <c r="BS351">
        <f t="shared" si="261"/>
        <v>0.1296081776499752</v>
      </c>
      <c r="BT351">
        <f t="shared" si="248"/>
        <v>-0.52064632557427459</v>
      </c>
      <c r="BV351">
        <f t="shared" si="249"/>
        <v>-2.2827306722777712</v>
      </c>
      <c r="BW351">
        <f t="shared" si="250"/>
        <v>0.10200528306566251</v>
      </c>
      <c r="BX351">
        <f t="shared" si="251"/>
        <v>9.2563333981389412E-2</v>
      </c>
      <c r="BY351">
        <f t="shared" si="252"/>
        <v>0.90743666601861062</v>
      </c>
      <c r="BZ351">
        <f t="shared" si="253"/>
        <v>-9.7131504789705322E-2</v>
      </c>
    </row>
    <row r="352" spans="1:78" x14ac:dyDescent="0.3">
      <c r="A352" t="s">
        <v>2821</v>
      </c>
      <c r="B352" t="s">
        <v>2823</v>
      </c>
      <c r="C352" t="s">
        <v>2850</v>
      </c>
      <c r="D352" t="s">
        <v>2838</v>
      </c>
      <c r="E352" t="s">
        <v>20</v>
      </c>
      <c r="F352">
        <v>0</v>
      </c>
      <c r="G352">
        <v>0</v>
      </c>
      <c r="H352" t="s">
        <v>44</v>
      </c>
      <c r="I352">
        <v>2</v>
      </c>
      <c r="J352">
        <v>-3.7643689058441341</v>
      </c>
      <c r="K352">
        <v>123.30204897661667</v>
      </c>
      <c r="L352">
        <v>-9.6115457513775127</v>
      </c>
      <c r="M352">
        <v>-33.757758935166962</v>
      </c>
      <c r="N352">
        <v>-108.67008854708662</v>
      </c>
      <c r="O352">
        <v>-14.754319664473872</v>
      </c>
      <c r="P352">
        <v>-22.013681658285037</v>
      </c>
      <c r="Q352">
        <v>72.444458573419169</v>
      </c>
      <c r="R352">
        <v>25.957134405206311</v>
      </c>
      <c r="S352">
        <v>0</v>
      </c>
      <c r="T352">
        <v>2</v>
      </c>
      <c r="U352" t="s">
        <v>2818</v>
      </c>
      <c r="W352">
        <f t="shared" si="219"/>
        <v>-2.7638923151110589E-2</v>
      </c>
      <c r="X352">
        <f t="shared" si="220"/>
        <v>0.64111939602149381</v>
      </c>
      <c r="Y352">
        <f t="shared" si="221"/>
        <v>3.1819752411496448E-2</v>
      </c>
      <c r="Z352">
        <f t="shared" si="222"/>
        <v>-0.24557244416175711</v>
      </c>
      <c r="AA352">
        <f t="shared" si="223"/>
        <v>-1.1909036060913412</v>
      </c>
      <c r="AB352">
        <f t="shared" si="224"/>
        <v>-6.7444200102322438E-2</v>
      </c>
      <c r="AC352">
        <f t="shared" si="225"/>
        <v>-0.15242674717787899</v>
      </c>
      <c r="AD352">
        <f t="shared" si="226"/>
        <v>0.46798575022321215</v>
      </c>
      <c r="AE352">
        <f t="shared" si="227"/>
        <v>0.184715495640593</v>
      </c>
      <c r="AF352">
        <f t="shared" si="228"/>
        <v>-0.5239687488631376</v>
      </c>
      <c r="AH352">
        <f t="shared" si="229"/>
        <v>-0.88231427525075257</v>
      </c>
      <c r="AI352">
        <f t="shared" si="230"/>
        <v>0.41382409975993106</v>
      </c>
      <c r="AJ352">
        <f t="shared" si="231"/>
        <v>0.29269843386472116</v>
      </c>
      <c r="AK352">
        <f t="shared" si="232"/>
        <v>0.70730156613527884</v>
      </c>
      <c r="AL352">
        <f t="shared" si="233"/>
        <v>-0.34629816069794067</v>
      </c>
      <c r="AN352">
        <f>VLOOKUP(J352,counts!$W$8:$Z$13,4,FALSE)</f>
        <v>53</v>
      </c>
      <c r="AO352">
        <f>VLOOKUP(K352,counts!$W$17:$Z$23,4,FALSE)</f>
        <v>73</v>
      </c>
      <c r="AP352">
        <f>VLOOKUP(L352,counts!$W$27:$Z$33,4,FALSE)</f>
        <v>55</v>
      </c>
      <c r="AQ352">
        <f>VLOOKUP(M352,counts!$W$38:$Z$49,4,FALSE)</f>
        <v>47</v>
      </c>
      <c r="AR352">
        <f>VLOOKUP(N352,counts!$W$53:$Z$54,4,FALSE)</f>
        <v>20</v>
      </c>
      <c r="AS352">
        <f>VLOOKUP(O352,counts!$W$58:$Z$62,4,FALSE)</f>
        <v>52</v>
      </c>
      <c r="AT352">
        <f>VLOOKUP(P352,counts!$W$66:$Z$69,4,FALSE)</f>
        <v>50</v>
      </c>
      <c r="AU352">
        <f>VLOOKUP(Q352,counts!$W$73:$Z$75,4,FALSE)</f>
        <v>68</v>
      </c>
      <c r="AV352">
        <f>VLOOKUP(R352,counts!$W$79:$Z$81,4,FALSE)</f>
        <v>59</v>
      </c>
      <c r="AW352">
        <f t="shared" si="234"/>
        <v>477</v>
      </c>
      <c r="AX352">
        <f t="shared" si="235"/>
        <v>0</v>
      </c>
      <c r="AY352">
        <f t="shared" si="236"/>
        <v>2</v>
      </c>
      <c r="AZ352" t="str">
        <f t="shared" si="237"/>
        <v>Train</v>
      </c>
      <c r="BA352" t="str">
        <f t="shared" si="238"/>
        <v>0-17</v>
      </c>
      <c r="BB352" t="str">
        <f t="shared" si="239"/>
        <v>F, G, T</v>
      </c>
      <c r="BC352" t="str">
        <f t="shared" si="240"/>
        <v>11-20</v>
      </c>
      <c r="BD352" t="str">
        <f t="shared" si="241"/>
        <v>Blank</v>
      </c>
      <c r="BE352" t="str">
        <f t="shared" si="242"/>
        <v>male</v>
      </c>
      <c r="BF352">
        <f t="shared" si="243"/>
        <v>0</v>
      </c>
      <c r="BG352">
        <f t="shared" si="244"/>
        <v>0</v>
      </c>
      <c r="BH352" t="str">
        <f t="shared" si="245"/>
        <v>C</v>
      </c>
      <c r="BI352">
        <f t="shared" si="246"/>
        <v>2</v>
      </c>
      <c r="BK352">
        <f t="shared" si="247"/>
        <v>-2.8350141766673408E-2</v>
      </c>
      <c r="BL352">
        <f t="shared" si="254"/>
        <v>0.62807202347308144</v>
      </c>
      <c r="BM352">
        <f t="shared" si="255"/>
        <v>0</v>
      </c>
      <c r="BN352">
        <f t="shared" si="256"/>
        <v>-0.24005469764357676</v>
      </c>
      <c r="BO352">
        <f t="shared" si="257"/>
        <v>-1.1543150029727813</v>
      </c>
      <c r="BP352">
        <f t="shared" si="258"/>
        <v>-6.3943938845999151E-2</v>
      </c>
      <c r="BQ352">
        <f t="shared" si="259"/>
        <v>-0.12308910231949276</v>
      </c>
      <c r="BR352">
        <f t="shared" si="260"/>
        <v>0.42637636209158797</v>
      </c>
      <c r="BS352">
        <f t="shared" si="261"/>
        <v>0.1296081776499752</v>
      </c>
      <c r="BT352">
        <f t="shared" si="248"/>
        <v>-0.52064632557427459</v>
      </c>
      <c r="BV352">
        <f t="shared" si="249"/>
        <v>-0.94634264590815331</v>
      </c>
      <c r="BW352">
        <f t="shared" si="250"/>
        <v>0.38815806204550851</v>
      </c>
      <c r="BX352">
        <f t="shared" si="251"/>
        <v>0.27962093990474074</v>
      </c>
      <c r="BY352">
        <f t="shared" si="252"/>
        <v>0.72037906009525932</v>
      </c>
      <c r="BZ352">
        <f t="shared" si="253"/>
        <v>-0.32797773315545714</v>
      </c>
    </row>
    <row r="353" spans="1:78" x14ac:dyDescent="0.3">
      <c r="A353" t="s">
        <v>2810</v>
      </c>
      <c r="B353" t="s">
        <v>2838</v>
      </c>
      <c r="C353" t="s">
        <v>2810</v>
      </c>
      <c r="D353" t="s">
        <v>2837</v>
      </c>
      <c r="E353" t="s">
        <v>20</v>
      </c>
      <c r="F353">
        <v>1</v>
      </c>
      <c r="G353">
        <v>1</v>
      </c>
      <c r="H353" t="s">
        <v>44</v>
      </c>
      <c r="I353">
        <v>2</v>
      </c>
      <c r="J353">
        <v>32.769878926258563</v>
      </c>
      <c r="K353">
        <v>-42.171718189759716</v>
      </c>
      <c r="L353">
        <v>22.971838090238197</v>
      </c>
      <c r="M353">
        <v>123.30204897661667</v>
      </c>
      <c r="N353">
        <v>-108.67008854708662</v>
      </c>
      <c r="O353">
        <v>48.695090775187893</v>
      </c>
      <c r="P353">
        <v>79.365382998232107</v>
      </c>
      <c r="Q353">
        <v>72.444458573419169</v>
      </c>
      <c r="R353">
        <v>25.957134405206311</v>
      </c>
      <c r="S353">
        <v>0</v>
      </c>
      <c r="T353">
        <v>2</v>
      </c>
      <c r="U353" t="s">
        <v>2818</v>
      </c>
      <c r="W353">
        <f t="shared" si="219"/>
        <v>0.24060451777399761</v>
      </c>
      <c r="X353">
        <f t="shared" si="220"/>
        <v>-0.21927540312111751</v>
      </c>
      <c r="Y353">
        <f t="shared" si="221"/>
        <v>-7.6050015197982379E-2</v>
      </c>
      <c r="Z353">
        <f t="shared" si="222"/>
        <v>0.89696669721155109</v>
      </c>
      <c r="AA353">
        <f t="shared" si="223"/>
        <v>-1.1909036060913412</v>
      </c>
      <c r="AB353">
        <f t="shared" si="224"/>
        <v>0.222592537028351</v>
      </c>
      <c r="AC353">
        <f t="shared" si="225"/>
        <v>0.54954038841540609</v>
      </c>
      <c r="AD353">
        <f t="shared" si="226"/>
        <v>0.46798575022321215</v>
      </c>
      <c r="AE353">
        <f t="shared" si="227"/>
        <v>0.184715495640593</v>
      </c>
      <c r="AF353">
        <f t="shared" si="228"/>
        <v>-0.5239687488631376</v>
      </c>
      <c r="AH353">
        <f t="shared" si="229"/>
        <v>0.55220761301953225</v>
      </c>
      <c r="AI353">
        <f t="shared" si="230"/>
        <v>1.7370835964576556</v>
      </c>
      <c r="AJ353">
        <f t="shared" si="231"/>
        <v>0.63464762227423233</v>
      </c>
      <c r="AK353">
        <f t="shared" si="232"/>
        <v>0.36535237772576767</v>
      </c>
      <c r="AL353">
        <f t="shared" si="233"/>
        <v>-1.0068929726895373</v>
      </c>
      <c r="AN353">
        <f>VLOOKUP(J353,counts!$W$8:$Z$13,4,FALSE)</f>
        <v>61</v>
      </c>
      <c r="AO353">
        <f>VLOOKUP(K353,counts!$W$17:$Z$23,4,FALSE)</f>
        <v>48</v>
      </c>
      <c r="AP353">
        <f>VLOOKUP(L353,counts!$W$27:$Z$33,4,FALSE)</f>
        <v>52</v>
      </c>
      <c r="AQ353">
        <f>VLOOKUP(M353,counts!$W$38:$Z$49,4,FALSE)</f>
        <v>80</v>
      </c>
      <c r="AR353">
        <f>VLOOKUP(N353,counts!$W$53:$Z$54,4,FALSE)</f>
        <v>20</v>
      </c>
      <c r="AS353">
        <f>VLOOKUP(O353,counts!$W$58:$Z$62,4,FALSE)</f>
        <v>61</v>
      </c>
      <c r="AT353">
        <f>VLOOKUP(P353,counts!$W$66:$Z$69,4,FALSE)</f>
        <v>70</v>
      </c>
      <c r="AU353">
        <f>VLOOKUP(Q353,counts!$W$73:$Z$75,4,FALSE)</f>
        <v>68</v>
      </c>
      <c r="AV353">
        <f>VLOOKUP(R353,counts!$W$79:$Z$81,4,FALSE)</f>
        <v>59</v>
      </c>
      <c r="AW353">
        <f t="shared" si="234"/>
        <v>519</v>
      </c>
      <c r="AX353">
        <f t="shared" si="235"/>
        <v>0</v>
      </c>
      <c r="AY353">
        <f t="shared" si="236"/>
        <v>2</v>
      </c>
      <c r="AZ353" t="str">
        <f t="shared" si="237"/>
        <v>Train</v>
      </c>
      <c r="BA353" t="str">
        <f t="shared" si="238"/>
        <v>31-40</v>
      </c>
      <c r="BB353" t="str">
        <f t="shared" si="239"/>
        <v>Blank</v>
      </c>
      <c r="BC353" t="str">
        <f t="shared" si="240"/>
        <v>31-40</v>
      </c>
      <c r="BD353" t="str">
        <f t="shared" si="241"/>
        <v>PQ</v>
      </c>
      <c r="BE353" t="str">
        <f t="shared" si="242"/>
        <v>male</v>
      </c>
      <c r="BF353">
        <f t="shared" si="243"/>
        <v>1</v>
      </c>
      <c r="BG353">
        <f t="shared" si="244"/>
        <v>1</v>
      </c>
      <c r="BH353" t="str">
        <f t="shared" si="245"/>
        <v>C</v>
      </c>
      <c r="BI353">
        <f t="shared" si="246"/>
        <v>2</v>
      </c>
      <c r="BK353">
        <f t="shared" si="247"/>
        <v>0.24679587375027071</v>
      </c>
      <c r="BL353">
        <f t="shared" si="254"/>
        <v>-0.2148129459049134</v>
      </c>
      <c r="BM353">
        <f t="shared" si="255"/>
        <v>0</v>
      </c>
      <c r="BN353">
        <f t="shared" si="256"/>
        <v>0.87681282820822459</v>
      </c>
      <c r="BO353">
        <f t="shared" si="257"/>
        <v>-1.1543150029727813</v>
      </c>
      <c r="BP353">
        <f t="shared" si="258"/>
        <v>0.21104029039891525</v>
      </c>
      <c r="BQ353">
        <f t="shared" si="259"/>
        <v>0.44377010170938269</v>
      </c>
      <c r="BR353">
        <f t="shared" si="260"/>
        <v>0.42637636209158797</v>
      </c>
      <c r="BS353">
        <f t="shared" si="261"/>
        <v>0.1296081776499752</v>
      </c>
      <c r="BT353">
        <f t="shared" si="248"/>
        <v>-0.52064632557427459</v>
      </c>
      <c r="BV353">
        <f t="shared" si="249"/>
        <v>0.44462935935638714</v>
      </c>
      <c r="BW353">
        <f t="shared" si="250"/>
        <v>1.5599119219146604</v>
      </c>
      <c r="BX353">
        <f t="shared" si="251"/>
        <v>0.60936155988833396</v>
      </c>
      <c r="BY353">
        <f t="shared" si="252"/>
        <v>0.39063844011166604</v>
      </c>
      <c r="BZ353">
        <f t="shared" si="253"/>
        <v>-0.9399728523975025</v>
      </c>
    </row>
    <row r="354" spans="1:78" x14ac:dyDescent="0.3">
      <c r="A354" t="s">
        <v>2820</v>
      </c>
      <c r="B354" t="s">
        <v>2838</v>
      </c>
      <c r="C354" t="s">
        <v>2810</v>
      </c>
      <c r="D354" t="s">
        <v>2837</v>
      </c>
      <c r="E354" t="s">
        <v>15</v>
      </c>
      <c r="F354">
        <v>1</v>
      </c>
      <c r="G354">
        <v>1</v>
      </c>
      <c r="H354" t="s">
        <v>44</v>
      </c>
      <c r="I354">
        <v>2</v>
      </c>
      <c r="J354">
        <v>-11.613432440426715</v>
      </c>
      <c r="K354">
        <v>-42.171718189759716</v>
      </c>
      <c r="L354">
        <v>22.971838090238197</v>
      </c>
      <c r="M354">
        <v>123.30204897661667</v>
      </c>
      <c r="N354">
        <v>151.41878811967541</v>
      </c>
      <c r="O354">
        <v>48.695090775187893</v>
      </c>
      <c r="P354">
        <v>79.365382998232107</v>
      </c>
      <c r="Q354">
        <v>72.444458573419169</v>
      </c>
      <c r="R354">
        <v>25.957134405206311</v>
      </c>
      <c r="S354">
        <v>1</v>
      </c>
      <c r="T354">
        <v>2</v>
      </c>
      <c r="U354" t="s">
        <v>2818</v>
      </c>
      <c r="W354">
        <f t="shared" si="219"/>
        <v>-8.5268679762827468E-2</v>
      </c>
      <c r="X354">
        <f t="shared" si="220"/>
        <v>-0.21927540312111751</v>
      </c>
      <c r="Y354">
        <f t="shared" si="221"/>
        <v>-7.6050015197982379E-2</v>
      </c>
      <c r="Z354">
        <f t="shared" si="222"/>
        <v>0.89696669721155109</v>
      </c>
      <c r="AA354">
        <f t="shared" si="223"/>
        <v>1.6593819257225275</v>
      </c>
      <c r="AB354">
        <f t="shared" si="224"/>
        <v>0.222592537028351</v>
      </c>
      <c r="AC354">
        <f t="shared" si="225"/>
        <v>0.54954038841540609</v>
      </c>
      <c r="AD354">
        <f t="shared" si="226"/>
        <v>0.46798575022321215</v>
      </c>
      <c r="AE354">
        <f t="shared" si="227"/>
        <v>0.184715495640593</v>
      </c>
      <c r="AF354">
        <f t="shared" si="228"/>
        <v>-0.5239687488631376</v>
      </c>
      <c r="AH354">
        <f t="shared" si="229"/>
        <v>3.0766199472965758</v>
      </c>
      <c r="AI354">
        <f t="shared" si="230"/>
        <v>21.684982001657975</v>
      </c>
      <c r="AJ354">
        <f t="shared" si="231"/>
        <v>0.95591797251913568</v>
      </c>
      <c r="AK354">
        <f t="shared" si="232"/>
        <v>0.95591797251913568</v>
      </c>
      <c r="AL354">
        <f t="shared" si="233"/>
        <v>-4.5083172416258331E-2</v>
      </c>
      <c r="AN354">
        <f>VLOOKUP(J354,counts!$W$8:$Z$13,4,FALSE)</f>
        <v>52</v>
      </c>
      <c r="AO354">
        <f>VLOOKUP(K354,counts!$W$17:$Z$23,4,FALSE)</f>
        <v>48</v>
      </c>
      <c r="AP354">
        <f>VLOOKUP(L354,counts!$W$27:$Z$33,4,FALSE)</f>
        <v>52</v>
      </c>
      <c r="AQ354">
        <f>VLOOKUP(M354,counts!$W$38:$Z$49,4,FALSE)</f>
        <v>80</v>
      </c>
      <c r="AR354">
        <f>VLOOKUP(N354,counts!$W$53:$Z$54,4,FALSE)</f>
        <v>102</v>
      </c>
      <c r="AS354">
        <f>VLOOKUP(O354,counts!$W$58:$Z$62,4,FALSE)</f>
        <v>61</v>
      </c>
      <c r="AT354">
        <f>VLOOKUP(P354,counts!$W$66:$Z$69,4,FALSE)</f>
        <v>70</v>
      </c>
      <c r="AU354">
        <f>VLOOKUP(Q354,counts!$W$73:$Z$75,4,FALSE)</f>
        <v>68</v>
      </c>
      <c r="AV354">
        <f>VLOOKUP(R354,counts!$W$79:$Z$81,4,FALSE)</f>
        <v>59</v>
      </c>
      <c r="AW354">
        <f t="shared" si="234"/>
        <v>592</v>
      </c>
      <c r="AX354">
        <f t="shared" si="235"/>
        <v>1</v>
      </c>
      <c r="AY354">
        <f t="shared" si="236"/>
        <v>2</v>
      </c>
      <c r="AZ354" t="str">
        <f t="shared" si="237"/>
        <v>Train</v>
      </c>
      <c r="BA354" t="str">
        <f t="shared" si="238"/>
        <v>18-30</v>
      </c>
      <c r="BB354" t="str">
        <f t="shared" si="239"/>
        <v>Blank</v>
      </c>
      <c r="BC354" t="str">
        <f t="shared" si="240"/>
        <v>31-40</v>
      </c>
      <c r="BD354" t="str">
        <f t="shared" si="241"/>
        <v>PQ</v>
      </c>
      <c r="BE354" t="str">
        <f t="shared" si="242"/>
        <v>female</v>
      </c>
      <c r="BF354">
        <f t="shared" si="243"/>
        <v>1</v>
      </c>
      <c r="BG354">
        <f t="shared" si="244"/>
        <v>1</v>
      </c>
      <c r="BH354" t="str">
        <f t="shared" si="245"/>
        <v>C</v>
      </c>
      <c r="BI354">
        <f t="shared" si="246"/>
        <v>2</v>
      </c>
      <c r="BK354">
        <f t="shared" si="247"/>
        <v>-8.7462856143731463E-2</v>
      </c>
      <c r="BL354">
        <f t="shared" si="254"/>
        <v>-0.2148129459049134</v>
      </c>
      <c r="BM354">
        <f t="shared" si="255"/>
        <v>0</v>
      </c>
      <c r="BN354">
        <f t="shared" si="256"/>
        <v>0.87681282820822459</v>
      </c>
      <c r="BO354">
        <f t="shared" si="257"/>
        <v>1.608400077660413</v>
      </c>
      <c r="BP354">
        <f t="shared" si="258"/>
        <v>0.21104029039891525</v>
      </c>
      <c r="BQ354">
        <f t="shared" si="259"/>
        <v>0.44377010170938269</v>
      </c>
      <c r="BR354">
        <f t="shared" si="260"/>
        <v>0.42637636209158797</v>
      </c>
      <c r="BS354">
        <f t="shared" si="261"/>
        <v>0.1296081776499752</v>
      </c>
      <c r="BT354">
        <f t="shared" si="248"/>
        <v>-0.52064632557427459</v>
      </c>
      <c r="BV354">
        <f t="shared" si="249"/>
        <v>2.8730857100955793</v>
      </c>
      <c r="BW354">
        <f t="shared" si="250"/>
        <v>17.691524977760597</v>
      </c>
      <c r="BX354">
        <f t="shared" si="251"/>
        <v>0.94649981736697186</v>
      </c>
      <c r="BY354">
        <f t="shared" si="252"/>
        <v>0.94649981736697186</v>
      </c>
      <c r="BZ354">
        <f t="shared" si="253"/>
        <v>-5.4984501288962109E-2</v>
      </c>
    </row>
    <row r="355" spans="1:78" x14ac:dyDescent="0.3">
      <c r="A355" t="s">
        <v>2821</v>
      </c>
      <c r="B355" t="s">
        <v>2838</v>
      </c>
      <c r="C355" t="s">
        <v>2850</v>
      </c>
      <c r="D355" t="s">
        <v>2833</v>
      </c>
      <c r="E355" t="s">
        <v>20</v>
      </c>
      <c r="F355">
        <v>0</v>
      </c>
      <c r="G355">
        <v>0</v>
      </c>
      <c r="H355" t="s">
        <v>44</v>
      </c>
      <c r="I355">
        <v>2</v>
      </c>
      <c r="J355">
        <v>-3.7643689058441341</v>
      </c>
      <c r="K355">
        <v>-42.171718189759716</v>
      </c>
      <c r="L355">
        <v>-9.6115457513775127</v>
      </c>
      <c r="M355">
        <v>57.761363718906857</v>
      </c>
      <c r="N355">
        <v>-108.67008854708662</v>
      </c>
      <c r="O355">
        <v>-14.754319664473872</v>
      </c>
      <c r="P355">
        <v>-22.013681658285037</v>
      </c>
      <c r="Q355">
        <v>72.444458573419169</v>
      </c>
      <c r="R355">
        <v>25.957134405206311</v>
      </c>
      <c r="S355">
        <v>0</v>
      </c>
      <c r="T355">
        <v>2</v>
      </c>
      <c r="U355" t="s">
        <v>2818</v>
      </c>
      <c r="W355">
        <f t="shared" si="219"/>
        <v>-2.7638923151110589E-2</v>
      </c>
      <c r="X355">
        <f t="shared" si="220"/>
        <v>-0.21927540312111751</v>
      </c>
      <c r="Y355">
        <f t="shared" si="221"/>
        <v>3.1819752411496448E-2</v>
      </c>
      <c r="Z355">
        <f t="shared" si="222"/>
        <v>0.42018782389584125</v>
      </c>
      <c r="AA355">
        <f t="shared" si="223"/>
        <v>-1.1909036060913412</v>
      </c>
      <c r="AB355">
        <f t="shared" si="224"/>
        <v>-6.7444200102322438E-2</v>
      </c>
      <c r="AC355">
        <f t="shared" si="225"/>
        <v>-0.15242674717787899</v>
      </c>
      <c r="AD355">
        <f t="shared" si="226"/>
        <v>0.46798575022321215</v>
      </c>
      <c r="AE355">
        <f t="shared" si="227"/>
        <v>0.184715495640593</v>
      </c>
      <c r="AF355">
        <f t="shared" si="228"/>
        <v>-0.5239687488631376</v>
      </c>
      <c r="AH355">
        <f t="shared" si="229"/>
        <v>-1.0769488063357655</v>
      </c>
      <c r="AI355">
        <f t="shared" si="230"/>
        <v>0.34063327975045993</v>
      </c>
      <c r="AJ355">
        <f t="shared" si="231"/>
        <v>0.25408386088540486</v>
      </c>
      <c r="AK355">
        <f t="shared" si="232"/>
        <v>0.7459161391145952</v>
      </c>
      <c r="AL355">
        <f t="shared" si="233"/>
        <v>-0.29314209915281214</v>
      </c>
      <c r="AN355">
        <f>VLOOKUP(J355,counts!$W$8:$Z$13,4,FALSE)</f>
        <v>53</v>
      </c>
      <c r="AO355">
        <f>VLOOKUP(K355,counts!$W$17:$Z$23,4,FALSE)</f>
        <v>48</v>
      </c>
      <c r="AP355">
        <f>VLOOKUP(L355,counts!$W$27:$Z$33,4,FALSE)</f>
        <v>55</v>
      </c>
      <c r="AQ355">
        <f>VLOOKUP(M355,counts!$W$38:$Z$49,4,FALSE)</f>
        <v>66</v>
      </c>
      <c r="AR355">
        <f>VLOOKUP(N355,counts!$W$53:$Z$54,4,FALSE)</f>
        <v>20</v>
      </c>
      <c r="AS355">
        <f>VLOOKUP(O355,counts!$W$58:$Z$62,4,FALSE)</f>
        <v>52</v>
      </c>
      <c r="AT355">
        <f>VLOOKUP(P355,counts!$W$66:$Z$69,4,FALSE)</f>
        <v>50</v>
      </c>
      <c r="AU355">
        <f>VLOOKUP(Q355,counts!$W$73:$Z$75,4,FALSE)</f>
        <v>68</v>
      </c>
      <c r="AV355">
        <f>VLOOKUP(R355,counts!$W$79:$Z$81,4,FALSE)</f>
        <v>59</v>
      </c>
      <c r="AW355">
        <f t="shared" si="234"/>
        <v>471</v>
      </c>
      <c r="AX355">
        <f t="shared" si="235"/>
        <v>0</v>
      </c>
      <c r="AY355">
        <f t="shared" si="236"/>
        <v>2</v>
      </c>
      <c r="AZ355" t="str">
        <f t="shared" si="237"/>
        <v>Train</v>
      </c>
      <c r="BA355" t="str">
        <f t="shared" si="238"/>
        <v>0-17</v>
      </c>
      <c r="BB355" t="str">
        <f t="shared" si="239"/>
        <v>Blank</v>
      </c>
      <c r="BC355" t="str">
        <f t="shared" si="240"/>
        <v>11-20</v>
      </c>
      <c r="BD355" t="str">
        <f t="shared" si="241"/>
        <v>NY</v>
      </c>
      <c r="BE355" t="str">
        <f t="shared" si="242"/>
        <v>male</v>
      </c>
      <c r="BF355">
        <f t="shared" si="243"/>
        <v>0</v>
      </c>
      <c r="BG355">
        <f t="shared" si="244"/>
        <v>0</v>
      </c>
      <c r="BH355" t="str">
        <f t="shared" si="245"/>
        <v>C</v>
      </c>
      <c r="BI355">
        <f t="shared" si="246"/>
        <v>2</v>
      </c>
      <c r="BK355">
        <f t="shared" si="247"/>
        <v>-2.8350141766673408E-2</v>
      </c>
      <c r="BL355">
        <f t="shared" si="254"/>
        <v>-0.2148129459049134</v>
      </c>
      <c r="BM355">
        <f t="shared" si="255"/>
        <v>0</v>
      </c>
      <c r="BN355">
        <f t="shared" si="256"/>
        <v>0.41074665915035424</v>
      </c>
      <c r="BO355">
        <f t="shared" si="257"/>
        <v>-1.1543150029727813</v>
      </c>
      <c r="BP355">
        <f t="shared" si="258"/>
        <v>-6.3943938845999151E-2</v>
      </c>
      <c r="BQ355">
        <f t="shared" si="259"/>
        <v>-0.12308910231949276</v>
      </c>
      <c r="BR355">
        <f t="shared" si="260"/>
        <v>0.42637636209158797</v>
      </c>
      <c r="BS355">
        <f t="shared" si="261"/>
        <v>0.1296081776499752</v>
      </c>
      <c r="BT355">
        <f t="shared" si="248"/>
        <v>-0.52064632557427459</v>
      </c>
      <c r="BV355">
        <f t="shared" si="249"/>
        <v>-1.1384262584922173</v>
      </c>
      <c r="BW355">
        <f t="shared" si="250"/>
        <v>0.32032273053561466</v>
      </c>
      <c r="BX355">
        <f t="shared" si="251"/>
        <v>0.24260941899081712</v>
      </c>
      <c r="BY355">
        <f t="shared" si="252"/>
        <v>0.75739058100918288</v>
      </c>
      <c r="BZ355">
        <f t="shared" si="253"/>
        <v>-0.27787619954478943</v>
      </c>
    </row>
    <row r="356" spans="1:78" x14ac:dyDescent="0.3">
      <c r="A356" t="s">
        <v>2810</v>
      </c>
      <c r="B356" t="s">
        <v>2838</v>
      </c>
      <c r="C356" t="s">
        <v>2850</v>
      </c>
      <c r="D356" t="s">
        <v>2839</v>
      </c>
      <c r="E356" t="s">
        <v>20</v>
      </c>
      <c r="F356">
        <v>0</v>
      </c>
      <c r="G356">
        <v>0</v>
      </c>
      <c r="H356" t="s">
        <v>2843</v>
      </c>
      <c r="I356">
        <v>2</v>
      </c>
      <c r="J356">
        <v>32.769878926258563</v>
      </c>
      <c r="K356">
        <v>-42.171718189759716</v>
      </c>
      <c r="L356">
        <v>-9.6115457513775127</v>
      </c>
      <c r="M356">
        <v>40.634191658169868</v>
      </c>
      <c r="N356">
        <v>-108.67008854708662</v>
      </c>
      <c r="O356">
        <v>-14.754319664473872</v>
      </c>
      <c r="P356">
        <v>-22.013681658285037</v>
      </c>
      <c r="Q356">
        <v>-22.422560732600829</v>
      </c>
      <c r="R356">
        <v>25.957134405206311</v>
      </c>
      <c r="S356">
        <v>0</v>
      </c>
      <c r="T356">
        <v>2</v>
      </c>
      <c r="U356" t="s">
        <v>2818</v>
      </c>
      <c r="W356">
        <f t="shared" si="219"/>
        <v>0.24060451777399761</v>
      </c>
      <c r="X356">
        <f t="shared" si="220"/>
        <v>-0.21927540312111751</v>
      </c>
      <c r="Y356">
        <f t="shared" si="221"/>
        <v>3.1819752411496448E-2</v>
      </c>
      <c r="Z356">
        <f t="shared" si="222"/>
        <v>0.29559538538083652</v>
      </c>
      <c r="AA356">
        <f t="shared" si="223"/>
        <v>-1.1909036060913412</v>
      </c>
      <c r="AB356">
        <f t="shared" si="224"/>
        <v>-6.7444200102322438E-2</v>
      </c>
      <c r="AC356">
        <f t="shared" si="225"/>
        <v>-0.15242674717787899</v>
      </c>
      <c r="AD356">
        <f t="shared" si="226"/>
        <v>-0.14484805481342802</v>
      </c>
      <c r="AE356">
        <f t="shared" si="227"/>
        <v>0.184715495640593</v>
      </c>
      <c r="AF356">
        <f t="shared" si="228"/>
        <v>-0.5239687488631376</v>
      </c>
      <c r="AH356">
        <f t="shared" si="229"/>
        <v>-1.5461316089623023</v>
      </c>
      <c r="AI356">
        <f t="shared" si="230"/>
        <v>0.21307062212323963</v>
      </c>
      <c r="AJ356">
        <f t="shared" si="231"/>
        <v>0.17564568644016929</v>
      </c>
      <c r="AK356">
        <f t="shared" si="232"/>
        <v>0.82435431355983069</v>
      </c>
      <c r="AL356">
        <f t="shared" si="233"/>
        <v>-0.19315484930855173</v>
      </c>
      <c r="AN356">
        <f>VLOOKUP(J356,counts!$W$8:$Z$13,4,FALSE)</f>
        <v>61</v>
      </c>
      <c r="AO356">
        <f>VLOOKUP(K356,counts!$W$17:$Z$23,4,FALSE)</f>
        <v>48</v>
      </c>
      <c r="AP356">
        <f>VLOOKUP(L356,counts!$W$27:$Z$33,4,FALSE)</f>
        <v>55</v>
      </c>
      <c r="AQ356">
        <f>VLOOKUP(M356,counts!$W$38:$Z$49,4,FALSE)</f>
        <v>63</v>
      </c>
      <c r="AR356">
        <f>VLOOKUP(N356,counts!$W$53:$Z$54,4,FALSE)</f>
        <v>20</v>
      </c>
      <c r="AS356">
        <f>VLOOKUP(O356,counts!$W$58:$Z$62,4,FALSE)</f>
        <v>52</v>
      </c>
      <c r="AT356">
        <f>VLOOKUP(P356,counts!$W$66:$Z$69,4,FALSE)</f>
        <v>50</v>
      </c>
      <c r="AU356">
        <f>VLOOKUP(Q356,counts!$W$73:$Z$75,4,FALSE)</f>
        <v>50</v>
      </c>
      <c r="AV356">
        <f>VLOOKUP(R356,counts!$W$79:$Z$81,4,FALSE)</f>
        <v>59</v>
      </c>
      <c r="AW356">
        <f t="shared" si="234"/>
        <v>458</v>
      </c>
      <c r="AX356">
        <f t="shared" si="235"/>
        <v>0</v>
      </c>
      <c r="AY356">
        <f t="shared" si="236"/>
        <v>2</v>
      </c>
      <c r="AZ356" t="str">
        <f t="shared" si="237"/>
        <v>Train</v>
      </c>
      <c r="BA356" t="str">
        <f t="shared" si="238"/>
        <v>31-40</v>
      </c>
      <c r="BB356" t="str">
        <f t="shared" si="239"/>
        <v>Blank</v>
      </c>
      <c r="BC356" t="str">
        <f t="shared" si="240"/>
        <v>11-20</v>
      </c>
      <c r="BD356" t="str">
        <f t="shared" si="241"/>
        <v>Others</v>
      </c>
      <c r="BE356" t="str">
        <f t="shared" si="242"/>
        <v>male</v>
      </c>
      <c r="BF356">
        <f t="shared" si="243"/>
        <v>0</v>
      </c>
      <c r="BG356">
        <f t="shared" si="244"/>
        <v>0</v>
      </c>
      <c r="BH356" t="str">
        <f t="shared" si="245"/>
        <v>S, blank</v>
      </c>
      <c r="BI356">
        <f t="shared" si="246"/>
        <v>2</v>
      </c>
      <c r="BK356">
        <f t="shared" si="247"/>
        <v>0.24679587375027071</v>
      </c>
      <c r="BL356">
        <f t="shared" si="254"/>
        <v>-0.2148129459049134</v>
      </c>
      <c r="BM356">
        <f t="shared" si="255"/>
        <v>0</v>
      </c>
      <c r="BN356">
        <f t="shared" si="256"/>
        <v>0.28895367761902863</v>
      </c>
      <c r="BO356">
        <f t="shared" si="257"/>
        <v>-1.1543150029727813</v>
      </c>
      <c r="BP356">
        <f t="shared" si="258"/>
        <v>-6.3943938845999151E-2</v>
      </c>
      <c r="BQ356">
        <f t="shared" si="259"/>
        <v>-0.12308910231949276</v>
      </c>
      <c r="BR356">
        <f t="shared" si="260"/>
        <v>-0.13196937436222192</v>
      </c>
      <c r="BS356">
        <f t="shared" si="261"/>
        <v>0.1296081776499752</v>
      </c>
      <c r="BT356">
        <f t="shared" si="248"/>
        <v>-0.52064632557427459</v>
      </c>
      <c r="BV356">
        <f t="shared" si="249"/>
        <v>-1.5434189609604085</v>
      </c>
      <c r="BW356">
        <f t="shared" si="250"/>
        <v>0.21364939236567063</v>
      </c>
      <c r="BX356">
        <f t="shared" si="251"/>
        <v>0.17603880800304345</v>
      </c>
      <c r="BY356">
        <f t="shared" si="252"/>
        <v>0.8239611919969565</v>
      </c>
      <c r="BZ356">
        <f t="shared" si="253"/>
        <v>-0.19363184727284038</v>
      </c>
    </row>
    <row r="357" spans="1:78" x14ac:dyDescent="0.3">
      <c r="A357" t="s">
        <v>2810</v>
      </c>
      <c r="B357" t="s">
        <v>2838</v>
      </c>
      <c r="C357" t="s">
        <v>2850</v>
      </c>
      <c r="D357" t="s">
        <v>2838</v>
      </c>
      <c r="E357" t="s">
        <v>20</v>
      </c>
      <c r="F357">
        <v>0</v>
      </c>
      <c r="G357">
        <v>0</v>
      </c>
      <c r="H357" t="s">
        <v>2843</v>
      </c>
      <c r="I357">
        <v>2</v>
      </c>
      <c r="J357">
        <v>32.769878926258563</v>
      </c>
      <c r="K357">
        <v>-42.171718189759716</v>
      </c>
      <c r="L357">
        <v>-9.6115457513775127</v>
      </c>
      <c r="M357">
        <v>-33.757758935166962</v>
      </c>
      <c r="N357">
        <v>-108.67008854708662</v>
      </c>
      <c r="O357">
        <v>-14.754319664473872</v>
      </c>
      <c r="P357">
        <v>-22.013681658285037</v>
      </c>
      <c r="Q357">
        <v>-22.422560732600829</v>
      </c>
      <c r="R357">
        <v>25.957134405206311</v>
      </c>
      <c r="S357">
        <v>0</v>
      </c>
      <c r="T357">
        <v>2</v>
      </c>
      <c r="U357" t="s">
        <v>2818</v>
      </c>
      <c r="W357">
        <f t="shared" si="219"/>
        <v>0.24060451777399761</v>
      </c>
      <c r="X357">
        <f t="shared" si="220"/>
        <v>-0.21927540312111751</v>
      </c>
      <c r="Y357">
        <f t="shared" si="221"/>
        <v>3.1819752411496448E-2</v>
      </c>
      <c r="Z357">
        <f t="shared" si="222"/>
        <v>-0.24557244416175711</v>
      </c>
      <c r="AA357">
        <f t="shared" si="223"/>
        <v>-1.1909036060913412</v>
      </c>
      <c r="AB357">
        <f t="shared" si="224"/>
        <v>-6.7444200102322438E-2</v>
      </c>
      <c r="AC357">
        <f t="shared" si="225"/>
        <v>-0.15242674717787899</v>
      </c>
      <c r="AD357">
        <f t="shared" si="226"/>
        <v>-0.14484805481342802</v>
      </c>
      <c r="AE357">
        <f t="shared" si="227"/>
        <v>0.184715495640593</v>
      </c>
      <c r="AF357">
        <f t="shared" si="228"/>
        <v>-0.5239687488631376</v>
      </c>
      <c r="AH357">
        <f t="shared" si="229"/>
        <v>-2.0872994385048962</v>
      </c>
      <c r="AI357">
        <f t="shared" si="230"/>
        <v>0.12402161196731001</v>
      </c>
      <c r="AJ357">
        <f t="shared" si="231"/>
        <v>0.11033739088899025</v>
      </c>
      <c r="AK357">
        <f t="shared" si="232"/>
        <v>0.88966260911100981</v>
      </c>
      <c r="AL357">
        <f t="shared" si="233"/>
        <v>-0.11691297901557235</v>
      </c>
      <c r="AN357">
        <f>VLOOKUP(J357,counts!$W$8:$Z$13,4,FALSE)</f>
        <v>61</v>
      </c>
      <c r="AO357">
        <f>VLOOKUP(K357,counts!$W$17:$Z$23,4,FALSE)</f>
        <v>48</v>
      </c>
      <c r="AP357">
        <f>VLOOKUP(L357,counts!$W$27:$Z$33,4,FALSE)</f>
        <v>55</v>
      </c>
      <c r="AQ357">
        <f>VLOOKUP(M357,counts!$W$38:$Z$49,4,FALSE)</f>
        <v>47</v>
      </c>
      <c r="AR357">
        <f>VLOOKUP(N357,counts!$W$53:$Z$54,4,FALSE)</f>
        <v>20</v>
      </c>
      <c r="AS357">
        <f>VLOOKUP(O357,counts!$W$58:$Z$62,4,FALSE)</f>
        <v>52</v>
      </c>
      <c r="AT357">
        <f>VLOOKUP(P357,counts!$W$66:$Z$69,4,FALSE)</f>
        <v>50</v>
      </c>
      <c r="AU357">
        <f>VLOOKUP(Q357,counts!$W$73:$Z$75,4,FALSE)</f>
        <v>50</v>
      </c>
      <c r="AV357">
        <f>VLOOKUP(R357,counts!$W$79:$Z$81,4,FALSE)</f>
        <v>59</v>
      </c>
      <c r="AW357">
        <f t="shared" si="234"/>
        <v>442</v>
      </c>
      <c r="AX357">
        <f t="shared" si="235"/>
        <v>0</v>
      </c>
      <c r="AY357">
        <f t="shared" si="236"/>
        <v>2</v>
      </c>
      <c r="AZ357" t="str">
        <f t="shared" si="237"/>
        <v>Train</v>
      </c>
      <c r="BA357" t="str">
        <f t="shared" si="238"/>
        <v>31-40</v>
      </c>
      <c r="BB357" t="str">
        <f t="shared" si="239"/>
        <v>Blank</v>
      </c>
      <c r="BC357" t="str">
        <f t="shared" si="240"/>
        <v>11-20</v>
      </c>
      <c r="BD357" t="str">
        <f t="shared" si="241"/>
        <v>Blank</v>
      </c>
      <c r="BE357" t="str">
        <f t="shared" si="242"/>
        <v>male</v>
      </c>
      <c r="BF357">
        <f t="shared" si="243"/>
        <v>0</v>
      </c>
      <c r="BG357">
        <f t="shared" si="244"/>
        <v>0</v>
      </c>
      <c r="BH357" t="str">
        <f t="shared" si="245"/>
        <v>S, blank</v>
      </c>
      <c r="BI357">
        <f t="shared" si="246"/>
        <v>2</v>
      </c>
      <c r="BK357">
        <f t="shared" si="247"/>
        <v>0.24679587375027071</v>
      </c>
      <c r="BL357">
        <f t="shared" si="254"/>
        <v>-0.2148129459049134</v>
      </c>
      <c r="BM357">
        <f t="shared" si="255"/>
        <v>0</v>
      </c>
      <c r="BN357">
        <f t="shared" si="256"/>
        <v>-0.24005469764357676</v>
      </c>
      <c r="BO357">
        <f t="shared" si="257"/>
        <v>-1.1543150029727813</v>
      </c>
      <c r="BP357">
        <f t="shared" si="258"/>
        <v>-6.3943938845999151E-2</v>
      </c>
      <c r="BQ357">
        <f t="shared" si="259"/>
        <v>-0.12308910231949276</v>
      </c>
      <c r="BR357">
        <f t="shared" si="260"/>
        <v>-0.13196937436222192</v>
      </c>
      <c r="BS357">
        <f t="shared" si="261"/>
        <v>0.1296081776499752</v>
      </c>
      <c r="BT357">
        <f t="shared" si="248"/>
        <v>-0.52064632557427459</v>
      </c>
      <c r="BV357">
        <f t="shared" si="249"/>
        <v>-2.0724273362230141</v>
      </c>
      <c r="BW357">
        <f t="shared" si="250"/>
        <v>0.12587985782654026</v>
      </c>
      <c r="BX357">
        <f t="shared" si="251"/>
        <v>0.11180576413325805</v>
      </c>
      <c r="BY357">
        <f t="shared" si="252"/>
        <v>0.88819423586674195</v>
      </c>
      <c r="BZ357">
        <f t="shared" si="253"/>
        <v>-0.11856482582461006</v>
      </c>
    </row>
    <row r="358" spans="1:78" x14ac:dyDescent="0.3">
      <c r="A358" t="s">
        <v>2820</v>
      </c>
      <c r="B358" t="s">
        <v>2838</v>
      </c>
      <c r="C358" t="s">
        <v>2850</v>
      </c>
      <c r="D358" t="s">
        <v>2835</v>
      </c>
      <c r="E358" t="s">
        <v>20</v>
      </c>
      <c r="F358">
        <v>0</v>
      </c>
      <c r="G358">
        <v>0</v>
      </c>
      <c r="H358" t="s">
        <v>2843</v>
      </c>
      <c r="I358">
        <v>2</v>
      </c>
      <c r="J358">
        <v>-11.613432440426715</v>
      </c>
      <c r="K358">
        <v>-42.171718189759716</v>
      </c>
      <c r="L358">
        <v>-9.6115457513775127</v>
      </c>
      <c r="M358">
        <v>-202.50760482553153</v>
      </c>
      <c r="N358">
        <v>-108.67008854708662</v>
      </c>
      <c r="O358">
        <v>-14.754319664473872</v>
      </c>
      <c r="P358">
        <v>-22.013681658285037</v>
      </c>
      <c r="Q358">
        <v>-22.422560732600829</v>
      </c>
      <c r="R358">
        <v>25.957134405206311</v>
      </c>
      <c r="S358">
        <v>0</v>
      </c>
      <c r="T358">
        <v>2</v>
      </c>
      <c r="U358" t="s">
        <v>2818</v>
      </c>
      <c r="W358">
        <f t="shared" si="219"/>
        <v>-8.5268679762827468E-2</v>
      </c>
      <c r="X358">
        <f t="shared" si="220"/>
        <v>-0.21927540312111751</v>
      </c>
      <c r="Y358">
        <f t="shared" si="221"/>
        <v>3.1819752411496448E-2</v>
      </c>
      <c r="Z358">
        <f t="shared" si="222"/>
        <v>-1.4731513301536956</v>
      </c>
      <c r="AA358">
        <f t="shared" si="223"/>
        <v>-1.1909036060913412</v>
      </c>
      <c r="AB358">
        <f t="shared" si="224"/>
        <v>-6.7444200102322438E-2</v>
      </c>
      <c r="AC358">
        <f t="shared" si="225"/>
        <v>-0.15242674717787899</v>
      </c>
      <c r="AD358">
        <f t="shared" si="226"/>
        <v>-0.14484805481342802</v>
      </c>
      <c r="AE358">
        <f t="shared" si="227"/>
        <v>0.184715495640593</v>
      </c>
      <c r="AF358">
        <f t="shared" si="228"/>
        <v>-0.5239687488631376</v>
      </c>
      <c r="AH358">
        <f t="shared" si="229"/>
        <v>-3.6407515220336588</v>
      </c>
      <c r="AI358">
        <f t="shared" si="230"/>
        <v>2.6232622162375641E-2</v>
      </c>
      <c r="AJ358">
        <f t="shared" si="231"/>
        <v>2.5562062241892936E-2</v>
      </c>
      <c r="AK358">
        <f t="shared" si="232"/>
        <v>0.97443793775810705</v>
      </c>
      <c r="AL358">
        <f t="shared" si="233"/>
        <v>-2.5894448303615758E-2</v>
      </c>
      <c r="AN358">
        <f>VLOOKUP(J358,counts!$W$8:$Z$13,4,FALSE)</f>
        <v>52</v>
      </c>
      <c r="AO358">
        <f>VLOOKUP(K358,counts!$W$17:$Z$23,4,FALSE)</f>
        <v>48</v>
      </c>
      <c r="AP358">
        <f>VLOOKUP(L358,counts!$W$27:$Z$33,4,FALSE)</f>
        <v>55</v>
      </c>
      <c r="AQ358">
        <f>VLOOKUP(M358,counts!$W$38:$Z$49,4,FALSE)</f>
        <v>12</v>
      </c>
      <c r="AR358">
        <f>VLOOKUP(N358,counts!$W$53:$Z$54,4,FALSE)</f>
        <v>20</v>
      </c>
      <c r="AS358">
        <f>VLOOKUP(O358,counts!$W$58:$Z$62,4,FALSE)</f>
        <v>52</v>
      </c>
      <c r="AT358">
        <f>VLOOKUP(P358,counts!$W$66:$Z$69,4,FALSE)</f>
        <v>50</v>
      </c>
      <c r="AU358">
        <f>VLOOKUP(Q358,counts!$W$73:$Z$75,4,FALSE)</f>
        <v>50</v>
      </c>
      <c r="AV358">
        <f>VLOOKUP(R358,counts!$W$79:$Z$81,4,FALSE)</f>
        <v>59</v>
      </c>
      <c r="AW358">
        <f t="shared" si="234"/>
        <v>398</v>
      </c>
      <c r="AX358">
        <f t="shared" si="235"/>
        <v>0</v>
      </c>
      <c r="AY358">
        <f t="shared" si="236"/>
        <v>2</v>
      </c>
      <c r="AZ358" t="str">
        <f t="shared" si="237"/>
        <v>Train</v>
      </c>
      <c r="BA358" t="str">
        <f t="shared" si="238"/>
        <v>18-30</v>
      </c>
      <c r="BB358" t="str">
        <f t="shared" si="239"/>
        <v>Blank</v>
      </c>
      <c r="BC358" t="str">
        <f t="shared" si="240"/>
        <v>11-20</v>
      </c>
      <c r="BD358" t="str">
        <f t="shared" si="241"/>
        <v>ON</v>
      </c>
      <c r="BE358" t="str">
        <f t="shared" si="242"/>
        <v>male</v>
      </c>
      <c r="BF358">
        <f t="shared" si="243"/>
        <v>0</v>
      </c>
      <c r="BG358">
        <f t="shared" si="244"/>
        <v>0</v>
      </c>
      <c r="BH358" t="str">
        <f t="shared" si="245"/>
        <v>S, blank</v>
      </c>
      <c r="BI358">
        <f t="shared" si="246"/>
        <v>2</v>
      </c>
      <c r="BK358">
        <f t="shared" si="247"/>
        <v>-8.7462856143731463E-2</v>
      </c>
      <c r="BL358">
        <f t="shared" si="254"/>
        <v>-0.2148129459049134</v>
      </c>
      <c r="BM358">
        <f t="shared" si="255"/>
        <v>0</v>
      </c>
      <c r="BN358">
        <f t="shared" si="256"/>
        <v>-1.4400512172706961</v>
      </c>
      <c r="BO358">
        <f t="shared" si="257"/>
        <v>-1.1543150029727813</v>
      </c>
      <c r="BP358">
        <f t="shared" si="258"/>
        <v>-6.3943938845999151E-2</v>
      </c>
      <c r="BQ358">
        <f t="shared" si="259"/>
        <v>-0.12308910231949276</v>
      </c>
      <c r="BR358">
        <f t="shared" si="260"/>
        <v>-0.13196937436222192</v>
      </c>
      <c r="BS358">
        <f t="shared" si="261"/>
        <v>0.1296081776499752</v>
      </c>
      <c r="BT358">
        <f t="shared" si="248"/>
        <v>-0.52064632557427459</v>
      </c>
      <c r="BV358">
        <f t="shared" si="249"/>
        <v>-3.6066825857441351</v>
      </c>
      <c r="BW358">
        <f t="shared" si="250"/>
        <v>2.7141738069532285E-2</v>
      </c>
      <c r="BX358">
        <f t="shared" si="251"/>
        <v>2.6424530387153762E-2</v>
      </c>
      <c r="BY358">
        <f t="shared" si="252"/>
        <v>0.97357546961284624</v>
      </c>
      <c r="BZ358">
        <f t="shared" si="253"/>
        <v>-2.6779933175897736E-2</v>
      </c>
    </row>
    <row r="359" spans="1:78" x14ac:dyDescent="0.3">
      <c r="A359" t="s">
        <v>2811</v>
      </c>
      <c r="B359" t="s">
        <v>2838</v>
      </c>
      <c r="C359" t="s">
        <v>2849</v>
      </c>
      <c r="D359" t="s">
        <v>2833</v>
      </c>
      <c r="E359" t="s">
        <v>20</v>
      </c>
      <c r="F359">
        <v>0</v>
      </c>
      <c r="G359">
        <v>0</v>
      </c>
      <c r="H359" t="s">
        <v>2843</v>
      </c>
      <c r="I359">
        <v>2</v>
      </c>
      <c r="J359">
        <v>-13.385578549662212</v>
      </c>
      <c r="K359">
        <v>-42.171718189759716</v>
      </c>
      <c r="L359">
        <v>40.172297072540438</v>
      </c>
      <c r="M359">
        <v>57.761363718906857</v>
      </c>
      <c r="N359">
        <v>-108.67008854708662</v>
      </c>
      <c r="O359">
        <v>-14.754319664473872</v>
      </c>
      <c r="P359">
        <v>-22.013681658285037</v>
      </c>
      <c r="Q359">
        <v>-22.422560732600829</v>
      </c>
      <c r="R359">
        <v>25.957134405206311</v>
      </c>
      <c r="S359">
        <v>0</v>
      </c>
      <c r="T359">
        <v>2</v>
      </c>
      <c r="U359" t="s">
        <v>2818</v>
      </c>
      <c r="W359">
        <f t="shared" si="219"/>
        <v>-9.8280212731782335E-2</v>
      </c>
      <c r="X359">
        <f t="shared" si="220"/>
        <v>-0.21927540312111751</v>
      </c>
      <c r="Y359">
        <f t="shared" si="221"/>
        <v>-0.13299344140000791</v>
      </c>
      <c r="Z359">
        <f t="shared" si="222"/>
        <v>0.42018782389584125</v>
      </c>
      <c r="AA359">
        <f t="shared" si="223"/>
        <v>-1.1909036060913412</v>
      </c>
      <c r="AB359">
        <f t="shared" si="224"/>
        <v>-6.7444200102322438E-2</v>
      </c>
      <c r="AC359">
        <f t="shared" si="225"/>
        <v>-0.15242674717787899</v>
      </c>
      <c r="AD359">
        <f t="shared" si="226"/>
        <v>-0.14484805481342802</v>
      </c>
      <c r="AE359">
        <f t="shared" si="227"/>
        <v>0.184715495640593</v>
      </c>
      <c r="AF359">
        <f t="shared" si="228"/>
        <v>-0.5239687488631376</v>
      </c>
      <c r="AH359">
        <f t="shared" si="229"/>
        <v>-1.925237094764582</v>
      </c>
      <c r="AI359">
        <f t="shared" si="230"/>
        <v>0.14584117457779791</v>
      </c>
      <c r="AJ359">
        <f t="shared" si="231"/>
        <v>0.12727869953838519</v>
      </c>
      <c r="AK359">
        <f t="shared" si="232"/>
        <v>0.87272130046161478</v>
      </c>
      <c r="AL359">
        <f t="shared" si="233"/>
        <v>-0.13613901756906133</v>
      </c>
      <c r="AN359">
        <f>VLOOKUP(J359,counts!$W$8:$Z$13,4,FALSE)</f>
        <v>51</v>
      </c>
      <c r="AO359">
        <f>VLOOKUP(K359,counts!$W$17:$Z$23,4,FALSE)</f>
        <v>48</v>
      </c>
      <c r="AP359">
        <f>VLOOKUP(L359,counts!$W$27:$Z$33,4,FALSE)</f>
        <v>50</v>
      </c>
      <c r="AQ359">
        <f>VLOOKUP(M359,counts!$W$38:$Z$49,4,FALSE)</f>
        <v>66</v>
      </c>
      <c r="AR359">
        <f>VLOOKUP(N359,counts!$W$53:$Z$54,4,FALSE)</f>
        <v>20</v>
      </c>
      <c r="AS359">
        <f>VLOOKUP(O359,counts!$W$58:$Z$62,4,FALSE)</f>
        <v>52</v>
      </c>
      <c r="AT359">
        <f>VLOOKUP(P359,counts!$W$66:$Z$69,4,FALSE)</f>
        <v>50</v>
      </c>
      <c r="AU359">
        <f>VLOOKUP(Q359,counts!$W$73:$Z$75,4,FALSE)</f>
        <v>50</v>
      </c>
      <c r="AV359">
        <f>VLOOKUP(R359,counts!$W$79:$Z$81,4,FALSE)</f>
        <v>59</v>
      </c>
      <c r="AW359">
        <f t="shared" si="234"/>
        <v>446</v>
      </c>
      <c r="AX359">
        <f t="shared" si="235"/>
        <v>0</v>
      </c>
      <c r="AY359">
        <f t="shared" si="236"/>
        <v>2</v>
      </c>
      <c r="AZ359" t="str">
        <f t="shared" si="237"/>
        <v>Train</v>
      </c>
      <c r="BA359" t="str">
        <f t="shared" si="238"/>
        <v>41-50</v>
      </c>
      <c r="BB359" t="str">
        <f t="shared" si="239"/>
        <v>Blank</v>
      </c>
      <c r="BC359" t="str">
        <f t="shared" si="240"/>
        <v>21-30</v>
      </c>
      <c r="BD359" t="str">
        <f t="shared" si="241"/>
        <v>NY</v>
      </c>
      <c r="BE359" t="str">
        <f t="shared" si="242"/>
        <v>male</v>
      </c>
      <c r="BF359">
        <f t="shared" si="243"/>
        <v>0</v>
      </c>
      <c r="BG359">
        <f t="shared" si="244"/>
        <v>0</v>
      </c>
      <c r="BH359" t="str">
        <f t="shared" si="245"/>
        <v>S, blank</v>
      </c>
      <c r="BI359">
        <f t="shared" si="246"/>
        <v>2</v>
      </c>
      <c r="BK359">
        <f t="shared" si="247"/>
        <v>-0.10080920839685074</v>
      </c>
      <c r="BL359">
        <f t="shared" si="254"/>
        <v>-0.2148129459049134</v>
      </c>
      <c r="BM359">
        <f t="shared" si="255"/>
        <v>0</v>
      </c>
      <c r="BN359">
        <f t="shared" si="256"/>
        <v>0.41074665915035424</v>
      </c>
      <c r="BO359">
        <f t="shared" si="257"/>
        <v>-1.1543150029727813</v>
      </c>
      <c r="BP359">
        <f t="shared" si="258"/>
        <v>-6.3943938845999151E-2</v>
      </c>
      <c r="BQ359">
        <f t="shared" si="259"/>
        <v>-0.12308910231949276</v>
      </c>
      <c r="BR359">
        <f t="shared" si="260"/>
        <v>-0.13196937436222192</v>
      </c>
      <c r="BS359">
        <f t="shared" si="261"/>
        <v>0.1296081776499752</v>
      </c>
      <c r="BT359">
        <f t="shared" si="248"/>
        <v>-0.52064632557427459</v>
      </c>
      <c r="BV359">
        <f t="shared" si="249"/>
        <v>-1.7692310615762046</v>
      </c>
      <c r="BW359">
        <f t="shared" si="250"/>
        <v>0.17046401477434459</v>
      </c>
      <c r="BX359">
        <f t="shared" si="251"/>
        <v>0.14563797999993069</v>
      </c>
      <c r="BY359">
        <f t="shared" si="252"/>
        <v>0.85436202000006933</v>
      </c>
      <c r="BZ359">
        <f t="shared" si="253"/>
        <v>-0.15740026401134694</v>
      </c>
    </row>
    <row r="360" spans="1:78" x14ac:dyDescent="0.3">
      <c r="A360" t="s">
        <v>2811</v>
      </c>
      <c r="B360" t="s">
        <v>2838</v>
      </c>
      <c r="C360" t="s">
        <v>2850</v>
      </c>
      <c r="D360" t="s">
        <v>2839</v>
      </c>
      <c r="E360" t="s">
        <v>15</v>
      </c>
      <c r="F360">
        <v>0</v>
      </c>
      <c r="G360">
        <v>1</v>
      </c>
      <c r="H360" t="s">
        <v>2843</v>
      </c>
      <c r="I360">
        <v>2</v>
      </c>
      <c r="J360">
        <v>-13.385578549662212</v>
      </c>
      <c r="K360">
        <v>-42.171718189759716</v>
      </c>
      <c r="L360">
        <v>-9.6115457513775127</v>
      </c>
      <c r="M360">
        <v>40.634191658169868</v>
      </c>
      <c r="N360">
        <v>151.41878811967541</v>
      </c>
      <c r="O360">
        <v>-14.754319664473872</v>
      </c>
      <c r="P360">
        <v>79.365382998232107</v>
      </c>
      <c r="Q360">
        <v>-22.422560732600829</v>
      </c>
      <c r="R360">
        <v>25.957134405206311</v>
      </c>
      <c r="S360">
        <v>1</v>
      </c>
      <c r="T360">
        <v>2</v>
      </c>
      <c r="U360" t="s">
        <v>2818</v>
      </c>
      <c r="W360">
        <f t="shared" si="219"/>
        <v>-9.8280212731782335E-2</v>
      </c>
      <c r="X360">
        <f t="shared" si="220"/>
        <v>-0.21927540312111751</v>
      </c>
      <c r="Y360">
        <f t="shared" si="221"/>
        <v>3.1819752411496448E-2</v>
      </c>
      <c r="Z360">
        <f t="shared" si="222"/>
        <v>0.29559538538083652</v>
      </c>
      <c r="AA360">
        <f t="shared" si="223"/>
        <v>1.6593819257225275</v>
      </c>
      <c r="AB360">
        <f t="shared" si="224"/>
        <v>-6.7444200102322438E-2</v>
      </c>
      <c r="AC360">
        <f t="shared" si="225"/>
        <v>0.54954038841540609</v>
      </c>
      <c r="AD360">
        <f t="shared" si="226"/>
        <v>-0.14484805481342802</v>
      </c>
      <c r="AE360">
        <f t="shared" si="227"/>
        <v>0.184715495640593</v>
      </c>
      <c r="AF360">
        <f t="shared" si="228"/>
        <v>-0.5239687488631376</v>
      </c>
      <c r="AH360">
        <f t="shared" si="229"/>
        <v>1.6672363279390714</v>
      </c>
      <c r="AI360">
        <f t="shared" si="230"/>
        <v>5.2975069756400437</v>
      </c>
      <c r="AJ360">
        <f t="shared" si="231"/>
        <v>0.84120700399885373</v>
      </c>
      <c r="AK360">
        <f t="shared" si="232"/>
        <v>0.84120700399885373</v>
      </c>
      <c r="AL360">
        <f t="shared" si="233"/>
        <v>-0.17291750898895189</v>
      </c>
      <c r="AN360">
        <f>VLOOKUP(J360,counts!$W$8:$Z$13,4,FALSE)</f>
        <v>51</v>
      </c>
      <c r="AO360">
        <f>VLOOKUP(K360,counts!$W$17:$Z$23,4,FALSE)</f>
        <v>48</v>
      </c>
      <c r="AP360">
        <f>VLOOKUP(L360,counts!$W$27:$Z$33,4,FALSE)</f>
        <v>55</v>
      </c>
      <c r="AQ360">
        <f>VLOOKUP(M360,counts!$W$38:$Z$49,4,FALSE)</f>
        <v>63</v>
      </c>
      <c r="AR360">
        <f>VLOOKUP(N360,counts!$W$53:$Z$54,4,FALSE)</f>
        <v>102</v>
      </c>
      <c r="AS360">
        <f>VLOOKUP(O360,counts!$W$58:$Z$62,4,FALSE)</f>
        <v>52</v>
      </c>
      <c r="AT360">
        <f>VLOOKUP(P360,counts!$W$66:$Z$69,4,FALSE)</f>
        <v>70</v>
      </c>
      <c r="AU360">
        <f>VLOOKUP(Q360,counts!$W$73:$Z$75,4,FALSE)</f>
        <v>50</v>
      </c>
      <c r="AV360">
        <f>VLOOKUP(R360,counts!$W$79:$Z$81,4,FALSE)</f>
        <v>59</v>
      </c>
      <c r="AW360">
        <f t="shared" si="234"/>
        <v>550</v>
      </c>
      <c r="AX360">
        <f t="shared" si="235"/>
        <v>1</v>
      </c>
      <c r="AY360">
        <f t="shared" si="236"/>
        <v>2</v>
      </c>
      <c r="AZ360" t="str">
        <f t="shared" si="237"/>
        <v>Train</v>
      </c>
      <c r="BA360" t="str">
        <f t="shared" si="238"/>
        <v>41-50</v>
      </c>
      <c r="BB360" t="str">
        <f t="shared" si="239"/>
        <v>Blank</v>
      </c>
      <c r="BC360" t="str">
        <f t="shared" si="240"/>
        <v>11-20</v>
      </c>
      <c r="BD360" t="str">
        <f t="shared" si="241"/>
        <v>Others</v>
      </c>
      <c r="BE360" t="str">
        <f t="shared" si="242"/>
        <v>female</v>
      </c>
      <c r="BF360">
        <f t="shared" si="243"/>
        <v>0</v>
      </c>
      <c r="BG360">
        <f t="shared" si="244"/>
        <v>1</v>
      </c>
      <c r="BH360" t="str">
        <f t="shared" si="245"/>
        <v>S, blank</v>
      </c>
      <c r="BI360">
        <f t="shared" si="246"/>
        <v>2</v>
      </c>
      <c r="BK360">
        <f t="shared" si="247"/>
        <v>-0.10080920839685074</v>
      </c>
      <c r="BL360">
        <f t="shared" si="254"/>
        <v>-0.2148129459049134</v>
      </c>
      <c r="BM360">
        <f t="shared" si="255"/>
        <v>0</v>
      </c>
      <c r="BN360">
        <f t="shared" si="256"/>
        <v>0.28895367761902863</v>
      </c>
      <c r="BO360">
        <f t="shared" si="257"/>
        <v>1.608400077660413</v>
      </c>
      <c r="BP360">
        <f t="shared" si="258"/>
        <v>-6.3943938845999151E-2</v>
      </c>
      <c r="BQ360">
        <f t="shared" si="259"/>
        <v>0.44377010170938269</v>
      </c>
      <c r="BR360">
        <f t="shared" si="260"/>
        <v>-0.13196937436222192</v>
      </c>
      <c r="BS360">
        <f t="shared" si="261"/>
        <v>0.1296081776499752</v>
      </c>
      <c r="BT360">
        <f t="shared" si="248"/>
        <v>-0.52064632557427459</v>
      </c>
      <c r="BV360">
        <f t="shared" si="249"/>
        <v>1.4385502415545395</v>
      </c>
      <c r="BW360">
        <f t="shared" si="250"/>
        <v>4.2145812609757218</v>
      </c>
      <c r="BX360">
        <f t="shared" si="251"/>
        <v>0.80823004763897655</v>
      </c>
      <c r="BY360">
        <f t="shared" si="252"/>
        <v>0.80823004763897655</v>
      </c>
      <c r="BZ360">
        <f t="shared" si="253"/>
        <v>-0.21290854855945668</v>
      </c>
    </row>
    <row r="361" spans="1:78" x14ac:dyDescent="0.3">
      <c r="A361" t="s">
        <v>2813</v>
      </c>
      <c r="B361" t="s">
        <v>2838</v>
      </c>
      <c r="C361" t="s">
        <v>2850</v>
      </c>
      <c r="D361" t="s">
        <v>2838</v>
      </c>
      <c r="E361" t="s">
        <v>20</v>
      </c>
      <c r="F361">
        <v>0</v>
      </c>
      <c r="G361">
        <v>0</v>
      </c>
      <c r="H361" t="s">
        <v>2843</v>
      </c>
      <c r="I361">
        <v>2</v>
      </c>
      <c r="J361">
        <v>-68.390212241589438</v>
      </c>
      <c r="K361">
        <v>-42.171718189759716</v>
      </c>
      <c r="L361">
        <v>-9.6115457513775127</v>
      </c>
      <c r="M361">
        <v>-33.757758935166962</v>
      </c>
      <c r="N361">
        <v>-108.67008854708662</v>
      </c>
      <c r="O361">
        <v>-14.754319664473872</v>
      </c>
      <c r="P361">
        <v>-22.013681658285037</v>
      </c>
      <c r="Q361">
        <v>-22.422560732600829</v>
      </c>
      <c r="R361">
        <v>25.957134405206311</v>
      </c>
      <c r="S361">
        <v>0</v>
      </c>
      <c r="T361">
        <v>2</v>
      </c>
      <c r="U361" t="s">
        <v>2818</v>
      </c>
      <c r="W361">
        <f t="shared" si="219"/>
        <v>-0.50213777334598442</v>
      </c>
      <c r="X361">
        <f t="shared" si="220"/>
        <v>-0.21927540312111751</v>
      </c>
      <c r="Y361">
        <f t="shared" si="221"/>
        <v>3.1819752411496448E-2</v>
      </c>
      <c r="Z361">
        <f t="shared" si="222"/>
        <v>-0.24557244416175711</v>
      </c>
      <c r="AA361">
        <f t="shared" si="223"/>
        <v>-1.1909036060913412</v>
      </c>
      <c r="AB361">
        <f t="shared" si="224"/>
        <v>-6.7444200102322438E-2</v>
      </c>
      <c r="AC361">
        <f t="shared" si="225"/>
        <v>-0.15242674717787899</v>
      </c>
      <c r="AD361">
        <f t="shared" si="226"/>
        <v>-0.14484805481342802</v>
      </c>
      <c r="AE361">
        <f t="shared" si="227"/>
        <v>0.184715495640593</v>
      </c>
      <c r="AF361">
        <f t="shared" si="228"/>
        <v>-0.5239687488631376</v>
      </c>
      <c r="AH361">
        <f t="shared" si="229"/>
        <v>-2.8300417296248774</v>
      </c>
      <c r="AI361">
        <f t="shared" si="230"/>
        <v>5.9010391136581915E-2</v>
      </c>
      <c r="AJ361">
        <f t="shared" si="231"/>
        <v>5.5722202190338341E-2</v>
      </c>
      <c r="AK361">
        <f t="shared" si="232"/>
        <v>0.9442777978096617</v>
      </c>
      <c r="AL361">
        <f t="shared" si="233"/>
        <v>-5.7334878786976823E-2</v>
      </c>
      <c r="AN361">
        <f>VLOOKUP(J361,counts!$W$8:$Z$13,4,FALSE)</f>
        <v>40</v>
      </c>
      <c r="AO361">
        <f>VLOOKUP(K361,counts!$W$17:$Z$23,4,FALSE)</f>
        <v>48</v>
      </c>
      <c r="AP361">
        <f>VLOOKUP(L361,counts!$W$27:$Z$33,4,FALSE)</f>
        <v>55</v>
      </c>
      <c r="AQ361">
        <f>VLOOKUP(M361,counts!$W$38:$Z$49,4,FALSE)</f>
        <v>47</v>
      </c>
      <c r="AR361">
        <f>VLOOKUP(N361,counts!$W$53:$Z$54,4,FALSE)</f>
        <v>20</v>
      </c>
      <c r="AS361">
        <f>VLOOKUP(O361,counts!$W$58:$Z$62,4,FALSE)</f>
        <v>52</v>
      </c>
      <c r="AT361">
        <f>VLOOKUP(P361,counts!$W$66:$Z$69,4,FALSE)</f>
        <v>50</v>
      </c>
      <c r="AU361">
        <f>VLOOKUP(Q361,counts!$W$73:$Z$75,4,FALSE)</f>
        <v>50</v>
      </c>
      <c r="AV361">
        <f>VLOOKUP(R361,counts!$W$79:$Z$81,4,FALSE)</f>
        <v>59</v>
      </c>
      <c r="AW361">
        <f t="shared" si="234"/>
        <v>421</v>
      </c>
      <c r="AX361">
        <f t="shared" si="235"/>
        <v>0</v>
      </c>
      <c r="AY361">
        <f t="shared" si="236"/>
        <v>2</v>
      </c>
      <c r="AZ361" t="str">
        <f t="shared" si="237"/>
        <v>Train</v>
      </c>
      <c r="BA361" t="str">
        <f t="shared" si="238"/>
        <v>61+</v>
      </c>
      <c r="BB361" t="str">
        <f t="shared" si="239"/>
        <v>Blank</v>
      </c>
      <c r="BC361" t="str">
        <f t="shared" si="240"/>
        <v>11-20</v>
      </c>
      <c r="BD361" t="str">
        <f t="shared" si="241"/>
        <v>Blank</v>
      </c>
      <c r="BE361" t="str">
        <f t="shared" si="242"/>
        <v>male</v>
      </c>
      <c r="BF361">
        <f t="shared" si="243"/>
        <v>0</v>
      </c>
      <c r="BG361">
        <f t="shared" si="244"/>
        <v>0</v>
      </c>
      <c r="BH361" t="str">
        <f t="shared" si="245"/>
        <v>S, blank</v>
      </c>
      <c r="BI361">
        <f t="shared" si="246"/>
        <v>2</v>
      </c>
      <c r="BK361">
        <f t="shared" si="247"/>
        <v>-0.51505903406328468</v>
      </c>
      <c r="BL361">
        <f t="shared" si="254"/>
        <v>-0.2148129459049134</v>
      </c>
      <c r="BM361">
        <f t="shared" si="255"/>
        <v>0</v>
      </c>
      <c r="BN361">
        <f t="shared" si="256"/>
        <v>-0.24005469764357676</v>
      </c>
      <c r="BO361">
        <f t="shared" si="257"/>
        <v>-1.1543150029727813</v>
      </c>
      <c r="BP361">
        <f t="shared" si="258"/>
        <v>-6.3943938845999151E-2</v>
      </c>
      <c r="BQ361">
        <f t="shared" si="259"/>
        <v>-0.12308910231949276</v>
      </c>
      <c r="BR361">
        <f t="shared" si="260"/>
        <v>-0.13196937436222192</v>
      </c>
      <c r="BS361">
        <f t="shared" si="261"/>
        <v>0.1296081776499752</v>
      </c>
      <c r="BT361">
        <f t="shared" si="248"/>
        <v>-0.52064632557427459</v>
      </c>
      <c r="BV361">
        <f t="shared" si="249"/>
        <v>-2.8342822440365696</v>
      </c>
      <c r="BW361">
        <f t="shared" si="250"/>
        <v>5.8760686534690597E-2</v>
      </c>
      <c r="BX361">
        <f t="shared" si="251"/>
        <v>5.5499497933771541E-2</v>
      </c>
      <c r="BY361">
        <f t="shared" si="252"/>
        <v>0.94450050206622849</v>
      </c>
      <c r="BZ361">
        <f t="shared" si="253"/>
        <v>-5.7099060472446769E-2</v>
      </c>
    </row>
    <row r="362" spans="1:78" x14ac:dyDescent="0.3">
      <c r="A362" t="s">
        <v>2821</v>
      </c>
      <c r="B362" t="s">
        <v>2838</v>
      </c>
      <c r="C362" t="s">
        <v>2810</v>
      </c>
      <c r="D362" t="s">
        <v>2833</v>
      </c>
      <c r="E362" t="s">
        <v>15</v>
      </c>
      <c r="F362">
        <v>1</v>
      </c>
      <c r="G362">
        <v>0</v>
      </c>
      <c r="H362" t="s">
        <v>44</v>
      </c>
      <c r="I362">
        <v>2</v>
      </c>
      <c r="J362">
        <v>-3.7643689058441341</v>
      </c>
      <c r="K362">
        <v>-42.171718189759716</v>
      </c>
      <c r="L362">
        <v>22.971838090238197</v>
      </c>
      <c r="M362">
        <v>57.761363718906857</v>
      </c>
      <c r="N362">
        <v>151.41878811967541</v>
      </c>
      <c r="O362">
        <v>48.695090775187893</v>
      </c>
      <c r="P362">
        <v>-22.013681658285037</v>
      </c>
      <c r="Q362">
        <v>72.444458573419169</v>
      </c>
      <c r="R362">
        <v>25.957134405206311</v>
      </c>
      <c r="S362">
        <v>1</v>
      </c>
      <c r="T362">
        <v>2</v>
      </c>
      <c r="U362" t="s">
        <v>2818</v>
      </c>
      <c r="W362">
        <f t="shared" si="219"/>
        <v>-2.7638923151110589E-2</v>
      </c>
      <c r="X362">
        <f t="shared" si="220"/>
        <v>-0.21927540312111751</v>
      </c>
      <c r="Y362">
        <f t="shared" si="221"/>
        <v>-7.6050015197982379E-2</v>
      </c>
      <c r="Z362">
        <f t="shared" si="222"/>
        <v>0.42018782389584125</v>
      </c>
      <c r="AA362">
        <f t="shared" si="223"/>
        <v>1.6593819257225275</v>
      </c>
      <c r="AB362">
        <f t="shared" si="224"/>
        <v>0.222592537028351</v>
      </c>
      <c r="AC362">
        <f t="shared" si="225"/>
        <v>-0.15242674717787899</v>
      </c>
      <c r="AD362">
        <f t="shared" si="226"/>
        <v>0.46798575022321215</v>
      </c>
      <c r="AE362">
        <f t="shared" si="227"/>
        <v>0.184715495640593</v>
      </c>
      <c r="AF362">
        <f t="shared" si="228"/>
        <v>-0.5239687488631376</v>
      </c>
      <c r="AH362">
        <f t="shared" si="229"/>
        <v>1.9555036949992979</v>
      </c>
      <c r="AI362">
        <f t="shared" si="230"/>
        <v>7.0674779806280528</v>
      </c>
      <c r="AJ362">
        <f t="shared" si="231"/>
        <v>0.87604552471029495</v>
      </c>
      <c r="AK362">
        <f t="shared" si="232"/>
        <v>0.87604552471029495</v>
      </c>
      <c r="AL362">
        <f t="shared" si="233"/>
        <v>-0.13233722054871072</v>
      </c>
      <c r="AN362">
        <f>VLOOKUP(J362,counts!$W$8:$Z$13,4,FALSE)</f>
        <v>53</v>
      </c>
      <c r="AO362">
        <f>VLOOKUP(K362,counts!$W$17:$Z$23,4,FALSE)</f>
        <v>48</v>
      </c>
      <c r="AP362">
        <f>VLOOKUP(L362,counts!$W$27:$Z$33,4,FALSE)</f>
        <v>52</v>
      </c>
      <c r="AQ362">
        <f>VLOOKUP(M362,counts!$W$38:$Z$49,4,FALSE)</f>
        <v>66</v>
      </c>
      <c r="AR362">
        <f>VLOOKUP(N362,counts!$W$53:$Z$54,4,FALSE)</f>
        <v>102</v>
      </c>
      <c r="AS362">
        <f>VLOOKUP(O362,counts!$W$58:$Z$62,4,FALSE)</f>
        <v>61</v>
      </c>
      <c r="AT362">
        <f>VLOOKUP(P362,counts!$W$66:$Z$69,4,FALSE)</f>
        <v>50</v>
      </c>
      <c r="AU362">
        <f>VLOOKUP(Q362,counts!$W$73:$Z$75,4,FALSE)</f>
        <v>68</v>
      </c>
      <c r="AV362">
        <f>VLOOKUP(R362,counts!$W$79:$Z$81,4,FALSE)</f>
        <v>59</v>
      </c>
      <c r="AW362">
        <f t="shared" si="234"/>
        <v>559</v>
      </c>
      <c r="AX362">
        <f t="shared" si="235"/>
        <v>1</v>
      </c>
      <c r="AY362">
        <f t="shared" si="236"/>
        <v>2</v>
      </c>
      <c r="AZ362" t="str">
        <f t="shared" si="237"/>
        <v>Train</v>
      </c>
      <c r="BA362" t="str">
        <f t="shared" si="238"/>
        <v>0-17</v>
      </c>
      <c r="BB362" t="str">
        <f t="shared" si="239"/>
        <v>Blank</v>
      </c>
      <c r="BC362" t="str">
        <f t="shared" si="240"/>
        <v>31-40</v>
      </c>
      <c r="BD362" t="str">
        <f t="shared" si="241"/>
        <v>NY</v>
      </c>
      <c r="BE362" t="str">
        <f t="shared" si="242"/>
        <v>female</v>
      </c>
      <c r="BF362">
        <f t="shared" si="243"/>
        <v>1</v>
      </c>
      <c r="BG362">
        <f t="shared" si="244"/>
        <v>0</v>
      </c>
      <c r="BH362" t="str">
        <f t="shared" si="245"/>
        <v>C</v>
      </c>
      <c r="BI362">
        <f t="shared" si="246"/>
        <v>2</v>
      </c>
      <c r="BK362">
        <f t="shared" si="247"/>
        <v>-2.8350141766673408E-2</v>
      </c>
      <c r="BL362">
        <f t="shared" si="254"/>
        <v>-0.2148129459049134</v>
      </c>
      <c r="BM362">
        <f t="shared" si="255"/>
        <v>0</v>
      </c>
      <c r="BN362">
        <f t="shared" si="256"/>
        <v>0.41074665915035424</v>
      </c>
      <c r="BO362">
        <f t="shared" si="257"/>
        <v>1.608400077660413</v>
      </c>
      <c r="BP362">
        <f t="shared" si="258"/>
        <v>0.21104029039891525</v>
      </c>
      <c r="BQ362">
        <f t="shared" si="259"/>
        <v>-0.12308910231949276</v>
      </c>
      <c r="BR362">
        <f t="shared" si="260"/>
        <v>0.42637636209158797</v>
      </c>
      <c r="BS362">
        <f t="shared" si="261"/>
        <v>0.1296081776499752</v>
      </c>
      <c r="BT362">
        <f t="shared" si="248"/>
        <v>-0.52064632557427459</v>
      </c>
      <c r="BV362">
        <f t="shared" si="249"/>
        <v>1.8992730513858918</v>
      </c>
      <c r="BW362">
        <f t="shared" si="250"/>
        <v>6.6810359067471756</v>
      </c>
      <c r="BX362">
        <f t="shared" si="251"/>
        <v>0.86980922727863053</v>
      </c>
      <c r="BY362">
        <f t="shared" si="252"/>
        <v>0.86980922727863053</v>
      </c>
      <c r="BZ362">
        <f t="shared" si="253"/>
        <v>-0.13948137036874039</v>
      </c>
    </row>
    <row r="363" spans="1:78" x14ac:dyDescent="0.3">
      <c r="A363" t="s">
        <v>2820</v>
      </c>
      <c r="B363" t="s">
        <v>2838</v>
      </c>
      <c r="C363" t="s">
        <v>2850</v>
      </c>
      <c r="D363" t="s">
        <v>2838</v>
      </c>
      <c r="E363" t="s">
        <v>20</v>
      </c>
      <c r="F363">
        <v>0</v>
      </c>
      <c r="G363">
        <v>0</v>
      </c>
      <c r="H363" t="s">
        <v>2843</v>
      </c>
      <c r="I363">
        <v>2</v>
      </c>
      <c r="J363">
        <v>-11.613432440426715</v>
      </c>
      <c r="K363">
        <v>-42.171718189759716</v>
      </c>
      <c r="L363">
        <v>-9.6115457513775127</v>
      </c>
      <c r="M363">
        <v>-33.757758935166962</v>
      </c>
      <c r="N363">
        <v>-108.67008854708662</v>
      </c>
      <c r="O363">
        <v>-14.754319664473872</v>
      </c>
      <c r="P363">
        <v>-22.013681658285037</v>
      </c>
      <c r="Q363">
        <v>-22.422560732600829</v>
      </c>
      <c r="R363">
        <v>25.957134405206311</v>
      </c>
      <c r="S363">
        <v>0</v>
      </c>
      <c r="T363">
        <v>2</v>
      </c>
      <c r="U363" t="s">
        <v>2818</v>
      </c>
      <c r="W363">
        <f t="shared" si="219"/>
        <v>-8.5268679762827468E-2</v>
      </c>
      <c r="X363">
        <f t="shared" si="220"/>
        <v>-0.21927540312111751</v>
      </c>
      <c r="Y363">
        <f t="shared" si="221"/>
        <v>3.1819752411496448E-2</v>
      </c>
      <c r="Z363">
        <f t="shared" si="222"/>
        <v>-0.24557244416175711</v>
      </c>
      <c r="AA363">
        <f t="shared" si="223"/>
        <v>-1.1909036060913412</v>
      </c>
      <c r="AB363">
        <f t="shared" si="224"/>
        <v>-6.7444200102322438E-2</v>
      </c>
      <c r="AC363">
        <f t="shared" si="225"/>
        <v>-0.15242674717787899</v>
      </c>
      <c r="AD363">
        <f t="shared" si="226"/>
        <v>-0.14484805481342802</v>
      </c>
      <c r="AE363">
        <f t="shared" si="227"/>
        <v>0.184715495640593</v>
      </c>
      <c r="AF363">
        <f t="shared" si="228"/>
        <v>-0.5239687488631376</v>
      </c>
      <c r="AH363">
        <f t="shared" si="229"/>
        <v>-2.4131726360417205</v>
      </c>
      <c r="AI363">
        <f t="shared" si="230"/>
        <v>8.9530794877221903E-2</v>
      </c>
      <c r="AJ363">
        <f t="shared" si="231"/>
        <v>8.2173716702804198E-2</v>
      </c>
      <c r="AK363">
        <f t="shared" si="232"/>
        <v>0.91782628329719584</v>
      </c>
      <c r="AL363">
        <f t="shared" si="233"/>
        <v>-8.5747140149686846E-2</v>
      </c>
      <c r="AN363">
        <f>VLOOKUP(J363,counts!$W$8:$Z$13,4,FALSE)</f>
        <v>52</v>
      </c>
      <c r="AO363">
        <f>VLOOKUP(K363,counts!$W$17:$Z$23,4,FALSE)</f>
        <v>48</v>
      </c>
      <c r="AP363">
        <f>VLOOKUP(L363,counts!$W$27:$Z$33,4,FALSE)</f>
        <v>55</v>
      </c>
      <c r="AQ363">
        <f>VLOOKUP(M363,counts!$W$38:$Z$49,4,FALSE)</f>
        <v>47</v>
      </c>
      <c r="AR363">
        <f>VLOOKUP(N363,counts!$W$53:$Z$54,4,FALSE)</f>
        <v>20</v>
      </c>
      <c r="AS363">
        <f>VLOOKUP(O363,counts!$W$58:$Z$62,4,FALSE)</f>
        <v>52</v>
      </c>
      <c r="AT363">
        <f>VLOOKUP(P363,counts!$W$66:$Z$69,4,FALSE)</f>
        <v>50</v>
      </c>
      <c r="AU363">
        <f>VLOOKUP(Q363,counts!$W$73:$Z$75,4,FALSE)</f>
        <v>50</v>
      </c>
      <c r="AV363">
        <f>VLOOKUP(R363,counts!$W$79:$Z$81,4,FALSE)</f>
        <v>59</v>
      </c>
      <c r="AW363">
        <f t="shared" si="234"/>
        <v>433</v>
      </c>
      <c r="AX363">
        <f t="shared" si="235"/>
        <v>0</v>
      </c>
      <c r="AY363">
        <f t="shared" si="236"/>
        <v>2</v>
      </c>
      <c r="AZ363" t="str">
        <f t="shared" si="237"/>
        <v>Train</v>
      </c>
      <c r="BA363" t="str">
        <f t="shared" si="238"/>
        <v>18-30</v>
      </c>
      <c r="BB363" t="str">
        <f t="shared" si="239"/>
        <v>Blank</v>
      </c>
      <c r="BC363" t="str">
        <f t="shared" si="240"/>
        <v>11-20</v>
      </c>
      <c r="BD363" t="str">
        <f t="shared" si="241"/>
        <v>Blank</v>
      </c>
      <c r="BE363" t="str">
        <f t="shared" si="242"/>
        <v>male</v>
      </c>
      <c r="BF363">
        <f t="shared" si="243"/>
        <v>0</v>
      </c>
      <c r="BG363">
        <f t="shared" si="244"/>
        <v>0</v>
      </c>
      <c r="BH363" t="str">
        <f t="shared" si="245"/>
        <v>S, blank</v>
      </c>
      <c r="BI363">
        <f t="shared" si="246"/>
        <v>2</v>
      </c>
      <c r="BK363">
        <f t="shared" si="247"/>
        <v>-8.7462856143731463E-2</v>
      </c>
      <c r="BL363">
        <f t="shared" si="254"/>
        <v>-0.2148129459049134</v>
      </c>
      <c r="BM363">
        <f t="shared" si="255"/>
        <v>0</v>
      </c>
      <c r="BN363">
        <f t="shared" si="256"/>
        <v>-0.24005469764357676</v>
      </c>
      <c r="BO363">
        <f t="shared" si="257"/>
        <v>-1.1543150029727813</v>
      </c>
      <c r="BP363">
        <f t="shared" si="258"/>
        <v>-6.3943938845999151E-2</v>
      </c>
      <c r="BQ363">
        <f t="shared" si="259"/>
        <v>-0.12308910231949276</v>
      </c>
      <c r="BR363">
        <f t="shared" si="260"/>
        <v>-0.13196937436222192</v>
      </c>
      <c r="BS363">
        <f t="shared" si="261"/>
        <v>0.1296081776499752</v>
      </c>
      <c r="BT363">
        <f t="shared" si="248"/>
        <v>-0.52064632557427459</v>
      </c>
      <c r="BV363">
        <f t="shared" si="249"/>
        <v>-2.4066860661170164</v>
      </c>
      <c r="BW363">
        <f t="shared" si="250"/>
        <v>9.0113430248252288E-2</v>
      </c>
      <c r="BX363">
        <f t="shared" si="251"/>
        <v>8.2664269375830643E-2</v>
      </c>
      <c r="BY363">
        <f t="shared" si="252"/>
        <v>0.9173357306241694</v>
      </c>
      <c r="BZ363">
        <f t="shared" si="253"/>
        <v>-8.6281755274661129E-2</v>
      </c>
    </row>
    <row r="364" spans="1:78" x14ac:dyDescent="0.3">
      <c r="A364" t="s">
        <v>2810</v>
      </c>
      <c r="B364" t="s">
        <v>2838</v>
      </c>
      <c r="C364" t="s">
        <v>2850</v>
      </c>
      <c r="D364" t="s">
        <v>2833</v>
      </c>
      <c r="E364" t="s">
        <v>20</v>
      </c>
      <c r="F364">
        <v>0</v>
      </c>
      <c r="G364">
        <v>0</v>
      </c>
      <c r="H364" t="s">
        <v>2843</v>
      </c>
      <c r="I364">
        <v>2</v>
      </c>
      <c r="J364">
        <v>32.769878926258563</v>
      </c>
      <c r="K364">
        <v>-42.171718189759716</v>
      </c>
      <c r="L364">
        <v>-9.6115457513775127</v>
      </c>
      <c r="M364">
        <v>57.761363718906857</v>
      </c>
      <c r="N364">
        <v>-108.67008854708662</v>
      </c>
      <c r="O364">
        <v>-14.754319664473872</v>
      </c>
      <c r="P364">
        <v>-22.013681658285037</v>
      </c>
      <c r="Q364">
        <v>-22.422560732600829</v>
      </c>
      <c r="R364">
        <v>25.957134405206311</v>
      </c>
      <c r="S364">
        <v>0</v>
      </c>
      <c r="T364">
        <v>2</v>
      </c>
      <c r="U364" t="s">
        <v>2818</v>
      </c>
      <c r="W364">
        <f t="shared" si="219"/>
        <v>0.24060451777399761</v>
      </c>
      <c r="X364">
        <f t="shared" si="220"/>
        <v>-0.21927540312111751</v>
      </c>
      <c r="Y364">
        <f t="shared" si="221"/>
        <v>3.1819752411496448E-2</v>
      </c>
      <c r="Z364">
        <f t="shared" si="222"/>
        <v>0.42018782389584125</v>
      </c>
      <c r="AA364">
        <f t="shared" si="223"/>
        <v>-1.1909036060913412</v>
      </c>
      <c r="AB364">
        <f t="shared" si="224"/>
        <v>-6.7444200102322438E-2</v>
      </c>
      <c r="AC364">
        <f t="shared" si="225"/>
        <v>-0.15242674717787899</v>
      </c>
      <c r="AD364">
        <f t="shared" si="226"/>
        <v>-0.14484805481342802</v>
      </c>
      <c r="AE364">
        <f t="shared" si="227"/>
        <v>0.184715495640593</v>
      </c>
      <c r="AF364">
        <f t="shared" si="228"/>
        <v>-0.5239687488631376</v>
      </c>
      <c r="AH364">
        <f t="shared" si="229"/>
        <v>-1.4215391704472973</v>
      </c>
      <c r="AI364">
        <f t="shared" si="230"/>
        <v>0.24134226399446332</v>
      </c>
      <c r="AJ364">
        <f t="shared" si="231"/>
        <v>0.19442040361846549</v>
      </c>
      <c r="AK364">
        <f t="shared" si="232"/>
        <v>0.80557959638153454</v>
      </c>
      <c r="AL364">
        <f t="shared" si="233"/>
        <v>-0.21619326513097892</v>
      </c>
      <c r="AN364">
        <f>VLOOKUP(J364,counts!$W$8:$Z$13,4,FALSE)</f>
        <v>61</v>
      </c>
      <c r="AO364">
        <f>VLOOKUP(K364,counts!$W$17:$Z$23,4,FALSE)</f>
        <v>48</v>
      </c>
      <c r="AP364">
        <f>VLOOKUP(L364,counts!$W$27:$Z$33,4,FALSE)</f>
        <v>55</v>
      </c>
      <c r="AQ364">
        <f>VLOOKUP(M364,counts!$W$38:$Z$49,4,FALSE)</f>
        <v>66</v>
      </c>
      <c r="AR364">
        <f>VLOOKUP(N364,counts!$W$53:$Z$54,4,FALSE)</f>
        <v>20</v>
      </c>
      <c r="AS364">
        <f>VLOOKUP(O364,counts!$W$58:$Z$62,4,FALSE)</f>
        <v>52</v>
      </c>
      <c r="AT364">
        <f>VLOOKUP(P364,counts!$W$66:$Z$69,4,FALSE)</f>
        <v>50</v>
      </c>
      <c r="AU364">
        <f>VLOOKUP(Q364,counts!$W$73:$Z$75,4,FALSE)</f>
        <v>50</v>
      </c>
      <c r="AV364">
        <f>VLOOKUP(R364,counts!$W$79:$Z$81,4,FALSE)</f>
        <v>59</v>
      </c>
      <c r="AW364">
        <f t="shared" si="234"/>
        <v>461</v>
      </c>
      <c r="AX364">
        <f t="shared" si="235"/>
        <v>0</v>
      </c>
      <c r="AY364">
        <f t="shared" si="236"/>
        <v>2</v>
      </c>
      <c r="AZ364" t="str">
        <f t="shared" si="237"/>
        <v>Train</v>
      </c>
      <c r="BA364" t="str">
        <f t="shared" si="238"/>
        <v>31-40</v>
      </c>
      <c r="BB364" t="str">
        <f t="shared" si="239"/>
        <v>Blank</v>
      </c>
      <c r="BC364" t="str">
        <f t="shared" si="240"/>
        <v>11-20</v>
      </c>
      <c r="BD364" t="str">
        <f t="shared" si="241"/>
        <v>NY</v>
      </c>
      <c r="BE364" t="str">
        <f t="shared" si="242"/>
        <v>male</v>
      </c>
      <c r="BF364">
        <f t="shared" si="243"/>
        <v>0</v>
      </c>
      <c r="BG364">
        <f t="shared" si="244"/>
        <v>0</v>
      </c>
      <c r="BH364" t="str">
        <f t="shared" si="245"/>
        <v>S, blank</v>
      </c>
      <c r="BI364">
        <f t="shared" si="246"/>
        <v>2</v>
      </c>
      <c r="BK364">
        <f t="shared" si="247"/>
        <v>0.24679587375027071</v>
      </c>
      <c r="BL364">
        <f t="shared" si="254"/>
        <v>-0.2148129459049134</v>
      </c>
      <c r="BM364">
        <f t="shared" si="255"/>
        <v>0</v>
      </c>
      <c r="BN364">
        <f t="shared" si="256"/>
        <v>0.41074665915035424</v>
      </c>
      <c r="BO364">
        <f t="shared" si="257"/>
        <v>-1.1543150029727813</v>
      </c>
      <c r="BP364">
        <f t="shared" si="258"/>
        <v>-6.3943938845999151E-2</v>
      </c>
      <c r="BQ364">
        <f t="shared" si="259"/>
        <v>-0.12308910231949276</v>
      </c>
      <c r="BR364">
        <f t="shared" si="260"/>
        <v>-0.13196937436222192</v>
      </c>
      <c r="BS364">
        <f t="shared" si="261"/>
        <v>0.1296081776499752</v>
      </c>
      <c r="BT364">
        <f t="shared" si="248"/>
        <v>-0.52064632557427459</v>
      </c>
      <c r="BV364">
        <f t="shared" si="249"/>
        <v>-1.4216259794290829</v>
      </c>
      <c r="BW364">
        <f t="shared" si="250"/>
        <v>0.24132131422759123</v>
      </c>
      <c r="BX364">
        <f t="shared" si="251"/>
        <v>0.19440680786002032</v>
      </c>
      <c r="BY364">
        <f t="shared" si="252"/>
        <v>0.80559319213997971</v>
      </c>
      <c r="BZ364">
        <f t="shared" si="253"/>
        <v>-0.21617638828382466</v>
      </c>
    </row>
    <row r="365" spans="1:78" x14ac:dyDescent="0.3">
      <c r="A365" t="s">
        <v>2821</v>
      </c>
      <c r="B365" t="s">
        <v>2838</v>
      </c>
      <c r="C365" t="s">
        <v>2849</v>
      </c>
      <c r="D365" t="s">
        <v>2830</v>
      </c>
      <c r="E365" t="s">
        <v>15</v>
      </c>
      <c r="F365">
        <v>1</v>
      </c>
      <c r="G365">
        <v>1</v>
      </c>
      <c r="H365" t="s">
        <v>2843</v>
      </c>
      <c r="I365">
        <v>2</v>
      </c>
      <c r="J365">
        <v>-3.7643689058441341</v>
      </c>
      <c r="K365">
        <v>-42.171718189759716</v>
      </c>
      <c r="L365">
        <v>40.172297072540438</v>
      </c>
      <c r="M365">
        <v>123.30204897661667</v>
      </c>
      <c r="N365">
        <v>151.41878811967541</v>
      </c>
      <c r="O365">
        <v>48.695090775187893</v>
      </c>
      <c r="P365">
        <v>79.365382998232107</v>
      </c>
      <c r="Q365">
        <v>-22.422560732600829</v>
      </c>
      <c r="R365">
        <v>25.957134405206311</v>
      </c>
      <c r="S365">
        <v>1</v>
      </c>
      <c r="T365">
        <v>2</v>
      </c>
      <c r="U365" t="s">
        <v>2818</v>
      </c>
      <c r="W365">
        <f t="shared" si="219"/>
        <v>-2.7638923151110589E-2</v>
      </c>
      <c r="X365">
        <f t="shared" si="220"/>
        <v>-0.21927540312111751</v>
      </c>
      <c r="Y365">
        <f t="shared" si="221"/>
        <v>-0.13299344140000791</v>
      </c>
      <c r="Z365">
        <f t="shared" si="222"/>
        <v>0.89696669721155109</v>
      </c>
      <c r="AA365">
        <f t="shared" si="223"/>
        <v>1.6593819257225275</v>
      </c>
      <c r="AB365">
        <f t="shared" si="224"/>
        <v>0.222592537028351</v>
      </c>
      <c r="AC365">
        <f t="shared" si="225"/>
        <v>0.54954038841540609</v>
      </c>
      <c r="AD365">
        <f t="shared" si="226"/>
        <v>-0.14484805481342802</v>
      </c>
      <c r="AE365">
        <f t="shared" si="227"/>
        <v>0.184715495640593</v>
      </c>
      <c r="AF365">
        <f t="shared" si="228"/>
        <v>-0.5239687488631376</v>
      </c>
      <c r="AH365">
        <f t="shared" si="229"/>
        <v>2.4644724726696268</v>
      </c>
      <c r="AI365">
        <f t="shared" si="230"/>
        <v>11.757278230157869</v>
      </c>
      <c r="AJ365">
        <f t="shared" si="231"/>
        <v>0.92161337379661235</v>
      </c>
      <c r="AK365">
        <f t="shared" si="232"/>
        <v>0.92161337379661235</v>
      </c>
      <c r="AL365">
        <f t="shared" si="233"/>
        <v>-8.1629477647740756E-2</v>
      </c>
      <c r="AN365">
        <f>VLOOKUP(J365,counts!$W$8:$Z$13,4,FALSE)</f>
        <v>53</v>
      </c>
      <c r="AO365">
        <f>VLOOKUP(K365,counts!$W$17:$Z$23,4,FALSE)</f>
        <v>48</v>
      </c>
      <c r="AP365">
        <f>VLOOKUP(L365,counts!$W$27:$Z$33,4,FALSE)</f>
        <v>50</v>
      </c>
      <c r="AQ365">
        <f>VLOOKUP(M365,counts!$W$38:$Z$49,4,FALSE)</f>
        <v>80</v>
      </c>
      <c r="AR365">
        <f>VLOOKUP(N365,counts!$W$53:$Z$54,4,FALSE)</f>
        <v>102</v>
      </c>
      <c r="AS365">
        <f>VLOOKUP(O365,counts!$W$58:$Z$62,4,FALSE)</f>
        <v>61</v>
      </c>
      <c r="AT365">
        <f>VLOOKUP(P365,counts!$W$66:$Z$69,4,FALSE)</f>
        <v>70</v>
      </c>
      <c r="AU365">
        <f>VLOOKUP(Q365,counts!$W$73:$Z$75,4,FALSE)</f>
        <v>50</v>
      </c>
      <c r="AV365">
        <f>VLOOKUP(R365,counts!$W$79:$Z$81,4,FALSE)</f>
        <v>59</v>
      </c>
      <c r="AW365">
        <f t="shared" si="234"/>
        <v>573</v>
      </c>
      <c r="AX365">
        <f t="shared" si="235"/>
        <v>1</v>
      </c>
      <c r="AY365">
        <f t="shared" si="236"/>
        <v>2</v>
      </c>
      <c r="AZ365" t="str">
        <f t="shared" si="237"/>
        <v>Train</v>
      </c>
      <c r="BA365" t="str">
        <f t="shared" si="238"/>
        <v>0-17</v>
      </c>
      <c r="BB365" t="str">
        <f t="shared" si="239"/>
        <v>Blank</v>
      </c>
      <c r="BC365" t="str">
        <f t="shared" si="240"/>
        <v>21-30</v>
      </c>
      <c r="BD365" t="str">
        <f t="shared" si="241"/>
        <v>MI</v>
      </c>
      <c r="BE365" t="str">
        <f t="shared" si="242"/>
        <v>female</v>
      </c>
      <c r="BF365">
        <f t="shared" si="243"/>
        <v>1</v>
      </c>
      <c r="BG365">
        <f t="shared" si="244"/>
        <v>1</v>
      </c>
      <c r="BH365" t="str">
        <f t="shared" si="245"/>
        <v>S, blank</v>
      </c>
      <c r="BI365">
        <f t="shared" si="246"/>
        <v>2</v>
      </c>
      <c r="BK365">
        <f t="shared" si="247"/>
        <v>-2.8350141766673408E-2</v>
      </c>
      <c r="BL365">
        <f t="shared" si="254"/>
        <v>-0.2148129459049134</v>
      </c>
      <c r="BM365">
        <f t="shared" si="255"/>
        <v>0</v>
      </c>
      <c r="BN365">
        <f t="shared" si="256"/>
        <v>0.87681282820822459</v>
      </c>
      <c r="BO365">
        <f t="shared" si="257"/>
        <v>1.608400077660413</v>
      </c>
      <c r="BP365">
        <f t="shared" si="258"/>
        <v>0.21104029039891525</v>
      </c>
      <c r="BQ365">
        <f t="shared" si="259"/>
        <v>0.44377010170938269</v>
      </c>
      <c r="BR365">
        <f t="shared" si="260"/>
        <v>-0.13196937436222192</v>
      </c>
      <c r="BS365">
        <f t="shared" si="261"/>
        <v>0.1296081776499752</v>
      </c>
      <c r="BT365">
        <f t="shared" si="248"/>
        <v>-0.52064632557427459</v>
      </c>
      <c r="BV365">
        <f t="shared" si="249"/>
        <v>2.3738526880188271</v>
      </c>
      <c r="BW365">
        <f t="shared" si="250"/>
        <v>10.73868549304545</v>
      </c>
      <c r="BX365">
        <f t="shared" si="251"/>
        <v>0.91481158596569889</v>
      </c>
      <c r="BY365">
        <f t="shared" si="252"/>
        <v>0.91481158596569889</v>
      </c>
      <c r="BZ365">
        <f t="shared" si="253"/>
        <v>-8.9037151887805643E-2</v>
      </c>
    </row>
    <row r="366" spans="1:78" x14ac:dyDescent="0.3">
      <c r="A366" t="s">
        <v>2820</v>
      </c>
      <c r="B366" t="s">
        <v>2838</v>
      </c>
      <c r="C366" t="s">
        <v>2850</v>
      </c>
      <c r="D366" t="s">
        <v>2837</v>
      </c>
      <c r="E366" t="s">
        <v>20</v>
      </c>
      <c r="F366">
        <v>0</v>
      </c>
      <c r="G366">
        <v>0</v>
      </c>
      <c r="H366" t="s">
        <v>44</v>
      </c>
      <c r="I366">
        <v>2</v>
      </c>
      <c r="J366">
        <v>-11.613432440426715</v>
      </c>
      <c r="K366">
        <v>-42.171718189759716</v>
      </c>
      <c r="L366">
        <v>-9.6115457513775127</v>
      </c>
      <c r="M366">
        <v>123.30204897661667</v>
      </c>
      <c r="N366">
        <v>-108.67008854708662</v>
      </c>
      <c r="O366">
        <v>-14.754319664473872</v>
      </c>
      <c r="P366">
        <v>-22.013681658285037</v>
      </c>
      <c r="Q366">
        <v>72.444458573419169</v>
      </c>
      <c r="R366">
        <v>25.957134405206311</v>
      </c>
      <c r="S366">
        <v>0</v>
      </c>
      <c r="T366">
        <v>2</v>
      </c>
      <c r="U366" t="s">
        <v>2818</v>
      </c>
      <c r="W366">
        <f t="shared" si="219"/>
        <v>-8.5268679762827468E-2</v>
      </c>
      <c r="X366">
        <f t="shared" si="220"/>
        <v>-0.21927540312111751</v>
      </c>
      <c r="Y366">
        <f t="shared" si="221"/>
        <v>3.1819752411496448E-2</v>
      </c>
      <c r="Z366">
        <f t="shared" si="222"/>
        <v>0.89696669721155109</v>
      </c>
      <c r="AA366">
        <f t="shared" si="223"/>
        <v>-1.1909036060913412</v>
      </c>
      <c r="AB366">
        <f t="shared" si="224"/>
        <v>-6.7444200102322438E-2</v>
      </c>
      <c r="AC366">
        <f t="shared" si="225"/>
        <v>-0.15242674717787899</v>
      </c>
      <c r="AD366">
        <f t="shared" si="226"/>
        <v>0.46798575022321215</v>
      </c>
      <c r="AE366">
        <f t="shared" si="227"/>
        <v>0.184715495640593</v>
      </c>
      <c r="AF366">
        <f t="shared" si="228"/>
        <v>-0.5239687488631376</v>
      </c>
      <c r="AH366">
        <f t="shared" si="229"/>
        <v>-0.65779968963177238</v>
      </c>
      <c r="AI366">
        <f t="shared" si="230"/>
        <v>0.51798981989311133</v>
      </c>
      <c r="AJ366">
        <f t="shared" si="231"/>
        <v>0.34123405381571359</v>
      </c>
      <c r="AK366">
        <f t="shared" si="232"/>
        <v>0.65876594618428641</v>
      </c>
      <c r="AL366">
        <f t="shared" si="233"/>
        <v>-0.41738697268817859</v>
      </c>
      <c r="AN366">
        <f>VLOOKUP(J366,counts!$W$8:$Z$13,4,FALSE)</f>
        <v>52</v>
      </c>
      <c r="AO366">
        <f>VLOOKUP(K366,counts!$W$17:$Z$23,4,FALSE)</f>
        <v>48</v>
      </c>
      <c r="AP366">
        <f>VLOOKUP(L366,counts!$W$27:$Z$33,4,FALSE)</f>
        <v>55</v>
      </c>
      <c r="AQ366">
        <f>VLOOKUP(M366,counts!$W$38:$Z$49,4,FALSE)</f>
        <v>80</v>
      </c>
      <c r="AR366">
        <f>VLOOKUP(N366,counts!$W$53:$Z$54,4,FALSE)</f>
        <v>20</v>
      </c>
      <c r="AS366">
        <f>VLOOKUP(O366,counts!$W$58:$Z$62,4,FALSE)</f>
        <v>52</v>
      </c>
      <c r="AT366">
        <f>VLOOKUP(P366,counts!$W$66:$Z$69,4,FALSE)</f>
        <v>50</v>
      </c>
      <c r="AU366">
        <f>VLOOKUP(Q366,counts!$W$73:$Z$75,4,FALSE)</f>
        <v>68</v>
      </c>
      <c r="AV366">
        <f>VLOOKUP(R366,counts!$W$79:$Z$81,4,FALSE)</f>
        <v>59</v>
      </c>
      <c r="AW366">
        <f t="shared" si="234"/>
        <v>484</v>
      </c>
      <c r="AX366">
        <f t="shared" si="235"/>
        <v>0</v>
      </c>
      <c r="AY366">
        <f t="shared" si="236"/>
        <v>2</v>
      </c>
      <c r="AZ366" t="str">
        <f t="shared" si="237"/>
        <v>Train</v>
      </c>
      <c r="BA366" t="str">
        <f t="shared" si="238"/>
        <v>18-30</v>
      </c>
      <c r="BB366" t="str">
        <f t="shared" si="239"/>
        <v>Blank</v>
      </c>
      <c r="BC366" t="str">
        <f t="shared" si="240"/>
        <v>11-20</v>
      </c>
      <c r="BD366" t="str">
        <f t="shared" si="241"/>
        <v>PQ</v>
      </c>
      <c r="BE366" t="str">
        <f t="shared" si="242"/>
        <v>male</v>
      </c>
      <c r="BF366">
        <f t="shared" si="243"/>
        <v>0</v>
      </c>
      <c r="BG366">
        <f t="shared" si="244"/>
        <v>0</v>
      </c>
      <c r="BH366" t="str">
        <f t="shared" si="245"/>
        <v>C</v>
      </c>
      <c r="BI366">
        <f t="shared" si="246"/>
        <v>2</v>
      </c>
      <c r="BK366">
        <f t="shared" si="247"/>
        <v>-8.7462856143731463E-2</v>
      </c>
      <c r="BL366">
        <f t="shared" si="254"/>
        <v>-0.2148129459049134</v>
      </c>
      <c r="BM366">
        <f t="shared" si="255"/>
        <v>0</v>
      </c>
      <c r="BN366">
        <f t="shared" si="256"/>
        <v>0.87681282820822459</v>
      </c>
      <c r="BO366">
        <f t="shared" si="257"/>
        <v>-1.1543150029727813</v>
      </c>
      <c r="BP366">
        <f t="shared" si="258"/>
        <v>-6.3943938845999151E-2</v>
      </c>
      <c r="BQ366">
        <f t="shared" si="259"/>
        <v>-0.12308910231949276</v>
      </c>
      <c r="BR366">
        <f t="shared" si="260"/>
        <v>0.42637636209158797</v>
      </c>
      <c r="BS366">
        <f t="shared" si="261"/>
        <v>0.1296081776499752</v>
      </c>
      <c r="BT366">
        <f t="shared" si="248"/>
        <v>-0.52064632557427459</v>
      </c>
      <c r="BV366">
        <f t="shared" si="249"/>
        <v>-0.731472803811405</v>
      </c>
      <c r="BW366">
        <f t="shared" si="250"/>
        <v>0.48119975510304652</v>
      </c>
      <c r="BX366">
        <f t="shared" si="251"/>
        <v>0.32487161400426351</v>
      </c>
      <c r="BY366">
        <f t="shared" si="252"/>
        <v>0.67512838599573644</v>
      </c>
      <c r="BZ366">
        <f t="shared" si="253"/>
        <v>-0.39285240472044941</v>
      </c>
    </row>
    <row r="367" spans="1:78" x14ac:dyDescent="0.3">
      <c r="A367" t="s">
        <v>2821</v>
      </c>
      <c r="B367" t="s">
        <v>2838</v>
      </c>
      <c r="C367" t="s">
        <v>2850</v>
      </c>
      <c r="D367" t="s">
        <v>2834</v>
      </c>
      <c r="E367" t="s">
        <v>20</v>
      </c>
      <c r="F367">
        <v>1</v>
      </c>
      <c r="G367">
        <v>1</v>
      </c>
      <c r="H367" t="s">
        <v>2843</v>
      </c>
      <c r="I367">
        <v>2</v>
      </c>
      <c r="J367">
        <v>-3.7643689058441341</v>
      </c>
      <c r="K367">
        <v>-42.171718189759716</v>
      </c>
      <c r="L367">
        <v>-9.6115457513775127</v>
      </c>
      <c r="M367">
        <v>82.755538165800246</v>
      </c>
      <c r="N367">
        <v>-108.67008854708662</v>
      </c>
      <c r="O367">
        <v>48.695090775187893</v>
      </c>
      <c r="P367">
        <v>79.365382998232107</v>
      </c>
      <c r="Q367">
        <v>-22.422560732600829</v>
      </c>
      <c r="R367">
        <v>25.957134405206311</v>
      </c>
      <c r="S367">
        <v>1</v>
      </c>
      <c r="T367">
        <v>2</v>
      </c>
      <c r="U367" t="s">
        <v>2818</v>
      </c>
      <c r="W367">
        <f t="shared" si="219"/>
        <v>-2.7638923151110589E-2</v>
      </c>
      <c r="X367">
        <f t="shared" si="220"/>
        <v>-0.21927540312111751</v>
      </c>
      <c r="Y367">
        <f t="shared" si="221"/>
        <v>3.1819752411496448E-2</v>
      </c>
      <c r="Z367">
        <f t="shared" si="222"/>
        <v>0.60200915038013103</v>
      </c>
      <c r="AA367">
        <f t="shared" si="223"/>
        <v>-1.1909036060913412</v>
      </c>
      <c r="AB367">
        <f t="shared" si="224"/>
        <v>0.222592537028351</v>
      </c>
      <c r="AC367">
        <f t="shared" si="225"/>
        <v>0.54954038841540609</v>
      </c>
      <c r="AD367">
        <f t="shared" si="226"/>
        <v>-0.14484805481342802</v>
      </c>
      <c r="AE367">
        <f t="shared" si="227"/>
        <v>0.184715495640593</v>
      </c>
      <c r="AF367">
        <f t="shared" si="228"/>
        <v>-0.5239687488631376</v>
      </c>
      <c r="AH367">
        <f t="shared" si="229"/>
        <v>-0.51595741216415725</v>
      </c>
      <c r="AI367">
        <f t="shared" si="230"/>
        <v>0.59692881403937581</v>
      </c>
      <c r="AJ367">
        <f t="shared" si="231"/>
        <v>0.37379801077636338</v>
      </c>
      <c r="AK367">
        <f t="shared" si="232"/>
        <v>0.37379801077636338</v>
      </c>
      <c r="AL367">
        <f t="shared" si="233"/>
        <v>-0.98403970560040066</v>
      </c>
      <c r="AN367">
        <f>VLOOKUP(J367,counts!$W$8:$Z$13,4,FALSE)</f>
        <v>53</v>
      </c>
      <c r="AO367">
        <f>VLOOKUP(K367,counts!$W$17:$Z$23,4,FALSE)</f>
        <v>48</v>
      </c>
      <c r="AP367">
        <f>VLOOKUP(L367,counts!$W$27:$Z$33,4,FALSE)</f>
        <v>55</v>
      </c>
      <c r="AQ367">
        <f>VLOOKUP(M367,counts!$W$38:$Z$49,4,FALSE)</f>
        <v>71</v>
      </c>
      <c r="AR367">
        <f>VLOOKUP(N367,counts!$W$53:$Z$54,4,FALSE)</f>
        <v>20</v>
      </c>
      <c r="AS367">
        <f>VLOOKUP(O367,counts!$W$58:$Z$62,4,FALSE)</f>
        <v>61</v>
      </c>
      <c r="AT367">
        <f>VLOOKUP(P367,counts!$W$66:$Z$69,4,FALSE)</f>
        <v>70</v>
      </c>
      <c r="AU367">
        <f>VLOOKUP(Q367,counts!$W$73:$Z$75,4,FALSE)</f>
        <v>50</v>
      </c>
      <c r="AV367">
        <f>VLOOKUP(R367,counts!$W$79:$Z$81,4,FALSE)</f>
        <v>59</v>
      </c>
      <c r="AW367">
        <f t="shared" si="234"/>
        <v>487</v>
      </c>
      <c r="AX367">
        <f t="shared" si="235"/>
        <v>1</v>
      </c>
      <c r="AY367">
        <f t="shared" si="236"/>
        <v>2</v>
      </c>
      <c r="AZ367" t="str">
        <f t="shared" si="237"/>
        <v>Train</v>
      </c>
      <c r="BA367" t="str">
        <f t="shared" si="238"/>
        <v>0-17</v>
      </c>
      <c r="BB367" t="str">
        <f t="shared" si="239"/>
        <v>Blank</v>
      </c>
      <c r="BC367" t="str">
        <f t="shared" si="240"/>
        <v>11-20</v>
      </c>
      <c r="BD367" t="str">
        <f t="shared" si="241"/>
        <v>OH</v>
      </c>
      <c r="BE367" t="str">
        <f t="shared" si="242"/>
        <v>male</v>
      </c>
      <c r="BF367">
        <f t="shared" si="243"/>
        <v>1</v>
      </c>
      <c r="BG367">
        <f t="shared" si="244"/>
        <v>1</v>
      </c>
      <c r="BH367" t="str">
        <f t="shared" si="245"/>
        <v>S, blank</v>
      </c>
      <c r="BI367">
        <f t="shared" si="246"/>
        <v>2</v>
      </c>
      <c r="BK367">
        <f t="shared" si="247"/>
        <v>-2.8350141766673408E-2</v>
      </c>
      <c r="BL367">
        <f t="shared" si="254"/>
        <v>-0.2148129459049134</v>
      </c>
      <c r="BM367">
        <f t="shared" si="255"/>
        <v>0</v>
      </c>
      <c r="BN367">
        <f t="shared" si="256"/>
        <v>0.58848265759808793</v>
      </c>
      <c r="BO367">
        <f t="shared" si="257"/>
        <v>-1.1543150029727813</v>
      </c>
      <c r="BP367">
        <f t="shared" si="258"/>
        <v>0.21104029039891525</v>
      </c>
      <c r="BQ367">
        <f t="shared" si="259"/>
        <v>0.44377010170938269</v>
      </c>
      <c r="BR367">
        <f t="shared" si="260"/>
        <v>-0.13196937436222192</v>
      </c>
      <c r="BS367">
        <f t="shared" si="261"/>
        <v>0.1296081776499752</v>
      </c>
      <c r="BT367">
        <f t="shared" si="248"/>
        <v>-0.52064632557427459</v>
      </c>
      <c r="BV367">
        <f t="shared" si="249"/>
        <v>-0.6771925632245035</v>
      </c>
      <c r="BW367">
        <f t="shared" si="250"/>
        <v>0.50804128591260178</v>
      </c>
      <c r="BX367">
        <f t="shared" si="251"/>
        <v>0.3368881811515903</v>
      </c>
      <c r="BY367">
        <f t="shared" si="252"/>
        <v>0.3368881811515903</v>
      </c>
      <c r="BZ367">
        <f t="shared" si="253"/>
        <v>-1.0880042103616279</v>
      </c>
    </row>
    <row r="368" spans="1:78" x14ac:dyDescent="0.3">
      <c r="A368" t="s">
        <v>2820</v>
      </c>
      <c r="B368" t="s">
        <v>2838</v>
      </c>
      <c r="C368" t="s">
        <v>2850</v>
      </c>
      <c r="D368" t="s">
        <v>2832</v>
      </c>
      <c r="E368" t="s">
        <v>20</v>
      </c>
      <c r="F368">
        <v>0</v>
      </c>
      <c r="G368">
        <v>0</v>
      </c>
      <c r="H368" t="s">
        <v>2843</v>
      </c>
      <c r="I368">
        <v>2</v>
      </c>
      <c r="J368">
        <v>-11.613432440426715</v>
      </c>
      <c r="K368">
        <v>-42.171718189759716</v>
      </c>
      <c r="L368">
        <v>-9.6115457513775127</v>
      </c>
      <c r="M368">
        <v>45.286193221659182</v>
      </c>
      <c r="N368">
        <v>-108.67008854708662</v>
      </c>
      <c r="O368">
        <v>-14.754319664473872</v>
      </c>
      <c r="P368">
        <v>-22.013681658285037</v>
      </c>
      <c r="Q368">
        <v>-22.422560732600829</v>
      </c>
      <c r="R368">
        <v>25.957134405206311</v>
      </c>
      <c r="S368">
        <v>0</v>
      </c>
      <c r="T368">
        <v>2</v>
      </c>
      <c r="U368" t="s">
        <v>2818</v>
      </c>
      <c r="W368">
        <f t="shared" si="219"/>
        <v>-8.5268679762827468E-2</v>
      </c>
      <c r="X368">
        <f t="shared" si="220"/>
        <v>-0.21927540312111751</v>
      </c>
      <c r="Y368">
        <f t="shared" si="221"/>
        <v>3.1819752411496448E-2</v>
      </c>
      <c r="Z368">
        <f t="shared" si="222"/>
        <v>0.32943659493459909</v>
      </c>
      <c r="AA368">
        <f t="shared" si="223"/>
        <v>-1.1909036060913412</v>
      </c>
      <c r="AB368">
        <f t="shared" si="224"/>
        <v>-6.7444200102322438E-2</v>
      </c>
      <c r="AC368">
        <f t="shared" si="225"/>
        <v>-0.15242674717787899</v>
      </c>
      <c r="AD368">
        <f t="shared" si="226"/>
        <v>-0.14484805481342802</v>
      </c>
      <c r="AE368">
        <f t="shared" si="227"/>
        <v>0.184715495640593</v>
      </c>
      <c r="AF368">
        <f t="shared" si="228"/>
        <v>-0.5239687488631376</v>
      </c>
      <c r="AH368">
        <f t="shared" si="229"/>
        <v>-1.8381635969453649</v>
      </c>
      <c r="AI368">
        <f t="shared" si="230"/>
        <v>0.1591093468734075</v>
      </c>
      <c r="AJ368">
        <f t="shared" si="231"/>
        <v>0.13726862552061248</v>
      </c>
      <c r="AK368">
        <f t="shared" si="232"/>
        <v>0.86273137447938752</v>
      </c>
      <c r="AL368">
        <f t="shared" si="233"/>
        <v>-0.14765190578601714</v>
      </c>
      <c r="AN368">
        <f>VLOOKUP(J368,counts!$W$8:$Z$13,4,FALSE)</f>
        <v>52</v>
      </c>
      <c r="AO368">
        <f>VLOOKUP(K368,counts!$W$17:$Z$23,4,FALSE)</f>
        <v>48</v>
      </c>
      <c r="AP368">
        <f>VLOOKUP(L368,counts!$W$27:$Z$33,4,FALSE)</f>
        <v>55</v>
      </c>
      <c r="AQ368">
        <f>VLOOKUP(M368,counts!$W$38:$Z$49,4,FALSE)</f>
        <v>64</v>
      </c>
      <c r="AR368">
        <f>VLOOKUP(N368,counts!$W$53:$Z$54,4,FALSE)</f>
        <v>20</v>
      </c>
      <c r="AS368">
        <f>VLOOKUP(O368,counts!$W$58:$Z$62,4,FALSE)</f>
        <v>52</v>
      </c>
      <c r="AT368">
        <f>VLOOKUP(P368,counts!$W$66:$Z$69,4,FALSE)</f>
        <v>50</v>
      </c>
      <c r="AU368">
        <f>VLOOKUP(Q368,counts!$W$73:$Z$75,4,FALSE)</f>
        <v>50</v>
      </c>
      <c r="AV368">
        <f>VLOOKUP(R368,counts!$W$79:$Z$81,4,FALSE)</f>
        <v>59</v>
      </c>
      <c r="AW368">
        <f t="shared" si="234"/>
        <v>450</v>
      </c>
      <c r="AX368">
        <f t="shared" si="235"/>
        <v>0</v>
      </c>
      <c r="AY368">
        <f t="shared" si="236"/>
        <v>2</v>
      </c>
      <c r="AZ368" t="str">
        <f t="shared" si="237"/>
        <v>Train</v>
      </c>
      <c r="BA368" t="str">
        <f t="shared" si="238"/>
        <v>18-30</v>
      </c>
      <c r="BB368" t="str">
        <f t="shared" si="239"/>
        <v>Blank</v>
      </c>
      <c r="BC368" t="str">
        <f t="shared" si="240"/>
        <v>11-20</v>
      </c>
      <c r="BD368" t="str">
        <f t="shared" si="241"/>
        <v>NJ</v>
      </c>
      <c r="BE368" t="str">
        <f t="shared" si="242"/>
        <v>male</v>
      </c>
      <c r="BF368">
        <f t="shared" si="243"/>
        <v>0</v>
      </c>
      <c r="BG368">
        <f t="shared" si="244"/>
        <v>0</v>
      </c>
      <c r="BH368" t="str">
        <f t="shared" si="245"/>
        <v>S, blank</v>
      </c>
      <c r="BI368">
        <f t="shared" si="246"/>
        <v>2</v>
      </c>
      <c r="BK368">
        <f t="shared" si="247"/>
        <v>-8.7462856143731463E-2</v>
      </c>
      <c r="BL368">
        <f t="shared" si="254"/>
        <v>-0.2148129459049134</v>
      </c>
      <c r="BM368">
        <f t="shared" si="255"/>
        <v>0</v>
      </c>
      <c r="BN368">
        <f t="shared" si="256"/>
        <v>0.322034511891991</v>
      </c>
      <c r="BO368">
        <f t="shared" si="257"/>
        <v>-1.1543150029727813</v>
      </c>
      <c r="BP368">
        <f t="shared" si="258"/>
        <v>-6.3943938845999151E-2</v>
      </c>
      <c r="BQ368">
        <f t="shared" si="259"/>
        <v>-0.12308910231949276</v>
      </c>
      <c r="BR368">
        <f t="shared" si="260"/>
        <v>-0.13196937436222192</v>
      </c>
      <c r="BS368">
        <f t="shared" si="261"/>
        <v>0.1296081776499752</v>
      </c>
      <c r="BT368">
        <f t="shared" si="248"/>
        <v>-0.52064632557427459</v>
      </c>
      <c r="BV368">
        <f t="shared" si="249"/>
        <v>-1.8445968565814486</v>
      </c>
      <c r="BW368">
        <f t="shared" si="250"/>
        <v>0.15808904060095705</v>
      </c>
      <c r="BX368">
        <f t="shared" si="251"/>
        <v>0.13650853695923182</v>
      </c>
      <c r="BY368">
        <f t="shared" si="252"/>
        <v>0.86349146304076818</v>
      </c>
      <c r="BZ368">
        <f t="shared" si="253"/>
        <v>-0.1467712679054585</v>
      </c>
    </row>
    <row r="369" spans="1:78" x14ac:dyDescent="0.3">
      <c r="A369" t="s">
        <v>2820</v>
      </c>
      <c r="B369" t="s">
        <v>2838</v>
      </c>
      <c r="C369" t="s">
        <v>2850</v>
      </c>
      <c r="D369" t="s">
        <v>2838</v>
      </c>
      <c r="E369" t="s">
        <v>20</v>
      </c>
      <c r="F369">
        <v>0</v>
      </c>
      <c r="G369">
        <v>0</v>
      </c>
      <c r="H369" t="s">
        <v>2843</v>
      </c>
      <c r="I369">
        <v>2</v>
      </c>
      <c r="J369">
        <v>-11.613432440426715</v>
      </c>
      <c r="K369">
        <v>-42.171718189759716</v>
      </c>
      <c r="L369">
        <v>-9.6115457513775127</v>
      </c>
      <c r="M369">
        <v>-33.757758935166962</v>
      </c>
      <c r="N369">
        <v>-108.67008854708662</v>
      </c>
      <c r="O369">
        <v>-14.754319664473872</v>
      </c>
      <c r="P369">
        <v>-22.013681658285037</v>
      </c>
      <c r="Q369">
        <v>-22.422560732600829</v>
      </c>
      <c r="R369">
        <v>25.957134405206311</v>
      </c>
      <c r="S369">
        <v>0</v>
      </c>
      <c r="T369">
        <v>2</v>
      </c>
      <c r="U369" t="s">
        <v>2818</v>
      </c>
      <c r="W369">
        <f t="shared" si="219"/>
        <v>-8.5268679762827468E-2</v>
      </c>
      <c r="X369">
        <f t="shared" si="220"/>
        <v>-0.21927540312111751</v>
      </c>
      <c r="Y369">
        <f t="shared" si="221"/>
        <v>3.1819752411496448E-2</v>
      </c>
      <c r="Z369">
        <f t="shared" si="222"/>
        <v>-0.24557244416175711</v>
      </c>
      <c r="AA369">
        <f t="shared" si="223"/>
        <v>-1.1909036060913412</v>
      </c>
      <c r="AB369">
        <f t="shared" si="224"/>
        <v>-6.7444200102322438E-2</v>
      </c>
      <c r="AC369">
        <f t="shared" si="225"/>
        <v>-0.15242674717787899</v>
      </c>
      <c r="AD369">
        <f t="shared" si="226"/>
        <v>-0.14484805481342802</v>
      </c>
      <c r="AE369">
        <f t="shared" si="227"/>
        <v>0.184715495640593</v>
      </c>
      <c r="AF369">
        <f t="shared" si="228"/>
        <v>-0.5239687488631376</v>
      </c>
      <c r="AH369">
        <f t="shared" si="229"/>
        <v>-2.4131726360417205</v>
      </c>
      <c r="AI369">
        <f t="shared" si="230"/>
        <v>8.9530794877221903E-2</v>
      </c>
      <c r="AJ369">
        <f t="shared" si="231"/>
        <v>8.2173716702804198E-2</v>
      </c>
      <c r="AK369">
        <f t="shared" si="232"/>
        <v>0.91782628329719584</v>
      </c>
      <c r="AL369">
        <f t="shared" si="233"/>
        <v>-8.5747140149686846E-2</v>
      </c>
      <c r="AN369">
        <f>VLOOKUP(J369,counts!$W$8:$Z$13,4,FALSE)</f>
        <v>52</v>
      </c>
      <c r="AO369">
        <f>VLOOKUP(K369,counts!$W$17:$Z$23,4,FALSE)</f>
        <v>48</v>
      </c>
      <c r="AP369">
        <f>VLOOKUP(L369,counts!$W$27:$Z$33,4,FALSE)</f>
        <v>55</v>
      </c>
      <c r="AQ369">
        <f>VLOOKUP(M369,counts!$W$38:$Z$49,4,FALSE)</f>
        <v>47</v>
      </c>
      <c r="AR369">
        <f>VLOOKUP(N369,counts!$W$53:$Z$54,4,FALSE)</f>
        <v>20</v>
      </c>
      <c r="AS369">
        <f>VLOOKUP(O369,counts!$W$58:$Z$62,4,FALSE)</f>
        <v>52</v>
      </c>
      <c r="AT369">
        <f>VLOOKUP(P369,counts!$W$66:$Z$69,4,FALSE)</f>
        <v>50</v>
      </c>
      <c r="AU369">
        <f>VLOOKUP(Q369,counts!$W$73:$Z$75,4,FALSE)</f>
        <v>50</v>
      </c>
      <c r="AV369">
        <f>VLOOKUP(R369,counts!$W$79:$Z$81,4,FALSE)</f>
        <v>59</v>
      </c>
      <c r="AW369">
        <f t="shared" si="234"/>
        <v>433</v>
      </c>
      <c r="AX369">
        <f t="shared" si="235"/>
        <v>0</v>
      </c>
      <c r="AY369">
        <f t="shared" si="236"/>
        <v>2</v>
      </c>
      <c r="AZ369" t="str">
        <f t="shared" si="237"/>
        <v>Train</v>
      </c>
      <c r="BA369" t="str">
        <f t="shared" si="238"/>
        <v>18-30</v>
      </c>
      <c r="BB369" t="str">
        <f t="shared" si="239"/>
        <v>Blank</v>
      </c>
      <c r="BC369" t="str">
        <f t="shared" si="240"/>
        <v>11-20</v>
      </c>
      <c r="BD369" t="str">
        <f t="shared" si="241"/>
        <v>Blank</v>
      </c>
      <c r="BE369" t="str">
        <f t="shared" si="242"/>
        <v>male</v>
      </c>
      <c r="BF369">
        <f t="shared" si="243"/>
        <v>0</v>
      </c>
      <c r="BG369">
        <f t="shared" si="244"/>
        <v>0</v>
      </c>
      <c r="BH369" t="str">
        <f t="shared" si="245"/>
        <v>S, blank</v>
      </c>
      <c r="BI369">
        <f t="shared" si="246"/>
        <v>2</v>
      </c>
      <c r="BK369">
        <f t="shared" si="247"/>
        <v>-8.7462856143731463E-2</v>
      </c>
      <c r="BL369">
        <f t="shared" si="254"/>
        <v>-0.2148129459049134</v>
      </c>
      <c r="BM369">
        <f t="shared" si="255"/>
        <v>0</v>
      </c>
      <c r="BN369">
        <f t="shared" si="256"/>
        <v>-0.24005469764357676</v>
      </c>
      <c r="BO369">
        <f t="shared" si="257"/>
        <v>-1.1543150029727813</v>
      </c>
      <c r="BP369">
        <f t="shared" si="258"/>
        <v>-6.3943938845999151E-2</v>
      </c>
      <c r="BQ369">
        <f t="shared" si="259"/>
        <v>-0.12308910231949276</v>
      </c>
      <c r="BR369">
        <f t="shared" si="260"/>
        <v>-0.13196937436222192</v>
      </c>
      <c r="BS369">
        <f t="shared" si="261"/>
        <v>0.1296081776499752</v>
      </c>
      <c r="BT369">
        <f t="shared" si="248"/>
        <v>-0.52064632557427459</v>
      </c>
      <c r="BV369">
        <f t="shared" si="249"/>
        <v>-2.4066860661170164</v>
      </c>
      <c r="BW369">
        <f t="shared" si="250"/>
        <v>9.0113430248252288E-2</v>
      </c>
      <c r="BX369">
        <f t="shared" si="251"/>
        <v>8.2664269375830643E-2</v>
      </c>
      <c r="BY369">
        <f t="shared" si="252"/>
        <v>0.9173357306241694</v>
      </c>
      <c r="BZ369">
        <f t="shared" si="253"/>
        <v>-8.6281755274661129E-2</v>
      </c>
    </row>
    <row r="370" spans="1:78" x14ac:dyDescent="0.3">
      <c r="A370" t="s">
        <v>2820</v>
      </c>
      <c r="B370" t="s">
        <v>2838</v>
      </c>
      <c r="C370" t="s">
        <v>2850</v>
      </c>
      <c r="D370" t="s">
        <v>2834</v>
      </c>
      <c r="E370" t="s">
        <v>15</v>
      </c>
      <c r="F370">
        <v>0</v>
      </c>
      <c r="G370">
        <v>0</v>
      </c>
      <c r="H370" t="s">
        <v>2843</v>
      </c>
      <c r="I370">
        <v>2</v>
      </c>
      <c r="J370">
        <v>-11.613432440426715</v>
      </c>
      <c r="K370">
        <v>-42.171718189759716</v>
      </c>
      <c r="L370">
        <v>-9.6115457513775127</v>
      </c>
      <c r="M370">
        <v>82.755538165800246</v>
      </c>
      <c r="N370">
        <v>151.41878811967541</v>
      </c>
      <c r="O370">
        <v>-14.754319664473872</v>
      </c>
      <c r="P370">
        <v>-22.013681658285037</v>
      </c>
      <c r="Q370">
        <v>-22.422560732600829</v>
      </c>
      <c r="R370">
        <v>25.957134405206311</v>
      </c>
      <c r="S370">
        <v>1</v>
      </c>
      <c r="T370">
        <v>2</v>
      </c>
      <c r="U370" t="s">
        <v>2818</v>
      </c>
      <c r="W370">
        <f t="shared" si="219"/>
        <v>-8.5268679762827468E-2</v>
      </c>
      <c r="X370">
        <f t="shared" si="220"/>
        <v>-0.21927540312111751</v>
      </c>
      <c r="Y370">
        <f t="shared" si="221"/>
        <v>3.1819752411496448E-2</v>
      </c>
      <c r="Z370">
        <f t="shared" si="222"/>
        <v>0.60200915038013103</v>
      </c>
      <c r="AA370">
        <f t="shared" si="223"/>
        <v>1.6593819257225275</v>
      </c>
      <c r="AB370">
        <f t="shared" si="224"/>
        <v>-6.7444200102322438E-2</v>
      </c>
      <c r="AC370">
        <f t="shared" si="225"/>
        <v>-0.15242674717787899</v>
      </c>
      <c r="AD370">
        <f t="shared" si="226"/>
        <v>-0.14484805481342802</v>
      </c>
      <c r="AE370">
        <f t="shared" si="227"/>
        <v>0.184715495640593</v>
      </c>
      <c r="AF370">
        <f t="shared" si="228"/>
        <v>-0.5239687488631376</v>
      </c>
      <c r="AH370">
        <f t="shared" si="229"/>
        <v>1.2846944903140356</v>
      </c>
      <c r="AI370">
        <f t="shared" si="230"/>
        <v>3.6135638098174239</v>
      </c>
      <c r="AJ370">
        <f t="shared" si="231"/>
        <v>0.78324782289299821</v>
      </c>
      <c r="AK370">
        <f t="shared" si="232"/>
        <v>0.78324782289299821</v>
      </c>
      <c r="AL370">
        <f t="shared" si="233"/>
        <v>-0.24430612873493332</v>
      </c>
      <c r="AN370">
        <f>VLOOKUP(J370,counts!$W$8:$Z$13,4,FALSE)</f>
        <v>52</v>
      </c>
      <c r="AO370">
        <f>VLOOKUP(K370,counts!$W$17:$Z$23,4,FALSE)</f>
        <v>48</v>
      </c>
      <c r="AP370">
        <f>VLOOKUP(L370,counts!$W$27:$Z$33,4,FALSE)</f>
        <v>55</v>
      </c>
      <c r="AQ370">
        <f>VLOOKUP(M370,counts!$W$38:$Z$49,4,FALSE)</f>
        <v>71</v>
      </c>
      <c r="AR370">
        <f>VLOOKUP(N370,counts!$W$53:$Z$54,4,FALSE)</f>
        <v>102</v>
      </c>
      <c r="AS370">
        <f>VLOOKUP(O370,counts!$W$58:$Z$62,4,FALSE)</f>
        <v>52</v>
      </c>
      <c r="AT370">
        <f>VLOOKUP(P370,counts!$W$66:$Z$69,4,FALSE)</f>
        <v>50</v>
      </c>
      <c r="AU370">
        <f>VLOOKUP(Q370,counts!$W$73:$Z$75,4,FALSE)</f>
        <v>50</v>
      </c>
      <c r="AV370">
        <f>VLOOKUP(R370,counts!$W$79:$Z$81,4,FALSE)</f>
        <v>59</v>
      </c>
      <c r="AW370">
        <f t="shared" si="234"/>
        <v>539</v>
      </c>
      <c r="AX370">
        <f t="shared" si="235"/>
        <v>1</v>
      </c>
      <c r="AY370">
        <f t="shared" si="236"/>
        <v>2</v>
      </c>
      <c r="AZ370" t="str">
        <f t="shared" si="237"/>
        <v>Train</v>
      </c>
      <c r="BA370" t="str">
        <f t="shared" si="238"/>
        <v>18-30</v>
      </c>
      <c r="BB370" t="str">
        <f t="shared" si="239"/>
        <v>Blank</v>
      </c>
      <c r="BC370" t="str">
        <f t="shared" si="240"/>
        <v>11-20</v>
      </c>
      <c r="BD370" t="str">
        <f t="shared" si="241"/>
        <v>OH</v>
      </c>
      <c r="BE370" t="str">
        <f t="shared" si="242"/>
        <v>female</v>
      </c>
      <c r="BF370">
        <f t="shared" si="243"/>
        <v>0</v>
      </c>
      <c r="BG370">
        <f t="shared" si="244"/>
        <v>0</v>
      </c>
      <c r="BH370" t="str">
        <f t="shared" si="245"/>
        <v>S, blank</v>
      </c>
      <c r="BI370">
        <f t="shared" si="246"/>
        <v>2</v>
      </c>
      <c r="BK370">
        <f t="shared" si="247"/>
        <v>-8.7462856143731463E-2</v>
      </c>
      <c r="BL370">
        <f t="shared" si="254"/>
        <v>-0.2148129459049134</v>
      </c>
      <c r="BM370">
        <f t="shared" si="255"/>
        <v>0</v>
      </c>
      <c r="BN370">
        <f t="shared" si="256"/>
        <v>0.58848265759808793</v>
      </c>
      <c r="BO370">
        <f t="shared" si="257"/>
        <v>1.608400077660413</v>
      </c>
      <c r="BP370">
        <f t="shared" si="258"/>
        <v>-6.3943938845999151E-2</v>
      </c>
      <c r="BQ370">
        <f t="shared" si="259"/>
        <v>-0.12308910231949276</v>
      </c>
      <c r="BR370">
        <f t="shared" si="260"/>
        <v>-0.13196937436222192</v>
      </c>
      <c r="BS370">
        <f t="shared" si="261"/>
        <v>0.1296081776499752</v>
      </c>
      <c r="BT370">
        <f t="shared" si="248"/>
        <v>-0.52064632557427459</v>
      </c>
      <c r="BV370">
        <f t="shared" si="249"/>
        <v>1.1845663697578428</v>
      </c>
      <c r="BW370">
        <f t="shared" si="250"/>
        <v>3.2692688602052007</v>
      </c>
      <c r="BX370">
        <f t="shared" si="251"/>
        <v>0.7657678556341998</v>
      </c>
      <c r="BY370">
        <f t="shared" si="252"/>
        <v>0.7657678556341998</v>
      </c>
      <c r="BZ370">
        <f t="shared" si="253"/>
        <v>-0.26687621570343373</v>
      </c>
    </row>
    <row r="371" spans="1:78" x14ac:dyDescent="0.3">
      <c r="A371" t="s">
        <v>2810</v>
      </c>
      <c r="B371" t="s">
        <v>2838</v>
      </c>
      <c r="C371" t="s">
        <v>2850</v>
      </c>
      <c r="D371" t="s">
        <v>2839</v>
      </c>
      <c r="E371" t="s">
        <v>20</v>
      </c>
      <c r="F371">
        <v>0</v>
      </c>
      <c r="G371">
        <v>0</v>
      </c>
      <c r="H371" t="s">
        <v>2843</v>
      </c>
      <c r="I371">
        <v>2</v>
      </c>
      <c r="J371">
        <v>32.769878926258563</v>
      </c>
      <c r="K371">
        <v>-42.171718189759716</v>
      </c>
      <c r="L371">
        <v>-9.6115457513775127</v>
      </c>
      <c r="M371">
        <v>40.634191658169868</v>
      </c>
      <c r="N371">
        <v>-108.67008854708662</v>
      </c>
      <c r="O371">
        <v>-14.754319664473872</v>
      </c>
      <c r="P371">
        <v>-22.013681658285037</v>
      </c>
      <c r="Q371">
        <v>-22.422560732600829</v>
      </c>
      <c r="R371">
        <v>25.957134405206311</v>
      </c>
      <c r="S371">
        <v>0</v>
      </c>
      <c r="T371">
        <v>2</v>
      </c>
      <c r="U371" t="s">
        <v>2818</v>
      </c>
      <c r="W371">
        <f t="shared" si="219"/>
        <v>0.24060451777399761</v>
      </c>
      <c r="X371">
        <f t="shared" si="220"/>
        <v>-0.21927540312111751</v>
      </c>
      <c r="Y371">
        <f t="shared" si="221"/>
        <v>3.1819752411496448E-2</v>
      </c>
      <c r="Z371">
        <f t="shared" si="222"/>
        <v>0.29559538538083652</v>
      </c>
      <c r="AA371">
        <f t="shared" si="223"/>
        <v>-1.1909036060913412</v>
      </c>
      <c r="AB371">
        <f t="shared" si="224"/>
        <v>-6.7444200102322438E-2</v>
      </c>
      <c r="AC371">
        <f t="shared" si="225"/>
        <v>-0.15242674717787899</v>
      </c>
      <c r="AD371">
        <f t="shared" si="226"/>
        <v>-0.14484805481342802</v>
      </c>
      <c r="AE371">
        <f t="shared" si="227"/>
        <v>0.184715495640593</v>
      </c>
      <c r="AF371">
        <f t="shared" si="228"/>
        <v>-0.5239687488631376</v>
      </c>
      <c r="AH371">
        <f t="shared" si="229"/>
        <v>-1.5461316089623023</v>
      </c>
      <c r="AI371">
        <f t="shared" si="230"/>
        <v>0.21307062212323963</v>
      </c>
      <c r="AJ371">
        <f t="shared" si="231"/>
        <v>0.17564568644016929</v>
      </c>
      <c r="AK371">
        <f t="shared" si="232"/>
        <v>0.82435431355983069</v>
      </c>
      <c r="AL371">
        <f t="shared" si="233"/>
        <v>-0.19315484930855173</v>
      </c>
      <c r="AN371">
        <f>VLOOKUP(J371,counts!$W$8:$Z$13,4,FALSE)</f>
        <v>61</v>
      </c>
      <c r="AO371">
        <f>VLOOKUP(K371,counts!$W$17:$Z$23,4,FALSE)</f>
        <v>48</v>
      </c>
      <c r="AP371">
        <f>VLOOKUP(L371,counts!$W$27:$Z$33,4,FALSE)</f>
        <v>55</v>
      </c>
      <c r="AQ371">
        <f>VLOOKUP(M371,counts!$W$38:$Z$49,4,FALSE)</f>
        <v>63</v>
      </c>
      <c r="AR371">
        <f>VLOOKUP(N371,counts!$W$53:$Z$54,4,FALSE)</f>
        <v>20</v>
      </c>
      <c r="AS371">
        <f>VLOOKUP(O371,counts!$W$58:$Z$62,4,FALSE)</f>
        <v>52</v>
      </c>
      <c r="AT371">
        <f>VLOOKUP(P371,counts!$W$66:$Z$69,4,FALSE)</f>
        <v>50</v>
      </c>
      <c r="AU371">
        <f>VLOOKUP(Q371,counts!$W$73:$Z$75,4,FALSE)</f>
        <v>50</v>
      </c>
      <c r="AV371">
        <f>VLOOKUP(R371,counts!$W$79:$Z$81,4,FALSE)</f>
        <v>59</v>
      </c>
      <c r="AW371">
        <f t="shared" si="234"/>
        <v>458</v>
      </c>
      <c r="AX371">
        <f t="shared" si="235"/>
        <v>0</v>
      </c>
      <c r="AY371">
        <f t="shared" si="236"/>
        <v>2</v>
      </c>
      <c r="AZ371" t="str">
        <f t="shared" si="237"/>
        <v>Train</v>
      </c>
      <c r="BA371" t="str">
        <f t="shared" si="238"/>
        <v>31-40</v>
      </c>
      <c r="BB371" t="str">
        <f t="shared" si="239"/>
        <v>Blank</v>
      </c>
      <c r="BC371" t="str">
        <f t="shared" si="240"/>
        <v>11-20</v>
      </c>
      <c r="BD371" t="str">
        <f t="shared" si="241"/>
        <v>Others</v>
      </c>
      <c r="BE371" t="str">
        <f t="shared" si="242"/>
        <v>male</v>
      </c>
      <c r="BF371">
        <f t="shared" si="243"/>
        <v>0</v>
      </c>
      <c r="BG371">
        <f t="shared" si="244"/>
        <v>0</v>
      </c>
      <c r="BH371" t="str">
        <f t="shared" si="245"/>
        <v>S, blank</v>
      </c>
      <c r="BI371">
        <f t="shared" si="246"/>
        <v>2</v>
      </c>
      <c r="BK371">
        <f t="shared" si="247"/>
        <v>0.24679587375027071</v>
      </c>
      <c r="BL371">
        <f t="shared" si="254"/>
        <v>-0.2148129459049134</v>
      </c>
      <c r="BM371">
        <f t="shared" si="255"/>
        <v>0</v>
      </c>
      <c r="BN371">
        <f t="shared" si="256"/>
        <v>0.28895367761902863</v>
      </c>
      <c r="BO371">
        <f t="shared" si="257"/>
        <v>-1.1543150029727813</v>
      </c>
      <c r="BP371">
        <f t="shared" si="258"/>
        <v>-6.3943938845999151E-2</v>
      </c>
      <c r="BQ371">
        <f t="shared" si="259"/>
        <v>-0.12308910231949276</v>
      </c>
      <c r="BR371">
        <f t="shared" si="260"/>
        <v>-0.13196937436222192</v>
      </c>
      <c r="BS371">
        <f t="shared" si="261"/>
        <v>0.1296081776499752</v>
      </c>
      <c r="BT371">
        <f t="shared" si="248"/>
        <v>-0.52064632557427459</v>
      </c>
      <c r="BV371">
        <f t="shared" si="249"/>
        <v>-1.5434189609604085</v>
      </c>
      <c r="BW371">
        <f t="shared" si="250"/>
        <v>0.21364939236567063</v>
      </c>
      <c r="BX371">
        <f t="shared" si="251"/>
        <v>0.17603880800304345</v>
      </c>
      <c r="BY371">
        <f t="shared" si="252"/>
        <v>0.8239611919969565</v>
      </c>
      <c r="BZ371">
        <f t="shared" si="253"/>
        <v>-0.19363184727284038</v>
      </c>
    </row>
    <row r="372" spans="1:78" x14ac:dyDescent="0.3">
      <c r="A372" t="s">
        <v>2810</v>
      </c>
      <c r="B372" t="s">
        <v>2838</v>
      </c>
      <c r="C372" t="s">
        <v>2850</v>
      </c>
      <c r="D372" t="s">
        <v>2838</v>
      </c>
      <c r="E372" t="s">
        <v>20</v>
      </c>
      <c r="F372">
        <v>0</v>
      </c>
      <c r="G372">
        <v>0</v>
      </c>
      <c r="H372" t="s">
        <v>2843</v>
      </c>
      <c r="I372">
        <v>2</v>
      </c>
      <c r="J372">
        <v>32.769878926258563</v>
      </c>
      <c r="K372">
        <v>-42.171718189759716</v>
      </c>
      <c r="L372">
        <v>-9.6115457513775127</v>
      </c>
      <c r="M372">
        <v>-33.757758935166962</v>
      </c>
      <c r="N372">
        <v>-108.67008854708662</v>
      </c>
      <c r="O372">
        <v>-14.754319664473872</v>
      </c>
      <c r="P372">
        <v>-22.013681658285037</v>
      </c>
      <c r="Q372">
        <v>-22.422560732600829</v>
      </c>
      <c r="R372">
        <v>25.957134405206311</v>
      </c>
      <c r="S372">
        <v>1</v>
      </c>
      <c r="T372">
        <v>2</v>
      </c>
      <c r="U372" t="s">
        <v>2818</v>
      </c>
      <c r="W372">
        <f t="shared" si="219"/>
        <v>0.24060451777399761</v>
      </c>
      <c r="X372">
        <f t="shared" si="220"/>
        <v>-0.21927540312111751</v>
      </c>
      <c r="Y372">
        <f t="shared" si="221"/>
        <v>3.1819752411496448E-2</v>
      </c>
      <c r="Z372">
        <f t="shared" si="222"/>
        <v>-0.24557244416175711</v>
      </c>
      <c r="AA372">
        <f t="shared" si="223"/>
        <v>-1.1909036060913412</v>
      </c>
      <c r="AB372">
        <f t="shared" si="224"/>
        <v>-6.7444200102322438E-2</v>
      </c>
      <c r="AC372">
        <f t="shared" si="225"/>
        <v>-0.15242674717787899</v>
      </c>
      <c r="AD372">
        <f t="shared" si="226"/>
        <v>-0.14484805481342802</v>
      </c>
      <c r="AE372">
        <f t="shared" si="227"/>
        <v>0.184715495640593</v>
      </c>
      <c r="AF372">
        <f t="shared" si="228"/>
        <v>-0.5239687488631376</v>
      </c>
      <c r="AH372">
        <f t="shared" si="229"/>
        <v>-2.0872994385048962</v>
      </c>
      <c r="AI372">
        <f t="shared" si="230"/>
        <v>0.12402161196731001</v>
      </c>
      <c r="AJ372">
        <f t="shared" si="231"/>
        <v>0.11033739088899025</v>
      </c>
      <c r="AK372">
        <f t="shared" si="232"/>
        <v>0.11033739088899025</v>
      </c>
      <c r="AL372">
        <f t="shared" si="233"/>
        <v>-2.2042124175204685</v>
      </c>
      <c r="AN372">
        <f>VLOOKUP(J372,counts!$W$8:$Z$13,4,FALSE)</f>
        <v>61</v>
      </c>
      <c r="AO372">
        <f>VLOOKUP(K372,counts!$W$17:$Z$23,4,FALSE)</f>
        <v>48</v>
      </c>
      <c r="AP372">
        <f>VLOOKUP(L372,counts!$W$27:$Z$33,4,FALSE)</f>
        <v>55</v>
      </c>
      <c r="AQ372">
        <f>VLOOKUP(M372,counts!$W$38:$Z$49,4,FALSE)</f>
        <v>47</v>
      </c>
      <c r="AR372">
        <f>VLOOKUP(N372,counts!$W$53:$Z$54,4,FALSE)</f>
        <v>20</v>
      </c>
      <c r="AS372">
        <f>VLOOKUP(O372,counts!$W$58:$Z$62,4,FALSE)</f>
        <v>52</v>
      </c>
      <c r="AT372">
        <f>VLOOKUP(P372,counts!$W$66:$Z$69,4,FALSE)</f>
        <v>50</v>
      </c>
      <c r="AU372">
        <f>VLOOKUP(Q372,counts!$W$73:$Z$75,4,FALSE)</f>
        <v>50</v>
      </c>
      <c r="AV372">
        <f>VLOOKUP(R372,counts!$W$79:$Z$81,4,FALSE)</f>
        <v>59</v>
      </c>
      <c r="AW372">
        <f t="shared" si="234"/>
        <v>442</v>
      </c>
      <c r="AX372">
        <f t="shared" si="235"/>
        <v>1</v>
      </c>
      <c r="AY372">
        <f t="shared" si="236"/>
        <v>2</v>
      </c>
      <c r="AZ372" t="str">
        <f t="shared" si="237"/>
        <v>Train</v>
      </c>
      <c r="BA372" t="str">
        <f t="shared" si="238"/>
        <v>31-40</v>
      </c>
      <c r="BB372" t="str">
        <f t="shared" si="239"/>
        <v>Blank</v>
      </c>
      <c r="BC372" t="str">
        <f t="shared" si="240"/>
        <v>11-20</v>
      </c>
      <c r="BD372" t="str">
        <f t="shared" si="241"/>
        <v>Blank</v>
      </c>
      <c r="BE372" t="str">
        <f t="shared" si="242"/>
        <v>male</v>
      </c>
      <c r="BF372">
        <f t="shared" si="243"/>
        <v>0</v>
      </c>
      <c r="BG372">
        <f t="shared" si="244"/>
        <v>0</v>
      </c>
      <c r="BH372" t="str">
        <f t="shared" si="245"/>
        <v>S, blank</v>
      </c>
      <c r="BI372">
        <f t="shared" si="246"/>
        <v>2</v>
      </c>
      <c r="BK372">
        <f t="shared" si="247"/>
        <v>0.24679587375027071</v>
      </c>
      <c r="BL372">
        <f t="shared" si="254"/>
        <v>-0.2148129459049134</v>
      </c>
      <c r="BM372">
        <f t="shared" si="255"/>
        <v>0</v>
      </c>
      <c r="BN372">
        <f t="shared" si="256"/>
        <v>-0.24005469764357676</v>
      </c>
      <c r="BO372">
        <f t="shared" si="257"/>
        <v>-1.1543150029727813</v>
      </c>
      <c r="BP372">
        <f t="shared" si="258"/>
        <v>-6.3943938845999151E-2</v>
      </c>
      <c r="BQ372">
        <f t="shared" si="259"/>
        <v>-0.12308910231949276</v>
      </c>
      <c r="BR372">
        <f t="shared" si="260"/>
        <v>-0.13196937436222192</v>
      </c>
      <c r="BS372">
        <f t="shared" si="261"/>
        <v>0.1296081776499752</v>
      </c>
      <c r="BT372">
        <f t="shared" si="248"/>
        <v>-0.52064632557427459</v>
      </c>
      <c r="BV372">
        <f t="shared" si="249"/>
        <v>-2.0724273362230141</v>
      </c>
      <c r="BW372">
        <f t="shared" si="250"/>
        <v>0.12587985782654026</v>
      </c>
      <c r="BX372">
        <f t="shared" si="251"/>
        <v>0.11180576413325805</v>
      </c>
      <c r="BY372">
        <f t="shared" si="252"/>
        <v>0.11180576413325805</v>
      </c>
      <c r="BZ372">
        <f t="shared" si="253"/>
        <v>-2.1909921620476243</v>
      </c>
    </row>
    <row r="373" spans="1:78" x14ac:dyDescent="0.3">
      <c r="A373" t="s">
        <v>2820</v>
      </c>
      <c r="B373" t="s">
        <v>2838</v>
      </c>
      <c r="C373" t="s">
        <v>2850</v>
      </c>
      <c r="D373" t="s">
        <v>2838</v>
      </c>
      <c r="E373" t="s">
        <v>15</v>
      </c>
      <c r="F373">
        <v>0</v>
      </c>
      <c r="G373">
        <v>0</v>
      </c>
      <c r="H373" t="s">
        <v>2843</v>
      </c>
      <c r="I373">
        <v>2</v>
      </c>
      <c r="J373">
        <v>-11.613432440426715</v>
      </c>
      <c r="K373">
        <v>-42.171718189759716</v>
      </c>
      <c r="L373">
        <v>-9.6115457513775127</v>
      </c>
      <c r="M373">
        <v>-33.757758935166962</v>
      </c>
      <c r="N373">
        <v>151.41878811967541</v>
      </c>
      <c r="O373">
        <v>-14.754319664473872</v>
      </c>
      <c r="P373">
        <v>-22.013681658285037</v>
      </c>
      <c r="Q373">
        <v>-22.422560732600829</v>
      </c>
      <c r="R373">
        <v>25.957134405206311</v>
      </c>
      <c r="S373">
        <v>0</v>
      </c>
      <c r="T373">
        <v>2</v>
      </c>
      <c r="U373" t="s">
        <v>2818</v>
      </c>
      <c r="W373">
        <f t="shared" si="219"/>
        <v>-8.5268679762827468E-2</v>
      </c>
      <c r="X373">
        <f t="shared" si="220"/>
        <v>-0.21927540312111751</v>
      </c>
      <c r="Y373">
        <f t="shared" si="221"/>
        <v>3.1819752411496448E-2</v>
      </c>
      <c r="Z373">
        <f t="shared" si="222"/>
        <v>-0.24557244416175711</v>
      </c>
      <c r="AA373">
        <f t="shared" si="223"/>
        <v>1.6593819257225275</v>
      </c>
      <c r="AB373">
        <f t="shared" si="224"/>
        <v>-6.7444200102322438E-2</v>
      </c>
      <c r="AC373">
        <f t="shared" si="225"/>
        <v>-0.15242674717787899</v>
      </c>
      <c r="AD373">
        <f t="shared" si="226"/>
        <v>-0.14484805481342802</v>
      </c>
      <c r="AE373">
        <f t="shared" si="227"/>
        <v>0.184715495640593</v>
      </c>
      <c r="AF373">
        <f t="shared" si="228"/>
        <v>-0.5239687488631376</v>
      </c>
      <c r="AH373">
        <f t="shared" si="229"/>
        <v>0.43711289577214785</v>
      </c>
      <c r="AI373">
        <f t="shared" si="230"/>
        <v>1.5482308559081985</v>
      </c>
      <c r="AJ373">
        <f t="shared" si="231"/>
        <v>0.60757087699434653</v>
      </c>
      <c r="AK373">
        <f t="shared" si="232"/>
        <v>0.39242912300565347</v>
      </c>
      <c r="AL373">
        <f t="shared" si="233"/>
        <v>-0.93539933639544881</v>
      </c>
      <c r="AN373">
        <f>VLOOKUP(J373,counts!$W$8:$Z$13,4,FALSE)</f>
        <v>52</v>
      </c>
      <c r="AO373">
        <f>VLOOKUP(K373,counts!$W$17:$Z$23,4,FALSE)</f>
        <v>48</v>
      </c>
      <c r="AP373">
        <f>VLOOKUP(L373,counts!$W$27:$Z$33,4,FALSE)</f>
        <v>55</v>
      </c>
      <c r="AQ373">
        <f>VLOOKUP(M373,counts!$W$38:$Z$49,4,FALSE)</f>
        <v>47</v>
      </c>
      <c r="AR373">
        <f>VLOOKUP(N373,counts!$W$53:$Z$54,4,FALSE)</f>
        <v>102</v>
      </c>
      <c r="AS373">
        <f>VLOOKUP(O373,counts!$W$58:$Z$62,4,FALSE)</f>
        <v>52</v>
      </c>
      <c r="AT373">
        <f>VLOOKUP(P373,counts!$W$66:$Z$69,4,FALSE)</f>
        <v>50</v>
      </c>
      <c r="AU373">
        <f>VLOOKUP(Q373,counts!$W$73:$Z$75,4,FALSE)</f>
        <v>50</v>
      </c>
      <c r="AV373">
        <f>VLOOKUP(R373,counts!$W$79:$Z$81,4,FALSE)</f>
        <v>59</v>
      </c>
      <c r="AW373">
        <f t="shared" si="234"/>
        <v>515</v>
      </c>
      <c r="AX373">
        <f t="shared" si="235"/>
        <v>0</v>
      </c>
      <c r="AY373">
        <f t="shared" si="236"/>
        <v>2</v>
      </c>
      <c r="AZ373" t="str">
        <f t="shared" si="237"/>
        <v>Train</v>
      </c>
      <c r="BA373" t="str">
        <f t="shared" si="238"/>
        <v>18-30</v>
      </c>
      <c r="BB373" t="str">
        <f t="shared" si="239"/>
        <v>Blank</v>
      </c>
      <c r="BC373" t="str">
        <f t="shared" si="240"/>
        <v>11-20</v>
      </c>
      <c r="BD373" t="str">
        <f t="shared" si="241"/>
        <v>Blank</v>
      </c>
      <c r="BE373" t="str">
        <f t="shared" si="242"/>
        <v>female</v>
      </c>
      <c r="BF373">
        <f t="shared" si="243"/>
        <v>0</v>
      </c>
      <c r="BG373">
        <f t="shared" si="244"/>
        <v>0</v>
      </c>
      <c r="BH373" t="str">
        <f t="shared" si="245"/>
        <v>S, blank</v>
      </c>
      <c r="BI373">
        <f t="shared" si="246"/>
        <v>2</v>
      </c>
      <c r="BK373">
        <f t="shared" si="247"/>
        <v>-8.7462856143731463E-2</v>
      </c>
      <c r="BL373">
        <f t="shared" si="254"/>
        <v>-0.2148129459049134</v>
      </c>
      <c r="BM373">
        <f t="shared" si="255"/>
        <v>0</v>
      </c>
      <c r="BN373">
        <f t="shared" si="256"/>
        <v>-0.24005469764357676</v>
      </c>
      <c r="BO373">
        <f t="shared" si="257"/>
        <v>1.608400077660413</v>
      </c>
      <c r="BP373">
        <f t="shared" si="258"/>
        <v>-6.3943938845999151E-2</v>
      </c>
      <c r="BQ373">
        <f t="shared" si="259"/>
        <v>-0.12308910231949276</v>
      </c>
      <c r="BR373">
        <f t="shared" si="260"/>
        <v>-0.13196937436222192</v>
      </c>
      <c r="BS373">
        <f t="shared" si="261"/>
        <v>0.1296081776499752</v>
      </c>
      <c r="BT373">
        <f t="shared" si="248"/>
        <v>-0.52064632557427459</v>
      </c>
      <c r="BV373">
        <f t="shared" si="249"/>
        <v>0.35602901451617819</v>
      </c>
      <c r="BW373">
        <f t="shared" si="250"/>
        <v>1.427648970207066</v>
      </c>
      <c r="BX373">
        <f t="shared" si="251"/>
        <v>0.58807883171235209</v>
      </c>
      <c r="BY373">
        <f t="shared" si="252"/>
        <v>0.41192116828764791</v>
      </c>
      <c r="BZ373">
        <f t="shared" si="253"/>
        <v>-0.88692328704792378</v>
      </c>
    </row>
    <row r="374" spans="1:78" x14ac:dyDescent="0.3">
      <c r="A374" t="s">
        <v>2821</v>
      </c>
      <c r="B374" t="s">
        <v>2838</v>
      </c>
      <c r="C374" t="s">
        <v>2849</v>
      </c>
      <c r="D374" t="s">
        <v>2839</v>
      </c>
      <c r="E374" t="s">
        <v>20</v>
      </c>
      <c r="F374">
        <v>1</v>
      </c>
      <c r="G374">
        <v>1</v>
      </c>
      <c r="H374" t="s">
        <v>2843</v>
      </c>
      <c r="I374">
        <v>3</v>
      </c>
      <c r="J374">
        <v>-3.7643689058441341</v>
      </c>
      <c r="K374">
        <v>-42.171718189759716</v>
      </c>
      <c r="L374">
        <v>40.172297072540438</v>
      </c>
      <c r="M374">
        <v>40.634191658169868</v>
      </c>
      <c r="N374">
        <v>-108.67008854708662</v>
      </c>
      <c r="O374">
        <v>48.695090775187893</v>
      </c>
      <c r="P374">
        <v>79.365382998232107</v>
      </c>
      <c r="Q374">
        <v>-22.422560732600829</v>
      </c>
      <c r="R374">
        <v>-67.960368165567971</v>
      </c>
      <c r="S374">
        <v>0</v>
      </c>
      <c r="T374">
        <v>2</v>
      </c>
      <c r="U374" t="s">
        <v>2818</v>
      </c>
      <c r="W374">
        <f t="shared" si="219"/>
        <v>-2.7638923151110589E-2</v>
      </c>
      <c r="X374">
        <f t="shared" si="220"/>
        <v>-0.21927540312111751</v>
      </c>
      <c r="Y374">
        <f t="shared" si="221"/>
        <v>-0.13299344140000791</v>
      </c>
      <c r="Z374">
        <f t="shared" si="222"/>
        <v>0.29559538538083652</v>
      </c>
      <c r="AA374">
        <f t="shared" si="223"/>
        <v>-1.1909036060913412</v>
      </c>
      <c r="AB374">
        <f t="shared" si="224"/>
        <v>0.222592537028351</v>
      </c>
      <c r="AC374">
        <f t="shared" si="225"/>
        <v>0.54954038841540609</v>
      </c>
      <c r="AD374">
        <f t="shared" si="226"/>
        <v>-0.14484805481342802</v>
      </c>
      <c r="AE374">
        <f t="shared" si="227"/>
        <v>-0.48361783291079313</v>
      </c>
      <c r="AF374">
        <f t="shared" si="228"/>
        <v>-0.5239687488631376</v>
      </c>
      <c r="AH374">
        <f t="shared" si="229"/>
        <v>-1.6555176995263423</v>
      </c>
      <c r="AI374">
        <f t="shared" si="230"/>
        <v>0.19099315304187811</v>
      </c>
      <c r="AJ374">
        <f t="shared" si="231"/>
        <v>0.16036461045478601</v>
      </c>
      <c r="AK374">
        <f t="shared" si="232"/>
        <v>0.83963538954521399</v>
      </c>
      <c r="AL374">
        <f t="shared" si="233"/>
        <v>-0.17478754144133832</v>
      </c>
      <c r="AN374">
        <f>VLOOKUP(J374,counts!$W$8:$Z$13,4,FALSE)</f>
        <v>53</v>
      </c>
      <c r="AO374">
        <f>VLOOKUP(K374,counts!$W$17:$Z$23,4,FALSE)</f>
        <v>48</v>
      </c>
      <c r="AP374">
        <f>VLOOKUP(L374,counts!$W$27:$Z$33,4,FALSE)</f>
        <v>50</v>
      </c>
      <c r="AQ374">
        <f>VLOOKUP(M374,counts!$W$38:$Z$49,4,FALSE)</f>
        <v>63</v>
      </c>
      <c r="AR374">
        <f>VLOOKUP(N374,counts!$W$53:$Z$54,4,FALSE)</f>
        <v>20</v>
      </c>
      <c r="AS374">
        <f>VLOOKUP(O374,counts!$W$58:$Z$62,4,FALSE)</f>
        <v>61</v>
      </c>
      <c r="AT374">
        <f>VLOOKUP(P374,counts!$W$66:$Z$69,4,FALSE)</f>
        <v>70</v>
      </c>
      <c r="AU374">
        <f>VLOOKUP(Q374,counts!$W$73:$Z$75,4,FALSE)</f>
        <v>50</v>
      </c>
      <c r="AV374">
        <f>VLOOKUP(R374,counts!$W$79:$Z$81,4,FALSE)</f>
        <v>40</v>
      </c>
      <c r="AW374">
        <f t="shared" si="234"/>
        <v>455</v>
      </c>
      <c r="AX374">
        <f t="shared" si="235"/>
        <v>0</v>
      </c>
      <c r="AY374">
        <f t="shared" si="236"/>
        <v>2</v>
      </c>
      <c r="AZ374" t="str">
        <f t="shared" si="237"/>
        <v>Train</v>
      </c>
      <c r="BA374" t="str">
        <f t="shared" si="238"/>
        <v>0-17</v>
      </c>
      <c r="BB374" t="str">
        <f t="shared" si="239"/>
        <v>Blank</v>
      </c>
      <c r="BC374" t="str">
        <f t="shared" si="240"/>
        <v>21-30</v>
      </c>
      <c r="BD374" t="str">
        <f t="shared" si="241"/>
        <v>Others</v>
      </c>
      <c r="BE374" t="str">
        <f t="shared" si="242"/>
        <v>male</v>
      </c>
      <c r="BF374">
        <f t="shared" si="243"/>
        <v>1</v>
      </c>
      <c r="BG374">
        <f t="shared" si="244"/>
        <v>1</v>
      </c>
      <c r="BH374" t="str">
        <f t="shared" si="245"/>
        <v>S, blank</v>
      </c>
      <c r="BI374">
        <f t="shared" si="246"/>
        <v>3</v>
      </c>
      <c r="BK374">
        <f t="shared" si="247"/>
        <v>-2.8350141766673408E-2</v>
      </c>
      <c r="BL374">
        <f t="shared" si="254"/>
        <v>-0.2148129459049134</v>
      </c>
      <c r="BM374">
        <f t="shared" si="255"/>
        <v>0</v>
      </c>
      <c r="BN374">
        <f t="shared" si="256"/>
        <v>0.28895367761902863</v>
      </c>
      <c r="BO374">
        <f t="shared" si="257"/>
        <v>-1.1543150029727813</v>
      </c>
      <c r="BP374">
        <f t="shared" si="258"/>
        <v>0.21104029039891525</v>
      </c>
      <c r="BQ374">
        <f t="shared" si="259"/>
        <v>0.44377010170938269</v>
      </c>
      <c r="BR374">
        <f t="shared" si="260"/>
        <v>-0.13196937436222192</v>
      </c>
      <c r="BS374">
        <f t="shared" si="261"/>
        <v>-0.33933712916299258</v>
      </c>
      <c r="BT374">
        <f t="shared" si="248"/>
        <v>-0.52064632557427459</v>
      </c>
      <c r="BV374">
        <f t="shared" si="249"/>
        <v>-1.4456668500165306</v>
      </c>
      <c r="BW374">
        <f t="shared" si="250"/>
        <v>0.23558892168600276</v>
      </c>
      <c r="BX374">
        <f t="shared" si="251"/>
        <v>0.1906693379579138</v>
      </c>
      <c r="BY374">
        <f t="shared" si="252"/>
        <v>0.80933066204208615</v>
      </c>
      <c r="BZ374">
        <f t="shared" si="253"/>
        <v>-0.21154771608328246</v>
      </c>
    </row>
    <row r="375" spans="1:78" x14ac:dyDescent="0.3">
      <c r="A375" t="s">
        <v>2820</v>
      </c>
      <c r="B375" t="s">
        <v>2838</v>
      </c>
      <c r="C375" t="s">
        <v>2825</v>
      </c>
      <c r="D375" t="s">
        <v>2833</v>
      </c>
      <c r="E375" t="s">
        <v>20</v>
      </c>
      <c r="F375">
        <v>0</v>
      </c>
      <c r="G375">
        <v>0</v>
      </c>
      <c r="H375" t="s">
        <v>2843</v>
      </c>
      <c r="I375">
        <v>3</v>
      </c>
      <c r="J375">
        <v>-11.613432440426715</v>
      </c>
      <c r="K375">
        <v>-42.171718189759716</v>
      </c>
      <c r="L375">
        <v>-82.840254641099079</v>
      </c>
      <c r="M375">
        <v>57.761363718906857</v>
      </c>
      <c r="N375">
        <v>-108.67008854708662</v>
      </c>
      <c r="O375">
        <v>-14.754319664473872</v>
      </c>
      <c r="P375">
        <v>-22.013681658285037</v>
      </c>
      <c r="Q375">
        <v>-22.422560732600829</v>
      </c>
      <c r="R375">
        <v>-67.960368165567971</v>
      </c>
      <c r="S375">
        <v>0</v>
      </c>
      <c r="T375">
        <v>2</v>
      </c>
      <c r="U375" t="s">
        <v>2818</v>
      </c>
      <c r="W375">
        <f t="shared" si="219"/>
        <v>-8.5268679762827468E-2</v>
      </c>
      <c r="X375">
        <f t="shared" si="220"/>
        <v>-0.21927540312111751</v>
      </c>
      <c r="Y375">
        <f t="shared" si="221"/>
        <v>0.27424895647063957</v>
      </c>
      <c r="Z375">
        <f t="shared" si="222"/>
        <v>0.42018782389584125</v>
      </c>
      <c r="AA375">
        <f t="shared" si="223"/>
        <v>-1.1909036060913412</v>
      </c>
      <c r="AB375">
        <f t="shared" si="224"/>
        <v>-6.7444200102322438E-2</v>
      </c>
      <c r="AC375">
        <f t="shared" si="225"/>
        <v>-0.15242674717787899</v>
      </c>
      <c r="AD375">
        <f t="shared" si="226"/>
        <v>-0.14484805481342802</v>
      </c>
      <c r="AE375">
        <f t="shared" si="227"/>
        <v>-0.48361783291079313</v>
      </c>
      <c r="AF375">
        <f t="shared" si="228"/>
        <v>-0.5239687488631376</v>
      </c>
      <c r="AH375">
        <f t="shared" si="229"/>
        <v>-2.1733164924763657</v>
      </c>
      <c r="AI375">
        <f t="shared" si="230"/>
        <v>0.11379957493657479</v>
      </c>
      <c r="AJ375">
        <f t="shared" si="231"/>
        <v>0.10217239932332987</v>
      </c>
      <c r="AK375">
        <f t="shared" si="232"/>
        <v>0.89782760067667011</v>
      </c>
      <c r="AL375">
        <f t="shared" si="233"/>
        <v>-0.10777721053982883</v>
      </c>
      <c r="AN375">
        <f>VLOOKUP(J375,counts!$W$8:$Z$13,4,FALSE)</f>
        <v>52</v>
      </c>
      <c r="AO375">
        <f>VLOOKUP(K375,counts!$W$17:$Z$23,4,FALSE)</f>
        <v>48</v>
      </c>
      <c r="AP375">
        <f>VLOOKUP(L375,counts!$W$27:$Z$33,4,FALSE)</f>
        <v>62</v>
      </c>
      <c r="AQ375">
        <f>VLOOKUP(M375,counts!$W$38:$Z$49,4,FALSE)</f>
        <v>66</v>
      </c>
      <c r="AR375">
        <f>VLOOKUP(N375,counts!$W$53:$Z$54,4,FALSE)</f>
        <v>20</v>
      </c>
      <c r="AS375">
        <f>VLOOKUP(O375,counts!$W$58:$Z$62,4,FALSE)</f>
        <v>52</v>
      </c>
      <c r="AT375">
        <f>VLOOKUP(P375,counts!$W$66:$Z$69,4,FALSE)</f>
        <v>50</v>
      </c>
      <c r="AU375">
        <f>VLOOKUP(Q375,counts!$W$73:$Z$75,4,FALSE)</f>
        <v>50</v>
      </c>
      <c r="AV375">
        <f>VLOOKUP(R375,counts!$W$79:$Z$81,4,FALSE)</f>
        <v>40</v>
      </c>
      <c r="AW375">
        <f t="shared" si="234"/>
        <v>440</v>
      </c>
      <c r="AX375">
        <f t="shared" si="235"/>
        <v>0</v>
      </c>
      <c r="AY375">
        <f t="shared" si="236"/>
        <v>2</v>
      </c>
      <c r="AZ375" t="str">
        <f t="shared" si="237"/>
        <v>Train</v>
      </c>
      <c r="BA375" t="str">
        <f t="shared" si="238"/>
        <v>18-30</v>
      </c>
      <c r="BB375" t="str">
        <f t="shared" si="239"/>
        <v>Blank</v>
      </c>
      <c r="BC375" t="str">
        <f t="shared" si="240"/>
        <v>0-10</v>
      </c>
      <c r="BD375" t="str">
        <f t="shared" si="241"/>
        <v>NY</v>
      </c>
      <c r="BE375" t="str">
        <f t="shared" si="242"/>
        <v>male</v>
      </c>
      <c r="BF375">
        <f t="shared" si="243"/>
        <v>0</v>
      </c>
      <c r="BG375">
        <f t="shared" si="244"/>
        <v>0</v>
      </c>
      <c r="BH375" t="str">
        <f t="shared" si="245"/>
        <v>S, blank</v>
      </c>
      <c r="BI375">
        <f t="shared" si="246"/>
        <v>3</v>
      </c>
      <c r="BK375">
        <f t="shared" si="247"/>
        <v>-8.7462856143731463E-2</v>
      </c>
      <c r="BL375">
        <f t="shared" si="254"/>
        <v>-0.2148129459049134</v>
      </c>
      <c r="BM375">
        <f t="shared" si="255"/>
        <v>0</v>
      </c>
      <c r="BN375">
        <f t="shared" si="256"/>
        <v>0.41074665915035424</v>
      </c>
      <c r="BO375">
        <f t="shared" si="257"/>
        <v>-1.1543150029727813</v>
      </c>
      <c r="BP375">
        <f t="shared" si="258"/>
        <v>-6.3943938845999151E-2</v>
      </c>
      <c r="BQ375">
        <f t="shared" si="259"/>
        <v>-0.12308910231949276</v>
      </c>
      <c r="BR375">
        <f t="shared" si="260"/>
        <v>-0.13196937436222192</v>
      </c>
      <c r="BS375">
        <f t="shared" si="261"/>
        <v>-0.33933712916299258</v>
      </c>
      <c r="BT375">
        <f t="shared" si="248"/>
        <v>-0.52064632557427459</v>
      </c>
      <c r="BV375">
        <f t="shared" si="249"/>
        <v>-2.2248300161360528</v>
      </c>
      <c r="BW375">
        <f t="shared" si="250"/>
        <v>0.10808578991358186</v>
      </c>
      <c r="BX375">
        <f t="shared" si="251"/>
        <v>9.7542799391021284E-2</v>
      </c>
      <c r="BY375">
        <f t="shared" si="252"/>
        <v>0.90245720060897872</v>
      </c>
      <c r="BZ375">
        <f t="shared" si="253"/>
        <v>-0.10263401304756012</v>
      </c>
    </row>
    <row r="376" spans="1:78" x14ac:dyDescent="0.3">
      <c r="A376" t="s">
        <v>2820</v>
      </c>
      <c r="B376" t="s">
        <v>2838</v>
      </c>
      <c r="C376" t="s">
        <v>2825</v>
      </c>
      <c r="D376" t="s">
        <v>2839</v>
      </c>
      <c r="E376" t="s">
        <v>20</v>
      </c>
      <c r="F376">
        <v>0</v>
      </c>
      <c r="G376">
        <v>0</v>
      </c>
      <c r="H376" t="s">
        <v>2843</v>
      </c>
      <c r="I376">
        <v>3</v>
      </c>
      <c r="J376">
        <v>-11.613432440426715</v>
      </c>
      <c r="K376">
        <v>-42.171718189759716</v>
      </c>
      <c r="L376">
        <v>-82.840254641099079</v>
      </c>
      <c r="M376">
        <v>40.634191658169868</v>
      </c>
      <c r="N376">
        <v>-108.67008854708662</v>
      </c>
      <c r="O376">
        <v>-14.754319664473872</v>
      </c>
      <c r="P376">
        <v>-22.013681658285037</v>
      </c>
      <c r="Q376">
        <v>-22.422560732600829</v>
      </c>
      <c r="R376">
        <v>-67.960368165567971</v>
      </c>
      <c r="S376">
        <v>0</v>
      </c>
      <c r="T376">
        <v>2</v>
      </c>
      <c r="U376" t="s">
        <v>2818</v>
      </c>
      <c r="W376">
        <f t="shared" si="219"/>
        <v>-8.5268679762827468E-2</v>
      </c>
      <c r="X376">
        <f t="shared" si="220"/>
        <v>-0.21927540312111751</v>
      </c>
      <c r="Y376">
        <f t="shared" si="221"/>
        <v>0.27424895647063957</v>
      </c>
      <c r="Z376">
        <f t="shared" si="222"/>
        <v>0.29559538538083652</v>
      </c>
      <c r="AA376">
        <f t="shared" si="223"/>
        <v>-1.1909036060913412</v>
      </c>
      <c r="AB376">
        <f t="shared" si="224"/>
        <v>-6.7444200102322438E-2</v>
      </c>
      <c r="AC376">
        <f t="shared" si="225"/>
        <v>-0.15242674717787899</v>
      </c>
      <c r="AD376">
        <f t="shared" si="226"/>
        <v>-0.14484805481342802</v>
      </c>
      <c r="AE376">
        <f t="shared" si="227"/>
        <v>-0.48361783291079313</v>
      </c>
      <c r="AF376">
        <f t="shared" si="228"/>
        <v>-0.5239687488631376</v>
      </c>
      <c r="AH376">
        <f t="shared" si="229"/>
        <v>-2.2979089309913703</v>
      </c>
      <c r="AI376">
        <f t="shared" si="230"/>
        <v>0.10046871123100301</v>
      </c>
      <c r="AJ376">
        <f t="shared" si="231"/>
        <v>9.1296290576600769E-2</v>
      </c>
      <c r="AK376">
        <f t="shared" si="232"/>
        <v>0.90870370942339918</v>
      </c>
      <c r="AL376">
        <f t="shared" si="233"/>
        <v>-9.5736190168116436E-2</v>
      </c>
      <c r="AN376">
        <f>VLOOKUP(J376,counts!$W$8:$Z$13,4,FALSE)</f>
        <v>52</v>
      </c>
      <c r="AO376">
        <f>VLOOKUP(K376,counts!$W$17:$Z$23,4,FALSE)</f>
        <v>48</v>
      </c>
      <c r="AP376">
        <f>VLOOKUP(L376,counts!$W$27:$Z$33,4,FALSE)</f>
        <v>62</v>
      </c>
      <c r="AQ376">
        <f>VLOOKUP(M376,counts!$W$38:$Z$49,4,FALSE)</f>
        <v>63</v>
      </c>
      <c r="AR376">
        <f>VLOOKUP(N376,counts!$W$53:$Z$54,4,FALSE)</f>
        <v>20</v>
      </c>
      <c r="AS376">
        <f>VLOOKUP(O376,counts!$W$58:$Z$62,4,FALSE)</f>
        <v>52</v>
      </c>
      <c r="AT376">
        <f>VLOOKUP(P376,counts!$W$66:$Z$69,4,FALSE)</f>
        <v>50</v>
      </c>
      <c r="AU376">
        <f>VLOOKUP(Q376,counts!$W$73:$Z$75,4,FALSE)</f>
        <v>50</v>
      </c>
      <c r="AV376">
        <f>VLOOKUP(R376,counts!$W$79:$Z$81,4,FALSE)</f>
        <v>40</v>
      </c>
      <c r="AW376">
        <f t="shared" si="234"/>
        <v>437</v>
      </c>
      <c r="AX376">
        <f t="shared" si="235"/>
        <v>0</v>
      </c>
      <c r="AY376">
        <f t="shared" si="236"/>
        <v>2</v>
      </c>
      <c r="AZ376" t="str">
        <f t="shared" si="237"/>
        <v>Train</v>
      </c>
      <c r="BA376" t="str">
        <f t="shared" si="238"/>
        <v>18-30</v>
      </c>
      <c r="BB376" t="str">
        <f t="shared" si="239"/>
        <v>Blank</v>
      </c>
      <c r="BC376" t="str">
        <f t="shared" si="240"/>
        <v>0-10</v>
      </c>
      <c r="BD376" t="str">
        <f t="shared" si="241"/>
        <v>Others</v>
      </c>
      <c r="BE376" t="str">
        <f t="shared" si="242"/>
        <v>male</v>
      </c>
      <c r="BF376">
        <f t="shared" si="243"/>
        <v>0</v>
      </c>
      <c r="BG376">
        <f t="shared" si="244"/>
        <v>0</v>
      </c>
      <c r="BH376" t="str">
        <f t="shared" si="245"/>
        <v>S, blank</v>
      </c>
      <c r="BI376">
        <f t="shared" si="246"/>
        <v>3</v>
      </c>
      <c r="BK376">
        <f t="shared" si="247"/>
        <v>-8.7462856143731463E-2</v>
      </c>
      <c r="BL376">
        <f t="shared" si="254"/>
        <v>-0.2148129459049134</v>
      </c>
      <c r="BM376">
        <f t="shared" si="255"/>
        <v>0</v>
      </c>
      <c r="BN376">
        <f t="shared" si="256"/>
        <v>0.28895367761902863</v>
      </c>
      <c r="BO376">
        <f t="shared" si="257"/>
        <v>-1.1543150029727813</v>
      </c>
      <c r="BP376">
        <f t="shared" si="258"/>
        <v>-6.3943938845999151E-2</v>
      </c>
      <c r="BQ376">
        <f t="shared" si="259"/>
        <v>-0.12308910231949276</v>
      </c>
      <c r="BR376">
        <f t="shared" si="260"/>
        <v>-0.13196937436222192</v>
      </c>
      <c r="BS376">
        <f t="shared" si="261"/>
        <v>-0.33933712916299258</v>
      </c>
      <c r="BT376">
        <f t="shared" si="248"/>
        <v>-0.52064632557427459</v>
      </c>
      <c r="BV376">
        <f t="shared" si="249"/>
        <v>-2.3466229976673785</v>
      </c>
      <c r="BW376">
        <f t="shared" si="250"/>
        <v>9.5691768513334413E-2</v>
      </c>
      <c r="BX376">
        <f t="shared" si="251"/>
        <v>8.7334569139979668E-2</v>
      </c>
      <c r="BY376">
        <f t="shared" si="252"/>
        <v>0.91266543086002039</v>
      </c>
      <c r="BZ376">
        <f t="shared" si="253"/>
        <v>-9.1385915864105605E-2</v>
      </c>
    </row>
    <row r="377" spans="1:78" x14ac:dyDescent="0.3">
      <c r="A377" t="s">
        <v>2821</v>
      </c>
      <c r="B377" t="s">
        <v>2838</v>
      </c>
      <c r="C377" t="s">
        <v>2810</v>
      </c>
      <c r="D377" t="s">
        <v>2831</v>
      </c>
      <c r="E377" t="s">
        <v>20</v>
      </c>
      <c r="F377" t="s">
        <v>2841</v>
      </c>
      <c r="G377">
        <v>2</v>
      </c>
      <c r="H377" t="s">
        <v>2843</v>
      </c>
      <c r="I377">
        <v>3</v>
      </c>
      <c r="J377">
        <v>-3.7643689058441341</v>
      </c>
      <c r="K377">
        <v>-42.171718189759716</v>
      </c>
      <c r="L377">
        <v>22.971838090238197</v>
      </c>
      <c r="M377">
        <v>-96.420408757005262</v>
      </c>
      <c r="N377">
        <v>-108.67008854708662</v>
      </c>
      <c r="O377">
        <v>-259.56209067229281</v>
      </c>
      <c r="P377">
        <v>75.609641767585757</v>
      </c>
      <c r="Q377">
        <v>-22.422560732600829</v>
      </c>
      <c r="R377">
        <v>-67.960368165567971</v>
      </c>
      <c r="S377">
        <v>0</v>
      </c>
      <c r="T377">
        <v>2</v>
      </c>
      <c r="U377" t="s">
        <v>2818</v>
      </c>
      <c r="W377">
        <f t="shared" si="219"/>
        <v>-2.7638923151110589E-2</v>
      </c>
      <c r="X377">
        <f t="shared" si="220"/>
        <v>-0.21927540312111751</v>
      </c>
      <c r="Y377">
        <f t="shared" si="221"/>
        <v>-7.6050015197982379E-2</v>
      </c>
      <c r="Z377">
        <f t="shared" si="222"/>
        <v>-0.70141491000656564</v>
      </c>
      <c r="AA377">
        <f t="shared" si="223"/>
        <v>-1.1909036060913412</v>
      </c>
      <c r="AB377">
        <f t="shared" si="224"/>
        <v>-1.1864971059581233</v>
      </c>
      <c r="AC377">
        <f t="shared" si="225"/>
        <v>0.5235349510734969</v>
      </c>
      <c r="AD377">
        <f t="shared" si="226"/>
        <v>-0.14484805481342802</v>
      </c>
      <c r="AE377">
        <f t="shared" si="227"/>
        <v>-0.48361783291079313</v>
      </c>
      <c r="AF377">
        <f t="shared" si="228"/>
        <v>-0.5239687488631376</v>
      </c>
      <c r="AH377">
        <f t="shared" si="229"/>
        <v>-4.0306796490401018</v>
      </c>
      <c r="AI377">
        <f t="shared" si="230"/>
        <v>1.7762253751622409E-2</v>
      </c>
      <c r="AJ377">
        <f t="shared" si="231"/>
        <v>1.7452262241155151E-2</v>
      </c>
      <c r="AK377">
        <f t="shared" si="232"/>
        <v>0.98254773775884485</v>
      </c>
      <c r="AL377">
        <f t="shared" si="233"/>
        <v>-1.7606348369366941E-2</v>
      </c>
      <c r="AN377">
        <f>VLOOKUP(J377,counts!$W$8:$Z$13,4,FALSE)</f>
        <v>53</v>
      </c>
      <c r="AO377">
        <f>VLOOKUP(K377,counts!$W$17:$Z$23,4,FALSE)</f>
        <v>48</v>
      </c>
      <c r="AP377">
        <f>VLOOKUP(L377,counts!$W$27:$Z$33,4,FALSE)</f>
        <v>52</v>
      </c>
      <c r="AQ377">
        <f>VLOOKUP(M377,counts!$W$38:$Z$49,4,FALSE)</f>
        <v>34</v>
      </c>
      <c r="AR377">
        <f>VLOOKUP(N377,counts!$W$53:$Z$54,4,FALSE)</f>
        <v>20</v>
      </c>
      <c r="AS377">
        <f>VLOOKUP(O377,counts!$W$58:$Z$62,4,FALSE)</f>
        <v>20</v>
      </c>
      <c r="AT377">
        <f>VLOOKUP(P377,counts!$W$66:$Z$69,4,FALSE)</f>
        <v>69</v>
      </c>
      <c r="AU377">
        <f>VLOOKUP(Q377,counts!$W$73:$Z$75,4,FALSE)</f>
        <v>50</v>
      </c>
      <c r="AV377">
        <f>VLOOKUP(R377,counts!$W$79:$Z$81,4,FALSE)</f>
        <v>40</v>
      </c>
      <c r="AW377">
        <f t="shared" si="234"/>
        <v>386</v>
      </c>
      <c r="AX377">
        <f t="shared" si="235"/>
        <v>0</v>
      </c>
      <c r="AY377">
        <f t="shared" si="236"/>
        <v>2</v>
      </c>
      <c r="AZ377" t="str">
        <f t="shared" si="237"/>
        <v>Train</v>
      </c>
      <c r="BA377" t="str">
        <f t="shared" si="238"/>
        <v>0-17</v>
      </c>
      <c r="BB377" t="str">
        <f t="shared" si="239"/>
        <v>Blank</v>
      </c>
      <c r="BC377" t="str">
        <f t="shared" si="240"/>
        <v>31-40</v>
      </c>
      <c r="BD377" t="str">
        <f t="shared" si="241"/>
        <v>MN</v>
      </c>
      <c r="BE377" t="str">
        <f t="shared" si="242"/>
        <v>male</v>
      </c>
      <c r="BF377" t="str">
        <f t="shared" si="243"/>
        <v>4, 5, 8</v>
      </c>
      <c r="BG377">
        <f t="shared" si="244"/>
        <v>2</v>
      </c>
      <c r="BH377" t="str">
        <f t="shared" si="245"/>
        <v>S, blank</v>
      </c>
      <c r="BI377">
        <f t="shared" si="246"/>
        <v>3</v>
      </c>
      <c r="BK377">
        <f t="shared" si="247"/>
        <v>-2.8350141766673408E-2</v>
      </c>
      <c r="BL377">
        <f t="shared" si="254"/>
        <v>-0.2148129459049134</v>
      </c>
      <c r="BM377">
        <f t="shared" si="255"/>
        <v>0</v>
      </c>
      <c r="BN377">
        <f t="shared" si="256"/>
        <v>-0.68565487760268884</v>
      </c>
      <c r="BO377">
        <f t="shared" si="257"/>
        <v>-1.1543150029727813</v>
      </c>
      <c r="BP377">
        <f t="shared" si="258"/>
        <v>-1.1249195374730028</v>
      </c>
      <c r="BQ377">
        <f t="shared" si="259"/>
        <v>0.42276994263555601</v>
      </c>
      <c r="BR377">
        <f t="shared" si="260"/>
        <v>-0.13196937436222192</v>
      </c>
      <c r="BS377">
        <f t="shared" si="261"/>
        <v>-0.33933712916299258</v>
      </c>
      <c r="BT377">
        <f t="shared" si="248"/>
        <v>-0.52064632557427459</v>
      </c>
      <c r="BV377">
        <f t="shared" si="249"/>
        <v>-3.777235392183993</v>
      </c>
      <c r="BW377">
        <f t="shared" si="250"/>
        <v>2.2885874514177413E-2</v>
      </c>
      <c r="BX377">
        <f t="shared" si="251"/>
        <v>2.2373829851787843E-2</v>
      </c>
      <c r="BY377">
        <f t="shared" si="252"/>
        <v>0.97762617014821218</v>
      </c>
      <c r="BZ377">
        <f t="shared" si="253"/>
        <v>-2.2627921131567912E-2</v>
      </c>
    </row>
    <row r="378" spans="1:78" x14ac:dyDescent="0.3">
      <c r="A378" t="s">
        <v>2821</v>
      </c>
      <c r="B378" t="s">
        <v>2838</v>
      </c>
      <c r="C378" t="s">
        <v>2810</v>
      </c>
      <c r="D378" t="s">
        <v>2831</v>
      </c>
      <c r="E378" t="s">
        <v>15</v>
      </c>
      <c r="F378" t="s">
        <v>2841</v>
      </c>
      <c r="G378">
        <v>2</v>
      </c>
      <c r="H378" t="s">
        <v>2843</v>
      </c>
      <c r="I378">
        <v>3</v>
      </c>
      <c r="J378">
        <v>-3.7643689058441341</v>
      </c>
      <c r="K378">
        <v>-42.171718189759716</v>
      </c>
      <c r="L378">
        <v>22.971838090238197</v>
      </c>
      <c r="M378">
        <v>-96.420408757005262</v>
      </c>
      <c r="N378">
        <v>151.41878811967541</v>
      </c>
      <c r="O378">
        <v>-259.56209067229281</v>
      </c>
      <c r="P378">
        <v>75.609641767585757</v>
      </c>
      <c r="Q378">
        <v>-22.422560732600829</v>
      </c>
      <c r="R378">
        <v>-67.960368165567971</v>
      </c>
      <c r="S378">
        <v>0</v>
      </c>
      <c r="T378">
        <v>2</v>
      </c>
      <c r="U378" t="s">
        <v>2818</v>
      </c>
      <c r="W378">
        <f t="shared" si="219"/>
        <v>-2.7638923151110589E-2</v>
      </c>
      <c r="X378">
        <f t="shared" si="220"/>
        <v>-0.21927540312111751</v>
      </c>
      <c r="Y378">
        <f t="shared" si="221"/>
        <v>-7.6050015197982379E-2</v>
      </c>
      <c r="Z378">
        <f t="shared" si="222"/>
        <v>-0.70141491000656564</v>
      </c>
      <c r="AA378">
        <f t="shared" si="223"/>
        <v>1.6593819257225275</v>
      </c>
      <c r="AB378">
        <f t="shared" si="224"/>
        <v>-1.1864971059581233</v>
      </c>
      <c r="AC378">
        <f t="shared" si="225"/>
        <v>0.5235349510734969</v>
      </c>
      <c r="AD378">
        <f t="shared" si="226"/>
        <v>-0.14484805481342802</v>
      </c>
      <c r="AE378">
        <f t="shared" si="227"/>
        <v>-0.48361783291079313</v>
      </c>
      <c r="AF378">
        <f t="shared" si="228"/>
        <v>-0.5239687488631376</v>
      </c>
      <c r="AH378">
        <f t="shared" si="229"/>
        <v>-1.1803941172262338</v>
      </c>
      <c r="AI378">
        <f t="shared" si="230"/>
        <v>0.30715765861841388</v>
      </c>
      <c r="AJ378">
        <f t="shared" si="231"/>
        <v>0.23498134030982981</v>
      </c>
      <c r="AK378">
        <f t="shared" si="232"/>
        <v>0.76501865969017024</v>
      </c>
      <c r="AL378">
        <f t="shared" si="233"/>
        <v>-0.26785505370121865</v>
      </c>
      <c r="AN378">
        <f>VLOOKUP(J378,counts!$W$8:$Z$13,4,FALSE)</f>
        <v>53</v>
      </c>
      <c r="AO378">
        <f>VLOOKUP(K378,counts!$W$17:$Z$23,4,FALSE)</f>
        <v>48</v>
      </c>
      <c r="AP378">
        <f>VLOOKUP(L378,counts!$W$27:$Z$33,4,FALSE)</f>
        <v>52</v>
      </c>
      <c r="AQ378">
        <f>VLOOKUP(M378,counts!$W$38:$Z$49,4,FALSE)</f>
        <v>34</v>
      </c>
      <c r="AR378">
        <f>VLOOKUP(N378,counts!$W$53:$Z$54,4,FALSE)</f>
        <v>102</v>
      </c>
      <c r="AS378">
        <f>VLOOKUP(O378,counts!$W$58:$Z$62,4,FALSE)</f>
        <v>20</v>
      </c>
      <c r="AT378">
        <f>VLOOKUP(P378,counts!$W$66:$Z$69,4,FALSE)</f>
        <v>69</v>
      </c>
      <c r="AU378">
        <f>VLOOKUP(Q378,counts!$W$73:$Z$75,4,FALSE)</f>
        <v>50</v>
      </c>
      <c r="AV378">
        <f>VLOOKUP(R378,counts!$W$79:$Z$81,4,FALSE)</f>
        <v>40</v>
      </c>
      <c r="AW378">
        <f t="shared" si="234"/>
        <v>468</v>
      </c>
      <c r="AX378">
        <f t="shared" si="235"/>
        <v>0</v>
      </c>
      <c r="AY378">
        <f t="shared" si="236"/>
        <v>2</v>
      </c>
      <c r="AZ378" t="str">
        <f t="shared" si="237"/>
        <v>Train</v>
      </c>
      <c r="BA378" t="str">
        <f t="shared" si="238"/>
        <v>0-17</v>
      </c>
      <c r="BB378" t="str">
        <f t="shared" si="239"/>
        <v>Blank</v>
      </c>
      <c r="BC378" t="str">
        <f t="shared" si="240"/>
        <v>31-40</v>
      </c>
      <c r="BD378" t="str">
        <f t="shared" si="241"/>
        <v>MN</v>
      </c>
      <c r="BE378" t="str">
        <f t="shared" si="242"/>
        <v>female</v>
      </c>
      <c r="BF378" t="str">
        <f t="shared" si="243"/>
        <v>4, 5, 8</v>
      </c>
      <c r="BG378">
        <f t="shared" si="244"/>
        <v>2</v>
      </c>
      <c r="BH378" t="str">
        <f t="shared" si="245"/>
        <v>S, blank</v>
      </c>
      <c r="BI378">
        <f t="shared" si="246"/>
        <v>3</v>
      </c>
      <c r="BK378">
        <f t="shared" si="247"/>
        <v>-2.8350141766673408E-2</v>
      </c>
      <c r="BL378">
        <f t="shared" si="254"/>
        <v>-0.2148129459049134</v>
      </c>
      <c r="BM378">
        <f t="shared" si="255"/>
        <v>0</v>
      </c>
      <c r="BN378">
        <f t="shared" si="256"/>
        <v>-0.68565487760268884</v>
      </c>
      <c r="BO378">
        <f t="shared" si="257"/>
        <v>1.608400077660413</v>
      </c>
      <c r="BP378">
        <f t="shared" si="258"/>
        <v>-1.1249195374730028</v>
      </c>
      <c r="BQ378">
        <f t="shared" si="259"/>
        <v>0.42276994263555601</v>
      </c>
      <c r="BR378">
        <f t="shared" si="260"/>
        <v>-0.13196937436222192</v>
      </c>
      <c r="BS378">
        <f t="shared" si="261"/>
        <v>-0.33933712916299258</v>
      </c>
      <c r="BT378">
        <f t="shared" si="248"/>
        <v>-0.52064632557427459</v>
      </c>
      <c r="BV378">
        <f t="shared" si="249"/>
        <v>-1.0145203115507986</v>
      </c>
      <c r="BW378">
        <f t="shared" si="250"/>
        <v>0.36257631179329336</v>
      </c>
      <c r="BX378">
        <f t="shared" si="251"/>
        <v>0.26609615083951144</v>
      </c>
      <c r="BY378">
        <f t="shared" si="252"/>
        <v>0.73390384916048856</v>
      </c>
      <c r="BZ378">
        <f t="shared" si="253"/>
        <v>-0.30937725464246407</v>
      </c>
    </row>
    <row r="379" spans="1:78" x14ac:dyDescent="0.3">
      <c r="A379" t="s">
        <v>2821</v>
      </c>
      <c r="B379" t="s">
        <v>2838</v>
      </c>
      <c r="C379" t="s">
        <v>2810</v>
      </c>
      <c r="D379" t="s">
        <v>2831</v>
      </c>
      <c r="E379" t="s">
        <v>15</v>
      </c>
      <c r="F379" t="s">
        <v>2841</v>
      </c>
      <c r="G379">
        <v>2</v>
      </c>
      <c r="H379" t="s">
        <v>2843</v>
      </c>
      <c r="I379">
        <v>3</v>
      </c>
      <c r="J379">
        <v>-3.7643689058441341</v>
      </c>
      <c r="K379">
        <v>-42.171718189759716</v>
      </c>
      <c r="L379">
        <v>22.971838090238197</v>
      </c>
      <c r="M379">
        <v>-96.420408757005262</v>
      </c>
      <c r="N379">
        <v>151.41878811967541</v>
      </c>
      <c r="O379">
        <v>-259.56209067229281</v>
      </c>
      <c r="P379">
        <v>75.609641767585757</v>
      </c>
      <c r="Q379">
        <v>-22.422560732600829</v>
      </c>
      <c r="R379">
        <v>-67.960368165567971</v>
      </c>
      <c r="S379">
        <v>0</v>
      </c>
      <c r="T379">
        <v>2</v>
      </c>
      <c r="U379" t="s">
        <v>2818</v>
      </c>
      <c r="W379">
        <f t="shared" si="219"/>
        <v>-2.7638923151110589E-2</v>
      </c>
      <c r="X379">
        <f t="shared" si="220"/>
        <v>-0.21927540312111751</v>
      </c>
      <c r="Y379">
        <f t="shared" si="221"/>
        <v>-7.6050015197982379E-2</v>
      </c>
      <c r="Z379">
        <f t="shared" si="222"/>
        <v>-0.70141491000656564</v>
      </c>
      <c r="AA379">
        <f t="shared" si="223"/>
        <v>1.6593819257225275</v>
      </c>
      <c r="AB379">
        <f t="shared" si="224"/>
        <v>-1.1864971059581233</v>
      </c>
      <c r="AC379">
        <f t="shared" si="225"/>
        <v>0.5235349510734969</v>
      </c>
      <c r="AD379">
        <f t="shared" si="226"/>
        <v>-0.14484805481342802</v>
      </c>
      <c r="AE379">
        <f t="shared" si="227"/>
        <v>-0.48361783291079313</v>
      </c>
      <c r="AF379">
        <f t="shared" si="228"/>
        <v>-0.5239687488631376</v>
      </c>
      <c r="AH379">
        <f t="shared" si="229"/>
        <v>-1.1803941172262338</v>
      </c>
      <c r="AI379">
        <f t="shared" si="230"/>
        <v>0.30715765861841388</v>
      </c>
      <c r="AJ379">
        <f t="shared" si="231"/>
        <v>0.23498134030982981</v>
      </c>
      <c r="AK379">
        <f t="shared" si="232"/>
        <v>0.76501865969017024</v>
      </c>
      <c r="AL379">
        <f t="shared" si="233"/>
        <v>-0.26785505370121865</v>
      </c>
      <c r="AN379">
        <f>VLOOKUP(J379,counts!$W$8:$Z$13,4,FALSE)</f>
        <v>53</v>
      </c>
      <c r="AO379">
        <f>VLOOKUP(K379,counts!$W$17:$Z$23,4,FALSE)</f>
        <v>48</v>
      </c>
      <c r="AP379">
        <f>VLOOKUP(L379,counts!$W$27:$Z$33,4,FALSE)</f>
        <v>52</v>
      </c>
      <c r="AQ379">
        <f>VLOOKUP(M379,counts!$W$38:$Z$49,4,FALSE)</f>
        <v>34</v>
      </c>
      <c r="AR379">
        <f>VLOOKUP(N379,counts!$W$53:$Z$54,4,FALSE)</f>
        <v>102</v>
      </c>
      <c r="AS379">
        <f>VLOOKUP(O379,counts!$W$58:$Z$62,4,FALSE)</f>
        <v>20</v>
      </c>
      <c r="AT379">
        <f>VLOOKUP(P379,counts!$W$66:$Z$69,4,FALSE)</f>
        <v>69</v>
      </c>
      <c r="AU379">
        <f>VLOOKUP(Q379,counts!$W$73:$Z$75,4,FALSE)</f>
        <v>50</v>
      </c>
      <c r="AV379">
        <f>VLOOKUP(R379,counts!$W$79:$Z$81,4,FALSE)</f>
        <v>40</v>
      </c>
      <c r="AW379">
        <f t="shared" si="234"/>
        <v>468</v>
      </c>
      <c r="AX379">
        <f t="shared" si="235"/>
        <v>0</v>
      </c>
      <c r="AY379">
        <f t="shared" si="236"/>
        <v>2</v>
      </c>
      <c r="AZ379" t="str">
        <f t="shared" si="237"/>
        <v>Train</v>
      </c>
      <c r="BA379" t="str">
        <f t="shared" si="238"/>
        <v>0-17</v>
      </c>
      <c r="BB379" t="str">
        <f t="shared" si="239"/>
        <v>Blank</v>
      </c>
      <c r="BC379" t="str">
        <f t="shared" si="240"/>
        <v>31-40</v>
      </c>
      <c r="BD379" t="str">
        <f t="shared" si="241"/>
        <v>MN</v>
      </c>
      <c r="BE379" t="str">
        <f t="shared" si="242"/>
        <v>female</v>
      </c>
      <c r="BF379" t="str">
        <f t="shared" si="243"/>
        <v>4, 5, 8</v>
      </c>
      <c r="BG379">
        <f t="shared" si="244"/>
        <v>2</v>
      </c>
      <c r="BH379" t="str">
        <f t="shared" si="245"/>
        <v>S, blank</v>
      </c>
      <c r="BI379">
        <f t="shared" si="246"/>
        <v>3</v>
      </c>
      <c r="BK379">
        <f t="shared" si="247"/>
        <v>-2.8350141766673408E-2</v>
      </c>
      <c r="BL379">
        <f t="shared" si="254"/>
        <v>-0.2148129459049134</v>
      </c>
      <c r="BM379">
        <f t="shared" si="255"/>
        <v>0</v>
      </c>
      <c r="BN379">
        <f t="shared" si="256"/>
        <v>-0.68565487760268884</v>
      </c>
      <c r="BO379">
        <f t="shared" si="257"/>
        <v>1.608400077660413</v>
      </c>
      <c r="BP379">
        <f t="shared" si="258"/>
        <v>-1.1249195374730028</v>
      </c>
      <c r="BQ379">
        <f t="shared" si="259"/>
        <v>0.42276994263555601</v>
      </c>
      <c r="BR379">
        <f t="shared" si="260"/>
        <v>-0.13196937436222192</v>
      </c>
      <c r="BS379">
        <f t="shared" si="261"/>
        <v>-0.33933712916299258</v>
      </c>
      <c r="BT379">
        <f t="shared" si="248"/>
        <v>-0.52064632557427459</v>
      </c>
      <c r="BV379">
        <f t="shared" si="249"/>
        <v>-1.0145203115507986</v>
      </c>
      <c r="BW379">
        <f t="shared" si="250"/>
        <v>0.36257631179329336</v>
      </c>
      <c r="BX379">
        <f t="shared" si="251"/>
        <v>0.26609615083951144</v>
      </c>
      <c r="BY379">
        <f t="shared" si="252"/>
        <v>0.73390384916048856</v>
      </c>
      <c r="BZ379">
        <f t="shared" si="253"/>
        <v>-0.30937725464246407</v>
      </c>
    </row>
    <row r="380" spans="1:78" x14ac:dyDescent="0.3">
      <c r="A380" t="s">
        <v>2820</v>
      </c>
      <c r="B380" t="s">
        <v>2838</v>
      </c>
      <c r="C380" t="s">
        <v>2825</v>
      </c>
      <c r="D380" t="s">
        <v>2827</v>
      </c>
      <c r="E380" t="s">
        <v>20</v>
      </c>
      <c r="F380">
        <v>0</v>
      </c>
      <c r="G380">
        <v>0</v>
      </c>
      <c r="H380" t="s">
        <v>2843</v>
      </c>
      <c r="I380">
        <v>3</v>
      </c>
      <c r="J380">
        <v>-11.613432440426715</v>
      </c>
      <c r="K380">
        <v>-42.171718189759716</v>
      </c>
      <c r="L380">
        <v>-82.840254641099079</v>
      </c>
      <c r="M380">
        <v>-68.390212241589438</v>
      </c>
      <c r="N380">
        <v>-108.67008854708662</v>
      </c>
      <c r="O380">
        <v>-14.754319664473872</v>
      </c>
      <c r="P380">
        <v>-22.013681658285037</v>
      </c>
      <c r="Q380">
        <v>-22.422560732600829</v>
      </c>
      <c r="R380">
        <v>-67.960368165567971</v>
      </c>
      <c r="S380">
        <v>0</v>
      </c>
      <c r="T380">
        <v>2</v>
      </c>
      <c r="U380" t="s">
        <v>2818</v>
      </c>
      <c r="W380">
        <f t="shared" si="219"/>
        <v>-8.5268679762827468E-2</v>
      </c>
      <c r="X380">
        <f t="shared" si="220"/>
        <v>-0.21927540312111751</v>
      </c>
      <c r="Y380">
        <f t="shared" si="221"/>
        <v>0.27424895647063957</v>
      </c>
      <c r="Z380">
        <f t="shared" si="222"/>
        <v>-0.4975078946787726</v>
      </c>
      <c r="AA380">
        <f t="shared" si="223"/>
        <v>-1.1909036060913412</v>
      </c>
      <c r="AB380">
        <f t="shared" si="224"/>
        <v>-6.7444200102322438E-2</v>
      </c>
      <c r="AC380">
        <f t="shared" si="225"/>
        <v>-0.15242674717787899</v>
      </c>
      <c r="AD380">
        <f t="shared" si="226"/>
        <v>-0.14484805481342802</v>
      </c>
      <c r="AE380">
        <f t="shared" si="227"/>
        <v>-0.48361783291079313</v>
      </c>
      <c r="AF380">
        <f t="shared" si="228"/>
        <v>-0.5239687488631376</v>
      </c>
      <c r="AH380">
        <f t="shared" si="229"/>
        <v>-3.091012211050979</v>
      </c>
      <c r="AI380">
        <f t="shared" si="230"/>
        <v>4.5455920125665454E-2</v>
      </c>
      <c r="AJ380">
        <f t="shared" si="231"/>
        <v>4.3479518601034446E-2</v>
      </c>
      <c r="AK380">
        <f t="shared" si="232"/>
        <v>0.95652048139896551</v>
      </c>
      <c r="AL380">
        <f t="shared" si="233"/>
        <v>-4.4453077472779837E-2</v>
      </c>
      <c r="AN380">
        <f>VLOOKUP(J380,counts!$W$8:$Z$13,4,FALSE)</f>
        <v>52</v>
      </c>
      <c r="AO380">
        <f>VLOOKUP(K380,counts!$W$17:$Z$23,4,FALSE)</f>
        <v>48</v>
      </c>
      <c r="AP380">
        <f>VLOOKUP(L380,counts!$W$27:$Z$33,4,FALSE)</f>
        <v>62</v>
      </c>
      <c r="AQ380">
        <f>VLOOKUP(M380,counts!$W$38:$Z$49,4,FALSE)</f>
        <v>40</v>
      </c>
      <c r="AR380">
        <f>VLOOKUP(N380,counts!$W$53:$Z$54,4,FALSE)</f>
        <v>20</v>
      </c>
      <c r="AS380">
        <f>VLOOKUP(O380,counts!$W$58:$Z$62,4,FALSE)</f>
        <v>52</v>
      </c>
      <c r="AT380">
        <f>VLOOKUP(P380,counts!$W$66:$Z$69,4,FALSE)</f>
        <v>50</v>
      </c>
      <c r="AU380">
        <f>VLOOKUP(Q380,counts!$W$73:$Z$75,4,FALSE)</f>
        <v>50</v>
      </c>
      <c r="AV380">
        <f>VLOOKUP(R380,counts!$W$79:$Z$81,4,FALSE)</f>
        <v>40</v>
      </c>
      <c r="AW380">
        <f t="shared" si="234"/>
        <v>414</v>
      </c>
      <c r="AX380">
        <f t="shared" si="235"/>
        <v>0</v>
      </c>
      <c r="AY380">
        <f t="shared" si="236"/>
        <v>2</v>
      </c>
      <c r="AZ380" t="str">
        <f t="shared" si="237"/>
        <v>Train</v>
      </c>
      <c r="BA380" t="str">
        <f t="shared" si="238"/>
        <v>18-30</v>
      </c>
      <c r="BB380" t="str">
        <f t="shared" si="239"/>
        <v>Blank</v>
      </c>
      <c r="BC380" t="str">
        <f t="shared" si="240"/>
        <v>0-10</v>
      </c>
      <c r="BD380" t="str">
        <f t="shared" si="241"/>
        <v>IL</v>
      </c>
      <c r="BE380" t="str">
        <f t="shared" si="242"/>
        <v>male</v>
      </c>
      <c r="BF380">
        <f t="shared" si="243"/>
        <v>0</v>
      </c>
      <c r="BG380">
        <f t="shared" si="244"/>
        <v>0</v>
      </c>
      <c r="BH380" t="str">
        <f t="shared" si="245"/>
        <v>S, blank</v>
      </c>
      <c r="BI380">
        <f t="shared" si="246"/>
        <v>3</v>
      </c>
      <c r="BK380">
        <f t="shared" si="247"/>
        <v>-8.7462856143731463E-2</v>
      </c>
      <c r="BL380">
        <f t="shared" si="254"/>
        <v>-0.2148129459049134</v>
      </c>
      <c r="BM380">
        <f t="shared" si="255"/>
        <v>0</v>
      </c>
      <c r="BN380">
        <f t="shared" si="256"/>
        <v>-0.48632943178974081</v>
      </c>
      <c r="BO380">
        <f t="shared" si="257"/>
        <v>-1.1543150029727813</v>
      </c>
      <c r="BP380">
        <f t="shared" si="258"/>
        <v>-6.3943938845999151E-2</v>
      </c>
      <c r="BQ380">
        <f t="shared" si="259"/>
        <v>-0.12308910231949276</v>
      </c>
      <c r="BR380">
        <f t="shared" si="260"/>
        <v>-0.13196937436222192</v>
      </c>
      <c r="BS380">
        <f t="shared" si="261"/>
        <v>-0.33933712916299258</v>
      </c>
      <c r="BT380">
        <f t="shared" si="248"/>
        <v>-0.52064632557427459</v>
      </c>
      <c r="BV380">
        <f t="shared" si="249"/>
        <v>-3.121906107076148</v>
      </c>
      <c r="BW380">
        <f t="shared" si="250"/>
        <v>4.407308029445009E-2</v>
      </c>
      <c r="BX380">
        <f t="shared" si="251"/>
        <v>4.2212639255118596E-2</v>
      </c>
      <c r="BY380">
        <f t="shared" si="252"/>
        <v>0.95778736074488136</v>
      </c>
      <c r="BZ380">
        <f t="shared" si="253"/>
        <v>-4.3129487292581932E-2</v>
      </c>
    </row>
    <row r="381" spans="1:78" x14ac:dyDescent="0.3">
      <c r="A381" t="s">
        <v>2821</v>
      </c>
      <c r="B381" t="s">
        <v>2838</v>
      </c>
      <c r="C381" t="s">
        <v>2810</v>
      </c>
      <c r="D381" t="s">
        <v>2829</v>
      </c>
      <c r="E381" t="s">
        <v>20</v>
      </c>
      <c r="F381" t="s">
        <v>2841</v>
      </c>
      <c r="G381">
        <v>2</v>
      </c>
      <c r="H381" t="s">
        <v>2843</v>
      </c>
      <c r="I381">
        <v>3</v>
      </c>
      <c r="J381">
        <v>-3.7643689058441341</v>
      </c>
      <c r="K381">
        <v>-42.171718189759716</v>
      </c>
      <c r="L381">
        <v>22.971838090238197</v>
      </c>
      <c r="M381">
        <v>-23.331657902726029</v>
      </c>
      <c r="N381">
        <v>-108.67008854708662</v>
      </c>
      <c r="O381">
        <v>-259.56209067229281</v>
      </c>
      <c r="P381">
        <v>75.609641767585757</v>
      </c>
      <c r="Q381">
        <v>-22.422560732600829</v>
      </c>
      <c r="R381">
        <v>-67.960368165567971</v>
      </c>
      <c r="S381">
        <v>1</v>
      </c>
      <c r="T381">
        <v>2</v>
      </c>
      <c r="U381" t="s">
        <v>2818</v>
      </c>
      <c r="W381">
        <f t="shared" si="219"/>
        <v>-2.7638923151110589E-2</v>
      </c>
      <c r="X381">
        <f t="shared" si="220"/>
        <v>-0.21927540312111751</v>
      </c>
      <c r="Y381">
        <f t="shared" si="221"/>
        <v>-7.6050015197982379E-2</v>
      </c>
      <c r="Z381">
        <f t="shared" si="222"/>
        <v>-0.16972726976699909</v>
      </c>
      <c r="AA381">
        <f t="shared" si="223"/>
        <v>-1.1909036060913412</v>
      </c>
      <c r="AB381">
        <f t="shared" si="224"/>
        <v>-1.1864971059581233</v>
      </c>
      <c r="AC381">
        <f t="shared" si="225"/>
        <v>0.5235349510734969</v>
      </c>
      <c r="AD381">
        <f t="shared" si="226"/>
        <v>-0.14484805481342802</v>
      </c>
      <c r="AE381">
        <f t="shared" si="227"/>
        <v>-0.48361783291079313</v>
      </c>
      <c r="AF381">
        <f t="shared" si="228"/>
        <v>-0.5239687488631376</v>
      </c>
      <c r="AH381">
        <f t="shared" si="229"/>
        <v>-3.4989920088005357</v>
      </c>
      <c r="AI381">
        <f t="shared" si="230"/>
        <v>3.0227837465180082E-2</v>
      </c>
      <c r="AJ381">
        <f t="shared" si="231"/>
        <v>2.9340924760443324E-2</v>
      </c>
      <c r="AK381">
        <f t="shared" si="232"/>
        <v>2.9340924760443324E-2</v>
      </c>
      <c r="AL381">
        <f t="shared" si="233"/>
        <v>-3.5287719880031578</v>
      </c>
      <c r="AN381">
        <f>VLOOKUP(J381,counts!$W$8:$Z$13,4,FALSE)</f>
        <v>53</v>
      </c>
      <c r="AO381">
        <f>VLOOKUP(K381,counts!$W$17:$Z$23,4,FALSE)</f>
        <v>48</v>
      </c>
      <c r="AP381">
        <f>VLOOKUP(L381,counts!$W$27:$Z$33,4,FALSE)</f>
        <v>52</v>
      </c>
      <c r="AQ381">
        <f>VLOOKUP(M381,counts!$W$38:$Z$49,4,FALSE)</f>
        <v>49</v>
      </c>
      <c r="AR381">
        <f>VLOOKUP(N381,counts!$W$53:$Z$54,4,FALSE)</f>
        <v>20</v>
      </c>
      <c r="AS381">
        <f>VLOOKUP(O381,counts!$W$58:$Z$62,4,FALSE)</f>
        <v>20</v>
      </c>
      <c r="AT381">
        <f>VLOOKUP(P381,counts!$W$66:$Z$69,4,FALSE)</f>
        <v>69</v>
      </c>
      <c r="AU381">
        <f>VLOOKUP(Q381,counts!$W$73:$Z$75,4,FALSE)</f>
        <v>50</v>
      </c>
      <c r="AV381">
        <f>VLOOKUP(R381,counts!$W$79:$Z$81,4,FALSE)</f>
        <v>40</v>
      </c>
      <c r="AW381">
        <f t="shared" si="234"/>
        <v>401</v>
      </c>
      <c r="AX381">
        <f t="shared" si="235"/>
        <v>1</v>
      </c>
      <c r="AY381">
        <f t="shared" si="236"/>
        <v>2</v>
      </c>
      <c r="AZ381" t="str">
        <f t="shared" si="237"/>
        <v>Train</v>
      </c>
      <c r="BA381" t="str">
        <f t="shared" si="238"/>
        <v>0-17</v>
      </c>
      <c r="BB381" t="str">
        <f t="shared" si="239"/>
        <v>Blank</v>
      </c>
      <c r="BC381" t="str">
        <f t="shared" si="240"/>
        <v>31-40</v>
      </c>
      <c r="BD381" t="str">
        <f t="shared" si="241"/>
        <v>MA</v>
      </c>
      <c r="BE381" t="str">
        <f t="shared" si="242"/>
        <v>male</v>
      </c>
      <c r="BF381" t="str">
        <f t="shared" si="243"/>
        <v>4, 5, 8</v>
      </c>
      <c r="BG381">
        <f t="shared" si="244"/>
        <v>2</v>
      </c>
      <c r="BH381" t="str">
        <f t="shared" si="245"/>
        <v>S, blank</v>
      </c>
      <c r="BI381">
        <f t="shared" si="246"/>
        <v>3</v>
      </c>
      <c r="BK381">
        <f t="shared" si="247"/>
        <v>-2.8350141766673408E-2</v>
      </c>
      <c r="BL381">
        <f t="shared" si="254"/>
        <v>-0.2148129459049134</v>
      </c>
      <c r="BM381">
        <f t="shared" si="255"/>
        <v>0</v>
      </c>
      <c r="BN381">
        <f t="shared" si="256"/>
        <v>-0.16591368206991919</v>
      </c>
      <c r="BO381">
        <f t="shared" si="257"/>
        <v>-1.1543150029727813</v>
      </c>
      <c r="BP381">
        <f t="shared" si="258"/>
        <v>-1.1249195374730028</v>
      </c>
      <c r="BQ381">
        <f t="shared" si="259"/>
        <v>0.42276994263555601</v>
      </c>
      <c r="BR381">
        <f t="shared" si="260"/>
        <v>-0.13196937436222192</v>
      </c>
      <c r="BS381">
        <f t="shared" si="261"/>
        <v>-0.33933712916299258</v>
      </c>
      <c r="BT381">
        <f t="shared" si="248"/>
        <v>-0.52064632557427459</v>
      </c>
      <c r="BV381">
        <f t="shared" si="249"/>
        <v>-3.2574941966512236</v>
      </c>
      <c r="BW381">
        <f t="shared" si="250"/>
        <v>3.8484712415932695E-2</v>
      </c>
      <c r="BX381">
        <f t="shared" si="251"/>
        <v>3.7058525711372095E-2</v>
      </c>
      <c r="BY381">
        <f t="shared" si="252"/>
        <v>3.7058525711372095E-2</v>
      </c>
      <c r="BZ381">
        <f t="shared" si="253"/>
        <v>-3.2952568400448672</v>
      </c>
    </row>
    <row r="382" spans="1:78" x14ac:dyDescent="0.3">
      <c r="A382" t="s">
        <v>2810</v>
      </c>
      <c r="B382" t="s">
        <v>2838</v>
      </c>
      <c r="C382" t="s">
        <v>2810</v>
      </c>
      <c r="D382" t="s">
        <v>2829</v>
      </c>
      <c r="E382" t="s">
        <v>20</v>
      </c>
      <c r="F382">
        <v>1</v>
      </c>
      <c r="G382" t="s">
        <v>2842</v>
      </c>
      <c r="H382" t="s">
        <v>2843</v>
      </c>
      <c r="I382">
        <v>3</v>
      </c>
      <c r="J382">
        <v>32.769878926258563</v>
      </c>
      <c r="K382">
        <v>-42.171718189759716</v>
      </c>
      <c r="L382">
        <v>22.971838090238197</v>
      </c>
      <c r="M382">
        <v>-23.331657902726029</v>
      </c>
      <c r="N382">
        <v>-108.67008854708662</v>
      </c>
      <c r="O382">
        <v>48.695090775187893</v>
      </c>
      <c r="P382">
        <v>-92.646375958720569</v>
      </c>
      <c r="Q382">
        <v>-22.422560732600829</v>
      </c>
      <c r="R382">
        <v>-67.960368165567971</v>
      </c>
      <c r="S382">
        <v>0</v>
      </c>
      <c r="T382">
        <v>2</v>
      </c>
      <c r="U382" t="s">
        <v>2818</v>
      </c>
      <c r="W382">
        <f t="shared" si="219"/>
        <v>0.24060451777399761</v>
      </c>
      <c r="X382">
        <f t="shared" si="220"/>
        <v>-0.21927540312111751</v>
      </c>
      <c r="Y382">
        <f t="shared" si="221"/>
        <v>-7.6050015197982379E-2</v>
      </c>
      <c r="Z382">
        <f t="shared" si="222"/>
        <v>-0.16972726976699909</v>
      </c>
      <c r="AA382">
        <f t="shared" si="223"/>
        <v>-1.1909036060913412</v>
      </c>
      <c r="AB382">
        <f t="shared" si="224"/>
        <v>0.222592537028351</v>
      </c>
      <c r="AC382">
        <f t="shared" si="225"/>
        <v>-0.64150040617543735</v>
      </c>
      <c r="AD382">
        <f t="shared" si="226"/>
        <v>-0.14484805481342802</v>
      </c>
      <c r="AE382">
        <f t="shared" si="227"/>
        <v>-0.48361783291079313</v>
      </c>
      <c r="AF382">
        <f t="shared" si="228"/>
        <v>-0.5239687488631376</v>
      </c>
      <c r="AH382">
        <f t="shared" si="229"/>
        <v>-2.9866942821378877</v>
      </c>
      <c r="AI382">
        <f t="shared" si="230"/>
        <v>5.0453947869210113E-2</v>
      </c>
      <c r="AJ382">
        <f t="shared" si="231"/>
        <v>4.8030613785167126E-2</v>
      </c>
      <c r="AK382">
        <f t="shared" si="232"/>
        <v>0.95196938621483285</v>
      </c>
      <c r="AL382">
        <f t="shared" si="233"/>
        <v>-4.9222402045190454E-2</v>
      </c>
      <c r="AN382">
        <f>VLOOKUP(J382,counts!$W$8:$Z$13,4,FALSE)</f>
        <v>61</v>
      </c>
      <c r="AO382">
        <f>VLOOKUP(K382,counts!$W$17:$Z$23,4,FALSE)</f>
        <v>48</v>
      </c>
      <c r="AP382">
        <f>VLOOKUP(L382,counts!$W$27:$Z$33,4,FALSE)</f>
        <v>52</v>
      </c>
      <c r="AQ382">
        <f>VLOOKUP(M382,counts!$W$38:$Z$49,4,FALSE)</f>
        <v>49</v>
      </c>
      <c r="AR382">
        <f>VLOOKUP(N382,counts!$W$53:$Z$54,4,FALSE)</f>
        <v>20</v>
      </c>
      <c r="AS382">
        <f>VLOOKUP(O382,counts!$W$58:$Z$62,4,FALSE)</f>
        <v>61</v>
      </c>
      <c r="AT382">
        <f>VLOOKUP(P382,counts!$W$66:$Z$69,4,FALSE)</f>
        <v>36</v>
      </c>
      <c r="AU382">
        <f>VLOOKUP(Q382,counts!$W$73:$Z$75,4,FALSE)</f>
        <v>50</v>
      </c>
      <c r="AV382">
        <f>VLOOKUP(R382,counts!$W$79:$Z$81,4,FALSE)</f>
        <v>40</v>
      </c>
      <c r="AW382">
        <f t="shared" si="234"/>
        <v>417</v>
      </c>
      <c r="AX382">
        <f t="shared" si="235"/>
        <v>0</v>
      </c>
      <c r="AY382">
        <f t="shared" si="236"/>
        <v>2</v>
      </c>
      <c r="AZ382" t="str">
        <f t="shared" si="237"/>
        <v>Train</v>
      </c>
      <c r="BA382" t="str">
        <f t="shared" si="238"/>
        <v>31-40</v>
      </c>
      <c r="BB382" t="str">
        <f t="shared" si="239"/>
        <v>Blank</v>
      </c>
      <c r="BC382" t="str">
        <f t="shared" si="240"/>
        <v>31-40</v>
      </c>
      <c r="BD382" t="str">
        <f t="shared" si="241"/>
        <v>MA</v>
      </c>
      <c r="BE382" t="str">
        <f t="shared" si="242"/>
        <v>male</v>
      </c>
      <c r="BF382">
        <f t="shared" si="243"/>
        <v>1</v>
      </c>
      <c r="BG382" t="str">
        <f t="shared" si="244"/>
        <v>3, 4, 5, 6, 9</v>
      </c>
      <c r="BH382" t="str">
        <f t="shared" si="245"/>
        <v>S, blank</v>
      </c>
      <c r="BI382">
        <f t="shared" si="246"/>
        <v>3</v>
      </c>
      <c r="BK382">
        <f t="shared" si="247"/>
        <v>0.24679587375027071</v>
      </c>
      <c r="BL382">
        <f t="shared" si="254"/>
        <v>-0.2148129459049134</v>
      </c>
      <c r="BM382">
        <f t="shared" si="255"/>
        <v>0</v>
      </c>
      <c r="BN382">
        <f t="shared" si="256"/>
        <v>-0.16591368206991919</v>
      </c>
      <c r="BO382">
        <f t="shared" si="257"/>
        <v>-1.1543150029727813</v>
      </c>
      <c r="BP382">
        <f t="shared" si="258"/>
        <v>0.21104029039891525</v>
      </c>
      <c r="BQ382">
        <f t="shared" si="259"/>
        <v>-0.5180305333261348</v>
      </c>
      <c r="BR382">
        <f t="shared" si="260"/>
        <v>-0.13196937436222192</v>
      </c>
      <c r="BS382">
        <f t="shared" si="261"/>
        <v>-0.33933712916299258</v>
      </c>
      <c r="BT382">
        <f t="shared" si="248"/>
        <v>-0.52064632557427459</v>
      </c>
      <c r="BV382">
        <f t="shared" si="249"/>
        <v>-2.5871888292240515</v>
      </c>
      <c r="BW382">
        <f t="shared" si="250"/>
        <v>7.5231230937319815E-2</v>
      </c>
      <c r="BX382">
        <f t="shared" si="251"/>
        <v>6.9967490501310958E-2</v>
      </c>
      <c r="BY382">
        <f t="shared" si="252"/>
        <v>0.93003250949868899</v>
      </c>
      <c r="BZ382">
        <f t="shared" si="253"/>
        <v>-7.2535736995594693E-2</v>
      </c>
    </row>
    <row r="383" spans="1:78" x14ac:dyDescent="0.3">
      <c r="A383" t="s">
        <v>2810</v>
      </c>
      <c r="B383" t="s">
        <v>2838</v>
      </c>
      <c r="C383" t="s">
        <v>2810</v>
      </c>
      <c r="D383" t="s">
        <v>2829</v>
      </c>
      <c r="E383" t="s">
        <v>15</v>
      </c>
      <c r="F383">
        <v>1</v>
      </c>
      <c r="G383" t="s">
        <v>2842</v>
      </c>
      <c r="H383" t="s">
        <v>2843</v>
      </c>
      <c r="I383">
        <v>3</v>
      </c>
      <c r="J383">
        <v>32.769878926258563</v>
      </c>
      <c r="K383">
        <v>-42.171718189759716</v>
      </c>
      <c r="L383">
        <v>22.971838090238197</v>
      </c>
      <c r="M383">
        <v>-23.331657902726029</v>
      </c>
      <c r="N383">
        <v>151.41878811967541</v>
      </c>
      <c r="O383">
        <v>48.695090775187893</v>
      </c>
      <c r="P383">
        <v>-92.646375958720569</v>
      </c>
      <c r="Q383">
        <v>-22.422560732600829</v>
      </c>
      <c r="R383">
        <v>-67.960368165567971</v>
      </c>
      <c r="S383">
        <v>1</v>
      </c>
      <c r="T383">
        <v>2</v>
      </c>
      <c r="U383" t="s">
        <v>2818</v>
      </c>
      <c r="W383">
        <f t="shared" si="219"/>
        <v>0.24060451777399761</v>
      </c>
      <c r="X383">
        <f t="shared" si="220"/>
        <v>-0.21927540312111751</v>
      </c>
      <c r="Y383">
        <f t="shared" si="221"/>
        <v>-7.6050015197982379E-2</v>
      </c>
      <c r="Z383">
        <f t="shared" si="222"/>
        <v>-0.16972726976699909</v>
      </c>
      <c r="AA383">
        <f t="shared" si="223"/>
        <v>1.6593819257225275</v>
      </c>
      <c r="AB383">
        <f t="shared" si="224"/>
        <v>0.222592537028351</v>
      </c>
      <c r="AC383">
        <f t="shared" si="225"/>
        <v>-0.64150040617543735</v>
      </c>
      <c r="AD383">
        <f t="shared" si="226"/>
        <v>-0.14484805481342802</v>
      </c>
      <c r="AE383">
        <f t="shared" si="227"/>
        <v>-0.48361783291079313</v>
      </c>
      <c r="AF383">
        <f t="shared" si="228"/>
        <v>-0.5239687488631376</v>
      </c>
      <c r="AH383">
        <f t="shared" si="229"/>
        <v>-0.13640875032401872</v>
      </c>
      <c r="AI383">
        <f t="shared" si="230"/>
        <v>0.87248593068582736</v>
      </c>
      <c r="AJ383">
        <f t="shared" si="231"/>
        <v>0.46595059347990175</v>
      </c>
      <c r="AK383">
        <f t="shared" si="232"/>
        <v>0.46595059347990175</v>
      </c>
      <c r="AL383">
        <f t="shared" si="233"/>
        <v>-0.76367567305259987</v>
      </c>
      <c r="AN383">
        <f>VLOOKUP(J383,counts!$W$8:$Z$13,4,FALSE)</f>
        <v>61</v>
      </c>
      <c r="AO383">
        <f>VLOOKUP(K383,counts!$W$17:$Z$23,4,FALSE)</f>
        <v>48</v>
      </c>
      <c r="AP383">
        <f>VLOOKUP(L383,counts!$W$27:$Z$33,4,FALSE)</f>
        <v>52</v>
      </c>
      <c r="AQ383">
        <f>VLOOKUP(M383,counts!$W$38:$Z$49,4,FALSE)</f>
        <v>49</v>
      </c>
      <c r="AR383">
        <f>VLOOKUP(N383,counts!$W$53:$Z$54,4,FALSE)</f>
        <v>102</v>
      </c>
      <c r="AS383">
        <f>VLOOKUP(O383,counts!$W$58:$Z$62,4,FALSE)</f>
        <v>61</v>
      </c>
      <c r="AT383">
        <f>VLOOKUP(P383,counts!$W$66:$Z$69,4,FALSE)</f>
        <v>36</v>
      </c>
      <c r="AU383">
        <f>VLOOKUP(Q383,counts!$W$73:$Z$75,4,FALSE)</f>
        <v>50</v>
      </c>
      <c r="AV383">
        <f>VLOOKUP(R383,counts!$W$79:$Z$81,4,FALSE)</f>
        <v>40</v>
      </c>
      <c r="AW383">
        <f t="shared" si="234"/>
        <v>499</v>
      </c>
      <c r="AX383">
        <f t="shared" si="235"/>
        <v>1</v>
      </c>
      <c r="AY383">
        <f t="shared" si="236"/>
        <v>2</v>
      </c>
      <c r="AZ383" t="str">
        <f t="shared" si="237"/>
        <v>Train</v>
      </c>
      <c r="BA383" t="str">
        <f t="shared" si="238"/>
        <v>31-40</v>
      </c>
      <c r="BB383" t="str">
        <f t="shared" si="239"/>
        <v>Blank</v>
      </c>
      <c r="BC383" t="str">
        <f t="shared" si="240"/>
        <v>31-40</v>
      </c>
      <c r="BD383" t="str">
        <f t="shared" si="241"/>
        <v>MA</v>
      </c>
      <c r="BE383" t="str">
        <f t="shared" si="242"/>
        <v>female</v>
      </c>
      <c r="BF383">
        <f t="shared" si="243"/>
        <v>1</v>
      </c>
      <c r="BG383" t="str">
        <f t="shared" si="244"/>
        <v>3, 4, 5, 6, 9</v>
      </c>
      <c r="BH383" t="str">
        <f t="shared" si="245"/>
        <v>S, blank</v>
      </c>
      <c r="BI383">
        <f t="shared" si="246"/>
        <v>3</v>
      </c>
      <c r="BK383">
        <f t="shared" si="247"/>
        <v>0.24679587375027071</v>
      </c>
      <c r="BL383">
        <f t="shared" si="254"/>
        <v>-0.2148129459049134</v>
      </c>
      <c r="BM383">
        <f t="shared" si="255"/>
        <v>0</v>
      </c>
      <c r="BN383">
        <f t="shared" si="256"/>
        <v>-0.16591368206991919</v>
      </c>
      <c r="BO383">
        <f t="shared" si="257"/>
        <v>1.608400077660413</v>
      </c>
      <c r="BP383">
        <f t="shared" si="258"/>
        <v>0.21104029039891525</v>
      </c>
      <c r="BQ383">
        <f t="shared" si="259"/>
        <v>-0.5180305333261348</v>
      </c>
      <c r="BR383">
        <f t="shared" si="260"/>
        <v>-0.13196937436222192</v>
      </c>
      <c r="BS383">
        <f t="shared" si="261"/>
        <v>-0.33933712916299258</v>
      </c>
      <c r="BT383">
        <f t="shared" si="248"/>
        <v>-0.52064632557427459</v>
      </c>
      <c r="BV383">
        <f t="shared" si="249"/>
        <v>0.17552625140914269</v>
      </c>
      <c r="BW383">
        <f t="shared" si="250"/>
        <v>1.1918732765936142</v>
      </c>
      <c r="BX383">
        <f t="shared" si="251"/>
        <v>0.54376924492911471</v>
      </c>
      <c r="BY383">
        <f t="shared" si="252"/>
        <v>0.54376924492911471</v>
      </c>
      <c r="BZ383">
        <f t="shared" si="253"/>
        <v>-0.60923030423247515</v>
      </c>
    </row>
    <row r="384" spans="1:78" x14ac:dyDescent="0.3">
      <c r="A384" t="s">
        <v>2821</v>
      </c>
      <c r="B384" t="s">
        <v>2838</v>
      </c>
      <c r="C384" t="s">
        <v>2850</v>
      </c>
      <c r="D384" t="s">
        <v>2833</v>
      </c>
      <c r="E384" t="s">
        <v>15</v>
      </c>
      <c r="F384">
        <v>2</v>
      </c>
      <c r="G384">
        <v>1</v>
      </c>
      <c r="H384" t="s">
        <v>44</v>
      </c>
      <c r="I384">
        <v>3</v>
      </c>
      <c r="J384">
        <v>-3.7643689058441341</v>
      </c>
      <c r="K384">
        <v>-42.171718189759716</v>
      </c>
      <c r="L384">
        <v>-9.6115457513775127</v>
      </c>
      <c r="M384">
        <v>57.761363718906857</v>
      </c>
      <c r="N384">
        <v>151.41878811967541</v>
      </c>
      <c r="O384">
        <v>47.533478806865013</v>
      </c>
      <c r="P384">
        <v>79.365382998232107</v>
      </c>
      <c r="Q384">
        <v>72.444458573419169</v>
      </c>
      <c r="R384">
        <v>-67.960368165567971</v>
      </c>
      <c r="S384">
        <v>1</v>
      </c>
      <c r="T384">
        <v>2</v>
      </c>
      <c r="U384" t="s">
        <v>2818</v>
      </c>
      <c r="W384">
        <f t="shared" si="219"/>
        <v>-2.7638923151110589E-2</v>
      </c>
      <c r="X384">
        <f t="shared" si="220"/>
        <v>-0.21927540312111751</v>
      </c>
      <c r="Y384">
        <f t="shared" si="221"/>
        <v>3.1819752411496448E-2</v>
      </c>
      <c r="Z384">
        <f t="shared" si="222"/>
        <v>0.42018782389584125</v>
      </c>
      <c r="AA384">
        <f t="shared" si="223"/>
        <v>1.6593819257225275</v>
      </c>
      <c r="AB384">
        <f t="shared" si="224"/>
        <v>0.21728263512745474</v>
      </c>
      <c r="AC384">
        <f t="shared" si="225"/>
        <v>0.54954038841540609</v>
      </c>
      <c r="AD384">
        <f t="shared" si="226"/>
        <v>0.46798575022321215</v>
      </c>
      <c r="AE384">
        <f t="shared" si="227"/>
        <v>-0.48361783291079313</v>
      </c>
      <c r="AF384">
        <f t="shared" si="228"/>
        <v>-0.5239687488631376</v>
      </c>
      <c r="AH384">
        <f t="shared" si="229"/>
        <v>2.0916973677497794</v>
      </c>
      <c r="AI384">
        <f t="shared" si="230"/>
        <v>8.0986498917087832</v>
      </c>
      <c r="AJ384">
        <f t="shared" si="231"/>
        <v>0.89009358400401162</v>
      </c>
      <c r="AK384">
        <f t="shared" si="232"/>
        <v>0.89009358400401162</v>
      </c>
      <c r="AL384">
        <f t="shared" si="233"/>
        <v>-0.11642867121757963</v>
      </c>
      <c r="AN384">
        <f>VLOOKUP(J384,counts!$W$8:$Z$13,4,FALSE)</f>
        <v>53</v>
      </c>
      <c r="AO384">
        <f>VLOOKUP(K384,counts!$W$17:$Z$23,4,FALSE)</f>
        <v>48</v>
      </c>
      <c r="AP384">
        <f>VLOOKUP(L384,counts!$W$27:$Z$33,4,FALSE)</f>
        <v>55</v>
      </c>
      <c r="AQ384">
        <f>VLOOKUP(M384,counts!$W$38:$Z$49,4,FALSE)</f>
        <v>66</v>
      </c>
      <c r="AR384">
        <f>VLOOKUP(N384,counts!$W$53:$Z$54,4,FALSE)</f>
        <v>102</v>
      </c>
      <c r="AS384">
        <f>VLOOKUP(O384,counts!$W$58:$Z$62,4,FALSE)</f>
        <v>60</v>
      </c>
      <c r="AT384">
        <f>VLOOKUP(P384,counts!$W$66:$Z$69,4,FALSE)</f>
        <v>70</v>
      </c>
      <c r="AU384">
        <f>VLOOKUP(Q384,counts!$W$73:$Z$75,4,FALSE)</f>
        <v>68</v>
      </c>
      <c r="AV384">
        <f>VLOOKUP(R384,counts!$W$79:$Z$81,4,FALSE)</f>
        <v>40</v>
      </c>
      <c r="AW384">
        <f t="shared" si="234"/>
        <v>562</v>
      </c>
      <c r="AX384">
        <f t="shared" si="235"/>
        <v>1</v>
      </c>
      <c r="AY384">
        <f t="shared" si="236"/>
        <v>2</v>
      </c>
      <c r="AZ384" t="str">
        <f t="shared" si="237"/>
        <v>Train</v>
      </c>
      <c r="BA384" t="str">
        <f t="shared" si="238"/>
        <v>0-17</v>
      </c>
      <c r="BB384" t="str">
        <f t="shared" si="239"/>
        <v>Blank</v>
      </c>
      <c r="BC384" t="str">
        <f t="shared" si="240"/>
        <v>11-20</v>
      </c>
      <c r="BD384" t="str">
        <f t="shared" si="241"/>
        <v>NY</v>
      </c>
      <c r="BE384" t="str">
        <f t="shared" si="242"/>
        <v>female</v>
      </c>
      <c r="BF384">
        <f t="shared" si="243"/>
        <v>2</v>
      </c>
      <c r="BG384">
        <f t="shared" si="244"/>
        <v>1</v>
      </c>
      <c r="BH384" t="str">
        <f t="shared" si="245"/>
        <v>C</v>
      </c>
      <c r="BI384">
        <f t="shared" si="246"/>
        <v>3</v>
      </c>
      <c r="BK384">
        <f t="shared" si="247"/>
        <v>-2.8350141766673408E-2</v>
      </c>
      <c r="BL384">
        <f t="shared" si="254"/>
        <v>-0.2148129459049134</v>
      </c>
      <c r="BM384">
        <f t="shared" si="255"/>
        <v>0</v>
      </c>
      <c r="BN384">
        <f t="shared" si="256"/>
        <v>0.41074665915035424</v>
      </c>
      <c r="BO384">
        <f t="shared" si="257"/>
        <v>1.608400077660413</v>
      </c>
      <c r="BP384">
        <f t="shared" si="258"/>
        <v>0.20600596510609481</v>
      </c>
      <c r="BQ384">
        <f t="shared" si="259"/>
        <v>0.44377010170938269</v>
      </c>
      <c r="BR384">
        <f t="shared" si="260"/>
        <v>0.42637636209158797</v>
      </c>
      <c r="BS384">
        <f t="shared" si="261"/>
        <v>-0.33933712916299258</v>
      </c>
      <c r="BT384">
        <f t="shared" si="248"/>
        <v>-0.52064632557427459</v>
      </c>
      <c r="BV384">
        <f t="shared" si="249"/>
        <v>1.9921526233089788</v>
      </c>
      <c r="BW384">
        <f t="shared" si="250"/>
        <v>7.3312983122853383</v>
      </c>
      <c r="BX384">
        <f t="shared" si="251"/>
        <v>0.8799706885389762</v>
      </c>
      <c r="BY384">
        <f t="shared" si="252"/>
        <v>0.8799706885389762</v>
      </c>
      <c r="BZ384">
        <f t="shared" si="253"/>
        <v>-0.12786668054306072</v>
      </c>
    </row>
    <row r="385" spans="1:78" x14ac:dyDescent="0.3">
      <c r="A385" t="s">
        <v>2821</v>
      </c>
      <c r="B385" t="s">
        <v>2838</v>
      </c>
      <c r="C385" t="s">
        <v>2850</v>
      </c>
      <c r="D385" t="s">
        <v>2833</v>
      </c>
      <c r="E385" t="s">
        <v>15</v>
      </c>
      <c r="F385">
        <v>2</v>
      </c>
      <c r="G385">
        <v>1</v>
      </c>
      <c r="H385" t="s">
        <v>44</v>
      </c>
      <c r="I385">
        <v>3</v>
      </c>
      <c r="J385">
        <v>-3.7643689058441341</v>
      </c>
      <c r="K385">
        <v>-42.171718189759716</v>
      </c>
      <c r="L385">
        <v>-9.6115457513775127</v>
      </c>
      <c r="M385">
        <v>57.761363718906857</v>
      </c>
      <c r="N385">
        <v>151.41878811967541</v>
      </c>
      <c r="O385">
        <v>47.533478806865013</v>
      </c>
      <c r="P385">
        <v>79.365382998232107</v>
      </c>
      <c r="Q385">
        <v>72.444458573419169</v>
      </c>
      <c r="R385">
        <v>-67.960368165567971</v>
      </c>
      <c r="S385">
        <v>1</v>
      </c>
      <c r="T385">
        <v>2</v>
      </c>
      <c r="U385" t="s">
        <v>2818</v>
      </c>
      <c r="W385">
        <f t="shared" si="219"/>
        <v>-2.7638923151110589E-2</v>
      </c>
      <c r="X385">
        <f t="shared" si="220"/>
        <v>-0.21927540312111751</v>
      </c>
      <c r="Y385">
        <f t="shared" si="221"/>
        <v>3.1819752411496448E-2</v>
      </c>
      <c r="Z385">
        <f t="shared" si="222"/>
        <v>0.42018782389584125</v>
      </c>
      <c r="AA385">
        <f t="shared" si="223"/>
        <v>1.6593819257225275</v>
      </c>
      <c r="AB385">
        <f t="shared" si="224"/>
        <v>0.21728263512745474</v>
      </c>
      <c r="AC385">
        <f t="shared" si="225"/>
        <v>0.54954038841540609</v>
      </c>
      <c r="AD385">
        <f t="shared" si="226"/>
        <v>0.46798575022321215</v>
      </c>
      <c r="AE385">
        <f t="shared" si="227"/>
        <v>-0.48361783291079313</v>
      </c>
      <c r="AF385">
        <f t="shared" si="228"/>
        <v>-0.5239687488631376</v>
      </c>
      <c r="AH385">
        <f t="shared" si="229"/>
        <v>2.0916973677497794</v>
      </c>
      <c r="AI385">
        <f t="shared" si="230"/>
        <v>8.0986498917087832</v>
      </c>
      <c r="AJ385">
        <f t="shared" si="231"/>
        <v>0.89009358400401162</v>
      </c>
      <c r="AK385">
        <f t="shared" si="232"/>
        <v>0.89009358400401162</v>
      </c>
      <c r="AL385">
        <f t="shared" si="233"/>
        <v>-0.11642867121757963</v>
      </c>
      <c r="AN385">
        <f>VLOOKUP(J385,counts!$W$8:$Z$13,4,FALSE)</f>
        <v>53</v>
      </c>
      <c r="AO385">
        <f>VLOOKUP(K385,counts!$W$17:$Z$23,4,FALSE)</f>
        <v>48</v>
      </c>
      <c r="AP385">
        <f>VLOOKUP(L385,counts!$W$27:$Z$33,4,FALSE)</f>
        <v>55</v>
      </c>
      <c r="AQ385">
        <f>VLOOKUP(M385,counts!$W$38:$Z$49,4,FALSE)</f>
        <v>66</v>
      </c>
      <c r="AR385">
        <f>VLOOKUP(N385,counts!$W$53:$Z$54,4,FALSE)</f>
        <v>102</v>
      </c>
      <c r="AS385">
        <f>VLOOKUP(O385,counts!$W$58:$Z$62,4,FALSE)</f>
        <v>60</v>
      </c>
      <c r="AT385">
        <f>VLOOKUP(P385,counts!$W$66:$Z$69,4,FALSE)</f>
        <v>70</v>
      </c>
      <c r="AU385">
        <f>VLOOKUP(Q385,counts!$W$73:$Z$75,4,FALSE)</f>
        <v>68</v>
      </c>
      <c r="AV385">
        <f>VLOOKUP(R385,counts!$W$79:$Z$81,4,FALSE)</f>
        <v>40</v>
      </c>
      <c r="AW385">
        <f t="shared" si="234"/>
        <v>562</v>
      </c>
      <c r="AX385">
        <f t="shared" si="235"/>
        <v>1</v>
      </c>
      <c r="AY385">
        <f t="shared" si="236"/>
        <v>2</v>
      </c>
      <c r="AZ385" t="str">
        <f t="shared" si="237"/>
        <v>Train</v>
      </c>
      <c r="BA385" t="str">
        <f t="shared" si="238"/>
        <v>0-17</v>
      </c>
      <c r="BB385" t="str">
        <f t="shared" si="239"/>
        <v>Blank</v>
      </c>
      <c r="BC385" t="str">
        <f t="shared" si="240"/>
        <v>11-20</v>
      </c>
      <c r="BD385" t="str">
        <f t="shared" si="241"/>
        <v>NY</v>
      </c>
      <c r="BE385" t="str">
        <f t="shared" si="242"/>
        <v>female</v>
      </c>
      <c r="BF385">
        <f t="shared" si="243"/>
        <v>2</v>
      </c>
      <c r="BG385">
        <f t="shared" si="244"/>
        <v>1</v>
      </c>
      <c r="BH385" t="str">
        <f t="shared" si="245"/>
        <v>C</v>
      </c>
      <c r="BI385">
        <f t="shared" si="246"/>
        <v>3</v>
      </c>
      <c r="BK385">
        <f t="shared" si="247"/>
        <v>-2.8350141766673408E-2</v>
      </c>
      <c r="BL385">
        <f t="shared" si="254"/>
        <v>-0.2148129459049134</v>
      </c>
      <c r="BM385">
        <f t="shared" si="255"/>
        <v>0</v>
      </c>
      <c r="BN385">
        <f t="shared" si="256"/>
        <v>0.41074665915035424</v>
      </c>
      <c r="BO385">
        <f t="shared" si="257"/>
        <v>1.608400077660413</v>
      </c>
      <c r="BP385">
        <f t="shared" si="258"/>
        <v>0.20600596510609481</v>
      </c>
      <c r="BQ385">
        <f t="shared" si="259"/>
        <v>0.44377010170938269</v>
      </c>
      <c r="BR385">
        <f t="shared" si="260"/>
        <v>0.42637636209158797</v>
      </c>
      <c r="BS385">
        <f t="shared" si="261"/>
        <v>-0.33933712916299258</v>
      </c>
      <c r="BT385">
        <f t="shared" si="248"/>
        <v>-0.52064632557427459</v>
      </c>
      <c r="BV385">
        <f t="shared" si="249"/>
        <v>1.9921526233089788</v>
      </c>
      <c r="BW385">
        <f t="shared" si="250"/>
        <v>7.3312983122853383</v>
      </c>
      <c r="BX385">
        <f t="shared" si="251"/>
        <v>0.8799706885389762</v>
      </c>
      <c r="BY385">
        <f t="shared" si="252"/>
        <v>0.8799706885389762</v>
      </c>
      <c r="BZ385">
        <f t="shared" si="253"/>
        <v>-0.12786668054306072</v>
      </c>
    </row>
    <row r="386" spans="1:78" x14ac:dyDescent="0.3">
      <c r="A386" t="s">
        <v>2820</v>
      </c>
      <c r="B386" t="s">
        <v>2838</v>
      </c>
      <c r="C386" t="s">
        <v>2825</v>
      </c>
      <c r="D386" t="s">
        <v>2833</v>
      </c>
      <c r="E386" t="s">
        <v>15</v>
      </c>
      <c r="F386">
        <v>0</v>
      </c>
      <c r="G386">
        <v>0</v>
      </c>
      <c r="H386" t="s">
        <v>2843</v>
      </c>
      <c r="I386">
        <v>3</v>
      </c>
      <c r="J386">
        <v>-11.613432440426715</v>
      </c>
      <c r="K386">
        <v>-42.171718189759716</v>
      </c>
      <c r="L386">
        <v>-82.840254641099079</v>
      </c>
      <c r="M386">
        <v>57.761363718906857</v>
      </c>
      <c r="N386">
        <v>151.41878811967541</v>
      </c>
      <c r="O386">
        <v>-14.754319664473872</v>
      </c>
      <c r="P386">
        <v>-22.013681658285037</v>
      </c>
      <c r="Q386">
        <v>-22.422560732600829</v>
      </c>
      <c r="R386">
        <v>-67.960368165567971</v>
      </c>
      <c r="S386">
        <v>1</v>
      </c>
      <c r="T386">
        <v>2</v>
      </c>
      <c r="U386" t="s">
        <v>2818</v>
      </c>
      <c r="W386">
        <f t="shared" si="219"/>
        <v>-8.5268679762827468E-2</v>
      </c>
      <c r="X386">
        <f t="shared" si="220"/>
        <v>-0.21927540312111751</v>
      </c>
      <c r="Y386">
        <f t="shared" si="221"/>
        <v>0.27424895647063957</v>
      </c>
      <c r="Z386">
        <f t="shared" si="222"/>
        <v>0.42018782389584125</v>
      </c>
      <c r="AA386">
        <f t="shared" si="223"/>
        <v>1.6593819257225275</v>
      </c>
      <c r="AB386">
        <f t="shared" si="224"/>
        <v>-6.7444200102322438E-2</v>
      </c>
      <c r="AC386">
        <f t="shared" si="225"/>
        <v>-0.15242674717787899</v>
      </c>
      <c r="AD386">
        <f t="shared" si="226"/>
        <v>-0.14484805481342802</v>
      </c>
      <c r="AE386">
        <f t="shared" si="227"/>
        <v>-0.48361783291079313</v>
      </c>
      <c r="AF386">
        <f t="shared" si="228"/>
        <v>-0.5239687488631376</v>
      </c>
      <c r="AH386">
        <f t="shared" si="229"/>
        <v>0.67696903933750285</v>
      </c>
      <c r="AI386">
        <f t="shared" si="230"/>
        <v>1.9679040440516353</v>
      </c>
      <c r="AJ386">
        <f t="shared" si="231"/>
        <v>0.66306188301328994</v>
      </c>
      <c r="AK386">
        <f t="shared" si="232"/>
        <v>0.66306188301328994</v>
      </c>
      <c r="AL386">
        <f t="shared" si="233"/>
        <v>-0.41088695527371788</v>
      </c>
      <c r="AN386">
        <f>VLOOKUP(J386,counts!$W$8:$Z$13,4,FALSE)</f>
        <v>52</v>
      </c>
      <c r="AO386">
        <f>VLOOKUP(K386,counts!$W$17:$Z$23,4,FALSE)</f>
        <v>48</v>
      </c>
      <c r="AP386">
        <f>VLOOKUP(L386,counts!$W$27:$Z$33,4,FALSE)</f>
        <v>62</v>
      </c>
      <c r="AQ386">
        <f>VLOOKUP(M386,counts!$W$38:$Z$49,4,FALSE)</f>
        <v>66</v>
      </c>
      <c r="AR386">
        <f>VLOOKUP(N386,counts!$W$53:$Z$54,4,FALSE)</f>
        <v>102</v>
      </c>
      <c r="AS386">
        <f>VLOOKUP(O386,counts!$W$58:$Z$62,4,FALSE)</f>
        <v>52</v>
      </c>
      <c r="AT386">
        <f>VLOOKUP(P386,counts!$W$66:$Z$69,4,FALSE)</f>
        <v>50</v>
      </c>
      <c r="AU386">
        <f>VLOOKUP(Q386,counts!$W$73:$Z$75,4,FALSE)</f>
        <v>50</v>
      </c>
      <c r="AV386">
        <f>VLOOKUP(R386,counts!$W$79:$Z$81,4,FALSE)</f>
        <v>40</v>
      </c>
      <c r="AW386">
        <f t="shared" si="234"/>
        <v>522</v>
      </c>
      <c r="AX386">
        <f t="shared" si="235"/>
        <v>1</v>
      </c>
      <c r="AY386">
        <f t="shared" si="236"/>
        <v>2</v>
      </c>
      <c r="AZ386" t="str">
        <f t="shared" si="237"/>
        <v>Train</v>
      </c>
      <c r="BA386" t="str">
        <f t="shared" si="238"/>
        <v>18-30</v>
      </c>
      <c r="BB386" t="str">
        <f t="shared" si="239"/>
        <v>Blank</v>
      </c>
      <c r="BC386" t="str">
        <f t="shared" si="240"/>
        <v>0-10</v>
      </c>
      <c r="BD386" t="str">
        <f t="shared" si="241"/>
        <v>NY</v>
      </c>
      <c r="BE386" t="str">
        <f t="shared" si="242"/>
        <v>female</v>
      </c>
      <c r="BF386">
        <f t="shared" si="243"/>
        <v>0</v>
      </c>
      <c r="BG386">
        <f t="shared" si="244"/>
        <v>0</v>
      </c>
      <c r="BH386" t="str">
        <f t="shared" si="245"/>
        <v>S, blank</v>
      </c>
      <c r="BI386">
        <f t="shared" si="246"/>
        <v>3</v>
      </c>
      <c r="BK386">
        <f t="shared" si="247"/>
        <v>-8.7462856143731463E-2</v>
      </c>
      <c r="BL386">
        <f t="shared" si="254"/>
        <v>-0.2148129459049134</v>
      </c>
      <c r="BM386">
        <f t="shared" si="255"/>
        <v>0</v>
      </c>
      <c r="BN386">
        <f t="shared" si="256"/>
        <v>0.41074665915035424</v>
      </c>
      <c r="BO386">
        <f t="shared" si="257"/>
        <v>1.608400077660413</v>
      </c>
      <c r="BP386">
        <f t="shared" si="258"/>
        <v>-6.3943938845999151E-2</v>
      </c>
      <c r="BQ386">
        <f t="shared" si="259"/>
        <v>-0.12308910231949276</v>
      </c>
      <c r="BR386">
        <f t="shared" si="260"/>
        <v>-0.13196937436222192</v>
      </c>
      <c r="BS386">
        <f t="shared" si="261"/>
        <v>-0.33933712916299258</v>
      </c>
      <c r="BT386">
        <f t="shared" si="248"/>
        <v>-0.52064632557427459</v>
      </c>
      <c r="BV386">
        <f t="shared" si="249"/>
        <v>0.53788506449714157</v>
      </c>
      <c r="BW386">
        <f t="shared" si="250"/>
        <v>1.7123814534530513</v>
      </c>
      <c r="BX386">
        <f t="shared" si="251"/>
        <v>0.6313202928272017</v>
      </c>
      <c r="BY386">
        <f t="shared" si="252"/>
        <v>0.6313202928272017</v>
      </c>
      <c r="BZ386">
        <f t="shared" si="253"/>
        <v>-0.45994194961828744</v>
      </c>
    </row>
    <row r="387" spans="1:78" x14ac:dyDescent="0.3">
      <c r="A387" t="s">
        <v>2810</v>
      </c>
      <c r="B387" t="s">
        <v>2838</v>
      </c>
      <c r="C387" t="s">
        <v>2825</v>
      </c>
      <c r="D387" t="s">
        <v>2838</v>
      </c>
      <c r="E387" t="s">
        <v>20</v>
      </c>
      <c r="F387">
        <v>0</v>
      </c>
      <c r="G387">
        <v>0</v>
      </c>
      <c r="H387" t="s">
        <v>44</v>
      </c>
      <c r="I387">
        <v>3</v>
      </c>
      <c r="J387">
        <v>32.769878926258563</v>
      </c>
      <c r="K387">
        <v>-42.171718189759716</v>
      </c>
      <c r="L387">
        <v>-82.840254641099079</v>
      </c>
      <c r="M387">
        <v>-33.757758935166962</v>
      </c>
      <c r="N387">
        <v>-108.67008854708662</v>
      </c>
      <c r="O387">
        <v>-14.754319664473872</v>
      </c>
      <c r="P387">
        <v>-22.013681658285037</v>
      </c>
      <c r="Q387">
        <v>72.444458573419169</v>
      </c>
      <c r="R387">
        <v>-67.960368165567971</v>
      </c>
      <c r="S387">
        <v>0</v>
      </c>
      <c r="T387">
        <v>2</v>
      </c>
      <c r="U387" t="s">
        <v>2818</v>
      </c>
      <c r="W387">
        <f t="shared" si="219"/>
        <v>0.24060451777399761</v>
      </c>
      <c r="X387">
        <f t="shared" si="220"/>
        <v>-0.21927540312111751</v>
      </c>
      <c r="Y387">
        <f t="shared" si="221"/>
        <v>0.27424895647063957</v>
      </c>
      <c r="Z387">
        <f t="shared" si="222"/>
        <v>-0.24557244416175711</v>
      </c>
      <c r="AA387">
        <f t="shared" si="223"/>
        <v>-1.1909036060913412</v>
      </c>
      <c r="AB387">
        <f t="shared" si="224"/>
        <v>-6.7444200102322438E-2</v>
      </c>
      <c r="AC387">
        <f t="shared" si="225"/>
        <v>-0.15242674717787899</v>
      </c>
      <c r="AD387">
        <f t="shared" si="226"/>
        <v>0.46798575022321215</v>
      </c>
      <c r="AE387">
        <f t="shared" si="227"/>
        <v>-0.48361783291079313</v>
      </c>
      <c r="AF387">
        <f t="shared" si="228"/>
        <v>-0.5239687488631376</v>
      </c>
      <c r="AH387">
        <f t="shared" si="229"/>
        <v>-1.9003697579604988</v>
      </c>
      <c r="AI387">
        <f t="shared" si="230"/>
        <v>0.14951332525835839</v>
      </c>
      <c r="AJ387">
        <f t="shared" si="231"/>
        <v>0.13006663078460146</v>
      </c>
      <c r="AK387">
        <f t="shared" si="232"/>
        <v>0.86993336921539854</v>
      </c>
      <c r="AL387">
        <f t="shared" si="233"/>
        <v>-0.13933865737518733</v>
      </c>
      <c r="AN387">
        <f>VLOOKUP(J387,counts!$W$8:$Z$13,4,FALSE)</f>
        <v>61</v>
      </c>
      <c r="AO387">
        <f>VLOOKUP(K387,counts!$W$17:$Z$23,4,FALSE)</f>
        <v>48</v>
      </c>
      <c r="AP387">
        <f>VLOOKUP(L387,counts!$W$27:$Z$33,4,FALSE)</f>
        <v>62</v>
      </c>
      <c r="AQ387">
        <f>VLOOKUP(M387,counts!$W$38:$Z$49,4,FALSE)</f>
        <v>47</v>
      </c>
      <c r="AR387">
        <f>VLOOKUP(N387,counts!$W$53:$Z$54,4,FALSE)</f>
        <v>20</v>
      </c>
      <c r="AS387">
        <f>VLOOKUP(O387,counts!$W$58:$Z$62,4,FALSE)</f>
        <v>52</v>
      </c>
      <c r="AT387">
        <f>VLOOKUP(P387,counts!$W$66:$Z$69,4,FALSE)</f>
        <v>50</v>
      </c>
      <c r="AU387">
        <f>VLOOKUP(Q387,counts!$W$73:$Z$75,4,FALSE)</f>
        <v>68</v>
      </c>
      <c r="AV387">
        <f>VLOOKUP(R387,counts!$W$79:$Z$81,4,FALSE)</f>
        <v>40</v>
      </c>
      <c r="AW387">
        <f t="shared" si="234"/>
        <v>448</v>
      </c>
      <c r="AX387">
        <f t="shared" si="235"/>
        <v>0</v>
      </c>
      <c r="AY387">
        <f t="shared" si="236"/>
        <v>2</v>
      </c>
      <c r="AZ387" t="str">
        <f t="shared" si="237"/>
        <v>Train</v>
      </c>
      <c r="BA387" t="str">
        <f t="shared" si="238"/>
        <v>31-40</v>
      </c>
      <c r="BB387" t="str">
        <f t="shared" si="239"/>
        <v>Blank</v>
      </c>
      <c r="BC387" t="str">
        <f t="shared" si="240"/>
        <v>0-10</v>
      </c>
      <c r="BD387" t="str">
        <f t="shared" si="241"/>
        <v>Blank</v>
      </c>
      <c r="BE387" t="str">
        <f t="shared" si="242"/>
        <v>male</v>
      </c>
      <c r="BF387">
        <f t="shared" si="243"/>
        <v>0</v>
      </c>
      <c r="BG387">
        <f t="shared" si="244"/>
        <v>0</v>
      </c>
      <c r="BH387" t="str">
        <f t="shared" si="245"/>
        <v>C</v>
      </c>
      <c r="BI387">
        <f t="shared" si="246"/>
        <v>3</v>
      </c>
      <c r="BK387">
        <f t="shared" si="247"/>
        <v>0.24679587375027071</v>
      </c>
      <c r="BL387">
        <f t="shared" si="254"/>
        <v>-0.2148129459049134</v>
      </c>
      <c r="BM387">
        <f t="shared" si="255"/>
        <v>0</v>
      </c>
      <c r="BN387">
        <f t="shared" si="256"/>
        <v>-0.24005469764357676</v>
      </c>
      <c r="BO387">
        <f t="shared" si="257"/>
        <v>-1.1543150029727813</v>
      </c>
      <c r="BP387">
        <f t="shared" si="258"/>
        <v>-6.3943938845999151E-2</v>
      </c>
      <c r="BQ387">
        <f t="shared" si="259"/>
        <v>-0.12308910231949276</v>
      </c>
      <c r="BR387">
        <f t="shared" si="260"/>
        <v>0.42637636209158797</v>
      </c>
      <c r="BS387">
        <f t="shared" si="261"/>
        <v>-0.33933712916299258</v>
      </c>
      <c r="BT387">
        <f t="shared" si="248"/>
        <v>-0.52064632557427459</v>
      </c>
      <c r="BV387">
        <f t="shared" si="249"/>
        <v>-1.983026906582172</v>
      </c>
      <c r="BW387">
        <f t="shared" si="250"/>
        <v>0.13765194649644463</v>
      </c>
      <c r="BX387">
        <f t="shared" si="251"/>
        <v>0.12099653757932088</v>
      </c>
      <c r="BY387">
        <f t="shared" si="252"/>
        <v>0.87900346242067906</v>
      </c>
      <c r="BZ387">
        <f t="shared" si="253"/>
        <v>-0.12896644225957693</v>
      </c>
    </row>
    <row r="388" spans="1:78" x14ac:dyDescent="0.3">
      <c r="A388" t="s">
        <v>2820</v>
      </c>
      <c r="B388" t="s">
        <v>2838</v>
      </c>
      <c r="C388" t="s">
        <v>2825</v>
      </c>
      <c r="D388" t="s">
        <v>2838</v>
      </c>
      <c r="E388" t="s">
        <v>20</v>
      </c>
      <c r="F388">
        <v>0</v>
      </c>
      <c r="G388">
        <v>0</v>
      </c>
      <c r="H388" t="s">
        <v>2843</v>
      </c>
      <c r="I388">
        <v>3</v>
      </c>
      <c r="J388">
        <v>-11.613432440426715</v>
      </c>
      <c r="K388">
        <v>-42.171718189759716</v>
      </c>
      <c r="L388">
        <v>-82.840254641099079</v>
      </c>
      <c r="M388">
        <v>-33.757758935166962</v>
      </c>
      <c r="N388">
        <v>-108.67008854708662</v>
      </c>
      <c r="O388">
        <v>-14.754319664473872</v>
      </c>
      <c r="P388">
        <v>-22.013681658285037</v>
      </c>
      <c r="Q388">
        <v>-22.422560732600829</v>
      </c>
      <c r="R388">
        <v>-67.960368165567971</v>
      </c>
      <c r="S388">
        <v>0</v>
      </c>
      <c r="T388">
        <v>2</v>
      </c>
      <c r="U388" t="s">
        <v>2818</v>
      </c>
      <c r="W388">
        <f t="shared" si="219"/>
        <v>-8.5268679762827468E-2</v>
      </c>
      <c r="X388">
        <f t="shared" si="220"/>
        <v>-0.21927540312111751</v>
      </c>
      <c r="Y388">
        <f t="shared" si="221"/>
        <v>0.27424895647063957</v>
      </c>
      <c r="Z388">
        <f t="shared" si="222"/>
        <v>-0.24557244416175711</v>
      </c>
      <c r="AA388">
        <f t="shared" si="223"/>
        <v>-1.1909036060913412</v>
      </c>
      <c r="AB388">
        <f t="shared" si="224"/>
        <v>-6.7444200102322438E-2</v>
      </c>
      <c r="AC388">
        <f t="shared" si="225"/>
        <v>-0.15242674717787899</v>
      </c>
      <c r="AD388">
        <f t="shared" si="226"/>
        <v>-0.14484805481342802</v>
      </c>
      <c r="AE388">
        <f t="shared" si="227"/>
        <v>-0.48361783291079313</v>
      </c>
      <c r="AF388">
        <f t="shared" si="228"/>
        <v>-0.5239687488631376</v>
      </c>
      <c r="AH388">
        <f t="shared" si="229"/>
        <v>-2.8390767605339642</v>
      </c>
      <c r="AI388">
        <f t="shared" si="230"/>
        <v>5.8479631752988308E-2</v>
      </c>
      <c r="AJ388">
        <f t="shared" si="231"/>
        <v>5.5248707673418308E-2</v>
      </c>
      <c r="AK388">
        <f t="shared" si="232"/>
        <v>0.94475129232658173</v>
      </c>
      <c r="AL388">
        <f t="shared" si="233"/>
        <v>-5.6833568850238797E-2</v>
      </c>
      <c r="AN388">
        <f>VLOOKUP(J388,counts!$W$8:$Z$13,4,FALSE)</f>
        <v>52</v>
      </c>
      <c r="AO388">
        <f>VLOOKUP(K388,counts!$W$17:$Z$23,4,FALSE)</f>
        <v>48</v>
      </c>
      <c r="AP388">
        <f>VLOOKUP(L388,counts!$W$27:$Z$33,4,FALSE)</f>
        <v>62</v>
      </c>
      <c r="AQ388">
        <f>VLOOKUP(M388,counts!$W$38:$Z$49,4,FALSE)</f>
        <v>47</v>
      </c>
      <c r="AR388">
        <f>VLOOKUP(N388,counts!$W$53:$Z$54,4,FALSE)</f>
        <v>20</v>
      </c>
      <c r="AS388">
        <f>VLOOKUP(O388,counts!$W$58:$Z$62,4,FALSE)</f>
        <v>52</v>
      </c>
      <c r="AT388">
        <f>VLOOKUP(P388,counts!$W$66:$Z$69,4,FALSE)</f>
        <v>50</v>
      </c>
      <c r="AU388">
        <f>VLOOKUP(Q388,counts!$W$73:$Z$75,4,FALSE)</f>
        <v>50</v>
      </c>
      <c r="AV388">
        <f>VLOOKUP(R388,counts!$W$79:$Z$81,4,FALSE)</f>
        <v>40</v>
      </c>
      <c r="AW388">
        <f t="shared" si="234"/>
        <v>421</v>
      </c>
      <c r="AX388">
        <f t="shared" si="235"/>
        <v>0</v>
      </c>
      <c r="AY388">
        <f t="shared" si="236"/>
        <v>2</v>
      </c>
      <c r="AZ388" t="str">
        <f t="shared" si="237"/>
        <v>Train</v>
      </c>
      <c r="BA388" t="str">
        <f t="shared" si="238"/>
        <v>18-30</v>
      </c>
      <c r="BB388" t="str">
        <f t="shared" si="239"/>
        <v>Blank</v>
      </c>
      <c r="BC388" t="str">
        <f t="shared" si="240"/>
        <v>0-10</v>
      </c>
      <c r="BD388" t="str">
        <f t="shared" si="241"/>
        <v>Blank</v>
      </c>
      <c r="BE388" t="str">
        <f t="shared" si="242"/>
        <v>male</v>
      </c>
      <c r="BF388">
        <f t="shared" si="243"/>
        <v>0</v>
      </c>
      <c r="BG388">
        <f t="shared" si="244"/>
        <v>0</v>
      </c>
      <c r="BH388" t="str">
        <f t="shared" si="245"/>
        <v>S, blank</v>
      </c>
      <c r="BI388">
        <f t="shared" si="246"/>
        <v>3</v>
      </c>
      <c r="BK388">
        <f t="shared" si="247"/>
        <v>-8.7462856143731463E-2</v>
      </c>
      <c r="BL388">
        <f t="shared" si="254"/>
        <v>-0.2148129459049134</v>
      </c>
      <c r="BM388">
        <f t="shared" si="255"/>
        <v>0</v>
      </c>
      <c r="BN388">
        <f t="shared" si="256"/>
        <v>-0.24005469764357676</v>
      </c>
      <c r="BO388">
        <f t="shared" si="257"/>
        <v>-1.1543150029727813</v>
      </c>
      <c r="BP388">
        <f t="shared" si="258"/>
        <v>-6.3943938845999151E-2</v>
      </c>
      <c r="BQ388">
        <f t="shared" si="259"/>
        <v>-0.12308910231949276</v>
      </c>
      <c r="BR388">
        <f t="shared" si="260"/>
        <v>-0.13196937436222192</v>
      </c>
      <c r="BS388">
        <f t="shared" si="261"/>
        <v>-0.33933712916299258</v>
      </c>
      <c r="BT388">
        <f t="shared" si="248"/>
        <v>-0.52064632557427459</v>
      </c>
      <c r="BV388">
        <f t="shared" si="249"/>
        <v>-2.8756313729299841</v>
      </c>
      <c r="BW388">
        <f t="shared" si="250"/>
        <v>5.6380531122747275E-2</v>
      </c>
      <c r="BX388">
        <f t="shared" si="251"/>
        <v>5.3371422003418274E-2</v>
      </c>
      <c r="BY388">
        <f t="shared" si="252"/>
        <v>0.94662857799658173</v>
      </c>
      <c r="BZ388">
        <f t="shared" si="253"/>
        <v>-5.4848471815077751E-2</v>
      </c>
    </row>
    <row r="389" spans="1:78" x14ac:dyDescent="0.3">
      <c r="A389" t="s">
        <v>2820</v>
      </c>
      <c r="B389" t="s">
        <v>2838</v>
      </c>
      <c r="C389" t="s">
        <v>2825</v>
      </c>
      <c r="D389" t="s">
        <v>2838</v>
      </c>
      <c r="E389" t="s">
        <v>20</v>
      </c>
      <c r="F389">
        <v>0</v>
      </c>
      <c r="G389">
        <v>0</v>
      </c>
      <c r="H389" t="s">
        <v>2843</v>
      </c>
      <c r="I389">
        <v>3</v>
      </c>
      <c r="J389">
        <v>-11.613432440426715</v>
      </c>
      <c r="K389">
        <v>-42.171718189759716</v>
      </c>
      <c r="L389">
        <v>-82.840254641099079</v>
      </c>
      <c r="M389">
        <v>-33.757758935166962</v>
      </c>
      <c r="N389">
        <v>-108.67008854708662</v>
      </c>
      <c r="O389">
        <v>-14.754319664473872</v>
      </c>
      <c r="P389">
        <v>-22.013681658285037</v>
      </c>
      <c r="Q389">
        <v>-22.422560732600829</v>
      </c>
      <c r="R389">
        <v>-67.960368165567971</v>
      </c>
      <c r="S389">
        <v>0</v>
      </c>
      <c r="T389">
        <v>2</v>
      </c>
      <c r="U389" t="s">
        <v>2818</v>
      </c>
      <c r="W389">
        <f t="shared" si="219"/>
        <v>-8.5268679762827468E-2</v>
      </c>
      <c r="X389">
        <f t="shared" si="220"/>
        <v>-0.21927540312111751</v>
      </c>
      <c r="Y389">
        <f t="shared" si="221"/>
        <v>0.27424895647063957</v>
      </c>
      <c r="Z389">
        <f t="shared" si="222"/>
        <v>-0.24557244416175711</v>
      </c>
      <c r="AA389">
        <f t="shared" si="223"/>
        <v>-1.1909036060913412</v>
      </c>
      <c r="AB389">
        <f t="shared" si="224"/>
        <v>-6.7444200102322438E-2</v>
      </c>
      <c r="AC389">
        <f t="shared" si="225"/>
        <v>-0.15242674717787899</v>
      </c>
      <c r="AD389">
        <f t="shared" si="226"/>
        <v>-0.14484805481342802</v>
      </c>
      <c r="AE389">
        <f t="shared" si="227"/>
        <v>-0.48361783291079313</v>
      </c>
      <c r="AF389">
        <f t="shared" si="228"/>
        <v>-0.5239687488631376</v>
      </c>
      <c r="AH389">
        <f t="shared" si="229"/>
        <v>-2.8390767605339642</v>
      </c>
      <c r="AI389">
        <f t="shared" si="230"/>
        <v>5.8479631752988308E-2</v>
      </c>
      <c r="AJ389">
        <f t="shared" si="231"/>
        <v>5.5248707673418308E-2</v>
      </c>
      <c r="AK389">
        <f t="shared" si="232"/>
        <v>0.94475129232658173</v>
      </c>
      <c r="AL389">
        <f t="shared" si="233"/>
        <v>-5.6833568850238797E-2</v>
      </c>
      <c r="AN389">
        <f>VLOOKUP(J389,counts!$W$8:$Z$13,4,FALSE)</f>
        <v>52</v>
      </c>
      <c r="AO389">
        <f>VLOOKUP(K389,counts!$W$17:$Z$23,4,FALSE)</f>
        <v>48</v>
      </c>
      <c r="AP389">
        <f>VLOOKUP(L389,counts!$W$27:$Z$33,4,FALSE)</f>
        <v>62</v>
      </c>
      <c r="AQ389">
        <f>VLOOKUP(M389,counts!$W$38:$Z$49,4,FALSE)</f>
        <v>47</v>
      </c>
      <c r="AR389">
        <f>VLOOKUP(N389,counts!$W$53:$Z$54,4,FALSE)</f>
        <v>20</v>
      </c>
      <c r="AS389">
        <f>VLOOKUP(O389,counts!$W$58:$Z$62,4,FALSE)</f>
        <v>52</v>
      </c>
      <c r="AT389">
        <f>VLOOKUP(P389,counts!$W$66:$Z$69,4,FALSE)</f>
        <v>50</v>
      </c>
      <c r="AU389">
        <f>VLOOKUP(Q389,counts!$W$73:$Z$75,4,FALSE)</f>
        <v>50</v>
      </c>
      <c r="AV389">
        <f>VLOOKUP(R389,counts!$W$79:$Z$81,4,FALSE)</f>
        <v>40</v>
      </c>
      <c r="AW389">
        <f t="shared" si="234"/>
        <v>421</v>
      </c>
      <c r="AX389">
        <f t="shared" si="235"/>
        <v>0</v>
      </c>
      <c r="AY389">
        <f t="shared" si="236"/>
        <v>2</v>
      </c>
      <c r="AZ389" t="str">
        <f t="shared" si="237"/>
        <v>Train</v>
      </c>
      <c r="BA389" t="str">
        <f t="shared" si="238"/>
        <v>18-30</v>
      </c>
      <c r="BB389" t="str">
        <f t="shared" si="239"/>
        <v>Blank</v>
      </c>
      <c r="BC389" t="str">
        <f t="shared" si="240"/>
        <v>0-10</v>
      </c>
      <c r="BD389" t="str">
        <f t="shared" si="241"/>
        <v>Blank</v>
      </c>
      <c r="BE389" t="str">
        <f t="shared" si="242"/>
        <v>male</v>
      </c>
      <c r="BF389">
        <f t="shared" si="243"/>
        <v>0</v>
      </c>
      <c r="BG389">
        <f t="shared" si="244"/>
        <v>0</v>
      </c>
      <c r="BH389" t="str">
        <f t="shared" si="245"/>
        <v>S, blank</v>
      </c>
      <c r="BI389">
        <f t="shared" si="246"/>
        <v>3</v>
      </c>
      <c r="BK389">
        <f t="shared" si="247"/>
        <v>-8.7462856143731463E-2</v>
      </c>
      <c r="BL389">
        <f t="shared" si="254"/>
        <v>-0.2148129459049134</v>
      </c>
      <c r="BM389">
        <f t="shared" si="255"/>
        <v>0</v>
      </c>
      <c r="BN389">
        <f t="shared" si="256"/>
        <v>-0.24005469764357676</v>
      </c>
      <c r="BO389">
        <f t="shared" si="257"/>
        <v>-1.1543150029727813</v>
      </c>
      <c r="BP389">
        <f t="shared" si="258"/>
        <v>-6.3943938845999151E-2</v>
      </c>
      <c r="BQ389">
        <f t="shared" si="259"/>
        <v>-0.12308910231949276</v>
      </c>
      <c r="BR389">
        <f t="shared" si="260"/>
        <v>-0.13196937436222192</v>
      </c>
      <c r="BS389">
        <f t="shared" si="261"/>
        <v>-0.33933712916299258</v>
      </c>
      <c r="BT389">
        <f t="shared" si="248"/>
        <v>-0.52064632557427459</v>
      </c>
      <c r="BV389">
        <f t="shared" si="249"/>
        <v>-2.8756313729299841</v>
      </c>
      <c r="BW389">
        <f t="shared" si="250"/>
        <v>5.6380531122747275E-2</v>
      </c>
      <c r="BX389">
        <f t="shared" si="251"/>
        <v>5.3371422003418274E-2</v>
      </c>
      <c r="BY389">
        <f t="shared" si="252"/>
        <v>0.94662857799658173</v>
      </c>
      <c r="BZ389">
        <f t="shared" si="253"/>
        <v>-5.4848471815077751E-2</v>
      </c>
    </row>
    <row r="390" spans="1:78" x14ac:dyDescent="0.3">
      <c r="A390" t="s">
        <v>2821</v>
      </c>
      <c r="B390" t="s">
        <v>2838</v>
      </c>
      <c r="C390" t="s">
        <v>2825</v>
      </c>
      <c r="D390" t="s">
        <v>2838</v>
      </c>
      <c r="E390" t="s">
        <v>20</v>
      </c>
      <c r="F390">
        <v>0</v>
      </c>
      <c r="G390">
        <v>0</v>
      </c>
      <c r="H390" t="s">
        <v>44</v>
      </c>
      <c r="I390">
        <v>3</v>
      </c>
      <c r="J390">
        <v>-3.7643689058441341</v>
      </c>
      <c r="K390">
        <v>-42.171718189759716</v>
      </c>
      <c r="L390">
        <v>-82.840254641099079</v>
      </c>
      <c r="M390">
        <v>-33.757758935166962</v>
      </c>
      <c r="N390">
        <v>-108.67008854708662</v>
      </c>
      <c r="O390">
        <v>-14.754319664473872</v>
      </c>
      <c r="P390">
        <v>-22.013681658285037</v>
      </c>
      <c r="Q390">
        <v>72.444458573419169</v>
      </c>
      <c r="R390">
        <v>-67.960368165567971</v>
      </c>
      <c r="S390">
        <v>0</v>
      </c>
      <c r="T390">
        <v>2</v>
      </c>
      <c r="U390" t="s">
        <v>2818</v>
      </c>
      <c r="W390">
        <f t="shared" ref="W390:W453" si="262">W$3*J390</f>
        <v>-2.7638923151110589E-2</v>
      </c>
      <c r="X390">
        <f t="shared" ref="X390:X453" si="263">X$3*K390</f>
        <v>-0.21927540312111751</v>
      </c>
      <c r="Y390">
        <f t="shared" ref="Y390:Y453" si="264">Y$3*L390</f>
        <v>0.27424895647063957</v>
      </c>
      <c r="Z390">
        <f t="shared" ref="Z390:Z453" si="265">Z$3*M390</f>
        <v>-0.24557244416175711</v>
      </c>
      <c r="AA390">
        <f t="shared" ref="AA390:AA453" si="266">AA$3*N390</f>
        <v>-1.1909036060913412</v>
      </c>
      <c r="AB390">
        <f t="shared" ref="AB390:AB453" si="267">AB$3*O390</f>
        <v>-6.7444200102322438E-2</v>
      </c>
      <c r="AC390">
        <f t="shared" ref="AC390:AC453" si="268">AC$3*P390</f>
        <v>-0.15242674717787899</v>
      </c>
      <c r="AD390">
        <f t="shared" ref="AD390:AD453" si="269">AD$3*Q390</f>
        <v>0.46798575022321215</v>
      </c>
      <c r="AE390">
        <f t="shared" ref="AE390:AE453" si="270">AE$3*R390</f>
        <v>-0.48361783291079313</v>
      </c>
      <c r="AF390">
        <f t="shared" ref="AF390:AF453" si="271">AF$3</f>
        <v>-0.5239687488631376</v>
      </c>
      <c r="AH390">
        <f t="shared" ref="AH390:AH453" si="272">SUM(W390:AF390)</f>
        <v>-2.1686131988856072</v>
      </c>
      <c r="AI390">
        <f t="shared" ref="AI390:AI453" si="273">EXP(AH390)</f>
        <v>0.1143360684021648</v>
      </c>
      <c r="AJ390">
        <f t="shared" ref="AJ390:AJ453" si="274">AI390/(1+AI390)</f>
        <v>0.10260465549330205</v>
      </c>
      <c r="AK390">
        <f t="shared" ref="AK390:AK453" si="275">IF(S390=1,AJ390,1-AJ390)</f>
        <v>0.897395344506698</v>
      </c>
      <c r="AL390">
        <f t="shared" ref="AL390:AL453" si="276">LN(AK390)</f>
        <v>-0.1082587732109002</v>
      </c>
      <c r="AN390">
        <f>VLOOKUP(J390,counts!$W$8:$Z$13,4,FALSE)</f>
        <v>53</v>
      </c>
      <c r="AO390">
        <f>VLOOKUP(K390,counts!$W$17:$Z$23,4,FALSE)</f>
        <v>48</v>
      </c>
      <c r="AP390">
        <f>VLOOKUP(L390,counts!$W$27:$Z$33,4,FALSE)</f>
        <v>62</v>
      </c>
      <c r="AQ390">
        <f>VLOOKUP(M390,counts!$W$38:$Z$49,4,FALSE)</f>
        <v>47</v>
      </c>
      <c r="AR390">
        <f>VLOOKUP(N390,counts!$W$53:$Z$54,4,FALSE)</f>
        <v>20</v>
      </c>
      <c r="AS390">
        <f>VLOOKUP(O390,counts!$W$58:$Z$62,4,FALSE)</f>
        <v>52</v>
      </c>
      <c r="AT390">
        <f>VLOOKUP(P390,counts!$W$66:$Z$69,4,FALSE)</f>
        <v>50</v>
      </c>
      <c r="AU390">
        <f>VLOOKUP(Q390,counts!$W$73:$Z$75,4,FALSE)</f>
        <v>68</v>
      </c>
      <c r="AV390">
        <f>VLOOKUP(R390,counts!$W$79:$Z$81,4,FALSE)</f>
        <v>40</v>
      </c>
      <c r="AW390">
        <f t="shared" ref="AW390:AW453" si="277">SUM(AN390:AV390)</f>
        <v>440</v>
      </c>
      <c r="AX390">
        <f t="shared" ref="AX390:AX453" si="278">S390</f>
        <v>0</v>
      </c>
      <c r="AY390">
        <f t="shared" ref="AY390:AY453" si="279">T390</f>
        <v>2</v>
      </c>
      <c r="AZ390" t="str">
        <f t="shared" ref="AZ390:AZ453" si="280">U390</f>
        <v>Train</v>
      </c>
      <c r="BA390" t="str">
        <f t="shared" ref="BA390:BA453" si="281">A390</f>
        <v>0-17</v>
      </c>
      <c r="BB390" t="str">
        <f t="shared" ref="BB390:BB453" si="282">B390</f>
        <v>Blank</v>
      </c>
      <c r="BC390" t="str">
        <f t="shared" ref="BC390:BC453" si="283">C390</f>
        <v>0-10</v>
      </c>
      <c r="BD390" t="str">
        <f t="shared" ref="BD390:BD453" si="284">D390</f>
        <v>Blank</v>
      </c>
      <c r="BE390" t="str">
        <f t="shared" ref="BE390:BE453" si="285">E390</f>
        <v>male</v>
      </c>
      <c r="BF390">
        <f t="shared" ref="BF390:BF453" si="286">F390</f>
        <v>0</v>
      </c>
      <c r="BG390">
        <f t="shared" ref="BG390:BG453" si="287">G390</f>
        <v>0</v>
      </c>
      <c r="BH390" t="str">
        <f t="shared" ref="BH390:BH453" si="288">H390</f>
        <v>C</v>
      </c>
      <c r="BI390">
        <f t="shared" ref="BI390:BI453" si="289">I390</f>
        <v>3</v>
      </c>
      <c r="BK390">
        <f t="shared" ref="BK390:BK453" si="290">BK$3*J390</f>
        <v>-2.8350141766673408E-2</v>
      </c>
      <c r="BL390">
        <f t="shared" si="254"/>
        <v>-0.2148129459049134</v>
      </c>
      <c r="BM390">
        <f t="shared" si="255"/>
        <v>0</v>
      </c>
      <c r="BN390">
        <f t="shared" si="256"/>
        <v>-0.24005469764357676</v>
      </c>
      <c r="BO390">
        <f t="shared" si="257"/>
        <v>-1.1543150029727813</v>
      </c>
      <c r="BP390">
        <f t="shared" si="258"/>
        <v>-6.3943938845999151E-2</v>
      </c>
      <c r="BQ390">
        <f t="shared" si="259"/>
        <v>-0.12308910231949276</v>
      </c>
      <c r="BR390">
        <f t="shared" si="260"/>
        <v>0.42637636209158797</v>
      </c>
      <c r="BS390">
        <f t="shared" si="261"/>
        <v>-0.33933712916299258</v>
      </c>
      <c r="BT390">
        <f t="shared" ref="BT390:BT453" si="291">BT$3</f>
        <v>-0.52064632557427459</v>
      </c>
      <c r="BV390">
        <f t="shared" ref="BV390:BV453" si="292">SUM(BK390:BT390)</f>
        <v>-2.2581729220991162</v>
      </c>
      <c r="BW390">
        <f t="shared" ref="BW390:BW453" si="293">EXP(BV390)</f>
        <v>0.10454131549763737</v>
      </c>
      <c r="BX390">
        <f t="shared" ref="BX390:BX453" si="294">BW390/(1+BW390)</f>
        <v>9.4646813143913572E-2</v>
      </c>
      <c r="BY390">
        <f t="shared" ref="BY390:BY453" si="295">IF(S390=1,BX390,1-BX390)</f>
        <v>0.90535318685608646</v>
      </c>
      <c r="BZ390">
        <f t="shared" ref="BZ390:BZ453" si="296">LN(BY390)</f>
        <v>-9.9430149695076173E-2</v>
      </c>
    </row>
    <row r="391" spans="1:78" x14ac:dyDescent="0.3">
      <c r="A391" t="s">
        <v>2820</v>
      </c>
      <c r="B391" t="s">
        <v>2838</v>
      </c>
      <c r="C391" t="s">
        <v>2825</v>
      </c>
      <c r="D391" t="s">
        <v>2829</v>
      </c>
      <c r="E391" t="s">
        <v>15</v>
      </c>
      <c r="F391">
        <v>0</v>
      </c>
      <c r="G391">
        <v>0</v>
      </c>
      <c r="H391" t="s">
        <v>527</v>
      </c>
      <c r="I391">
        <v>3</v>
      </c>
      <c r="J391">
        <v>-11.613432440426715</v>
      </c>
      <c r="K391">
        <v>-42.171718189759716</v>
      </c>
      <c r="L391">
        <v>-82.840254641099079</v>
      </c>
      <c r="M391">
        <v>-23.331657902726029</v>
      </c>
      <c r="N391">
        <v>151.41878811967541</v>
      </c>
      <c r="O391">
        <v>-14.754319664473872</v>
      </c>
      <c r="P391">
        <v>-22.013681658285037</v>
      </c>
      <c r="Q391">
        <v>-11.405315820044242</v>
      </c>
      <c r="R391">
        <v>-67.960368165567971</v>
      </c>
      <c r="S391">
        <v>0</v>
      </c>
      <c r="T391">
        <v>2</v>
      </c>
      <c r="U391" t="s">
        <v>2818</v>
      </c>
      <c r="W391">
        <f t="shared" si="262"/>
        <v>-8.5268679762827468E-2</v>
      </c>
      <c r="X391">
        <f t="shared" si="263"/>
        <v>-0.21927540312111751</v>
      </c>
      <c r="Y391">
        <f t="shared" si="264"/>
        <v>0.27424895647063957</v>
      </c>
      <c r="Z391">
        <f t="shared" si="265"/>
        <v>-0.16972726976699909</v>
      </c>
      <c r="AA391">
        <f t="shared" si="266"/>
        <v>1.6593819257225275</v>
      </c>
      <c r="AB391">
        <f t="shared" si="267"/>
        <v>-6.7444200102322438E-2</v>
      </c>
      <c r="AC391">
        <f t="shared" si="268"/>
        <v>-0.15242674717787899</v>
      </c>
      <c r="AD391">
        <f t="shared" si="269"/>
        <v>-7.3677481834814665E-2</v>
      </c>
      <c r="AE391">
        <f t="shared" si="270"/>
        <v>-0.48361783291079313</v>
      </c>
      <c r="AF391">
        <f t="shared" si="271"/>
        <v>-0.5239687488631376</v>
      </c>
      <c r="AH391">
        <f t="shared" si="272"/>
        <v>0.15822451865327614</v>
      </c>
      <c r="AI391">
        <f t="shared" si="273"/>
        <v>1.1714291728851163</v>
      </c>
      <c r="AJ391">
        <f t="shared" si="274"/>
        <v>0.53947381177009412</v>
      </c>
      <c r="AK391">
        <f t="shared" si="275"/>
        <v>0.46052618822990588</v>
      </c>
      <c r="AL391">
        <f t="shared" si="276"/>
        <v>-0.77538555578344581</v>
      </c>
      <c r="AN391">
        <f>VLOOKUP(J391,counts!$W$8:$Z$13,4,FALSE)</f>
        <v>52</v>
      </c>
      <c r="AO391">
        <f>VLOOKUP(K391,counts!$W$17:$Z$23,4,FALSE)</f>
        <v>48</v>
      </c>
      <c r="AP391">
        <f>VLOOKUP(L391,counts!$W$27:$Z$33,4,FALSE)</f>
        <v>62</v>
      </c>
      <c r="AQ391">
        <f>VLOOKUP(M391,counts!$W$38:$Z$49,4,FALSE)</f>
        <v>49</v>
      </c>
      <c r="AR391">
        <f>VLOOKUP(N391,counts!$W$53:$Z$54,4,FALSE)</f>
        <v>102</v>
      </c>
      <c r="AS391">
        <f>VLOOKUP(O391,counts!$W$58:$Z$62,4,FALSE)</f>
        <v>52</v>
      </c>
      <c r="AT391">
        <f>VLOOKUP(P391,counts!$W$66:$Z$69,4,FALSE)</f>
        <v>50</v>
      </c>
      <c r="AU391">
        <f>VLOOKUP(Q391,counts!$W$73:$Z$75,4,FALSE)</f>
        <v>52</v>
      </c>
      <c r="AV391">
        <f>VLOOKUP(R391,counts!$W$79:$Z$81,4,FALSE)</f>
        <v>40</v>
      </c>
      <c r="AW391">
        <f t="shared" si="277"/>
        <v>507</v>
      </c>
      <c r="AX391">
        <f t="shared" si="278"/>
        <v>0</v>
      </c>
      <c r="AY391">
        <f t="shared" si="279"/>
        <v>2</v>
      </c>
      <c r="AZ391" t="str">
        <f t="shared" si="280"/>
        <v>Train</v>
      </c>
      <c r="BA391" t="str">
        <f t="shared" si="281"/>
        <v>18-30</v>
      </c>
      <c r="BB391" t="str">
        <f t="shared" si="282"/>
        <v>Blank</v>
      </c>
      <c r="BC391" t="str">
        <f t="shared" si="283"/>
        <v>0-10</v>
      </c>
      <c r="BD391" t="str">
        <f t="shared" si="284"/>
        <v>MA</v>
      </c>
      <c r="BE391" t="str">
        <f t="shared" si="285"/>
        <v>female</v>
      </c>
      <c r="BF391">
        <f t="shared" si="286"/>
        <v>0</v>
      </c>
      <c r="BG391">
        <f t="shared" si="287"/>
        <v>0</v>
      </c>
      <c r="BH391" t="str">
        <f t="shared" si="288"/>
        <v>Q</v>
      </c>
      <c r="BI391">
        <f t="shared" si="289"/>
        <v>3</v>
      </c>
      <c r="BK391">
        <f t="shared" si="290"/>
        <v>-8.7462856143731463E-2</v>
      </c>
      <c r="BL391">
        <f t="shared" si="254"/>
        <v>-0.2148129459049134</v>
      </c>
      <c r="BM391">
        <f t="shared" si="255"/>
        <v>0</v>
      </c>
      <c r="BN391">
        <f t="shared" si="256"/>
        <v>-0.16591368206991919</v>
      </c>
      <c r="BO391">
        <f t="shared" si="257"/>
        <v>1.608400077660413</v>
      </c>
      <c r="BP391">
        <f t="shared" si="258"/>
        <v>-6.3943938845999151E-2</v>
      </c>
      <c r="BQ391">
        <f t="shared" si="259"/>
        <v>-0.12308910231949276</v>
      </c>
      <c r="BR391">
        <f t="shared" si="260"/>
        <v>-6.7126694900034548E-2</v>
      </c>
      <c r="BS391">
        <f t="shared" si="261"/>
        <v>-0.33933712916299258</v>
      </c>
      <c r="BT391">
        <f t="shared" si="291"/>
        <v>-0.52064632557427459</v>
      </c>
      <c r="BV391">
        <f t="shared" si="292"/>
        <v>2.6067402739055279E-2</v>
      </c>
      <c r="BW391">
        <f t="shared" si="293"/>
        <v>1.0264101289960259</v>
      </c>
      <c r="BX391">
        <f t="shared" si="294"/>
        <v>0.50651648168801611</v>
      </c>
      <c r="BY391">
        <f t="shared" si="295"/>
        <v>0.49348351831198389</v>
      </c>
      <c r="BZ391">
        <f t="shared" si="296"/>
        <v>-0.70626581821041678</v>
      </c>
    </row>
    <row r="392" spans="1:78" x14ac:dyDescent="0.3">
      <c r="A392" t="s">
        <v>2820</v>
      </c>
      <c r="B392" t="s">
        <v>2838</v>
      </c>
      <c r="C392" t="s">
        <v>2825</v>
      </c>
      <c r="D392" t="s">
        <v>2833</v>
      </c>
      <c r="E392" t="s">
        <v>15</v>
      </c>
      <c r="F392">
        <v>0</v>
      </c>
      <c r="G392">
        <v>0</v>
      </c>
      <c r="H392" t="s">
        <v>527</v>
      </c>
      <c r="I392">
        <v>3</v>
      </c>
      <c r="J392">
        <v>-11.613432440426715</v>
      </c>
      <c r="K392">
        <v>-42.171718189759716</v>
      </c>
      <c r="L392">
        <v>-82.840254641099079</v>
      </c>
      <c r="M392">
        <v>57.761363718906857</v>
      </c>
      <c r="N392">
        <v>151.41878811967541</v>
      </c>
      <c r="O392">
        <v>-14.754319664473872</v>
      </c>
      <c r="P392">
        <v>-22.013681658285037</v>
      </c>
      <c r="Q392">
        <v>-11.405315820044242</v>
      </c>
      <c r="R392">
        <v>-67.960368165567971</v>
      </c>
      <c r="S392">
        <v>0</v>
      </c>
      <c r="T392">
        <v>2</v>
      </c>
      <c r="U392" t="s">
        <v>2818</v>
      </c>
      <c r="W392">
        <f t="shared" si="262"/>
        <v>-8.5268679762827468E-2</v>
      </c>
      <c r="X392">
        <f t="shared" si="263"/>
        <v>-0.21927540312111751</v>
      </c>
      <c r="Y392">
        <f t="shared" si="264"/>
        <v>0.27424895647063957</v>
      </c>
      <c r="Z392">
        <f t="shared" si="265"/>
        <v>0.42018782389584125</v>
      </c>
      <c r="AA392">
        <f t="shared" si="266"/>
        <v>1.6593819257225275</v>
      </c>
      <c r="AB392">
        <f t="shared" si="267"/>
        <v>-6.7444200102322438E-2</v>
      </c>
      <c r="AC392">
        <f t="shared" si="268"/>
        <v>-0.15242674717787899</v>
      </c>
      <c r="AD392">
        <f t="shared" si="269"/>
        <v>-7.3677481834814665E-2</v>
      </c>
      <c r="AE392">
        <f t="shared" si="270"/>
        <v>-0.48361783291079313</v>
      </c>
      <c r="AF392">
        <f t="shared" si="271"/>
        <v>-0.5239687488631376</v>
      </c>
      <c r="AH392">
        <f t="shared" si="272"/>
        <v>0.74813961231611625</v>
      </c>
      <c r="AI392">
        <f t="shared" si="273"/>
        <v>2.1130652370975311</v>
      </c>
      <c r="AJ392">
        <f t="shared" si="274"/>
        <v>0.67877319495805011</v>
      </c>
      <c r="AK392">
        <f t="shared" si="275"/>
        <v>0.32122680504194989</v>
      </c>
      <c r="AL392">
        <f t="shared" si="276"/>
        <v>-1.1356078475834592</v>
      </c>
      <c r="AN392">
        <f>VLOOKUP(J392,counts!$W$8:$Z$13,4,FALSE)</f>
        <v>52</v>
      </c>
      <c r="AO392">
        <f>VLOOKUP(K392,counts!$W$17:$Z$23,4,FALSE)</f>
        <v>48</v>
      </c>
      <c r="AP392">
        <f>VLOOKUP(L392,counts!$W$27:$Z$33,4,FALSE)</f>
        <v>62</v>
      </c>
      <c r="AQ392">
        <f>VLOOKUP(M392,counts!$W$38:$Z$49,4,FALSE)</f>
        <v>66</v>
      </c>
      <c r="AR392">
        <f>VLOOKUP(N392,counts!$W$53:$Z$54,4,FALSE)</f>
        <v>102</v>
      </c>
      <c r="AS392">
        <f>VLOOKUP(O392,counts!$W$58:$Z$62,4,FALSE)</f>
        <v>52</v>
      </c>
      <c r="AT392">
        <f>VLOOKUP(P392,counts!$W$66:$Z$69,4,FALSE)</f>
        <v>50</v>
      </c>
      <c r="AU392">
        <f>VLOOKUP(Q392,counts!$W$73:$Z$75,4,FALSE)</f>
        <v>52</v>
      </c>
      <c r="AV392">
        <f>VLOOKUP(R392,counts!$W$79:$Z$81,4,FALSE)</f>
        <v>40</v>
      </c>
      <c r="AW392">
        <f t="shared" si="277"/>
        <v>524</v>
      </c>
      <c r="AX392">
        <f t="shared" si="278"/>
        <v>0</v>
      </c>
      <c r="AY392">
        <f t="shared" si="279"/>
        <v>2</v>
      </c>
      <c r="AZ392" t="str">
        <f t="shared" si="280"/>
        <v>Train</v>
      </c>
      <c r="BA392" t="str">
        <f t="shared" si="281"/>
        <v>18-30</v>
      </c>
      <c r="BB392" t="str">
        <f t="shared" si="282"/>
        <v>Blank</v>
      </c>
      <c r="BC392" t="str">
        <f t="shared" si="283"/>
        <v>0-10</v>
      </c>
      <c r="BD392" t="str">
        <f t="shared" si="284"/>
        <v>NY</v>
      </c>
      <c r="BE392" t="str">
        <f t="shared" si="285"/>
        <v>female</v>
      </c>
      <c r="BF392">
        <f t="shared" si="286"/>
        <v>0</v>
      </c>
      <c r="BG392">
        <f t="shared" si="287"/>
        <v>0</v>
      </c>
      <c r="BH392" t="str">
        <f t="shared" si="288"/>
        <v>Q</v>
      </c>
      <c r="BI392">
        <f t="shared" si="289"/>
        <v>3</v>
      </c>
      <c r="BK392">
        <f t="shared" si="290"/>
        <v>-8.7462856143731463E-2</v>
      </c>
      <c r="BL392">
        <f t="shared" si="254"/>
        <v>-0.2148129459049134</v>
      </c>
      <c r="BM392">
        <f t="shared" si="255"/>
        <v>0</v>
      </c>
      <c r="BN392">
        <f t="shared" si="256"/>
        <v>0.41074665915035424</v>
      </c>
      <c r="BO392">
        <f t="shared" si="257"/>
        <v>1.608400077660413</v>
      </c>
      <c r="BP392">
        <f t="shared" si="258"/>
        <v>-6.3943938845999151E-2</v>
      </c>
      <c r="BQ392">
        <f t="shared" si="259"/>
        <v>-0.12308910231949276</v>
      </c>
      <c r="BR392">
        <f t="shared" si="260"/>
        <v>-6.7126694900034548E-2</v>
      </c>
      <c r="BS392">
        <f t="shared" si="261"/>
        <v>-0.33933712916299258</v>
      </c>
      <c r="BT392">
        <f t="shared" si="291"/>
        <v>-0.52064632557427459</v>
      </c>
      <c r="BV392">
        <f t="shared" si="292"/>
        <v>0.60272774395932882</v>
      </c>
      <c r="BW392">
        <f t="shared" si="293"/>
        <v>1.8270958589261121</v>
      </c>
      <c r="BX392">
        <f t="shared" si="294"/>
        <v>0.64628012281838376</v>
      </c>
      <c r="BY392">
        <f t="shared" si="295"/>
        <v>0.35371987718161624</v>
      </c>
      <c r="BZ392">
        <f t="shared" si="296"/>
        <v>-1.0392499864938864</v>
      </c>
    </row>
    <row r="393" spans="1:78" x14ac:dyDescent="0.3">
      <c r="A393" t="s">
        <v>2810</v>
      </c>
      <c r="B393" t="s">
        <v>2838</v>
      </c>
      <c r="C393" t="s">
        <v>2825</v>
      </c>
      <c r="D393" t="s">
        <v>2838</v>
      </c>
      <c r="E393" t="s">
        <v>20</v>
      </c>
      <c r="F393">
        <v>0</v>
      </c>
      <c r="G393">
        <v>0</v>
      </c>
      <c r="H393" t="s">
        <v>2843</v>
      </c>
      <c r="I393">
        <v>3</v>
      </c>
      <c r="J393">
        <v>32.769878926258563</v>
      </c>
      <c r="K393">
        <v>-42.171718189759716</v>
      </c>
      <c r="L393">
        <v>-82.840254641099079</v>
      </c>
      <c r="M393">
        <v>-33.757758935166962</v>
      </c>
      <c r="N393">
        <v>-108.67008854708662</v>
      </c>
      <c r="O393">
        <v>-14.754319664473872</v>
      </c>
      <c r="P393">
        <v>-22.013681658285037</v>
      </c>
      <c r="Q393">
        <v>-22.422560732600829</v>
      </c>
      <c r="R393">
        <v>-67.960368165567971</v>
      </c>
      <c r="S393">
        <v>0</v>
      </c>
      <c r="T393">
        <v>2</v>
      </c>
      <c r="U393" t="s">
        <v>2818</v>
      </c>
      <c r="W393">
        <f t="shared" si="262"/>
        <v>0.24060451777399761</v>
      </c>
      <c r="X393">
        <f t="shared" si="263"/>
        <v>-0.21927540312111751</v>
      </c>
      <c r="Y393">
        <f t="shared" si="264"/>
        <v>0.27424895647063957</v>
      </c>
      <c r="Z393">
        <f t="shared" si="265"/>
        <v>-0.24557244416175711</v>
      </c>
      <c r="AA393">
        <f t="shared" si="266"/>
        <v>-1.1909036060913412</v>
      </c>
      <c r="AB393">
        <f t="shared" si="267"/>
        <v>-6.7444200102322438E-2</v>
      </c>
      <c r="AC393">
        <f t="shared" si="268"/>
        <v>-0.15242674717787899</v>
      </c>
      <c r="AD393">
        <f t="shared" si="269"/>
        <v>-0.14484805481342802</v>
      </c>
      <c r="AE393">
        <f t="shared" si="270"/>
        <v>-0.48361783291079313</v>
      </c>
      <c r="AF393">
        <f t="shared" si="271"/>
        <v>-0.5239687488631376</v>
      </c>
      <c r="AH393">
        <f t="shared" si="272"/>
        <v>-2.513203562997139</v>
      </c>
      <c r="AI393">
        <f t="shared" si="273"/>
        <v>8.1008307892344186E-2</v>
      </c>
      <c r="AJ393">
        <f t="shared" si="274"/>
        <v>7.4937729248618926E-2</v>
      </c>
      <c r="AK393">
        <f t="shared" si="275"/>
        <v>0.92506227075138103</v>
      </c>
      <c r="AL393">
        <f t="shared" si="276"/>
        <v>-7.7894224004360538E-2</v>
      </c>
      <c r="AN393">
        <f>VLOOKUP(J393,counts!$W$8:$Z$13,4,FALSE)</f>
        <v>61</v>
      </c>
      <c r="AO393">
        <f>VLOOKUP(K393,counts!$W$17:$Z$23,4,FALSE)</f>
        <v>48</v>
      </c>
      <c r="AP393">
        <f>VLOOKUP(L393,counts!$W$27:$Z$33,4,FALSE)</f>
        <v>62</v>
      </c>
      <c r="AQ393">
        <f>VLOOKUP(M393,counts!$W$38:$Z$49,4,FALSE)</f>
        <v>47</v>
      </c>
      <c r="AR393">
        <f>VLOOKUP(N393,counts!$W$53:$Z$54,4,FALSE)</f>
        <v>20</v>
      </c>
      <c r="AS393">
        <f>VLOOKUP(O393,counts!$W$58:$Z$62,4,FALSE)</f>
        <v>52</v>
      </c>
      <c r="AT393">
        <f>VLOOKUP(P393,counts!$W$66:$Z$69,4,FALSE)</f>
        <v>50</v>
      </c>
      <c r="AU393">
        <f>VLOOKUP(Q393,counts!$W$73:$Z$75,4,FALSE)</f>
        <v>50</v>
      </c>
      <c r="AV393">
        <f>VLOOKUP(R393,counts!$W$79:$Z$81,4,FALSE)</f>
        <v>40</v>
      </c>
      <c r="AW393">
        <f t="shared" si="277"/>
        <v>430</v>
      </c>
      <c r="AX393">
        <f t="shared" si="278"/>
        <v>0</v>
      </c>
      <c r="AY393">
        <f t="shared" si="279"/>
        <v>2</v>
      </c>
      <c r="AZ393" t="str">
        <f t="shared" si="280"/>
        <v>Train</v>
      </c>
      <c r="BA393" t="str">
        <f t="shared" si="281"/>
        <v>31-40</v>
      </c>
      <c r="BB393" t="str">
        <f t="shared" si="282"/>
        <v>Blank</v>
      </c>
      <c r="BC393" t="str">
        <f t="shared" si="283"/>
        <v>0-10</v>
      </c>
      <c r="BD393" t="str">
        <f t="shared" si="284"/>
        <v>Blank</v>
      </c>
      <c r="BE393" t="str">
        <f t="shared" si="285"/>
        <v>male</v>
      </c>
      <c r="BF393">
        <f t="shared" si="286"/>
        <v>0</v>
      </c>
      <c r="BG393">
        <f t="shared" si="287"/>
        <v>0</v>
      </c>
      <c r="BH393" t="str">
        <f t="shared" si="288"/>
        <v>S, blank</v>
      </c>
      <c r="BI393">
        <f t="shared" si="289"/>
        <v>3</v>
      </c>
      <c r="BK393">
        <f t="shared" si="290"/>
        <v>0.24679587375027071</v>
      </c>
      <c r="BL393">
        <f t="shared" si="254"/>
        <v>-0.2148129459049134</v>
      </c>
      <c r="BM393">
        <f t="shared" si="255"/>
        <v>0</v>
      </c>
      <c r="BN393">
        <f t="shared" si="256"/>
        <v>-0.24005469764357676</v>
      </c>
      <c r="BO393">
        <f t="shared" si="257"/>
        <v>-1.1543150029727813</v>
      </c>
      <c r="BP393">
        <f t="shared" si="258"/>
        <v>-6.3943938845999151E-2</v>
      </c>
      <c r="BQ393">
        <f t="shared" si="259"/>
        <v>-0.12308910231949276</v>
      </c>
      <c r="BR393">
        <f t="shared" si="260"/>
        <v>-0.13196937436222192</v>
      </c>
      <c r="BS393">
        <f t="shared" si="261"/>
        <v>-0.33933712916299258</v>
      </c>
      <c r="BT393">
        <f t="shared" si="291"/>
        <v>-0.52064632557427459</v>
      </c>
      <c r="BV393">
        <f t="shared" si="292"/>
        <v>-2.5413726430359818</v>
      </c>
      <c r="BW393">
        <f t="shared" si="293"/>
        <v>7.875821864026647E-2</v>
      </c>
      <c r="BX393">
        <f t="shared" si="294"/>
        <v>7.3008221193010425E-2</v>
      </c>
      <c r="BY393">
        <f t="shared" si="295"/>
        <v>0.92699177880698957</v>
      </c>
      <c r="BZ393">
        <f t="shared" si="296"/>
        <v>-7.5810582056482417E-2</v>
      </c>
    </row>
    <row r="394" spans="1:78" x14ac:dyDescent="0.3">
      <c r="A394" t="s">
        <v>2820</v>
      </c>
      <c r="B394" t="s">
        <v>2838</v>
      </c>
      <c r="C394" t="s">
        <v>2825</v>
      </c>
      <c r="D394" t="s">
        <v>2838</v>
      </c>
      <c r="E394" t="s">
        <v>20</v>
      </c>
      <c r="F394">
        <v>0</v>
      </c>
      <c r="G394">
        <v>0</v>
      </c>
      <c r="H394" t="s">
        <v>2843</v>
      </c>
      <c r="I394">
        <v>3</v>
      </c>
      <c r="J394">
        <v>-11.613432440426715</v>
      </c>
      <c r="K394">
        <v>-42.171718189759716</v>
      </c>
      <c r="L394">
        <v>-82.840254641099079</v>
      </c>
      <c r="M394">
        <v>-33.757758935166962</v>
      </c>
      <c r="N394">
        <v>-108.67008854708662</v>
      </c>
      <c r="O394">
        <v>-14.754319664473872</v>
      </c>
      <c r="P394">
        <v>-22.013681658285037</v>
      </c>
      <c r="Q394">
        <v>-22.422560732600829</v>
      </c>
      <c r="R394">
        <v>-67.960368165567971</v>
      </c>
      <c r="S394">
        <v>0</v>
      </c>
      <c r="T394">
        <v>2</v>
      </c>
      <c r="U394" t="s">
        <v>2818</v>
      </c>
      <c r="W394">
        <f t="shared" si="262"/>
        <v>-8.5268679762827468E-2</v>
      </c>
      <c r="X394">
        <f t="shared" si="263"/>
        <v>-0.21927540312111751</v>
      </c>
      <c r="Y394">
        <f t="shared" si="264"/>
        <v>0.27424895647063957</v>
      </c>
      <c r="Z394">
        <f t="shared" si="265"/>
        <v>-0.24557244416175711</v>
      </c>
      <c r="AA394">
        <f t="shared" si="266"/>
        <v>-1.1909036060913412</v>
      </c>
      <c r="AB394">
        <f t="shared" si="267"/>
        <v>-6.7444200102322438E-2</v>
      </c>
      <c r="AC394">
        <f t="shared" si="268"/>
        <v>-0.15242674717787899</v>
      </c>
      <c r="AD394">
        <f t="shared" si="269"/>
        <v>-0.14484805481342802</v>
      </c>
      <c r="AE394">
        <f t="shared" si="270"/>
        <v>-0.48361783291079313</v>
      </c>
      <c r="AF394">
        <f t="shared" si="271"/>
        <v>-0.5239687488631376</v>
      </c>
      <c r="AH394">
        <f t="shared" si="272"/>
        <v>-2.8390767605339642</v>
      </c>
      <c r="AI394">
        <f t="shared" si="273"/>
        <v>5.8479631752988308E-2</v>
      </c>
      <c r="AJ394">
        <f t="shared" si="274"/>
        <v>5.5248707673418308E-2</v>
      </c>
      <c r="AK394">
        <f t="shared" si="275"/>
        <v>0.94475129232658173</v>
      </c>
      <c r="AL394">
        <f t="shared" si="276"/>
        <v>-5.6833568850238797E-2</v>
      </c>
      <c r="AN394">
        <f>VLOOKUP(J394,counts!$W$8:$Z$13,4,FALSE)</f>
        <v>52</v>
      </c>
      <c r="AO394">
        <f>VLOOKUP(K394,counts!$W$17:$Z$23,4,FALSE)</f>
        <v>48</v>
      </c>
      <c r="AP394">
        <f>VLOOKUP(L394,counts!$W$27:$Z$33,4,FALSE)</f>
        <v>62</v>
      </c>
      <c r="AQ394">
        <f>VLOOKUP(M394,counts!$W$38:$Z$49,4,FALSE)</f>
        <v>47</v>
      </c>
      <c r="AR394">
        <f>VLOOKUP(N394,counts!$W$53:$Z$54,4,FALSE)</f>
        <v>20</v>
      </c>
      <c r="AS394">
        <f>VLOOKUP(O394,counts!$W$58:$Z$62,4,FALSE)</f>
        <v>52</v>
      </c>
      <c r="AT394">
        <f>VLOOKUP(P394,counts!$W$66:$Z$69,4,FALSE)</f>
        <v>50</v>
      </c>
      <c r="AU394">
        <f>VLOOKUP(Q394,counts!$W$73:$Z$75,4,FALSE)</f>
        <v>50</v>
      </c>
      <c r="AV394">
        <f>VLOOKUP(R394,counts!$W$79:$Z$81,4,FALSE)</f>
        <v>40</v>
      </c>
      <c r="AW394">
        <f t="shared" si="277"/>
        <v>421</v>
      </c>
      <c r="AX394">
        <f t="shared" si="278"/>
        <v>0</v>
      </c>
      <c r="AY394">
        <f t="shared" si="279"/>
        <v>2</v>
      </c>
      <c r="AZ394" t="str">
        <f t="shared" si="280"/>
        <v>Train</v>
      </c>
      <c r="BA394" t="str">
        <f t="shared" si="281"/>
        <v>18-30</v>
      </c>
      <c r="BB394" t="str">
        <f t="shared" si="282"/>
        <v>Blank</v>
      </c>
      <c r="BC394" t="str">
        <f t="shared" si="283"/>
        <v>0-10</v>
      </c>
      <c r="BD394" t="str">
        <f t="shared" si="284"/>
        <v>Blank</v>
      </c>
      <c r="BE394" t="str">
        <f t="shared" si="285"/>
        <v>male</v>
      </c>
      <c r="BF394">
        <f t="shared" si="286"/>
        <v>0</v>
      </c>
      <c r="BG394">
        <f t="shared" si="287"/>
        <v>0</v>
      </c>
      <c r="BH394" t="str">
        <f t="shared" si="288"/>
        <v>S, blank</v>
      </c>
      <c r="BI394">
        <f t="shared" si="289"/>
        <v>3</v>
      </c>
      <c r="BK394">
        <f t="shared" si="290"/>
        <v>-8.7462856143731463E-2</v>
      </c>
      <c r="BL394">
        <f t="shared" si="254"/>
        <v>-0.2148129459049134</v>
      </c>
      <c r="BM394">
        <f t="shared" si="255"/>
        <v>0</v>
      </c>
      <c r="BN394">
        <f t="shared" si="256"/>
        <v>-0.24005469764357676</v>
      </c>
      <c r="BO394">
        <f t="shared" si="257"/>
        <v>-1.1543150029727813</v>
      </c>
      <c r="BP394">
        <f t="shared" si="258"/>
        <v>-6.3943938845999151E-2</v>
      </c>
      <c r="BQ394">
        <f t="shared" si="259"/>
        <v>-0.12308910231949276</v>
      </c>
      <c r="BR394">
        <f t="shared" si="260"/>
        <v>-0.13196937436222192</v>
      </c>
      <c r="BS394">
        <f t="shared" si="261"/>
        <v>-0.33933712916299258</v>
      </c>
      <c r="BT394">
        <f t="shared" si="291"/>
        <v>-0.52064632557427459</v>
      </c>
      <c r="BV394">
        <f t="shared" si="292"/>
        <v>-2.8756313729299841</v>
      </c>
      <c r="BW394">
        <f t="shared" si="293"/>
        <v>5.6380531122747275E-2</v>
      </c>
      <c r="BX394">
        <f t="shared" si="294"/>
        <v>5.3371422003418274E-2</v>
      </c>
      <c r="BY394">
        <f t="shared" si="295"/>
        <v>0.94662857799658173</v>
      </c>
      <c r="BZ394">
        <f t="shared" si="296"/>
        <v>-5.4848471815077751E-2</v>
      </c>
    </row>
    <row r="395" spans="1:78" x14ac:dyDescent="0.3">
      <c r="A395" t="s">
        <v>2810</v>
      </c>
      <c r="B395" t="s">
        <v>2838</v>
      </c>
      <c r="C395" t="s">
        <v>2825</v>
      </c>
      <c r="D395" t="s">
        <v>2827</v>
      </c>
      <c r="E395" t="s">
        <v>20</v>
      </c>
      <c r="F395">
        <v>0</v>
      </c>
      <c r="G395">
        <v>0</v>
      </c>
      <c r="H395" t="s">
        <v>2843</v>
      </c>
      <c r="I395">
        <v>3</v>
      </c>
      <c r="J395">
        <v>32.769878926258563</v>
      </c>
      <c r="K395">
        <v>-42.171718189759716</v>
      </c>
      <c r="L395">
        <v>-82.840254641099079</v>
      </c>
      <c r="M395">
        <v>-68.390212241589438</v>
      </c>
      <c r="N395">
        <v>-108.67008854708662</v>
      </c>
      <c r="O395">
        <v>-14.754319664473872</v>
      </c>
      <c r="P395">
        <v>-22.013681658285037</v>
      </c>
      <c r="Q395">
        <v>-22.422560732600829</v>
      </c>
      <c r="R395">
        <v>-67.960368165567971</v>
      </c>
      <c r="S395">
        <v>0</v>
      </c>
      <c r="T395">
        <v>2</v>
      </c>
      <c r="U395" t="s">
        <v>2818</v>
      </c>
      <c r="W395">
        <f t="shared" si="262"/>
        <v>0.24060451777399761</v>
      </c>
      <c r="X395">
        <f t="shared" si="263"/>
        <v>-0.21927540312111751</v>
      </c>
      <c r="Y395">
        <f t="shared" si="264"/>
        <v>0.27424895647063957</v>
      </c>
      <c r="Z395">
        <f t="shared" si="265"/>
        <v>-0.4975078946787726</v>
      </c>
      <c r="AA395">
        <f t="shared" si="266"/>
        <v>-1.1909036060913412</v>
      </c>
      <c r="AB395">
        <f t="shared" si="267"/>
        <v>-6.7444200102322438E-2</v>
      </c>
      <c r="AC395">
        <f t="shared" si="268"/>
        <v>-0.15242674717787899</v>
      </c>
      <c r="AD395">
        <f t="shared" si="269"/>
        <v>-0.14484805481342802</v>
      </c>
      <c r="AE395">
        <f t="shared" si="270"/>
        <v>-0.48361783291079313</v>
      </c>
      <c r="AF395">
        <f t="shared" si="271"/>
        <v>-0.5239687488631376</v>
      </c>
      <c r="AH395">
        <f t="shared" si="272"/>
        <v>-2.7651390135141547</v>
      </c>
      <c r="AI395">
        <f t="shared" si="273"/>
        <v>6.2967345427607679E-2</v>
      </c>
      <c r="AJ395">
        <f t="shared" si="274"/>
        <v>5.9237328125331404E-2</v>
      </c>
      <c r="AK395">
        <f t="shared" si="275"/>
        <v>0.94076267187466855</v>
      </c>
      <c r="AL395">
        <f t="shared" si="276"/>
        <v>-6.1064379628893967E-2</v>
      </c>
      <c r="AN395">
        <f>VLOOKUP(J395,counts!$W$8:$Z$13,4,FALSE)</f>
        <v>61</v>
      </c>
      <c r="AO395">
        <f>VLOOKUP(K395,counts!$W$17:$Z$23,4,FALSE)</f>
        <v>48</v>
      </c>
      <c r="AP395">
        <f>VLOOKUP(L395,counts!$W$27:$Z$33,4,FALSE)</f>
        <v>62</v>
      </c>
      <c r="AQ395">
        <f>VLOOKUP(M395,counts!$W$38:$Z$49,4,FALSE)</f>
        <v>40</v>
      </c>
      <c r="AR395">
        <f>VLOOKUP(N395,counts!$W$53:$Z$54,4,FALSE)</f>
        <v>20</v>
      </c>
      <c r="AS395">
        <f>VLOOKUP(O395,counts!$W$58:$Z$62,4,FALSE)</f>
        <v>52</v>
      </c>
      <c r="AT395">
        <f>VLOOKUP(P395,counts!$W$66:$Z$69,4,FALSE)</f>
        <v>50</v>
      </c>
      <c r="AU395">
        <f>VLOOKUP(Q395,counts!$W$73:$Z$75,4,FALSE)</f>
        <v>50</v>
      </c>
      <c r="AV395">
        <f>VLOOKUP(R395,counts!$W$79:$Z$81,4,FALSE)</f>
        <v>40</v>
      </c>
      <c r="AW395">
        <f t="shared" si="277"/>
        <v>423</v>
      </c>
      <c r="AX395">
        <f t="shared" si="278"/>
        <v>0</v>
      </c>
      <c r="AY395">
        <f t="shared" si="279"/>
        <v>2</v>
      </c>
      <c r="AZ395" t="str">
        <f t="shared" si="280"/>
        <v>Train</v>
      </c>
      <c r="BA395" t="str">
        <f t="shared" si="281"/>
        <v>31-40</v>
      </c>
      <c r="BB395" t="str">
        <f t="shared" si="282"/>
        <v>Blank</v>
      </c>
      <c r="BC395" t="str">
        <f t="shared" si="283"/>
        <v>0-10</v>
      </c>
      <c r="BD395" t="str">
        <f t="shared" si="284"/>
        <v>IL</v>
      </c>
      <c r="BE395" t="str">
        <f t="shared" si="285"/>
        <v>male</v>
      </c>
      <c r="BF395">
        <f t="shared" si="286"/>
        <v>0</v>
      </c>
      <c r="BG395">
        <f t="shared" si="287"/>
        <v>0</v>
      </c>
      <c r="BH395" t="str">
        <f t="shared" si="288"/>
        <v>S, blank</v>
      </c>
      <c r="BI395">
        <f t="shared" si="289"/>
        <v>3</v>
      </c>
      <c r="BK395">
        <f t="shared" si="290"/>
        <v>0.24679587375027071</v>
      </c>
      <c r="BL395">
        <f t="shared" si="254"/>
        <v>-0.2148129459049134</v>
      </c>
      <c r="BM395">
        <f t="shared" si="255"/>
        <v>0</v>
      </c>
      <c r="BN395">
        <f t="shared" si="256"/>
        <v>-0.48632943178974081</v>
      </c>
      <c r="BO395">
        <f t="shared" si="257"/>
        <v>-1.1543150029727813</v>
      </c>
      <c r="BP395">
        <f t="shared" si="258"/>
        <v>-6.3943938845999151E-2</v>
      </c>
      <c r="BQ395">
        <f t="shared" si="259"/>
        <v>-0.12308910231949276</v>
      </c>
      <c r="BR395">
        <f t="shared" si="260"/>
        <v>-0.13196937436222192</v>
      </c>
      <c r="BS395">
        <f t="shared" si="261"/>
        <v>-0.33933712916299258</v>
      </c>
      <c r="BT395">
        <f t="shared" si="291"/>
        <v>-0.52064632557427459</v>
      </c>
      <c r="BV395">
        <f t="shared" si="292"/>
        <v>-2.7876473771821457</v>
      </c>
      <c r="BW395">
        <f t="shared" si="293"/>
        <v>6.1565884975848764E-2</v>
      </c>
      <c r="BX395">
        <f t="shared" si="294"/>
        <v>5.7995349932754695E-2</v>
      </c>
      <c r="BY395">
        <f t="shared" si="295"/>
        <v>0.94200465006724532</v>
      </c>
      <c r="BZ395">
        <f t="shared" si="296"/>
        <v>-5.9745068040839691E-2</v>
      </c>
    </row>
    <row r="396" spans="1:78" x14ac:dyDescent="0.3">
      <c r="A396" t="s">
        <v>2810</v>
      </c>
      <c r="B396" t="s">
        <v>2838</v>
      </c>
      <c r="C396" t="s">
        <v>2825</v>
      </c>
      <c r="D396" t="s">
        <v>2833</v>
      </c>
      <c r="E396" t="s">
        <v>20</v>
      </c>
      <c r="F396">
        <v>0</v>
      </c>
      <c r="G396">
        <v>0</v>
      </c>
      <c r="H396" t="s">
        <v>527</v>
      </c>
      <c r="I396">
        <v>3</v>
      </c>
      <c r="J396">
        <v>32.769878926258563</v>
      </c>
      <c r="K396">
        <v>-42.171718189759716</v>
      </c>
      <c r="L396">
        <v>-82.840254641099079</v>
      </c>
      <c r="M396">
        <v>57.761363718906857</v>
      </c>
      <c r="N396">
        <v>-108.67008854708662</v>
      </c>
      <c r="O396">
        <v>-14.754319664473872</v>
      </c>
      <c r="P396">
        <v>-22.013681658285037</v>
      </c>
      <c r="Q396">
        <v>-11.405315820044242</v>
      </c>
      <c r="R396">
        <v>-67.960368165567971</v>
      </c>
      <c r="S396">
        <v>0</v>
      </c>
      <c r="T396">
        <v>2</v>
      </c>
      <c r="U396" t="s">
        <v>2818</v>
      </c>
      <c r="W396">
        <f t="shared" si="262"/>
        <v>0.24060451777399761</v>
      </c>
      <c r="X396">
        <f t="shared" si="263"/>
        <v>-0.21927540312111751</v>
      </c>
      <c r="Y396">
        <f t="shared" si="264"/>
        <v>0.27424895647063957</v>
      </c>
      <c r="Z396">
        <f t="shared" si="265"/>
        <v>0.42018782389584125</v>
      </c>
      <c r="AA396">
        <f t="shared" si="266"/>
        <v>-1.1909036060913412</v>
      </c>
      <c r="AB396">
        <f t="shared" si="267"/>
        <v>-6.7444200102322438E-2</v>
      </c>
      <c r="AC396">
        <f t="shared" si="268"/>
        <v>-0.15242674717787899</v>
      </c>
      <c r="AD396">
        <f t="shared" si="269"/>
        <v>-7.3677481834814665E-2</v>
      </c>
      <c r="AE396">
        <f t="shared" si="270"/>
        <v>-0.48361783291079313</v>
      </c>
      <c r="AF396">
        <f t="shared" si="271"/>
        <v>-0.5239687488631376</v>
      </c>
      <c r="AH396">
        <f t="shared" si="272"/>
        <v>-1.7762727219609271</v>
      </c>
      <c r="AI396">
        <f t="shared" si="273"/>
        <v>0.16926788139950436</v>
      </c>
      <c r="AJ396">
        <f t="shared" si="274"/>
        <v>0.14476398786983402</v>
      </c>
      <c r="AK396">
        <f t="shared" si="275"/>
        <v>0.85523601213016598</v>
      </c>
      <c r="AL396">
        <f t="shared" si="276"/>
        <v>-0.15637781055759828</v>
      </c>
      <c r="AN396">
        <f>VLOOKUP(J396,counts!$W$8:$Z$13,4,FALSE)</f>
        <v>61</v>
      </c>
      <c r="AO396">
        <f>VLOOKUP(K396,counts!$W$17:$Z$23,4,FALSE)</f>
        <v>48</v>
      </c>
      <c r="AP396">
        <f>VLOOKUP(L396,counts!$W$27:$Z$33,4,FALSE)</f>
        <v>62</v>
      </c>
      <c r="AQ396">
        <f>VLOOKUP(M396,counts!$W$38:$Z$49,4,FALSE)</f>
        <v>66</v>
      </c>
      <c r="AR396">
        <f>VLOOKUP(N396,counts!$W$53:$Z$54,4,FALSE)</f>
        <v>20</v>
      </c>
      <c r="AS396">
        <f>VLOOKUP(O396,counts!$W$58:$Z$62,4,FALSE)</f>
        <v>52</v>
      </c>
      <c r="AT396">
        <f>VLOOKUP(P396,counts!$W$66:$Z$69,4,FALSE)</f>
        <v>50</v>
      </c>
      <c r="AU396">
        <f>VLOOKUP(Q396,counts!$W$73:$Z$75,4,FALSE)</f>
        <v>52</v>
      </c>
      <c r="AV396">
        <f>VLOOKUP(R396,counts!$W$79:$Z$81,4,FALSE)</f>
        <v>40</v>
      </c>
      <c r="AW396">
        <f t="shared" si="277"/>
        <v>451</v>
      </c>
      <c r="AX396">
        <f t="shared" si="278"/>
        <v>0</v>
      </c>
      <c r="AY396">
        <f t="shared" si="279"/>
        <v>2</v>
      </c>
      <c r="AZ396" t="str">
        <f t="shared" si="280"/>
        <v>Train</v>
      </c>
      <c r="BA396" t="str">
        <f t="shared" si="281"/>
        <v>31-40</v>
      </c>
      <c r="BB396" t="str">
        <f t="shared" si="282"/>
        <v>Blank</v>
      </c>
      <c r="BC396" t="str">
        <f t="shared" si="283"/>
        <v>0-10</v>
      </c>
      <c r="BD396" t="str">
        <f t="shared" si="284"/>
        <v>NY</v>
      </c>
      <c r="BE396" t="str">
        <f t="shared" si="285"/>
        <v>male</v>
      </c>
      <c r="BF396">
        <f t="shared" si="286"/>
        <v>0</v>
      </c>
      <c r="BG396">
        <f t="shared" si="287"/>
        <v>0</v>
      </c>
      <c r="BH396" t="str">
        <f t="shared" si="288"/>
        <v>Q</v>
      </c>
      <c r="BI396">
        <f t="shared" si="289"/>
        <v>3</v>
      </c>
      <c r="BK396">
        <f t="shared" si="290"/>
        <v>0.24679587375027071</v>
      </c>
      <c r="BL396">
        <f t="shared" si="254"/>
        <v>-0.2148129459049134</v>
      </c>
      <c r="BM396">
        <f t="shared" si="255"/>
        <v>0</v>
      </c>
      <c r="BN396">
        <f t="shared" si="256"/>
        <v>0.41074665915035424</v>
      </c>
      <c r="BO396">
        <f t="shared" si="257"/>
        <v>-1.1543150029727813</v>
      </c>
      <c r="BP396">
        <f t="shared" si="258"/>
        <v>-6.3943938845999151E-2</v>
      </c>
      <c r="BQ396">
        <f t="shared" si="259"/>
        <v>-0.12308910231949276</v>
      </c>
      <c r="BR396">
        <f t="shared" si="260"/>
        <v>-6.7126694900034548E-2</v>
      </c>
      <c r="BS396">
        <f t="shared" si="261"/>
        <v>-0.33933712916299258</v>
      </c>
      <c r="BT396">
        <f t="shared" si="291"/>
        <v>-0.52064632557427459</v>
      </c>
      <c r="BV396">
        <f t="shared" si="292"/>
        <v>-1.8257286067798635</v>
      </c>
      <c r="BW396">
        <f t="shared" si="293"/>
        <v>0.16110022264347032</v>
      </c>
      <c r="BX396">
        <f t="shared" si="294"/>
        <v>0.13874790435979278</v>
      </c>
      <c r="BY396">
        <f t="shared" si="295"/>
        <v>0.86125209564020722</v>
      </c>
      <c r="BZ396">
        <f t="shared" si="296"/>
        <v>-0.14936802340299718</v>
      </c>
    </row>
    <row r="397" spans="1:78" x14ac:dyDescent="0.3">
      <c r="A397" t="s">
        <v>2820</v>
      </c>
      <c r="B397" t="s">
        <v>2838</v>
      </c>
      <c r="C397" t="s">
        <v>2825</v>
      </c>
      <c r="D397" t="s">
        <v>2838</v>
      </c>
      <c r="E397" t="s">
        <v>15</v>
      </c>
      <c r="F397">
        <v>0</v>
      </c>
      <c r="G397">
        <v>0</v>
      </c>
      <c r="H397" t="s">
        <v>527</v>
      </c>
      <c r="I397">
        <v>3</v>
      </c>
      <c r="J397">
        <v>-11.613432440426715</v>
      </c>
      <c r="K397">
        <v>-42.171718189759716</v>
      </c>
      <c r="L397">
        <v>-82.840254641099079</v>
      </c>
      <c r="M397">
        <v>-33.757758935166962</v>
      </c>
      <c r="N397">
        <v>151.41878811967541</v>
      </c>
      <c r="O397">
        <v>-14.754319664473872</v>
      </c>
      <c r="P397">
        <v>-22.013681658285037</v>
      </c>
      <c r="Q397">
        <v>-11.405315820044242</v>
      </c>
      <c r="R397">
        <v>-67.960368165567971</v>
      </c>
      <c r="S397">
        <v>1</v>
      </c>
      <c r="T397">
        <v>2</v>
      </c>
      <c r="U397" t="s">
        <v>2818</v>
      </c>
      <c r="W397">
        <f t="shared" si="262"/>
        <v>-8.5268679762827468E-2</v>
      </c>
      <c r="X397">
        <f t="shared" si="263"/>
        <v>-0.21927540312111751</v>
      </c>
      <c r="Y397">
        <f t="shared" si="264"/>
        <v>0.27424895647063957</v>
      </c>
      <c r="Z397">
        <f t="shared" si="265"/>
        <v>-0.24557244416175711</v>
      </c>
      <c r="AA397">
        <f t="shared" si="266"/>
        <v>1.6593819257225275</v>
      </c>
      <c r="AB397">
        <f t="shared" si="267"/>
        <v>-6.7444200102322438E-2</v>
      </c>
      <c r="AC397">
        <f t="shared" si="268"/>
        <v>-0.15242674717787899</v>
      </c>
      <c r="AD397">
        <f t="shared" si="269"/>
        <v>-7.3677481834814665E-2</v>
      </c>
      <c r="AE397">
        <f t="shared" si="270"/>
        <v>-0.48361783291079313</v>
      </c>
      <c r="AF397">
        <f t="shared" si="271"/>
        <v>-0.5239687488631376</v>
      </c>
      <c r="AH397">
        <f t="shared" si="272"/>
        <v>8.2379344258518228E-2</v>
      </c>
      <c r="AI397">
        <f t="shared" si="273"/>
        <v>1.0858676493684267</v>
      </c>
      <c r="AJ397">
        <f t="shared" si="274"/>
        <v>0.52058319697187549</v>
      </c>
      <c r="AK397">
        <f t="shared" si="275"/>
        <v>0.52058319697187549</v>
      </c>
      <c r="AL397">
        <f t="shared" si="276"/>
        <v>-0.65280556321633187</v>
      </c>
      <c r="AN397">
        <f>VLOOKUP(J397,counts!$W$8:$Z$13,4,FALSE)</f>
        <v>52</v>
      </c>
      <c r="AO397">
        <f>VLOOKUP(K397,counts!$W$17:$Z$23,4,FALSE)</f>
        <v>48</v>
      </c>
      <c r="AP397">
        <f>VLOOKUP(L397,counts!$W$27:$Z$33,4,FALSE)</f>
        <v>62</v>
      </c>
      <c r="AQ397">
        <f>VLOOKUP(M397,counts!$W$38:$Z$49,4,FALSE)</f>
        <v>47</v>
      </c>
      <c r="AR397">
        <f>VLOOKUP(N397,counts!$W$53:$Z$54,4,FALSE)</f>
        <v>102</v>
      </c>
      <c r="AS397">
        <f>VLOOKUP(O397,counts!$W$58:$Z$62,4,FALSE)</f>
        <v>52</v>
      </c>
      <c r="AT397">
        <f>VLOOKUP(P397,counts!$W$66:$Z$69,4,FALSE)</f>
        <v>50</v>
      </c>
      <c r="AU397">
        <f>VLOOKUP(Q397,counts!$W$73:$Z$75,4,FALSE)</f>
        <v>52</v>
      </c>
      <c r="AV397">
        <f>VLOOKUP(R397,counts!$W$79:$Z$81,4,FALSE)</f>
        <v>40</v>
      </c>
      <c r="AW397">
        <f t="shared" si="277"/>
        <v>505</v>
      </c>
      <c r="AX397">
        <f t="shared" si="278"/>
        <v>1</v>
      </c>
      <c r="AY397">
        <f t="shared" si="279"/>
        <v>2</v>
      </c>
      <c r="AZ397" t="str">
        <f t="shared" si="280"/>
        <v>Train</v>
      </c>
      <c r="BA397" t="str">
        <f t="shared" si="281"/>
        <v>18-30</v>
      </c>
      <c r="BB397" t="str">
        <f t="shared" si="282"/>
        <v>Blank</v>
      </c>
      <c r="BC397" t="str">
        <f t="shared" si="283"/>
        <v>0-10</v>
      </c>
      <c r="BD397" t="str">
        <f t="shared" si="284"/>
        <v>Blank</v>
      </c>
      <c r="BE397" t="str">
        <f t="shared" si="285"/>
        <v>female</v>
      </c>
      <c r="BF397">
        <f t="shared" si="286"/>
        <v>0</v>
      </c>
      <c r="BG397">
        <f t="shared" si="287"/>
        <v>0</v>
      </c>
      <c r="BH397" t="str">
        <f t="shared" si="288"/>
        <v>Q</v>
      </c>
      <c r="BI397">
        <f t="shared" si="289"/>
        <v>3</v>
      </c>
      <c r="BK397">
        <f t="shared" si="290"/>
        <v>-8.7462856143731463E-2</v>
      </c>
      <c r="BL397">
        <f t="shared" si="254"/>
        <v>-0.2148129459049134</v>
      </c>
      <c r="BM397">
        <f t="shared" si="255"/>
        <v>0</v>
      </c>
      <c r="BN397">
        <f t="shared" si="256"/>
        <v>-0.24005469764357676</v>
      </c>
      <c r="BO397">
        <f t="shared" si="257"/>
        <v>1.608400077660413</v>
      </c>
      <c r="BP397">
        <f t="shared" si="258"/>
        <v>-6.3943938845999151E-2</v>
      </c>
      <c r="BQ397">
        <f t="shared" si="259"/>
        <v>-0.12308910231949276</v>
      </c>
      <c r="BR397">
        <f t="shared" si="260"/>
        <v>-6.7126694900034548E-2</v>
      </c>
      <c r="BS397">
        <f t="shared" si="261"/>
        <v>-0.33933712916299258</v>
      </c>
      <c r="BT397">
        <f t="shared" si="291"/>
        <v>-0.52064632557427459</v>
      </c>
      <c r="BV397">
        <f t="shared" si="292"/>
        <v>-4.8073612834602264E-2</v>
      </c>
      <c r="BW397">
        <f t="shared" si="293"/>
        <v>0.95306362678006362</v>
      </c>
      <c r="BX397">
        <f t="shared" si="294"/>
        <v>0.48798391087306292</v>
      </c>
      <c r="BY397">
        <f t="shared" si="295"/>
        <v>0.48798391087306292</v>
      </c>
      <c r="BZ397">
        <f t="shared" si="296"/>
        <v>-0.71747284319490856</v>
      </c>
    </row>
    <row r="398" spans="1:78" x14ac:dyDescent="0.3">
      <c r="A398" t="s">
        <v>2820</v>
      </c>
      <c r="B398" t="s">
        <v>2838</v>
      </c>
      <c r="C398" t="s">
        <v>2825</v>
      </c>
      <c r="D398" t="s">
        <v>2838</v>
      </c>
      <c r="E398" t="s">
        <v>15</v>
      </c>
      <c r="F398">
        <v>0</v>
      </c>
      <c r="G398">
        <v>0</v>
      </c>
      <c r="H398" t="s">
        <v>527</v>
      </c>
      <c r="I398">
        <v>3</v>
      </c>
      <c r="J398">
        <v>-11.613432440426715</v>
      </c>
      <c r="K398">
        <v>-42.171718189759716</v>
      </c>
      <c r="L398">
        <v>-82.840254641099079</v>
      </c>
      <c r="M398">
        <v>-33.757758935166962</v>
      </c>
      <c r="N398">
        <v>151.41878811967541</v>
      </c>
      <c r="O398">
        <v>-14.754319664473872</v>
      </c>
      <c r="P398">
        <v>-22.013681658285037</v>
      </c>
      <c r="Q398">
        <v>-11.405315820044242</v>
      </c>
      <c r="R398">
        <v>-67.960368165567971</v>
      </c>
      <c r="S398">
        <v>0</v>
      </c>
      <c r="T398">
        <v>2</v>
      </c>
      <c r="U398" t="s">
        <v>2818</v>
      </c>
      <c r="W398">
        <f t="shared" si="262"/>
        <v>-8.5268679762827468E-2</v>
      </c>
      <c r="X398">
        <f t="shared" si="263"/>
        <v>-0.21927540312111751</v>
      </c>
      <c r="Y398">
        <f t="shared" si="264"/>
        <v>0.27424895647063957</v>
      </c>
      <c r="Z398">
        <f t="shared" si="265"/>
        <v>-0.24557244416175711</v>
      </c>
      <c r="AA398">
        <f t="shared" si="266"/>
        <v>1.6593819257225275</v>
      </c>
      <c r="AB398">
        <f t="shared" si="267"/>
        <v>-6.7444200102322438E-2</v>
      </c>
      <c r="AC398">
        <f t="shared" si="268"/>
        <v>-0.15242674717787899</v>
      </c>
      <c r="AD398">
        <f t="shared" si="269"/>
        <v>-7.3677481834814665E-2</v>
      </c>
      <c r="AE398">
        <f t="shared" si="270"/>
        <v>-0.48361783291079313</v>
      </c>
      <c r="AF398">
        <f t="shared" si="271"/>
        <v>-0.5239687488631376</v>
      </c>
      <c r="AH398">
        <f t="shared" si="272"/>
        <v>8.2379344258518228E-2</v>
      </c>
      <c r="AI398">
        <f t="shared" si="273"/>
        <v>1.0858676493684267</v>
      </c>
      <c r="AJ398">
        <f t="shared" si="274"/>
        <v>0.52058319697187549</v>
      </c>
      <c r="AK398">
        <f t="shared" si="275"/>
        <v>0.47941680302812451</v>
      </c>
      <c r="AL398">
        <f t="shared" si="276"/>
        <v>-0.73518490747484999</v>
      </c>
      <c r="AN398">
        <f>VLOOKUP(J398,counts!$W$8:$Z$13,4,FALSE)</f>
        <v>52</v>
      </c>
      <c r="AO398">
        <f>VLOOKUP(K398,counts!$W$17:$Z$23,4,FALSE)</f>
        <v>48</v>
      </c>
      <c r="AP398">
        <f>VLOOKUP(L398,counts!$W$27:$Z$33,4,FALSE)</f>
        <v>62</v>
      </c>
      <c r="AQ398">
        <f>VLOOKUP(M398,counts!$W$38:$Z$49,4,FALSE)</f>
        <v>47</v>
      </c>
      <c r="AR398">
        <f>VLOOKUP(N398,counts!$W$53:$Z$54,4,FALSE)</f>
        <v>102</v>
      </c>
      <c r="AS398">
        <f>VLOOKUP(O398,counts!$W$58:$Z$62,4,FALSE)</f>
        <v>52</v>
      </c>
      <c r="AT398">
        <f>VLOOKUP(P398,counts!$W$66:$Z$69,4,FALSE)</f>
        <v>50</v>
      </c>
      <c r="AU398">
        <f>VLOOKUP(Q398,counts!$W$73:$Z$75,4,FALSE)</f>
        <v>52</v>
      </c>
      <c r="AV398">
        <f>VLOOKUP(R398,counts!$W$79:$Z$81,4,FALSE)</f>
        <v>40</v>
      </c>
      <c r="AW398">
        <f t="shared" si="277"/>
        <v>505</v>
      </c>
      <c r="AX398">
        <f t="shared" si="278"/>
        <v>0</v>
      </c>
      <c r="AY398">
        <f t="shared" si="279"/>
        <v>2</v>
      </c>
      <c r="AZ398" t="str">
        <f t="shared" si="280"/>
        <v>Train</v>
      </c>
      <c r="BA398" t="str">
        <f t="shared" si="281"/>
        <v>18-30</v>
      </c>
      <c r="BB398" t="str">
        <f t="shared" si="282"/>
        <v>Blank</v>
      </c>
      <c r="BC398" t="str">
        <f t="shared" si="283"/>
        <v>0-10</v>
      </c>
      <c r="BD398" t="str">
        <f t="shared" si="284"/>
        <v>Blank</v>
      </c>
      <c r="BE398" t="str">
        <f t="shared" si="285"/>
        <v>female</v>
      </c>
      <c r="BF398">
        <f t="shared" si="286"/>
        <v>0</v>
      </c>
      <c r="BG398">
        <f t="shared" si="287"/>
        <v>0</v>
      </c>
      <c r="BH398" t="str">
        <f t="shared" si="288"/>
        <v>Q</v>
      </c>
      <c r="BI398">
        <f t="shared" si="289"/>
        <v>3</v>
      </c>
      <c r="BK398">
        <f t="shared" si="290"/>
        <v>-8.7462856143731463E-2</v>
      </c>
      <c r="BL398">
        <f t="shared" si="254"/>
        <v>-0.2148129459049134</v>
      </c>
      <c r="BM398">
        <f t="shared" si="255"/>
        <v>0</v>
      </c>
      <c r="BN398">
        <f t="shared" si="256"/>
        <v>-0.24005469764357676</v>
      </c>
      <c r="BO398">
        <f t="shared" si="257"/>
        <v>1.608400077660413</v>
      </c>
      <c r="BP398">
        <f t="shared" si="258"/>
        <v>-6.3943938845999151E-2</v>
      </c>
      <c r="BQ398">
        <f t="shared" si="259"/>
        <v>-0.12308910231949276</v>
      </c>
      <c r="BR398">
        <f t="shared" si="260"/>
        <v>-6.7126694900034548E-2</v>
      </c>
      <c r="BS398">
        <f t="shared" si="261"/>
        <v>-0.33933712916299258</v>
      </c>
      <c r="BT398">
        <f t="shared" si="291"/>
        <v>-0.52064632557427459</v>
      </c>
      <c r="BV398">
        <f t="shared" si="292"/>
        <v>-4.8073612834602264E-2</v>
      </c>
      <c r="BW398">
        <f t="shared" si="293"/>
        <v>0.95306362678006362</v>
      </c>
      <c r="BX398">
        <f t="shared" si="294"/>
        <v>0.48798391087306292</v>
      </c>
      <c r="BY398">
        <f t="shared" si="295"/>
        <v>0.51201608912693708</v>
      </c>
      <c r="BZ398">
        <f t="shared" si="296"/>
        <v>-0.66939923036030624</v>
      </c>
    </row>
    <row r="399" spans="1:78" x14ac:dyDescent="0.3">
      <c r="A399" t="s">
        <v>2810</v>
      </c>
      <c r="B399" t="s">
        <v>2838</v>
      </c>
      <c r="C399" t="s">
        <v>2825</v>
      </c>
      <c r="D399" t="s">
        <v>2838</v>
      </c>
      <c r="E399" t="s">
        <v>20</v>
      </c>
      <c r="F399">
        <v>0</v>
      </c>
      <c r="G399">
        <v>0</v>
      </c>
      <c r="H399" t="s">
        <v>2843</v>
      </c>
      <c r="I399">
        <v>3</v>
      </c>
      <c r="J399">
        <v>32.769878926258563</v>
      </c>
      <c r="K399">
        <v>-42.171718189759716</v>
      </c>
      <c r="L399">
        <v>-82.840254641099079</v>
      </c>
      <c r="M399">
        <v>-33.757758935166962</v>
      </c>
      <c r="N399">
        <v>-108.67008854708662</v>
      </c>
      <c r="O399">
        <v>-14.754319664473872</v>
      </c>
      <c r="P399">
        <v>-22.013681658285037</v>
      </c>
      <c r="Q399">
        <v>-22.422560732600829</v>
      </c>
      <c r="R399">
        <v>-67.960368165567971</v>
      </c>
      <c r="S399">
        <v>0</v>
      </c>
      <c r="T399">
        <v>2</v>
      </c>
      <c r="U399" t="s">
        <v>2818</v>
      </c>
      <c r="W399">
        <f t="shared" si="262"/>
        <v>0.24060451777399761</v>
      </c>
      <c r="X399">
        <f t="shared" si="263"/>
        <v>-0.21927540312111751</v>
      </c>
      <c r="Y399">
        <f t="shared" si="264"/>
        <v>0.27424895647063957</v>
      </c>
      <c r="Z399">
        <f t="shared" si="265"/>
        <v>-0.24557244416175711</v>
      </c>
      <c r="AA399">
        <f t="shared" si="266"/>
        <v>-1.1909036060913412</v>
      </c>
      <c r="AB399">
        <f t="shared" si="267"/>
        <v>-6.7444200102322438E-2</v>
      </c>
      <c r="AC399">
        <f t="shared" si="268"/>
        <v>-0.15242674717787899</v>
      </c>
      <c r="AD399">
        <f t="shared" si="269"/>
        <v>-0.14484805481342802</v>
      </c>
      <c r="AE399">
        <f t="shared" si="270"/>
        <v>-0.48361783291079313</v>
      </c>
      <c r="AF399">
        <f t="shared" si="271"/>
        <v>-0.5239687488631376</v>
      </c>
      <c r="AH399">
        <f t="shared" si="272"/>
        <v>-2.513203562997139</v>
      </c>
      <c r="AI399">
        <f t="shared" si="273"/>
        <v>8.1008307892344186E-2</v>
      </c>
      <c r="AJ399">
        <f t="shared" si="274"/>
        <v>7.4937729248618926E-2</v>
      </c>
      <c r="AK399">
        <f t="shared" si="275"/>
        <v>0.92506227075138103</v>
      </c>
      <c r="AL399">
        <f t="shared" si="276"/>
        <v>-7.7894224004360538E-2</v>
      </c>
      <c r="AN399">
        <f>VLOOKUP(J399,counts!$W$8:$Z$13,4,FALSE)</f>
        <v>61</v>
      </c>
      <c r="AO399">
        <f>VLOOKUP(K399,counts!$W$17:$Z$23,4,FALSE)</f>
        <v>48</v>
      </c>
      <c r="AP399">
        <f>VLOOKUP(L399,counts!$W$27:$Z$33,4,FALSE)</f>
        <v>62</v>
      </c>
      <c r="AQ399">
        <f>VLOOKUP(M399,counts!$W$38:$Z$49,4,FALSE)</f>
        <v>47</v>
      </c>
      <c r="AR399">
        <f>VLOOKUP(N399,counts!$W$53:$Z$54,4,FALSE)</f>
        <v>20</v>
      </c>
      <c r="AS399">
        <f>VLOOKUP(O399,counts!$W$58:$Z$62,4,FALSE)</f>
        <v>52</v>
      </c>
      <c r="AT399">
        <f>VLOOKUP(P399,counts!$W$66:$Z$69,4,FALSE)</f>
        <v>50</v>
      </c>
      <c r="AU399">
        <f>VLOOKUP(Q399,counts!$W$73:$Z$75,4,FALSE)</f>
        <v>50</v>
      </c>
      <c r="AV399">
        <f>VLOOKUP(R399,counts!$W$79:$Z$81,4,FALSE)</f>
        <v>40</v>
      </c>
      <c r="AW399">
        <f t="shared" si="277"/>
        <v>430</v>
      </c>
      <c r="AX399">
        <f t="shared" si="278"/>
        <v>0</v>
      </c>
      <c r="AY399">
        <f t="shared" si="279"/>
        <v>2</v>
      </c>
      <c r="AZ399" t="str">
        <f t="shared" si="280"/>
        <v>Train</v>
      </c>
      <c r="BA399" t="str">
        <f t="shared" si="281"/>
        <v>31-40</v>
      </c>
      <c r="BB399" t="str">
        <f t="shared" si="282"/>
        <v>Blank</v>
      </c>
      <c r="BC399" t="str">
        <f t="shared" si="283"/>
        <v>0-10</v>
      </c>
      <c r="BD399" t="str">
        <f t="shared" si="284"/>
        <v>Blank</v>
      </c>
      <c r="BE399" t="str">
        <f t="shared" si="285"/>
        <v>male</v>
      </c>
      <c r="BF399">
        <f t="shared" si="286"/>
        <v>0</v>
      </c>
      <c r="BG399">
        <f t="shared" si="287"/>
        <v>0</v>
      </c>
      <c r="BH399" t="str">
        <f t="shared" si="288"/>
        <v>S, blank</v>
      </c>
      <c r="BI399">
        <f t="shared" si="289"/>
        <v>3</v>
      </c>
      <c r="BK399">
        <f t="shared" si="290"/>
        <v>0.24679587375027071</v>
      </c>
      <c r="BL399">
        <f t="shared" si="254"/>
        <v>-0.2148129459049134</v>
      </c>
      <c r="BM399">
        <f t="shared" si="255"/>
        <v>0</v>
      </c>
      <c r="BN399">
        <f t="shared" si="256"/>
        <v>-0.24005469764357676</v>
      </c>
      <c r="BO399">
        <f t="shared" si="257"/>
        <v>-1.1543150029727813</v>
      </c>
      <c r="BP399">
        <f t="shared" si="258"/>
        <v>-6.3943938845999151E-2</v>
      </c>
      <c r="BQ399">
        <f t="shared" si="259"/>
        <v>-0.12308910231949276</v>
      </c>
      <c r="BR399">
        <f t="shared" si="260"/>
        <v>-0.13196937436222192</v>
      </c>
      <c r="BS399">
        <f t="shared" si="261"/>
        <v>-0.33933712916299258</v>
      </c>
      <c r="BT399">
        <f t="shared" si="291"/>
        <v>-0.52064632557427459</v>
      </c>
      <c r="BV399">
        <f t="shared" si="292"/>
        <v>-2.5413726430359818</v>
      </c>
      <c r="BW399">
        <f t="shared" si="293"/>
        <v>7.875821864026647E-2</v>
      </c>
      <c r="BX399">
        <f t="shared" si="294"/>
        <v>7.3008221193010425E-2</v>
      </c>
      <c r="BY399">
        <f t="shared" si="295"/>
        <v>0.92699177880698957</v>
      </c>
      <c r="BZ399">
        <f t="shared" si="296"/>
        <v>-7.5810582056482417E-2</v>
      </c>
    </row>
    <row r="400" spans="1:78" x14ac:dyDescent="0.3">
      <c r="A400" t="s">
        <v>2820</v>
      </c>
      <c r="B400" t="s">
        <v>2838</v>
      </c>
      <c r="C400" t="s">
        <v>2850</v>
      </c>
      <c r="D400" t="s">
        <v>2838</v>
      </c>
      <c r="E400" t="s">
        <v>20</v>
      </c>
      <c r="F400">
        <v>0</v>
      </c>
      <c r="G400">
        <v>0</v>
      </c>
      <c r="H400" t="s">
        <v>2843</v>
      </c>
      <c r="I400">
        <v>3</v>
      </c>
      <c r="J400">
        <v>-11.613432440426715</v>
      </c>
      <c r="K400">
        <v>-42.171718189759716</v>
      </c>
      <c r="L400">
        <v>-9.6115457513775127</v>
      </c>
      <c r="M400">
        <v>-33.757758935166962</v>
      </c>
      <c r="N400">
        <v>-108.67008854708662</v>
      </c>
      <c r="O400">
        <v>-14.754319664473872</v>
      </c>
      <c r="P400">
        <v>-22.013681658285037</v>
      </c>
      <c r="Q400">
        <v>-22.422560732600829</v>
      </c>
      <c r="R400">
        <v>-67.960368165567971</v>
      </c>
      <c r="S400">
        <v>0</v>
      </c>
      <c r="T400">
        <v>2</v>
      </c>
      <c r="U400" t="s">
        <v>2818</v>
      </c>
      <c r="W400">
        <f t="shared" si="262"/>
        <v>-8.5268679762827468E-2</v>
      </c>
      <c r="X400">
        <f t="shared" si="263"/>
        <v>-0.21927540312111751</v>
      </c>
      <c r="Y400">
        <f t="shared" si="264"/>
        <v>3.1819752411496448E-2</v>
      </c>
      <c r="Z400">
        <f t="shared" si="265"/>
        <v>-0.24557244416175711</v>
      </c>
      <c r="AA400">
        <f t="shared" si="266"/>
        <v>-1.1909036060913412</v>
      </c>
      <c r="AB400">
        <f t="shared" si="267"/>
        <v>-6.7444200102322438E-2</v>
      </c>
      <c r="AC400">
        <f t="shared" si="268"/>
        <v>-0.15242674717787899</v>
      </c>
      <c r="AD400">
        <f t="shared" si="269"/>
        <v>-0.14484805481342802</v>
      </c>
      <c r="AE400">
        <f t="shared" si="270"/>
        <v>-0.48361783291079313</v>
      </c>
      <c r="AF400">
        <f t="shared" si="271"/>
        <v>-0.5239687488631376</v>
      </c>
      <c r="AH400">
        <f t="shared" si="272"/>
        <v>-3.0815059645931067</v>
      </c>
      <c r="AI400">
        <f t="shared" si="273"/>
        <v>4.589009572582705E-2</v>
      </c>
      <c r="AJ400">
        <f t="shared" si="274"/>
        <v>4.3876594599531256E-2</v>
      </c>
      <c r="AK400">
        <f t="shared" si="275"/>
        <v>0.9561234054004687</v>
      </c>
      <c r="AL400">
        <f t="shared" si="276"/>
        <v>-4.4868289114572656E-2</v>
      </c>
      <c r="AN400">
        <f>VLOOKUP(J400,counts!$W$8:$Z$13,4,FALSE)</f>
        <v>52</v>
      </c>
      <c r="AO400">
        <f>VLOOKUP(K400,counts!$W$17:$Z$23,4,FALSE)</f>
        <v>48</v>
      </c>
      <c r="AP400">
        <f>VLOOKUP(L400,counts!$W$27:$Z$33,4,FALSE)</f>
        <v>55</v>
      </c>
      <c r="AQ400">
        <f>VLOOKUP(M400,counts!$W$38:$Z$49,4,FALSE)</f>
        <v>47</v>
      </c>
      <c r="AR400">
        <f>VLOOKUP(N400,counts!$W$53:$Z$54,4,FALSE)</f>
        <v>20</v>
      </c>
      <c r="AS400">
        <f>VLOOKUP(O400,counts!$W$58:$Z$62,4,FALSE)</f>
        <v>52</v>
      </c>
      <c r="AT400">
        <f>VLOOKUP(P400,counts!$W$66:$Z$69,4,FALSE)</f>
        <v>50</v>
      </c>
      <c r="AU400">
        <f>VLOOKUP(Q400,counts!$W$73:$Z$75,4,FALSE)</f>
        <v>50</v>
      </c>
      <c r="AV400">
        <f>VLOOKUP(R400,counts!$W$79:$Z$81,4,FALSE)</f>
        <v>40</v>
      </c>
      <c r="AW400">
        <f t="shared" si="277"/>
        <v>414</v>
      </c>
      <c r="AX400">
        <f t="shared" si="278"/>
        <v>0</v>
      </c>
      <c r="AY400">
        <f t="shared" si="279"/>
        <v>2</v>
      </c>
      <c r="AZ400" t="str">
        <f t="shared" si="280"/>
        <v>Train</v>
      </c>
      <c r="BA400" t="str">
        <f t="shared" si="281"/>
        <v>18-30</v>
      </c>
      <c r="BB400" t="str">
        <f t="shared" si="282"/>
        <v>Blank</v>
      </c>
      <c r="BC400" t="str">
        <f t="shared" si="283"/>
        <v>11-20</v>
      </c>
      <c r="BD400" t="str">
        <f t="shared" si="284"/>
        <v>Blank</v>
      </c>
      <c r="BE400" t="str">
        <f t="shared" si="285"/>
        <v>male</v>
      </c>
      <c r="BF400">
        <f t="shared" si="286"/>
        <v>0</v>
      </c>
      <c r="BG400">
        <f t="shared" si="287"/>
        <v>0</v>
      </c>
      <c r="BH400" t="str">
        <f t="shared" si="288"/>
        <v>S, blank</v>
      </c>
      <c r="BI400">
        <f t="shared" si="289"/>
        <v>3</v>
      </c>
      <c r="BK400">
        <f t="shared" si="290"/>
        <v>-8.7462856143731463E-2</v>
      </c>
      <c r="BL400">
        <f t="shared" si="254"/>
        <v>-0.2148129459049134</v>
      </c>
      <c r="BM400">
        <f t="shared" si="255"/>
        <v>0</v>
      </c>
      <c r="BN400">
        <f t="shared" si="256"/>
        <v>-0.24005469764357676</v>
      </c>
      <c r="BO400">
        <f t="shared" si="257"/>
        <v>-1.1543150029727813</v>
      </c>
      <c r="BP400">
        <f t="shared" si="258"/>
        <v>-6.3943938845999151E-2</v>
      </c>
      <c r="BQ400">
        <f t="shared" si="259"/>
        <v>-0.12308910231949276</v>
      </c>
      <c r="BR400">
        <f t="shared" si="260"/>
        <v>-0.13196937436222192</v>
      </c>
      <c r="BS400">
        <f t="shared" si="261"/>
        <v>-0.33933712916299258</v>
      </c>
      <c r="BT400">
        <f t="shared" si="291"/>
        <v>-0.52064632557427459</v>
      </c>
      <c r="BV400">
        <f t="shared" si="292"/>
        <v>-2.8756313729299841</v>
      </c>
      <c r="BW400">
        <f t="shared" si="293"/>
        <v>5.6380531122747275E-2</v>
      </c>
      <c r="BX400">
        <f t="shared" si="294"/>
        <v>5.3371422003418274E-2</v>
      </c>
      <c r="BY400">
        <f t="shared" si="295"/>
        <v>0.94662857799658173</v>
      </c>
      <c r="BZ400">
        <f t="shared" si="296"/>
        <v>-5.4848471815077751E-2</v>
      </c>
    </row>
    <row r="401" spans="1:78" x14ac:dyDescent="0.3">
      <c r="A401" t="s">
        <v>2821</v>
      </c>
      <c r="B401" t="s">
        <v>2838</v>
      </c>
      <c r="C401" t="s">
        <v>2850</v>
      </c>
      <c r="D401" t="s">
        <v>2839</v>
      </c>
      <c r="E401" t="s">
        <v>20</v>
      </c>
      <c r="F401">
        <v>0</v>
      </c>
      <c r="G401">
        <v>2</v>
      </c>
      <c r="H401" t="s">
        <v>2843</v>
      </c>
      <c r="I401">
        <v>3</v>
      </c>
      <c r="J401">
        <v>-3.7643689058441341</v>
      </c>
      <c r="K401">
        <v>-42.171718189759716</v>
      </c>
      <c r="L401">
        <v>-9.6115457513775127</v>
      </c>
      <c r="M401">
        <v>40.634191658169868</v>
      </c>
      <c r="N401">
        <v>-108.67008854708662</v>
      </c>
      <c r="O401">
        <v>-14.754319664473872</v>
      </c>
      <c r="P401">
        <v>75.609641767585757</v>
      </c>
      <c r="Q401">
        <v>-22.422560732600829</v>
      </c>
      <c r="R401">
        <v>-67.960368165567971</v>
      </c>
      <c r="S401">
        <v>0</v>
      </c>
      <c r="T401">
        <v>2</v>
      </c>
      <c r="U401" t="s">
        <v>2818</v>
      </c>
      <c r="W401">
        <f t="shared" si="262"/>
        <v>-2.7638923151110589E-2</v>
      </c>
      <c r="X401">
        <f t="shared" si="263"/>
        <v>-0.21927540312111751</v>
      </c>
      <c r="Y401">
        <f t="shared" si="264"/>
        <v>3.1819752411496448E-2</v>
      </c>
      <c r="Z401">
        <f t="shared" si="265"/>
        <v>0.29559538538083652</v>
      </c>
      <c r="AA401">
        <f t="shared" si="266"/>
        <v>-1.1909036060913412</v>
      </c>
      <c r="AB401">
        <f t="shared" si="267"/>
        <v>-6.7444200102322438E-2</v>
      </c>
      <c r="AC401">
        <f t="shared" si="268"/>
        <v>0.5235349510734969</v>
      </c>
      <c r="AD401">
        <f t="shared" si="269"/>
        <v>-0.14484805481342802</v>
      </c>
      <c r="AE401">
        <f t="shared" si="270"/>
        <v>-0.48361783291079313</v>
      </c>
      <c r="AF401">
        <f t="shared" si="271"/>
        <v>-0.5239687488631376</v>
      </c>
      <c r="AH401">
        <f t="shared" si="272"/>
        <v>-1.8067466801874206</v>
      </c>
      <c r="AI401">
        <f t="shared" si="273"/>
        <v>0.16418742305337505</v>
      </c>
      <c r="AJ401">
        <f t="shared" si="274"/>
        <v>0.14103177873434858</v>
      </c>
      <c r="AK401">
        <f t="shared" si="275"/>
        <v>0.85896822126565142</v>
      </c>
      <c r="AL401">
        <f t="shared" si="276"/>
        <v>-0.15202335271638082</v>
      </c>
      <c r="AN401">
        <f>VLOOKUP(J401,counts!$W$8:$Z$13,4,FALSE)</f>
        <v>53</v>
      </c>
      <c r="AO401">
        <f>VLOOKUP(K401,counts!$W$17:$Z$23,4,FALSE)</f>
        <v>48</v>
      </c>
      <c r="AP401">
        <f>VLOOKUP(L401,counts!$W$27:$Z$33,4,FALSE)</f>
        <v>55</v>
      </c>
      <c r="AQ401">
        <f>VLOOKUP(M401,counts!$W$38:$Z$49,4,FALSE)</f>
        <v>63</v>
      </c>
      <c r="AR401">
        <f>VLOOKUP(N401,counts!$W$53:$Z$54,4,FALSE)</f>
        <v>20</v>
      </c>
      <c r="AS401">
        <f>VLOOKUP(O401,counts!$W$58:$Z$62,4,FALSE)</f>
        <v>52</v>
      </c>
      <c r="AT401">
        <f>VLOOKUP(P401,counts!$W$66:$Z$69,4,FALSE)</f>
        <v>69</v>
      </c>
      <c r="AU401">
        <f>VLOOKUP(Q401,counts!$W$73:$Z$75,4,FALSE)</f>
        <v>50</v>
      </c>
      <c r="AV401">
        <f>VLOOKUP(R401,counts!$W$79:$Z$81,4,FALSE)</f>
        <v>40</v>
      </c>
      <c r="AW401">
        <f t="shared" si="277"/>
        <v>450</v>
      </c>
      <c r="AX401">
        <f t="shared" si="278"/>
        <v>0</v>
      </c>
      <c r="AY401">
        <f t="shared" si="279"/>
        <v>2</v>
      </c>
      <c r="AZ401" t="str">
        <f t="shared" si="280"/>
        <v>Train</v>
      </c>
      <c r="BA401" t="str">
        <f t="shared" si="281"/>
        <v>0-17</v>
      </c>
      <c r="BB401" t="str">
        <f t="shared" si="282"/>
        <v>Blank</v>
      </c>
      <c r="BC401" t="str">
        <f t="shared" si="283"/>
        <v>11-20</v>
      </c>
      <c r="BD401" t="str">
        <f t="shared" si="284"/>
        <v>Others</v>
      </c>
      <c r="BE401" t="str">
        <f t="shared" si="285"/>
        <v>male</v>
      </c>
      <c r="BF401">
        <f t="shared" si="286"/>
        <v>0</v>
      </c>
      <c r="BG401">
        <f t="shared" si="287"/>
        <v>2</v>
      </c>
      <c r="BH401" t="str">
        <f t="shared" si="288"/>
        <v>S, blank</v>
      </c>
      <c r="BI401">
        <f t="shared" si="289"/>
        <v>3</v>
      </c>
      <c r="BK401">
        <f t="shared" si="290"/>
        <v>-2.8350141766673408E-2</v>
      </c>
      <c r="BL401">
        <f t="shared" si="254"/>
        <v>-0.2148129459049134</v>
      </c>
      <c r="BM401">
        <f t="shared" si="255"/>
        <v>0</v>
      </c>
      <c r="BN401">
        <f t="shared" si="256"/>
        <v>0.28895367761902863</v>
      </c>
      <c r="BO401">
        <f t="shared" si="257"/>
        <v>-1.1543150029727813</v>
      </c>
      <c r="BP401">
        <f t="shared" si="258"/>
        <v>-6.3943938845999151E-2</v>
      </c>
      <c r="BQ401">
        <f t="shared" si="259"/>
        <v>0.42276994263555601</v>
      </c>
      <c r="BR401">
        <f t="shared" si="260"/>
        <v>-0.13196937436222192</v>
      </c>
      <c r="BS401">
        <f t="shared" si="261"/>
        <v>-0.33933712916299258</v>
      </c>
      <c r="BT401">
        <f t="shared" si="291"/>
        <v>-0.52064632557427459</v>
      </c>
      <c r="BV401">
        <f t="shared" si="292"/>
        <v>-1.7416512383352718</v>
      </c>
      <c r="BW401">
        <f t="shared" si="293"/>
        <v>0.1752308137571367</v>
      </c>
      <c r="BX401">
        <f t="shared" si="294"/>
        <v>0.14910331800860049</v>
      </c>
      <c r="BY401">
        <f t="shared" si="295"/>
        <v>0.85089668199139945</v>
      </c>
      <c r="BZ401">
        <f t="shared" si="296"/>
        <v>-0.16146456554497035</v>
      </c>
    </row>
    <row r="402" spans="1:78" x14ac:dyDescent="0.3">
      <c r="A402" t="s">
        <v>2820</v>
      </c>
      <c r="B402" t="s">
        <v>2838</v>
      </c>
      <c r="C402" t="s">
        <v>2825</v>
      </c>
      <c r="D402" t="s">
        <v>2827</v>
      </c>
      <c r="E402" t="s">
        <v>20</v>
      </c>
      <c r="F402">
        <v>0</v>
      </c>
      <c r="G402">
        <v>0</v>
      </c>
      <c r="H402" t="s">
        <v>2843</v>
      </c>
      <c r="I402">
        <v>3</v>
      </c>
      <c r="J402">
        <v>-11.613432440426715</v>
      </c>
      <c r="K402">
        <v>-42.171718189759716</v>
      </c>
      <c r="L402">
        <v>-82.840254641099079</v>
      </c>
      <c r="M402">
        <v>-68.390212241589438</v>
      </c>
      <c r="N402">
        <v>-108.67008854708662</v>
      </c>
      <c r="O402">
        <v>-14.754319664473872</v>
      </c>
      <c r="P402">
        <v>-22.013681658285037</v>
      </c>
      <c r="Q402">
        <v>-22.422560732600829</v>
      </c>
      <c r="R402">
        <v>-67.960368165567971</v>
      </c>
      <c r="S402">
        <v>0</v>
      </c>
      <c r="T402">
        <v>2</v>
      </c>
      <c r="U402" t="s">
        <v>2818</v>
      </c>
      <c r="W402">
        <f t="shared" si="262"/>
        <v>-8.5268679762827468E-2</v>
      </c>
      <c r="X402">
        <f t="shared" si="263"/>
        <v>-0.21927540312111751</v>
      </c>
      <c r="Y402">
        <f t="shared" si="264"/>
        <v>0.27424895647063957</v>
      </c>
      <c r="Z402">
        <f t="shared" si="265"/>
        <v>-0.4975078946787726</v>
      </c>
      <c r="AA402">
        <f t="shared" si="266"/>
        <v>-1.1909036060913412</v>
      </c>
      <c r="AB402">
        <f t="shared" si="267"/>
        <v>-6.7444200102322438E-2</v>
      </c>
      <c r="AC402">
        <f t="shared" si="268"/>
        <v>-0.15242674717787899</v>
      </c>
      <c r="AD402">
        <f t="shared" si="269"/>
        <v>-0.14484805481342802</v>
      </c>
      <c r="AE402">
        <f t="shared" si="270"/>
        <v>-0.48361783291079313</v>
      </c>
      <c r="AF402">
        <f t="shared" si="271"/>
        <v>-0.5239687488631376</v>
      </c>
      <c r="AH402">
        <f t="shared" si="272"/>
        <v>-3.091012211050979</v>
      </c>
      <c r="AI402">
        <f t="shared" si="273"/>
        <v>4.5455920125665454E-2</v>
      </c>
      <c r="AJ402">
        <f t="shared" si="274"/>
        <v>4.3479518601034446E-2</v>
      </c>
      <c r="AK402">
        <f t="shared" si="275"/>
        <v>0.95652048139896551</v>
      </c>
      <c r="AL402">
        <f t="shared" si="276"/>
        <v>-4.4453077472779837E-2</v>
      </c>
      <c r="AN402">
        <f>VLOOKUP(J402,counts!$W$8:$Z$13,4,FALSE)</f>
        <v>52</v>
      </c>
      <c r="AO402">
        <f>VLOOKUP(K402,counts!$W$17:$Z$23,4,FALSE)</f>
        <v>48</v>
      </c>
      <c r="AP402">
        <f>VLOOKUP(L402,counts!$W$27:$Z$33,4,FALSE)</f>
        <v>62</v>
      </c>
      <c r="AQ402">
        <f>VLOOKUP(M402,counts!$W$38:$Z$49,4,FALSE)</f>
        <v>40</v>
      </c>
      <c r="AR402">
        <f>VLOOKUP(N402,counts!$W$53:$Z$54,4,FALSE)</f>
        <v>20</v>
      </c>
      <c r="AS402">
        <f>VLOOKUP(O402,counts!$W$58:$Z$62,4,FALSE)</f>
        <v>52</v>
      </c>
      <c r="AT402">
        <f>VLOOKUP(P402,counts!$W$66:$Z$69,4,FALSE)</f>
        <v>50</v>
      </c>
      <c r="AU402">
        <f>VLOOKUP(Q402,counts!$W$73:$Z$75,4,FALSE)</f>
        <v>50</v>
      </c>
      <c r="AV402">
        <f>VLOOKUP(R402,counts!$W$79:$Z$81,4,FALSE)</f>
        <v>40</v>
      </c>
      <c r="AW402">
        <f t="shared" si="277"/>
        <v>414</v>
      </c>
      <c r="AX402">
        <f t="shared" si="278"/>
        <v>0</v>
      </c>
      <c r="AY402">
        <f t="shared" si="279"/>
        <v>2</v>
      </c>
      <c r="AZ402" t="str">
        <f t="shared" si="280"/>
        <v>Train</v>
      </c>
      <c r="BA402" t="str">
        <f t="shared" si="281"/>
        <v>18-30</v>
      </c>
      <c r="BB402" t="str">
        <f t="shared" si="282"/>
        <v>Blank</v>
      </c>
      <c r="BC402" t="str">
        <f t="shared" si="283"/>
        <v>0-10</v>
      </c>
      <c r="BD402" t="str">
        <f t="shared" si="284"/>
        <v>IL</v>
      </c>
      <c r="BE402" t="str">
        <f t="shared" si="285"/>
        <v>male</v>
      </c>
      <c r="BF402">
        <f t="shared" si="286"/>
        <v>0</v>
      </c>
      <c r="BG402">
        <f t="shared" si="287"/>
        <v>0</v>
      </c>
      <c r="BH402" t="str">
        <f t="shared" si="288"/>
        <v>S, blank</v>
      </c>
      <c r="BI402">
        <f t="shared" si="289"/>
        <v>3</v>
      </c>
      <c r="BK402">
        <f t="shared" si="290"/>
        <v>-8.7462856143731463E-2</v>
      </c>
      <c r="BL402">
        <f t="shared" si="254"/>
        <v>-0.2148129459049134</v>
      </c>
      <c r="BM402">
        <f t="shared" si="255"/>
        <v>0</v>
      </c>
      <c r="BN402">
        <f t="shared" si="256"/>
        <v>-0.48632943178974081</v>
      </c>
      <c r="BO402">
        <f t="shared" si="257"/>
        <v>-1.1543150029727813</v>
      </c>
      <c r="BP402">
        <f t="shared" si="258"/>
        <v>-6.3943938845999151E-2</v>
      </c>
      <c r="BQ402">
        <f t="shared" si="259"/>
        <v>-0.12308910231949276</v>
      </c>
      <c r="BR402">
        <f t="shared" si="260"/>
        <v>-0.13196937436222192</v>
      </c>
      <c r="BS402">
        <f t="shared" si="261"/>
        <v>-0.33933712916299258</v>
      </c>
      <c r="BT402">
        <f t="shared" si="291"/>
        <v>-0.52064632557427459</v>
      </c>
      <c r="BV402">
        <f t="shared" si="292"/>
        <v>-3.121906107076148</v>
      </c>
      <c r="BW402">
        <f t="shared" si="293"/>
        <v>4.407308029445009E-2</v>
      </c>
      <c r="BX402">
        <f t="shared" si="294"/>
        <v>4.2212639255118596E-2</v>
      </c>
      <c r="BY402">
        <f t="shared" si="295"/>
        <v>0.95778736074488136</v>
      </c>
      <c r="BZ402">
        <f t="shared" si="296"/>
        <v>-4.3129487292581932E-2</v>
      </c>
    </row>
    <row r="403" spans="1:78" x14ac:dyDescent="0.3">
      <c r="A403" t="s">
        <v>2820</v>
      </c>
      <c r="B403" t="s">
        <v>2838</v>
      </c>
      <c r="C403" t="s">
        <v>2825</v>
      </c>
      <c r="D403" t="s">
        <v>2827</v>
      </c>
      <c r="E403" t="s">
        <v>20</v>
      </c>
      <c r="F403">
        <v>0</v>
      </c>
      <c r="G403">
        <v>0</v>
      </c>
      <c r="H403" t="s">
        <v>2843</v>
      </c>
      <c r="I403">
        <v>3</v>
      </c>
      <c r="J403">
        <v>-11.613432440426715</v>
      </c>
      <c r="K403">
        <v>-42.171718189759716</v>
      </c>
      <c r="L403">
        <v>-82.840254641099079</v>
      </c>
      <c r="M403">
        <v>-68.390212241589438</v>
      </c>
      <c r="N403">
        <v>-108.67008854708662</v>
      </c>
      <c r="O403">
        <v>-14.754319664473872</v>
      </c>
      <c r="P403">
        <v>-22.013681658285037</v>
      </c>
      <c r="Q403">
        <v>-22.422560732600829</v>
      </c>
      <c r="R403">
        <v>-67.960368165567971</v>
      </c>
      <c r="S403">
        <v>0</v>
      </c>
      <c r="T403">
        <v>2</v>
      </c>
      <c r="U403" t="s">
        <v>2818</v>
      </c>
      <c r="W403">
        <f t="shared" si="262"/>
        <v>-8.5268679762827468E-2</v>
      </c>
      <c r="X403">
        <f t="shared" si="263"/>
        <v>-0.21927540312111751</v>
      </c>
      <c r="Y403">
        <f t="shared" si="264"/>
        <v>0.27424895647063957</v>
      </c>
      <c r="Z403">
        <f t="shared" si="265"/>
        <v>-0.4975078946787726</v>
      </c>
      <c r="AA403">
        <f t="shared" si="266"/>
        <v>-1.1909036060913412</v>
      </c>
      <c r="AB403">
        <f t="shared" si="267"/>
        <v>-6.7444200102322438E-2</v>
      </c>
      <c r="AC403">
        <f t="shared" si="268"/>
        <v>-0.15242674717787899</v>
      </c>
      <c r="AD403">
        <f t="shared" si="269"/>
        <v>-0.14484805481342802</v>
      </c>
      <c r="AE403">
        <f t="shared" si="270"/>
        <v>-0.48361783291079313</v>
      </c>
      <c r="AF403">
        <f t="shared" si="271"/>
        <v>-0.5239687488631376</v>
      </c>
      <c r="AH403">
        <f t="shared" si="272"/>
        <v>-3.091012211050979</v>
      </c>
      <c r="AI403">
        <f t="shared" si="273"/>
        <v>4.5455920125665454E-2</v>
      </c>
      <c r="AJ403">
        <f t="shared" si="274"/>
        <v>4.3479518601034446E-2</v>
      </c>
      <c r="AK403">
        <f t="shared" si="275"/>
        <v>0.95652048139896551</v>
      </c>
      <c r="AL403">
        <f t="shared" si="276"/>
        <v>-4.4453077472779837E-2</v>
      </c>
      <c r="AN403">
        <f>VLOOKUP(J403,counts!$W$8:$Z$13,4,FALSE)</f>
        <v>52</v>
      </c>
      <c r="AO403">
        <f>VLOOKUP(K403,counts!$W$17:$Z$23,4,FALSE)</f>
        <v>48</v>
      </c>
      <c r="AP403">
        <f>VLOOKUP(L403,counts!$W$27:$Z$33,4,FALSE)</f>
        <v>62</v>
      </c>
      <c r="AQ403">
        <f>VLOOKUP(M403,counts!$W$38:$Z$49,4,FALSE)</f>
        <v>40</v>
      </c>
      <c r="AR403">
        <f>VLOOKUP(N403,counts!$W$53:$Z$54,4,FALSE)</f>
        <v>20</v>
      </c>
      <c r="AS403">
        <f>VLOOKUP(O403,counts!$W$58:$Z$62,4,FALSE)</f>
        <v>52</v>
      </c>
      <c r="AT403">
        <f>VLOOKUP(P403,counts!$W$66:$Z$69,4,FALSE)</f>
        <v>50</v>
      </c>
      <c r="AU403">
        <f>VLOOKUP(Q403,counts!$W$73:$Z$75,4,FALSE)</f>
        <v>50</v>
      </c>
      <c r="AV403">
        <f>VLOOKUP(R403,counts!$W$79:$Z$81,4,FALSE)</f>
        <v>40</v>
      </c>
      <c r="AW403">
        <f t="shared" si="277"/>
        <v>414</v>
      </c>
      <c r="AX403">
        <f t="shared" si="278"/>
        <v>0</v>
      </c>
      <c r="AY403">
        <f t="shared" si="279"/>
        <v>2</v>
      </c>
      <c r="AZ403" t="str">
        <f t="shared" si="280"/>
        <v>Train</v>
      </c>
      <c r="BA403" t="str">
        <f t="shared" si="281"/>
        <v>18-30</v>
      </c>
      <c r="BB403" t="str">
        <f t="shared" si="282"/>
        <v>Blank</v>
      </c>
      <c r="BC403" t="str">
        <f t="shared" si="283"/>
        <v>0-10</v>
      </c>
      <c r="BD403" t="str">
        <f t="shared" si="284"/>
        <v>IL</v>
      </c>
      <c r="BE403" t="str">
        <f t="shared" si="285"/>
        <v>male</v>
      </c>
      <c r="BF403">
        <f t="shared" si="286"/>
        <v>0</v>
      </c>
      <c r="BG403">
        <f t="shared" si="287"/>
        <v>0</v>
      </c>
      <c r="BH403" t="str">
        <f t="shared" si="288"/>
        <v>S, blank</v>
      </c>
      <c r="BI403">
        <f t="shared" si="289"/>
        <v>3</v>
      </c>
      <c r="BK403">
        <f t="shared" si="290"/>
        <v>-8.7462856143731463E-2</v>
      </c>
      <c r="BL403">
        <f t="shared" si="254"/>
        <v>-0.2148129459049134</v>
      </c>
      <c r="BM403">
        <f t="shared" si="255"/>
        <v>0</v>
      </c>
      <c r="BN403">
        <f t="shared" si="256"/>
        <v>-0.48632943178974081</v>
      </c>
      <c r="BO403">
        <f t="shared" si="257"/>
        <v>-1.1543150029727813</v>
      </c>
      <c r="BP403">
        <f t="shared" si="258"/>
        <v>-6.3943938845999151E-2</v>
      </c>
      <c r="BQ403">
        <f t="shared" si="259"/>
        <v>-0.12308910231949276</v>
      </c>
      <c r="BR403">
        <f t="shared" si="260"/>
        <v>-0.13196937436222192</v>
      </c>
      <c r="BS403">
        <f t="shared" si="261"/>
        <v>-0.33933712916299258</v>
      </c>
      <c r="BT403">
        <f t="shared" si="291"/>
        <v>-0.52064632557427459</v>
      </c>
      <c r="BV403">
        <f t="shared" si="292"/>
        <v>-3.121906107076148</v>
      </c>
      <c r="BW403">
        <f t="shared" si="293"/>
        <v>4.407308029445009E-2</v>
      </c>
      <c r="BX403">
        <f t="shared" si="294"/>
        <v>4.2212639255118596E-2</v>
      </c>
      <c r="BY403">
        <f t="shared" si="295"/>
        <v>0.95778736074488136</v>
      </c>
      <c r="BZ403">
        <f t="shared" si="296"/>
        <v>-4.3129487292581932E-2</v>
      </c>
    </row>
    <row r="404" spans="1:78" x14ac:dyDescent="0.3">
      <c r="A404" t="s">
        <v>2821</v>
      </c>
      <c r="B404" t="s">
        <v>2838</v>
      </c>
      <c r="C404" t="s">
        <v>2825</v>
      </c>
      <c r="D404" t="s">
        <v>2830</v>
      </c>
      <c r="E404" t="s">
        <v>20</v>
      </c>
      <c r="F404">
        <v>2</v>
      </c>
      <c r="G404">
        <v>0</v>
      </c>
      <c r="H404" t="s">
        <v>2843</v>
      </c>
      <c r="I404">
        <v>3</v>
      </c>
      <c r="J404">
        <v>-3.7643689058441341</v>
      </c>
      <c r="K404">
        <v>-42.171718189759716</v>
      </c>
      <c r="L404">
        <v>-82.840254641099079</v>
      </c>
      <c r="M404">
        <v>123.30204897661667</v>
      </c>
      <c r="N404">
        <v>-108.67008854708662</v>
      </c>
      <c r="O404">
        <v>47.533478806865013</v>
      </c>
      <c r="P404">
        <v>-22.013681658285037</v>
      </c>
      <c r="Q404">
        <v>-22.422560732600829</v>
      </c>
      <c r="R404">
        <v>-67.960368165567971</v>
      </c>
      <c r="S404">
        <v>0</v>
      </c>
      <c r="T404">
        <v>2</v>
      </c>
      <c r="U404" t="s">
        <v>2818</v>
      </c>
      <c r="W404">
        <f t="shared" si="262"/>
        <v>-2.7638923151110589E-2</v>
      </c>
      <c r="X404">
        <f t="shared" si="263"/>
        <v>-0.21927540312111751</v>
      </c>
      <c r="Y404">
        <f t="shared" si="264"/>
        <v>0.27424895647063957</v>
      </c>
      <c r="Z404">
        <f t="shared" si="265"/>
        <v>0.89696669721155109</v>
      </c>
      <c r="AA404">
        <f t="shared" si="266"/>
        <v>-1.1909036060913412</v>
      </c>
      <c r="AB404">
        <f t="shared" si="267"/>
        <v>0.21728263512745474</v>
      </c>
      <c r="AC404">
        <f t="shared" si="268"/>
        <v>-0.15242674717787899</v>
      </c>
      <c r="AD404">
        <f t="shared" si="269"/>
        <v>-0.14484805481342802</v>
      </c>
      <c r="AE404">
        <f t="shared" si="270"/>
        <v>-0.48361783291079313</v>
      </c>
      <c r="AF404">
        <f t="shared" si="271"/>
        <v>-0.5239687488631376</v>
      </c>
      <c r="AH404">
        <f t="shared" si="272"/>
        <v>-1.3541810273191617</v>
      </c>
      <c r="AI404">
        <f t="shared" si="273"/>
        <v>0.25815863276741896</v>
      </c>
      <c r="AJ404">
        <f t="shared" si="274"/>
        <v>0.20518766556453913</v>
      </c>
      <c r="AK404">
        <f t="shared" si="275"/>
        <v>0.79481233443546084</v>
      </c>
      <c r="AL404">
        <f t="shared" si="276"/>
        <v>-0.22964924950760399</v>
      </c>
      <c r="AN404">
        <f>VLOOKUP(J404,counts!$W$8:$Z$13,4,FALSE)</f>
        <v>53</v>
      </c>
      <c r="AO404">
        <f>VLOOKUP(K404,counts!$W$17:$Z$23,4,FALSE)</f>
        <v>48</v>
      </c>
      <c r="AP404">
        <f>VLOOKUP(L404,counts!$W$27:$Z$33,4,FALSE)</f>
        <v>62</v>
      </c>
      <c r="AQ404">
        <f>VLOOKUP(M404,counts!$W$38:$Z$49,4,FALSE)</f>
        <v>80</v>
      </c>
      <c r="AR404">
        <f>VLOOKUP(N404,counts!$W$53:$Z$54,4,FALSE)</f>
        <v>20</v>
      </c>
      <c r="AS404">
        <f>VLOOKUP(O404,counts!$W$58:$Z$62,4,FALSE)</f>
        <v>60</v>
      </c>
      <c r="AT404">
        <f>VLOOKUP(P404,counts!$W$66:$Z$69,4,FALSE)</f>
        <v>50</v>
      </c>
      <c r="AU404">
        <f>VLOOKUP(Q404,counts!$W$73:$Z$75,4,FALSE)</f>
        <v>50</v>
      </c>
      <c r="AV404">
        <f>VLOOKUP(R404,counts!$W$79:$Z$81,4,FALSE)</f>
        <v>40</v>
      </c>
      <c r="AW404">
        <f t="shared" si="277"/>
        <v>463</v>
      </c>
      <c r="AX404">
        <f t="shared" si="278"/>
        <v>0</v>
      </c>
      <c r="AY404">
        <f t="shared" si="279"/>
        <v>2</v>
      </c>
      <c r="AZ404" t="str">
        <f t="shared" si="280"/>
        <v>Train</v>
      </c>
      <c r="BA404" t="str">
        <f t="shared" si="281"/>
        <v>0-17</v>
      </c>
      <c r="BB404" t="str">
        <f t="shared" si="282"/>
        <v>Blank</v>
      </c>
      <c r="BC404" t="str">
        <f t="shared" si="283"/>
        <v>0-10</v>
      </c>
      <c r="BD404" t="str">
        <f t="shared" si="284"/>
        <v>MI</v>
      </c>
      <c r="BE404" t="str">
        <f t="shared" si="285"/>
        <v>male</v>
      </c>
      <c r="BF404">
        <f t="shared" si="286"/>
        <v>2</v>
      </c>
      <c r="BG404">
        <f t="shared" si="287"/>
        <v>0</v>
      </c>
      <c r="BH404" t="str">
        <f t="shared" si="288"/>
        <v>S, blank</v>
      </c>
      <c r="BI404">
        <f t="shared" si="289"/>
        <v>3</v>
      </c>
      <c r="BK404">
        <f t="shared" si="290"/>
        <v>-2.8350141766673408E-2</v>
      </c>
      <c r="BL404">
        <f t="shared" si="254"/>
        <v>-0.2148129459049134</v>
      </c>
      <c r="BM404">
        <f t="shared" si="255"/>
        <v>0</v>
      </c>
      <c r="BN404">
        <f t="shared" si="256"/>
        <v>0.87681282820822459</v>
      </c>
      <c r="BO404">
        <f t="shared" si="257"/>
        <v>-1.1543150029727813</v>
      </c>
      <c r="BP404">
        <f t="shared" si="258"/>
        <v>0.20600596510609481</v>
      </c>
      <c r="BQ404">
        <f t="shared" si="259"/>
        <v>-0.12308910231949276</v>
      </c>
      <c r="BR404">
        <f t="shared" si="260"/>
        <v>-0.13196937436222192</v>
      </c>
      <c r="BS404">
        <f t="shared" si="261"/>
        <v>-0.33933712916299258</v>
      </c>
      <c r="BT404">
        <f t="shared" si="291"/>
        <v>-0.52064632557427459</v>
      </c>
      <c r="BV404">
        <f t="shared" si="292"/>
        <v>-1.4297012287490305</v>
      </c>
      <c r="BW404">
        <f t="shared" si="293"/>
        <v>0.23938043155175223</v>
      </c>
      <c r="BX404">
        <f t="shared" si="294"/>
        <v>0.19314524052315291</v>
      </c>
      <c r="BY404">
        <f t="shared" si="295"/>
        <v>0.80685475947684715</v>
      </c>
      <c r="BZ404">
        <f t="shared" si="296"/>
        <v>-0.21461160277490901</v>
      </c>
    </row>
    <row r="405" spans="1:78" x14ac:dyDescent="0.3">
      <c r="A405" t="s">
        <v>2821</v>
      </c>
      <c r="B405" t="s">
        <v>2838</v>
      </c>
      <c r="C405" t="s">
        <v>2850</v>
      </c>
      <c r="D405" t="s">
        <v>2834</v>
      </c>
      <c r="E405" t="s">
        <v>20</v>
      </c>
      <c r="F405">
        <v>1</v>
      </c>
      <c r="G405">
        <v>0</v>
      </c>
      <c r="H405" t="s">
        <v>2843</v>
      </c>
      <c r="I405">
        <v>3</v>
      </c>
      <c r="J405">
        <v>-3.7643689058441341</v>
      </c>
      <c r="K405">
        <v>-42.171718189759716</v>
      </c>
      <c r="L405">
        <v>-9.6115457513775127</v>
      </c>
      <c r="M405">
        <v>82.755538165800246</v>
      </c>
      <c r="N405">
        <v>-108.67008854708662</v>
      </c>
      <c r="O405">
        <v>48.695090775187893</v>
      </c>
      <c r="P405">
        <v>-22.013681658285037</v>
      </c>
      <c r="Q405">
        <v>-22.422560732600829</v>
      </c>
      <c r="R405">
        <v>-67.960368165567971</v>
      </c>
      <c r="S405">
        <v>0</v>
      </c>
      <c r="T405">
        <v>2</v>
      </c>
      <c r="U405" t="s">
        <v>2818</v>
      </c>
      <c r="W405">
        <f t="shared" si="262"/>
        <v>-2.7638923151110589E-2</v>
      </c>
      <c r="X405">
        <f t="shared" si="263"/>
        <v>-0.21927540312111751</v>
      </c>
      <c r="Y405">
        <f t="shared" si="264"/>
        <v>3.1819752411496448E-2</v>
      </c>
      <c r="Z405">
        <f t="shared" si="265"/>
        <v>0.60200915038013103</v>
      </c>
      <c r="AA405">
        <f t="shared" si="266"/>
        <v>-1.1909036060913412</v>
      </c>
      <c r="AB405">
        <f t="shared" si="267"/>
        <v>0.222592537028351</v>
      </c>
      <c r="AC405">
        <f t="shared" si="268"/>
        <v>-0.15242674717787899</v>
      </c>
      <c r="AD405">
        <f t="shared" si="269"/>
        <v>-0.14484805481342802</v>
      </c>
      <c r="AE405">
        <f t="shared" si="270"/>
        <v>-0.48361783291079313</v>
      </c>
      <c r="AF405">
        <f t="shared" si="271"/>
        <v>-0.5239687488631376</v>
      </c>
      <c r="AH405">
        <f t="shared" si="272"/>
        <v>-1.8862578763088282</v>
      </c>
      <c r="AI405">
        <f t="shared" si="273"/>
        <v>0.15163819731821263</v>
      </c>
      <c r="AJ405">
        <f t="shared" si="274"/>
        <v>0.13167173307669736</v>
      </c>
      <c r="AK405">
        <f t="shared" si="275"/>
        <v>0.86832826692330267</v>
      </c>
      <c r="AL405">
        <f t="shared" si="276"/>
        <v>-0.1411854481170724</v>
      </c>
      <c r="AN405">
        <f>VLOOKUP(J405,counts!$W$8:$Z$13,4,FALSE)</f>
        <v>53</v>
      </c>
      <c r="AO405">
        <f>VLOOKUP(K405,counts!$W$17:$Z$23,4,FALSE)</f>
        <v>48</v>
      </c>
      <c r="AP405">
        <f>VLOOKUP(L405,counts!$W$27:$Z$33,4,FALSE)</f>
        <v>55</v>
      </c>
      <c r="AQ405">
        <f>VLOOKUP(M405,counts!$W$38:$Z$49,4,FALSE)</f>
        <v>71</v>
      </c>
      <c r="AR405">
        <f>VLOOKUP(N405,counts!$W$53:$Z$54,4,FALSE)</f>
        <v>20</v>
      </c>
      <c r="AS405">
        <f>VLOOKUP(O405,counts!$W$58:$Z$62,4,FALSE)</f>
        <v>61</v>
      </c>
      <c r="AT405">
        <f>VLOOKUP(P405,counts!$W$66:$Z$69,4,FALSE)</f>
        <v>50</v>
      </c>
      <c r="AU405">
        <f>VLOOKUP(Q405,counts!$W$73:$Z$75,4,FALSE)</f>
        <v>50</v>
      </c>
      <c r="AV405">
        <f>VLOOKUP(R405,counts!$W$79:$Z$81,4,FALSE)</f>
        <v>40</v>
      </c>
      <c r="AW405">
        <f t="shared" si="277"/>
        <v>448</v>
      </c>
      <c r="AX405">
        <f t="shared" si="278"/>
        <v>0</v>
      </c>
      <c r="AY405">
        <f t="shared" si="279"/>
        <v>2</v>
      </c>
      <c r="AZ405" t="str">
        <f t="shared" si="280"/>
        <v>Train</v>
      </c>
      <c r="BA405" t="str">
        <f t="shared" si="281"/>
        <v>0-17</v>
      </c>
      <c r="BB405" t="str">
        <f t="shared" si="282"/>
        <v>Blank</v>
      </c>
      <c r="BC405" t="str">
        <f t="shared" si="283"/>
        <v>11-20</v>
      </c>
      <c r="BD405" t="str">
        <f t="shared" si="284"/>
        <v>OH</v>
      </c>
      <c r="BE405" t="str">
        <f t="shared" si="285"/>
        <v>male</v>
      </c>
      <c r="BF405">
        <f t="shared" si="286"/>
        <v>1</v>
      </c>
      <c r="BG405">
        <f t="shared" si="287"/>
        <v>0</v>
      </c>
      <c r="BH405" t="str">
        <f t="shared" si="288"/>
        <v>S, blank</v>
      </c>
      <c r="BI405">
        <f t="shared" si="289"/>
        <v>3</v>
      </c>
      <c r="BK405">
        <f t="shared" si="290"/>
        <v>-2.8350141766673408E-2</v>
      </c>
      <c r="BL405">
        <f t="shared" ref="BL405:BL468" si="297">BL$3*K405</f>
        <v>-0.2148129459049134</v>
      </c>
      <c r="BM405">
        <f t="shared" ref="BM405:BM468" si="298">BM$3*L405</f>
        <v>0</v>
      </c>
      <c r="BN405">
        <f t="shared" ref="BN405:BN468" si="299">BN$3*M405</f>
        <v>0.58848265759808793</v>
      </c>
      <c r="BO405">
        <f t="shared" ref="BO405:BO468" si="300">BO$3*N405</f>
        <v>-1.1543150029727813</v>
      </c>
      <c r="BP405">
        <f t="shared" ref="BP405:BP468" si="301">BP$3*O405</f>
        <v>0.21104029039891525</v>
      </c>
      <c r="BQ405">
        <f t="shared" ref="BQ405:BQ468" si="302">BQ$3*P405</f>
        <v>-0.12308910231949276</v>
      </c>
      <c r="BR405">
        <f t="shared" ref="BR405:BR468" si="303">BR$3*Q405</f>
        <v>-0.13196937436222192</v>
      </c>
      <c r="BS405">
        <f t="shared" ref="BS405:BS468" si="304">BS$3*R405</f>
        <v>-0.33933712916299258</v>
      </c>
      <c r="BT405">
        <f t="shared" si="291"/>
        <v>-0.52064632557427459</v>
      </c>
      <c r="BV405">
        <f t="shared" si="292"/>
        <v>-1.7129970740663467</v>
      </c>
      <c r="BW405">
        <f t="shared" si="293"/>
        <v>0.18032453593890782</v>
      </c>
      <c r="BX405">
        <f t="shared" si="294"/>
        <v>0.1527753854540233</v>
      </c>
      <c r="BY405">
        <f t="shared" si="295"/>
        <v>0.84722461454597675</v>
      </c>
      <c r="BZ405">
        <f t="shared" si="296"/>
        <v>-0.16578943112033198</v>
      </c>
    </row>
    <row r="406" spans="1:78" x14ac:dyDescent="0.3">
      <c r="A406" t="s">
        <v>2810</v>
      </c>
      <c r="B406" t="s">
        <v>2838</v>
      </c>
      <c r="C406" t="s">
        <v>2850</v>
      </c>
      <c r="D406" t="s">
        <v>2839</v>
      </c>
      <c r="E406" t="s">
        <v>15</v>
      </c>
      <c r="F406">
        <v>1</v>
      </c>
      <c r="G406">
        <v>0</v>
      </c>
      <c r="H406" t="s">
        <v>2843</v>
      </c>
      <c r="I406">
        <v>3</v>
      </c>
      <c r="J406">
        <v>32.769878926258563</v>
      </c>
      <c r="K406">
        <v>-42.171718189759716</v>
      </c>
      <c r="L406">
        <v>-9.6115457513775127</v>
      </c>
      <c r="M406">
        <v>40.634191658169868</v>
      </c>
      <c r="N406">
        <v>151.41878811967541</v>
      </c>
      <c r="O406">
        <v>48.695090775187893</v>
      </c>
      <c r="P406">
        <v>-22.013681658285037</v>
      </c>
      <c r="Q406">
        <v>-22.422560732600829</v>
      </c>
      <c r="R406">
        <v>-67.960368165567971</v>
      </c>
      <c r="S406">
        <v>1</v>
      </c>
      <c r="T406">
        <v>2</v>
      </c>
      <c r="U406" t="s">
        <v>2818</v>
      </c>
      <c r="W406">
        <f t="shared" si="262"/>
        <v>0.24060451777399761</v>
      </c>
      <c r="X406">
        <f t="shared" si="263"/>
        <v>-0.21927540312111751</v>
      </c>
      <c r="Y406">
        <f t="shared" si="264"/>
        <v>3.1819752411496448E-2</v>
      </c>
      <c r="Z406">
        <f t="shared" si="265"/>
        <v>0.29559538538083652</v>
      </c>
      <c r="AA406">
        <f t="shared" si="266"/>
        <v>1.6593819257225275</v>
      </c>
      <c r="AB406">
        <f t="shared" si="267"/>
        <v>0.222592537028351</v>
      </c>
      <c r="AC406">
        <f t="shared" si="268"/>
        <v>-0.15242674717787899</v>
      </c>
      <c r="AD406">
        <f t="shared" si="269"/>
        <v>-0.14484805481342802</v>
      </c>
      <c r="AE406">
        <f t="shared" si="270"/>
        <v>-0.48361783291079313</v>
      </c>
      <c r="AF406">
        <f t="shared" si="271"/>
        <v>-0.5239687488631376</v>
      </c>
      <c r="AH406">
        <f t="shared" si="272"/>
        <v>0.92585733143085347</v>
      </c>
      <c r="AI406">
        <f t="shared" si="273"/>
        <v>2.5240312643553935</v>
      </c>
      <c r="AJ406">
        <f t="shared" si="274"/>
        <v>0.71623407257627791</v>
      </c>
      <c r="AK406">
        <f t="shared" si="275"/>
        <v>0.71623407257627791</v>
      </c>
      <c r="AL406">
        <f t="shared" si="276"/>
        <v>-0.33374824844123757</v>
      </c>
      <c r="AN406">
        <f>VLOOKUP(J406,counts!$W$8:$Z$13,4,FALSE)</f>
        <v>61</v>
      </c>
      <c r="AO406">
        <f>VLOOKUP(K406,counts!$W$17:$Z$23,4,FALSE)</f>
        <v>48</v>
      </c>
      <c r="AP406">
        <f>VLOOKUP(L406,counts!$W$27:$Z$33,4,FALSE)</f>
        <v>55</v>
      </c>
      <c r="AQ406">
        <f>VLOOKUP(M406,counts!$W$38:$Z$49,4,FALSE)</f>
        <v>63</v>
      </c>
      <c r="AR406">
        <f>VLOOKUP(N406,counts!$W$53:$Z$54,4,FALSE)</f>
        <v>102</v>
      </c>
      <c r="AS406">
        <f>VLOOKUP(O406,counts!$W$58:$Z$62,4,FALSE)</f>
        <v>61</v>
      </c>
      <c r="AT406">
        <f>VLOOKUP(P406,counts!$W$66:$Z$69,4,FALSE)</f>
        <v>50</v>
      </c>
      <c r="AU406">
        <f>VLOOKUP(Q406,counts!$W$73:$Z$75,4,FALSE)</f>
        <v>50</v>
      </c>
      <c r="AV406">
        <f>VLOOKUP(R406,counts!$W$79:$Z$81,4,FALSE)</f>
        <v>40</v>
      </c>
      <c r="AW406">
        <f t="shared" si="277"/>
        <v>530</v>
      </c>
      <c r="AX406">
        <f t="shared" si="278"/>
        <v>1</v>
      </c>
      <c r="AY406">
        <f t="shared" si="279"/>
        <v>2</v>
      </c>
      <c r="AZ406" t="str">
        <f t="shared" si="280"/>
        <v>Train</v>
      </c>
      <c r="BA406" t="str">
        <f t="shared" si="281"/>
        <v>31-40</v>
      </c>
      <c r="BB406" t="str">
        <f t="shared" si="282"/>
        <v>Blank</v>
      </c>
      <c r="BC406" t="str">
        <f t="shared" si="283"/>
        <v>11-20</v>
      </c>
      <c r="BD406" t="str">
        <f t="shared" si="284"/>
        <v>Others</v>
      </c>
      <c r="BE406" t="str">
        <f t="shared" si="285"/>
        <v>female</v>
      </c>
      <c r="BF406">
        <f t="shared" si="286"/>
        <v>1</v>
      </c>
      <c r="BG406">
        <f t="shared" si="287"/>
        <v>0</v>
      </c>
      <c r="BH406" t="str">
        <f t="shared" si="288"/>
        <v>S, blank</v>
      </c>
      <c r="BI406">
        <f t="shared" si="289"/>
        <v>3</v>
      </c>
      <c r="BK406">
        <f t="shared" si="290"/>
        <v>0.24679587375027071</v>
      </c>
      <c r="BL406">
        <f t="shared" si="297"/>
        <v>-0.2148129459049134</v>
      </c>
      <c r="BM406">
        <f t="shared" si="298"/>
        <v>0</v>
      </c>
      <c r="BN406">
        <f t="shared" si="299"/>
        <v>0.28895367761902863</v>
      </c>
      <c r="BO406">
        <f t="shared" si="300"/>
        <v>1.608400077660413</v>
      </c>
      <c r="BP406">
        <f t="shared" si="301"/>
        <v>0.21104029039891525</v>
      </c>
      <c r="BQ406">
        <f t="shared" si="302"/>
        <v>-0.12308910231949276</v>
      </c>
      <c r="BR406">
        <f t="shared" si="303"/>
        <v>-0.13196937436222192</v>
      </c>
      <c r="BS406">
        <f t="shared" si="304"/>
        <v>-0.33933712916299258</v>
      </c>
      <c r="BT406">
        <f t="shared" si="291"/>
        <v>-0.52064632557427459</v>
      </c>
      <c r="BV406">
        <f t="shared" si="292"/>
        <v>1.0253350421047327</v>
      </c>
      <c r="BW406">
        <f t="shared" si="293"/>
        <v>2.78802941134273</v>
      </c>
      <c r="BX406">
        <f t="shared" si="294"/>
        <v>0.73601049743551661</v>
      </c>
      <c r="BY406">
        <f t="shared" si="295"/>
        <v>0.73601049743551661</v>
      </c>
      <c r="BZ406">
        <f t="shared" si="296"/>
        <v>-0.30651089753497845</v>
      </c>
    </row>
    <row r="407" spans="1:78" x14ac:dyDescent="0.3">
      <c r="A407" t="s">
        <v>2820</v>
      </c>
      <c r="B407" t="s">
        <v>2838</v>
      </c>
      <c r="C407" t="s">
        <v>2849</v>
      </c>
      <c r="D407" t="s">
        <v>2839</v>
      </c>
      <c r="E407" t="s">
        <v>20</v>
      </c>
      <c r="F407">
        <v>1</v>
      </c>
      <c r="G407">
        <v>2</v>
      </c>
      <c r="H407" t="s">
        <v>2843</v>
      </c>
      <c r="I407">
        <v>3</v>
      </c>
      <c r="J407">
        <v>-11.613432440426715</v>
      </c>
      <c r="K407">
        <v>-42.171718189759716</v>
      </c>
      <c r="L407">
        <v>40.172297072540438</v>
      </c>
      <c r="M407">
        <v>40.634191658169868</v>
      </c>
      <c r="N407">
        <v>-108.67008854708662</v>
      </c>
      <c r="O407">
        <v>48.695090775187893</v>
      </c>
      <c r="P407">
        <v>75.609641767585757</v>
      </c>
      <c r="Q407">
        <v>-22.422560732600829</v>
      </c>
      <c r="R407">
        <v>-67.960368165567971</v>
      </c>
      <c r="S407">
        <v>0</v>
      </c>
      <c r="T407">
        <v>2</v>
      </c>
      <c r="U407" t="s">
        <v>2818</v>
      </c>
      <c r="W407">
        <f t="shared" si="262"/>
        <v>-8.5268679762827468E-2</v>
      </c>
      <c r="X407">
        <f t="shared" si="263"/>
        <v>-0.21927540312111751</v>
      </c>
      <c r="Y407">
        <f t="shared" si="264"/>
        <v>-0.13299344140000791</v>
      </c>
      <c r="Z407">
        <f t="shared" si="265"/>
        <v>0.29559538538083652</v>
      </c>
      <c r="AA407">
        <f t="shared" si="266"/>
        <v>-1.1909036060913412</v>
      </c>
      <c r="AB407">
        <f t="shared" si="267"/>
        <v>0.222592537028351</v>
      </c>
      <c r="AC407">
        <f t="shared" si="268"/>
        <v>0.5235349510734969</v>
      </c>
      <c r="AD407">
        <f t="shared" si="269"/>
        <v>-0.14484805481342802</v>
      </c>
      <c r="AE407">
        <f t="shared" si="270"/>
        <v>-0.48361783291079313</v>
      </c>
      <c r="AF407">
        <f t="shared" si="271"/>
        <v>-0.5239687488631376</v>
      </c>
      <c r="AH407">
        <f t="shared" si="272"/>
        <v>-1.7391528934799685</v>
      </c>
      <c r="AI407">
        <f t="shared" si="273"/>
        <v>0.17566914808633866</v>
      </c>
      <c r="AJ407">
        <f t="shared" si="274"/>
        <v>0.14942056476711923</v>
      </c>
      <c r="AK407">
        <f t="shared" si="275"/>
        <v>0.85057943523288082</v>
      </c>
      <c r="AL407">
        <f t="shared" si="276"/>
        <v>-0.16183747323257577</v>
      </c>
      <c r="AN407">
        <f>VLOOKUP(J407,counts!$W$8:$Z$13,4,FALSE)</f>
        <v>52</v>
      </c>
      <c r="AO407">
        <f>VLOOKUP(K407,counts!$W$17:$Z$23,4,FALSE)</f>
        <v>48</v>
      </c>
      <c r="AP407">
        <f>VLOOKUP(L407,counts!$W$27:$Z$33,4,FALSE)</f>
        <v>50</v>
      </c>
      <c r="AQ407">
        <f>VLOOKUP(M407,counts!$W$38:$Z$49,4,FALSE)</f>
        <v>63</v>
      </c>
      <c r="AR407">
        <f>VLOOKUP(N407,counts!$W$53:$Z$54,4,FALSE)</f>
        <v>20</v>
      </c>
      <c r="AS407">
        <f>VLOOKUP(O407,counts!$W$58:$Z$62,4,FALSE)</f>
        <v>61</v>
      </c>
      <c r="AT407">
        <f>VLOOKUP(P407,counts!$W$66:$Z$69,4,FALSE)</f>
        <v>69</v>
      </c>
      <c r="AU407">
        <f>VLOOKUP(Q407,counts!$W$73:$Z$75,4,FALSE)</f>
        <v>50</v>
      </c>
      <c r="AV407">
        <f>VLOOKUP(R407,counts!$W$79:$Z$81,4,FALSE)</f>
        <v>40</v>
      </c>
      <c r="AW407">
        <f t="shared" si="277"/>
        <v>453</v>
      </c>
      <c r="AX407">
        <f t="shared" si="278"/>
        <v>0</v>
      </c>
      <c r="AY407">
        <f t="shared" si="279"/>
        <v>2</v>
      </c>
      <c r="AZ407" t="str">
        <f t="shared" si="280"/>
        <v>Train</v>
      </c>
      <c r="BA407" t="str">
        <f t="shared" si="281"/>
        <v>18-30</v>
      </c>
      <c r="BB407" t="str">
        <f t="shared" si="282"/>
        <v>Blank</v>
      </c>
      <c r="BC407" t="str">
        <f t="shared" si="283"/>
        <v>21-30</v>
      </c>
      <c r="BD407" t="str">
        <f t="shared" si="284"/>
        <v>Others</v>
      </c>
      <c r="BE407" t="str">
        <f t="shared" si="285"/>
        <v>male</v>
      </c>
      <c r="BF407">
        <f t="shared" si="286"/>
        <v>1</v>
      </c>
      <c r="BG407">
        <f t="shared" si="287"/>
        <v>2</v>
      </c>
      <c r="BH407" t="str">
        <f t="shared" si="288"/>
        <v>S, blank</v>
      </c>
      <c r="BI407">
        <f t="shared" si="289"/>
        <v>3</v>
      </c>
      <c r="BK407">
        <f t="shared" si="290"/>
        <v>-8.7462856143731463E-2</v>
      </c>
      <c r="BL407">
        <f t="shared" si="297"/>
        <v>-0.2148129459049134</v>
      </c>
      <c r="BM407">
        <f t="shared" si="298"/>
        <v>0</v>
      </c>
      <c r="BN407">
        <f t="shared" si="299"/>
        <v>0.28895367761902863</v>
      </c>
      <c r="BO407">
        <f t="shared" si="300"/>
        <v>-1.1543150029727813</v>
      </c>
      <c r="BP407">
        <f t="shared" si="301"/>
        <v>0.21104029039891525</v>
      </c>
      <c r="BQ407">
        <f t="shared" si="302"/>
        <v>0.42276994263555601</v>
      </c>
      <c r="BR407">
        <f t="shared" si="303"/>
        <v>-0.13196937436222192</v>
      </c>
      <c r="BS407">
        <f t="shared" si="304"/>
        <v>-0.33933712916299258</v>
      </c>
      <c r="BT407">
        <f t="shared" si="291"/>
        <v>-0.52064632557427459</v>
      </c>
      <c r="BV407">
        <f t="shared" si="292"/>
        <v>-1.5257797234674153</v>
      </c>
      <c r="BW407">
        <f t="shared" si="293"/>
        <v>0.21745143875639486</v>
      </c>
      <c r="BX407">
        <f t="shared" si="294"/>
        <v>0.17861200195263449</v>
      </c>
      <c r="BY407">
        <f t="shared" si="295"/>
        <v>0.82138799804736551</v>
      </c>
      <c r="BZ407">
        <f t="shared" si="296"/>
        <v>-0.19675968914743036</v>
      </c>
    </row>
    <row r="408" spans="1:78" x14ac:dyDescent="0.3">
      <c r="A408" t="s">
        <v>2820</v>
      </c>
      <c r="B408" t="s">
        <v>2838</v>
      </c>
      <c r="C408" t="s">
        <v>2825</v>
      </c>
      <c r="D408" t="s">
        <v>2838</v>
      </c>
      <c r="E408" t="s">
        <v>20</v>
      </c>
      <c r="F408">
        <v>0</v>
      </c>
      <c r="G408">
        <v>0</v>
      </c>
      <c r="H408" t="s">
        <v>2843</v>
      </c>
      <c r="I408">
        <v>3</v>
      </c>
      <c r="J408">
        <v>-11.613432440426715</v>
      </c>
      <c r="K408">
        <v>-42.171718189759716</v>
      </c>
      <c r="L408">
        <v>-82.840254641099079</v>
      </c>
      <c r="M408">
        <v>-33.757758935166962</v>
      </c>
      <c r="N408">
        <v>-108.67008854708662</v>
      </c>
      <c r="O408">
        <v>-14.754319664473872</v>
      </c>
      <c r="P408">
        <v>-22.013681658285037</v>
      </c>
      <c r="Q408">
        <v>-22.422560732600829</v>
      </c>
      <c r="R408">
        <v>-67.960368165567971</v>
      </c>
      <c r="S408">
        <v>0</v>
      </c>
      <c r="T408">
        <v>2</v>
      </c>
      <c r="U408" t="s">
        <v>2818</v>
      </c>
      <c r="W408">
        <f t="shared" si="262"/>
        <v>-8.5268679762827468E-2</v>
      </c>
      <c r="X408">
        <f t="shared" si="263"/>
        <v>-0.21927540312111751</v>
      </c>
      <c r="Y408">
        <f t="shared" si="264"/>
        <v>0.27424895647063957</v>
      </c>
      <c r="Z408">
        <f t="shared" si="265"/>
        <v>-0.24557244416175711</v>
      </c>
      <c r="AA408">
        <f t="shared" si="266"/>
        <v>-1.1909036060913412</v>
      </c>
      <c r="AB408">
        <f t="shared" si="267"/>
        <v>-6.7444200102322438E-2</v>
      </c>
      <c r="AC408">
        <f t="shared" si="268"/>
        <v>-0.15242674717787899</v>
      </c>
      <c r="AD408">
        <f t="shared" si="269"/>
        <v>-0.14484805481342802</v>
      </c>
      <c r="AE408">
        <f t="shared" si="270"/>
        <v>-0.48361783291079313</v>
      </c>
      <c r="AF408">
        <f t="shared" si="271"/>
        <v>-0.5239687488631376</v>
      </c>
      <c r="AH408">
        <f t="shared" si="272"/>
        <v>-2.8390767605339642</v>
      </c>
      <c r="AI408">
        <f t="shared" si="273"/>
        <v>5.8479631752988308E-2</v>
      </c>
      <c r="AJ408">
        <f t="shared" si="274"/>
        <v>5.5248707673418308E-2</v>
      </c>
      <c r="AK408">
        <f t="shared" si="275"/>
        <v>0.94475129232658173</v>
      </c>
      <c r="AL408">
        <f t="shared" si="276"/>
        <v>-5.6833568850238797E-2</v>
      </c>
      <c r="AN408">
        <f>VLOOKUP(J408,counts!$W$8:$Z$13,4,FALSE)</f>
        <v>52</v>
      </c>
      <c r="AO408">
        <f>VLOOKUP(K408,counts!$W$17:$Z$23,4,FALSE)</f>
        <v>48</v>
      </c>
      <c r="AP408">
        <f>VLOOKUP(L408,counts!$W$27:$Z$33,4,FALSE)</f>
        <v>62</v>
      </c>
      <c r="AQ408">
        <f>VLOOKUP(M408,counts!$W$38:$Z$49,4,FALSE)</f>
        <v>47</v>
      </c>
      <c r="AR408">
        <f>VLOOKUP(N408,counts!$W$53:$Z$54,4,FALSE)</f>
        <v>20</v>
      </c>
      <c r="AS408">
        <f>VLOOKUP(O408,counts!$W$58:$Z$62,4,FALSE)</f>
        <v>52</v>
      </c>
      <c r="AT408">
        <f>VLOOKUP(P408,counts!$W$66:$Z$69,4,FALSE)</f>
        <v>50</v>
      </c>
      <c r="AU408">
        <f>VLOOKUP(Q408,counts!$W$73:$Z$75,4,FALSE)</f>
        <v>50</v>
      </c>
      <c r="AV408">
        <f>VLOOKUP(R408,counts!$W$79:$Z$81,4,FALSE)</f>
        <v>40</v>
      </c>
      <c r="AW408">
        <f t="shared" si="277"/>
        <v>421</v>
      </c>
      <c r="AX408">
        <f t="shared" si="278"/>
        <v>0</v>
      </c>
      <c r="AY408">
        <f t="shared" si="279"/>
        <v>2</v>
      </c>
      <c r="AZ408" t="str">
        <f t="shared" si="280"/>
        <v>Train</v>
      </c>
      <c r="BA408" t="str">
        <f t="shared" si="281"/>
        <v>18-30</v>
      </c>
      <c r="BB408" t="str">
        <f t="shared" si="282"/>
        <v>Blank</v>
      </c>
      <c r="BC408" t="str">
        <f t="shared" si="283"/>
        <v>0-10</v>
      </c>
      <c r="BD408" t="str">
        <f t="shared" si="284"/>
        <v>Blank</v>
      </c>
      <c r="BE408" t="str">
        <f t="shared" si="285"/>
        <v>male</v>
      </c>
      <c r="BF408">
        <f t="shared" si="286"/>
        <v>0</v>
      </c>
      <c r="BG408">
        <f t="shared" si="287"/>
        <v>0</v>
      </c>
      <c r="BH408" t="str">
        <f t="shared" si="288"/>
        <v>S, blank</v>
      </c>
      <c r="BI408">
        <f t="shared" si="289"/>
        <v>3</v>
      </c>
      <c r="BK408">
        <f t="shared" si="290"/>
        <v>-8.7462856143731463E-2</v>
      </c>
      <c r="BL408">
        <f t="shared" si="297"/>
        <v>-0.2148129459049134</v>
      </c>
      <c r="BM408">
        <f t="shared" si="298"/>
        <v>0</v>
      </c>
      <c r="BN408">
        <f t="shared" si="299"/>
        <v>-0.24005469764357676</v>
      </c>
      <c r="BO408">
        <f t="shared" si="300"/>
        <v>-1.1543150029727813</v>
      </c>
      <c r="BP408">
        <f t="shared" si="301"/>
        <v>-6.3943938845999151E-2</v>
      </c>
      <c r="BQ408">
        <f t="shared" si="302"/>
        <v>-0.12308910231949276</v>
      </c>
      <c r="BR408">
        <f t="shared" si="303"/>
        <v>-0.13196937436222192</v>
      </c>
      <c r="BS408">
        <f t="shared" si="304"/>
        <v>-0.33933712916299258</v>
      </c>
      <c r="BT408">
        <f t="shared" si="291"/>
        <v>-0.52064632557427459</v>
      </c>
      <c r="BV408">
        <f t="shared" si="292"/>
        <v>-2.8756313729299841</v>
      </c>
      <c r="BW408">
        <f t="shared" si="293"/>
        <v>5.6380531122747275E-2</v>
      </c>
      <c r="BX408">
        <f t="shared" si="294"/>
        <v>5.3371422003418274E-2</v>
      </c>
      <c r="BY408">
        <f t="shared" si="295"/>
        <v>0.94662857799658173</v>
      </c>
      <c r="BZ408">
        <f t="shared" si="296"/>
        <v>-5.4848471815077751E-2</v>
      </c>
    </row>
    <row r="409" spans="1:78" x14ac:dyDescent="0.3">
      <c r="A409" t="s">
        <v>2810</v>
      </c>
      <c r="B409" t="s">
        <v>2838</v>
      </c>
      <c r="C409" t="s">
        <v>2825</v>
      </c>
      <c r="D409" t="s">
        <v>2838</v>
      </c>
      <c r="E409" t="s">
        <v>20</v>
      </c>
      <c r="F409">
        <v>0</v>
      </c>
      <c r="G409">
        <v>0</v>
      </c>
      <c r="H409" t="s">
        <v>2843</v>
      </c>
      <c r="I409">
        <v>3</v>
      </c>
      <c r="J409">
        <v>32.769878926258563</v>
      </c>
      <c r="K409">
        <v>-42.171718189759716</v>
      </c>
      <c r="L409">
        <v>-82.840254641099079</v>
      </c>
      <c r="M409">
        <v>-33.757758935166962</v>
      </c>
      <c r="N409">
        <v>-108.67008854708662</v>
      </c>
      <c r="O409">
        <v>-14.754319664473872</v>
      </c>
      <c r="P409">
        <v>-22.013681658285037</v>
      </c>
      <c r="Q409">
        <v>-22.422560732600829</v>
      </c>
      <c r="R409">
        <v>-67.960368165567971</v>
      </c>
      <c r="S409">
        <v>0</v>
      </c>
      <c r="T409">
        <v>2</v>
      </c>
      <c r="U409" t="s">
        <v>2818</v>
      </c>
      <c r="W409">
        <f t="shared" si="262"/>
        <v>0.24060451777399761</v>
      </c>
      <c r="X409">
        <f t="shared" si="263"/>
        <v>-0.21927540312111751</v>
      </c>
      <c r="Y409">
        <f t="shared" si="264"/>
        <v>0.27424895647063957</v>
      </c>
      <c r="Z409">
        <f t="shared" si="265"/>
        <v>-0.24557244416175711</v>
      </c>
      <c r="AA409">
        <f t="shared" si="266"/>
        <v>-1.1909036060913412</v>
      </c>
      <c r="AB409">
        <f t="shared" si="267"/>
        <v>-6.7444200102322438E-2</v>
      </c>
      <c r="AC409">
        <f t="shared" si="268"/>
        <v>-0.15242674717787899</v>
      </c>
      <c r="AD409">
        <f t="shared" si="269"/>
        <v>-0.14484805481342802</v>
      </c>
      <c r="AE409">
        <f t="shared" si="270"/>
        <v>-0.48361783291079313</v>
      </c>
      <c r="AF409">
        <f t="shared" si="271"/>
        <v>-0.5239687488631376</v>
      </c>
      <c r="AH409">
        <f t="shared" si="272"/>
        <v>-2.513203562997139</v>
      </c>
      <c r="AI409">
        <f t="shared" si="273"/>
        <v>8.1008307892344186E-2</v>
      </c>
      <c r="AJ409">
        <f t="shared" si="274"/>
        <v>7.4937729248618926E-2</v>
      </c>
      <c r="AK409">
        <f t="shared" si="275"/>
        <v>0.92506227075138103</v>
      </c>
      <c r="AL409">
        <f t="shared" si="276"/>
        <v>-7.7894224004360538E-2</v>
      </c>
      <c r="AN409">
        <f>VLOOKUP(J409,counts!$W$8:$Z$13,4,FALSE)</f>
        <v>61</v>
      </c>
      <c r="AO409">
        <f>VLOOKUP(K409,counts!$W$17:$Z$23,4,FALSE)</f>
        <v>48</v>
      </c>
      <c r="AP409">
        <f>VLOOKUP(L409,counts!$W$27:$Z$33,4,FALSE)</f>
        <v>62</v>
      </c>
      <c r="AQ409">
        <f>VLOOKUP(M409,counts!$W$38:$Z$49,4,FALSE)</f>
        <v>47</v>
      </c>
      <c r="AR409">
        <f>VLOOKUP(N409,counts!$W$53:$Z$54,4,FALSE)</f>
        <v>20</v>
      </c>
      <c r="AS409">
        <f>VLOOKUP(O409,counts!$W$58:$Z$62,4,FALSE)</f>
        <v>52</v>
      </c>
      <c r="AT409">
        <f>VLOOKUP(P409,counts!$W$66:$Z$69,4,FALSE)</f>
        <v>50</v>
      </c>
      <c r="AU409">
        <f>VLOOKUP(Q409,counts!$W$73:$Z$75,4,FALSE)</f>
        <v>50</v>
      </c>
      <c r="AV409">
        <f>VLOOKUP(R409,counts!$W$79:$Z$81,4,FALSE)</f>
        <v>40</v>
      </c>
      <c r="AW409">
        <f t="shared" si="277"/>
        <v>430</v>
      </c>
      <c r="AX409">
        <f t="shared" si="278"/>
        <v>0</v>
      </c>
      <c r="AY409">
        <f t="shared" si="279"/>
        <v>2</v>
      </c>
      <c r="AZ409" t="str">
        <f t="shared" si="280"/>
        <v>Train</v>
      </c>
      <c r="BA409" t="str">
        <f t="shared" si="281"/>
        <v>31-40</v>
      </c>
      <c r="BB409" t="str">
        <f t="shared" si="282"/>
        <v>Blank</v>
      </c>
      <c r="BC409" t="str">
        <f t="shared" si="283"/>
        <v>0-10</v>
      </c>
      <c r="BD409" t="str">
        <f t="shared" si="284"/>
        <v>Blank</v>
      </c>
      <c r="BE409" t="str">
        <f t="shared" si="285"/>
        <v>male</v>
      </c>
      <c r="BF409">
        <f t="shared" si="286"/>
        <v>0</v>
      </c>
      <c r="BG409">
        <f t="shared" si="287"/>
        <v>0</v>
      </c>
      <c r="BH409" t="str">
        <f t="shared" si="288"/>
        <v>S, blank</v>
      </c>
      <c r="BI409">
        <f t="shared" si="289"/>
        <v>3</v>
      </c>
      <c r="BK409">
        <f t="shared" si="290"/>
        <v>0.24679587375027071</v>
      </c>
      <c r="BL409">
        <f t="shared" si="297"/>
        <v>-0.2148129459049134</v>
      </c>
      <c r="BM409">
        <f t="shared" si="298"/>
        <v>0</v>
      </c>
      <c r="BN409">
        <f t="shared" si="299"/>
        <v>-0.24005469764357676</v>
      </c>
      <c r="BO409">
        <f t="shared" si="300"/>
        <v>-1.1543150029727813</v>
      </c>
      <c r="BP409">
        <f t="shared" si="301"/>
        <v>-6.3943938845999151E-2</v>
      </c>
      <c r="BQ409">
        <f t="shared" si="302"/>
        <v>-0.12308910231949276</v>
      </c>
      <c r="BR409">
        <f t="shared" si="303"/>
        <v>-0.13196937436222192</v>
      </c>
      <c r="BS409">
        <f t="shared" si="304"/>
        <v>-0.33933712916299258</v>
      </c>
      <c r="BT409">
        <f t="shared" si="291"/>
        <v>-0.52064632557427459</v>
      </c>
      <c r="BV409">
        <f t="shared" si="292"/>
        <v>-2.5413726430359818</v>
      </c>
      <c r="BW409">
        <f t="shared" si="293"/>
        <v>7.875821864026647E-2</v>
      </c>
      <c r="BX409">
        <f t="shared" si="294"/>
        <v>7.3008221193010425E-2</v>
      </c>
      <c r="BY409">
        <f t="shared" si="295"/>
        <v>0.92699177880698957</v>
      </c>
      <c r="BZ409">
        <f t="shared" si="296"/>
        <v>-7.5810582056482417E-2</v>
      </c>
    </row>
    <row r="410" spans="1:78" x14ac:dyDescent="0.3">
      <c r="A410" t="s">
        <v>2821</v>
      </c>
      <c r="B410" t="s">
        <v>2838</v>
      </c>
      <c r="C410" t="s">
        <v>2825</v>
      </c>
      <c r="D410" t="s">
        <v>2838</v>
      </c>
      <c r="E410" t="s">
        <v>20</v>
      </c>
      <c r="F410">
        <v>0</v>
      </c>
      <c r="G410">
        <v>0</v>
      </c>
      <c r="H410" t="s">
        <v>2843</v>
      </c>
      <c r="I410">
        <v>3</v>
      </c>
      <c r="J410">
        <v>-3.7643689058441341</v>
      </c>
      <c r="K410">
        <v>-42.171718189759716</v>
      </c>
      <c r="L410">
        <v>-82.840254641099079</v>
      </c>
      <c r="M410">
        <v>-33.757758935166962</v>
      </c>
      <c r="N410">
        <v>-108.67008854708662</v>
      </c>
      <c r="O410">
        <v>-14.754319664473872</v>
      </c>
      <c r="P410">
        <v>-22.013681658285037</v>
      </c>
      <c r="Q410">
        <v>-22.422560732600829</v>
      </c>
      <c r="R410">
        <v>-67.960368165567971</v>
      </c>
      <c r="S410">
        <v>0</v>
      </c>
      <c r="T410">
        <v>2</v>
      </c>
      <c r="U410" t="s">
        <v>2818</v>
      </c>
      <c r="W410">
        <f t="shared" si="262"/>
        <v>-2.7638923151110589E-2</v>
      </c>
      <c r="X410">
        <f t="shared" si="263"/>
        <v>-0.21927540312111751</v>
      </c>
      <c r="Y410">
        <f t="shared" si="264"/>
        <v>0.27424895647063957</v>
      </c>
      <c r="Z410">
        <f t="shared" si="265"/>
        <v>-0.24557244416175711</v>
      </c>
      <c r="AA410">
        <f t="shared" si="266"/>
        <v>-1.1909036060913412</v>
      </c>
      <c r="AB410">
        <f t="shared" si="267"/>
        <v>-6.7444200102322438E-2</v>
      </c>
      <c r="AC410">
        <f t="shared" si="268"/>
        <v>-0.15242674717787899</v>
      </c>
      <c r="AD410">
        <f t="shared" si="269"/>
        <v>-0.14484805481342802</v>
      </c>
      <c r="AE410">
        <f t="shared" si="270"/>
        <v>-0.48361783291079313</v>
      </c>
      <c r="AF410">
        <f t="shared" si="271"/>
        <v>-0.5239687488631376</v>
      </c>
      <c r="AH410">
        <f t="shared" si="272"/>
        <v>-2.7814470039222474</v>
      </c>
      <c r="AI410">
        <f t="shared" si="273"/>
        <v>6.1948802331281839E-2</v>
      </c>
      <c r="AJ410">
        <f t="shared" si="274"/>
        <v>5.8335017841996219E-2</v>
      </c>
      <c r="AK410">
        <f t="shared" si="275"/>
        <v>0.94166498215800376</v>
      </c>
      <c r="AL410">
        <f t="shared" si="276"/>
        <v>-6.0105712930062505E-2</v>
      </c>
      <c r="AN410">
        <f>VLOOKUP(J410,counts!$W$8:$Z$13,4,FALSE)</f>
        <v>53</v>
      </c>
      <c r="AO410">
        <f>VLOOKUP(K410,counts!$W$17:$Z$23,4,FALSE)</f>
        <v>48</v>
      </c>
      <c r="AP410">
        <f>VLOOKUP(L410,counts!$W$27:$Z$33,4,FALSE)</f>
        <v>62</v>
      </c>
      <c r="AQ410">
        <f>VLOOKUP(M410,counts!$W$38:$Z$49,4,FALSE)</f>
        <v>47</v>
      </c>
      <c r="AR410">
        <f>VLOOKUP(N410,counts!$W$53:$Z$54,4,FALSE)</f>
        <v>20</v>
      </c>
      <c r="AS410">
        <f>VLOOKUP(O410,counts!$W$58:$Z$62,4,FALSE)</f>
        <v>52</v>
      </c>
      <c r="AT410">
        <f>VLOOKUP(P410,counts!$W$66:$Z$69,4,FALSE)</f>
        <v>50</v>
      </c>
      <c r="AU410">
        <f>VLOOKUP(Q410,counts!$W$73:$Z$75,4,FALSE)</f>
        <v>50</v>
      </c>
      <c r="AV410">
        <f>VLOOKUP(R410,counts!$W$79:$Z$81,4,FALSE)</f>
        <v>40</v>
      </c>
      <c r="AW410">
        <f t="shared" si="277"/>
        <v>422</v>
      </c>
      <c r="AX410">
        <f t="shared" si="278"/>
        <v>0</v>
      </c>
      <c r="AY410">
        <f t="shared" si="279"/>
        <v>2</v>
      </c>
      <c r="AZ410" t="str">
        <f t="shared" si="280"/>
        <v>Train</v>
      </c>
      <c r="BA410" t="str">
        <f t="shared" si="281"/>
        <v>0-17</v>
      </c>
      <c r="BB410" t="str">
        <f t="shared" si="282"/>
        <v>Blank</v>
      </c>
      <c r="BC410" t="str">
        <f t="shared" si="283"/>
        <v>0-10</v>
      </c>
      <c r="BD410" t="str">
        <f t="shared" si="284"/>
        <v>Blank</v>
      </c>
      <c r="BE410" t="str">
        <f t="shared" si="285"/>
        <v>male</v>
      </c>
      <c r="BF410">
        <f t="shared" si="286"/>
        <v>0</v>
      </c>
      <c r="BG410">
        <f t="shared" si="287"/>
        <v>0</v>
      </c>
      <c r="BH410" t="str">
        <f t="shared" si="288"/>
        <v>S, blank</v>
      </c>
      <c r="BI410">
        <f t="shared" si="289"/>
        <v>3</v>
      </c>
      <c r="BK410">
        <f t="shared" si="290"/>
        <v>-2.8350141766673408E-2</v>
      </c>
      <c r="BL410">
        <f t="shared" si="297"/>
        <v>-0.2148129459049134</v>
      </c>
      <c r="BM410">
        <f t="shared" si="298"/>
        <v>0</v>
      </c>
      <c r="BN410">
        <f t="shared" si="299"/>
        <v>-0.24005469764357676</v>
      </c>
      <c r="BO410">
        <f t="shared" si="300"/>
        <v>-1.1543150029727813</v>
      </c>
      <c r="BP410">
        <f t="shared" si="301"/>
        <v>-6.3943938845999151E-2</v>
      </c>
      <c r="BQ410">
        <f t="shared" si="302"/>
        <v>-0.12308910231949276</v>
      </c>
      <c r="BR410">
        <f t="shared" si="303"/>
        <v>-0.13196937436222192</v>
      </c>
      <c r="BS410">
        <f t="shared" si="304"/>
        <v>-0.33933712916299258</v>
      </c>
      <c r="BT410">
        <f t="shared" si="291"/>
        <v>-0.52064632557427459</v>
      </c>
      <c r="BV410">
        <f t="shared" si="292"/>
        <v>-2.8165186585529263</v>
      </c>
      <c r="BW410">
        <f t="shared" si="293"/>
        <v>5.9813812971519865E-2</v>
      </c>
      <c r="BX410">
        <f t="shared" si="294"/>
        <v>5.6438038681353962E-2</v>
      </c>
      <c r="BY410">
        <f t="shared" si="295"/>
        <v>0.943561961318646</v>
      </c>
      <c r="BZ410">
        <f t="shared" si="296"/>
        <v>-5.8093244555959045E-2</v>
      </c>
    </row>
    <row r="411" spans="1:78" x14ac:dyDescent="0.3">
      <c r="A411" t="s">
        <v>2821</v>
      </c>
      <c r="B411" t="s">
        <v>2838</v>
      </c>
      <c r="C411" t="s">
        <v>2825</v>
      </c>
      <c r="D411" t="s">
        <v>2838</v>
      </c>
      <c r="E411" t="s">
        <v>20</v>
      </c>
      <c r="F411">
        <v>0</v>
      </c>
      <c r="G411">
        <v>0</v>
      </c>
      <c r="H411" t="s">
        <v>44</v>
      </c>
      <c r="I411">
        <v>3</v>
      </c>
      <c r="J411">
        <v>-3.7643689058441341</v>
      </c>
      <c r="K411">
        <v>-42.171718189759716</v>
      </c>
      <c r="L411">
        <v>-82.840254641099079</v>
      </c>
      <c r="M411">
        <v>-33.757758935166962</v>
      </c>
      <c r="N411">
        <v>-108.67008854708662</v>
      </c>
      <c r="O411">
        <v>-14.754319664473872</v>
      </c>
      <c r="P411">
        <v>-22.013681658285037</v>
      </c>
      <c r="Q411">
        <v>72.444458573419169</v>
      </c>
      <c r="R411">
        <v>-67.960368165567971</v>
      </c>
      <c r="S411">
        <v>0</v>
      </c>
      <c r="T411">
        <v>2</v>
      </c>
      <c r="U411" t="s">
        <v>2818</v>
      </c>
      <c r="W411">
        <f t="shared" si="262"/>
        <v>-2.7638923151110589E-2</v>
      </c>
      <c r="X411">
        <f t="shared" si="263"/>
        <v>-0.21927540312111751</v>
      </c>
      <c r="Y411">
        <f t="shared" si="264"/>
        <v>0.27424895647063957</v>
      </c>
      <c r="Z411">
        <f t="shared" si="265"/>
        <v>-0.24557244416175711</v>
      </c>
      <c r="AA411">
        <f t="shared" si="266"/>
        <v>-1.1909036060913412</v>
      </c>
      <c r="AB411">
        <f t="shared" si="267"/>
        <v>-6.7444200102322438E-2</v>
      </c>
      <c r="AC411">
        <f t="shared" si="268"/>
        <v>-0.15242674717787899</v>
      </c>
      <c r="AD411">
        <f t="shared" si="269"/>
        <v>0.46798575022321215</v>
      </c>
      <c r="AE411">
        <f t="shared" si="270"/>
        <v>-0.48361783291079313</v>
      </c>
      <c r="AF411">
        <f t="shared" si="271"/>
        <v>-0.5239687488631376</v>
      </c>
      <c r="AH411">
        <f t="shared" si="272"/>
        <v>-2.1686131988856072</v>
      </c>
      <c r="AI411">
        <f t="shared" si="273"/>
        <v>0.1143360684021648</v>
      </c>
      <c r="AJ411">
        <f t="shared" si="274"/>
        <v>0.10260465549330205</v>
      </c>
      <c r="AK411">
        <f t="shared" si="275"/>
        <v>0.897395344506698</v>
      </c>
      <c r="AL411">
        <f t="shared" si="276"/>
        <v>-0.1082587732109002</v>
      </c>
      <c r="AN411">
        <f>VLOOKUP(J411,counts!$W$8:$Z$13,4,FALSE)</f>
        <v>53</v>
      </c>
      <c r="AO411">
        <f>VLOOKUP(K411,counts!$W$17:$Z$23,4,FALSE)</f>
        <v>48</v>
      </c>
      <c r="AP411">
        <f>VLOOKUP(L411,counts!$W$27:$Z$33,4,FALSE)</f>
        <v>62</v>
      </c>
      <c r="AQ411">
        <f>VLOOKUP(M411,counts!$W$38:$Z$49,4,FALSE)</f>
        <v>47</v>
      </c>
      <c r="AR411">
        <f>VLOOKUP(N411,counts!$W$53:$Z$54,4,FALSE)</f>
        <v>20</v>
      </c>
      <c r="AS411">
        <f>VLOOKUP(O411,counts!$W$58:$Z$62,4,FALSE)</f>
        <v>52</v>
      </c>
      <c r="AT411">
        <f>VLOOKUP(P411,counts!$W$66:$Z$69,4,FALSE)</f>
        <v>50</v>
      </c>
      <c r="AU411">
        <f>VLOOKUP(Q411,counts!$W$73:$Z$75,4,FALSE)</f>
        <v>68</v>
      </c>
      <c r="AV411">
        <f>VLOOKUP(R411,counts!$W$79:$Z$81,4,FALSE)</f>
        <v>40</v>
      </c>
      <c r="AW411">
        <f t="shared" si="277"/>
        <v>440</v>
      </c>
      <c r="AX411">
        <f t="shared" si="278"/>
        <v>0</v>
      </c>
      <c r="AY411">
        <f t="shared" si="279"/>
        <v>2</v>
      </c>
      <c r="AZ411" t="str">
        <f t="shared" si="280"/>
        <v>Train</v>
      </c>
      <c r="BA411" t="str">
        <f t="shared" si="281"/>
        <v>0-17</v>
      </c>
      <c r="BB411" t="str">
        <f t="shared" si="282"/>
        <v>Blank</v>
      </c>
      <c r="BC411" t="str">
        <f t="shared" si="283"/>
        <v>0-10</v>
      </c>
      <c r="BD411" t="str">
        <f t="shared" si="284"/>
        <v>Blank</v>
      </c>
      <c r="BE411" t="str">
        <f t="shared" si="285"/>
        <v>male</v>
      </c>
      <c r="BF411">
        <f t="shared" si="286"/>
        <v>0</v>
      </c>
      <c r="BG411">
        <f t="shared" si="287"/>
        <v>0</v>
      </c>
      <c r="BH411" t="str">
        <f t="shared" si="288"/>
        <v>C</v>
      </c>
      <c r="BI411">
        <f t="shared" si="289"/>
        <v>3</v>
      </c>
      <c r="BK411">
        <f t="shared" si="290"/>
        <v>-2.8350141766673408E-2</v>
      </c>
      <c r="BL411">
        <f t="shared" si="297"/>
        <v>-0.2148129459049134</v>
      </c>
      <c r="BM411">
        <f t="shared" si="298"/>
        <v>0</v>
      </c>
      <c r="BN411">
        <f t="shared" si="299"/>
        <v>-0.24005469764357676</v>
      </c>
      <c r="BO411">
        <f t="shared" si="300"/>
        <v>-1.1543150029727813</v>
      </c>
      <c r="BP411">
        <f t="shared" si="301"/>
        <v>-6.3943938845999151E-2</v>
      </c>
      <c r="BQ411">
        <f t="shared" si="302"/>
        <v>-0.12308910231949276</v>
      </c>
      <c r="BR411">
        <f t="shared" si="303"/>
        <v>0.42637636209158797</v>
      </c>
      <c r="BS411">
        <f t="shared" si="304"/>
        <v>-0.33933712916299258</v>
      </c>
      <c r="BT411">
        <f t="shared" si="291"/>
        <v>-0.52064632557427459</v>
      </c>
      <c r="BV411">
        <f t="shared" si="292"/>
        <v>-2.2581729220991162</v>
      </c>
      <c r="BW411">
        <f t="shared" si="293"/>
        <v>0.10454131549763737</v>
      </c>
      <c r="BX411">
        <f t="shared" si="294"/>
        <v>9.4646813143913572E-2</v>
      </c>
      <c r="BY411">
        <f t="shared" si="295"/>
        <v>0.90535318685608646</v>
      </c>
      <c r="BZ411">
        <f t="shared" si="296"/>
        <v>-9.9430149695076173E-2</v>
      </c>
    </row>
    <row r="412" spans="1:78" x14ac:dyDescent="0.3">
      <c r="A412" t="s">
        <v>2810</v>
      </c>
      <c r="B412" t="s">
        <v>2838</v>
      </c>
      <c r="C412" t="s">
        <v>2825</v>
      </c>
      <c r="D412" t="s">
        <v>2833</v>
      </c>
      <c r="E412" t="s">
        <v>20</v>
      </c>
      <c r="F412">
        <v>0</v>
      </c>
      <c r="G412">
        <v>0</v>
      </c>
      <c r="H412" t="s">
        <v>527</v>
      </c>
      <c r="I412">
        <v>3</v>
      </c>
      <c r="J412">
        <v>32.769878926258563</v>
      </c>
      <c r="K412">
        <v>-42.171718189759716</v>
      </c>
      <c r="L412">
        <v>-82.840254641099079</v>
      </c>
      <c r="M412">
        <v>57.761363718906857</v>
      </c>
      <c r="N412">
        <v>-108.67008854708662</v>
      </c>
      <c r="O412">
        <v>-14.754319664473872</v>
      </c>
      <c r="P412">
        <v>-22.013681658285037</v>
      </c>
      <c r="Q412">
        <v>-11.405315820044242</v>
      </c>
      <c r="R412">
        <v>-67.960368165567971</v>
      </c>
      <c r="S412">
        <v>0</v>
      </c>
      <c r="T412">
        <v>2</v>
      </c>
      <c r="U412" t="s">
        <v>2818</v>
      </c>
      <c r="W412">
        <f t="shared" si="262"/>
        <v>0.24060451777399761</v>
      </c>
      <c r="X412">
        <f t="shared" si="263"/>
        <v>-0.21927540312111751</v>
      </c>
      <c r="Y412">
        <f t="shared" si="264"/>
        <v>0.27424895647063957</v>
      </c>
      <c r="Z412">
        <f t="shared" si="265"/>
        <v>0.42018782389584125</v>
      </c>
      <c r="AA412">
        <f t="shared" si="266"/>
        <v>-1.1909036060913412</v>
      </c>
      <c r="AB412">
        <f t="shared" si="267"/>
        <v>-6.7444200102322438E-2</v>
      </c>
      <c r="AC412">
        <f t="shared" si="268"/>
        <v>-0.15242674717787899</v>
      </c>
      <c r="AD412">
        <f t="shared" si="269"/>
        <v>-7.3677481834814665E-2</v>
      </c>
      <c r="AE412">
        <f t="shared" si="270"/>
        <v>-0.48361783291079313</v>
      </c>
      <c r="AF412">
        <f t="shared" si="271"/>
        <v>-0.5239687488631376</v>
      </c>
      <c r="AH412">
        <f t="shared" si="272"/>
        <v>-1.7762727219609271</v>
      </c>
      <c r="AI412">
        <f t="shared" si="273"/>
        <v>0.16926788139950436</v>
      </c>
      <c r="AJ412">
        <f t="shared" si="274"/>
        <v>0.14476398786983402</v>
      </c>
      <c r="AK412">
        <f t="shared" si="275"/>
        <v>0.85523601213016598</v>
      </c>
      <c r="AL412">
        <f t="shared" si="276"/>
        <v>-0.15637781055759828</v>
      </c>
      <c r="AN412">
        <f>VLOOKUP(J412,counts!$W$8:$Z$13,4,FALSE)</f>
        <v>61</v>
      </c>
      <c r="AO412">
        <f>VLOOKUP(K412,counts!$W$17:$Z$23,4,FALSE)</f>
        <v>48</v>
      </c>
      <c r="AP412">
        <f>VLOOKUP(L412,counts!$W$27:$Z$33,4,FALSE)</f>
        <v>62</v>
      </c>
      <c r="AQ412">
        <f>VLOOKUP(M412,counts!$W$38:$Z$49,4,FALSE)</f>
        <v>66</v>
      </c>
      <c r="AR412">
        <f>VLOOKUP(N412,counts!$W$53:$Z$54,4,FALSE)</f>
        <v>20</v>
      </c>
      <c r="AS412">
        <f>VLOOKUP(O412,counts!$W$58:$Z$62,4,FALSE)</f>
        <v>52</v>
      </c>
      <c r="AT412">
        <f>VLOOKUP(P412,counts!$W$66:$Z$69,4,FALSE)</f>
        <v>50</v>
      </c>
      <c r="AU412">
        <f>VLOOKUP(Q412,counts!$W$73:$Z$75,4,FALSE)</f>
        <v>52</v>
      </c>
      <c r="AV412">
        <f>VLOOKUP(R412,counts!$W$79:$Z$81,4,FALSE)</f>
        <v>40</v>
      </c>
      <c r="AW412">
        <f t="shared" si="277"/>
        <v>451</v>
      </c>
      <c r="AX412">
        <f t="shared" si="278"/>
        <v>0</v>
      </c>
      <c r="AY412">
        <f t="shared" si="279"/>
        <v>2</v>
      </c>
      <c r="AZ412" t="str">
        <f t="shared" si="280"/>
        <v>Train</v>
      </c>
      <c r="BA412" t="str">
        <f t="shared" si="281"/>
        <v>31-40</v>
      </c>
      <c r="BB412" t="str">
        <f t="shared" si="282"/>
        <v>Blank</v>
      </c>
      <c r="BC412" t="str">
        <f t="shared" si="283"/>
        <v>0-10</v>
      </c>
      <c r="BD412" t="str">
        <f t="shared" si="284"/>
        <v>NY</v>
      </c>
      <c r="BE412" t="str">
        <f t="shared" si="285"/>
        <v>male</v>
      </c>
      <c r="BF412">
        <f t="shared" si="286"/>
        <v>0</v>
      </c>
      <c r="BG412">
        <f t="shared" si="287"/>
        <v>0</v>
      </c>
      <c r="BH412" t="str">
        <f t="shared" si="288"/>
        <v>Q</v>
      </c>
      <c r="BI412">
        <f t="shared" si="289"/>
        <v>3</v>
      </c>
      <c r="BK412">
        <f t="shared" si="290"/>
        <v>0.24679587375027071</v>
      </c>
      <c r="BL412">
        <f t="shared" si="297"/>
        <v>-0.2148129459049134</v>
      </c>
      <c r="BM412">
        <f t="shared" si="298"/>
        <v>0</v>
      </c>
      <c r="BN412">
        <f t="shared" si="299"/>
        <v>0.41074665915035424</v>
      </c>
      <c r="BO412">
        <f t="shared" si="300"/>
        <v>-1.1543150029727813</v>
      </c>
      <c r="BP412">
        <f t="shared" si="301"/>
        <v>-6.3943938845999151E-2</v>
      </c>
      <c r="BQ412">
        <f t="shared" si="302"/>
        <v>-0.12308910231949276</v>
      </c>
      <c r="BR412">
        <f t="shared" si="303"/>
        <v>-6.7126694900034548E-2</v>
      </c>
      <c r="BS412">
        <f t="shared" si="304"/>
        <v>-0.33933712916299258</v>
      </c>
      <c r="BT412">
        <f t="shared" si="291"/>
        <v>-0.52064632557427459</v>
      </c>
      <c r="BV412">
        <f t="shared" si="292"/>
        <v>-1.8257286067798635</v>
      </c>
      <c r="BW412">
        <f t="shared" si="293"/>
        <v>0.16110022264347032</v>
      </c>
      <c r="BX412">
        <f t="shared" si="294"/>
        <v>0.13874790435979278</v>
      </c>
      <c r="BY412">
        <f t="shared" si="295"/>
        <v>0.86125209564020722</v>
      </c>
      <c r="BZ412">
        <f t="shared" si="296"/>
        <v>-0.14936802340299718</v>
      </c>
    </row>
    <row r="413" spans="1:78" x14ac:dyDescent="0.3">
      <c r="A413" t="s">
        <v>2810</v>
      </c>
      <c r="B413" t="s">
        <v>2838</v>
      </c>
      <c r="C413" t="s">
        <v>2825</v>
      </c>
      <c r="D413" t="s">
        <v>2833</v>
      </c>
      <c r="E413" t="s">
        <v>20</v>
      </c>
      <c r="F413">
        <v>0</v>
      </c>
      <c r="G413">
        <v>0</v>
      </c>
      <c r="H413" t="s">
        <v>44</v>
      </c>
      <c r="I413">
        <v>3</v>
      </c>
      <c r="J413">
        <v>32.769878926258563</v>
      </c>
      <c r="K413">
        <v>-42.171718189759716</v>
      </c>
      <c r="L413">
        <v>-82.840254641099079</v>
      </c>
      <c r="M413">
        <v>57.761363718906857</v>
      </c>
      <c r="N413">
        <v>-108.67008854708662</v>
      </c>
      <c r="O413">
        <v>-14.754319664473872</v>
      </c>
      <c r="P413">
        <v>-22.013681658285037</v>
      </c>
      <c r="Q413">
        <v>72.444458573419169</v>
      </c>
      <c r="R413">
        <v>-67.960368165567971</v>
      </c>
      <c r="S413">
        <v>0</v>
      </c>
      <c r="T413">
        <v>2</v>
      </c>
      <c r="U413" t="s">
        <v>2818</v>
      </c>
      <c r="W413">
        <f t="shared" si="262"/>
        <v>0.24060451777399761</v>
      </c>
      <c r="X413">
        <f t="shared" si="263"/>
        <v>-0.21927540312111751</v>
      </c>
      <c r="Y413">
        <f t="shared" si="264"/>
        <v>0.27424895647063957</v>
      </c>
      <c r="Z413">
        <f t="shared" si="265"/>
        <v>0.42018782389584125</v>
      </c>
      <c r="AA413">
        <f t="shared" si="266"/>
        <v>-1.1909036060913412</v>
      </c>
      <c r="AB413">
        <f t="shared" si="267"/>
        <v>-6.7444200102322438E-2</v>
      </c>
      <c r="AC413">
        <f t="shared" si="268"/>
        <v>-0.15242674717787899</v>
      </c>
      <c r="AD413">
        <f t="shared" si="269"/>
        <v>0.46798575022321215</v>
      </c>
      <c r="AE413">
        <f t="shared" si="270"/>
        <v>-0.48361783291079313</v>
      </c>
      <c r="AF413">
        <f t="shared" si="271"/>
        <v>-0.5239687488631376</v>
      </c>
      <c r="AH413">
        <f t="shared" si="272"/>
        <v>-1.2346094899029003</v>
      </c>
      <c r="AI413">
        <f t="shared" si="273"/>
        <v>0.29094835845791028</v>
      </c>
      <c r="AJ413">
        <f t="shared" si="274"/>
        <v>0.22537567560445237</v>
      </c>
      <c r="AK413">
        <f t="shared" si="275"/>
        <v>0.77462432439554763</v>
      </c>
      <c r="AL413">
        <f t="shared" si="276"/>
        <v>-0.25537710986994394</v>
      </c>
      <c r="AN413">
        <f>VLOOKUP(J413,counts!$W$8:$Z$13,4,FALSE)</f>
        <v>61</v>
      </c>
      <c r="AO413">
        <f>VLOOKUP(K413,counts!$W$17:$Z$23,4,FALSE)</f>
        <v>48</v>
      </c>
      <c r="AP413">
        <f>VLOOKUP(L413,counts!$W$27:$Z$33,4,FALSE)</f>
        <v>62</v>
      </c>
      <c r="AQ413">
        <f>VLOOKUP(M413,counts!$W$38:$Z$49,4,FALSE)</f>
        <v>66</v>
      </c>
      <c r="AR413">
        <f>VLOOKUP(N413,counts!$W$53:$Z$54,4,FALSE)</f>
        <v>20</v>
      </c>
      <c r="AS413">
        <f>VLOOKUP(O413,counts!$W$58:$Z$62,4,FALSE)</f>
        <v>52</v>
      </c>
      <c r="AT413">
        <f>VLOOKUP(P413,counts!$W$66:$Z$69,4,FALSE)</f>
        <v>50</v>
      </c>
      <c r="AU413">
        <f>VLOOKUP(Q413,counts!$W$73:$Z$75,4,FALSE)</f>
        <v>68</v>
      </c>
      <c r="AV413">
        <f>VLOOKUP(R413,counts!$W$79:$Z$81,4,FALSE)</f>
        <v>40</v>
      </c>
      <c r="AW413">
        <f t="shared" si="277"/>
        <v>467</v>
      </c>
      <c r="AX413">
        <f t="shared" si="278"/>
        <v>0</v>
      </c>
      <c r="AY413">
        <f t="shared" si="279"/>
        <v>2</v>
      </c>
      <c r="AZ413" t="str">
        <f t="shared" si="280"/>
        <v>Train</v>
      </c>
      <c r="BA413" t="str">
        <f t="shared" si="281"/>
        <v>31-40</v>
      </c>
      <c r="BB413" t="str">
        <f t="shared" si="282"/>
        <v>Blank</v>
      </c>
      <c r="BC413" t="str">
        <f t="shared" si="283"/>
        <v>0-10</v>
      </c>
      <c r="BD413" t="str">
        <f t="shared" si="284"/>
        <v>NY</v>
      </c>
      <c r="BE413" t="str">
        <f t="shared" si="285"/>
        <v>male</v>
      </c>
      <c r="BF413">
        <f t="shared" si="286"/>
        <v>0</v>
      </c>
      <c r="BG413">
        <f t="shared" si="287"/>
        <v>0</v>
      </c>
      <c r="BH413" t="str">
        <f t="shared" si="288"/>
        <v>C</v>
      </c>
      <c r="BI413">
        <f t="shared" si="289"/>
        <v>3</v>
      </c>
      <c r="BK413">
        <f t="shared" si="290"/>
        <v>0.24679587375027071</v>
      </c>
      <c r="BL413">
        <f t="shared" si="297"/>
        <v>-0.2148129459049134</v>
      </c>
      <c r="BM413">
        <f t="shared" si="298"/>
        <v>0</v>
      </c>
      <c r="BN413">
        <f t="shared" si="299"/>
        <v>0.41074665915035424</v>
      </c>
      <c r="BO413">
        <f t="shared" si="300"/>
        <v>-1.1543150029727813</v>
      </c>
      <c r="BP413">
        <f t="shared" si="301"/>
        <v>-6.3943938845999151E-2</v>
      </c>
      <c r="BQ413">
        <f t="shared" si="302"/>
        <v>-0.12308910231949276</v>
      </c>
      <c r="BR413">
        <f t="shared" si="303"/>
        <v>0.42637636209158797</v>
      </c>
      <c r="BS413">
        <f t="shared" si="304"/>
        <v>-0.33933712916299258</v>
      </c>
      <c r="BT413">
        <f t="shared" si="291"/>
        <v>-0.52064632557427459</v>
      </c>
      <c r="BV413">
        <f t="shared" si="292"/>
        <v>-1.3322255497882409</v>
      </c>
      <c r="BW413">
        <f t="shared" si="293"/>
        <v>0.26388930848875169</v>
      </c>
      <c r="BX413">
        <f t="shared" si="294"/>
        <v>0.2087914714653987</v>
      </c>
      <c r="BY413">
        <f t="shared" si="295"/>
        <v>0.79120852853460133</v>
      </c>
      <c r="BZ413">
        <f t="shared" si="296"/>
        <v>-0.23419371949183981</v>
      </c>
    </row>
    <row r="414" spans="1:78" x14ac:dyDescent="0.3">
      <c r="A414" t="s">
        <v>2820</v>
      </c>
      <c r="B414" t="s">
        <v>2838</v>
      </c>
      <c r="C414" t="s">
        <v>2825</v>
      </c>
      <c r="D414" t="s">
        <v>2833</v>
      </c>
      <c r="E414" t="s">
        <v>20</v>
      </c>
      <c r="F414">
        <v>0</v>
      </c>
      <c r="G414">
        <v>0</v>
      </c>
      <c r="H414" t="s">
        <v>2843</v>
      </c>
      <c r="I414">
        <v>3</v>
      </c>
      <c r="J414">
        <v>-11.613432440426715</v>
      </c>
      <c r="K414">
        <v>-42.171718189759716</v>
      </c>
      <c r="L414">
        <v>-82.840254641099079</v>
      </c>
      <c r="M414">
        <v>57.761363718906857</v>
      </c>
      <c r="N414">
        <v>-108.67008854708662</v>
      </c>
      <c r="O414">
        <v>-14.754319664473872</v>
      </c>
      <c r="P414">
        <v>-22.013681658285037</v>
      </c>
      <c r="Q414">
        <v>-22.422560732600829</v>
      </c>
      <c r="R414">
        <v>-67.960368165567971</v>
      </c>
      <c r="S414">
        <v>1</v>
      </c>
      <c r="T414">
        <v>2</v>
      </c>
      <c r="U414" t="s">
        <v>2818</v>
      </c>
      <c r="W414">
        <f t="shared" si="262"/>
        <v>-8.5268679762827468E-2</v>
      </c>
      <c r="X414">
        <f t="shared" si="263"/>
        <v>-0.21927540312111751</v>
      </c>
      <c r="Y414">
        <f t="shared" si="264"/>
        <v>0.27424895647063957</v>
      </c>
      <c r="Z414">
        <f t="shared" si="265"/>
        <v>0.42018782389584125</v>
      </c>
      <c r="AA414">
        <f t="shared" si="266"/>
        <v>-1.1909036060913412</v>
      </c>
      <c r="AB414">
        <f t="shared" si="267"/>
        <v>-6.7444200102322438E-2</v>
      </c>
      <c r="AC414">
        <f t="shared" si="268"/>
        <v>-0.15242674717787899</v>
      </c>
      <c r="AD414">
        <f t="shared" si="269"/>
        <v>-0.14484805481342802</v>
      </c>
      <c r="AE414">
        <f t="shared" si="270"/>
        <v>-0.48361783291079313</v>
      </c>
      <c r="AF414">
        <f t="shared" si="271"/>
        <v>-0.5239687488631376</v>
      </c>
      <c r="AH414">
        <f t="shared" si="272"/>
        <v>-2.1733164924763657</v>
      </c>
      <c r="AI414">
        <f t="shared" si="273"/>
        <v>0.11379957493657479</v>
      </c>
      <c r="AJ414">
        <f t="shared" si="274"/>
        <v>0.10217239932332987</v>
      </c>
      <c r="AK414">
        <f t="shared" si="275"/>
        <v>0.10217239932332987</v>
      </c>
      <c r="AL414">
        <f t="shared" si="276"/>
        <v>-2.2810937030161944</v>
      </c>
      <c r="AN414">
        <f>VLOOKUP(J414,counts!$W$8:$Z$13,4,FALSE)</f>
        <v>52</v>
      </c>
      <c r="AO414">
        <f>VLOOKUP(K414,counts!$W$17:$Z$23,4,FALSE)</f>
        <v>48</v>
      </c>
      <c r="AP414">
        <f>VLOOKUP(L414,counts!$W$27:$Z$33,4,FALSE)</f>
        <v>62</v>
      </c>
      <c r="AQ414">
        <f>VLOOKUP(M414,counts!$W$38:$Z$49,4,FALSE)</f>
        <v>66</v>
      </c>
      <c r="AR414">
        <f>VLOOKUP(N414,counts!$W$53:$Z$54,4,FALSE)</f>
        <v>20</v>
      </c>
      <c r="AS414">
        <f>VLOOKUP(O414,counts!$W$58:$Z$62,4,FALSE)</f>
        <v>52</v>
      </c>
      <c r="AT414">
        <f>VLOOKUP(P414,counts!$W$66:$Z$69,4,FALSE)</f>
        <v>50</v>
      </c>
      <c r="AU414">
        <f>VLOOKUP(Q414,counts!$W$73:$Z$75,4,FALSE)</f>
        <v>50</v>
      </c>
      <c r="AV414">
        <f>VLOOKUP(R414,counts!$W$79:$Z$81,4,FALSE)</f>
        <v>40</v>
      </c>
      <c r="AW414">
        <f t="shared" si="277"/>
        <v>440</v>
      </c>
      <c r="AX414">
        <f t="shared" si="278"/>
        <v>1</v>
      </c>
      <c r="AY414">
        <f t="shared" si="279"/>
        <v>2</v>
      </c>
      <c r="AZ414" t="str">
        <f t="shared" si="280"/>
        <v>Train</v>
      </c>
      <c r="BA414" t="str">
        <f t="shared" si="281"/>
        <v>18-30</v>
      </c>
      <c r="BB414" t="str">
        <f t="shared" si="282"/>
        <v>Blank</v>
      </c>
      <c r="BC414" t="str">
        <f t="shared" si="283"/>
        <v>0-10</v>
      </c>
      <c r="BD414" t="str">
        <f t="shared" si="284"/>
        <v>NY</v>
      </c>
      <c r="BE414" t="str">
        <f t="shared" si="285"/>
        <v>male</v>
      </c>
      <c r="BF414">
        <f t="shared" si="286"/>
        <v>0</v>
      </c>
      <c r="BG414">
        <f t="shared" si="287"/>
        <v>0</v>
      </c>
      <c r="BH414" t="str">
        <f t="shared" si="288"/>
        <v>S, blank</v>
      </c>
      <c r="BI414">
        <f t="shared" si="289"/>
        <v>3</v>
      </c>
      <c r="BK414">
        <f t="shared" si="290"/>
        <v>-8.7462856143731463E-2</v>
      </c>
      <c r="BL414">
        <f t="shared" si="297"/>
        <v>-0.2148129459049134</v>
      </c>
      <c r="BM414">
        <f t="shared" si="298"/>
        <v>0</v>
      </c>
      <c r="BN414">
        <f t="shared" si="299"/>
        <v>0.41074665915035424</v>
      </c>
      <c r="BO414">
        <f t="shared" si="300"/>
        <v>-1.1543150029727813</v>
      </c>
      <c r="BP414">
        <f t="shared" si="301"/>
        <v>-6.3943938845999151E-2</v>
      </c>
      <c r="BQ414">
        <f t="shared" si="302"/>
        <v>-0.12308910231949276</v>
      </c>
      <c r="BR414">
        <f t="shared" si="303"/>
        <v>-0.13196937436222192</v>
      </c>
      <c r="BS414">
        <f t="shared" si="304"/>
        <v>-0.33933712916299258</v>
      </c>
      <c r="BT414">
        <f t="shared" si="291"/>
        <v>-0.52064632557427459</v>
      </c>
      <c r="BV414">
        <f t="shared" si="292"/>
        <v>-2.2248300161360528</v>
      </c>
      <c r="BW414">
        <f t="shared" si="293"/>
        <v>0.10808578991358186</v>
      </c>
      <c r="BX414">
        <f t="shared" si="294"/>
        <v>9.7542799391021284E-2</v>
      </c>
      <c r="BY414">
        <f t="shared" si="295"/>
        <v>9.7542799391021284E-2</v>
      </c>
      <c r="BZ414">
        <f t="shared" si="296"/>
        <v>-2.3274640291836128</v>
      </c>
    </row>
    <row r="415" spans="1:78" x14ac:dyDescent="0.3">
      <c r="A415" t="s">
        <v>2810</v>
      </c>
      <c r="B415" t="s">
        <v>2838</v>
      </c>
      <c r="C415" t="s">
        <v>2825</v>
      </c>
      <c r="D415" t="s">
        <v>2835</v>
      </c>
      <c r="E415" t="s">
        <v>20</v>
      </c>
      <c r="F415">
        <v>0</v>
      </c>
      <c r="G415">
        <v>2</v>
      </c>
      <c r="H415" t="s">
        <v>44</v>
      </c>
      <c r="I415">
        <v>3</v>
      </c>
      <c r="J415">
        <v>32.769878926258563</v>
      </c>
      <c r="K415">
        <v>-42.171718189759716</v>
      </c>
      <c r="L415">
        <v>-82.840254641099079</v>
      </c>
      <c r="M415">
        <v>-202.50760482553153</v>
      </c>
      <c r="N415">
        <v>-108.67008854708662</v>
      </c>
      <c r="O415">
        <v>-14.754319664473872</v>
      </c>
      <c r="P415">
        <v>75.609641767585757</v>
      </c>
      <c r="Q415">
        <v>72.444458573419169</v>
      </c>
      <c r="R415">
        <v>-67.960368165567971</v>
      </c>
      <c r="S415">
        <v>0</v>
      </c>
      <c r="T415">
        <v>2</v>
      </c>
      <c r="U415" t="s">
        <v>2818</v>
      </c>
      <c r="W415">
        <f t="shared" si="262"/>
        <v>0.24060451777399761</v>
      </c>
      <c r="X415">
        <f t="shared" si="263"/>
        <v>-0.21927540312111751</v>
      </c>
      <c r="Y415">
        <f t="shared" si="264"/>
        <v>0.27424895647063957</v>
      </c>
      <c r="Z415">
        <f t="shared" si="265"/>
        <v>-1.4731513301536956</v>
      </c>
      <c r="AA415">
        <f t="shared" si="266"/>
        <v>-1.1909036060913412</v>
      </c>
      <c r="AB415">
        <f t="shared" si="267"/>
        <v>-6.7444200102322438E-2</v>
      </c>
      <c r="AC415">
        <f t="shared" si="268"/>
        <v>0.5235349510734969</v>
      </c>
      <c r="AD415">
        <f t="shared" si="269"/>
        <v>0.46798575022321215</v>
      </c>
      <c r="AE415">
        <f t="shared" si="270"/>
        <v>-0.48361783291079313</v>
      </c>
      <c r="AF415">
        <f t="shared" si="271"/>
        <v>-0.5239687488631376</v>
      </c>
      <c r="AH415">
        <f t="shared" si="272"/>
        <v>-2.4519869457010608</v>
      </c>
      <c r="AI415">
        <f t="shared" si="273"/>
        <v>8.6122296057403999E-2</v>
      </c>
      <c r="AJ415">
        <f t="shared" si="274"/>
        <v>7.9293369052477539E-2</v>
      </c>
      <c r="AK415">
        <f t="shared" si="275"/>
        <v>0.92070663094752248</v>
      </c>
      <c r="AL415">
        <f t="shared" si="276"/>
        <v>-8.261382664245405E-2</v>
      </c>
      <c r="AN415">
        <f>VLOOKUP(J415,counts!$W$8:$Z$13,4,FALSE)</f>
        <v>61</v>
      </c>
      <c r="AO415">
        <f>VLOOKUP(K415,counts!$W$17:$Z$23,4,FALSE)</f>
        <v>48</v>
      </c>
      <c r="AP415">
        <f>VLOOKUP(L415,counts!$W$27:$Z$33,4,FALSE)</f>
        <v>62</v>
      </c>
      <c r="AQ415">
        <f>VLOOKUP(M415,counts!$W$38:$Z$49,4,FALSE)</f>
        <v>12</v>
      </c>
      <c r="AR415">
        <f>VLOOKUP(N415,counts!$W$53:$Z$54,4,FALSE)</f>
        <v>20</v>
      </c>
      <c r="AS415">
        <f>VLOOKUP(O415,counts!$W$58:$Z$62,4,FALSE)</f>
        <v>52</v>
      </c>
      <c r="AT415">
        <f>VLOOKUP(P415,counts!$W$66:$Z$69,4,FALSE)</f>
        <v>69</v>
      </c>
      <c r="AU415">
        <f>VLOOKUP(Q415,counts!$W$73:$Z$75,4,FALSE)</f>
        <v>68</v>
      </c>
      <c r="AV415">
        <f>VLOOKUP(R415,counts!$W$79:$Z$81,4,FALSE)</f>
        <v>40</v>
      </c>
      <c r="AW415">
        <f t="shared" si="277"/>
        <v>432</v>
      </c>
      <c r="AX415">
        <f t="shared" si="278"/>
        <v>0</v>
      </c>
      <c r="AY415">
        <f t="shared" si="279"/>
        <v>2</v>
      </c>
      <c r="AZ415" t="str">
        <f t="shared" si="280"/>
        <v>Train</v>
      </c>
      <c r="BA415" t="str">
        <f t="shared" si="281"/>
        <v>31-40</v>
      </c>
      <c r="BB415" t="str">
        <f t="shared" si="282"/>
        <v>Blank</v>
      </c>
      <c r="BC415" t="str">
        <f t="shared" si="283"/>
        <v>0-10</v>
      </c>
      <c r="BD415" t="str">
        <f t="shared" si="284"/>
        <v>ON</v>
      </c>
      <c r="BE415" t="str">
        <f t="shared" si="285"/>
        <v>male</v>
      </c>
      <c r="BF415">
        <f t="shared" si="286"/>
        <v>0</v>
      </c>
      <c r="BG415">
        <f t="shared" si="287"/>
        <v>2</v>
      </c>
      <c r="BH415" t="str">
        <f t="shared" si="288"/>
        <v>C</v>
      </c>
      <c r="BI415">
        <f t="shared" si="289"/>
        <v>3</v>
      </c>
      <c r="BK415">
        <f t="shared" si="290"/>
        <v>0.24679587375027071</v>
      </c>
      <c r="BL415">
        <f t="shared" si="297"/>
        <v>-0.2148129459049134</v>
      </c>
      <c r="BM415">
        <f t="shared" si="298"/>
        <v>0</v>
      </c>
      <c r="BN415">
        <f t="shared" si="299"/>
        <v>-1.4400512172706961</v>
      </c>
      <c r="BO415">
        <f t="shared" si="300"/>
        <v>-1.1543150029727813</v>
      </c>
      <c r="BP415">
        <f t="shared" si="301"/>
        <v>-6.3943938845999151E-2</v>
      </c>
      <c r="BQ415">
        <f t="shared" si="302"/>
        <v>0.42276994263555601</v>
      </c>
      <c r="BR415">
        <f t="shared" si="303"/>
        <v>0.42637636209158797</v>
      </c>
      <c r="BS415">
        <f t="shared" si="304"/>
        <v>-0.33933712916299258</v>
      </c>
      <c r="BT415">
        <f t="shared" si="291"/>
        <v>-0.52064632557427459</v>
      </c>
      <c r="BV415">
        <f t="shared" si="292"/>
        <v>-2.6371643812542427</v>
      </c>
      <c r="BW415">
        <f t="shared" si="293"/>
        <v>7.1563910079913251E-2</v>
      </c>
      <c r="BX415">
        <f t="shared" si="294"/>
        <v>6.6784546779460205E-2</v>
      </c>
      <c r="BY415">
        <f t="shared" si="295"/>
        <v>0.93321545322053978</v>
      </c>
      <c r="BZ415">
        <f t="shared" si="296"/>
        <v>-6.9119179584333584E-2</v>
      </c>
    </row>
    <row r="416" spans="1:78" x14ac:dyDescent="0.3">
      <c r="A416" t="s">
        <v>2821</v>
      </c>
      <c r="B416" t="s">
        <v>2838</v>
      </c>
      <c r="C416" t="s">
        <v>2825</v>
      </c>
      <c r="D416" t="s">
        <v>2838</v>
      </c>
      <c r="E416" t="s">
        <v>20</v>
      </c>
      <c r="F416">
        <v>1</v>
      </c>
      <c r="G416">
        <v>1</v>
      </c>
      <c r="H416" t="s">
        <v>44</v>
      </c>
      <c r="I416">
        <v>3</v>
      </c>
      <c r="J416">
        <v>-3.7643689058441341</v>
      </c>
      <c r="K416">
        <v>-42.171718189759716</v>
      </c>
      <c r="L416">
        <v>-82.840254641099079</v>
      </c>
      <c r="M416">
        <v>-33.757758935166962</v>
      </c>
      <c r="N416">
        <v>-108.67008854708662</v>
      </c>
      <c r="O416">
        <v>48.695090775187893</v>
      </c>
      <c r="P416">
        <v>79.365382998232107</v>
      </c>
      <c r="Q416">
        <v>72.444458573419169</v>
      </c>
      <c r="R416">
        <v>-67.960368165567971</v>
      </c>
      <c r="S416">
        <v>0</v>
      </c>
      <c r="T416">
        <v>2</v>
      </c>
      <c r="U416" t="s">
        <v>2818</v>
      </c>
      <c r="W416">
        <f t="shared" si="262"/>
        <v>-2.7638923151110589E-2</v>
      </c>
      <c r="X416">
        <f t="shared" si="263"/>
        <v>-0.21927540312111751</v>
      </c>
      <c r="Y416">
        <f t="shared" si="264"/>
        <v>0.27424895647063957</v>
      </c>
      <c r="Z416">
        <f t="shared" si="265"/>
        <v>-0.24557244416175711</v>
      </c>
      <c r="AA416">
        <f t="shared" si="266"/>
        <v>-1.1909036060913412</v>
      </c>
      <c r="AB416">
        <f t="shared" si="267"/>
        <v>0.222592537028351</v>
      </c>
      <c r="AC416">
        <f t="shared" si="268"/>
        <v>0.54954038841540609</v>
      </c>
      <c r="AD416">
        <f t="shared" si="269"/>
        <v>0.46798575022321215</v>
      </c>
      <c r="AE416">
        <f t="shared" si="270"/>
        <v>-0.48361783291079313</v>
      </c>
      <c r="AF416">
        <f t="shared" si="271"/>
        <v>-0.5239687488631376</v>
      </c>
      <c r="AH416">
        <f t="shared" si="272"/>
        <v>-1.1766093261616484</v>
      </c>
      <c r="AI416">
        <f t="shared" si="273"/>
        <v>0.30832238892022945</v>
      </c>
      <c r="AJ416">
        <f t="shared" si="274"/>
        <v>0.23566239600523139</v>
      </c>
      <c r="AK416">
        <f t="shared" si="275"/>
        <v>0.76433760399476858</v>
      </c>
      <c r="AL416">
        <f t="shared" si="276"/>
        <v>-0.26874569737476151</v>
      </c>
      <c r="AN416">
        <f>VLOOKUP(J416,counts!$W$8:$Z$13,4,FALSE)</f>
        <v>53</v>
      </c>
      <c r="AO416">
        <f>VLOOKUP(K416,counts!$W$17:$Z$23,4,FALSE)</f>
        <v>48</v>
      </c>
      <c r="AP416">
        <f>VLOOKUP(L416,counts!$W$27:$Z$33,4,FALSE)</f>
        <v>62</v>
      </c>
      <c r="AQ416">
        <f>VLOOKUP(M416,counts!$W$38:$Z$49,4,FALSE)</f>
        <v>47</v>
      </c>
      <c r="AR416">
        <f>VLOOKUP(N416,counts!$W$53:$Z$54,4,FALSE)</f>
        <v>20</v>
      </c>
      <c r="AS416">
        <f>VLOOKUP(O416,counts!$W$58:$Z$62,4,FALSE)</f>
        <v>61</v>
      </c>
      <c r="AT416">
        <f>VLOOKUP(P416,counts!$W$66:$Z$69,4,FALSE)</f>
        <v>70</v>
      </c>
      <c r="AU416">
        <f>VLOOKUP(Q416,counts!$W$73:$Z$75,4,FALSE)</f>
        <v>68</v>
      </c>
      <c r="AV416">
        <f>VLOOKUP(R416,counts!$W$79:$Z$81,4,FALSE)</f>
        <v>40</v>
      </c>
      <c r="AW416">
        <f t="shared" si="277"/>
        <v>469</v>
      </c>
      <c r="AX416">
        <f t="shared" si="278"/>
        <v>0</v>
      </c>
      <c r="AY416">
        <f t="shared" si="279"/>
        <v>2</v>
      </c>
      <c r="AZ416" t="str">
        <f t="shared" si="280"/>
        <v>Train</v>
      </c>
      <c r="BA416" t="str">
        <f t="shared" si="281"/>
        <v>0-17</v>
      </c>
      <c r="BB416" t="str">
        <f t="shared" si="282"/>
        <v>Blank</v>
      </c>
      <c r="BC416" t="str">
        <f t="shared" si="283"/>
        <v>0-10</v>
      </c>
      <c r="BD416" t="str">
        <f t="shared" si="284"/>
        <v>Blank</v>
      </c>
      <c r="BE416" t="str">
        <f t="shared" si="285"/>
        <v>male</v>
      </c>
      <c r="BF416">
        <f t="shared" si="286"/>
        <v>1</v>
      </c>
      <c r="BG416">
        <f t="shared" si="287"/>
        <v>1</v>
      </c>
      <c r="BH416" t="str">
        <f t="shared" si="288"/>
        <v>C</v>
      </c>
      <c r="BI416">
        <f t="shared" si="289"/>
        <v>3</v>
      </c>
      <c r="BK416">
        <f t="shared" si="290"/>
        <v>-2.8350141766673408E-2</v>
      </c>
      <c r="BL416">
        <f t="shared" si="297"/>
        <v>-0.2148129459049134</v>
      </c>
      <c r="BM416">
        <f t="shared" si="298"/>
        <v>0</v>
      </c>
      <c r="BN416">
        <f t="shared" si="299"/>
        <v>-0.24005469764357676</v>
      </c>
      <c r="BO416">
        <f t="shared" si="300"/>
        <v>-1.1543150029727813</v>
      </c>
      <c r="BP416">
        <f t="shared" si="301"/>
        <v>0.21104029039891525</v>
      </c>
      <c r="BQ416">
        <f t="shared" si="302"/>
        <v>0.44377010170938269</v>
      </c>
      <c r="BR416">
        <f t="shared" si="303"/>
        <v>0.42637636209158797</v>
      </c>
      <c r="BS416">
        <f t="shared" si="304"/>
        <v>-0.33933712916299258</v>
      </c>
      <c r="BT416">
        <f t="shared" si="291"/>
        <v>-0.52064632557427459</v>
      </c>
      <c r="BV416">
        <f t="shared" si="292"/>
        <v>-1.4163294888253262</v>
      </c>
      <c r="BW416">
        <f t="shared" si="293"/>
        <v>0.2426028611556002</v>
      </c>
      <c r="BX416">
        <f t="shared" si="294"/>
        <v>0.19523764892186354</v>
      </c>
      <c r="BY416">
        <f t="shared" si="295"/>
        <v>0.80476235107813643</v>
      </c>
      <c r="BZ416">
        <f t="shared" si="296"/>
        <v>-0.21720826120041498</v>
      </c>
    </row>
    <row r="417" spans="1:78" x14ac:dyDescent="0.3">
      <c r="A417" t="s">
        <v>2811</v>
      </c>
      <c r="B417" t="s">
        <v>2838</v>
      </c>
      <c r="C417" t="s">
        <v>2825</v>
      </c>
      <c r="D417" t="s">
        <v>2833</v>
      </c>
      <c r="E417" t="s">
        <v>20</v>
      </c>
      <c r="F417">
        <v>0</v>
      </c>
      <c r="G417">
        <v>0</v>
      </c>
      <c r="H417" t="s">
        <v>527</v>
      </c>
      <c r="I417">
        <v>3</v>
      </c>
      <c r="J417">
        <v>-13.385578549662212</v>
      </c>
      <c r="K417">
        <v>-42.171718189759716</v>
      </c>
      <c r="L417">
        <v>-82.840254641099079</v>
      </c>
      <c r="M417">
        <v>57.761363718906857</v>
      </c>
      <c r="N417">
        <v>-108.67008854708662</v>
      </c>
      <c r="O417">
        <v>-14.754319664473872</v>
      </c>
      <c r="P417">
        <v>-22.013681658285037</v>
      </c>
      <c r="Q417">
        <v>-11.405315820044242</v>
      </c>
      <c r="R417">
        <v>-67.960368165567971</v>
      </c>
      <c r="S417">
        <v>0</v>
      </c>
      <c r="T417">
        <v>2</v>
      </c>
      <c r="U417" t="s">
        <v>2818</v>
      </c>
      <c r="W417">
        <f t="shared" si="262"/>
        <v>-9.8280212731782335E-2</v>
      </c>
      <c r="X417">
        <f t="shared" si="263"/>
        <v>-0.21927540312111751</v>
      </c>
      <c r="Y417">
        <f t="shared" si="264"/>
        <v>0.27424895647063957</v>
      </c>
      <c r="Z417">
        <f t="shared" si="265"/>
        <v>0.42018782389584125</v>
      </c>
      <c r="AA417">
        <f t="shared" si="266"/>
        <v>-1.1909036060913412</v>
      </c>
      <c r="AB417">
        <f t="shared" si="267"/>
        <v>-6.7444200102322438E-2</v>
      </c>
      <c r="AC417">
        <f t="shared" si="268"/>
        <v>-0.15242674717787899</v>
      </c>
      <c r="AD417">
        <f t="shared" si="269"/>
        <v>-7.3677481834814665E-2</v>
      </c>
      <c r="AE417">
        <f t="shared" si="270"/>
        <v>-0.48361783291079313</v>
      </c>
      <c r="AF417">
        <f t="shared" si="271"/>
        <v>-0.5239687488631376</v>
      </c>
      <c r="AH417">
        <f t="shared" si="272"/>
        <v>-2.1151574524667072</v>
      </c>
      <c r="AI417">
        <f t="shared" si="273"/>
        <v>0.12061429703939945</v>
      </c>
      <c r="AJ417">
        <f t="shared" si="274"/>
        <v>0.10763230253090264</v>
      </c>
      <c r="AK417">
        <f t="shared" si="275"/>
        <v>0.89236769746909739</v>
      </c>
      <c r="AL417">
        <f t="shared" si="276"/>
        <v>-0.1138770144465633</v>
      </c>
      <c r="AN417">
        <f>VLOOKUP(J417,counts!$W$8:$Z$13,4,FALSE)</f>
        <v>51</v>
      </c>
      <c r="AO417">
        <f>VLOOKUP(K417,counts!$W$17:$Z$23,4,FALSE)</f>
        <v>48</v>
      </c>
      <c r="AP417">
        <f>VLOOKUP(L417,counts!$W$27:$Z$33,4,FALSE)</f>
        <v>62</v>
      </c>
      <c r="AQ417">
        <f>VLOOKUP(M417,counts!$W$38:$Z$49,4,FALSE)</f>
        <v>66</v>
      </c>
      <c r="AR417">
        <f>VLOOKUP(N417,counts!$W$53:$Z$54,4,FALSE)</f>
        <v>20</v>
      </c>
      <c r="AS417">
        <f>VLOOKUP(O417,counts!$W$58:$Z$62,4,FALSE)</f>
        <v>52</v>
      </c>
      <c r="AT417">
        <f>VLOOKUP(P417,counts!$W$66:$Z$69,4,FALSE)</f>
        <v>50</v>
      </c>
      <c r="AU417">
        <f>VLOOKUP(Q417,counts!$W$73:$Z$75,4,FALSE)</f>
        <v>52</v>
      </c>
      <c r="AV417">
        <f>VLOOKUP(R417,counts!$W$79:$Z$81,4,FALSE)</f>
        <v>40</v>
      </c>
      <c r="AW417">
        <f t="shared" si="277"/>
        <v>441</v>
      </c>
      <c r="AX417">
        <f t="shared" si="278"/>
        <v>0</v>
      </c>
      <c r="AY417">
        <f t="shared" si="279"/>
        <v>2</v>
      </c>
      <c r="AZ417" t="str">
        <f t="shared" si="280"/>
        <v>Train</v>
      </c>
      <c r="BA417" t="str">
        <f t="shared" si="281"/>
        <v>41-50</v>
      </c>
      <c r="BB417" t="str">
        <f t="shared" si="282"/>
        <v>Blank</v>
      </c>
      <c r="BC417" t="str">
        <f t="shared" si="283"/>
        <v>0-10</v>
      </c>
      <c r="BD417" t="str">
        <f t="shared" si="284"/>
        <v>NY</v>
      </c>
      <c r="BE417" t="str">
        <f t="shared" si="285"/>
        <v>male</v>
      </c>
      <c r="BF417">
        <f t="shared" si="286"/>
        <v>0</v>
      </c>
      <c r="BG417">
        <f t="shared" si="287"/>
        <v>0</v>
      </c>
      <c r="BH417" t="str">
        <f t="shared" si="288"/>
        <v>Q</v>
      </c>
      <c r="BI417">
        <f t="shared" si="289"/>
        <v>3</v>
      </c>
      <c r="BK417">
        <f t="shared" si="290"/>
        <v>-0.10080920839685074</v>
      </c>
      <c r="BL417">
        <f t="shared" si="297"/>
        <v>-0.2148129459049134</v>
      </c>
      <c r="BM417">
        <f t="shared" si="298"/>
        <v>0</v>
      </c>
      <c r="BN417">
        <f t="shared" si="299"/>
        <v>0.41074665915035424</v>
      </c>
      <c r="BO417">
        <f t="shared" si="300"/>
        <v>-1.1543150029727813</v>
      </c>
      <c r="BP417">
        <f t="shared" si="301"/>
        <v>-6.3943938845999151E-2</v>
      </c>
      <c r="BQ417">
        <f t="shared" si="302"/>
        <v>-0.12308910231949276</v>
      </c>
      <c r="BR417">
        <f t="shared" si="303"/>
        <v>-6.7126694900034548E-2</v>
      </c>
      <c r="BS417">
        <f t="shared" si="304"/>
        <v>-0.33933712916299258</v>
      </c>
      <c r="BT417">
        <f t="shared" si="291"/>
        <v>-0.52064632557427459</v>
      </c>
      <c r="BV417">
        <f t="shared" si="292"/>
        <v>-2.1733336889269852</v>
      </c>
      <c r="BW417">
        <f t="shared" si="293"/>
        <v>0.11379761800463006</v>
      </c>
      <c r="BX417">
        <f t="shared" si="294"/>
        <v>0.10217082184867539</v>
      </c>
      <c r="BY417">
        <f t="shared" si="295"/>
        <v>0.89782917815132457</v>
      </c>
      <c r="BZ417">
        <f t="shared" si="296"/>
        <v>-0.10777545355077273</v>
      </c>
    </row>
    <row r="418" spans="1:78" x14ac:dyDescent="0.3">
      <c r="A418" t="s">
        <v>2821</v>
      </c>
      <c r="B418" t="s">
        <v>2838</v>
      </c>
      <c r="C418" t="s">
        <v>2825</v>
      </c>
      <c r="D418" t="s">
        <v>2838</v>
      </c>
      <c r="E418" t="s">
        <v>20</v>
      </c>
      <c r="F418">
        <v>0</v>
      </c>
      <c r="G418">
        <v>0</v>
      </c>
      <c r="H418" t="s">
        <v>527</v>
      </c>
      <c r="I418">
        <v>3</v>
      </c>
      <c r="J418">
        <v>-3.7643689058441341</v>
      </c>
      <c r="K418">
        <v>-42.171718189759716</v>
      </c>
      <c r="L418">
        <v>-82.840254641099079</v>
      </c>
      <c r="M418">
        <v>-33.757758935166962</v>
      </c>
      <c r="N418">
        <v>-108.67008854708662</v>
      </c>
      <c r="O418">
        <v>-14.754319664473872</v>
      </c>
      <c r="P418">
        <v>-22.013681658285037</v>
      </c>
      <c r="Q418">
        <v>-11.405315820044242</v>
      </c>
      <c r="R418">
        <v>-67.960368165567971</v>
      </c>
      <c r="S418">
        <v>0</v>
      </c>
      <c r="T418">
        <v>2</v>
      </c>
      <c r="U418" t="s">
        <v>2818</v>
      </c>
      <c r="W418">
        <f t="shared" si="262"/>
        <v>-2.7638923151110589E-2</v>
      </c>
      <c r="X418">
        <f t="shared" si="263"/>
        <v>-0.21927540312111751</v>
      </c>
      <c r="Y418">
        <f t="shared" si="264"/>
        <v>0.27424895647063957</v>
      </c>
      <c r="Z418">
        <f t="shared" si="265"/>
        <v>-0.24557244416175711</v>
      </c>
      <c r="AA418">
        <f t="shared" si="266"/>
        <v>-1.1909036060913412</v>
      </c>
      <c r="AB418">
        <f t="shared" si="267"/>
        <v>-6.7444200102322438E-2</v>
      </c>
      <c r="AC418">
        <f t="shared" si="268"/>
        <v>-0.15242674717787899</v>
      </c>
      <c r="AD418">
        <f t="shared" si="269"/>
        <v>-7.3677481834814665E-2</v>
      </c>
      <c r="AE418">
        <f t="shared" si="270"/>
        <v>-0.48361783291079313</v>
      </c>
      <c r="AF418">
        <f t="shared" si="271"/>
        <v>-0.5239687488631376</v>
      </c>
      <c r="AH418">
        <f t="shared" si="272"/>
        <v>-2.710276430943634</v>
      </c>
      <c r="AI418">
        <f t="shared" si="273"/>
        <v>6.6518416424689988E-2</v>
      </c>
      <c r="AJ418">
        <f t="shared" si="274"/>
        <v>6.2369683823820826E-2</v>
      </c>
      <c r="AK418">
        <f t="shared" si="275"/>
        <v>0.9376303161761792</v>
      </c>
      <c r="AL418">
        <f t="shared" si="276"/>
        <v>-6.4399526876463234E-2</v>
      </c>
      <c r="AN418">
        <f>VLOOKUP(J418,counts!$W$8:$Z$13,4,FALSE)</f>
        <v>53</v>
      </c>
      <c r="AO418">
        <f>VLOOKUP(K418,counts!$W$17:$Z$23,4,FALSE)</f>
        <v>48</v>
      </c>
      <c r="AP418">
        <f>VLOOKUP(L418,counts!$W$27:$Z$33,4,FALSE)</f>
        <v>62</v>
      </c>
      <c r="AQ418">
        <f>VLOOKUP(M418,counts!$W$38:$Z$49,4,FALSE)</f>
        <v>47</v>
      </c>
      <c r="AR418">
        <f>VLOOKUP(N418,counts!$W$53:$Z$54,4,FALSE)</f>
        <v>20</v>
      </c>
      <c r="AS418">
        <f>VLOOKUP(O418,counts!$W$58:$Z$62,4,FALSE)</f>
        <v>52</v>
      </c>
      <c r="AT418">
        <f>VLOOKUP(P418,counts!$W$66:$Z$69,4,FALSE)</f>
        <v>50</v>
      </c>
      <c r="AU418">
        <f>VLOOKUP(Q418,counts!$W$73:$Z$75,4,FALSE)</f>
        <v>52</v>
      </c>
      <c r="AV418">
        <f>VLOOKUP(R418,counts!$W$79:$Z$81,4,FALSE)</f>
        <v>40</v>
      </c>
      <c r="AW418">
        <f t="shared" si="277"/>
        <v>424</v>
      </c>
      <c r="AX418">
        <f t="shared" si="278"/>
        <v>0</v>
      </c>
      <c r="AY418">
        <f t="shared" si="279"/>
        <v>2</v>
      </c>
      <c r="AZ418" t="str">
        <f t="shared" si="280"/>
        <v>Train</v>
      </c>
      <c r="BA418" t="str">
        <f t="shared" si="281"/>
        <v>0-17</v>
      </c>
      <c r="BB418" t="str">
        <f t="shared" si="282"/>
        <v>Blank</v>
      </c>
      <c r="BC418" t="str">
        <f t="shared" si="283"/>
        <v>0-10</v>
      </c>
      <c r="BD418" t="str">
        <f t="shared" si="284"/>
        <v>Blank</v>
      </c>
      <c r="BE418" t="str">
        <f t="shared" si="285"/>
        <v>male</v>
      </c>
      <c r="BF418">
        <f t="shared" si="286"/>
        <v>0</v>
      </c>
      <c r="BG418">
        <f t="shared" si="287"/>
        <v>0</v>
      </c>
      <c r="BH418" t="str">
        <f t="shared" si="288"/>
        <v>Q</v>
      </c>
      <c r="BI418">
        <f t="shared" si="289"/>
        <v>3</v>
      </c>
      <c r="BK418">
        <f t="shared" si="290"/>
        <v>-2.8350141766673408E-2</v>
      </c>
      <c r="BL418">
        <f t="shared" si="297"/>
        <v>-0.2148129459049134</v>
      </c>
      <c r="BM418">
        <f t="shared" si="298"/>
        <v>0</v>
      </c>
      <c r="BN418">
        <f t="shared" si="299"/>
        <v>-0.24005469764357676</v>
      </c>
      <c r="BO418">
        <f t="shared" si="300"/>
        <v>-1.1543150029727813</v>
      </c>
      <c r="BP418">
        <f t="shared" si="301"/>
        <v>-6.3943938845999151E-2</v>
      </c>
      <c r="BQ418">
        <f t="shared" si="302"/>
        <v>-0.12308910231949276</v>
      </c>
      <c r="BR418">
        <f t="shared" si="303"/>
        <v>-6.7126694900034548E-2</v>
      </c>
      <c r="BS418">
        <f t="shared" si="304"/>
        <v>-0.33933712916299258</v>
      </c>
      <c r="BT418">
        <f t="shared" si="291"/>
        <v>-0.52064632557427459</v>
      </c>
      <c r="BV418">
        <f t="shared" si="292"/>
        <v>-2.7516759790907388</v>
      </c>
      <c r="BW418">
        <f t="shared" si="293"/>
        <v>6.3820809181545632E-2</v>
      </c>
      <c r="BX418">
        <f t="shared" si="294"/>
        <v>5.9992066925863584E-2</v>
      </c>
      <c r="BY418">
        <f t="shared" si="295"/>
        <v>0.94000793307413644</v>
      </c>
      <c r="BZ418">
        <f t="shared" si="296"/>
        <v>-6.1866964313128672E-2</v>
      </c>
    </row>
    <row r="419" spans="1:78" x14ac:dyDescent="0.3">
      <c r="A419" t="s">
        <v>2821</v>
      </c>
      <c r="B419" t="s">
        <v>2838</v>
      </c>
      <c r="C419" t="s">
        <v>2825</v>
      </c>
      <c r="D419" t="s">
        <v>2838</v>
      </c>
      <c r="E419" t="s">
        <v>20</v>
      </c>
      <c r="F419">
        <v>0</v>
      </c>
      <c r="G419">
        <v>0</v>
      </c>
      <c r="H419" t="s">
        <v>527</v>
      </c>
      <c r="I419">
        <v>3</v>
      </c>
      <c r="J419">
        <v>-3.7643689058441341</v>
      </c>
      <c r="K419">
        <v>-42.171718189759716</v>
      </c>
      <c r="L419">
        <v>-82.840254641099079</v>
      </c>
      <c r="M419">
        <v>-33.757758935166962</v>
      </c>
      <c r="N419">
        <v>-108.67008854708662</v>
      </c>
      <c r="O419">
        <v>-14.754319664473872</v>
      </c>
      <c r="P419">
        <v>-22.013681658285037</v>
      </c>
      <c r="Q419">
        <v>-11.405315820044242</v>
      </c>
      <c r="R419">
        <v>-67.960368165567971</v>
      </c>
      <c r="S419">
        <v>0</v>
      </c>
      <c r="T419">
        <v>2</v>
      </c>
      <c r="U419" t="s">
        <v>2818</v>
      </c>
      <c r="W419">
        <f t="shared" si="262"/>
        <v>-2.7638923151110589E-2</v>
      </c>
      <c r="X419">
        <f t="shared" si="263"/>
        <v>-0.21927540312111751</v>
      </c>
      <c r="Y419">
        <f t="shared" si="264"/>
        <v>0.27424895647063957</v>
      </c>
      <c r="Z419">
        <f t="shared" si="265"/>
        <v>-0.24557244416175711</v>
      </c>
      <c r="AA419">
        <f t="shared" si="266"/>
        <v>-1.1909036060913412</v>
      </c>
      <c r="AB419">
        <f t="shared" si="267"/>
        <v>-6.7444200102322438E-2</v>
      </c>
      <c r="AC419">
        <f t="shared" si="268"/>
        <v>-0.15242674717787899</v>
      </c>
      <c r="AD419">
        <f t="shared" si="269"/>
        <v>-7.3677481834814665E-2</v>
      </c>
      <c r="AE419">
        <f t="shared" si="270"/>
        <v>-0.48361783291079313</v>
      </c>
      <c r="AF419">
        <f t="shared" si="271"/>
        <v>-0.5239687488631376</v>
      </c>
      <c r="AH419">
        <f t="shared" si="272"/>
        <v>-2.710276430943634</v>
      </c>
      <c r="AI419">
        <f t="shared" si="273"/>
        <v>6.6518416424689988E-2</v>
      </c>
      <c r="AJ419">
        <f t="shared" si="274"/>
        <v>6.2369683823820826E-2</v>
      </c>
      <c r="AK419">
        <f t="shared" si="275"/>
        <v>0.9376303161761792</v>
      </c>
      <c r="AL419">
        <f t="shared" si="276"/>
        <v>-6.4399526876463234E-2</v>
      </c>
      <c r="AN419">
        <f>VLOOKUP(J419,counts!$W$8:$Z$13,4,FALSE)</f>
        <v>53</v>
      </c>
      <c r="AO419">
        <f>VLOOKUP(K419,counts!$W$17:$Z$23,4,FALSE)</f>
        <v>48</v>
      </c>
      <c r="AP419">
        <f>VLOOKUP(L419,counts!$W$27:$Z$33,4,FALSE)</f>
        <v>62</v>
      </c>
      <c r="AQ419">
        <f>VLOOKUP(M419,counts!$W$38:$Z$49,4,FALSE)</f>
        <v>47</v>
      </c>
      <c r="AR419">
        <f>VLOOKUP(N419,counts!$W$53:$Z$54,4,FALSE)</f>
        <v>20</v>
      </c>
      <c r="AS419">
        <f>VLOOKUP(O419,counts!$W$58:$Z$62,4,FALSE)</f>
        <v>52</v>
      </c>
      <c r="AT419">
        <f>VLOOKUP(P419,counts!$W$66:$Z$69,4,FALSE)</f>
        <v>50</v>
      </c>
      <c r="AU419">
        <f>VLOOKUP(Q419,counts!$W$73:$Z$75,4,FALSE)</f>
        <v>52</v>
      </c>
      <c r="AV419">
        <f>VLOOKUP(R419,counts!$W$79:$Z$81,4,FALSE)</f>
        <v>40</v>
      </c>
      <c r="AW419">
        <f t="shared" si="277"/>
        <v>424</v>
      </c>
      <c r="AX419">
        <f t="shared" si="278"/>
        <v>0</v>
      </c>
      <c r="AY419">
        <f t="shared" si="279"/>
        <v>2</v>
      </c>
      <c r="AZ419" t="str">
        <f t="shared" si="280"/>
        <v>Train</v>
      </c>
      <c r="BA419" t="str">
        <f t="shared" si="281"/>
        <v>0-17</v>
      </c>
      <c r="BB419" t="str">
        <f t="shared" si="282"/>
        <v>Blank</v>
      </c>
      <c r="BC419" t="str">
        <f t="shared" si="283"/>
        <v>0-10</v>
      </c>
      <c r="BD419" t="str">
        <f t="shared" si="284"/>
        <v>Blank</v>
      </c>
      <c r="BE419" t="str">
        <f t="shared" si="285"/>
        <v>male</v>
      </c>
      <c r="BF419">
        <f t="shared" si="286"/>
        <v>0</v>
      </c>
      <c r="BG419">
        <f t="shared" si="287"/>
        <v>0</v>
      </c>
      <c r="BH419" t="str">
        <f t="shared" si="288"/>
        <v>Q</v>
      </c>
      <c r="BI419">
        <f t="shared" si="289"/>
        <v>3</v>
      </c>
      <c r="BK419">
        <f t="shared" si="290"/>
        <v>-2.8350141766673408E-2</v>
      </c>
      <c r="BL419">
        <f t="shared" si="297"/>
        <v>-0.2148129459049134</v>
      </c>
      <c r="BM419">
        <f t="shared" si="298"/>
        <v>0</v>
      </c>
      <c r="BN419">
        <f t="shared" si="299"/>
        <v>-0.24005469764357676</v>
      </c>
      <c r="BO419">
        <f t="shared" si="300"/>
        <v>-1.1543150029727813</v>
      </c>
      <c r="BP419">
        <f t="shared" si="301"/>
        <v>-6.3943938845999151E-2</v>
      </c>
      <c r="BQ419">
        <f t="shared" si="302"/>
        <v>-0.12308910231949276</v>
      </c>
      <c r="BR419">
        <f t="shared" si="303"/>
        <v>-6.7126694900034548E-2</v>
      </c>
      <c r="BS419">
        <f t="shared" si="304"/>
        <v>-0.33933712916299258</v>
      </c>
      <c r="BT419">
        <f t="shared" si="291"/>
        <v>-0.52064632557427459</v>
      </c>
      <c r="BV419">
        <f t="shared" si="292"/>
        <v>-2.7516759790907388</v>
      </c>
      <c r="BW419">
        <f t="shared" si="293"/>
        <v>6.3820809181545632E-2</v>
      </c>
      <c r="BX419">
        <f t="shared" si="294"/>
        <v>5.9992066925863584E-2</v>
      </c>
      <c r="BY419">
        <f t="shared" si="295"/>
        <v>0.94000793307413644</v>
      </c>
      <c r="BZ419">
        <f t="shared" si="296"/>
        <v>-6.1866964313128672E-2</v>
      </c>
    </row>
    <row r="420" spans="1:78" x14ac:dyDescent="0.3">
      <c r="A420" t="s">
        <v>2821</v>
      </c>
      <c r="B420" t="s">
        <v>2838</v>
      </c>
      <c r="C420" t="s">
        <v>2825</v>
      </c>
      <c r="D420" t="s">
        <v>2833</v>
      </c>
      <c r="E420" t="s">
        <v>20</v>
      </c>
      <c r="F420">
        <v>0</v>
      </c>
      <c r="G420">
        <v>0</v>
      </c>
      <c r="H420" t="s">
        <v>527</v>
      </c>
      <c r="I420">
        <v>3</v>
      </c>
      <c r="J420">
        <v>-3.7643689058441341</v>
      </c>
      <c r="K420">
        <v>-42.171718189759716</v>
      </c>
      <c r="L420">
        <v>-82.840254641099079</v>
      </c>
      <c r="M420">
        <v>57.761363718906857</v>
      </c>
      <c r="N420">
        <v>-108.67008854708662</v>
      </c>
      <c r="O420">
        <v>-14.754319664473872</v>
      </c>
      <c r="P420">
        <v>-22.013681658285037</v>
      </c>
      <c r="Q420">
        <v>-11.405315820044242</v>
      </c>
      <c r="R420">
        <v>-67.960368165567971</v>
      </c>
      <c r="S420">
        <v>0</v>
      </c>
      <c r="T420">
        <v>2</v>
      </c>
      <c r="U420" t="s">
        <v>2818</v>
      </c>
      <c r="W420">
        <f t="shared" si="262"/>
        <v>-2.7638923151110589E-2</v>
      </c>
      <c r="X420">
        <f t="shared" si="263"/>
        <v>-0.21927540312111751</v>
      </c>
      <c r="Y420">
        <f t="shared" si="264"/>
        <v>0.27424895647063957</v>
      </c>
      <c r="Z420">
        <f t="shared" si="265"/>
        <v>0.42018782389584125</v>
      </c>
      <c r="AA420">
        <f t="shared" si="266"/>
        <v>-1.1909036060913412</v>
      </c>
      <c r="AB420">
        <f t="shared" si="267"/>
        <v>-6.7444200102322438E-2</v>
      </c>
      <c r="AC420">
        <f t="shared" si="268"/>
        <v>-0.15242674717787899</v>
      </c>
      <c r="AD420">
        <f t="shared" si="269"/>
        <v>-7.3677481834814665E-2</v>
      </c>
      <c r="AE420">
        <f t="shared" si="270"/>
        <v>-0.48361783291079313</v>
      </c>
      <c r="AF420">
        <f t="shared" si="271"/>
        <v>-0.5239687488631376</v>
      </c>
      <c r="AH420">
        <f t="shared" si="272"/>
        <v>-2.0445161628860351</v>
      </c>
      <c r="AI420">
        <f t="shared" si="273"/>
        <v>0.12944280406138131</v>
      </c>
      <c r="AJ420">
        <f t="shared" si="274"/>
        <v>0.11460766636071865</v>
      </c>
      <c r="AK420">
        <f t="shared" si="275"/>
        <v>0.88539233363928138</v>
      </c>
      <c r="AL420">
        <f t="shared" si="276"/>
        <v>-0.12172441736255692</v>
      </c>
      <c r="AN420">
        <f>VLOOKUP(J420,counts!$W$8:$Z$13,4,FALSE)</f>
        <v>53</v>
      </c>
      <c r="AO420">
        <f>VLOOKUP(K420,counts!$W$17:$Z$23,4,FALSE)</f>
        <v>48</v>
      </c>
      <c r="AP420">
        <f>VLOOKUP(L420,counts!$W$27:$Z$33,4,FALSE)</f>
        <v>62</v>
      </c>
      <c r="AQ420">
        <f>VLOOKUP(M420,counts!$W$38:$Z$49,4,FALSE)</f>
        <v>66</v>
      </c>
      <c r="AR420">
        <f>VLOOKUP(N420,counts!$W$53:$Z$54,4,FALSE)</f>
        <v>20</v>
      </c>
      <c r="AS420">
        <f>VLOOKUP(O420,counts!$W$58:$Z$62,4,FALSE)</f>
        <v>52</v>
      </c>
      <c r="AT420">
        <f>VLOOKUP(P420,counts!$W$66:$Z$69,4,FALSE)</f>
        <v>50</v>
      </c>
      <c r="AU420">
        <f>VLOOKUP(Q420,counts!$W$73:$Z$75,4,FALSE)</f>
        <v>52</v>
      </c>
      <c r="AV420">
        <f>VLOOKUP(R420,counts!$W$79:$Z$81,4,FALSE)</f>
        <v>40</v>
      </c>
      <c r="AW420">
        <f t="shared" si="277"/>
        <v>443</v>
      </c>
      <c r="AX420">
        <f t="shared" si="278"/>
        <v>0</v>
      </c>
      <c r="AY420">
        <f t="shared" si="279"/>
        <v>2</v>
      </c>
      <c r="AZ420" t="str">
        <f t="shared" si="280"/>
        <v>Train</v>
      </c>
      <c r="BA420" t="str">
        <f t="shared" si="281"/>
        <v>0-17</v>
      </c>
      <c r="BB420" t="str">
        <f t="shared" si="282"/>
        <v>Blank</v>
      </c>
      <c r="BC420" t="str">
        <f t="shared" si="283"/>
        <v>0-10</v>
      </c>
      <c r="BD420" t="str">
        <f t="shared" si="284"/>
        <v>NY</v>
      </c>
      <c r="BE420" t="str">
        <f t="shared" si="285"/>
        <v>male</v>
      </c>
      <c r="BF420">
        <f t="shared" si="286"/>
        <v>0</v>
      </c>
      <c r="BG420">
        <f t="shared" si="287"/>
        <v>0</v>
      </c>
      <c r="BH420" t="str">
        <f t="shared" si="288"/>
        <v>Q</v>
      </c>
      <c r="BI420">
        <f t="shared" si="289"/>
        <v>3</v>
      </c>
      <c r="BK420">
        <f t="shared" si="290"/>
        <v>-2.8350141766673408E-2</v>
      </c>
      <c r="BL420">
        <f t="shared" si="297"/>
        <v>-0.2148129459049134</v>
      </c>
      <c r="BM420">
        <f t="shared" si="298"/>
        <v>0</v>
      </c>
      <c r="BN420">
        <f t="shared" si="299"/>
        <v>0.41074665915035424</v>
      </c>
      <c r="BO420">
        <f t="shared" si="300"/>
        <v>-1.1543150029727813</v>
      </c>
      <c r="BP420">
        <f t="shared" si="301"/>
        <v>-6.3943938845999151E-2</v>
      </c>
      <c r="BQ420">
        <f t="shared" si="302"/>
        <v>-0.12308910231949276</v>
      </c>
      <c r="BR420">
        <f t="shared" si="303"/>
        <v>-6.7126694900034548E-2</v>
      </c>
      <c r="BS420">
        <f t="shared" si="304"/>
        <v>-0.33933712916299258</v>
      </c>
      <c r="BT420">
        <f t="shared" si="291"/>
        <v>-0.52064632557427459</v>
      </c>
      <c r="BV420">
        <f t="shared" si="292"/>
        <v>-2.1008746222968075</v>
      </c>
      <c r="BW420">
        <f t="shared" si="293"/>
        <v>0.12234937195418193</v>
      </c>
      <c r="BX420">
        <f t="shared" si="294"/>
        <v>0.10901184159897818</v>
      </c>
      <c r="BY420">
        <f t="shared" si="295"/>
        <v>0.89098815840102186</v>
      </c>
      <c r="BZ420">
        <f t="shared" si="296"/>
        <v>-0.11542414183418706</v>
      </c>
    </row>
    <row r="421" spans="1:78" x14ac:dyDescent="0.3">
      <c r="A421" t="s">
        <v>2821</v>
      </c>
      <c r="B421" t="s">
        <v>2838</v>
      </c>
      <c r="C421" t="s">
        <v>2825</v>
      </c>
      <c r="D421" t="s">
        <v>2839</v>
      </c>
      <c r="E421" t="s">
        <v>15</v>
      </c>
      <c r="F421">
        <v>0</v>
      </c>
      <c r="G421">
        <v>0</v>
      </c>
      <c r="H421" t="s">
        <v>527</v>
      </c>
      <c r="I421">
        <v>3</v>
      </c>
      <c r="J421">
        <v>-3.7643689058441341</v>
      </c>
      <c r="K421">
        <v>-42.171718189759716</v>
      </c>
      <c r="L421">
        <v>-82.840254641099079</v>
      </c>
      <c r="M421">
        <v>40.634191658169868</v>
      </c>
      <c r="N421">
        <v>151.41878811967541</v>
      </c>
      <c r="O421">
        <v>-14.754319664473872</v>
      </c>
      <c r="P421">
        <v>-22.013681658285037</v>
      </c>
      <c r="Q421">
        <v>-11.405315820044242</v>
      </c>
      <c r="R421">
        <v>-67.960368165567971</v>
      </c>
      <c r="S421">
        <v>1</v>
      </c>
      <c r="T421">
        <v>2</v>
      </c>
      <c r="U421" t="s">
        <v>2818</v>
      </c>
      <c r="W421">
        <f t="shared" si="262"/>
        <v>-2.7638923151110589E-2</v>
      </c>
      <c r="X421">
        <f t="shared" si="263"/>
        <v>-0.21927540312111751</v>
      </c>
      <c r="Y421">
        <f t="shared" si="264"/>
        <v>0.27424895647063957</v>
      </c>
      <c r="Z421">
        <f t="shared" si="265"/>
        <v>0.29559538538083652</v>
      </c>
      <c r="AA421">
        <f t="shared" si="266"/>
        <v>1.6593819257225275</v>
      </c>
      <c r="AB421">
        <f t="shared" si="267"/>
        <v>-6.7444200102322438E-2</v>
      </c>
      <c r="AC421">
        <f t="shared" si="268"/>
        <v>-0.15242674717787899</v>
      </c>
      <c r="AD421">
        <f t="shared" si="269"/>
        <v>-7.3677481834814665E-2</v>
      </c>
      <c r="AE421">
        <f t="shared" si="270"/>
        <v>-0.48361783291079313</v>
      </c>
      <c r="AF421">
        <f t="shared" si="271"/>
        <v>-0.5239687488631376</v>
      </c>
      <c r="AH421">
        <f t="shared" si="272"/>
        <v>0.68117693041282845</v>
      </c>
      <c r="AI421">
        <f t="shared" si="273"/>
        <v>1.9762022165745576</v>
      </c>
      <c r="AJ421">
        <f t="shared" si="274"/>
        <v>0.66400132543717272</v>
      </c>
      <c r="AK421">
        <f t="shared" si="275"/>
        <v>0.66400132543717272</v>
      </c>
      <c r="AL421">
        <f t="shared" si="276"/>
        <v>-0.40947113336737512</v>
      </c>
      <c r="AN421">
        <f>VLOOKUP(J421,counts!$W$8:$Z$13,4,FALSE)</f>
        <v>53</v>
      </c>
      <c r="AO421">
        <f>VLOOKUP(K421,counts!$W$17:$Z$23,4,FALSE)</f>
        <v>48</v>
      </c>
      <c r="AP421">
        <f>VLOOKUP(L421,counts!$W$27:$Z$33,4,FALSE)</f>
        <v>62</v>
      </c>
      <c r="AQ421">
        <f>VLOOKUP(M421,counts!$W$38:$Z$49,4,FALSE)</f>
        <v>63</v>
      </c>
      <c r="AR421">
        <f>VLOOKUP(N421,counts!$W$53:$Z$54,4,FALSE)</f>
        <v>102</v>
      </c>
      <c r="AS421">
        <f>VLOOKUP(O421,counts!$W$58:$Z$62,4,FALSE)</f>
        <v>52</v>
      </c>
      <c r="AT421">
        <f>VLOOKUP(P421,counts!$W$66:$Z$69,4,FALSE)</f>
        <v>50</v>
      </c>
      <c r="AU421">
        <f>VLOOKUP(Q421,counts!$W$73:$Z$75,4,FALSE)</f>
        <v>52</v>
      </c>
      <c r="AV421">
        <f>VLOOKUP(R421,counts!$W$79:$Z$81,4,FALSE)</f>
        <v>40</v>
      </c>
      <c r="AW421">
        <f t="shared" si="277"/>
        <v>522</v>
      </c>
      <c r="AX421">
        <f t="shared" si="278"/>
        <v>1</v>
      </c>
      <c r="AY421">
        <f t="shared" si="279"/>
        <v>2</v>
      </c>
      <c r="AZ421" t="str">
        <f t="shared" si="280"/>
        <v>Train</v>
      </c>
      <c r="BA421" t="str">
        <f t="shared" si="281"/>
        <v>0-17</v>
      </c>
      <c r="BB421" t="str">
        <f t="shared" si="282"/>
        <v>Blank</v>
      </c>
      <c r="BC421" t="str">
        <f t="shared" si="283"/>
        <v>0-10</v>
      </c>
      <c r="BD421" t="str">
        <f t="shared" si="284"/>
        <v>Others</v>
      </c>
      <c r="BE421" t="str">
        <f t="shared" si="285"/>
        <v>female</v>
      </c>
      <c r="BF421">
        <f t="shared" si="286"/>
        <v>0</v>
      </c>
      <c r="BG421">
        <f t="shared" si="287"/>
        <v>0</v>
      </c>
      <c r="BH421" t="str">
        <f t="shared" si="288"/>
        <v>Q</v>
      </c>
      <c r="BI421">
        <f t="shared" si="289"/>
        <v>3</v>
      </c>
      <c r="BK421">
        <f t="shared" si="290"/>
        <v>-2.8350141766673408E-2</v>
      </c>
      <c r="BL421">
        <f t="shared" si="297"/>
        <v>-0.2148129459049134</v>
      </c>
      <c r="BM421">
        <f t="shared" si="298"/>
        <v>0</v>
      </c>
      <c r="BN421">
        <f t="shared" si="299"/>
        <v>0.28895367761902863</v>
      </c>
      <c r="BO421">
        <f t="shared" si="300"/>
        <v>1.608400077660413</v>
      </c>
      <c r="BP421">
        <f t="shared" si="301"/>
        <v>-6.3943938845999151E-2</v>
      </c>
      <c r="BQ421">
        <f t="shared" si="302"/>
        <v>-0.12308910231949276</v>
      </c>
      <c r="BR421">
        <f t="shared" si="303"/>
        <v>-6.7126694900034548E-2</v>
      </c>
      <c r="BS421">
        <f t="shared" si="304"/>
        <v>-0.33933712916299258</v>
      </c>
      <c r="BT421">
        <f t="shared" si="291"/>
        <v>-0.52064632557427459</v>
      </c>
      <c r="BV421">
        <f t="shared" si="292"/>
        <v>0.54004747680506116</v>
      </c>
      <c r="BW421">
        <f t="shared" si="293"/>
        <v>1.7160883346421487</v>
      </c>
      <c r="BX421">
        <f t="shared" si="294"/>
        <v>0.63182346198186057</v>
      </c>
      <c r="BY421">
        <f t="shared" si="295"/>
        <v>0.63182346198186057</v>
      </c>
      <c r="BZ421">
        <f t="shared" si="296"/>
        <v>-0.45914525616299784</v>
      </c>
    </row>
    <row r="422" spans="1:78" x14ac:dyDescent="0.3">
      <c r="A422" t="s">
        <v>2821</v>
      </c>
      <c r="B422" t="s">
        <v>2838</v>
      </c>
      <c r="C422" t="s">
        <v>2851</v>
      </c>
      <c r="D422" t="s">
        <v>2833</v>
      </c>
      <c r="E422" t="s">
        <v>20</v>
      </c>
      <c r="F422" t="s">
        <v>2841</v>
      </c>
      <c r="G422">
        <v>2</v>
      </c>
      <c r="H422" t="s">
        <v>2843</v>
      </c>
      <c r="I422">
        <v>3</v>
      </c>
      <c r="J422">
        <v>-3.7643689058441341</v>
      </c>
      <c r="K422">
        <v>-42.171718189759716</v>
      </c>
      <c r="L422">
        <v>70.538774768379497</v>
      </c>
      <c r="M422">
        <v>57.761363718906857</v>
      </c>
      <c r="N422">
        <v>-108.67008854708662</v>
      </c>
      <c r="O422">
        <v>-259.56209067229281</v>
      </c>
      <c r="P422">
        <v>75.609641767585757</v>
      </c>
      <c r="Q422">
        <v>-22.422560732600829</v>
      </c>
      <c r="R422">
        <v>-67.960368165567971</v>
      </c>
      <c r="S422">
        <v>0</v>
      </c>
      <c r="T422">
        <v>2</v>
      </c>
      <c r="U422" t="s">
        <v>2818</v>
      </c>
      <c r="W422">
        <f t="shared" si="262"/>
        <v>-2.7638923151110589E-2</v>
      </c>
      <c r="X422">
        <f t="shared" si="263"/>
        <v>-0.21927540312111751</v>
      </c>
      <c r="Y422">
        <f t="shared" si="264"/>
        <v>-0.23352397279266615</v>
      </c>
      <c r="Z422">
        <f t="shared" si="265"/>
        <v>0.42018782389584125</v>
      </c>
      <c r="AA422">
        <f t="shared" si="266"/>
        <v>-1.1909036060913412</v>
      </c>
      <c r="AB422">
        <f t="shared" si="267"/>
        <v>-1.1864971059581233</v>
      </c>
      <c r="AC422">
        <f t="shared" si="268"/>
        <v>0.5235349510734969</v>
      </c>
      <c r="AD422">
        <f t="shared" si="269"/>
        <v>-0.14484805481342802</v>
      </c>
      <c r="AE422">
        <f t="shared" si="270"/>
        <v>-0.48361783291079313</v>
      </c>
      <c r="AF422">
        <f t="shared" si="271"/>
        <v>-0.5239687488631376</v>
      </c>
      <c r="AH422">
        <f t="shared" si="272"/>
        <v>-3.0665508727323791</v>
      </c>
      <c r="AI422">
        <f t="shared" si="273"/>
        <v>4.6581543770325681E-2</v>
      </c>
      <c r="AJ422">
        <f t="shared" si="274"/>
        <v>4.4508279405076241E-2</v>
      </c>
      <c r="AK422">
        <f t="shared" si="275"/>
        <v>0.95549172059492371</v>
      </c>
      <c r="AL422">
        <f t="shared" si="276"/>
        <v>-4.5529180336814044E-2</v>
      </c>
      <c r="AN422">
        <f>VLOOKUP(J422,counts!$W$8:$Z$13,4,FALSE)</f>
        <v>53</v>
      </c>
      <c r="AO422">
        <f>VLOOKUP(K422,counts!$W$17:$Z$23,4,FALSE)</f>
        <v>48</v>
      </c>
      <c r="AP422">
        <f>VLOOKUP(L422,counts!$W$27:$Z$33,4,FALSE)</f>
        <v>47</v>
      </c>
      <c r="AQ422">
        <f>VLOOKUP(M422,counts!$W$38:$Z$49,4,FALSE)</f>
        <v>66</v>
      </c>
      <c r="AR422">
        <f>VLOOKUP(N422,counts!$W$53:$Z$54,4,FALSE)</f>
        <v>20</v>
      </c>
      <c r="AS422">
        <f>VLOOKUP(O422,counts!$W$58:$Z$62,4,FALSE)</f>
        <v>20</v>
      </c>
      <c r="AT422">
        <f>VLOOKUP(P422,counts!$W$66:$Z$69,4,FALSE)</f>
        <v>69</v>
      </c>
      <c r="AU422">
        <f>VLOOKUP(Q422,counts!$W$73:$Z$75,4,FALSE)</f>
        <v>50</v>
      </c>
      <c r="AV422">
        <f>VLOOKUP(R422,counts!$W$79:$Z$81,4,FALSE)</f>
        <v>40</v>
      </c>
      <c r="AW422">
        <f t="shared" si="277"/>
        <v>413</v>
      </c>
      <c r="AX422">
        <f t="shared" si="278"/>
        <v>0</v>
      </c>
      <c r="AY422">
        <f t="shared" si="279"/>
        <v>2</v>
      </c>
      <c r="AZ422" t="str">
        <f t="shared" si="280"/>
        <v>Train</v>
      </c>
      <c r="BA422" t="str">
        <f t="shared" si="281"/>
        <v>0-17</v>
      </c>
      <c r="BB422" t="str">
        <f t="shared" si="282"/>
        <v>Blank</v>
      </c>
      <c r="BC422" t="str">
        <f t="shared" si="283"/>
        <v>41-100</v>
      </c>
      <c r="BD422" t="str">
        <f t="shared" si="284"/>
        <v>NY</v>
      </c>
      <c r="BE422" t="str">
        <f t="shared" si="285"/>
        <v>male</v>
      </c>
      <c r="BF422" t="str">
        <f t="shared" si="286"/>
        <v>4, 5, 8</v>
      </c>
      <c r="BG422">
        <f t="shared" si="287"/>
        <v>2</v>
      </c>
      <c r="BH422" t="str">
        <f t="shared" si="288"/>
        <v>S, blank</v>
      </c>
      <c r="BI422">
        <f t="shared" si="289"/>
        <v>3</v>
      </c>
      <c r="BK422">
        <f t="shared" si="290"/>
        <v>-2.8350141766673408E-2</v>
      </c>
      <c r="BL422">
        <f t="shared" si="297"/>
        <v>-0.2148129459049134</v>
      </c>
      <c r="BM422">
        <f t="shared" si="298"/>
        <v>0</v>
      </c>
      <c r="BN422">
        <f t="shared" si="299"/>
        <v>0.41074665915035424</v>
      </c>
      <c r="BO422">
        <f t="shared" si="300"/>
        <v>-1.1543150029727813</v>
      </c>
      <c r="BP422">
        <f t="shared" si="301"/>
        <v>-1.1249195374730028</v>
      </c>
      <c r="BQ422">
        <f t="shared" si="302"/>
        <v>0.42276994263555601</v>
      </c>
      <c r="BR422">
        <f t="shared" si="303"/>
        <v>-0.13196937436222192</v>
      </c>
      <c r="BS422">
        <f t="shared" si="304"/>
        <v>-0.33933712916299258</v>
      </c>
      <c r="BT422">
        <f t="shared" si="291"/>
        <v>-0.52064632557427459</v>
      </c>
      <c r="BV422">
        <f t="shared" si="292"/>
        <v>-2.6808338554309499</v>
      </c>
      <c r="BW422">
        <f t="shared" si="293"/>
        <v>6.8506006225689947E-2</v>
      </c>
      <c r="BX422">
        <f t="shared" si="294"/>
        <v>6.4113824186796481E-2</v>
      </c>
      <c r="BY422">
        <f t="shared" si="295"/>
        <v>0.93588617581320355</v>
      </c>
      <c r="BZ422">
        <f t="shared" si="296"/>
        <v>-6.6261416936455958E-2</v>
      </c>
    </row>
    <row r="423" spans="1:78" x14ac:dyDescent="0.3">
      <c r="A423" t="s">
        <v>2821</v>
      </c>
      <c r="B423" t="s">
        <v>2838</v>
      </c>
      <c r="C423" t="s">
        <v>2851</v>
      </c>
      <c r="D423" t="s">
        <v>2833</v>
      </c>
      <c r="E423" t="s">
        <v>20</v>
      </c>
      <c r="F423" t="s">
        <v>2841</v>
      </c>
      <c r="G423">
        <v>2</v>
      </c>
      <c r="H423" t="s">
        <v>2843</v>
      </c>
      <c r="I423">
        <v>3</v>
      </c>
      <c r="J423">
        <v>-3.7643689058441341</v>
      </c>
      <c r="K423">
        <v>-42.171718189759716</v>
      </c>
      <c r="L423">
        <v>70.538774768379497</v>
      </c>
      <c r="M423">
        <v>57.761363718906857</v>
      </c>
      <c r="N423">
        <v>-108.67008854708662</v>
      </c>
      <c r="O423">
        <v>-259.56209067229281</v>
      </c>
      <c r="P423">
        <v>75.609641767585757</v>
      </c>
      <c r="Q423">
        <v>-22.422560732600829</v>
      </c>
      <c r="R423">
        <v>-67.960368165567971</v>
      </c>
      <c r="S423">
        <v>0</v>
      </c>
      <c r="T423">
        <v>2</v>
      </c>
      <c r="U423" t="s">
        <v>2818</v>
      </c>
      <c r="W423">
        <f t="shared" si="262"/>
        <v>-2.7638923151110589E-2</v>
      </c>
      <c r="X423">
        <f t="shared" si="263"/>
        <v>-0.21927540312111751</v>
      </c>
      <c r="Y423">
        <f t="shared" si="264"/>
        <v>-0.23352397279266615</v>
      </c>
      <c r="Z423">
        <f t="shared" si="265"/>
        <v>0.42018782389584125</v>
      </c>
      <c r="AA423">
        <f t="shared" si="266"/>
        <v>-1.1909036060913412</v>
      </c>
      <c r="AB423">
        <f t="shared" si="267"/>
        <v>-1.1864971059581233</v>
      </c>
      <c r="AC423">
        <f t="shared" si="268"/>
        <v>0.5235349510734969</v>
      </c>
      <c r="AD423">
        <f t="shared" si="269"/>
        <v>-0.14484805481342802</v>
      </c>
      <c r="AE423">
        <f t="shared" si="270"/>
        <v>-0.48361783291079313</v>
      </c>
      <c r="AF423">
        <f t="shared" si="271"/>
        <v>-0.5239687488631376</v>
      </c>
      <c r="AH423">
        <f t="shared" si="272"/>
        <v>-3.0665508727323791</v>
      </c>
      <c r="AI423">
        <f t="shared" si="273"/>
        <v>4.6581543770325681E-2</v>
      </c>
      <c r="AJ423">
        <f t="shared" si="274"/>
        <v>4.4508279405076241E-2</v>
      </c>
      <c r="AK423">
        <f t="shared" si="275"/>
        <v>0.95549172059492371</v>
      </c>
      <c r="AL423">
        <f t="shared" si="276"/>
        <v>-4.5529180336814044E-2</v>
      </c>
      <c r="AN423">
        <f>VLOOKUP(J423,counts!$W$8:$Z$13,4,FALSE)</f>
        <v>53</v>
      </c>
      <c r="AO423">
        <f>VLOOKUP(K423,counts!$W$17:$Z$23,4,FALSE)</f>
        <v>48</v>
      </c>
      <c r="AP423">
        <f>VLOOKUP(L423,counts!$W$27:$Z$33,4,FALSE)</f>
        <v>47</v>
      </c>
      <c r="AQ423">
        <f>VLOOKUP(M423,counts!$W$38:$Z$49,4,FALSE)</f>
        <v>66</v>
      </c>
      <c r="AR423">
        <f>VLOOKUP(N423,counts!$W$53:$Z$54,4,FALSE)</f>
        <v>20</v>
      </c>
      <c r="AS423">
        <f>VLOOKUP(O423,counts!$W$58:$Z$62,4,FALSE)</f>
        <v>20</v>
      </c>
      <c r="AT423">
        <f>VLOOKUP(P423,counts!$W$66:$Z$69,4,FALSE)</f>
        <v>69</v>
      </c>
      <c r="AU423">
        <f>VLOOKUP(Q423,counts!$W$73:$Z$75,4,FALSE)</f>
        <v>50</v>
      </c>
      <c r="AV423">
        <f>VLOOKUP(R423,counts!$W$79:$Z$81,4,FALSE)</f>
        <v>40</v>
      </c>
      <c r="AW423">
        <f t="shared" si="277"/>
        <v>413</v>
      </c>
      <c r="AX423">
        <f t="shared" si="278"/>
        <v>0</v>
      </c>
      <c r="AY423">
        <f t="shared" si="279"/>
        <v>2</v>
      </c>
      <c r="AZ423" t="str">
        <f t="shared" si="280"/>
        <v>Train</v>
      </c>
      <c r="BA423" t="str">
        <f t="shared" si="281"/>
        <v>0-17</v>
      </c>
      <c r="BB423" t="str">
        <f t="shared" si="282"/>
        <v>Blank</v>
      </c>
      <c r="BC423" t="str">
        <f t="shared" si="283"/>
        <v>41-100</v>
      </c>
      <c r="BD423" t="str">
        <f t="shared" si="284"/>
        <v>NY</v>
      </c>
      <c r="BE423" t="str">
        <f t="shared" si="285"/>
        <v>male</v>
      </c>
      <c r="BF423" t="str">
        <f t="shared" si="286"/>
        <v>4, 5, 8</v>
      </c>
      <c r="BG423">
        <f t="shared" si="287"/>
        <v>2</v>
      </c>
      <c r="BH423" t="str">
        <f t="shared" si="288"/>
        <v>S, blank</v>
      </c>
      <c r="BI423">
        <f t="shared" si="289"/>
        <v>3</v>
      </c>
      <c r="BK423">
        <f t="shared" si="290"/>
        <v>-2.8350141766673408E-2</v>
      </c>
      <c r="BL423">
        <f t="shared" si="297"/>
        <v>-0.2148129459049134</v>
      </c>
      <c r="BM423">
        <f t="shared" si="298"/>
        <v>0</v>
      </c>
      <c r="BN423">
        <f t="shared" si="299"/>
        <v>0.41074665915035424</v>
      </c>
      <c r="BO423">
        <f t="shared" si="300"/>
        <v>-1.1543150029727813</v>
      </c>
      <c r="BP423">
        <f t="shared" si="301"/>
        <v>-1.1249195374730028</v>
      </c>
      <c r="BQ423">
        <f t="shared" si="302"/>
        <v>0.42276994263555601</v>
      </c>
      <c r="BR423">
        <f t="shared" si="303"/>
        <v>-0.13196937436222192</v>
      </c>
      <c r="BS423">
        <f t="shared" si="304"/>
        <v>-0.33933712916299258</v>
      </c>
      <c r="BT423">
        <f t="shared" si="291"/>
        <v>-0.52064632557427459</v>
      </c>
      <c r="BV423">
        <f t="shared" si="292"/>
        <v>-2.6808338554309499</v>
      </c>
      <c r="BW423">
        <f t="shared" si="293"/>
        <v>6.8506006225689947E-2</v>
      </c>
      <c r="BX423">
        <f t="shared" si="294"/>
        <v>6.4113824186796481E-2</v>
      </c>
      <c r="BY423">
        <f t="shared" si="295"/>
        <v>0.93588617581320355</v>
      </c>
      <c r="BZ423">
        <f t="shared" si="296"/>
        <v>-6.6261416936455958E-2</v>
      </c>
    </row>
    <row r="424" spans="1:78" x14ac:dyDescent="0.3">
      <c r="A424" t="s">
        <v>2821</v>
      </c>
      <c r="B424" t="s">
        <v>2838</v>
      </c>
      <c r="C424" t="s">
        <v>2851</v>
      </c>
      <c r="D424" t="s">
        <v>2833</v>
      </c>
      <c r="E424" t="s">
        <v>15</v>
      </c>
      <c r="F424" t="s">
        <v>2841</v>
      </c>
      <c r="G424">
        <v>2</v>
      </c>
      <c r="H424" t="s">
        <v>2843</v>
      </c>
      <c r="I424">
        <v>3</v>
      </c>
      <c r="J424">
        <v>-3.7643689058441341</v>
      </c>
      <c r="K424">
        <v>-42.171718189759716</v>
      </c>
      <c r="L424">
        <v>70.538774768379497</v>
      </c>
      <c r="M424">
        <v>57.761363718906857</v>
      </c>
      <c r="N424">
        <v>151.41878811967541</v>
      </c>
      <c r="O424">
        <v>-259.56209067229281</v>
      </c>
      <c r="P424">
        <v>75.609641767585757</v>
      </c>
      <c r="Q424">
        <v>-22.422560732600829</v>
      </c>
      <c r="R424">
        <v>-67.960368165567971</v>
      </c>
      <c r="S424">
        <v>0</v>
      </c>
      <c r="T424">
        <v>2</v>
      </c>
      <c r="U424" t="s">
        <v>2818</v>
      </c>
      <c r="W424">
        <f t="shared" si="262"/>
        <v>-2.7638923151110589E-2</v>
      </c>
      <c r="X424">
        <f t="shared" si="263"/>
        <v>-0.21927540312111751</v>
      </c>
      <c r="Y424">
        <f t="shared" si="264"/>
        <v>-0.23352397279266615</v>
      </c>
      <c r="Z424">
        <f t="shared" si="265"/>
        <v>0.42018782389584125</v>
      </c>
      <c r="AA424">
        <f t="shared" si="266"/>
        <v>1.6593819257225275</v>
      </c>
      <c r="AB424">
        <f t="shared" si="267"/>
        <v>-1.1864971059581233</v>
      </c>
      <c r="AC424">
        <f t="shared" si="268"/>
        <v>0.5235349510734969</v>
      </c>
      <c r="AD424">
        <f t="shared" si="269"/>
        <v>-0.14484805481342802</v>
      </c>
      <c r="AE424">
        <f t="shared" si="270"/>
        <v>-0.48361783291079313</v>
      </c>
      <c r="AF424">
        <f t="shared" si="271"/>
        <v>-0.5239687488631376</v>
      </c>
      <c r="AH424">
        <f t="shared" si="272"/>
        <v>-0.21626534091851052</v>
      </c>
      <c r="AI424">
        <f t="shared" si="273"/>
        <v>0.80552153569011609</v>
      </c>
      <c r="AJ424">
        <f t="shared" si="274"/>
        <v>0.44614341051447243</v>
      </c>
      <c r="AK424">
        <f t="shared" si="275"/>
        <v>0.55385658948552763</v>
      </c>
      <c r="AL424">
        <f t="shared" si="276"/>
        <v>-0.59084948949039062</v>
      </c>
      <c r="AN424">
        <f>VLOOKUP(J424,counts!$W$8:$Z$13,4,FALSE)</f>
        <v>53</v>
      </c>
      <c r="AO424">
        <f>VLOOKUP(K424,counts!$W$17:$Z$23,4,FALSE)</f>
        <v>48</v>
      </c>
      <c r="AP424">
        <f>VLOOKUP(L424,counts!$W$27:$Z$33,4,FALSE)</f>
        <v>47</v>
      </c>
      <c r="AQ424">
        <f>VLOOKUP(M424,counts!$W$38:$Z$49,4,FALSE)</f>
        <v>66</v>
      </c>
      <c r="AR424">
        <f>VLOOKUP(N424,counts!$W$53:$Z$54,4,FALSE)</f>
        <v>102</v>
      </c>
      <c r="AS424">
        <f>VLOOKUP(O424,counts!$W$58:$Z$62,4,FALSE)</f>
        <v>20</v>
      </c>
      <c r="AT424">
        <f>VLOOKUP(P424,counts!$W$66:$Z$69,4,FALSE)</f>
        <v>69</v>
      </c>
      <c r="AU424">
        <f>VLOOKUP(Q424,counts!$W$73:$Z$75,4,FALSE)</f>
        <v>50</v>
      </c>
      <c r="AV424">
        <f>VLOOKUP(R424,counts!$W$79:$Z$81,4,FALSE)</f>
        <v>40</v>
      </c>
      <c r="AW424">
        <f t="shared" si="277"/>
        <v>495</v>
      </c>
      <c r="AX424">
        <f t="shared" si="278"/>
        <v>0</v>
      </c>
      <c r="AY424">
        <f t="shared" si="279"/>
        <v>2</v>
      </c>
      <c r="AZ424" t="str">
        <f t="shared" si="280"/>
        <v>Train</v>
      </c>
      <c r="BA424" t="str">
        <f t="shared" si="281"/>
        <v>0-17</v>
      </c>
      <c r="BB424" t="str">
        <f t="shared" si="282"/>
        <v>Blank</v>
      </c>
      <c r="BC424" t="str">
        <f t="shared" si="283"/>
        <v>41-100</v>
      </c>
      <c r="BD424" t="str">
        <f t="shared" si="284"/>
        <v>NY</v>
      </c>
      <c r="BE424" t="str">
        <f t="shared" si="285"/>
        <v>female</v>
      </c>
      <c r="BF424" t="str">
        <f t="shared" si="286"/>
        <v>4, 5, 8</v>
      </c>
      <c r="BG424">
        <f t="shared" si="287"/>
        <v>2</v>
      </c>
      <c r="BH424" t="str">
        <f t="shared" si="288"/>
        <v>S, blank</v>
      </c>
      <c r="BI424">
        <f t="shared" si="289"/>
        <v>3</v>
      </c>
      <c r="BK424">
        <f t="shared" si="290"/>
        <v>-2.8350141766673408E-2</v>
      </c>
      <c r="BL424">
        <f t="shared" si="297"/>
        <v>-0.2148129459049134</v>
      </c>
      <c r="BM424">
        <f t="shared" si="298"/>
        <v>0</v>
      </c>
      <c r="BN424">
        <f t="shared" si="299"/>
        <v>0.41074665915035424</v>
      </c>
      <c r="BO424">
        <f t="shared" si="300"/>
        <v>1.608400077660413</v>
      </c>
      <c r="BP424">
        <f t="shared" si="301"/>
        <v>-1.1249195374730028</v>
      </c>
      <c r="BQ424">
        <f t="shared" si="302"/>
        <v>0.42276994263555601</v>
      </c>
      <c r="BR424">
        <f t="shared" si="303"/>
        <v>-0.13196937436222192</v>
      </c>
      <c r="BS424">
        <f t="shared" si="304"/>
        <v>-0.33933712916299258</v>
      </c>
      <c r="BT424">
        <f t="shared" si="291"/>
        <v>-0.52064632557427459</v>
      </c>
      <c r="BV424">
        <f t="shared" si="292"/>
        <v>8.1881225202244723E-2</v>
      </c>
      <c r="BW424">
        <f t="shared" si="293"/>
        <v>1.0853268926914694</v>
      </c>
      <c r="BX424">
        <f t="shared" si="294"/>
        <v>0.52045887697284254</v>
      </c>
      <c r="BY424">
        <f t="shared" si="295"/>
        <v>0.47954112302715746</v>
      </c>
      <c r="BZ424">
        <f t="shared" si="296"/>
        <v>-0.73492562602703748</v>
      </c>
    </row>
    <row r="425" spans="1:78" x14ac:dyDescent="0.3">
      <c r="A425" t="s">
        <v>2821</v>
      </c>
      <c r="B425" t="s">
        <v>2838</v>
      </c>
      <c r="C425" t="s">
        <v>2851</v>
      </c>
      <c r="D425" t="s">
        <v>2833</v>
      </c>
      <c r="E425" t="s">
        <v>20</v>
      </c>
      <c r="F425" t="s">
        <v>2841</v>
      </c>
      <c r="G425">
        <v>2</v>
      </c>
      <c r="H425" t="s">
        <v>2843</v>
      </c>
      <c r="I425">
        <v>3</v>
      </c>
      <c r="J425">
        <v>-3.7643689058441341</v>
      </c>
      <c r="K425">
        <v>-42.171718189759716</v>
      </c>
      <c r="L425">
        <v>70.538774768379497</v>
      </c>
      <c r="M425">
        <v>57.761363718906857</v>
      </c>
      <c r="N425">
        <v>-108.67008854708662</v>
      </c>
      <c r="O425">
        <v>-259.56209067229281</v>
      </c>
      <c r="P425">
        <v>75.609641767585757</v>
      </c>
      <c r="Q425">
        <v>-22.422560732600829</v>
      </c>
      <c r="R425">
        <v>-67.960368165567971</v>
      </c>
      <c r="S425">
        <v>0</v>
      </c>
      <c r="T425">
        <v>2</v>
      </c>
      <c r="U425" t="s">
        <v>2818</v>
      </c>
      <c r="W425">
        <f t="shared" si="262"/>
        <v>-2.7638923151110589E-2</v>
      </c>
      <c r="X425">
        <f t="shared" si="263"/>
        <v>-0.21927540312111751</v>
      </c>
      <c r="Y425">
        <f t="shared" si="264"/>
        <v>-0.23352397279266615</v>
      </c>
      <c r="Z425">
        <f t="shared" si="265"/>
        <v>0.42018782389584125</v>
      </c>
      <c r="AA425">
        <f t="shared" si="266"/>
        <v>-1.1909036060913412</v>
      </c>
      <c r="AB425">
        <f t="shared" si="267"/>
        <v>-1.1864971059581233</v>
      </c>
      <c r="AC425">
        <f t="shared" si="268"/>
        <v>0.5235349510734969</v>
      </c>
      <c r="AD425">
        <f t="shared" si="269"/>
        <v>-0.14484805481342802</v>
      </c>
      <c r="AE425">
        <f t="shared" si="270"/>
        <v>-0.48361783291079313</v>
      </c>
      <c r="AF425">
        <f t="shared" si="271"/>
        <v>-0.5239687488631376</v>
      </c>
      <c r="AH425">
        <f t="shared" si="272"/>
        <v>-3.0665508727323791</v>
      </c>
      <c r="AI425">
        <f t="shared" si="273"/>
        <v>4.6581543770325681E-2</v>
      </c>
      <c r="AJ425">
        <f t="shared" si="274"/>
        <v>4.4508279405076241E-2</v>
      </c>
      <c r="AK425">
        <f t="shared" si="275"/>
        <v>0.95549172059492371</v>
      </c>
      <c r="AL425">
        <f t="shared" si="276"/>
        <v>-4.5529180336814044E-2</v>
      </c>
      <c r="AN425">
        <f>VLOOKUP(J425,counts!$W$8:$Z$13,4,FALSE)</f>
        <v>53</v>
      </c>
      <c r="AO425">
        <f>VLOOKUP(K425,counts!$W$17:$Z$23,4,FALSE)</f>
        <v>48</v>
      </c>
      <c r="AP425">
        <f>VLOOKUP(L425,counts!$W$27:$Z$33,4,FALSE)</f>
        <v>47</v>
      </c>
      <c r="AQ425">
        <f>VLOOKUP(M425,counts!$W$38:$Z$49,4,FALSE)</f>
        <v>66</v>
      </c>
      <c r="AR425">
        <f>VLOOKUP(N425,counts!$W$53:$Z$54,4,FALSE)</f>
        <v>20</v>
      </c>
      <c r="AS425">
        <f>VLOOKUP(O425,counts!$W$58:$Z$62,4,FALSE)</f>
        <v>20</v>
      </c>
      <c r="AT425">
        <f>VLOOKUP(P425,counts!$W$66:$Z$69,4,FALSE)</f>
        <v>69</v>
      </c>
      <c r="AU425">
        <f>VLOOKUP(Q425,counts!$W$73:$Z$75,4,FALSE)</f>
        <v>50</v>
      </c>
      <c r="AV425">
        <f>VLOOKUP(R425,counts!$W$79:$Z$81,4,FALSE)</f>
        <v>40</v>
      </c>
      <c r="AW425">
        <f t="shared" si="277"/>
        <v>413</v>
      </c>
      <c r="AX425">
        <f t="shared" si="278"/>
        <v>0</v>
      </c>
      <c r="AY425">
        <f t="shared" si="279"/>
        <v>2</v>
      </c>
      <c r="AZ425" t="str">
        <f t="shared" si="280"/>
        <v>Train</v>
      </c>
      <c r="BA425" t="str">
        <f t="shared" si="281"/>
        <v>0-17</v>
      </c>
      <c r="BB425" t="str">
        <f t="shared" si="282"/>
        <v>Blank</v>
      </c>
      <c r="BC425" t="str">
        <f t="shared" si="283"/>
        <v>41-100</v>
      </c>
      <c r="BD425" t="str">
        <f t="shared" si="284"/>
        <v>NY</v>
      </c>
      <c r="BE425" t="str">
        <f t="shared" si="285"/>
        <v>male</v>
      </c>
      <c r="BF425" t="str">
        <f t="shared" si="286"/>
        <v>4, 5, 8</v>
      </c>
      <c r="BG425">
        <f t="shared" si="287"/>
        <v>2</v>
      </c>
      <c r="BH425" t="str">
        <f t="shared" si="288"/>
        <v>S, blank</v>
      </c>
      <c r="BI425">
        <f t="shared" si="289"/>
        <v>3</v>
      </c>
      <c r="BK425">
        <f t="shared" si="290"/>
        <v>-2.8350141766673408E-2</v>
      </c>
      <c r="BL425">
        <f t="shared" si="297"/>
        <v>-0.2148129459049134</v>
      </c>
      <c r="BM425">
        <f t="shared" si="298"/>
        <v>0</v>
      </c>
      <c r="BN425">
        <f t="shared" si="299"/>
        <v>0.41074665915035424</v>
      </c>
      <c r="BO425">
        <f t="shared" si="300"/>
        <v>-1.1543150029727813</v>
      </c>
      <c r="BP425">
        <f t="shared" si="301"/>
        <v>-1.1249195374730028</v>
      </c>
      <c r="BQ425">
        <f t="shared" si="302"/>
        <v>0.42276994263555601</v>
      </c>
      <c r="BR425">
        <f t="shared" si="303"/>
        <v>-0.13196937436222192</v>
      </c>
      <c r="BS425">
        <f t="shared" si="304"/>
        <v>-0.33933712916299258</v>
      </c>
      <c r="BT425">
        <f t="shared" si="291"/>
        <v>-0.52064632557427459</v>
      </c>
      <c r="BV425">
        <f t="shared" si="292"/>
        <v>-2.6808338554309499</v>
      </c>
      <c r="BW425">
        <f t="shared" si="293"/>
        <v>6.8506006225689947E-2</v>
      </c>
      <c r="BX425">
        <f t="shared" si="294"/>
        <v>6.4113824186796481E-2</v>
      </c>
      <c r="BY425">
        <f t="shared" si="295"/>
        <v>0.93588617581320355</v>
      </c>
      <c r="BZ425">
        <f t="shared" si="296"/>
        <v>-6.6261416936455958E-2</v>
      </c>
    </row>
    <row r="426" spans="1:78" x14ac:dyDescent="0.3">
      <c r="A426" t="s">
        <v>2811</v>
      </c>
      <c r="B426" t="s">
        <v>2838</v>
      </c>
      <c r="C426" t="s">
        <v>2850</v>
      </c>
      <c r="D426" t="s">
        <v>2838</v>
      </c>
      <c r="E426" t="s">
        <v>15</v>
      </c>
      <c r="F426">
        <v>1</v>
      </c>
      <c r="G426">
        <v>0</v>
      </c>
      <c r="H426" t="s">
        <v>2843</v>
      </c>
      <c r="I426">
        <v>3</v>
      </c>
      <c r="J426">
        <v>-13.385578549662212</v>
      </c>
      <c r="K426">
        <v>-42.171718189759716</v>
      </c>
      <c r="L426">
        <v>-9.6115457513775127</v>
      </c>
      <c r="M426">
        <v>-33.757758935166962</v>
      </c>
      <c r="N426">
        <v>151.41878811967541</v>
      </c>
      <c r="O426">
        <v>48.695090775187893</v>
      </c>
      <c r="P426">
        <v>-22.013681658285037</v>
      </c>
      <c r="Q426">
        <v>-22.422560732600829</v>
      </c>
      <c r="R426">
        <v>-67.960368165567971</v>
      </c>
      <c r="S426">
        <v>1</v>
      </c>
      <c r="T426">
        <v>2</v>
      </c>
      <c r="U426" t="s">
        <v>2818</v>
      </c>
      <c r="W426">
        <f t="shared" si="262"/>
        <v>-9.8280212731782335E-2</v>
      </c>
      <c r="X426">
        <f t="shared" si="263"/>
        <v>-0.21927540312111751</v>
      </c>
      <c r="Y426">
        <f t="shared" si="264"/>
        <v>3.1819752411496448E-2</v>
      </c>
      <c r="Z426">
        <f t="shared" si="265"/>
        <v>-0.24557244416175711</v>
      </c>
      <c r="AA426">
        <f t="shared" si="266"/>
        <v>1.6593819257225275</v>
      </c>
      <c r="AB426">
        <f t="shared" si="267"/>
        <v>0.222592537028351</v>
      </c>
      <c r="AC426">
        <f t="shared" si="268"/>
        <v>-0.15242674717787899</v>
      </c>
      <c r="AD426">
        <f t="shared" si="269"/>
        <v>-0.14484805481342802</v>
      </c>
      <c r="AE426">
        <f t="shared" si="270"/>
        <v>-0.48361783291079313</v>
      </c>
      <c r="AF426">
        <f t="shared" si="271"/>
        <v>-0.5239687488631376</v>
      </c>
      <c r="AH426">
        <f t="shared" si="272"/>
        <v>4.5804771382479958E-2</v>
      </c>
      <c r="AI426">
        <f t="shared" si="273"/>
        <v>1.0468700120201555</v>
      </c>
      <c r="AJ426">
        <f t="shared" si="274"/>
        <v>0.51144919114181975</v>
      </c>
      <c r="AK426">
        <f t="shared" si="275"/>
        <v>0.51144919114181975</v>
      </c>
      <c r="AL426">
        <f t="shared" si="276"/>
        <v>-0.6705070315803815</v>
      </c>
      <c r="AN426">
        <f>VLOOKUP(J426,counts!$W$8:$Z$13,4,FALSE)</f>
        <v>51</v>
      </c>
      <c r="AO426">
        <f>VLOOKUP(K426,counts!$W$17:$Z$23,4,FALSE)</f>
        <v>48</v>
      </c>
      <c r="AP426">
        <f>VLOOKUP(L426,counts!$W$27:$Z$33,4,FALSE)</f>
        <v>55</v>
      </c>
      <c r="AQ426">
        <f>VLOOKUP(M426,counts!$W$38:$Z$49,4,FALSE)</f>
        <v>47</v>
      </c>
      <c r="AR426">
        <f>VLOOKUP(N426,counts!$W$53:$Z$54,4,FALSE)</f>
        <v>102</v>
      </c>
      <c r="AS426">
        <f>VLOOKUP(O426,counts!$W$58:$Z$62,4,FALSE)</f>
        <v>61</v>
      </c>
      <c r="AT426">
        <f>VLOOKUP(P426,counts!$W$66:$Z$69,4,FALSE)</f>
        <v>50</v>
      </c>
      <c r="AU426">
        <f>VLOOKUP(Q426,counts!$W$73:$Z$75,4,FALSE)</f>
        <v>50</v>
      </c>
      <c r="AV426">
        <f>VLOOKUP(R426,counts!$W$79:$Z$81,4,FALSE)</f>
        <v>40</v>
      </c>
      <c r="AW426">
        <f t="shared" si="277"/>
        <v>504</v>
      </c>
      <c r="AX426">
        <f t="shared" si="278"/>
        <v>1</v>
      </c>
      <c r="AY426">
        <f t="shared" si="279"/>
        <v>2</v>
      </c>
      <c r="AZ426" t="str">
        <f t="shared" si="280"/>
        <v>Train</v>
      </c>
      <c r="BA426" t="str">
        <f t="shared" si="281"/>
        <v>41-50</v>
      </c>
      <c r="BB426" t="str">
        <f t="shared" si="282"/>
        <v>Blank</v>
      </c>
      <c r="BC426" t="str">
        <f t="shared" si="283"/>
        <v>11-20</v>
      </c>
      <c r="BD426" t="str">
        <f t="shared" si="284"/>
        <v>Blank</v>
      </c>
      <c r="BE426" t="str">
        <f t="shared" si="285"/>
        <v>female</v>
      </c>
      <c r="BF426">
        <f t="shared" si="286"/>
        <v>1</v>
      </c>
      <c r="BG426">
        <f t="shared" si="287"/>
        <v>0</v>
      </c>
      <c r="BH426" t="str">
        <f t="shared" si="288"/>
        <v>S, blank</v>
      </c>
      <c r="BI426">
        <f t="shared" si="289"/>
        <v>3</v>
      </c>
      <c r="BK426">
        <f t="shared" si="290"/>
        <v>-0.10080920839685074</v>
      </c>
      <c r="BL426">
        <f t="shared" si="297"/>
        <v>-0.2148129459049134</v>
      </c>
      <c r="BM426">
        <f t="shared" si="298"/>
        <v>0</v>
      </c>
      <c r="BN426">
        <f t="shared" si="299"/>
        <v>-0.24005469764357676</v>
      </c>
      <c r="BO426">
        <f t="shared" si="300"/>
        <v>1.608400077660413</v>
      </c>
      <c r="BP426">
        <f t="shared" si="301"/>
        <v>0.21104029039891525</v>
      </c>
      <c r="BQ426">
        <f t="shared" si="302"/>
        <v>-0.12308910231949276</v>
      </c>
      <c r="BR426">
        <f t="shared" si="303"/>
        <v>-0.13196937436222192</v>
      </c>
      <c r="BS426">
        <f t="shared" si="304"/>
        <v>-0.33933712916299258</v>
      </c>
      <c r="BT426">
        <f t="shared" si="291"/>
        <v>-0.52064632557427459</v>
      </c>
      <c r="BV426">
        <f t="shared" si="292"/>
        <v>0.14872158469500585</v>
      </c>
      <c r="BW426">
        <f t="shared" si="293"/>
        <v>1.160349885065453</v>
      </c>
      <c r="BX426">
        <f t="shared" si="294"/>
        <v>0.53711201740374448</v>
      </c>
      <c r="BY426">
        <f t="shared" si="295"/>
        <v>0.53711201740374448</v>
      </c>
      <c r="BZ426">
        <f t="shared" si="296"/>
        <v>-0.62154860770970288</v>
      </c>
    </row>
    <row r="427" spans="1:78" x14ac:dyDescent="0.3">
      <c r="A427" t="s">
        <v>2821</v>
      </c>
      <c r="B427" t="s">
        <v>2838</v>
      </c>
      <c r="C427" t="s">
        <v>2825</v>
      </c>
      <c r="D427" t="s">
        <v>2838</v>
      </c>
      <c r="E427" t="s">
        <v>15</v>
      </c>
      <c r="F427">
        <v>0</v>
      </c>
      <c r="G427">
        <v>0</v>
      </c>
      <c r="H427" t="s">
        <v>2843</v>
      </c>
      <c r="I427">
        <v>3</v>
      </c>
      <c r="J427">
        <v>-3.7643689058441341</v>
      </c>
      <c r="K427">
        <v>-42.171718189759716</v>
      </c>
      <c r="L427">
        <v>-82.840254641099079</v>
      </c>
      <c r="M427">
        <v>-33.757758935166962</v>
      </c>
      <c r="N427">
        <v>151.41878811967541</v>
      </c>
      <c r="O427">
        <v>-14.754319664473872</v>
      </c>
      <c r="P427">
        <v>-22.013681658285037</v>
      </c>
      <c r="Q427">
        <v>-22.422560732600829</v>
      </c>
      <c r="R427">
        <v>-67.960368165567971</v>
      </c>
      <c r="S427">
        <v>0</v>
      </c>
      <c r="T427">
        <v>2</v>
      </c>
      <c r="U427" t="s">
        <v>2818</v>
      </c>
      <c r="W427">
        <f t="shared" si="262"/>
        <v>-2.7638923151110589E-2</v>
      </c>
      <c r="X427">
        <f t="shared" si="263"/>
        <v>-0.21927540312111751</v>
      </c>
      <c r="Y427">
        <f t="shared" si="264"/>
        <v>0.27424895647063957</v>
      </c>
      <c r="Z427">
        <f t="shared" si="265"/>
        <v>-0.24557244416175711</v>
      </c>
      <c r="AA427">
        <f t="shared" si="266"/>
        <v>1.6593819257225275</v>
      </c>
      <c r="AB427">
        <f t="shared" si="267"/>
        <v>-6.7444200102322438E-2</v>
      </c>
      <c r="AC427">
        <f t="shared" si="268"/>
        <v>-0.15242674717787899</v>
      </c>
      <c r="AD427">
        <f t="shared" si="269"/>
        <v>-0.14484805481342802</v>
      </c>
      <c r="AE427">
        <f t="shared" si="270"/>
        <v>-0.48361783291079313</v>
      </c>
      <c r="AF427">
        <f t="shared" si="271"/>
        <v>-0.5239687488631376</v>
      </c>
      <c r="AH427">
        <f t="shared" si="272"/>
        <v>6.8838527891621593E-2</v>
      </c>
      <c r="AI427">
        <f t="shared" si="273"/>
        <v>1.0712632160518178</v>
      </c>
      <c r="AJ427">
        <f t="shared" si="274"/>
        <v>0.51720283919000354</v>
      </c>
      <c r="AK427">
        <f t="shared" si="275"/>
        <v>0.48279716080999646</v>
      </c>
      <c r="AL427">
        <f t="shared" si="276"/>
        <v>-0.72815867045128702</v>
      </c>
      <c r="AN427">
        <f>VLOOKUP(J427,counts!$W$8:$Z$13,4,FALSE)</f>
        <v>53</v>
      </c>
      <c r="AO427">
        <f>VLOOKUP(K427,counts!$W$17:$Z$23,4,FALSE)</f>
        <v>48</v>
      </c>
      <c r="AP427">
        <f>VLOOKUP(L427,counts!$W$27:$Z$33,4,FALSE)</f>
        <v>62</v>
      </c>
      <c r="AQ427">
        <f>VLOOKUP(M427,counts!$W$38:$Z$49,4,FALSE)</f>
        <v>47</v>
      </c>
      <c r="AR427">
        <f>VLOOKUP(N427,counts!$W$53:$Z$54,4,FALSE)</f>
        <v>102</v>
      </c>
      <c r="AS427">
        <f>VLOOKUP(O427,counts!$W$58:$Z$62,4,FALSE)</f>
        <v>52</v>
      </c>
      <c r="AT427">
        <f>VLOOKUP(P427,counts!$W$66:$Z$69,4,FALSE)</f>
        <v>50</v>
      </c>
      <c r="AU427">
        <f>VLOOKUP(Q427,counts!$W$73:$Z$75,4,FALSE)</f>
        <v>50</v>
      </c>
      <c r="AV427">
        <f>VLOOKUP(R427,counts!$W$79:$Z$81,4,FALSE)</f>
        <v>40</v>
      </c>
      <c r="AW427">
        <f t="shared" si="277"/>
        <v>504</v>
      </c>
      <c r="AX427">
        <f t="shared" si="278"/>
        <v>0</v>
      </c>
      <c r="AY427">
        <f t="shared" si="279"/>
        <v>2</v>
      </c>
      <c r="AZ427" t="str">
        <f t="shared" si="280"/>
        <v>Train</v>
      </c>
      <c r="BA427" t="str">
        <f t="shared" si="281"/>
        <v>0-17</v>
      </c>
      <c r="BB427" t="str">
        <f t="shared" si="282"/>
        <v>Blank</v>
      </c>
      <c r="BC427" t="str">
        <f t="shared" si="283"/>
        <v>0-10</v>
      </c>
      <c r="BD427" t="str">
        <f t="shared" si="284"/>
        <v>Blank</v>
      </c>
      <c r="BE427" t="str">
        <f t="shared" si="285"/>
        <v>female</v>
      </c>
      <c r="BF427">
        <f t="shared" si="286"/>
        <v>0</v>
      </c>
      <c r="BG427">
        <f t="shared" si="287"/>
        <v>0</v>
      </c>
      <c r="BH427" t="str">
        <f t="shared" si="288"/>
        <v>S, blank</v>
      </c>
      <c r="BI427">
        <f t="shared" si="289"/>
        <v>3</v>
      </c>
      <c r="BK427">
        <f t="shared" si="290"/>
        <v>-2.8350141766673408E-2</v>
      </c>
      <c r="BL427">
        <f t="shared" si="297"/>
        <v>-0.2148129459049134</v>
      </c>
      <c r="BM427">
        <f t="shared" si="298"/>
        <v>0</v>
      </c>
      <c r="BN427">
        <f t="shared" si="299"/>
        <v>-0.24005469764357676</v>
      </c>
      <c r="BO427">
        <f t="shared" si="300"/>
        <v>1.608400077660413</v>
      </c>
      <c r="BP427">
        <f t="shared" si="301"/>
        <v>-6.3943938845999151E-2</v>
      </c>
      <c r="BQ427">
        <f t="shared" si="302"/>
        <v>-0.12308910231949276</v>
      </c>
      <c r="BR427">
        <f t="shared" si="303"/>
        <v>-0.13196937436222192</v>
      </c>
      <c r="BS427">
        <f t="shared" si="304"/>
        <v>-0.33933712916299258</v>
      </c>
      <c r="BT427">
        <f t="shared" si="291"/>
        <v>-0.52064632557427459</v>
      </c>
      <c r="BV427">
        <f t="shared" si="292"/>
        <v>-5.3803577919731616E-2</v>
      </c>
      <c r="BW427">
        <f t="shared" si="293"/>
        <v>0.9476182213650064</v>
      </c>
      <c r="BX427">
        <f t="shared" si="294"/>
        <v>0.48655234941315106</v>
      </c>
      <c r="BY427">
        <f t="shared" si="295"/>
        <v>0.51344765058684894</v>
      </c>
      <c r="BZ427">
        <f t="shared" si="296"/>
        <v>-0.66660720108722682</v>
      </c>
    </row>
    <row r="428" spans="1:78" x14ac:dyDescent="0.3">
      <c r="A428" t="s">
        <v>2820</v>
      </c>
      <c r="B428" t="s">
        <v>2838</v>
      </c>
      <c r="C428" t="s">
        <v>2825</v>
      </c>
      <c r="D428" t="s">
        <v>2838</v>
      </c>
      <c r="E428" t="s">
        <v>15</v>
      </c>
      <c r="F428">
        <v>0</v>
      </c>
      <c r="G428">
        <v>0</v>
      </c>
      <c r="H428" t="s">
        <v>2843</v>
      </c>
      <c r="I428">
        <v>3</v>
      </c>
      <c r="J428">
        <v>-11.613432440426715</v>
      </c>
      <c r="K428">
        <v>-42.171718189759716</v>
      </c>
      <c r="L428">
        <v>-82.840254641099079</v>
      </c>
      <c r="M428">
        <v>-33.757758935166962</v>
      </c>
      <c r="N428">
        <v>151.41878811967541</v>
      </c>
      <c r="O428">
        <v>-14.754319664473872</v>
      </c>
      <c r="P428">
        <v>-22.013681658285037</v>
      </c>
      <c r="Q428">
        <v>-22.422560732600829</v>
      </c>
      <c r="R428">
        <v>-67.960368165567971</v>
      </c>
      <c r="S428">
        <v>0</v>
      </c>
      <c r="T428">
        <v>2</v>
      </c>
      <c r="U428" t="s">
        <v>2818</v>
      </c>
      <c r="W428">
        <f t="shared" si="262"/>
        <v>-8.5268679762827468E-2</v>
      </c>
      <c r="X428">
        <f t="shared" si="263"/>
        <v>-0.21927540312111751</v>
      </c>
      <c r="Y428">
        <f t="shared" si="264"/>
        <v>0.27424895647063957</v>
      </c>
      <c r="Z428">
        <f t="shared" si="265"/>
        <v>-0.24557244416175711</v>
      </c>
      <c r="AA428">
        <f t="shared" si="266"/>
        <v>1.6593819257225275</v>
      </c>
      <c r="AB428">
        <f t="shared" si="267"/>
        <v>-6.7444200102322438E-2</v>
      </c>
      <c r="AC428">
        <f t="shared" si="268"/>
        <v>-0.15242674717787899</v>
      </c>
      <c r="AD428">
        <f t="shared" si="269"/>
        <v>-0.14484805481342802</v>
      </c>
      <c r="AE428">
        <f t="shared" si="270"/>
        <v>-0.48361783291079313</v>
      </c>
      <c r="AF428">
        <f t="shared" si="271"/>
        <v>-0.5239687488631376</v>
      </c>
      <c r="AH428">
        <f t="shared" si="272"/>
        <v>1.1208771279904828E-2</v>
      </c>
      <c r="AI428">
        <f t="shared" si="273"/>
        <v>1.0112718249211061</v>
      </c>
      <c r="AJ428">
        <f t="shared" si="274"/>
        <v>0.50280216348219064</v>
      </c>
      <c r="AK428">
        <f t="shared" si="275"/>
        <v>0.49719783651780936</v>
      </c>
      <c r="AL428">
        <f t="shared" si="276"/>
        <v>-0.69876727068688771</v>
      </c>
      <c r="AN428">
        <f>VLOOKUP(J428,counts!$W$8:$Z$13,4,FALSE)</f>
        <v>52</v>
      </c>
      <c r="AO428">
        <f>VLOOKUP(K428,counts!$W$17:$Z$23,4,FALSE)</f>
        <v>48</v>
      </c>
      <c r="AP428">
        <f>VLOOKUP(L428,counts!$W$27:$Z$33,4,FALSE)</f>
        <v>62</v>
      </c>
      <c r="AQ428">
        <f>VLOOKUP(M428,counts!$W$38:$Z$49,4,FALSE)</f>
        <v>47</v>
      </c>
      <c r="AR428">
        <f>VLOOKUP(N428,counts!$W$53:$Z$54,4,FALSE)</f>
        <v>102</v>
      </c>
      <c r="AS428">
        <f>VLOOKUP(O428,counts!$W$58:$Z$62,4,FALSE)</f>
        <v>52</v>
      </c>
      <c r="AT428">
        <f>VLOOKUP(P428,counts!$W$66:$Z$69,4,FALSE)</f>
        <v>50</v>
      </c>
      <c r="AU428">
        <f>VLOOKUP(Q428,counts!$W$73:$Z$75,4,FALSE)</f>
        <v>50</v>
      </c>
      <c r="AV428">
        <f>VLOOKUP(R428,counts!$W$79:$Z$81,4,FALSE)</f>
        <v>40</v>
      </c>
      <c r="AW428">
        <f t="shared" si="277"/>
        <v>503</v>
      </c>
      <c r="AX428">
        <f t="shared" si="278"/>
        <v>0</v>
      </c>
      <c r="AY428">
        <f t="shared" si="279"/>
        <v>2</v>
      </c>
      <c r="AZ428" t="str">
        <f t="shared" si="280"/>
        <v>Train</v>
      </c>
      <c r="BA428" t="str">
        <f t="shared" si="281"/>
        <v>18-30</v>
      </c>
      <c r="BB428" t="str">
        <f t="shared" si="282"/>
        <v>Blank</v>
      </c>
      <c r="BC428" t="str">
        <f t="shared" si="283"/>
        <v>0-10</v>
      </c>
      <c r="BD428" t="str">
        <f t="shared" si="284"/>
        <v>Blank</v>
      </c>
      <c r="BE428" t="str">
        <f t="shared" si="285"/>
        <v>female</v>
      </c>
      <c r="BF428">
        <f t="shared" si="286"/>
        <v>0</v>
      </c>
      <c r="BG428">
        <f t="shared" si="287"/>
        <v>0</v>
      </c>
      <c r="BH428" t="str">
        <f t="shared" si="288"/>
        <v>S, blank</v>
      </c>
      <c r="BI428">
        <f t="shared" si="289"/>
        <v>3</v>
      </c>
      <c r="BK428">
        <f t="shared" si="290"/>
        <v>-8.7462856143731463E-2</v>
      </c>
      <c r="BL428">
        <f t="shared" si="297"/>
        <v>-0.2148129459049134</v>
      </c>
      <c r="BM428">
        <f t="shared" si="298"/>
        <v>0</v>
      </c>
      <c r="BN428">
        <f t="shared" si="299"/>
        <v>-0.24005469764357676</v>
      </c>
      <c r="BO428">
        <f t="shared" si="300"/>
        <v>1.608400077660413</v>
      </c>
      <c r="BP428">
        <f t="shared" si="301"/>
        <v>-6.3943938845999151E-2</v>
      </c>
      <c r="BQ428">
        <f t="shared" si="302"/>
        <v>-0.12308910231949276</v>
      </c>
      <c r="BR428">
        <f t="shared" si="303"/>
        <v>-0.13196937436222192</v>
      </c>
      <c r="BS428">
        <f t="shared" si="304"/>
        <v>-0.33933712916299258</v>
      </c>
      <c r="BT428">
        <f t="shared" si="291"/>
        <v>-0.52064632557427459</v>
      </c>
      <c r="BV428">
        <f t="shared" si="292"/>
        <v>-0.11291629229678962</v>
      </c>
      <c r="BW428">
        <f t="shared" si="293"/>
        <v>0.89322542683562622</v>
      </c>
      <c r="BX428">
        <f t="shared" si="294"/>
        <v>0.47180088233263412</v>
      </c>
      <c r="BY428">
        <f t="shared" si="295"/>
        <v>0.52819911766736594</v>
      </c>
      <c r="BZ428">
        <f t="shared" si="296"/>
        <v>-0.63828194957228779</v>
      </c>
    </row>
    <row r="429" spans="1:78" x14ac:dyDescent="0.3">
      <c r="A429" t="s">
        <v>2821</v>
      </c>
      <c r="B429" t="s">
        <v>2838</v>
      </c>
      <c r="C429" t="s">
        <v>2825</v>
      </c>
      <c r="D429" t="s">
        <v>2838</v>
      </c>
      <c r="E429" t="s">
        <v>15</v>
      </c>
      <c r="F429">
        <v>0</v>
      </c>
      <c r="G429">
        <v>0</v>
      </c>
      <c r="H429" t="s">
        <v>527</v>
      </c>
      <c r="I429">
        <v>3</v>
      </c>
      <c r="J429">
        <v>-3.7643689058441341</v>
      </c>
      <c r="K429">
        <v>-42.171718189759716</v>
      </c>
      <c r="L429">
        <v>-82.840254641099079</v>
      </c>
      <c r="M429">
        <v>-33.757758935166962</v>
      </c>
      <c r="N429">
        <v>151.41878811967541</v>
      </c>
      <c r="O429">
        <v>-14.754319664473872</v>
      </c>
      <c r="P429">
        <v>-22.013681658285037</v>
      </c>
      <c r="Q429">
        <v>-11.405315820044242</v>
      </c>
      <c r="R429">
        <v>-67.960368165567971</v>
      </c>
      <c r="S429">
        <v>0</v>
      </c>
      <c r="T429">
        <v>2</v>
      </c>
      <c r="U429" t="s">
        <v>2818</v>
      </c>
      <c r="W429">
        <f t="shared" si="262"/>
        <v>-2.7638923151110589E-2</v>
      </c>
      <c r="X429">
        <f t="shared" si="263"/>
        <v>-0.21927540312111751</v>
      </c>
      <c r="Y429">
        <f t="shared" si="264"/>
        <v>0.27424895647063957</v>
      </c>
      <c r="Z429">
        <f t="shared" si="265"/>
        <v>-0.24557244416175711</v>
      </c>
      <c r="AA429">
        <f t="shared" si="266"/>
        <v>1.6593819257225275</v>
      </c>
      <c r="AB429">
        <f t="shared" si="267"/>
        <v>-6.7444200102322438E-2</v>
      </c>
      <c r="AC429">
        <f t="shared" si="268"/>
        <v>-0.15242674717787899</v>
      </c>
      <c r="AD429">
        <f t="shared" si="269"/>
        <v>-7.3677481834814665E-2</v>
      </c>
      <c r="AE429">
        <f t="shared" si="270"/>
        <v>-0.48361783291079313</v>
      </c>
      <c r="AF429">
        <f t="shared" si="271"/>
        <v>-0.5239687488631376</v>
      </c>
      <c r="AH429">
        <f t="shared" si="272"/>
        <v>0.14000910087023499</v>
      </c>
      <c r="AI429">
        <f t="shared" si="273"/>
        <v>1.1502842673974418</v>
      </c>
      <c r="AJ429">
        <f t="shared" si="274"/>
        <v>0.53494520926280498</v>
      </c>
      <c r="AK429">
        <f t="shared" si="275"/>
        <v>0.46505479073719502</v>
      </c>
      <c r="AL429">
        <f t="shared" si="276"/>
        <v>-0.76560005079378113</v>
      </c>
      <c r="AN429">
        <f>VLOOKUP(J429,counts!$W$8:$Z$13,4,FALSE)</f>
        <v>53</v>
      </c>
      <c r="AO429">
        <f>VLOOKUP(K429,counts!$W$17:$Z$23,4,FALSE)</f>
        <v>48</v>
      </c>
      <c r="AP429">
        <f>VLOOKUP(L429,counts!$W$27:$Z$33,4,FALSE)</f>
        <v>62</v>
      </c>
      <c r="AQ429">
        <f>VLOOKUP(M429,counts!$W$38:$Z$49,4,FALSE)</f>
        <v>47</v>
      </c>
      <c r="AR429">
        <f>VLOOKUP(N429,counts!$W$53:$Z$54,4,FALSE)</f>
        <v>102</v>
      </c>
      <c r="AS429">
        <f>VLOOKUP(O429,counts!$W$58:$Z$62,4,FALSE)</f>
        <v>52</v>
      </c>
      <c r="AT429">
        <f>VLOOKUP(P429,counts!$W$66:$Z$69,4,FALSE)</f>
        <v>50</v>
      </c>
      <c r="AU429">
        <f>VLOOKUP(Q429,counts!$W$73:$Z$75,4,FALSE)</f>
        <v>52</v>
      </c>
      <c r="AV429">
        <f>VLOOKUP(R429,counts!$W$79:$Z$81,4,FALSE)</f>
        <v>40</v>
      </c>
      <c r="AW429">
        <f t="shared" si="277"/>
        <v>506</v>
      </c>
      <c r="AX429">
        <f t="shared" si="278"/>
        <v>0</v>
      </c>
      <c r="AY429">
        <f t="shared" si="279"/>
        <v>2</v>
      </c>
      <c r="AZ429" t="str">
        <f t="shared" si="280"/>
        <v>Train</v>
      </c>
      <c r="BA429" t="str">
        <f t="shared" si="281"/>
        <v>0-17</v>
      </c>
      <c r="BB429" t="str">
        <f t="shared" si="282"/>
        <v>Blank</v>
      </c>
      <c r="BC429" t="str">
        <f t="shared" si="283"/>
        <v>0-10</v>
      </c>
      <c r="BD429" t="str">
        <f t="shared" si="284"/>
        <v>Blank</v>
      </c>
      <c r="BE429" t="str">
        <f t="shared" si="285"/>
        <v>female</v>
      </c>
      <c r="BF429">
        <f t="shared" si="286"/>
        <v>0</v>
      </c>
      <c r="BG429">
        <f t="shared" si="287"/>
        <v>0</v>
      </c>
      <c r="BH429" t="str">
        <f t="shared" si="288"/>
        <v>Q</v>
      </c>
      <c r="BI429">
        <f t="shared" si="289"/>
        <v>3</v>
      </c>
      <c r="BK429">
        <f t="shared" si="290"/>
        <v>-2.8350141766673408E-2</v>
      </c>
      <c r="BL429">
        <f t="shared" si="297"/>
        <v>-0.2148129459049134</v>
      </c>
      <c r="BM429">
        <f t="shared" si="298"/>
        <v>0</v>
      </c>
      <c r="BN429">
        <f t="shared" si="299"/>
        <v>-0.24005469764357676</v>
      </c>
      <c r="BO429">
        <f t="shared" si="300"/>
        <v>1.608400077660413</v>
      </c>
      <c r="BP429">
        <f t="shared" si="301"/>
        <v>-6.3943938845999151E-2</v>
      </c>
      <c r="BQ429">
        <f t="shared" si="302"/>
        <v>-0.12308910231949276</v>
      </c>
      <c r="BR429">
        <f t="shared" si="303"/>
        <v>-6.7126694900034548E-2</v>
      </c>
      <c r="BS429">
        <f t="shared" si="304"/>
        <v>-0.33933712916299258</v>
      </c>
      <c r="BT429">
        <f t="shared" si="291"/>
        <v>-0.52064632557427459</v>
      </c>
      <c r="BV429">
        <f t="shared" si="292"/>
        <v>1.1039101542455798E-2</v>
      </c>
      <c r="BW429">
        <f t="shared" si="293"/>
        <v>1.0111002572514145</v>
      </c>
      <c r="BX429">
        <f t="shared" si="294"/>
        <v>0.50275974736003093</v>
      </c>
      <c r="BY429">
        <f t="shared" si="295"/>
        <v>0.49724025263996907</v>
      </c>
      <c r="BZ429">
        <f t="shared" si="296"/>
        <v>-0.69868196397418647</v>
      </c>
    </row>
    <row r="430" spans="1:78" x14ac:dyDescent="0.3">
      <c r="A430" t="s">
        <v>2820</v>
      </c>
      <c r="B430" t="s">
        <v>2838</v>
      </c>
      <c r="C430" t="s">
        <v>2825</v>
      </c>
      <c r="D430" t="s">
        <v>2838</v>
      </c>
      <c r="E430" t="s">
        <v>15</v>
      </c>
      <c r="F430">
        <v>1</v>
      </c>
      <c r="G430">
        <v>0</v>
      </c>
      <c r="H430" t="s">
        <v>2843</v>
      </c>
      <c r="I430">
        <v>3</v>
      </c>
      <c r="J430">
        <v>-11.613432440426715</v>
      </c>
      <c r="K430">
        <v>-42.171718189759716</v>
      </c>
      <c r="L430">
        <v>-82.840254641099079</v>
      </c>
      <c r="M430">
        <v>-33.757758935166962</v>
      </c>
      <c r="N430">
        <v>151.41878811967541</v>
      </c>
      <c r="O430">
        <v>48.695090775187893</v>
      </c>
      <c r="P430">
        <v>-22.013681658285037</v>
      </c>
      <c r="Q430">
        <v>-22.422560732600829</v>
      </c>
      <c r="R430">
        <v>-67.960368165567971</v>
      </c>
      <c r="S430">
        <v>0</v>
      </c>
      <c r="T430">
        <v>2</v>
      </c>
      <c r="U430" t="s">
        <v>2818</v>
      </c>
      <c r="W430">
        <f t="shared" si="262"/>
        <v>-8.5268679762827468E-2</v>
      </c>
      <c r="X430">
        <f t="shared" si="263"/>
        <v>-0.21927540312111751</v>
      </c>
      <c r="Y430">
        <f t="shared" si="264"/>
        <v>0.27424895647063957</v>
      </c>
      <c r="Z430">
        <f t="shared" si="265"/>
        <v>-0.24557244416175711</v>
      </c>
      <c r="AA430">
        <f t="shared" si="266"/>
        <v>1.6593819257225275</v>
      </c>
      <c r="AB430">
        <f t="shared" si="267"/>
        <v>0.222592537028351</v>
      </c>
      <c r="AC430">
        <f t="shared" si="268"/>
        <v>-0.15242674717787899</v>
      </c>
      <c r="AD430">
        <f t="shared" si="269"/>
        <v>-0.14484805481342802</v>
      </c>
      <c r="AE430">
        <f t="shared" si="270"/>
        <v>-0.48361783291079313</v>
      </c>
      <c r="AF430">
        <f t="shared" si="271"/>
        <v>-0.5239687488631376</v>
      </c>
      <c r="AH430">
        <f t="shared" si="272"/>
        <v>0.30124550841057818</v>
      </c>
      <c r="AI430">
        <f t="shared" si="273"/>
        <v>1.3515411155208001</v>
      </c>
      <c r="AJ430">
        <f t="shared" si="274"/>
        <v>0.57474696342762943</v>
      </c>
      <c r="AK430">
        <f t="shared" si="275"/>
        <v>0.42525303657237057</v>
      </c>
      <c r="AL430">
        <f t="shared" si="276"/>
        <v>-0.85507090705589184</v>
      </c>
      <c r="AN430">
        <f>VLOOKUP(J430,counts!$W$8:$Z$13,4,FALSE)</f>
        <v>52</v>
      </c>
      <c r="AO430">
        <f>VLOOKUP(K430,counts!$W$17:$Z$23,4,FALSE)</f>
        <v>48</v>
      </c>
      <c r="AP430">
        <f>VLOOKUP(L430,counts!$W$27:$Z$33,4,FALSE)</f>
        <v>62</v>
      </c>
      <c r="AQ430">
        <f>VLOOKUP(M430,counts!$W$38:$Z$49,4,FALSE)</f>
        <v>47</v>
      </c>
      <c r="AR430">
        <f>VLOOKUP(N430,counts!$W$53:$Z$54,4,FALSE)</f>
        <v>102</v>
      </c>
      <c r="AS430">
        <f>VLOOKUP(O430,counts!$W$58:$Z$62,4,FALSE)</f>
        <v>61</v>
      </c>
      <c r="AT430">
        <f>VLOOKUP(P430,counts!$W$66:$Z$69,4,FALSE)</f>
        <v>50</v>
      </c>
      <c r="AU430">
        <f>VLOOKUP(Q430,counts!$W$73:$Z$75,4,FALSE)</f>
        <v>50</v>
      </c>
      <c r="AV430">
        <f>VLOOKUP(R430,counts!$W$79:$Z$81,4,FALSE)</f>
        <v>40</v>
      </c>
      <c r="AW430">
        <f t="shared" si="277"/>
        <v>512</v>
      </c>
      <c r="AX430">
        <f t="shared" si="278"/>
        <v>0</v>
      </c>
      <c r="AY430">
        <f t="shared" si="279"/>
        <v>2</v>
      </c>
      <c r="AZ430" t="str">
        <f t="shared" si="280"/>
        <v>Train</v>
      </c>
      <c r="BA430" t="str">
        <f t="shared" si="281"/>
        <v>18-30</v>
      </c>
      <c r="BB430" t="str">
        <f t="shared" si="282"/>
        <v>Blank</v>
      </c>
      <c r="BC430" t="str">
        <f t="shared" si="283"/>
        <v>0-10</v>
      </c>
      <c r="BD430" t="str">
        <f t="shared" si="284"/>
        <v>Blank</v>
      </c>
      <c r="BE430" t="str">
        <f t="shared" si="285"/>
        <v>female</v>
      </c>
      <c r="BF430">
        <f t="shared" si="286"/>
        <v>1</v>
      </c>
      <c r="BG430">
        <f t="shared" si="287"/>
        <v>0</v>
      </c>
      <c r="BH430" t="str">
        <f t="shared" si="288"/>
        <v>S, blank</v>
      </c>
      <c r="BI430">
        <f t="shared" si="289"/>
        <v>3</v>
      </c>
      <c r="BK430">
        <f t="shared" si="290"/>
        <v>-8.7462856143731463E-2</v>
      </c>
      <c r="BL430">
        <f t="shared" si="297"/>
        <v>-0.2148129459049134</v>
      </c>
      <c r="BM430">
        <f t="shared" si="298"/>
        <v>0</v>
      </c>
      <c r="BN430">
        <f t="shared" si="299"/>
        <v>-0.24005469764357676</v>
      </c>
      <c r="BO430">
        <f t="shared" si="300"/>
        <v>1.608400077660413</v>
      </c>
      <c r="BP430">
        <f t="shared" si="301"/>
        <v>0.21104029039891525</v>
      </c>
      <c r="BQ430">
        <f t="shared" si="302"/>
        <v>-0.12308910231949276</v>
      </c>
      <c r="BR430">
        <f t="shared" si="303"/>
        <v>-0.13196937436222192</v>
      </c>
      <c r="BS430">
        <f t="shared" si="304"/>
        <v>-0.33933712916299258</v>
      </c>
      <c r="BT430">
        <f t="shared" si="291"/>
        <v>-0.52064632557427459</v>
      </c>
      <c r="BV430">
        <f t="shared" si="292"/>
        <v>0.16206793694812505</v>
      </c>
      <c r="BW430">
        <f t="shared" si="293"/>
        <v>1.1759401283908277</v>
      </c>
      <c r="BX430">
        <f t="shared" si="294"/>
        <v>0.54042853157934567</v>
      </c>
      <c r="BY430">
        <f t="shared" si="295"/>
        <v>0.45957146842065433</v>
      </c>
      <c r="BZ430">
        <f t="shared" si="296"/>
        <v>-0.77746081408889089</v>
      </c>
    </row>
    <row r="431" spans="1:78" x14ac:dyDescent="0.3">
      <c r="A431" t="s">
        <v>2821</v>
      </c>
      <c r="B431" t="s">
        <v>2838</v>
      </c>
      <c r="C431" t="s">
        <v>2825</v>
      </c>
      <c r="D431" t="s">
        <v>2838</v>
      </c>
      <c r="E431" t="s">
        <v>20</v>
      </c>
      <c r="F431">
        <v>0</v>
      </c>
      <c r="G431">
        <v>0</v>
      </c>
      <c r="H431" t="s">
        <v>2843</v>
      </c>
      <c r="I431">
        <v>3</v>
      </c>
      <c r="J431">
        <v>-3.7643689058441341</v>
      </c>
      <c r="K431">
        <v>-42.171718189759716</v>
      </c>
      <c r="L431">
        <v>-82.840254641099079</v>
      </c>
      <c r="M431">
        <v>-33.757758935166962</v>
      </c>
      <c r="N431">
        <v>-108.67008854708662</v>
      </c>
      <c r="O431">
        <v>-14.754319664473872</v>
      </c>
      <c r="P431">
        <v>-22.013681658285037</v>
      </c>
      <c r="Q431">
        <v>-22.422560732600829</v>
      </c>
      <c r="R431">
        <v>-67.960368165567971</v>
      </c>
      <c r="S431">
        <v>0</v>
      </c>
      <c r="T431">
        <v>2</v>
      </c>
      <c r="U431" t="s">
        <v>2818</v>
      </c>
      <c r="W431">
        <f t="shared" si="262"/>
        <v>-2.7638923151110589E-2</v>
      </c>
      <c r="X431">
        <f t="shared" si="263"/>
        <v>-0.21927540312111751</v>
      </c>
      <c r="Y431">
        <f t="shared" si="264"/>
        <v>0.27424895647063957</v>
      </c>
      <c r="Z431">
        <f t="shared" si="265"/>
        <v>-0.24557244416175711</v>
      </c>
      <c r="AA431">
        <f t="shared" si="266"/>
        <v>-1.1909036060913412</v>
      </c>
      <c r="AB431">
        <f t="shared" si="267"/>
        <v>-6.7444200102322438E-2</v>
      </c>
      <c r="AC431">
        <f t="shared" si="268"/>
        <v>-0.15242674717787899</v>
      </c>
      <c r="AD431">
        <f t="shared" si="269"/>
        <v>-0.14484805481342802</v>
      </c>
      <c r="AE431">
        <f t="shared" si="270"/>
        <v>-0.48361783291079313</v>
      </c>
      <c r="AF431">
        <f t="shared" si="271"/>
        <v>-0.5239687488631376</v>
      </c>
      <c r="AH431">
        <f t="shared" si="272"/>
        <v>-2.7814470039222474</v>
      </c>
      <c r="AI431">
        <f t="shared" si="273"/>
        <v>6.1948802331281839E-2</v>
      </c>
      <c r="AJ431">
        <f t="shared" si="274"/>
        <v>5.8335017841996219E-2</v>
      </c>
      <c r="AK431">
        <f t="shared" si="275"/>
        <v>0.94166498215800376</v>
      </c>
      <c r="AL431">
        <f t="shared" si="276"/>
        <v>-6.0105712930062505E-2</v>
      </c>
      <c r="AN431">
        <f>VLOOKUP(J431,counts!$W$8:$Z$13,4,FALSE)</f>
        <v>53</v>
      </c>
      <c r="AO431">
        <f>VLOOKUP(K431,counts!$W$17:$Z$23,4,FALSE)</f>
        <v>48</v>
      </c>
      <c r="AP431">
        <f>VLOOKUP(L431,counts!$W$27:$Z$33,4,FALSE)</f>
        <v>62</v>
      </c>
      <c r="AQ431">
        <f>VLOOKUP(M431,counts!$W$38:$Z$49,4,FALSE)</f>
        <v>47</v>
      </c>
      <c r="AR431">
        <f>VLOOKUP(N431,counts!$W$53:$Z$54,4,FALSE)</f>
        <v>20</v>
      </c>
      <c r="AS431">
        <f>VLOOKUP(O431,counts!$W$58:$Z$62,4,FALSE)</f>
        <v>52</v>
      </c>
      <c r="AT431">
        <f>VLOOKUP(P431,counts!$W$66:$Z$69,4,FALSE)</f>
        <v>50</v>
      </c>
      <c r="AU431">
        <f>VLOOKUP(Q431,counts!$W$73:$Z$75,4,FALSE)</f>
        <v>50</v>
      </c>
      <c r="AV431">
        <f>VLOOKUP(R431,counts!$W$79:$Z$81,4,FALSE)</f>
        <v>40</v>
      </c>
      <c r="AW431">
        <f t="shared" si="277"/>
        <v>422</v>
      </c>
      <c r="AX431">
        <f t="shared" si="278"/>
        <v>0</v>
      </c>
      <c r="AY431">
        <f t="shared" si="279"/>
        <v>2</v>
      </c>
      <c r="AZ431" t="str">
        <f t="shared" si="280"/>
        <v>Train</v>
      </c>
      <c r="BA431" t="str">
        <f t="shared" si="281"/>
        <v>0-17</v>
      </c>
      <c r="BB431" t="str">
        <f t="shared" si="282"/>
        <v>Blank</v>
      </c>
      <c r="BC431" t="str">
        <f t="shared" si="283"/>
        <v>0-10</v>
      </c>
      <c r="BD431" t="str">
        <f t="shared" si="284"/>
        <v>Blank</v>
      </c>
      <c r="BE431" t="str">
        <f t="shared" si="285"/>
        <v>male</v>
      </c>
      <c r="BF431">
        <f t="shared" si="286"/>
        <v>0</v>
      </c>
      <c r="BG431">
        <f t="shared" si="287"/>
        <v>0</v>
      </c>
      <c r="BH431" t="str">
        <f t="shared" si="288"/>
        <v>S, blank</v>
      </c>
      <c r="BI431">
        <f t="shared" si="289"/>
        <v>3</v>
      </c>
      <c r="BK431">
        <f t="shared" si="290"/>
        <v>-2.8350141766673408E-2</v>
      </c>
      <c r="BL431">
        <f t="shared" si="297"/>
        <v>-0.2148129459049134</v>
      </c>
      <c r="BM431">
        <f t="shared" si="298"/>
        <v>0</v>
      </c>
      <c r="BN431">
        <f t="shared" si="299"/>
        <v>-0.24005469764357676</v>
      </c>
      <c r="BO431">
        <f t="shared" si="300"/>
        <v>-1.1543150029727813</v>
      </c>
      <c r="BP431">
        <f t="shared" si="301"/>
        <v>-6.3943938845999151E-2</v>
      </c>
      <c r="BQ431">
        <f t="shared" si="302"/>
        <v>-0.12308910231949276</v>
      </c>
      <c r="BR431">
        <f t="shared" si="303"/>
        <v>-0.13196937436222192</v>
      </c>
      <c r="BS431">
        <f t="shared" si="304"/>
        <v>-0.33933712916299258</v>
      </c>
      <c r="BT431">
        <f t="shared" si="291"/>
        <v>-0.52064632557427459</v>
      </c>
      <c r="BV431">
        <f t="shared" si="292"/>
        <v>-2.8165186585529263</v>
      </c>
      <c r="BW431">
        <f t="shared" si="293"/>
        <v>5.9813812971519865E-2</v>
      </c>
      <c r="BX431">
        <f t="shared" si="294"/>
        <v>5.6438038681353962E-2</v>
      </c>
      <c r="BY431">
        <f t="shared" si="295"/>
        <v>0.943561961318646</v>
      </c>
      <c r="BZ431">
        <f t="shared" si="296"/>
        <v>-5.8093244555959045E-2</v>
      </c>
    </row>
    <row r="432" spans="1:78" x14ac:dyDescent="0.3">
      <c r="A432" t="s">
        <v>2820</v>
      </c>
      <c r="B432" t="s">
        <v>2838</v>
      </c>
      <c r="C432" t="s">
        <v>2825</v>
      </c>
      <c r="D432" t="s">
        <v>2838</v>
      </c>
      <c r="E432" t="s">
        <v>20</v>
      </c>
      <c r="F432">
        <v>0</v>
      </c>
      <c r="G432">
        <v>0</v>
      </c>
      <c r="H432" t="s">
        <v>2843</v>
      </c>
      <c r="I432">
        <v>3</v>
      </c>
      <c r="J432">
        <v>-11.613432440426715</v>
      </c>
      <c r="K432">
        <v>-42.171718189759716</v>
      </c>
      <c r="L432">
        <v>-82.840254641099079</v>
      </c>
      <c r="M432">
        <v>-33.757758935166962</v>
      </c>
      <c r="N432">
        <v>-108.67008854708662</v>
      </c>
      <c r="O432">
        <v>-14.754319664473872</v>
      </c>
      <c r="P432">
        <v>-22.013681658285037</v>
      </c>
      <c r="Q432">
        <v>-22.422560732600829</v>
      </c>
      <c r="R432">
        <v>-67.960368165567971</v>
      </c>
      <c r="S432">
        <v>0</v>
      </c>
      <c r="T432">
        <v>2</v>
      </c>
      <c r="U432" t="s">
        <v>2818</v>
      </c>
      <c r="W432">
        <f t="shared" si="262"/>
        <v>-8.5268679762827468E-2</v>
      </c>
      <c r="X432">
        <f t="shared" si="263"/>
        <v>-0.21927540312111751</v>
      </c>
      <c r="Y432">
        <f t="shared" si="264"/>
        <v>0.27424895647063957</v>
      </c>
      <c r="Z432">
        <f t="shared" si="265"/>
        <v>-0.24557244416175711</v>
      </c>
      <c r="AA432">
        <f t="shared" si="266"/>
        <v>-1.1909036060913412</v>
      </c>
      <c r="AB432">
        <f t="shared" si="267"/>
        <v>-6.7444200102322438E-2</v>
      </c>
      <c r="AC432">
        <f t="shared" si="268"/>
        <v>-0.15242674717787899</v>
      </c>
      <c r="AD432">
        <f t="shared" si="269"/>
        <v>-0.14484805481342802</v>
      </c>
      <c r="AE432">
        <f t="shared" si="270"/>
        <v>-0.48361783291079313</v>
      </c>
      <c r="AF432">
        <f t="shared" si="271"/>
        <v>-0.5239687488631376</v>
      </c>
      <c r="AH432">
        <f t="shared" si="272"/>
        <v>-2.8390767605339642</v>
      </c>
      <c r="AI432">
        <f t="shared" si="273"/>
        <v>5.8479631752988308E-2</v>
      </c>
      <c r="AJ432">
        <f t="shared" si="274"/>
        <v>5.5248707673418308E-2</v>
      </c>
      <c r="AK432">
        <f t="shared" si="275"/>
        <v>0.94475129232658173</v>
      </c>
      <c r="AL432">
        <f t="shared" si="276"/>
        <v>-5.6833568850238797E-2</v>
      </c>
      <c r="AN432">
        <f>VLOOKUP(J432,counts!$W$8:$Z$13,4,FALSE)</f>
        <v>52</v>
      </c>
      <c r="AO432">
        <f>VLOOKUP(K432,counts!$W$17:$Z$23,4,FALSE)</f>
        <v>48</v>
      </c>
      <c r="AP432">
        <f>VLOOKUP(L432,counts!$W$27:$Z$33,4,FALSE)</f>
        <v>62</v>
      </c>
      <c r="AQ432">
        <f>VLOOKUP(M432,counts!$W$38:$Z$49,4,FALSE)</f>
        <v>47</v>
      </c>
      <c r="AR432">
        <f>VLOOKUP(N432,counts!$W$53:$Z$54,4,FALSE)</f>
        <v>20</v>
      </c>
      <c r="AS432">
        <f>VLOOKUP(O432,counts!$W$58:$Z$62,4,FALSE)</f>
        <v>52</v>
      </c>
      <c r="AT432">
        <f>VLOOKUP(P432,counts!$W$66:$Z$69,4,FALSE)</f>
        <v>50</v>
      </c>
      <c r="AU432">
        <f>VLOOKUP(Q432,counts!$W$73:$Z$75,4,FALSE)</f>
        <v>50</v>
      </c>
      <c r="AV432">
        <f>VLOOKUP(R432,counts!$W$79:$Z$81,4,FALSE)</f>
        <v>40</v>
      </c>
      <c r="AW432">
        <f t="shared" si="277"/>
        <v>421</v>
      </c>
      <c r="AX432">
        <f t="shared" si="278"/>
        <v>0</v>
      </c>
      <c r="AY432">
        <f t="shared" si="279"/>
        <v>2</v>
      </c>
      <c r="AZ432" t="str">
        <f t="shared" si="280"/>
        <v>Train</v>
      </c>
      <c r="BA432" t="str">
        <f t="shared" si="281"/>
        <v>18-30</v>
      </c>
      <c r="BB432" t="str">
        <f t="shared" si="282"/>
        <v>Blank</v>
      </c>
      <c r="BC432" t="str">
        <f t="shared" si="283"/>
        <v>0-10</v>
      </c>
      <c r="BD432" t="str">
        <f t="shared" si="284"/>
        <v>Blank</v>
      </c>
      <c r="BE432" t="str">
        <f t="shared" si="285"/>
        <v>male</v>
      </c>
      <c r="BF432">
        <f t="shared" si="286"/>
        <v>0</v>
      </c>
      <c r="BG432">
        <f t="shared" si="287"/>
        <v>0</v>
      </c>
      <c r="BH432" t="str">
        <f t="shared" si="288"/>
        <v>S, blank</v>
      </c>
      <c r="BI432">
        <f t="shared" si="289"/>
        <v>3</v>
      </c>
      <c r="BK432">
        <f t="shared" si="290"/>
        <v>-8.7462856143731463E-2</v>
      </c>
      <c r="BL432">
        <f t="shared" si="297"/>
        <v>-0.2148129459049134</v>
      </c>
      <c r="BM432">
        <f t="shared" si="298"/>
        <v>0</v>
      </c>
      <c r="BN432">
        <f t="shared" si="299"/>
        <v>-0.24005469764357676</v>
      </c>
      <c r="BO432">
        <f t="shared" si="300"/>
        <v>-1.1543150029727813</v>
      </c>
      <c r="BP432">
        <f t="shared" si="301"/>
        <v>-6.3943938845999151E-2</v>
      </c>
      <c r="BQ432">
        <f t="shared" si="302"/>
        <v>-0.12308910231949276</v>
      </c>
      <c r="BR432">
        <f t="shared" si="303"/>
        <v>-0.13196937436222192</v>
      </c>
      <c r="BS432">
        <f t="shared" si="304"/>
        <v>-0.33933712916299258</v>
      </c>
      <c r="BT432">
        <f t="shared" si="291"/>
        <v>-0.52064632557427459</v>
      </c>
      <c r="BV432">
        <f t="shared" si="292"/>
        <v>-2.8756313729299841</v>
      </c>
      <c r="BW432">
        <f t="shared" si="293"/>
        <v>5.6380531122747275E-2</v>
      </c>
      <c r="BX432">
        <f t="shared" si="294"/>
        <v>5.3371422003418274E-2</v>
      </c>
      <c r="BY432">
        <f t="shared" si="295"/>
        <v>0.94662857799658173</v>
      </c>
      <c r="BZ432">
        <f t="shared" si="296"/>
        <v>-5.4848471815077751E-2</v>
      </c>
    </row>
    <row r="433" spans="1:78" x14ac:dyDescent="0.3">
      <c r="A433" t="s">
        <v>2821</v>
      </c>
      <c r="B433" t="s">
        <v>2838</v>
      </c>
      <c r="C433" t="s">
        <v>2825</v>
      </c>
      <c r="D433" t="s">
        <v>2838</v>
      </c>
      <c r="E433" t="s">
        <v>20</v>
      </c>
      <c r="F433">
        <v>0</v>
      </c>
      <c r="G433">
        <v>0</v>
      </c>
      <c r="H433" t="s">
        <v>2843</v>
      </c>
      <c r="I433">
        <v>3</v>
      </c>
      <c r="J433">
        <v>-3.7643689058441341</v>
      </c>
      <c r="K433">
        <v>-42.171718189759716</v>
      </c>
      <c r="L433">
        <v>-82.840254641099079</v>
      </c>
      <c r="M433">
        <v>-33.757758935166962</v>
      </c>
      <c r="N433">
        <v>-108.67008854708662</v>
      </c>
      <c r="O433">
        <v>-14.754319664473872</v>
      </c>
      <c r="P433">
        <v>-22.013681658285037</v>
      </c>
      <c r="Q433">
        <v>-22.422560732600829</v>
      </c>
      <c r="R433">
        <v>-67.960368165567971</v>
      </c>
      <c r="S433">
        <v>1</v>
      </c>
      <c r="T433">
        <v>2</v>
      </c>
      <c r="U433" t="s">
        <v>2818</v>
      </c>
      <c r="W433">
        <f t="shared" si="262"/>
        <v>-2.7638923151110589E-2</v>
      </c>
      <c r="X433">
        <f t="shared" si="263"/>
        <v>-0.21927540312111751</v>
      </c>
      <c r="Y433">
        <f t="shared" si="264"/>
        <v>0.27424895647063957</v>
      </c>
      <c r="Z433">
        <f t="shared" si="265"/>
        <v>-0.24557244416175711</v>
      </c>
      <c r="AA433">
        <f t="shared" si="266"/>
        <v>-1.1909036060913412</v>
      </c>
      <c r="AB433">
        <f t="shared" si="267"/>
        <v>-6.7444200102322438E-2</v>
      </c>
      <c r="AC433">
        <f t="shared" si="268"/>
        <v>-0.15242674717787899</v>
      </c>
      <c r="AD433">
        <f t="shared" si="269"/>
        <v>-0.14484805481342802</v>
      </c>
      <c r="AE433">
        <f t="shared" si="270"/>
        <v>-0.48361783291079313</v>
      </c>
      <c r="AF433">
        <f t="shared" si="271"/>
        <v>-0.5239687488631376</v>
      </c>
      <c r="AH433">
        <f t="shared" si="272"/>
        <v>-2.7814470039222474</v>
      </c>
      <c r="AI433">
        <f t="shared" si="273"/>
        <v>6.1948802331281839E-2</v>
      </c>
      <c r="AJ433">
        <f t="shared" si="274"/>
        <v>5.8335017841996219E-2</v>
      </c>
      <c r="AK433">
        <f t="shared" si="275"/>
        <v>5.8335017841996219E-2</v>
      </c>
      <c r="AL433">
        <f t="shared" si="276"/>
        <v>-2.84155271685231</v>
      </c>
      <c r="AN433">
        <f>VLOOKUP(J433,counts!$W$8:$Z$13,4,FALSE)</f>
        <v>53</v>
      </c>
      <c r="AO433">
        <f>VLOOKUP(K433,counts!$W$17:$Z$23,4,FALSE)</f>
        <v>48</v>
      </c>
      <c r="AP433">
        <f>VLOOKUP(L433,counts!$W$27:$Z$33,4,FALSE)</f>
        <v>62</v>
      </c>
      <c r="AQ433">
        <f>VLOOKUP(M433,counts!$W$38:$Z$49,4,FALSE)</f>
        <v>47</v>
      </c>
      <c r="AR433">
        <f>VLOOKUP(N433,counts!$W$53:$Z$54,4,FALSE)</f>
        <v>20</v>
      </c>
      <c r="AS433">
        <f>VLOOKUP(O433,counts!$W$58:$Z$62,4,FALSE)</f>
        <v>52</v>
      </c>
      <c r="AT433">
        <f>VLOOKUP(P433,counts!$W$66:$Z$69,4,FALSE)</f>
        <v>50</v>
      </c>
      <c r="AU433">
        <f>VLOOKUP(Q433,counts!$W$73:$Z$75,4,FALSE)</f>
        <v>50</v>
      </c>
      <c r="AV433">
        <f>VLOOKUP(R433,counts!$W$79:$Z$81,4,FALSE)</f>
        <v>40</v>
      </c>
      <c r="AW433">
        <f t="shared" si="277"/>
        <v>422</v>
      </c>
      <c r="AX433">
        <f t="shared" si="278"/>
        <v>1</v>
      </c>
      <c r="AY433">
        <f t="shared" si="279"/>
        <v>2</v>
      </c>
      <c r="AZ433" t="str">
        <f t="shared" si="280"/>
        <v>Train</v>
      </c>
      <c r="BA433" t="str">
        <f t="shared" si="281"/>
        <v>0-17</v>
      </c>
      <c r="BB433" t="str">
        <f t="shared" si="282"/>
        <v>Blank</v>
      </c>
      <c r="BC433" t="str">
        <f t="shared" si="283"/>
        <v>0-10</v>
      </c>
      <c r="BD433" t="str">
        <f t="shared" si="284"/>
        <v>Blank</v>
      </c>
      <c r="BE433" t="str">
        <f t="shared" si="285"/>
        <v>male</v>
      </c>
      <c r="BF433">
        <f t="shared" si="286"/>
        <v>0</v>
      </c>
      <c r="BG433">
        <f t="shared" si="287"/>
        <v>0</v>
      </c>
      <c r="BH433" t="str">
        <f t="shared" si="288"/>
        <v>S, blank</v>
      </c>
      <c r="BI433">
        <f t="shared" si="289"/>
        <v>3</v>
      </c>
      <c r="BK433">
        <f t="shared" si="290"/>
        <v>-2.8350141766673408E-2</v>
      </c>
      <c r="BL433">
        <f t="shared" si="297"/>
        <v>-0.2148129459049134</v>
      </c>
      <c r="BM433">
        <f t="shared" si="298"/>
        <v>0</v>
      </c>
      <c r="BN433">
        <f t="shared" si="299"/>
        <v>-0.24005469764357676</v>
      </c>
      <c r="BO433">
        <f t="shared" si="300"/>
        <v>-1.1543150029727813</v>
      </c>
      <c r="BP433">
        <f t="shared" si="301"/>
        <v>-6.3943938845999151E-2</v>
      </c>
      <c r="BQ433">
        <f t="shared" si="302"/>
        <v>-0.12308910231949276</v>
      </c>
      <c r="BR433">
        <f t="shared" si="303"/>
        <v>-0.13196937436222192</v>
      </c>
      <c r="BS433">
        <f t="shared" si="304"/>
        <v>-0.33933712916299258</v>
      </c>
      <c r="BT433">
        <f t="shared" si="291"/>
        <v>-0.52064632557427459</v>
      </c>
      <c r="BV433">
        <f t="shared" si="292"/>
        <v>-2.8165186585529263</v>
      </c>
      <c r="BW433">
        <f t="shared" si="293"/>
        <v>5.9813812971519865E-2</v>
      </c>
      <c r="BX433">
        <f t="shared" si="294"/>
        <v>5.6438038681353962E-2</v>
      </c>
      <c r="BY433">
        <f t="shared" si="295"/>
        <v>5.6438038681353962E-2</v>
      </c>
      <c r="BZ433">
        <f t="shared" si="296"/>
        <v>-2.8746119031088853</v>
      </c>
    </row>
    <row r="434" spans="1:78" x14ac:dyDescent="0.3">
      <c r="A434" t="s">
        <v>2810</v>
      </c>
      <c r="B434" t="s">
        <v>2838</v>
      </c>
      <c r="C434" t="s">
        <v>2825</v>
      </c>
      <c r="D434" t="s">
        <v>2838</v>
      </c>
      <c r="E434" t="s">
        <v>20</v>
      </c>
      <c r="F434">
        <v>0</v>
      </c>
      <c r="G434">
        <v>0</v>
      </c>
      <c r="H434" t="s">
        <v>2843</v>
      </c>
      <c r="I434">
        <v>3</v>
      </c>
      <c r="J434">
        <v>32.769878926258563</v>
      </c>
      <c r="K434">
        <v>-42.171718189759716</v>
      </c>
      <c r="L434">
        <v>-82.840254641099079</v>
      </c>
      <c r="M434">
        <v>-33.757758935166962</v>
      </c>
      <c r="N434">
        <v>-108.67008854708662</v>
      </c>
      <c r="O434">
        <v>-14.754319664473872</v>
      </c>
      <c r="P434">
        <v>-22.013681658285037</v>
      </c>
      <c r="Q434">
        <v>-22.422560732600829</v>
      </c>
      <c r="R434">
        <v>-67.960368165567971</v>
      </c>
      <c r="S434">
        <v>1</v>
      </c>
      <c r="T434">
        <v>2</v>
      </c>
      <c r="U434" t="s">
        <v>2818</v>
      </c>
      <c r="W434">
        <f t="shared" si="262"/>
        <v>0.24060451777399761</v>
      </c>
      <c r="X434">
        <f t="shared" si="263"/>
        <v>-0.21927540312111751</v>
      </c>
      <c r="Y434">
        <f t="shared" si="264"/>
        <v>0.27424895647063957</v>
      </c>
      <c r="Z434">
        <f t="shared" si="265"/>
        <v>-0.24557244416175711</v>
      </c>
      <c r="AA434">
        <f t="shared" si="266"/>
        <v>-1.1909036060913412</v>
      </c>
      <c r="AB434">
        <f t="shared" si="267"/>
        <v>-6.7444200102322438E-2</v>
      </c>
      <c r="AC434">
        <f t="shared" si="268"/>
        <v>-0.15242674717787899</v>
      </c>
      <c r="AD434">
        <f t="shared" si="269"/>
        <v>-0.14484805481342802</v>
      </c>
      <c r="AE434">
        <f t="shared" si="270"/>
        <v>-0.48361783291079313</v>
      </c>
      <c r="AF434">
        <f t="shared" si="271"/>
        <v>-0.5239687488631376</v>
      </c>
      <c r="AH434">
        <f t="shared" si="272"/>
        <v>-2.513203562997139</v>
      </c>
      <c r="AI434">
        <f t="shared" si="273"/>
        <v>8.1008307892344186E-2</v>
      </c>
      <c r="AJ434">
        <f t="shared" si="274"/>
        <v>7.4937729248618926E-2</v>
      </c>
      <c r="AK434">
        <f t="shared" si="275"/>
        <v>7.4937729248618926E-2</v>
      </c>
      <c r="AL434">
        <f t="shared" si="276"/>
        <v>-2.5910977870014995</v>
      </c>
      <c r="AN434">
        <f>VLOOKUP(J434,counts!$W$8:$Z$13,4,FALSE)</f>
        <v>61</v>
      </c>
      <c r="AO434">
        <f>VLOOKUP(K434,counts!$W$17:$Z$23,4,FALSE)</f>
        <v>48</v>
      </c>
      <c r="AP434">
        <f>VLOOKUP(L434,counts!$W$27:$Z$33,4,FALSE)</f>
        <v>62</v>
      </c>
      <c r="AQ434">
        <f>VLOOKUP(M434,counts!$W$38:$Z$49,4,FALSE)</f>
        <v>47</v>
      </c>
      <c r="AR434">
        <f>VLOOKUP(N434,counts!$W$53:$Z$54,4,FALSE)</f>
        <v>20</v>
      </c>
      <c r="AS434">
        <f>VLOOKUP(O434,counts!$W$58:$Z$62,4,FALSE)</f>
        <v>52</v>
      </c>
      <c r="AT434">
        <f>VLOOKUP(P434,counts!$W$66:$Z$69,4,FALSE)</f>
        <v>50</v>
      </c>
      <c r="AU434">
        <f>VLOOKUP(Q434,counts!$W$73:$Z$75,4,FALSE)</f>
        <v>50</v>
      </c>
      <c r="AV434">
        <f>VLOOKUP(R434,counts!$W$79:$Z$81,4,FALSE)</f>
        <v>40</v>
      </c>
      <c r="AW434">
        <f t="shared" si="277"/>
        <v>430</v>
      </c>
      <c r="AX434">
        <f t="shared" si="278"/>
        <v>1</v>
      </c>
      <c r="AY434">
        <f t="shared" si="279"/>
        <v>2</v>
      </c>
      <c r="AZ434" t="str">
        <f t="shared" si="280"/>
        <v>Train</v>
      </c>
      <c r="BA434" t="str">
        <f t="shared" si="281"/>
        <v>31-40</v>
      </c>
      <c r="BB434" t="str">
        <f t="shared" si="282"/>
        <v>Blank</v>
      </c>
      <c r="BC434" t="str">
        <f t="shared" si="283"/>
        <v>0-10</v>
      </c>
      <c r="BD434" t="str">
        <f t="shared" si="284"/>
        <v>Blank</v>
      </c>
      <c r="BE434" t="str">
        <f t="shared" si="285"/>
        <v>male</v>
      </c>
      <c r="BF434">
        <f t="shared" si="286"/>
        <v>0</v>
      </c>
      <c r="BG434">
        <f t="shared" si="287"/>
        <v>0</v>
      </c>
      <c r="BH434" t="str">
        <f t="shared" si="288"/>
        <v>S, blank</v>
      </c>
      <c r="BI434">
        <f t="shared" si="289"/>
        <v>3</v>
      </c>
      <c r="BK434">
        <f t="shared" si="290"/>
        <v>0.24679587375027071</v>
      </c>
      <c r="BL434">
        <f t="shared" si="297"/>
        <v>-0.2148129459049134</v>
      </c>
      <c r="BM434">
        <f t="shared" si="298"/>
        <v>0</v>
      </c>
      <c r="BN434">
        <f t="shared" si="299"/>
        <v>-0.24005469764357676</v>
      </c>
      <c r="BO434">
        <f t="shared" si="300"/>
        <v>-1.1543150029727813</v>
      </c>
      <c r="BP434">
        <f t="shared" si="301"/>
        <v>-6.3943938845999151E-2</v>
      </c>
      <c r="BQ434">
        <f t="shared" si="302"/>
        <v>-0.12308910231949276</v>
      </c>
      <c r="BR434">
        <f t="shared" si="303"/>
        <v>-0.13196937436222192</v>
      </c>
      <c r="BS434">
        <f t="shared" si="304"/>
        <v>-0.33933712916299258</v>
      </c>
      <c r="BT434">
        <f t="shared" si="291"/>
        <v>-0.52064632557427459</v>
      </c>
      <c r="BV434">
        <f t="shared" si="292"/>
        <v>-2.5413726430359818</v>
      </c>
      <c r="BW434">
        <f t="shared" si="293"/>
        <v>7.875821864026647E-2</v>
      </c>
      <c r="BX434">
        <f t="shared" si="294"/>
        <v>7.3008221193010425E-2</v>
      </c>
      <c r="BY434">
        <f t="shared" si="295"/>
        <v>7.3008221193010425E-2</v>
      </c>
      <c r="BZ434">
        <f t="shared" si="296"/>
        <v>-2.617183225092464</v>
      </c>
    </row>
    <row r="435" spans="1:78" x14ac:dyDescent="0.3">
      <c r="A435" t="s">
        <v>2820</v>
      </c>
      <c r="B435" t="s">
        <v>2838</v>
      </c>
      <c r="C435" t="s">
        <v>2825</v>
      </c>
      <c r="D435" t="s">
        <v>2838</v>
      </c>
      <c r="E435" t="s">
        <v>20</v>
      </c>
      <c r="F435">
        <v>0</v>
      </c>
      <c r="G435">
        <v>0</v>
      </c>
      <c r="H435" t="s">
        <v>2843</v>
      </c>
      <c r="I435">
        <v>3</v>
      </c>
      <c r="J435">
        <v>-11.613432440426715</v>
      </c>
      <c r="K435">
        <v>-42.171718189759716</v>
      </c>
      <c r="L435">
        <v>-82.840254641099079</v>
      </c>
      <c r="M435">
        <v>-33.757758935166962</v>
      </c>
      <c r="N435">
        <v>-108.67008854708662</v>
      </c>
      <c r="O435">
        <v>-14.754319664473872</v>
      </c>
      <c r="P435">
        <v>-22.013681658285037</v>
      </c>
      <c r="Q435">
        <v>-22.422560732600829</v>
      </c>
      <c r="R435">
        <v>-67.960368165567971</v>
      </c>
      <c r="S435">
        <v>0</v>
      </c>
      <c r="T435">
        <v>2</v>
      </c>
      <c r="U435" t="s">
        <v>2818</v>
      </c>
      <c r="W435">
        <f t="shared" si="262"/>
        <v>-8.5268679762827468E-2</v>
      </c>
      <c r="X435">
        <f t="shared" si="263"/>
        <v>-0.21927540312111751</v>
      </c>
      <c r="Y435">
        <f t="shared" si="264"/>
        <v>0.27424895647063957</v>
      </c>
      <c r="Z435">
        <f t="shared" si="265"/>
        <v>-0.24557244416175711</v>
      </c>
      <c r="AA435">
        <f t="shared" si="266"/>
        <v>-1.1909036060913412</v>
      </c>
      <c r="AB435">
        <f t="shared" si="267"/>
        <v>-6.7444200102322438E-2</v>
      </c>
      <c r="AC435">
        <f t="shared" si="268"/>
        <v>-0.15242674717787899</v>
      </c>
      <c r="AD435">
        <f t="shared" si="269"/>
        <v>-0.14484805481342802</v>
      </c>
      <c r="AE435">
        <f t="shared" si="270"/>
        <v>-0.48361783291079313</v>
      </c>
      <c r="AF435">
        <f t="shared" si="271"/>
        <v>-0.5239687488631376</v>
      </c>
      <c r="AH435">
        <f t="shared" si="272"/>
        <v>-2.8390767605339642</v>
      </c>
      <c r="AI435">
        <f t="shared" si="273"/>
        <v>5.8479631752988308E-2</v>
      </c>
      <c r="AJ435">
        <f t="shared" si="274"/>
        <v>5.5248707673418308E-2</v>
      </c>
      <c r="AK435">
        <f t="shared" si="275"/>
        <v>0.94475129232658173</v>
      </c>
      <c r="AL435">
        <f t="shared" si="276"/>
        <v>-5.6833568850238797E-2</v>
      </c>
      <c r="AN435">
        <f>VLOOKUP(J435,counts!$W$8:$Z$13,4,FALSE)</f>
        <v>52</v>
      </c>
      <c r="AO435">
        <f>VLOOKUP(K435,counts!$W$17:$Z$23,4,FALSE)</f>
        <v>48</v>
      </c>
      <c r="AP435">
        <f>VLOOKUP(L435,counts!$W$27:$Z$33,4,FALSE)</f>
        <v>62</v>
      </c>
      <c r="AQ435">
        <f>VLOOKUP(M435,counts!$W$38:$Z$49,4,FALSE)</f>
        <v>47</v>
      </c>
      <c r="AR435">
        <f>VLOOKUP(N435,counts!$W$53:$Z$54,4,FALSE)</f>
        <v>20</v>
      </c>
      <c r="AS435">
        <f>VLOOKUP(O435,counts!$W$58:$Z$62,4,FALSE)</f>
        <v>52</v>
      </c>
      <c r="AT435">
        <f>VLOOKUP(P435,counts!$W$66:$Z$69,4,FALSE)</f>
        <v>50</v>
      </c>
      <c r="AU435">
        <f>VLOOKUP(Q435,counts!$W$73:$Z$75,4,FALSE)</f>
        <v>50</v>
      </c>
      <c r="AV435">
        <f>VLOOKUP(R435,counts!$W$79:$Z$81,4,FALSE)</f>
        <v>40</v>
      </c>
      <c r="AW435">
        <f t="shared" si="277"/>
        <v>421</v>
      </c>
      <c r="AX435">
        <f t="shared" si="278"/>
        <v>0</v>
      </c>
      <c r="AY435">
        <f t="shared" si="279"/>
        <v>2</v>
      </c>
      <c r="AZ435" t="str">
        <f t="shared" si="280"/>
        <v>Train</v>
      </c>
      <c r="BA435" t="str">
        <f t="shared" si="281"/>
        <v>18-30</v>
      </c>
      <c r="BB435" t="str">
        <f t="shared" si="282"/>
        <v>Blank</v>
      </c>
      <c r="BC435" t="str">
        <f t="shared" si="283"/>
        <v>0-10</v>
      </c>
      <c r="BD435" t="str">
        <f t="shared" si="284"/>
        <v>Blank</v>
      </c>
      <c r="BE435" t="str">
        <f t="shared" si="285"/>
        <v>male</v>
      </c>
      <c r="BF435">
        <f t="shared" si="286"/>
        <v>0</v>
      </c>
      <c r="BG435">
        <f t="shared" si="287"/>
        <v>0</v>
      </c>
      <c r="BH435" t="str">
        <f t="shared" si="288"/>
        <v>S, blank</v>
      </c>
      <c r="BI435">
        <f t="shared" si="289"/>
        <v>3</v>
      </c>
      <c r="BK435">
        <f t="shared" si="290"/>
        <v>-8.7462856143731463E-2</v>
      </c>
      <c r="BL435">
        <f t="shared" si="297"/>
        <v>-0.2148129459049134</v>
      </c>
      <c r="BM435">
        <f t="shared" si="298"/>
        <v>0</v>
      </c>
      <c r="BN435">
        <f t="shared" si="299"/>
        <v>-0.24005469764357676</v>
      </c>
      <c r="BO435">
        <f t="shared" si="300"/>
        <v>-1.1543150029727813</v>
      </c>
      <c r="BP435">
        <f t="shared" si="301"/>
        <v>-6.3943938845999151E-2</v>
      </c>
      <c r="BQ435">
        <f t="shared" si="302"/>
        <v>-0.12308910231949276</v>
      </c>
      <c r="BR435">
        <f t="shared" si="303"/>
        <v>-0.13196937436222192</v>
      </c>
      <c r="BS435">
        <f t="shared" si="304"/>
        <v>-0.33933712916299258</v>
      </c>
      <c r="BT435">
        <f t="shared" si="291"/>
        <v>-0.52064632557427459</v>
      </c>
      <c r="BV435">
        <f t="shared" si="292"/>
        <v>-2.8756313729299841</v>
      </c>
      <c r="BW435">
        <f t="shared" si="293"/>
        <v>5.6380531122747275E-2</v>
      </c>
      <c r="BX435">
        <f t="shared" si="294"/>
        <v>5.3371422003418274E-2</v>
      </c>
      <c r="BY435">
        <f t="shared" si="295"/>
        <v>0.94662857799658173</v>
      </c>
      <c r="BZ435">
        <f t="shared" si="296"/>
        <v>-5.4848471815077751E-2</v>
      </c>
    </row>
    <row r="436" spans="1:78" x14ac:dyDescent="0.3">
      <c r="A436" t="s">
        <v>2820</v>
      </c>
      <c r="B436" t="s">
        <v>2838</v>
      </c>
      <c r="C436" t="s">
        <v>2825</v>
      </c>
      <c r="D436" t="s">
        <v>2838</v>
      </c>
      <c r="E436" t="s">
        <v>20</v>
      </c>
      <c r="F436">
        <v>0</v>
      </c>
      <c r="G436">
        <v>0</v>
      </c>
      <c r="H436" t="s">
        <v>44</v>
      </c>
      <c r="I436">
        <v>3</v>
      </c>
      <c r="J436">
        <v>-11.613432440426715</v>
      </c>
      <c r="K436">
        <v>-42.171718189759716</v>
      </c>
      <c r="L436">
        <v>-82.840254641099079</v>
      </c>
      <c r="M436">
        <v>-33.757758935166962</v>
      </c>
      <c r="N436">
        <v>-108.67008854708662</v>
      </c>
      <c r="O436">
        <v>-14.754319664473872</v>
      </c>
      <c r="P436">
        <v>-22.013681658285037</v>
      </c>
      <c r="Q436">
        <v>72.444458573419169</v>
      </c>
      <c r="R436">
        <v>-67.960368165567971</v>
      </c>
      <c r="S436">
        <v>0</v>
      </c>
      <c r="T436">
        <v>2</v>
      </c>
      <c r="U436" t="s">
        <v>2818</v>
      </c>
      <c r="W436">
        <f t="shared" si="262"/>
        <v>-8.5268679762827468E-2</v>
      </c>
      <c r="X436">
        <f t="shared" si="263"/>
        <v>-0.21927540312111751</v>
      </c>
      <c r="Y436">
        <f t="shared" si="264"/>
        <v>0.27424895647063957</v>
      </c>
      <c r="Z436">
        <f t="shared" si="265"/>
        <v>-0.24557244416175711</v>
      </c>
      <c r="AA436">
        <f t="shared" si="266"/>
        <v>-1.1909036060913412</v>
      </c>
      <c r="AB436">
        <f t="shared" si="267"/>
        <v>-6.7444200102322438E-2</v>
      </c>
      <c r="AC436">
        <f t="shared" si="268"/>
        <v>-0.15242674717787899</v>
      </c>
      <c r="AD436">
        <f t="shared" si="269"/>
        <v>0.46798575022321215</v>
      </c>
      <c r="AE436">
        <f t="shared" si="270"/>
        <v>-0.48361783291079313</v>
      </c>
      <c r="AF436">
        <f t="shared" si="271"/>
        <v>-0.5239687488631376</v>
      </c>
      <c r="AH436">
        <f t="shared" si="272"/>
        <v>-2.226242955497324</v>
      </c>
      <c r="AI436">
        <f t="shared" si="273"/>
        <v>0.10793317908693016</v>
      </c>
      <c r="AJ436">
        <f t="shared" si="274"/>
        <v>9.7418491587985517E-2</v>
      </c>
      <c r="AK436">
        <f t="shared" si="275"/>
        <v>0.90258150841201445</v>
      </c>
      <c r="AL436">
        <f t="shared" si="276"/>
        <v>-0.10249627882323462</v>
      </c>
      <c r="AN436">
        <f>VLOOKUP(J436,counts!$W$8:$Z$13,4,FALSE)</f>
        <v>52</v>
      </c>
      <c r="AO436">
        <f>VLOOKUP(K436,counts!$W$17:$Z$23,4,FALSE)</f>
        <v>48</v>
      </c>
      <c r="AP436">
        <f>VLOOKUP(L436,counts!$W$27:$Z$33,4,FALSE)</f>
        <v>62</v>
      </c>
      <c r="AQ436">
        <f>VLOOKUP(M436,counts!$W$38:$Z$49,4,FALSE)</f>
        <v>47</v>
      </c>
      <c r="AR436">
        <f>VLOOKUP(N436,counts!$W$53:$Z$54,4,FALSE)</f>
        <v>20</v>
      </c>
      <c r="AS436">
        <f>VLOOKUP(O436,counts!$W$58:$Z$62,4,FALSE)</f>
        <v>52</v>
      </c>
      <c r="AT436">
        <f>VLOOKUP(P436,counts!$W$66:$Z$69,4,FALSE)</f>
        <v>50</v>
      </c>
      <c r="AU436">
        <f>VLOOKUP(Q436,counts!$W$73:$Z$75,4,FALSE)</f>
        <v>68</v>
      </c>
      <c r="AV436">
        <f>VLOOKUP(R436,counts!$W$79:$Z$81,4,FALSE)</f>
        <v>40</v>
      </c>
      <c r="AW436">
        <f t="shared" si="277"/>
        <v>439</v>
      </c>
      <c r="AX436">
        <f t="shared" si="278"/>
        <v>0</v>
      </c>
      <c r="AY436">
        <f t="shared" si="279"/>
        <v>2</v>
      </c>
      <c r="AZ436" t="str">
        <f t="shared" si="280"/>
        <v>Train</v>
      </c>
      <c r="BA436" t="str">
        <f t="shared" si="281"/>
        <v>18-30</v>
      </c>
      <c r="BB436" t="str">
        <f t="shared" si="282"/>
        <v>Blank</v>
      </c>
      <c r="BC436" t="str">
        <f t="shared" si="283"/>
        <v>0-10</v>
      </c>
      <c r="BD436" t="str">
        <f t="shared" si="284"/>
        <v>Blank</v>
      </c>
      <c r="BE436" t="str">
        <f t="shared" si="285"/>
        <v>male</v>
      </c>
      <c r="BF436">
        <f t="shared" si="286"/>
        <v>0</v>
      </c>
      <c r="BG436">
        <f t="shared" si="287"/>
        <v>0</v>
      </c>
      <c r="BH436" t="str">
        <f t="shared" si="288"/>
        <v>C</v>
      </c>
      <c r="BI436">
        <f t="shared" si="289"/>
        <v>3</v>
      </c>
      <c r="BK436">
        <f t="shared" si="290"/>
        <v>-8.7462856143731463E-2</v>
      </c>
      <c r="BL436">
        <f t="shared" si="297"/>
        <v>-0.2148129459049134</v>
      </c>
      <c r="BM436">
        <f t="shared" si="298"/>
        <v>0</v>
      </c>
      <c r="BN436">
        <f t="shared" si="299"/>
        <v>-0.24005469764357676</v>
      </c>
      <c r="BO436">
        <f t="shared" si="300"/>
        <v>-1.1543150029727813</v>
      </c>
      <c r="BP436">
        <f t="shared" si="301"/>
        <v>-6.3943938845999151E-2</v>
      </c>
      <c r="BQ436">
        <f t="shared" si="302"/>
        <v>-0.12308910231949276</v>
      </c>
      <c r="BR436">
        <f t="shared" si="303"/>
        <v>0.42637636209158797</v>
      </c>
      <c r="BS436">
        <f t="shared" si="304"/>
        <v>-0.33933712916299258</v>
      </c>
      <c r="BT436">
        <f t="shared" si="291"/>
        <v>-0.52064632557427459</v>
      </c>
      <c r="BV436">
        <f t="shared" si="292"/>
        <v>-2.317285636476174</v>
      </c>
      <c r="BW436">
        <f t="shared" si="293"/>
        <v>9.8540698196818488E-2</v>
      </c>
      <c r="BX436">
        <f t="shared" si="294"/>
        <v>8.9701454264340411E-2</v>
      </c>
      <c r="BY436">
        <f t="shared" si="295"/>
        <v>0.9102985457356596</v>
      </c>
      <c r="BZ436">
        <f t="shared" si="296"/>
        <v>-9.3982661038181703E-2</v>
      </c>
    </row>
    <row r="437" spans="1:78" x14ac:dyDescent="0.3">
      <c r="A437" t="s">
        <v>2821</v>
      </c>
      <c r="B437" t="s">
        <v>2838</v>
      </c>
      <c r="C437" t="s">
        <v>2825</v>
      </c>
      <c r="D437" t="s">
        <v>2838</v>
      </c>
      <c r="E437" t="s">
        <v>20</v>
      </c>
      <c r="F437">
        <v>0</v>
      </c>
      <c r="G437">
        <v>0</v>
      </c>
      <c r="H437" t="s">
        <v>527</v>
      </c>
      <c r="I437">
        <v>3</v>
      </c>
      <c r="J437">
        <v>-3.7643689058441341</v>
      </c>
      <c r="K437">
        <v>-42.171718189759716</v>
      </c>
      <c r="L437">
        <v>-82.840254641099079</v>
      </c>
      <c r="M437">
        <v>-33.757758935166962</v>
      </c>
      <c r="N437">
        <v>-108.67008854708662</v>
      </c>
      <c r="O437">
        <v>-14.754319664473872</v>
      </c>
      <c r="P437">
        <v>-22.013681658285037</v>
      </c>
      <c r="Q437">
        <v>-11.405315820044242</v>
      </c>
      <c r="R437">
        <v>-67.960368165567971</v>
      </c>
      <c r="S437">
        <v>1</v>
      </c>
      <c r="T437">
        <v>2</v>
      </c>
      <c r="U437" t="s">
        <v>2818</v>
      </c>
      <c r="W437">
        <f t="shared" si="262"/>
        <v>-2.7638923151110589E-2</v>
      </c>
      <c r="X437">
        <f t="shared" si="263"/>
        <v>-0.21927540312111751</v>
      </c>
      <c r="Y437">
        <f t="shared" si="264"/>
        <v>0.27424895647063957</v>
      </c>
      <c r="Z437">
        <f t="shared" si="265"/>
        <v>-0.24557244416175711</v>
      </c>
      <c r="AA437">
        <f t="shared" si="266"/>
        <v>-1.1909036060913412</v>
      </c>
      <c r="AB437">
        <f t="shared" si="267"/>
        <v>-6.7444200102322438E-2</v>
      </c>
      <c r="AC437">
        <f t="shared" si="268"/>
        <v>-0.15242674717787899</v>
      </c>
      <c r="AD437">
        <f t="shared" si="269"/>
        <v>-7.3677481834814665E-2</v>
      </c>
      <c r="AE437">
        <f t="shared" si="270"/>
        <v>-0.48361783291079313</v>
      </c>
      <c r="AF437">
        <f t="shared" si="271"/>
        <v>-0.5239687488631376</v>
      </c>
      <c r="AH437">
        <f t="shared" si="272"/>
        <v>-2.710276430943634</v>
      </c>
      <c r="AI437">
        <f t="shared" si="273"/>
        <v>6.6518416424689988E-2</v>
      </c>
      <c r="AJ437">
        <f t="shared" si="274"/>
        <v>6.2369683823820826E-2</v>
      </c>
      <c r="AK437">
        <f t="shared" si="275"/>
        <v>6.2369683823820826E-2</v>
      </c>
      <c r="AL437">
        <f t="shared" si="276"/>
        <v>-2.7746759578200972</v>
      </c>
      <c r="AN437">
        <f>VLOOKUP(J437,counts!$W$8:$Z$13,4,FALSE)</f>
        <v>53</v>
      </c>
      <c r="AO437">
        <f>VLOOKUP(K437,counts!$W$17:$Z$23,4,FALSE)</f>
        <v>48</v>
      </c>
      <c r="AP437">
        <f>VLOOKUP(L437,counts!$W$27:$Z$33,4,FALSE)</f>
        <v>62</v>
      </c>
      <c r="AQ437">
        <f>VLOOKUP(M437,counts!$W$38:$Z$49,4,FALSE)</f>
        <v>47</v>
      </c>
      <c r="AR437">
        <f>VLOOKUP(N437,counts!$W$53:$Z$54,4,FALSE)</f>
        <v>20</v>
      </c>
      <c r="AS437">
        <f>VLOOKUP(O437,counts!$W$58:$Z$62,4,FALSE)</f>
        <v>52</v>
      </c>
      <c r="AT437">
        <f>VLOOKUP(P437,counts!$W$66:$Z$69,4,FALSE)</f>
        <v>50</v>
      </c>
      <c r="AU437">
        <f>VLOOKUP(Q437,counts!$W$73:$Z$75,4,FALSE)</f>
        <v>52</v>
      </c>
      <c r="AV437">
        <f>VLOOKUP(R437,counts!$W$79:$Z$81,4,FALSE)</f>
        <v>40</v>
      </c>
      <c r="AW437">
        <f t="shared" si="277"/>
        <v>424</v>
      </c>
      <c r="AX437">
        <f t="shared" si="278"/>
        <v>1</v>
      </c>
      <c r="AY437">
        <f t="shared" si="279"/>
        <v>2</v>
      </c>
      <c r="AZ437" t="str">
        <f t="shared" si="280"/>
        <v>Train</v>
      </c>
      <c r="BA437" t="str">
        <f t="shared" si="281"/>
        <v>0-17</v>
      </c>
      <c r="BB437" t="str">
        <f t="shared" si="282"/>
        <v>Blank</v>
      </c>
      <c r="BC437" t="str">
        <f t="shared" si="283"/>
        <v>0-10</v>
      </c>
      <c r="BD437" t="str">
        <f t="shared" si="284"/>
        <v>Blank</v>
      </c>
      <c r="BE437" t="str">
        <f t="shared" si="285"/>
        <v>male</v>
      </c>
      <c r="BF437">
        <f t="shared" si="286"/>
        <v>0</v>
      </c>
      <c r="BG437">
        <f t="shared" si="287"/>
        <v>0</v>
      </c>
      <c r="BH437" t="str">
        <f t="shared" si="288"/>
        <v>Q</v>
      </c>
      <c r="BI437">
        <f t="shared" si="289"/>
        <v>3</v>
      </c>
      <c r="BK437">
        <f t="shared" si="290"/>
        <v>-2.8350141766673408E-2</v>
      </c>
      <c r="BL437">
        <f t="shared" si="297"/>
        <v>-0.2148129459049134</v>
      </c>
      <c r="BM437">
        <f t="shared" si="298"/>
        <v>0</v>
      </c>
      <c r="BN437">
        <f t="shared" si="299"/>
        <v>-0.24005469764357676</v>
      </c>
      <c r="BO437">
        <f t="shared" si="300"/>
        <v>-1.1543150029727813</v>
      </c>
      <c r="BP437">
        <f t="shared" si="301"/>
        <v>-6.3943938845999151E-2</v>
      </c>
      <c r="BQ437">
        <f t="shared" si="302"/>
        <v>-0.12308910231949276</v>
      </c>
      <c r="BR437">
        <f t="shared" si="303"/>
        <v>-6.7126694900034548E-2</v>
      </c>
      <c r="BS437">
        <f t="shared" si="304"/>
        <v>-0.33933712916299258</v>
      </c>
      <c r="BT437">
        <f t="shared" si="291"/>
        <v>-0.52064632557427459</v>
      </c>
      <c r="BV437">
        <f t="shared" si="292"/>
        <v>-2.7516759790907388</v>
      </c>
      <c r="BW437">
        <f t="shared" si="293"/>
        <v>6.3820809181545632E-2</v>
      </c>
      <c r="BX437">
        <f t="shared" si="294"/>
        <v>5.9992066925863584E-2</v>
      </c>
      <c r="BY437">
        <f t="shared" si="295"/>
        <v>5.9992066925863584E-2</v>
      </c>
      <c r="BZ437">
        <f t="shared" si="296"/>
        <v>-2.8135429434038675</v>
      </c>
    </row>
    <row r="438" spans="1:78" x14ac:dyDescent="0.3">
      <c r="A438" t="s">
        <v>2821</v>
      </c>
      <c r="B438" t="s">
        <v>2838</v>
      </c>
      <c r="C438" t="s">
        <v>2849</v>
      </c>
      <c r="D438" t="s">
        <v>2838</v>
      </c>
      <c r="E438" t="s">
        <v>15</v>
      </c>
      <c r="F438">
        <v>0</v>
      </c>
      <c r="G438">
        <v>2</v>
      </c>
      <c r="H438" t="s">
        <v>2843</v>
      </c>
      <c r="I438">
        <v>3</v>
      </c>
      <c r="J438">
        <v>-3.7643689058441341</v>
      </c>
      <c r="K438">
        <v>-42.171718189759716</v>
      </c>
      <c r="L438">
        <v>40.172297072540438</v>
      </c>
      <c r="M438">
        <v>-33.757758935166962</v>
      </c>
      <c r="N438">
        <v>151.41878811967541</v>
      </c>
      <c r="O438">
        <v>-14.754319664473872</v>
      </c>
      <c r="P438">
        <v>75.609641767585757</v>
      </c>
      <c r="Q438">
        <v>-22.422560732600829</v>
      </c>
      <c r="R438">
        <v>-67.960368165567971</v>
      </c>
      <c r="S438">
        <v>1</v>
      </c>
      <c r="T438">
        <v>2</v>
      </c>
      <c r="U438" t="s">
        <v>2818</v>
      </c>
      <c r="W438">
        <f t="shared" si="262"/>
        <v>-2.7638923151110589E-2</v>
      </c>
      <c r="X438">
        <f t="shared" si="263"/>
        <v>-0.21927540312111751</v>
      </c>
      <c r="Y438">
        <f t="shared" si="264"/>
        <v>-0.13299344140000791</v>
      </c>
      <c r="Z438">
        <f t="shared" si="265"/>
        <v>-0.24557244416175711</v>
      </c>
      <c r="AA438">
        <f t="shared" si="266"/>
        <v>1.6593819257225275</v>
      </c>
      <c r="AB438">
        <f t="shared" si="267"/>
        <v>-6.7444200102322438E-2</v>
      </c>
      <c r="AC438">
        <f t="shared" si="268"/>
        <v>0.5235349510734969</v>
      </c>
      <c r="AD438">
        <f t="shared" si="269"/>
        <v>-0.14484805481342802</v>
      </c>
      <c r="AE438">
        <f t="shared" si="270"/>
        <v>-0.48361783291079313</v>
      </c>
      <c r="AF438">
        <f t="shared" si="271"/>
        <v>-0.5239687488631376</v>
      </c>
      <c r="AH438">
        <f t="shared" si="272"/>
        <v>0.33755782827235004</v>
      </c>
      <c r="AI438">
        <f t="shared" si="273"/>
        <v>1.401520653566658</v>
      </c>
      <c r="AJ438">
        <f t="shared" si="274"/>
        <v>0.58359716852118937</v>
      </c>
      <c r="AK438">
        <f t="shared" si="275"/>
        <v>0.58359716852118937</v>
      </c>
      <c r="AL438">
        <f t="shared" si="276"/>
        <v>-0.53854431409101067</v>
      </c>
      <c r="AN438">
        <f>VLOOKUP(J438,counts!$W$8:$Z$13,4,FALSE)</f>
        <v>53</v>
      </c>
      <c r="AO438">
        <f>VLOOKUP(K438,counts!$W$17:$Z$23,4,FALSE)</f>
        <v>48</v>
      </c>
      <c r="AP438">
        <f>VLOOKUP(L438,counts!$W$27:$Z$33,4,FALSE)</f>
        <v>50</v>
      </c>
      <c r="AQ438">
        <f>VLOOKUP(M438,counts!$W$38:$Z$49,4,FALSE)</f>
        <v>47</v>
      </c>
      <c r="AR438">
        <f>VLOOKUP(N438,counts!$W$53:$Z$54,4,FALSE)</f>
        <v>102</v>
      </c>
      <c r="AS438">
        <f>VLOOKUP(O438,counts!$W$58:$Z$62,4,FALSE)</f>
        <v>52</v>
      </c>
      <c r="AT438">
        <f>VLOOKUP(P438,counts!$W$66:$Z$69,4,FALSE)</f>
        <v>69</v>
      </c>
      <c r="AU438">
        <f>VLOOKUP(Q438,counts!$W$73:$Z$75,4,FALSE)</f>
        <v>50</v>
      </c>
      <c r="AV438">
        <f>VLOOKUP(R438,counts!$W$79:$Z$81,4,FALSE)</f>
        <v>40</v>
      </c>
      <c r="AW438">
        <f t="shared" si="277"/>
        <v>511</v>
      </c>
      <c r="AX438">
        <f t="shared" si="278"/>
        <v>1</v>
      </c>
      <c r="AY438">
        <f t="shared" si="279"/>
        <v>2</v>
      </c>
      <c r="AZ438" t="str">
        <f t="shared" si="280"/>
        <v>Train</v>
      </c>
      <c r="BA438" t="str">
        <f t="shared" si="281"/>
        <v>0-17</v>
      </c>
      <c r="BB438" t="str">
        <f t="shared" si="282"/>
        <v>Blank</v>
      </c>
      <c r="BC438" t="str">
        <f t="shared" si="283"/>
        <v>21-30</v>
      </c>
      <c r="BD438" t="str">
        <f t="shared" si="284"/>
        <v>Blank</v>
      </c>
      <c r="BE438" t="str">
        <f t="shared" si="285"/>
        <v>female</v>
      </c>
      <c r="BF438">
        <f t="shared" si="286"/>
        <v>0</v>
      </c>
      <c r="BG438">
        <f t="shared" si="287"/>
        <v>2</v>
      </c>
      <c r="BH438" t="str">
        <f t="shared" si="288"/>
        <v>S, blank</v>
      </c>
      <c r="BI438">
        <f t="shared" si="289"/>
        <v>3</v>
      </c>
      <c r="BK438">
        <f t="shared" si="290"/>
        <v>-2.8350141766673408E-2</v>
      </c>
      <c r="BL438">
        <f t="shared" si="297"/>
        <v>-0.2148129459049134</v>
      </c>
      <c r="BM438">
        <f t="shared" si="298"/>
        <v>0</v>
      </c>
      <c r="BN438">
        <f t="shared" si="299"/>
        <v>-0.24005469764357676</v>
      </c>
      <c r="BO438">
        <f t="shared" si="300"/>
        <v>1.608400077660413</v>
      </c>
      <c r="BP438">
        <f t="shared" si="301"/>
        <v>-6.3943938845999151E-2</v>
      </c>
      <c r="BQ438">
        <f t="shared" si="302"/>
        <v>0.42276994263555601</v>
      </c>
      <c r="BR438">
        <f t="shared" si="303"/>
        <v>-0.13196937436222192</v>
      </c>
      <c r="BS438">
        <f t="shared" si="304"/>
        <v>-0.33933712916299258</v>
      </c>
      <c r="BT438">
        <f t="shared" si="291"/>
        <v>-0.52064632557427459</v>
      </c>
      <c r="BV438">
        <f t="shared" si="292"/>
        <v>0.49205546703531722</v>
      </c>
      <c r="BW438">
        <f t="shared" si="293"/>
        <v>1.6356748427234031</v>
      </c>
      <c r="BX438">
        <f t="shared" si="294"/>
        <v>0.62059052816745974</v>
      </c>
      <c r="BY438">
        <f t="shared" si="295"/>
        <v>0.62059052816745974</v>
      </c>
      <c r="BZ438">
        <f t="shared" si="296"/>
        <v>-0.47708378946354257</v>
      </c>
    </row>
    <row r="439" spans="1:78" x14ac:dyDescent="0.3">
      <c r="A439" t="s">
        <v>2821</v>
      </c>
      <c r="B439" t="s">
        <v>2838</v>
      </c>
      <c r="C439" t="s">
        <v>2825</v>
      </c>
      <c r="D439" t="s">
        <v>2838</v>
      </c>
      <c r="E439" t="s">
        <v>20</v>
      </c>
      <c r="F439">
        <v>0</v>
      </c>
      <c r="G439">
        <v>0</v>
      </c>
      <c r="H439" t="s">
        <v>44</v>
      </c>
      <c r="I439">
        <v>3</v>
      </c>
      <c r="J439">
        <v>-3.7643689058441341</v>
      </c>
      <c r="K439">
        <v>-42.171718189759716</v>
      </c>
      <c r="L439">
        <v>-82.840254641099079</v>
      </c>
      <c r="M439">
        <v>-33.757758935166962</v>
      </c>
      <c r="N439">
        <v>-108.67008854708662</v>
      </c>
      <c r="O439">
        <v>-14.754319664473872</v>
      </c>
      <c r="P439">
        <v>-22.013681658285037</v>
      </c>
      <c r="Q439">
        <v>72.444458573419169</v>
      </c>
      <c r="R439">
        <v>-67.960368165567971</v>
      </c>
      <c r="S439">
        <v>0</v>
      </c>
      <c r="T439">
        <v>2</v>
      </c>
      <c r="U439" t="s">
        <v>2818</v>
      </c>
      <c r="W439">
        <f t="shared" si="262"/>
        <v>-2.7638923151110589E-2</v>
      </c>
      <c r="X439">
        <f t="shared" si="263"/>
        <v>-0.21927540312111751</v>
      </c>
      <c r="Y439">
        <f t="shared" si="264"/>
        <v>0.27424895647063957</v>
      </c>
      <c r="Z439">
        <f t="shared" si="265"/>
        <v>-0.24557244416175711</v>
      </c>
      <c r="AA439">
        <f t="shared" si="266"/>
        <v>-1.1909036060913412</v>
      </c>
      <c r="AB439">
        <f t="shared" si="267"/>
        <v>-6.7444200102322438E-2</v>
      </c>
      <c r="AC439">
        <f t="shared" si="268"/>
        <v>-0.15242674717787899</v>
      </c>
      <c r="AD439">
        <f t="shared" si="269"/>
        <v>0.46798575022321215</v>
      </c>
      <c r="AE439">
        <f t="shared" si="270"/>
        <v>-0.48361783291079313</v>
      </c>
      <c r="AF439">
        <f t="shared" si="271"/>
        <v>-0.5239687488631376</v>
      </c>
      <c r="AH439">
        <f t="shared" si="272"/>
        <v>-2.1686131988856072</v>
      </c>
      <c r="AI439">
        <f t="shared" si="273"/>
        <v>0.1143360684021648</v>
      </c>
      <c r="AJ439">
        <f t="shared" si="274"/>
        <v>0.10260465549330205</v>
      </c>
      <c r="AK439">
        <f t="shared" si="275"/>
        <v>0.897395344506698</v>
      </c>
      <c r="AL439">
        <f t="shared" si="276"/>
        <v>-0.1082587732109002</v>
      </c>
      <c r="AN439">
        <f>VLOOKUP(J439,counts!$W$8:$Z$13,4,FALSE)</f>
        <v>53</v>
      </c>
      <c r="AO439">
        <f>VLOOKUP(K439,counts!$W$17:$Z$23,4,FALSE)</f>
        <v>48</v>
      </c>
      <c r="AP439">
        <f>VLOOKUP(L439,counts!$W$27:$Z$33,4,FALSE)</f>
        <v>62</v>
      </c>
      <c r="AQ439">
        <f>VLOOKUP(M439,counts!$W$38:$Z$49,4,FALSE)</f>
        <v>47</v>
      </c>
      <c r="AR439">
        <f>VLOOKUP(N439,counts!$W$53:$Z$54,4,FALSE)</f>
        <v>20</v>
      </c>
      <c r="AS439">
        <f>VLOOKUP(O439,counts!$W$58:$Z$62,4,FALSE)</f>
        <v>52</v>
      </c>
      <c r="AT439">
        <f>VLOOKUP(P439,counts!$W$66:$Z$69,4,FALSE)</f>
        <v>50</v>
      </c>
      <c r="AU439">
        <f>VLOOKUP(Q439,counts!$W$73:$Z$75,4,FALSE)</f>
        <v>68</v>
      </c>
      <c r="AV439">
        <f>VLOOKUP(R439,counts!$W$79:$Z$81,4,FALSE)</f>
        <v>40</v>
      </c>
      <c r="AW439">
        <f t="shared" si="277"/>
        <v>440</v>
      </c>
      <c r="AX439">
        <f t="shared" si="278"/>
        <v>0</v>
      </c>
      <c r="AY439">
        <f t="shared" si="279"/>
        <v>2</v>
      </c>
      <c r="AZ439" t="str">
        <f t="shared" si="280"/>
        <v>Train</v>
      </c>
      <c r="BA439" t="str">
        <f t="shared" si="281"/>
        <v>0-17</v>
      </c>
      <c r="BB439" t="str">
        <f t="shared" si="282"/>
        <v>Blank</v>
      </c>
      <c r="BC439" t="str">
        <f t="shared" si="283"/>
        <v>0-10</v>
      </c>
      <c r="BD439" t="str">
        <f t="shared" si="284"/>
        <v>Blank</v>
      </c>
      <c r="BE439" t="str">
        <f t="shared" si="285"/>
        <v>male</v>
      </c>
      <c r="BF439">
        <f t="shared" si="286"/>
        <v>0</v>
      </c>
      <c r="BG439">
        <f t="shared" si="287"/>
        <v>0</v>
      </c>
      <c r="BH439" t="str">
        <f t="shared" si="288"/>
        <v>C</v>
      </c>
      <c r="BI439">
        <f t="shared" si="289"/>
        <v>3</v>
      </c>
      <c r="BK439">
        <f t="shared" si="290"/>
        <v>-2.8350141766673408E-2</v>
      </c>
      <c r="BL439">
        <f t="shared" si="297"/>
        <v>-0.2148129459049134</v>
      </c>
      <c r="BM439">
        <f t="shared" si="298"/>
        <v>0</v>
      </c>
      <c r="BN439">
        <f t="shared" si="299"/>
        <v>-0.24005469764357676</v>
      </c>
      <c r="BO439">
        <f t="shared" si="300"/>
        <v>-1.1543150029727813</v>
      </c>
      <c r="BP439">
        <f t="shared" si="301"/>
        <v>-6.3943938845999151E-2</v>
      </c>
      <c r="BQ439">
        <f t="shared" si="302"/>
        <v>-0.12308910231949276</v>
      </c>
      <c r="BR439">
        <f t="shared" si="303"/>
        <v>0.42637636209158797</v>
      </c>
      <c r="BS439">
        <f t="shared" si="304"/>
        <v>-0.33933712916299258</v>
      </c>
      <c r="BT439">
        <f t="shared" si="291"/>
        <v>-0.52064632557427459</v>
      </c>
      <c r="BV439">
        <f t="shared" si="292"/>
        <v>-2.2581729220991162</v>
      </c>
      <c r="BW439">
        <f t="shared" si="293"/>
        <v>0.10454131549763737</v>
      </c>
      <c r="BX439">
        <f t="shared" si="294"/>
        <v>9.4646813143913572E-2</v>
      </c>
      <c r="BY439">
        <f t="shared" si="295"/>
        <v>0.90535318685608646</v>
      </c>
      <c r="BZ439">
        <f t="shared" si="296"/>
        <v>-9.9430149695076173E-2</v>
      </c>
    </row>
    <row r="440" spans="1:78" x14ac:dyDescent="0.3">
      <c r="A440" t="s">
        <v>2810</v>
      </c>
      <c r="B440" t="s">
        <v>2838</v>
      </c>
      <c r="C440" t="s">
        <v>2824</v>
      </c>
      <c r="D440" t="s">
        <v>2838</v>
      </c>
      <c r="E440" t="s">
        <v>20</v>
      </c>
      <c r="F440">
        <v>0</v>
      </c>
      <c r="G440">
        <v>0</v>
      </c>
      <c r="H440" t="s">
        <v>2843</v>
      </c>
      <c r="I440">
        <v>3</v>
      </c>
      <c r="J440">
        <v>32.769878926258563</v>
      </c>
      <c r="K440">
        <v>-42.171718189759716</v>
      </c>
      <c r="L440">
        <v>-194.50333405817787</v>
      </c>
      <c r="M440">
        <v>-33.757758935166962</v>
      </c>
      <c r="N440">
        <v>-108.67008854708662</v>
      </c>
      <c r="O440">
        <v>-14.754319664473872</v>
      </c>
      <c r="P440">
        <v>-22.013681658285037</v>
      </c>
      <c r="Q440">
        <v>-22.422560732600829</v>
      </c>
      <c r="R440">
        <v>-67.960368165567971</v>
      </c>
      <c r="S440">
        <v>0</v>
      </c>
      <c r="T440">
        <v>2</v>
      </c>
      <c r="U440" t="s">
        <v>2818</v>
      </c>
      <c r="W440">
        <f t="shared" si="262"/>
        <v>0.24060451777399761</v>
      </c>
      <c r="X440">
        <f t="shared" si="263"/>
        <v>-0.21927540312111751</v>
      </c>
      <c r="Y440">
        <f t="shared" si="264"/>
        <v>0.6439180640694343</v>
      </c>
      <c r="Z440">
        <f t="shared" si="265"/>
        <v>-0.24557244416175711</v>
      </c>
      <c r="AA440">
        <f t="shared" si="266"/>
        <v>-1.1909036060913412</v>
      </c>
      <c r="AB440">
        <f t="shared" si="267"/>
        <v>-6.7444200102322438E-2</v>
      </c>
      <c r="AC440">
        <f t="shared" si="268"/>
        <v>-0.15242674717787899</v>
      </c>
      <c r="AD440">
        <f t="shared" si="269"/>
        <v>-0.14484805481342802</v>
      </c>
      <c r="AE440">
        <f t="shared" si="270"/>
        <v>-0.48361783291079313</v>
      </c>
      <c r="AF440">
        <f t="shared" si="271"/>
        <v>-0.5239687488631376</v>
      </c>
      <c r="AH440">
        <f t="shared" si="272"/>
        <v>-2.1435344553983442</v>
      </c>
      <c r="AI440">
        <f t="shared" si="273"/>
        <v>0.11723973125587472</v>
      </c>
      <c r="AJ440">
        <f t="shared" si="274"/>
        <v>0.10493695128805262</v>
      </c>
      <c r="AK440">
        <f t="shared" si="275"/>
        <v>0.89506304871194742</v>
      </c>
      <c r="AL440">
        <f t="shared" si="276"/>
        <v>-0.11086111770023915</v>
      </c>
      <c r="AN440">
        <f>VLOOKUP(J440,counts!$W$8:$Z$13,4,FALSE)</f>
        <v>61</v>
      </c>
      <c r="AO440">
        <f>VLOOKUP(K440,counts!$W$17:$Z$23,4,FALSE)</f>
        <v>48</v>
      </c>
      <c r="AP440">
        <f>VLOOKUP(L440,counts!$W$27:$Z$33,4,FALSE)</f>
        <v>73</v>
      </c>
      <c r="AQ440">
        <f>VLOOKUP(M440,counts!$W$38:$Z$49,4,FALSE)</f>
        <v>47</v>
      </c>
      <c r="AR440">
        <f>VLOOKUP(N440,counts!$W$53:$Z$54,4,FALSE)</f>
        <v>20</v>
      </c>
      <c r="AS440">
        <f>VLOOKUP(O440,counts!$W$58:$Z$62,4,FALSE)</f>
        <v>52</v>
      </c>
      <c r="AT440">
        <f>VLOOKUP(P440,counts!$W$66:$Z$69,4,FALSE)</f>
        <v>50</v>
      </c>
      <c r="AU440">
        <f>VLOOKUP(Q440,counts!$W$73:$Z$75,4,FALSE)</f>
        <v>50</v>
      </c>
      <c r="AV440">
        <f>VLOOKUP(R440,counts!$W$79:$Z$81,4,FALSE)</f>
        <v>40</v>
      </c>
      <c r="AW440">
        <f t="shared" si="277"/>
        <v>441</v>
      </c>
      <c r="AX440">
        <f t="shared" si="278"/>
        <v>0</v>
      </c>
      <c r="AY440">
        <f t="shared" si="279"/>
        <v>2</v>
      </c>
      <c r="AZ440" t="str">
        <f t="shared" si="280"/>
        <v>Train</v>
      </c>
      <c r="BA440" t="str">
        <f t="shared" si="281"/>
        <v>31-40</v>
      </c>
      <c r="BB440" t="str">
        <f t="shared" si="282"/>
        <v>Blank</v>
      </c>
      <c r="BC440" t="str">
        <f t="shared" si="283"/>
        <v>0</v>
      </c>
      <c r="BD440" t="str">
        <f t="shared" si="284"/>
        <v>Blank</v>
      </c>
      <c r="BE440" t="str">
        <f t="shared" si="285"/>
        <v>male</v>
      </c>
      <c r="BF440">
        <f t="shared" si="286"/>
        <v>0</v>
      </c>
      <c r="BG440">
        <f t="shared" si="287"/>
        <v>0</v>
      </c>
      <c r="BH440" t="str">
        <f t="shared" si="288"/>
        <v>S, blank</v>
      </c>
      <c r="BI440">
        <f t="shared" si="289"/>
        <v>3</v>
      </c>
      <c r="BK440">
        <f t="shared" si="290"/>
        <v>0.24679587375027071</v>
      </c>
      <c r="BL440">
        <f t="shared" si="297"/>
        <v>-0.2148129459049134</v>
      </c>
      <c r="BM440">
        <f t="shared" si="298"/>
        <v>0</v>
      </c>
      <c r="BN440">
        <f t="shared" si="299"/>
        <v>-0.24005469764357676</v>
      </c>
      <c r="BO440">
        <f t="shared" si="300"/>
        <v>-1.1543150029727813</v>
      </c>
      <c r="BP440">
        <f t="shared" si="301"/>
        <v>-6.3943938845999151E-2</v>
      </c>
      <c r="BQ440">
        <f t="shared" si="302"/>
        <v>-0.12308910231949276</v>
      </c>
      <c r="BR440">
        <f t="shared" si="303"/>
        <v>-0.13196937436222192</v>
      </c>
      <c r="BS440">
        <f t="shared" si="304"/>
        <v>-0.33933712916299258</v>
      </c>
      <c r="BT440">
        <f t="shared" si="291"/>
        <v>-0.52064632557427459</v>
      </c>
      <c r="BV440">
        <f t="shared" si="292"/>
        <v>-2.5413726430359818</v>
      </c>
      <c r="BW440">
        <f t="shared" si="293"/>
        <v>7.875821864026647E-2</v>
      </c>
      <c r="BX440">
        <f t="shared" si="294"/>
        <v>7.3008221193010425E-2</v>
      </c>
      <c r="BY440">
        <f t="shared" si="295"/>
        <v>0.92699177880698957</v>
      </c>
      <c r="BZ440">
        <f t="shared" si="296"/>
        <v>-7.5810582056482417E-2</v>
      </c>
    </row>
    <row r="441" spans="1:78" x14ac:dyDescent="0.3">
      <c r="A441" t="s">
        <v>2820</v>
      </c>
      <c r="B441" t="s">
        <v>2838</v>
      </c>
      <c r="C441" t="s">
        <v>2850</v>
      </c>
      <c r="D441" t="s">
        <v>2838</v>
      </c>
      <c r="E441" t="s">
        <v>20</v>
      </c>
      <c r="F441">
        <v>1</v>
      </c>
      <c r="G441">
        <v>0</v>
      </c>
      <c r="H441" t="s">
        <v>2843</v>
      </c>
      <c r="I441">
        <v>3</v>
      </c>
      <c r="J441">
        <v>-11.613432440426715</v>
      </c>
      <c r="K441">
        <v>-42.171718189759716</v>
      </c>
      <c r="L441">
        <v>-9.6115457513775127</v>
      </c>
      <c r="M441">
        <v>-33.757758935166962</v>
      </c>
      <c r="N441">
        <v>-108.67008854708662</v>
      </c>
      <c r="O441">
        <v>48.695090775187893</v>
      </c>
      <c r="P441">
        <v>-22.013681658285037</v>
      </c>
      <c r="Q441">
        <v>-22.422560732600829</v>
      </c>
      <c r="R441">
        <v>-67.960368165567971</v>
      </c>
      <c r="S441">
        <v>0</v>
      </c>
      <c r="T441">
        <v>2</v>
      </c>
      <c r="U441" t="s">
        <v>2818</v>
      </c>
      <c r="W441">
        <f t="shared" si="262"/>
        <v>-8.5268679762827468E-2</v>
      </c>
      <c r="X441">
        <f t="shared" si="263"/>
        <v>-0.21927540312111751</v>
      </c>
      <c r="Y441">
        <f t="shared" si="264"/>
        <v>3.1819752411496448E-2</v>
      </c>
      <c r="Z441">
        <f t="shared" si="265"/>
        <v>-0.24557244416175711</v>
      </c>
      <c r="AA441">
        <f t="shared" si="266"/>
        <v>-1.1909036060913412</v>
      </c>
      <c r="AB441">
        <f t="shared" si="267"/>
        <v>0.222592537028351</v>
      </c>
      <c r="AC441">
        <f t="shared" si="268"/>
        <v>-0.15242674717787899</v>
      </c>
      <c r="AD441">
        <f t="shared" si="269"/>
        <v>-0.14484805481342802</v>
      </c>
      <c r="AE441">
        <f t="shared" si="270"/>
        <v>-0.48361783291079313</v>
      </c>
      <c r="AF441">
        <f t="shared" si="271"/>
        <v>-0.5239687488631376</v>
      </c>
      <c r="AH441">
        <f t="shared" si="272"/>
        <v>-2.7914692274624335</v>
      </c>
      <c r="AI441">
        <f t="shared" si="273"/>
        <v>6.1331038441102832E-2</v>
      </c>
      <c r="AJ441">
        <f t="shared" si="274"/>
        <v>5.7786907401847665E-2</v>
      </c>
      <c r="AK441">
        <f t="shared" si="275"/>
        <v>0.94221309259815234</v>
      </c>
      <c r="AL441">
        <f t="shared" si="276"/>
        <v>-5.952381703885893E-2</v>
      </c>
      <c r="AN441">
        <f>VLOOKUP(J441,counts!$W$8:$Z$13,4,FALSE)</f>
        <v>52</v>
      </c>
      <c r="AO441">
        <f>VLOOKUP(K441,counts!$W$17:$Z$23,4,FALSE)</f>
        <v>48</v>
      </c>
      <c r="AP441">
        <f>VLOOKUP(L441,counts!$W$27:$Z$33,4,FALSE)</f>
        <v>55</v>
      </c>
      <c r="AQ441">
        <f>VLOOKUP(M441,counts!$W$38:$Z$49,4,FALSE)</f>
        <v>47</v>
      </c>
      <c r="AR441">
        <f>VLOOKUP(N441,counts!$W$53:$Z$54,4,FALSE)</f>
        <v>20</v>
      </c>
      <c r="AS441">
        <f>VLOOKUP(O441,counts!$W$58:$Z$62,4,FALSE)</f>
        <v>61</v>
      </c>
      <c r="AT441">
        <f>VLOOKUP(P441,counts!$W$66:$Z$69,4,FALSE)</f>
        <v>50</v>
      </c>
      <c r="AU441">
        <f>VLOOKUP(Q441,counts!$W$73:$Z$75,4,FALSE)</f>
        <v>50</v>
      </c>
      <c r="AV441">
        <f>VLOOKUP(R441,counts!$W$79:$Z$81,4,FALSE)</f>
        <v>40</v>
      </c>
      <c r="AW441">
        <f t="shared" si="277"/>
        <v>423</v>
      </c>
      <c r="AX441">
        <f t="shared" si="278"/>
        <v>0</v>
      </c>
      <c r="AY441">
        <f t="shared" si="279"/>
        <v>2</v>
      </c>
      <c r="AZ441" t="str">
        <f t="shared" si="280"/>
        <v>Train</v>
      </c>
      <c r="BA441" t="str">
        <f t="shared" si="281"/>
        <v>18-30</v>
      </c>
      <c r="BB441" t="str">
        <f t="shared" si="282"/>
        <v>Blank</v>
      </c>
      <c r="BC441" t="str">
        <f t="shared" si="283"/>
        <v>11-20</v>
      </c>
      <c r="BD441" t="str">
        <f t="shared" si="284"/>
        <v>Blank</v>
      </c>
      <c r="BE441" t="str">
        <f t="shared" si="285"/>
        <v>male</v>
      </c>
      <c r="BF441">
        <f t="shared" si="286"/>
        <v>1</v>
      </c>
      <c r="BG441">
        <f t="shared" si="287"/>
        <v>0</v>
      </c>
      <c r="BH441" t="str">
        <f t="shared" si="288"/>
        <v>S, blank</v>
      </c>
      <c r="BI441">
        <f t="shared" si="289"/>
        <v>3</v>
      </c>
      <c r="BK441">
        <f t="shared" si="290"/>
        <v>-8.7462856143731463E-2</v>
      </c>
      <c r="BL441">
        <f t="shared" si="297"/>
        <v>-0.2148129459049134</v>
      </c>
      <c r="BM441">
        <f t="shared" si="298"/>
        <v>0</v>
      </c>
      <c r="BN441">
        <f t="shared" si="299"/>
        <v>-0.24005469764357676</v>
      </c>
      <c r="BO441">
        <f t="shared" si="300"/>
        <v>-1.1543150029727813</v>
      </c>
      <c r="BP441">
        <f t="shared" si="301"/>
        <v>0.21104029039891525</v>
      </c>
      <c r="BQ441">
        <f t="shared" si="302"/>
        <v>-0.12308910231949276</v>
      </c>
      <c r="BR441">
        <f t="shared" si="303"/>
        <v>-0.13196937436222192</v>
      </c>
      <c r="BS441">
        <f t="shared" si="304"/>
        <v>-0.33933712916299258</v>
      </c>
      <c r="BT441">
        <f t="shared" si="291"/>
        <v>-0.52064632557427459</v>
      </c>
      <c r="BV441">
        <f t="shared" si="292"/>
        <v>-2.6006471436850696</v>
      </c>
      <c r="BW441">
        <f t="shared" si="293"/>
        <v>7.4225528086570264E-2</v>
      </c>
      <c r="BX441">
        <f t="shared" si="294"/>
        <v>6.9096782887651254E-2</v>
      </c>
      <c r="BY441">
        <f t="shared" si="295"/>
        <v>0.9309032171123488</v>
      </c>
      <c r="BZ441">
        <f t="shared" si="296"/>
        <v>-7.1599962949509391E-2</v>
      </c>
    </row>
    <row r="442" spans="1:78" x14ac:dyDescent="0.3">
      <c r="A442" t="s">
        <v>2820</v>
      </c>
      <c r="B442" t="s">
        <v>2838</v>
      </c>
      <c r="C442" t="s">
        <v>2825</v>
      </c>
      <c r="D442" t="s">
        <v>2838</v>
      </c>
      <c r="E442" t="s">
        <v>20</v>
      </c>
      <c r="F442">
        <v>0</v>
      </c>
      <c r="G442">
        <v>0</v>
      </c>
      <c r="H442" t="s">
        <v>2843</v>
      </c>
      <c r="I442">
        <v>3</v>
      </c>
      <c r="J442">
        <v>-11.613432440426715</v>
      </c>
      <c r="K442">
        <v>-42.171718189759716</v>
      </c>
      <c r="L442">
        <v>-82.840254641099079</v>
      </c>
      <c r="M442">
        <v>-33.757758935166962</v>
      </c>
      <c r="N442">
        <v>-108.67008854708662</v>
      </c>
      <c r="O442">
        <v>-14.754319664473872</v>
      </c>
      <c r="P442">
        <v>-22.013681658285037</v>
      </c>
      <c r="Q442">
        <v>-22.422560732600829</v>
      </c>
      <c r="R442">
        <v>-67.960368165567971</v>
      </c>
      <c r="S442">
        <v>0</v>
      </c>
      <c r="T442">
        <v>2</v>
      </c>
      <c r="U442" t="s">
        <v>2818</v>
      </c>
      <c r="W442">
        <f t="shared" si="262"/>
        <v>-8.5268679762827468E-2</v>
      </c>
      <c r="X442">
        <f t="shared" si="263"/>
        <v>-0.21927540312111751</v>
      </c>
      <c r="Y442">
        <f t="shared" si="264"/>
        <v>0.27424895647063957</v>
      </c>
      <c r="Z442">
        <f t="shared" si="265"/>
        <v>-0.24557244416175711</v>
      </c>
      <c r="AA442">
        <f t="shared" si="266"/>
        <v>-1.1909036060913412</v>
      </c>
      <c r="AB442">
        <f t="shared" si="267"/>
        <v>-6.7444200102322438E-2</v>
      </c>
      <c r="AC442">
        <f t="shared" si="268"/>
        <v>-0.15242674717787899</v>
      </c>
      <c r="AD442">
        <f t="shared" si="269"/>
        <v>-0.14484805481342802</v>
      </c>
      <c r="AE442">
        <f t="shared" si="270"/>
        <v>-0.48361783291079313</v>
      </c>
      <c r="AF442">
        <f t="shared" si="271"/>
        <v>-0.5239687488631376</v>
      </c>
      <c r="AH442">
        <f t="shared" si="272"/>
        <v>-2.8390767605339642</v>
      </c>
      <c r="AI442">
        <f t="shared" si="273"/>
        <v>5.8479631752988308E-2</v>
      </c>
      <c r="AJ442">
        <f t="shared" si="274"/>
        <v>5.5248707673418308E-2</v>
      </c>
      <c r="AK442">
        <f t="shared" si="275"/>
        <v>0.94475129232658173</v>
      </c>
      <c r="AL442">
        <f t="shared" si="276"/>
        <v>-5.6833568850238797E-2</v>
      </c>
      <c r="AN442">
        <f>VLOOKUP(J442,counts!$W$8:$Z$13,4,FALSE)</f>
        <v>52</v>
      </c>
      <c r="AO442">
        <f>VLOOKUP(K442,counts!$W$17:$Z$23,4,FALSE)</f>
        <v>48</v>
      </c>
      <c r="AP442">
        <f>VLOOKUP(L442,counts!$W$27:$Z$33,4,FALSE)</f>
        <v>62</v>
      </c>
      <c r="AQ442">
        <f>VLOOKUP(M442,counts!$W$38:$Z$49,4,FALSE)</f>
        <v>47</v>
      </c>
      <c r="AR442">
        <f>VLOOKUP(N442,counts!$W$53:$Z$54,4,FALSE)</f>
        <v>20</v>
      </c>
      <c r="AS442">
        <f>VLOOKUP(O442,counts!$W$58:$Z$62,4,FALSE)</f>
        <v>52</v>
      </c>
      <c r="AT442">
        <f>VLOOKUP(P442,counts!$W$66:$Z$69,4,FALSE)</f>
        <v>50</v>
      </c>
      <c r="AU442">
        <f>VLOOKUP(Q442,counts!$W$73:$Z$75,4,FALSE)</f>
        <v>50</v>
      </c>
      <c r="AV442">
        <f>VLOOKUP(R442,counts!$W$79:$Z$81,4,FALSE)</f>
        <v>40</v>
      </c>
      <c r="AW442">
        <f t="shared" si="277"/>
        <v>421</v>
      </c>
      <c r="AX442">
        <f t="shared" si="278"/>
        <v>0</v>
      </c>
      <c r="AY442">
        <f t="shared" si="279"/>
        <v>2</v>
      </c>
      <c r="AZ442" t="str">
        <f t="shared" si="280"/>
        <v>Train</v>
      </c>
      <c r="BA442" t="str">
        <f t="shared" si="281"/>
        <v>18-30</v>
      </c>
      <c r="BB442" t="str">
        <f t="shared" si="282"/>
        <v>Blank</v>
      </c>
      <c r="BC442" t="str">
        <f t="shared" si="283"/>
        <v>0-10</v>
      </c>
      <c r="BD442" t="str">
        <f t="shared" si="284"/>
        <v>Blank</v>
      </c>
      <c r="BE442" t="str">
        <f t="shared" si="285"/>
        <v>male</v>
      </c>
      <c r="BF442">
        <f t="shared" si="286"/>
        <v>0</v>
      </c>
      <c r="BG442">
        <f t="shared" si="287"/>
        <v>0</v>
      </c>
      <c r="BH442" t="str">
        <f t="shared" si="288"/>
        <v>S, blank</v>
      </c>
      <c r="BI442">
        <f t="shared" si="289"/>
        <v>3</v>
      </c>
      <c r="BK442">
        <f t="shared" si="290"/>
        <v>-8.7462856143731463E-2</v>
      </c>
      <c r="BL442">
        <f t="shared" si="297"/>
        <v>-0.2148129459049134</v>
      </c>
      <c r="BM442">
        <f t="shared" si="298"/>
        <v>0</v>
      </c>
      <c r="BN442">
        <f t="shared" si="299"/>
        <v>-0.24005469764357676</v>
      </c>
      <c r="BO442">
        <f t="shared" si="300"/>
        <v>-1.1543150029727813</v>
      </c>
      <c r="BP442">
        <f t="shared" si="301"/>
        <v>-6.3943938845999151E-2</v>
      </c>
      <c r="BQ442">
        <f t="shared" si="302"/>
        <v>-0.12308910231949276</v>
      </c>
      <c r="BR442">
        <f t="shared" si="303"/>
        <v>-0.13196937436222192</v>
      </c>
      <c r="BS442">
        <f t="shared" si="304"/>
        <v>-0.33933712916299258</v>
      </c>
      <c r="BT442">
        <f t="shared" si="291"/>
        <v>-0.52064632557427459</v>
      </c>
      <c r="BV442">
        <f t="shared" si="292"/>
        <v>-2.8756313729299841</v>
      </c>
      <c r="BW442">
        <f t="shared" si="293"/>
        <v>5.6380531122747275E-2</v>
      </c>
      <c r="BX442">
        <f t="shared" si="294"/>
        <v>5.3371422003418274E-2</v>
      </c>
      <c r="BY442">
        <f t="shared" si="295"/>
        <v>0.94662857799658173</v>
      </c>
      <c r="BZ442">
        <f t="shared" si="296"/>
        <v>-5.4848471815077751E-2</v>
      </c>
    </row>
    <row r="443" spans="1:78" x14ac:dyDescent="0.3">
      <c r="A443" t="s">
        <v>2821</v>
      </c>
      <c r="B443" t="s">
        <v>2838</v>
      </c>
      <c r="C443" t="s">
        <v>2825</v>
      </c>
      <c r="D443" t="s">
        <v>2838</v>
      </c>
      <c r="E443" t="s">
        <v>15</v>
      </c>
      <c r="F443">
        <v>0</v>
      </c>
      <c r="G443">
        <v>0</v>
      </c>
      <c r="H443" t="s">
        <v>527</v>
      </c>
      <c r="I443">
        <v>3</v>
      </c>
      <c r="J443">
        <v>-3.7643689058441341</v>
      </c>
      <c r="K443">
        <v>-42.171718189759716</v>
      </c>
      <c r="L443">
        <v>-82.840254641099079</v>
      </c>
      <c r="M443">
        <v>-33.757758935166962</v>
      </c>
      <c r="N443">
        <v>151.41878811967541</v>
      </c>
      <c r="O443">
        <v>-14.754319664473872</v>
      </c>
      <c r="P443">
        <v>-22.013681658285037</v>
      </c>
      <c r="Q443">
        <v>-11.405315820044242</v>
      </c>
      <c r="R443">
        <v>-67.960368165567971</v>
      </c>
      <c r="S443">
        <v>1</v>
      </c>
      <c r="T443">
        <v>2</v>
      </c>
      <c r="U443" t="s">
        <v>2818</v>
      </c>
      <c r="W443">
        <f t="shared" si="262"/>
        <v>-2.7638923151110589E-2</v>
      </c>
      <c r="X443">
        <f t="shared" si="263"/>
        <v>-0.21927540312111751</v>
      </c>
      <c r="Y443">
        <f t="shared" si="264"/>
        <v>0.27424895647063957</v>
      </c>
      <c r="Z443">
        <f t="shared" si="265"/>
        <v>-0.24557244416175711</v>
      </c>
      <c r="AA443">
        <f t="shared" si="266"/>
        <v>1.6593819257225275</v>
      </c>
      <c r="AB443">
        <f t="shared" si="267"/>
        <v>-6.7444200102322438E-2</v>
      </c>
      <c r="AC443">
        <f t="shared" si="268"/>
        <v>-0.15242674717787899</v>
      </c>
      <c r="AD443">
        <f t="shared" si="269"/>
        <v>-7.3677481834814665E-2</v>
      </c>
      <c r="AE443">
        <f t="shared" si="270"/>
        <v>-0.48361783291079313</v>
      </c>
      <c r="AF443">
        <f t="shared" si="271"/>
        <v>-0.5239687488631376</v>
      </c>
      <c r="AH443">
        <f t="shared" si="272"/>
        <v>0.14000910087023499</v>
      </c>
      <c r="AI443">
        <f t="shared" si="273"/>
        <v>1.1502842673974418</v>
      </c>
      <c r="AJ443">
        <f t="shared" si="274"/>
        <v>0.53494520926280498</v>
      </c>
      <c r="AK443">
        <f t="shared" si="275"/>
        <v>0.53494520926280498</v>
      </c>
      <c r="AL443">
        <f t="shared" si="276"/>
        <v>-0.62559094992354602</v>
      </c>
      <c r="AN443">
        <f>VLOOKUP(J443,counts!$W$8:$Z$13,4,FALSE)</f>
        <v>53</v>
      </c>
      <c r="AO443">
        <f>VLOOKUP(K443,counts!$W$17:$Z$23,4,FALSE)</f>
        <v>48</v>
      </c>
      <c r="AP443">
        <f>VLOOKUP(L443,counts!$W$27:$Z$33,4,FALSE)</f>
        <v>62</v>
      </c>
      <c r="AQ443">
        <f>VLOOKUP(M443,counts!$W$38:$Z$49,4,FALSE)</f>
        <v>47</v>
      </c>
      <c r="AR443">
        <f>VLOOKUP(N443,counts!$W$53:$Z$54,4,FALSE)</f>
        <v>102</v>
      </c>
      <c r="AS443">
        <f>VLOOKUP(O443,counts!$W$58:$Z$62,4,FALSE)</f>
        <v>52</v>
      </c>
      <c r="AT443">
        <f>VLOOKUP(P443,counts!$W$66:$Z$69,4,FALSE)</f>
        <v>50</v>
      </c>
      <c r="AU443">
        <f>VLOOKUP(Q443,counts!$W$73:$Z$75,4,FALSE)</f>
        <v>52</v>
      </c>
      <c r="AV443">
        <f>VLOOKUP(R443,counts!$W$79:$Z$81,4,FALSE)</f>
        <v>40</v>
      </c>
      <c r="AW443">
        <f t="shared" si="277"/>
        <v>506</v>
      </c>
      <c r="AX443">
        <f t="shared" si="278"/>
        <v>1</v>
      </c>
      <c r="AY443">
        <f t="shared" si="279"/>
        <v>2</v>
      </c>
      <c r="AZ443" t="str">
        <f t="shared" si="280"/>
        <v>Train</v>
      </c>
      <c r="BA443" t="str">
        <f t="shared" si="281"/>
        <v>0-17</v>
      </c>
      <c r="BB443" t="str">
        <f t="shared" si="282"/>
        <v>Blank</v>
      </c>
      <c r="BC443" t="str">
        <f t="shared" si="283"/>
        <v>0-10</v>
      </c>
      <c r="BD443" t="str">
        <f t="shared" si="284"/>
        <v>Blank</v>
      </c>
      <c r="BE443" t="str">
        <f t="shared" si="285"/>
        <v>female</v>
      </c>
      <c r="BF443">
        <f t="shared" si="286"/>
        <v>0</v>
      </c>
      <c r="BG443">
        <f t="shared" si="287"/>
        <v>0</v>
      </c>
      <c r="BH443" t="str">
        <f t="shared" si="288"/>
        <v>Q</v>
      </c>
      <c r="BI443">
        <f t="shared" si="289"/>
        <v>3</v>
      </c>
      <c r="BK443">
        <f t="shared" si="290"/>
        <v>-2.8350141766673408E-2</v>
      </c>
      <c r="BL443">
        <f t="shared" si="297"/>
        <v>-0.2148129459049134</v>
      </c>
      <c r="BM443">
        <f t="shared" si="298"/>
        <v>0</v>
      </c>
      <c r="BN443">
        <f t="shared" si="299"/>
        <v>-0.24005469764357676</v>
      </c>
      <c r="BO443">
        <f t="shared" si="300"/>
        <v>1.608400077660413</v>
      </c>
      <c r="BP443">
        <f t="shared" si="301"/>
        <v>-6.3943938845999151E-2</v>
      </c>
      <c r="BQ443">
        <f t="shared" si="302"/>
        <v>-0.12308910231949276</v>
      </c>
      <c r="BR443">
        <f t="shared" si="303"/>
        <v>-6.7126694900034548E-2</v>
      </c>
      <c r="BS443">
        <f t="shared" si="304"/>
        <v>-0.33933712916299258</v>
      </c>
      <c r="BT443">
        <f t="shared" si="291"/>
        <v>-0.52064632557427459</v>
      </c>
      <c r="BV443">
        <f t="shared" si="292"/>
        <v>1.1039101542455798E-2</v>
      </c>
      <c r="BW443">
        <f t="shared" si="293"/>
        <v>1.0111002572514145</v>
      </c>
      <c r="BX443">
        <f t="shared" si="294"/>
        <v>0.50275974736003093</v>
      </c>
      <c r="BY443">
        <f t="shared" si="295"/>
        <v>0.50275974736003093</v>
      </c>
      <c r="BZ443">
        <f t="shared" si="296"/>
        <v>-0.68764286243173101</v>
      </c>
    </row>
    <row r="444" spans="1:78" x14ac:dyDescent="0.3">
      <c r="A444" t="s">
        <v>2810</v>
      </c>
      <c r="B444" t="s">
        <v>2838</v>
      </c>
      <c r="C444" t="s">
        <v>2825</v>
      </c>
      <c r="D444" t="s">
        <v>2838</v>
      </c>
      <c r="E444" t="s">
        <v>20</v>
      </c>
      <c r="F444">
        <v>0</v>
      </c>
      <c r="G444">
        <v>0</v>
      </c>
      <c r="H444" t="s">
        <v>44</v>
      </c>
      <c r="I444">
        <v>3</v>
      </c>
      <c r="J444">
        <v>32.769878926258563</v>
      </c>
      <c r="K444">
        <v>-42.171718189759716</v>
      </c>
      <c r="L444">
        <v>-82.840254641099079</v>
      </c>
      <c r="M444">
        <v>-33.757758935166962</v>
      </c>
      <c r="N444">
        <v>-108.67008854708662</v>
      </c>
      <c r="O444">
        <v>-14.754319664473872</v>
      </c>
      <c r="P444">
        <v>-22.013681658285037</v>
      </c>
      <c r="Q444">
        <v>72.444458573419169</v>
      </c>
      <c r="R444">
        <v>-67.960368165567971</v>
      </c>
      <c r="S444">
        <v>0</v>
      </c>
      <c r="T444">
        <v>2</v>
      </c>
      <c r="U444" t="s">
        <v>2818</v>
      </c>
      <c r="W444">
        <f t="shared" si="262"/>
        <v>0.24060451777399761</v>
      </c>
      <c r="X444">
        <f t="shared" si="263"/>
        <v>-0.21927540312111751</v>
      </c>
      <c r="Y444">
        <f t="shared" si="264"/>
        <v>0.27424895647063957</v>
      </c>
      <c r="Z444">
        <f t="shared" si="265"/>
        <v>-0.24557244416175711</v>
      </c>
      <c r="AA444">
        <f t="shared" si="266"/>
        <v>-1.1909036060913412</v>
      </c>
      <c r="AB444">
        <f t="shared" si="267"/>
        <v>-6.7444200102322438E-2</v>
      </c>
      <c r="AC444">
        <f t="shared" si="268"/>
        <v>-0.15242674717787899</v>
      </c>
      <c r="AD444">
        <f t="shared" si="269"/>
        <v>0.46798575022321215</v>
      </c>
      <c r="AE444">
        <f t="shared" si="270"/>
        <v>-0.48361783291079313</v>
      </c>
      <c r="AF444">
        <f t="shared" si="271"/>
        <v>-0.5239687488631376</v>
      </c>
      <c r="AH444">
        <f t="shared" si="272"/>
        <v>-1.9003697579604988</v>
      </c>
      <c r="AI444">
        <f t="shared" si="273"/>
        <v>0.14951332525835839</v>
      </c>
      <c r="AJ444">
        <f t="shared" si="274"/>
        <v>0.13006663078460146</v>
      </c>
      <c r="AK444">
        <f t="shared" si="275"/>
        <v>0.86993336921539854</v>
      </c>
      <c r="AL444">
        <f t="shared" si="276"/>
        <v>-0.13933865737518733</v>
      </c>
      <c r="AN444">
        <f>VLOOKUP(J444,counts!$W$8:$Z$13,4,FALSE)</f>
        <v>61</v>
      </c>
      <c r="AO444">
        <f>VLOOKUP(K444,counts!$W$17:$Z$23,4,FALSE)</f>
        <v>48</v>
      </c>
      <c r="AP444">
        <f>VLOOKUP(L444,counts!$W$27:$Z$33,4,FALSE)</f>
        <v>62</v>
      </c>
      <c r="AQ444">
        <f>VLOOKUP(M444,counts!$W$38:$Z$49,4,FALSE)</f>
        <v>47</v>
      </c>
      <c r="AR444">
        <f>VLOOKUP(N444,counts!$W$53:$Z$54,4,FALSE)</f>
        <v>20</v>
      </c>
      <c r="AS444">
        <f>VLOOKUP(O444,counts!$W$58:$Z$62,4,FALSE)</f>
        <v>52</v>
      </c>
      <c r="AT444">
        <f>VLOOKUP(P444,counts!$W$66:$Z$69,4,FALSE)</f>
        <v>50</v>
      </c>
      <c r="AU444">
        <f>VLOOKUP(Q444,counts!$W$73:$Z$75,4,FALSE)</f>
        <v>68</v>
      </c>
      <c r="AV444">
        <f>VLOOKUP(R444,counts!$W$79:$Z$81,4,FALSE)</f>
        <v>40</v>
      </c>
      <c r="AW444">
        <f t="shared" si="277"/>
        <v>448</v>
      </c>
      <c r="AX444">
        <f t="shared" si="278"/>
        <v>0</v>
      </c>
      <c r="AY444">
        <f t="shared" si="279"/>
        <v>2</v>
      </c>
      <c r="AZ444" t="str">
        <f t="shared" si="280"/>
        <v>Train</v>
      </c>
      <c r="BA444" t="str">
        <f t="shared" si="281"/>
        <v>31-40</v>
      </c>
      <c r="BB444" t="str">
        <f t="shared" si="282"/>
        <v>Blank</v>
      </c>
      <c r="BC444" t="str">
        <f t="shared" si="283"/>
        <v>0-10</v>
      </c>
      <c r="BD444" t="str">
        <f t="shared" si="284"/>
        <v>Blank</v>
      </c>
      <c r="BE444" t="str">
        <f t="shared" si="285"/>
        <v>male</v>
      </c>
      <c r="BF444">
        <f t="shared" si="286"/>
        <v>0</v>
      </c>
      <c r="BG444">
        <f t="shared" si="287"/>
        <v>0</v>
      </c>
      <c r="BH444" t="str">
        <f t="shared" si="288"/>
        <v>C</v>
      </c>
      <c r="BI444">
        <f t="shared" si="289"/>
        <v>3</v>
      </c>
      <c r="BK444">
        <f t="shared" si="290"/>
        <v>0.24679587375027071</v>
      </c>
      <c r="BL444">
        <f t="shared" si="297"/>
        <v>-0.2148129459049134</v>
      </c>
      <c r="BM444">
        <f t="shared" si="298"/>
        <v>0</v>
      </c>
      <c r="BN444">
        <f t="shared" si="299"/>
        <v>-0.24005469764357676</v>
      </c>
      <c r="BO444">
        <f t="shared" si="300"/>
        <v>-1.1543150029727813</v>
      </c>
      <c r="BP444">
        <f t="shared" si="301"/>
        <v>-6.3943938845999151E-2</v>
      </c>
      <c r="BQ444">
        <f t="shared" si="302"/>
        <v>-0.12308910231949276</v>
      </c>
      <c r="BR444">
        <f t="shared" si="303"/>
        <v>0.42637636209158797</v>
      </c>
      <c r="BS444">
        <f t="shared" si="304"/>
        <v>-0.33933712916299258</v>
      </c>
      <c r="BT444">
        <f t="shared" si="291"/>
        <v>-0.52064632557427459</v>
      </c>
      <c r="BV444">
        <f t="shared" si="292"/>
        <v>-1.983026906582172</v>
      </c>
      <c r="BW444">
        <f t="shared" si="293"/>
        <v>0.13765194649644463</v>
      </c>
      <c r="BX444">
        <f t="shared" si="294"/>
        <v>0.12099653757932088</v>
      </c>
      <c r="BY444">
        <f t="shared" si="295"/>
        <v>0.87900346242067906</v>
      </c>
      <c r="BZ444">
        <f t="shared" si="296"/>
        <v>-0.12896644225957693</v>
      </c>
    </row>
    <row r="445" spans="1:78" x14ac:dyDescent="0.3">
      <c r="A445" t="s">
        <v>2821</v>
      </c>
      <c r="B445" t="s">
        <v>2838</v>
      </c>
      <c r="C445" t="s">
        <v>2849</v>
      </c>
      <c r="D445" t="s">
        <v>2838</v>
      </c>
      <c r="E445" t="s">
        <v>15</v>
      </c>
      <c r="F445">
        <v>2</v>
      </c>
      <c r="G445">
        <v>0</v>
      </c>
      <c r="H445" t="s">
        <v>527</v>
      </c>
      <c r="I445">
        <v>3</v>
      </c>
      <c r="J445">
        <v>-3.7643689058441341</v>
      </c>
      <c r="K445">
        <v>-42.171718189759716</v>
      </c>
      <c r="L445">
        <v>40.172297072540438</v>
      </c>
      <c r="M445">
        <v>-33.757758935166962</v>
      </c>
      <c r="N445">
        <v>151.41878811967541</v>
      </c>
      <c r="O445">
        <v>47.533478806865013</v>
      </c>
      <c r="P445">
        <v>-22.013681658285037</v>
      </c>
      <c r="Q445">
        <v>-11.405315820044242</v>
      </c>
      <c r="R445">
        <v>-67.960368165567971</v>
      </c>
      <c r="S445">
        <v>1</v>
      </c>
      <c r="T445">
        <v>2</v>
      </c>
      <c r="U445" t="s">
        <v>2818</v>
      </c>
      <c r="W445">
        <f t="shared" si="262"/>
        <v>-2.7638923151110589E-2</v>
      </c>
      <c r="X445">
        <f t="shared" si="263"/>
        <v>-0.21927540312111751</v>
      </c>
      <c r="Y445">
        <f t="shared" si="264"/>
        <v>-0.13299344140000791</v>
      </c>
      <c r="Z445">
        <f t="shared" si="265"/>
        <v>-0.24557244416175711</v>
      </c>
      <c r="AA445">
        <f t="shared" si="266"/>
        <v>1.6593819257225275</v>
      </c>
      <c r="AB445">
        <f t="shared" si="267"/>
        <v>0.21728263512745474</v>
      </c>
      <c r="AC445">
        <f t="shared" si="268"/>
        <v>-0.15242674717787899</v>
      </c>
      <c r="AD445">
        <f t="shared" si="269"/>
        <v>-7.3677481834814665E-2</v>
      </c>
      <c r="AE445">
        <f t="shared" si="270"/>
        <v>-0.48361783291079313</v>
      </c>
      <c r="AF445">
        <f t="shared" si="271"/>
        <v>-0.5239687488631376</v>
      </c>
      <c r="AH445">
        <f t="shared" si="272"/>
        <v>1.7493538229364725E-2</v>
      </c>
      <c r="AI445">
        <f t="shared" si="273"/>
        <v>1.0176474463251304</v>
      </c>
      <c r="AJ445">
        <f t="shared" si="274"/>
        <v>0.50437327303074497</v>
      </c>
      <c r="AK445">
        <f t="shared" si="275"/>
        <v>0.50437327303074497</v>
      </c>
      <c r="AL445">
        <f t="shared" si="276"/>
        <v>-0.6844386639424821</v>
      </c>
      <c r="AN445">
        <f>VLOOKUP(J445,counts!$W$8:$Z$13,4,FALSE)</f>
        <v>53</v>
      </c>
      <c r="AO445">
        <f>VLOOKUP(K445,counts!$W$17:$Z$23,4,FALSE)</f>
        <v>48</v>
      </c>
      <c r="AP445">
        <f>VLOOKUP(L445,counts!$W$27:$Z$33,4,FALSE)</f>
        <v>50</v>
      </c>
      <c r="AQ445">
        <f>VLOOKUP(M445,counts!$W$38:$Z$49,4,FALSE)</f>
        <v>47</v>
      </c>
      <c r="AR445">
        <f>VLOOKUP(N445,counts!$W$53:$Z$54,4,FALSE)</f>
        <v>102</v>
      </c>
      <c r="AS445">
        <f>VLOOKUP(O445,counts!$W$58:$Z$62,4,FALSE)</f>
        <v>60</v>
      </c>
      <c r="AT445">
        <f>VLOOKUP(P445,counts!$W$66:$Z$69,4,FALSE)</f>
        <v>50</v>
      </c>
      <c r="AU445">
        <f>VLOOKUP(Q445,counts!$W$73:$Z$75,4,FALSE)</f>
        <v>52</v>
      </c>
      <c r="AV445">
        <f>VLOOKUP(R445,counts!$W$79:$Z$81,4,FALSE)</f>
        <v>40</v>
      </c>
      <c r="AW445">
        <f t="shared" si="277"/>
        <v>502</v>
      </c>
      <c r="AX445">
        <f t="shared" si="278"/>
        <v>1</v>
      </c>
      <c r="AY445">
        <f t="shared" si="279"/>
        <v>2</v>
      </c>
      <c r="AZ445" t="str">
        <f t="shared" si="280"/>
        <v>Train</v>
      </c>
      <c r="BA445" t="str">
        <f t="shared" si="281"/>
        <v>0-17</v>
      </c>
      <c r="BB445" t="str">
        <f t="shared" si="282"/>
        <v>Blank</v>
      </c>
      <c r="BC445" t="str">
        <f t="shared" si="283"/>
        <v>21-30</v>
      </c>
      <c r="BD445" t="str">
        <f t="shared" si="284"/>
        <v>Blank</v>
      </c>
      <c r="BE445" t="str">
        <f t="shared" si="285"/>
        <v>female</v>
      </c>
      <c r="BF445">
        <f t="shared" si="286"/>
        <v>2</v>
      </c>
      <c r="BG445">
        <f t="shared" si="287"/>
        <v>0</v>
      </c>
      <c r="BH445" t="str">
        <f t="shared" si="288"/>
        <v>Q</v>
      </c>
      <c r="BI445">
        <f t="shared" si="289"/>
        <v>3</v>
      </c>
      <c r="BK445">
        <f t="shared" si="290"/>
        <v>-2.8350141766673408E-2</v>
      </c>
      <c r="BL445">
        <f t="shared" si="297"/>
        <v>-0.2148129459049134</v>
      </c>
      <c r="BM445">
        <f t="shared" si="298"/>
        <v>0</v>
      </c>
      <c r="BN445">
        <f t="shared" si="299"/>
        <v>-0.24005469764357676</v>
      </c>
      <c r="BO445">
        <f t="shared" si="300"/>
        <v>1.608400077660413</v>
      </c>
      <c r="BP445">
        <f t="shared" si="301"/>
        <v>0.20600596510609481</v>
      </c>
      <c r="BQ445">
        <f t="shared" si="302"/>
        <v>-0.12308910231949276</v>
      </c>
      <c r="BR445">
        <f t="shared" si="303"/>
        <v>-6.7126694900034548E-2</v>
      </c>
      <c r="BS445">
        <f t="shared" si="304"/>
        <v>-0.33933712916299258</v>
      </c>
      <c r="BT445">
        <f t="shared" si="291"/>
        <v>-0.52064632557427459</v>
      </c>
      <c r="BV445">
        <f t="shared" si="292"/>
        <v>0.28098900549454986</v>
      </c>
      <c r="BW445">
        <f t="shared" si="293"/>
        <v>1.3244390423029395</v>
      </c>
      <c r="BX445">
        <f t="shared" si="294"/>
        <v>0.56978867511653497</v>
      </c>
      <c r="BY445">
        <f t="shared" si="295"/>
        <v>0.56978867511653497</v>
      </c>
      <c r="BZ445">
        <f t="shared" si="296"/>
        <v>-0.5624897323061997</v>
      </c>
    </row>
    <row r="446" spans="1:78" x14ac:dyDescent="0.3">
      <c r="A446" t="s">
        <v>2820</v>
      </c>
      <c r="B446" t="s">
        <v>2838</v>
      </c>
      <c r="C446" t="s">
        <v>2850</v>
      </c>
      <c r="D446" t="s">
        <v>2838</v>
      </c>
      <c r="E446" t="s">
        <v>15</v>
      </c>
      <c r="F446">
        <v>1</v>
      </c>
      <c r="G446">
        <v>0</v>
      </c>
      <c r="H446" t="s">
        <v>2843</v>
      </c>
      <c r="I446">
        <v>3</v>
      </c>
      <c r="J446">
        <v>-11.613432440426715</v>
      </c>
      <c r="K446">
        <v>-42.171718189759716</v>
      </c>
      <c r="L446">
        <v>-9.6115457513775127</v>
      </c>
      <c r="M446">
        <v>-33.757758935166962</v>
      </c>
      <c r="N446">
        <v>151.41878811967541</v>
      </c>
      <c r="O446">
        <v>48.695090775187893</v>
      </c>
      <c r="P446">
        <v>-22.013681658285037</v>
      </c>
      <c r="Q446">
        <v>-22.422560732600829</v>
      </c>
      <c r="R446">
        <v>-67.960368165567971</v>
      </c>
      <c r="S446">
        <v>0</v>
      </c>
      <c r="T446">
        <v>2</v>
      </c>
      <c r="U446" t="s">
        <v>2818</v>
      </c>
      <c r="W446">
        <f t="shared" si="262"/>
        <v>-8.5268679762827468E-2</v>
      </c>
      <c r="X446">
        <f t="shared" si="263"/>
        <v>-0.21927540312111751</v>
      </c>
      <c r="Y446">
        <f t="shared" si="264"/>
        <v>3.1819752411496448E-2</v>
      </c>
      <c r="Z446">
        <f t="shared" si="265"/>
        <v>-0.24557244416175711</v>
      </c>
      <c r="AA446">
        <f t="shared" si="266"/>
        <v>1.6593819257225275</v>
      </c>
      <c r="AB446">
        <f t="shared" si="267"/>
        <v>0.222592537028351</v>
      </c>
      <c r="AC446">
        <f t="shared" si="268"/>
        <v>-0.15242674717787899</v>
      </c>
      <c r="AD446">
        <f t="shared" si="269"/>
        <v>-0.14484805481342802</v>
      </c>
      <c r="AE446">
        <f t="shared" si="270"/>
        <v>-0.48361783291079313</v>
      </c>
      <c r="AF446">
        <f t="shared" si="271"/>
        <v>-0.5239687488631376</v>
      </c>
      <c r="AH446">
        <f t="shared" si="272"/>
        <v>5.8816304351434812E-2</v>
      </c>
      <c r="AI446">
        <f t="shared" si="273"/>
        <v>1.0605803988406819</v>
      </c>
      <c r="AJ446">
        <f t="shared" si="274"/>
        <v>0.51469983866554425</v>
      </c>
      <c r="AK446">
        <f t="shared" si="275"/>
        <v>0.48530016133445575</v>
      </c>
      <c r="AL446">
        <f t="shared" si="276"/>
        <v>-0.72298769012829411</v>
      </c>
      <c r="AN446">
        <f>VLOOKUP(J446,counts!$W$8:$Z$13,4,FALSE)</f>
        <v>52</v>
      </c>
      <c r="AO446">
        <f>VLOOKUP(K446,counts!$W$17:$Z$23,4,FALSE)</f>
        <v>48</v>
      </c>
      <c r="AP446">
        <f>VLOOKUP(L446,counts!$W$27:$Z$33,4,FALSE)</f>
        <v>55</v>
      </c>
      <c r="AQ446">
        <f>VLOOKUP(M446,counts!$W$38:$Z$49,4,FALSE)</f>
        <v>47</v>
      </c>
      <c r="AR446">
        <f>VLOOKUP(N446,counts!$W$53:$Z$54,4,FALSE)</f>
        <v>102</v>
      </c>
      <c r="AS446">
        <f>VLOOKUP(O446,counts!$W$58:$Z$62,4,FALSE)</f>
        <v>61</v>
      </c>
      <c r="AT446">
        <f>VLOOKUP(P446,counts!$W$66:$Z$69,4,FALSE)</f>
        <v>50</v>
      </c>
      <c r="AU446">
        <f>VLOOKUP(Q446,counts!$W$73:$Z$75,4,FALSE)</f>
        <v>50</v>
      </c>
      <c r="AV446">
        <f>VLOOKUP(R446,counts!$W$79:$Z$81,4,FALSE)</f>
        <v>40</v>
      </c>
      <c r="AW446">
        <f t="shared" si="277"/>
        <v>505</v>
      </c>
      <c r="AX446">
        <f t="shared" si="278"/>
        <v>0</v>
      </c>
      <c r="AY446">
        <f t="shared" si="279"/>
        <v>2</v>
      </c>
      <c r="AZ446" t="str">
        <f t="shared" si="280"/>
        <v>Train</v>
      </c>
      <c r="BA446" t="str">
        <f t="shared" si="281"/>
        <v>18-30</v>
      </c>
      <c r="BB446" t="str">
        <f t="shared" si="282"/>
        <v>Blank</v>
      </c>
      <c r="BC446" t="str">
        <f t="shared" si="283"/>
        <v>11-20</v>
      </c>
      <c r="BD446" t="str">
        <f t="shared" si="284"/>
        <v>Blank</v>
      </c>
      <c r="BE446" t="str">
        <f t="shared" si="285"/>
        <v>female</v>
      </c>
      <c r="BF446">
        <f t="shared" si="286"/>
        <v>1</v>
      </c>
      <c r="BG446">
        <f t="shared" si="287"/>
        <v>0</v>
      </c>
      <c r="BH446" t="str">
        <f t="shared" si="288"/>
        <v>S, blank</v>
      </c>
      <c r="BI446">
        <f t="shared" si="289"/>
        <v>3</v>
      </c>
      <c r="BK446">
        <f t="shared" si="290"/>
        <v>-8.7462856143731463E-2</v>
      </c>
      <c r="BL446">
        <f t="shared" si="297"/>
        <v>-0.2148129459049134</v>
      </c>
      <c r="BM446">
        <f t="shared" si="298"/>
        <v>0</v>
      </c>
      <c r="BN446">
        <f t="shared" si="299"/>
        <v>-0.24005469764357676</v>
      </c>
      <c r="BO446">
        <f t="shared" si="300"/>
        <v>1.608400077660413</v>
      </c>
      <c r="BP446">
        <f t="shared" si="301"/>
        <v>0.21104029039891525</v>
      </c>
      <c r="BQ446">
        <f t="shared" si="302"/>
        <v>-0.12308910231949276</v>
      </c>
      <c r="BR446">
        <f t="shared" si="303"/>
        <v>-0.13196937436222192</v>
      </c>
      <c r="BS446">
        <f t="shared" si="304"/>
        <v>-0.33933712916299258</v>
      </c>
      <c r="BT446">
        <f t="shared" si="291"/>
        <v>-0.52064632557427459</v>
      </c>
      <c r="BV446">
        <f t="shared" si="292"/>
        <v>0.16206793694812505</v>
      </c>
      <c r="BW446">
        <f t="shared" si="293"/>
        <v>1.1759401283908277</v>
      </c>
      <c r="BX446">
        <f t="shared" si="294"/>
        <v>0.54042853157934567</v>
      </c>
      <c r="BY446">
        <f t="shared" si="295"/>
        <v>0.45957146842065433</v>
      </c>
      <c r="BZ446">
        <f t="shared" si="296"/>
        <v>-0.77746081408889089</v>
      </c>
    </row>
    <row r="447" spans="1:78" x14ac:dyDescent="0.3">
      <c r="A447" t="s">
        <v>2821</v>
      </c>
      <c r="B447" t="s">
        <v>2838</v>
      </c>
      <c r="C447" t="s">
        <v>2825</v>
      </c>
      <c r="D447" t="s">
        <v>2838</v>
      </c>
      <c r="E447" t="s">
        <v>15</v>
      </c>
      <c r="F447">
        <v>0</v>
      </c>
      <c r="G447">
        <v>0</v>
      </c>
      <c r="H447" t="s">
        <v>527</v>
      </c>
      <c r="I447">
        <v>3</v>
      </c>
      <c r="J447">
        <v>-3.7643689058441341</v>
      </c>
      <c r="K447">
        <v>-42.171718189759716</v>
      </c>
      <c r="L447">
        <v>-82.840254641099079</v>
      </c>
      <c r="M447">
        <v>-33.757758935166962</v>
      </c>
      <c r="N447">
        <v>151.41878811967541</v>
      </c>
      <c r="O447">
        <v>-14.754319664473872</v>
      </c>
      <c r="P447">
        <v>-22.013681658285037</v>
      </c>
      <c r="Q447">
        <v>-11.405315820044242</v>
      </c>
      <c r="R447">
        <v>-67.960368165567971</v>
      </c>
      <c r="S447">
        <v>0</v>
      </c>
      <c r="T447">
        <v>2</v>
      </c>
      <c r="U447" t="s">
        <v>2818</v>
      </c>
      <c r="W447">
        <f t="shared" si="262"/>
        <v>-2.7638923151110589E-2</v>
      </c>
      <c r="X447">
        <f t="shared" si="263"/>
        <v>-0.21927540312111751</v>
      </c>
      <c r="Y447">
        <f t="shared" si="264"/>
        <v>0.27424895647063957</v>
      </c>
      <c r="Z447">
        <f t="shared" si="265"/>
        <v>-0.24557244416175711</v>
      </c>
      <c r="AA447">
        <f t="shared" si="266"/>
        <v>1.6593819257225275</v>
      </c>
      <c r="AB447">
        <f t="shared" si="267"/>
        <v>-6.7444200102322438E-2</v>
      </c>
      <c r="AC447">
        <f t="shared" si="268"/>
        <v>-0.15242674717787899</v>
      </c>
      <c r="AD447">
        <f t="shared" si="269"/>
        <v>-7.3677481834814665E-2</v>
      </c>
      <c r="AE447">
        <f t="shared" si="270"/>
        <v>-0.48361783291079313</v>
      </c>
      <c r="AF447">
        <f t="shared" si="271"/>
        <v>-0.5239687488631376</v>
      </c>
      <c r="AH447">
        <f t="shared" si="272"/>
        <v>0.14000910087023499</v>
      </c>
      <c r="AI447">
        <f t="shared" si="273"/>
        <v>1.1502842673974418</v>
      </c>
      <c r="AJ447">
        <f t="shared" si="274"/>
        <v>0.53494520926280498</v>
      </c>
      <c r="AK447">
        <f t="shared" si="275"/>
        <v>0.46505479073719502</v>
      </c>
      <c r="AL447">
        <f t="shared" si="276"/>
        <v>-0.76560005079378113</v>
      </c>
      <c r="AN447">
        <f>VLOOKUP(J447,counts!$W$8:$Z$13,4,FALSE)</f>
        <v>53</v>
      </c>
      <c r="AO447">
        <f>VLOOKUP(K447,counts!$W$17:$Z$23,4,FALSE)</f>
        <v>48</v>
      </c>
      <c r="AP447">
        <f>VLOOKUP(L447,counts!$W$27:$Z$33,4,FALSE)</f>
        <v>62</v>
      </c>
      <c r="AQ447">
        <f>VLOOKUP(M447,counts!$W$38:$Z$49,4,FALSE)</f>
        <v>47</v>
      </c>
      <c r="AR447">
        <f>VLOOKUP(N447,counts!$W$53:$Z$54,4,FALSE)</f>
        <v>102</v>
      </c>
      <c r="AS447">
        <f>VLOOKUP(O447,counts!$W$58:$Z$62,4,FALSE)</f>
        <v>52</v>
      </c>
      <c r="AT447">
        <f>VLOOKUP(P447,counts!$W$66:$Z$69,4,FALSE)</f>
        <v>50</v>
      </c>
      <c r="AU447">
        <f>VLOOKUP(Q447,counts!$W$73:$Z$75,4,FALSE)</f>
        <v>52</v>
      </c>
      <c r="AV447">
        <f>VLOOKUP(R447,counts!$W$79:$Z$81,4,FALSE)</f>
        <v>40</v>
      </c>
      <c r="AW447">
        <f t="shared" si="277"/>
        <v>506</v>
      </c>
      <c r="AX447">
        <f t="shared" si="278"/>
        <v>0</v>
      </c>
      <c r="AY447">
        <f t="shared" si="279"/>
        <v>2</v>
      </c>
      <c r="AZ447" t="str">
        <f t="shared" si="280"/>
        <v>Train</v>
      </c>
      <c r="BA447" t="str">
        <f t="shared" si="281"/>
        <v>0-17</v>
      </c>
      <c r="BB447" t="str">
        <f t="shared" si="282"/>
        <v>Blank</v>
      </c>
      <c r="BC447" t="str">
        <f t="shared" si="283"/>
        <v>0-10</v>
      </c>
      <c r="BD447" t="str">
        <f t="shared" si="284"/>
        <v>Blank</v>
      </c>
      <c r="BE447" t="str">
        <f t="shared" si="285"/>
        <v>female</v>
      </c>
      <c r="BF447">
        <f t="shared" si="286"/>
        <v>0</v>
      </c>
      <c r="BG447">
        <f t="shared" si="287"/>
        <v>0</v>
      </c>
      <c r="BH447" t="str">
        <f t="shared" si="288"/>
        <v>Q</v>
      </c>
      <c r="BI447">
        <f t="shared" si="289"/>
        <v>3</v>
      </c>
      <c r="BK447">
        <f t="shared" si="290"/>
        <v>-2.8350141766673408E-2</v>
      </c>
      <c r="BL447">
        <f t="shared" si="297"/>
        <v>-0.2148129459049134</v>
      </c>
      <c r="BM447">
        <f t="shared" si="298"/>
        <v>0</v>
      </c>
      <c r="BN447">
        <f t="shared" si="299"/>
        <v>-0.24005469764357676</v>
      </c>
      <c r="BO447">
        <f t="shared" si="300"/>
        <v>1.608400077660413</v>
      </c>
      <c r="BP447">
        <f t="shared" si="301"/>
        <v>-6.3943938845999151E-2</v>
      </c>
      <c r="BQ447">
        <f t="shared" si="302"/>
        <v>-0.12308910231949276</v>
      </c>
      <c r="BR447">
        <f t="shared" si="303"/>
        <v>-6.7126694900034548E-2</v>
      </c>
      <c r="BS447">
        <f t="shared" si="304"/>
        <v>-0.33933712916299258</v>
      </c>
      <c r="BT447">
        <f t="shared" si="291"/>
        <v>-0.52064632557427459</v>
      </c>
      <c r="BV447">
        <f t="shared" si="292"/>
        <v>1.1039101542455798E-2</v>
      </c>
      <c r="BW447">
        <f t="shared" si="293"/>
        <v>1.0111002572514145</v>
      </c>
      <c r="BX447">
        <f t="shared" si="294"/>
        <v>0.50275974736003093</v>
      </c>
      <c r="BY447">
        <f t="shared" si="295"/>
        <v>0.49724025263996907</v>
      </c>
      <c r="BZ447">
        <f t="shared" si="296"/>
        <v>-0.69868196397418647</v>
      </c>
    </row>
    <row r="448" spans="1:78" x14ac:dyDescent="0.3">
      <c r="A448" t="s">
        <v>2821</v>
      </c>
      <c r="B448" t="s">
        <v>2838</v>
      </c>
      <c r="C448" t="s">
        <v>2825</v>
      </c>
      <c r="D448" t="s">
        <v>2838</v>
      </c>
      <c r="E448" t="s">
        <v>15</v>
      </c>
      <c r="F448">
        <v>0</v>
      </c>
      <c r="G448">
        <v>0</v>
      </c>
      <c r="H448" t="s">
        <v>2843</v>
      </c>
      <c r="I448">
        <v>3</v>
      </c>
      <c r="J448">
        <v>-3.7643689058441341</v>
      </c>
      <c r="K448">
        <v>-42.171718189759716</v>
      </c>
      <c r="L448">
        <v>-82.840254641099079</v>
      </c>
      <c r="M448">
        <v>-33.757758935166962</v>
      </c>
      <c r="N448">
        <v>151.41878811967541</v>
      </c>
      <c r="O448">
        <v>-14.754319664473872</v>
      </c>
      <c r="P448">
        <v>-22.013681658285037</v>
      </c>
      <c r="Q448">
        <v>-22.422560732600829</v>
      </c>
      <c r="R448">
        <v>-67.960368165567971</v>
      </c>
      <c r="S448">
        <v>0</v>
      </c>
      <c r="T448">
        <v>2</v>
      </c>
      <c r="U448" t="s">
        <v>2818</v>
      </c>
      <c r="W448">
        <f t="shared" si="262"/>
        <v>-2.7638923151110589E-2</v>
      </c>
      <c r="X448">
        <f t="shared" si="263"/>
        <v>-0.21927540312111751</v>
      </c>
      <c r="Y448">
        <f t="shared" si="264"/>
        <v>0.27424895647063957</v>
      </c>
      <c r="Z448">
        <f t="shared" si="265"/>
        <v>-0.24557244416175711</v>
      </c>
      <c r="AA448">
        <f t="shared" si="266"/>
        <v>1.6593819257225275</v>
      </c>
      <c r="AB448">
        <f t="shared" si="267"/>
        <v>-6.7444200102322438E-2</v>
      </c>
      <c r="AC448">
        <f t="shared" si="268"/>
        <v>-0.15242674717787899</v>
      </c>
      <c r="AD448">
        <f t="shared" si="269"/>
        <v>-0.14484805481342802</v>
      </c>
      <c r="AE448">
        <f t="shared" si="270"/>
        <v>-0.48361783291079313</v>
      </c>
      <c r="AF448">
        <f t="shared" si="271"/>
        <v>-0.5239687488631376</v>
      </c>
      <c r="AH448">
        <f t="shared" si="272"/>
        <v>6.8838527891621593E-2</v>
      </c>
      <c r="AI448">
        <f t="shared" si="273"/>
        <v>1.0712632160518178</v>
      </c>
      <c r="AJ448">
        <f t="shared" si="274"/>
        <v>0.51720283919000354</v>
      </c>
      <c r="AK448">
        <f t="shared" si="275"/>
        <v>0.48279716080999646</v>
      </c>
      <c r="AL448">
        <f t="shared" si="276"/>
        <v>-0.72815867045128702</v>
      </c>
      <c r="AN448">
        <f>VLOOKUP(J448,counts!$W$8:$Z$13,4,FALSE)</f>
        <v>53</v>
      </c>
      <c r="AO448">
        <f>VLOOKUP(K448,counts!$W$17:$Z$23,4,FALSE)</f>
        <v>48</v>
      </c>
      <c r="AP448">
        <f>VLOOKUP(L448,counts!$W$27:$Z$33,4,FALSE)</f>
        <v>62</v>
      </c>
      <c r="AQ448">
        <f>VLOOKUP(M448,counts!$W$38:$Z$49,4,FALSE)</f>
        <v>47</v>
      </c>
      <c r="AR448">
        <f>VLOOKUP(N448,counts!$W$53:$Z$54,4,FALSE)</f>
        <v>102</v>
      </c>
      <c r="AS448">
        <f>VLOOKUP(O448,counts!$W$58:$Z$62,4,FALSE)</f>
        <v>52</v>
      </c>
      <c r="AT448">
        <f>VLOOKUP(P448,counts!$W$66:$Z$69,4,FALSE)</f>
        <v>50</v>
      </c>
      <c r="AU448">
        <f>VLOOKUP(Q448,counts!$W$73:$Z$75,4,FALSE)</f>
        <v>50</v>
      </c>
      <c r="AV448">
        <f>VLOOKUP(R448,counts!$W$79:$Z$81,4,FALSE)</f>
        <v>40</v>
      </c>
      <c r="AW448">
        <f t="shared" si="277"/>
        <v>504</v>
      </c>
      <c r="AX448">
        <f t="shared" si="278"/>
        <v>0</v>
      </c>
      <c r="AY448">
        <f t="shared" si="279"/>
        <v>2</v>
      </c>
      <c r="AZ448" t="str">
        <f t="shared" si="280"/>
        <v>Train</v>
      </c>
      <c r="BA448" t="str">
        <f t="shared" si="281"/>
        <v>0-17</v>
      </c>
      <c r="BB448" t="str">
        <f t="shared" si="282"/>
        <v>Blank</v>
      </c>
      <c r="BC448" t="str">
        <f t="shared" si="283"/>
        <v>0-10</v>
      </c>
      <c r="BD448" t="str">
        <f t="shared" si="284"/>
        <v>Blank</v>
      </c>
      <c r="BE448" t="str">
        <f t="shared" si="285"/>
        <v>female</v>
      </c>
      <c r="BF448">
        <f t="shared" si="286"/>
        <v>0</v>
      </c>
      <c r="BG448">
        <f t="shared" si="287"/>
        <v>0</v>
      </c>
      <c r="BH448" t="str">
        <f t="shared" si="288"/>
        <v>S, blank</v>
      </c>
      <c r="BI448">
        <f t="shared" si="289"/>
        <v>3</v>
      </c>
      <c r="BK448">
        <f t="shared" si="290"/>
        <v>-2.8350141766673408E-2</v>
      </c>
      <c r="BL448">
        <f t="shared" si="297"/>
        <v>-0.2148129459049134</v>
      </c>
      <c r="BM448">
        <f t="shared" si="298"/>
        <v>0</v>
      </c>
      <c r="BN448">
        <f t="shared" si="299"/>
        <v>-0.24005469764357676</v>
      </c>
      <c r="BO448">
        <f t="shared" si="300"/>
        <v>1.608400077660413</v>
      </c>
      <c r="BP448">
        <f t="shared" si="301"/>
        <v>-6.3943938845999151E-2</v>
      </c>
      <c r="BQ448">
        <f t="shared" si="302"/>
        <v>-0.12308910231949276</v>
      </c>
      <c r="BR448">
        <f t="shared" si="303"/>
        <v>-0.13196937436222192</v>
      </c>
      <c r="BS448">
        <f t="shared" si="304"/>
        <v>-0.33933712916299258</v>
      </c>
      <c r="BT448">
        <f t="shared" si="291"/>
        <v>-0.52064632557427459</v>
      </c>
      <c r="BV448">
        <f t="shared" si="292"/>
        <v>-5.3803577919731616E-2</v>
      </c>
      <c r="BW448">
        <f t="shared" si="293"/>
        <v>0.9476182213650064</v>
      </c>
      <c r="BX448">
        <f t="shared" si="294"/>
        <v>0.48655234941315106</v>
      </c>
      <c r="BY448">
        <f t="shared" si="295"/>
        <v>0.51344765058684894</v>
      </c>
      <c r="BZ448">
        <f t="shared" si="296"/>
        <v>-0.66660720108722682</v>
      </c>
    </row>
    <row r="449" spans="1:78" x14ac:dyDescent="0.3">
      <c r="A449" t="s">
        <v>2821</v>
      </c>
      <c r="B449" t="s">
        <v>2838</v>
      </c>
      <c r="C449" t="s">
        <v>2825</v>
      </c>
      <c r="D449" t="s">
        <v>2838</v>
      </c>
      <c r="E449" t="s">
        <v>15</v>
      </c>
      <c r="F449">
        <v>0</v>
      </c>
      <c r="G449">
        <v>0</v>
      </c>
      <c r="H449" t="s">
        <v>2843</v>
      </c>
      <c r="I449">
        <v>3</v>
      </c>
      <c r="J449">
        <v>-3.7643689058441341</v>
      </c>
      <c r="K449">
        <v>-42.171718189759716</v>
      </c>
      <c r="L449">
        <v>-82.840254641099079</v>
      </c>
      <c r="M449">
        <v>-33.757758935166962</v>
      </c>
      <c r="N449">
        <v>151.41878811967541</v>
      </c>
      <c r="O449">
        <v>-14.754319664473872</v>
      </c>
      <c r="P449">
        <v>-22.013681658285037</v>
      </c>
      <c r="Q449">
        <v>-22.422560732600829</v>
      </c>
      <c r="R449">
        <v>-67.960368165567971</v>
      </c>
      <c r="S449">
        <v>0</v>
      </c>
      <c r="T449">
        <v>2</v>
      </c>
      <c r="U449" t="s">
        <v>2818</v>
      </c>
      <c r="W449">
        <f t="shared" si="262"/>
        <v>-2.7638923151110589E-2</v>
      </c>
      <c r="X449">
        <f t="shared" si="263"/>
        <v>-0.21927540312111751</v>
      </c>
      <c r="Y449">
        <f t="shared" si="264"/>
        <v>0.27424895647063957</v>
      </c>
      <c r="Z449">
        <f t="shared" si="265"/>
        <v>-0.24557244416175711</v>
      </c>
      <c r="AA449">
        <f t="shared" si="266"/>
        <v>1.6593819257225275</v>
      </c>
      <c r="AB449">
        <f t="shared" si="267"/>
        <v>-6.7444200102322438E-2</v>
      </c>
      <c r="AC449">
        <f t="shared" si="268"/>
        <v>-0.15242674717787899</v>
      </c>
      <c r="AD449">
        <f t="shared" si="269"/>
        <v>-0.14484805481342802</v>
      </c>
      <c r="AE449">
        <f t="shared" si="270"/>
        <v>-0.48361783291079313</v>
      </c>
      <c r="AF449">
        <f t="shared" si="271"/>
        <v>-0.5239687488631376</v>
      </c>
      <c r="AH449">
        <f t="shared" si="272"/>
        <v>6.8838527891621593E-2</v>
      </c>
      <c r="AI449">
        <f t="shared" si="273"/>
        <v>1.0712632160518178</v>
      </c>
      <c r="AJ449">
        <f t="shared" si="274"/>
        <v>0.51720283919000354</v>
      </c>
      <c r="AK449">
        <f t="shared" si="275"/>
        <v>0.48279716080999646</v>
      </c>
      <c r="AL449">
        <f t="shared" si="276"/>
        <v>-0.72815867045128702</v>
      </c>
      <c r="AN449">
        <f>VLOOKUP(J449,counts!$W$8:$Z$13,4,FALSE)</f>
        <v>53</v>
      </c>
      <c r="AO449">
        <f>VLOOKUP(K449,counts!$W$17:$Z$23,4,FALSE)</f>
        <v>48</v>
      </c>
      <c r="AP449">
        <f>VLOOKUP(L449,counts!$W$27:$Z$33,4,FALSE)</f>
        <v>62</v>
      </c>
      <c r="AQ449">
        <f>VLOOKUP(M449,counts!$W$38:$Z$49,4,FALSE)</f>
        <v>47</v>
      </c>
      <c r="AR449">
        <f>VLOOKUP(N449,counts!$W$53:$Z$54,4,FALSE)</f>
        <v>102</v>
      </c>
      <c r="AS449">
        <f>VLOOKUP(O449,counts!$W$58:$Z$62,4,FALSE)</f>
        <v>52</v>
      </c>
      <c r="AT449">
        <f>VLOOKUP(P449,counts!$W$66:$Z$69,4,FALSE)</f>
        <v>50</v>
      </c>
      <c r="AU449">
        <f>VLOOKUP(Q449,counts!$W$73:$Z$75,4,FALSE)</f>
        <v>50</v>
      </c>
      <c r="AV449">
        <f>VLOOKUP(R449,counts!$W$79:$Z$81,4,FALSE)</f>
        <v>40</v>
      </c>
      <c r="AW449">
        <f t="shared" si="277"/>
        <v>504</v>
      </c>
      <c r="AX449">
        <f t="shared" si="278"/>
        <v>0</v>
      </c>
      <c r="AY449">
        <f t="shared" si="279"/>
        <v>2</v>
      </c>
      <c r="AZ449" t="str">
        <f t="shared" si="280"/>
        <v>Train</v>
      </c>
      <c r="BA449" t="str">
        <f t="shared" si="281"/>
        <v>0-17</v>
      </c>
      <c r="BB449" t="str">
        <f t="shared" si="282"/>
        <v>Blank</v>
      </c>
      <c r="BC449" t="str">
        <f t="shared" si="283"/>
        <v>0-10</v>
      </c>
      <c r="BD449" t="str">
        <f t="shared" si="284"/>
        <v>Blank</v>
      </c>
      <c r="BE449" t="str">
        <f t="shared" si="285"/>
        <v>female</v>
      </c>
      <c r="BF449">
        <f t="shared" si="286"/>
        <v>0</v>
      </c>
      <c r="BG449">
        <f t="shared" si="287"/>
        <v>0</v>
      </c>
      <c r="BH449" t="str">
        <f t="shared" si="288"/>
        <v>S, blank</v>
      </c>
      <c r="BI449">
        <f t="shared" si="289"/>
        <v>3</v>
      </c>
      <c r="BK449">
        <f t="shared" si="290"/>
        <v>-2.8350141766673408E-2</v>
      </c>
      <c r="BL449">
        <f t="shared" si="297"/>
        <v>-0.2148129459049134</v>
      </c>
      <c r="BM449">
        <f t="shared" si="298"/>
        <v>0</v>
      </c>
      <c r="BN449">
        <f t="shared" si="299"/>
        <v>-0.24005469764357676</v>
      </c>
      <c r="BO449">
        <f t="shared" si="300"/>
        <v>1.608400077660413</v>
      </c>
      <c r="BP449">
        <f t="shared" si="301"/>
        <v>-6.3943938845999151E-2</v>
      </c>
      <c r="BQ449">
        <f t="shared" si="302"/>
        <v>-0.12308910231949276</v>
      </c>
      <c r="BR449">
        <f t="shared" si="303"/>
        <v>-0.13196937436222192</v>
      </c>
      <c r="BS449">
        <f t="shared" si="304"/>
        <v>-0.33933712916299258</v>
      </c>
      <c r="BT449">
        <f t="shared" si="291"/>
        <v>-0.52064632557427459</v>
      </c>
      <c r="BV449">
        <f t="shared" si="292"/>
        <v>-5.3803577919731616E-2</v>
      </c>
      <c r="BW449">
        <f t="shared" si="293"/>
        <v>0.9476182213650064</v>
      </c>
      <c r="BX449">
        <f t="shared" si="294"/>
        <v>0.48655234941315106</v>
      </c>
      <c r="BY449">
        <f t="shared" si="295"/>
        <v>0.51344765058684894</v>
      </c>
      <c r="BZ449">
        <f t="shared" si="296"/>
        <v>-0.66660720108722682</v>
      </c>
    </row>
    <row r="450" spans="1:78" x14ac:dyDescent="0.3">
      <c r="A450" t="s">
        <v>2821</v>
      </c>
      <c r="B450" t="s">
        <v>2838</v>
      </c>
      <c r="C450" t="s">
        <v>2825</v>
      </c>
      <c r="D450" t="s">
        <v>2838</v>
      </c>
      <c r="E450" t="s">
        <v>20</v>
      </c>
      <c r="F450">
        <v>0</v>
      </c>
      <c r="G450">
        <v>0</v>
      </c>
      <c r="H450" t="s">
        <v>2843</v>
      </c>
      <c r="I450">
        <v>3</v>
      </c>
      <c r="J450">
        <v>-3.7643689058441341</v>
      </c>
      <c r="K450">
        <v>-42.171718189759716</v>
      </c>
      <c r="L450">
        <v>-82.840254641099079</v>
      </c>
      <c r="M450">
        <v>-33.757758935166962</v>
      </c>
      <c r="N450">
        <v>-108.67008854708662</v>
      </c>
      <c r="O450">
        <v>-14.754319664473872</v>
      </c>
      <c r="P450">
        <v>-22.013681658285037</v>
      </c>
      <c r="Q450">
        <v>-22.422560732600829</v>
      </c>
      <c r="R450">
        <v>-67.960368165567971</v>
      </c>
      <c r="S450">
        <v>0</v>
      </c>
      <c r="T450">
        <v>2</v>
      </c>
      <c r="U450" t="s">
        <v>2818</v>
      </c>
      <c r="W450">
        <f t="shared" si="262"/>
        <v>-2.7638923151110589E-2</v>
      </c>
      <c r="X450">
        <f t="shared" si="263"/>
        <v>-0.21927540312111751</v>
      </c>
      <c r="Y450">
        <f t="shared" si="264"/>
        <v>0.27424895647063957</v>
      </c>
      <c r="Z450">
        <f t="shared" si="265"/>
        <v>-0.24557244416175711</v>
      </c>
      <c r="AA450">
        <f t="shared" si="266"/>
        <v>-1.1909036060913412</v>
      </c>
      <c r="AB450">
        <f t="shared" si="267"/>
        <v>-6.7444200102322438E-2</v>
      </c>
      <c r="AC450">
        <f t="shared" si="268"/>
        <v>-0.15242674717787899</v>
      </c>
      <c r="AD450">
        <f t="shared" si="269"/>
        <v>-0.14484805481342802</v>
      </c>
      <c r="AE450">
        <f t="shared" si="270"/>
        <v>-0.48361783291079313</v>
      </c>
      <c r="AF450">
        <f t="shared" si="271"/>
        <v>-0.5239687488631376</v>
      </c>
      <c r="AH450">
        <f t="shared" si="272"/>
        <v>-2.7814470039222474</v>
      </c>
      <c r="AI450">
        <f t="shared" si="273"/>
        <v>6.1948802331281839E-2</v>
      </c>
      <c r="AJ450">
        <f t="shared" si="274"/>
        <v>5.8335017841996219E-2</v>
      </c>
      <c r="AK450">
        <f t="shared" si="275"/>
        <v>0.94166498215800376</v>
      </c>
      <c r="AL450">
        <f t="shared" si="276"/>
        <v>-6.0105712930062505E-2</v>
      </c>
      <c r="AN450">
        <f>VLOOKUP(J450,counts!$W$8:$Z$13,4,FALSE)</f>
        <v>53</v>
      </c>
      <c r="AO450">
        <f>VLOOKUP(K450,counts!$W$17:$Z$23,4,FALSE)</f>
        <v>48</v>
      </c>
      <c r="AP450">
        <f>VLOOKUP(L450,counts!$W$27:$Z$33,4,FALSE)</f>
        <v>62</v>
      </c>
      <c r="AQ450">
        <f>VLOOKUP(M450,counts!$W$38:$Z$49,4,FALSE)</f>
        <v>47</v>
      </c>
      <c r="AR450">
        <f>VLOOKUP(N450,counts!$W$53:$Z$54,4,FALSE)</f>
        <v>20</v>
      </c>
      <c r="AS450">
        <f>VLOOKUP(O450,counts!$W$58:$Z$62,4,FALSE)</f>
        <v>52</v>
      </c>
      <c r="AT450">
        <f>VLOOKUP(P450,counts!$W$66:$Z$69,4,FALSE)</f>
        <v>50</v>
      </c>
      <c r="AU450">
        <f>VLOOKUP(Q450,counts!$W$73:$Z$75,4,FALSE)</f>
        <v>50</v>
      </c>
      <c r="AV450">
        <f>VLOOKUP(R450,counts!$W$79:$Z$81,4,FALSE)</f>
        <v>40</v>
      </c>
      <c r="AW450">
        <f t="shared" si="277"/>
        <v>422</v>
      </c>
      <c r="AX450">
        <f t="shared" si="278"/>
        <v>0</v>
      </c>
      <c r="AY450">
        <f t="shared" si="279"/>
        <v>2</v>
      </c>
      <c r="AZ450" t="str">
        <f t="shared" si="280"/>
        <v>Train</v>
      </c>
      <c r="BA450" t="str">
        <f t="shared" si="281"/>
        <v>0-17</v>
      </c>
      <c r="BB450" t="str">
        <f t="shared" si="282"/>
        <v>Blank</v>
      </c>
      <c r="BC450" t="str">
        <f t="shared" si="283"/>
        <v>0-10</v>
      </c>
      <c r="BD450" t="str">
        <f t="shared" si="284"/>
        <v>Blank</v>
      </c>
      <c r="BE450" t="str">
        <f t="shared" si="285"/>
        <v>male</v>
      </c>
      <c r="BF450">
        <f t="shared" si="286"/>
        <v>0</v>
      </c>
      <c r="BG450">
        <f t="shared" si="287"/>
        <v>0</v>
      </c>
      <c r="BH450" t="str">
        <f t="shared" si="288"/>
        <v>S, blank</v>
      </c>
      <c r="BI450">
        <f t="shared" si="289"/>
        <v>3</v>
      </c>
      <c r="BK450">
        <f t="shared" si="290"/>
        <v>-2.8350141766673408E-2</v>
      </c>
      <c r="BL450">
        <f t="shared" si="297"/>
        <v>-0.2148129459049134</v>
      </c>
      <c r="BM450">
        <f t="shared" si="298"/>
        <v>0</v>
      </c>
      <c r="BN450">
        <f t="shared" si="299"/>
        <v>-0.24005469764357676</v>
      </c>
      <c r="BO450">
        <f t="shared" si="300"/>
        <v>-1.1543150029727813</v>
      </c>
      <c r="BP450">
        <f t="shared" si="301"/>
        <v>-6.3943938845999151E-2</v>
      </c>
      <c r="BQ450">
        <f t="shared" si="302"/>
        <v>-0.12308910231949276</v>
      </c>
      <c r="BR450">
        <f t="shared" si="303"/>
        <v>-0.13196937436222192</v>
      </c>
      <c r="BS450">
        <f t="shared" si="304"/>
        <v>-0.33933712916299258</v>
      </c>
      <c r="BT450">
        <f t="shared" si="291"/>
        <v>-0.52064632557427459</v>
      </c>
      <c r="BV450">
        <f t="shared" si="292"/>
        <v>-2.8165186585529263</v>
      </c>
      <c r="BW450">
        <f t="shared" si="293"/>
        <v>5.9813812971519865E-2</v>
      </c>
      <c r="BX450">
        <f t="shared" si="294"/>
        <v>5.6438038681353962E-2</v>
      </c>
      <c r="BY450">
        <f t="shared" si="295"/>
        <v>0.943561961318646</v>
      </c>
      <c r="BZ450">
        <f t="shared" si="296"/>
        <v>-5.8093244555959045E-2</v>
      </c>
    </row>
    <row r="451" spans="1:78" x14ac:dyDescent="0.3">
      <c r="A451" t="s">
        <v>2821</v>
      </c>
      <c r="B451" t="s">
        <v>2823</v>
      </c>
      <c r="C451" t="s">
        <v>2850</v>
      </c>
      <c r="D451" t="s">
        <v>2838</v>
      </c>
      <c r="E451" t="s">
        <v>20</v>
      </c>
      <c r="F451">
        <v>0</v>
      </c>
      <c r="G451">
        <v>1</v>
      </c>
      <c r="H451" t="s">
        <v>2843</v>
      </c>
      <c r="I451">
        <v>3</v>
      </c>
      <c r="J451">
        <v>-3.7643689058441341</v>
      </c>
      <c r="K451">
        <v>123.30204897661667</v>
      </c>
      <c r="L451">
        <v>-9.6115457513775127</v>
      </c>
      <c r="M451">
        <v>-33.757758935166962</v>
      </c>
      <c r="N451">
        <v>-108.67008854708662</v>
      </c>
      <c r="O451">
        <v>-14.754319664473872</v>
      </c>
      <c r="P451">
        <v>79.365382998232107</v>
      </c>
      <c r="Q451">
        <v>-22.422560732600829</v>
      </c>
      <c r="R451">
        <v>-67.960368165567971</v>
      </c>
      <c r="S451">
        <v>1</v>
      </c>
      <c r="T451">
        <v>2</v>
      </c>
      <c r="U451" t="s">
        <v>2818</v>
      </c>
      <c r="W451">
        <f t="shared" si="262"/>
        <v>-2.7638923151110589E-2</v>
      </c>
      <c r="X451">
        <f t="shared" si="263"/>
        <v>0.64111939602149381</v>
      </c>
      <c r="Y451">
        <f t="shared" si="264"/>
        <v>3.1819752411496448E-2</v>
      </c>
      <c r="Z451">
        <f t="shared" si="265"/>
        <v>-0.24557244416175711</v>
      </c>
      <c r="AA451">
        <f t="shared" si="266"/>
        <v>-1.1909036060913412</v>
      </c>
      <c r="AB451">
        <f t="shared" si="267"/>
        <v>-6.7444200102322438E-2</v>
      </c>
      <c r="AC451">
        <f t="shared" si="268"/>
        <v>0.54954038841540609</v>
      </c>
      <c r="AD451">
        <f t="shared" si="269"/>
        <v>-0.14484805481342802</v>
      </c>
      <c r="AE451">
        <f t="shared" si="270"/>
        <v>-0.48361783291079313</v>
      </c>
      <c r="AF451">
        <f t="shared" si="271"/>
        <v>-0.5239687488631376</v>
      </c>
      <c r="AH451">
        <f t="shared" si="272"/>
        <v>-1.4615142732454935</v>
      </c>
      <c r="AI451">
        <f t="shared" si="273"/>
        <v>0.23188487167956906</v>
      </c>
      <c r="AJ451">
        <f t="shared" si="274"/>
        <v>0.18823583032025876</v>
      </c>
      <c r="AK451">
        <f t="shared" si="275"/>
        <v>0.18823583032025876</v>
      </c>
      <c r="AL451">
        <f t="shared" si="276"/>
        <v>-1.6700596856782177</v>
      </c>
      <c r="AN451">
        <f>VLOOKUP(J451,counts!$W$8:$Z$13,4,FALSE)</f>
        <v>53</v>
      </c>
      <c r="AO451">
        <f>VLOOKUP(K451,counts!$W$17:$Z$23,4,FALSE)</f>
        <v>73</v>
      </c>
      <c r="AP451">
        <f>VLOOKUP(L451,counts!$W$27:$Z$33,4,FALSE)</f>
        <v>55</v>
      </c>
      <c r="AQ451">
        <f>VLOOKUP(M451,counts!$W$38:$Z$49,4,FALSE)</f>
        <v>47</v>
      </c>
      <c r="AR451">
        <f>VLOOKUP(N451,counts!$W$53:$Z$54,4,FALSE)</f>
        <v>20</v>
      </c>
      <c r="AS451">
        <f>VLOOKUP(O451,counts!$W$58:$Z$62,4,FALSE)</f>
        <v>52</v>
      </c>
      <c r="AT451">
        <f>VLOOKUP(P451,counts!$W$66:$Z$69,4,FALSE)</f>
        <v>70</v>
      </c>
      <c r="AU451">
        <f>VLOOKUP(Q451,counts!$W$73:$Z$75,4,FALSE)</f>
        <v>50</v>
      </c>
      <c r="AV451">
        <f>VLOOKUP(R451,counts!$W$79:$Z$81,4,FALSE)</f>
        <v>40</v>
      </c>
      <c r="AW451">
        <f t="shared" si="277"/>
        <v>460</v>
      </c>
      <c r="AX451">
        <f t="shared" si="278"/>
        <v>1</v>
      </c>
      <c r="AY451">
        <f t="shared" si="279"/>
        <v>2</v>
      </c>
      <c r="AZ451" t="str">
        <f t="shared" si="280"/>
        <v>Train</v>
      </c>
      <c r="BA451" t="str">
        <f t="shared" si="281"/>
        <v>0-17</v>
      </c>
      <c r="BB451" t="str">
        <f t="shared" si="282"/>
        <v>F, G, T</v>
      </c>
      <c r="BC451" t="str">
        <f t="shared" si="283"/>
        <v>11-20</v>
      </c>
      <c r="BD451" t="str">
        <f t="shared" si="284"/>
        <v>Blank</v>
      </c>
      <c r="BE451" t="str">
        <f t="shared" si="285"/>
        <v>male</v>
      </c>
      <c r="BF451">
        <f t="shared" si="286"/>
        <v>0</v>
      </c>
      <c r="BG451">
        <f t="shared" si="287"/>
        <v>1</v>
      </c>
      <c r="BH451" t="str">
        <f t="shared" si="288"/>
        <v>S, blank</v>
      </c>
      <c r="BI451">
        <f t="shared" si="289"/>
        <v>3</v>
      </c>
      <c r="BK451">
        <f t="shared" si="290"/>
        <v>-2.8350141766673408E-2</v>
      </c>
      <c r="BL451">
        <f t="shared" si="297"/>
        <v>0.62807202347308144</v>
      </c>
      <c r="BM451">
        <f t="shared" si="298"/>
        <v>0</v>
      </c>
      <c r="BN451">
        <f t="shared" si="299"/>
        <v>-0.24005469764357676</v>
      </c>
      <c r="BO451">
        <f t="shared" si="300"/>
        <v>-1.1543150029727813</v>
      </c>
      <c r="BP451">
        <f t="shared" si="301"/>
        <v>-6.3943938845999151E-2</v>
      </c>
      <c r="BQ451">
        <f t="shared" si="302"/>
        <v>0.44377010170938269</v>
      </c>
      <c r="BR451">
        <f t="shared" si="303"/>
        <v>-0.13196937436222192</v>
      </c>
      <c r="BS451">
        <f t="shared" si="304"/>
        <v>-0.33933712916299258</v>
      </c>
      <c r="BT451">
        <f t="shared" si="291"/>
        <v>-0.52064632557427459</v>
      </c>
      <c r="BV451">
        <f t="shared" si="292"/>
        <v>-1.4067744851460555</v>
      </c>
      <c r="BW451">
        <f t="shared" si="293"/>
        <v>0.24493204233311383</v>
      </c>
      <c r="BX451">
        <f t="shared" si="294"/>
        <v>0.19674330325219141</v>
      </c>
      <c r="BY451">
        <f t="shared" si="295"/>
        <v>0.19674330325219141</v>
      </c>
      <c r="BZ451">
        <f t="shared" si="296"/>
        <v>-1.6258554291015455</v>
      </c>
    </row>
    <row r="452" spans="1:78" x14ac:dyDescent="0.3">
      <c r="A452" t="s">
        <v>2820</v>
      </c>
      <c r="B452" t="s">
        <v>2823</v>
      </c>
      <c r="C452" t="s">
        <v>2850</v>
      </c>
      <c r="D452" t="s">
        <v>2838</v>
      </c>
      <c r="E452" t="s">
        <v>15</v>
      </c>
      <c r="F452">
        <v>0</v>
      </c>
      <c r="G452">
        <v>1</v>
      </c>
      <c r="H452" t="s">
        <v>2843</v>
      </c>
      <c r="I452">
        <v>3</v>
      </c>
      <c r="J452">
        <v>-11.613432440426715</v>
      </c>
      <c r="K452">
        <v>123.30204897661667</v>
      </c>
      <c r="L452">
        <v>-9.6115457513775127</v>
      </c>
      <c r="M452">
        <v>-33.757758935166962</v>
      </c>
      <c r="N452">
        <v>151.41878811967541</v>
      </c>
      <c r="O452">
        <v>-14.754319664473872</v>
      </c>
      <c r="P452">
        <v>79.365382998232107</v>
      </c>
      <c r="Q452">
        <v>-22.422560732600829</v>
      </c>
      <c r="R452">
        <v>-67.960368165567971</v>
      </c>
      <c r="S452">
        <v>1</v>
      </c>
      <c r="T452">
        <v>2</v>
      </c>
      <c r="U452" t="s">
        <v>2818</v>
      </c>
      <c r="W452">
        <f t="shared" si="262"/>
        <v>-8.5268679762827468E-2</v>
      </c>
      <c r="X452">
        <f t="shared" si="263"/>
        <v>0.64111939602149381</v>
      </c>
      <c r="Y452">
        <f t="shared" si="264"/>
        <v>3.1819752411496448E-2</v>
      </c>
      <c r="Z452">
        <f t="shared" si="265"/>
        <v>-0.24557244416175711</v>
      </c>
      <c r="AA452">
        <f t="shared" si="266"/>
        <v>1.6593819257225275</v>
      </c>
      <c r="AB452">
        <f t="shared" si="267"/>
        <v>-6.7444200102322438E-2</v>
      </c>
      <c r="AC452">
        <f t="shared" si="268"/>
        <v>0.54954038841540609</v>
      </c>
      <c r="AD452">
        <f t="shared" si="269"/>
        <v>-0.14484805481342802</v>
      </c>
      <c r="AE452">
        <f t="shared" si="270"/>
        <v>-0.48361783291079313</v>
      </c>
      <c r="AF452">
        <f t="shared" si="271"/>
        <v>-0.5239687488631376</v>
      </c>
      <c r="AH452">
        <f t="shared" si="272"/>
        <v>1.3311415019566581</v>
      </c>
      <c r="AI452">
        <f t="shared" si="273"/>
        <v>3.785361920331769</v>
      </c>
      <c r="AJ452">
        <f t="shared" si="274"/>
        <v>0.79102938990857563</v>
      </c>
      <c r="AK452">
        <f t="shared" si="275"/>
        <v>0.79102938990857563</v>
      </c>
      <c r="AL452">
        <f t="shared" si="276"/>
        <v>-0.2344201565209402</v>
      </c>
      <c r="AN452">
        <f>VLOOKUP(J452,counts!$W$8:$Z$13,4,FALSE)</f>
        <v>52</v>
      </c>
      <c r="AO452">
        <f>VLOOKUP(K452,counts!$W$17:$Z$23,4,FALSE)</f>
        <v>73</v>
      </c>
      <c r="AP452">
        <f>VLOOKUP(L452,counts!$W$27:$Z$33,4,FALSE)</f>
        <v>55</v>
      </c>
      <c r="AQ452">
        <f>VLOOKUP(M452,counts!$W$38:$Z$49,4,FALSE)</f>
        <v>47</v>
      </c>
      <c r="AR452">
        <f>VLOOKUP(N452,counts!$W$53:$Z$54,4,FALSE)</f>
        <v>102</v>
      </c>
      <c r="AS452">
        <f>VLOOKUP(O452,counts!$W$58:$Z$62,4,FALSE)</f>
        <v>52</v>
      </c>
      <c r="AT452">
        <f>VLOOKUP(P452,counts!$W$66:$Z$69,4,FALSE)</f>
        <v>70</v>
      </c>
      <c r="AU452">
        <f>VLOOKUP(Q452,counts!$W$73:$Z$75,4,FALSE)</f>
        <v>50</v>
      </c>
      <c r="AV452">
        <f>VLOOKUP(R452,counts!$W$79:$Z$81,4,FALSE)</f>
        <v>40</v>
      </c>
      <c r="AW452">
        <f t="shared" si="277"/>
        <v>541</v>
      </c>
      <c r="AX452">
        <f t="shared" si="278"/>
        <v>1</v>
      </c>
      <c r="AY452">
        <f t="shared" si="279"/>
        <v>2</v>
      </c>
      <c r="AZ452" t="str">
        <f t="shared" si="280"/>
        <v>Train</v>
      </c>
      <c r="BA452" t="str">
        <f t="shared" si="281"/>
        <v>18-30</v>
      </c>
      <c r="BB452" t="str">
        <f t="shared" si="282"/>
        <v>F, G, T</v>
      </c>
      <c r="BC452" t="str">
        <f t="shared" si="283"/>
        <v>11-20</v>
      </c>
      <c r="BD452" t="str">
        <f t="shared" si="284"/>
        <v>Blank</v>
      </c>
      <c r="BE452" t="str">
        <f t="shared" si="285"/>
        <v>female</v>
      </c>
      <c r="BF452">
        <f t="shared" si="286"/>
        <v>0</v>
      </c>
      <c r="BG452">
        <f t="shared" si="287"/>
        <v>1</v>
      </c>
      <c r="BH452" t="str">
        <f t="shared" si="288"/>
        <v>S, blank</v>
      </c>
      <c r="BI452">
        <f t="shared" si="289"/>
        <v>3</v>
      </c>
      <c r="BK452">
        <f t="shared" si="290"/>
        <v>-8.7462856143731463E-2</v>
      </c>
      <c r="BL452">
        <f t="shared" si="297"/>
        <v>0.62807202347308144</v>
      </c>
      <c r="BM452">
        <f t="shared" si="298"/>
        <v>0</v>
      </c>
      <c r="BN452">
        <f t="shared" si="299"/>
        <v>-0.24005469764357676</v>
      </c>
      <c r="BO452">
        <f t="shared" si="300"/>
        <v>1.608400077660413</v>
      </c>
      <c r="BP452">
        <f t="shared" si="301"/>
        <v>-6.3943938845999151E-2</v>
      </c>
      <c r="BQ452">
        <f t="shared" si="302"/>
        <v>0.44377010170938269</v>
      </c>
      <c r="BR452">
        <f t="shared" si="303"/>
        <v>-0.13196937436222192</v>
      </c>
      <c r="BS452">
        <f t="shared" si="304"/>
        <v>-0.33933712916299258</v>
      </c>
      <c r="BT452">
        <f t="shared" si="291"/>
        <v>-0.52064632557427459</v>
      </c>
      <c r="BV452">
        <f t="shared" si="292"/>
        <v>1.2968278811100804</v>
      </c>
      <c r="BW452">
        <f t="shared" si="293"/>
        <v>3.6576756636947425</v>
      </c>
      <c r="BX452">
        <f t="shared" si="294"/>
        <v>0.78530063658259508</v>
      </c>
      <c r="BY452">
        <f t="shared" si="295"/>
        <v>0.78530063658259508</v>
      </c>
      <c r="BZ452">
        <f t="shared" si="296"/>
        <v>-0.24168865797818692</v>
      </c>
    </row>
    <row r="453" spans="1:78" x14ac:dyDescent="0.3">
      <c r="A453" t="s">
        <v>2821</v>
      </c>
      <c r="B453" t="s">
        <v>2838</v>
      </c>
      <c r="C453" t="s">
        <v>2825</v>
      </c>
      <c r="D453" t="s">
        <v>2838</v>
      </c>
      <c r="E453" t="s">
        <v>20</v>
      </c>
      <c r="F453">
        <v>0</v>
      </c>
      <c r="G453">
        <v>0</v>
      </c>
      <c r="H453" t="s">
        <v>2843</v>
      </c>
      <c r="I453">
        <v>3</v>
      </c>
      <c r="J453">
        <v>-3.7643689058441341</v>
      </c>
      <c r="K453">
        <v>-42.171718189759716</v>
      </c>
      <c r="L453">
        <v>-82.840254641099079</v>
      </c>
      <c r="M453">
        <v>-33.757758935166962</v>
      </c>
      <c r="N453">
        <v>-108.67008854708662</v>
      </c>
      <c r="O453">
        <v>-14.754319664473872</v>
      </c>
      <c r="P453">
        <v>-22.013681658285037</v>
      </c>
      <c r="Q453">
        <v>-22.422560732600829</v>
      </c>
      <c r="R453">
        <v>-67.960368165567971</v>
      </c>
      <c r="S453">
        <v>0</v>
      </c>
      <c r="T453">
        <v>2</v>
      </c>
      <c r="U453" t="s">
        <v>2818</v>
      </c>
      <c r="W453">
        <f t="shared" si="262"/>
        <v>-2.7638923151110589E-2</v>
      </c>
      <c r="X453">
        <f t="shared" si="263"/>
        <v>-0.21927540312111751</v>
      </c>
      <c r="Y453">
        <f t="shared" si="264"/>
        <v>0.27424895647063957</v>
      </c>
      <c r="Z453">
        <f t="shared" si="265"/>
        <v>-0.24557244416175711</v>
      </c>
      <c r="AA453">
        <f t="shared" si="266"/>
        <v>-1.1909036060913412</v>
      </c>
      <c r="AB453">
        <f t="shared" si="267"/>
        <v>-6.7444200102322438E-2</v>
      </c>
      <c r="AC453">
        <f t="shared" si="268"/>
        <v>-0.15242674717787899</v>
      </c>
      <c r="AD453">
        <f t="shared" si="269"/>
        <v>-0.14484805481342802</v>
      </c>
      <c r="AE453">
        <f t="shared" si="270"/>
        <v>-0.48361783291079313</v>
      </c>
      <c r="AF453">
        <f t="shared" si="271"/>
        <v>-0.5239687488631376</v>
      </c>
      <c r="AH453">
        <f t="shared" si="272"/>
        <v>-2.7814470039222474</v>
      </c>
      <c r="AI453">
        <f t="shared" si="273"/>
        <v>6.1948802331281839E-2</v>
      </c>
      <c r="AJ453">
        <f t="shared" si="274"/>
        <v>5.8335017841996219E-2</v>
      </c>
      <c r="AK453">
        <f t="shared" si="275"/>
        <v>0.94166498215800376</v>
      </c>
      <c r="AL453">
        <f t="shared" si="276"/>
        <v>-6.0105712930062505E-2</v>
      </c>
      <c r="AN453">
        <f>VLOOKUP(J453,counts!$W$8:$Z$13,4,FALSE)</f>
        <v>53</v>
      </c>
      <c r="AO453">
        <f>VLOOKUP(K453,counts!$W$17:$Z$23,4,FALSE)</f>
        <v>48</v>
      </c>
      <c r="AP453">
        <f>VLOOKUP(L453,counts!$W$27:$Z$33,4,FALSE)</f>
        <v>62</v>
      </c>
      <c r="AQ453">
        <f>VLOOKUP(M453,counts!$W$38:$Z$49,4,FALSE)</f>
        <v>47</v>
      </c>
      <c r="AR453">
        <f>VLOOKUP(N453,counts!$W$53:$Z$54,4,FALSE)</f>
        <v>20</v>
      </c>
      <c r="AS453">
        <f>VLOOKUP(O453,counts!$W$58:$Z$62,4,FALSE)</f>
        <v>52</v>
      </c>
      <c r="AT453">
        <f>VLOOKUP(P453,counts!$W$66:$Z$69,4,FALSE)</f>
        <v>50</v>
      </c>
      <c r="AU453">
        <f>VLOOKUP(Q453,counts!$W$73:$Z$75,4,FALSE)</f>
        <v>50</v>
      </c>
      <c r="AV453">
        <f>VLOOKUP(R453,counts!$W$79:$Z$81,4,FALSE)</f>
        <v>40</v>
      </c>
      <c r="AW453">
        <f t="shared" si="277"/>
        <v>422</v>
      </c>
      <c r="AX453">
        <f t="shared" si="278"/>
        <v>0</v>
      </c>
      <c r="AY453">
        <f t="shared" si="279"/>
        <v>2</v>
      </c>
      <c r="AZ453" t="str">
        <f t="shared" si="280"/>
        <v>Train</v>
      </c>
      <c r="BA453" t="str">
        <f t="shared" si="281"/>
        <v>0-17</v>
      </c>
      <c r="BB453" t="str">
        <f t="shared" si="282"/>
        <v>Blank</v>
      </c>
      <c r="BC453" t="str">
        <f t="shared" si="283"/>
        <v>0-10</v>
      </c>
      <c r="BD453" t="str">
        <f t="shared" si="284"/>
        <v>Blank</v>
      </c>
      <c r="BE453" t="str">
        <f t="shared" si="285"/>
        <v>male</v>
      </c>
      <c r="BF453">
        <f t="shared" si="286"/>
        <v>0</v>
      </c>
      <c r="BG453">
        <f t="shared" si="287"/>
        <v>0</v>
      </c>
      <c r="BH453" t="str">
        <f t="shared" si="288"/>
        <v>S, blank</v>
      </c>
      <c r="BI453">
        <f t="shared" si="289"/>
        <v>3</v>
      </c>
      <c r="BK453">
        <f t="shared" si="290"/>
        <v>-2.8350141766673408E-2</v>
      </c>
      <c r="BL453">
        <f t="shared" si="297"/>
        <v>-0.2148129459049134</v>
      </c>
      <c r="BM453">
        <f t="shared" si="298"/>
        <v>0</v>
      </c>
      <c r="BN453">
        <f t="shared" si="299"/>
        <v>-0.24005469764357676</v>
      </c>
      <c r="BO453">
        <f t="shared" si="300"/>
        <v>-1.1543150029727813</v>
      </c>
      <c r="BP453">
        <f t="shared" si="301"/>
        <v>-6.3943938845999151E-2</v>
      </c>
      <c r="BQ453">
        <f t="shared" si="302"/>
        <v>-0.12308910231949276</v>
      </c>
      <c r="BR453">
        <f t="shared" si="303"/>
        <v>-0.13196937436222192</v>
      </c>
      <c r="BS453">
        <f t="shared" si="304"/>
        <v>-0.33933712916299258</v>
      </c>
      <c r="BT453">
        <f t="shared" si="291"/>
        <v>-0.52064632557427459</v>
      </c>
      <c r="BV453">
        <f t="shared" si="292"/>
        <v>-2.8165186585529263</v>
      </c>
      <c r="BW453">
        <f t="shared" si="293"/>
        <v>5.9813812971519865E-2</v>
      </c>
      <c r="BX453">
        <f t="shared" si="294"/>
        <v>5.6438038681353962E-2</v>
      </c>
      <c r="BY453">
        <f t="shared" si="295"/>
        <v>0.943561961318646</v>
      </c>
      <c r="BZ453">
        <f t="shared" si="296"/>
        <v>-5.8093244555959045E-2</v>
      </c>
    </row>
    <row r="454" spans="1:78" x14ac:dyDescent="0.3">
      <c r="A454" t="s">
        <v>2821</v>
      </c>
      <c r="B454" t="s">
        <v>2838</v>
      </c>
      <c r="C454" t="s">
        <v>2825</v>
      </c>
      <c r="D454" t="s">
        <v>2838</v>
      </c>
      <c r="E454" t="s">
        <v>20</v>
      </c>
      <c r="F454">
        <v>0</v>
      </c>
      <c r="G454">
        <v>0</v>
      </c>
      <c r="H454" t="s">
        <v>2843</v>
      </c>
      <c r="I454">
        <v>3</v>
      </c>
      <c r="J454">
        <v>-3.7643689058441341</v>
      </c>
      <c r="K454">
        <v>-42.171718189759716</v>
      </c>
      <c r="L454">
        <v>-82.840254641099079</v>
      </c>
      <c r="M454">
        <v>-33.757758935166962</v>
      </c>
      <c r="N454">
        <v>-108.67008854708662</v>
      </c>
      <c r="O454">
        <v>-14.754319664473872</v>
      </c>
      <c r="P454">
        <v>-22.013681658285037</v>
      </c>
      <c r="Q454">
        <v>-22.422560732600829</v>
      </c>
      <c r="R454">
        <v>-67.960368165567971</v>
      </c>
      <c r="S454">
        <v>1</v>
      </c>
      <c r="T454">
        <v>2</v>
      </c>
      <c r="U454" t="s">
        <v>2818</v>
      </c>
      <c r="W454">
        <f t="shared" ref="W454:W517" si="305">W$3*J454</f>
        <v>-2.7638923151110589E-2</v>
      </c>
      <c r="X454">
        <f t="shared" ref="X454:X517" si="306">X$3*K454</f>
        <v>-0.21927540312111751</v>
      </c>
      <c r="Y454">
        <f t="shared" ref="Y454:Y517" si="307">Y$3*L454</f>
        <v>0.27424895647063957</v>
      </c>
      <c r="Z454">
        <f t="shared" ref="Z454:Z517" si="308">Z$3*M454</f>
        <v>-0.24557244416175711</v>
      </c>
      <c r="AA454">
        <f t="shared" ref="AA454:AA517" si="309">AA$3*N454</f>
        <v>-1.1909036060913412</v>
      </c>
      <c r="AB454">
        <f t="shared" ref="AB454:AB517" si="310">AB$3*O454</f>
        <v>-6.7444200102322438E-2</v>
      </c>
      <c r="AC454">
        <f t="shared" ref="AC454:AC517" si="311">AC$3*P454</f>
        <v>-0.15242674717787899</v>
      </c>
      <c r="AD454">
        <f t="shared" ref="AD454:AD517" si="312">AD$3*Q454</f>
        <v>-0.14484805481342802</v>
      </c>
      <c r="AE454">
        <f t="shared" ref="AE454:AE517" si="313">AE$3*R454</f>
        <v>-0.48361783291079313</v>
      </c>
      <c r="AF454">
        <f t="shared" ref="AF454:AF517" si="314">AF$3</f>
        <v>-0.5239687488631376</v>
      </c>
      <c r="AH454">
        <f t="shared" ref="AH454:AH517" si="315">SUM(W454:AF454)</f>
        <v>-2.7814470039222474</v>
      </c>
      <c r="AI454">
        <f t="shared" ref="AI454:AI517" si="316">EXP(AH454)</f>
        <v>6.1948802331281839E-2</v>
      </c>
      <c r="AJ454">
        <f t="shared" ref="AJ454:AJ517" si="317">AI454/(1+AI454)</f>
        <v>5.8335017841996219E-2</v>
      </c>
      <c r="AK454">
        <f t="shared" ref="AK454:AK517" si="318">IF(S454=1,AJ454,1-AJ454)</f>
        <v>5.8335017841996219E-2</v>
      </c>
      <c r="AL454">
        <f t="shared" ref="AL454:AL517" si="319">LN(AK454)</f>
        <v>-2.84155271685231</v>
      </c>
      <c r="AN454">
        <f>VLOOKUP(J454,counts!$W$8:$Z$13,4,FALSE)</f>
        <v>53</v>
      </c>
      <c r="AO454">
        <f>VLOOKUP(K454,counts!$W$17:$Z$23,4,FALSE)</f>
        <v>48</v>
      </c>
      <c r="AP454">
        <f>VLOOKUP(L454,counts!$W$27:$Z$33,4,FALSE)</f>
        <v>62</v>
      </c>
      <c r="AQ454">
        <f>VLOOKUP(M454,counts!$W$38:$Z$49,4,FALSE)</f>
        <v>47</v>
      </c>
      <c r="AR454">
        <f>VLOOKUP(N454,counts!$W$53:$Z$54,4,FALSE)</f>
        <v>20</v>
      </c>
      <c r="AS454">
        <f>VLOOKUP(O454,counts!$W$58:$Z$62,4,FALSE)</f>
        <v>52</v>
      </c>
      <c r="AT454">
        <f>VLOOKUP(P454,counts!$W$66:$Z$69,4,FALSE)</f>
        <v>50</v>
      </c>
      <c r="AU454">
        <f>VLOOKUP(Q454,counts!$W$73:$Z$75,4,FALSE)</f>
        <v>50</v>
      </c>
      <c r="AV454">
        <f>VLOOKUP(R454,counts!$W$79:$Z$81,4,FALSE)</f>
        <v>40</v>
      </c>
      <c r="AW454">
        <f t="shared" ref="AW454:AW517" si="320">SUM(AN454:AV454)</f>
        <v>422</v>
      </c>
      <c r="AX454">
        <f t="shared" ref="AX454:AX517" si="321">S454</f>
        <v>1</v>
      </c>
      <c r="AY454">
        <f t="shared" ref="AY454:AY517" si="322">T454</f>
        <v>2</v>
      </c>
      <c r="AZ454" t="str">
        <f t="shared" ref="AZ454:AZ517" si="323">U454</f>
        <v>Train</v>
      </c>
      <c r="BA454" t="str">
        <f t="shared" ref="BA454:BA517" si="324">A454</f>
        <v>0-17</v>
      </c>
      <c r="BB454" t="str">
        <f t="shared" ref="BB454:BB517" si="325">B454</f>
        <v>Blank</v>
      </c>
      <c r="BC454" t="str">
        <f t="shared" ref="BC454:BC517" si="326">C454</f>
        <v>0-10</v>
      </c>
      <c r="BD454" t="str">
        <f t="shared" ref="BD454:BD517" si="327">D454</f>
        <v>Blank</v>
      </c>
      <c r="BE454" t="str">
        <f t="shared" ref="BE454:BE517" si="328">E454</f>
        <v>male</v>
      </c>
      <c r="BF454">
        <f t="shared" ref="BF454:BF517" si="329">F454</f>
        <v>0</v>
      </c>
      <c r="BG454">
        <f t="shared" ref="BG454:BG517" si="330">G454</f>
        <v>0</v>
      </c>
      <c r="BH454" t="str">
        <f t="shared" ref="BH454:BH517" si="331">H454</f>
        <v>S, blank</v>
      </c>
      <c r="BI454">
        <f t="shared" ref="BI454:BI517" si="332">I454</f>
        <v>3</v>
      </c>
      <c r="BK454">
        <f t="shared" ref="BK454:BK517" si="333">BK$3*J454</f>
        <v>-2.8350141766673408E-2</v>
      </c>
      <c r="BL454">
        <f t="shared" si="297"/>
        <v>-0.2148129459049134</v>
      </c>
      <c r="BM454">
        <f t="shared" si="298"/>
        <v>0</v>
      </c>
      <c r="BN454">
        <f t="shared" si="299"/>
        <v>-0.24005469764357676</v>
      </c>
      <c r="BO454">
        <f t="shared" si="300"/>
        <v>-1.1543150029727813</v>
      </c>
      <c r="BP454">
        <f t="shared" si="301"/>
        <v>-6.3943938845999151E-2</v>
      </c>
      <c r="BQ454">
        <f t="shared" si="302"/>
        <v>-0.12308910231949276</v>
      </c>
      <c r="BR454">
        <f t="shared" si="303"/>
        <v>-0.13196937436222192</v>
      </c>
      <c r="BS454">
        <f t="shared" si="304"/>
        <v>-0.33933712916299258</v>
      </c>
      <c r="BT454">
        <f t="shared" ref="BT454:BT517" si="334">BT$3</f>
        <v>-0.52064632557427459</v>
      </c>
      <c r="BV454">
        <f t="shared" ref="BV454:BV517" si="335">SUM(BK454:BT454)</f>
        <v>-2.8165186585529263</v>
      </c>
      <c r="BW454">
        <f t="shared" ref="BW454:BW517" si="336">EXP(BV454)</f>
        <v>5.9813812971519865E-2</v>
      </c>
      <c r="BX454">
        <f t="shared" ref="BX454:BX517" si="337">BW454/(1+BW454)</f>
        <v>5.6438038681353962E-2</v>
      </c>
      <c r="BY454">
        <f t="shared" ref="BY454:BY517" si="338">IF(S454=1,BX454,1-BX454)</f>
        <v>5.6438038681353962E-2</v>
      </c>
      <c r="BZ454">
        <f t="shared" ref="BZ454:BZ517" si="339">LN(BY454)</f>
        <v>-2.8746119031088853</v>
      </c>
    </row>
    <row r="455" spans="1:78" x14ac:dyDescent="0.3">
      <c r="A455" t="s">
        <v>2821</v>
      </c>
      <c r="B455" t="s">
        <v>2838</v>
      </c>
      <c r="C455" t="s">
        <v>2850</v>
      </c>
      <c r="D455" t="s">
        <v>2838</v>
      </c>
      <c r="E455" t="s">
        <v>15</v>
      </c>
      <c r="F455">
        <v>0</v>
      </c>
      <c r="G455">
        <v>2</v>
      </c>
      <c r="H455" t="s">
        <v>44</v>
      </c>
      <c r="I455">
        <v>3</v>
      </c>
      <c r="J455">
        <v>-3.7643689058441341</v>
      </c>
      <c r="K455">
        <v>-42.171718189759716</v>
      </c>
      <c r="L455">
        <v>-9.6115457513775127</v>
      </c>
      <c r="M455">
        <v>-33.757758935166962</v>
      </c>
      <c r="N455">
        <v>151.41878811967541</v>
      </c>
      <c r="O455">
        <v>-14.754319664473872</v>
      </c>
      <c r="P455">
        <v>75.609641767585757</v>
      </c>
      <c r="Q455">
        <v>72.444458573419169</v>
      </c>
      <c r="R455">
        <v>-67.960368165567971</v>
      </c>
      <c r="S455">
        <v>1</v>
      </c>
      <c r="T455">
        <v>2</v>
      </c>
      <c r="U455" t="s">
        <v>2818</v>
      </c>
      <c r="W455">
        <f t="shared" si="305"/>
        <v>-2.7638923151110589E-2</v>
      </c>
      <c r="X455">
        <f t="shared" si="306"/>
        <v>-0.21927540312111751</v>
      </c>
      <c r="Y455">
        <f t="shared" si="307"/>
        <v>3.1819752411496448E-2</v>
      </c>
      <c r="Z455">
        <f t="shared" si="308"/>
        <v>-0.24557244416175711</v>
      </c>
      <c r="AA455">
        <f t="shared" si="309"/>
        <v>1.6593819257225275</v>
      </c>
      <c r="AB455">
        <f t="shared" si="310"/>
        <v>-6.7444200102322438E-2</v>
      </c>
      <c r="AC455">
        <f t="shared" si="311"/>
        <v>0.5235349510734969</v>
      </c>
      <c r="AD455">
        <f t="shared" si="312"/>
        <v>0.46798575022321215</v>
      </c>
      <c r="AE455">
        <f t="shared" si="313"/>
        <v>-0.48361783291079313</v>
      </c>
      <c r="AF455">
        <f t="shared" si="314"/>
        <v>-0.5239687488631376</v>
      </c>
      <c r="AH455">
        <f t="shared" si="315"/>
        <v>1.1152048271204946</v>
      </c>
      <c r="AI455">
        <f t="shared" si="316"/>
        <v>3.0501928774269644</v>
      </c>
      <c r="AJ455">
        <f t="shared" si="317"/>
        <v>0.75309817821928349</v>
      </c>
      <c r="AK455">
        <f t="shared" si="318"/>
        <v>0.75309817821928349</v>
      </c>
      <c r="AL455">
        <f t="shared" si="319"/>
        <v>-0.28355967692000428</v>
      </c>
      <c r="AN455">
        <f>VLOOKUP(J455,counts!$W$8:$Z$13,4,FALSE)</f>
        <v>53</v>
      </c>
      <c r="AO455">
        <f>VLOOKUP(K455,counts!$W$17:$Z$23,4,FALSE)</f>
        <v>48</v>
      </c>
      <c r="AP455">
        <f>VLOOKUP(L455,counts!$W$27:$Z$33,4,FALSE)</f>
        <v>55</v>
      </c>
      <c r="AQ455">
        <f>VLOOKUP(M455,counts!$W$38:$Z$49,4,FALSE)</f>
        <v>47</v>
      </c>
      <c r="AR455">
        <f>VLOOKUP(N455,counts!$W$53:$Z$54,4,FALSE)</f>
        <v>102</v>
      </c>
      <c r="AS455">
        <f>VLOOKUP(O455,counts!$W$58:$Z$62,4,FALSE)</f>
        <v>52</v>
      </c>
      <c r="AT455">
        <f>VLOOKUP(P455,counts!$W$66:$Z$69,4,FALSE)</f>
        <v>69</v>
      </c>
      <c r="AU455">
        <f>VLOOKUP(Q455,counts!$W$73:$Z$75,4,FALSE)</f>
        <v>68</v>
      </c>
      <c r="AV455">
        <f>VLOOKUP(R455,counts!$W$79:$Z$81,4,FALSE)</f>
        <v>40</v>
      </c>
      <c r="AW455">
        <f t="shared" si="320"/>
        <v>534</v>
      </c>
      <c r="AX455">
        <f t="shared" si="321"/>
        <v>1</v>
      </c>
      <c r="AY455">
        <f t="shared" si="322"/>
        <v>2</v>
      </c>
      <c r="AZ455" t="str">
        <f t="shared" si="323"/>
        <v>Train</v>
      </c>
      <c r="BA455" t="str">
        <f t="shared" si="324"/>
        <v>0-17</v>
      </c>
      <c r="BB455" t="str">
        <f t="shared" si="325"/>
        <v>Blank</v>
      </c>
      <c r="BC455" t="str">
        <f t="shared" si="326"/>
        <v>11-20</v>
      </c>
      <c r="BD455" t="str">
        <f t="shared" si="327"/>
        <v>Blank</v>
      </c>
      <c r="BE455" t="str">
        <f t="shared" si="328"/>
        <v>female</v>
      </c>
      <c r="BF455">
        <f t="shared" si="329"/>
        <v>0</v>
      </c>
      <c r="BG455">
        <f t="shared" si="330"/>
        <v>2</v>
      </c>
      <c r="BH455" t="str">
        <f t="shared" si="331"/>
        <v>C</v>
      </c>
      <c r="BI455">
        <f t="shared" si="332"/>
        <v>3</v>
      </c>
      <c r="BK455">
        <f t="shared" si="333"/>
        <v>-2.8350141766673408E-2</v>
      </c>
      <c r="BL455">
        <f t="shared" si="297"/>
        <v>-0.2148129459049134</v>
      </c>
      <c r="BM455">
        <f t="shared" si="298"/>
        <v>0</v>
      </c>
      <c r="BN455">
        <f t="shared" si="299"/>
        <v>-0.24005469764357676</v>
      </c>
      <c r="BO455">
        <f t="shared" si="300"/>
        <v>1.608400077660413</v>
      </c>
      <c r="BP455">
        <f t="shared" si="301"/>
        <v>-6.3943938845999151E-2</v>
      </c>
      <c r="BQ455">
        <f t="shared" si="302"/>
        <v>0.42276994263555601</v>
      </c>
      <c r="BR455">
        <f t="shared" si="303"/>
        <v>0.42637636209158797</v>
      </c>
      <c r="BS455">
        <f t="shared" si="304"/>
        <v>-0.33933712916299258</v>
      </c>
      <c r="BT455">
        <f t="shared" si="334"/>
        <v>-0.52064632557427459</v>
      </c>
      <c r="BV455">
        <f t="shared" si="335"/>
        <v>1.050401203489127</v>
      </c>
      <c r="BW455">
        <f t="shared" si="336"/>
        <v>2.8587978476830189</v>
      </c>
      <c r="BX455">
        <f t="shared" si="337"/>
        <v>0.74085193382171055</v>
      </c>
      <c r="BY455">
        <f t="shared" si="338"/>
        <v>0.74085193382171055</v>
      </c>
      <c r="BZ455">
        <f t="shared" si="339"/>
        <v>-0.29995449305650651</v>
      </c>
    </row>
    <row r="456" spans="1:78" x14ac:dyDescent="0.3">
      <c r="A456" t="s">
        <v>2821</v>
      </c>
      <c r="B456" t="s">
        <v>2838</v>
      </c>
      <c r="C456" t="s">
        <v>2850</v>
      </c>
      <c r="D456" t="s">
        <v>2838</v>
      </c>
      <c r="E456" t="s">
        <v>15</v>
      </c>
      <c r="F456">
        <v>1</v>
      </c>
      <c r="G456">
        <v>0</v>
      </c>
      <c r="H456" t="s">
        <v>527</v>
      </c>
      <c r="I456">
        <v>3</v>
      </c>
      <c r="J456">
        <v>-3.7643689058441341</v>
      </c>
      <c r="K456">
        <v>-42.171718189759716</v>
      </c>
      <c r="L456">
        <v>-9.6115457513775127</v>
      </c>
      <c r="M456">
        <v>-33.757758935166962</v>
      </c>
      <c r="N456">
        <v>151.41878811967541</v>
      </c>
      <c r="O456">
        <v>48.695090775187893</v>
      </c>
      <c r="P456">
        <v>-22.013681658285037</v>
      </c>
      <c r="Q456">
        <v>-11.405315820044242</v>
      </c>
      <c r="R456">
        <v>-67.960368165567971</v>
      </c>
      <c r="S456">
        <v>1</v>
      </c>
      <c r="T456">
        <v>2</v>
      </c>
      <c r="U456" t="s">
        <v>2818</v>
      </c>
      <c r="W456">
        <f t="shared" si="305"/>
        <v>-2.7638923151110589E-2</v>
      </c>
      <c r="X456">
        <f t="shared" si="306"/>
        <v>-0.21927540312111751</v>
      </c>
      <c r="Y456">
        <f t="shared" si="307"/>
        <v>3.1819752411496448E-2</v>
      </c>
      <c r="Z456">
        <f t="shared" si="308"/>
        <v>-0.24557244416175711</v>
      </c>
      <c r="AA456">
        <f t="shared" si="309"/>
        <v>1.6593819257225275</v>
      </c>
      <c r="AB456">
        <f t="shared" si="310"/>
        <v>0.222592537028351</v>
      </c>
      <c r="AC456">
        <f t="shared" si="311"/>
        <v>-0.15242674717787899</v>
      </c>
      <c r="AD456">
        <f t="shared" si="312"/>
        <v>-7.3677481834814665E-2</v>
      </c>
      <c r="AE456">
        <f t="shared" si="313"/>
        <v>-0.48361783291079313</v>
      </c>
      <c r="AF456">
        <f t="shared" si="314"/>
        <v>-0.5239687488631376</v>
      </c>
      <c r="AH456">
        <f t="shared" si="315"/>
        <v>0.1876166339417652</v>
      </c>
      <c r="AI456">
        <f t="shared" si="316"/>
        <v>1.2063709450144284</v>
      </c>
      <c r="AJ456">
        <f t="shared" si="317"/>
        <v>0.54676705553088201</v>
      </c>
      <c r="AK456">
        <f t="shared" si="318"/>
        <v>0.54676705553088201</v>
      </c>
      <c r="AL456">
        <f t="shared" si="319"/>
        <v>-0.60373242552517914</v>
      </c>
      <c r="AN456">
        <f>VLOOKUP(J456,counts!$W$8:$Z$13,4,FALSE)</f>
        <v>53</v>
      </c>
      <c r="AO456">
        <f>VLOOKUP(K456,counts!$W$17:$Z$23,4,FALSE)</f>
        <v>48</v>
      </c>
      <c r="AP456">
        <f>VLOOKUP(L456,counts!$W$27:$Z$33,4,FALSE)</f>
        <v>55</v>
      </c>
      <c r="AQ456">
        <f>VLOOKUP(M456,counts!$W$38:$Z$49,4,FALSE)</f>
        <v>47</v>
      </c>
      <c r="AR456">
        <f>VLOOKUP(N456,counts!$W$53:$Z$54,4,FALSE)</f>
        <v>102</v>
      </c>
      <c r="AS456">
        <f>VLOOKUP(O456,counts!$W$58:$Z$62,4,FALSE)</f>
        <v>61</v>
      </c>
      <c r="AT456">
        <f>VLOOKUP(P456,counts!$W$66:$Z$69,4,FALSE)</f>
        <v>50</v>
      </c>
      <c r="AU456">
        <f>VLOOKUP(Q456,counts!$W$73:$Z$75,4,FALSE)</f>
        <v>52</v>
      </c>
      <c r="AV456">
        <f>VLOOKUP(R456,counts!$W$79:$Z$81,4,FALSE)</f>
        <v>40</v>
      </c>
      <c r="AW456">
        <f t="shared" si="320"/>
        <v>508</v>
      </c>
      <c r="AX456">
        <f t="shared" si="321"/>
        <v>1</v>
      </c>
      <c r="AY456">
        <f t="shared" si="322"/>
        <v>2</v>
      </c>
      <c r="AZ456" t="str">
        <f t="shared" si="323"/>
        <v>Train</v>
      </c>
      <c r="BA456" t="str">
        <f t="shared" si="324"/>
        <v>0-17</v>
      </c>
      <c r="BB456" t="str">
        <f t="shared" si="325"/>
        <v>Blank</v>
      </c>
      <c r="BC456" t="str">
        <f t="shared" si="326"/>
        <v>11-20</v>
      </c>
      <c r="BD456" t="str">
        <f t="shared" si="327"/>
        <v>Blank</v>
      </c>
      <c r="BE456" t="str">
        <f t="shared" si="328"/>
        <v>female</v>
      </c>
      <c r="BF456">
        <f t="shared" si="329"/>
        <v>1</v>
      </c>
      <c r="BG456">
        <f t="shared" si="330"/>
        <v>0</v>
      </c>
      <c r="BH456" t="str">
        <f t="shared" si="331"/>
        <v>Q</v>
      </c>
      <c r="BI456">
        <f t="shared" si="332"/>
        <v>3</v>
      </c>
      <c r="BK456">
        <f t="shared" si="333"/>
        <v>-2.8350141766673408E-2</v>
      </c>
      <c r="BL456">
        <f t="shared" si="297"/>
        <v>-0.2148129459049134</v>
      </c>
      <c r="BM456">
        <f t="shared" si="298"/>
        <v>0</v>
      </c>
      <c r="BN456">
        <f t="shared" si="299"/>
        <v>-0.24005469764357676</v>
      </c>
      <c r="BO456">
        <f t="shared" si="300"/>
        <v>1.608400077660413</v>
      </c>
      <c r="BP456">
        <f t="shared" si="301"/>
        <v>0.21104029039891525</v>
      </c>
      <c r="BQ456">
        <f t="shared" si="302"/>
        <v>-0.12308910231949276</v>
      </c>
      <c r="BR456">
        <f t="shared" si="303"/>
        <v>-6.7126694900034548E-2</v>
      </c>
      <c r="BS456">
        <f t="shared" si="304"/>
        <v>-0.33933712916299258</v>
      </c>
      <c r="BT456">
        <f t="shared" si="334"/>
        <v>-0.52064632557427459</v>
      </c>
      <c r="BV456">
        <f t="shared" si="335"/>
        <v>0.2860233307873703</v>
      </c>
      <c r="BW456">
        <f t="shared" si="336"/>
        <v>1.331123511049612</v>
      </c>
      <c r="BX456">
        <f t="shared" si="337"/>
        <v>0.57102230093773965</v>
      </c>
      <c r="BY456">
        <f t="shared" si="338"/>
        <v>0.57102230093773965</v>
      </c>
      <c r="BZ456">
        <f t="shared" si="339"/>
        <v>-0.56032701415579578</v>
      </c>
    </row>
    <row r="457" spans="1:78" x14ac:dyDescent="0.3">
      <c r="A457" t="s">
        <v>2821</v>
      </c>
      <c r="B457" t="s">
        <v>2838</v>
      </c>
      <c r="C457" t="s">
        <v>2825</v>
      </c>
      <c r="D457" t="s">
        <v>2838</v>
      </c>
      <c r="E457" t="s">
        <v>20</v>
      </c>
      <c r="F457">
        <v>0</v>
      </c>
      <c r="G457">
        <v>0</v>
      </c>
      <c r="H457" t="s">
        <v>2843</v>
      </c>
      <c r="I457">
        <v>3</v>
      </c>
      <c r="J457">
        <v>-3.7643689058441341</v>
      </c>
      <c r="K457">
        <v>-42.171718189759716</v>
      </c>
      <c r="L457">
        <v>-82.840254641099079</v>
      </c>
      <c r="M457">
        <v>-33.757758935166962</v>
      </c>
      <c r="N457">
        <v>-108.67008854708662</v>
      </c>
      <c r="O457">
        <v>-14.754319664473872</v>
      </c>
      <c r="P457">
        <v>-22.013681658285037</v>
      </c>
      <c r="Q457">
        <v>-22.422560732600829</v>
      </c>
      <c r="R457">
        <v>-67.960368165567971</v>
      </c>
      <c r="S457">
        <v>0</v>
      </c>
      <c r="T457">
        <v>2</v>
      </c>
      <c r="U457" t="s">
        <v>2818</v>
      </c>
      <c r="W457">
        <f t="shared" si="305"/>
        <v>-2.7638923151110589E-2</v>
      </c>
      <c r="X457">
        <f t="shared" si="306"/>
        <v>-0.21927540312111751</v>
      </c>
      <c r="Y457">
        <f t="shared" si="307"/>
        <v>0.27424895647063957</v>
      </c>
      <c r="Z457">
        <f t="shared" si="308"/>
        <v>-0.24557244416175711</v>
      </c>
      <c r="AA457">
        <f t="shared" si="309"/>
        <v>-1.1909036060913412</v>
      </c>
      <c r="AB457">
        <f t="shared" si="310"/>
        <v>-6.7444200102322438E-2</v>
      </c>
      <c r="AC457">
        <f t="shared" si="311"/>
        <v>-0.15242674717787899</v>
      </c>
      <c r="AD457">
        <f t="shared" si="312"/>
        <v>-0.14484805481342802</v>
      </c>
      <c r="AE457">
        <f t="shared" si="313"/>
        <v>-0.48361783291079313</v>
      </c>
      <c r="AF457">
        <f t="shared" si="314"/>
        <v>-0.5239687488631376</v>
      </c>
      <c r="AH457">
        <f t="shared" si="315"/>
        <v>-2.7814470039222474</v>
      </c>
      <c r="AI457">
        <f t="shared" si="316"/>
        <v>6.1948802331281839E-2</v>
      </c>
      <c r="AJ457">
        <f t="shared" si="317"/>
        <v>5.8335017841996219E-2</v>
      </c>
      <c r="AK457">
        <f t="shared" si="318"/>
        <v>0.94166498215800376</v>
      </c>
      <c r="AL457">
        <f t="shared" si="319"/>
        <v>-6.0105712930062505E-2</v>
      </c>
      <c r="AN457">
        <f>VLOOKUP(J457,counts!$W$8:$Z$13,4,FALSE)</f>
        <v>53</v>
      </c>
      <c r="AO457">
        <f>VLOOKUP(K457,counts!$W$17:$Z$23,4,FALSE)</f>
        <v>48</v>
      </c>
      <c r="AP457">
        <f>VLOOKUP(L457,counts!$W$27:$Z$33,4,FALSE)</f>
        <v>62</v>
      </c>
      <c r="AQ457">
        <f>VLOOKUP(M457,counts!$W$38:$Z$49,4,FALSE)</f>
        <v>47</v>
      </c>
      <c r="AR457">
        <f>VLOOKUP(N457,counts!$W$53:$Z$54,4,FALSE)</f>
        <v>20</v>
      </c>
      <c r="AS457">
        <f>VLOOKUP(O457,counts!$W$58:$Z$62,4,FALSE)</f>
        <v>52</v>
      </c>
      <c r="AT457">
        <f>VLOOKUP(P457,counts!$W$66:$Z$69,4,FALSE)</f>
        <v>50</v>
      </c>
      <c r="AU457">
        <f>VLOOKUP(Q457,counts!$W$73:$Z$75,4,FALSE)</f>
        <v>50</v>
      </c>
      <c r="AV457">
        <f>VLOOKUP(R457,counts!$W$79:$Z$81,4,FALSE)</f>
        <v>40</v>
      </c>
      <c r="AW457">
        <f t="shared" si="320"/>
        <v>422</v>
      </c>
      <c r="AX457">
        <f t="shared" si="321"/>
        <v>0</v>
      </c>
      <c r="AY457">
        <f t="shared" si="322"/>
        <v>2</v>
      </c>
      <c r="AZ457" t="str">
        <f t="shared" si="323"/>
        <v>Train</v>
      </c>
      <c r="BA457" t="str">
        <f t="shared" si="324"/>
        <v>0-17</v>
      </c>
      <c r="BB457" t="str">
        <f t="shared" si="325"/>
        <v>Blank</v>
      </c>
      <c r="BC457" t="str">
        <f t="shared" si="326"/>
        <v>0-10</v>
      </c>
      <c r="BD457" t="str">
        <f t="shared" si="327"/>
        <v>Blank</v>
      </c>
      <c r="BE457" t="str">
        <f t="shared" si="328"/>
        <v>male</v>
      </c>
      <c r="BF457">
        <f t="shared" si="329"/>
        <v>0</v>
      </c>
      <c r="BG457">
        <f t="shared" si="330"/>
        <v>0</v>
      </c>
      <c r="BH457" t="str">
        <f t="shared" si="331"/>
        <v>S, blank</v>
      </c>
      <c r="BI457">
        <f t="shared" si="332"/>
        <v>3</v>
      </c>
      <c r="BK457">
        <f t="shared" si="333"/>
        <v>-2.8350141766673408E-2</v>
      </c>
      <c r="BL457">
        <f t="shared" si="297"/>
        <v>-0.2148129459049134</v>
      </c>
      <c r="BM457">
        <f t="shared" si="298"/>
        <v>0</v>
      </c>
      <c r="BN457">
        <f t="shared" si="299"/>
        <v>-0.24005469764357676</v>
      </c>
      <c r="BO457">
        <f t="shared" si="300"/>
        <v>-1.1543150029727813</v>
      </c>
      <c r="BP457">
        <f t="shared" si="301"/>
        <v>-6.3943938845999151E-2</v>
      </c>
      <c r="BQ457">
        <f t="shared" si="302"/>
        <v>-0.12308910231949276</v>
      </c>
      <c r="BR457">
        <f t="shared" si="303"/>
        <v>-0.13196937436222192</v>
      </c>
      <c r="BS457">
        <f t="shared" si="304"/>
        <v>-0.33933712916299258</v>
      </c>
      <c r="BT457">
        <f t="shared" si="334"/>
        <v>-0.52064632557427459</v>
      </c>
      <c r="BV457">
        <f t="shared" si="335"/>
        <v>-2.8165186585529263</v>
      </c>
      <c r="BW457">
        <f t="shared" si="336"/>
        <v>5.9813812971519865E-2</v>
      </c>
      <c r="BX457">
        <f t="shared" si="337"/>
        <v>5.6438038681353962E-2</v>
      </c>
      <c r="BY457">
        <f t="shared" si="338"/>
        <v>0.943561961318646</v>
      </c>
      <c r="BZ457">
        <f t="shared" si="339"/>
        <v>-5.8093244555959045E-2</v>
      </c>
    </row>
    <row r="458" spans="1:78" x14ac:dyDescent="0.3">
      <c r="A458" t="s">
        <v>2821</v>
      </c>
      <c r="B458" t="s">
        <v>2838</v>
      </c>
      <c r="C458" t="s">
        <v>2825</v>
      </c>
      <c r="D458" t="s">
        <v>2838</v>
      </c>
      <c r="E458" t="s">
        <v>20</v>
      </c>
      <c r="F458">
        <v>0</v>
      </c>
      <c r="G458">
        <v>0</v>
      </c>
      <c r="H458" t="s">
        <v>2843</v>
      </c>
      <c r="I458">
        <v>3</v>
      </c>
      <c r="J458">
        <v>-3.7643689058441341</v>
      </c>
      <c r="K458">
        <v>-42.171718189759716</v>
      </c>
      <c r="L458">
        <v>-82.840254641099079</v>
      </c>
      <c r="M458">
        <v>-33.757758935166962</v>
      </c>
      <c r="N458">
        <v>-108.67008854708662</v>
      </c>
      <c r="O458">
        <v>-14.754319664473872</v>
      </c>
      <c r="P458">
        <v>-22.013681658285037</v>
      </c>
      <c r="Q458">
        <v>-22.422560732600829</v>
      </c>
      <c r="R458">
        <v>-67.960368165567971</v>
      </c>
      <c r="S458">
        <v>0</v>
      </c>
      <c r="T458">
        <v>2</v>
      </c>
      <c r="U458" t="s">
        <v>2818</v>
      </c>
      <c r="W458">
        <f t="shared" si="305"/>
        <v>-2.7638923151110589E-2</v>
      </c>
      <c r="X458">
        <f t="shared" si="306"/>
        <v>-0.21927540312111751</v>
      </c>
      <c r="Y458">
        <f t="shared" si="307"/>
        <v>0.27424895647063957</v>
      </c>
      <c r="Z458">
        <f t="shared" si="308"/>
        <v>-0.24557244416175711</v>
      </c>
      <c r="AA458">
        <f t="shared" si="309"/>
        <v>-1.1909036060913412</v>
      </c>
      <c r="AB458">
        <f t="shared" si="310"/>
        <v>-6.7444200102322438E-2</v>
      </c>
      <c r="AC458">
        <f t="shared" si="311"/>
        <v>-0.15242674717787899</v>
      </c>
      <c r="AD458">
        <f t="shared" si="312"/>
        <v>-0.14484805481342802</v>
      </c>
      <c r="AE458">
        <f t="shared" si="313"/>
        <v>-0.48361783291079313</v>
      </c>
      <c r="AF458">
        <f t="shared" si="314"/>
        <v>-0.5239687488631376</v>
      </c>
      <c r="AH458">
        <f t="shared" si="315"/>
        <v>-2.7814470039222474</v>
      </c>
      <c r="AI458">
        <f t="shared" si="316"/>
        <v>6.1948802331281839E-2</v>
      </c>
      <c r="AJ458">
        <f t="shared" si="317"/>
        <v>5.8335017841996219E-2</v>
      </c>
      <c r="AK458">
        <f t="shared" si="318"/>
        <v>0.94166498215800376</v>
      </c>
      <c r="AL458">
        <f t="shared" si="319"/>
        <v>-6.0105712930062505E-2</v>
      </c>
      <c r="AN458">
        <f>VLOOKUP(J458,counts!$W$8:$Z$13,4,FALSE)</f>
        <v>53</v>
      </c>
      <c r="AO458">
        <f>VLOOKUP(K458,counts!$W$17:$Z$23,4,FALSE)</f>
        <v>48</v>
      </c>
      <c r="AP458">
        <f>VLOOKUP(L458,counts!$W$27:$Z$33,4,FALSE)</f>
        <v>62</v>
      </c>
      <c r="AQ458">
        <f>VLOOKUP(M458,counts!$W$38:$Z$49,4,FALSE)</f>
        <v>47</v>
      </c>
      <c r="AR458">
        <f>VLOOKUP(N458,counts!$W$53:$Z$54,4,FALSE)</f>
        <v>20</v>
      </c>
      <c r="AS458">
        <f>VLOOKUP(O458,counts!$W$58:$Z$62,4,FALSE)</f>
        <v>52</v>
      </c>
      <c r="AT458">
        <f>VLOOKUP(P458,counts!$W$66:$Z$69,4,FALSE)</f>
        <v>50</v>
      </c>
      <c r="AU458">
        <f>VLOOKUP(Q458,counts!$W$73:$Z$75,4,FALSE)</f>
        <v>50</v>
      </c>
      <c r="AV458">
        <f>VLOOKUP(R458,counts!$W$79:$Z$81,4,FALSE)</f>
        <v>40</v>
      </c>
      <c r="AW458">
        <f t="shared" si="320"/>
        <v>422</v>
      </c>
      <c r="AX458">
        <f t="shared" si="321"/>
        <v>0</v>
      </c>
      <c r="AY458">
        <f t="shared" si="322"/>
        <v>2</v>
      </c>
      <c r="AZ458" t="str">
        <f t="shared" si="323"/>
        <v>Train</v>
      </c>
      <c r="BA458" t="str">
        <f t="shared" si="324"/>
        <v>0-17</v>
      </c>
      <c r="BB458" t="str">
        <f t="shared" si="325"/>
        <v>Blank</v>
      </c>
      <c r="BC458" t="str">
        <f t="shared" si="326"/>
        <v>0-10</v>
      </c>
      <c r="BD458" t="str">
        <f t="shared" si="327"/>
        <v>Blank</v>
      </c>
      <c r="BE458" t="str">
        <f t="shared" si="328"/>
        <v>male</v>
      </c>
      <c r="BF458">
        <f t="shared" si="329"/>
        <v>0</v>
      </c>
      <c r="BG458">
        <f t="shared" si="330"/>
        <v>0</v>
      </c>
      <c r="BH458" t="str">
        <f t="shared" si="331"/>
        <v>S, blank</v>
      </c>
      <c r="BI458">
        <f t="shared" si="332"/>
        <v>3</v>
      </c>
      <c r="BK458">
        <f t="shared" si="333"/>
        <v>-2.8350141766673408E-2</v>
      </c>
      <c r="BL458">
        <f t="shared" si="297"/>
        <v>-0.2148129459049134</v>
      </c>
      <c r="BM458">
        <f t="shared" si="298"/>
        <v>0</v>
      </c>
      <c r="BN458">
        <f t="shared" si="299"/>
        <v>-0.24005469764357676</v>
      </c>
      <c r="BO458">
        <f t="shared" si="300"/>
        <v>-1.1543150029727813</v>
      </c>
      <c r="BP458">
        <f t="shared" si="301"/>
        <v>-6.3943938845999151E-2</v>
      </c>
      <c r="BQ458">
        <f t="shared" si="302"/>
        <v>-0.12308910231949276</v>
      </c>
      <c r="BR458">
        <f t="shared" si="303"/>
        <v>-0.13196937436222192</v>
      </c>
      <c r="BS458">
        <f t="shared" si="304"/>
        <v>-0.33933712916299258</v>
      </c>
      <c r="BT458">
        <f t="shared" si="334"/>
        <v>-0.52064632557427459</v>
      </c>
      <c r="BV458">
        <f t="shared" si="335"/>
        <v>-2.8165186585529263</v>
      </c>
      <c r="BW458">
        <f t="shared" si="336"/>
        <v>5.9813812971519865E-2</v>
      </c>
      <c r="BX458">
        <f t="shared" si="337"/>
        <v>5.6438038681353962E-2</v>
      </c>
      <c r="BY458">
        <f t="shared" si="338"/>
        <v>0.943561961318646</v>
      </c>
      <c r="BZ458">
        <f t="shared" si="339"/>
        <v>-5.8093244555959045E-2</v>
      </c>
    </row>
    <row r="459" spans="1:78" x14ac:dyDescent="0.3">
      <c r="A459" t="s">
        <v>2820</v>
      </c>
      <c r="B459" t="s">
        <v>2838</v>
      </c>
      <c r="C459" t="s">
        <v>2825</v>
      </c>
      <c r="D459" t="s">
        <v>2838</v>
      </c>
      <c r="E459" t="s">
        <v>15</v>
      </c>
      <c r="F459">
        <v>0</v>
      </c>
      <c r="G459">
        <v>0</v>
      </c>
      <c r="H459" t="s">
        <v>2843</v>
      </c>
      <c r="I459">
        <v>3</v>
      </c>
      <c r="J459">
        <v>-11.613432440426715</v>
      </c>
      <c r="K459">
        <v>-42.171718189759716</v>
      </c>
      <c r="L459">
        <v>-82.840254641099079</v>
      </c>
      <c r="M459">
        <v>-33.757758935166962</v>
      </c>
      <c r="N459">
        <v>151.41878811967541</v>
      </c>
      <c r="O459">
        <v>-14.754319664473872</v>
      </c>
      <c r="P459">
        <v>-22.013681658285037</v>
      </c>
      <c r="Q459">
        <v>-22.422560732600829</v>
      </c>
      <c r="R459">
        <v>-67.960368165567971</v>
      </c>
      <c r="S459">
        <v>0</v>
      </c>
      <c r="T459">
        <v>2</v>
      </c>
      <c r="U459" t="s">
        <v>2818</v>
      </c>
      <c r="W459">
        <f t="shared" si="305"/>
        <v>-8.5268679762827468E-2</v>
      </c>
      <c r="X459">
        <f t="shared" si="306"/>
        <v>-0.21927540312111751</v>
      </c>
      <c r="Y459">
        <f t="shared" si="307"/>
        <v>0.27424895647063957</v>
      </c>
      <c r="Z459">
        <f t="shared" si="308"/>
        <v>-0.24557244416175711</v>
      </c>
      <c r="AA459">
        <f t="shared" si="309"/>
        <v>1.6593819257225275</v>
      </c>
      <c r="AB459">
        <f t="shared" si="310"/>
        <v>-6.7444200102322438E-2</v>
      </c>
      <c r="AC459">
        <f t="shared" si="311"/>
        <v>-0.15242674717787899</v>
      </c>
      <c r="AD459">
        <f t="shared" si="312"/>
        <v>-0.14484805481342802</v>
      </c>
      <c r="AE459">
        <f t="shared" si="313"/>
        <v>-0.48361783291079313</v>
      </c>
      <c r="AF459">
        <f t="shared" si="314"/>
        <v>-0.5239687488631376</v>
      </c>
      <c r="AH459">
        <f t="shared" si="315"/>
        <v>1.1208771279904828E-2</v>
      </c>
      <c r="AI459">
        <f t="shared" si="316"/>
        <v>1.0112718249211061</v>
      </c>
      <c r="AJ459">
        <f t="shared" si="317"/>
        <v>0.50280216348219064</v>
      </c>
      <c r="AK459">
        <f t="shared" si="318"/>
        <v>0.49719783651780936</v>
      </c>
      <c r="AL459">
        <f t="shared" si="319"/>
        <v>-0.69876727068688771</v>
      </c>
      <c r="AN459">
        <f>VLOOKUP(J459,counts!$W$8:$Z$13,4,FALSE)</f>
        <v>52</v>
      </c>
      <c r="AO459">
        <f>VLOOKUP(K459,counts!$W$17:$Z$23,4,FALSE)</f>
        <v>48</v>
      </c>
      <c r="AP459">
        <f>VLOOKUP(L459,counts!$W$27:$Z$33,4,FALSE)</f>
        <v>62</v>
      </c>
      <c r="AQ459">
        <f>VLOOKUP(M459,counts!$W$38:$Z$49,4,FALSE)</f>
        <v>47</v>
      </c>
      <c r="AR459">
        <f>VLOOKUP(N459,counts!$W$53:$Z$54,4,FALSE)</f>
        <v>102</v>
      </c>
      <c r="AS459">
        <f>VLOOKUP(O459,counts!$W$58:$Z$62,4,FALSE)</f>
        <v>52</v>
      </c>
      <c r="AT459">
        <f>VLOOKUP(P459,counts!$W$66:$Z$69,4,FALSE)</f>
        <v>50</v>
      </c>
      <c r="AU459">
        <f>VLOOKUP(Q459,counts!$W$73:$Z$75,4,FALSE)</f>
        <v>50</v>
      </c>
      <c r="AV459">
        <f>VLOOKUP(R459,counts!$W$79:$Z$81,4,FALSE)</f>
        <v>40</v>
      </c>
      <c r="AW459">
        <f t="shared" si="320"/>
        <v>503</v>
      </c>
      <c r="AX459">
        <f t="shared" si="321"/>
        <v>0</v>
      </c>
      <c r="AY459">
        <f t="shared" si="322"/>
        <v>2</v>
      </c>
      <c r="AZ459" t="str">
        <f t="shared" si="323"/>
        <v>Train</v>
      </c>
      <c r="BA459" t="str">
        <f t="shared" si="324"/>
        <v>18-30</v>
      </c>
      <c r="BB459" t="str">
        <f t="shared" si="325"/>
        <v>Blank</v>
      </c>
      <c r="BC459" t="str">
        <f t="shared" si="326"/>
        <v>0-10</v>
      </c>
      <c r="BD459" t="str">
        <f t="shared" si="327"/>
        <v>Blank</v>
      </c>
      <c r="BE459" t="str">
        <f t="shared" si="328"/>
        <v>female</v>
      </c>
      <c r="BF459">
        <f t="shared" si="329"/>
        <v>0</v>
      </c>
      <c r="BG459">
        <f t="shared" si="330"/>
        <v>0</v>
      </c>
      <c r="BH459" t="str">
        <f t="shared" si="331"/>
        <v>S, blank</v>
      </c>
      <c r="BI459">
        <f t="shared" si="332"/>
        <v>3</v>
      </c>
      <c r="BK459">
        <f t="shared" si="333"/>
        <v>-8.7462856143731463E-2</v>
      </c>
      <c r="BL459">
        <f t="shared" si="297"/>
        <v>-0.2148129459049134</v>
      </c>
      <c r="BM459">
        <f t="shared" si="298"/>
        <v>0</v>
      </c>
      <c r="BN459">
        <f t="shared" si="299"/>
        <v>-0.24005469764357676</v>
      </c>
      <c r="BO459">
        <f t="shared" si="300"/>
        <v>1.608400077660413</v>
      </c>
      <c r="BP459">
        <f t="shared" si="301"/>
        <v>-6.3943938845999151E-2</v>
      </c>
      <c r="BQ459">
        <f t="shared" si="302"/>
        <v>-0.12308910231949276</v>
      </c>
      <c r="BR459">
        <f t="shared" si="303"/>
        <v>-0.13196937436222192</v>
      </c>
      <c r="BS459">
        <f t="shared" si="304"/>
        <v>-0.33933712916299258</v>
      </c>
      <c r="BT459">
        <f t="shared" si="334"/>
        <v>-0.52064632557427459</v>
      </c>
      <c r="BV459">
        <f t="shared" si="335"/>
        <v>-0.11291629229678962</v>
      </c>
      <c r="BW459">
        <f t="shared" si="336"/>
        <v>0.89322542683562622</v>
      </c>
      <c r="BX459">
        <f t="shared" si="337"/>
        <v>0.47180088233263412</v>
      </c>
      <c r="BY459">
        <f t="shared" si="338"/>
        <v>0.52819911766736594</v>
      </c>
      <c r="BZ459">
        <f t="shared" si="339"/>
        <v>-0.63828194957228779</v>
      </c>
    </row>
    <row r="460" spans="1:78" x14ac:dyDescent="0.3">
      <c r="A460" t="s">
        <v>2820</v>
      </c>
      <c r="B460" t="s">
        <v>2838</v>
      </c>
      <c r="C460" t="s">
        <v>2825</v>
      </c>
      <c r="D460" t="s">
        <v>2838</v>
      </c>
      <c r="E460" t="s">
        <v>15</v>
      </c>
      <c r="F460">
        <v>0</v>
      </c>
      <c r="G460">
        <v>0</v>
      </c>
      <c r="H460" t="s">
        <v>2843</v>
      </c>
      <c r="I460">
        <v>3</v>
      </c>
      <c r="J460">
        <v>-11.613432440426715</v>
      </c>
      <c r="K460">
        <v>-42.171718189759716</v>
      </c>
      <c r="L460">
        <v>-82.840254641099079</v>
      </c>
      <c r="M460">
        <v>-33.757758935166962</v>
      </c>
      <c r="N460">
        <v>151.41878811967541</v>
      </c>
      <c r="O460">
        <v>-14.754319664473872</v>
      </c>
      <c r="P460">
        <v>-22.013681658285037</v>
      </c>
      <c r="Q460">
        <v>-22.422560732600829</v>
      </c>
      <c r="R460">
        <v>-67.960368165567971</v>
      </c>
      <c r="S460">
        <v>1</v>
      </c>
      <c r="T460">
        <v>2</v>
      </c>
      <c r="U460" t="s">
        <v>2818</v>
      </c>
      <c r="W460">
        <f t="shared" si="305"/>
        <v>-8.5268679762827468E-2</v>
      </c>
      <c r="X460">
        <f t="shared" si="306"/>
        <v>-0.21927540312111751</v>
      </c>
      <c r="Y460">
        <f t="shared" si="307"/>
        <v>0.27424895647063957</v>
      </c>
      <c r="Z460">
        <f t="shared" si="308"/>
        <v>-0.24557244416175711</v>
      </c>
      <c r="AA460">
        <f t="shared" si="309"/>
        <v>1.6593819257225275</v>
      </c>
      <c r="AB460">
        <f t="shared" si="310"/>
        <v>-6.7444200102322438E-2</v>
      </c>
      <c r="AC460">
        <f t="shared" si="311"/>
        <v>-0.15242674717787899</v>
      </c>
      <c r="AD460">
        <f t="shared" si="312"/>
        <v>-0.14484805481342802</v>
      </c>
      <c r="AE460">
        <f t="shared" si="313"/>
        <v>-0.48361783291079313</v>
      </c>
      <c r="AF460">
        <f t="shared" si="314"/>
        <v>-0.5239687488631376</v>
      </c>
      <c r="AH460">
        <f t="shared" si="315"/>
        <v>1.1208771279904828E-2</v>
      </c>
      <c r="AI460">
        <f t="shared" si="316"/>
        <v>1.0112718249211061</v>
      </c>
      <c r="AJ460">
        <f t="shared" si="317"/>
        <v>0.50280216348219064</v>
      </c>
      <c r="AK460">
        <f t="shared" si="318"/>
        <v>0.50280216348219064</v>
      </c>
      <c r="AL460">
        <f t="shared" si="319"/>
        <v>-0.68755849940698333</v>
      </c>
      <c r="AN460">
        <f>VLOOKUP(J460,counts!$W$8:$Z$13,4,FALSE)</f>
        <v>52</v>
      </c>
      <c r="AO460">
        <f>VLOOKUP(K460,counts!$W$17:$Z$23,4,FALSE)</f>
        <v>48</v>
      </c>
      <c r="AP460">
        <f>VLOOKUP(L460,counts!$W$27:$Z$33,4,FALSE)</f>
        <v>62</v>
      </c>
      <c r="AQ460">
        <f>VLOOKUP(M460,counts!$W$38:$Z$49,4,FALSE)</f>
        <v>47</v>
      </c>
      <c r="AR460">
        <f>VLOOKUP(N460,counts!$W$53:$Z$54,4,FALSE)</f>
        <v>102</v>
      </c>
      <c r="AS460">
        <f>VLOOKUP(O460,counts!$W$58:$Z$62,4,FALSE)</f>
        <v>52</v>
      </c>
      <c r="AT460">
        <f>VLOOKUP(P460,counts!$W$66:$Z$69,4,FALSE)</f>
        <v>50</v>
      </c>
      <c r="AU460">
        <f>VLOOKUP(Q460,counts!$W$73:$Z$75,4,FALSE)</f>
        <v>50</v>
      </c>
      <c r="AV460">
        <f>VLOOKUP(R460,counts!$W$79:$Z$81,4,FALSE)</f>
        <v>40</v>
      </c>
      <c r="AW460">
        <f t="shared" si="320"/>
        <v>503</v>
      </c>
      <c r="AX460">
        <f t="shared" si="321"/>
        <v>1</v>
      </c>
      <c r="AY460">
        <f t="shared" si="322"/>
        <v>2</v>
      </c>
      <c r="AZ460" t="str">
        <f t="shared" si="323"/>
        <v>Train</v>
      </c>
      <c r="BA460" t="str">
        <f t="shared" si="324"/>
        <v>18-30</v>
      </c>
      <c r="BB460" t="str">
        <f t="shared" si="325"/>
        <v>Blank</v>
      </c>
      <c r="BC460" t="str">
        <f t="shared" si="326"/>
        <v>0-10</v>
      </c>
      <c r="BD460" t="str">
        <f t="shared" si="327"/>
        <v>Blank</v>
      </c>
      <c r="BE460" t="str">
        <f t="shared" si="328"/>
        <v>female</v>
      </c>
      <c r="BF460">
        <f t="shared" si="329"/>
        <v>0</v>
      </c>
      <c r="BG460">
        <f t="shared" si="330"/>
        <v>0</v>
      </c>
      <c r="BH460" t="str">
        <f t="shared" si="331"/>
        <v>S, blank</v>
      </c>
      <c r="BI460">
        <f t="shared" si="332"/>
        <v>3</v>
      </c>
      <c r="BK460">
        <f t="shared" si="333"/>
        <v>-8.7462856143731463E-2</v>
      </c>
      <c r="BL460">
        <f t="shared" si="297"/>
        <v>-0.2148129459049134</v>
      </c>
      <c r="BM460">
        <f t="shared" si="298"/>
        <v>0</v>
      </c>
      <c r="BN460">
        <f t="shared" si="299"/>
        <v>-0.24005469764357676</v>
      </c>
      <c r="BO460">
        <f t="shared" si="300"/>
        <v>1.608400077660413</v>
      </c>
      <c r="BP460">
        <f t="shared" si="301"/>
        <v>-6.3943938845999151E-2</v>
      </c>
      <c r="BQ460">
        <f t="shared" si="302"/>
        <v>-0.12308910231949276</v>
      </c>
      <c r="BR460">
        <f t="shared" si="303"/>
        <v>-0.13196937436222192</v>
      </c>
      <c r="BS460">
        <f t="shared" si="304"/>
        <v>-0.33933712916299258</v>
      </c>
      <c r="BT460">
        <f t="shared" si="334"/>
        <v>-0.52064632557427459</v>
      </c>
      <c r="BV460">
        <f t="shared" si="335"/>
        <v>-0.11291629229678962</v>
      </c>
      <c r="BW460">
        <f t="shared" si="336"/>
        <v>0.89322542683562622</v>
      </c>
      <c r="BX460">
        <f t="shared" si="337"/>
        <v>0.47180088233263412</v>
      </c>
      <c r="BY460">
        <f t="shared" si="338"/>
        <v>0.47180088233263412</v>
      </c>
      <c r="BZ460">
        <f t="shared" si="339"/>
        <v>-0.75119824186907724</v>
      </c>
    </row>
    <row r="461" spans="1:78" x14ac:dyDescent="0.3">
      <c r="A461" t="s">
        <v>2821</v>
      </c>
      <c r="B461" t="s">
        <v>2838</v>
      </c>
      <c r="C461" t="s">
        <v>2850</v>
      </c>
      <c r="D461" t="s">
        <v>2838</v>
      </c>
      <c r="E461" t="s">
        <v>20</v>
      </c>
      <c r="F461">
        <v>1</v>
      </c>
      <c r="G461">
        <v>0</v>
      </c>
      <c r="H461" t="s">
        <v>527</v>
      </c>
      <c r="I461">
        <v>3</v>
      </c>
      <c r="J461">
        <v>-3.7643689058441341</v>
      </c>
      <c r="K461">
        <v>-42.171718189759716</v>
      </c>
      <c r="L461">
        <v>-9.6115457513775127</v>
      </c>
      <c r="M461">
        <v>-33.757758935166962</v>
      </c>
      <c r="N461">
        <v>-108.67008854708662</v>
      </c>
      <c r="O461">
        <v>48.695090775187893</v>
      </c>
      <c r="P461">
        <v>-22.013681658285037</v>
      </c>
      <c r="Q461">
        <v>-11.405315820044242</v>
      </c>
      <c r="R461">
        <v>-67.960368165567971</v>
      </c>
      <c r="S461">
        <v>0</v>
      </c>
      <c r="T461">
        <v>2</v>
      </c>
      <c r="U461" t="s">
        <v>2818</v>
      </c>
      <c r="W461">
        <f t="shared" si="305"/>
        <v>-2.7638923151110589E-2</v>
      </c>
      <c r="X461">
        <f t="shared" si="306"/>
        <v>-0.21927540312111751</v>
      </c>
      <c r="Y461">
        <f t="shared" si="307"/>
        <v>3.1819752411496448E-2</v>
      </c>
      <c r="Z461">
        <f t="shared" si="308"/>
        <v>-0.24557244416175711</v>
      </c>
      <c r="AA461">
        <f t="shared" si="309"/>
        <v>-1.1909036060913412</v>
      </c>
      <c r="AB461">
        <f t="shared" si="310"/>
        <v>0.222592537028351</v>
      </c>
      <c r="AC461">
        <f t="shared" si="311"/>
        <v>-0.15242674717787899</v>
      </c>
      <c r="AD461">
        <f t="shared" si="312"/>
        <v>-7.3677481834814665E-2</v>
      </c>
      <c r="AE461">
        <f t="shared" si="313"/>
        <v>-0.48361783291079313</v>
      </c>
      <c r="AF461">
        <f t="shared" si="314"/>
        <v>-0.5239687488631376</v>
      </c>
      <c r="AH461">
        <f t="shared" si="315"/>
        <v>-2.6626688978721034</v>
      </c>
      <c r="AI461">
        <f t="shared" si="316"/>
        <v>6.9761785984151281E-2</v>
      </c>
      <c r="AJ461">
        <f t="shared" si="317"/>
        <v>6.5212449068717079E-2</v>
      </c>
      <c r="AK461">
        <f t="shared" si="318"/>
        <v>0.93478755093128296</v>
      </c>
      <c r="AL461">
        <f t="shared" si="319"/>
        <v>-6.7435993766741115E-2</v>
      </c>
      <c r="AN461">
        <f>VLOOKUP(J461,counts!$W$8:$Z$13,4,FALSE)</f>
        <v>53</v>
      </c>
      <c r="AO461">
        <f>VLOOKUP(K461,counts!$W$17:$Z$23,4,FALSE)</f>
        <v>48</v>
      </c>
      <c r="AP461">
        <f>VLOOKUP(L461,counts!$W$27:$Z$33,4,FALSE)</f>
        <v>55</v>
      </c>
      <c r="AQ461">
        <f>VLOOKUP(M461,counts!$W$38:$Z$49,4,FALSE)</f>
        <v>47</v>
      </c>
      <c r="AR461">
        <f>VLOOKUP(N461,counts!$W$53:$Z$54,4,FALSE)</f>
        <v>20</v>
      </c>
      <c r="AS461">
        <f>VLOOKUP(O461,counts!$W$58:$Z$62,4,FALSE)</f>
        <v>61</v>
      </c>
      <c r="AT461">
        <f>VLOOKUP(P461,counts!$W$66:$Z$69,4,FALSE)</f>
        <v>50</v>
      </c>
      <c r="AU461">
        <f>VLOOKUP(Q461,counts!$W$73:$Z$75,4,FALSE)</f>
        <v>52</v>
      </c>
      <c r="AV461">
        <f>VLOOKUP(R461,counts!$W$79:$Z$81,4,FALSE)</f>
        <v>40</v>
      </c>
      <c r="AW461">
        <f t="shared" si="320"/>
        <v>426</v>
      </c>
      <c r="AX461">
        <f t="shared" si="321"/>
        <v>0</v>
      </c>
      <c r="AY461">
        <f t="shared" si="322"/>
        <v>2</v>
      </c>
      <c r="AZ461" t="str">
        <f t="shared" si="323"/>
        <v>Train</v>
      </c>
      <c r="BA461" t="str">
        <f t="shared" si="324"/>
        <v>0-17</v>
      </c>
      <c r="BB461" t="str">
        <f t="shared" si="325"/>
        <v>Blank</v>
      </c>
      <c r="BC461" t="str">
        <f t="shared" si="326"/>
        <v>11-20</v>
      </c>
      <c r="BD461" t="str">
        <f t="shared" si="327"/>
        <v>Blank</v>
      </c>
      <c r="BE461" t="str">
        <f t="shared" si="328"/>
        <v>male</v>
      </c>
      <c r="BF461">
        <f t="shared" si="329"/>
        <v>1</v>
      </c>
      <c r="BG461">
        <f t="shared" si="330"/>
        <v>0</v>
      </c>
      <c r="BH461" t="str">
        <f t="shared" si="331"/>
        <v>Q</v>
      </c>
      <c r="BI461">
        <f t="shared" si="332"/>
        <v>3</v>
      </c>
      <c r="BK461">
        <f t="shared" si="333"/>
        <v>-2.8350141766673408E-2</v>
      </c>
      <c r="BL461">
        <f t="shared" si="297"/>
        <v>-0.2148129459049134</v>
      </c>
      <c r="BM461">
        <f t="shared" si="298"/>
        <v>0</v>
      </c>
      <c r="BN461">
        <f t="shared" si="299"/>
        <v>-0.24005469764357676</v>
      </c>
      <c r="BO461">
        <f t="shared" si="300"/>
        <v>-1.1543150029727813</v>
      </c>
      <c r="BP461">
        <f t="shared" si="301"/>
        <v>0.21104029039891525</v>
      </c>
      <c r="BQ461">
        <f t="shared" si="302"/>
        <v>-0.12308910231949276</v>
      </c>
      <c r="BR461">
        <f t="shared" si="303"/>
        <v>-6.7126694900034548E-2</v>
      </c>
      <c r="BS461">
        <f t="shared" si="304"/>
        <v>-0.33933712916299258</v>
      </c>
      <c r="BT461">
        <f t="shared" si="334"/>
        <v>-0.52064632557427459</v>
      </c>
      <c r="BV461">
        <f t="shared" si="335"/>
        <v>-2.4766917498458243</v>
      </c>
      <c r="BW461">
        <f t="shared" si="336"/>
        <v>8.4020727901607389E-2</v>
      </c>
      <c r="BX461">
        <f t="shared" si="337"/>
        <v>7.7508414497064526E-2</v>
      </c>
      <c r="BY461">
        <f t="shared" si="338"/>
        <v>0.92249158550293542</v>
      </c>
      <c r="BZ461">
        <f t="shared" si="339"/>
        <v>-8.067702451508714E-2</v>
      </c>
    </row>
    <row r="462" spans="1:78" x14ac:dyDescent="0.3">
      <c r="A462" t="s">
        <v>2821</v>
      </c>
      <c r="B462" t="s">
        <v>2838</v>
      </c>
      <c r="C462" t="s">
        <v>2825</v>
      </c>
      <c r="D462" t="s">
        <v>2838</v>
      </c>
      <c r="E462" t="s">
        <v>20</v>
      </c>
      <c r="F462">
        <v>0</v>
      </c>
      <c r="G462">
        <v>0</v>
      </c>
      <c r="H462" t="s">
        <v>527</v>
      </c>
      <c r="I462">
        <v>3</v>
      </c>
      <c r="J462">
        <v>-3.7643689058441341</v>
      </c>
      <c r="K462">
        <v>-42.171718189759716</v>
      </c>
      <c r="L462">
        <v>-82.840254641099079</v>
      </c>
      <c r="M462">
        <v>-33.757758935166962</v>
      </c>
      <c r="N462">
        <v>-108.67008854708662</v>
      </c>
      <c r="O462">
        <v>-14.754319664473872</v>
      </c>
      <c r="P462">
        <v>-22.013681658285037</v>
      </c>
      <c r="Q462">
        <v>-11.405315820044242</v>
      </c>
      <c r="R462">
        <v>-67.960368165567971</v>
      </c>
      <c r="S462">
        <v>0</v>
      </c>
      <c r="T462">
        <v>2</v>
      </c>
      <c r="U462" t="s">
        <v>2818</v>
      </c>
      <c r="W462">
        <f t="shared" si="305"/>
        <v>-2.7638923151110589E-2</v>
      </c>
      <c r="X462">
        <f t="shared" si="306"/>
        <v>-0.21927540312111751</v>
      </c>
      <c r="Y462">
        <f t="shared" si="307"/>
        <v>0.27424895647063957</v>
      </c>
      <c r="Z462">
        <f t="shared" si="308"/>
        <v>-0.24557244416175711</v>
      </c>
      <c r="AA462">
        <f t="shared" si="309"/>
        <v>-1.1909036060913412</v>
      </c>
      <c r="AB462">
        <f t="shared" si="310"/>
        <v>-6.7444200102322438E-2</v>
      </c>
      <c r="AC462">
        <f t="shared" si="311"/>
        <v>-0.15242674717787899</v>
      </c>
      <c r="AD462">
        <f t="shared" si="312"/>
        <v>-7.3677481834814665E-2</v>
      </c>
      <c r="AE462">
        <f t="shared" si="313"/>
        <v>-0.48361783291079313</v>
      </c>
      <c r="AF462">
        <f t="shared" si="314"/>
        <v>-0.5239687488631376</v>
      </c>
      <c r="AH462">
        <f t="shared" si="315"/>
        <v>-2.710276430943634</v>
      </c>
      <c r="AI462">
        <f t="shared" si="316"/>
        <v>6.6518416424689988E-2</v>
      </c>
      <c r="AJ462">
        <f t="shared" si="317"/>
        <v>6.2369683823820826E-2</v>
      </c>
      <c r="AK462">
        <f t="shared" si="318"/>
        <v>0.9376303161761792</v>
      </c>
      <c r="AL462">
        <f t="shared" si="319"/>
        <v>-6.4399526876463234E-2</v>
      </c>
      <c r="AN462">
        <f>VLOOKUP(J462,counts!$W$8:$Z$13,4,FALSE)</f>
        <v>53</v>
      </c>
      <c r="AO462">
        <f>VLOOKUP(K462,counts!$W$17:$Z$23,4,FALSE)</f>
        <v>48</v>
      </c>
      <c r="AP462">
        <f>VLOOKUP(L462,counts!$W$27:$Z$33,4,FALSE)</f>
        <v>62</v>
      </c>
      <c r="AQ462">
        <f>VLOOKUP(M462,counts!$W$38:$Z$49,4,FALSE)</f>
        <v>47</v>
      </c>
      <c r="AR462">
        <f>VLOOKUP(N462,counts!$W$53:$Z$54,4,FALSE)</f>
        <v>20</v>
      </c>
      <c r="AS462">
        <f>VLOOKUP(O462,counts!$W$58:$Z$62,4,FALSE)</f>
        <v>52</v>
      </c>
      <c r="AT462">
        <f>VLOOKUP(P462,counts!$W$66:$Z$69,4,FALSE)</f>
        <v>50</v>
      </c>
      <c r="AU462">
        <f>VLOOKUP(Q462,counts!$W$73:$Z$75,4,FALSE)</f>
        <v>52</v>
      </c>
      <c r="AV462">
        <f>VLOOKUP(R462,counts!$W$79:$Z$81,4,FALSE)</f>
        <v>40</v>
      </c>
      <c r="AW462">
        <f t="shared" si="320"/>
        <v>424</v>
      </c>
      <c r="AX462">
        <f t="shared" si="321"/>
        <v>0</v>
      </c>
      <c r="AY462">
        <f t="shared" si="322"/>
        <v>2</v>
      </c>
      <c r="AZ462" t="str">
        <f t="shared" si="323"/>
        <v>Train</v>
      </c>
      <c r="BA462" t="str">
        <f t="shared" si="324"/>
        <v>0-17</v>
      </c>
      <c r="BB462" t="str">
        <f t="shared" si="325"/>
        <v>Blank</v>
      </c>
      <c r="BC462" t="str">
        <f t="shared" si="326"/>
        <v>0-10</v>
      </c>
      <c r="BD462" t="str">
        <f t="shared" si="327"/>
        <v>Blank</v>
      </c>
      <c r="BE462" t="str">
        <f t="shared" si="328"/>
        <v>male</v>
      </c>
      <c r="BF462">
        <f t="shared" si="329"/>
        <v>0</v>
      </c>
      <c r="BG462">
        <f t="shared" si="330"/>
        <v>0</v>
      </c>
      <c r="BH462" t="str">
        <f t="shared" si="331"/>
        <v>Q</v>
      </c>
      <c r="BI462">
        <f t="shared" si="332"/>
        <v>3</v>
      </c>
      <c r="BK462">
        <f t="shared" si="333"/>
        <v>-2.8350141766673408E-2</v>
      </c>
      <c r="BL462">
        <f t="shared" si="297"/>
        <v>-0.2148129459049134</v>
      </c>
      <c r="BM462">
        <f t="shared" si="298"/>
        <v>0</v>
      </c>
      <c r="BN462">
        <f t="shared" si="299"/>
        <v>-0.24005469764357676</v>
      </c>
      <c r="BO462">
        <f t="shared" si="300"/>
        <v>-1.1543150029727813</v>
      </c>
      <c r="BP462">
        <f t="shared" si="301"/>
        <v>-6.3943938845999151E-2</v>
      </c>
      <c r="BQ462">
        <f t="shared" si="302"/>
        <v>-0.12308910231949276</v>
      </c>
      <c r="BR462">
        <f t="shared" si="303"/>
        <v>-6.7126694900034548E-2</v>
      </c>
      <c r="BS462">
        <f t="shared" si="304"/>
        <v>-0.33933712916299258</v>
      </c>
      <c r="BT462">
        <f t="shared" si="334"/>
        <v>-0.52064632557427459</v>
      </c>
      <c r="BV462">
        <f t="shared" si="335"/>
        <v>-2.7516759790907388</v>
      </c>
      <c r="BW462">
        <f t="shared" si="336"/>
        <v>6.3820809181545632E-2</v>
      </c>
      <c r="BX462">
        <f t="shared" si="337"/>
        <v>5.9992066925863584E-2</v>
      </c>
      <c r="BY462">
        <f t="shared" si="338"/>
        <v>0.94000793307413644</v>
      </c>
      <c r="BZ462">
        <f t="shared" si="339"/>
        <v>-6.1866964313128672E-2</v>
      </c>
    </row>
    <row r="463" spans="1:78" x14ac:dyDescent="0.3">
      <c r="A463" t="s">
        <v>2821</v>
      </c>
      <c r="B463" t="s">
        <v>2838</v>
      </c>
      <c r="C463" t="s">
        <v>2825</v>
      </c>
      <c r="D463" t="s">
        <v>2838</v>
      </c>
      <c r="E463" t="s">
        <v>15</v>
      </c>
      <c r="F463">
        <v>0</v>
      </c>
      <c r="G463">
        <v>0</v>
      </c>
      <c r="H463" t="s">
        <v>527</v>
      </c>
      <c r="I463">
        <v>3</v>
      </c>
      <c r="J463">
        <v>-3.7643689058441341</v>
      </c>
      <c r="K463">
        <v>-42.171718189759716</v>
      </c>
      <c r="L463">
        <v>-82.840254641099079</v>
      </c>
      <c r="M463">
        <v>-33.757758935166962</v>
      </c>
      <c r="N463">
        <v>151.41878811967541</v>
      </c>
      <c r="O463">
        <v>-14.754319664473872</v>
      </c>
      <c r="P463">
        <v>-22.013681658285037</v>
      </c>
      <c r="Q463">
        <v>-11.405315820044242</v>
      </c>
      <c r="R463">
        <v>-67.960368165567971</v>
      </c>
      <c r="S463">
        <v>1</v>
      </c>
      <c r="T463">
        <v>2</v>
      </c>
      <c r="U463" t="s">
        <v>2818</v>
      </c>
      <c r="W463">
        <f t="shared" si="305"/>
        <v>-2.7638923151110589E-2</v>
      </c>
      <c r="X463">
        <f t="shared" si="306"/>
        <v>-0.21927540312111751</v>
      </c>
      <c r="Y463">
        <f t="shared" si="307"/>
        <v>0.27424895647063957</v>
      </c>
      <c r="Z463">
        <f t="shared" si="308"/>
        <v>-0.24557244416175711</v>
      </c>
      <c r="AA463">
        <f t="shared" si="309"/>
        <v>1.6593819257225275</v>
      </c>
      <c r="AB463">
        <f t="shared" si="310"/>
        <v>-6.7444200102322438E-2</v>
      </c>
      <c r="AC463">
        <f t="shared" si="311"/>
        <v>-0.15242674717787899</v>
      </c>
      <c r="AD463">
        <f t="shared" si="312"/>
        <v>-7.3677481834814665E-2</v>
      </c>
      <c r="AE463">
        <f t="shared" si="313"/>
        <v>-0.48361783291079313</v>
      </c>
      <c r="AF463">
        <f t="shared" si="314"/>
        <v>-0.5239687488631376</v>
      </c>
      <c r="AH463">
        <f t="shared" si="315"/>
        <v>0.14000910087023499</v>
      </c>
      <c r="AI463">
        <f t="shared" si="316"/>
        <v>1.1502842673974418</v>
      </c>
      <c r="AJ463">
        <f t="shared" si="317"/>
        <v>0.53494520926280498</v>
      </c>
      <c r="AK463">
        <f t="shared" si="318"/>
        <v>0.53494520926280498</v>
      </c>
      <c r="AL463">
        <f t="shared" si="319"/>
        <v>-0.62559094992354602</v>
      </c>
      <c r="AN463">
        <f>VLOOKUP(J463,counts!$W$8:$Z$13,4,FALSE)</f>
        <v>53</v>
      </c>
      <c r="AO463">
        <f>VLOOKUP(K463,counts!$W$17:$Z$23,4,FALSE)</f>
        <v>48</v>
      </c>
      <c r="AP463">
        <f>VLOOKUP(L463,counts!$W$27:$Z$33,4,FALSE)</f>
        <v>62</v>
      </c>
      <c r="AQ463">
        <f>VLOOKUP(M463,counts!$W$38:$Z$49,4,FALSE)</f>
        <v>47</v>
      </c>
      <c r="AR463">
        <f>VLOOKUP(N463,counts!$W$53:$Z$54,4,FALSE)</f>
        <v>102</v>
      </c>
      <c r="AS463">
        <f>VLOOKUP(O463,counts!$W$58:$Z$62,4,FALSE)</f>
        <v>52</v>
      </c>
      <c r="AT463">
        <f>VLOOKUP(P463,counts!$W$66:$Z$69,4,FALSE)</f>
        <v>50</v>
      </c>
      <c r="AU463">
        <f>VLOOKUP(Q463,counts!$W$73:$Z$75,4,FALSE)</f>
        <v>52</v>
      </c>
      <c r="AV463">
        <f>VLOOKUP(R463,counts!$W$79:$Z$81,4,FALSE)</f>
        <v>40</v>
      </c>
      <c r="AW463">
        <f t="shared" si="320"/>
        <v>506</v>
      </c>
      <c r="AX463">
        <f t="shared" si="321"/>
        <v>1</v>
      </c>
      <c r="AY463">
        <f t="shared" si="322"/>
        <v>2</v>
      </c>
      <c r="AZ463" t="str">
        <f t="shared" si="323"/>
        <v>Train</v>
      </c>
      <c r="BA463" t="str">
        <f t="shared" si="324"/>
        <v>0-17</v>
      </c>
      <c r="BB463" t="str">
        <f t="shared" si="325"/>
        <v>Blank</v>
      </c>
      <c r="BC463" t="str">
        <f t="shared" si="326"/>
        <v>0-10</v>
      </c>
      <c r="BD463" t="str">
        <f t="shared" si="327"/>
        <v>Blank</v>
      </c>
      <c r="BE463" t="str">
        <f t="shared" si="328"/>
        <v>female</v>
      </c>
      <c r="BF463">
        <f t="shared" si="329"/>
        <v>0</v>
      </c>
      <c r="BG463">
        <f t="shared" si="330"/>
        <v>0</v>
      </c>
      <c r="BH463" t="str">
        <f t="shared" si="331"/>
        <v>Q</v>
      </c>
      <c r="BI463">
        <f t="shared" si="332"/>
        <v>3</v>
      </c>
      <c r="BK463">
        <f t="shared" si="333"/>
        <v>-2.8350141766673408E-2</v>
      </c>
      <c r="BL463">
        <f t="shared" si="297"/>
        <v>-0.2148129459049134</v>
      </c>
      <c r="BM463">
        <f t="shared" si="298"/>
        <v>0</v>
      </c>
      <c r="BN463">
        <f t="shared" si="299"/>
        <v>-0.24005469764357676</v>
      </c>
      <c r="BO463">
        <f t="shared" si="300"/>
        <v>1.608400077660413</v>
      </c>
      <c r="BP463">
        <f t="shared" si="301"/>
        <v>-6.3943938845999151E-2</v>
      </c>
      <c r="BQ463">
        <f t="shared" si="302"/>
        <v>-0.12308910231949276</v>
      </c>
      <c r="BR463">
        <f t="shared" si="303"/>
        <v>-6.7126694900034548E-2</v>
      </c>
      <c r="BS463">
        <f t="shared" si="304"/>
        <v>-0.33933712916299258</v>
      </c>
      <c r="BT463">
        <f t="shared" si="334"/>
        <v>-0.52064632557427459</v>
      </c>
      <c r="BV463">
        <f t="shared" si="335"/>
        <v>1.1039101542455798E-2</v>
      </c>
      <c r="BW463">
        <f t="shared" si="336"/>
        <v>1.0111002572514145</v>
      </c>
      <c r="BX463">
        <f t="shared" si="337"/>
        <v>0.50275974736003093</v>
      </c>
      <c r="BY463">
        <f t="shared" si="338"/>
        <v>0.50275974736003093</v>
      </c>
      <c r="BZ463">
        <f t="shared" si="339"/>
        <v>-0.68764286243173101</v>
      </c>
    </row>
    <row r="464" spans="1:78" x14ac:dyDescent="0.3">
      <c r="A464" t="s">
        <v>2821</v>
      </c>
      <c r="B464" t="s">
        <v>2838</v>
      </c>
      <c r="C464" t="s">
        <v>2825</v>
      </c>
      <c r="D464" t="s">
        <v>2838</v>
      </c>
      <c r="E464" t="s">
        <v>15</v>
      </c>
      <c r="F464">
        <v>0</v>
      </c>
      <c r="G464">
        <v>0</v>
      </c>
      <c r="H464" t="s">
        <v>527</v>
      </c>
      <c r="I464">
        <v>3</v>
      </c>
      <c r="J464">
        <v>-3.7643689058441341</v>
      </c>
      <c r="K464">
        <v>-42.171718189759716</v>
      </c>
      <c r="L464">
        <v>-82.840254641099079</v>
      </c>
      <c r="M464">
        <v>-33.757758935166962</v>
      </c>
      <c r="N464">
        <v>151.41878811967541</v>
      </c>
      <c r="O464">
        <v>-14.754319664473872</v>
      </c>
      <c r="P464">
        <v>-22.013681658285037</v>
      </c>
      <c r="Q464">
        <v>-11.405315820044242</v>
      </c>
      <c r="R464">
        <v>-67.960368165567971</v>
      </c>
      <c r="S464">
        <v>1</v>
      </c>
      <c r="T464">
        <v>2</v>
      </c>
      <c r="U464" t="s">
        <v>2818</v>
      </c>
      <c r="W464">
        <f t="shared" si="305"/>
        <v>-2.7638923151110589E-2</v>
      </c>
      <c r="X464">
        <f t="shared" si="306"/>
        <v>-0.21927540312111751</v>
      </c>
      <c r="Y464">
        <f t="shared" si="307"/>
        <v>0.27424895647063957</v>
      </c>
      <c r="Z464">
        <f t="shared" si="308"/>
        <v>-0.24557244416175711</v>
      </c>
      <c r="AA464">
        <f t="shared" si="309"/>
        <v>1.6593819257225275</v>
      </c>
      <c r="AB464">
        <f t="shared" si="310"/>
        <v>-6.7444200102322438E-2</v>
      </c>
      <c r="AC464">
        <f t="shared" si="311"/>
        <v>-0.15242674717787899</v>
      </c>
      <c r="AD464">
        <f t="shared" si="312"/>
        <v>-7.3677481834814665E-2</v>
      </c>
      <c r="AE464">
        <f t="shared" si="313"/>
        <v>-0.48361783291079313</v>
      </c>
      <c r="AF464">
        <f t="shared" si="314"/>
        <v>-0.5239687488631376</v>
      </c>
      <c r="AH464">
        <f t="shared" si="315"/>
        <v>0.14000910087023499</v>
      </c>
      <c r="AI464">
        <f t="shared" si="316"/>
        <v>1.1502842673974418</v>
      </c>
      <c r="AJ464">
        <f t="shared" si="317"/>
        <v>0.53494520926280498</v>
      </c>
      <c r="AK464">
        <f t="shared" si="318"/>
        <v>0.53494520926280498</v>
      </c>
      <c r="AL464">
        <f t="shared" si="319"/>
        <v>-0.62559094992354602</v>
      </c>
      <c r="AN464">
        <f>VLOOKUP(J464,counts!$W$8:$Z$13,4,FALSE)</f>
        <v>53</v>
      </c>
      <c r="AO464">
        <f>VLOOKUP(K464,counts!$W$17:$Z$23,4,FALSE)</f>
        <v>48</v>
      </c>
      <c r="AP464">
        <f>VLOOKUP(L464,counts!$W$27:$Z$33,4,FALSE)</f>
        <v>62</v>
      </c>
      <c r="AQ464">
        <f>VLOOKUP(M464,counts!$W$38:$Z$49,4,FALSE)</f>
        <v>47</v>
      </c>
      <c r="AR464">
        <f>VLOOKUP(N464,counts!$W$53:$Z$54,4,FALSE)</f>
        <v>102</v>
      </c>
      <c r="AS464">
        <f>VLOOKUP(O464,counts!$W$58:$Z$62,4,FALSE)</f>
        <v>52</v>
      </c>
      <c r="AT464">
        <f>VLOOKUP(P464,counts!$W$66:$Z$69,4,FALSE)</f>
        <v>50</v>
      </c>
      <c r="AU464">
        <f>VLOOKUP(Q464,counts!$W$73:$Z$75,4,FALSE)</f>
        <v>52</v>
      </c>
      <c r="AV464">
        <f>VLOOKUP(R464,counts!$W$79:$Z$81,4,FALSE)</f>
        <v>40</v>
      </c>
      <c r="AW464">
        <f t="shared" si="320"/>
        <v>506</v>
      </c>
      <c r="AX464">
        <f t="shared" si="321"/>
        <v>1</v>
      </c>
      <c r="AY464">
        <f t="shared" si="322"/>
        <v>2</v>
      </c>
      <c r="AZ464" t="str">
        <f t="shared" si="323"/>
        <v>Train</v>
      </c>
      <c r="BA464" t="str">
        <f t="shared" si="324"/>
        <v>0-17</v>
      </c>
      <c r="BB464" t="str">
        <f t="shared" si="325"/>
        <v>Blank</v>
      </c>
      <c r="BC464" t="str">
        <f t="shared" si="326"/>
        <v>0-10</v>
      </c>
      <c r="BD464" t="str">
        <f t="shared" si="327"/>
        <v>Blank</v>
      </c>
      <c r="BE464" t="str">
        <f t="shared" si="328"/>
        <v>female</v>
      </c>
      <c r="BF464">
        <f t="shared" si="329"/>
        <v>0</v>
      </c>
      <c r="BG464">
        <f t="shared" si="330"/>
        <v>0</v>
      </c>
      <c r="BH464" t="str">
        <f t="shared" si="331"/>
        <v>Q</v>
      </c>
      <c r="BI464">
        <f t="shared" si="332"/>
        <v>3</v>
      </c>
      <c r="BK464">
        <f t="shared" si="333"/>
        <v>-2.8350141766673408E-2</v>
      </c>
      <c r="BL464">
        <f t="shared" si="297"/>
        <v>-0.2148129459049134</v>
      </c>
      <c r="BM464">
        <f t="shared" si="298"/>
        <v>0</v>
      </c>
      <c r="BN464">
        <f t="shared" si="299"/>
        <v>-0.24005469764357676</v>
      </c>
      <c r="BO464">
        <f t="shared" si="300"/>
        <v>1.608400077660413</v>
      </c>
      <c r="BP464">
        <f t="shared" si="301"/>
        <v>-6.3943938845999151E-2</v>
      </c>
      <c r="BQ464">
        <f t="shared" si="302"/>
        <v>-0.12308910231949276</v>
      </c>
      <c r="BR464">
        <f t="shared" si="303"/>
        <v>-6.7126694900034548E-2</v>
      </c>
      <c r="BS464">
        <f t="shared" si="304"/>
        <v>-0.33933712916299258</v>
      </c>
      <c r="BT464">
        <f t="shared" si="334"/>
        <v>-0.52064632557427459</v>
      </c>
      <c r="BV464">
        <f t="shared" si="335"/>
        <v>1.1039101542455798E-2</v>
      </c>
      <c r="BW464">
        <f t="shared" si="336"/>
        <v>1.0111002572514145</v>
      </c>
      <c r="BX464">
        <f t="shared" si="337"/>
        <v>0.50275974736003093</v>
      </c>
      <c r="BY464">
        <f t="shared" si="338"/>
        <v>0.50275974736003093</v>
      </c>
      <c r="BZ464">
        <f t="shared" si="339"/>
        <v>-0.68764286243173101</v>
      </c>
    </row>
    <row r="465" spans="1:78" x14ac:dyDescent="0.3">
      <c r="A465" t="s">
        <v>2820</v>
      </c>
      <c r="B465" t="s">
        <v>2838</v>
      </c>
      <c r="C465" t="s">
        <v>2849</v>
      </c>
      <c r="D465" t="s">
        <v>2838</v>
      </c>
      <c r="E465" t="s">
        <v>20</v>
      </c>
      <c r="F465">
        <v>0</v>
      </c>
      <c r="G465">
        <v>0</v>
      </c>
      <c r="H465" t="s">
        <v>2843</v>
      </c>
      <c r="I465">
        <v>3</v>
      </c>
      <c r="J465">
        <v>-11.613432440426715</v>
      </c>
      <c r="K465">
        <v>-42.171718189759716</v>
      </c>
      <c r="L465">
        <v>40.172297072540438</v>
      </c>
      <c r="M465">
        <v>-33.757758935166962</v>
      </c>
      <c r="N465">
        <v>-108.67008854708662</v>
      </c>
      <c r="O465">
        <v>-14.754319664473872</v>
      </c>
      <c r="P465">
        <v>-22.013681658285037</v>
      </c>
      <c r="Q465">
        <v>-22.422560732600829</v>
      </c>
      <c r="R465">
        <v>-67.960368165567971</v>
      </c>
      <c r="S465">
        <v>0</v>
      </c>
      <c r="T465">
        <v>2</v>
      </c>
      <c r="U465" t="s">
        <v>2818</v>
      </c>
      <c r="W465">
        <f t="shared" si="305"/>
        <v>-8.5268679762827468E-2</v>
      </c>
      <c r="X465">
        <f t="shared" si="306"/>
        <v>-0.21927540312111751</v>
      </c>
      <c r="Y465">
        <f t="shared" si="307"/>
        <v>-0.13299344140000791</v>
      </c>
      <c r="Z465">
        <f t="shared" si="308"/>
        <v>-0.24557244416175711</v>
      </c>
      <c r="AA465">
        <f t="shared" si="309"/>
        <v>-1.1909036060913412</v>
      </c>
      <c r="AB465">
        <f t="shared" si="310"/>
        <v>-6.7444200102322438E-2</v>
      </c>
      <c r="AC465">
        <f t="shared" si="311"/>
        <v>-0.15242674717787899</v>
      </c>
      <c r="AD465">
        <f t="shared" si="312"/>
        <v>-0.14484805481342802</v>
      </c>
      <c r="AE465">
        <f t="shared" si="313"/>
        <v>-0.48361783291079313</v>
      </c>
      <c r="AF465">
        <f t="shared" si="314"/>
        <v>-0.5239687488631376</v>
      </c>
      <c r="AH465">
        <f t="shared" si="315"/>
        <v>-3.2463191584046114</v>
      </c>
      <c r="AI465">
        <f t="shared" si="316"/>
        <v>3.8917192539330105E-2</v>
      </c>
      <c r="AJ465">
        <f t="shared" si="317"/>
        <v>3.7459378686580759E-2</v>
      </c>
      <c r="AK465">
        <f t="shared" si="318"/>
        <v>0.96254062131341922</v>
      </c>
      <c r="AL465">
        <f t="shared" si="319"/>
        <v>-3.8179009748765917E-2</v>
      </c>
      <c r="AN465">
        <f>VLOOKUP(J465,counts!$W$8:$Z$13,4,FALSE)</f>
        <v>52</v>
      </c>
      <c r="AO465">
        <f>VLOOKUP(K465,counts!$W$17:$Z$23,4,FALSE)</f>
        <v>48</v>
      </c>
      <c r="AP465">
        <f>VLOOKUP(L465,counts!$W$27:$Z$33,4,FALSE)</f>
        <v>50</v>
      </c>
      <c r="AQ465">
        <f>VLOOKUP(M465,counts!$W$38:$Z$49,4,FALSE)</f>
        <v>47</v>
      </c>
      <c r="AR465">
        <f>VLOOKUP(N465,counts!$W$53:$Z$54,4,FALSE)</f>
        <v>20</v>
      </c>
      <c r="AS465">
        <f>VLOOKUP(O465,counts!$W$58:$Z$62,4,FALSE)</f>
        <v>52</v>
      </c>
      <c r="AT465">
        <f>VLOOKUP(P465,counts!$W$66:$Z$69,4,FALSE)</f>
        <v>50</v>
      </c>
      <c r="AU465">
        <f>VLOOKUP(Q465,counts!$W$73:$Z$75,4,FALSE)</f>
        <v>50</v>
      </c>
      <c r="AV465">
        <f>VLOOKUP(R465,counts!$W$79:$Z$81,4,FALSE)</f>
        <v>40</v>
      </c>
      <c r="AW465">
        <f t="shared" si="320"/>
        <v>409</v>
      </c>
      <c r="AX465">
        <f t="shared" si="321"/>
        <v>0</v>
      </c>
      <c r="AY465">
        <f t="shared" si="322"/>
        <v>2</v>
      </c>
      <c r="AZ465" t="str">
        <f t="shared" si="323"/>
        <v>Train</v>
      </c>
      <c r="BA465" t="str">
        <f t="shared" si="324"/>
        <v>18-30</v>
      </c>
      <c r="BB465" t="str">
        <f t="shared" si="325"/>
        <v>Blank</v>
      </c>
      <c r="BC465" t="str">
        <f t="shared" si="326"/>
        <v>21-30</v>
      </c>
      <c r="BD465" t="str">
        <f t="shared" si="327"/>
        <v>Blank</v>
      </c>
      <c r="BE465" t="str">
        <f t="shared" si="328"/>
        <v>male</v>
      </c>
      <c r="BF465">
        <f t="shared" si="329"/>
        <v>0</v>
      </c>
      <c r="BG465">
        <f t="shared" si="330"/>
        <v>0</v>
      </c>
      <c r="BH465" t="str">
        <f t="shared" si="331"/>
        <v>S, blank</v>
      </c>
      <c r="BI465">
        <f t="shared" si="332"/>
        <v>3</v>
      </c>
      <c r="BK465">
        <f t="shared" si="333"/>
        <v>-8.7462856143731463E-2</v>
      </c>
      <c r="BL465">
        <f t="shared" si="297"/>
        <v>-0.2148129459049134</v>
      </c>
      <c r="BM465">
        <f t="shared" si="298"/>
        <v>0</v>
      </c>
      <c r="BN465">
        <f t="shared" si="299"/>
        <v>-0.24005469764357676</v>
      </c>
      <c r="BO465">
        <f t="shared" si="300"/>
        <v>-1.1543150029727813</v>
      </c>
      <c r="BP465">
        <f t="shared" si="301"/>
        <v>-6.3943938845999151E-2</v>
      </c>
      <c r="BQ465">
        <f t="shared" si="302"/>
        <v>-0.12308910231949276</v>
      </c>
      <c r="BR465">
        <f t="shared" si="303"/>
        <v>-0.13196937436222192</v>
      </c>
      <c r="BS465">
        <f t="shared" si="304"/>
        <v>-0.33933712916299258</v>
      </c>
      <c r="BT465">
        <f t="shared" si="334"/>
        <v>-0.52064632557427459</v>
      </c>
      <c r="BV465">
        <f t="shared" si="335"/>
        <v>-2.8756313729299841</v>
      </c>
      <c r="BW465">
        <f t="shared" si="336"/>
        <v>5.6380531122747275E-2</v>
      </c>
      <c r="BX465">
        <f t="shared" si="337"/>
        <v>5.3371422003418274E-2</v>
      </c>
      <c r="BY465">
        <f t="shared" si="338"/>
        <v>0.94662857799658173</v>
      </c>
      <c r="BZ465">
        <f t="shared" si="339"/>
        <v>-5.4848471815077751E-2</v>
      </c>
    </row>
    <row r="466" spans="1:78" x14ac:dyDescent="0.3">
      <c r="A466" t="s">
        <v>2821</v>
      </c>
      <c r="B466" t="s">
        <v>2838</v>
      </c>
      <c r="C466" t="s">
        <v>2825</v>
      </c>
      <c r="D466" t="s">
        <v>2838</v>
      </c>
      <c r="E466" t="s">
        <v>20</v>
      </c>
      <c r="F466">
        <v>0</v>
      </c>
      <c r="G466">
        <v>0</v>
      </c>
      <c r="H466" t="s">
        <v>2843</v>
      </c>
      <c r="I466">
        <v>3</v>
      </c>
      <c r="J466">
        <v>-3.7643689058441341</v>
      </c>
      <c r="K466">
        <v>-42.171718189759716</v>
      </c>
      <c r="L466">
        <v>-82.840254641099079</v>
      </c>
      <c r="M466">
        <v>-33.757758935166962</v>
      </c>
      <c r="N466">
        <v>-108.67008854708662</v>
      </c>
      <c r="O466">
        <v>-14.754319664473872</v>
      </c>
      <c r="P466">
        <v>-22.013681658285037</v>
      </c>
      <c r="Q466">
        <v>-22.422560732600829</v>
      </c>
      <c r="R466">
        <v>-67.960368165567971</v>
      </c>
      <c r="S466">
        <v>0</v>
      </c>
      <c r="T466">
        <v>2</v>
      </c>
      <c r="U466" t="s">
        <v>2818</v>
      </c>
      <c r="W466">
        <f t="shared" si="305"/>
        <v>-2.7638923151110589E-2</v>
      </c>
      <c r="X466">
        <f t="shared" si="306"/>
        <v>-0.21927540312111751</v>
      </c>
      <c r="Y466">
        <f t="shared" si="307"/>
        <v>0.27424895647063957</v>
      </c>
      <c r="Z466">
        <f t="shared" si="308"/>
        <v>-0.24557244416175711</v>
      </c>
      <c r="AA466">
        <f t="shared" si="309"/>
        <v>-1.1909036060913412</v>
      </c>
      <c r="AB466">
        <f t="shared" si="310"/>
        <v>-6.7444200102322438E-2</v>
      </c>
      <c r="AC466">
        <f t="shared" si="311"/>
        <v>-0.15242674717787899</v>
      </c>
      <c r="AD466">
        <f t="shared" si="312"/>
        <v>-0.14484805481342802</v>
      </c>
      <c r="AE466">
        <f t="shared" si="313"/>
        <v>-0.48361783291079313</v>
      </c>
      <c r="AF466">
        <f t="shared" si="314"/>
        <v>-0.5239687488631376</v>
      </c>
      <c r="AH466">
        <f t="shared" si="315"/>
        <v>-2.7814470039222474</v>
      </c>
      <c r="AI466">
        <f t="shared" si="316"/>
        <v>6.1948802331281839E-2</v>
      </c>
      <c r="AJ466">
        <f t="shared" si="317"/>
        <v>5.8335017841996219E-2</v>
      </c>
      <c r="AK466">
        <f t="shared" si="318"/>
        <v>0.94166498215800376</v>
      </c>
      <c r="AL466">
        <f t="shared" si="319"/>
        <v>-6.0105712930062505E-2</v>
      </c>
      <c r="AN466">
        <f>VLOOKUP(J466,counts!$W$8:$Z$13,4,FALSE)</f>
        <v>53</v>
      </c>
      <c r="AO466">
        <f>VLOOKUP(K466,counts!$W$17:$Z$23,4,FALSE)</f>
        <v>48</v>
      </c>
      <c r="AP466">
        <f>VLOOKUP(L466,counts!$W$27:$Z$33,4,FALSE)</f>
        <v>62</v>
      </c>
      <c r="AQ466">
        <f>VLOOKUP(M466,counts!$W$38:$Z$49,4,FALSE)</f>
        <v>47</v>
      </c>
      <c r="AR466">
        <f>VLOOKUP(N466,counts!$W$53:$Z$54,4,FALSE)</f>
        <v>20</v>
      </c>
      <c r="AS466">
        <f>VLOOKUP(O466,counts!$W$58:$Z$62,4,FALSE)</f>
        <v>52</v>
      </c>
      <c r="AT466">
        <f>VLOOKUP(P466,counts!$W$66:$Z$69,4,FALSE)</f>
        <v>50</v>
      </c>
      <c r="AU466">
        <f>VLOOKUP(Q466,counts!$W$73:$Z$75,4,FALSE)</f>
        <v>50</v>
      </c>
      <c r="AV466">
        <f>VLOOKUP(R466,counts!$W$79:$Z$81,4,FALSE)</f>
        <v>40</v>
      </c>
      <c r="AW466">
        <f t="shared" si="320"/>
        <v>422</v>
      </c>
      <c r="AX466">
        <f t="shared" si="321"/>
        <v>0</v>
      </c>
      <c r="AY466">
        <f t="shared" si="322"/>
        <v>2</v>
      </c>
      <c r="AZ466" t="str">
        <f t="shared" si="323"/>
        <v>Train</v>
      </c>
      <c r="BA466" t="str">
        <f t="shared" si="324"/>
        <v>0-17</v>
      </c>
      <c r="BB466" t="str">
        <f t="shared" si="325"/>
        <v>Blank</v>
      </c>
      <c r="BC466" t="str">
        <f t="shared" si="326"/>
        <v>0-10</v>
      </c>
      <c r="BD466" t="str">
        <f t="shared" si="327"/>
        <v>Blank</v>
      </c>
      <c r="BE466" t="str">
        <f t="shared" si="328"/>
        <v>male</v>
      </c>
      <c r="BF466">
        <f t="shared" si="329"/>
        <v>0</v>
      </c>
      <c r="BG466">
        <f t="shared" si="330"/>
        <v>0</v>
      </c>
      <c r="BH466" t="str">
        <f t="shared" si="331"/>
        <v>S, blank</v>
      </c>
      <c r="BI466">
        <f t="shared" si="332"/>
        <v>3</v>
      </c>
      <c r="BK466">
        <f t="shared" si="333"/>
        <v>-2.8350141766673408E-2</v>
      </c>
      <c r="BL466">
        <f t="shared" si="297"/>
        <v>-0.2148129459049134</v>
      </c>
      <c r="BM466">
        <f t="shared" si="298"/>
        <v>0</v>
      </c>
      <c r="BN466">
        <f t="shared" si="299"/>
        <v>-0.24005469764357676</v>
      </c>
      <c r="BO466">
        <f t="shared" si="300"/>
        <v>-1.1543150029727813</v>
      </c>
      <c r="BP466">
        <f t="shared" si="301"/>
        <v>-6.3943938845999151E-2</v>
      </c>
      <c r="BQ466">
        <f t="shared" si="302"/>
        <v>-0.12308910231949276</v>
      </c>
      <c r="BR466">
        <f t="shared" si="303"/>
        <v>-0.13196937436222192</v>
      </c>
      <c r="BS466">
        <f t="shared" si="304"/>
        <v>-0.33933712916299258</v>
      </c>
      <c r="BT466">
        <f t="shared" si="334"/>
        <v>-0.52064632557427459</v>
      </c>
      <c r="BV466">
        <f t="shared" si="335"/>
        <v>-2.8165186585529263</v>
      </c>
      <c r="BW466">
        <f t="shared" si="336"/>
        <v>5.9813812971519865E-2</v>
      </c>
      <c r="BX466">
        <f t="shared" si="337"/>
        <v>5.6438038681353962E-2</v>
      </c>
      <c r="BY466">
        <f t="shared" si="338"/>
        <v>0.943561961318646</v>
      </c>
      <c r="BZ466">
        <f t="shared" si="339"/>
        <v>-5.8093244555959045E-2</v>
      </c>
    </row>
    <row r="467" spans="1:78" x14ac:dyDescent="0.3">
      <c r="A467" t="s">
        <v>2820</v>
      </c>
      <c r="B467" t="s">
        <v>2838</v>
      </c>
      <c r="C467" t="s">
        <v>2825</v>
      </c>
      <c r="D467" t="s">
        <v>2839</v>
      </c>
      <c r="E467" t="s">
        <v>20</v>
      </c>
      <c r="F467">
        <v>0</v>
      </c>
      <c r="G467">
        <v>0</v>
      </c>
      <c r="H467" t="s">
        <v>2843</v>
      </c>
      <c r="I467">
        <v>3</v>
      </c>
      <c r="J467">
        <v>-11.613432440426715</v>
      </c>
      <c r="K467">
        <v>-42.171718189759716</v>
      </c>
      <c r="L467">
        <v>-82.840254641099079</v>
      </c>
      <c r="M467">
        <v>40.634191658169868</v>
      </c>
      <c r="N467">
        <v>-108.67008854708662</v>
      </c>
      <c r="O467">
        <v>-14.754319664473872</v>
      </c>
      <c r="P467">
        <v>-22.013681658285037</v>
      </c>
      <c r="Q467">
        <v>-22.422560732600829</v>
      </c>
      <c r="R467">
        <v>-67.960368165567971</v>
      </c>
      <c r="S467">
        <v>0</v>
      </c>
      <c r="T467">
        <v>2</v>
      </c>
      <c r="U467" t="s">
        <v>2818</v>
      </c>
      <c r="W467">
        <f t="shared" si="305"/>
        <v>-8.5268679762827468E-2</v>
      </c>
      <c r="X467">
        <f t="shared" si="306"/>
        <v>-0.21927540312111751</v>
      </c>
      <c r="Y467">
        <f t="shared" si="307"/>
        <v>0.27424895647063957</v>
      </c>
      <c r="Z467">
        <f t="shared" si="308"/>
        <v>0.29559538538083652</v>
      </c>
      <c r="AA467">
        <f t="shared" si="309"/>
        <v>-1.1909036060913412</v>
      </c>
      <c r="AB467">
        <f t="shared" si="310"/>
        <v>-6.7444200102322438E-2</v>
      </c>
      <c r="AC467">
        <f t="shared" si="311"/>
        <v>-0.15242674717787899</v>
      </c>
      <c r="AD467">
        <f t="shared" si="312"/>
        <v>-0.14484805481342802</v>
      </c>
      <c r="AE467">
        <f t="shared" si="313"/>
        <v>-0.48361783291079313</v>
      </c>
      <c r="AF467">
        <f t="shared" si="314"/>
        <v>-0.5239687488631376</v>
      </c>
      <c r="AH467">
        <f t="shared" si="315"/>
        <v>-2.2979089309913703</v>
      </c>
      <c r="AI467">
        <f t="shared" si="316"/>
        <v>0.10046871123100301</v>
      </c>
      <c r="AJ467">
        <f t="shared" si="317"/>
        <v>9.1296290576600769E-2</v>
      </c>
      <c r="AK467">
        <f t="shared" si="318"/>
        <v>0.90870370942339918</v>
      </c>
      <c r="AL467">
        <f t="shared" si="319"/>
        <v>-9.5736190168116436E-2</v>
      </c>
      <c r="AN467">
        <f>VLOOKUP(J467,counts!$W$8:$Z$13,4,FALSE)</f>
        <v>52</v>
      </c>
      <c r="AO467">
        <f>VLOOKUP(K467,counts!$W$17:$Z$23,4,FALSE)</f>
        <v>48</v>
      </c>
      <c r="AP467">
        <f>VLOOKUP(L467,counts!$W$27:$Z$33,4,FALSE)</f>
        <v>62</v>
      </c>
      <c r="AQ467">
        <f>VLOOKUP(M467,counts!$W$38:$Z$49,4,FALSE)</f>
        <v>63</v>
      </c>
      <c r="AR467">
        <f>VLOOKUP(N467,counts!$W$53:$Z$54,4,FALSE)</f>
        <v>20</v>
      </c>
      <c r="AS467">
        <f>VLOOKUP(O467,counts!$W$58:$Z$62,4,FALSE)</f>
        <v>52</v>
      </c>
      <c r="AT467">
        <f>VLOOKUP(P467,counts!$W$66:$Z$69,4,FALSE)</f>
        <v>50</v>
      </c>
      <c r="AU467">
        <f>VLOOKUP(Q467,counts!$W$73:$Z$75,4,FALSE)</f>
        <v>50</v>
      </c>
      <c r="AV467">
        <f>VLOOKUP(R467,counts!$W$79:$Z$81,4,FALSE)</f>
        <v>40</v>
      </c>
      <c r="AW467">
        <f t="shared" si="320"/>
        <v>437</v>
      </c>
      <c r="AX467">
        <f t="shared" si="321"/>
        <v>0</v>
      </c>
      <c r="AY467">
        <f t="shared" si="322"/>
        <v>2</v>
      </c>
      <c r="AZ467" t="str">
        <f t="shared" si="323"/>
        <v>Train</v>
      </c>
      <c r="BA467" t="str">
        <f t="shared" si="324"/>
        <v>18-30</v>
      </c>
      <c r="BB467" t="str">
        <f t="shared" si="325"/>
        <v>Blank</v>
      </c>
      <c r="BC467" t="str">
        <f t="shared" si="326"/>
        <v>0-10</v>
      </c>
      <c r="BD467" t="str">
        <f t="shared" si="327"/>
        <v>Others</v>
      </c>
      <c r="BE467" t="str">
        <f t="shared" si="328"/>
        <v>male</v>
      </c>
      <c r="BF467">
        <f t="shared" si="329"/>
        <v>0</v>
      </c>
      <c r="BG467">
        <f t="shared" si="330"/>
        <v>0</v>
      </c>
      <c r="BH467" t="str">
        <f t="shared" si="331"/>
        <v>S, blank</v>
      </c>
      <c r="BI467">
        <f t="shared" si="332"/>
        <v>3</v>
      </c>
      <c r="BK467">
        <f t="shared" si="333"/>
        <v>-8.7462856143731463E-2</v>
      </c>
      <c r="BL467">
        <f t="shared" si="297"/>
        <v>-0.2148129459049134</v>
      </c>
      <c r="BM467">
        <f t="shared" si="298"/>
        <v>0</v>
      </c>
      <c r="BN467">
        <f t="shared" si="299"/>
        <v>0.28895367761902863</v>
      </c>
      <c r="BO467">
        <f t="shared" si="300"/>
        <v>-1.1543150029727813</v>
      </c>
      <c r="BP467">
        <f t="shared" si="301"/>
        <v>-6.3943938845999151E-2</v>
      </c>
      <c r="BQ467">
        <f t="shared" si="302"/>
        <v>-0.12308910231949276</v>
      </c>
      <c r="BR467">
        <f t="shared" si="303"/>
        <v>-0.13196937436222192</v>
      </c>
      <c r="BS467">
        <f t="shared" si="304"/>
        <v>-0.33933712916299258</v>
      </c>
      <c r="BT467">
        <f t="shared" si="334"/>
        <v>-0.52064632557427459</v>
      </c>
      <c r="BV467">
        <f t="shared" si="335"/>
        <v>-2.3466229976673785</v>
      </c>
      <c r="BW467">
        <f t="shared" si="336"/>
        <v>9.5691768513334413E-2</v>
      </c>
      <c r="BX467">
        <f t="shared" si="337"/>
        <v>8.7334569139979668E-2</v>
      </c>
      <c r="BY467">
        <f t="shared" si="338"/>
        <v>0.91266543086002039</v>
      </c>
      <c r="BZ467">
        <f t="shared" si="339"/>
        <v>-9.1385915864105605E-2</v>
      </c>
    </row>
    <row r="468" spans="1:78" x14ac:dyDescent="0.3">
      <c r="A468" t="s">
        <v>2810</v>
      </c>
      <c r="B468" t="s">
        <v>2838</v>
      </c>
      <c r="C468" t="s">
        <v>2825</v>
      </c>
      <c r="D468" t="s">
        <v>2838</v>
      </c>
      <c r="E468" t="s">
        <v>15</v>
      </c>
      <c r="F468">
        <v>0</v>
      </c>
      <c r="G468">
        <v>0</v>
      </c>
      <c r="H468" t="s">
        <v>2843</v>
      </c>
      <c r="I468">
        <v>3</v>
      </c>
      <c r="J468">
        <v>32.769878926258563</v>
      </c>
      <c r="K468">
        <v>-42.171718189759716</v>
      </c>
      <c r="L468">
        <v>-82.840254641099079</v>
      </c>
      <c r="M468">
        <v>-33.757758935166962</v>
      </c>
      <c r="N468">
        <v>151.41878811967541</v>
      </c>
      <c r="O468">
        <v>-14.754319664473872</v>
      </c>
      <c r="P468">
        <v>-22.013681658285037</v>
      </c>
      <c r="Q468">
        <v>-22.422560732600829</v>
      </c>
      <c r="R468">
        <v>-67.960368165567971</v>
      </c>
      <c r="S468">
        <v>1</v>
      </c>
      <c r="T468">
        <v>2</v>
      </c>
      <c r="U468" t="s">
        <v>2818</v>
      </c>
      <c r="W468">
        <f t="shared" si="305"/>
        <v>0.24060451777399761</v>
      </c>
      <c r="X468">
        <f t="shared" si="306"/>
        <v>-0.21927540312111751</v>
      </c>
      <c r="Y468">
        <f t="shared" si="307"/>
        <v>0.27424895647063957</v>
      </c>
      <c r="Z468">
        <f t="shared" si="308"/>
        <v>-0.24557244416175711</v>
      </c>
      <c r="AA468">
        <f t="shared" si="309"/>
        <v>1.6593819257225275</v>
      </c>
      <c r="AB468">
        <f t="shared" si="310"/>
        <v>-6.7444200102322438E-2</v>
      </c>
      <c r="AC468">
        <f t="shared" si="311"/>
        <v>-0.15242674717787899</v>
      </c>
      <c r="AD468">
        <f t="shared" si="312"/>
        <v>-0.14484805481342802</v>
      </c>
      <c r="AE468">
        <f t="shared" si="313"/>
        <v>-0.48361783291079313</v>
      </c>
      <c r="AF468">
        <f t="shared" si="314"/>
        <v>-0.5239687488631376</v>
      </c>
      <c r="AH468">
        <f t="shared" si="315"/>
        <v>0.33708196881672958</v>
      </c>
      <c r="AI468">
        <f t="shared" si="316"/>
        <v>1.4008538853679691</v>
      </c>
      <c r="AJ468">
        <f t="shared" si="317"/>
        <v>0.58348152459651503</v>
      </c>
      <c r="AK468">
        <f t="shared" si="318"/>
        <v>0.58348152459651503</v>
      </c>
      <c r="AL468">
        <f t="shared" si="319"/>
        <v>-0.53874249083047954</v>
      </c>
      <c r="AN468">
        <f>VLOOKUP(J468,counts!$W$8:$Z$13,4,FALSE)</f>
        <v>61</v>
      </c>
      <c r="AO468">
        <f>VLOOKUP(K468,counts!$W$17:$Z$23,4,FALSE)</f>
        <v>48</v>
      </c>
      <c r="AP468">
        <f>VLOOKUP(L468,counts!$W$27:$Z$33,4,FALSE)</f>
        <v>62</v>
      </c>
      <c r="AQ468">
        <f>VLOOKUP(M468,counts!$W$38:$Z$49,4,FALSE)</f>
        <v>47</v>
      </c>
      <c r="AR468">
        <f>VLOOKUP(N468,counts!$W$53:$Z$54,4,FALSE)</f>
        <v>102</v>
      </c>
      <c r="AS468">
        <f>VLOOKUP(O468,counts!$W$58:$Z$62,4,FALSE)</f>
        <v>52</v>
      </c>
      <c r="AT468">
        <f>VLOOKUP(P468,counts!$W$66:$Z$69,4,FALSE)</f>
        <v>50</v>
      </c>
      <c r="AU468">
        <f>VLOOKUP(Q468,counts!$W$73:$Z$75,4,FALSE)</f>
        <v>50</v>
      </c>
      <c r="AV468">
        <f>VLOOKUP(R468,counts!$W$79:$Z$81,4,FALSE)</f>
        <v>40</v>
      </c>
      <c r="AW468">
        <f t="shared" si="320"/>
        <v>512</v>
      </c>
      <c r="AX468">
        <f t="shared" si="321"/>
        <v>1</v>
      </c>
      <c r="AY468">
        <f t="shared" si="322"/>
        <v>2</v>
      </c>
      <c r="AZ468" t="str">
        <f t="shared" si="323"/>
        <v>Train</v>
      </c>
      <c r="BA468" t="str">
        <f t="shared" si="324"/>
        <v>31-40</v>
      </c>
      <c r="BB468" t="str">
        <f t="shared" si="325"/>
        <v>Blank</v>
      </c>
      <c r="BC468" t="str">
        <f t="shared" si="326"/>
        <v>0-10</v>
      </c>
      <c r="BD468" t="str">
        <f t="shared" si="327"/>
        <v>Blank</v>
      </c>
      <c r="BE468" t="str">
        <f t="shared" si="328"/>
        <v>female</v>
      </c>
      <c r="BF468">
        <f t="shared" si="329"/>
        <v>0</v>
      </c>
      <c r="BG468">
        <f t="shared" si="330"/>
        <v>0</v>
      </c>
      <c r="BH468" t="str">
        <f t="shared" si="331"/>
        <v>S, blank</v>
      </c>
      <c r="BI468">
        <f t="shared" si="332"/>
        <v>3</v>
      </c>
      <c r="BK468">
        <f t="shared" si="333"/>
        <v>0.24679587375027071</v>
      </c>
      <c r="BL468">
        <f t="shared" si="297"/>
        <v>-0.2148129459049134</v>
      </c>
      <c r="BM468">
        <f t="shared" si="298"/>
        <v>0</v>
      </c>
      <c r="BN468">
        <f t="shared" si="299"/>
        <v>-0.24005469764357676</v>
      </c>
      <c r="BO468">
        <f t="shared" si="300"/>
        <v>1.608400077660413</v>
      </c>
      <c r="BP468">
        <f t="shared" si="301"/>
        <v>-6.3943938845999151E-2</v>
      </c>
      <c r="BQ468">
        <f t="shared" si="302"/>
        <v>-0.12308910231949276</v>
      </c>
      <c r="BR468">
        <f t="shared" si="303"/>
        <v>-0.13196937436222192</v>
      </c>
      <c r="BS468">
        <f t="shared" si="304"/>
        <v>-0.33933712916299258</v>
      </c>
      <c r="BT468">
        <f t="shared" si="334"/>
        <v>-0.52064632557427459</v>
      </c>
      <c r="BV468">
        <f t="shared" si="335"/>
        <v>0.22134243759721262</v>
      </c>
      <c r="BW468">
        <f t="shared" si="336"/>
        <v>1.2477506341436833</v>
      </c>
      <c r="BX468">
        <f t="shared" si="337"/>
        <v>0.55511079173559386</v>
      </c>
      <c r="BY468">
        <f t="shared" si="338"/>
        <v>0.55511079173559386</v>
      </c>
      <c r="BZ468">
        <f t="shared" si="339"/>
        <v>-0.58858756040925364</v>
      </c>
    </row>
    <row r="469" spans="1:78" x14ac:dyDescent="0.3">
      <c r="A469" t="s">
        <v>2820</v>
      </c>
      <c r="B469" t="s">
        <v>2838</v>
      </c>
      <c r="C469" t="s">
        <v>2849</v>
      </c>
      <c r="D469" t="s">
        <v>2838</v>
      </c>
      <c r="E469" t="s">
        <v>15</v>
      </c>
      <c r="F469">
        <v>0</v>
      </c>
      <c r="G469" t="s">
        <v>2842</v>
      </c>
      <c r="H469" t="s">
        <v>2843</v>
      </c>
      <c r="I469">
        <v>3</v>
      </c>
      <c r="J469">
        <v>-11.613432440426715</v>
      </c>
      <c r="K469">
        <v>-42.171718189759716</v>
      </c>
      <c r="L469">
        <v>40.172297072540438</v>
      </c>
      <c r="M469">
        <v>-33.757758935166962</v>
      </c>
      <c r="N469">
        <v>151.41878811967541</v>
      </c>
      <c r="O469">
        <v>-14.754319664473872</v>
      </c>
      <c r="P469">
        <v>-92.646375958720569</v>
      </c>
      <c r="Q469">
        <v>-22.422560732600829</v>
      </c>
      <c r="R469">
        <v>-67.960368165567971</v>
      </c>
      <c r="S469">
        <v>0</v>
      </c>
      <c r="T469">
        <v>2</v>
      </c>
      <c r="U469" t="s">
        <v>2818</v>
      </c>
      <c r="W469">
        <f t="shared" si="305"/>
        <v>-8.5268679762827468E-2</v>
      </c>
      <c r="X469">
        <f t="shared" si="306"/>
        <v>-0.21927540312111751</v>
      </c>
      <c r="Y469">
        <f t="shared" si="307"/>
        <v>-0.13299344140000791</v>
      </c>
      <c r="Z469">
        <f t="shared" si="308"/>
        <v>-0.24557244416175711</v>
      </c>
      <c r="AA469">
        <f t="shared" si="309"/>
        <v>1.6593819257225275</v>
      </c>
      <c r="AB469">
        <f t="shared" si="310"/>
        <v>-6.7444200102322438E-2</v>
      </c>
      <c r="AC469">
        <f t="shared" si="311"/>
        <v>-0.64150040617543735</v>
      </c>
      <c r="AD469">
        <f t="shared" si="312"/>
        <v>-0.14484805481342802</v>
      </c>
      <c r="AE469">
        <f t="shared" si="313"/>
        <v>-0.48361783291079313</v>
      </c>
      <c r="AF469">
        <f t="shared" si="314"/>
        <v>-0.5239687488631376</v>
      </c>
      <c r="AH469">
        <f t="shared" si="315"/>
        <v>-0.8851072855883011</v>
      </c>
      <c r="AI469">
        <f t="shared" si="316"/>
        <v>0.41266989737129511</v>
      </c>
      <c r="AJ469">
        <f t="shared" si="317"/>
        <v>0.29212054290899364</v>
      </c>
      <c r="AK469">
        <f t="shared" si="318"/>
        <v>0.7078794570910063</v>
      </c>
      <c r="AL469">
        <f t="shared" si="319"/>
        <v>-0.34548145813005116</v>
      </c>
      <c r="AN469">
        <f>VLOOKUP(J469,counts!$W$8:$Z$13,4,FALSE)</f>
        <v>52</v>
      </c>
      <c r="AO469">
        <f>VLOOKUP(K469,counts!$W$17:$Z$23,4,FALSE)</f>
        <v>48</v>
      </c>
      <c r="AP469">
        <f>VLOOKUP(L469,counts!$W$27:$Z$33,4,FALSE)</f>
        <v>50</v>
      </c>
      <c r="AQ469">
        <f>VLOOKUP(M469,counts!$W$38:$Z$49,4,FALSE)</f>
        <v>47</v>
      </c>
      <c r="AR469">
        <f>VLOOKUP(N469,counts!$W$53:$Z$54,4,FALSE)</f>
        <v>102</v>
      </c>
      <c r="AS469">
        <f>VLOOKUP(O469,counts!$W$58:$Z$62,4,FALSE)</f>
        <v>52</v>
      </c>
      <c r="AT469">
        <f>VLOOKUP(P469,counts!$W$66:$Z$69,4,FALSE)</f>
        <v>36</v>
      </c>
      <c r="AU469">
        <f>VLOOKUP(Q469,counts!$W$73:$Z$75,4,FALSE)</f>
        <v>50</v>
      </c>
      <c r="AV469">
        <f>VLOOKUP(R469,counts!$W$79:$Z$81,4,FALSE)</f>
        <v>40</v>
      </c>
      <c r="AW469">
        <f t="shared" si="320"/>
        <v>477</v>
      </c>
      <c r="AX469">
        <f t="shared" si="321"/>
        <v>0</v>
      </c>
      <c r="AY469">
        <f t="shared" si="322"/>
        <v>2</v>
      </c>
      <c r="AZ469" t="str">
        <f t="shared" si="323"/>
        <v>Train</v>
      </c>
      <c r="BA469" t="str">
        <f t="shared" si="324"/>
        <v>18-30</v>
      </c>
      <c r="BB469" t="str">
        <f t="shared" si="325"/>
        <v>Blank</v>
      </c>
      <c r="BC469" t="str">
        <f t="shared" si="326"/>
        <v>21-30</v>
      </c>
      <c r="BD469" t="str">
        <f t="shared" si="327"/>
        <v>Blank</v>
      </c>
      <c r="BE469" t="str">
        <f t="shared" si="328"/>
        <v>female</v>
      </c>
      <c r="BF469">
        <f t="shared" si="329"/>
        <v>0</v>
      </c>
      <c r="BG469" t="str">
        <f t="shared" si="330"/>
        <v>3, 4, 5, 6, 9</v>
      </c>
      <c r="BH469" t="str">
        <f t="shared" si="331"/>
        <v>S, blank</v>
      </c>
      <c r="BI469">
        <f t="shared" si="332"/>
        <v>3</v>
      </c>
      <c r="BK469">
        <f t="shared" si="333"/>
        <v>-8.7462856143731463E-2</v>
      </c>
      <c r="BL469">
        <f t="shared" ref="BL469:BL532" si="340">BL$3*K469</f>
        <v>-0.2148129459049134</v>
      </c>
      <c r="BM469">
        <f t="shared" ref="BM469:BM532" si="341">BM$3*L469</f>
        <v>0</v>
      </c>
      <c r="BN469">
        <f t="shared" ref="BN469:BN532" si="342">BN$3*M469</f>
        <v>-0.24005469764357676</v>
      </c>
      <c r="BO469">
        <f t="shared" ref="BO469:BO532" si="343">BO$3*N469</f>
        <v>1.608400077660413</v>
      </c>
      <c r="BP469">
        <f t="shared" ref="BP469:BP532" si="344">BP$3*O469</f>
        <v>-6.3943938845999151E-2</v>
      </c>
      <c r="BQ469">
        <f t="shared" ref="BQ469:BQ532" si="345">BQ$3*P469</f>
        <v>-0.5180305333261348</v>
      </c>
      <c r="BR469">
        <f t="shared" ref="BR469:BR532" si="346">BR$3*Q469</f>
        <v>-0.13196937436222192</v>
      </c>
      <c r="BS469">
        <f t="shared" ref="BS469:BS532" si="347">BS$3*R469</f>
        <v>-0.33933712916299258</v>
      </c>
      <c r="BT469">
        <f t="shared" si="334"/>
        <v>-0.52064632557427459</v>
      </c>
      <c r="BV469">
        <f t="shared" si="335"/>
        <v>-0.5078577233034316</v>
      </c>
      <c r="BW469">
        <f t="shared" si="336"/>
        <v>0.60178338542367826</v>
      </c>
      <c r="BX469">
        <f t="shared" si="337"/>
        <v>0.37569585931527444</v>
      </c>
      <c r="BY469">
        <f t="shared" si="338"/>
        <v>0.62430414068472562</v>
      </c>
      <c r="BZ469">
        <f t="shared" si="339"/>
        <v>-0.47111762441244587</v>
      </c>
    </row>
    <row r="470" spans="1:78" x14ac:dyDescent="0.3">
      <c r="A470" t="s">
        <v>2821</v>
      </c>
      <c r="B470" t="s">
        <v>2838</v>
      </c>
      <c r="C470" t="s">
        <v>2810</v>
      </c>
      <c r="D470" t="s">
        <v>2838</v>
      </c>
      <c r="E470" t="s">
        <v>20</v>
      </c>
      <c r="F470" t="s">
        <v>2841</v>
      </c>
      <c r="G470">
        <v>1</v>
      </c>
      <c r="H470" t="s">
        <v>2843</v>
      </c>
      <c r="I470">
        <v>3</v>
      </c>
      <c r="J470">
        <v>-3.7643689058441341</v>
      </c>
      <c r="K470">
        <v>-42.171718189759716</v>
      </c>
      <c r="L470">
        <v>22.971838090238197</v>
      </c>
      <c r="M470">
        <v>-33.757758935166962</v>
      </c>
      <c r="N470">
        <v>-108.67008854708662</v>
      </c>
      <c r="O470">
        <v>-259.56209067229281</v>
      </c>
      <c r="P470">
        <v>79.365382998232107</v>
      </c>
      <c r="Q470">
        <v>-22.422560732600829</v>
      </c>
      <c r="R470">
        <v>-67.960368165567971</v>
      </c>
      <c r="S470">
        <v>0</v>
      </c>
      <c r="T470">
        <v>2</v>
      </c>
      <c r="U470" t="s">
        <v>2818</v>
      </c>
      <c r="W470">
        <f t="shared" si="305"/>
        <v>-2.7638923151110589E-2</v>
      </c>
      <c r="X470">
        <f t="shared" si="306"/>
        <v>-0.21927540312111751</v>
      </c>
      <c r="Y470">
        <f t="shared" si="307"/>
        <v>-7.6050015197982379E-2</v>
      </c>
      <c r="Z470">
        <f t="shared" si="308"/>
        <v>-0.24557244416175711</v>
      </c>
      <c r="AA470">
        <f t="shared" si="309"/>
        <v>-1.1909036060913412</v>
      </c>
      <c r="AB470">
        <f t="shared" si="310"/>
        <v>-1.1864971059581233</v>
      </c>
      <c r="AC470">
        <f t="shared" si="311"/>
        <v>0.54954038841540609</v>
      </c>
      <c r="AD470">
        <f t="shared" si="312"/>
        <v>-0.14484805481342802</v>
      </c>
      <c r="AE470">
        <f t="shared" si="313"/>
        <v>-0.48361783291079313</v>
      </c>
      <c r="AF470">
        <f t="shared" si="314"/>
        <v>-0.5239687488631376</v>
      </c>
      <c r="AH470">
        <f t="shared" si="315"/>
        <v>-3.5488317458533847</v>
      </c>
      <c r="AI470">
        <f t="shared" si="316"/>
        <v>2.8758216943210155E-2</v>
      </c>
      <c r="AJ470">
        <f t="shared" si="317"/>
        <v>2.7954301088024922E-2</v>
      </c>
      <c r="AK470">
        <f t="shared" si="318"/>
        <v>0.97204569891197512</v>
      </c>
      <c r="AL470">
        <f t="shared" si="319"/>
        <v>-2.8352460285346315E-2</v>
      </c>
      <c r="AN470">
        <f>VLOOKUP(J470,counts!$W$8:$Z$13,4,FALSE)</f>
        <v>53</v>
      </c>
      <c r="AO470">
        <f>VLOOKUP(K470,counts!$W$17:$Z$23,4,FALSE)</f>
        <v>48</v>
      </c>
      <c r="AP470">
        <f>VLOOKUP(L470,counts!$W$27:$Z$33,4,FALSE)</f>
        <v>52</v>
      </c>
      <c r="AQ470">
        <f>VLOOKUP(M470,counts!$W$38:$Z$49,4,FALSE)</f>
        <v>47</v>
      </c>
      <c r="AR470">
        <f>VLOOKUP(N470,counts!$W$53:$Z$54,4,FALSE)</f>
        <v>20</v>
      </c>
      <c r="AS470">
        <f>VLOOKUP(O470,counts!$W$58:$Z$62,4,FALSE)</f>
        <v>20</v>
      </c>
      <c r="AT470">
        <f>VLOOKUP(P470,counts!$W$66:$Z$69,4,FALSE)</f>
        <v>70</v>
      </c>
      <c r="AU470">
        <f>VLOOKUP(Q470,counts!$W$73:$Z$75,4,FALSE)</f>
        <v>50</v>
      </c>
      <c r="AV470">
        <f>VLOOKUP(R470,counts!$W$79:$Z$81,4,FALSE)</f>
        <v>40</v>
      </c>
      <c r="AW470">
        <f t="shared" si="320"/>
        <v>400</v>
      </c>
      <c r="AX470">
        <f t="shared" si="321"/>
        <v>0</v>
      </c>
      <c r="AY470">
        <f t="shared" si="322"/>
        <v>2</v>
      </c>
      <c r="AZ470" t="str">
        <f t="shared" si="323"/>
        <v>Train</v>
      </c>
      <c r="BA470" t="str">
        <f t="shared" si="324"/>
        <v>0-17</v>
      </c>
      <c r="BB470" t="str">
        <f t="shared" si="325"/>
        <v>Blank</v>
      </c>
      <c r="BC470" t="str">
        <f t="shared" si="326"/>
        <v>31-40</v>
      </c>
      <c r="BD470" t="str">
        <f t="shared" si="327"/>
        <v>Blank</v>
      </c>
      <c r="BE470" t="str">
        <f t="shared" si="328"/>
        <v>male</v>
      </c>
      <c r="BF470" t="str">
        <f t="shared" si="329"/>
        <v>4, 5, 8</v>
      </c>
      <c r="BG470">
        <f t="shared" si="330"/>
        <v>1</v>
      </c>
      <c r="BH470" t="str">
        <f t="shared" si="331"/>
        <v>S, blank</v>
      </c>
      <c r="BI470">
        <f t="shared" si="332"/>
        <v>3</v>
      </c>
      <c r="BK470">
        <f t="shared" si="333"/>
        <v>-2.8350141766673408E-2</v>
      </c>
      <c r="BL470">
        <f t="shared" si="340"/>
        <v>-0.2148129459049134</v>
      </c>
      <c r="BM470">
        <f t="shared" si="341"/>
        <v>0</v>
      </c>
      <c r="BN470">
        <f t="shared" si="342"/>
        <v>-0.24005469764357676</v>
      </c>
      <c r="BO470">
        <f t="shared" si="343"/>
        <v>-1.1543150029727813</v>
      </c>
      <c r="BP470">
        <f t="shared" si="344"/>
        <v>-1.1249195374730028</v>
      </c>
      <c r="BQ470">
        <f t="shared" si="345"/>
        <v>0.44377010170938269</v>
      </c>
      <c r="BR470">
        <f t="shared" si="346"/>
        <v>-0.13196937436222192</v>
      </c>
      <c r="BS470">
        <f t="shared" si="347"/>
        <v>-0.33933712916299258</v>
      </c>
      <c r="BT470">
        <f t="shared" si="334"/>
        <v>-0.52064632557427459</v>
      </c>
      <c r="BV470">
        <f t="shared" si="335"/>
        <v>-3.3106350531510538</v>
      </c>
      <c r="BW470">
        <f t="shared" si="336"/>
        <v>3.6492991404324791E-2</v>
      </c>
      <c r="BX470">
        <f t="shared" si="337"/>
        <v>3.5208141016835171E-2</v>
      </c>
      <c r="BY470">
        <f t="shared" si="338"/>
        <v>0.96479185898316477</v>
      </c>
      <c r="BZ470">
        <f t="shared" si="339"/>
        <v>-3.5842891080508046E-2</v>
      </c>
    </row>
    <row r="471" spans="1:78" x14ac:dyDescent="0.3">
      <c r="A471" t="s">
        <v>2821</v>
      </c>
      <c r="B471" t="s">
        <v>2838</v>
      </c>
      <c r="C471" t="s">
        <v>2810</v>
      </c>
      <c r="D471" t="s">
        <v>2838</v>
      </c>
      <c r="E471" t="s">
        <v>20</v>
      </c>
      <c r="F471" t="s">
        <v>2841</v>
      </c>
      <c r="G471">
        <v>1</v>
      </c>
      <c r="H471" t="s">
        <v>2843</v>
      </c>
      <c r="I471">
        <v>3</v>
      </c>
      <c r="J471">
        <v>-3.7643689058441341</v>
      </c>
      <c r="K471">
        <v>-42.171718189759716</v>
      </c>
      <c r="L471">
        <v>22.971838090238197</v>
      </c>
      <c r="M471">
        <v>-33.757758935166962</v>
      </c>
      <c r="N471">
        <v>-108.67008854708662</v>
      </c>
      <c r="O471">
        <v>-259.56209067229281</v>
      </c>
      <c r="P471">
        <v>79.365382998232107</v>
      </c>
      <c r="Q471">
        <v>-22.422560732600829</v>
      </c>
      <c r="R471">
        <v>-67.960368165567971</v>
      </c>
      <c r="S471">
        <v>0</v>
      </c>
      <c r="T471">
        <v>2</v>
      </c>
      <c r="U471" t="s">
        <v>2818</v>
      </c>
      <c r="W471">
        <f t="shared" si="305"/>
        <v>-2.7638923151110589E-2</v>
      </c>
      <c r="X471">
        <f t="shared" si="306"/>
        <v>-0.21927540312111751</v>
      </c>
      <c r="Y471">
        <f t="shared" si="307"/>
        <v>-7.6050015197982379E-2</v>
      </c>
      <c r="Z471">
        <f t="shared" si="308"/>
        <v>-0.24557244416175711</v>
      </c>
      <c r="AA471">
        <f t="shared" si="309"/>
        <v>-1.1909036060913412</v>
      </c>
      <c r="AB471">
        <f t="shared" si="310"/>
        <v>-1.1864971059581233</v>
      </c>
      <c r="AC471">
        <f t="shared" si="311"/>
        <v>0.54954038841540609</v>
      </c>
      <c r="AD471">
        <f t="shared" si="312"/>
        <v>-0.14484805481342802</v>
      </c>
      <c r="AE471">
        <f t="shared" si="313"/>
        <v>-0.48361783291079313</v>
      </c>
      <c r="AF471">
        <f t="shared" si="314"/>
        <v>-0.5239687488631376</v>
      </c>
      <c r="AH471">
        <f t="shared" si="315"/>
        <v>-3.5488317458533847</v>
      </c>
      <c r="AI471">
        <f t="shared" si="316"/>
        <v>2.8758216943210155E-2</v>
      </c>
      <c r="AJ471">
        <f t="shared" si="317"/>
        <v>2.7954301088024922E-2</v>
      </c>
      <c r="AK471">
        <f t="shared" si="318"/>
        <v>0.97204569891197512</v>
      </c>
      <c r="AL471">
        <f t="shared" si="319"/>
        <v>-2.8352460285346315E-2</v>
      </c>
      <c r="AN471">
        <f>VLOOKUP(J471,counts!$W$8:$Z$13,4,FALSE)</f>
        <v>53</v>
      </c>
      <c r="AO471">
        <f>VLOOKUP(K471,counts!$W$17:$Z$23,4,FALSE)</f>
        <v>48</v>
      </c>
      <c r="AP471">
        <f>VLOOKUP(L471,counts!$W$27:$Z$33,4,FALSE)</f>
        <v>52</v>
      </c>
      <c r="AQ471">
        <f>VLOOKUP(M471,counts!$W$38:$Z$49,4,FALSE)</f>
        <v>47</v>
      </c>
      <c r="AR471">
        <f>VLOOKUP(N471,counts!$W$53:$Z$54,4,FALSE)</f>
        <v>20</v>
      </c>
      <c r="AS471">
        <f>VLOOKUP(O471,counts!$W$58:$Z$62,4,FALSE)</f>
        <v>20</v>
      </c>
      <c r="AT471">
        <f>VLOOKUP(P471,counts!$W$66:$Z$69,4,FALSE)</f>
        <v>70</v>
      </c>
      <c r="AU471">
        <f>VLOOKUP(Q471,counts!$W$73:$Z$75,4,FALSE)</f>
        <v>50</v>
      </c>
      <c r="AV471">
        <f>VLOOKUP(R471,counts!$W$79:$Z$81,4,FALSE)</f>
        <v>40</v>
      </c>
      <c r="AW471">
        <f t="shared" si="320"/>
        <v>400</v>
      </c>
      <c r="AX471">
        <f t="shared" si="321"/>
        <v>0</v>
      </c>
      <c r="AY471">
        <f t="shared" si="322"/>
        <v>2</v>
      </c>
      <c r="AZ471" t="str">
        <f t="shared" si="323"/>
        <v>Train</v>
      </c>
      <c r="BA471" t="str">
        <f t="shared" si="324"/>
        <v>0-17</v>
      </c>
      <c r="BB471" t="str">
        <f t="shared" si="325"/>
        <v>Blank</v>
      </c>
      <c r="BC471" t="str">
        <f t="shared" si="326"/>
        <v>31-40</v>
      </c>
      <c r="BD471" t="str">
        <f t="shared" si="327"/>
        <v>Blank</v>
      </c>
      <c r="BE471" t="str">
        <f t="shared" si="328"/>
        <v>male</v>
      </c>
      <c r="BF471" t="str">
        <f t="shared" si="329"/>
        <v>4, 5, 8</v>
      </c>
      <c r="BG471">
        <f t="shared" si="330"/>
        <v>1</v>
      </c>
      <c r="BH471" t="str">
        <f t="shared" si="331"/>
        <v>S, blank</v>
      </c>
      <c r="BI471">
        <f t="shared" si="332"/>
        <v>3</v>
      </c>
      <c r="BK471">
        <f t="shared" si="333"/>
        <v>-2.8350141766673408E-2</v>
      </c>
      <c r="BL471">
        <f t="shared" si="340"/>
        <v>-0.2148129459049134</v>
      </c>
      <c r="BM471">
        <f t="shared" si="341"/>
        <v>0</v>
      </c>
      <c r="BN471">
        <f t="shared" si="342"/>
        <v>-0.24005469764357676</v>
      </c>
      <c r="BO471">
        <f t="shared" si="343"/>
        <v>-1.1543150029727813</v>
      </c>
      <c r="BP471">
        <f t="shared" si="344"/>
        <v>-1.1249195374730028</v>
      </c>
      <c r="BQ471">
        <f t="shared" si="345"/>
        <v>0.44377010170938269</v>
      </c>
      <c r="BR471">
        <f t="shared" si="346"/>
        <v>-0.13196937436222192</v>
      </c>
      <c r="BS471">
        <f t="shared" si="347"/>
        <v>-0.33933712916299258</v>
      </c>
      <c r="BT471">
        <f t="shared" si="334"/>
        <v>-0.52064632557427459</v>
      </c>
      <c r="BV471">
        <f t="shared" si="335"/>
        <v>-3.3106350531510538</v>
      </c>
      <c r="BW471">
        <f t="shared" si="336"/>
        <v>3.6492991404324791E-2</v>
      </c>
      <c r="BX471">
        <f t="shared" si="337"/>
        <v>3.5208141016835171E-2</v>
      </c>
      <c r="BY471">
        <f t="shared" si="338"/>
        <v>0.96479185898316477</v>
      </c>
      <c r="BZ471">
        <f t="shared" si="339"/>
        <v>-3.5842891080508046E-2</v>
      </c>
    </row>
    <row r="472" spans="1:78" x14ac:dyDescent="0.3">
      <c r="A472" t="s">
        <v>2821</v>
      </c>
      <c r="B472" t="s">
        <v>2838</v>
      </c>
      <c r="C472" t="s">
        <v>2825</v>
      </c>
      <c r="D472" t="s">
        <v>2838</v>
      </c>
      <c r="E472" t="s">
        <v>20</v>
      </c>
      <c r="F472">
        <v>0</v>
      </c>
      <c r="G472">
        <v>0</v>
      </c>
      <c r="H472" t="s">
        <v>44</v>
      </c>
      <c r="I472">
        <v>3</v>
      </c>
      <c r="J472">
        <v>-3.7643689058441341</v>
      </c>
      <c r="K472">
        <v>-42.171718189759716</v>
      </c>
      <c r="L472">
        <v>-82.840254641099079</v>
      </c>
      <c r="M472">
        <v>-33.757758935166962</v>
      </c>
      <c r="N472">
        <v>-108.67008854708662</v>
      </c>
      <c r="O472">
        <v>-14.754319664473872</v>
      </c>
      <c r="P472">
        <v>-22.013681658285037</v>
      </c>
      <c r="Q472">
        <v>72.444458573419169</v>
      </c>
      <c r="R472">
        <v>-67.960368165567971</v>
      </c>
      <c r="S472">
        <v>0</v>
      </c>
      <c r="T472">
        <v>2</v>
      </c>
      <c r="U472" t="s">
        <v>2818</v>
      </c>
      <c r="W472">
        <f t="shared" si="305"/>
        <v>-2.7638923151110589E-2</v>
      </c>
      <c r="X472">
        <f t="shared" si="306"/>
        <v>-0.21927540312111751</v>
      </c>
      <c r="Y472">
        <f t="shared" si="307"/>
        <v>0.27424895647063957</v>
      </c>
      <c r="Z472">
        <f t="shared" si="308"/>
        <v>-0.24557244416175711</v>
      </c>
      <c r="AA472">
        <f t="shared" si="309"/>
        <v>-1.1909036060913412</v>
      </c>
      <c r="AB472">
        <f t="shared" si="310"/>
        <v>-6.7444200102322438E-2</v>
      </c>
      <c r="AC472">
        <f t="shared" si="311"/>
        <v>-0.15242674717787899</v>
      </c>
      <c r="AD472">
        <f t="shared" si="312"/>
        <v>0.46798575022321215</v>
      </c>
      <c r="AE472">
        <f t="shared" si="313"/>
        <v>-0.48361783291079313</v>
      </c>
      <c r="AF472">
        <f t="shared" si="314"/>
        <v>-0.5239687488631376</v>
      </c>
      <c r="AH472">
        <f t="shared" si="315"/>
        <v>-2.1686131988856072</v>
      </c>
      <c r="AI472">
        <f t="shared" si="316"/>
        <v>0.1143360684021648</v>
      </c>
      <c r="AJ472">
        <f t="shared" si="317"/>
        <v>0.10260465549330205</v>
      </c>
      <c r="AK472">
        <f t="shared" si="318"/>
        <v>0.897395344506698</v>
      </c>
      <c r="AL472">
        <f t="shared" si="319"/>
        <v>-0.1082587732109002</v>
      </c>
      <c r="AN472">
        <f>VLOOKUP(J472,counts!$W$8:$Z$13,4,FALSE)</f>
        <v>53</v>
      </c>
      <c r="AO472">
        <f>VLOOKUP(K472,counts!$W$17:$Z$23,4,FALSE)</f>
        <v>48</v>
      </c>
      <c r="AP472">
        <f>VLOOKUP(L472,counts!$W$27:$Z$33,4,FALSE)</f>
        <v>62</v>
      </c>
      <c r="AQ472">
        <f>VLOOKUP(M472,counts!$W$38:$Z$49,4,FALSE)</f>
        <v>47</v>
      </c>
      <c r="AR472">
        <f>VLOOKUP(N472,counts!$W$53:$Z$54,4,FALSE)</f>
        <v>20</v>
      </c>
      <c r="AS472">
        <f>VLOOKUP(O472,counts!$W$58:$Z$62,4,FALSE)</f>
        <v>52</v>
      </c>
      <c r="AT472">
        <f>VLOOKUP(P472,counts!$W$66:$Z$69,4,FALSE)</f>
        <v>50</v>
      </c>
      <c r="AU472">
        <f>VLOOKUP(Q472,counts!$W$73:$Z$75,4,FALSE)</f>
        <v>68</v>
      </c>
      <c r="AV472">
        <f>VLOOKUP(R472,counts!$W$79:$Z$81,4,FALSE)</f>
        <v>40</v>
      </c>
      <c r="AW472">
        <f t="shared" si="320"/>
        <v>440</v>
      </c>
      <c r="AX472">
        <f t="shared" si="321"/>
        <v>0</v>
      </c>
      <c r="AY472">
        <f t="shared" si="322"/>
        <v>2</v>
      </c>
      <c r="AZ472" t="str">
        <f t="shared" si="323"/>
        <v>Train</v>
      </c>
      <c r="BA472" t="str">
        <f t="shared" si="324"/>
        <v>0-17</v>
      </c>
      <c r="BB472" t="str">
        <f t="shared" si="325"/>
        <v>Blank</v>
      </c>
      <c r="BC472" t="str">
        <f t="shared" si="326"/>
        <v>0-10</v>
      </c>
      <c r="BD472" t="str">
        <f t="shared" si="327"/>
        <v>Blank</v>
      </c>
      <c r="BE472" t="str">
        <f t="shared" si="328"/>
        <v>male</v>
      </c>
      <c r="BF472">
        <f t="shared" si="329"/>
        <v>0</v>
      </c>
      <c r="BG472">
        <f t="shared" si="330"/>
        <v>0</v>
      </c>
      <c r="BH472" t="str">
        <f t="shared" si="331"/>
        <v>C</v>
      </c>
      <c r="BI472">
        <f t="shared" si="332"/>
        <v>3</v>
      </c>
      <c r="BK472">
        <f t="shared" si="333"/>
        <v>-2.8350141766673408E-2</v>
      </c>
      <c r="BL472">
        <f t="shared" si="340"/>
        <v>-0.2148129459049134</v>
      </c>
      <c r="BM472">
        <f t="shared" si="341"/>
        <v>0</v>
      </c>
      <c r="BN472">
        <f t="shared" si="342"/>
        <v>-0.24005469764357676</v>
      </c>
      <c r="BO472">
        <f t="shared" si="343"/>
        <v>-1.1543150029727813</v>
      </c>
      <c r="BP472">
        <f t="shared" si="344"/>
        <v>-6.3943938845999151E-2</v>
      </c>
      <c r="BQ472">
        <f t="shared" si="345"/>
        <v>-0.12308910231949276</v>
      </c>
      <c r="BR472">
        <f t="shared" si="346"/>
        <v>0.42637636209158797</v>
      </c>
      <c r="BS472">
        <f t="shared" si="347"/>
        <v>-0.33933712916299258</v>
      </c>
      <c r="BT472">
        <f t="shared" si="334"/>
        <v>-0.52064632557427459</v>
      </c>
      <c r="BV472">
        <f t="shared" si="335"/>
        <v>-2.2581729220991162</v>
      </c>
      <c r="BW472">
        <f t="shared" si="336"/>
        <v>0.10454131549763737</v>
      </c>
      <c r="BX472">
        <f t="shared" si="337"/>
        <v>9.4646813143913572E-2</v>
      </c>
      <c r="BY472">
        <f t="shared" si="338"/>
        <v>0.90535318685608646</v>
      </c>
      <c r="BZ472">
        <f t="shared" si="339"/>
        <v>-9.9430149695076173E-2</v>
      </c>
    </row>
    <row r="473" spans="1:78" x14ac:dyDescent="0.3">
      <c r="A473" t="s">
        <v>2820</v>
      </c>
      <c r="B473" t="s">
        <v>2838</v>
      </c>
      <c r="C473" t="s">
        <v>2825</v>
      </c>
      <c r="D473" t="s">
        <v>2838</v>
      </c>
      <c r="E473" t="s">
        <v>20</v>
      </c>
      <c r="F473">
        <v>0</v>
      </c>
      <c r="G473">
        <v>0</v>
      </c>
      <c r="H473" t="s">
        <v>2843</v>
      </c>
      <c r="I473">
        <v>3</v>
      </c>
      <c r="J473">
        <v>-11.613432440426715</v>
      </c>
      <c r="K473">
        <v>-42.171718189759716</v>
      </c>
      <c r="L473">
        <v>-82.840254641099079</v>
      </c>
      <c r="M473">
        <v>-33.757758935166962</v>
      </c>
      <c r="N473">
        <v>-108.67008854708662</v>
      </c>
      <c r="O473">
        <v>-14.754319664473872</v>
      </c>
      <c r="P473">
        <v>-22.013681658285037</v>
      </c>
      <c r="Q473">
        <v>-22.422560732600829</v>
      </c>
      <c r="R473">
        <v>-67.960368165567971</v>
      </c>
      <c r="S473">
        <v>0</v>
      </c>
      <c r="T473">
        <v>2</v>
      </c>
      <c r="U473" t="s">
        <v>2818</v>
      </c>
      <c r="W473">
        <f t="shared" si="305"/>
        <v>-8.5268679762827468E-2</v>
      </c>
      <c r="X473">
        <f t="shared" si="306"/>
        <v>-0.21927540312111751</v>
      </c>
      <c r="Y473">
        <f t="shared" si="307"/>
        <v>0.27424895647063957</v>
      </c>
      <c r="Z473">
        <f t="shared" si="308"/>
        <v>-0.24557244416175711</v>
      </c>
      <c r="AA473">
        <f t="shared" si="309"/>
        <v>-1.1909036060913412</v>
      </c>
      <c r="AB473">
        <f t="shared" si="310"/>
        <v>-6.7444200102322438E-2</v>
      </c>
      <c r="AC473">
        <f t="shared" si="311"/>
        <v>-0.15242674717787899</v>
      </c>
      <c r="AD473">
        <f t="shared" si="312"/>
        <v>-0.14484805481342802</v>
      </c>
      <c r="AE473">
        <f t="shared" si="313"/>
        <v>-0.48361783291079313</v>
      </c>
      <c r="AF473">
        <f t="shared" si="314"/>
        <v>-0.5239687488631376</v>
      </c>
      <c r="AH473">
        <f t="shared" si="315"/>
        <v>-2.8390767605339642</v>
      </c>
      <c r="AI473">
        <f t="shared" si="316"/>
        <v>5.8479631752988308E-2</v>
      </c>
      <c r="AJ473">
        <f t="shared" si="317"/>
        <v>5.5248707673418308E-2</v>
      </c>
      <c r="AK473">
        <f t="shared" si="318"/>
        <v>0.94475129232658173</v>
      </c>
      <c r="AL473">
        <f t="shared" si="319"/>
        <v>-5.6833568850238797E-2</v>
      </c>
      <c r="AN473">
        <f>VLOOKUP(J473,counts!$W$8:$Z$13,4,FALSE)</f>
        <v>52</v>
      </c>
      <c r="AO473">
        <f>VLOOKUP(K473,counts!$W$17:$Z$23,4,FALSE)</f>
        <v>48</v>
      </c>
      <c r="AP473">
        <f>VLOOKUP(L473,counts!$W$27:$Z$33,4,FALSE)</f>
        <v>62</v>
      </c>
      <c r="AQ473">
        <f>VLOOKUP(M473,counts!$W$38:$Z$49,4,FALSE)</f>
        <v>47</v>
      </c>
      <c r="AR473">
        <f>VLOOKUP(N473,counts!$W$53:$Z$54,4,FALSE)</f>
        <v>20</v>
      </c>
      <c r="AS473">
        <f>VLOOKUP(O473,counts!$W$58:$Z$62,4,FALSE)</f>
        <v>52</v>
      </c>
      <c r="AT473">
        <f>VLOOKUP(P473,counts!$W$66:$Z$69,4,FALSE)</f>
        <v>50</v>
      </c>
      <c r="AU473">
        <f>VLOOKUP(Q473,counts!$W$73:$Z$75,4,FALSE)</f>
        <v>50</v>
      </c>
      <c r="AV473">
        <f>VLOOKUP(R473,counts!$W$79:$Z$81,4,FALSE)</f>
        <v>40</v>
      </c>
      <c r="AW473">
        <f t="shared" si="320"/>
        <v>421</v>
      </c>
      <c r="AX473">
        <f t="shared" si="321"/>
        <v>0</v>
      </c>
      <c r="AY473">
        <f t="shared" si="322"/>
        <v>2</v>
      </c>
      <c r="AZ473" t="str">
        <f t="shared" si="323"/>
        <v>Train</v>
      </c>
      <c r="BA473" t="str">
        <f t="shared" si="324"/>
        <v>18-30</v>
      </c>
      <c r="BB473" t="str">
        <f t="shared" si="325"/>
        <v>Blank</v>
      </c>
      <c r="BC473" t="str">
        <f t="shared" si="326"/>
        <v>0-10</v>
      </c>
      <c r="BD473" t="str">
        <f t="shared" si="327"/>
        <v>Blank</v>
      </c>
      <c r="BE473" t="str">
        <f t="shared" si="328"/>
        <v>male</v>
      </c>
      <c r="BF473">
        <f t="shared" si="329"/>
        <v>0</v>
      </c>
      <c r="BG473">
        <f t="shared" si="330"/>
        <v>0</v>
      </c>
      <c r="BH473" t="str">
        <f t="shared" si="331"/>
        <v>S, blank</v>
      </c>
      <c r="BI473">
        <f t="shared" si="332"/>
        <v>3</v>
      </c>
      <c r="BK473">
        <f t="shared" si="333"/>
        <v>-8.7462856143731463E-2</v>
      </c>
      <c r="BL473">
        <f t="shared" si="340"/>
        <v>-0.2148129459049134</v>
      </c>
      <c r="BM473">
        <f t="shared" si="341"/>
        <v>0</v>
      </c>
      <c r="BN473">
        <f t="shared" si="342"/>
        <v>-0.24005469764357676</v>
      </c>
      <c r="BO473">
        <f t="shared" si="343"/>
        <v>-1.1543150029727813</v>
      </c>
      <c r="BP473">
        <f t="shared" si="344"/>
        <v>-6.3943938845999151E-2</v>
      </c>
      <c r="BQ473">
        <f t="shared" si="345"/>
        <v>-0.12308910231949276</v>
      </c>
      <c r="BR473">
        <f t="shared" si="346"/>
        <v>-0.13196937436222192</v>
      </c>
      <c r="BS473">
        <f t="shared" si="347"/>
        <v>-0.33933712916299258</v>
      </c>
      <c r="BT473">
        <f t="shared" si="334"/>
        <v>-0.52064632557427459</v>
      </c>
      <c r="BV473">
        <f t="shared" si="335"/>
        <v>-2.8756313729299841</v>
      </c>
      <c r="BW473">
        <f t="shared" si="336"/>
        <v>5.6380531122747275E-2</v>
      </c>
      <c r="BX473">
        <f t="shared" si="337"/>
        <v>5.3371422003418274E-2</v>
      </c>
      <c r="BY473">
        <f t="shared" si="338"/>
        <v>0.94662857799658173</v>
      </c>
      <c r="BZ473">
        <f t="shared" si="339"/>
        <v>-5.4848471815077751E-2</v>
      </c>
    </row>
    <row r="474" spans="1:78" x14ac:dyDescent="0.3">
      <c r="A474" t="s">
        <v>2821</v>
      </c>
      <c r="B474" t="s">
        <v>2823</v>
      </c>
      <c r="C474" t="s">
        <v>2849</v>
      </c>
      <c r="D474" t="s">
        <v>2838</v>
      </c>
      <c r="E474" t="s">
        <v>15</v>
      </c>
      <c r="F474">
        <v>1</v>
      </c>
      <c r="G474">
        <v>1</v>
      </c>
      <c r="H474" t="s">
        <v>44</v>
      </c>
      <c r="I474">
        <v>3</v>
      </c>
      <c r="J474">
        <v>-3.7643689058441341</v>
      </c>
      <c r="K474">
        <v>123.30204897661667</v>
      </c>
      <c r="L474">
        <v>40.172297072540438</v>
      </c>
      <c r="M474">
        <v>-33.757758935166962</v>
      </c>
      <c r="N474">
        <v>151.41878811967541</v>
      </c>
      <c r="O474">
        <v>48.695090775187893</v>
      </c>
      <c r="P474">
        <v>79.365382998232107</v>
      </c>
      <c r="Q474">
        <v>72.444458573419169</v>
      </c>
      <c r="R474">
        <v>-67.960368165567971</v>
      </c>
      <c r="S474">
        <v>1</v>
      </c>
      <c r="T474">
        <v>2</v>
      </c>
      <c r="U474" t="s">
        <v>2818</v>
      </c>
      <c r="W474">
        <f t="shared" si="305"/>
        <v>-2.7638923151110589E-2</v>
      </c>
      <c r="X474">
        <f t="shared" si="306"/>
        <v>0.64111939602149381</v>
      </c>
      <c r="Y474">
        <f t="shared" si="307"/>
        <v>-0.13299344140000791</v>
      </c>
      <c r="Z474">
        <f t="shared" si="308"/>
        <v>-0.24557244416175711</v>
      </c>
      <c r="AA474">
        <f t="shared" si="309"/>
        <v>1.6593819257225275</v>
      </c>
      <c r="AB474">
        <f t="shared" si="310"/>
        <v>0.222592537028351</v>
      </c>
      <c r="AC474">
        <f t="shared" si="311"/>
        <v>0.54954038841540609</v>
      </c>
      <c r="AD474">
        <f t="shared" si="312"/>
        <v>0.46798575022321215</v>
      </c>
      <c r="AE474">
        <f t="shared" si="313"/>
        <v>-0.48361783291079313</v>
      </c>
      <c r="AF474">
        <f t="shared" si="314"/>
        <v>-0.5239687488631376</v>
      </c>
      <c r="AH474">
        <f t="shared" si="315"/>
        <v>2.126828606924184</v>
      </c>
      <c r="AI474">
        <f t="shared" si="316"/>
        <v>8.388222233647177</v>
      </c>
      <c r="AJ474">
        <f t="shared" si="317"/>
        <v>0.89348356109253335</v>
      </c>
      <c r="AK474">
        <f t="shared" si="318"/>
        <v>0.89348356109253335</v>
      </c>
      <c r="AL474">
        <f t="shared" si="319"/>
        <v>-0.11262734288147103</v>
      </c>
      <c r="AN474">
        <f>VLOOKUP(J474,counts!$W$8:$Z$13,4,FALSE)</f>
        <v>53</v>
      </c>
      <c r="AO474">
        <f>VLOOKUP(K474,counts!$W$17:$Z$23,4,FALSE)</f>
        <v>73</v>
      </c>
      <c r="AP474">
        <f>VLOOKUP(L474,counts!$W$27:$Z$33,4,FALSE)</f>
        <v>50</v>
      </c>
      <c r="AQ474">
        <f>VLOOKUP(M474,counts!$W$38:$Z$49,4,FALSE)</f>
        <v>47</v>
      </c>
      <c r="AR474">
        <f>VLOOKUP(N474,counts!$W$53:$Z$54,4,FALSE)</f>
        <v>102</v>
      </c>
      <c r="AS474">
        <f>VLOOKUP(O474,counts!$W$58:$Z$62,4,FALSE)</f>
        <v>61</v>
      </c>
      <c r="AT474">
        <f>VLOOKUP(P474,counts!$W$66:$Z$69,4,FALSE)</f>
        <v>70</v>
      </c>
      <c r="AU474">
        <f>VLOOKUP(Q474,counts!$W$73:$Z$75,4,FALSE)</f>
        <v>68</v>
      </c>
      <c r="AV474">
        <f>VLOOKUP(R474,counts!$W$79:$Z$81,4,FALSE)</f>
        <v>40</v>
      </c>
      <c r="AW474">
        <f t="shared" si="320"/>
        <v>564</v>
      </c>
      <c r="AX474">
        <f t="shared" si="321"/>
        <v>1</v>
      </c>
      <c r="AY474">
        <f t="shared" si="322"/>
        <v>2</v>
      </c>
      <c r="AZ474" t="str">
        <f t="shared" si="323"/>
        <v>Train</v>
      </c>
      <c r="BA474" t="str">
        <f t="shared" si="324"/>
        <v>0-17</v>
      </c>
      <c r="BB474" t="str">
        <f t="shared" si="325"/>
        <v>F, G, T</v>
      </c>
      <c r="BC474" t="str">
        <f t="shared" si="326"/>
        <v>21-30</v>
      </c>
      <c r="BD474" t="str">
        <f t="shared" si="327"/>
        <v>Blank</v>
      </c>
      <c r="BE474" t="str">
        <f t="shared" si="328"/>
        <v>female</v>
      </c>
      <c r="BF474">
        <f t="shared" si="329"/>
        <v>1</v>
      </c>
      <c r="BG474">
        <f t="shared" si="330"/>
        <v>1</v>
      </c>
      <c r="BH474" t="str">
        <f t="shared" si="331"/>
        <v>C</v>
      </c>
      <c r="BI474">
        <f t="shared" si="332"/>
        <v>3</v>
      </c>
      <c r="BK474">
        <f t="shared" si="333"/>
        <v>-2.8350141766673408E-2</v>
      </c>
      <c r="BL474">
        <f t="shared" si="340"/>
        <v>0.62807202347308144</v>
      </c>
      <c r="BM474">
        <f t="shared" si="341"/>
        <v>0</v>
      </c>
      <c r="BN474">
        <f t="shared" si="342"/>
        <v>-0.24005469764357676</v>
      </c>
      <c r="BO474">
        <f t="shared" si="343"/>
        <v>1.608400077660413</v>
      </c>
      <c r="BP474">
        <f t="shared" si="344"/>
        <v>0.21104029039891525</v>
      </c>
      <c r="BQ474">
        <f t="shared" si="345"/>
        <v>0.44377010170938269</v>
      </c>
      <c r="BR474">
        <f t="shared" si="346"/>
        <v>0.42637636209158797</v>
      </c>
      <c r="BS474">
        <f t="shared" si="347"/>
        <v>-0.33933712916299258</v>
      </c>
      <c r="BT474">
        <f t="shared" si="334"/>
        <v>-0.52064632557427459</v>
      </c>
      <c r="BV474">
        <f t="shared" si="335"/>
        <v>2.1892705611858636</v>
      </c>
      <c r="BW474">
        <f t="shared" si="336"/>
        <v>8.9286977999909141</v>
      </c>
      <c r="BX474">
        <f t="shared" si="337"/>
        <v>0.89928185748579081</v>
      </c>
      <c r="BY474">
        <f t="shared" si="338"/>
        <v>0.89928185748579081</v>
      </c>
      <c r="BZ474">
        <f t="shared" si="339"/>
        <v>-0.1061587703052073</v>
      </c>
    </row>
    <row r="475" spans="1:78" x14ac:dyDescent="0.3">
      <c r="A475" t="s">
        <v>2820</v>
      </c>
      <c r="B475" t="s">
        <v>2838</v>
      </c>
      <c r="C475" t="s">
        <v>2825</v>
      </c>
      <c r="D475" t="s">
        <v>2838</v>
      </c>
      <c r="E475" t="s">
        <v>20</v>
      </c>
      <c r="F475">
        <v>1</v>
      </c>
      <c r="G475">
        <v>0</v>
      </c>
      <c r="H475" t="s">
        <v>2843</v>
      </c>
      <c r="I475">
        <v>3</v>
      </c>
      <c r="J475">
        <v>-11.613432440426715</v>
      </c>
      <c r="K475">
        <v>-42.171718189759716</v>
      </c>
      <c r="L475">
        <v>-82.840254641099079</v>
      </c>
      <c r="M475">
        <v>-33.757758935166962</v>
      </c>
      <c r="N475">
        <v>-108.67008854708662</v>
      </c>
      <c r="O475">
        <v>48.695090775187893</v>
      </c>
      <c r="P475">
        <v>-22.013681658285037</v>
      </c>
      <c r="Q475">
        <v>-22.422560732600829</v>
      </c>
      <c r="R475">
        <v>-67.960368165567971</v>
      </c>
      <c r="S475">
        <v>0</v>
      </c>
      <c r="T475">
        <v>2</v>
      </c>
      <c r="U475" t="s">
        <v>2818</v>
      </c>
      <c r="W475">
        <f t="shared" si="305"/>
        <v>-8.5268679762827468E-2</v>
      </c>
      <c r="X475">
        <f t="shared" si="306"/>
        <v>-0.21927540312111751</v>
      </c>
      <c r="Y475">
        <f t="shared" si="307"/>
        <v>0.27424895647063957</v>
      </c>
      <c r="Z475">
        <f t="shared" si="308"/>
        <v>-0.24557244416175711</v>
      </c>
      <c r="AA475">
        <f t="shared" si="309"/>
        <v>-1.1909036060913412</v>
      </c>
      <c r="AB475">
        <f t="shared" si="310"/>
        <v>0.222592537028351</v>
      </c>
      <c r="AC475">
        <f t="shared" si="311"/>
        <v>-0.15242674717787899</v>
      </c>
      <c r="AD475">
        <f t="shared" si="312"/>
        <v>-0.14484805481342802</v>
      </c>
      <c r="AE475">
        <f t="shared" si="313"/>
        <v>-0.48361783291079313</v>
      </c>
      <c r="AF475">
        <f t="shared" si="314"/>
        <v>-0.5239687488631376</v>
      </c>
      <c r="AH475">
        <f t="shared" si="315"/>
        <v>-2.5490400234032906</v>
      </c>
      <c r="AI475">
        <f t="shared" si="316"/>
        <v>7.815665856293931E-2</v>
      </c>
      <c r="AJ475">
        <f t="shared" si="317"/>
        <v>7.2491003920629932E-2</v>
      </c>
      <c r="AK475">
        <f t="shared" si="318"/>
        <v>0.9275089960793701</v>
      </c>
      <c r="AL475">
        <f t="shared" si="319"/>
        <v>-7.5252785270635641E-2</v>
      </c>
      <c r="AN475">
        <f>VLOOKUP(J475,counts!$W$8:$Z$13,4,FALSE)</f>
        <v>52</v>
      </c>
      <c r="AO475">
        <f>VLOOKUP(K475,counts!$W$17:$Z$23,4,FALSE)</f>
        <v>48</v>
      </c>
      <c r="AP475">
        <f>VLOOKUP(L475,counts!$W$27:$Z$33,4,FALSE)</f>
        <v>62</v>
      </c>
      <c r="AQ475">
        <f>VLOOKUP(M475,counts!$W$38:$Z$49,4,FALSE)</f>
        <v>47</v>
      </c>
      <c r="AR475">
        <f>VLOOKUP(N475,counts!$W$53:$Z$54,4,FALSE)</f>
        <v>20</v>
      </c>
      <c r="AS475">
        <f>VLOOKUP(O475,counts!$W$58:$Z$62,4,FALSE)</f>
        <v>61</v>
      </c>
      <c r="AT475">
        <f>VLOOKUP(P475,counts!$W$66:$Z$69,4,FALSE)</f>
        <v>50</v>
      </c>
      <c r="AU475">
        <f>VLOOKUP(Q475,counts!$W$73:$Z$75,4,FALSE)</f>
        <v>50</v>
      </c>
      <c r="AV475">
        <f>VLOOKUP(R475,counts!$W$79:$Z$81,4,FALSE)</f>
        <v>40</v>
      </c>
      <c r="AW475">
        <f t="shared" si="320"/>
        <v>430</v>
      </c>
      <c r="AX475">
        <f t="shared" si="321"/>
        <v>0</v>
      </c>
      <c r="AY475">
        <f t="shared" si="322"/>
        <v>2</v>
      </c>
      <c r="AZ475" t="str">
        <f t="shared" si="323"/>
        <v>Train</v>
      </c>
      <c r="BA475" t="str">
        <f t="shared" si="324"/>
        <v>18-30</v>
      </c>
      <c r="BB475" t="str">
        <f t="shared" si="325"/>
        <v>Blank</v>
      </c>
      <c r="BC475" t="str">
        <f t="shared" si="326"/>
        <v>0-10</v>
      </c>
      <c r="BD475" t="str">
        <f t="shared" si="327"/>
        <v>Blank</v>
      </c>
      <c r="BE475" t="str">
        <f t="shared" si="328"/>
        <v>male</v>
      </c>
      <c r="BF475">
        <f t="shared" si="329"/>
        <v>1</v>
      </c>
      <c r="BG475">
        <f t="shared" si="330"/>
        <v>0</v>
      </c>
      <c r="BH475" t="str">
        <f t="shared" si="331"/>
        <v>S, blank</v>
      </c>
      <c r="BI475">
        <f t="shared" si="332"/>
        <v>3</v>
      </c>
      <c r="BK475">
        <f t="shared" si="333"/>
        <v>-8.7462856143731463E-2</v>
      </c>
      <c r="BL475">
        <f t="shared" si="340"/>
        <v>-0.2148129459049134</v>
      </c>
      <c r="BM475">
        <f t="shared" si="341"/>
        <v>0</v>
      </c>
      <c r="BN475">
        <f t="shared" si="342"/>
        <v>-0.24005469764357676</v>
      </c>
      <c r="BO475">
        <f t="shared" si="343"/>
        <v>-1.1543150029727813</v>
      </c>
      <c r="BP475">
        <f t="shared" si="344"/>
        <v>0.21104029039891525</v>
      </c>
      <c r="BQ475">
        <f t="shared" si="345"/>
        <v>-0.12308910231949276</v>
      </c>
      <c r="BR475">
        <f t="shared" si="346"/>
        <v>-0.13196937436222192</v>
      </c>
      <c r="BS475">
        <f t="shared" si="347"/>
        <v>-0.33933712916299258</v>
      </c>
      <c r="BT475">
        <f t="shared" si="334"/>
        <v>-0.52064632557427459</v>
      </c>
      <c r="BV475">
        <f t="shared" si="335"/>
        <v>-2.6006471436850696</v>
      </c>
      <c r="BW475">
        <f t="shared" si="336"/>
        <v>7.4225528086570264E-2</v>
      </c>
      <c r="BX475">
        <f t="shared" si="337"/>
        <v>6.9096782887651254E-2</v>
      </c>
      <c r="BY475">
        <f t="shared" si="338"/>
        <v>0.9309032171123488</v>
      </c>
      <c r="BZ475">
        <f t="shared" si="339"/>
        <v>-7.1599962949509391E-2</v>
      </c>
    </row>
    <row r="476" spans="1:78" x14ac:dyDescent="0.3">
      <c r="A476" t="s">
        <v>2810</v>
      </c>
      <c r="B476" t="s">
        <v>2823</v>
      </c>
      <c r="C476" t="s">
        <v>2825</v>
      </c>
      <c r="D476" t="s">
        <v>2838</v>
      </c>
      <c r="E476" t="s">
        <v>20</v>
      </c>
      <c r="F476">
        <v>0</v>
      </c>
      <c r="G476">
        <v>0</v>
      </c>
      <c r="H476" t="s">
        <v>2843</v>
      </c>
      <c r="I476">
        <v>3</v>
      </c>
      <c r="J476">
        <v>32.769878926258563</v>
      </c>
      <c r="K476">
        <v>123.30204897661667</v>
      </c>
      <c r="L476">
        <v>-82.840254641099079</v>
      </c>
      <c r="M476">
        <v>-33.757758935166962</v>
      </c>
      <c r="N476">
        <v>-108.67008854708662</v>
      </c>
      <c r="O476">
        <v>-14.754319664473872</v>
      </c>
      <c r="P476">
        <v>-22.013681658285037</v>
      </c>
      <c r="Q476">
        <v>-22.422560732600829</v>
      </c>
      <c r="R476">
        <v>-67.960368165567971</v>
      </c>
      <c r="S476">
        <v>1</v>
      </c>
      <c r="T476">
        <v>2</v>
      </c>
      <c r="U476" t="s">
        <v>2818</v>
      </c>
      <c r="W476">
        <f t="shared" si="305"/>
        <v>0.24060451777399761</v>
      </c>
      <c r="X476">
        <f t="shared" si="306"/>
        <v>0.64111939602149381</v>
      </c>
      <c r="Y476">
        <f t="shared" si="307"/>
        <v>0.27424895647063957</v>
      </c>
      <c r="Z476">
        <f t="shared" si="308"/>
        <v>-0.24557244416175711</v>
      </c>
      <c r="AA476">
        <f t="shared" si="309"/>
        <v>-1.1909036060913412</v>
      </c>
      <c r="AB476">
        <f t="shared" si="310"/>
        <v>-6.7444200102322438E-2</v>
      </c>
      <c r="AC476">
        <f t="shared" si="311"/>
        <v>-0.15242674717787899</v>
      </c>
      <c r="AD476">
        <f t="shared" si="312"/>
        <v>-0.14484805481342802</v>
      </c>
      <c r="AE476">
        <f t="shared" si="313"/>
        <v>-0.48361783291079313</v>
      </c>
      <c r="AF476">
        <f t="shared" si="314"/>
        <v>-0.5239687488631376</v>
      </c>
      <c r="AH476">
        <f t="shared" si="315"/>
        <v>-1.6528087638545275</v>
      </c>
      <c r="AI476">
        <f t="shared" si="316"/>
        <v>0.19151124262607749</v>
      </c>
      <c r="AJ476">
        <f t="shared" si="317"/>
        <v>0.16072969836523646</v>
      </c>
      <c r="AK476">
        <f t="shared" si="318"/>
        <v>0.16072969836523646</v>
      </c>
      <c r="AL476">
        <f t="shared" si="319"/>
        <v>-1.8280312170578819</v>
      </c>
      <c r="AN476">
        <f>VLOOKUP(J476,counts!$W$8:$Z$13,4,FALSE)</f>
        <v>61</v>
      </c>
      <c r="AO476">
        <f>VLOOKUP(K476,counts!$W$17:$Z$23,4,FALSE)</f>
        <v>73</v>
      </c>
      <c r="AP476">
        <f>VLOOKUP(L476,counts!$W$27:$Z$33,4,FALSE)</f>
        <v>62</v>
      </c>
      <c r="AQ476">
        <f>VLOOKUP(M476,counts!$W$38:$Z$49,4,FALSE)</f>
        <v>47</v>
      </c>
      <c r="AR476">
        <f>VLOOKUP(N476,counts!$W$53:$Z$54,4,FALSE)</f>
        <v>20</v>
      </c>
      <c r="AS476">
        <f>VLOOKUP(O476,counts!$W$58:$Z$62,4,FALSE)</f>
        <v>52</v>
      </c>
      <c r="AT476">
        <f>VLOOKUP(P476,counts!$W$66:$Z$69,4,FALSE)</f>
        <v>50</v>
      </c>
      <c r="AU476">
        <f>VLOOKUP(Q476,counts!$W$73:$Z$75,4,FALSE)</f>
        <v>50</v>
      </c>
      <c r="AV476">
        <f>VLOOKUP(R476,counts!$W$79:$Z$81,4,FALSE)</f>
        <v>40</v>
      </c>
      <c r="AW476">
        <f t="shared" si="320"/>
        <v>455</v>
      </c>
      <c r="AX476">
        <f t="shared" si="321"/>
        <v>1</v>
      </c>
      <c r="AY476">
        <f t="shared" si="322"/>
        <v>2</v>
      </c>
      <c r="AZ476" t="str">
        <f t="shared" si="323"/>
        <v>Train</v>
      </c>
      <c r="BA476" t="str">
        <f t="shared" si="324"/>
        <v>31-40</v>
      </c>
      <c r="BB476" t="str">
        <f t="shared" si="325"/>
        <v>F, G, T</v>
      </c>
      <c r="BC476" t="str">
        <f t="shared" si="326"/>
        <v>0-10</v>
      </c>
      <c r="BD476" t="str">
        <f t="shared" si="327"/>
        <v>Blank</v>
      </c>
      <c r="BE476" t="str">
        <f t="shared" si="328"/>
        <v>male</v>
      </c>
      <c r="BF476">
        <f t="shared" si="329"/>
        <v>0</v>
      </c>
      <c r="BG476">
        <f t="shared" si="330"/>
        <v>0</v>
      </c>
      <c r="BH476" t="str">
        <f t="shared" si="331"/>
        <v>S, blank</v>
      </c>
      <c r="BI476">
        <f t="shared" si="332"/>
        <v>3</v>
      </c>
      <c r="BK476">
        <f t="shared" si="333"/>
        <v>0.24679587375027071</v>
      </c>
      <c r="BL476">
        <f t="shared" si="340"/>
        <v>0.62807202347308144</v>
      </c>
      <c r="BM476">
        <f t="shared" si="341"/>
        <v>0</v>
      </c>
      <c r="BN476">
        <f t="shared" si="342"/>
        <v>-0.24005469764357676</v>
      </c>
      <c r="BO476">
        <f t="shared" si="343"/>
        <v>-1.1543150029727813</v>
      </c>
      <c r="BP476">
        <f t="shared" si="344"/>
        <v>-6.3943938845999151E-2</v>
      </c>
      <c r="BQ476">
        <f t="shared" si="345"/>
        <v>-0.12308910231949276</v>
      </c>
      <c r="BR476">
        <f t="shared" si="346"/>
        <v>-0.13196937436222192</v>
      </c>
      <c r="BS476">
        <f t="shared" si="347"/>
        <v>-0.33933712916299258</v>
      </c>
      <c r="BT476">
        <f t="shared" si="334"/>
        <v>-0.52064632557427459</v>
      </c>
      <c r="BV476">
        <f t="shared" si="335"/>
        <v>-1.698487673657987</v>
      </c>
      <c r="BW476">
        <f t="shared" si="336"/>
        <v>0.18296001017433716</v>
      </c>
      <c r="BX476">
        <f t="shared" si="337"/>
        <v>0.15466288682689594</v>
      </c>
      <c r="BY476">
        <f t="shared" si="338"/>
        <v>0.15466288682689594</v>
      </c>
      <c r="BZ476">
        <f t="shared" si="339"/>
        <v>-1.8665074543418267</v>
      </c>
    </row>
    <row r="477" spans="1:78" x14ac:dyDescent="0.3">
      <c r="A477" t="s">
        <v>2821</v>
      </c>
      <c r="B477" t="s">
        <v>2838</v>
      </c>
      <c r="C477" t="s">
        <v>2825</v>
      </c>
      <c r="D477" t="s">
        <v>2838</v>
      </c>
      <c r="E477" t="s">
        <v>20</v>
      </c>
      <c r="F477">
        <v>0</v>
      </c>
      <c r="G477">
        <v>0</v>
      </c>
      <c r="H477" t="s">
        <v>2843</v>
      </c>
      <c r="I477">
        <v>3</v>
      </c>
      <c r="J477">
        <v>-3.7643689058441341</v>
      </c>
      <c r="K477">
        <v>-42.171718189759716</v>
      </c>
      <c r="L477">
        <v>-82.840254641099079</v>
      </c>
      <c r="M477">
        <v>-33.757758935166962</v>
      </c>
      <c r="N477">
        <v>-108.67008854708662</v>
      </c>
      <c r="O477">
        <v>-14.754319664473872</v>
      </c>
      <c r="P477">
        <v>-22.013681658285037</v>
      </c>
      <c r="Q477">
        <v>-22.422560732600829</v>
      </c>
      <c r="R477">
        <v>-67.960368165567971</v>
      </c>
      <c r="S477">
        <v>0</v>
      </c>
      <c r="T477">
        <v>2</v>
      </c>
      <c r="U477" t="s">
        <v>2818</v>
      </c>
      <c r="W477">
        <f t="shared" si="305"/>
        <v>-2.7638923151110589E-2</v>
      </c>
      <c r="X477">
        <f t="shared" si="306"/>
        <v>-0.21927540312111751</v>
      </c>
      <c r="Y477">
        <f t="shared" si="307"/>
        <v>0.27424895647063957</v>
      </c>
      <c r="Z477">
        <f t="shared" si="308"/>
        <v>-0.24557244416175711</v>
      </c>
      <c r="AA477">
        <f t="shared" si="309"/>
        <v>-1.1909036060913412</v>
      </c>
      <c r="AB477">
        <f t="shared" si="310"/>
        <v>-6.7444200102322438E-2</v>
      </c>
      <c r="AC477">
        <f t="shared" si="311"/>
        <v>-0.15242674717787899</v>
      </c>
      <c r="AD477">
        <f t="shared" si="312"/>
        <v>-0.14484805481342802</v>
      </c>
      <c r="AE477">
        <f t="shared" si="313"/>
        <v>-0.48361783291079313</v>
      </c>
      <c r="AF477">
        <f t="shared" si="314"/>
        <v>-0.5239687488631376</v>
      </c>
      <c r="AH477">
        <f t="shared" si="315"/>
        <v>-2.7814470039222474</v>
      </c>
      <c r="AI477">
        <f t="shared" si="316"/>
        <v>6.1948802331281839E-2</v>
      </c>
      <c r="AJ477">
        <f t="shared" si="317"/>
        <v>5.8335017841996219E-2</v>
      </c>
      <c r="AK477">
        <f t="shared" si="318"/>
        <v>0.94166498215800376</v>
      </c>
      <c r="AL477">
        <f t="shared" si="319"/>
        <v>-6.0105712930062505E-2</v>
      </c>
      <c r="AN477">
        <f>VLOOKUP(J477,counts!$W$8:$Z$13,4,FALSE)</f>
        <v>53</v>
      </c>
      <c r="AO477">
        <f>VLOOKUP(K477,counts!$W$17:$Z$23,4,FALSE)</f>
        <v>48</v>
      </c>
      <c r="AP477">
        <f>VLOOKUP(L477,counts!$W$27:$Z$33,4,FALSE)</f>
        <v>62</v>
      </c>
      <c r="AQ477">
        <f>VLOOKUP(M477,counts!$W$38:$Z$49,4,FALSE)</f>
        <v>47</v>
      </c>
      <c r="AR477">
        <f>VLOOKUP(N477,counts!$W$53:$Z$54,4,FALSE)</f>
        <v>20</v>
      </c>
      <c r="AS477">
        <f>VLOOKUP(O477,counts!$W$58:$Z$62,4,FALSE)</f>
        <v>52</v>
      </c>
      <c r="AT477">
        <f>VLOOKUP(P477,counts!$W$66:$Z$69,4,FALSE)</f>
        <v>50</v>
      </c>
      <c r="AU477">
        <f>VLOOKUP(Q477,counts!$W$73:$Z$75,4,FALSE)</f>
        <v>50</v>
      </c>
      <c r="AV477">
        <f>VLOOKUP(R477,counts!$W$79:$Z$81,4,FALSE)</f>
        <v>40</v>
      </c>
      <c r="AW477">
        <f t="shared" si="320"/>
        <v>422</v>
      </c>
      <c r="AX477">
        <f t="shared" si="321"/>
        <v>0</v>
      </c>
      <c r="AY477">
        <f t="shared" si="322"/>
        <v>2</v>
      </c>
      <c r="AZ477" t="str">
        <f t="shared" si="323"/>
        <v>Train</v>
      </c>
      <c r="BA477" t="str">
        <f t="shared" si="324"/>
        <v>0-17</v>
      </c>
      <c r="BB477" t="str">
        <f t="shared" si="325"/>
        <v>Blank</v>
      </c>
      <c r="BC477" t="str">
        <f t="shared" si="326"/>
        <v>0-10</v>
      </c>
      <c r="BD477" t="str">
        <f t="shared" si="327"/>
        <v>Blank</v>
      </c>
      <c r="BE477" t="str">
        <f t="shared" si="328"/>
        <v>male</v>
      </c>
      <c r="BF477">
        <f t="shared" si="329"/>
        <v>0</v>
      </c>
      <c r="BG477">
        <f t="shared" si="330"/>
        <v>0</v>
      </c>
      <c r="BH477" t="str">
        <f t="shared" si="331"/>
        <v>S, blank</v>
      </c>
      <c r="BI477">
        <f t="shared" si="332"/>
        <v>3</v>
      </c>
      <c r="BK477">
        <f t="shared" si="333"/>
        <v>-2.8350141766673408E-2</v>
      </c>
      <c r="BL477">
        <f t="shared" si="340"/>
        <v>-0.2148129459049134</v>
      </c>
      <c r="BM477">
        <f t="shared" si="341"/>
        <v>0</v>
      </c>
      <c r="BN477">
        <f t="shared" si="342"/>
        <v>-0.24005469764357676</v>
      </c>
      <c r="BO477">
        <f t="shared" si="343"/>
        <v>-1.1543150029727813</v>
      </c>
      <c r="BP477">
        <f t="shared" si="344"/>
        <v>-6.3943938845999151E-2</v>
      </c>
      <c r="BQ477">
        <f t="shared" si="345"/>
        <v>-0.12308910231949276</v>
      </c>
      <c r="BR477">
        <f t="shared" si="346"/>
        <v>-0.13196937436222192</v>
      </c>
      <c r="BS477">
        <f t="shared" si="347"/>
        <v>-0.33933712916299258</v>
      </c>
      <c r="BT477">
        <f t="shared" si="334"/>
        <v>-0.52064632557427459</v>
      </c>
      <c r="BV477">
        <f t="shared" si="335"/>
        <v>-2.8165186585529263</v>
      </c>
      <c r="BW477">
        <f t="shared" si="336"/>
        <v>5.9813812971519865E-2</v>
      </c>
      <c r="BX477">
        <f t="shared" si="337"/>
        <v>5.6438038681353962E-2</v>
      </c>
      <c r="BY477">
        <f t="shared" si="338"/>
        <v>0.943561961318646</v>
      </c>
      <c r="BZ477">
        <f t="shared" si="339"/>
        <v>-5.8093244555959045E-2</v>
      </c>
    </row>
    <row r="478" spans="1:78" x14ac:dyDescent="0.3">
      <c r="A478" t="s">
        <v>2821</v>
      </c>
      <c r="B478" t="s">
        <v>2838</v>
      </c>
      <c r="C478" t="s">
        <v>2849</v>
      </c>
      <c r="D478" t="s">
        <v>2838</v>
      </c>
      <c r="E478" t="s">
        <v>20</v>
      </c>
      <c r="F478" t="s">
        <v>2841</v>
      </c>
      <c r="G478">
        <v>1</v>
      </c>
      <c r="H478" t="s">
        <v>527</v>
      </c>
      <c r="I478">
        <v>3</v>
      </c>
      <c r="J478">
        <v>-3.7643689058441341</v>
      </c>
      <c r="K478">
        <v>-42.171718189759716</v>
      </c>
      <c r="L478">
        <v>40.172297072540438</v>
      </c>
      <c r="M478">
        <v>-33.757758935166962</v>
      </c>
      <c r="N478">
        <v>-108.67008854708662</v>
      </c>
      <c r="O478">
        <v>-259.56209067229281</v>
      </c>
      <c r="P478">
        <v>79.365382998232107</v>
      </c>
      <c r="Q478">
        <v>-11.405315820044242</v>
      </c>
      <c r="R478">
        <v>-67.960368165567971</v>
      </c>
      <c r="S478">
        <v>0</v>
      </c>
      <c r="T478">
        <v>2</v>
      </c>
      <c r="U478" t="s">
        <v>2818</v>
      </c>
      <c r="W478">
        <f t="shared" si="305"/>
        <v>-2.7638923151110589E-2</v>
      </c>
      <c r="X478">
        <f t="shared" si="306"/>
        <v>-0.21927540312111751</v>
      </c>
      <c r="Y478">
        <f t="shared" si="307"/>
        <v>-0.13299344140000791</v>
      </c>
      <c r="Z478">
        <f t="shared" si="308"/>
        <v>-0.24557244416175711</v>
      </c>
      <c r="AA478">
        <f t="shared" si="309"/>
        <v>-1.1909036060913412</v>
      </c>
      <c r="AB478">
        <f t="shared" si="310"/>
        <v>-1.1864971059581233</v>
      </c>
      <c r="AC478">
        <f t="shared" si="311"/>
        <v>0.54954038841540609</v>
      </c>
      <c r="AD478">
        <f t="shared" si="312"/>
        <v>-7.3677481834814665E-2</v>
      </c>
      <c r="AE478">
        <f t="shared" si="313"/>
        <v>-0.48361783291079313</v>
      </c>
      <c r="AF478">
        <f t="shared" si="314"/>
        <v>-0.5239687488631376</v>
      </c>
      <c r="AH478">
        <f t="shared" si="315"/>
        <v>-3.5346045990767969</v>
      </c>
      <c r="AI478">
        <f t="shared" si="316"/>
        <v>2.9170288668498297E-2</v>
      </c>
      <c r="AJ478">
        <f t="shared" si="317"/>
        <v>2.8343500574854054E-2</v>
      </c>
      <c r="AK478">
        <f t="shared" si="318"/>
        <v>0.97165649942514598</v>
      </c>
      <c r="AL478">
        <f t="shared" si="319"/>
        <v>-2.8752932633799383E-2</v>
      </c>
      <c r="AN478">
        <f>VLOOKUP(J478,counts!$W$8:$Z$13,4,FALSE)</f>
        <v>53</v>
      </c>
      <c r="AO478">
        <f>VLOOKUP(K478,counts!$W$17:$Z$23,4,FALSE)</f>
        <v>48</v>
      </c>
      <c r="AP478">
        <f>VLOOKUP(L478,counts!$W$27:$Z$33,4,FALSE)</f>
        <v>50</v>
      </c>
      <c r="AQ478">
        <f>VLOOKUP(M478,counts!$W$38:$Z$49,4,FALSE)</f>
        <v>47</v>
      </c>
      <c r="AR478">
        <f>VLOOKUP(N478,counts!$W$53:$Z$54,4,FALSE)</f>
        <v>20</v>
      </c>
      <c r="AS478">
        <f>VLOOKUP(O478,counts!$W$58:$Z$62,4,FALSE)</f>
        <v>20</v>
      </c>
      <c r="AT478">
        <f>VLOOKUP(P478,counts!$W$66:$Z$69,4,FALSE)</f>
        <v>70</v>
      </c>
      <c r="AU478">
        <f>VLOOKUP(Q478,counts!$W$73:$Z$75,4,FALSE)</f>
        <v>52</v>
      </c>
      <c r="AV478">
        <f>VLOOKUP(R478,counts!$W$79:$Z$81,4,FALSE)</f>
        <v>40</v>
      </c>
      <c r="AW478">
        <f t="shared" si="320"/>
        <v>400</v>
      </c>
      <c r="AX478">
        <f t="shared" si="321"/>
        <v>0</v>
      </c>
      <c r="AY478">
        <f t="shared" si="322"/>
        <v>2</v>
      </c>
      <c r="AZ478" t="str">
        <f t="shared" si="323"/>
        <v>Train</v>
      </c>
      <c r="BA478" t="str">
        <f t="shared" si="324"/>
        <v>0-17</v>
      </c>
      <c r="BB478" t="str">
        <f t="shared" si="325"/>
        <v>Blank</v>
      </c>
      <c r="BC478" t="str">
        <f t="shared" si="326"/>
        <v>21-30</v>
      </c>
      <c r="BD478" t="str">
        <f t="shared" si="327"/>
        <v>Blank</v>
      </c>
      <c r="BE478" t="str">
        <f t="shared" si="328"/>
        <v>male</v>
      </c>
      <c r="BF478" t="str">
        <f t="shared" si="329"/>
        <v>4, 5, 8</v>
      </c>
      <c r="BG478">
        <f t="shared" si="330"/>
        <v>1</v>
      </c>
      <c r="BH478" t="str">
        <f t="shared" si="331"/>
        <v>Q</v>
      </c>
      <c r="BI478">
        <f t="shared" si="332"/>
        <v>3</v>
      </c>
      <c r="BK478">
        <f t="shared" si="333"/>
        <v>-2.8350141766673408E-2</v>
      </c>
      <c r="BL478">
        <f t="shared" si="340"/>
        <v>-0.2148129459049134</v>
      </c>
      <c r="BM478">
        <f t="shared" si="341"/>
        <v>0</v>
      </c>
      <c r="BN478">
        <f t="shared" si="342"/>
        <v>-0.24005469764357676</v>
      </c>
      <c r="BO478">
        <f t="shared" si="343"/>
        <v>-1.1543150029727813</v>
      </c>
      <c r="BP478">
        <f t="shared" si="344"/>
        <v>-1.1249195374730028</v>
      </c>
      <c r="BQ478">
        <f t="shared" si="345"/>
        <v>0.44377010170938269</v>
      </c>
      <c r="BR478">
        <f t="shared" si="346"/>
        <v>-6.7126694900034548E-2</v>
      </c>
      <c r="BS478">
        <f t="shared" si="347"/>
        <v>-0.33933712916299258</v>
      </c>
      <c r="BT478">
        <f t="shared" si="334"/>
        <v>-0.52064632557427459</v>
      </c>
      <c r="BV478">
        <f t="shared" si="335"/>
        <v>-3.2457923736888663</v>
      </c>
      <c r="BW478">
        <f t="shared" si="336"/>
        <v>3.8937698922289876E-2</v>
      </c>
      <c r="BX478">
        <f t="shared" si="337"/>
        <v>3.7478377156475028E-2</v>
      </c>
      <c r="BY478">
        <f t="shared" si="338"/>
        <v>0.96252162284352494</v>
      </c>
      <c r="BZ478">
        <f t="shared" si="339"/>
        <v>-3.8198747780564694E-2</v>
      </c>
    </row>
    <row r="479" spans="1:78" x14ac:dyDescent="0.3">
      <c r="A479" t="s">
        <v>2821</v>
      </c>
      <c r="B479" t="s">
        <v>2838</v>
      </c>
      <c r="C479" t="s">
        <v>2849</v>
      </c>
      <c r="D479" t="s">
        <v>2838</v>
      </c>
      <c r="E479" t="s">
        <v>20</v>
      </c>
      <c r="F479" t="s">
        <v>2841</v>
      </c>
      <c r="G479">
        <v>1</v>
      </c>
      <c r="H479" t="s">
        <v>527</v>
      </c>
      <c r="I479">
        <v>3</v>
      </c>
      <c r="J479">
        <v>-3.7643689058441341</v>
      </c>
      <c r="K479">
        <v>-42.171718189759716</v>
      </c>
      <c r="L479">
        <v>40.172297072540438</v>
      </c>
      <c r="M479">
        <v>-33.757758935166962</v>
      </c>
      <c r="N479">
        <v>-108.67008854708662</v>
      </c>
      <c r="O479">
        <v>-259.56209067229281</v>
      </c>
      <c r="P479">
        <v>79.365382998232107</v>
      </c>
      <c r="Q479">
        <v>-11.405315820044242</v>
      </c>
      <c r="R479">
        <v>-67.960368165567971</v>
      </c>
      <c r="S479">
        <v>0</v>
      </c>
      <c r="T479">
        <v>2</v>
      </c>
      <c r="U479" t="s">
        <v>2818</v>
      </c>
      <c r="W479">
        <f t="shared" si="305"/>
        <v>-2.7638923151110589E-2</v>
      </c>
      <c r="X479">
        <f t="shared" si="306"/>
        <v>-0.21927540312111751</v>
      </c>
      <c r="Y479">
        <f t="shared" si="307"/>
        <v>-0.13299344140000791</v>
      </c>
      <c r="Z479">
        <f t="shared" si="308"/>
        <v>-0.24557244416175711</v>
      </c>
      <c r="AA479">
        <f t="shared" si="309"/>
        <v>-1.1909036060913412</v>
      </c>
      <c r="AB479">
        <f t="shared" si="310"/>
        <v>-1.1864971059581233</v>
      </c>
      <c r="AC479">
        <f t="shared" si="311"/>
        <v>0.54954038841540609</v>
      </c>
      <c r="AD479">
        <f t="shared" si="312"/>
        <v>-7.3677481834814665E-2</v>
      </c>
      <c r="AE479">
        <f t="shared" si="313"/>
        <v>-0.48361783291079313</v>
      </c>
      <c r="AF479">
        <f t="shared" si="314"/>
        <v>-0.5239687488631376</v>
      </c>
      <c r="AH479">
        <f t="shared" si="315"/>
        <v>-3.5346045990767969</v>
      </c>
      <c r="AI479">
        <f t="shared" si="316"/>
        <v>2.9170288668498297E-2</v>
      </c>
      <c r="AJ479">
        <f t="shared" si="317"/>
        <v>2.8343500574854054E-2</v>
      </c>
      <c r="AK479">
        <f t="shared" si="318"/>
        <v>0.97165649942514598</v>
      </c>
      <c r="AL479">
        <f t="shared" si="319"/>
        <v>-2.8752932633799383E-2</v>
      </c>
      <c r="AN479">
        <f>VLOOKUP(J479,counts!$W$8:$Z$13,4,FALSE)</f>
        <v>53</v>
      </c>
      <c r="AO479">
        <f>VLOOKUP(K479,counts!$W$17:$Z$23,4,FALSE)</f>
        <v>48</v>
      </c>
      <c r="AP479">
        <f>VLOOKUP(L479,counts!$W$27:$Z$33,4,FALSE)</f>
        <v>50</v>
      </c>
      <c r="AQ479">
        <f>VLOOKUP(M479,counts!$W$38:$Z$49,4,FALSE)</f>
        <v>47</v>
      </c>
      <c r="AR479">
        <f>VLOOKUP(N479,counts!$W$53:$Z$54,4,FALSE)</f>
        <v>20</v>
      </c>
      <c r="AS479">
        <f>VLOOKUP(O479,counts!$W$58:$Z$62,4,FALSE)</f>
        <v>20</v>
      </c>
      <c r="AT479">
        <f>VLOOKUP(P479,counts!$W$66:$Z$69,4,FALSE)</f>
        <v>70</v>
      </c>
      <c r="AU479">
        <f>VLOOKUP(Q479,counts!$W$73:$Z$75,4,FALSE)</f>
        <v>52</v>
      </c>
      <c r="AV479">
        <f>VLOOKUP(R479,counts!$W$79:$Z$81,4,FALSE)</f>
        <v>40</v>
      </c>
      <c r="AW479">
        <f t="shared" si="320"/>
        <v>400</v>
      </c>
      <c r="AX479">
        <f t="shared" si="321"/>
        <v>0</v>
      </c>
      <c r="AY479">
        <f t="shared" si="322"/>
        <v>2</v>
      </c>
      <c r="AZ479" t="str">
        <f t="shared" si="323"/>
        <v>Train</v>
      </c>
      <c r="BA479" t="str">
        <f t="shared" si="324"/>
        <v>0-17</v>
      </c>
      <c r="BB479" t="str">
        <f t="shared" si="325"/>
        <v>Blank</v>
      </c>
      <c r="BC479" t="str">
        <f t="shared" si="326"/>
        <v>21-30</v>
      </c>
      <c r="BD479" t="str">
        <f t="shared" si="327"/>
        <v>Blank</v>
      </c>
      <c r="BE479" t="str">
        <f t="shared" si="328"/>
        <v>male</v>
      </c>
      <c r="BF479" t="str">
        <f t="shared" si="329"/>
        <v>4, 5, 8</v>
      </c>
      <c r="BG479">
        <f t="shared" si="330"/>
        <v>1</v>
      </c>
      <c r="BH479" t="str">
        <f t="shared" si="331"/>
        <v>Q</v>
      </c>
      <c r="BI479">
        <f t="shared" si="332"/>
        <v>3</v>
      </c>
      <c r="BK479">
        <f t="shared" si="333"/>
        <v>-2.8350141766673408E-2</v>
      </c>
      <c r="BL479">
        <f t="shared" si="340"/>
        <v>-0.2148129459049134</v>
      </c>
      <c r="BM479">
        <f t="shared" si="341"/>
        <v>0</v>
      </c>
      <c r="BN479">
        <f t="shared" si="342"/>
        <v>-0.24005469764357676</v>
      </c>
      <c r="BO479">
        <f t="shared" si="343"/>
        <v>-1.1543150029727813</v>
      </c>
      <c r="BP479">
        <f t="shared" si="344"/>
        <v>-1.1249195374730028</v>
      </c>
      <c r="BQ479">
        <f t="shared" si="345"/>
        <v>0.44377010170938269</v>
      </c>
      <c r="BR479">
        <f t="shared" si="346"/>
        <v>-6.7126694900034548E-2</v>
      </c>
      <c r="BS479">
        <f t="shared" si="347"/>
        <v>-0.33933712916299258</v>
      </c>
      <c r="BT479">
        <f t="shared" si="334"/>
        <v>-0.52064632557427459</v>
      </c>
      <c r="BV479">
        <f t="shared" si="335"/>
        <v>-3.2457923736888663</v>
      </c>
      <c r="BW479">
        <f t="shared" si="336"/>
        <v>3.8937698922289876E-2</v>
      </c>
      <c r="BX479">
        <f t="shared" si="337"/>
        <v>3.7478377156475028E-2</v>
      </c>
      <c r="BY479">
        <f t="shared" si="338"/>
        <v>0.96252162284352494</v>
      </c>
      <c r="BZ479">
        <f t="shared" si="339"/>
        <v>-3.8198747780564694E-2</v>
      </c>
    </row>
    <row r="480" spans="1:78" x14ac:dyDescent="0.3">
      <c r="A480" t="s">
        <v>2811</v>
      </c>
      <c r="B480" t="s">
        <v>2838</v>
      </c>
      <c r="C480" t="s">
        <v>2850</v>
      </c>
      <c r="D480" t="s">
        <v>2838</v>
      </c>
      <c r="E480" t="s">
        <v>15</v>
      </c>
      <c r="F480">
        <v>1</v>
      </c>
      <c r="G480">
        <v>0</v>
      </c>
      <c r="H480" t="s">
        <v>2843</v>
      </c>
      <c r="I480">
        <v>3</v>
      </c>
      <c r="J480">
        <v>-13.385578549662212</v>
      </c>
      <c r="K480">
        <v>-42.171718189759716</v>
      </c>
      <c r="L480">
        <v>-9.6115457513775127</v>
      </c>
      <c r="M480">
        <v>-33.757758935166962</v>
      </c>
      <c r="N480">
        <v>151.41878811967541</v>
      </c>
      <c r="O480">
        <v>48.695090775187893</v>
      </c>
      <c r="P480">
        <v>-22.013681658285037</v>
      </c>
      <c r="Q480">
        <v>-22.422560732600829</v>
      </c>
      <c r="R480">
        <v>-67.960368165567971</v>
      </c>
      <c r="S480">
        <v>0</v>
      </c>
      <c r="T480">
        <v>2</v>
      </c>
      <c r="U480" t="s">
        <v>2818</v>
      </c>
      <c r="W480">
        <f t="shared" si="305"/>
        <v>-9.8280212731782335E-2</v>
      </c>
      <c r="X480">
        <f t="shared" si="306"/>
        <v>-0.21927540312111751</v>
      </c>
      <c r="Y480">
        <f t="shared" si="307"/>
        <v>3.1819752411496448E-2</v>
      </c>
      <c r="Z480">
        <f t="shared" si="308"/>
        <v>-0.24557244416175711</v>
      </c>
      <c r="AA480">
        <f t="shared" si="309"/>
        <v>1.6593819257225275</v>
      </c>
      <c r="AB480">
        <f t="shared" si="310"/>
        <v>0.222592537028351</v>
      </c>
      <c r="AC480">
        <f t="shared" si="311"/>
        <v>-0.15242674717787899</v>
      </c>
      <c r="AD480">
        <f t="shared" si="312"/>
        <v>-0.14484805481342802</v>
      </c>
      <c r="AE480">
        <f t="shared" si="313"/>
        <v>-0.48361783291079313</v>
      </c>
      <c r="AF480">
        <f t="shared" si="314"/>
        <v>-0.5239687488631376</v>
      </c>
      <c r="AH480">
        <f t="shared" si="315"/>
        <v>4.5804771382479958E-2</v>
      </c>
      <c r="AI480">
        <f t="shared" si="316"/>
        <v>1.0468700120201555</v>
      </c>
      <c r="AJ480">
        <f t="shared" si="317"/>
        <v>0.51144919114181975</v>
      </c>
      <c r="AK480">
        <f t="shared" si="318"/>
        <v>0.48855080885818025</v>
      </c>
      <c r="AL480">
        <f t="shared" si="319"/>
        <v>-0.71631180296286112</v>
      </c>
      <c r="AN480">
        <f>VLOOKUP(J480,counts!$W$8:$Z$13,4,FALSE)</f>
        <v>51</v>
      </c>
      <c r="AO480">
        <f>VLOOKUP(K480,counts!$W$17:$Z$23,4,FALSE)</f>
        <v>48</v>
      </c>
      <c r="AP480">
        <f>VLOOKUP(L480,counts!$W$27:$Z$33,4,FALSE)</f>
        <v>55</v>
      </c>
      <c r="AQ480">
        <f>VLOOKUP(M480,counts!$W$38:$Z$49,4,FALSE)</f>
        <v>47</v>
      </c>
      <c r="AR480">
        <f>VLOOKUP(N480,counts!$W$53:$Z$54,4,FALSE)</f>
        <v>102</v>
      </c>
      <c r="AS480">
        <f>VLOOKUP(O480,counts!$W$58:$Z$62,4,FALSE)</f>
        <v>61</v>
      </c>
      <c r="AT480">
        <f>VLOOKUP(P480,counts!$W$66:$Z$69,4,FALSE)</f>
        <v>50</v>
      </c>
      <c r="AU480">
        <f>VLOOKUP(Q480,counts!$W$73:$Z$75,4,FALSE)</f>
        <v>50</v>
      </c>
      <c r="AV480">
        <f>VLOOKUP(R480,counts!$W$79:$Z$81,4,FALSE)</f>
        <v>40</v>
      </c>
      <c r="AW480">
        <f t="shared" si="320"/>
        <v>504</v>
      </c>
      <c r="AX480">
        <f t="shared" si="321"/>
        <v>0</v>
      </c>
      <c r="AY480">
        <f t="shared" si="322"/>
        <v>2</v>
      </c>
      <c r="AZ480" t="str">
        <f t="shared" si="323"/>
        <v>Train</v>
      </c>
      <c r="BA480" t="str">
        <f t="shared" si="324"/>
        <v>41-50</v>
      </c>
      <c r="BB480" t="str">
        <f t="shared" si="325"/>
        <v>Blank</v>
      </c>
      <c r="BC480" t="str">
        <f t="shared" si="326"/>
        <v>11-20</v>
      </c>
      <c r="BD480" t="str">
        <f t="shared" si="327"/>
        <v>Blank</v>
      </c>
      <c r="BE480" t="str">
        <f t="shared" si="328"/>
        <v>female</v>
      </c>
      <c r="BF480">
        <f t="shared" si="329"/>
        <v>1</v>
      </c>
      <c r="BG480">
        <f t="shared" si="330"/>
        <v>0</v>
      </c>
      <c r="BH480" t="str">
        <f t="shared" si="331"/>
        <v>S, blank</v>
      </c>
      <c r="BI480">
        <f t="shared" si="332"/>
        <v>3</v>
      </c>
      <c r="BK480">
        <f t="shared" si="333"/>
        <v>-0.10080920839685074</v>
      </c>
      <c r="BL480">
        <f t="shared" si="340"/>
        <v>-0.2148129459049134</v>
      </c>
      <c r="BM480">
        <f t="shared" si="341"/>
        <v>0</v>
      </c>
      <c r="BN480">
        <f t="shared" si="342"/>
        <v>-0.24005469764357676</v>
      </c>
      <c r="BO480">
        <f t="shared" si="343"/>
        <v>1.608400077660413</v>
      </c>
      <c r="BP480">
        <f t="shared" si="344"/>
        <v>0.21104029039891525</v>
      </c>
      <c r="BQ480">
        <f t="shared" si="345"/>
        <v>-0.12308910231949276</v>
      </c>
      <c r="BR480">
        <f t="shared" si="346"/>
        <v>-0.13196937436222192</v>
      </c>
      <c r="BS480">
        <f t="shared" si="347"/>
        <v>-0.33933712916299258</v>
      </c>
      <c r="BT480">
        <f t="shared" si="334"/>
        <v>-0.52064632557427459</v>
      </c>
      <c r="BV480">
        <f t="shared" si="335"/>
        <v>0.14872158469500585</v>
      </c>
      <c r="BW480">
        <f t="shared" si="336"/>
        <v>1.160349885065453</v>
      </c>
      <c r="BX480">
        <f t="shared" si="337"/>
        <v>0.53711201740374448</v>
      </c>
      <c r="BY480">
        <f t="shared" si="338"/>
        <v>0.46288798259625552</v>
      </c>
      <c r="BZ480">
        <f t="shared" si="339"/>
        <v>-0.77027019240470873</v>
      </c>
    </row>
    <row r="481" spans="1:78" x14ac:dyDescent="0.3">
      <c r="A481" t="s">
        <v>2821</v>
      </c>
      <c r="B481" t="s">
        <v>2838</v>
      </c>
      <c r="C481" t="s">
        <v>2825</v>
      </c>
      <c r="D481" t="s">
        <v>2838</v>
      </c>
      <c r="E481" t="s">
        <v>20</v>
      </c>
      <c r="F481">
        <v>0</v>
      </c>
      <c r="G481">
        <v>0</v>
      </c>
      <c r="H481" t="s">
        <v>2843</v>
      </c>
      <c r="I481">
        <v>3</v>
      </c>
      <c r="J481">
        <v>-3.7643689058441341</v>
      </c>
      <c r="K481">
        <v>-42.171718189759716</v>
      </c>
      <c r="L481">
        <v>-82.840254641099079</v>
      </c>
      <c r="M481">
        <v>-33.757758935166962</v>
      </c>
      <c r="N481">
        <v>-108.67008854708662</v>
      </c>
      <c r="O481">
        <v>-14.754319664473872</v>
      </c>
      <c r="P481">
        <v>-22.013681658285037</v>
      </c>
      <c r="Q481">
        <v>-22.422560732600829</v>
      </c>
      <c r="R481">
        <v>-67.960368165567971</v>
      </c>
      <c r="S481">
        <v>0</v>
      </c>
      <c r="T481">
        <v>2</v>
      </c>
      <c r="U481" t="s">
        <v>2818</v>
      </c>
      <c r="W481">
        <f t="shared" si="305"/>
        <v>-2.7638923151110589E-2</v>
      </c>
      <c r="X481">
        <f t="shared" si="306"/>
        <v>-0.21927540312111751</v>
      </c>
      <c r="Y481">
        <f t="shared" si="307"/>
        <v>0.27424895647063957</v>
      </c>
      <c r="Z481">
        <f t="shared" si="308"/>
        <v>-0.24557244416175711</v>
      </c>
      <c r="AA481">
        <f t="shared" si="309"/>
        <v>-1.1909036060913412</v>
      </c>
      <c r="AB481">
        <f t="shared" si="310"/>
        <v>-6.7444200102322438E-2</v>
      </c>
      <c r="AC481">
        <f t="shared" si="311"/>
        <v>-0.15242674717787899</v>
      </c>
      <c r="AD481">
        <f t="shared" si="312"/>
        <v>-0.14484805481342802</v>
      </c>
      <c r="AE481">
        <f t="shared" si="313"/>
        <v>-0.48361783291079313</v>
      </c>
      <c r="AF481">
        <f t="shared" si="314"/>
        <v>-0.5239687488631376</v>
      </c>
      <c r="AH481">
        <f t="shared" si="315"/>
        <v>-2.7814470039222474</v>
      </c>
      <c r="AI481">
        <f t="shared" si="316"/>
        <v>6.1948802331281839E-2</v>
      </c>
      <c r="AJ481">
        <f t="shared" si="317"/>
        <v>5.8335017841996219E-2</v>
      </c>
      <c r="AK481">
        <f t="shared" si="318"/>
        <v>0.94166498215800376</v>
      </c>
      <c r="AL481">
        <f t="shared" si="319"/>
        <v>-6.0105712930062505E-2</v>
      </c>
      <c r="AN481">
        <f>VLOOKUP(J481,counts!$W$8:$Z$13,4,FALSE)</f>
        <v>53</v>
      </c>
      <c r="AO481">
        <f>VLOOKUP(K481,counts!$W$17:$Z$23,4,FALSE)</f>
        <v>48</v>
      </c>
      <c r="AP481">
        <f>VLOOKUP(L481,counts!$W$27:$Z$33,4,FALSE)</f>
        <v>62</v>
      </c>
      <c r="AQ481">
        <f>VLOOKUP(M481,counts!$W$38:$Z$49,4,FALSE)</f>
        <v>47</v>
      </c>
      <c r="AR481">
        <f>VLOOKUP(N481,counts!$W$53:$Z$54,4,FALSE)</f>
        <v>20</v>
      </c>
      <c r="AS481">
        <f>VLOOKUP(O481,counts!$W$58:$Z$62,4,FALSE)</f>
        <v>52</v>
      </c>
      <c r="AT481">
        <f>VLOOKUP(P481,counts!$W$66:$Z$69,4,FALSE)</f>
        <v>50</v>
      </c>
      <c r="AU481">
        <f>VLOOKUP(Q481,counts!$W$73:$Z$75,4,FALSE)</f>
        <v>50</v>
      </c>
      <c r="AV481">
        <f>VLOOKUP(R481,counts!$W$79:$Z$81,4,FALSE)</f>
        <v>40</v>
      </c>
      <c r="AW481">
        <f t="shared" si="320"/>
        <v>422</v>
      </c>
      <c r="AX481">
        <f t="shared" si="321"/>
        <v>0</v>
      </c>
      <c r="AY481">
        <f t="shared" si="322"/>
        <v>2</v>
      </c>
      <c r="AZ481" t="str">
        <f t="shared" si="323"/>
        <v>Train</v>
      </c>
      <c r="BA481" t="str">
        <f t="shared" si="324"/>
        <v>0-17</v>
      </c>
      <c r="BB481" t="str">
        <f t="shared" si="325"/>
        <v>Blank</v>
      </c>
      <c r="BC481" t="str">
        <f t="shared" si="326"/>
        <v>0-10</v>
      </c>
      <c r="BD481" t="str">
        <f t="shared" si="327"/>
        <v>Blank</v>
      </c>
      <c r="BE481" t="str">
        <f t="shared" si="328"/>
        <v>male</v>
      </c>
      <c r="BF481">
        <f t="shared" si="329"/>
        <v>0</v>
      </c>
      <c r="BG481">
        <f t="shared" si="330"/>
        <v>0</v>
      </c>
      <c r="BH481" t="str">
        <f t="shared" si="331"/>
        <v>S, blank</v>
      </c>
      <c r="BI481">
        <f t="shared" si="332"/>
        <v>3</v>
      </c>
      <c r="BK481">
        <f t="shared" si="333"/>
        <v>-2.8350141766673408E-2</v>
      </c>
      <c r="BL481">
        <f t="shared" si="340"/>
        <v>-0.2148129459049134</v>
      </c>
      <c r="BM481">
        <f t="shared" si="341"/>
        <v>0</v>
      </c>
      <c r="BN481">
        <f t="shared" si="342"/>
        <v>-0.24005469764357676</v>
      </c>
      <c r="BO481">
        <f t="shared" si="343"/>
        <v>-1.1543150029727813</v>
      </c>
      <c r="BP481">
        <f t="shared" si="344"/>
        <v>-6.3943938845999151E-2</v>
      </c>
      <c r="BQ481">
        <f t="shared" si="345"/>
        <v>-0.12308910231949276</v>
      </c>
      <c r="BR481">
        <f t="shared" si="346"/>
        <v>-0.13196937436222192</v>
      </c>
      <c r="BS481">
        <f t="shared" si="347"/>
        <v>-0.33933712916299258</v>
      </c>
      <c r="BT481">
        <f t="shared" si="334"/>
        <v>-0.52064632557427459</v>
      </c>
      <c r="BV481">
        <f t="shared" si="335"/>
        <v>-2.8165186585529263</v>
      </c>
      <c r="BW481">
        <f t="shared" si="336"/>
        <v>5.9813812971519865E-2</v>
      </c>
      <c r="BX481">
        <f t="shared" si="337"/>
        <v>5.6438038681353962E-2</v>
      </c>
      <c r="BY481">
        <f t="shared" si="338"/>
        <v>0.943561961318646</v>
      </c>
      <c r="BZ481">
        <f t="shared" si="339"/>
        <v>-5.8093244555959045E-2</v>
      </c>
    </row>
    <row r="482" spans="1:78" x14ac:dyDescent="0.3">
      <c r="A482" t="s">
        <v>2821</v>
      </c>
      <c r="B482" t="s">
        <v>2838</v>
      </c>
      <c r="C482" t="s">
        <v>2849</v>
      </c>
      <c r="D482" t="s">
        <v>2838</v>
      </c>
      <c r="E482" t="s">
        <v>15</v>
      </c>
      <c r="F482">
        <v>1</v>
      </c>
      <c r="G482">
        <v>1</v>
      </c>
      <c r="H482" t="s">
        <v>2843</v>
      </c>
      <c r="I482">
        <v>3</v>
      </c>
      <c r="J482">
        <v>-3.7643689058441341</v>
      </c>
      <c r="K482">
        <v>-42.171718189759716</v>
      </c>
      <c r="L482">
        <v>40.172297072540438</v>
      </c>
      <c r="M482">
        <v>-33.757758935166962</v>
      </c>
      <c r="N482">
        <v>151.41878811967541</v>
      </c>
      <c r="O482">
        <v>48.695090775187893</v>
      </c>
      <c r="P482">
        <v>79.365382998232107</v>
      </c>
      <c r="Q482">
        <v>-22.422560732600829</v>
      </c>
      <c r="R482">
        <v>-67.960368165567971</v>
      </c>
      <c r="S482">
        <v>0</v>
      </c>
      <c r="T482">
        <v>2</v>
      </c>
      <c r="U482" t="s">
        <v>2818</v>
      </c>
      <c r="W482">
        <f t="shared" si="305"/>
        <v>-2.7638923151110589E-2</v>
      </c>
      <c r="X482">
        <f t="shared" si="306"/>
        <v>-0.21927540312111751</v>
      </c>
      <c r="Y482">
        <f t="shared" si="307"/>
        <v>-0.13299344140000791</v>
      </c>
      <c r="Z482">
        <f t="shared" si="308"/>
        <v>-0.24557244416175711</v>
      </c>
      <c r="AA482">
        <f t="shared" si="309"/>
        <v>1.6593819257225275</v>
      </c>
      <c r="AB482">
        <f t="shared" si="310"/>
        <v>0.222592537028351</v>
      </c>
      <c r="AC482">
        <f t="shared" si="311"/>
        <v>0.54954038841540609</v>
      </c>
      <c r="AD482">
        <f t="shared" si="312"/>
        <v>-0.14484805481342802</v>
      </c>
      <c r="AE482">
        <f t="shared" si="313"/>
        <v>-0.48361783291079313</v>
      </c>
      <c r="AF482">
        <f t="shared" si="314"/>
        <v>-0.5239687488631376</v>
      </c>
      <c r="AH482">
        <f t="shared" si="315"/>
        <v>0.65360000274493257</v>
      </c>
      <c r="AI482">
        <f t="shared" si="316"/>
        <v>1.9224492088885725</v>
      </c>
      <c r="AJ482">
        <f t="shared" si="317"/>
        <v>0.65782125589778617</v>
      </c>
      <c r="AK482">
        <f t="shared" si="318"/>
        <v>0.34217874410221383</v>
      </c>
      <c r="AL482">
        <f t="shared" si="319"/>
        <v>-1.0724220348763907</v>
      </c>
      <c r="AN482">
        <f>VLOOKUP(J482,counts!$W$8:$Z$13,4,FALSE)</f>
        <v>53</v>
      </c>
      <c r="AO482">
        <f>VLOOKUP(K482,counts!$W$17:$Z$23,4,FALSE)</f>
        <v>48</v>
      </c>
      <c r="AP482">
        <f>VLOOKUP(L482,counts!$W$27:$Z$33,4,FALSE)</f>
        <v>50</v>
      </c>
      <c r="AQ482">
        <f>VLOOKUP(M482,counts!$W$38:$Z$49,4,FALSE)</f>
        <v>47</v>
      </c>
      <c r="AR482">
        <f>VLOOKUP(N482,counts!$W$53:$Z$54,4,FALSE)</f>
        <v>102</v>
      </c>
      <c r="AS482">
        <f>VLOOKUP(O482,counts!$W$58:$Z$62,4,FALSE)</f>
        <v>61</v>
      </c>
      <c r="AT482">
        <f>VLOOKUP(P482,counts!$W$66:$Z$69,4,FALSE)</f>
        <v>70</v>
      </c>
      <c r="AU482">
        <f>VLOOKUP(Q482,counts!$W$73:$Z$75,4,FALSE)</f>
        <v>50</v>
      </c>
      <c r="AV482">
        <f>VLOOKUP(R482,counts!$W$79:$Z$81,4,FALSE)</f>
        <v>40</v>
      </c>
      <c r="AW482">
        <f t="shared" si="320"/>
        <v>521</v>
      </c>
      <c r="AX482">
        <f t="shared" si="321"/>
        <v>0</v>
      </c>
      <c r="AY482">
        <f t="shared" si="322"/>
        <v>2</v>
      </c>
      <c r="AZ482" t="str">
        <f t="shared" si="323"/>
        <v>Train</v>
      </c>
      <c r="BA482" t="str">
        <f t="shared" si="324"/>
        <v>0-17</v>
      </c>
      <c r="BB482" t="str">
        <f t="shared" si="325"/>
        <v>Blank</v>
      </c>
      <c r="BC482" t="str">
        <f t="shared" si="326"/>
        <v>21-30</v>
      </c>
      <c r="BD482" t="str">
        <f t="shared" si="327"/>
        <v>Blank</v>
      </c>
      <c r="BE482" t="str">
        <f t="shared" si="328"/>
        <v>female</v>
      </c>
      <c r="BF482">
        <f t="shared" si="329"/>
        <v>1</v>
      </c>
      <c r="BG482">
        <f t="shared" si="330"/>
        <v>1</v>
      </c>
      <c r="BH482" t="str">
        <f t="shared" si="331"/>
        <v>S, blank</v>
      </c>
      <c r="BI482">
        <f t="shared" si="332"/>
        <v>3</v>
      </c>
      <c r="BK482">
        <f t="shared" si="333"/>
        <v>-2.8350141766673408E-2</v>
      </c>
      <c r="BL482">
        <f t="shared" si="340"/>
        <v>-0.2148129459049134</v>
      </c>
      <c r="BM482">
        <f t="shared" si="341"/>
        <v>0</v>
      </c>
      <c r="BN482">
        <f t="shared" si="342"/>
        <v>-0.24005469764357676</v>
      </c>
      <c r="BO482">
        <f t="shared" si="343"/>
        <v>1.608400077660413</v>
      </c>
      <c r="BP482">
        <f t="shared" si="344"/>
        <v>0.21104029039891525</v>
      </c>
      <c r="BQ482">
        <f t="shared" si="345"/>
        <v>0.44377010170938269</v>
      </c>
      <c r="BR482">
        <f t="shared" si="346"/>
        <v>-0.13196937436222192</v>
      </c>
      <c r="BS482">
        <f t="shared" si="347"/>
        <v>-0.33933712916299258</v>
      </c>
      <c r="BT482">
        <f t="shared" si="334"/>
        <v>-0.52064632557427459</v>
      </c>
      <c r="BV482">
        <f t="shared" si="335"/>
        <v>0.78803985535405841</v>
      </c>
      <c r="BW482">
        <f t="shared" si="336"/>
        <v>2.1990816806923297</v>
      </c>
      <c r="BX482">
        <f t="shared" si="337"/>
        <v>0.68741029463693315</v>
      </c>
      <c r="BY482">
        <f t="shared" si="338"/>
        <v>0.31258970536306685</v>
      </c>
      <c r="BZ482">
        <f t="shared" si="339"/>
        <v>-1.1628637938368911</v>
      </c>
    </row>
    <row r="483" spans="1:78" x14ac:dyDescent="0.3">
      <c r="A483" t="s">
        <v>2821</v>
      </c>
      <c r="B483" t="s">
        <v>2838</v>
      </c>
      <c r="C483" t="s">
        <v>2825</v>
      </c>
      <c r="D483" t="s">
        <v>2838</v>
      </c>
      <c r="E483" t="s">
        <v>20</v>
      </c>
      <c r="F483">
        <v>0</v>
      </c>
      <c r="G483">
        <v>0</v>
      </c>
      <c r="H483" t="s">
        <v>527</v>
      </c>
      <c r="I483">
        <v>3</v>
      </c>
      <c r="J483">
        <v>-3.7643689058441341</v>
      </c>
      <c r="K483">
        <v>-42.171718189759716</v>
      </c>
      <c r="L483">
        <v>-82.840254641099079</v>
      </c>
      <c r="M483">
        <v>-33.757758935166962</v>
      </c>
      <c r="N483">
        <v>-108.67008854708662</v>
      </c>
      <c r="O483">
        <v>-14.754319664473872</v>
      </c>
      <c r="P483">
        <v>-22.013681658285037</v>
      </c>
      <c r="Q483">
        <v>-11.405315820044242</v>
      </c>
      <c r="R483">
        <v>-67.960368165567971</v>
      </c>
      <c r="S483">
        <v>1</v>
      </c>
      <c r="T483">
        <v>2</v>
      </c>
      <c r="U483" t="s">
        <v>2818</v>
      </c>
      <c r="W483">
        <f t="shared" si="305"/>
        <v>-2.7638923151110589E-2</v>
      </c>
      <c r="X483">
        <f t="shared" si="306"/>
        <v>-0.21927540312111751</v>
      </c>
      <c r="Y483">
        <f t="shared" si="307"/>
        <v>0.27424895647063957</v>
      </c>
      <c r="Z483">
        <f t="shared" si="308"/>
        <v>-0.24557244416175711</v>
      </c>
      <c r="AA483">
        <f t="shared" si="309"/>
        <v>-1.1909036060913412</v>
      </c>
      <c r="AB483">
        <f t="shared" si="310"/>
        <v>-6.7444200102322438E-2</v>
      </c>
      <c r="AC483">
        <f t="shared" si="311"/>
        <v>-0.15242674717787899</v>
      </c>
      <c r="AD483">
        <f t="shared" si="312"/>
        <v>-7.3677481834814665E-2</v>
      </c>
      <c r="AE483">
        <f t="shared" si="313"/>
        <v>-0.48361783291079313</v>
      </c>
      <c r="AF483">
        <f t="shared" si="314"/>
        <v>-0.5239687488631376</v>
      </c>
      <c r="AH483">
        <f t="shared" si="315"/>
        <v>-2.710276430943634</v>
      </c>
      <c r="AI483">
        <f t="shared" si="316"/>
        <v>6.6518416424689988E-2</v>
      </c>
      <c r="AJ483">
        <f t="shared" si="317"/>
        <v>6.2369683823820826E-2</v>
      </c>
      <c r="AK483">
        <f t="shared" si="318"/>
        <v>6.2369683823820826E-2</v>
      </c>
      <c r="AL483">
        <f t="shared" si="319"/>
        <v>-2.7746759578200972</v>
      </c>
      <c r="AN483">
        <f>VLOOKUP(J483,counts!$W$8:$Z$13,4,FALSE)</f>
        <v>53</v>
      </c>
      <c r="AO483">
        <f>VLOOKUP(K483,counts!$W$17:$Z$23,4,FALSE)</f>
        <v>48</v>
      </c>
      <c r="AP483">
        <f>VLOOKUP(L483,counts!$W$27:$Z$33,4,FALSE)</f>
        <v>62</v>
      </c>
      <c r="AQ483">
        <f>VLOOKUP(M483,counts!$W$38:$Z$49,4,FALSE)</f>
        <v>47</v>
      </c>
      <c r="AR483">
        <f>VLOOKUP(N483,counts!$W$53:$Z$54,4,FALSE)</f>
        <v>20</v>
      </c>
      <c r="AS483">
        <f>VLOOKUP(O483,counts!$W$58:$Z$62,4,FALSE)</f>
        <v>52</v>
      </c>
      <c r="AT483">
        <f>VLOOKUP(P483,counts!$W$66:$Z$69,4,FALSE)</f>
        <v>50</v>
      </c>
      <c r="AU483">
        <f>VLOOKUP(Q483,counts!$W$73:$Z$75,4,FALSE)</f>
        <v>52</v>
      </c>
      <c r="AV483">
        <f>VLOOKUP(R483,counts!$W$79:$Z$81,4,FALSE)</f>
        <v>40</v>
      </c>
      <c r="AW483">
        <f t="shared" si="320"/>
        <v>424</v>
      </c>
      <c r="AX483">
        <f t="shared" si="321"/>
        <v>1</v>
      </c>
      <c r="AY483">
        <f t="shared" si="322"/>
        <v>2</v>
      </c>
      <c r="AZ483" t="str">
        <f t="shared" si="323"/>
        <v>Train</v>
      </c>
      <c r="BA483" t="str">
        <f t="shared" si="324"/>
        <v>0-17</v>
      </c>
      <c r="BB483" t="str">
        <f t="shared" si="325"/>
        <v>Blank</v>
      </c>
      <c r="BC483" t="str">
        <f t="shared" si="326"/>
        <v>0-10</v>
      </c>
      <c r="BD483" t="str">
        <f t="shared" si="327"/>
        <v>Blank</v>
      </c>
      <c r="BE483" t="str">
        <f t="shared" si="328"/>
        <v>male</v>
      </c>
      <c r="BF483">
        <f t="shared" si="329"/>
        <v>0</v>
      </c>
      <c r="BG483">
        <f t="shared" si="330"/>
        <v>0</v>
      </c>
      <c r="BH483" t="str">
        <f t="shared" si="331"/>
        <v>Q</v>
      </c>
      <c r="BI483">
        <f t="shared" si="332"/>
        <v>3</v>
      </c>
      <c r="BK483">
        <f t="shared" si="333"/>
        <v>-2.8350141766673408E-2</v>
      </c>
      <c r="BL483">
        <f t="shared" si="340"/>
        <v>-0.2148129459049134</v>
      </c>
      <c r="BM483">
        <f t="shared" si="341"/>
        <v>0</v>
      </c>
      <c r="BN483">
        <f t="shared" si="342"/>
        <v>-0.24005469764357676</v>
      </c>
      <c r="BO483">
        <f t="shared" si="343"/>
        <v>-1.1543150029727813</v>
      </c>
      <c r="BP483">
        <f t="shared" si="344"/>
        <v>-6.3943938845999151E-2</v>
      </c>
      <c r="BQ483">
        <f t="shared" si="345"/>
        <v>-0.12308910231949276</v>
      </c>
      <c r="BR483">
        <f t="shared" si="346"/>
        <v>-6.7126694900034548E-2</v>
      </c>
      <c r="BS483">
        <f t="shared" si="347"/>
        <v>-0.33933712916299258</v>
      </c>
      <c r="BT483">
        <f t="shared" si="334"/>
        <v>-0.52064632557427459</v>
      </c>
      <c r="BV483">
        <f t="shared" si="335"/>
        <v>-2.7516759790907388</v>
      </c>
      <c r="BW483">
        <f t="shared" si="336"/>
        <v>6.3820809181545632E-2</v>
      </c>
      <c r="BX483">
        <f t="shared" si="337"/>
        <v>5.9992066925863584E-2</v>
      </c>
      <c r="BY483">
        <f t="shared" si="338"/>
        <v>5.9992066925863584E-2</v>
      </c>
      <c r="BZ483">
        <f t="shared" si="339"/>
        <v>-2.8135429434038675</v>
      </c>
    </row>
    <row r="484" spans="1:78" x14ac:dyDescent="0.3">
      <c r="A484" t="s">
        <v>2821</v>
      </c>
      <c r="B484" t="s">
        <v>2838</v>
      </c>
      <c r="C484" t="s">
        <v>2849</v>
      </c>
      <c r="D484" t="s">
        <v>2838</v>
      </c>
      <c r="E484" t="s">
        <v>20</v>
      </c>
      <c r="F484">
        <v>0</v>
      </c>
      <c r="G484">
        <v>0</v>
      </c>
      <c r="H484" t="s">
        <v>527</v>
      </c>
      <c r="I484">
        <v>3</v>
      </c>
      <c r="J484">
        <v>-3.7643689058441341</v>
      </c>
      <c r="K484">
        <v>-42.171718189759716</v>
      </c>
      <c r="L484">
        <v>40.172297072540438</v>
      </c>
      <c r="M484">
        <v>-33.757758935166962</v>
      </c>
      <c r="N484">
        <v>-108.67008854708662</v>
      </c>
      <c r="O484">
        <v>-14.754319664473872</v>
      </c>
      <c r="P484">
        <v>-22.013681658285037</v>
      </c>
      <c r="Q484">
        <v>-11.405315820044242</v>
      </c>
      <c r="R484">
        <v>-67.960368165567971</v>
      </c>
      <c r="S484">
        <v>0</v>
      </c>
      <c r="T484">
        <v>2</v>
      </c>
      <c r="U484" t="s">
        <v>2818</v>
      </c>
      <c r="W484">
        <f t="shared" si="305"/>
        <v>-2.7638923151110589E-2</v>
      </c>
      <c r="X484">
        <f t="shared" si="306"/>
        <v>-0.21927540312111751</v>
      </c>
      <c r="Y484">
        <f t="shared" si="307"/>
        <v>-0.13299344140000791</v>
      </c>
      <c r="Z484">
        <f t="shared" si="308"/>
        <v>-0.24557244416175711</v>
      </c>
      <c r="AA484">
        <f t="shared" si="309"/>
        <v>-1.1909036060913412</v>
      </c>
      <c r="AB484">
        <f t="shared" si="310"/>
        <v>-6.7444200102322438E-2</v>
      </c>
      <c r="AC484">
        <f t="shared" si="311"/>
        <v>-0.15242674717787899</v>
      </c>
      <c r="AD484">
        <f t="shared" si="312"/>
        <v>-7.3677481834814665E-2</v>
      </c>
      <c r="AE484">
        <f t="shared" si="313"/>
        <v>-0.48361783291079313</v>
      </c>
      <c r="AF484">
        <f t="shared" si="314"/>
        <v>-0.5239687488631376</v>
      </c>
      <c r="AH484">
        <f t="shared" si="315"/>
        <v>-3.1175188288142808</v>
      </c>
      <c r="AI484">
        <f t="shared" si="316"/>
        <v>4.4266865946513356E-2</v>
      </c>
      <c r="AJ484">
        <f t="shared" si="317"/>
        <v>4.2390376818468044E-2</v>
      </c>
      <c r="AK484">
        <f t="shared" si="318"/>
        <v>0.95760962318153198</v>
      </c>
      <c r="AL484">
        <f t="shared" si="319"/>
        <v>-4.3315075518261588E-2</v>
      </c>
      <c r="AN484">
        <f>VLOOKUP(J484,counts!$W$8:$Z$13,4,FALSE)</f>
        <v>53</v>
      </c>
      <c r="AO484">
        <f>VLOOKUP(K484,counts!$W$17:$Z$23,4,FALSE)</f>
        <v>48</v>
      </c>
      <c r="AP484">
        <f>VLOOKUP(L484,counts!$W$27:$Z$33,4,FALSE)</f>
        <v>50</v>
      </c>
      <c r="AQ484">
        <f>VLOOKUP(M484,counts!$W$38:$Z$49,4,FALSE)</f>
        <v>47</v>
      </c>
      <c r="AR484">
        <f>VLOOKUP(N484,counts!$W$53:$Z$54,4,FALSE)</f>
        <v>20</v>
      </c>
      <c r="AS484">
        <f>VLOOKUP(O484,counts!$W$58:$Z$62,4,FALSE)</f>
        <v>52</v>
      </c>
      <c r="AT484">
        <f>VLOOKUP(P484,counts!$W$66:$Z$69,4,FALSE)</f>
        <v>50</v>
      </c>
      <c r="AU484">
        <f>VLOOKUP(Q484,counts!$W$73:$Z$75,4,FALSE)</f>
        <v>52</v>
      </c>
      <c r="AV484">
        <f>VLOOKUP(R484,counts!$W$79:$Z$81,4,FALSE)</f>
        <v>40</v>
      </c>
      <c r="AW484">
        <f t="shared" si="320"/>
        <v>412</v>
      </c>
      <c r="AX484">
        <f t="shared" si="321"/>
        <v>0</v>
      </c>
      <c r="AY484">
        <f t="shared" si="322"/>
        <v>2</v>
      </c>
      <c r="AZ484" t="str">
        <f t="shared" si="323"/>
        <v>Train</v>
      </c>
      <c r="BA484" t="str">
        <f t="shared" si="324"/>
        <v>0-17</v>
      </c>
      <c r="BB484" t="str">
        <f t="shared" si="325"/>
        <v>Blank</v>
      </c>
      <c r="BC484" t="str">
        <f t="shared" si="326"/>
        <v>21-30</v>
      </c>
      <c r="BD484" t="str">
        <f t="shared" si="327"/>
        <v>Blank</v>
      </c>
      <c r="BE484" t="str">
        <f t="shared" si="328"/>
        <v>male</v>
      </c>
      <c r="BF484">
        <f t="shared" si="329"/>
        <v>0</v>
      </c>
      <c r="BG484">
        <f t="shared" si="330"/>
        <v>0</v>
      </c>
      <c r="BH484" t="str">
        <f t="shared" si="331"/>
        <v>Q</v>
      </c>
      <c r="BI484">
        <f t="shared" si="332"/>
        <v>3</v>
      </c>
      <c r="BK484">
        <f t="shared" si="333"/>
        <v>-2.8350141766673408E-2</v>
      </c>
      <c r="BL484">
        <f t="shared" si="340"/>
        <v>-0.2148129459049134</v>
      </c>
      <c r="BM484">
        <f t="shared" si="341"/>
        <v>0</v>
      </c>
      <c r="BN484">
        <f t="shared" si="342"/>
        <v>-0.24005469764357676</v>
      </c>
      <c r="BO484">
        <f t="shared" si="343"/>
        <v>-1.1543150029727813</v>
      </c>
      <c r="BP484">
        <f t="shared" si="344"/>
        <v>-6.3943938845999151E-2</v>
      </c>
      <c r="BQ484">
        <f t="shared" si="345"/>
        <v>-0.12308910231949276</v>
      </c>
      <c r="BR484">
        <f t="shared" si="346"/>
        <v>-6.7126694900034548E-2</v>
      </c>
      <c r="BS484">
        <f t="shared" si="347"/>
        <v>-0.33933712916299258</v>
      </c>
      <c r="BT484">
        <f t="shared" si="334"/>
        <v>-0.52064632557427459</v>
      </c>
      <c r="BV484">
        <f t="shared" si="335"/>
        <v>-2.7516759790907388</v>
      </c>
      <c r="BW484">
        <f t="shared" si="336"/>
        <v>6.3820809181545632E-2</v>
      </c>
      <c r="BX484">
        <f t="shared" si="337"/>
        <v>5.9992066925863584E-2</v>
      </c>
      <c r="BY484">
        <f t="shared" si="338"/>
        <v>0.94000793307413644</v>
      </c>
      <c r="BZ484">
        <f t="shared" si="339"/>
        <v>-6.1866964313128672E-2</v>
      </c>
    </row>
    <row r="485" spans="1:78" x14ac:dyDescent="0.3">
      <c r="A485" t="s">
        <v>2821</v>
      </c>
      <c r="B485" t="s">
        <v>2838</v>
      </c>
      <c r="C485" t="s">
        <v>2825</v>
      </c>
      <c r="D485" t="s">
        <v>2838</v>
      </c>
      <c r="E485" t="s">
        <v>20</v>
      </c>
      <c r="F485">
        <v>0</v>
      </c>
      <c r="G485">
        <v>0</v>
      </c>
      <c r="H485" t="s">
        <v>44</v>
      </c>
      <c r="I485">
        <v>3</v>
      </c>
      <c r="J485">
        <v>-3.7643689058441341</v>
      </c>
      <c r="K485">
        <v>-42.171718189759716</v>
      </c>
      <c r="L485">
        <v>-82.840254641099079</v>
      </c>
      <c r="M485">
        <v>-33.757758935166962</v>
      </c>
      <c r="N485">
        <v>-108.67008854708662</v>
      </c>
      <c r="O485">
        <v>-14.754319664473872</v>
      </c>
      <c r="P485">
        <v>-22.013681658285037</v>
      </c>
      <c r="Q485">
        <v>72.444458573419169</v>
      </c>
      <c r="R485">
        <v>-67.960368165567971</v>
      </c>
      <c r="S485">
        <v>0</v>
      </c>
      <c r="T485">
        <v>2</v>
      </c>
      <c r="U485" t="s">
        <v>2818</v>
      </c>
      <c r="W485">
        <f t="shared" si="305"/>
        <v>-2.7638923151110589E-2</v>
      </c>
      <c r="X485">
        <f t="shared" si="306"/>
        <v>-0.21927540312111751</v>
      </c>
      <c r="Y485">
        <f t="shared" si="307"/>
        <v>0.27424895647063957</v>
      </c>
      <c r="Z485">
        <f t="shared" si="308"/>
        <v>-0.24557244416175711</v>
      </c>
      <c r="AA485">
        <f t="shared" si="309"/>
        <v>-1.1909036060913412</v>
      </c>
      <c r="AB485">
        <f t="shared" si="310"/>
        <v>-6.7444200102322438E-2</v>
      </c>
      <c r="AC485">
        <f t="shared" si="311"/>
        <v>-0.15242674717787899</v>
      </c>
      <c r="AD485">
        <f t="shared" si="312"/>
        <v>0.46798575022321215</v>
      </c>
      <c r="AE485">
        <f t="shared" si="313"/>
        <v>-0.48361783291079313</v>
      </c>
      <c r="AF485">
        <f t="shared" si="314"/>
        <v>-0.5239687488631376</v>
      </c>
      <c r="AH485">
        <f t="shared" si="315"/>
        <v>-2.1686131988856072</v>
      </c>
      <c r="AI485">
        <f t="shared" si="316"/>
        <v>0.1143360684021648</v>
      </c>
      <c r="AJ485">
        <f t="shared" si="317"/>
        <v>0.10260465549330205</v>
      </c>
      <c r="AK485">
        <f t="shared" si="318"/>
        <v>0.897395344506698</v>
      </c>
      <c r="AL485">
        <f t="shared" si="319"/>
        <v>-0.1082587732109002</v>
      </c>
      <c r="AN485">
        <f>VLOOKUP(J485,counts!$W$8:$Z$13,4,FALSE)</f>
        <v>53</v>
      </c>
      <c r="AO485">
        <f>VLOOKUP(K485,counts!$W$17:$Z$23,4,FALSE)</f>
        <v>48</v>
      </c>
      <c r="AP485">
        <f>VLOOKUP(L485,counts!$W$27:$Z$33,4,FALSE)</f>
        <v>62</v>
      </c>
      <c r="AQ485">
        <f>VLOOKUP(M485,counts!$W$38:$Z$49,4,FALSE)</f>
        <v>47</v>
      </c>
      <c r="AR485">
        <f>VLOOKUP(N485,counts!$W$53:$Z$54,4,FALSE)</f>
        <v>20</v>
      </c>
      <c r="AS485">
        <f>VLOOKUP(O485,counts!$W$58:$Z$62,4,FALSE)</f>
        <v>52</v>
      </c>
      <c r="AT485">
        <f>VLOOKUP(P485,counts!$W$66:$Z$69,4,FALSE)</f>
        <v>50</v>
      </c>
      <c r="AU485">
        <f>VLOOKUP(Q485,counts!$W$73:$Z$75,4,FALSE)</f>
        <v>68</v>
      </c>
      <c r="AV485">
        <f>VLOOKUP(R485,counts!$W$79:$Z$81,4,FALSE)</f>
        <v>40</v>
      </c>
      <c r="AW485">
        <f t="shared" si="320"/>
        <v>440</v>
      </c>
      <c r="AX485">
        <f t="shared" si="321"/>
        <v>0</v>
      </c>
      <c r="AY485">
        <f t="shared" si="322"/>
        <v>2</v>
      </c>
      <c r="AZ485" t="str">
        <f t="shared" si="323"/>
        <v>Train</v>
      </c>
      <c r="BA485" t="str">
        <f t="shared" si="324"/>
        <v>0-17</v>
      </c>
      <c r="BB485" t="str">
        <f t="shared" si="325"/>
        <v>Blank</v>
      </c>
      <c r="BC485" t="str">
        <f t="shared" si="326"/>
        <v>0-10</v>
      </c>
      <c r="BD485" t="str">
        <f t="shared" si="327"/>
        <v>Blank</v>
      </c>
      <c r="BE485" t="str">
        <f t="shared" si="328"/>
        <v>male</v>
      </c>
      <c r="BF485">
        <f t="shared" si="329"/>
        <v>0</v>
      </c>
      <c r="BG485">
        <f t="shared" si="330"/>
        <v>0</v>
      </c>
      <c r="BH485" t="str">
        <f t="shared" si="331"/>
        <v>C</v>
      </c>
      <c r="BI485">
        <f t="shared" si="332"/>
        <v>3</v>
      </c>
      <c r="BK485">
        <f t="shared" si="333"/>
        <v>-2.8350141766673408E-2</v>
      </c>
      <c r="BL485">
        <f t="shared" si="340"/>
        <v>-0.2148129459049134</v>
      </c>
      <c r="BM485">
        <f t="shared" si="341"/>
        <v>0</v>
      </c>
      <c r="BN485">
        <f t="shared" si="342"/>
        <v>-0.24005469764357676</v>
      </c>
      <c r="BO485">
        <f t="shared" si="343"/>
        <v>-1.1543150029727813</v>
      </c>
      <c r="BP485">
        <f t="shared" si="344"/>
        <v>-6.3943938845999151E-2</v>
      </c>
      <c r="BQ485">
        <f t="shared" si="345"/>
        <v>-0.12308910231949276</v>
      </c>
      <c r="BR485">
        <f t="shared" si="346"/>
        <v>0.42637636209158797</v>
      </c>
      <c r="BS485">
        <f t="shared" si="347"/>
        <v>-0.33933712916299258</v>
      </c>
      <c r="BT485">
        <f t="shared" si="334"/>
        <v>-0.52064632557427459</v>
      </c>
      <c r="BV485">
        <f t="shared" si="335"/>
        <v>-2.2581729220991162</v>
      </c>
      <c r="BW485">
        <f t="shared" si="336"/>
        <v>0.10454131549763737</v>
      </c>
      <c r="BX485">
        <f t="shared" si="337"/>
        <v>9.4646813143913572E-2</v>
      </c>
      <c r="BY485">
        <f t="shared" si="338"/>
        <v>0.90535318685608646</v>
      </c>
      <c r="BZ485">
        <f t="shared" si="339"/>
        <v>-9.9430149695076173E-2</v>
      </c>
    </row>
    <row r="486" spans="1:78" x14ac:dyDescent="0.3">
      <c r="A486" t="s">
        <v>2821</v>
      </c>
      <c r="B486" t="s">
        <v>2838</v>
      </c>
      <c r="C486" t="s">
        <v>2851</v>
      </c>
      <c r="D486" t="s">
        <v>2838</v>
      </c>
      <c r="E486" t="s">
        <v>15</v>
      </c>
      <c r="F486" t="s">
        <v>2841</v>
      </c>
      <c r="G486">
        <v>2</v>
      </c>
      <c r="H486" t="s">
        <v>2843</v>
      </c>
      <c r="I486">
        <v>3</v>
      </c>
      <c r="J486">
        <v>-3.7643689058441341</v>
      </c>
      <c r="K486">
        <v>-42.171718189759716</v>
      </c>
      <c r="L486">
        <v>70.538774768379497</v>
      </c>
      <c r="M486">
        <v>-33.757758935166962</v>
      </c>
      <c r="N486">
        <v>151.41878811967541</v>
      </c>
      <c r="O486">
        <v>-259.56209067229281</v>
      </c>
      <c r="P486">
        <v>75.609641767585757</v>
      </c>
      <c r="Q486">
        <v>-22.422560732600829</v>
      </c>
      <c r="R486">
        <v>-67.960368165567971</v>
      </c>
      <c r="S486">
        <v>0</v>
      </c>
      <c r="T486">
        <v>2</v>
      </c>
      <c r="U486" t="s">
        <v>2818</v>
      </c>
      <c r="W486">
        <f t="shared" si="305"/>
        <v>-2.7638923151110589E-2</v>
      </c>
      <c r="X486">
        <f t="shared" si="306"/>
        <v>-0.21927540312111751</v>
      </c>
      <c r="Y486">
        <f t="shared" si="307"/>
        <v>-0.23352397279266615</v>
      </c>
      <c r="Z486">
        <f t="shared" si="308"/>
        <v>-0.24557244416175711</v>
      </c>
      <c r="AA486">
        <f t="shared" si="309"/>
        <v>1.6593819257225275</v>
      </c>
      <c r="AB486">
        <f t="shared" si="310"/>
        <v>-1.1864971059581233</v>
      </c>
      <c r="AC486">
        <f t="shared" si="311"/>
        <v>0.5235349510734969</v>
      </c>
      <c r="AD486">
        <f t="shared" si="312"/>
        <v>-0.14484805481342802</v>
      </c>
      <c r="AE486">
        <f t="shared" si="313"/>
        <v>-0.48361783291079313</v>
      </c>
      <c r="AF486">
        <f t="shared" si="314"/>
        <v>-0.5239687488631376</v>
      </c>
      <c r="AH486">
        <f t="shared" si="315"/>
        <v>-0.88202560897610904</v>
      </c>
      <c r="AI486">
        <f t="shared" si="316"/>
        <v>0.41394357406443805</v>
      </c>
      <c r="AJ486">
        <f t="shared" si="317"/>
        <v>0.29275819888239279</v>
      </c>
      <c r="AK486">
        <f t="shared" si="318"/>
        <v>0.70724180111760715</v>
      </c>
      <c r="AL486">
        <f t="shared" si="319"/>
        <v>-0.34638266149033886</v>
      </c>
      <c r="AN486">
        <f>VLOOKUP(J486,counts!$W$8:$Z$13,4,FALSE)</f>
        <v>53</v>
      </c>
      <c r="AO486">
        <f>VLOOKUP(K486,counts!$W$17:$Z$23,4,FALSE)</f>
        <v>48</v>
      </c>
      <c r="AP486">
        <f>VLOOKUP(L486,counts!$W$27:$Z$33,4,FALSE)</f>
        <v>47</v>
      </c>
      <c r="AQ486">
        <f>VLOOKUP(M486,counts!$W$38:$Z$49,4,FALSE)</f>
        <v>47</v>
      </c>
      <c r="AR486">
        <f>VLOOKUP(N486,counts!$W$53:$Z$54,4,FALSE)</f>
        <v>102</v>
      </c>
      <c r="AS486">
        <f>VLOOKUP(O486,counts!$W$58:$Z$62,4,FALSE)</f>
        <v>20</v>
      </c>
      <c r="AT486">
        <f>VLOOKUP(P486,counts!$W$66:$Z$69,4,FALSE)</f>
        <v>69</v>
      </c>
      <c r="AU486">
        <f>VLOOKUP(Q486,counts!$W$73:$Z$75,4,FALSE)</f>
        <v>50</v>
      </c>
      <c r="AV486">
        <f>VLOOKUP(R486,counts!$W$79:$Z$81,4,FALSE)</f>
        <v>40</v>
      </c>
      <c r="AW486">
        <f t="shared" si="320"/>
        <v>476</v>
      </c>
      <c r="AX486">
        <f t="shared" si="321"/>
        <v>0</v>
      </c>
      <c r="AY486">
        <f t="shared" si="322"/>
        <v>2</v>
      </c>
      <c r="AZ486" t="str">
        <f t="shared" si="323"/>
        <v>Train</v>
      </c>
      <c r="BA486" t="str">
        <f t="shared" si="324"/>
        <v>0-17</v>
      </c>
      <c r="BB486" t="str">
        <f t="shared" si="325"/>
        <v>Blank</v>
      </c>
      <c r="BC486" t="str">
        <f t="shared" si="326"/>
        <v>41-100</v>
      </c>
      <c r="BD486" t="str">
        <f t="shared" si="327"/>
        <v>Blank</v>
      </c>
      <c r="BE486" t="str">
        <f t="shared" si="328"/>
        <v>female</v>
      </c>
      <c r="BF486" t="str">
        <f t="shared" si="329"/>
        <v>4, 5, 8</v>
      </c>
      <c r="BG486">
        <f t="shared" si="330"/>
        <v>2</v>
      </c>
      <c r="BH486" t="str">
        <f t="shared" si="331"/>
        <v>S, blank</v>
      </c>
      <c r="BI486">
        <f t="shared" si="332"/>
        <v>3</v>
      </c>
      <c r="BK486">
        <f t="shared" si="333"/>
        <v>-2.8350141766673408E-2</v>
      </c>
      <c r="BL486">
        <f t="shared" si="340"/>
        <v>-0.2148129459049134</v>
      </c>
      <c r="BM486">
        <f t="shared" si="341"/>
        <v>0</v>
      </c>
      <c r="BN486">
        <f t="shared" si="342"/>
        <v>-0.24005469764357676</v>
      </c>
      <c r="BO486">
        <f t="shared" si="343"/>
        <v>1.608400077660413</v>
      </c>
      <c r="BP486">
        <f t="shared" si="344"/>
        <v>-1.1249195374730028</v>
      </c>
      <c r="BQ486">
        <f t="shared" si="345"/>
        <v>0.42276994263555601</v>
      </c>
      <c r="BR486">
        <f t="shared" si="346"/>
        <v>-0.13196937436222192</v>
      </c>
      <c r="BS486">
        <f t="shared" si="347"/>
        <v>-0.33933712916299258</v>
      </c>
      <c r="BT486">
        <f t="shared" si="334"/>
        <v>-0.52064632557427459</v>
      </c>
      <c r="BV486">
        <f t="shared" si="335"/>
        <v>-0.56892013159168631</v>
      </c>
      <c r="BW486">
        <f t="shared" si="336"/>
        <v>0.56613646160767717</v>
      </c>
      <c r="BX486">
        <f t="shared" si="337"/>
        <v>0.36148603616987779</v>
      </c>
      <c r="BY486">
        <f t="shared" si="338"/>
        <v>0.63851396383012227</v>
      </c>
      <c r="BZ486">
        <f t="shared" si="339"/>
        <v>-0.44861173400690907</v>
      </c>
    </row>
    <row r="487" spans="1:78" x14ac:dyDescent="0.3">
      <c r="A487" t="s">
        <v>2821</v>
      </c>
      <c r="B487" t="s">
        <v>2838</v>
      </c>
      <c r="C487" t="s">
        <v>2851</v>
      </c>
      <c r="D487" t="s">
        <v>2838</v>
      </c>
      <c r="E487" t="s">
        <v>15</v>
      </c>
      <c r="F487" t="s">
        <v>2841</v>
      </c>
      <c r="G487">
        <v>2</v>
      </c>
      <c r="H487" t="s">
        <v>2843</v>
      </c>
      <c r="I487">
        <v>3</v>
      </c>
      <c r="J487">
        <v>-3.7643689058441341</v>
      </c>
      <c r="K487">
        <v>-42.171718189759716</v>
      </c>
      <c r="L487">
        <v>70.538774768379497</v>
      </c>
      <c r="M487">
        <v>-33.757758935166962</v>
      </c>
      <c r="N487">
        <v>151.41878811967541</v>
      </c>
      <c r="O487">
        <v>-259.56209067229281</v>
      </c>
      <c r="P487">
        <v>75.609641767585757</v>
      </c>
      <c r="Q487">
        <v>-22.422560732600829</v>
      </c>
      <c r="R487">
        <v>-67.960368165567971</v>
      </c>
      <c r="S487">
        <v>0</v>
      </c>
      <c r="T487">
        <v>2</v>
      </c>
      <c r="U487" t="s">
        <v>2818</v>
      </c>
      <c r="W487">
        <f t="shared" si="305"/>
        <v>-2.7638923151110589E-2</v>
      </c>
      <c r="X487">
        <f t="shared" si="306"/>
        <v>-0.21927540312111751</v>
      </c>
      <c r="Y487">
        <f t="shared" si="307"/>
        <v>-0.23352397279266615</v>
      </c>
      <c r="Z487">
        <f t="shared" si="308"/>
        <v>-0.24557244416175711</v>
      </c>
      <c r="AA487">
        <f t="shared" si="309"/>
        <v>1.6593819257225275</v>
      </c>
      <c r="AB487">
        <f t="shared" si="310"/>
        <v>-1.1864971059581233</v>
      </c>
      <c r="AC487">
        <f t="shared" si="311"/>
        <v>0.5235349510734969</v>
      </c>
      <c r="AD487">
        <f t="shared" si="312"/>
        <v>-0.14484805481342802</v>
      </c>
      <c r="AE487">
        <f t="shared" si="313"/>
        <v>-0.48361783291079313</v>
      </c>
      <c r="AF487">
        <f t="shared" si="314"/>
        <v>-0.5239687488631376</v>
      </c>
      <c r="AH487">
        <f t="shared" si="315"/>
        <v>-0.88202560897610904</v>
      </c>
      <c r="AI487">
        <f t="shared" si="316"/>
        <v>0.41394357406443805</v>
      </c>
      <c r="AJ487">
        <f t="shared" si="317"/>
        <v>0.29275819888239279</v>
      </c>
      <c r="AK487">
        <f t="shared" si="318"/>
        <v>0.70724180111760715</v>
      </c>
      <c r="AL487">
        <f t="shared" si="319"/>
        <v>-0.34638266149033886</v>
      </c>
      <c r="AN487">
        <f>VLOOKUP(J487,counts!$W$8:$Z$13,4,FALSE)</f>
        <v>53</v>
      </c>
      <c r="AO487">
        <f>VLOOKUP(K487,counts!$W$17:$Z$23,4,FALSE)</f>
        <v>48</v>
      </c>
      <c r="AP487">
        <f>VLOOKUP(L487,counts!$W$27:$Z$33,4,FALSE)</f>
        <v>47</v>
      </c>
      <c r="AQ487">
        <f>VLOOKUP(M487,counts!$W$38:$Z$49,4,FALSE)</f>
        <v>47</v>
      </c>
      <c r="AR487">
        <f>VLOOKUP(N487,counts!$W$53:$Z$54,4,FALSE)</f>
        <v>102</v>
      </c>
      <c r="AS487">
        <f>VLOOKUP(O487,counts!$W$58:$Z$62,4,FALSE)</f>
        <v>20</v>
      </c>
      <c r="AT487">
        <f>VLOOKUP(P487,counts!$W$66:$Z$69,4,FALSE)</f>
        <v>69</v>
      </c>
      <c r="AU487">
        <f>VLOOKUP(Q487,counts!$W$73:$Z$75,4,FALSE)</f>
        <v>50</v>
      </c>
      <c r="AV487">
        <f>VLOOKUP(R487,counts!$W$79:$Z$81,4,FALSE)</f>
        <v>40</v>
      </c>
      <c r="AW487">
        <f t="shared" si="320"/>
        <v>476</v>
      </c>
      <c r="AX487">
        <f t="shared" si="321"/>
        <v>0</v>
      </c>
      <c r="AY487">
        <f t="shared" si="322"/>
        <v>2</v>
      </c>
      <c r="AZ487" t="str">
        <f t="shared" si="323"/>
        <v>Train</v>
      </c>
      <c r="BA487" t="str">
        <f t="shared" si="324"/>
        <v>0-17</v>
      </c>
      <c r="BB487" t="str">
        <f t="shared" si="325"/>
        <v>Blank</v>
      </c>
      <c r="BC487" t="str">
        <f t="shared" si="326"/>
        <v>41-100</v>
      </c>
      <c r="BD487" t="str">
        <f t="shared" si="327"/>
        <v>Blank</v>
      </c>
      <c r="BE487" t="str">
        <f t="shared" si="328"/>
        <v>female</v>
      </c>
      <c r="BF487" t="str">
        <f t="shared" si="329"/>
        <v>4, 5, 8</v>
      </c>
      <c r="BG487">
        <f t="shared" si="330"/>
        <v>2</v>
      </c>
      <c r="BH487" t="str">
        <f t="shared" si="331"/>
        <v>S, blank</v>
      </c>
      <c r="BI487">
        <f t="shared" si="332"/>
        <v>3</v>
      </c>
      <c r="BK487">
        <f t="shared" si="333"/>
        <v>-2.8350141766673408E-2</v>
      </c>
      <c r="BL487">
        <f t="shared" si="340"/>
        <v>-0.2148129459049134</v>
      </c>
      <c r="BM487">
        <f t="shared" si="341"/>
        <v>0</v>
      </c>
      <c r="BN487">
        <f t="shared" si="342"/>
        <v>-0.24005469764357676</v>
      </c>
      <c r="BO487">
        <f t="shared" si="343"/>
        <v>1.608400077660413</v>
      </c>
      <c r="BP487">
        <f t="shared" si="344"/>
        <v>-1.1249195374730028</v>
      </c>
      <c r="BQ487">
        <f t="shared" si="345"/>
        <v>0.42276994263555601</v>
      </c>
      <c r="BR487">
        <f t="shared" si="346"/>
        <v>-0.13196937436222192</v>
      </c>
      <c r="BS487">
        <f t="shared" si="347"/>
        <v>-0.33933712916299258</v>
      </c>
      <c r="BT487">
        <f t="shared" si="334"/>
        <v>-0.52064632557427459</v>
      </c>
      <c r="BV487">
        <f t="shared" si="335"/>
        <v>-0.56892013159168631</v>
      </c>
      <c r="BW487">
        <f t="shared" si="336"/>
        <v>0.56613646160767717</v>
      </c>
      <c r="BX487">
        <f t="shared" si="337"/>
        <v>0.36148603616987779</v>
      </c>
      <c r="BY487">
        <f t="shared" si="338"/>
        <v>0.63851396383012227</v>
      </c>
      <c r="BZ487">
        <f t="shared" si="339"/>
        <v>-0.44861173400690907</v>
      </c>
    </row>
    <row r="488" spans="1:78" x14ac:dyDescent="0.3">
      <c r="A488" t="s">
        <v>2821</v>
      </c>
      <c r="B488" t="s">
        <v>2838</v>
      </c>
      <c r="C488" t="s">
        <v>2851</v>
      </c>
      <c r="D488" t="s">
        <v>2838</v>
      </c>
      <c r="E488" t="s">
        <v>20</v>
      </c>
      <c r="F488" t="s">
        <v>2841</v>
      </c>
      <c r="G488">
        <v>2</v>
      </c>
      <c r="H488" t="s">
        <v>2843</v>
      </c>
      <c r="I488">
        <v>3</v>
      </c>
      <c r="J488">
        <v>-3.7643689058441341</v>
      </c>
      <c r="K488">
        <v>-42.171718189759716</v>
      </c>
      <c r="L488">
        <v>70.538774768379497</v>
      </c>
      <c r="M488">
        <v>-33.757758935166962</v>
      </c>
      <c r="N488">
        <v>-108.67008854708662</v>
      </c>
      <c r="O488">
        <v>-259.56209067229281</v>
      </c>
      <c r="P488">
        <v>75.609641767585757</v>
      </c>
      <c r="Q488">
        <v>-22.422560732600829</v>
      </c>
      <c r="R488">
        <v>-67.960368165567971</v>
      </c>
      <c r="S488">
        <v>0</v>
      </c>
      <c r="T488">
        <v>2</v>
      </c>
      <c r="U488" t="s">
        <v>2818</v>
      </c>
      <c r="W488">
        <f t="shared" si="305"/>
        <v>-2.7638923151110589E-2</v>
      </c>
      <c r="X488">
        <f t="shared" si="306"/>
        <v>-0.21927540312111751</v>
      </c>
      <c r="Y488">
        <f t="shared" si="307"/>
        <v>-0.23352397279266615</v>
      </c>
      <c r="Z488">
        <f t="shared" si="308"/>
        <v>-0.24557244416175711</v>
      </c>
      <c r="AA488">
        <f t="shared" si="309"/>
        <v>-1.1909036060913412</v>
      </c>
      <c r="AB488">
        <f t="shared" si="310"/>
        <v>-1.1864971059581233</v>
      </c>
      <c r="AC488">
        <f t="shared" si="311"/>
        <v>0.5235349510734969</v>
      </c>
      <c r="AD488">
        <f t="shared" si="312"/>
        <v>-0.14484805481342802</v>
      </c>
      <c r="AE488">
        <f t="shared" si="313"/>
        <v>-0.48361783291079313</v>
      </c>
      <c r="AF488">
        <f t="shared" si="314"/>
        <v>-0.5239687488631376</v>
      </c>
      <c r="AH488">
        <f t="shared" si="315"/>
        <v>-3.7323111407899776</v>
      </c>
      <c r="AI488">
        <f t="shared" si="316"/>
        <v>2.3937449043132105E-2</v>
      </c>
      <c r="AJ488">
        <f t="shared" si="317"/>
        <v>2.3377843114832465E-2</v>
      </c>
      <c r="AK488">
        <f t="shared" si="318"/>
        <v>0.97662215688516751</v>
      </c>
      <c r="AL488">
        <f t="shared" si="319"/>
        <v>-2.3655439832740124E-2</v>
      </c>
      <c r="AN488">
        <f>VLOOKUP(J488,counts!$W$8:$Z$13,4,FALSE)</f>
        <v>53</v>
      </c>
      <c r="AO488">
        <f>VLOOKUP(K488,counts!$W$17:$Z$23,4,FALSE)</f>
        <v>48</v>
      </c>
      <c r="AP488">
        <f>VLOOKUP(L488,counts!$W$27:$Z$33,4,FALSE)</f>
        <v>47</v>
      </c>
      <c r="AQ488">
        <f>VLOOKUP(M488,counts!$W$38:$Z$49,4,FALSE)</f>
        <v>47</v>
      </c>
      <c r="AR488">
        <f>VLOOKUP(N488,counts!$W$53:$Z$54,4,FALSE)</f>
        <v>20</v>
      </c>
      <c r="AS488">
        <f>VLOOKUP(O488,counts!$W$58:$Z$62,4,FALSE)</f>
        <v>20</v>
      </c>
      <c r="AT488">
        <f>VLOOKUP(P488,counts!$W$66:$Z$69,4,FALSE)</f>
        <v>69</v>
      </c>
      <c r="AU488">
        <f>VLOOKUP(Q488,counts!$W$73:$Z$75,4,FALSE)</f>
        <v>50</v>
      </c>
      <c r="AV488">
        <f>VLOOKUP(R488,counts!$W$79:$Z$81,4,FALSE)</f>
        <v>40</v>
      </c>
      <c r="AW488">
        <f t="shared" si="320"/>
        <v>394</v>
      </c>
      <c r="AX488">
        <f t="shared" si="321"/>
        <v>0</v>
      </c>
      <c r="AY488">
        <f t="shared" si="322"/>
        <v>2</v>
      </c>
      <c r="AZ488" t="str">
        <f t="shared" si="323"/>
        <v>Train</v>
      </c>
      <c r="BA488" t="str">
        <f t="shared" si="324"/>
        <v>0-17</v>
      </c>
      <c r="BB488" t="str">
        <f t="shared" si="325"/>
        <v>Blank</v>
      </c>
      <c r="BC488" t="str">
        <f t="shared" si="326"/>
        <v>41-100</v>
      </c>
      <c r="BD488" t="str">
        <f t="shared" si="327"/>
        <v>Blank</v>
      </c>
      <c r="BE488" t="str">
        <f t="shared" si="328"/>
        <v>male</v>
      </c>
      <c r="BF488" t="str">
        <f t="shared" si="329"/>
        <v>4, 5, 8</v>
      </c>
      <c r="BG488">
        <f t="shared" si="330"/>
        <v>2</v>
      </c>
      <c r="BH488" t="str">
        <f t="shared" si="331"/>
        <v>S, blank</v>
      </c>
      <c r="BI488">
        <f t="shared" si="332"/>
        <v>3</v>
      </c>
      <c r="BK488">
        <f t="shared" si="333"/>
        <v>-2.8350141766673408E-2</v>
      </c>
      <c r="BL488">
        <f t="shared" si="340"/>
        <v>-0.2148129459049134</v>
      </c>
      <c r="BM488">
        <f t="shared" si="341"/>
        <v>0</v>
      </c>
      <c r="BN488">
        <f t="shared" si="342"/>
        <v>-0.24005469764357676</v>
      </c>
      <c r="BO488">
        <f t="shared" si="343"/>
        <v>-1.1543150029727813</v>
      </c>
      <c r="BP488">
        <f t="shared" si="344"/>
        <v>-1.1249195374730028</v>
      </c>
      <c r="BQ488">
        <f t="shared" si="345"/>
        <v>0.42276994263555601</v>
      </c>
      <c r="BR488">
        <f t="shared" si="346"/>
        <v>-0.13196937436222192</v>
      </c>
      <c r="BS488">
        <f t="shared" si="347"/>
        <v>-0.33933712916299258</v>
      </c>
      <c r="BT488">
        <f t="shared" si="334"/>
        <v>-0.52064632557427459</v>
      </c>
      <c r="BV488">
        <f t="shared" si="335"/>
        <v>-3.3316352122248807</v>
      </c>
      <c r="BW488">
        <f t="shared" si="336"/>
        <v>3.5734623572541334E-2</v>
      </c>
      <c r="BX488">
        <f t="shared" si="337"/>
        <v>3.4501717678687351E-2</v>
      </c>
      <c r="BY488">
        <f t="shared" si="338"/>
        <v>0.96549828232131263</v>
      </c>
      <c r="BZ488">
        <f t="shared" si="339"/>
        <v>-3.5110956171274077E-2</v>
      </c>
    </row>
    <row r="489" spans="1:78" x14ac:dyDescent="0.3">
      <c r="A489" t="s">
        <v>2821</v>
      </c>
      <c r="B489" t="s">
        <v>2838</v>
      </c>
      <c r="C489" t="s">
        <v>2849</v>
      </c>
      <c r="D489" t="s">
        <v>2838</v>
      </c>
      <c r="E489" t="s">
        <v>20</v>
      </c>
      <c r="F489">
        <v>2</v>
      </c>
      <c r="G489">
        <v>0</v>
      </c>
      <c r="H489" t="s">
        <v>44</v>
      </c>
      <c r="I489">
        <v>3</v>
      </c>
      <c r="J489">
        <v>-3.7643689058441341</v>
      </c>
      <c r="K489">
        <v>-42.171718189759716</v>
      </c>
      <c r="L489">
        <v>40.172297072540438</v>
      </c>
      <c r="M489">
        <v>-33.757758935166962</v>
      </c>
      <c r="N489">
        <v>-108.67008854708662</v>
      </c>
      <c r="O489">
        <v>47.533478806865013</v>
      </c>
      <c r="P489">
        <v>-22.013681658285037</v>
      </c>
      <c r="Q489">
        <v>72.444458573419169</v>
      </c>
      <c r="R489">
        <v>-67.960368165567971</v>
      </c>
      <c r="S489">
        <v>0</v>
      </c>
      <c r="T489">
        <v>2</v>
      </c>
      <c r="U489" t="s">
        <v>2818</v>
      </c>
      <c r="W489">
        <f t="shared" si="305"/>
        <v>-2.7638923151110589E-2</v>
      </c>
      <c r="X489">
        <f t="shared" si="306"/>
        <v>-0.21927540312111751</v>
      </c>
      <c r="Y489">
        <f t="shared" si="307"/>
        <v>-0.13299344140000791</v>
      </c>
      <c r="Z489">
        <f t="shared" si="308"/>
        <v>-0.24557244416175711</v>
      </c>
      <c r="AA489">
        <f t="shared" si="309"/>
        <v>-1.1909036060913412</v>
      </c>
      <c r="AB489">
        <f t="shared" si="310"/>
        <v>0.21728263512745474</v>
      </c>
      <c r="AC489">
        <f t="shared" si="311"/>
        <v>-0.15242674717787899</v>
      </c>
      <c r="AD489">
        <f t="shared" si="312"/>
        <v>0.46798575022321215</v>
      </c>
      <c r="AE489">
        <f t="shared" si="313"/>
        <v>-0.48361783291079313</v>
      </c>
      <c r="AF489">
        <f t="shared" si="314"/>
        <v>-0.5239687488631376</v>
      </c>
      <c r="AH489">
        <f t="shared" si="315"/>
        <v>-2.291128761526477</v>
      </c>
      <c r="AI489">
        <f t="shared" si="316"/>
        <v>0.10115222065548461</v>
      </c>
      <c r="AJ489">
        <f t="shared" si="317"/>
        <v>9.1860342973536901E-2</v>
      </c>
      <c r="AK489">
        <f t="shared" si="318"/>
        <v>0.90813965702646304</v>
      </c>
      <c r="AL489">
        <f t="shared" si="319"/>
        <v>-9.6357104910106697E-2</v>
      </c>
      <c r="AN489">
        <f>VLOOKUP(J489,counts!$W$8:$Z$13,4,FALSE)</f>
        <v>53</v>
      </c>
      <c r="AO489">
        <f>VLOOKUP(K489,counts!$W$17:$Z$23,4,FALSE)</f>
        <v>48</v>
      </c>
      <c r="AP489">
        <f>VLOOKUP(L489,counts!$W$27:$Z$33,4,FALSE)</f>
        <v>50</v>
      </c>
      <c r="AQ489">
        <f>VLOOKUP(M489,counts!$W$38:$Z$49,4,FALSE)</f>
        <v>47</v>
      </c>
      <c r="AR489">
        <f>VLOOKUP(N489,counts!$W$53:$Z$54,4,FALSE)</f>
        <v>20</v>
      </c>
      <c r="AS489">
        <f>VLOOKUP(O489,counts!$W$58:$Z$62,4,FALSE)</f>
        <v>60</v>
      </c>
      <c r="AT489">
        <f>VLOOKUP(P489,counts!$W$66:$Z$69,4,FALSE)</f>
        <v>50</v>
      </c>
      <c r="AU489">
        <f>VLOOKUP(Q489,counts!$W$73:$Z$75,4,FALSE)</f>
        <v>68</v>
      </c>
      <c r="AV489">
        <f>VLOOKUP(R489,counts!$W$79:$Z$81,4,FALSE)</f>
        <v>40</v>
      </c>
      <c r="AW489">
        <f t="shared" si="320"/>
        <v>436</v>
      </c>
      <c r="AX489">
        <f t="shared" si="321"/>
        <v>0</v>
      </c>
      <c r="AY489">
        <f t="shared" si="322"/>
        <v>2</v>
      </c>
      <c r="AZ489" t="str">
        <f t="shared" si="323"/>
        <v>Train</v>
      </c>
      <c r="BA489" t="str">
        <f t="shared" si="324"/>
        <v>0-17</v>
      </c>
      <c r="BB489" t="str">
        <f t="shared" si="325"/>
        <v>Blank</v>
      </c>
      <c r="BC489" t="str">
        <f t="shared" si="326"/>
        <v>21-30</v>
      </c>
      <c r="BD489" t="str">
        <f t="shared" si="327"/>
        <v>Blank</v>
      </c>
      <c r="BE489" t="str">
        <f t="shared" si="328"/>
        <v>male</v>
      </c>
      <c r="BF489">
        <f t="shared" si="329"/>
        <v>2</v>
      </c>
      <c r="BG489">
        <f t="shared" si="330"/>
        <v>0</v>
      </c>
      <c r="BH489" t="str">
        <f t="shared" si="331"/>
        <v>C</v>
      </c>
      <c r="BI489">
        <f t="shared" si="332"/>
        <v>3</v>
      </c>
      <c r="BK489">
        <f t="shared" si="333"/>
        <v>-2.8350141766673408E-2</v>
      </c>
      <c r="BL489">
        <f t="shared" si="340"/>
        <v>-0.2148129459049134</v>
      </c>
      <c r="BM489">
        <f t="shared" si="341"/>
        <v>0</v>
      </c>
      <c r="BN489">
        <f t="shared" si="342"/>
        <v>-0.24005469764357676</v>
      </c>
      <c r="BO489">
        <f t="shared" si="343"/>
        <v>-1.1543150029727813</v>
      </c>
      <c r="BP489">
        <f t="shared" si="344"/>
        <v>0.20600596510609481</v>
      </c>
      <c r="BQ489">
        <f t="shared" si="345"/>
        <v>-0.12308910231949276</v>
      </c>
      <c r="BR489">
        <f t="shared" si="346"/>
        <v>0.42637636209158797</v>
      </c>
      <c r="BS489">
        <f t="shared" si="347"/>
        <v>-0.33933712916299258</v>
      </c>
      <c r="BT489">
        <f t="shared" si="334"/>
        <v>-0.52064632557427459</v>
      </c>
      <c r="BV489">
        <f t="shared" si="335"/>
        <v>-1.988223018147022</v>
      </c>
      <c r="BW489">
        <f t="shared" si="336"/>
        <v>0.13693854668296457</v>
      </c>
      <c r="BX489">
        <f t="shared" si="337"/>
        <v>0.12044498542378114</v>
      </c>
      <c r="BY489">
        <f t="shared" si="338"/>
        <v>0.87955501457621887</v>
      </c>
      <c r="BZ489">
        <f t="shared" si="339"/>
        <v>-0.12833916465597178</v>
      </c>
    </row>
    <row r="490" spans="1:78" x14ac:dyDescent="0.3">
      <c r="A490" t="s">
        <v>2821</v>
      </c>
      <c r="B490" t="s">
        <v>2823</v>
      </c>
      <c r="C490" t="s">
        <v>2850</v>
      </c>
      <c r="D490" t="s">
        <v>2838</v>
      </c>
      <c r="E490" t="s">
        <v>15</v>
      </c>
      <c r="F490">
        <v>1</v>
      </c>
      <c r="G490">
        <v>1</v>
      </c>
      <c r="H490" t="s">
        <v>2843</v>
      </c>
      <c r="I490">
        <v>3</v>
      </c>
      <c r="J490">
        <v>-3.7643689058441341</v>
      </c>
      <c r="K490">
        <v>123.30204897661667</v>
      </c>
      <c r="L490">
        <v>-9.6115457513775127</v>
      </c>
      <c r="M490">
        <v>-33.757758935166962</v>
      </c>
      <c r="N490">
        <v>151.41878811967541</v>
      </c>
      <c r="O490">
        <v>48.695090775187893</v>
      </c>
      <c r="P490">
        <v>79.365382998232107</v>
      </c>
      <c r="Q490">
        <v>-22.422560732600829</v>
      </c>
      <c r="R490">
        <v>-67.960368165567971</v>
      </c>
      <c r="S490">
        <v>1</v>
      </c>
      <c r="T490">
        <v>2</v>
      </c>
      <c r="U490" t="s">
        <v>2818</v>
      </c>
      <c r="W490">
        <f t="shared" si="305"/>
        <v>-2.7638923151110589E-2</v>
      </c>
      <c r="X490">
        <f t="shared" si="306"/>
        <v>0.64111939602149381</v>
      </c>
      <c r="Y490">
        <f t="shared" si="307"/>
        <v>3.1819752411496448E-2</v>
      </c>
      <c r="Z490">
        <f t="shared" si="308"/>
        <v>-0.24557244416175711</v>
      </c>
      <c r="AA490">
        <f t="shared" si="309"/>
        <v>1.6593819257225275</v>
      </c>
      <c r="AB490">
        <f t="shared" si="310"/>
        <v>0.222592537028351</v>
      </c>
      <c r="AC490">
        <f t="shared" si="311"/>
        <v>0.54954038841540609</v>
      </c>
      <c r="AD490">
        <f t="shared" si="312"/>
        <v>-0.14484805481342802</v>
      </c>
      <c r="AE490">
        <f t="shared" si="313"/>
        <v>-0.48361783291079313</v>
      </c>
      <c r="AF490">
        <f t="shared" si="314"/>
        <v>-0.5239687488631376</v>
      </c>
      <c r="AH490">
        <f t="shared" si="315"/>
        <v>1.678807995699048</v>
      </c>
      <c r="AI490">
        <f t="shared" si="316"/>
        <v>5.3591640157034215</v>
      </c>
      <c r="AJ490">
        <f t="shared" si="317"/>
        <v>0.8427466255736471</v>
      </c>
      <c r="AK490">
        <f t="shared" si="318"/>
        <v>0.8427466255736471</v>
      </c>
      <c r="AL490">
        <f t="shared" si="319"/>
        <v>-0.17108892894166453</v>
      </c>
      <c r="AN490">
        <f>VLOOKUP(J490,counts!$W$8:$Z$13,4,FALSE)</f>
        <v>53</v>
      </c>
      <c r="AO490">
        <f>VLOOKUP(K490,counts!$W$17:$Z$23,4,FALSE)</f>
        <v>73</v>
      </c>
      <c r="AP490">
        <f>VLOOKUP(L490,counts!$W$27:$Z$33,4,FALSE)</f>
        <v>55</v>
      </c>
      <c r="AQ490">
        <f>VLOOKUP(M490,counts!$W$38:$Z$49,4,FALSE)</f>
        <v>47</v>
      </c>
      <c r="AR490">
        <f>VLOOKUP(N490,counts!$W$53:$Z$54,4,FALSE)</f>
        <v>102</v>
      </c>
      <c r="AS490">
        <f>VLOOKUP(O490,counts!$W$58:$Z$62,4,FALSE)</f>
        <v>61</v>
      </c>
      <c r="AT490">
        <f>VLOOKUP(P490,counts!$W$66:$Z$69,4,FALSE)</f>
        <v>70</v>
      </c>
      <c r="AU490">
        <f>VLOOKUP(Q490,counts!$W$73:$Z$75,4,FALSE)</f>
        <v>50</v>
      </c>
      <c r="AV490">
        <f>VLOOKUP(R490,counts!$W$79:$Z$81,4,FALSE)</f>
        <v>40</v>
      </c>
      <c r="AW490">
        <f t="shared" si="320"/>
        <v>551</v>
      </c>
      <c r="AX490">
        <f t="shared" si="321"/>
        <v>1</v>
      </c>
      <c r="AY490">
        <f t="shared" si="322"/>
        <v>2</v>
      </c>
      <c r="AZ490" t="str">
        <f t="shared" si="323"/>
        <v>Train</v>
      </c>
      <c r="BA490" t="str">
        <f t="shared" si="324"/>
        <v>0-17</v>
      </c>
      <c r="BB490" t="str">
        <f t="shared" si="325"/>
        <v>F, G, T</v>
      </c>
      <c r="BC490" t="str">
        <f t="shared" si="326"/>
        <v>11-20</v>
      </c>
      <c r="BD490" t="str">
        <f t="shared" si="327"/>
        <v>Blank</v>
      </c>
      <c r="BE490" t="str">
        <f t="shared" si="328"/>
        <v>female</v>
      </c>
      <c r="BF490">
        <f t="shared" si="329"/>
        <v>1</v>
      </c>
      <c r="BG490">
        <f t="shared" si="330"/>
        <v>1</v>
      </c>
      <c r="BH490" t="str">
        <f t="shared" si="331"/>
        <v>S, blank</v>
      </c>
      <c r="BI490">
        <f t="shared" si="332"/>
        <v>3</v>
      </c>
      <c r="BK490">
        <f t="shared" si="333"/>
        <v>-2.8350141766673408E-2</v>
      </c>
      <c r="BL490">
        <f t="shared" si="340"/>
        <v>0.62807202347308144</v>
      </c>
      <c r="BM490">
        <f t="shared" si="341"/>
        <v>0</v>
      </c>
      <c r="BN490">
        <f t="shared" si="342"/>
        <v>-0.24005469764357676</v>
      </c>
      <c r="BO490">
        <f t="shared" si="343"/>
        <v>1.608400077660413</v>
      </c>
      <c r="BP490">
        <f t="shared" si="344"/>
        <v>0.21104029039891525</v>
      </c>
      <c r="BQ490">
        <f t="shared" si="345"/>
        <v>0.44377010170938269</v>
      </c>
      <c r="BR490">
        <f t="shared" si="346"/>
        <v>-0.13196937436222192</v>
      </c>
      <c r="BS490">
        <f t="shared" si="347"/>
        <v>-0.33933712916299258</v>
      </c>
      <c r="BT490">
        <f t="shared" si="334"/>
        <v>-0.52064632557427459</v>
      </c>
      <c r="BV490">
        <f t="shared" si="335"/>
        <v>1.6309248247320534</v>
      </c>
      <c r="BW490">
        <f t="shared" si="336"/>
        <v>5.1085970914527765</v>
      </c>
      <c r="BX490">
        <f t="shared" si="337"/>
        <v>0.83629629110762405</v>
      </c>
      <c r="BY490">
        <f t="shared" si="338"/>
        <v>0.83629629110762405</v>
      </c>
      <c r="BZ490">
        <f t="shared" si="339"/>
        <v>-0.17877231348715994</v>
      </c>
    </row>
    <row r="491" spans="1:78" x14ac:dyDescent="0.3">
      <c r="A491" t="s">
        <v>2820</v>
      </c>
      <c r="B491" t="s">
        <v>2838</v>
      </c>
      <c r="C491" t="s">
        <v>2825</v>
      </c>
      <c r="D491" t="s">
        <v>2838</v>
      </c>
      <c r="E491" t="s">
        <v>20</v>
      </c>
      <c r="F491">
        <v>0</v>
      </c>
      <c r="G491">
        <v>0</v>
      </c>
      <c r="H491" t="s">
        <v>44</v>
      </c>
      <c r="I491">
        <v>3</v>
      </c>
      <c r="J491">
        <v>-11.613432440426715</v>
      </c>
      <c r="K491">
        <v>-42.171718189759716</v>
      </c>
      <c r="L491">
        <v>-82.840254641099079</v>
      </c>
      <c r="M491">
        <v>-33.757758935166962</v>
      </c>
      <c r="N491">
        <v>-108.67008854708662</v>
      </c>
      <c r="O491">
        <v>-14.754319664473872</v>
      </c>
      <c r="P491">
        <v>-22.013681658285037</v>
      </c>
      <c r="Q491">
        <v>72.444458573419169</v>
      </c>
      <c r="R491">
        <v>-67.960368165567971</v>
      </c>
      <c r="S491">
        <v>0</v>
      </c>
      <c r="T491">
        <v>2</v>
      </c>
      <c r="U491" t="s">
        <v>2818</v>
      </c>
      <c r="W491">
        <f t="shared" si="305"/>
        <v>-8.5268679762827468E-2</v>
      </c>
      <c r="X491">
        <f t="shared" si="306"/>
        <v>-0.21927540312111751</v>
      </c>
      <c r="Y491">
        <f t="shared" si="307"/>
        <v>0.27424895647063957</v>
      </c>
      <c r="Z491">
        <f t="shared" si="308"/>
        <v>-0.24557244416175711</v>
      </c>
      <c r="AA491">
        <f t="shared" si="309"/>
        <v>-1.1909036060913412</v>
      </c>
      <c r="AB491">
        <f t="shared" si="310"/>
        <v>-6.7444200102322438E-2</v>
      </c>
      <c r="AC491">
        <f t="shared" si="311"/>
        <v>-0.15242674717787899</v>
      </c>
      <c r="AD491">
        <f t="shared" si="312"/>
        <v>0.46798575022321215</v>
      </c>
      <c r="AE491">
        <f t="shared" si="313"/>
        <v>-0.48361783291079313</v>
      </c>
      <c r="AF491">
        <f t="shared" si="314"/>
        <v>-0.5239687488631376</v>
      </c>
      <c r="AH491">
        <f t="shared" si="315"/>
        <v>-2.226242955497324</v>
      </c>
      <c r="AI491">
        <f t="shared" si="316"/>
        <v>0.10793317908693016</v>
      </c>
      <c r="AJ491">
        <f t="shared" si="317"/>
        <v>9.7418491587985517E-2</v>
      </c>
      <c r="AK491">
        <f t="shared" si="318"/>
        <v>0.90258150841201445</v>
      </c>
      <c r="AL491">
        <f t="shared" si="319"/>
        <v>-0.10249627882323462</v>
      </c>
      <c r="AN491">
        <f>VLOOKUP(J491,counts!$W$8:$Z$13,4,FALSE)</f>
        <v>52</v>
      </c>
      <c r="AO491">
        <f>VLOOKUP(K491,counts!$W$17:$Z$23,4,FALSE)</f>
        <v>48</v>
      </c>
      <c r="AP491">
        <f>VLOOKUP(L491,counts!$W$27:$Z$33,4,FALSE)</f>
        <v>62</v>
      </c>
      <c r="AQ491">
        <f>VLOOKUP(M491,counts!$W$38:$Z$49,4,FALSE)</f>
        <v>47</v>
      </c>
      <c r="AR491">
        <f>VLOOKUP(N491,counts!$W$53:$Z$54,4,FALSE)</f>
        <v>20</v>
      </c>
      <c r="AS491">
        <f>VLOOKUP(O491,counts!$W$58:$Z$62,4,FALSE)</f>
        <v>52</v>
      </c>
      <c r="AT491">
        <f>VLOOKUP(P491,counts!$W$66:$Z$69,4,FALSE)</f>
        <v>50</v>
      </c>
      <c r="AU491">
        <f>VLOOKUP(Q491,counts!$W$73:$Z$75,4,FALSE)</f>
        <v>68</v>
      </c>
      <c r="AV491">
        <f>VLOOKUP(R491,counts!$W$79:$Z$81,4,FALSE)</f>
        <v>40</v>
      </c>
      <c r="AW491">
        <f t="shared" si="320"/>
        <v>439</v>
      </c>
      <c r="AX491">
        <f t="shared" si="321"/>
        <v>0</v>
      </c>
      <c r="AY491">
        <f t="shared" si="322"/>
        <v>2</v>
      </c>
      <c r="AZ491" t="str">
        <f t="shared" si="323"/>
        <v>Train</v>
      </c>
      <c r="BA491" t="str">
        <f t="shared" si="324"/>
        <v>18-30</v>
      </c>
      <c r="BB491" t="str">
        <f t="shared" si="325"/>
        <v>Blank</v>
      </c>
      <c r="BC491" t="str">
        <f t="shared" si="326"/>
        <v>0-10</v>
      </c>
      <c r="BD491" t="str">
        <f t="shared" si="327"/>
        <v>Blank</v>
      </c>
      <c r="BE491" t="str">
        <f t="shared" si="328"/>
        <v>male</v>
      </c>
      <c r="BF491">
        <f t="shared" si="329"/>
        <v>0</v>
      </c>
      <c r="BG491">
        <f t="shared" si="330"/>
        <v>0</v>
      </c>
      <c r="BH491" t="str">
        <f t="shared" si="331"/>
        <v>C</v>
      </c>
      <c r="BI491">
        <f t="shared" si="332"/>
        <v>3</v>
      </c>
      <c r="BK491">
        <f t="shared" si="333"/>
        <v>-8.7462856143731463E-2</v>
      </c>
      <c r="BL491">
        <f t="shared" si="340"/>
        <v>-0.2148129459049134</v>
      </c>
      <c r="BM491">
        <f t="shared" si="341"/>
        <v>0</v>
      </c>
      <c r="BN491">
        <f t="shared" si="342"/>
        <v>-0.24005469764357676</v>
      </c>
      <c r="BO491">
        <f t="shared" si="343"/>
        <v>-1.1543150029727813</v>
      </c>
      <c r="BP491">
        <f t="shared" si="344"/>
        <v>-6.3943938845999151E-2</v>
      </c>
      <c r="BQ491">
        <f t="shared" si="345"/>
        <v>-0.12308910231949276</v>
      </c>
      <c r="BR491">
        <f t="shared" si="346"/>
        <v>0.42637636209158797</v>
      </c>
      <c r="BS491">
        <f t="shared" si="347"/>
        <v>-0.33933712916299258</v>
      </c>
      <c r="BT491">
        <f t="shared" si="334"/>
        <v>-0.52064632557427459</v>
      </c>
      <c r="BV491">
        <f t="shared" si="335"/>
        <v>-2.317285636476174</v>
      </c>
      <c r="BW491">
        <f t="shared" si="336"/>
        <v>9.8540698196818488E-2</v>
      </c>
      <c r="BX491">
        <f t="shared" si="337"/>
        <v>8.9701454264340411E-2</v>
      </c>
      <c r="BY491">
        <f t="shared" si="338"/>
        <v>0.9102985457356596</v>
      </c>
      <c r="BZ491">
        <f t="shared" si="339"/>
        <v>-9.3982661038181703E-2</v>
      </c>
    </row>
    <row r="492" spans="1:78" x14ac:dyDescent="0.3">
      <c r="A492" t="s">
        <v>2821</v>
      </c>
      <c r="B492" t="s">
        <v>2838</v>
      </c>
      <c r="C492" t="s">
        <v>2825</v>
      </c>
      <c r="D492" t="s">
        <v>2838</v>
      </c>
      <c r="E492" t="s">
        <v>20</v>
      </c>
      <c r="F492">
        <v>0</v>
      </c>
      <c r="G492">
        <v>0</v>
      </c>
      <c r="H492" t="s">
        <v>2843</v>
      </c>
      <c r="I492">
        <v>3</v>
      </c>
      <c r="J492">
        <v>-3.7643689058441341</v>
      </c>
      <c r="K492">
        <v>-42.171718189759716</v>
      </c>
      <c r="L492">
        <v>-82.840254641099079</v>
      </c>
      <c r="M492">
        <v>-33.757758935166962</v>
      </c>
      <c r="N492">
        <v>-108.67008854708662</v>
      </c>
      <c r="O492">
        <v>-14.754319664473872</v>
      </c>
      <c r="P492">
        <v>-22.013681658285037</v>
      </c>
      <c r="Q492">
        <v>-22.422560732600829</v>
      </c>
      <c r="R492">
        <v>-67.960368165567971</v>
      </c>
      <c r="S492">
        <v>0</v>
      </c>
      <c r="T492">
        <v>2</v>
      </c>
      <c r="U492" t="s">
        <v>2818</v>
      </c>
      <c r="W492">
        <f t="shared" si="305"/>
        <v>-2.7638923151110589E-2</v>
      </c>
      <c r="X492">
        <f t="shared" si="306"/>
        <v>-0.21927540312111751</v>
      </c>
      <c r="Y492">
        <f t="shared" si="307"/>
        <v>0.27424895647063957</v>
      </c>
      <c r="Z492">
        <f t="shared" si="308"/>
        <v>-0.24557244416175711</v>
      </c>
      <c r="AA492">
        <f t="shared" si="309"/>
        <v>-1.1909036060913412</v>
      </c>
      <c r="AB492">
        <f t="shared" si="310"/>
        <v>-6.7444200102322438E-2</v>
      </c>
      <c r="AC492">
        <f t="shared" si="311"/>
        <v>-0.15242674717787899</v>
      </c>
      <c r="AD492">
        <f t="shared" si="312"/>
        <v>-0.14484805481342802</v>
      </c>
      <c r="AE492">
        <f t="shared" si="313"/>
        <v>-0.48361783291079313</v>
      </c>
      <c r="AF492">
        <f t="shared" si="314"/>
        <v>-0.5239687488631376</v>
      </c>
      <c r="AH492">
        <f t="shared" si="315"/>
        <v>-2.7814470039222474</v>
      </c>
      <c r="AI492">
        <f t="shared" si="316"/>
        <v>6.1948802331281839E-2</v>
      </c>
      <c r="AJ492">
        <f t="shared" si="317"/>
        <v>5.8335017841996219E-2</v>
      </c>
      <c r="AK492">
        <f t="shared" si="318"/>
        <v>0.94166498215800376</v>
      </c>
      <c r="AL492">
        <f t="shared" si="319"/>
        <v>-6.0105712930062505E-2</v>
      </c>
      <c r="AN492">
        <f>VLOOKUP(J492,counts!$W$8:$Z$13,4,FALSE)</f>
        <v>53</v>
      </c>
      <c r="AO492">
        <f>VLOOKUP(K492,counts!$W$17:$Z$23,4,FALSE)</f>
        <v>48</v>
      </c>
      <c r="AP492">
        <f>VLOOKUP(L492,counts!$W$27:$Z$33,4,FALSE)</f>
        <v>62</v>
      </c>
      <c r="AQ492">
        <f>VLOOKUP(M492,counts!$W$38:$Z$49,4,FALSE)</f>
        <v>47</v>
      </c>
      <c r="AR492">
        <f>VLOOKUP(N492,counts!$W$53:$Z$54,4,FALSE)</f>
        <v>20</v>
      </c>
      <c r="AS492">
        <f>VLOOKUP(O492,counts!$W$58:$Z$62,4,FALSE)</f>
        <v>52</v>
      </c>
      <c r="AT492">
        <f>VLOOKUP(P492,counts!$W$66:$Z$69,4,FALSE)</f>
        <v>50</v>
      </c>
      <c r="AU492">
        <f>VLOOKUP(Q492,counts!$W$73:$Z$75,4,FALSE)</f>
        <v>50</v>
      </c>
      <c r="AV492">
        <f>VLOOKUP(R492,counts!$W$79:$Z$81,4,FALSE)</f>
        <v>40</v>
      </c>
      <c r="AW492">
        <f t="shared" si="320"/>
        <v>422</v>
      </c>
      <c r="AX492">
        <f t="shared" si="321"/>
        <v>0</v>
      </c>
      <c r="AY492">
        <f t="shared" si="322"/>
        <v>2</v>
      </c>
      <c r="AZ492" t="str">
        <f t="shared" si="323"/>
        <v>Train</v>
      </c>
      <c r="BA492" t="str">
        <f t="shared" si="324"/>
        <v>0-17</v>
      </c>
      <c r="BB492" t="str">
        <f t="shared" si="325"/>
        <v>Blank</v>
      </c>
      <c r="BC492" t="str">
        <f t="shared" si="326"/>
        <v>0-10</v>
      </c>
      <c r="BD492" t="str">
        <f t="shared" si="327"/>
        <v>Blank</v>
      </c>
      <c r="BE492" t="str">
        <f t="shared" si="328"/>
        <v>male</v>
      </c>
      <c r="BF492">
        <f t="shared" si="329"/>
        <v>0</v>
      </c>
      <c r="BG492">
        <f t="shared" si="330"/>
        <v>0</v>
      </c>
      <c r="BH492" t="str">
        <f t="shared" si="331"/>
        <v>S, blank</v>
      </c>
      <c r="BI492">
        <f t="shared" si="332"/>
        <v>3</v>
      </c>
      <c r="BK492">
        <f t="shared" si="333"/>
        <v>-2.8350141766673408E-2</v>
      </c>
      <c r="BL492">
        <f t="shared" si="340"/>
        <v>-0.2148129459049134</v>
      </c>
      <c r="BM492">
        <f t="shared" si="341"/>
        <v>0</v>
      </c>
      <c r="BN492">
        <f t="shared" si="342"/>
        <v>-0.24005469764357676</v>
      </c>
      <c r="BO492">
        <f t="shared" si="343"/>
        <v>-1.1543150029727813</v>
      </c>
      <c r="BP492">
        <f t="shared" si="344"/>
        <v>-6.3943938845999151E-2</v>
      </c>
      <c r="BQ492">
        <f t="shared" si="345"/>
        <v>-0.12308910231949276</v>
      </c>
      <c r="BR492">
        <f t="shared" si="346"/>
        <v>-0.13196937436222192</v>
      </c>
      <c r="BS492">
        <f t="shared" si="347"/>
        <v>-0.33933712916299258</v>
      </c>
      <c r="BT492">
        <f t="shared" si="334"/>
        <v>-0.52064632557427459</v>
      </c>
      <c r="BV492">
        <f t="shared" si="335"/>
        <v>-2.8165186585529263</v>
      </c>
      <c r="BW492">
        <f t="shared" si="336"/>
        <v>5.9813812971519865E-2</v>
      </c>
      <c r="BX492">
        <f t="shared" si="337"/>
        <v>5.6438038681353962E-2</v>
      </c>
      <c r="BY492">
        <f t="shared" si="338"/>
        <v>0.943561961318646</v>
      </c>
      <c r="BZ492">
        <f t="shared" si="339"/>
        <v>-5.8093244555959045E-2</v>
      </c>
    </row>
    <row r="493" spans="1:78" x14ac:dyDescent="0.3">
      <c r="A493" t="s">
        <v>2810</v>
      </c>
      <c r="B493" t="s">
        <v>2838</v>
      </c>
      <c r="C493" t="s">
        <v>2849</v>
      </c>
      <c r="D493" t="s">
        <v>2838</v>
      </c>
      <c r="E493" t="s">
        <v>20</v>
      </c>
      <c r="F493">
        <v>1</v>
      </c>
      <c r="G493" t="s">
        <v>2842</v>
      </c>
      <c r="H493" t="s">
        <v>2843</v>
      </c>
      <c r="I493">
        <v>3</v>
      </c>
      <c r="J493">
        <v>32.769878926258563</v>
      </c>
      <c r="K493">
        <v>-42.171718189759716</v>
      </c>
      <c r="L493">
        <v>40.172297072540438</v>
      </c>
      <c r="M493">
        <v>-33.757758935166962</v>
      </c>
      <c r="N493">
        <v>-108.67008854708662</v>
      </c>
      <c r="O493">
        <v>48.695090775187893</v>
      </c>
      <c r="P493">
        <v>-92.646375958720569</v>
      </c>
      <c r="Q493">
        <v>-22.422560732600829</v>
      </c>
      <c r="R493">
        <v>-67.960368165567971</v>
      </c>
      <c r="S493">
        <v>0</v>
      </c>
      <c r="T493">
        <v>2</v>
      </c>
      <c r="U493" t="s">
        <v>2818</v>
      </c>
      <c r="W493">
        <f t="shared" si="305"/>
        <v>0.24060451777399761</v>
      </c>
      <c r="X493">
        <f t="shared" si="306"/>
        <v>-0.21927540312111751</v>
      </c>
      <c r="Y493">
        <f t="shared" si="307"/>
        <v>-0.13299344140000791</v>
      </c>
      <c r="Z493">
        <f t="shared" si="308"/>
        <v>-0.24557244416175711</v>
      </c>
      <c r="AA493">
        <f t="shared" si="309"/>
        <v>-1.1909036060913412</v>
      </c>
      <c r="AB493">
        <f t="shared" si="310"/>
        <v>0.222592537028351</v>
      </c>
      <c r="AC493">
        <f t="shared" si="311"/>
        <v>-0.64150040617543735</v>
      </c>
      <c r="AD493">
        <f t="shared" si="312"/>
        <v>-0.14484805481342802</v>
      </c>
      <c r="AE493">
        <f t="shared" si="313"/>
        <v>-0.48361783291079313</v>
      </c>
      <c r="AF493">
        <f t="shared" si="314"/>
        <v>-0.5239687488631376</v>
      </c>
      <c r="AH493">
        <f t="shared" si="315"/>
        <v>-3.1194828827346712</v>
      </c>
      <c r="AI493">
        <f t="shared" si="316"/>
        <v>4.4180008758928628E-2</v>
      </c>
      <c r="AJ493">
        <f t="shared" si="317"/>
        <v>4.2310720745783341E-2</v>
      </c>
      <c r="AK493">
        <f t="shared" si="318"/>
        <v>0.95768927925421665</v>
      </c>
      <c r="AL493">
        <f t="shared" si="319"/>
        <v>-4.3231896780332693E-2</v>
      </c>
      <c r="AN493">
        <f>VLOOKUP(J493,counts!$W$8:$Z$13,4,FALSE)</f>
        <v>61</v>
      </c>
      <c r="AO493">
        <f>VLOOKUP(K493,counts!$W$17:$Z$23,4,FALSE)</f>
        <v>48</v>
      </c>
      <c r="AP493">
        <f>VLOOKUP(L493,counts!$W$27:$Z$33,4,FALSE)</f>
        <v>50</v>
      </c>
      <c r="AQ493">
        <f>VLOOKUP(M493,counts!$W$38:$Z$49,4,FALSE)</f>
        <v>47</v>
      </c>
      <c r="AR493">
        <f>VLOOKUP(N493,counts!$W$53:$Z$54,4,FALSE)</f>
        <v>20</v>
      </c>
      <c r="AS493">
        <f>VLOOKUP(O493,counts!$W$58:$Z$62,4,FALSE)</f>
        <v>61</v>
      </c>
      <c r="AT493">
        <f>VLOOKUP(P493,counts!$W$66:$Z$69,4,FALSE)</f>
        <v>36</v>
      </c>
      <c r="AU493">
        <f>VLOOKUP(Q493,counts!$W$73:$Z$75,4,FALSE)</f>
        <v>50</v>
      </c>
      <c r="AV493">
        <f>VLOOKUP(R493,counts!$W$79:$Z$81,4,FALSE)</f>
        <v>40</v>
      </c>
      <c r="AW493">
        <f t="shared" si="320"/>
        <v>413</v>
      </c>
      <c r="AX493">
        <f t="shared" si="321"/>
        <v>0</v>
      </c>
      <c r="AY493">
        <f t="shared" si="322"/>
        <v>2</v>
      </c>
      <c r="AZ493" t="str">
        <f t="shared" si="323"/>
        <v>Train</v>
      </c>
      <c r="BA493" t="str">
        <f t="shared" si="324"/>
        <v>31-40</v>
      </c>
      <c r="BB493" t="str">
        <f t="shared" si="325"/>
        <v>Blank</v>
      </c>
      <c r="BC493" t="str">
        <f t="shared" si="326"/>
        <v>21-30</v>
      </c>
      <c r="BD493" t="str">
        <f t="shared" si="327"/>
        <v>Blank</v>
      </c>
      <c r="BE493" t="str">
        <f t="shared" si="328"/>
        <v>male</v>
      </c>
      <c r="BF493">
        <f t="shared" si="329"/>
        <v>1</v>
      </c>
      <c r="BG493" t="str">
        <f t="shared" si="330"/>
        <v>3, 4, 5, 6, 9</v>
      </c>
      <c r="BH493" t="str">
        <f t="shared" si="331"/>
        <v>S, blank</v>
      </c>
      <c r="BI493">
        <f t="shared" si="332"/>
        <v>3</v>
      </c>
      <c r="BK493">
        <f t="shared" si="333"/>
        <v>0.24679587375027071</v>
      </c>
      <c r="BL493">
        <f t="shared" si="340"/>
        <v>-0.2148129459049134</v>
      </c>
      <c r="BM493">
        <f t="shared" si="341"/>
        <v>0</v>
      </c>
      <c r="BN493">
        <f t="shared" si="342"/>
        <v>-0.24005469764357676</v>
      </c>
      <c r="BO493">
        <f t="shared" si="343"/>
        <v>-1.1543150029727813</v>
      </c>
      <c r="BP493">
        <f t="shared" si="344"/>
        <v>0.21104029039891525</v>
      </c>
      <c r="BQ493">
        <f t="shared" si="345"/>
        <v>-0.5180305333261348</v>
      </c>
      <c r="BR493">
        <f t="shared" si="346"/>
        <v>-0.13196937436222192</v>
      </c>
      <c r="BS493">
        <f t="shared" si="347"/>
        <v>-0.33933712916299258</v>
      </c>
      <c r="BT493">
        <f t="shared" si="334"/>
        <v>-0.52064632557427459</v>
      </c>
      <c r="BV493">
        <f t="shared" si="335"/>
        <v>-2.6613298447977094</v>
      </c>
      <c r="BW493">
        <f t="shared" si="336"/>
        <v>6.9855263289717709E-2</v>
      </c>
      <c r="BX493">
        <f t="shared" si="337"/>
        <v>6.5294124996794864E-2</v>
      </c>
      <c r="BY493">
        <f t="shared" si="338"/>
        <v>0.93470587500320512</v>
      </c>
      <c r="BZ493">
        <f t="shared" si="339"/>
        <v>-6.7523371370745239E-2</v>
      </c>
    </row>
    <row r="494" spans="1:78" x14ac:dyDescent="0.3">
      <c r="A494" t="s">
        <v>2821</v>
      </c>
      <c r="B494" t="s">
        <v>2838</v>
      </c>
      <c r="C494" t="s">
        <v>2825</v>
      </c>
      <c r="D494" t="s">
        <v>2838</v>
      </c>
      <c r="E494" t="s">
        <v>15</v>
      </c>
      <c r="F494">
        <v>0</v>
      </c>
      <c r="G494">
        <v>0</v>
      </c>
      <c r="H494" t="s">
        <v>527</v>
      </c>
      <c r="I494">
        <v>3</v>
      </c>
      <c r="J494">
        <v>-3.7643689058441341</v>
      </c>
      <c r="K494">
        <v>-42.171718189759716</v>
      </c>
      <c r="L494">
        <v>-82.840254641099079</v>
      </c>
      <c r="M494">
        <v>-33.757758935166962</v>
      </c>
      <c r="N494">
        <v>151.41878811967541</v>
      </c>
      <c r="O494">
        <v>-14.754319664473872</v>
      </c>
      <c r="P494">
        <v>-22.013681658285037</v>
      </c>
      <c r="Q494">
        <v>-11.405315820044242</v>
      </c>
      <c r="R494">
        <v>-67.960368165567971</v>
      </c>
      <c r="S494">
        <v>1</v>
      </c>
      <c r="T494">
        <v>2</v>
      </c>
      <c r="U494" t="s">
        <v>2818</v>
      </c>
      <c r="W494">
        <f t="shared" si="305"/>
        <v>-2.7638923151110589E-2</v>
      </c>
      <c r="X494">
        <f t="shared" si="306"/>
        <v>-0.21927540312111751</v>
      </c>
      <c r="Y494">
        <f t="shared" si="307"/>
        <v>0.27424895647063957</v>
      </c>
      <c r="Z494">
        <f t="shared" si="308"/>
        <v>-0.24557244416175711</v>
      </c>
      <c r="AA494">
        <f t="shared" si="309"/>
        <v>1.6593819257225275</v>
      </c>
      <c r="AB494">
        <f t="shared" si="310"/>
        <v>-6.7444200102322438E-2</v>
      </c>
      <c r="AC494">
        <f t="shared" si="311"/>
        <v>-0.15242674717787899</v>
      </c>
      <c r="AD494">
        <f t="shared" si="312"/>
        <v>-7.3677481834814665E-2</v>
      </c>
      <c r="AE494">
        <f t="shared" si="313"/>
        <v>-0.48361783291079313</v>
      </c>
      <c r="AF494">
        <f t="shared" si="314"/>
        <v>-0.5239687488631376</v>
      </c>
      <c r="AH494">
        <f t="shared" si="315"/>
        <v>0.14000910087023499</v>
      </c>
      <c r="AI494">
        <f t="shared" si="316"/>
        <v>1.1502842673974418</v>
      </c>
      <c r="AJ494">
        <f t="shared" si="317"/>
        <v>0.53494520926280498</v>
      </c>
      <c r="AK494">
        <f t="shared" si="318"/>
        <v>0.53494520926280498</v>
      </c>
      <c r="AL494">
        <f t="shared" si="319"/>
        <v>-0.62559094992354602</v>
      </c>
      <c r="AN494">
        <f>VLOOKUP(J494,counts!$W$8:$Z$13,4,FALSE)</f>
        <v>53</v>
      </c>
      <c r="AO494">
        <f>VLOOKUP(K494,counts!$W$17:$Z$23,4,FALSE)</f>
        <v>48</v>
      </c>
      <c r="AP494">
        <f>VLOOKUP(L494,counts!$W$27:$Z$33,4,FALSE)</f>
        <v>62</v>
      </c>
      <c r="AQ494">
        <f>VLOOKUP(M494,counts!$W$38:$Z$49,4,FALSE)</f>
        <v>47</v>
      </c>
      <c r="AR494">
        <f>VLOOKUP(N494,counts!$W$53:$Z$54,4,FALSE)</f>
        <v>102</v>
      </c>
      <c r="AS494">
        <f>VLOOKUP(O494,counts!$W$58:$Z$62,4,FALSE)</f>
        <v>52</v>
      </c>
      <c r="AT494">
        <f>VLOOKUP(P494,counts!$W$66:$Z$69,4,FALSE)</f>
        <v>50</v>
      </c>
      <c r="AU494">
        <f>VLOOKUP(Q494,counts!$W$73:$Z$75,4,FALSE)</f>
        <v>52</v>
      </c>
      <c r="AV494">
        <f>VLOOKUP(R494,counts!$W$79:$Z$81,4,FALSE)</f>
        <v>40</v>
      </c>
      <c r="AW494">
        <f t="shared" si="320"/>
        <v>506</v>
      </c>
      <c r="AX494">
        <f t="shared" si="321"/>
        <v>1</v>
      </c>
      <c r="AY494">
        <f t="shared" si="322"/>
        <v>2</v>
      </c>
      <c r="AZ494" t="str">
        <f t="shared" si="323"/>
        <v>Train</v>
      </c>
      <c r="BA494" t="str">
        <f t="shared" si="324"/>
        <v>0-17</v>
      </c>
      <c r="BB494" t="str">
        <f t="shared" si="325"/>
        <v>Blank</v>
      </c>
      <c r="BC494" t="str">
        <f t="shared" si="326"/>
        <v>0-10</v>
      </c>
      <c r="BD494" t="str">
        <f t="shared" si="327"/>
        <v>Blank</v>
      </c>
      <c r="BE494" t="str">
        <f t="shared" si="328"/>
        <v>female</v>
      </c>
      <c r="BF494">
        <f t="shared" si="329"/>
        <v>0</v>
      </c>
      <c r="BG494">
        <f t="shared" si="330"/>
        <v>0</v>
      </c>
      <c r="BH494" t="str">
        <f t="shared" si="331"/>
        <v>Q</v>
      </c>
      <c r="BI494">
        <f t="shared" si="332"/>
        <v>3</v>
      </c>
      <c r="BK494">
        <f t="shared" si="333"/>
        <v>-2.8350141766673408E-2</v>
      </c>
      <c r="BL494">
        <f t="shared" si="340"/>
        <v>-0.2148129459049134</v>
      </c>
      <c r="BM494">
        <f t="shared" si="341"/>
        <v>0</v>
      </c>
      <c r="BN494">
        <f t="shared" si="342"/>
        <v>-0.24005469764357676</v>
      </c>
      <c r="BO494">
        <f t="shared" si="343"/>
        <v>1.608400077660413</v>
      </c>
      <c r="BP494">
        <f t="shared" si="344"/>
        <v>-6.3943938845999151E-2</v>
      </c>
      <c r="BQ494">
        <f t="shared" si="345"/>
        <v>-0.12308910231949276</v>
      </c>
      <c r="BR494">
        <f t="shared" si="346"/>
        <v>-6.7126694900034548E-2</v>
      </c>
      <c r="BS494">
        <f t="shared" si="347"/>
        <v>-0.33933712916299258</v>
      </c>
      <c r="BT494">
        <f t="shared" si="334"/>
        <v>-0.52064632557427459</v>
      </c>
      <c r="BV494">
        <f t="shared" si="335"/>
        <v>1.1039101542455798E-2</v>
      </c>
      <c r="BW494">
        <f t="shared" si="336"/>
        <v>1.0111002572514145</v>
      </c>
      <c r="BX494">
        <f t="shared" si="337"/>
        <v>0.50275974736003093</v>
      </c>
      <c r="BY494">
        <f t="shared" si="338"/>
        <v>0.50275974736003093</v>
      </c>
      <c r="BZ494">
        <f t="shared" si="339"/>
        <v>-0.68764286243173101</v>
      </c>
    </row>
    <row r="495" spans="1:78" x14ac:dyDescent="0.3">
      <c r="A495" t="s">
        <v>2820</v>
      </c>
      <c r="B495" t="s">
        <v>2838</v>
      </c>
      <c r="C495" t="s">
        <v>2825</v>
      </c>
      <c r="D495" t="s">
        <v>2838</v>
      </c>
      <c r="E495" t="s">
        <v>20</v>
      </c>
      <c r="F495">
        <v>0</v>
      </c>
      <c r="G495">
        <v>0</v>
      </c>
      <c r="H495" t="s">
        <v>2843</v>
      </c>
      <c r="I495">
        <v>3</v>
      </c>
      <c r="J495">
        <v>-11.613432440426715</v>
      </c>
      <c r="K495">
        <v>-42.171718189759716</v>
      </c>
      <c r="L495">
        <v>-82.840254641099079</v>
      </c>
      <c r="M495">
        <v>-33.757758935166962</v>
      </c>
      <c r="N495">
        <v>-108.67008854708662</v>
      </c>
      <c r="O495">
        <v>-14.754319664473872</v>
      </c>
      <c r="P495">
        <v>-22.013681658285037</v>
      </c>
      <c r="Q495">
        <v>-22.422560732600829</v>
      </c>
      <c r="R495">
        <v>-67.960368165567971</v>
      </c>
      <c r="S495">
        <v>0</v>
      </c>
      <c r="T495">
        <v>2</v>
      </c>
      <c r="U495" t="s">
        <v>2818</v>
      </c>
      <c r="W495">
        <f t="shared" si="305"/>
        <v>-8.5268679762827468E-2</v>
      </c>
      <c r="X495">
        <f t="shared" si="306"/>
        <v>-0.21927540312111751</v>
      </c>
      <c r="Y495">
        <f t="shared" si="307"/>
        <v>0.27424895647063957</v>
      </c>
      <c r="Z495">
        <f t="shared" si="308"/>
        <v>-0.24557244416175711</v>
      </c>
      <c r="AA495">
        <f t="shared" si="309"/>
        <v>-1.1909036060913412</v>
      </c>
      <c r="AB495">
        <f t="shared" si="310"/>
        <v>-6.7444200102322438E-2</v>
      </c>
      <c r="AC495">
        <f t="shared" si="311"/>
        <v>-0.15242674717787899</v>
      </c>
      <c r="AD495">
        <f t="shared" si="312"/>
        <v>-0.14484805481342802</v>
      </c>
      <c r="AE495">
        <f t="shared" si="313"/>
        <v>-0.48361783291079313</v>
      </c>
      <c r="AF495">
        <f t="shared" si="314"/>
        <v>-0.5239687488631376</v>
      </c>
      <c r="AH495">
        <f t="shared" si="315"/>
        <v>-2.8390767605339642</v>
      </c>
      <c r="AI495">
        <f t="shared" si="316"/>
        <v>5.8479631752988308E-2</v>
      </c>
      <c r="AJ495">
        <f t="shared" si="317"/>
        <v>5.5248707673418308E-2</v>
      </c>
      <c r="AK495">
        <f t="shared" si="318"/>
        <v>0.94475129232658173</v>
      </c>
      <c r="AL495">
        <f t="shared" si="319"/>
        <v>-5.6833568850238797E-2</v>
      </c>
      <c r="AN495">
        <f>VLOOKUP(J495,counts!$W$8:$Z$13,4,FALSE)</f>
        <v>52</v>
      </c>
      <c r="AO495">
        <f>VLOOKUP(K495,counts!$W$17:$Z$23,4,FALSE)</f>
        <v>48</v>
      </c>
      <c r="AP495">
        <f>VLOOKUP(L495,counts!$W$27:$Z$33,4,FALSE)</f>
        <v>62</v>
      </c>
      <c r="AQ495">
        <f>VLOOKUP(M495,counts!$W$38:$Z$49,4,FALSE)</f>
        <v>47</v>
      </c>
      <c r="AR495">
        <f>VLOOKUP(N495,counts!$W$53:$Z$54,4,FALSE)</f>
        <v>20</v>
      </c>
      <c r="AS495">
        <f>VLOOKUP(O495,counts!$W$58:$Z$62,4,FALSE)</f>
        <v>52</v>
      </c>
      <c r="AT495">
        <f>VLOOKUP(P495,counts!$W$66:$Z$69,4,FALSE)</f>
        <v>50</v>
      </c>
      <c r="AU495">
        <f>VLOOKUP(Q495,counts!$W$73:$Z$75,4,FALSE)</f>
        <v>50</v>
      </c>
      <c r="AV495">
        <f>VLOOKUP(R495,counts!$W$79:$Z$81,4,FALSE)</f>
        <v>40</v>
      </c>
      <c r="AW495">
        <f t="shared" si="320"/>
        <v>421</v>
      </c>
      <c r="AX495">
        <f t="shared" si="321"/>
        <v>0</v>
      </c>
      <c r="AY495">
        <f t="shared" si="322"/>
        <v>2</v>
      </c>
      <c r="AZ495" t="str">
        <f t="shared" si="323"/>
        <v>Train</v>
      </c>
      <c r="BA495" t="str">
        <f t="shared" si="324"/>
        <v>18-30</v>
      </c>
      <c r="BB495" t="str">
        <f t="shared" si="325"/>
        <v>Blank</v>
      </c>
      <c r="BC495" t="str">
        <f t="shared" si="326"/>
        <v>0-10</v>
      </c>
      <c r="BD495" t="str">
        <f t="shared" si="327"/>
        <v>Blank</v>
      </c>
      <c r="BE495" t="str">
        <f t="shared" si="328"/>
        <v>male</v>
      </c>
      <c r="BF495">
        <f t="shared" si="329"/>
        <v>0</v>
      </c>
      <c r="BG495">
        <f t="shared" si="330"/>
        <v>0</v>
      </c>
      <c r="BH495" t="str">
        <f t="shared" si="331"/>
        <v>S, blank</v>
      </c>
      <c r="BI495">
        <f t="shared" si="332"/>
        <v>3</v>
      </c>
      <c r="BK495">
        <f t="shared" si="333"/>
        <v>-8.7462856143731463E-2</v>
      </c>
      <c r="BL495">
        <f t="shared" si="340"/>
        <v>-0.2148129459049134</v>
      </c>
      <c r="BM495">
        <f t="shared" si="341"/>
        <v>0</v>
      </c>
      <c r="BN495">
        <f t="shared" si="342"/>
        <v>-0.24005469764357676</v>
      </c>
      <c r="BO495">
        <f t="shared" si="343"/>
        <v>-1.1543150029727813</v>
      </c>
      <c r="BP495">
        <f t="shared" si="344"/>
        <v>-6.3943938845999151E-2</v>
      </c>
      <c r="BQ495">
        <f t="shared" si="345"/>
        <v>-0.12308910231949276</v>
      </c>
      <c r="BR495">
        <f t="shared" si="346"/>
        <v>-0.13196937436222192</v>
      </c>
      <c r="BS495">
        <f t="shared" si="347"/>
        <v>-0.33933712916299258</v>
      </c>
      <c r="BT495">
        <f t="shared" si="334"/>
        <v>-0.52064632557427459</v>
      </c>
      <c r="BV495">
        <f t="shared" si="335"/>
        <v>-2.8756313729299841</v>
      </c>
      <c r="BW495">
        <f t="shared" si="336"/>
        <v>5.6380531122747275E-2</v>
      </c>
      <c r="BX495">
        <f t="shared" si="337"/>
        <v>5.3371422003418274E-2</v>
      </c>
      <c r="BY495">
        <f t="shared" si="338"/>
        <v>0.94662857799658173</v>
      </c>
      <c r="BZ495">
        <f t="shared" si="339"/>
        <v>-5.4848471815077751E-2</v>
      </c>
    </row>
    <row r="496" spans="1:78" x14ac:dyDescent="0.3">
      <c r="A496" t="s">
        <v>2820</v>
      </c>
      <c r="B496" t="s">
        <v>2838</v>
      </c>
      <c r="C496" t="s">
        <v>2825</v>
      </c>
      <c r="D496" t="s">
        <v>2838</v>
      </c>
      <c r="E496" t="s">
        <v>20</v>
      </c>
      <c r="F496">
        <v>0</v>
      </c>
      <c r="G496">
        <v>0</v>
      </c>
      <c r="H496" t="s">
        <v>2843</v>
      </c>
      <c r="I496">
        <v>3</v>
      </c>
      <c r="J496">
        <v>-11.613432440426715</v>
      </c>
      <c r="K496">
        <v>-42.171718189759716</v>
      </c>
      <c r="L496">
        <v>-82.840254641099079</v>
      </c>
      <c r="M496">
        <v>-33.757758935166962</v>
      </c>
      <c r="N496">
        <v>-108.67008854708662</v>
      </c>
      <c r="O496">
        <v>-14.754319664473872</v>
      </c>
      <c r="P496">
        <v>-22.013681658285037</v>
      </c>
      <c r="Q496">
        <v>-22.422560732600829</v>
      </c>
      <c r="R496">
        <v>-67.960368165567971</v>
      </c>
      <c r="S496">
        <v>0</v>
      </c>
      <c r="T496">
        <v>2</v>
      </c>
      <c r="U496" t="s">
        <v>2818</v>
      </c>
      <c r="W496">
        <f t="shared" si="305"/>
        <v>-8.5268679762827468E-2</v>
      </c>
      <c r="X496">
        <f t="shared" si="306"/>
        <v>-0.21927540312111751</v>
      </c>
      <c r="Y496">
        <f t="shared" si="307"/>
        <v>0.27424895647063957</v>
      </c>
      <c r="Z496">
        <f t="shared" si="308"/>
        <v>-0.24557244416175711</v>
      </c>
      <c r="AA496">
        <f t="shared" si="309"/>
        <v>-1.1909036060913412</v>
      </c>
      <c r="AB496">
        <f t="shared" si="310"/>
        <v>-6.7444200102322438E-2</v>
      </c>
      <c r="AC496">
        <f t="shared" si="311"/>
        <v>-0.15242674717787899</v>
      </c>
      <c r="AD496">
        <f t="shared" si="312"/>
        <v>-0.14484805481342802</v>
      </c>
      <c r="AE496">
        <f t="shared" si="313"/>
        <v>-0.48361783291079313</v>
      </c>
      <c r="AF496">
        <f t="shared" si="314"/>
        <v>-0.5239687488631376</v>
      </c>
      <c r="AH496">
        <f t="shared" si="315"/>
        <v>-2.8390767605339642</v>
      </c>
      <c r="AI496">
        <f t="shared" si="316"/>
        <v>5.8479631752988308E-2</v>
      </c>
      <c r="AJ496">
        <f t="shared" si="317"/>
        <v>5.5248707673418308E-2</v>
      </c>
      <c r="AK496">
        <f t="shared" si="318"/>
        <v>0.94475129232658173</v>
      </c>
      <c r="AL496">
        <f t="shared" si="319"/>
        <v>-5.6833568850238797E-2</v>
      </c>
      <c r="AN496">
        <f>VLOOKUP(J496,counts!$W$8:$Z$13,4,FALSE)</f>
        <v>52</v>
      </c>
      <c r="AO496">
        <f>VLOOKUP(K496,counts!$W$17:$Z$23,4,FALSE)</f>
        <v>48</v>
      </c>
      <c r="AP496">
        <f>VLOOKUP(L496,counts!$W$27:$Z$33,4,FALSE)</f>
        <v>62</v>
      </c>
      <c r="AQ496">
        <f>VLOOKUP(M496,counts!$W$38:$Z$49,4,FALSE)</f>
        <v>47</v>
      </c>
      <c r="AR496">
        <f>VLOOKUP(N496,counts!$W$53:$Z$54,4,FALSE)</f>
        <v>20</v>
      </c>
      <c r="AS496">
        <f>VLOOKUP(O496,counts!$W$58:$Z$62,4,FALSE)</f>
        <v>52</v>
      </c>
      <c r="AT496">
        <f>VLOOKUP(P496,counts!$W$66:$Z$69,4,FALSE)</f>
        <v>50</v>
      </c>
      <c r="AU496">
        <f>VLOOKUP(Q496,counts!$W$73:$Z$75,4,FALSE)</f>
        <v>50</v>
      </c>
      <c r="AV496">
        <f>VLOOKUP(R496,counts!$W$79:$Z$81,4,FALSE)</f>
        <v>40</v>
      </c>
      <c r="AW496">
        <f t="shared" si="320"/>
        <v>421</v>
      </c>
      <c r="AX496">
        <f t="shared" si="321"/>
        <v>0</v>
      </c>
      <c r="AY496">
        <f t="shared" si="322"/>
        <v>2</v>
      </c>
      <c r="AZ496" t="str">
        <f t="shared" si="323"/>
        <v>Train</v>
      </c>
      <c r="BA496" t="str">
        <f t="shared" si="324"/>
        <v>18-30</v>
      </c>
      <c r="BB496" t="str">
        <f t="shared" si="325"/>
        <v>Blank</v>
      </c>
      <c r="BC496" t="str">
        <f t="shared" si="326"/>
        <v>0-10</v>
      </c>
      <c r="BD496" t="str">
        <f t="shared" si="327"/>
        <v>Blank</v>
      </c>
      <c r="BE496" t="str">
        <f t="shared" si="328"/>
        <v>male</v>
      </c>
      <c r="BF496">
        <f t="shared" si="329"/>
        <v>0</v>
      </c>
      <c r="BG496">
        <f t="shared" si="330"/>
        <v>0</v>
      </c>
      <c r="BH496" t="str">
        <f t="shared" si="331"/>
        <v>S, blank</v>
      </c>
      <c r="BI496">
        <f t="shared" si="332"/>
        <v>3</v>
      </c>
      <c r="BK496">
        <f t="shared" si="333"/>
        <v>-8.7462856143731463E-2</v>
      </c>
      <c r="BL496">
        <f t="shared" si="340"/>
        <v>-0.2148129459049134</v>
      </c>
      <c r="BM496">
        <f t="shared" si="341"/>
        <v>0</v>
      </c>
      <c r="BN496">
        <f t="shared" si="342"/>
        <v>-0.24005469764357676</v>
      </c>
      <c r="BO496">
        <f t="shared" si="343"/>
        <v>-1.1543150029727813</v>
      </c>
      <c r="BP496">
        <f t="shared" si="344"/>
        <v>-6.3943938845999151E-2</v>
      </c>
      <c r="BQ496">
        <f t="shared" si="345"/>
        <v>-0.12308910231949276</v>
      </c>
      <c r="BR496">
        <f t="shared" si="346"/>
        <v>-0.13196937436222192</v>
      </c>
      <c r="BS496">
        <f t="shared" si="347"/>
        <v>-0.33933712916299258</v>
      </c>
      <c r="BT496">
        <f t="shared" si="334"/>
        <v>-0.52064632557427459</v>
      </c>
      <c r="BV496">
        <f t="shared" si="335"/>
        <v>-2.8756313729299841</v>
      </c>
      <c r="BW496">
        <f t="shared" si="336"/>
        <v>5.6380531122747275E-2</v>
      </c>
      <c r="BX496">
        <f t="shared" si="337"/>
        <v>5.3371422003418274E-2</v>
      </c>
      <c r="BY496">
        <f t="shared" si="338"/>
        <v>0.94662857799658173</v>
      </c>
      <c r="BZ496">
        <f t="shared" si="339"/>
        <v>-5.4848471815077751E-2</v>
      </c>
    </row>
    <row r="497" spans="1:78" x14ac:dyDescent="0.3">
      <c r="A497" t="s">
        <v>2811</v>
      </c>
      <c r="B497" t="s">
        <v>2838</v>
      </c>
      <c r="C497" t="s">
        <v>2825</v>
      </c>
      <c r="D497" t="s">
        <v>2838</v>
      </c>
      <c r="E497" t="s">
        <v>20</v>
      </c>
      <c r="F497">
        <v>0</v>
      </c>
      <c r="G497">
        <v>0</v>
      </c>
      <c r="H497" t="s">
        <v>2843</v>
      </c>
      <c r="I497">
        <v>3</v>
      </c>
      <c r="J497">
        <v>-13.385578549662212</v>
      </c>
      <c r="K497">
        <v>-42.171718189759716</v>
      </c>
      <c r="L497">
        <v>-82.840254641099079</v>
      </c>
      <c r="M497">
        <v>-33.757758935166962</v>
      </c>
      <c r="N497">
        <v>-108.67008854708662</v>
      </c>
      <c r="O497">
        <v>-14.754319664473872</v>
      </c>
      <c r="P497">
        <v>-22.013681658285037</v>
      </c>
      <c r="Q497">
        <v>-22.422560732600829</v>
      </c>
      <c r="R497">
        <v>-67.960368165567971</v>
      </c>
      <c r="S497">
        <v>1</v>
      </c>
      <c r="T497">
        <v>2</v>
      </c>
      <c r="U497" t="s">
        <v>2818</v>
      </c>
      <c r="W497">
        <f t="shared" si="305"/>
        <v>-9.8280212731782335E-2</v>
      </c>
      <c r="X497">
        <f t="shared" si="306"/>
        <v>-0.21927540312111751</v>
      </c>
      <c r="Y497">
        <f t="shared" si="307"/>
        <v>0.27424895647063957</v>
      </c>
      <c r="Z497">
        <f t="shared" si="308"/>
        <v>-0.24557244416175711</v>
      </c>
      <c r="AA497">
        <f t="shared" si="309"/>
        <v>-1.1909036060913412</v>
      </c>
      <c r="AB497">
        <f t="shared" si="310"/>
        <v>-6.7444200102322438E-2</v>
      </c>
      <c r="AC497">
        <f t="shared" si="311"/>
        <v>-0.15242674717787899</v>
      </c>
      <c r="AD497">
        <f t="shared" si="312"/>
        <v>-0.14484805481342802</v>
      </c>
      <c r="AE497">
        <f t="shared" si="313"/>
        <v>-0.48361783291079313</v>
      </c>
      <c r="AF497">
        <f t="shared" si="314"/>
        <v>-0.5239687488631376</v>
      </c>
      <c r="AH497">
        <f t="shared" si="315"/>
        <v>-2.852088293502919</v>
      </c>
      <c r="AI497">
        <f t="shared" si="316"/>
        <v>5.7723650996289601E-2</v>
      </c>
      <c r="AJ497">
        <f t="shared" si="317"/>
        <v>5.4573471002485975E-2</v>
      </c>
      <c r="AK497">
        <f t="shared" si="318"/>
        <v>5.4573471002485975E-2</v>
      </c>
      <c r="AL497">
        <f t="shared" si="319"/>
        <v>-2.9082073933841133</v>
      </c>
      <c r="AN497">
        <f>VLOOKUP(J497,counts!$W$8:$Z$13,4,FALSE)</f>
        <v>51</v>
      </c>
      <c r="AO497">
        <f>VLOOKUP(K497,counts!$W$17:$Z$23,4,FALSE)</f>
        <v>48</v>
      </c>
      <c r="AP497">
        <f>VLOOKUP(L497,counts!$W$27:$Z$33,4,FALSE)</f>
        <v>62</v>
      </c>
      <c r="AQ497">
        <f>VLOOKUP(M497,counts!$W$38:$Z$49,4,FALSE)</f>
        <v>47</v>
      </c>
      <c r="AR497">
        <f>VLOOKUP(N497,counts!$W$53:$Z$54,4,FALSE)</f>
        <v>20</v>
      </c>
      <c r="AS497">
        <f>VLOOKUP(O497,counts!$W$58:$Z$62,4,FALSE)</f>
        <v>52</v>
      </c>
      <c r="AT497">
        <f>VLOOKUP(P497,counts!$W$66:$Z$69,4,FALSE)</f>
        <v>50</v>
      </c>
      <c r="AU497">
        <f>VLOOKUP(Q497,counts!$W$73:$Z$75,4,FALSE)</f>
        <v>50</v>
      </c>
      <c r="AV497">
        <f>VLOOKUP(R497,counts!$W$79:$Z$81,4,FALSE)</f>
        <v>40</v>
      </c>
      <c r="AW497">
        <f t="shared" si="320"/>
        <v>420</v>
      </c>
      <c r="AX497">
        <f t="shared" si="321"/>
        <v>1</v>
      </c>
      <c r="AY497">
        <f t="shared" si="322"/>
        <v>2</v>
      </c>
      <c r="AZ497" t="str">
        <f t="shared" si="323"/>
        <v>Train</v>
      </c>
      <c r="BA497" t="str">
        <f t="shared" si="324"/>
        <v>41-50</v>
      </c>
      <c r="BB497" t="str">
        <f t="shared" si="325"/>
        <v>Blank</v>
      </c>
      <c r="BC497" t="str">
        <f t="shared" si="326"/>
        <v>0-10</v>
      </c>
      <c r="BD497" t="str">
        <f t="shared" si="327"/>
        <v>Blank</v>
      </c>
      <c r="BE497" t="str">
        <f t="shared" si="328"/>
        <v>male</v>
      </c>
      <c r="BF497">
        <f t="shared" si="329"/>
        <v>0</v>
      </c>
      <c r="BG497">
        <f t="shared" si="330"/>
        <v>0</v>
      </c>
      <c r="BH497" t="str">
        <f t="shared" si="331"/>
        <v>S, blank</v>
      </c>
      <c r="BI497">
        <f t="shared" si="332"/>
        <v>3</v>
      </c>
      <c r="BK497">
        <f t="shared" si="333"/>
        <v>-0.10080920839685074</v>
      </c>
      <c r="BL497">
        <f t="shared" si="340"/>
        <v>-0.2148129459049134</v>
      </c>
      <c r="BM497">
        <f t="shared" si="341"/>
        <v>0</v>
      </c>
      <c r="BN497">
        <f t="shared" si="342"/>
        <v>-0.24005469764357676</v>
      </c>
      <c r="BO497">
        <f t="shared" si="343"/>
        <v>-1.1543150029727813</v>
      </c>
      <c r="BP497">
        <f t="shared" si="344"/>
        <v>-6.3943938845999151E-2</v>
      </c>
      <c r="BQ497">
        <f t="shared" si="345"/>
        <v>-0.12308910231949276</v>
      </c>
      <c r="BR497">
        <f t="shared" si="346"/>
        <v>-0.13196937436222192</v>
      </c>
      <c r="BS497">
        <f t="shared" si="347"/>
        <v>-0.33933712916299258</v>
      </c>
      <c r="BT497">
        <f t="shared" si="334"/>
        <v>-0.52064632557427459</v>
      </c>
      <c r="BV497">
        <f t="shared" si="335"/>
        <v>-2.8889777251831035</v>
      </c>
      <c r="BW497">
        <f t="shared" si="336"/>
        <v>5.5633055823796192E-2</v>
      </c>
      <c r="BX497">
        <f t="shared" si="337"/>
        <v>5.2701130868226927E-2</v>
      </c>
      <c r="BY497">
        <f t="shared" si="338"/>
        <v>5.2701130868226927E-2</v>
      </c>
      <c r="BZ497">
        <f t="shared" si="339"/>
        <v>-2.9431183650649215</v>
      </c>
    </row>
    <row r="498" spans="1:78" x14ac:dyDescent="0.3">
      <c r="A498" t="s">
        <v>2821</v>
      </c>
      <c r="B498" t="s">
        <v>2838</v>
      </c>
      <c r="C498" t="s">
        <v>2850</v>
      </c>
      <c r="D498" t="s">
        <v>2838</v>
      </c>
      <c r="E498" t="s">
        <v>15</v>
      </c>
      <c r="F498">
        <v>1</v>
      </c>
      <c r="G498">
        <v>0</v>
      </c>
      <c r="H498" t="s">
        <v>2843</v>
      </c>
      <c r="I498">
        <v>3</v>
      </c>
      <c r="J498">
        <v>-3.7643689058441341</v>
      </c>
      <c r="K498">
        <v>-42.171718189759716</v>
      </c>
      <c r="L498">
        <v>-9.6115457513775127</v>
      </c>
      <c r="M498">
        <v>-33.757758935166962</v>
      </c>
      <c r="N498">
        <v>151.41878811967541</v>
      </c>
      <c r="O498">
        <v>48.695090775187893</v>
      </c>
      <c r="P498">
        <v>-22.013681658285037</v>
      </c>
      <c r="Q498">
        <v>-22.422560732600829</v>
      </c>
      <c r="R498">
        <v>-67.960368165567971</v>
      </c>
      <c r="S498">
        <v>1</v>
      </c>
      <c r="T498">
        <v>2</v>
      </c>
      <c r="U498" t="s">
        <v>2818</v>
      </c>
      <c r="W498">
        <f t="shared" si="305"/>
        <v>-2.7638923151110589E-2</v>
      </c>
      <c r="X498">
        <f t="shared" si="306"/>
        <v>-0.21927540312111751</v>
      </c>
      <c r="Y498">
        <f t="shared" si="307"/>
        <v>3.1819752411496448E-2</v>
      </c>
      <c r="Z498">
        <f t="shared" si="308"/>
        <v>-0.24557244416175711</v>
      </c>
      <c r="AA498">
        <f t="shared" si="309"/>
        <v>1.6593819257225275</v>
      </c>
      <c r="AB498">
        <f t="shared" si="310"/>
        <v>0.222592537028351</v>
      </c>
      <c r="AC498">
        <f t="shared" si="311"/>
        <v>-0.15242674717787899</v>
      </c>
      <c r="AD498">
        <f t="shared" si="312"/>
        <v>-0.14484805481342802</v>
      </c>
      <c r="AE498">
        <f t="shared" si="313"/>
        <v>-0.48361783291079313</v>
      </c>
      <c r="AF498">
        <f t="shared" si="314"/>
        <v>-0.5239687488631376</v>
      </c>
      <c r="AH498">
        <f t="shared" si="315"/>
        <v>0.1164460609631518</v>
      </c>
      <c r="AI498">
        <f t="shared" si="316"/>
        <v>1.1234969084916666</v>
      </c>
      <c r="AJ498">
        <f t="shared" si="317"/>
        <v>0.52907866453626895</v>
      </c>
      <c r="AK498">
        <f t="shared" si="318"/>
        <v>0.52907866453626895</v>
      </c>
      <c r="AL498">
        <f t="shared" si="319"/>
        <v>-0.63661815395186383</v>
      </c>
      <c r="AN498">
        <f>VLOOKUP(J498,counts!$W$8:$Z$13,4,FALSE)</f>
        <v>53</v>
      </c>
      <c r="AO498">
        <f>VLOOKUP(K498,counts!$W$17:$Z$23,4,FALSE)</f>
        <v>48</v>
      </c>
      <c r="AP498">
        <f>VLOOKUP(L498,counts!$W$27:$Z$33,4,FALSE)</f>
        <v>55</v>
      </c>
      <c r="AQ498">
        <f>VLOOKUP(M498,counts!$W$38:$Z$49,4,FALSE)</f>
        <v>47</v>
      </c>
      <c r="AR498">
        <f>VLOOKUP(N498,counts!$W$53:$Z$54,4,FALSE)</f>
        <v>102</v>
      </c>
      <c r="AS498">
        <f>VLOOKUP(O498,counts!$W$58:$Z$62,4,FALSE)</f>
        <v>61</v>
      </c>
      <c r="AT498">
        <f>VLOOKUP(P498,counts!$W$66:$Z$69,4,FALSE)</f>
        <v>50</v>
      </c>
      <c r="AU498">
        <f>VLOOKUP(Q498,counts!$W$73:$Z$75,4,FALSE)</f>
        <v>50</v>
      </c>
      <c r="AV498">
        <f>VLOOKUP(R498,counts!$W$79:$Z$81,4,FALSE)</f>
        <v>40</v>
      </c>
      <c r="AW498">
        <f t="shared" si="320"/>
        <v>506</v>
      </c>
      <c r="AX498">
        <f t="shared" si="321"/>
        <v>1</v>
      </c>
      <c r="AY498">
        <f t="shared" si="322"/>
        <v>2</v>
      </c>
      <c r="AZ498" t="str">
        <f t="shared" si="323"/>
        <v>Train</v>
      </c>
      <c r="BA498" t="str">
        <f t="shared" si="324"/>
        <v>0-17</v>
      </c>
      <c r="BB498" t="str">
        <f t="shared" si="325"/>
        <v>Blank</v>
      </c>
      <c r="BC498" t="str">
        <f t="shared" si="326"/>
        <v>11-20</v>
      </c>
      <c r="BD498" t="str">
        <f t="shared" si="327"/>
        <v>Blank</v>
      </c>
      <c r="BE498" t="str">
        <f t="shared" si="328"/>
        <v>female</v>
      </c>
      <c r="BF498">
        <f t="shared" si="329"/>
        <v>1</v>
      </c>
      <c r="BG498">
        <f t="shared" si="330"/>
        <v>0</v>
      </c>
      <c r="BH498" t="str">
        <f t="shared" si="331"/>
        <v>S, blank</v>
      </c>
      <c r="BI498">
        <f t="shared" si="332"/>
        <v>3</v>
      </c>
      <c r="BK498">
        <f t="shared" si="333"/>
        <v>-2.8350141766673408E-2</v>
      </c>
      <c r="BL498">
        <f t="shared" si="340"/>
        <v>-0.2148129459049134</v>
      </c>
      <c r="BM498">
        <f t="shared" si="341"/>
        <v>0</v>
      </c>
      <c r="BN498">
        <f t="shared" si="342"/>
        <v>-0.24005469764357676</v>
      </c>
      <c r="BO498">
        <f t="shared" si="343"/>
        <v>1.608400077660413</v>
      </c>
      <c r="BP498">
        <f t="shared" si="344"/>
        <v>0.21104029039891525</v>
      </c>
      <c r="BQ498">
        <f t="shared" si="345"/>
        <v>-0.12308910231949276</v>
      </c>
      <c r="BR498">
        <f t="shared" si="346"/>
        <v>-0.13196937436222192</v>
      </c>
      <c r="BS498">
        <f t="shared" si="347"/>
        <v>-0.33933712916299258</v>
      </c>
      <c r="BT498">
        <f t="shared" si="334"/>
        <v>-0.52064632557427459</v>
      </c>
      <c r="BV498">
        <f t="shared" si="335"/>
        <v>0.22118065132518305</v>
      </c>
      <c r="BW498">
        <f t="shared" si="336"/>
        <v>1.2475487815490924</v>
      </c>
      <c r="BX498">
        <f t="shared" si="337"/>
        <v>0.5550708361885861</v>
      </c>
      <c r="BY498">
        <f t="shared" si="338"/>
        <v>0.5550708361885861</v>
      </c>
      <c r="BZ498">
        <f t="shared" si="339"/>
        <v>-0.58865954060784464</v>
      </c>
    </row>
    <row r="499" spans="1:78" x14ac:dyDescent="0.3">
      <c r="A499" t="s">
        <v>2821</v>
      </c>
      <c r="B499" t="s">
        <v>2838</v>
      </c>
      <c r="C499" t="s">
        <v>2850</v>
      </c>
      <c r="D499" t="s">
        <v>2838</v>
      </c>
      <c r="E499" t="s">
        <v>20</v>
      </c>
      <c r="F499">
        <v>1</v>
      </c>
      <c r="G499">
        <v>1</v>
      </c>
      <c r="H499" t="s">
        <v>2843</v>
      </c>
      <c r="I499">
        <v>3</v>
      </c>
      <c r="J499">
        <v>-3.7643689058441341</v>
      </c>
      <c r="K499">
        <v>-42.171718189759716</v>
      </c>
      <c r="L499">
        <v>-9.6115457513775127</v>
      </c>
      <c r="M499">
        <v>-33.757758935166962</v>
      </c>
      <c r="N499">
        <v>-108.67008854708662</v>
      </c>
      <c r="O499">
        <v>48.695090775187893</v>
      </c>
      <c r="P499">
        <v>79.365382998232107</v>
      </c>
      <c r="Q499">
        <v>-22.422560732600829</v>
      </c>
      <c r="R499">
        <v>-67.960368165567971</v>
      </c>
      <c r="S499">
        <v>0</v>
      </c>
      <c r="T499">
        <v>2</v>
      </c>
      <c r="U499" t="s">
        <v>2818</v>
      </c>
      <c r="W499">
        <f t="shared" si="305"/>
        <v>-2.7638923151110589E-2</v>
      </c>
      <c r="X499">
        <f t="shared" si="306"/>
        <v>-0.21927540312111751</v>
      </c>
      <c r="Y499">
        <f t="shared" si="307"/>
        <v>3.1819752411496448E-2</v>
      </c>
      <c r="Z499">
        <f t="shared" si="308"/>
        <v>-0.24557244416175711</v>
      </c>
      <c r="AA499">
        <f t="shared" si="309"/>
        <v>-1.1909036060913412</v>
      </c>
      <c r="AB499">
        <f t="shared" si="310"/>
        <v>0.222592537028351</v>
      </c>
      <c r="AC499">
        <f t="shared" si="311"/>
        <v>0.54954038841540609</v>
      </c>
      <c r="AD499">
        <f t="shared" si="312"/>
        <v>-0.14484805481342802</v>
      </c>
      <c r="AE499">
        <f t="shared" si="313"/>
        <v>-0.48361783291079313</v>
      </c>
      <c r="AF499">
        <f t="shared" si="314"/>
        <v>-0.5239687488631376</v>
      </c>
      <c r="AH499">
        <f t="shared" si="315"/>
        <v>-2.0318723352574315</v>
      </c>
      <c r="AI499">
        <f t="shared" si="316"/>
        <v>0.13108984708556892</v>
      </c>
      <c r="AJ499">
        <f t="shared" si="317"/>
        <v>0.11589693552934149</v>
      </c>
      <c r="AK499">
        <f t="shared" si="318"/>
        <v>0.88410306447065845</v>
      </c>
      <c r="AL499">
        <f t="shared" si="319"/>
        <v>-0.1231816343727226</v>
      </c>
      <c r="AN499">
        <f>VLOOKUP(J499,counts!$W$8:$Z$13,4,FALSE)</f>
        <v>53</v>
      </c>
      <c r="AO499">
        <f>VLOOKUP(K499,counts!$W$17:$Z$23,4,FALSE)</f>
        <v>48</v>
      </c>
      <c r="AP499">
        <f>VLOOKUP(L499,counts!$W$27:$Z$33,4,FALSE)</f>
        <v>55</v>
      </c>
      <c r="AQ499">
        <f>VLOOKUP(M499,counts!$W$38:$Z$49,4,FALSE)</f>
        <v>47</v>
      </c>
      <c r="AR499">
        <f>VLOOKUP(N499,counts!$W$53:$Z$54,4,FALSE)</f>
        <v>20</v>
      </c>
      <c r="AS499">
        <f>VLOOKUP(O499,counts!$W$58:$Z$62,4,FALSE)</f>
        <v>61</v>
      </c>
      <c r="AT499">
        <f>VLOOKUP(P499,counts!$W$66:$Z$69,4,FALSE)</f>
        <v>70</v>
      </c>
      <c r="AU499">
        <f>VLOOKUP(Q499,counts!$W$73:$Z$75,4,FALSE)</f>
        <v>50</v>
      </c>
      <c r="AV499">
        <f>VLOOKUP(R499,counts!$W$79:$Z$81,4,FALSE)</f>
        <v>40</v>
      </c>
      <c r="AW499">
        <f t="shared" si="320"/>
        <v>444</v>
      </c>
      <c r="AX499">
        <f t="shared" si="321"/>
        <v>0</v>
      </c>
      <c r="AY499">
        <f t="shared" si="322"/>
        <v>2</v>
      </c>
      <c r="AZ499" t="str">
        <f t="shared" si="323"/>
        <v>Train</v>
      </c>
      <c r="BA499" t="str">
        <f t="shared" si="324"/>
        <v>0-17</v>
      </c>
      <c r="BB499" t="str">
        <f t="shared" si="325"/>
        <v>Blank</v>
      </c>
      <c r="BC499" t="str">
        <f t="shared" si="326"/>
        <v>11-20</v>
      </c>
      <c r="BD499" t="str">
        <f t="shared" si="327"/>
        <v>Blank</v>
      </c>
      <c r="BE499" t="str">
        <f t="shared" si="328"/>
        <v>male</v>
      </c>
      <c r="BF499">
        <f t="shared" si="329"/>
        <v>1</v>
      </c>
      <c r="BG499">
        <f t="shared" si="330"/>
        <v>1</v>
      </c>
      <c r="BH499" t="str">
        <f t="shared" si="331"/>
        <v>S, blank</v>
      </c>
      <c r="BI499">
        <f t="shared" si="332"/>
        <v>3</v>
      </c>
      <c r="BK499">
        <f t="shared" si="333"/>
        <v>-2.8350141766673408E-2</v>
      </c>
      <c r="BL499">
        <f t="shared" si="340"/>
        <v>-0.2148129459049134</v>
      </c>
      <c r="BM499">
        <f t="shared" si="341"/>
        <v>0</v>
      </c>
      <c r="BN499">
        <f t="shared" si="342"/>
        <v>-0.24005469764357676</v>
      </c>
      <c r="BO499">
        <f t="shared" si="343"/>
        <v>-1.1543150029727813</v>
      </c>
      <c r="BP499">
        <f t="shared" si="344"/>
        <v>0.21104029039891525</v>
      </c>
      <c r="BQ499">
        <f t="shared" si="345"/>
        <v>0.44377010170938269</v>
      </c>
      <c r="BR499">
        <f t="shared" si="346"/>
        <v>-0.13196937436222192</v>
      </c>
      <c r="BS499">
        <f t="shared" si="347"/>
        <v>-0.33933712916299258</v>
      </c>
      <c r="BT499">
        <f t="shared" si="334"/>
        <v>-0.52064632557427459</v>
      </c>
      <c r="BV499">
        <f t="shared" si="335"/>
        <v>-1.974675225279136</v>
      </c>
      <c r="BW499">
        <f t="shared" si="336"/>
        <v>0.13880638572837381</v>
      </c>
      <c r="BX499">
        <f t="shared" si="337"/>
        <v>0.12188760747033751</v>
      </c>
      <c r="BY499">
        <f t="shared" si="338"/>
        <v>0.87811239252966244</v>
      </c>
      <c r="BZ499">
        <f t="shared" si="339"/>
        <v>-0.1299806838246873</v>
      </c>
    </row>
    <row r="500" spans="1:78" x14ac:dyDescent="0.3">
      <c r="A500" t="s">
        <v>2821</v>
      </c>
      <c r="B500" t="s">
        <v>2838</v>
      </c>
      <c r="C500" t="s">
        <v>2825</v>
      </c>
      <c r="D500" t="s">
        <v>2838</v>
      </c>
      <c r="E500" t="s">
        <v>20</v>
      </c>
      <c r="F500">
        <v>0</v>
      </c>
      <c r="G500">
        <v>0</v>
      </c>
      <c r="H500" t="s">
        <v>2843</v>
      </c>
      <c r="I500">
        <v>3</v>
      </c>
      <c r="J500">
        <v>-3.7643689058441341</v>
      </c>
      <c r="K500">
        <v>-42.171718189759716</v>
      </c>
      <c r="L500">
        <v>-82.840254641099079</v>
      </c>
      <c r="M500">
        <v>-33.757758935166962</v>
      </c>
      <c r="N500">
        <v>-108.67008854708662</v>
      </c>
      <c r="O500">
        <v>-14.754319664473872</v>
      </c>
      <c r="P500">
        <v>-22.013681658285037</v>
      </c>
      <c r="Q500">
        <v>-22.422560732600829</v>
      </c>
      <c r="R500">
        <v>-67.960368165567971</v>
      </c>
      <c r="S500">
        <v>0</v>
      </c>
      <c r="T500">
        <v>2</v>
      </c>
      <c r="U500" t="s">
        <v>2818</v>
      </c>
      <c r="W500">
        <f t="shared" si="305"/>
        <v>-2.7638923151110589E-2</v>
      </c>
      <c r="X500">
        <f t="shared" si="306"/>
        <v>-0.21927540312111751</v>
      </c>
      <c r="Y500">
        <f t="shared" si="307"/>
        <v>0.27424895647063957</v>
      </c>
      <c r="Z500">
        <f t="shared" si="308"/>
        <v>-0.24557244416175711</v>
      </c>
      <c r="AA500">
        <f t="shared" si="309"/>
        <v>-1.1909036060913412</v>
      </c>
      <c r="AB500">
        <f t="shared" si="310"/>
        <v>-6.7444200102322438E-2</v>
      </c>
      <c r="AC500">
        <f t="shared" si="311"/>
        <v>-0.15242674717787899</v>
      </c>
      <c r="AD500">
        <f t="shared" si="312"/>
        <v>-0.14484805481342802</v>
      </c>
      <c r="AE500">
        <f t="shared" si="313"/>
        <v>-0.48361783291079313</v>
      </c>
      <c r="AF500">
        <f t="shared" si="314"/>
        <v>-0.5239687488631376</v>
      </c>
      <c r="AH500">
        <f t="shared" si="315"/>
        <v>-2.7814470039222474</v>
      </c>
      <c r="AI500">
        <f t="shared" si="316"/>
        <v>6.1948802331281839E-2</v>
      </c>
      <c r="AJ500">
        <f t="shared" si="317"/>
        <v>5.8335017841996219E-2</v>
      </c>
      <c r="AK500">
        <f t="shared" si="318"/>
        <v>0.94166498215800376</v>
      </c>
      <c r="AL500">
        <f t="shared" si="319"/>
        <v>-6.0105712930062505E-2</v>
      </c>
      <c r="AN500">
        <f>VLOOKUP(J500,counts!$W$8:$Z$13,4,FALSE)</f>
        <v>53</v>
      </c>
      <c r="AO500">
        <f>VLOOKUP(K500,counts!$W$17:$Z$23,4,FALSE)</f>
        <v>48</v>
      </c>
      <c r="AP500">
        <f>VLOOKUP(L500,counts!$W$27:$Z$33,4,FALSE)</f>
        <v>62</v>
      </c>
      <c r="AQ500">
        <f>VLOOKUP(M500,counts!$W$38:$Z$49,4,FALSE)</f>
        <v>47</v>
      </c>
      <c r="AR500">
        <f>VLOOKUP(N500,counts!$W$53:$Z$54,4,FALSE)</f>
        <v>20</v>
      </c>
      <c r="AS500">
        <f>VLOOKUP(O500,counts!$W$58:$Z$62,4,FALSE)</f>
        <v>52</v>
      </c>
      <c r="AT500">
        <f>VLOOKUP(P500,counts!$W$66:$Z$69,4,FALSE)</f>
        <v>50</v>
      </c>
      <c r="AU500">
        <f>VLOOKUP(Q500,counts!$W$73:$Z$75,4,FALSE)</f>
        <v>50</v>
      </c>
      <c r="AV500">
        <f>VLOOKUP(R500,counts!$W$79:$Z$81,4,FALSE)</f>
        <v>40</v>
      </c>
      <c r="AW500">
        <f t="shared" si="320"/>
        <v>422</v>
      </c>
      <c r="AX500">
        <f t="shared" si="321"/>
        <v>0</v>
      </c>
      <c r="AY500">
        <f t="shared" si="322"/>
        <v>2</v>
      </c>
      <c r="AZ500" t="str">
        <f t="shared" si="323"/>
        <v>Train</v>
      </c>
      <c r="BA500" t="str">
        <f t="shared" si="324"/>
        <v>0-17</v>
      </c>
      <c r="BB500" t="str">
        <f t="shared" si="325"/>
        <v>Blank</v>
      </c>
      <c r="BC500" t="str">
        <f t="shared" si="326"/>
        <v>0-10</v>
      </c>
      <c r="BD500" t="str">
        <f t="shared" si="327"/>
        <v>Blank</v>
      </c>
      <c r="BE500" t="str">
        <f t="shared" si="328"/>
        <v>male</v>
      </c>
      <c r="BF500">
        <f t="shared" si="329"/>
        <v>0</v>
      </c>
      <c r="BG500">
        <f t="shared" si="330"/>
        <v>0</v>
      </c>
      <c r="BH500" t="str">
        <f t="shared" si="331"/>
        <v>S, blank</v>
      </c>
      <c r="BI500">
        <f t="shared" si="332"/>
        <v>3</v>
      </c>
      <c r="BK500">
        <f t="shared" si="333"/>
        <v>-2.8350141766673408E-2</v>
      </c>
      <c r="BL500">
        <f t="shared" si="340"/>
        <v>-0.2148129459049134</v>
      </c>
      <c r="BM500">
        <f t="shared" si="341"/>
        <v>0</v>
      </c>
      <c r="BN500">
        <f t="shared" si="342"/>
        <v>-0.24005469764357676</v>
      </c>
      <c r="BO500">
        <f t="shared" si="343"/>
        <v>-1.1543150029727813</v>
      </c>
      <c r="BP500">
        <f t="shared" si="344"/>
        <v>-6.3943938845999151E-2</v>
      </c>
      <c r="BQ500">
        <f t="shared" si="345"/>
        <v>-0.12308910231949276</v>
      </c>
      <c r="BR500">
        <f t="shared" si="346"/>
        <v>-0.13196937436222192</v>
      </c>
      <c r="BS500">
        <f t="shared" si="347"/>
        <v>-0.33933712916299258</v>
      </c>
      <c r="BT500">
        <f t="shared" si="334"/>
        <v>-0.52064632557427459</v>
      </c>
      <c r="BV500">
        <f t="shared" si="335"/>
        <v>-2.8165186585529263</v>
      </c>
      <c r="BW500">
        <f t="shared" si="336"/>
        <v>5.9813812971519865E-2</v>
      </c>
      <c r="BX500">
        <f t="shared" si="337"/>
        <v>5.6438038681353962E-2</v>
      </c>
      <c r="BY500">
        <f t="shared" si="338"/>
        <v>0.943561961318646</v>
      </c>
      <c r="BZ500">
        <f t="shared" si="339"/>
        <v>-5.8093244555959045E-2</v>
      </c>
    </row>
    <row r="501" spans="1:78" x14ac:dyDescent="0.3">
      <c r="A501" t="s">
        <v>2811</v>
      </c>
      <c r="B501" t="s">
        <v>2838</v>
      </c>
      <c r="C501" t="s">
        <v>2825</v>
      </c>
      <c r="D501" t="s">
        <v>2838</v>
      </c>
      <c r="E501" t="s">
        <v>20</v>
      </c>
      <c r="F501">
        <v>0</v>
      </c>
      <c r="G501">
        <v>0</v>
      </c>
      <c r="H501" t="s">
        <v>2843</v>
      </c>
      <c r="I501">
        <v>3</v>
      </c>
      <c r="J501">
        <v>-13.385578549662212</v>
      </c>
      <c r="K501">
        <v>-42.171718189759716</v>
      </c>
      <c r="L501">
        <v>-82.840254641099079</v>
      </c>
      <c r="M501">
        <v>-33.757758935166962</v>
      </c>
      <c r="N501">
        <v>-108.67008854708662</v>
      </c>
      <c r="O501">
        <v>-14.754319664473872</v>
      </c>
      <c r="P501">
        <v>-22.013681658285037</v>
      </c>
      <c r="Q501">
        <v>-22.422560732600829</v>
      </c>
      <c r="R501">
        <v>-67.960368165567971</v>
      </c>
      <c r="S501">
        <v>0</v>
      </c>
      <c r="T501">
        <v>2</v>
      </c>
      <c r="U501" t="s">
        <v>2818</v>
      </c>
      <c r="W501">
        <f t="shared" si="305"/>
        <v>-9.8280212731782335E-2</v>
      </c>
      <c r="X501">
        <f t="shared" si="306"/>
        <v>-0.21927540312111751</v>
      </c>
      <c r="Y501">
        <f t="shared" si="307"/>
        <v>0.27424895647063957</v>
      </c>
      <c r="Z501">
        <f t="shared" si="308"/>
        <v>-0.24557244416175711</v>
      </c>
      <c r="AA501">
        <f t="shared" si="309"/>
        <v>-1.1909036060913412</v>
      </c>
      <c r="AB501">
        <f t="shared" si="310"/>
        <v>-6.7444200102322438E-2</v>
      </c>
      <c r="AC501">
        <f t="shared" si="311"/>
        <v>-0.15242674717787899</v>
      </c>
      <c r="AD501">
        <f t="shared" si="312"/>
        <v>-0.14484805481342802</v>
      </c>
      <c r="AE501">
        <f t="shared" si="313"/>
        <v>-0.48361783291079313</v>
      </c>
      <c r="AF501">
        <f t="shared" si="314"/>
        <v>-0.5239687488631376</v>
      </c>
      <c r="AH501">
        <f t="shared" si="315"/>
        <v>-2.852088293502919</v>
      </c>
      <c r="AI501">
        <f t="shared" si="316"/>
        <v>5.7723650996289601E-2</v>
      </c>
      <c r="AJ501">
        <f t="shared" si="317"/>
        <v>5.4573471002485975E-2</v>
      </c>
      <c r="AK501">
        <f t="shared" si="318"/>
        <v>0.945426528997514</v>
      </c>
      <c r="AL501">
        <f t="shared" si="319"/>
        <v>-5.6119099881194345E-2</v>
      </c>
      <c r="AN501">
        <f>VLOOKUP(J501,counts!$W$8:$Z$13,4,FALSE)</f>
        <v>51</v>
      </c>
      <c r="AO501">
        <f>VLOOKUP(K501,counts!$W$17:$Z$23,4,FALSE)</f>
        <v>48</v>
      </c>
      <c r="AP501">
        <f>VLOOKUP(L501,counts!$W$27:$Z$33,4,FALSE)</f>
        <v>62</v>
      </c>
      <c r="AQ501">
        <f>VLOOKUP(M501,counts!$W$38:$Z$49,4,FALSE)</f>
        <v>47</v>
      </c>
      <c r="AR501">
        <f>VLOOKUP(N501,counts!$W$53:$Z$54,4,FALSE)</f>
        <v>20</v>
      </c>
      <c r="AS501">
        <f>VLOOKUP(O501,counts!$W$58:$Z$62,4,FALSE)</f>
        <v>52</v>
      </c>
      <c r="AT501">
        <f>VLOOKUP(P501,counts!$W$66:$Z$69,4,FALSE)</f>
        <v>50</v>
      </c>
      <c r="AU501">
        <f>VLOOKUP(Q501,counts!$W$73:$Z$75,4,FALSE)</f>
        <v>50</v>
      </c>
      <c r="AV501">
        <f>VLOOKUP(R501,counts!$W$79:$Z$81,4,FALSE)</f>
        <v>40</v>
      </c>
      <c r="AW501">
        <f t="shared" si="320"/>
        <v>420</v>
      </c>
      <c r="AX501">
        <f t="shared" si="321"/>
        <v>0</v>
      </c>
      <c r="AY501">
        <f t="shared" si="322"/>
        <v>2</v>
      </c>
      <c r="AZ501" t="str">
        <f t="shared" si="323"/>
        <v>Train</v>
      </c>
      <c r="BA501" t="str">
        <f t="shared" si="324"/>
        <v>41-50</v>
      </c>
      <c r="BB501" t="str">
        <f t="shared" si="325"/>
        <v>Blank</v>
      </c>
      <c r="BC501" t="str">
        <f t="shared" si="326"/>
        <v>0-10</v>
      </c>
      <c r="BD501" t="str">
        <f t="shared" si="327"/>
        <v>Blank</v>
      </c>
      <c r="BE501" t="str">
        <f t="shared" si="328"/>
        <v>male</v>
      </c>
      <c r="BF501">
        <f t="shared" si="329"/>
        <v>0</v>
      </c>
      <c r="BG501">
        <f t="shared" si="330"/>
        <v>0</v>
      </c>
      <c r="BH501" t="str">
        <f t="shared" si="331"/>
        <v>S, blank</v>
      </c>
      <c r="BI501">
        <f t="shared" si="332"/>
        <v>3</v>
      </c>
      <c r="BK501">
        <f t="shared" si="333"/>
        <v>-0.10080920839685074</v>
      </c>
      <c r="BL501">
        <f t="shared" si="340"/>
        <v>-0.2148129459049134</v>
      </c>
      <c r="BM501">
        <f t="shared" si="341"/>
        <v>0</v>
      </c>
      <c r="BN501">
        <f t="shared" si="342"/>
        <v>-0.24005469764357676</v>
      </c>
      <c r="BO501">
        <f t="shared" si="343"/>
        <v>-1.1543150029727813</v>
      </c>
      <c r="BP501">
        <f t="shared" si="344"/>
        <v>-6.3943938845999151E-2</v>
      </c>
      <c r="BQ501">
        <f t="shared" si="345"/>
        <v>-0.12308910231949276</v>
      </c>
      <c r="BR501">
        <f t="shared" si="346"/>
        <v>-0.13196937436222192</v>
      </c>
      <c r="BS501">
        <f t="shared" si="347"/>
        <v>-0.33933712916299258</v>
      </c>
      <c r="BT501">
        <f t="shared" si="334"/>
        <v>-0.52064632557427459</v>
      </c>
      <c r="BV501">
        <f t="shared" si="335"/>
        <v>-2.8889777251831035</v>
      </c>
      <c r="BW501">
        <f t="shared" si="336"/>
        <v>5.5633055823796192E-2</v>
      </c>
      <c r="BX501">
        <f t="shared" si="337"/>
        <v>5.2701130868226927E-2</v>
      </c>
      <c r="BY501">
        <f t="shared" si="338"/>
        <v>0.94729886913177308</v>
      </c>
      <c r="BZ501">
        <f t="shared" si="339"/>
        <v>-5.4140639881817818E-2</v>
      </c>
    </row>
    <row r="502" spans="1:78" x14ac:dyDescent="0.3">
      <c r="A502" t="s">
        <v>2820</v>
      </c>
      <c r="B502" t="s">
        <v>2838</v>
      </c>
      <c r="C502" t="s">
        <v>2825</v>
      </c>
      <c r="D502" t="s">
        <v>2838</v>
      </c>
      <c r="E502" t="s">
        <v>20</v>
      </c>
      <c r="F502">
        <v>0</v>
      </c>
      <c r="G502">
        <v>0</v>
      </c>
      <c r="H502" t="s">
        <v>44</v>
      </c>
      <c r="I502">
        <v>3</v>
      </c>
      <c r="J502">
        <v>-11.613432440426715</v>
      </c>
      <c r="K502">
        <v>-42.171718189759716</v>
      </c>
      <c r="L502">
        <v>-82.840254641099079</v>
      </c>
      <c r="M502">
        <v>-33.757758935166962</v>
      </c>
      <c r="N502">
        <v>-108.67008854708662</v>
      </c>
      <c r="O502">
        <v>-14.754319664473872</v>
      </c>
      <c r="P502">
        <v>-22.013681658285037</v>
      </c>
      <c r="Q502">
        <v>72.444458573419169</v>
      </c>
      <c r="R502">
        <v>-67.960368165567971</v>
      </c>
      <c r="S502">
        <v>1</v>
      </c>
      <c r="T502">
        <v>2</v>
      </c>
      <c r="U502" t="s">
        <v>2818</v>
      </c>
      <c r="W502">
        <f t="shared" si="305"/>
        <v>-8.5268679762827468E-2</v>
      </c>
      <c r="X502">
        <f t="shared" si="306"/>
        <v>-0.21927540312111751</v>
      </c>
      <c r="Y502">
        <f t="shared" si="307"/>
        <v>0.27424895647063957</v>
      </c>
      <c r="Z502">
        <f t="shared" si="308"/>
        <v>-0.24557244416175711</v>
      </c>
      <c r="AA502">
        <f t="shared" si="309"/>
        <v>-1.1909036060913412</v>
      </c>
      <c r="AB502">
        <f t="shared" si="310"/>
        <v>-6.7444200102322438E-2</v>
      </c>
      <c r="AC502">
        <f t="shared" si="311"/>
        <v>-0.15242674717787899</v>
      </c>
      <c r="AD502">
        <f t="shared" si="312"/>
        <v>0.46798575022321215</v>
      </c>
      <c r="AE502">
        <f t="shared" si="313"/>
        <v>-0.48361783291079313</v>
      </c>
      <c r="AF502">
        <f t="shared" si="314"/>
        <v>-0.5239687488631376</v>
      </c>
      <c r="AH502">
        <f t="shared" si="315"/>
        <v>-2.226242955497324</v>
      </c>
      <c r="AI502">
        <f t="shared" si="316"/>
        <v>0.10793317908693016</v>
      </c>
      <c r="AJ502">
        <f t="shared" si="317"/>
        <v>9.7418491587985517E-2</v>
      </c>
      <c r="AK502">
        <f t="shared" si="318"/>
        <v>9.7418491587985517E-2</v>
      </c>
      <c r="AL502">
        <f t="shared" si="319"/>
        <v>-2.3287392343205586</v>
      </c>
      <c r="AN502">
        <f>VLOOKUP(J502,counts!$W$8:$Z$13,4,FALSE)</f>
        <v>52</v>
      </c>
      <c r="AO502">
        <f>VLOOKUP(K502,counts!$W$17:$Z$23,4,FALSE)</f>
        <v>48</v>
      </c>
      <c r="AP502">
        <f>VLOOKUP(L502,counts!$W$27:$Z$33,4,FALSE)</f>
        <v>62</v>
      </c>
      <c r="AQ502">
        <f>VLOOKUP(M502,counts!$W$38:$Z$49,4,FALSE)</f>
        <v>47</v>
      </c>
      <c r="AR502">
        <f>VLOOKUP(N502,counts!$W$53:$Z$54,4,FALSE)</f>
        <v>20</v>
      </c>
      <c r="AS502">
        <f>VLOOKUP(O502,counts!$W$58:$Z$62,4,FALSE)</f>
        <v>52</v>
      </c>
      <c r="AT502">
        <f>VLOOKUP(P502,counts!$W$66:$Z$69,4,FALSE)</f>
        <v>50</v>
      </c>
      <c r="AU502">
        <f>VLOOKUP(Q502,counts!$W$73:$Z$75,4,FALSE)</f>
        <v>68</v>
      </c>
      <c r="AV502">
        <f>VLOOKUP(R502,counts!$W$79:$Z$81,4,FALSE)</f>
        <v>40</v>
      </c>
      <c r="AW502">
        <f t="shared" si="320"/>
        <v>439</v>
      </c>
      <c r="AX502">
        <f t="shared" si="321"/>
        <v>1</v>
      </c>
      <c r="AY502">
        <f t="shared" si="322"/>
        <v>2</v>
      </c>
      <c r="AZ502" t="str">
        <f t="shared" si="323"/>
        <v>Train</v>
      </c>
      <c r="BA502" t="str">
        <f t="shared" si="324"/>
        <v>18-30</v>
      </c>
      <c r="BB502" t="str">
        <f t="shared" si="325"/>
        <v>Blank</v>
      </c>
      <c r="BC502" t="str">
        <f t="shared" si="326"/>
        <v>0-10</v>
      </c>
      <c r="BD502" t="str">
        <f t="shared" si="327"/>
        <v>Blank</v>
      </c>
      <c r="BE502" t="str">
        <f t="shared" si="328"/>
        <v>male</v>
      </c>
      <c r="BF502">
        <f t="shared" si="329"/>
        <v>0</v>
      </c>
      <c r="BG502">
        <f t="shared" si="330"/>
        <v>0</v>
      </c>
      <c r="BH502" t="str">
        <f t="shared" si="331"/>
        <v>C</v>
      </c>
      <c r="BI502">
        <f t="shared" si="332"/>
        <v>3</v>
      </c>
      <c r="BK502">
        <f t="shared" si="333"/>
        <v>-8.7462856143731463E-2</v>
      </c>
      <c r="BL502">
        <f t="shared" si="340"/>
        <v>-0.2148129459049134</v>
      </c>
      <c r="BM502">
        <f t="shared" si="341"/>
        <v>0</v>
      </c>
      <c r="BN502">
        <f t="shared" si="342"/>
        <v>-0.24005469764357676</v>
      </c>
      <c r="BO502">
        <f t="shared" si="343"/>
        <v>-1.1543150029727813</v>
      </c>
      <c r="BP502">
        <f t="shared" si="344"/>
        <v>-6.3943938845999151E-2</v>
      </c>
      <c r="BQ502">
        <f t="shared" si="345"/>
        <v>-0.12308910231949276</v>
      </c>
      <c r="BR502">
        <f t="shared" si="346"/>
        <v>0.42637636209158797</v>
      </c>
      <c r="BS502">
        <f t="shared" si="347"/>
        <v>-0.33933712916299258</v>
      </c>
      <c r="BT502">
        <f t="shared" si="334"/>
        <v>-0.52064632557427459</v>
      </c>
      <c r="BV502">
        <f t="shared" si="335"/>
        <v>-2.317285636476174</v>
      </c>
      <c r="BW502">
        <f t="shared" si="336"/>
        <v>9.8540698196818488E-2</v>
      </c>
      <c r="BX502">
        <f t="shared" si="337"/>
        <v>8.9701454264340411E-2</v>
      </c>
      <c r="BY502">
        <f t="shared" si="338"/>
        <v>8.9701454264340411E-2</v>
      </c>
      <c r="BZ502">
        <f t="shared" si="339"/>
        <v>-2.4112682975143556</v>
      </c>
    </row>
    <row r="503" spans="1:78" x14ac:dyDescent="0.3">
      <c r="A503" t="s">
        <v>2821</v>
      </c>
      <c r="B503" t="s">
        <v>2838</v>
      </c>
      <c r="C503" t="s">
        <v>2825</v>
      </c>
      <c r="D503" t="s">
        <v>2838</v>
      </c>
      <c r="E503" t="s">
        <v>15</v>
      </c>
      <c r="F503">
        <v>0</v>
      </c>
      <c r="G503">
        <v>0</v>
      </c>
      <c r="H503" t="s">
        <v>2843</v>
      </c>
      <c r="I503">
        <v>3</v>
      </c>
      <c r="J503">
        <v>-3.7643689058441341</v>
      </c>
      <c r="K503">
        <v>-42.171718189759716</v>
      </c>
      <c r="L503">
        <v>-82.840254641099079</v>
      </c>
      <c r="M503">
        <v>-33.757758935166962</v>
      </c>
      <c r="N503">
        <v>151.41878811967541</v>
      </c>
      <c r="O503">
        <v>-14.754319664473872</v>
      </c>
      <c r="P503">
        <v>-22.013681658285037</v>
      </c>
      <c r="Q503">
        <v>-22.422560732600829</v>
      </c>
      <c r="R503">
        <v>-67.960368165567971</v>
      </c>
      <c r="S503">
        <v>0</v>
      </c>
      <c r="T503">
        <v>2</v>
      </c>
      <c r="U503" t="s">
        <v>2818</v>
      </c>
      <c r="W503">
        <f t="shared" si="305"/>
        <v>-2.7638923151110589E-2</v>
      </c>
      <c r="X503">
        <f t="shared" si="306"/>
        <v>-0.21927540312111751</v>
      </c>
      <c r="Y503">
        <f t="shared" si="307"/>
        <v>0.27424895647063957</v>
      </c>
      <c r="Z503">
        <f t="shared" si="308"/>
        <v>-0.24557244416175711</v>
      </c>
      <c r="AA503">
        <f t="shared" si="309"/>
        <v>1.6593819257225275</v>
      </c>
      <c r="AB503">
        <f t="shared" si="310"/>
        <v>-6.7444200102322438E-2</v>
      </c>
      <c r="AC503">
        <f t="shared" si="311"/>
        <v>-0.15242674717787899</v>
      </c>
      <c r="AD503">
        <f t="shared" si="312"/>
        <v>-0.14484805481342802</v>
      </c>
      <c r="AE503">
        <f t="shared" si="313"/>
        <v>-0.48361783291079313</v>
      </c>
      <c r="AF503">
        <f t="shared" si="314"/>
        <v>-0.5239687488631376</v>
      </c>
      <c r="AH503">
        <f t="shared" si="315"/>
        <v>6.8838527891621593E-2</v>
      </c>
      <c r="AI503">
        <f t="shared" si="316"/>
        <v>1.0712632160518178</v>
      </c>
      <c r="AJ503">
        <f t="shared" si="317"/>
        <v>0.51720283919000354</v>
      </c>
      <c r="AK503">
        <f t="shared" si="318"/>
        <v>0.48279716080999646</v>
      </c>
      <c r="AL503">
        <f t="shared" si="319"/>
        <v>-0.72815867045128702</v>
      </c>
      <c r="AN503">
        <f>VLOOKUP(J503,counts!$W$8:$Z$13,4,FALSE)</f>
        <v>53</v>
      </c>
      <c r="AO503">
        <f>VLOOKUP(K503,counts!$W$17:$Z$23,4,FALSE)</f>
        <v>48</v>
      </c>
      <c r="AP503">
        <f>VLOOKUP(L503,counts!$W$27:$Z$33,4,FALSE)</f>
        <v>62</v>
      </c>
      <c r="AQ503">
        <f>VLOOKUP(M503,counts!$W$38:$Z$49,4,FALSE)</f>
        <v>47</v>
      </c>
      <c r="AR503">
        <f>VLOOKUP(N503,counts!$W$53:$Z$54,4,FALSE)</f>
        <v>102</v>
      </c>
      <c r="AS503">
        <f>VLOOKUP(O503,counts!$W$58:$Z$62,4,FALSE)</f>
        <v>52</v>
      </c>
      <c r="AT503">
        <f>VLOOKUP(P503,counts!$W$66:$Z$69,4,FALSE)</f>
        <v>50</v>
      </c>
      <c r="AU503">
        <f>VLOOKUP(Q503,counts!$W$73:$Z$75,4,FALSE)</f>
        <v>50</v>
      </c>
      <c r="AV503">
        <f>VLOOKUP(R503,counts!$W$79:$Z$81,4,FALSE)</f>
        <v>40</v>
      </c>
      <c r="AW503">
        <f t="shared" si="320"/>
        <v>504</v>
      </c>
      <c r="AX503">
        <f t="shared" si="321"/>
        <v>0</v>
      </c>
      <c r="AY503">
        <f t="shared" si="322"/>
        <v>2</v>
      </c>
      <c r="AZ503" t="str">
        <f t="shared" si="323"/>
        <v>Train</v>
      </c>
      <c r="BA503" t="str">
        <f t="shared" si="324"/>
        <v>0-17</v>
      </c>
      <c r="BB503" t="str">
        <f t="shared" si="325"/>
        <v>Blank</v>
      </c>
      <c r="BC503" t="str">
        <f t="shared" si="326"/>
        <v>0-10</v>
      </c>
      <c r="BD503" t="str">
        <f t="shared" si="327"/>
        <v>Blank</v>
      </c>
      <c r="BE503" t="str">
        <f t="shared" si="328"/>
        <v>female</v>
      </c>
      <c r="BF503">
        <f t="shared" si="329"/>
        <v>0</v>
      </c>
      <c r="BG503">
        <f t="shared" si="330"/>
        <v>0</v>
      </c>
      <c r="BH503" t="str">
        <f t="shared" si="331"/>
        <v>S, blank</v>
      </c>
      <c r="BI503">
        <f t="shared" si="332"/>
        <v>3</v>
      </c>
      <c r="BK503">
        <f t="shared" si="333"/>
        <v>-2.8350141766673408E-2</v>
      </c>
      <c r="BL503">
        <f t="shared" si="340"/>
        <v>-0.2148129459049134</v>
      </c>
      <c r="BM503">
        <f t="shared" si="341"/>
        <v>0</v>
      </c>
      <c r="BN503">
        <f t="shared" si="342"/>
        <v>-0.24005469764357676</v>
      </c>
      <c r="BO503">
        <f t="shared" si="343"/>
        <v>1.608400077660413</v>
      </c>
      <c r="BP503">
        <f t="shared" si="344"/>
        <v>-6.3943938845999151E-2</v>
      </c>
      <c r="BQ503">
        <f t="shared" si="345"/>
        <v>-0.12308910231949276</v>
      </c>
      <c r="BR503">
        <f t="shared" si="346"/>
        <v>-0.13196937436222192</v>
      </c>
      <c r="BS503">
        <f t="shared" si="347"/>
        <v>-0.33933712916299258</v>
      </c>
      <c r="BT503">
        <f t="shared" si="334"/>
        <v>-0.52064632557427459</v>
      </c>
      <c r="BV503">
        <f t="shared" si="335"/>
        <v>-5.3803577919731616E-2</v>
      </c>
      <c r="BW503">
        <f t="shared" si="336"/>
        <v>0.9476182213650064</v>
      </c>
      <c r="BX503">
        <f t="shared" si="337"/>
        <v>0.48655234941315106</v>
      </c>
      <c r="BY503">
        <f t="shared" si="338"/>
        <v>0.51344765058684894</v>
      </c>
      <c r="BZ503">
        <f t="shared" si="339"/>
        <v>-0.66660720108722682</v>
      </c>
    </row>
    <row r="504" spans="1:78" x14ac:dyDescent="0.3">
      <c r="A504" t="s">
        <v>2820</v>
      </c>
      <c r="B504" t="s">
        <v>2838</v>
      </c>
      <c r="C504" t="s">
        <v>2825</v>
      </c>
      <c r="D504" t="s">
        <v>2834</v>
      </c>
      <c r="E504" t="s">
        <v>20</v>
      </c>
      <c r="F504">
        <v>0</v>
      </c>
      <c r="G504">
        <v>0</v>
      </c>
      <c r="H504" t="s">
        <v>2843</v>
      </c>
      <c r="I504">
        <v>3</v>
      </c>
      <c r="J504">
        <v>-11.613432440426715</v>
      </c>
      <c r="K504">
        <v>-42.171718189759716</v>
      </c>
      <c r="L504">
        <v>-82.840254641099079</v>
      </c>
      <c r="M504">
        <v>82.755538165800246</v>
      </c>
      <c r="N504">
        <v>-108.67008854708662</v>
      </c>
      <c r="O504">
        <v>-14.754319664473872</v>
      </c>
      <c r="P504">
        <v>-22.013681658285037</v>
      </c>
      <c r="Q504">
        <v>-22.422560732600829</v>
      </c>
      <c r="R504">
        <v>-67.960368165567971</v>
      </c>
      <c r="S504">
        <v>0</v>
      </c>
      <c r="T504">
        <v>2</v>
      </c>
      <c r="U504" t="s">
        <v>2818</v>
      </c>
      <c r="W504">
        <f t="shared" si="305"/>
        <v>-8.5268679762827468E-2</v>
      </c>
      <c r="X504">
        <f t="shared" si="306"/>
        <v>-0.21927540312111751</v>
      </c>
      <c r="Y504">
        <f t="shared" si="307"/>
        <v>0.27424895647063957</v>
      </c>
      <c r="Z504">
        <f t="shared" si="308"/>
        <v>0.60200915038013103</v>
      </c>
      <c r="AA504">
        <f t="shared" si="309"/>
        <v>-1.1909036060913412</v>
      </c>
      <c r="AB504">
        <f t="shared" si="310"/>
        <v>-6.7444200102322438E-2</v>
      </c>
      <c r="AC504">
        <f t="shared" si="311"/>
        <v>-0.15242674717787899</v>
      </c>
      <c r="AD504">
        <f t="shared" si="312"/>
        <v>-0.14484805481342802</v>
      </c>
      <c r="AE504">
        <f t="shared" si="313"/>
        <v>-0.48361783291079313</v>
      </c>
      <c r="AF504">
        <f t="shared" si="314"/>
        <v>-0.5239687488631376</v>
      </c>
      <c r="AH504">
        <f t="shared" si="315"/>
        <v>-1.9914951659920757</v>
      </c>
      <c r="AI504">
        <f t="shared" si="316"/>
        <v>0.13649119581077426</v>
      </c>
      <c r="AJ504">
        <f t="shared" si="317"/>
        <v>0.12009877094859611</v>
      </c>
      <c r="AK504">
        <f t="shared" si="318"/>
        <v>0.87990122905140389</v>
      </c>
      <c r="AL504">
        <f t="shared" si="319"/>
        <v>-0.12794561752354675</v>
      </c>
      <c r="AN504">
        <f>VLOOKUP(J504,counts!$W$8:$Z$13,4,FALSE)</f>
        <v>52</v>
      </c>
      <c r="AO504">
        <f>VLOOKUP(K504,counts!$W$17:$Z$23,4,FALSE)</f>
        <v>48</v>
      </c>
      <c r="AP504">
        <f>VLOOKUP(L504,counts!$W$27:$Z$33,4,FALSE)</f>
        <v>62</v>
      </c>
      <c r="AQ504">
        <f>VLOOKUP(M504,counts!$W$38:$Z$49,4,FALSE)</f>
        <v>71</v>
      </c>
      <c r="AR504">
        <f>VLOOKUP(N504,counts!$W$53:$Z$54,4,FALSE)</f>
        <v>20</v>
      </c>
      <c r="AS504">
        <f>VLOOKUP(O504,counts!$W$58:$Z$62,4,FALSE)</f>
        <v>52</v>
      </c>
      <c r="AT504">
        <f>VLOOKUP(P504,counts!$W$66:$Z$69,4,FALSE)</f>
        <v>50</v>
      </c>
      <c r="AU504">
        <f>VLOOKUP(Q504,counts!$W$73:$Z$75,4,FALSE)</f>
        <v>50</v>
      </c>
      <c r="AV504">
        <f>VLOOKUP(R504,counts!$W$79:$Z$81,4,FALSE)</f>
        <v>40</v>
      </c>
      <c r="AW504">
        <f t="shared" si="320"/>
        <v>445</v>
      </c>
      <c r="AX504">
        <f t="shared" si="321"/>
        <v>0</v>
      </c>
      <c r="AY504">
        <f t="shared" si="322"/>
        <v>2</v>
      </c>
      <c r="AZ504" t="str">
        <f t="shared" si="323"/>
        <v>Train</v>
      </c>
      <c r="BA504" t="str">
        <f t="shared" si="324"/>
        <v>18-30</v>
      </c>
      <c r="BB504" t="str">
        <f t="shared" si="325"/>
        <v>Blank</v>
      </c>
      <c r="BC504" t="str">
        <f t="shared" si="326"/>
        <v>0-10</v>
      </c>
      <c r="BD504" t="str">
        <f t="shared" si="327"/>
        <v>OH</v>
      </c>
      <c r="BE504" t="str">
        <f t="shared" si="328"/>
        <v>male</v>
      </c>
      <c r="BF504">
        <f t="shared" si="329"/>
        <v>0</v>
      </c>
      <c r="BG504">
        <f t="shared" si="330"/>
        <v>0</v>
      </c>
      <c r="BH504" t="str">
        <f t="shared" si="331"/>
        <v>S, blank</v>
      </c>
      <c r="BI504">
        <f t="shared" si="332"/>
        <v>3</v>
      </c>
      <c r="BK504">
        <f t="shared" si="333"/>
        <v>-8.7462856143731463E-2</v>
      </c>
      <c r="BL504">
        <f t="shared" si="340"/>
        <v>-0.2148129459049134</v>
      </c>
      <c r="BM504">
        <f t="shared" si="341"/>
        <v>0</v>
      </c>
      <c r="BN504">
        <f t="shared" si="342"/>
        <v>0.58848265759808793</v>
      </c>
      <c r="BO504">
        <f t="shared" si="343"/>
        <v>-1.1543150029727813</v>
      </c>
      <c r="BP504">
        <f t="shared" si="344"/>
        <v>-6.3943938845999151E-2</v>
      </c>
      <c r="BQ504">
        <f t="shared" si="345"/>
        <v>-0.12308910231949276</v>
      </c>
      <c r="BR504">
        <f t="shared" si="346"/>
        <v>-0.13196937436222192</v>
      </c>
      <c r="BS504">
        <f t="shared" si="347"/>
        <v>-0.33933712916299258</v>
      </c>
      <c r="BT504">
        <f t="shared" si="334"/>
        <v>-0.52064632557427459</v>
      </c>
      <c r="BV504">
        <f t="shared" si="335"/>
        <v>-2.0470940176883192</v>
      </c>
      <c r="BW504">
        <f t="shared" si="336"/>
        <v>0.12910954903339697</v>
      </c>
      <c r="BX504">
        <f t="shared" si="337"/>
        <v>0.1143463441115386</v>
      </c>
      <c r="BY504">
        <f t="shared" si="338"/>
        <v>0.88565365588846134</v>
      </c>
      <c r="BZ504">
        <f t="shared" si="339"/>
        <v>-0.1214293123764395</v>
      </c>
    </row>
    <row r="505" spans="1:78" x14ac:dyDescent="0.3">
      <c r="A505" t="s">
        <v>2810</v>
      </c>
      <c r="B505" t="s">
        <v>2838</v>
      </c>
      <c r="C505" t="s">
        <v>2825</v>
      </c>
      <c r="D505" t="s">
        <v>2838</v>
      </c>
      <c r="E505" t="s">
        <v>20</v>
      </c>
      <c r="F505">
        <v>0</v>
      </c>
      <c r="G505">
        <v>0</v>
      </c>
      <c r="H505" t="s">
        <v>2843</v>
      </c>
      <c r="I505">
        <v>3</v>
      </c>
      <c r="J505">
        <v>32.769878926258563</v>
      </c>
      <c r="K505">
        <v>-42.171718189759716</v>
      </c>
      <c r="L505">
        <v>-82.840254641099079</v>
      </c>
      <c r="M505">
        <v>-33.757758935166962</v>
      </c>
      <c r="N505">
        <v>-108.67008854708662</v>
      </c>
      <c r="O505">
        <v>-14.754319664473872</v>
      </c>
      <c r="P505">
        <v>-22.013681658285037</v>
      </c>
      <c r="Q505">
        <v>-22.422560732600829</v>
      </c>
      <c r="R505">
        <v>-67.960368165567971</v>
      </c>
      <c r="S505">
        <v>0</v>
      </c>
      <c r="T505">
        <v>2</v>
      </c>
      <c r="U505" t="s">
        <v>2818</v>
      </c>
      <c r="W505">
        <f t="shared" si="305"/>
        <v>0.24060451777399761</v>
      </c>
      <c r="X505">
        <f t="shared" si="306"/>
        <v>-0.21927540312111751</v>
      </c>
      <c r="Y505">
        <f t="shared" si="307"/>
        <v>0.27424895647063957</v>
      </c>
      <c r="Z505">
        <f t="shared" si="308"/>
        <v>-0.24557244416175711</v>
      </c>
      <c r="AA505">
        <f t="shared" si="309"/>
        <v>-1.1909036060913412</v>
      </c>
      <c r="AB505">
        <f t="shared" si="310"/>
        <v>-6.7444200102322438E-2</v>
      </c>
      <c r="AC505">
        <f t="shared" si="311"/>
        <v>-0.15242674717787899</v>
      </c>
      <c r="AD505">
        <f t="shared" si="312"/>
        <v>-0.14484805481342802</v>
      </c>
      <c r="AE505">
        <f t="shared" si="313"/>
        <v>-0.48361783291079313</v>
      </c>
      <c r="AF505">
        <f t="shared" si="314"/>
        <v>-0.5239687488631376</v>
      </c>
      <c r="AH505">
        <f t="shared" si="315"/>
        <v>-2.513203562997139</v>
      </c>
      <c r="AI505">
        <f t="shared" si="316"/>
        <v>8.1008307892344186E-2</v>
      </c>
      <c r="AJ505">
        <f t="shared" si="317"/>
        <v>7.4937729248618926E-2</v>
      </c>
      <c r="AK505">
        <f t="shared" si="318"/>
        <v>0.92506227075138103</v>
      </c>
      <c r="AL505">
        <f t="shared" si="319"/>
        <v>-7.7894224004360538E-2</v>
      </c>
      <c r="AN505">
        <f>VLOOKUP(J505,counts!$W$8:$Z$13,4,FALSE)</f>
        <v>61</v>
      </c>
      <c r="AO505">
        <f>VLOOKUP(K505,counts!$W$17:$Z$23,4,FALSE)</f>
        <v>48</v>
      </c>
      <c r="AP505">
        <f>VLOOKUP(L505,counts!$W$27:$Z$33,4,FALSE)</f>
        <v>62</v>
      </c>
      <c r="AQ505">
        <f>VLOOKUP(M505,counts!$W$38:$Z$49,4,FALSE)</f>
        <v>47</v>
      </c>
      <c r="AR505">
        <f>VLOOKUP(N505,counts!$W$53:$Z$54,4,FALSE)</f>
        <v>20</v>
      </c>
      <c r="AS505">
        <f>VLOOKUP(O505,counts!$W$58:$Z$62,4,FALSE)</f>
        <v>52</v>
      </c>
      <c r="AT505">
        <f>VLOOKUP(P505,counts!$W$66:$Z$69,4,FALSE)</f>
        <v>50</v>
      </c>
      <c r="AU505">
        <f>VLOOKUP(Q505,counts!$W$73:$Z$75,4,FALSE)</f>
        <v>50</v>
      </c>
      <c r="AV505">
        <f>VLOOKUP(R505,counts!$W$79:$Z$81,4,FALSE)</f>
        <v>40</v>
      </c>
      <c r="AW505">
        <f t="shared" si="320"/>
        <v>430</v>
      </c>
      <c r="AX505">
        <f t="shared" si="321"/>
        <v>0</v>
      </c>
      <c r="AY505">
        <f t="shared" si="322"/>
        <v>2</v>
      </c>
      <c r="AZ505" t="str">
        <f t="shared" si="323"/>
        <v>Train</v>
      </c>
      <c r="BA505" t="str">
        <f t="shared" si="324"/>
        <v>31-40</v>
      </c>
      <c r="BB505" t="str">
        <f t="shared" si="325"/>
        <v>Blank</v>
      </c>
      <c r="BC505" t="str">
        <f t="shared" si="326"/>
        <v>0-10</v>
      </c>
      <c r="BD505" t="str">
        <f t="shared" si="327"/>
        <v>Blank</v>
      </c>
      <c r="BE505" t="str">
        <f t="shared" si="328"/>
        <v>male</v>
      </c>
      <c r="BF505">
        <f t="shared" si="329"/>
        <v>0</v>
      </c>
      <c r="BG505">
        <f t="shared" si="330"/>
        <v>0</v>
      </c>
      <c r="BH505" t="str">
        <f t="shared" si="331"/>
        <v>S, blank</v>
      </c>
      <c r="BI505">
        <f t="shared" si="332"/>
        <v>3</v>
      </c>
      <c r="BK505">
        <f t="shared" si="333"/>
        <v>0.24679587375027071</v>
      </c>
      <c r="BL505">
        <f t="shared" si="340"/>
        <v>-0.2148129459049134</v>
      </c>
      <c r="BM505">
        <f t="shared" si="341"/>
        <v>0</v>
      </c>
      <c r="BN505">
        <f t="shared" si="342"/>
        <v>-0.24005469764357676</v>
      </c>
      <c r="BO505">
        <f t="shared" si="343"/>
        <v>-1.1543150029727813</v>
      </c>
      <c r="BP505">
        <f t="shared" si="344"/>
        <v>-6.3943938845999151E-2</v>
      </c>
      <c r="BQ505">
        <f t="shared" si="345"/>
        <v>-0.12308910231949276</v>
      </c>
      <c r="BR505">
        <f t="shared" si="346"/>
        <v>-0.13196937436222192</v>
      </c>
      <c r="BS505">
        <f t="shared" si="347"/>
        <v>-0.33933712916299258</v>
      </c>
      <c r="BT505">
        <f t="shared" si="334"/>
        <v>-0.52064632557427459</v>
      </c>
      <c r="BV505">
        <f t="shared" si="335"/>
        <v>-2.5413726430359818</v>
      </c>
      <c r="BW505">
        <f t="shared" si="336"/>
        <v>7.875821864026647E-2</v>
      </c>
      <c r="BX505">
        <f t="shared" si="337"/>
        <v>7.3008221193010425E-2</v>
      </c>
      <c r="BY505">
        <f t="shared" si="338"/>
        <v>0.92699177880698957</v>
      </c>
      <c r="BZ505">
        <f t="shared" si="339"/>
        <v>-7.5810582056482417E-2</v>
      </c>
    </row>
    <row r="506" spans="1:78" x14ac:dyDescent="0.3">
      <c r="A506" t="s">
        <v>2810</v>
      </c>
      <c r="B506" t="s">
        <v>2838</v>
      </c>
      <c r="C506" t="s">
        <v>2825</v>
      </c>
      <c r="D506" t="s">
        <v>2838</v>
      </c>
      <c r="E506" t="s">
        <v>15</v>
      </c>
      <c r="F506">
        <v>0</v>
      </c>
      <c r="G506">
        <v>0</v>
      </c>
      <c r="H506" t="s">
        <v>44</v>
      </c>
      <c r="I506">
        <v>3</v>
      </c>
      <c r="J506">
        <v>32.769878926258563</v>
      </c>
      <c r="K506">
        <v>-42.171718189759716</v>
      </c>
      <c r="L506">
        <v>-82.840254641099079</v>
      </c>
      <c r="M506">
        <v>-33.757758935166962</v>
      </c>
      <c r="N506">
        <v>151.41878811967541</v>
      </c>
      <c r="O506">
        <v>-14.754319664473872</v>
      </c>
      <c r="P506">
        <v>-22.013681658285037</v>
      </c>
      <c r="Q506">
        <v>72.444458573419169</v>
      </c>
      <c r="R506">
        <v>-67.960368165567971</v>
      </c>
      <c r="S506">
        <v>1</v>
      </c>
      <c r="T506">
        <v>2</v>
      </c>
      <c r="U506" t="s">
        <v>2818</v>
      </c>
      <c r="W506">
        <f t="shared" si="305"/>
        <v>0.24060451777399761</v>
      </c>
      <c r="X506">
        <f t="shared" si="306"/>
        <v>-0.21927540312111751</v>
      </c>
      <c r="Y506">
        <f t="shared" si="307"/>
        <v>0.27424895647063957</v>
      </c>
      <c r="Z506">
        <f t="shared" si="308"/>
        <v>-0.24557244416175711</v>
      </c>
      <c r="AA506">
        <f t="shared" si="309"/>
        <v>1.6593819257225275</v>
      </c>
      <c r="AB506">
        <f t="shared" si="310"/>
        <v>-6.7444200102322438E-2</v>
      </c>
      <c r="AC506">
        <f t="shared" si="311"/>
        <v>-0.15242674717787899</v>
      </c>
      <c r="AD506">
        <f t="shared" si="312"/>
        <v>0.46798575022321215</v>
      </c>
      <c r="AE506">
        <f t="shared" si="313"/>
        <v>-0.48361783291079313</v>
      </c>
      <c r="AF506">
        <f t="shared" si="314"/>
        <v>-0.5239687488631376</v>
      </c>
      <c r="AH506">
        <f t="shared" si="315"/>
        <v>0.94991577385336978</v>
      </c>
      <c r="AI506">
        <f t="shared" si="316"/>
        <v>2.5854918841262489</v>
      </c>
      <c r="AJ506">
        <f t="shared" si="317"/>
        <v>0.72109823914893878</v>
      </c>
      <c r="AK506">
        <f t="shared" si="318"/>
        <v>0.72109823914893878</v>
      </c>
      <c r="AL506">
        <f t="shared" si="319"/>
        <v>-0.3269798969582044</v>
      </c>
      <c r="AN506">
        <f>VLOOKUP(J506,counts!$W$8:$Z$13,4,FALSE)</f>
        <v>61</v>
      </c>
      <c r="AO506">
        <f>VLOOKUP(K506,counts!$W$17:$Z$23,4,FALSE)</f>
        <v>48</v>
      </c>
      <c r="AP506">
        <f>VLOOKUP(L506,counts!$W$27:$Z$33,4,FALSE)</f>
        <v>62</v>
      </c>
      <c r="AQ506">
        <f>VLOOKUP(M506,counts!$W$38:$Z$49,4,FALSE)</f>
        <v>47</v>
      </c>
      <c r="AR506">
        <f>VLOOKUP(N506,counts!$W$53:$Z$54,4,FALSE)</f>
        <v>102</v>
      </c>
      <c r="AS506">
        <f>VLOOKUP(O506,counts!$W$58:$Z$62,4,FALSE)</f>
        <v>52</v>
      </c>
      <c r="AT506">
        <f>VLOOKUP(P506,counts!$W$66:$Z$69,4,FALSE)</f>
        <v>50</v>
      </c>
      <c r="AU506">
        <f>VLOOKUP(Q506,counts!$W$73:$Z$75,4,FALSE)</f>
        <v>68</v>
      </c>
      <c r="AV506">
        <f>VLOOKUP(R506,counts!$W$79:$Z$81,4,FALSE)</f>
        <v>40</v>
      </c>
      <c r="AW506">
        <f t="shared" si="320"/>
        <v>530</v>
      </c>
      <c r="AX506">
        <f t="shared" si="321"/>
        <v>1</v>
      </c>
      <c r="AY506">
        <f t="shared" si="322"/>
        <v>2</v>
      </c>
      <c r="AZ506" t="str">
        <f t="shared" si="323"/>
        <v>Train</v>
      </c>
      <c r="BA506" t="str">
        <f t="shared" si="324"/>
        <v>31-40</v>
      </c>
      <c r="BB506" t="str">
        <f t="shared" si="325"/>
        <v>Blank</v>
      </c>
      <c r="BC506" t="str">
        <f t="shared" si="326"/>
        <v>0-10</v>
      </c>
      <c r="BD506" t="str">
        <f t="shared" si="327"/>
        <v>Blank</v>
      </c>
      <c r="BE506" t="str">
        <f t="shared" si="328"/>
        <v>female</v>
      </c>
      <c r="BF506">
        <f t="shared" si="329"/>
        <v>0</v>
      </c>
      <c r="BG506">
        <f t="shared" si="330"/>
        <v>0</v>
      </c>
      <c r="BH506" t="str">
        <f t="shared" si="331"/>
        <v>C</v>
      </c>
      <c r="BI506">
        <f t="shared" si="332"/>
        <v>3</v>
      </c>
      <c r="BK506">
        <f t="shared" si="333"/>
        <v>0.24679587375027071</v>
      </c>
      <c r="BL506">
        <f t="shared" si="340"/>
        <v>-0.2148129459049134</v>
      </c>
      <c r="BM506">
        <f t="shared" si="341"/>
        <v>0</v>
      </c>
      <c r="BN506">
        <f t="shared" si="342"/>
        <v>-0.24005469764357676</v>
      </c>
      <c r="BO506">
        <f t="shared" si="343"/>
        <v>1.608400077660413</v>
      </c>
      <c r="BP506">
        <f t="shared" si="344"/>
        <v>-6.3943938845999151E-2</v>
      </c>
      <c r="BQ506">
        <f t="shared" si="345"/>
        <v>-0.12308910231949276</v>
      </c>
      <c r="BR506">
        <f t="shared" si="346"/>
        <v>0.42637636209158797</v>
      </c>
      <c r="BS506">
        <f t="shared" si="347"/>
        <v>-0.33933712916299258</v>
      </c>
      <c r="BT506">
        <f t="shared" si="334"/>
        <v>-0.52064632557427459</v>
      </c>
      <c r="BV506">
        <f t="shared" si="335"/>
        <v>0.77968817405102242</v>
      </c>
      <c r="BW506">
        <f t="shared" si="336"/>
        <v>2.1807921318860095</v>
      </c>
      <c r="BX506">
        <f t="shared" si="337"/>
        <v>0.68561290441602574</v>
      </c>
      <c r="BY506">
        <f t="shared" si="338"/>
        <v>0.68561290441602574</v>
      </c>
      <c r="BZ506">
        <f t="shared" si="339"/>
        <v>-0.37744208979864974</v>
      </c>
    </row>
    <row r="507" spans="1:78" x14ac:dyDescent="0.3">
      <c r="A507" t="s">
        <v>2812</v>
      </c>
      <c r="B507" t="s">
        <v>2838</v>
      </c>
      <c r="C507" t="s">
        <v>2825</v>
      </c>
      <c r="D507" t="s">
        <v>2838</v>
      </c>
      <c r="E507" t="s">
        <v>20</v>
      </c>
      <c r="F507">
        <v>0</v>
      </c>
      <c r="G507">
        <v>0</v>
      </c>
      <c r="H507" t="s">
        <v>2843</v>
      </c>
      <c r="I507">
        <v>3</v>
      </c>
      <c r="J507">
        <v>74.751267398446615</v>
      </c>
      <c r="K507">
        <v>-42.171718189759716</v>
      </c>
      <c r="L507">
        <v>-82.840254641099079</v>
      </c>
      <c r="M507">
        <v>-33.757758935166962</v>
      </c>
      <c r="N507">
        <v>-108.67008854708662</v>
      </c>
      <c r="O507">
        <v>-14.754319664473872</v>
      </c>
      <c r="P507">
        <v>-22.013681658285037</v>
      </c>
      <c r="Q507">
        <v>-22.422560732600829</v>
      </c>
      <c r="R507">
        <v>-67.960368165567971</v>
      </c>
      <c r="S507">
        <v>0</v>
      </c>
      <c r="T507">
        <v>2</v>
      </c>
      <c r="U507" t="s">
        <v>2818</v>
      </c>
      <c r="W507">
        <f t="shared" si="305"/>
        <v>0.54884220615739254</v>
      </c>
      <c r="X507">
        <f t="shared" si="306"/>
        <v>-0.21927540312111751</v>
      </c>
      <c r="Y507">
        <f t="shared" si="307"/>
        <v>0.27424895647063957</v>
      </c>
      <c r="Z507">
        <f t="shared" si="308"/>
        <v>-0.24557244416175711</v>
      </c>
      <c r="AA507">
        <f t="shared" si="309"/>
        <v>-1.1909036060913412</v>
      </c>
      <c r="AB507">
        <f t="shared" si="310"/>
        <v>-6.7444200102322438E-2</v>
      </c>
      <c r="AC507">
        <f t="shared" si="311"/>
        <v>-0.15242674717787899</v>
      </c>
      <c r="AD507">
        <f t="shared" si="312"/>
        <v>-0.14484805481342802</v>
      </c>
      <c r="AE507">
        <f t="shared" si="313"/>
        <v>-0.48361783291079313</v>
      </c>
      <c r="AF507">
        <f t="shared" si="314"/>
        <v>-0.5239687488631376</v>
      </c>
      <c r="AH507">
        <f t="shared" si="315"/>
        <v>-2.2049658746137437</v>
      </c>
      <c r="AI507">
        <f t="shared" si="316"/>
        <v>0.11025428771044261</v>
      </c>
      <c r="AJ507">
        <f t="shared" si="317"/>
        <v>9.930543743974915E-2</v>
      </c>
      <c r="AK507">
        <f t="shared" si="318"/>
        <v>0.90069456256025082</v>
      </c>
      <c r="AL507">
        <f t="shared" si="319"/>
        <v>-0.10458907711501335</v>
      </c>
      <c r="AN507">
        <f>VLOOKUP(J507,counts!$W$8:$Z$13,4,FALSE)</f>
        <v>70</v>
      </c>
      <c r="AO507">
        <f>VLOOKUP(K507,counts!$W$17:$Z$23,4,FALSE)</f>
        <v>48</v>
      </c>
      <c r="AP507">
        <f>VLOOKUP(L507,counts!$W$27:$Z$33,4,FALSE)</f>
        <v>62</v>
      </c>
      <c r="AQ507">
        <f>VLOOKUP(M507,counts!$W$38:$Z$49,4,FALSE)</f>
        <v>47</v>
      </c>
      <c r="AR507">
        <f>VLOOKUP(N507,counts!$W$53:$Z$54,4,FALSE)</f>
        <v>20</v>
      </c>
      <c r="AS507">
        <f>VLOOKUP(O507,counts!$W$58:$Z$62,4,FALSE)</f>
        <v>52</v>
      </c>
      <c r="AT507">
        <f>VLOOKUP(P507,counts!$W$66:$Z$69,4,FALSE)</f>
        <v>50</v>
      </c>
      <c r="AU507">
        <f>VLOOKUP(Q507,counts!$W$73:$Z$75,4,FALSE)</f>
        <v>50</v>
      </c>
      <c r="AV507">
        <f>VLOOKUP(R507,counts!$W$79:$Z$81,4,FALSE)</f>
        <v>40</v>
      </c>
      <c r="AW507">
        <f t="shared" si="320"/>
        <v>439</v>
      </c>
      <c r="AX507">
        <f t="shared" si="321"/>
        <v>0</v>
      </c>
      <c r="AY507">
        <f t="shared" si="322"/>
        <v>2</v>
      </c>
      <c r="AZ507" t="str">
        <f t="shared" si="323"/>
        <v>Train</v>
      </c>
      <c r="BA507" t="str">
        <f t="shared" si="324"/>
        <v>51-60</v>
      </c>
      <c r="BB507" t="str">
        <f t="shared" si="325"/>
        <v>Blank</v>
      </c>
      <c r="BC507" t="str">
        <f t="shared" si="326"/>
        <v>0-10</v>
      </c>
      <c r="BD507" t="str">
        <f t="shared" si="327"/>
        <v>Blank</v>
      </c>
      <c r="BE507" t="str">
        <f t="shared" si="328"/>
        <v>male</v>
      </c>
      <c r="BF507">
        <f t="shared" si="329"/>
        <v>0</v>
      </c>
      <c r="BG507">
        <f t="shared" si="330"/>
        <v>0</v>
      </c>
      <c r="BH507" t="str">
        <f t="shared" si="331"/>
        <v>S, blank</v>
      </c>
      <c r="BI507">
        <f t="shared" si="332"/>
        <v>3</v>
      </c>
      <c r="BK507">
        <f t="shared" si="333"/>
        <v>0.56296528873523233</v>
      </c>
      <c r="BL507">
        <f t="shared" si="340"/>
        <v>-0.2148129459049134</v>
      </c>
      <c r="BM507">
        <f t="shared" si="341"/>
        <v>0</v>
      </c>
      <c r="BN507">
        <f t="shared" si="342"/>
        <v>-0.24005469764357676</v>
      </c>
      <c r="BO507">
        <f t="shared" si="343"/>
        <v>-1.1543150029727813</v>
      </c>
      <c r="BP507">
        <f t="shared" si="344"/>
        <v>-6.3943938845999151E-2</v>
      </c>
      <c r="BQ507">
        <f t="shared" si="345"/>
        <v>-0.12308910231949276</v>
      </c>
      <c r="BR507">
        <f t="shared" si="346"/>
        <v>-0.13196937436222192</v>
      </c>
      <c r="BS507">
        <f t="shared" si="347"/>
        <v>-0.33933712916299258</v>
      </c>
      <c r="BT507">
        <f t="shared" si="334"/>
        <v>-0.52064632557427459</v>
      </c>
      <c r="BV507">
        <f t="shared" si="335"/>
        <v>-2.2252032280510203</v>
      </c>
      <c r="BW507">
        <f t="shared" si="336"/>
        <v>0.108045458535491</v>
      </c>
      <c r="BX507">
        <f t="shared" si="337"/>
        <v>9.7509951151548591E-2</v>
      </c>
      <c r="BY507">
        <f t="shared" si="338"/>
        <v>0.90249004884845141</v>
      </c>
      <c r="BZ507">
        <f t="shared" si="339"/>
        <v>-0.10259761504259217</v>
      </c>
    </row>
    <row r="508" spans="1:78" x14ac:dyDescent="0.3">
      <c r="A508" t="s">
        <v>2811</v>
      </c>
      <c r="B508" t="s">
        <v>2838</v>
      </c>
      <c r="C508" t="s">
        <v>2825</v>
      </c>
      <c r="D508" t="s">
        <v>2838</v>
      </c>
      <c r="E508" t="s">
        <v>15</v>
      </c>
      <c r="F508">
        <v>1</v>
      </c>
      <c r="G508">
        <v>0</v>
      </c>
      <c r="H508" t="s">
        <v>2843</v>
      </c>
      <c r="I508">
        <v>3</v>
      </c>
      <c r="J508">
        <v>-13.385578549662212</v>
      </c>
      <c r="K508">
        <v>-42.171718189759716</v>
      </c>
      <c r="L508">
        <v>-82.840254641099079</v>
      </c>
      <c r="M508">
        <v>-33.757758935166962</v>
      </c>
      <c r="N508">
        <v>151.41878811967541</v>
      </c>
      <c r="O508">
        <v>48.695090775187893</v>
      </c>
      <c r="P508">
        <v>-22.013681658285037</v>
      </c>
      <c r="Q508">
        <v>-22.422560732600829</v>
      </c>
      <c r="R508">
        <v>-67.960368165567971</v>
      </c>
      <c r="S508">
        <v>1</v>
      </c>
      <c r="T508">
        <v>2</v>
      </c>
      <c r="U508" t="s">
        <v>2818</v>
      </c>
      <c r="W508">
        <f t="shared" si="305"/>
        <v>-9.8280212731782335E-2</v>
      </c>
      <c r="X508">
        <f t="shared" si="306"/>
        <v>-0.21927540312111751</v>
      </c>
      <c r="Y508">
        <f t="shared" si="307"/>
        <v>0.27424895647063957</v>
      </c>
      <c r="Z508">
        <f t="shared" si="308"/>
        <v>-0.24557244416175711</v>
      </c>
      <c r="AA508">
        <f t="shared" si="309"/>
        <v>1.6593819257225275</v>
      </c>
      <c r="AB508">
        <f t="shared" si="310"/>
        <v>0.222592537028351</v>
      </c>
      <c r="AC508">
        <f t="shared" si="311"/>
        <v>-0.15242674717787899</v>
      </c>
      <c r="AD508">
        <f t="shared" si="312"/>
        <v>-0.14484805481342802</v>
      </c>
      <c r="AE508">
        <f t="shared" si="313"/>
        <v>-0.48361783291079313</v>
      </c>
      <c r="AF508">
        <f t="shared" si="314"/>
        <v>-0.5239687488631376</v>
      </c>
      <c r="AH508">
        <f t="shared" si="315"/>
        <v>0.28823397544162332</v>
      </c>
      <c r="AI508">
        <f t="shared" si="316"/>
        <v>1.3340694070884258</v>
      </c>
      <c r="AJ508">
        <f t="shared" si="317"/>
        <v>0.57156372601300498</v>
      </c>
      <c r="AK508">
        <f t="shared" si="318"/>
        <v>0.57156372601300498</v>
      </c>
      <c r="AL508">
        <f t="shared" si="319"/>
        <v>-0.55937929537923314</v>
      </c>
      <c r="AN508">
        <f>VLOOKUP(J508,counts!$W$8:$Z$13,4,FALSE)</f>
        <v>51</v>
      </c>
      <c r="AO508">
        <f>VLOOKUP(K508,counts!$W$17:$Z$23,4,FALSE)</f>
        <v>48</v>
      </c>
      <c r="AP508">
        <f>VLOOKUP(L508,counts!$W$27:$Z$33,4,FALSE)</f>
        <v>62</v>
      </c>
      <c r="AQ508">
        <f>VLOOKUP(M508,counts!$W$38:$Z$49,4,FALSE)</f>
        <v>47</v>
      </c>
      <c r="AR508">
        <f>VLOOKUP(N508,counts!$W$53:$Z$54,4,FALSE)</f>
        <v>102</v>
      </c>
      <c r="AS508">
        <f>VLOOKUP(O508,counts!$W$58:$Z$62,4,FALSE)</f>
        <v>61</v>
      </c>
      <c r="AT508">
        <f>VLOOKUP(P508,counts!$W$66:$Z$69,4,FALSE)</f>
        <v>50</v>
      </c>
      <c r="AU508">
        <f>VLOOKUP(Q508,counts!$W$73:$Z$75,4,FALSE)</f>
        <v>50</v>
      </c>
      <c r="AV508">
        <f>VLOOKUP(R508,counts!$W$79:$Z$81,4,FALSE)</f>
        <v>40</v>
      </c>
      <c r="AW508">
        <f t="shared" si="320"/>
        <v>511</v>
      </c>
      <c r="AX508">
        <f t="shared" si="321"/>
        <v>1</v>
      </c>
      <c r="AY508">
        <f t="shared" si="322"/>
        <v>2</v>
      </c>
      <c r="AZ508" t="str">
        <f t="shared" si="323"/>
        <v>Train</v>
      </c>
      <c r="BA508" t="str">
        <f t="shared" si="324"/>
        <v>41-50</v>
      </c>
      <c r="BB508" t="str">
        <f t="shared" si="325"/>
        <v>Blank</v>
      </c>
      <c r="BC508" t="str">
        <f t="shared" si="326"/>
        <v>0-10</v>
      </c>
      <c r="BD508" t="str">
        <f t="shared" si="327"/>
        <v>Blank</v>
      </c>
      <c r="BE508" t="str">
        <f t="shared" si="328"/>
        <v>female</v>
      </c>
      <c r="BF508">
        <f t="shared" si="329"/>
        <v>1</v>
      </c>
      <c r="BG508">
        <f t="shared" si="330"/>
        <v>0</v>
      </c>
      <c r="BH508" t="str">
        <f t="shared" si="331"/>
        <v>S, blank</v>
      </c>
      <c r="BI508">
        <f t="shared" si="332"/>
        <v>3</v>
      </c>
      <c r="BK508">
        <f t="shared" si="333"/>
        <v>-0.10080920839685074</v>
      </c>
      <c r="BL508">
        <f t="shared" si="340"/>
        <v>-0.2148129459049134</v>
      </c>
      <c r="BM508">
        <f t="shared" si="341"/>
        <v>0</v>
      </c>
      <c r="BN508">
        <f t="shared" si="342"/>
        <v>-0.24005469764357676</v>
      </c>
      <c r="BO508">
        <f t="shared" si="343"/>
        <v>1.608400077660413</v>
      </c>
      <c r="BP508">
        <f t="shared" si="344"/>
        <v>0.21104029039891525</v>
      </c>
      <c r="BQ508">
        <f t="shared" si="345"/>
        <v>-0.12308910231949276</v>
      </c>
      <c r="BR508">
        <f t="shared" si="346"/>
        <v>-0.13196937436222192</v>
      </c>
      <c r="BS508">
        <f t="shared" si="347"/>
        <v>-0.33933712916299258</v>
      </c>
      <c r="BT508">
        <f t="shared" si="334"/>
        <v>-0.52064632557427459</v>
      </c>
      <c r="BV508">
        <f t="shared" si="335"/>
        <v>0.14872158469500585</v>
      </c>
      <c r="BW508">
        <f t="shared" si="336"/>
        <v>1.160349885065453</v>
      </c>
      <c r="BX508">
        <f t="shared" si="337"/>
        <v>0.53711201740374448</v>
      </c>
      <c r="BY508">
        <f t="shared" si="338"/>
        <v>0.53711201740374448</v>
      </c>
      <c r="BZ508">
        <f t="shared" si="339"/>
        <v>-0.62154860770970288</v>
      </c>
    </row>
    <row r="509" spans="1:78" x14ac:dyDescent="0.3">
      <c r="A509" t="s">
        <v>2810</v>
      </c>
      <c r="B509" t="s">
        <v>2838</v>
      </c>
      <c r="C509" t="s">
        <v>2825</v>
      </c>
      <c r="D509" t="s">
        <v>2838</v>
      </c>
      <c r="E509" t="s">
        <v>20</v>
      </c>
      <c r="F509">
        <v>0</v>
      </c>
      <c r="G509">
        <v>0</v>
      </c>
      <c r="H509" t="s">
        <v>2843</v>
      </c>
      <c r="I509">
        <v>3</v>
      </c>
      <c r="J509">
        <v>32.769878926258563</v>
      </c>
      <c r="K509">
        <v>-42.171718189759716</v>
      </c>
      <c r="L509">
        <v>-82.840254641099079</v>
      </c>
      <c r="M509">
        <v>-33.757758935166962</v>
      </c>
      <c r="N509">
        <v>-108.67008854708662</v>
      </c>
      <c r="O509">
        <v>-14.754319664473872</v>
      </c>
      <c r="P509">
        <v>-22.013681658285037</v>
      </c>
      <c r="Q509">
        <v>-22.422560732600829</v>
      </c>
      <c r="R509">
        <v>-67.960368165567971</v>
      </c>
      <c r="S509">
        <v>0</v>
      </c>
      <c r="T509">
        <v>2</v>
      </c>
      <c r="U509" t="s">
        <v>2818</v>
      </c>
      <c r="W509">
        <f t="shared" si="305"/>
        <v>0.24060451777399761</v>
      </c>
      <c r="X509">
        <f t="shared" si="306"/>
        <v>-0.21927540312111751</v>
      </c>
      <c r="Y509">
        <f t="shared" si="307"/>
        <v>0.27424895647063957</v>
      </c>
      <c r="Z509">
        <f t="shared" si="308"/>
        <v>-0.24557244416175711</v>
      </c>
      <c r="AA509">
        <f t="shared" si="309"/>
        <v>-1.1909036060913412</v>
      </c>
      <c r="AB509">
        <f t="shared" si="310"/>
        <v>-6.7444200102322438E-2</v>
      </c>
      <c r="AC509">
        <f t="shared" si="311"/>
        <v>-0.15242674717787899</v>
      </c>
      <c r="AD509">
        <f t="shared" si="312"/>
        <v>-0.14484805481342802</v>
      </c>
      <c r="AE509">
        <f t="shared" si="313"/>
        <v>-0.48361783291079313</v>
      </c>
      <c r="AF509">
        <f t="shared" si="314"/>
        <v>-0.5239687488631376</v>
      </c>
      <c r="AH509">
        <f t="shared" si="315"/>
        <v>-2.513203562997139</v>
      </c>
      <c r="AI509">
        <f t="shared" si="316"/>
        <v>8.1008307892344186E-2</v>
      </c>
      <c r="AJ509">
        <f t="shared" si="317"/>
        <v>7.4937729248618926E-2</v>
      </c>
      <c r="AK509">
        <f t="shared" si="318"/>
        <v>0.92506227075138103</v>
      </c>
      <c r="AL509">
        <f t="shared" si="319"/>
        <v>-7.7894224004360538E-2</v>
      </c>
      <c r="AN509">
        <f>VLOOKUP(J509,counts!$W$8:$Z$13,4,FALSE)</f>
        <v>61</v>
      </c>
      <c r="AO509">
        <f>VLOOKUP(K509,counts!$W$17:$Z$23,4,FALSE)</f>
        <v>48</v>
      </c>
      <c r="AP509">
        <f>VLOOKUP(L509,counts!$W$27:$Z$33,4,FALSE)</f>
        <v>62</v>
      </c>
      <c r="AQ509">
        <f>VLOOKUP(M509,counts!$W$38:$Z$49,4,FALSE)</f>
        <v>47</v>
      </c>
      <c r="AR509">
        <f>VLOOKUP(N509,counts!$W$53:$Z$54,4,FALSE)</f>
        <v>20</v>
      </c>
      <c r="AS509">
        <f>VLOOKUP(O509,counts!$W$58:$Z$62,4,FALSE)</f>
        <v>52</v>
      </c>
      <c r="AT509">
        <f>VLOOKUP(P509,counts!$W$66:$Z$69,4,FALSE)</f>
        <v>50</v>
      </c>
      <c r="AU509">
        <f>VLOOKUP(Q509,counts!$W$73:$Z$75,4,FALSE)</f>
        <v>50</v>
      </c>
      <c r="AV509">
        <f>VLOOKUP(R509,counts!$W$79:$Z$81,4,FALSE)</f>
        <v>40</v>
      </c>
      <c r="AW509">
        <f t="shared" si="320"/>
        <v>430</v>
      </c>
      <c r="AX509">
        <f t="shared" si="321"/>
        <v>0</v>
      </c>
      <c r="AY509">
        <f t="shared" si="322"/>
        <v>2</v>
      </c>
      <c r="AZ509" t="str">
        <f t="shared" si="323"/>
        <v>Train</v>
      </c>
      <c r="BA509" t="str">
        <f t="shared" si="324"/>
        <v>31-40</v>
      </c>
      <c r="BB509" t="str">
        <f t="shared" si="325"/>
        <v>Blank</v>
      </c>
      <c r="BC509" t="str">
        <f t="shared" si="326"/>
        <v>0-10</v>
      </c>
      <c r="BD509" t="str">
        <f t="shared" si="327"/>
        <v>Blank</v>
      </c>
      <c r="BE509" t="str">
        <f t="shared" si="328"/>
        <v>male</v>
      </c>
      <c r="BF509">
        <f t="shared" si="329"/>
        <v>0</v>
      </c>
      <c r="BG509">
        <f t="shared" si="330"/>
        <v>0</v>
      </c>
      <c r="BH509" t="str">
        <f t="shared" si="331"/>
        <v>S, blank</v>
      </c>
      <c r="BI509">
        <f t="shared" si="332"/>
        <v>3</v>
      </c>
      <c r="BK509">
        <f t="shared" si="333"/>
        <v>0.24679587375027071</v>
      </c>
      <c r="BL509">
        <f t="shared" si="340"/>
        <v>-0.2148129459049134</v>
      </c>
      <c r="BM509">
        <f t="shared" si="341"/>
        <v>0</v>
      </c>
      <c r="BN509">
        <f t="shared" si="342"/>
        <v>-0.24005469764357676</v>
      </c>
      <c r="BO509">
        <f t="shared" si="343"/>
        <v>-1.1543150029727813</v>
      </c>
      <c r="BP509">
        <f t="shared" si="344"/>
        <v>-6.3943938845999151E-2</v>
      </c>
      <c r="BQ509">
        <f t="shared" si="345"/>
        <v>-0.12308910231949276</v>
      </c>
      <c r="BR509">
        <f t="shared" si="346"/>
        <v>-0.13196937436222192</v>
      </c>
      <c r="BS509">
        <f t="shared" si="347"/>
        <v>-0.33933712916299258</v>
      </c>
      <c r="BT509">
        <f t="shared" si="334"/>
        <v>-0.52064632557427459</v>
      </c>
      <c r="BV509">
        <f t="shared" si="335"/>
        <v>-2.5413726430359818</v>
      </c>
      <c r="BW509">
        <f t="shared" si="336"/>
        <v>7.875821864026647E-2</v>
      </c>
      <c r="BX509">
        <f t="shared" si="337"/>
        <v>7.3008221193010425E-2</v>
      </c>
      <c r="BY509">
        <f t="shared" si="338"/>
        <v>0.92699177880698957</v>
      </c>
      <c r="BZ509">
        <f t="shared" si="339"/>
        <v>-7.5810582056482417E-2</v>
      </c>
    </row>
    <row r="510" spans="1:78" x14ac:dyDescent="0.3">
      <c r="A510" t="s">
        <v>2820</v>
      </c>
      <c r="B510" t="s">
        <v>2838</v>
      </c>
      <c r="C510" t="s">
        <v>2850</v>
      </c>
      <c r="D510" t="s">
        <v>2838</v>
      </c>
      <c r="E510" t="s">
        <v>20</v>
      </c>
      <c r="F510">
        <v>1</v>
      </c>
      <c r="G510">
        <v>0</v>
      </c>
      <c r="H510" t="s">
        <v>44</v>
      </c>
      <c r="I510">
        <v>3</v>
      </c>
      <c r="J510">
        <v>-11.613432440426715</v>
      </c>
      <c r="K510">
        <v>-42.171718189759716</v>
      </c>
      <c r="L510">
        <v>-9.6115457513775127</v>
      </c>
      <c r="M510">
        <v>-33.757758935166962</v>
      </c>
      <c r="N510">
        <v>-108.67008854708662</v>
      </c>
      <c r="O510">
        <v>48.695090775187893</v>
      </c>
      <c r="P510">
        <v>-22.013681658285037</v>
      </c>
      <c r="Q510">
        <v>72.444458573419169</v>
      </c>
      <c r="R510">
        <v>-67.960368165567971</v>
      </c>
      <c r="S510">
        <v>0</v>
      </c>
      <c r="T510">
        <v>2</v>
      </c>
      <c r="U510" t="s">
        <v>2818</v>
      </c>
      <c r="W510">
        <f t="shared" si="305"/>
        <v>-8.5268679762827468E-2</v>
      </c>
      <c r="X510">
        <f t="shared" si="306"/>
        <v>-0.21927540312111751</v>
      </c>
      <c r="Y510">
        <f t="shared" si="307"/>
        <v>3.1819752411496448E-2</v>
      </c>
      <c r="Z510">
        <f t="shared" si="308"/>
        <v>-0.24557244416175711</v>
      </c>
      <c r="AA510">
        <f t="shared" si="309"/>
        <v>-1.1909036060913412</v>
      </c>
      <c r="AB510">
        <f t="shared" si="310"/>
        <v>0.222592537028351</v>
      </c>
      <c r="AC510">
        <f t="shared" si="311"/>
        <v>-0.15242674717787899</v>
      </c>
      <c r="AD510">
        <f t="shared" si="312"/>
        <v>0.46798575022321215</v>
      </c>
      <c r="AE510">
        <f t="shared" si="313"/>
        <v>-0.48361783291079313</v>
      </c>
      <c r="AF510">
        <f t="shared" si="314"/>
        <v>-0.5239687488631376</v>
      </c>
      <c r="AH510">
        <f t="shared" si="315"/>
        <v>-2.1786354224257933</v>
      </c>
      <c r="AI510">
        <f t="shared" si="316"/>
        <v>0.11319588987173618</v>
      </c>
      <c r="AJ510">
        <f t="shared" si="317"/>
        <v>0.10168550827543815</v>
      </c>
      <c r="AK510">
        <f t="shared" si="318"/>
        <v>0.89831449172456179</v>
      </c>
      <c r="AL510">
        <f t="shared" si="319"/>
        <v>-0.10723505848863259</v>
      </c>
      <c r="AN510">
        <f>VLOOKUP(J510,counts!$W$8:$Z$13,4,FALSE)</f>
        <v>52</v>
      </c>
      <c r="AO510">
        <f>VLOOKUP(K510,counts!$W$17:$Z$23,4,FALSE)</f>
        <v>48</v>
      </c>
      <c r="AP510">
        <f>VLOOKUP(L510,counts!$W$27:$Z$33,4,FALSE)</f>
        <v>55</v>
      </c>
      <c r="AQ510">
        <f>VLOOKUP(M510,counts!$W$38:$Z$49,4,FALSE)</f>
        <v>47</v>
      </c>
      <c r="AR510">
        <f>VLOOKUP(N510,counts!$W$53:$Z$54,4,FALSE)</f>
        <v>20</v>
      </c>
      <c r="AS510">
        <f>VLOOKUP(O510,counts!$W$58:$Z$62,4,FALSE)</f>
        <v>61</v>
      </c>
      <c r="AT510">
        <f>VLOOKUP(P510,counts!$W$66:$Z$69,4,FALSE)</f>
        <v>50</v>
      </c>
      <c r="AU510">
        <f>VLOOKUP(Q510,counts!$W$73:$Z$75,4,FALSE)</f>
        <v>68</v>
      </c>
      <c r="AV510">
        <f>VLOOKUP(R510,counts!$W$79:$Z$81,4,FALSE)</f>
        <v>40</v>
      </c>
      <c r="AW510">
        <f t="shared" si="320"/>
        <v>441</v>
      </c>
      <c r="AX510">
        <f t="shared" si="321"/>
        <v>0</v>
      </c>
      <c r="AY510">
        <f t="shared" si="322"/>
        <v>2</v>
      </c>
      <c r="AZ510" t="str">
        <f t="shared" si="323"/>
        <v>Train</v>
      </c>
      <c r="BA510" t="str">
        <f t="shared" si="324"/>
        <v>18-30</v>
      </c>
      <c r="BB510" t="str">
        <f t="shared" si="325"/>
        <v>Blank</v>
      </c>
      <c r="BC510" t="str">
        <f t="shared" si="326"/>
        <v>11-20</v>
      </c>
      <c r="BD510" t="str">
        <f t="shared" si="327"/>
        <v>Blank</v>
      </c>
      <c r="BE510" t="str">
        <f t="shared" si="328"/>
        <v>male</v>
      </c>
      <c r="BF510">
        <f t="shared" si="329"/>
        <v>1</v>
      </c>
      <c r="BG510">
        <f t="shared" si="330"/>
        <v>0</v>
      </c>
      <c r="BH510" t="str">
        <f t="shared" si="331"/>
        <v>C</v>
      </c>
      <c r="BI510">
        <f t="shared" si="332"/>
        <v>3</v>
      </c>
      <c r="BK510">
        <f t="shared" si="333"/>
        <v>-8.7462856143731463E-2</v>
      </c>
      <c r="BL510">
        <f t="shared" si="340"/>
        <v>-0.2148129459049134</v>
      </c>
      <c r="BM510">
        <f t="shared" si="341"/>
        <v>0</v>
      </c>
      <c r="BN510">
        <f t="shared" si="342"/>
        <v>-0.24005469764357676</v>
      </c>
      <c r="BO510">
        <f t="shared" si="343"/>
        <v>-1.1543150029727813</v>
      </c>
      <c r="BP510">
        <f t="shared" si="344"/>
        <v>0.21104029039891525</v>
      </c>
      <c r="BQ510">
        <f t="shared" si="345"/>
        <v>-0.12308910231949276</v>
      </c>
      <c r="BR510">
        <f t="shared" si="346"/>
        <v>0.42637636209158797</v>
      </c>
      <c r="BS510">
        <f t="shared" si="347"/>
        <v>-0.33933712916299258</v>
      </c>
      <c r="BT510">
        <f t="shared" si="334"/>
        <v>-0.52064632557427459</v>
      </c>
      <c r="BV510">
        <f t="shared" si="335"/>
        <v>-2.0423014072312595</v>
      </c>
      <c r="BW510">
        <f t="shared" si="336"/>
        <v>0.12972980594585412</v>
      </c>
      <c r="BX510">
        <f t="shared" si="337"/>
        <v>0.11483259560213094</v>
      </c>
      <c r="BY510">
        <f t="shared" si="338"/>
        <v>0.88516740439786901</v>
      </c>
      <c r="BZ510">
        <f t="shared" si="339"/>
        <v>-0.12197849435051752</v>
      </c>
    </row>
    <row r="511" spans="1:78" x14ac:dyDescent="0.3">
      <c r="A511" t="s">
        <v>2821</v>
      </c>
      <c r="B511" t="s">
        <v>2838</v>
      </c>
      <c r="C511" t="s">
        <v>2825</v>
      </c>
      <c r="D511" t="s">
        <v>2838</v>
      </c>
      <c r="E511" t="s">
        <v>20</v>
      </c>
      <c r="F511">
        <v>0</v>
      </c>
      <c r="G511">
        <v>0</v>
      </c>
      <c r="H511" t="s">
        <v>44</v>
      </c>
      <c r="I511">
        <v>3</v>
      </c>
      <c r="J511">
        <v>-3.7643689058441341</v>
      </c>
      <c r="K511">
        <v>-42.171718189759716</v>
      </c>
      <c r="L511">
        <v>-82.840254641099079</v>
      </c>
      <c r="M511">
        <v>-33.757758935166962</v>
      </c>
      <c r="N511">
        <v>-108.67008854708662</v>
      </c>
      <c r="O511">
        <v>-14.754319664473872</v>
      </c>
      <c r="P511">
        <v>-22.013681658285037</v>
      </c>
      <c r="Q511">
        <v>72.444458573419169</v>
      </c>
      <c r="R511">
        <v>-67.960368165567971</v>
      </c>
      <c r="S511">
        <v>0</v>
      </c>
      <c r="T511">
        <v>2</v>
      </c>
      <c r="U511" t="s">
        <v>2818</v>
      </c>
      <c r="W511">
        <f t="shared" si="305"/>
        <v>-2.7638923151110589E-2</v>
      </c>
      <c r="X511">
        <f t="shared" si="306"/>
        <v>-0.21927540312111751</v>
      </c>
      <c r="Y511">
        <f t="shared" si="307"/>
        <v>0.27424895647063957</v>
      </c>
      <c r="Z511">
        <f t="shared" si="308"/>
        <v>-0.24557244416175711</v>
      </c>
      <c r="AA511">
        <f t="shared" si="309"/>
        <v>-1.1909036060913412</v>
      </c>
      <c r="AB511">
        <f t="shared" si="310"/>
        <v>-6.7444200102322438E-2</v>
      </c>
      <c r="AC511">
        <f t="shared" si="311"/>
        <v>-0.15242674717787899</v>
      </c>
      <c r="AD511">
        <f t="shared" si="312"/>
        <v>0.46798575022321215</v>
      </c>
      <c r="AE511">
        <f t="shared" si="313"/>
        <v>-0.48361783291079313</v>
      </c>
      <c r="AF511">
        <f t="shared" si="314"/>
        <v>-0.5239687488631376</v>
      </c>
      <c r="AH511">
        <f t="shared" si="315"/>
        <v>-2.1686131988856072</v>
      </c>
      <c r="AI511">
        <f t="shared" si="316"/>
        <v>0.1143360684021648</v>
      </c>
      <c r="AJ511">
        <f t="shared" si="317"/>
        <v>0.10260465549330205</v>
      </c>
      <c r="AK511">
        <f t="shared" si="318"/>
        <v>0.897395344506698</v>
      </c>
      <c r="AL511">
        <f t="shared" si="319"/>
        <v>-0.1082587732109002</v>
      </c>
      <c r="AN511">
        <f>VLOOKUP(J511,counts!$W$8:$Z$13,4,FALSE)</f>
        <v>53</v>
      </c>
      <c r="AO511">
        <f>VLOOKUP(K511,counts!$W$17:$Z$23,4,FALSE)</f>
        <v>48</v>
      </c>
      <c r="AP511">
        <f>VLOOKUP(L511,counts!$W$27:$Z$33,4,FALSE)</f>
        <v>62</v>
      </c>
      <c r="AQ511">
        <f>VLOOKUP(M511,counts!$W$38:$Z$49,4,FALSE)</f>
        <v>47</v>
      </c>
      <c r="AR511">
        <f>VLOOKUP(N511,counts!$W$53:$Z$54,4,FALSE)</f>
        <v>20</v>
      </c>
      <c r="AS511">
        <f>VLOOKUP(O511,counts!$W$58:$Z$62,4,FALSE)</f>
        <v>52</v>
      </c>
      <c r="AT511">
        <f>VLOOKUP(P511,counts!$W$66:$Z$69,4,FALSE)</f>
        <v>50</v>
      </c>
      <c r="AU511">
        <f>VLOOKUP(Q511,counts!$W$73:$Z$75,4,FALSE)</f>
        <v>68</v>
      </c>
      <c r="AV511">
        <f>VLOOKUP(R511,counts!$W$79:$Z$81,4,FALSE)</f>
        <v>40</v>
      </c>
      <c r="AW511">
        <f t="shared" si="320"/>
        <v>440</v>
      </c>
      <c r="AX511">
        <f t="shared" si="321"/>
        <v>0</v>
      </c>
      <c r="AY511">
        <f t="shared" si="322"/>
        <v>2</v>
      </c>
      <c r="AZ511" t="str">
        <f t="shared" si="323"/>
        <v>Train</v>
      </c>
      <c r="BA511" t="str">
        <f t="shared" si="324"/>
        <v>0-17</v>
      </c>
      <c r="BB511" t="str">
        <f t="shared" si="325"/>
        <v>Blank</v>
      </c>
      <c r="BC511" t="str">
        <f t="shared" si="326"/>
        <v>0-10</v>
      </c>
      <c r="BD511" t="str">
        <f t="shared" si="327"/>
        <v>Blank</v>
      </c>
      <c r="BE511" t="str">
        <f t="shared" si="328"/>
        <v>male</v>
      </c>
      <c r="BF511">
        <f t="shared" si="329"/>
        <v>0</v>
      </c>
      <c r="BG511">
        <f t="shared" si="330"/>
        <v>0</v>
      </c>
      <c r="BH511" t="str">
        <f t="shared" si="331"/>
        <v>C</v>
      </c>
      <c r="BI511">
        <f t="shared" si="332"/>
        <v>3</v>
      </c>
      <c r="BK511">
        <f t="shared" si="333"/>
        <v>-2.8350141766673408E-2</v>
      </c>
      <c r="BL511">
        <f t="shared" si="340"/>
        <v>-0.2148129459049134</v>
      </c>
      <c r="BM511">
        <f t="shared" si="341"/>
        <v>0</v>
      </c>
      <c r="BN511">
        <f t="shared" si="342"/>
        <v>-0.24005469764357676</v>
      </c>
      <c r="BO511">
        <f t="shared" si="343"/>
        <v>-1.1543150029727813</v>
      </c>
      <c r="BP511">
        <f t="shared" si="344"/>
        <v>-6.3943938845999151E-2</v>
      </c>
      <c r="BQ511">
        <f t="shared" si="345"/>
        <v>-0.12308910231949276</v>
      </c>
      <c r="BR511">
        <f t="shared" si="346"/>
        <v>0.42637636209158797</v>
      </c>
      <c r="BS511">
        <f t="shared" si="347"/>
        <v>-0.33933712916299258</v>
      </c>
      <c r="BT511">
        <f t="shared" si="334"/>
        <v>-0.52064632557427459</v>
      </c>
      <c r="BV511">
        <f t="shared" si="335"/>
        <v>-2.2581729220991162</v>
      </c>
      <c r="BW511">
        <f t="shared" si="336"/>
        <v>0.10454131549763737</v>
      </c>
      <c r="BX511">
        <f t="shared" si="337"/>
        <v>9.4646813143913572E-2</v>
      </c>
      <c r="BY511">
        <f t="shared" si="338"/>
        <v>0.90535318685608646</v>
      </c>
      <c r="BZ511">
        <f t="shared" si="339"/>
        <v>-9.9430149695076173E-2</v>
      </c>
    </row>
    <row r="512" spans="1:78" x14ac:dyDescent="0.3">
      <c r="A512" t="s">
        <v>2820</v>
      </c>
      <c r="B512" t="s">
        <v>2838</v>
      </c>
      <c r="C512" t="s">
        <v>2825</v>
      </c>
      <c r="D512" t="s">
        <v>2838</v>
      </c>
      <c r="E512" t="s">
        <v>20</v>
      </c>
      <c r="F512">
        <v>0</v>
      </c>
      <c r="G512">
        <v>0</v>
      </c>
      <c r="H512" t="s">
        <v>2843</v>
      </c>
      <c r="I512">
        <v>3</v>
      </c>
      <c r="J512">
        <v>-11.613432440426715</v>
      </c>
      <c r="K512">
        <v>-42.171718189759716</v>
      </c>
      <c r="L512">
        <v>-82.840254641099079</v>
      </c>
      <c r="M512">
        <v>-33.757758935166962</v>
      </c>
      <c r="N512">
        <v>-108.67008854708662</v>
      </c>
      <c r="O512">
        <v>-14.754319664473872</v>
      </c>
      <c r="P512">
        <v>-22.013681658285037</v>
      </c>
      <c r="Q512">
        <v>-22.422560732600829</v>
      </c>
      <c r="R512">
        <v>-67.960368165567971</v>
      </c>
      <c r="S512">
        <v>0</v>
      </c>
      <c r="T512">
        <v>2</v>
      </c>
      <c r="U512" t="s">
        <v>2818</v>
      </c>
      <c r="W512">
        <f t="shared" si="305"/>
        <v>-8.5268679762827468E-2</v>
      </c>
      <c r="X512">
        <f t="shared" si="306"/>
        <v>-0.21927540312111751</v>
      </c>
      <c r="Y512">
        <f t="shared" si="307"/>
        <v>0.27424895647063957</v>
      </c>
      <c r="Z512">
        <f t="shared" si="308"/>
        <v>-0.24557244416175711</v>
      </c>
      <c r="AA512">
        <f t="shared" si="309"/>
        <v>-1.1909036060913412</v>
      </c>
      <c r="AB512">
        <f t="shared" si="310"/>
        <v>-6.7444200102322438E-2</v>
      </c>
      <c r="AC512">
        <f t="shared" si="311"/>
        <v>-0.15242674717787899</v>
      </c>
      <c r="AD512">
        <f t="shared" si="312"/>
        <v>-0.14484805481342802</v>
      </c>
      <c r="AE512">
        <f t="shared" si="313"/>
        <v>-0.48361783291079313</v>
      </c>
      <c r="AF512">
        <f t="shared" si="314"/>
        <v>-0.5239687488631376</v>
      </c>
      <c r="AH512">
        <f t="shared" si="315"/>
        <v>-2.8390767605339642</v>
      </c>
      <c r="AI512">
        <f t="shared" si="316"/>
        <v>5.8479631752988308E-2</v>
      </c>
      <c r="AJ512">
        <f t="shared" si="317"/>
        <v>5.5248707673418308E-2</v>
      </c>
      <c r="AK512">
        <f t="shared" si="318"/>
        <v>0.94475129232658173</v>
      </c>
      <c r="AL512">
        <f t="shared" si="319"/>
        <v>-5.6833568850238797E-2</v>
      </c>
      <c r="AN512">
        <f>VLOOKUP(J512,counts!$W$8:$Z$13,4,FALSE)</f>
        <v>52</v>
      </c>
      <c r="AO512">
        <f>VLOOKUP(K512,counts!$W$17:$Z$23,4,FALSE)</f>
        <v>48</v>
      </c>
      <c r="AP512">
        <f>VLOOKUP(L512,counts!$W$27:$Z$33,4,FALSE)</f>
        <v>62</v>
      </c>
      <c r="AQ512">
        <f>VLOOKUP(M512,counts!$W$38:$Z$49,4,FALSE)</f>
        <v>47</v>
      </c>
      <c r="AR512">
        <f>VLOOKUP(N512,counts!$W$53:$Z$54,4,FALSE)</f>
        <v>20</v>
      </c>
      <c r="AS512">
        <f>VLOOKUP(O512,counts!$W$58:$Z$62,4,FALSE)</f>
        <v>52</v>
      </c>
      <c r="AT512">
        <f>VLOOKUP(P512,counts!$W$66:$Z$69,4,FALSE)</f>
        <v>50</v>
      </c>
      <c r="AU512">
        <f>VLOOKUP(Q512,counts!$W$73:$Z$75,4,FALSE)</f>
        <v>50</v>
      </c>
      <c r="AV512">
        <f>VLOOKUP(R512,counts!$W$79:$Z$81,4,FALSE)</f>
        <v>40</v>
      </c>
      <c r="AW512">
        <f t="shared" si="320"/>
        <v>421</v>
      </c>
      <c r="AX512">
        <f t="shared" si="321"/>
        <v>0</v>
      </c>
      <c r="AY512">
        <f t="shared" si="322"/>
        <v>2</v>
      </c>
      <c r="AZ512" t="str">
        <f t="shared" si="323"/>
        <v>Train</v>
      </c>
      <c r="BA512" t="str">
        <f t="shared" si="324"/>
        <v>18-30</v>
      </c>
      <c r="BB512" t="str">
        <f t="shared" si="325"/>
        <v>Blank</v>
      </c>
      <c r="BC512" t="str">
        <f t="shared" si="326"/>
        <v>0-10</v>
      </c>
      <c r="BD512" t="str">
        <f t="shared" si="327"/>
        <v>Blank</v>
      </c>
      <c r="BE512" t="str">
        <f t="shared" si="328"/>
        <v>male</v>
      </c>
      <c r="BF512">
        <f t="shared" si="329"/>
        <v>0</v>
      </c>
      <c r="BG512">
        <f t="shared" si="330"/>
        <v>0</v>
      </c>
      <c r="BH512" t="str">
        <f t="shared" si="331"/>
        <v>S, blank</v>
      </c>
      <c r="BI512">
        <f t="shared" si="332"/>
        <v>3</v>
      </c>
      <c r="BK512">
        <f t="shared" si="333"/>
        <v>-8.7462856143731463E-2</v>
      </c>
      <c r="BL512">
        <f t="shared" si="340"/>
        <v>-0.2148129459049134</v>
      </c>
      <c r="BM512">
        <f t="shared" si="341"/>
        <v>0</v>
      </c>
      <c r="BN512">
        <f t="shared" si="342"/>
        <v>-0.24005469764357676</v>
      </c>
      <c r="BO512">
        <f t="shared" si="343"/>
        <v>-1.1543150029727813</v>
      </c>
      <c r="BP512">
        <f t="shared" si="344"/>
        <v>-6.3943938845999151E-2</v>
      </c>
      <c r="BQ512">
        <f t="shared" si="345"/>
        <v>-0.12308910231949276</v>
      </c>
      <c r="BR512">
        <f t="shared" si="346"/>
        <v>-0.13196937436222192</v>
      </c>
      <c r="BS512">
        <f t="shared" si="347"/>
        <v>-0.33933712916299258</v>
      </c>
      <c r="BT512">
        <f t="shared" si="334"/>
        <v>-0.52064632557427459</v>
      </c>
      <c r="BV512">
        <f t="shared" si="335"/>
        <v>-2.8756313729299841</v>
      </c>
      <c r="BW512">
        <f t="shared" si="336"/>
        <v>5.6380531122747275E-2</v>
      </c>
      <c r="BX512">
        <f t="shared" si="337"/>
        <v>5.3371422003418274E-2</v>
      </c>
      <c r="BY512">
        <f t="shared" si="338"/>
        <v>0.94662857799658173</v>
      </c>
      <c r="BZ512">
        <f t="shared" si="339"/>
        <v>-5.4848471815077751E-2</v>
      </c>
    </row>
    <row r="513" spans="1:78" x14ac:dyDescent="0.3">
      <c r="A513" t="s">
        <v>2820</v>
      </c>
      <c r="B513" t="s">
        <v>2823</v>
      </c>
      <c r="C513" t="s">
        <v>2826</v>
      </c>
      <c r="D513" t="s">
        <v>2839</v>
      </c>
      <c r="E513" t="s">
        <v>15</v>
      </c>
      <c r="F513">
        <v>0</v>
      </c>
      <c r="G513">
        <v>0</v>
      </c>
      <c r="H513" t="s">
        <v>2843</v>
      </c>
      <c r="I513">
        <v>1</v>
      </c>
      <c r="J513">
        <v>-11.613432440426715</v>
      </c>
      <c r="K513">
        <v>123.30204897661667</v>
      </c>
      <c r="L513">
        <v>163.84855978743315</v>
      </c>
      <c r="M513">
        <v>40.634191658169868</v>
      </c>
      <c r="N513">
        <v>151.41878811967541</v>
      </c>
      <c r="O513">
        <v>-14.754319664473872</v>
      </c>
      <c r="P513">
        <v>-22.013681658285037</v>
      </c>
      <c r="Q513">
        <v>-22.422560732600829</v>
      </c>
      <c r="R513">
        <v>103.15987615987927</v>
      </c>
      <c r="S513">
        <v>1</v>
      </c>
      <c r="T513">
        <v>3</v>
      </c>
      <c r="U513" t="s">
        <v>2818</v>
      </c>
      <c r="W513">
        <f t="shared" si="305"/>
        <v>-8.5268679762827468E-2</v>
      </c>
      <c r="X513">
        <f t="shared" si="306"/>
        <v>0.64111939602149381</v>
      </c>
      <c r="Y513">
        <f t="shared" si="307"/>
        <v>-0.54243310496328723</v>
      </c>
      <c r="Z513">
        <f t="shared" si="308"/>
        <v>0.29559538538083652</v>
      </c>
      <c r="AA513">
        <f t="shared" si="309"/>
        <v>1.6593819257225275</v>
      </c>
      <c r="AB513">
        <f t="shared" si="310"/>
        <v>-6.7444200102322438E-2</v>
      </c>
      <c r="AC513">
        <f t="shared" si="311"/>
        <v>-0.15242674717787899</v>
      </c>
      <c r="AD513">
        <f t="shared" si="312"/>
        <v>-0.14484805481342802</v>
      </c>
      <c r="AE513">
        <f t="shared" si="313"/>
        <v>0.73410367098427942</v>
      </c>
      <c r="AF513">
        <f t="shared" si="314"/>
        <v>-0.5239687488631376</v>
      </c>
      <c r="AH513">
        <f t="shared" si="315"/>
        <v>1.8138108424262551</v>
      </c>
      <c r="AI513">
        <f t="shared" si="316"/>
        <v>6.133777810511793</v>
      </c>
      <c r="AJ513">
        <f t="shared" si="317"/>
        <v>0.8598218185984885</v>
      </c>
      <c r="AK513">
        <f t="shared" si="318"/>
        <v>0.8598218185984885</v>
      </c>
      <c r="AL513">
        <f t="shared" si="319"/>
        <v>-0.15103009887709148</v>
      </c>
      <c r="AN513">
        <f>VLOOKUP(J513,counts!$W$8:$Z$13,4,FALSE)</f>
        <v>52</v>
      </c>
      <c r="AO513">
        <f>VLOOKUP(K513,counts!$W$17:$Z$23,4,FALSE)</f>
        <v>73</v>
      </c>
      <c r="AP513">
        <f>VLOOKUP(L513,counts!$W$27:$Z$33,4,FALSE)</f>
        <v>38</v>
      </c>
      <c r="AQ513">
        <f>VLOOKUP(M513,counts!$W$38:$Z$49,4,FALSE)</f>
        <v>63</v>
      </c>
      <c r="AR513">
        <f>VLOOKUP(N513,counts!$W$53:$Z$54,4,FALSE)</f>
        <v>102</v>
      </c>
      <c r="AS513">
        <f>VLOOKUP(O513,counts!$W$58:$Z$62,4,FALSE)</f>
        <v>52</v>
      </c>
      <c r="AT513">
        <f>VLOOKUP(P513,counts!$W$66:$Z$69,4,FALSE)</f>
        <v>50</v>
      </c>
      <c r="AU513">
        <f>VLOOKUP(Q513,counts!$W$73:$Z$75,4,FALSE)</f>
        <v>50</v>
      </c>
      <c r="AV513">
        <f>VLOOKUP(R513,counts!$W$79:$Z$81,4,FALSE)</f>
        <v>75</v>
      </c>
      <c r="AW513">
        <f t="shared" si="320"/>
        <v>555</v>
      </c>
      <c r="AX513">
        <f t="shared" si="321"/>
        <v>1</v>
      </c>
      <c r="AY513">
        <f t="shared" si="322"/>
        <v>3</v>
      </c>
      <c r="AZ513" t="str">
        <f t="shared" si="323"/>
        <v>Train</v>
      </c>
      <c r="BA513" t="str">
        <f t="shared" si="324"/>
        <v>18-30</v>
      </c>
      <c r="BB513" t="str">
        <f t="shared" si="325"/>
        <v>F, G, T</v>
      </c>
      <c r="BC513" t="str">
        <f t="shared" si="326"/>
        <v>100+</v>
      </c>
      <c r="BD513" t="str">
        <f t="shared" si="327"/>
        <v>Others</v>
      </c>
      <c r="BE513" t="str">
        <f t="shared" si="328"/>
        <v>female</v>
      </c>
      <c r="BF513">
        <f t="shared" si="329"/>
        <v>0</v>
      </c>
      <c r="BG513">
        <f t="shared" si="330"/>
        <v>0</v>
      </c>
      <c r="BH513" t="str">
        <f t="shared" si="331"/>
        <v>S, blank</v>
      </c>
      <c r="BI513">
        <f t="shared" si="332"/>
        <v>1</v>
      </c>
      <c r="BK513">
        <f t="shared" si="333"/>
        <v>-8.7462856143731463E-2</v>
      </c>
      <c r="BL513">
        <f t="shared" si="340"/>
        <v>0.62807202347308144</v>
      </c>
      <c r="BM513">
        <f t="shared" si="341"/>
        <v>0</v>
      </c>
      <c r="BN513">
        <f t="shared" si="342"/>
        <v>0.28895367761902863</v>
      </c>
      <c r="BO513">
        <f t="shared" si="343"/>
        <v>1.608400077660413</v>
      </c>
      <c r="BP513">
        <f t="shared" si="344"/>
        <v>-6.3943938845999151E-2</v>
      </c>
      <c r="BQ513">
        <f t="shared" si="345"/>
        <v>-0.12308910231949276</v>
      </c>
      <c r="BR513">
        <f t="shared" si="346"/>
        <v>-0.13196937436222192</v>
      </c>
      <c r="BS513">
        <f t="shared" si="347"/>
        <v>0.51509397558912873</v>
      </c>
      <c r="BT513">
        <f t="shared" si="334"/>
        <v>-0.52064632557427459</v>
      </c>
      <c r="BV513">
        <f t="shared" si="335"/>
        <v>2.1134081570959324</v>
      </c>
      <c r="BW513">
        <f t="shared" si="336"/>
        <v>8.2764005450243268</v>
      </c>
      <c r="BX513">
        <f t="shared" si="337"/>
        <v>0.89219956650789733</v>
      </c>
      <c r="BY513">
        <f t="shared" si="338"/>
        <v>0.89219956650789733</v>
      </c>
      <c r="BZ513">
        <f t="shared" si="339"/>
        <v>-0.11406544215684508</v>
      </c>
    </row>
    <row r="514" spans="1:78" x14ac:dyDescent="0.3">
      <c r="A514" t="s">
        <v>2810</v>
      </c>
      <c r="B514" t="s">
        <v>2823</v>
      </c>
      <c r="C514" t="s">
        <v>2824</v>
      </c>
      <c r="D514" t="s">
        <v>2839</v>
      </c>
      <c r="E514" t="s">
        <v>20</v>
      </c>
      <c r="F514">
        <v>0</v>
      </c>
      <c r="G514">
        <v>0</v>
      </c>
      <c r="H514" t="s">
        <v>2843</v>
      </c>
      <c r="I514">
        <v>1</v>
      </c>
      <c r="J514">
        <v>32.769878926258563</v>
      </c>
      <c r="K514">
        <v>123.30204897661667</v>
      </c>
      <c r="L514">
        <v>-194.50333405817787</v>
      </c>
      <c r="M514">
        <v>40.634191658169868</v>
      </c>
      <c r="N514">
        <v>-108.67008854708662</v>
      </c>
      <c r="O514">
        <v>-14.754319664473872</v>
      </c>
      <c r="P514">
        <v>-22.013681658285037</v>
      </c>
      <c r="Q514">
        <v>-22.422560732600829</v>
      </c>
      <c r="R514">
        <v>103.15987615987927</v>
      </c>
      <c r="S514">
        <v>0</v>
      </c>
      <c r="T514">
        <v>3</v>
      </c>
      <c r="U514" t="s">
        <v>2818</v>
      </c>
      <c r="W514">
        <f t="shared" si="305"/>
        <v>0.24060451777399761</v>
      </c>
      <c r="X514">
        <f t="shared" si="306"/>
        <v>0.64111939602149381</v>
      </c>
      <c r="Y514">
        <f t="shared" si="307"/>
        <v>0.6439180640694343</v>
      </c>
      <c r="Z514">
        <f t="shared" si="308"/>
        <v>0.29559538538083652</v>
      </c>
      <c r="AA514">
        <f t="shared" si="309"/>
        <v>-1.1909036060913412</v>
      </c>
      <c r="AB514">
        <f t="shared" si="310"/>
        <v>-6.7444200102322438E-2</v>
      </c>
      <c r="AC514">
        <f t="shared" si="311"/>
        <v>-0.15242674717787899</v>
      </c>
      <c r="AD514">
        <f t="shared" si="312"/>
        <v>-0.14484805481342802</v>
      </c>
      <c r="AE514">
        <f t="shared" si="313"/>
        <v>0.73410367098427942</v>
      </c>
      <c r="AF514">
        <f t="shared" si="314"/>
        <v>-0.5239687488631376</v>
      </c>
      <c r="AH514">
        <f t="shared" si="315"/>
        <v>0.47574967718193362</v>
      </c>
      <c r="AI514">
        <f t="shared" si="316"/>
        <v>1.6092201410155567</v>
      </c>
      <c r="AJ514">
        <f t="shared" si="317"/>
        <v>0.61674372189585291</v>
      </c>
      <c r="AK514">
        <f t="shared" si="318"/>
        <v>0.38325627810414709</v>
      </c>
      <c r="AL514">
        <f t="shared" si="319"/>
        <v>-0.95905138014025626</v>
      </c>
      <c r="AN514">
        <f>VLOOKUP(J514,counts!$W$8:$Z$13,4,FALSE)</f>
        <v>61</v>
      </c>
      <c r="AO514">
        <f>VLOOKUP(K514,counts!$W$17:$Z$23,4,FALSE)</f>
        <v>73</v>
      </c>
      <c r="AP514">
        <f>VLOOKUP(L514,counts!$W$27:$Z$33,4,FALSE)</f>
        <v>73</v>
      </c>
      <c r="AQ514">
        <f>VLOOKUP(M514,counts!$W$38:$Z$49,4,FALSE)</f>
        <v>63</v>
      </c>
      <c r="AR514">
        <f>VLOOKUP(N514,counts!$W$53:$Z$54,4,FALSE)</f>
        <v>20</v>
      </c>
      <c r="AS514">
        <f>VLOOKUP(O514,counts!$W$58:$Z$62,4,FALSE)</f>
        <v>52</v>
      </c>
      <c r="AT514">
        <f>VLOOKUP(P514,counts!$W$66:$Z$69,4,FALSE)</f>
        <v>50</v>
      </c>
      <c r="AU514">
        <f>VLOOKUP(Q514,counts!$W$73:$Z$75,4,FALSE)</f>
        <v>50</v>
      </c>
      <c r="AV514">
        <f>VLOOKUP(R514,counts!$W$79:$Z$81,4,FALSE)</f>
        <v>75</v>
      </c>
      <c r="AW514">
        <f t="shared" si="320"/>
        <v>517</v>
      </c>
      <c r="AX514">
        <f t="shared" si="321"/>
        <v>0</v>
      </c>
      <c r="AY514">
        <f t="shared" si="322"/>
        <v>3</v>
      </c>
      <c r="AZ514" t="str">
        <f t="shared" si="323"/>
        <v>Train</v>
      </c>
      <c r="BA514" t="str">
        <f t="shared" si="324"/>
        <v>31-40</v>
      </c>
      <c r="BB514" t="str">
        <f t="shared" si="325"/>
        <v>F, G, T</v>
      </c>
      <c r="BC514" t="str">
        <f t="shared" si="326"/>
        <v>0</v>
      </c>
      <c r="BD514" t="str">
        <f t="shared" si="327"/>
        <v>Others</v>
      </c>
      <c r="BE514" t="str">
        <f t="shared" si="328"/>
        <v>male</v>
      </c>
      <c r="BF514">
        <f t="shared" si="329"/>
        <v>0</v>
      </c>
      <c r="BG514">
        <f t="shared" si="330"/>
        <v>0</v>
      </c>
      <c r="BH514" t="str">
        <f t="shared" si="331"/>
        <v>S, blank</v>
      </c>
      <c r="BI514">
        <f t="shared" si="332"/>
        <v>1</v>
      </c>
      <c r="BK514">
        <f t="shared" si="333"/>
        <v>0.24679587375027071</v>
      </c>
      <c r="BL514">
        <f t="shared" si="340"/>
        <v>0.62807202347308144</v>
      </c>
      <c r="BM514">
        <f t="shared" si="341"/>
        <v>0</v>
      </c>
      <c r="BN514">
        <f t="shared" si="342"/>
        <v>0.28895367761902863</v>
      </c>
      <c r="BO514">
        <f t="shared" si="343"/>
        <v>-1.1543150029727813</v>
      </c>
      <c r="BP514">
        <f t="shared" si="344"/>
        <v>-6.3943938845999151E-2</v>
      </c>
      <c r="BQ514">
        <f t="shared" si="345"/>
        <v>-0.12308910231949276</v>
      </c>
      <c r="BR514">
        <f t="shared" si="346"/>
        <v>-0.13196937436222192</v>
      </c>
      <c r="BS514">
        <f t="shared" si="347"/>
        <v>0.51509397558912873</v>
      </c>
      <c r="BT514">
        <f t="shared" si="334"/>
        <v>-0.52064632557427459</v>
      </c>
      <c r="BV514">
        <f t="shared" si="335"/>
        <v>-0.3150481936432602</v>
      </c>
      <c r="BW514">
        <f t="shared" si="336"/>
        <v>0.7297537039318952</v>
      </c>
      <c r="BX514">
        <f t="shared" si="337"/>
        <v>0.4218830127509457</v>
      </c>
      <c r="BY514">
        <f t="shared" si="338"/>
        <v>0.57811698724905436</v>
      </c>
      <c r="BZ514">
        <f t="shared" si="339"/>
        <v>-0.54797903070502418</v>
      </c>
    </row>
    <row r="515" spans="1:78" x14ac:dyDescent="0.3">
      <c r="A515" t="s">
        <v>2813</v>
      </c>
      <c r="B515" t="s">
        <v>2823</v>
      </c>
      <c r="C515" t="s">
        <v>2849</v>
      </c>
      <c r="D515" t="s">
        <v>2838</v>
      </c>
      <c r="E515" t="s">
        <v>20</v>
      </c>
      <c r="F515">
        <v>0</v>
      </c>
      <c r="G515">
        <v>0</v>
      </c>
      <c r="H515" t="s">
        <v>2843</v>
      </c>
      <c r="I515">
        <v>1</v>
      </c>
      <c r="J515">
        <v>-68.390212241589438</v>
      </c>
      <c r="K515">
        <v>123.30204897661667</v>
      </c>
      <c r="L515">
        <v>40.172297072540438</v>
      </c>
      <c r="M515">
        <v>-33.757758935166962</v>
      </c>
      <c r="N515">
        <v>-108.67008854708662</v>
      </c>
      <c r="O515">
        <v>-14.754319664473872</v>
      </c>
      <c r="P515">
        <v>-22.013681658285037</v>
      </c>
      <c r="Q515">
        <v>-22.422560732600829</v>
      </c>
      <c r="R515">
        <v>103.15987615987927</v>
      </c>
      <c r="S515">
        <v>1</v>
      </c>
      <c r="T515">
        <v>3</v>
      </c>
      <c r="U515" t="s">
        <v>2818</v>
      </c>
      <c r="W515">
        <f t="shared" si="305"/>
        <v>-0.50213777334598442</v>
      </c>
      <c r="X515">
        <f t="shared" si="306"/>
        <v>0.64111939602149381</v>
      </c>
      <c r="Y515">
        <f t="shared" si="307"/>
        <v>-0.13299344140000791</v>
      </c>
      <c r="Z515">
        <f t="shared" si="308"/>
        <v>-0.24557244416175711</v>
      </c>
      <c r="AA515">
        <f t="shared" si="309"/>
        <v>-1.1909036060913412</v>
      </c>
      <c r="AB515">
        <f t="shared" si="310"/>
        <v>-6.7444200102322438E-2</v>
      </c>
      <c r="AC515">
        <f t="shared" si="311"/>
        <v>-0.15242674717787899</v>
      </c>
      <c r="AD515">
        <f t="shared" si="312"/>
        <v>-0.14484805481342802</v>
      </c>
      <c r="AE515">
        <f t="shared" si="313"/>
        <v>0.73410367098427942</v>
      </c>
      <c r="AF515">
        <f t="shared" si="314"/>
        <v>-0.5239687488631376</v>
      </c>
      <c r="AH515">
        <f t="shared" si="315"/>
        <v>-1.5850719489500844</v>
      </c>
      <c r="AI515">
        <f t="shared" si="316"/>
        <v>0.20493304786871935</v>
      </c>
      <c r="AJ515">
        <f t="shared" si="317"/>
        <v>0.1700783692763711</v>
      </c>
      <c r="AK515">
        <f t="shared" si="318"/>
        <v>0.1700783692763711</v>
      </c>
      <c r="AL515">
        <f t="shared" si="319"/>
        <v>-1.7714959524144083</v>
      </c>
      <c r="AN515">
        <f>VLOOKUP(J515,counts!$W$8:$Z$13,4,FALSE)</f>
        <v>40</v>
      </c>
      <c r="AO515">
        <f>VLOOKUP(K515,counts!$W$17:$Z$23,4,FALSE)</f>
        <v>73</v>
      </c>
      <c r="AP515">
        <f>VLOOKUP(L515,counts!$W$27:$Z$33,4,FALSE)</f>
        <v>50</v>
      </c>
      <c r="AQ515">
        <f>VLOOKUP(M515,counts!$W$38:$Z$49,4,FALSE)</f>
        <v>47</v>
      </c>
      <c r="AR515">
        <f>VLOOKUP(N515,counts!$W$53:$Z$54,4,FALSE)</f>
        <v>20</v>
      </c>
      <c r="AS515">
        <f>VLOOKUP(O515,counts!$W$58:$Z$62,4,FALSE)</f>
        <v>52</v>
      </c>
      <c r="AT515">
        <f>VLOOKUP(P515,counts!$W$66:$Z$69,4,FALSE)</f>
        <v>50</v>
      </c>
      <c r="AU515">
        <f>VLOOKUP(Q515,counts!$W$73:$Z$75,4,FALSE)</f>
        <v>50</v>
      </c>
      <c r="AV515">
        <f>VLOOKUP(R515,counts!$W$79:$Z$81,4,FALSE)</f>
        <v>75</v>
      </c>
      <c r="AW515">
        <f t="shared" si="320"/>
        <v>457</v>
      </c>
      <c r="AX515">
        <f t="shared" si="321"/>
        <v>1</v>
      </c>
      <c r="AY515">
        <f t="shared" si="322"/>
        <v>3</v>
      </c>
      <c r="AZ515" t="str">
        <f t="shared" si="323"/>
        <v>Train</v>
      </c>
      <c r="BA515" t="str">
        <f t="shared" si="324"/>
        <v>61+</v>
      </c>
      <c r="BB515" t="str">
        <f t="shared" si="325"/>
        <v>F, G, T</v>
      </c>
      <c r="BC515" t="str">
        <f t="shared" si="326"/>
        <v>21-30</v>
      </c>
      <c r="BD515" t="str">
        <f t="shared" si="327"/>
        <v>Blank</v>
      </c>
      <c r="BE515" t="str">
        <f t="shared" si="328"/>
        <v>male</v>
      </c>
      <c r="BF515">
        <f t="shared" si="329"/>
        <v>0</v>
      </c>
      <c r="BG515">
        <f t="shared" si="330"/>
        <v>0</v>
      </c>
      <c r="BH515" t="str">
        <f t="shared" si="331"/>
        <v>S, blank</v>
      </c>
      <c r="BI515">
        <f t="shared" si="332"/>
        <v>1</v>
      </c>
      <c r="BK515">
        <f t="shared" si="333"/>
        <v>-0.51505903406328468</v>
      </c>
      <c r="BL515">
        <f t="shared" si="340"/>
        <v>0.62807202347308144</v>
      </c>
      <c r="BM515">
        <f t="shared" si="341"/>
        <v>0</v>
      </c>
      <c r="BN515">
        <f t="shared" si="342"/>
        <v>-0.24005469764357676</v>
      </c>
      <c r="BO515">
        <f t="shared" si="343"/>
        <v>-1.1543150029727813</v>
      </c>
      <c r="BP515">
        <f t="shared" si="344"/>
        <v>-6.3943938845999151E-2</v>
      </c>
      <c r="BQ515">
        <f t="shared" si="345"/>
        <v>-0.12308910231949276</v>
      </c>
      <c r="BR515">
        <f t="shared" si="346"/>
        <v>-0.13196937436222192</v>
      </c>
      <c r="BS515">
        <f t="shared" si="347"/>
        <v>0.51509397558912873</v>
      </c>
      <c r="BT515">
        <f t="shared" si="334"/>
        <v>-0.52064632557427459</v>
      </c>
      <c r="BV515">
        <f t="shared" si="335"/>
        <v>-1.6059114767194209</v>
      </c>
      <c r="BW515">
        <f t="shared" si="336"/>
        <v>0.20070653218090614</v>
      </c>
      <c r="BX515">
        <f t="shared" si="337"/>
        <v>0.16715702530272103</v>
      </c>
      <c r="BY515">
        <f t="shared" si="338"/>
        <v>0.16715702530272103</v>
      </c>
      <c r="BZ515">
        <f t="shared" si="339"/>
        <v>-1.7888216370697316</v>
      </c>
    </row>
    <row r="516" spans="1:78" x14ac:dyDescent="0.3">
      <c r="A516" t="s">
        <v>2820</v>
      </c>
      <c r="B516" t="s">
        <v>2823</v>
      </c>
      <c r="C516" t="s">
        <v>2851</v>
      </c>
      <c r="D516" t="s">
        <v>2830</v>
      </c>
      <c r="E516" t="s">
        <v>15</v>
      </c>
      <c r="F516">
        <v>1</v>
      </c>
      <c r="G516">
        <v>0</v>
      </c>
      <c r="H516" t="s">
        <v>44</v>
      </c>
      <c r="I516">
        <v>1</v>
      </c>
      <c r="J516">
        <v>-11.613432440426715</v>
      </c>
      <c r="K516">
        <v>123.30204897661667</v>
      </c>
      <c r="L516">
        <v>70.538774768379497</v>
      </c>
      <c r="M516">
        <v>123.30204897661667</v>
      </c>
      <c r="N516">
        <v>151.41878811967541</v>
      </c>
      <c r="O516">
        <v>48.695090775187893</v>
      </c>
      <c r="P516">
        <v>-22.013681658285037</v>
      </c>
      <c r="Q516">
        <v>72.444458573419169</v>
      </c>
      <c r="R516">
        <v>103.15987615987927</v>
      </c>
      <c r="S516">
        <v>1</v>
      </c>
      <c r="T516">
        <v>3</v>
      </c>
      <c r="U516" t="s">
        <v>2818</v>
      </c>
      <c r="W516">
        <f t="shared" si="305"/>
        <v>-8.5268679762827468E-2</v>
      </c>
      <c r="X516">
        <f t="shared" si="306"/>
        <v>0.64111939602149381</v>
      </c>
      <c r="Y516">
        <f t="shared" si="307"/>
        <v>-0.23352397279266615</v>
      </c>
      <c r="Z516">
        <f t="shared" si="308"/>
        <v>0.89696669721155109</v>
      </c>
      <c r="AA516">
        <f t="shared" si="309"/>
        <v>1.6593819257225275</v>
      </c>
      <c r="AB516">
        <f t="shared" si="310"/>
        <v>0.222592537028351</v>
      </c>
      <c r="AC516">
        <f t="shared" si="311"/>
        <v>-0.15242674717787899</v>
      </c>
      <c r="AD516">
        <f t="shared" si="312"/>
        <v>0.46798575022321215</v>
      </c>
      <c r="AE516">
        <f t="shared" si="313"/>
        <v>0.73410367098427942</v>
      </c>
      <c r="AF516">
        <f t="shared" si="314"/>
        <v>-0.5239687488631376</v>
      </c>
      <c r="AH516">
        <f t="shared" si="315"/>
        <v>3.6269618285949043</v>
      </c>
      <c r="AI516">
        <f t="shared" si="316"/>
        <v>37.598412493798406</v>
      </c>
      <c r="AJ516">
        <f t="shared" si="317"/>
        <v>0.97409219873587627</v>
      </c>
      <c r="AK516">
        <f t="shared" si="318"/>
        <v>0.97409219873587627</v>
      </c>
      <c r="AL516">
        <f t="shared" si="319"/>
        <v>-2.6249319926470133E-2</v>
      </c>
      <c r="AN516">
        <f>VLOOKUP(J516,counts!$W$8:$Z$13,4,FALSE)</f>
        <v>52</v>
      </c>
      <c r="AO516">
        <f>VLOOKUP(K516,counts!$W$17:$Z$23,4,FALSE)</f>
        <v>73</v>
      </c>
      <c r="AP516">
        <f>VLOOKUP(L516,counts!$W$27:$Z$33,4,FALSE)</f>
        <v>47</v>
      </c>
      <c r="AQ516">
        <f>VLOOKUP(M516,counts!$W$38:$Z$49,4,FALSE)</f>
        <v>80</v>
      </c>
      <c r="AR516">
        <f>VLOOKUP(N516,counts!$W$53:$Z$54,4,FALSE)</f>
        <v>102</v>
      </c>
      <c r="AS516">
        <f>VLOOKUP(O516,counts!$W$58:$Z$62,4,FALSE)</f>
        <v>61</v>
      </c>
      <c r="AT516">
        <f>VLOOKUP(P516,counts!$W$66:$Z$69,4,FALSE)</f>
        <v>50</v>
      </c>
      <c r="AU516">
        <f>VLOOKUP(Q516,counts!$W$73:$Z$75,4,FALSE)</f>
        <v>68</v>
      </c>
      <c r="AV516">
        <f>VLOOKUP(R516,counts!$W$79:$Z$81,4,FALSE)</f>
        <v>75</v>
      </c>
      <c r="AW516">
        <f t="shared" si="320"/>
        <v>608</v>
      </c>
      <c r="AX516">
        <f t="shared" si="321"/>
        <v>1</v>
      </c>
      <c r="AY516">
        <f t="shared" si="322"/>
        <v>3</v>
      </c>
      <c r="AZ516" t="str">
        <f t="shared" si="323"/>
        <v>Train</v>
      </c>
      <c r="BA516" t="str">
        <f t="shared" si="324"/>
        <v>18-30</v>
      </c>
      <c r="BB516" t="str">
        <f t="shared" si="325"/>
        <v>F, G, T</v>
      </c>
      <c r="BC516" t="str">
        <f t="shared" si="326"/>
        <v>41-100</v>
      </c>
      <c r="BD516" t="str">
        <f t="shared" si="327"/>
        <v>MI</v>
      </c>
      <c r="BE516" t="str">
        <f t="shared" si="328"/>
        <v>female</v>
      </c>
      <c r="BF516">
        <f t="shared" si="329"/>
        <v>1</v>
      </c>
      <c r="BG516">
        <f t="shared" si="330"/>
        <v>0</v>
      </c>
      <c r="BH516" t="str">
        <f t="shared" si="331"/>
        <v>C</v>
      </c>
      <c r="BI516">
        <f t="shared" si="332"/>
        <v>1</v>
      </c>
      <c r="BK516">
        <f t="shared" si="333"/>
        <v>-8.7462856143731463E-2</v>
      </c>
      <c r="BL516">
        <f t="shared" si="340"/>
        <v>0.62807202347308144</v>
      </c>
      <c r="BM516">
        <f t="shared" si="341"/>
        <v>0</v>
      </c>
      <c r="BN516">
        <f t="shared" si="342"/>
        <v>0.87681282820822459</v>
      </c>
      <c r="BO516">
        <f t="shared" si="343"/>
        <v>1.608400077660413</v>
      </c>
      <c r="BP516">
        <f t="shared" si="344"/>
        <v>0.21104029039891525</v>
      </c>
      <c r="BQ516">
        <f t="shared" si="345"/>
        <v>-0.12308910231949276</v>
      </c>
      <c r="BR516">
        <f t="shared" si="346"/>
        <v>0.42637636209158797</v>
      </c>
      <c r="BS516">
        <f t="shared" si="347"/>
        <v>0.51509397558912873</v>
      </c>
      <c r="BT516">
        <f t="shared" si="334"/>
        <v>-0.52064632557427459</v>
      </c>
      <c r="BV516">
        <f t="shared" si="335"/>
        <v>3.5345972733838531</v>
      </c>
      <c r="BW516">
        <f t="shared" si="336"/>
        <v>34.281205979761367</v>
      </c>
      <c r="BX516">
        <f t="shared" si="337"/>
        <v>0.97165629767379158</v>
      </c>
      <c r="BY516">
        <f t="shared" si="338"/>
        <v>0.97165629767379158</v>
      </c>
      <c r="BZ516">
        <f t="shared" si="339"/>
        <v>-2.8753140270320589E-2</v>
      </c>
    </row>
    <row r="517" spans="1:78" x14ac:dyDescent="0.3">
      <c r="A517" t="s">
        <v>2810</v>
      </c>
      <c r="B517" t="s">
        <v>2823</v>
      </c>
      <c r="C517" t="s">
        <v>2826</v>
      </c>
      <c r="D517" t="s">
        <v>2838</v>
      </c>
      <c r="E517" t="s">
        <v>15</v>
      </c>
      <c r="F517">
        <v>0</v>
      </c>
      <c r="G517">
        <v>0</v>
      </c>
      <c r="H517" t="s">
        <v>2843</v>
      </c>
      <c r="I517">
        <v>1</v>
      </c>
      <c r="J517">
        <v>32.769878926258563</v>
      </c>
      <c r="K517">
        <v>123.30204897661667</v>
      </c>
      <c r="L517">
        <v>163.84855978743315</v>
      </c>
      <c r="M517">
        <v>-33.757758935166962</v>
      </c>
      <c r="N517">
        <v>151.41878811967541</v>
      </c>
      <c r="O517">
        <v>-14.754319664473872</v>
      </c>
      <c r="P517">
        <v>-22.013681658285037</v>
      </c>
      <c r="Q517">
        <v>-22.422560732600829</v>
      </c>
      <c r="R517">
        <v>103.15987615987927</v>
      </c>
      <c r="S517">
        <v>1</v>
      </c>
      <c r="T517">
        <v>3</v>
      </c>
      <c r="U517" t="s">
        <v>2818</v>
      </c>
      <c r="W517">
        <f t="shared" si="305"/>
        <v>0.24060451777399761</v>
      </c>
      <c r="X517">
        <f t="shared" si="306"/>
        <v>0.64111939602149381</v>
      </c>
      <c r="Y517">
        <f t="shared" si="307"/>
        <v>-0.54243310496328723</v>
      </c>
      <c r="Z517">
        <f t="shared" si="308"/>
        <v>-0.24557244416175711</v>
      </c>
      <c r="AA517">
        <f t="shared" si="309"/>
        <v>1.6593819257225275</v>
      </c>
      <c r="AB517">
        <f t="shared" si="310"/>
        <v>-6.7444200102322438E-2</v>
      </c>
      <c r="AC517">
        <f t="shared" si="311"/>
        <v>-0.15242674717787899</v>
      </c>
      <c r="AD517">
        <f t="shared" si="312"/>
        <v>-0.14484805481342802</v>
      </c>
      <c r="AE517">
        <f t="shared" si="313"/>
        <v>0.73410367098427942</v>
      </c>
      <c r="AF517">
        <f t="shared" si="314"/>
        <v>-0.5239687488631376</v>
      </c>
      <c r="AH517">
        <f t="shared" si="315"/>
        <v>1.5985162104204864</v>
      </c>
      <c r="AI517">
        <f t="shared" si="316"/>
        <v>4.9456886161772218</v>
      </c>
      <c r="AJ517">
        <f t="shared" si="317"/>
        <v>0.83181090289875459</v>
      </c>
      <c r="AK517">
        <f t="shared" si="318"/>
        <v>0.83181090289875459</v>
      </c>
      <c r="AL517">
        <f t="shared" si="319"/>
        <v>-0.1841501441627465</v>
      </c>
      <c r="AN517">
        <f>VLOOKUP(J517,counts!$W$8:$Z$13,4,FALSE)</f>
        <v>61</v>
      </c>
      <c r="AO517">
        <f>VLOOKUP(K517,counts!$W$17:$Z$23,4,FALSE)</f>
        <v>73</v>
      </c>
      <c r="AP517">
        <f>VLOOKUP(L517,counts!$W$27:$Z$33,4,FALSE)</f>
        <v>38</v>
      </c>
      <c r="AQ517">
        <f>VLOOKUP(M517,counts!$W$38:$Z$49,4,FALSE)</f>
        <v>47</v>
      </c>
      <c r="AR517">
        <f>VLOOKUP(N517,counts!$W$53:$Z$54,4,FALSE)</f>
        <v>102</v>
      </c>
      <c r="AS517">
        <f>VLOOKUP(O517,counts!$W$58:$Z$62,4,FALSE)</f>
        <v>52</v>
      </c>
      <c r="AT517">
        <f>VLOOKUP(P517,counts!$W$66:$Z$69,4,FALSE)</f>
        <v>50</v>
      </c>
      <c r="AU517">
        <f>VLOOKUP(Q517,counts!$W$73:$Z$75,4,FALSE)</f>
        <v>50</v>
      </c>
      <c r="AV517">
        <f>VLOOKUP(R517,counts!$W$79:$Z$81,4,FALSE)</f>
        <v>75</v>
      </c>
      <c r="AW517">
        <f t="shared" si="320"/>
        <v>548</v>
      </c>
      <c r="AX517">
        <f t="shared" si="321"/>
        <v>1</v>
      </c>
      <c r="AY517">
        <f t="shared" si="322"/>
        <v>3</v>
      </c>
      <c r="AZ517" t="str">
        <f t="shared" si="323"/>
        <v>Train</v>
      </c>
      <c r="BA517" t="str">
        <f t="shared" si="324"/>
        <v>31-40</v>
      </c>
      <c r="BB517" t="str">
        <f t="shared" si="325"/>
        <v>F, G, T</v>
      </c>
      <c r="BC517" t="str">
        <f t="shared" si="326"/>
        <v>100+</v>
      </c>
      <c r="BD517" t="str">
        <f t="shared" si="327"/>
        <v>Blank</v>
      </c>
      <c r="BE517" t="str">
        <f t="shared" si="328"/>
        <v>female</v>
      </c>
      <c r="BF517">
        <f t="shared" si="329"/>
        <v>0</v>
      </c>
      <c r="BG517">
        <f t="shared" si="330"/>
        <v>0</v>
      </c>
      <c r="BH517" t="str">
        <f t="shared" si="331"/>
        <v>S, blank</v>
      </c>
      <c r="BI517">
        <f t="shared" si="332"/>
        <v>1</v>
      </c>
      <c r="BK517">
        <f t="shared" si="333"/>
        <v>0.24679587375027071</v>
      </c>
      <c r="BL517">
        <f t="shared" si="340"/>
        <v>0.62807202347308144</v>
      </c>
      <c r="BM517">
        <f t="shared" si="341"/>
        <v>0</v>
      </c>
      <c r="BN517">
        <f t="shared" si="342"/>
        <v>-0.24005469764357676</v>
      </c>
      <c r="BO517">
        <f t="shared" si="343"/>
        <v>1.608400077660413</v>
      </c>
      <c r="BP517">
        <f t="shared" si="344"/>
        <v>-6.3943938845999151E-2</v>
      </c>
      <c r="BQ517">
        <f t="shared" si="345"/>
        <v>-0.12308910231949276</v>
      </c>
      <c r="BR517">
        <f t="shared" si="346"/>
        <v>-0.13196937436222192</v>
      </c>
      <c r="BS517">
        <f t="shared" si="347"/>
        <v>0.51509397558912873</v>
      </c>
      <c r="BT517">
        <f t="shared" si="334"/>
        <v>-0.52064632557427459</v>
      </c>
      <c r="BV517">
        <f t="shared" si="335"/>
        <v>1.9186585117273289</v>
      </c>
      <c r="BW517">
        <f t="shared" si="336"/>
        <v>6.8118143682192986</v>
      </c>
      <c r="BX517">
        <f t="shared" si="337"/>
        <v>0.87198876562296634</v>
      </c>
      <c r="BY517">
        <f t="shared" si="338"/>
        <v>0.87198876562296634</v>
      </c>
      <c r="BZ517">
        <f t="shared" si="339"/>
        <v>-0.13697873861605089</v>
      </c>
    </row>
    <row r="518" spans="1:78" x14ac:dyDescent="0.3">
      <c r="A518" t="s">
        <v>2820</v>
      </c>
      <c r="B518" t="s">
        <v>2823</v>
      </c>
      <c r="C518" t="s">
        <v>2826</v>
      </c>
      <c r="D518" t="s">
        <v>2834</v>
      </c>
      <c r="E518" t="s">
        <v>15</v>
      </c>
      <c r="F518">
        <v>0</v>
      </c>
      <c r="G518">
        <v>0</v>
      </c>
      <c r="H518" t="s">
        <v>2843</v>
      </c>
      <c r="I518">
        <v>1</v>
      </c>
      <c r="J518">
        <v>-11.613432440426715</v>
      </c>
      <c r="K518">
        <v>123.30204897661667</v>
      </c>
      <c r="L518">
        <v>163.84855978743315</v>
      </c>
      <c r="M518">
        <v>82.755538165800246</v>
      </c>
      <c r="N518">
        <v>151.41878811967541</v>
      </c>
      <c r="O518">
        <v>-14.754319664473872</v>
      </c>
      <c r="P518">
        <v>-22.013681658285037</v>
      </c>
      <c r="Q518">
        <v>-22.422560732600829</v>
      </c>
      <c r="R518">
        <v>103.15987615987927</v>
      </c>
      <c r="S518">
        <v>1</v>
      </c>
      <c r="T518">
        <v>3</v>
      </c>
      <c r="U518" t="s">
        <v>2818</v>
      </c>
      <c r="W518">
        <f t="shared" ref="W518:W581" si="348">W$3*J518</f>
        <v>-8.5268679762827468E-2</v>
      </c>
      <c r="X518">
        <f t="shared" ref="X518:X581" si="349">X$3*K518</f>
        <v>0.64111939602149381</v>
      </c>
      <c r="Y518">
        <f t="shared" ref="Y518:Y581" si="350">Y$3*L518</f>
        <v>-0.54243310496328723</v>
      </c>
      <c r="Z518">
        <f t="shared" ref="Z518:Z581" si="351">Z$3*M518</f>
        <v>0.60200915038013103</v>
      </c>
      <c r="AA518">
        <f t="shared" ref="AA518:AA581" si="352">AA$3*N518</f>
        <v>1.6593819257225275</v>
      </c>
      <c r="AB518">
        <f t="shared" ref="AB518:AB581" si="353">AB$3*O518</f>
        <v>-6.7444200102322438E-2</v>
      </c>
      <c r="AC518">
        <f t="shared" ref="AC518:AC581" si="354">AC$3*P518</f>
        <v>-0.15242674717787899</v>
      </c>
      <c r="AD518">
        <f t="shared" ref="AD518:AD581" si="355">AD$3*Q518</f>
        <v>-0.14484805481342802</v>
      </c>
      <c r="AE518">
        <f t="shared" ref="AE518:AE581" si="356">AE$3*R518</f>
        <v>0.73410367098427942</v>
      </c>
      <c r="AF518">
        <f t="shared" ref="AF518:AF581" si="357">AF$3</f>
        <v>-0.5239687488631376</v>
      </c>
      <c r="AH518">
        <f t="shared" ref="AH518:AH581" si="358">SUM(W518:AF518)</f>
        <v>2.1202246074255502</v>
      </c>
      <c r="AI518">
        <f t="shared" ref="AI518:AI581" si="359">EXP(AH518)</f>
        <v>8.333008933193117</v>
      </c>
      <c r="AJ518">
        <f t="shared" ref="AJ518:AJ581" si="360">AI518/(1+AI518)</f>
        <v>0.89285341874650193</v>
      </c>
      <c r="AK518">
        <f t="shared" ref="AK518:AK581" si="361">IF(S518=1,AJ518,1-AJ518)</f>
        <v>0.89285341874650193</v>
      </c>
      <c r="AL518">
        <f t="shared" ref="AL518:AL581" si="362">LN(AK518)</f>
        <v>-0.11333285631961967</v>
      </c>
      <c r="AN518">
        <f>VLOOKUP(J518,counts!$W$8:$Z$13,4,FALSE)</f>
        <v>52</v>
      </c>
      <c r="AO518">
        <f>VLOOKUP(K518,counts!$W$17:$Z$23,4,FALSE)</f>
        <v>73</v>
      </c>
      <c r="AP518">
        <f>VLOOKUP(L518,counts!$W$27:$Z$33,4,FALSE)</f>
        <v>38</v>
      </c>
      <c r="AQ518">
        <f>VLOOKUP(M518,counts!$W$38:$Z$49,4,FALSE)</f>
        <v>71</v>
      </c>
      <c r="AR518">
        <f>VLOOKUP(N518,counts!$W$53:$Z$54,4,FALSE)</f>
        <v>102</v>
      </c>
      <c r="AS518">
        <f>VLOOKUP(O518,counts!$W$58:$Z$62,4,FALSE)</f>
        <v>52</v>
      </c>
      <c r="AT518">
        <f>VLOOKUP(P518,counts!$W$66:$Z$69,4,FALSE)</f>
        <v>50</v>
      </c>
      <c r="AU518">
        <f>VLOOKUP(Q518,counts!$W$73:$Z$75,4,FALSE)</f>
        <v>50</v>
      </c>
      <c r="AV518">
        <f>VLOOKUP(R518,counts!$W$79:$Z$81,4,FALSE)</f>
        <v>75</v>
      </c>
      <c r="AW518">
        <f t="shared" ref="AW518:AW581" si="363">SUM(AN518:AV518)</f>
        <v>563</v>
      </c>
      <c r="AX518">
        <f t="shared" ref="AX518:AX581" si="364">S518</f>
        <v>1</v>
      </c>
      <c r="AY518">
        <f t="shared" ref="AY518:AY581" si="365">T518</f>
        <v>3</v>
      </c>
      <c r="AZ518" t="str">
        <f t="shared" ref="AZ518:AZ581" si="366">U518</f>
        <v>Train</v>
      </c>
      <c r="BA518" t="str">
        <f t="shared" ref="BA518:BA581" si="367">A518</f>
        <v>18-30</v>
      </c>
      <c r="BB518" t="str">
        <f t="shared" ref="BB518:BB581" si="368">B518</f>
        <v>F, G, T</v>
      </c>
      <c r="BC518" t="str">
        <f t="shared" ref="BC518:BC581" si="369">C518</f>
        <v>100+</v>
      </c>
      <c r="BD518" t="str">
        <f t="shared" ref="BD518:BD581" si="370">D518</f>
        <v>OH</v>
      </c>
      <c r="BE518" t="str">
        <f t="shared" ref="BE518:BE581" si="371">E518</f>
        <v>female</v>
      </c>
      <c r="BF518">
        <f t="shared" ref="BF518:BF581" si="372">F518</f>
        <v>0</v>
      </c>
      <c r="BG518">
        <f t="shared" ref="BG518:BG581" si="373">G518</f>
        <v>0</v>
      </c>
      <c r="BH518" t="str">
        <f t="shared" ref="BH518:BH581" si="374">H518</f>
        <v>S, blank</v>
      </c>
      <c r="BI518">
        <f t="shared" ref="BI518:BI581" si="375">I518</f>
        <v>1</v>
      </c>
      <c r="BK518">
        <f t="shared" ref="BK518:BK581" si="376">BK$3*J518</f>
        <v>-8.7462856143731463E-2</v>
      </c>
      <c r="BL518">
        <f t="shared" si="340"/>
        <v>0.62807202347308144</v>
      </c>
      <c r="BM518">
        <f t="shared" si="341"/>
        <v>0</v>
      </c>
      <c r="BN518">
        <f t="shared" si="342"/>
        <v>0.58848265759808793</v>
      </c>
      <c r="BO518">
        <f t="shared" si="343"/>
        <v>1.608400077660413</v>
      </c>
      <c r="BP518">
        <f t="shared" si="344"/>
        <v>-6.3943938845999151E-2</v>
      </c>
      <c r="BQ518">
        <f t="shared" si="345"/>
        <v>-0.12308910231949276</v>
      </c>
      <c r="BR518">
        <f t="shared" si="346"/>
        <v>-0.13196937436222192</v>
      </c>
      <c r="BS518">
        <f t="shared" si="347"/>
        <v>0.51509397558912873</v>
      </c>
      <c r="BT518">
        <f t="shared" ref="BT518:BT581" si="377">BT$3</f>
        <v>-0.52064632557427459</v>
      </c>
      <c r="BV518">
        <f t="shared" ref="BV518:BV581" si="378">SUM(BK518:BT518)</f>
        <v>2.4129371370749917</v>
      </c>
      <c r="BW518">
        <f t="shared" ref="BW518:BW581" si="379">EXP(BV518)</f>
        <v>11.16671118727365</v>
      </c>
      <c r="BX518">
        <f t="shared" ref="BX518:BX581" si="380">BW518/(1+BW518)</f>
        <v>0.91780851993544499</v>
      </c>
      <c r="BY518">
        <f t="shared" ref="BY518:BY581" si="381">IF(S518=1,BX518,1-BX518)</f>
        <v>0.91780851993544499</v>
      </c>
      <c r="BZ518">
        <f t="shared" ref="BZ518:BZ581" si="382">LN(BY518)</f>
        <v>-8.5766494066620791E-2</v>
      </c>
    </row>
    <row r="519" spans="1:78" x14ac:dyDescent="0.3">
      <c r="A519" t="s">
        <v>2810</v>
      </c>
      <c r="B519" t="s">
        <v>2823</v>
      </c>
      <c r="C519" t="s">
        <v>2826</v>
      </c>
      <c r="D519" t="s">
        <v>2836</v>
      </c>
      <c r="E519" t="s">
        <v>20</v>
      </c>
      <c r="F519">
        <v>0</v>
      </c>
      <c r="G519">
        <v>1</v>
      </c>
      <c r="H519" t="s">
        <v>44</v>
      </c>
      <c r="I519">
        <v>1</v>
      </c>
      <c r="J519">
        <v>32.769878926258563</v>
      </c>
      <c r="K519">
        <v>123.30204897661667</v>
      </c>
      <c r="L519">
        <v>163.84855978743315</v>
      </c>
      <c r="M519">
        <v>105.0698932972212</v>
      </c>
      <c r="N519">
        <v>-108.67008854708662</v>
      </c>
      <c r="O519">
        <v>-14.754319664473872</v>
      </c>
      <c r="P519">
        <v>79.365382998232107</v>
      </c>
      <c r="Q519">
        <v>72.444458573419169</v>
      </c>
      <c r="R519">
        <v>103.15987615987927</v>
      </c>
      <c r="S519">
        <v>1</v>
      </c>
      <c r="T519">
        <v>3</v>
      </c>
      <c r="U519" t="s">
        <v>2818</v>
      </c>
      <c r="W519">
        <f t="shared" si="348"/>
        <v>0.24060451777399761</v>
      </c>
      <c r="X519">
        <f t="shared" si="349"/>
        <v>0.64111939602149381</v>
      </c>
      <c r="Y519">
        <f t="shared" si="350"/>
        <v>-0.54243310496328723</v>
      </c>
      <c r="Z519">
        <f t="shared" si="351"/>
        <v>0.76433600211340613</v>
      </c>
      <c r="AA519">
        <f t="shared" si="352"/>
        <v>-1.1909036060913412</v>
      </c>
      <c r="AB519">
        <f t="shared" si="353"/>
        <v>-6.7444200102322438E-2</v>
      </c>
      <c r="AC519">
        <f t="shared" si="354"/>
        <v>0.54954038841540609</v>
      </c>
      <c r="AD519">
        <f t="shared" si="355"/>
        <v>0.46798575022321215</v>
      </c>
      <c r="AE519">
        <f t="shared" si="356"/>
        <v>0.73410367098427942</v>
      </c>
      <c r="AF519">
        <f t="shared" si="357"/>
        <v>-0.5239687488631376</v>
      </c>
      <c r="AH519">
        <f t="shared" si="358"/>
        <v>1.0729400655117067</v>
      </c>
      <c r="AI519">
        <f t="shared" si="359"/>
        <v>2.9239635193046607</v>
      </c>
      <c r="AJ519">
        <f t="shared" si="360"/>
        <v>0.74515563279823682</v>
      </c>
      <c r="AK519">
        <f t="shared" si="361"/>
        <v>0.74515563279823682</v>
      </c>
      <c r="AL519">
        <f t="shared" si="362"/>
        <v>-0.2941621793349069</v>
      </c>
      <c r="AN519">
        <f>VLOOKUP(J519,counts!$W$8:$Z$13,4,FALSE)</f>
        <v>61</v>
      </c>
      <c r="AO519">
        <f>VLOOKUP(K519,counts!$W$17:$Z$23,4,FALSE)</f>
        <v>73</v>
      </c>
      <c r="AP519">
        <f>VLOOKUP(L519,counts!$W$27:$Z$33,4,FALSE)</f>
        <v>38</v>
      </c>
      <c r="AQ519">
        <f>VLOOKUP(M519,counts!$W$38:$Z$49,4,FALSE)</f>
        <v>76</v>
      </c>
      <c r="AR519">
        <f>VLOOKUP(N519,counts!$W$53:$Z$54,4,FALSE)</f>
        <v>20</v>
      </c>
      <c r="AS519">
        <f>VLOOKUP(O519,counts!$W$58:$Z$62,4,FALSE)</f>
        <v>52</v>
      </c>
      <c r="AT519">
        <f>VLOOKUP(P519,counts!$W$66:$Z$69,4,FALSE)</f>
        <v>70</v>
      </c>
      <c r="AU519">
        <f>VLOOKUP(Q519,counts!$W$73:$Z$75,4,FALSE)</f>
        <v>68</v>
      </c>
      <c r="AV519">
        <f>VLOOKUP(R519,counts!$W$79:$Z$81,4,FALSE)</f>
        <v>75</v>
      </c>
      <c r="AW519">
        <f t="shared" si="363"/>
        <v>533</v>
      </c>
      <c r="AX519">
        <f t="shared" si="364"/>
        <v>1</v>
      </c>
      <c r="AY519">
        <f t="shared" si="365"/>
        <v>3</v>
      </c>
      <c r="AZ519" t="str">
        <f t="shared" si="366"/>
        <v>Train</v>
      </c>
      <c r="BA519" t="str">
        <f t="shared" si="367"/>
        <v>31-40</v>
      </c>
      <c r="BB519" t="str">
        <f t="shared" si="368"/>
        <v>F, G, T</v>
      </c>
      <c r="BC519" t="str">
        <f t="shared" si="369"/>
        <v>100+</v>
      </c>
      <c r="BD519" t="str">
        <f t="shared" si="370"/>
        <v>PA</v>
      </c>
      <c r="BE519" t="str">
        <f t="shared" si="371"/>
        <v>male</v>
      </c>
      <c r="BF519">
        <f t="shared" si="372"/>
        <v>0</v>
      </c>
      <c r="BG519">
        <f t="shared" si="373"/>
        <v>1</v>
      </c>
      <c r="BH519" t="str">
        <f t="shared" si="374"/>
        <v>C</v>
      </c>
      <c r="BI519">
        <f t="shared" si="375"/>
        <v>1</v>
      </c>
      <c r="BK519">
        <f t="shared" si="376"/>
        <v>0.24679587375027071</v>
      </c>
      <c r="BL519">
        <f t="shared" si="340"/>
        <v>0.62807202347308144</v>
      </c>
      <c r="BM519">
        <f t="shared" si="341"/>
        <v>0</v>
      </c>
      <c r="BN519">
        <f t="shared" si="342"/>
        <v>0.74716220100238595</v>
      </c>
      <c r="BO519">
        <f t="shared" si="343"/>
        <v>-1.1543150029727813</v>
      </c>
      <c r="BP519">
        <f t="shared" si="344"/>
        <v>-6.3943938845999151E-2</v>
      </c>
      <c r="BQ519">
        <f t="shared" si="345"/>
        <v>0.44377010170938269</v>
      </c>
      <c r="BR519">
        <f t="shared" si="346"/>
        <v>0.42637636209158797</v>
      </c>
      <c r="BS519">
        <f t="shared" si="347"/>
        <v>0.51509397558912873</v>
      </c>
      <c r="BT519">
        <f t="shared" si="377"/>
        <v>-0.52064632557427459</v>
      </c>
      <c r="BV519">
        <f t="shared" si="378"/>
        <v>1.2683652702227823</v>
      </c>
      <c r="BW519">
        <f t="shared" si="379"/>
        <v>3.5550362859549249</v>
      </c>
      <c r="BX519">
        <f t="shared" si="380"/>
        <v>0.78046278070639818</v>
      </c>
      <c r="BY519">
        <f t="shared" si="381"/>
        <v>0.78046278070639818</v>
      </c>
      <c r="BZ519">
        <f t="shared" si="382"/>
        <v>-0.24786822663851255</v>
      </c>
    </row>
    <row r="520" spans="1:78" x14ac:dyDescent="0.3">
      <c r="A520" t="s">
        <v>2821</v>
      </c>
      <c r="B520" t="s">
        <v>2823</v>
      </c>
      <c r="C520" t="s">
        <v>2826</v>
      </c>
      <c r="D520" t="s">
        <v>2836</v>
      </c>
      <c r="E520" t="s">
        <v>15</v>
      </c>
      <c r="F520">
        <v>1</v>
      </c>
      <c r="G520">
        <v>2</v>
      </c>
      <c r="H520" t="s">
        <v>2843</v>
      </c>
      <c r="I520">
        <v>1</v>
      </c>
      <c r="J520">
        <v>-3.7643689058441341</v>
      </c>
      <c r="K520">
        <v>123.30204897661667</v>
      </c>
      <c r="L520">
        <v>163.84855978743315</v>
      </c>
      <c r="M520">
        <v>105.0698932972212</v>
      </c>
      <c r="N520">
        <v>151.41878811967541</v>
      </c>
      <c r="O520">
        <v>48.695090775187893</v>
      </c>
      <c r="P520">
        <v>75.609641767585757</v>
      </c>
      <c r="Q520">
        <v>-22.422560732600829</v>
      </c>
      <c r="R520">
        <v>103.15987615987927</v>
      </c>
      <c r="S520">
        <v>1</v>
      </c>
      <c r="T520">
        <v>3</v>
      </c>
      <c r="U520" t="s">
        <v>2818</v>
      </c>
      <c r="W520">
        <f t="shared" si="348"/>
        <v>-2.7638923151110589E-2</v>
      </c>
      <c r="X520">
        <f t="shared" si="349"/>
        <v>0.64111939602149381</v>
      </c>
      <c r="Y520">
        <f t="shared" si="350"/>
        <v>-0.54243310496328723</v>
      </c>
      <c r="Z520">
        <f t="shared" si="351"/>
        <v>0.76433600211340613</v>
      </c>
      <c r="AA520">
        <f t="shared" si="352"/>
        <v>1.6593819257225275</v>
      </c>
      <c r="AB520">
        <f t="shared" si="353"/>
        <v>0.222592537028351</v>
      </c>
      <c r="AC520">
        <f t="shared" si="354"/>
        <v>0.5235349510734969</v>
      </c>
      <c r="AD520">
        <f t="shared" si="355"/>
        <v>-0.14484805481342802</v>
      </c>
      <c r="AE520">
        <f t="shared" si="356"/>
        <v>0.73410367098427942</v>
      </c>
      <c r="AF520">
        <f t="shared" si="357"/>
        <v>-0.5239687488631376</v>
      </c>
      <c r="AH520">
        <f t="shared" si="358"/>
        <v>3.3061796511525912</v>
      </c>
      <c r="AI520">
        <f t="shared" si="359"/>
        <v>27.280704328969762</v>
      </c>
      <c r="AJ520">
        <f t="shared" si="360"/>
        <v>0.96464020173020815</v>
      </c>
      <c r="AK520">
        <f t="shared" si="361"/>
        <v>0.96464020173020815</v>
      </c>
      <c r="AL520">
        <f t="shared" si="362"/>
        <v>-3.600009511620017E-2</v>
      </c>
      <c r="AN520">
        <f>VLOOKUP(J520,counts!$W$8:$Z$13,4,FALSE)</f>
        <v>53</v>
      </c>
      <c r="AO520">
        <f>VLOOKUP(K520,counts!$W$17:$Z$23,4,FALSE)</f>
        <v>73</v>
      </c>
      <c r="AP520">
        <f>VLOOKUP(L520,counts!$W$27:$Z$33,4,FALSE)</f>
        <v>38</v>
      </c>
      <c r="AQ520">
        <f>VLOOKUP(M520,counts!$W$38:$Z$49,4,FALSE)</f>
        <v>76</v>
      </c>
      <c r="AR520">
        <f>VLOOKUP(N520,counts!$W$53:$Z$54,4,FALSE)</f>
        <v>102</v>
      </c>
      <c r="AS520">
        <f>VLOOKUP(O520,counts!$W$58:$Z$62,4,FALSE)</f>
        <v>61</v>
      </c>
      <c r="AT520">
        <f>VLOOKUP(P520,counts!$W$66:$Z$69,4,FALSE)</f>
        <v>69</v>
      </c>
      <c r="AU520">
        <f>VLOOKUP(Q520,counts!$W$73:$Z$75,4,FALSE)</f>
        <v>50</v>
      </c>
      <c r="AV520">
        <f>VLOOKUP(R520,counts!$W$79:$Z$81,4,FALSE)</f>
        <v>75</v>
      </c>
      <c r="AW520">
        <f t="shared" si="363"/>
        <v>597</v>
      </c>
      <c r="AX520">
        <f t="shared" si="364"/>
        <v>1</v>
      </c>
      <c r="AY520">
        <f t="shared" si="365"/>
        <v>3</v>
      </c>
      <c r="AZ520" t="str">
        <f t="shared" si="366"/>
        <v>Train</v>
      </c>
      <c r="BA520" t="str">
        <f t="shared" si="367"/>
        <v>0-17</v>
      </c>
      <c r="BB520" t="str">
        <f t="shared" si="368"/>
        <v>F, G, T</v>
      </c>
      <c r="BC520" t="str">
        <f t="shared" si="369"/>
        <v>100+</v>
      </c>
      <c r="BD520" t="str">
        <f t="shared" si="370"/>
        <v>PA</v>
      </c>
      <c r="BE520" t="str">
        <f t="shared" si="371"/>
        <v>female</v>
      </c>
      <c r="BF520">
        <f t="shared" si="372"/>
        <v>1</v>
      </c>
      <c r="BG520">
        <f t="shared" si="373"/>
        <v>2</v>
      </c>
      <c r="BH520" t="str">
        <f t="shared" si="374"/>
        <v>S, blank</v>
      </c>
      <c r="BI520">
        <f t="shared" si="375"/>
        <v>1</v>
      </c>
      <c r="BK520">
        <f t="shared" si="376"/>
        <v>-2.8350141766673408E-2</v>
      </c>
      <c r="BL520">
        <f t="shared" si="340"/>
        <v>0.62807202347308144</v>
      </c>
      <c r="BM520">
        <f t="shared" si="341"/>
        <v>0</v>
      </c>
      <c r="BN520">
        <f t="shared" si="342"/>
        <v>0.74716220100238595</v>
      </c>
      <c r="BO520">
        <f t="shared" si="343"/>
        <v>1.608400077660413</v>
      </c>
      <c r="BP520">
        <f t="shared" si="344"/>
        <v>0.21104029039891525</v>
      </c>
      <c r="BQ520">
        <f t="shared" si="345"/>
        <v>0.42276994263555601</v>
      </c>
      <c r="BR520">
        <f t="shared" si="346"/>
        <v>-0.13196937436222192</v>
      </c>
      <c r="BS520">
        <f t="shared" si="347"/>
        <v>0.51509397558912873</v>
      </c>
      <c r="BT520">
        <f t="shared" si="377"/>
        <v>-0.52064632557427459</v>
      </c>
      <c r="BV520">
        <f t="shared" si="378"/>
        <v>3.4515726690563104</v>
      </c>
      <c r="BW520">
        <f t="shared" si="379"/>
        <v>31.549970976193084</v>
      </c>
      <c r="BX520">
        <f t="shared" si="380"/>
        <v>0.96927800640033157</v>
      </c>
      <c r="BY520">
        <f t="shared" si="381"/>
        <v>0.96927800640033157</v>
      </c>
      <c r="BZ520">
        <f t="shared" si="382"/>
        <v>-3.1203807929454975E-2</v>
      </c>
    </row>
    <row r="521" spans="1:78" x14ac:dyDescent="0.3">
      <c r="A521" t="s">
        <v>2821</v>
      </c>
      <c r="B521" t="s">
        <v>2838</v>
      </c>
      <c r="C521" t="s">
        <v>2849</v>
      </c>
      <c r="D521" t="s">
        <v>2833</v>
      </c>
      <c r="E521" t="s">
        <v>15</v>
      </c>
      <c r="F521">
        <v>0</v>
      </c>
      <c r="G521">
        <v>0</v>
      </c>
      <c r="H521" t="s">
        <v>44</v>
      </c>
      <c r="I521">
        <v>1</v>
      </c>
      <c r="J521">
        <v>-3.7643689058441341</v>
      </c>
      <c r="K521">
        <v>-42.171718189759716</v>
      </c>
      <c r="L521">
        <v>40.172297072540438</v>
      </c>
      <c r="M521">
        <v>57.761363718906857</v>
      </c>
      <c r="N521">
        <v>151.41878811967541</v>
      </c>
      <c r="O521">
        <v>-14.754319664473872</v>
      </c>
      <c r="P521">
        <v>-22.013681658285037</v>
      </c>
      <c r="Q521">
        <v>72.444458573419169</v>
      </c>
      <c r="R521">
        <v>103.15987615987927</v>
      </c>
      <c r="S521">
        <v>1</v>
      </c>
      <c r="T521">
        <v>3</v>
      </c>
      <c r="U521" t="s">
        <v>2818</v>
      </c>
      <c r="W521">
        <f t="shared" si="348"/>
        <v>-2.7638923151110589E-2</v>
      </c>
      <c r="X521">
        <f t="shared" si="349"/>
        <v>-0.21927540312111751</v>
      </c>
      <c r="Y521">
        <f t="shared" si="350"/>
        <v>-0.13299344140000791</v>
      </c>
      <c r="Z521">
        <f t="shared" si="351"/>
        <v>0.42018782389584125</v>
      </c>
      <c r="AA521">
        <f t="shared" si="352"/>
        <v>1.6593819257225275</v>
      </c>
      <c r="AB521">
        <f t="shared" si="353"/>
        <v>-6.7444200102322438E-2</v>
      </c>
      <c r="AC521">
        <f t="shared" si="354"/>
        <v>-0.15242674717787899</v>
      </c>
      <c r="AD521">
        <f t="shared" si="355"/>
        <v>0.46798575022321215</v>
      </c>
      <c r="AE521">
        <f t="shared" si="356"/>
        <v>0.73410367098427942</v>
      </c>
      <c r="AF521">
        <f t="shared" si="357"/>
        <v>-0.5239687488631376</v>
      </c>
      <c r="AH521">
        <f t="shared" si="358"/>
        <v>2.1579117070102853</v>
      </c>
      <c r="AI521">
        <f t="shared" si="359"/>
        <v>8.6530486765992318</v>
      </c>
      <c r="AJ521">
        <f t="shared" si="360"/>
        <v>0.89640578500094126</v>
      </c>
      <c r="AK521">
        <f t="shared" si="361"/>
        <v>0.89640578500094126</v>
      </c>
      <c r="AL521">
        <f t="shared" si="362"/>
        <v>-0.10936208348299306</v>
      </c>
      <c r="AN521">
        <f>VLOOKUP(J521,counts!$W$8:$Z$13,4,FALSE)</f>
        <v>53</v>
      </c>
      <c r="AO521">
        <f>VLOOKUP(K521,counts!$W$17:$Z$23,4,FALSE)</f>
        <v>48</v>
      </c>
      <c r="AP521">
        <f>VLOOKUP(L521,counts!$W$27:$Z$33,4,FALSE)</f>
        <v>50</v>
      </c>
      <c r="AQ521">
        <f>VLOOKUP(M521,counts!$W$38:$Z$49,4,FALSE)</f>
        <v>66</v>
      </c>
      <c r="AR521">
        <f>VLOOKUP(N521,counts!$W$53:$Z$54,4,FALSE)</f>
        <v>102</v>
      </c>
      <c r="AS521">
        <f>VLOOKUP(O521,counts!$W$58:$Z$62,4,FALSE)</f>
        <v>52</v>
      </c>
      <c r="AT521">
        <f>VLOOKUP(P521,counts!$W$66:$Z$69,4,FALSE)</f>
        <v>50</v>
      </c>
      <c r="AU521">
        <f>VLOOKUP(Q521,counts!$W$73:$Z$75,4,FALSE)</f>
        <v>68</v>
      </c>
      <c r="AV521">
        <f>VLOOKUP(R521,counts!$W$79:$Z$81,4,FALSE)</f>
        <v>75</v>
      </c>
      <c r="AW521">
        <f t="shared" si="363"/>
        <v>564</v>
      </c>
      <c r="AX521">
        <f t="shared" si="364"/>
        <v>1</v>
      </c>
      <c r="AY521">
        <f t="shared" si="365"/>
        <v>3</v>
      </c>
      <c r="AZ521" t="str">
        <f t="shared" si="366"/>
        <v>Train</v>
      </c>
      <c r="BA521" t="str">
        <f t="shared" si="367"/>
        <v>0-17</v>
      </c>
      <c r="BB521" t="str">
        <f t="shared" si="368"/>
        <v>Blank</v>
      </c>
      <c r="BC521" t="str">
        <f t="shared" si="369"/>
        <v>21-30</v>
      </c>
      <c r="BD521" t="str">
        <f t="shared" si="370"/>
        <v>NY</v>
      </c>
      <c r="BE521" t="str">
        <f t="shared" si="371"/>
        <v>female</v>
      </c>
      <c r="BF521">
        <f t="shared" si="372"/>
        <v>0</v>
      </c>
      <c r="BG521">
        <f t="shared" si="373"/>
        <v>0</v>
      </c>
      <c r="BH521" t="str">
        <f t="shared" si="374"/>
        <v>C</v>
      </c>
      <c r="BI521">
        <f t="shared" si="375"/>
        <v>1</v>
      </c>
      <c r="BK521">
        <f t="shared" si="376"/>
        <v>-2.8350141766673408E-2</v>
      </c>
      <c r="BL521">
        <f t="shared" si="340"/>
        <v>-0.2148129459049134</v>
      </c>
      <c r="BM521">
        <f t="shared" si="341"/>
        <v>0</v>
      </c>
      <c r="BN521">
        <f t="shared" si="342"/>
        <v>0.41074665915035424</v>
      </c>
      <c r="BO521">
        <f t="shared" si="343"/>
        <v>1.608400077660413</v>
      </c>
      <c r="BP521">
        <f t="shared" si="344"/>
        <v>-6.3943938845999151E-2</v>
      </c>
      <c r="BQ521">
        <f t="shared" si="345"/>
        <v>-0.12308910231949276</v>
      </c>
      <c r="BR521">
        <f t="shared" si="346"/>
        <v>0.42637636209158797</v>
      </c>
      <c r="BS521">
        <f t="shared" si="347"/>
        <v>0.51509397558912873</v>
      </c>
      <c r="BT521">
        <f t="shared" si="377"/>
        <v>-0.52064632557427459</v>
      </c>
      <c r="BV521">
        <f t="shared" si="378"/>
        <v>2.0097746200801305</v>
      </c>
      <c r="BW521">
        <f t="shared" si="379"/>
        <v>7.4616354549929937</v>
      </c>
      <c r="BX521">
        <f t="shared" si="380"/>
        <v>0.88181953650462153</v>
      </c>
      <c r="BY521">
        <f t="shared" si="381"/>
        <v>0.88181953650462153</v>
      </c>
      <c r="BZ521">
        <f t="shared" si="382"/>
        <v>-0.12576785104785912</v>
      </c>
    </row>
    <row r="522" spans="1:78" x14ac:dyDescent="0.3">
      <c r="A522" t="s">
        <v>2810</v>
      </c>
      <c r="B522" t="s">
        <v>2823</v>
      </c>
      <c r="C522" t="s">
        <v>2826</v>
      </c>
      <c r="D522" t="s">
        <v>2838</v>
      </c>
      <c r="E522" t="s">
        <v>15</v>
      </c>
      <c r="F522">
        <v>0</v>
      </c>
      <c r="G522">
        <v>0</v>
      </c>
      <c r="H522" t="s">
        <v>44</v>
      </c>
      <c r="I522">
        <v>1</v>
      </c>
      <c r="J522">
        <v>32.769878926258563</v>
      </c>
      <c r="K522">
        <v>123.30204897661667</v>
      </c>
      <c r="L522">
        <v>163.84855978743315</v>
      </c>
      <c r="M522">
        <v>-33.757758935166962</v>
      </c>
      <c r="N522">
        <v>151.41878811967541</v>
      </c>
      <c r="O522">
        <v>-14.754319664473872</v>
      </c>
      <c r="P522">
        <v>-22.013681658285037</v>
      </c>
      <c r="Q522">
        <v>72.444458573419169</v>
      </c>
      <c r="R522">
        <v>103.15987615987927</v>
      </c>
      <c r="S522">
        <v>1</v>
      </c>
      <c r="T522">
        <v>3</v>
      </c>
      <c r="U522" t="s">
        <v>2818</v>
      </c>
      <c r="W522">
        <f t="shared" si="348"/>
        <v>0.24060451777399761</v>
      </c>
      <c r="X522">
        <f t="shared" si="349"/>
        <v>0.64111939602149381</v>
      </c>
      <c r="Y522">
        <f t="shared" si="350"/>
        <v>-0.54243310496328723</v>
      </c>
      <c r="Z522">
        <f t="shared" si="351"/>
        <v>-0.24557244416175711</v>
      </c>
      <c r="AA522">
        <f t="shared" si="352"/>
        <v>1.6593819257225275</v>
      </c>
      <c r="AB522">
        <f t="shared" si="353"/>
        <v>-6.7444200102322438E-2</v>
      </c>
      <c r="AC522">
        <f t="shared" si="354"/>
        <v>-0.15242674717787899</v>
      </c>
      <c r="AD522">
        <f t="shared" si="355"/>
        <v>0.46798575022321215</v>
      </c>
      <c r="AE522">
        <f t="shared" si="356"/>
        <v>0.73410367098427942</v>
      </c>
      <c r="AF522">
        <f t="shared" si="357"/>
        <v>-0.5239687488631376</v>
      </c>
      <c r="AH522">
        <f t="shared" si="358"/>
        <v>2.2113500154571271</v>
      </c>
      <c r="AI522">
        <f t="shared" si="359"/>
        <v>9.1280310616998843</v>
      </c>
      <c r="AJ522">
        <f t="shared" si="360"/>
        <v>0.90126412587915583</v>
      </c>
      <c r="AK522">
        <f t="shared" si="361"/>
        <v>0.90126412587915583</v>
      </c>
      <c r="AL522">
        <f t="shared" si="362"/>
        <v>-0.10395691685348593</v>
      </c>
      <c r="AN522">
        <f>VLOOKUP(J522,counts!$W$8:$Z$13,4,FALSE)</f>
        <v>61</v>
      </c>
      <c r="AO522">
        <f>VLOOKUP(K522,counts!$W$17:$Z$23,4,FALSE)</f>
        <v>73</v>
      </c>
      <c r="AP522">
        <f>VLOOKUP(L522,counts!$W$27:$Z$33,4,FALSE)</f>
        <v>38</v>
      </c>
      <c r="AQ522">
        <f>VLOOKUP(M522,counts!$W$38:$Z$49,4,FALSE)</f>
        <v>47</v>
      </c>
      <c r="AR522">
        <f>VLOOKUP(N522,counts!$W$53:$Z$54,4,FALSE)</f>
        <v>102</v>
      </c>
      <c r="AS522">
        <f>VLOOKUP(O522,counts!$W$58:$Z$62,4,FALSE)</f>
        <v>52</v>
      </c>
      <c r="AT522">
        <f>VLOOKUP(P522,counts!$W$66:$Z$69,4,FALSE)</f>
        <v>50</v>
      </c>
      <c r="AU522">
        <f>VLOOKUP(Q522,counts!$W$73:$Z$75,4,FALSE)</f>
        <v>68</v>
      </c>
      <c r="AV522">
        <f>VLOOKUP(R522,counts!$W$79:$Z$81,4,FALSE)</f>
        <v>75</v>
      </c>
      <c r="AW522">
        <f t="shared" si="363"/>
        <v>566</v>
      </c>
      <c r="AX522">
        <f t="shared" si="364"/>
        <v>1</v>
      </c>
      <c r="AY522">
        <f t="shared" si="365"/>
        <v>3</v>
      </c>
      <c r="AZ522" t="str">
        <f t="shared" si="366"/>
        <v>Train</v>
      </c>
      <c r="BA522" t="str">
        <f t="shared" si="367"/>
        <v>31-40</v>
      </c>
      <c r="BB522" t="str">
        <f t="shared" si="368"/>
        <v>F, G, T</v>
      </c>
      <c r="BC522" t="str">
        <f t="shared" si="369"/>
        <v>100+</v>
      </c>
      <c r="BD522" t="str">
        <f t="shared" si="370"/>
        <v>Blank</v>
      </c>
      <c r="BE522" t="str">
        <f t="shared" si="371"/>
        <v>female</v>
      </c>
      <c r="BF522">
        <f t="shared" si="372"/>
        <v>0</v>
      </c>
      <c r="BG522">
        <f t="shared" si="373"/>
        <v>0</v>
      </c>
      <c r="BH522" t="str">
        <f t="shared" si="374"/>
        <v>C</v>
      </c>
      <c r="BI522">
        <f t="shared" si="375"/>
        <v>1</v>
      </c>
      <c r="BK522">
        <f t="shared" si="376"/>
        <v>0.24679587375027071</v>
      </c>
      <c r="BL522">
        <f t="shared" si="340"/>
        <v>0.62807202347308144</v>
      </c>
      <c r="BM522">
        <f t="shared" si="341"/>
        <v>0</v>
      </c>
      <c r="BN522">
        <f t="shared" si="342"/>
        <v>-0.24005469764357676</v>
      </c>
      <c r="BO522">
        <f t="shared" si="343"/>
        <v>1.608400077660413</v>
      </c>
      <c r="BP522">
        <f t="shared" si="344"/>
        <v>-6.3943938845999151E-2</v>
      </c>
      <c r="BQ522">
        <f t="shared" si="345"/>
        <v>-0.12308910231949276</v>
      </c>
      <c r="BR522">
        <f t="shared" si="346"/>
        <v>0.42637636209158797</v>
      </c>
      <c r="BS522">
        <f t="shared" si="347"/>
        <v>0.51509397558912873</v>
      </c>
      <c r="BT522">
        <f t="shared" si="377"/>
        <v>-0.52064632557427459</v>
      </c>
      <c r="BV522">
        <f t="shared" si="378"/>
        <v>2.4770042481811387</v>
      </c>
      <c r="BW522">
        <f t="shared" si="379"/>
        <v>11.905544883393814</v>
      </c>
      <c r="BX522">
        <f t="shared" si="380"/>
        <v>0.92251392645290409</v>
      </c>
      <c r="BY522">
        <f t="shared" si="381"/>
        <v>0.92251392645290409</v>
      </c>
      <c r="BZ522">
        <f t="shared" si="382"/>
        <v>-8.0652806755492398E-2</v>
      </c>
    </row>
    <row r="523" spans="1:78" x14ac:dyDescent="0.3">
      <c r="A523" t="s">
        <v>2820</v>
      </c>
      <c r="B523" t="s">
        <v>2823</v>
      </c>
      <c r="C523" t="s">
        <v>2851</v>
      </c>
      <c r="D523" t="s">
        <v>2838</v>
      </c>
      <c r="E523" t="s">
        <v>15</v>
      </c>
      <c r="F523">
        <v>0</v>
      </c>
      <c r="G523">
        <v>0</v>
      </c>
      <c r="H523" t="s">
        <v>2843</v>
      </c>
      <c r="I523">
        <v>1</v>
      </c>
      <c r="J523">
        <v>-11.613432440426715</v>
      </c>
      <c r="K523">
        <v>123.30204897661667</v>
      </c>
      <c r="L523">
        <v>70.538774768379497</v>
      </c>
      <c r="M523">
        <v>-33.757758935166962</v>
      </c>
      <c r="N523">
        <v>151.41878811967541</v>
      </c>
      <c r="O523">
        <v>-14.754319664473872</v>
      </c>
      <c r="P523">
        <v>-22.013681658285037</v>
      </c>
      <c r="Q523">
        <v>-22.422560732600829</v>
      </c>
      <c r="R523">
        <v>103.15987615987927</v>
      </c>
      <c r="S523">
        <v>1</v>
      </c>
      <c r="T523">
        <v>3</v>
      </c>
      <c r="U523" t="s">
        <v>2818</v>
      </c>
      <c r="W523">
        <f t="shared" si="348"/>
        <v>-8.5268679762827468E-2</v>
      </c>
      <c r="X523">
        <f t="shared" si="349"/>
        <v>0.64111939602149381</v>
      </c>
      <c r="Y523">
        <f t="shared" si="350"/>
        <v>-0.23352397279266615</v>
      </c>
      <c r="Z523">
        <f t="shared" si="351"/>
        <v>-0.24557244416175711</v>
      </c>
      <c r="AA523">
        <f t="shared" si="352"/>
        <v>1.6593819257225275</v>
      </c>
      <c r="AB523">
        <f t="shared" si="353"/>
        <v>-6.7444200102322438E-2</v>
      </c>
      <c r="AC523">
        <f t="shared" si="354"/>
        <v>-0.15242674717787899</v>
      </c>
      <c r="AD523">
        <f t="shared" si="355"/>
        <v>-0.14484805481342802</v>
      </c>
      <c r="AE523">
        <f t="shared" si="356"/>
        <v>0.73410367098427942</v>
      </c>
      <c r="AF523">
        <f t="shared" si="357"/>
        <v>-0.5239687488631376</v>
      </c>
      <c r="AH523">
        <f t="shared" si="358"/>
        <v>1.5815521450542827</v>
      </c>
      <c r="AI523">
        <f t="shared" si="359"/>
        <v>4.8624972580842769</v>
      </c>
      <c r="AJ523">
        <f t="shared" si="360"/>
        <v>0.8294242272572464</v>
      </c>
      <c r="AK523">
        <f t="shared" si="361"/>
        <v>0.8294242272572464</v>
      </c>
      <c r="AL523">
        <f t="shared" si="362"/>
        <v>-0.1870235210138311</v>
      </c>
      <c r="AN523">
        <f>VLOOKUP(J523,counts!$W$8:$Z$13,4,FALSE)</f>
        <v>52</v>
      </c>
      <c r="AO523">
        <f>VLOOKUP(K523,counts!$W$17:$Z$23,4,FALSE)</f>
        <v>73</v>
      </c>
      <c r="AP523">
        <f>VLOOKUP(L523,counts!$W$27:$Z$33,4,FALSE)</f>
        <v>47</v>
      </c>
      <c r="AQ523">
        <f>VLOOKUP(M523,counts!$W$38:$Z$49,4,FALSE)</f>
        <v>47</v>
      </c>
      <c r="AR523">
        <f>VLOOKUP(N523,counts!$W$53:$Z$54,4,FALSE)</f>
        <v>102</v>
      </c>
      <c r="AS523">
        <f>VLOOKUP(O523,counts!$W$58:$Z$62,4,FALSE)</f>
        <v>52</v>
      </c>
      <c r="AT523">
        <f>VLOOKUP(P523,counts!$W$66:$Z$69,4,FALSE)</f>
        <v>50</v>
      </c>
      <c r="AU523">
        <f>VLOOKUP(Q523,counts!$W$73:$Z$75,4,FALSE)</f>
        <v>50</v>
      </c>
      <c r="AV523">
        <f>VLOOKUP(R523,counts!$W$79:$Z$81,4,FALSE)</f>
        <v>75</v>
      </c>
      <c r="AW523">
        <f t="shared" si="363"/>
        <v>548</v>
      </c>
      <c r="AX523">
        <f t="shared" si="364"/>
        <v>1</v>
      </c>
      <c r="AY523">
        <f t="shared" si="365"/>
        <v>3</v>
      </c>
      <c r="AZ523" t="str">
        <f t="shared" si="366"/>
        <v>Train</v>
      </c>
      <c r="BA523" t="str">
        <f t="shared" si="367"/>
        <v>18-30</v>
      </c>
      <c r="BB523" t="str">
        <f t="shared" si="368"/>
        <v>F, G, T</v>
      </c>
      <c r="BC523" t="str">
        <f t="shared" si="369"/>
        <v>41-100</v>
      </c>
      <c r="BD523" t="str">
        <f t="shared" si="370"/>
        <v>Blank</v>
      </c>
      <c r="BE523" t="str">
        <f t="shared" si="371"/>
        <v>female</v>
      </c>
      <c r="BF523">
        <f t="shared" si="372"/>
        <v>0</v>
      </c>
      <c r="BG523">
        <f t="shared" si="373"/>
        <v>0</v>
      </c>
      <c r="BH523" t="str">
        <f t="shared" si="374"/>
        <v>S, blank</v>
      </c>
      <c r="BI523">
        <f t="shared" si="375"/>
        <v>1</v>
      </c>
      <c r="BK523">
        <f t="shared" si="376"/>
        <v>-8.7462856143731463E-2</v>
      </c>
      <c r="BL523">
        <f t="shared" si="340"/>
        <v>0.62807202347308144</v>
      </c>
      <c r="BM523">
        <f t="shared" si="341"/>
        <v>0</v>
      </c>
      <c r="BN523">
        <f t="shared" si="342"/>
        <v>-0.24005469764357676</v>
      </c>
      <c r="BO523">
        <f t="shared" si="343"/>
        <v>1.608400077660413</v>
      </c>
      <c r="BP523">
        <f t="shared" si="344"/>
        <v>-6.3943938845999151E-2</v>
      </c>
      <c r="BQ523">
        <f t="shared" si="345"/>
        <v>-0.12308910231949276</v>
      </c>
      <c r="BR523">
        <f t="shared" si="346"/>
        <v>-0.13196937436222192</v>
      </c>
      <c r="BS523">
        <f t="shared" si="347"/>
        <v>0.51509397558912873</v>
      </c>
      <c r="BT523">
        <f t="shared" si="377"/>
        <v>-0.52064632557427459</v>
      </c>
      <c r="BV523">
        <f t="shared" si="378"/>
        <v>1.5843997818333266</v>
      </c>
      <c r="BW523">
        <f t="shared" si="379"/>
        <v>4.8763636179222987</v>
      </c>
      <c r="BX523">
        <f t="shared" si="380"/>
        <v>0.82982673213922575</v>
      </c>
      <c r="BY523">
        <f t="shared" si="381"/>
        <v>0.82982673213922575</v>
      </c>
      <c r="BZ523">
        <f t="shared" si="382"/>
        <v>-0.18653835644292011</v>
      </c>
    </row>
    <row r="524" spans="1:78" x14ac:dyDescent="0.3">
      <c r="A524" t="s">
        <v>2811</v>
      </c>
      <c r="B524" t="s">
        <v>2823</v>
      </c>
      <c r="C524" t="s">
        <v>2849</v>
      </c>
      <c r="D524" t="s">
        <v>2838</v>
      </c>
      <c r="E524" t="s">
        <v>20</v>
      </c>
      <c r="F524">
        <v>0</v>
      </c>
      <c r="G524">
        <v>0</v>
      </c>
      <c r="H524" t="s">
        <v>44</v>
      </c>
      <c r="I524">
        <v>1</v>
      </c>
      <c r="J524">
        <v>-13.385578549662212</v>
      </c>
      <c r="K524">
        <v>123.30204897661667</v>
      </c>
      <c r="L524">
        <v>40.172297072540438</v>
      </c>
      <c r="M524">
        <v>-33.757758935166962</v>
      </c>
      <c r="N524">
        <v>-108.67008854708662</v>
      </c>
      <c r="O524">
        <v>-14.754319664473872</v>
      </c>
      <c r="P524">
        <v>-22.013681658285037</v>
      </c>
      <c r="Q524">
        <v>72.444458573419169</v>
      </c>
      <c r="R524">
        <v>103.15987615987927</v>
      </c>
      <c r="S524">
        <v>1</v>
      </c>
      <c r="T524">
        <v>3</v>
      </c>
      <c r="U524" t="s">
        <v>2818</v>
      </c>
      <c r="W524">
        <f t="shared" si="348"/>
        <v>-9.8280212731782335E-2</v>
      </c>
      <c r="X524">
        <f t="shared" si="349"/>
        <v>0.64111939602149381</v>
      </c>
      <c r="Y524">
        <f t="shared" si="350"/>
        <v>-0.13299344140000791</v>
      </c>
      <c r="Z524">
        <f t="shared" si="351"/>
        <v>-0.24557244416175711</v>
      </c>
      <c r="AA524">
        <f t="shared" si="352"/>
        <v>-1.1909036060913412</v>
      </c>
      <c r="AB524">
        <f t="shared" si="353"/>
        <v>-6.7444200102322438E-2</v>
      </c>
      <c r="AC524">
        <f t="shared" si="354"/>
        <v>-0.15242674717787899</v>
      </c>
      <c r="AD524">
        <f t="shared" si="355"/>
        <v>0.46798575022321215</v>
      </c>
      <c r="AE524">
        <f t="shared" si="356"/>
        <v>0.73410367098427942</v>
      </c>
      <c r="AF524">
        <f t="shared" si="357"/>
        <v>-0.5239687488631376</v>
      </c>
      <c r="AH524">
        <f t="shared" si="358"/>
        <v>-0.56838058329924224</v>
      </c>
      <c r="AI524">
        <f t="shared" si="359"/>
        <v>0.56644200198831096</v>
      </c>
      <c r="AJ524">
        <f t="shared" si="360"/>
        <v>0.36161058071049978</v>
      </c>
      <c r="AK524">
        <f t="shared" si="361"/>
        <v>0.36161058071049978</v>
      </c>
      <c r="AL524">
        <f t="shared" si="362"/>
        <v>-1.0171873900777697</v>
      </c>
      <c r="AN524">
        <f>VLOOKUP(J524,counts!$W$8:$Z$13,4,FALSE)</f>
        <v>51</v>
      </c>
      <c r="AO524">
        <f>VLOOKUP(K524,counts!$W$17:$Z$23,4,FALSE)</f>
        <v>73</v>
      </c>
      <c r="AP524">
        <f>VLOOKUP(L524,counts!$W$27:$Z$33,4,FALSE)</f>
        <v>50</v>
      </c>
      <c r="AQ524">
        <f>VLOOKUP(M524,counts!$W$38:$Z$49,4,FALSE)</f>
        <v>47</v>
      </c>
      <c r="AR524">
        <f>VLOOKUP(N524,counts!$W$53:$Z$54,4,FALSE)</f>
        <v>20</v>
      </c>
      <c r="AS524">
        <f>VLOOKUP(O524,counts!$W$58:$Z$62,4,FALSE)</f>
        <v>52</v>
      </c>
      <c r="AT524">
        <f>VLOOKUP(P524,counts!$W$66:$Z$69,4,FALSE)</f>
        <v>50</v>
      </c>
      <c r="AU524">
        <f>VLOOKUP(Q524,counts!$W$73:$Z$75,4,FALSE)</f>
        <v>68</v>
      </c>
      <c r="AV524">
        <f>VLOOKUP(R524,counts!$W$79:$Z$81,4,FALSE)</f>
        <v>75</v>
      </c>
      <c r="AW524">
        <f t="shared" si="363"/>
        <v>486</v>
      </c>
      <c r="AX524">
        <f t="shared" si="364"/>
        <v>1</v>
      </c>
      <c r="AY524">
        <f t="shared" si="365"/>
        <v>3</v>
      </c>
      <c r="AZ524" t="str">
        <f t="shared" si="366"/>
        <v>Train</v>
      </c>
      <c r="BA524" t="str">
        <f t="shared" si="367"/>
        <v>41-50</v>
      </c>
      <c r="BB524" t="str">
        <f t="shared" si="368"/>
        <v>F, G, T</v>
      </c>
      <c r="BC524" t="str">
        <f t="shared" si="369"/>
        <v>21-30</v>
      </c>
      <c r="BD524" t="str">
        <f t="shared" si="370"/>
        <v>Blank</v>
      </c>
      <c r="BE524" t="str">
        <f t="shared" si="371"/>
        <v>male</v>
      </c>
      <c r="BF524">
        <f t="shared" si="372"/>
        <v>0</v>
      </c>
      <c r="BG524">
        <f t="shared" si="373"/>
        <v>0</v>
      </c>
      <c r="BH524" t="str">
        <f t="shared" si="374"/>
        <v>C</v>
      </c>
      <c r="BI524">
        <f t="shared" si="375"/>
        <v>1</v>
      </c>
      <c r="BK524">
        <f t="shared" si="376"/>
        <v>-0.10080920839685074</v>
      </c>
      <c r="BL524">
        <f t="shared" si="340"/>
        <v>0.62807202347308144</v>
      </c>
      <c r="BM524">
        <f t="shared" si="341"/>
        <v>0</v>
      </c>
      <c r="BN524">
        <f t="shared" si="342"/>
        <v>-0.24005469764357676</v>
      </c>
      <c r="BO524">
        <f t="shared" si="343"/>
        <v>-1.1543150029727813</v>
      </c>
      <c r="BP524">
        <f t="shared" si="344"/>
        <v>-6.3943938845999151E-2</v>
      </c>
      <c r="BQ524">
        <f t="shared" si="345"/>
        <v>-0.12308910231949276</v>
      </c>
      <c r="BR524">
        <f t="shared" si="346"/>
        <v>0.42637636209158797</v>
      </c>
      <c r="BS524">
        <f t="shared" si="347"/>
        <v>0.51509397558912873</v>
      </c>
      <c r="BT524">
        <f t="shared" si="377"/>
        <v>-0.52064632557427459</v>
      </c>
      <c r="BV524">
        <f t="shared" si="378"/>
        <v>-0.63331591459917724</v>
      </c>
      <c r="BW524">
        <f t="shared" si="379"/>
        <v>0.53082869684543721</v>
      </c>
      <c r="BX524">
        <f t="shared" si="380"/>
        <v>0.34675904491424181</v>
      </c>
      <c r="BY524">
        <f t="shared" si="381"/>
        <v>0.34675904491424181</v>
      </c>
      <c r="BZ524">
        <f t="shared" si="382"/>
        <v>-1.0591251352990163</v>
      </c>
    </row>
    <row r="525" spans="1:78" x14ac:dyDescent="0.3">
      <c r="A525" t="s">
        <v>2821</v>
      </c>
      <c r="B525" t="s">
        <v>2823</v>
      </c>
      <c r="C525" t="s">
        <v>2851</v>
      </c>
      <c r="D525" t="s">
        <v>2838</v>
      </c>
      <c r="E525" t="s">
        <v>15</v>
      </c>
      <c r="F525">
        <v>0</v>
      </c>
      <c r="G525">
        <v>1</v>
      </c>
      <c r="H525" t="s">
        <v>2843</v>
      </c>
      <c r="I525">
        <v>1</v>
      </c>
      <c r="J525">
        <v>-3.7643689058441341</v>
      </c>
      <c r="K525">
        <v>123.30204897661667</v>
      </c>
      <c r="L525">
        <v>70.538774768379497</v>
      </c>
      <c r="M525">
        <v>-33.757758935166962</v>
      </c>
      <c r="N525">
        <v>151.41878811967541</v>
      </c>
      <c r="O525">
        <v>-14.754319664473872</v>
      </c>
      <c r="P525">
        <v>79.365382998232107</v>
      </c>
      <c r="Q525">
        <v>-22.422560732600829</v>
      </c>
      <c r="R525">
        <v>103.15987615987927</v>
      </c>
      <c r="S525">
        <v>1</v>
      </c>
      <c r="T525">
        <v>3</v>
      </c>
      <c r="U525" t="s">
        <v>2818</v>
      </c>
      <c r="W525">
        <f t="shared" si="348"/>
        <v>-2.7638923151110589E-2</v>
      </c>
      <c r="X525">
        <f t="shared" si="349"/>
        <v>0.64111939602149381</v>
      </c>
      <c r="Y525">
        <f t="shared" si="350"/>
        <v>-0.23352397279266615</v>
      </c>
      <c r="Z525">
        <f t="shared" si="351"/>
        <v>-0.24557244416175711</v>
      </c>
      <c r="AA525">
        <f t="shared" si="352"/>
        <v>1.6593819257225275</v>
      </c>
      <c r="AB525">
        <f t="shared" si="353"/>
        <v>-6.7444200102322438E-2</v>
      </c>
      <c r="AC525">
        <f t="shared" si="354"/>
        <v>0.54954038841540609</v>
      </c>
      <c r="AD525">
        <f t="shared" si="355"/>
        <v>-0.14484805481342802</v>
      </c>
      <c r="AE525">
        <f t="shared" si="356"/>
        <v>0.73410367098427942</v>
      </c>
      <c r="AF525">
        <f t="shared" si="357"/>
        <v>-0.5239687488631376</v>
      </c>
      <c r="AH525">
        <f t="shared" si="358"/>
        <v>2.3411490372592847</v>
      </c>
      <c r="AI525">
        <f t="shared" si="359"/>
        <v>10.393171846069334</v>
      </c>
      <c r="AJ525">
        <f t="shared" si="360"/>
        <v>0.91222812983857504</v>
      </c>
      <c r="AK525">
        <f t="shared" si="361"/>
        <v>0.91222812983857504</v>
      </c>
      <c r="AL525">
        <f t="shared" si="362"/>
        <v>-9.1865177821332661E-2</v>
      </c>
      <c r="AN525">
        <f>VLOOKUP(J525,counts!$W$8:$Z$13,4,FALSE)</f>
        <v>53</v>
      </c>
      <c r="AO525">
        <f>VLOOKUP(K525,counts!$W$17:$Z$23,4,FALSE)</f>
        <v>73</v>
      </c>
      <c r="AP525">
        <f>VLOOKUP(L525,counts!$W$27:$Z$33,4,FALSE)</f>
        <v>47</v>
      </c>
      <c r="AQ525">
        <f>VLOOKUP(M525,counts!$W$38:$Z$49,4,FALSE)</f>
        <v>47</v>
      </c>
      <c r="AR525">
        <f>VLOOKUP(N525,counts!$W$53:$Z$54,4,FALSE)</f>
        <v>102</v>
      </c>
      <c r="AS525">
        <f>VLOOKUP(O525,counts!$W$58:$Z$62,4,FALSE)</f>
        <v>52</v>
      </c>
      <c r="AT525">
        <f>VLOOKUP(P525,counts!$W$66:$Z$69,4,FALSE)</f>
        <v>70</v>
      </c>
      <c r="AU525">
        <f>VLOOKUP(Q525,counts!$W$73:$Z$75,4,FALSE)</f>
        <v>50</v>
      </c>
      <c r="AV525">
        <f>VLOOKUP(R525,counts!$W$79:$Z$81,4,FALSE)</f>
        <v>75</v>
      </c>
      <c r="AW525">
        <f t="shared" si="363"/>
        <v>569</v>
      </c>
      <c r="AX525">
        <f t="shared" si="364"/>
        <v>1</v>
      </c>
      <c r="AY525">
        <f t="shared" si="365"/>
        <v>3</v>
      </c>
      <c r="AZ525" t="str">
        <f t="shared" si="366"/>
        <v>Train</v>
      </c>
      <c r="BA525" t="str">
        <f t="shared" si="367"/>
        <v>0-17</v>
      </c>
      <c r="BB525" t="str">
        <f t="shared" si="368"/>
        <v>F, G, T</v>
      </c>
      <c r="BC525" t="str">
        <f t="shared" si="369"/>
        <v>41-100</v>
      </c>
      <c r="BD525" t="str">
        <f t="shared" si="370"/>
        <v>Blank</v>
      </c>
      <c r="BE525" t="str">
        <f t="shared" si="371"/>
        <v>female</v>
      </c>
      <c r="BF525">
        <f t="shared" si="372"/>
        <v>0</v>
      </c>
      <c r="BG525">
        <f t="shared" si="373"/>
        <v>1</v>
      </c>
      <c r="BH525" t="str">
        <f t="shared" si="374"/>
        <v>S, blank</v>
      </c>
      <c r="BI525">
        <f t="shared" si="375"/>
        <v>1</v>
      </c>
      <c r="BK525">
        <f t="shared" si="376"/>
        <v>-2.8350141766673408E-2</v>
      </c>
      <c r="BL525">
        <f t="shared" si="340"/>
        <v>0.62807202347308144</v>
      </c>
      <c r="BM525">
        <f t="shared" si="341"/>
        <v>0</v>
      </c>
      <c r="BN525">
        <f t="shared" si="342"/>
        <v>-0.24005469764357676</v>
      </c>
      <c r="BO525">
        <f t="shared" si="343"/>
        <v>1.608400077660413</v>
      </c>
      <c r="BP525">
        <f t="shared" si="344"/>
        <v>-6.3943938845999151E-2</v>
      </c>
      <c r="BQ525">
        <f t="shared" si="345"/>
        <v>0.44377010170938269</v>
      </c>
      <c r="BR525">
        <f t="shared" si="346"/>
        <v>-0.13196937436222192</v>
      </c>
      <c r="BS525">
        <f t="shared" si="347"/>
        <v>0.51509397558912873</v>
      </c>
      <c r="BT525">
        <f t="shared" si="377"/>
        <v>-0.52064632557427459</v>
      </c>
      <c r="BV525">
        <f t="shared" si="378"/>
        <v>2.2103717002392607</v>
      </c>
      <c r="BW525">
        <f t="shared" si="379"/>
        <v>9.1191053368012174</v>
      </c>
      <c r="BX525">
        <f t="shared" si="380"/>
        <v>0.90117703426179441</v>
      </c>
      <c r="BY525">
        <f t="shared" si="381"/>
        <v>0.90117703426179441</v>
      </c>
      <c r="BZ525">
        <f t="shared" si="382"/>
        <v>-0.10405355425764107</v>
      </c>
    </row>
    <row r="526" spans="1:78" x14ac:dyDescent="0.3">
      <c r="A526" t="s">
        <v>2820</v>
      </c>
      <c r="B526" t="s">
        <v>2823</v>
      </c>
      <c r="C526" t="s">
        <v>2826</v>
      </c>
      <c r="D526" t="s">
        <v>2839</v>
      </c>
      <c r="E526" t="s">
        <v>15</v>
      </c>
      <c r="F526">
        <v>1</v>
      </c>
      <c r="G526">
        <v>0</v>
      </c>
      <c r="H526" t="s">
        <v>44</v>
      </c>
      <c r="I526">
        <v>1</v>
      </c>
      <c r="J526">
        <v>-11.613432440426715</v>
      </c>
      <c r="K526">
        <v>123.30204897661667</v>
      </c>
      <c r="L526">
        <v>163.84855978743315</v>
      </c>
      <c r="M526">
        <v>40.634191658169868</v>
      </c>
      <c r="N526">
        <v>151.41878811967541</v>
      </c>
      <c r="O526">
        <v>48.695090775187893</v>
      </c>
      <c r="P526">
        <v>-22.013681658285037</v>
      </c>
      <c r="Q526">
        <v>72.444458573419169</v>
      </c>
      <c r="R526">
        <v>103.15987615987927</v>
      </c>
      <c r="S526">
        <v>1</v>
      </c>
      <c r="T526">
        <v>3</v>
      </c>
      <c r="U526" t="s">
        <v>2818</v>
      </c>
      <c r="W526">
        <f t="shared" si="348"/>
        <v>-8.5268679762827468E-2</v>
      </c>
      <c r="X526">
        <f t="shared" si="349"/>
        <v>0.64111939602149381</v>
      </c>
      <c r="Y526">
        <f t="shared" si="350"/>
        <v>-0.54243310496328723</v>
      </c>
      <c r="Z526">
        <f t="shared" si="351"/>
        <v>0.29559538538083652</v>
      </c>
      <c r="AA526">
        <f t="shared" si="352"/>
        <v>1.6593819257225275</v>
      </c>
      <c r="AB526">
        <f t="shared" si="353"/>
        <v>0.222592537028351</v>
      </c>
      <c r="AC526">
        <f t="shared" si="354"/>
        <v>-0.15242674717787899</v>
      </c>
      <c r="AD526">
        <f t="shared" si="355"/>
        <v>0.46798575022321215</v>
      </c>
      <c r="AE526">
        <f t="shared" si="356"/>
        <v>0.73410367098427942</v>
      </c>
      <c r="AF526">
        <f t="shared" si="357"/>
        <v>-0.5239687488631376</v>
      </c>
      <c r="AH526">
        <f t="shared" si="358"/>
        <v>2.7166813845935689</v>
      </c>
      <c r="AI526">
        <f t="shared" si="359"/>
        <v>15.130028093308777</v>
      </c>
      <c r="AJ526">
        <f t="shared" si="360"/>
        <v>0.93800382775434654</v>
      </c>
      <c r="AK526">
        <f t="shared" si="361"/>
        <v>0.93800382775434654</v>
      </c>
      <c r="AL526">
        <f t="shared" si="362"/>
        <v>-6.400124922267518E-2</v>
      </c>
      <c r="AN526">
        <f>VLOOKUP(J526,counts!$W$8:$Z$13,4,FALSE)</f>
        <v>52</v>
      </c>
      <c r="AO526">
        <f>VLOOKUP(K526,counts!$W$17:$Z$23,4,FALSE)</f>
        <v>73</v>
      </c>
      <c r="AP526">
        <f>VLOOKUP(L526,counts!$W$27:$Z$33,4,FALSE)</f>
        <v>38</v>
      </c>
      <c r="AQ526">
        <f>VLOOKUP(M526,counts!$W$38:$Z$49,4,FALSE)</f>
        <v>63</v>
      </c>
      <c r="AR526">
        <f>VLOOKUP(N526,counts!$W$53:$Z$54,4,FALSE)</f>
        <v>102</v>
      </c>
      <c r="AS526">
        <f>VLOOKUP(O526,counts!$W$58:$Z$62,4,FALSE)</f>
        <v>61</v>
      </c>
      <c r="AT526">
        <f>VLOOKUP(P526,counts!$W$66:$Z$69,4,FALSE)</f>
        <v>50</v>
      </c>
      <c r="AU526">
        <f>VLOOKUP(Q526,counts!$W$73:$Z$75,4,FALSE)</f>
        <v>68</v>
      </c>
      <c r="AV526">
        <f>VLOOKUP(R526,counts!$W$79:$Z$81,4,FALSE)</f>
        <v>75</v>
      </c>
      <c r="AW526">
        <f t="shared" si="363"/>
        <v>582</v>
      </c>
      <c r="AX526">
        <f t="shared" si="364"/>
        <v>1</v>
      </c>
      <c r="AY526">
        <f t="shared" si="365"/>
        <v>3</v>
      </c>
      <c r="AZ526" t="str">
        <f t="shared" si="366"/>
        <v>Train</v>
      </c>
      <c r="BA526" t="str">
        <f t="shared" si="367"/>
        <v>18-30</v>
      </c>
      <c r="BB526" t="str">
        <f t="shared" si="368"/>
        <v>F, G, T</v>
      </c>
      <c r="BC526" t="str">
        <f t="shared" si="369"/>
        <v>100+</v>
      </c>
      <c r="BD526" t="str">
        <f t="shared" si="370"/>
        <v>Others</v>
      </c>
      <c r="BE526" t="str">
        <f t="shared" si="371"/>
        <v>female</v>
      </c>
      <c r="BF526">
        <f t="shared" si="372"/>
        <v>1</v>
      </c>
      <c r="BG526">
        <f t="shared" si="373"/>
        <v>0</v>
      </c>
      <c r="BH526" t="str">
        <f t="shared" si="374"/>
        <v>C</v>
      </c>
      <c r="BI526">
        <f t="shared" si="375"/>
        <v>1</v>
      </c>
      <c r="BK526">
        <f t="shared" si="376"/>
        <v>-8.7462856143731463E-2</v>
      </c>
      <c r="BL526">
        <f t="shared" si="340"/>
        <v>0.62807202347308144</v>
      </c>
      <c r="BM526">
        <f t="shared" si="341"/>
        <v>0</v>
      </c>
      <c r="BN526">
        <f t="shared" si="342"/>
        <v>0.28895367761902863</v>
      </c>
      <c r="BO526">
        <f t="shared" si="343"/>
        <v>1.608400077660413</v>
      </c>
      <c r="BP526">
        <f t="shared" si="344"/>
        <v>0.21104029039891525</v>
      </c>
      <c r="BQ526">
        <f t="shared" si="345"/>
        <v>-0.12308910231949276</v>
      </c>
      <c r="BR526">
        <f t="shared" si="346"/>
        <v>0.42637636209158797</v>
      </c>
      <c r="BS526">
        <f t="shared" si="347"/>
        <v>0.51509397558912873</v>
      </c>
      <c r="BT526">
        <f t="shared" si="377"/>
        <v>-0.52064632557427459</v>
      </c>
      <c r="BV526">
        <f t="shared" si="378"/>
        <v>2.946738122794657</v>
      </c>
      <c r="BW526">
        <f t="shared" si="379"/>
        <v>19.043733985027579</v>
      </c>
      <c r="BX526">
        <f t="shared" si="380"/>
        <v>0.95010909640154939</v>
      </c>
      <c r="BY526">
        <f t="shared" si="381"/>
        <v>0.95010909640154939</v>
      </c>
      <c r="BZ526">
        <f t="shared" si="382"/>
        <v>-5.1178462663544914E-2</v>
      </c>
    </row>
    <row r="527" spans="1:78" x14ac:dyDescent="0.3">
      <c r="A527" t="s">
        <v>2812</v>
      </c>
      <c r="B527" t="s">
        <v>2823</v>
      </c>
      <c r="C527" t="s">
        <v>2849</v>
      </c>
      <c r="D527" t="s">
        <v>2833</v>
      </c>
      <c r="E527" t="s">
        <v>15</v>
      </c>
      <c r="F527">
        <v>2</v>
      </c>
      <c r="G527">
        <v>0</v>
      </c>
      <c r="H527" t="s">
        <v>2843</v>
      </c>
      <c r="I527">
        <v>1</v>
      </c>
      <c r="J527">
        <v>74.751267398446615</v>
      </c>
      <c r="K527">
        <v>123.30204897661667</v>
      </c>
      <c r="L527">
        <v>40.172297072540438</v>
      </c>
      <c r="M527">
        <v>57.761363718906857</v>
      </c>
      <c r="N527">
        <v>151.41878811967541</v>
      </c>
      <c r="O527">
        <v>47.533478806865013</v>
      </c>
      <c r="P527">
        <v>-22.013681658285037</v>
      </c>
      <c r="Q527">
        <v>-22.422560732600829</v>
      </c>
      <c r="R527">
        <v>103.15987615987927</v>
      </c>
      <c r="S527">
        <v>1</v>
      </c>
      <c r="T527">
        <v>3</v>
      </c>
      <c r="U527" t="s">
        <v>2818</v>
      </c>
      <c r="W527">
        <f t="shared" si="348"/>
        <v>0.54884220615739254</v>
      </c>
      <c r="X527">
        <f t="shared" si="349"/>
        <v>0.64111939602149381</v>
      </c>
      <c r="Y527">
        <f t="shared" si="350"/>
        <v>-0.13299344140000791</v>
      </c>
      <c r="Z527">
        <f t="shared" si="351"/>
        <v>0.42018782389584125</v>
      </c>
      <c r="AA527">
        <f t="shared" si="352"/>
        <v>1.6593819257225275</v>
      </c>
      <c r="AB527">
        <f t="shared" si="353"/>
        <v>0.21728263512745474</v>
      </c>
      <c r="AC527">
        <f t="shared" si="354"/>
        <v>-0.15242674717787899</v>
      </c>
      <c r="AD527">
        <f t="shared" si="355"/>
        <v>-0.14484805481342802</v>
      </c>
      <c r="AE527">
        <f t="shared" si="356"/>
        <v>0.73410367098427942</v>
      </c>
      <c r="AF527">
        <f t="shared" si="357"/>
        <v>-0.5239687488631376</v>
      </c>
      <c r="AH527">
        <f t="shared" si="358"/>
        <v>3.2666806656545364</v>
      </c>
      <c r="AI527">
        <f t="shared" si="359"/>
        <v>26.224147999575539</v>
      </c>
      <c r="AJ527">
        <f t="shared" si="360"/>
        <v>0.96326790465524981</v>
      </c>
      <c r="AK527">
        <f t="shared" si="361"/>
        <v>0.96326790465524981</v>
      </c>
      <c r="AL527">
        <f t="shared" si="362"/>
        <v>-3.742370789336482E-2</v>
      </c>
      <c r="AN527">
        <f>VLOOKUP(J527,counts!$W$8:$Z$13,4,FALSE)</f>
        <v>70</v>
      </c>
      <c r="AO527">
        <f>VLOOKUP(K527,counts!$W$17:$Z$23,4,FALSE)</f>
        <v>73</v>
      </c>
      <c r="AP527">
        <f>VLOOKUP(L527,counts!$W$27:$Z$33,4,FALSE)</f>
        <v>50</v>
      </c>
      <c r="AQ527">
        <f>VLOOKUP(M527,counts!$W$38:$Z$49,4,FALSE)</f>
        <v>66</v>
      </c>
      <c r="AR527">
        <f>VLOOKUP(N527,counts!$W$53:$Z$54,4,FALSE)</f>
        <v>102</v>
      </c>
      <c r="AS527">
        <f>VLOOKUP(O527,counts!$W$58:$Z$62,4,FALSE)</f>
        <v>60</v>
      </c>
      <c r="AT527">
        <f>VLOOKUP(P527,counts!$W$66:$Z$69,4,FALSE)</f>
        <v>50</v>
      </c>
      <c r="AU527">
        <f>VLOOKUP(Q527,counts!$W$73:$Z$75,4,FALSE)</f>
        <v>50</v>
      </c>
      <c r="AV527">
        <f>VLOOKUP(R527,counts!$W$79:$Z$81,4,FALSE)</f>
        <v>75</v>
      </c>
      <c r="AW527">
        <f t="shared" si="363"/>
        <v>596</v>
      </c>
      <c r="AX527">
        <f t="shared" si="364"/>
        <v>1</v>
      </c>
      <c r="AY527">
        <f t="shared" si="365"/>
        <v>3</v>
      </c>
      <c r="AZ527" t="str">
        <f t="shared" si="366"/>
        <v>Train</v>
      </c>
      <c r="BA527" t="str">
        <f t="shared" si="367"/>
        <v>51-60</v>
      </c>
      <c r="BB527" t="str">
        <f t="shared" si="368"/>
        <v>F, G, T</v>
      </c>
      <c r="BC527" t="str">
        <f t="shared" si="369"/>
        <v>21-30</v>
      </c>
      <c r="BD527" t="str">
        <f t="shared" si="370"/>
        <v>NY</v>
      </c>
      <c r="BE527" t="str">
        <f t="shared" si="371"/>
        <v>female</v>
      </c>
      <c r="BF527">
        <f t="shared" si="372"/>
        <v>2</v>
      </c>
      <c r="BG527">
        <f t="shared" si="373"/>
        <v>0</v>
      </c>
      <c r="BH527" t="str">
        <f t="shared" si="374"/>
        <v>S, blank</v>
      </c>
      <c r="BI527">
        <f t="shared" si="375"/>
        <v>1</v>
      </c>
      <c r="BK527">
        <f t="shared" si="376"/>
        <v>0.56296528873523233</v>
      </c>
      <c r="BL527">
        <f t="shared" si="340"/>
        <v>0.62807202347308144</v>
      </c>
      <c r="BM527">
        <f t="shared" si="341"/>
        <v>0</v>
      </c>
      <c r="BN527">
        <f t="shared" si="342"/>
        <v>0.41074665915035424</v>
      </c>
      <c r="BO527">
        <f t="shared" si="343"/>
        <v>1.608400077660413</v>
      </c>
      <c r="BP527">
        <f t="shared" si="344"/>
        <v>0.20600596510609481</v>
      </c>
      <c r="BQ527">
        <f t="shared" si="345"/>
        <v>-0.12308910231949276</v>
      </c>
      <c r="BR527">
        <f t="shared" si="346"/>
        <v>-0.13196937436222192</v>
      </c>
      <c r="BS527">
        <f t="shared" si="347"/>
        <v>0.51509397558912873</v>
      </c>
      <c r="BT527">
        <f t="shared" si="377"/>
        <v>-0.52064632557427459</v>
      </c>
      <c r="BV527">
        <f t="shared" si="378"/>
        <v>3.1555791874583159</v>
      </c>
      <c r="BW527">
        <f t="shared" si="379"/>
        <v>23.466624730889134</v>
      </c>
      <c r="BX527">
        <f t="shared" si="380"/>
        <v>0.95912799534062831</v>
      </c>
      <c r="BY527">
        <f t="shared" si="381"/>
        <v>0.95912799534062831</v>
      </c>
      <c r="BZ527">
        <f t="shared" si="382"/>
        <v>-4.173074549621849E-2</v>
      </c>
    </row>
    <row r="528" spans="1:78" x14ac:dyDescent="0.3">
      <c r="A528" t="s">
        <v>2810</v>
      </c>
      <c r="B528" t="s">
        <v>2823</v>
      </c>
      <c r="C528" t="s">
        <v>2851</v>
      </c>
      <c r="D528" t="s">
        <v>2839</v>
      </c>
      <c r="E528" t="s">
        <v>15</v>
      </c>
      <c r="F528">
        <v>0</v>
      </c>
      <c r="G528">
        <v>2</v>
      </c>
      <c r="H528" t="s">
        <v>2843</v>
      </c>
      <c r="I528">
        <v>1</v>
      </c>
      <c r="J528">
        <v>32.769878926258563</v>
      </c>
      <c r="K528">
        <v>123.30204897661667</v>
      </c>
      <c r="L528">
        <v>70.538774768379497</v>
      </c>
      <c r="M528">
        <v>40.634191658169868</v>
      </c>
      <c r="N528">
        <v>151.41878811967541</v>
      </c>
      <c r="O528">
        <v>-14.754319664473872</v>
      </c>
      <c r="P528">
        <v>75.609641767585757</v>
      </c>
      <c r="Q528">
        <v>-22.422560732600829</v>
      </c>
      <c r="R528">
        <v>103.15987615987927</v>
      </c>
      <c r="S528">
        <v>1</v>
      </c>
      <c r="T528">
        <v>3</v>
      </c>
      <c r="U528" t="s">
        <v>2818</v>
      </c>
      <c r="W528">
        <f t="shared" si="348"/>
        <v>0.24060451777399761</v>
      </c>
      <c r="X528">
        <f t="shared" si="349"/>
        <v>0.64111939602149381</v>
      </c>
      <c r="Y528">
        <f t="shared" si="350"/>
        <v>-0.23352397279266615</v>
      </c>
      <c r="Z528">
        <f t="shared" si="351"/>
        <v>0.29559538538083652</v>
      </c>
      <c r="AA528">
        <f t="shared" si="352"/>
        <v>1.6593819257225275</v>
      </c>
      <c r="AB528">
        <f t="shared" si="353"/>
        <v>-6.7444200102322438E-2</v>
      </c>
      <c r="AC528">
        <f t="shared" si="354"/>
        <v>0.5235349510734969</v>
      </c>
      <c r="AD528">
        <f t="shared" si="355"/>
        <v>-0.14484805481342802</v>
      </c>
      <c r="AE528">
        <f t="shared" si="356"/>
        <v>0.73410367098427942</v>
      </c>
      <c r="AF528">
        <f t="shared" si="357"/>
        <v>-0.5239687488631376</v>
      </c>
      <c r="AH528">
        <f t="shared" si="358"/>
        <v>3.1245548703850776</v>
      </c>
      <c r="AI528">
        <f t="shared" si="359"/>
        <v>22.749766244680611</v>
      </c>
      <c r="AJ528">
        <f t="shared" si="360"/>
        <v>0.95789432242416384</v>
      </c>
      <c r="AK528">
        <f t="shared" si="361"/>
        <v>0.95789432242416384</v>
      </c>
      <c r="AL528">
        <f t="shared" si="362"/>
        <v>-4.301781771789906E-2</v>
      </c>
      <c r="AN528">
        <f>VLOOKUP(J528,counts!$W$8:$Z$13,4,FALSE)</f>
        <v>61</v>
      </c>
      <c r="AO528">
        <f>VLOOKUP(K528,counts!$W$17:$Z$23,4,FALSE)</f>
        <v>73</v>
      </c>
      <c r="AP528">
        <f>VLOOKUP(L528,counts!$W$27:$Z$33,4,FALSE)</f>
        <v>47</v>
      </c>
      <c r="AQ528">
        <f>VLOOKUP(M528,counts!$W$38:$Z$49,4,FALSE)</f>
        <v>63</v>
      </c>
      <c r="AR528">
        <f>VLOOKUP(N528,counts!$W$53:$Z$54,4,FALSE)</f>
        <v>102</v>
      </c>
      <c r="AS528">
        <f>VLOOKUP(O528,counts!$W$58:$Z$62,4,FALSE)</f>
        <v>52</v>
      </c>
      <c r="AT528">
        <f>VLOOKUP(P528,counts!$W$66:$Z$69,4,FALSE)</f>
        <v>69</v>
      </c>
      <c r="AU528">
        <f>VLOOKUP(Q528,counts!$W$73:$Z$75,4,FALSE)</f>
        <v>50</v>
      </c>
      <c r="AV528">
        <f>VLOOKUP(R528,counts!$W$79:$Z$81,4,FALSE)</f>
        <v>75</v>
      </c>
      <c r="AW528">
        <f t="shared" si="363"/>
        <v>592</v>
      </c>
      <c r="AX528">
        <f t="shared" si="364"/>
        <v>1</v>
      </c>
      <c r="AY528">
        <f t="shared" si="365"/>
        <v>3</v>
      </c>
      <c r="AZ528" t="str">
        <f t="shared" si="366"/>
        <v>Train</v>
      </c>
      <c r="BA528" t="str">
        <f t="shared" si="367"/>
        <v>31-40</v>
      </c>
      <c r="BB528" t="str">
        <f t="shared" si="368"/>
        <v>F, G, T</v>
      </c>
      <c r="BC528" t="str">
        <f t="shared" si="369"/>
        <v>41-100</v>
      </c>
      <c r="BD528" t="str">
        <f t="shared" si="370"/>
        <v>Others</v>
      </c>
      <c r="BE528" t="str">
        <f t="shared" si="371"/>
        <v>female</v>
      </c>
      <c r="BF528">
        <f t="shared" si="372"/>
        <v>0</v>
      </c>
      <c r="BG528">
        <f t="shared" si="373"/>
        <v>2</v>
      </c>
      <c r="BH528" t="str">
        <f t="shared" si="374"/>
        <v>S, blank</v>
      </c>
      <c r="BI528">
        <f t="shared" si="375"/>
        <v>1</v>
      </c>
      <c r="BK528">
        <f t="shared" si="376"/>
        <v>0.24679587375027071</v>
      </c>
      <c r="BL528">
        <f t="shared" si="340"/>
        <v>0.62807202347308144</v>
      </c>
      <c r="BM528">
        <f t="shared" si="341"/>
        <v>0</v>
      </c>
      <c r="BN528">
        <f t="shared" si="342"/>
        <v>0.28895367761902863</v>
      </c>
      <c r="BO528">
        <f t="shared" si="343"/>
        <v>1.608400077660413</v>
      </c>
      <c r="BP528">
        <f t="shared" si="344"/>
        <v>-6.3943938845999151E-2</v>
      </c>
      <c r="BQ528">
        <f t="shared" si="345"/>
        <v>0.42276994263555601</v>
      </c>
      <c r="BR528">
        <f t="shared" si="346"/>
        <v>-0.13196937436222192</v>
      </c>
      <c r="BS528">
        <f t="shared" si="347"/>
        <v>0.51509397558912873</v>
      </c>
      <c r="BT528">
        <f t="shared" si="377"/>
        <v>-0.52064632557427459</v>
      </c>
      <c r="BV528">
        <f t="shared" si="378"/>
        <v>2.9935259319449834</v>
      </c>
      <c r="BW528">
        <f t="shared" si="379"/>
        <v>19.955921811471391</v>
      </c>
      <c r="BX528">
        <f t="shared" si="380"/>
        <v>0.95228079160647594</v>
      </c>
      <c r="BY528">
        <f t="shared" si="381"/>
        <v>0.95228079160647594</v>
      </c>
      <c r="BZ528">
        <f t="shared" si="382"/>
        <v>-4.8895338513259667E-2</v>
      </c>
    </row>
    <row r="529" spans="1:78" x14ac:dyDescent="0.3">
      <c r="A529" t="s">
        <v>2810</v>
      </c>
      <c r="B529" t="s">
        <v>2823</v>
      </c>
      <c r="C529" t="s">
        <v>2851</v>
      </c>
      <c r="D529" t="s">
        <v>2833</v>
      </c>
      <c r="E529" t="s">
        <v>20</v>
      </c>
      <c r="F529">
        <v>1</v>
      </c>
      <c r="G529">
        <v>0</v>
      </c>
      <c r="H529" t="s">
        <v>44</v>
      </c>
      <c r="I529">
        <v>1</v>
      </c>
      <c r="J529">
        <v>32.769878926258563</v>
      </c>
      <c r="K529">
        <v>123.30204897661667</v>
      </c>
      <c r="L529">
        <v>70.538774768379497</v>
      </c>
      <c r="M529">
        <v>57.761363718906857</v>
      </c>
      <c r="N529">
        <v>-108.67008854708662</v>
      </c>
      <c r="O529">
        <v>48.695090775187893</v>
      </c>
      <c r="P529">
        <v>-22.013681658285037</v>
      </c>
      <c r="Q529">
        <v>72.444458573419169</v>
      </c>
      <c r="R529">
        <v>103.15987615987927</v>
      </c>
      <c r="S529">
        <v>0</v>
      </c>
      <c r="T529">
        <v>3</v>
      </c>
      <c r="U529" t="s">
        <v>2818</v>
      </c>
      <c r="W529">
        <f t="shared" si="348"/>
        <v>0.24060451777399761</v>
      </c>
      <c r="X529">
        <f t="shared" si="349"/>
        <v>0.64111939602149381</v>
      </c>
      <c r="Y529">
        <f t="shared" si="350"/>
        <v>-0.23352397279266615</v>
      </c>
      <c r="Z529">
        <f t="shared" si="351"/>
        <v>0.42018782389584125</v>
      </c>
      <c r="AA529">
        <f t="shared" si="352"/>
        <v>-1.1909036060913412</v>
      </c>
      <c r="AB529">
        <f t="shared" si="353"/>
        <v>0.222592537028351</v>
      </c>
      <c r="AC529">
        <f t="shared" si="354"/>
        <v>-0.15242674717787899</v>
      </c>
      <c r="AD529">
        <f t="shared" si="355"/>
        <v>0.46798575022321215</v>
      </c>
      <c r="AE529">
        <f t="shared" si="356"/>
        <v>0.73410367098427942</v>
      </c>
      <c r="AF529">
        <f t="shared" si="357"/>
        <v>-0.5239687488631376</v>
      </c>
      <c r="AH529">
        <f t="shared" si="358"/>
        <v>0.62577062100215131</v>
      </c>
      <c r="AI529">
        <f t="shared" si="359"/>
        <v>1.8696862218819448</v>
      </c>
      <c r="AJ529">
        <f t="shared" si="360"/>
        <v>0.65152984588531138</v>
      </c>
      <c r="AK529">
        <f t="shared" si="361"/>
        <v>0.34847015411468862</v>
      </c>
      <c r="AL529">
        <f t="shared" si="362"/>
        <v>-1.0542026934398079</v>
      </c>
      <c r="AN529">
        <f>VLOOKUP(J529,counts!$W$8:$Z$13,4,FALSE)</f>
        <v>61</v>
      </c>
      <c r="AO529">
        <f>VLOOKUP(K529,counts!$W$17:$Z$23,4,FALSE)</f>
        <v>73</v>
      </c>
      <c r="AP529">
        <f>VLOOKUP(L529,counts!$W$27:$Z$33,4,FALSE)</f>
        <v>47</v>
      </c>
      <c r="AQ529">
        <f>VLOOKUP(M529,counts!$W$38:$Z$49,4,FALSE)</f>
        <v>66</v>
      </c>
      <c r="AR529">
        <f>VLOOKUP(N529,counts!$W$53:$Z$54,4,FALSE)</f>
        <v>20</v>
      </c>
      <c r="AS529">
        <f>VLOOKUP(O529,counts!$W$58:$Z$62,4,FALSE)</f>
        <v>61</v>
      </c>
      <c r="AT529">
        <f>VLOOKUP(P529,counts!$W$66:$Z$69,4,FALSE)</f>
        <v>50</v>
      </c>
      <c r="AU529">
        <f>VLOOKUP(Q529,counts!$W$73:$Z$75,4,FALSE)</f>
        <v>68</v>
      </c>
      <c r="AV529">
        <f>VLOOKUP(R529,counts!$W$79:$Z$81,4,FALSE)</f>
        <v>75</v>
      </c>
      <c r="AW529">
        <f t="shared" si="363"/>
        <v>521</v>
      </c>
      <c r="AX529">
        <f t="shared" si="364"/>
        <v>0</v>
      </c>
      <c r="AY529">
        <f t="shared" si="365"/>
        <v>3</v>
      </c>
      <c r="AZ529" t="str">
        <f t="shared" si="366"/>
        <v>Train</v>
      </c>
      <c r="BA529" t="str">
        <f t="shared" si="367"/>
        <v>31-40</v>
      </c>
      <c r="BB529" t="str">
        <f t="shared" si="368"/>
        <v>F, G, T</v>
      </c>
      <c r="BC529" t="str">
        <f t="shared" si="369"/>
        <v>41-100</v>
      </c>
      <c r="BD529" t="str">
        <f t="shared" si="370"/>
        <v>NY</v>
      </c>
      <c r="BE529" t="str">
        <f t="shared" si="371"/>
        <v>male</v>
      </c>
      <c r="BF529">
        <f t="shared" si="372"/>
        <v>1</v>
      </c>
      <c r="BG529">
        <f t="shared" si="373"/>
        <v>0</v>
      </c>
      <c r="BH529" t="str">
        <f t="shared" si="374"/>
        <v>C</v>
      </c>
      <c r="BI529">
        <f t="shared" si="375"/>
        <v>1</v>
      </c>
      <c r="BK529">
        <f t="shared" si="376"/>
        <v>0.24679587375027071</v>
      </c>
      <c r="BL529">
        <f t="shared" si="340"/>
        <v>0.62807202347308144</v>
      </c>
      <c r="BM529">
        <f t="shared" si="341"/>
        <v>0</v>
      </c>
      <c r="BN529">
        <f t="shared" si="342"/>
        <v>0.41074665915035424</v>
      </c>
      <c r="BO529">
        <f t="shared" si="343"/>
        <v>-1.1543150029727813</v>
      </c>
      <c r="BP529">
        <f t="shared" si="344"/>
        <v>0.21104029039891525</v>
      </c>
      <c r="BQ529">
        <f t="shared" si="345"/>
        <v>-0.12308910231949276</v>
      </c>
      <c r="BR529">
        <f t="shared" si="346"/>
        <v>0.42637636209158797</v>
      </c>
      <c r="BS529">
        <f t="shared" si="347"/>
        <v>0.51509397558912873</v>
      </c>
      <c r="BT529">
        <f t="shared" si="377"/>
        <v>-0.52064632557427459</v>
      </c>
      <c r="BV529">
        <f t="shared" si="378"/>
        <v>0.64007475358678989</v>
      </c>
      <c r="BW529">
        <f t="shared" si="379"/>
        <v>1.896622653351951</v>
      </c>
      <c r="BX529">
        <f t="shared" si="380"/>
        <v>0.65477035856126886</v>
      </c>
      <c r="BY529">
        <f t="shared" si="381"/>
        <v>0.34522964143873114</v>
      </c>
      <c r="BZ529">
        <f t="shared" si="382"/>
        <v>-1.0635454560237714</v>
      </c>
    </row>
    <row r="530" spans="1:78" x14ac:dyDescent="0.3">
      <c r="A530" t="s">
        <v>2812</v>
      </c>
      <c r="B530" t="s">
        <v>2823</v>
      </c>
      <c r="C530" t="s">
        <v>2849</v>
      </c>
      <c r="D530" t="s">
        <v>2838</v>
      </c>
      <c r="E530" t="s">
        <v>20</v>
      </c>
      <c r="F530">
        <v>0</v>
      </c>
      <c r="G530">
        <v>0</v>
      </c>
      <c r="H530" t="s">
        <v>2843</v>
      </c>
      <c r="I530">
        <v>1</v>
      </c>
      <c r="J530">
        <v>74.751267398446615</v>
      </c>
      <c r="K530">
        <v>123.30204897661667</v>
      </c>
      <c r="L530">
        <v>40.172297072540438</v>
      </c>
      <c r="M530">
        <v>-33.757758935166962</v>
      </c>
      <c r="N530">
        <v>-108.67008854708662</v>
      </c>
      <c r="O530">
        <v>-14.754319664473872</v>
      </c>
      <c r="P530">
        <v>-22.013681658285037</v>
      </c>
      <c r="Q530">
        <v>-22.422560732600829</v>
      </c>
      <c r="R530">
        <v>103.15987615987927</v>
      </c>
      <c r="S530">
        <v>1</v>
      </c>
      <c r="T530">
        <v>3</v>
      </c>
      <c r="U530" t="s">
        <v>2818</v>
      </c>
      <c r="W530">
        <f t="shared" si="348"/>
        <v>0.54884220615739254</v>
      </c>
      <c r="X530">
        <f t="shared" si="349"/>
        <v>0.64111939602149381</v>
      </c>
      <c r="Y530">
        <f t="shared" si="350"/>
        <v>-0.13299344140000791</v>
      </c>
      <c r="Z530">
        <f t="shared" si="351"/>
        <v>-0.24557244416175711</v>
      </c>
      <c r="AA530">
        <f t="shared" si="352"/>
        <v>-1.1909036060913412</v>
      </c>
      <c r="AB530">
        <f t="shared" si="353"/>
        <v>-6.7444200102322438E-2</v>
      </c>
      <c r="AC530">
        <f t="shared" si="354"/>
        <v>-0.15242674717787899</v>
      </c>
      <c r="AD530">
        <f t="shared" si="355"/>
        <v>-0.14484805481342802</v>
      </c>
      <c r="AE530">
        <f t="shared" si="356"/>
        <v>0.73410367098427942</v>
      </c>
      <c r="AF530">
        <f t="shared" si="357"/>
        <v>-0.5239687488631376</v>
      </c>
      <c r="AH530">
        <f t="shared" si="358"/>
        <v>-0.53409196944670723</v>
      </c>
      <c r="AI530">
        <f t="shared" si="359"/>
        <v>0.58620133727533874</v>
      </c>
      <c r="AJ530">
        <f t="shared" si="360"/>
        <v>0.36956300786019558</v>
      </c>
      <c r="AK530">
        <f t="shared" si="361"/>
        <v>0.36956300786019558</v>
      </c>
      <c r="AL530">
        <f t="shared" si="362"/>
        <v>-0.99543403118198714</v>
      </c>
      <c r="AN530">
        <f>VLOOKUP(J530,counts!$W$8:$Z$13,4,FALSE)</f>
        <v>70</v>
      </c>
      <c r="AO530">
        <f>VLOOKUP(K530,counts!$W$17:$Z$23,4,FALSE)</f>
        <v>73</v>
      </c>
      <c r="AP530">
        <f>VLOOKUP(L530,counts!$W$27:$Z$33,4,FALSE)</f>
        <v>50</v>
      </c>
      <c r="AQ530">
        <f>VLOOKUP(M530,counts!$W$38:$Z$49,4,FALSE)</f>
        <v>47</v>
      </c>
      <c r="AR530">
        <f>VLOOKUP(N530,counts!$W$53:$Z$54,4,FALSE)</f>
        <v>20</v>
      </c>
      <c r="AS530">
        <f>VLOOKUP(O530,counts!$W$58:$Z$62,4,FALSE)</f>
        <v>52</v>
      </c>
      <c r="AT530">
        <f>VLOOKUP(P530,counts!$W$66:$Z$69,4,FALSE)</f>
        <v>50</v>
      </c>
      <c r="AU530">
        <f>VLOOKUP(Q530,counts!$W$73:$Z$75,4,FALSE)</f>
        <v>50</v>
      </c>
      <c r="AV530">
        <f>VLOOKUP(R530,counts!$W$79:$Z$81,4,FALSE)</f>
        <v>75</v>
      </c>
      <c r="AW530">
        <f t="shared" si="363"/>
        <v>487</v>
      </c>
      <c r="AX530">
        <f t="shared" si="364"/>
        <v>1</v>
      </c>
      <c r="AY530">
        <f t="shared" si="365"/>
        <v>3</v>
      </c>
      <c r="AZ530" t="str">
        <f t="shared" si="366"/>
        <v>Train</v>
      </c>
      <c r="BA530" t="str">
        <f t="shared" si="367"/>
        <v>51-60</v>
      </c>
      <c r="BB530" t="str">
        <f t="shared" si="368"/>
        <v>F, G, T</v>
      </c>
      <c r="BC530" t="str">
        <f t="shared" si="369"/>
        <v>21-30</v>
      </c>
      <c r="BD530" t="str">
        <f t="shared" si="370"/>
        <v>Blank</v>
      </c>
      <c r="BE530" t="str">
        <f t="shared" si="371"/>
        <v>male</v>
      </c>
      <c r="BF530">
        <f t="shared" si="372"/>
        <v>0</v>
      </c>
      <c r="BG530">
        <f t="shared" si="373"/>
        <v>0</v>
      </c>
      <c r="BH530" t="str">
        <f t="shared" si="374"/>
        <v>S, blank</v>
      </c>
      <c r="BI530">
        <f t="shared" si="375"/>
        <v>1</v>
      </c>
      <c r="BK530">
        <f t="shared" si="376"/>
        <v>0.56296528873523233</v>
      </c>
      <c r="BL530">
        <f t="shared" si="340"/>
        <v>0.62807202347308144</v>
      </c>
      <c r="BM530">
        <f t="shared" si="341"/>
        <v>0</v>
      </c>
      <c r="BN530">
        <f t="shared" si="342"/>
        <v>-0.24005469764357676</v>
      </c>
      <c r="BO530">
        <f t="shared" si="343"/>
        <v>-1.1543150029727813</v>
      </c>
      <c r="BP530">
        <f t="shared" si="344"/>
        <v>-6.3943938845999151E-2</v>
      </c>
      <c r="BQ530">
        <f t="shared" si="345"/>
        <v>-0.12308910231949276</v>
      </c>
      <c r="BR530">
        <f t="shared" si="346"/>
        <v>-0.13196937436222192</v>
      </c>
      <c r="BS530">
        <f t="shared" si="347"/>
        <v>0.51509397558912873</v>
      </c>
      <c r="BT530">
        <f t="shared" si="377"/>
        <v>-0.52064632557427459</v>
      </c>
      <c r="BV530">
        <f t="shared" si="378"/>
        <v>-0.52788715392090402</v>
      </c>
      <c r="BW530">
        <f t="shared" si="379"/>
        <v>0.58984991610763504</v>
      </c>
      <c r="BX530">
        <f t="shared" si="380"/>
        <v>0.37100981050572407</v>
      </c>
      <c r="BY530">
        <f t="shared" si="381"/>
        <v>0.37100981050572407</v>
      </c>
      <c r="BZ530">
        <f t="shared" si="382"/>
        <v>-0.99152677331266759</v>
      </c>
    </row>
    <row r="531" spans="1:78" x14ac:dyDescent="0.3">
      <c r="A531" t="s">
        <v>2810</v>
      </c>
      <c r="B531" t="s">
        <v>2823</v>
      </c>
      <c r="C531" t="s">
        <v>2851</v>
      </c>
      <c r="D531" t="s">
        <v>2839</v>
      </c>
      <c r="E531" t="s">
        <v>20</v>
      </c>
      <c r="F531">
        <v>1</v>
      </c>
      <c r="G531">
        <v>0</v>
      </c>
      <c r="H531" t="s">
        <v>2843</v>
      </c>
      <c r="I531">
        <v>1</v>
      </c>
      <c r="J531">
        <v>32.769878926258563</v>
      </c>
      <c r="K531">
        <v>123.30204897661667</v>
      </c>
      <c r="L531">
        <v>70.538774768379497</v>
      </c>
      <c r="M531">
        <v>40.634191658169868</v>
      </c>
      <c r="N531">
        <v>-108.67008854708662</v>
      </c>
      <c r="O531">
        <v>48.695090775187893</v>
      </c>
      <c r="P531">
        <v>-22.013681658285037</v>
      </c>
      <c r="Q531">
        <v>-22.422560732600829</v>
      </c>
      <c r="R531">
        <v>103.15987615987927</v>
      </c>
      <c r="S531">
        <v>1</v>
      </c>
      <c r="T531">
        <v>3</v>
      </c>
      <c r="U531" t="s">
        <v>2818</v>
      </c>
      <c r="W531">
        <f t="shared" si="348"/>
        <v>0.24060451777399761</v>
      </c>
      <c r="X531">
        <f t="shared" si="349"/>
        <v>0.64111939602149381</v>
      </c>
      <c r="Y531">
        <f t="shared" si="350"/>
        <v>-0.23352397279266615</v>
      </c>
      <c r="Z531">
        <f t="shared" si="351"/>
        <v>0.29559538538083652</v>
      </c>
      <c r="AA531">
        <f t="shared" si="352"/>
        <v>-1.1909036060913412</v>
      </c>
      <c r="AB531">
        <f t="shared" si="353"/>
        <v>0.222592537028351</v>
      </c>
      <c r="AC531">
        <f t="shared" si="354"/>
        <v>-0.15242674717787899</v>
      </c>
      <c r="AD531">
        <f t="shared" si="355"/>
        <v>-0.14484805481342802</v>
      </c>
      <c r="AE531">
        <f t="shared" si="356"/>
        <v>0.73410367098427942</v>
      </c>
      <c r="AF531">
        <f t="shared" si="357"/>
        <v>-0.5239687488631376</v>
      </c>
      <c r="AH531">
        <f t="shared" si="358"/>
        <v>-0.11165562254949357</v>
      </c>
      <c r="AI531">
        <f t="shared" si="359"/>
        <v>0.89435219920344111</v>
      </c>
      <c r="AJ531">
        <f t="shared" si="360"/>
        <v>0.47211505842446222</v>
      </c>
      <c r="AK531">
        <f t="shared" si="361"/>
        <v>0.47211505842446222</v>
      </c>
      <c r="AL531">
        <f t="shared" si="362"/>
        <v>-0.7505325552546992</v>
      </c>
      <c r="AN531">
        <f>VLOOKUP(J531,counts!$W$8:$Z$13,4,FALSE)</f>
        <v>61</v>
      </c>
      <c r="AO531">
        <f>VLOOKUP(K531,counts!$W$17:$Z$23,4,FALSE)</f>
        <v>73</v>
      </c>
      <c r="AP531">
        <f>VLOOKUP(L531,counts!$W$27:$Z$33,4,FALSE)</f>
        <v>47</v>
      </c>
      <c r="AQ531">
        <f>VLOOKUP(M531,counts!$W$38:$Z$49,4,FALSE)</f>
        <v>63</v>
      </c>
      <c r="AR531">
        <f>VLOOKUP(N531,counts!$W$53:$Z$54,4,FALSE)</f>
        <v>20</v>
      </c>
      <c r="AS531">
        <f>VLOOKUP(O531,counts!$W$58:$Z$62,4,FALSE)</f>
        <v>61</v>
      </c>
      <c r="AT531">
        <f>VLOOKUP(P531,counts!$W$66:$Z$69,4,FALSE)</f>
        <v>50</v>
      </c>
      <c r="AU531">
        <f>VLOOKUP(Q531,counts!$W$73:$Z$75,4,FALSE)</f>
        <v>50</v>
      </c>
      <c r="AV531">
        <f>VLOOKUP(R531,counts!$W$79:$Z$81,4,FALSE)</f>
        <v>75</v>
      </c>
      <c r="AW531">
        <f t="shared" si="363"/>
        <v>500</v>
      </c>
      <c r="AX531">
        <f t="shared" si="364"/>
        <v>1</v>
      </c>
      <c r="AY531">
        <f t="shared" si="365"/>
        <v>3</v>
      </c>
      <c r="AZ531" t="str">
        <f t="shared" si="366"/>
        <v>Train</v>
      </c>
      <c r="BA531" t="str">
        <f t="shared" si="367"/>
        <v>31-40</v>
      </c>
      <c r="BB531" t="str">
        <f t="shared" si="368"/>
        <v>F, G, T</v>
      </c>
      <c r="BC531" t="str">
        <f t="shared" si="369"/>
        <v>41-100</v>
      </c>
      <c r="BD531" t="str">
        <f t="shared" si="370"/>
        <v>Others</v>
      </c>
      <c r="BE531" t="str">
        <f t="shared" si="371"/>
        <v>male</v>
      </c>
      <c r="BF531">
        <f t="shared" si="372"/>
        <v>1</v>
      </c>
      <c r="BG531">
        <f t="shared" si="373"/>
        <v>0</v>
      </c>
      <c r="BH531" t="str">
        <f t="shared" si="374"/>
        <v>S, blank</v>
      </c>
      <c r="BI531">
        <f t="shared" si="375"/>
        <v>1</v>
      </c>
      <c r="BK531">
        <f t="shared" si="376"/>
        <v>0.24679587375027071</v>
      </c>
      <c r="BL531">
        <f t="shared" si="340"/>
        <v>0.62807202347308144</v>
      </c>
      <c r="BM531">
        <f t="shared" si="341"/>
        <v>0</v>
      </c>
      <c r="BN531">
        <f t="shared" si="342"/>
        <v>0.28895367761902863</v>
      </c>
      <c r="BO531">
        <f t="shared" si="343"/>
        <v>-1.1543150029727813</v>
      </c>
      <c r="BP531">
        <f t="shared" si="344"/>
        <v>0.21104029039891525</v>
      </c>
      <c r="BQ531">
        <f t="shared" si="345"/>
        <v>-0.12308910231949276</v>
      </c>
      <c r="BR531">
        <f t="shared" si="346"/>
        <v>-0.13196937436222192</v>
      </c>
      <c r="BS531">
        <f t="shared" si="347"/>
        <v>0.51509397558912873</v>
      </c>
      <c r="BT531">
        <f t="shared" si="377"/>
        <v>-0.52064632557427459</v>
      </c>
      <c r="BV531">
        <f t="shared" si="378"/>
        <v>-4.0063964398345808E-2</v>
      </c>
      <c r="BW531">
        <f t="shared" si="379"/>
        <v>0.96072798479937715</v>
      </c>
      <c r="BX531">
        <f t="shared" si="380"/>
        <v>0.48998534842541119</v>
      </c>
      <c r="BY531">
        <f t="shared" si="381"/>
        <v>0.48998534842541119</v>
      </c>
      <c r="BZ531">
        <f t="shared" si="382"/>
        <v>-0.71337978949714398</v>
      </c>
    </row>
    <row r="532" spans="1:78" x14ac:dyDescent="0.3">
      <c r="A532" t="s">
        <v>2811</v>
      </c>
      <c r="B532" t="s">
        <v>2823</v>
      </c>
      <c r="C532" t="s">
        <v>2826</v>
      </c>
      <c r="D532" t="s">
        <v>2839</v>
      </c>
      <c r="E532" t="s">
        <v>20</v>
      </c>
      <c r="F532">
        <v>1</v>
      </c>
      <c r="G532">
        <v>0</v>
      </c>
      <c r="H532" t="s">
        <v>44</v>
      </c>
      <c r="I532">
        <v>1</v>
      </c>
      <c r="J532">
        <v>-13.385578549662212</v>
      </c>
      <c r="K532">
        <v>123.30204897661667</v>
      </c>
      <c r="L532">
        <v>163.84855978743315</v>
      </c>
      <c r="M532">
        <v>40.634191658169868</v>
      </c>
      <c r="N532">
        <v>-108.67008854708662</v>
      </c>
      <c r="O532">
        <v>48.695090775187893</v>
      </c>
      <c r="P532">
        <v>-22.013681658285037</v>
      </c>
      <c r="Q532">
        <v>72.444458573419169</v>
      </c>
      <c r="R532">
        <v>103.15987615987927</v>
      </c>
      <c r="S532">
        <v>0</v>
      </c>
      <c r="T532">
        <v>3</v>
      </c>
      <c r="U532" t="s">
        <v>2818</v>
      </c>
      <c r="W532">
        <f t="shared" si="348"/>
        <v>-9.8280212731782335E-2</v>
      </c>
      <c r="X532">
        <f t="shared" si="349"/>
        <v>0.64111939602149381</v>
      </c>
      <c r="Y532">
        <f t="shared" si="350"/>
        <v>-0.54243310496328723</v>
      </c>
      <c r="Z532">
        <f t="shared" si="351"/>
        <v>0.29559538538083652</v>
      </c>
      <c r="AA532">
        <f t="shared" si="352"/>
        <v>-1.1909036060913412</v>
      </c>
      <c r="AB532">
        <f t="shared" si="353"/>
        <v>0.222592537028351</v>
      </c>
      <c r="AC532">
        <f t="shared" si="354"/>
        <v>-0.15242674717787899</v>
      </c>
      <c r="AD532">
        <f t="shared" si="355"/>
        <v>0.46798575022321215</v>
      </c>
      <c r="AE532">
        <f t="shared" si="356"/>
        <v>0.73410367098427942</v>
      </c>
      <c r="AF532">
        <f t="shared" si="357"/>
        <v>-0.5239687488631376</v>
      </c>
      <c r="AH532">
        <f t="shared" si="358"/>
        <v>-0.14661568018925436</v>
      </c>
      <c r="AI532">
        <f t="shared" si="359"/>
        <v>0.86362582215750749</v>
      </c>
      <c r="AJ532">
        <f t="shared" si="360"/>
        <v>0.46341159898594531</v>
      </c>
      <c r="AK532">
        <f t="shared" si="361"/>
        <v>0.53658840101405469</v>
      </c>
      <c r="AL532">
        <f t="shared" si="362"/>
        <v>-0.62252395692670581</v>
      </c>
      <c r="AN532">
        <f>VLOOKUP(J532,counts!$W$8:$Z$13,4,FALSE)</f>
        <v>51</v>
      </c>
      <c r="AO532">
        <f>VLOOKUP(K532,counts!$W$17:$Z$23,4,FALSE)</f>
        <v>73</v>
      </c>
      <c r="AP532">
        <f>VLOOKUP(L532,counts!$W$27:$Z$33,4,FALSE)</f>
        <v>38</v>
      </c>
      <c r="AQ532">
        <f>VLOOKUP(M532,counts!$W$38:$Z$49,4,FALSE)</f>
        <v>63</v>
      </c>
      <c r="AR532">
        <f>VLOOKUP(N532,counts!$W$53:$Z$54,4,FALSE)</f>
        <v>20</v>
      </c>
      <c r="AS532">
        <f>VLOOKUP(O532,counts!$W$58:$Z$62,4,FALSE)</f>
        <v>61</v>
      </c>
      <c r="AT532">
        <f>VLOOKUP(P532,counts!$W$66:$Z$69,4,FALSE)</f>
        <v>50</v>
      </c>
      <c r="AU532">
        <f>VLOOKUP(Q532,counts!$W$73:$Z$75,4,FALSE)</f>
        <v>68</v>
      </c>
      <c r="AV532">
        <f>VLOOKUP(R532,counts!$W$79:$Z$81,4,FALSE)</f>
        <v>75</v>
      </c>
      <c r="AW532">
        <f t="shared" si="363"/>
        <v>499</v>
      </c>
      <c r="AX532">
        <f t="shared" si="364"/>
        <v>0</v>
      </c>
      <c r="AY532">
        <f t="shared" si="365"/>
        <v>3</v>
      </c>
      <c r="AZ532" t="str">
        <f t="shared" si="366"/>
        <v>Train</v>
      </c>
      <c r="BA532" t="str">
        <f t="shared" si="367"/>
        <v>41-50</v>
      </c>
      <c r="BB532" t="str">
        <f t="shared" si="368"/>
        <v>F, G, T</v>
      </c>
      <c r="BC532" t="str">
        <f t="shared" si="369"/>
        <v>100+</v>
      </c>
      <c r="BD532" t="str">
        <f t="shared" si="370"/>
        <v>Others</v>
      </c>
      <c r="BE532" t="str">
        <f t="shared" si="371"/>
        <v>male</v>
      </c>
      <c r="BF532">
        <f t="shared" si="372"/>
        <v>1</v>
      </c>
      <c r="BG532">
        <f t="shared" si="373"/>
        <v>0</v>
      </c>
      <c r="BH532" t="str">
        <f t="shared" si="374"/>
        <v>C</v>
      </c>
      <c r="BI532">
        <f t="shared" si="375"/>
        <v>1</v>
      </c>
      <c r="BK532">
        <f t="shared" si="376"/>
        <v>-0.10080920839685074</v>
      </c>
      <c r="BL532">
        <f t="shared" si="340"/>
        <v>0.62807202347308144</v>
      </c>
      <c r="BM532">
        <f t="shared" si="341"/>
        <v>0</v>
      </c>
      <c r="BN532">
        <f t="shared" si="342"/>
        <v>0.28895367761902863</v>
      </c>
      <c r="BO532">
        <f t="shared" si="343"/>
        <v>-1.1543150029727813</v>
      </c>
      <c r="BP532">
        <f t="shared" si="344"/>
        <v>0.21104029039891525</v>
      </c>
      <c r="BQ532">
        <f t="shared" si="345"/>
        <v>-0.12308910231949276</v>
      </c>
      <c r="BR532">
        <f t="shared" si="346"/>
        <v>0.42637636209158797</v>
      </c>
      <c r="BS532">
        <f t="shared" si="347"/>
        <v>0.51509397558912873</v>
      </c>
      <c r="BT532">
        <f t="shared" si="377"/>
        <v>-0.52064632557427459</v>
      </c>
      <c r="BV532">
        <f t="shared" si="378"/>
        <v>0.1706766899083425</v>
      </c>
      <c r="BW532">
        <f t="shared" si="379"/>
        <v>1.1861072065938045</v>
      </c>
      <c r="BX532">
        <f t="shared" si="380"/>
        <v>0.54256589201857586</v>
      </c>
      <c r="BY532">
        <f t="shared" si="381"/>
        <v>0.45743410798142414</v>
      </c>
      <c r="BZ532">
        <f t="shared" si="382"/>
        <v>-0.78212243090945144</v>
      </c>
    </row>
    <row r="533" spans="1:78" x14ac:dyDescent="0.3">
      <c r="A533" t="s">
        <v>2820</v>
      </c>
      <c r="B533" t="s">
        <v>2823</v>
      </c>
      <c r="C533" t="s">
        <v>2826</v>
      </c>
      <c r="D533" t="s">
        <v>2837</v>
      </c>
      <c r="E533" t="s">
        <v>15</v>
      </c>
      <c r="F533">
        <v>1</v>
      </c>
      <c r="G533">
        <v>1</v>
      </c>
      <c r="H533" t="s">
        <v>44</v>
      </c>
      <c r="I533">
        <v>1</v>
      </c>
      <c r="J533">
        <v>-11.613432440426715</v>
      </c>
      <c r="K533">
        <v>123.30204897661667</v>
      </c>
      <c r="L533">
        <v>163.84855978743315</v>
      </c>
      <c r="M533">
        <v>123.30204897661667</v>
      </c>
      <c r="N533">
        <v>151.41878811967541</v>
      </c>
      <c r="O533">
        <v>48.695090775187893</v>
      </c>
      <c r="P533">
        <v>79.365382998232107</v>
      </c>
      <c r="Q533">
        <v>72.444458573419169</v>
      </c>
      <c r="R533">
        <v>103.15987615987927</v>
      </c>
      <c r="S533">
        <v>1</v>
      </c>
      <c r="T533">
        <v>3</v>
      </c>
      <c r="U533" t="s">
        <v>2818</v>
      </c>
      <c r="W533">
        <f t="shared" si="348"/>
        <v>-8.5268679762827468E-2</v>
      </c>
      <c r="X533">
        <f t="shared" si="349"/>
        <v>0.64111939602149381</v>
      </c>
      <c r="Y533">
        <f t="shared" si="350"/>
        <v>-0.54243310496328723</v>
      </c>
      <c r="Z533">
        <f t="shared" si="351"/>
        <v>0.89696669721155109</v>
      </c>
      <c r="AA533">
        <f t="shared" si="352"/>
        <v>1.6593819257225275</v>
      </c>
      <c r="AB533">
        <f t="shared" si="353"/>
        <v>0.222592537028351</v>
      </c>
      <c r="AC533">
        <f t="shared" si="354"/>
        <v>0.54954038841540609</v>
      </c>
      <c r="AD533">
        <f t="shared" si="355"/>
        <v>0.46798575022321215</v>
      </c>
      <c r="AE533">
        <f t="shared" si="356"/>
        <v>0.73410367098427942</v>
      </c>
      <c r="AF533">
        <f t="shared" si="357"/>
        <v>-0.5239687488631376</v>
      </c>
      <c r="AH533">
        <f t="shared" si="358"/>
        <v>4.0200198320175682</v>
      </c>
      <c r="AI533">
        <f t="shared" si="359"/>
        <v>55.702210503058879</v>
      </c>
      <c r="AJ533">
        <f t="shared" si="360"/>
        <v>0.98236400325264117</v>
      </c>
      <c r="AK533">
        <f t="shared" si="361"/>
        <v>0.98236400325264117</v>
      </c>
      <c r="AL533">
        <f t="shared" si="362"/>
        <v>-1.7793363900807154E-2</v>
      </c>
      <c r="AN533">
        <f>VLOOKUP(J533,counts!$W$8:$Z$13,4,FALSE)</f>
        <v>52</v>
      </c>
      <c r="AO533">
        <f>VLOOKUP(K533,counts!$W$17:$Z$23,4,FALSE)</f>
        <v>73</v>
      </c>
      <c r="AP533">
        <f>VLOOKUP(L533,counts!$W$27:$Z$33,4,FALSE)</f>
        <v>38</v>
      </c>
      <c r="AQ533">
        <f>VLOOKUP(M533,counts!$W$38:$Z$49,4,FALSE)</f>
        <v>80</v>
      </c>
      <c r="AR533">
        <f>VLOOKUP(N533,counts!$W$53:$Z$54,4,FALSE)</f>
        <v>102</v>
      </c>
      <c r="AS533">
        <f>VLOOKUP(O533,counts!$W$58:$Z$62,4,FALSE)</f>
        <v>61</v>
      </c>
      <c r="AT533">
        <f>VLOOKUP(P533,counts!$W$66:$Z$69,4,FALSE)</f>
        <v>70</v>
      </c>
      <c r="AU533">
        <f>VLOOKUP(Q533,counts!$W$73:$Z$75,4,FALSE)</f>
        <v>68</v>
      </c>
      <c r="AV533">
        <f>VLOOKUP(R533,counts!$W$79:$Z$81,4,FALSE)</f>
        <v>75</v>
      </c>
      <c r="AW533">
        <f t="shared" si="363"/>
        <v>619</v>
      </c>
      <c r="AX533">
        <f t="shared" si="364"/>
        <v>1</v>
      </c>
      <c r="AY533">
        <f t="shared" si="365"/>
        <v>3</v>
      </c>
      <c r="AZ533" t="str">
        <f t="shared" si="366"/>
        <v>Train</v>
      </c>
      <c r="BA533" t="str">
        <f t="shared" si="367"/>
        <v>18-30</v>
      </c>
      <c r="BB533" t="str">
        <f t="shared" si="368"/>
        <v>F, G, T</v>
      </c>
      <c r="BC533" t="str">
        <f t="shared" si="369"/>
        <v>100+</v>
      </c>
      <c r="BD533" t="str">
        <f t="shared" si="370"/>
        <v>PQ</v>
      </c>
      <c r="BE533" t="str">
        <f t="shared" si="371"/>
        <v>female</v>
      </c>
      <c r="BF533">
        <f t="shared" si="372"/>
        <v>1</v>
      </c>
      <c r="BG533">
        <f t="shared" si="373"/>
        <v>1</v>
      </c>
      <c r="BH533" t="str">
        <f t="shared" si="374"/>
        <v>C</v>
      </c>
      <c r="BI533">
        <f t="shared" si="375"/>
        <v>1</v>
      </c>
      <c r="BK533">
        <f t="shared" si="376"/>
        <v>-8.7462856143731463E-2</v>
      </c>
      <c r="BL533">
        <f t="shared" ref="BL533:BL596" si="383">BL$3*K533</f>
        <v>0.62807202347308144</v>
      </c>
      <c r="BM533">
        <f t="shared" ref="BM533:BM596" si="384">BM$3*L533</f>
        <v>0</v>
      </c>
      <c r="BN533">
        <f t="shared" ref="BN533:BN596" si="385">BN$3*M533</f>
        <v>0.87681282820822459</v>
      </c>
      <c r="BO533">
        <f t="shared" ref="BO533:BO596" si="386">BO$3*N533</f>
        <v>1.608400077660413</v>
      </c>
      <c r="BP533">
        <f t="shared" ref="BP533:BP596" si="387">BP$3*O533</f>
        <v>0.21104029039891525</v>
      </c>
      <c r="BQ533">
        <f t="shared" ref="BQ533:BQ596" si="388">BQ$3*P533</f>
        <v>0.44377010170938269</v>
      </c>
      <c r="BR533">
        <f t="shared" ref="BR533:BR596" si="389">BR$3*Q533</f>
        <v>0.42637636209158797</v>
      </c>
      <c r="BS533">
        <f t="shared" ref="BS533:BS596" si="390">BS$3*R533</f>
        <v>0.51509397558912873</v>
      </c>
      <c r="BT533">
        <f t="shared" si="377"/>
        <v>-0.52064632557427459</v>
      </c>
      <c r="BV533">
        <f t="shared" si="378"/>
        <v>4.1014564774127287</v>
      </c>
      <c r="BW533">
        <f t="shared" si="379"/>
        <v>60.428235895132424</v>
      </c>
      <c r="BX533">
        <f t="shared" si="380"/>
        <v>0.98372084131298909</v>
      </c>
      <c r="BY533">
        <f t="shared" si="381"/>
        <v>0.98372084131298909</v>
      </c>
      <c r="BZ533">
        <f t="shared" si="382"/>
        <v>-1.64131200323855E-2</v>
      </c>
    </row>
    <row r="534" spans="1:78" x14ac:dyDescent="0.3">
      <c r="A534" t="s">
        <v>2811</v>
      </c>
      <c r="B534" t="s">
        <v>2823</v>
      </c>
      <c r="C534" t="s">
        <v>2810</v>
      </c>
      <c r="D534" t="s">
        <v>2838</v>
      </c>
      <c r="E534" t="s">
        <v>15</v>
      </c>
      <c r="F534">
        <v>1</v>
      </c>
      <c r="G534">
        <v>0</v>
      </c>
      <c r="H534" t="s">
        <v>44</v>
      </c>
      <c r="I534">
        <v>1</v>
      </c>
      <c r="J534">
        <v>-13.385578549662212</v>
      </c>
      <c r="K534">
        <v>123.30204897661667</v>
      </c>
      <c r="L534">
        <v>22.971838090238197</v>
      </c>
      <c r="M534">
        <v>-33.757758935166962</v>
      </c>
      <c r="N534">
        <v>151.41878811967541</v>
      </c>
      <c r="O534">
        <v>48.695090775187893</v>
      </c>
      <c r="P534">
        <v>-22.013681658285037</v>
      </c>
      <c r="Q534">
        <v>72.444458573419169</v>
      </c>
      <c r="R534">
        <v>103.15987615987927</v>
      </c>
      <c r="S534">
        <v>1</v>
      </c>
      <c r="T534">
        <v>3</v>
      </c>
      <c r="U534" t="s">
        <v>2818</v>
      </c>
      <c r="W534">
        <f t="shared" si="348"/>
        <v>-9.8280212731782335E-2</v>
      </c>
      <c r="X534">
        <f t="shared" si="349"/>
        <v>0.64111939602149381</v>
      </c>
      <c r="Y534">
        <f t="shared" si="350"/>
        <v>-7.6050015197982379E-2</v>
      </c>
      <c r="Z534">
        <f t="shared" si="351"/>
        <v>-0.24557244416175711</v>
      </c>
      <c r="AA534">
        <f t="shared" si="352"/>
        <v>1.6593819257225275</v>
      </c>
      <c r="AB534">
        <f t="shared" si="353"/>
        <v>0.222592537028351</v>
      </c>
      <c r="AC534">
        <f t="shared" si="354"/>
        <v>-0.15242674717787899</v>
      </c>
      <c r="AD534">
        <f t="shared" si="355"/>
        <v>0.46798575022321215</v>
      </c>
      <c r="AE534">
        <f t="shared" si="356"/>
        <v>0.73410367098427942</v>
      </c>
      <c r="AF534">
        <f t="shared" si="357"/>
        <v>-0.5239687488631376</v>
      </c>
      <c r="AH534">
        <f t="shared" si="358"/>
        <v>2.6288851118473255</v>
      </c>
      <c r="AI534">
        <f t="shared" si="359"/>
        <v>13.858310819608338</v>
      </c>
      <c r="AJ534">
        <f t="shared" si="360"/>
        <v>0.93269759852645484</v>
      </c>
      <c r="AK534">
        <f t="shared" si="361"/>
        <v>0.93269759852645484</v>
      </c>
      <c r="AL534">
        <f t="shared" si="362"/>
        <v>-6.9674248007158587E-2</v>
      </c>
      <c r="AN534">
        <f>VLOOKUP(J534,counts!$W$8:$Z$13,4,FALSE)</f>
        <v>51</v>
      </c>
      <c r="AO534">
        <f>VLOOKUP(K534,counts!$W$17:$Z$23,4,FALSE)</f>
        <v>73</v>
      </c>
      <c r="AP534">
        <f>VLOOKUP(L534,counts!$W$27:$Z$33,4,FALSE)</f>
        <v>52</v>
      </c>
      <c r="AQ534">
        <f>VLOOKUP(M534,counts!$W$38:$Z$49,4,FALSE)</f>
        <v>47</v>
      </c>
      <c r="AR534">
        <f>VLOOKUP(N534,counts!$W$53:$Z$54,4,FALSE)</f>
        <v>102</v>
      </c>
      <c r="AS534">
        <f>VLOOKUP(O534,counts!$W$58:$Z$62,4,FALSE)</f>
        <v>61</v>
      </c>
      <c r="AT534">
        <f>VLOOKUP(P534,counts!$W$66:$Z$69,4,FALSE)</f>
        <v>50</v>
      </c>
      <c r="AU534">
        <f>VLOOKUP(Q534,counts!$W$73:$Z$75,4,FALSE)</f>
        <v>68</v>
      </c>
      <c r="AV534">
        <f>VLOOKUP(R534,counts!$W$79:$Z$81,4,FALSE)</f>
        <v>75</v>
      </c>
      <c r="AW534">
        <f t="shared" si="363"/>
        <v>579</v>
      </c>
      <c r="AX534">
        <f t="shared" si="364"/>
        <v>1</v>
      </c>
      <c r="AY534">
        <f t="shared" si="365"/>
        <v>3</v>
      </c>
      <c r="AZ534" t="str">
        <f t="shared" si="366"/>
        <v>Train</v>
      </c>
      <c r="BA534" t="str">
        <f t="shared" si="367"/>
        <v>41-50</v>
      </c>
      <c r="BB534" t="str">
        <f t="shared" si="368"/>
        <v>F, G, T</v>
      </c>
      <c r="BC534" t="str">
        <f t="shared" si="369"/>
        <v>31-40</v>
      </c>
      <c r="BD534" t="str">
        <f t="shared" si="370"/>
        <v>Blank</v>
      </c>
      <c r="BE534" t="str">
        <f t="shared" si="371"/>
        <v>female</v>
      </c>
      <c r="BF534">
        <f t="shared" si="372"/>
        <v>1</v>
      </c>
      <c r="BG534">
        <f t="shared" si="373"/>
        <v>0</v>
      </c>
      <c r="BH534" t="str">
        <f t="shared" si="374"/>
        <v>C</v>
      </c>
      <c r="BI534">
        <f t="shared" si="375"/>
        <v>1</v>
      </c>
      <c r="BK534">
        <f t="shared" si="376"/>
        <v>-0.10080920839685074</v>
      </c>
      <c r="BL534">
        <f t="shared" si="383"/>
        <v>0.62807202347308144</v>
      </c>
      <c r="BM534">
        <f t="shared" si="384"/>
        <v>0</v>
      </c>
      <c r="BN534">
        <f t="shared" si="385"/>
        <v>-0.24005469764357676</v>
      </c>
      <c r="BO534">
        <f t="shared" si="386"/>
        <v>1.608400077660413</v>
      </c>
      <c r="BP534">
        <f t="shared" si="387"/>
        <v>0.21104029039891525</v>
      </c>
      <c r="BQ534">
        <f t="shared" si="388"/>
        <v>-0.12308910231949276</v>
      </c>
      <c r="BR534">
        <f t="shared" si="389"/>
        <v>0.42637636209158797</v>
      </c>
      <c r="BS534">
        <f t="shared" si="390"/>
        <v>0.51509397558912873</v>
      </c>
      <c r="BT534">
        <f t="shared" si="377"/>
        <v>-0.52064632557427459</v>
      </c>
      <c r="BV534">
        <f t="shared" si="378"/>
        <v>2.4043833952789324</v>
      </c>
      <c r="BW534">
        <f t="shared" si="379"/>
        <v>11.071601375356869</v>
      </c>
      <c r="BX534">
        <f t="shared" si="380"/>
        <v>0.9171609491644237</v>
      </c>
      <c r="BY534">
        <f t="shared" si="381"/>
        <v>0.9171609491644237</v>
      </c>
      <c r="BZ534">
        <f t="shared" si="382"/>
        <v>-8.6472305044742695E-2</v>
      </c>
    </row>
    <row r="535" spans="1:78" x14ac:dyDescent="0.3">
      <c r="A535" t="s">
        <v>2811</v>
      </c>
      <c r="B535" t="s">
        <v>2823</v>
      </c>
      <c r="C535" t="s">
        <v>2851</v>
      </c>
      <c r="D535" t="s">
        <v>2838</v>
      </c>
      <c r="E535" t="s">
        <v>20</v>
      </c>
      <c r="F535">
        <v>1</v>
      </c>
      <c r="G535">
        <v>0</v>
      </c>
      <c r="H535" t="s">
        <v>44</v>
      </c>
      <c r="I535">
        <v>1</v>
      </c>
      <c r="J535">
        <v>-13.385578549662212</v>
      </c>
      <c r="K535">
        <v>123.30204897661667</v>
      </c>
      <c r="L535">
        <v>70.538774768379497</v>
      </c>
      <c r="M535">
        <v>-33.757758935166962</v>
      </c>
      <c r="N535">
        <v>-108.67008854708662</v>
      </c>
      <c r="O535">
        <v>48.695090775187893</v>
      </c>
      <c r="P535">
        <v>-22.013681658285037</v>
      </c>
      <c r="Q535">
        <v>72.444458573419169</v>
      </c>
      <c r="R535">
        <v>103.15987615987927</v>
      </c>
      <c r="S535">
        <v>1</v>
      </c>
      <c r="T535">
        <v>3</v>
      </c>
      <c r="U535" t="s">
        <v>2818</v>
      </c>
      <c r="W535">
        <f t="shared" si="348"/>
        <v>-9.8280212731782335E-2</v>
      </c>
      <c r="X535">
        <f t="shared" si="349"/>
        <v>0.64111939602149381</v>
      </c>
      <c r="Y535">
        <f t="shared" si="350"/>
        <v>-0.23352397279266615</v>
      </c>
      <c r="Z535">
        <f t="shared" si="351"/>
        <v>-0.24557244416175711</v>
      </c>
      <c r="AA535">
        <f t="shared" si="352"/>
        <v>-1.1909036060913412</v>
      </c>
      <c r="AB535">
        <f t="shared" si="353"/>
        <v>0.222592537028351</v>
      </c>
      <c r="AC535">
        <f t="shared" si="354"/>
        <v>-0.15242674717787899</v>
      </c>
      <c r="AD535">
        <f t="shared" si="355"/>
        <v>0.46798575022321215</v>
      </c>
      <c r="AE535">
        <f t="shared" si="356"/>
        <v>0.73410367098427942</v>
      </c>
      <c r="AF535">
        <f t="shared" si="357"/>
        <v>-0.5239687488631376</v>
      </c>
      <c r="AH535">
        <f t="shared" si="358"/>
        <v>-0.37887437756122699</v>
      </c>
      <c r="AI535">
        <f t="shared" si="359"/>
        <v>0.68463161235722503</v>
      </c>
      <c r="AJ535">
        <f t="shared" si="360"/>
        <v>0.40639841217229239</v>
      </c>
      <c r="AK535">
        <f t="shared" si="361"/>
        <v>0.40639841217229239</v>
      </c>
      <c r="AL535">
        <f t="shared" si="362"/>
        <v>-0.90042128978186464</v>
      </c>
      <c r="AN535">
        <f>VLOOKUP(J535,counts!$W$8:$Z$13,4,FALSE)</f>
        <v>51</v>
      </c>
      <c r="AO535">
        <f>VLOOKUP(K535,counts!$W$17:$Z$23,4,FALSE)</f>
        <v>73</v>
      </c>
      <c r="AP535">
        <f>VLOOKUP(L535,counts!$W$27:$Z$33,4,FALSE)</f>
        <v>47</v>
      </c>
      <c r="AQ535">
        <f>VLOOKUP(M535,counts!$W$38:$Z$49,4,FALSE)</f>
        <v>47</v>
      </c>
      <c r="AR535">
        <f>VLOOKUP(N535,counts!$W$53:$Z$54,4,FALSE)</f>
        <v>20</v>
      </c>
      <c r="AS535">
        <f>VLOOKUP(O535,counts!$W$58:$Z$62,4,FALSE)</f>
        <v>61</v>
      </c>
      <c r="AT535">
        <f>VLOOKUP(P535,counts!$W$66:$Z$69,4,FALSE)</f>
        <v>50</v>
      </c>
      <c r="AU535">
        <f>VLOOKUP(Q535,counts!$W$73:$Z$75,4,FALSE)</f>
        <v>68</v>
      </c>
      <c r="AV535">
        <f>VLOOKUP(R535,counts!$W$79:$Z$81,4,FALSE)</f>
        <v>75</v>
      </c>
      <c r="AW535">
        <f t="shared" si="363"/>
        <v>492</v>
      </c>
      <c r="AX535">
        <f t="shared" si="364"/>
        <v>1</v>
      </c>
      <c r="AY535">
        <f t="shared" si="365"/>
        <v>3</v>
      </c>
      <c r="AZ535" t="str">
        <f t="shared" si="366"/>
        <v>Train</v>
      </c>
      <c r="BA535" t="str">
        <f t="shared" si="367"/>
        <v>41-50</v>
      </c>
      <c r="BB535" t="str">
        <f t="shared" si="368"/>
        <v>F, G, T</v>
      </c>
      <c r="BC535" t="str">
        <f t="shared" si="369"/>
        <v>41-100</v>
      </c>
      <c r="BD535" t="str">
        <f t="shared" si="370"/>
        <v>Blank</v>
      </c>
      <c r="BE535" t="str">
        <f t="shared" si="371"/>
        <v>male</v>
      </c>
      <c r="BF535">
        <f t="shared" si="372"/>
        <v>1</v>
      </c>
      <c r="BG535">
        <f t="shared" si="373"/>
        <v>0</v>
      </c>
      <c r="BH535" t="str">
        <f t="shared" si="374"/>
        <v>C</v>
      </c>
      <c r="BI535">
        <f t="shared" si="375"/>
        <v>1</v>
      </c>
      <c r="BK535">
        <f t="shared" si="376"/>
        <v>-0.10080920839685074</v>
      </c>
      <c r="BL535">
        <f t="shared" si="383"/>
        <v>0.62807202347308144</v>
      </c>
      <c r="BM535">
        <f t="shared" si="384"/>
        <v>0</v>
      </c>
      <c r="BN535">
        <f t="shared" si="385"/>
        <v>-0.24005469764357676</v>
      </c>
      <c r="BO535">
        <f t="shared" si="386"/>
        <v>-1.1543150029727813</v>
      </c>
      <c r="BP535">
        <f t="shared" si="387"/>
        <v>0.21104029039891525</v>
      </c>
      <c r="BQ535">
        <f t="shared" si="388"/>
        <v>-0.12308910231949276</v>
      </c>
      <c r="BR535">
        <f t="shared" si="389"/>
        <v>0.42637636209158797</v>
      </c>
      <c r="BS535">
        <f t="shared" si="390"/>
        <v>0.51509397558912873</v>
      </c>
      <c r="BT535">
        <f t="shared" si="377"/>
        <v>-0.52064632557427459</v>
      </c>
      <c r="BV535">
        <f t="shared" si="378"/>
        <v>-0.3583316853542628</v>
      </c>
      <c r="BW535">
        <f t="shared" si="379"/>
        <v>0.69884124115605839</v>
      </c>
      <c r="BX535">
        <f t="shared" si="380"/>
        <v>0.41136347777882892</v>
      </c>
      <c r="BY535">
        <f t="shared" si="381"/>
        <v>0.41136347777882892</v>
      </c>
      <c r="BZ535">
        <f t="shared" si="382"/>
        <v>-0.88827808115658458</v>
      </c>
    </row>
    <row r="536" spans="1:78" x14ac:dyDescent="0.3">
      <c r="A536" t="s">
        <v>2820</v>
      </c>
      <c r="B536" t="s">
        <v>2823</v>
      </c>
      <c r="C536" t="s">
        <v>2851</v>
      </c>
      <c r="D536" t="s">
        <v>2836</v>
      </c>
      <c r="E536" t="s">
        <v>15</v>
      </c>
      <c r="F536">
        <v>0</v>
      </c>
      <c r="G536">
        <v>1</v>
      </c>
      <c r="H536" t="s">
        <v>44</v>
      </c>
      <c r="I536">
        <v>1</v>
      </c>
      <c r="J536">
        <v>-11.613432440426715</v>
      </c>
      <c r="K536">
        <v>123.30204897661667</v>
      </c>
      <c r="L536">
        <v>70.538774768379497</v>
      </c>
      <c r="M536">
        <v>105.0698932972212</v>
      </c>
      <c r="N536">
        <v>151.41878811967541</v>
      </c>
      <c r="O536">
        <v>-14.754319664473872</v>
      </c>
      <c r="P536">
        <v>79.365382998232107</v>
      </c>
      <c r="Q536">
        <v>72.444458573419169</v>
      </c>
      <c r="R536">
        <v>103.15987615987927</v>
      </c>
      <c r="S536">
        <v>1</v>
      </c>
      <c r="T536">
        <v>3</v>
      </c>
      <c r="U536" t="s">
        <v>2818</v>
      </c>
      <c r="W536">
        <f t="shared" si="348"/>
        <v>-8.5268679762827468E-2</v>
      </c>
      <c r="X536">
        <f t="shared" si="349"/>
        <v>0.64111939602149381</v>
      </c>
      <c r="Y536">
        <f t="shared" si="350"/>
        <v>-0.23352397279266615</v>
      </c>
      <c r="Z536">
        <f t="shared" si="351"/>
        <v>0.76433600211340613</v>
      </c>
      <c r="AA536">
        <f t="shared" si="352"/>
        <v>1.6593819257225275</v>
      </c>
      <c r="AB536">
        <f t="shared" si="353"/>
        <v>-6.7444200102322438E-2</v>
      </c>
      <c r="AC536">
        <f t="shared" si="354"/>
        <v>0.54954038841540609</v>
      </c>
      <c r="AD536">
        <f t="shared" si="355"/>
        <v>0.46798575022321215</v>
      </c>
      <c r="AE536">
        <f t="shared" si="356"/>
        <v>0.73410367098427942</v>
      </c>
      <c r="AF536">
        <f t="shared" si="357"/>
        <v>-0.5239687488631376</v>
      </c>
      <c r="AH536">
        <f t="shared" si="358"/>
        <v>3.9062615319593705</v>
      </c>
      <c r="AI536">
        <f t="shared" si="359"/>
        <v>49.712754599520181</v>
      </c>
      <c r="AJ536">
        <f t="shared" si="360"/>
        <v>0.98028109480746961</v>
      </c>
      <c r="AK536">
        <f t="shared" si="361"/>
        <v>0.98028109480746961</v>
      </c>
      <c r="AL536">
        <f t="shared" si="362"/>
        <v>-1.9915917009597963E-2</v>
      </c>
      <c r="AN536">
        <f>VLOOKUP(J536,counts!$W$8:$Z$13,4,FALSE)</f>
        <v>52</v>
      </c>
      <c r="AO536">
        <f>VLOOKUP(K536,counts!$W$17:$Z$23,4,FALSE)</f>
        <v>73</v>
      </c>
      <c r="AP536">
        <f>VLOOKUP(L536,counts!$W$27:$Z$33,4,FALSE)</f>
        <v>47</v>
      </c>
      <c r="AQ536">
        <f>VLOOKUP(M536,counts!$W$38:$Z$49,4,FALSE)</f>
        <v>76</v>
      </c>
      <c r="AR536">
        <f>VLOOKUP(N536,counts!$W$53:$Z$54,4,FALSE)</f>
        <v>102</v>
      </c>
      <c r="AS536">
        <f>VLOOKUP(O536,counts!$W$58:$Z$62,4,FALSE)</f>
        <v>52</v>
      </c>
      <c r="AT536">
        <f>VLOOKUP(P536,counts!$W$66:$Z$69,4,FALSE)</f>
        <v>70</v>
      </c>
      <c r="AU536">
        <f>VLOOKUP(Q536,counts!$W$73:$Z$75,4,FALSE)</f>
        <v>68</v>
      </c>
      <c r="AV536">
        <f>VLOOKUP(R536,counts!$W$79:$Z$81,4,FALSE)</f>
        <v>75</v>
      </c>
      <c r="AW536">
        <f t="shared" si="363"/>
        <v>615</v>
      </c>
      <c r="AX536">
        <f t="shared" si="364"/>
        <v>1</v>
      </c>
      <c r="AY536">
        <f t="shared" si="365"/>
        <v>3</v>
      </c>
      <c r="AZ536" t="str">
        <f t="shared" si="366"/>
        <v>Train</v>
      </c>
      <c r="BA536" t="str">
        <f t="shared" si="367"/>
        <v>18-30</v>
      </c>
      <c r="BB536" t="str">
        <f t="shared" si="368"/>
        <v>F, G, T</v>
      </c>
      <c r="BC536" t="str">
        <f t="shared" si="369"/>
        <v>41-100</v>
      </c>
      <c r="BD536" t="str">
        <f t="shared" si="370"/>
        <v>PA</v>
      </c>
      <c r="BE536" t="str">
        <f t="shared" si="371"/>
        <v>female</v>
      </c>
      <c r="BF536">
        <f t="shared" si="372"/>
        <v>0</v>
      </c>
      <c r="BG536">
        <f t="shared" si="373"/>
        <v>1</v>
      </c>
      <c r="BH536" t="str">
        <f t="shared" si="374"/>
        <v>C</v>
      </c>
      <c r="BI536">
        <f t="shared" si="375"/>
        <v>1</v>
      </c>
      <c r="BK536">
        <f t="shared" si="376"/>
        <v>-8.7462856143731463E-2</v>
      </c>
      <c r="BL536">
        <f t="shared" si="383"/>
        <v>0.62807202347308144</v>
      </c>
      <c r="BM536">
        <f t="shared" si="384"/>
        <v>0</v>
      </c>
      <c r="BN536">
        <f t="shared" si="385"/>
        <v>0.74716220100238595</v>
      </c>
      <c r="BO536">
        <f t="shared" si="386"/>
        <v>1.608400077660413</v>
      </c>
      <c r="BP536">
        <f t="shared" si="387"/>
        <v>-6.3943938845999151E-2</v>
      </c>
      <c r="BQ536">
        <f t="shared" si="388"/>
        <v>0.44377010170938269</v>
      </c>
      <c r="BR536">
        <f t="shared" si="389"/>
        <v>0.42637636209158797</v>
      </c>
      <c r="BS536">
        <f t="shared" si="390"/>
        <v>0.51509397558912873</v>
      </c>
      <c r="BT536">
        <f t="shared" si="377"/>
        <v>-0.52064632557427459</v>
      </c>
      <c r="BV536">
        <f t="shared" si="378"/>
        <v>3.6968216209619751</v>
      </c>
      <c r="BW536">
        <f t="shared" si="379"/>
        <v>40.318951580689088</v>
      </c>
      <c r="BX536">
        <f t="shared" si="380"/>
        <v>0.97579803064346482</v>
      </c>
      <c r="BY536">
        <f t="shared" si="381"/>
        <v>0.97579803064346482</v>
      </c>
      <c r="BZ536">
        <f t="shared" si="382"/>
        <v>-2.4499649799336963E-2</v>
      </c>
    </row>
    <row r="537" spans="1:78" x14ac:dyDescent="0.3">
      <c r="A537" t="s">
        <v>2810</v>
      </c>
      <c r="B537" t="s">
        <v>2823</v>
      </c>
      <c r="C537" t="s">
        <v>2826</v>
      </c>
      <c r="D537" t="s">
        <v>2833</v>
      </c>
      <c r="E537" t="s">
        <v>15</v>
      </c>
      <c r="F537">
        <v>0</v>
      </c>
      <c r="G537">
        <v>0</v>
      </c>
      <c r="H537" t="s">
        <v>44</v>
      </c>
      <c r="I537">
        <v>1</v>
      </c>
      <c r="J537">
        <v>32.769878926258563</v>
      </c>
      <c r="K537">
        <v>123.30204897661667</v>
      </c>
      <c r="L537">
        <v>163.84855978743315</v>
      </c>
      <c r="M537">
        <v>57.761363718906857</v>
      </c>
      <c r="N537">
        <v>151.41878811967541</v>
      </c>
      <c r="O537">
        <v>-14.754319664473872</v>
      </c>
      <c r="P537">
        <v>-22.013681658285037</v>
      </c>
      <c r="Q537">
        <v>72.444458573419169</v>
      </c>
      <c r="R537">
        <v>103.15987615987927</v>
      </c>
      <c r="S537">
        <v>1</v>
      </c>
      <c r="T537">
        <v>3</v>
      </c>
      <c r="U537" t="s">
        <v>2818</v>
      </c>
      <c r="W537">
        <f t="shared" si="348"/>
        <v>0.24060451777399761</v>
      </c>
      <c r="X537">
        <f t="shared" si="349"/>
        <v>0.64111939602149381</v>
      </c>
      <c r="Y537">
        <f t="shared" si="350"/>
        <v>-0.54243310496328723</v>
      </c>
      <c r="Z537">
        <f t="shared" si="351"/>
        <v>0.42018782389584125</v>
      </c>
      <c r="AA537">
        <f t="shared" si="352"/>
        <v>1.6593819257225275</v>
      </c>
      <c r="AB537">
        <f t="shared" si="353"/>
        <v>-6.7444200102322438E-2</v>
      </c>
      <c r="AC537">
        <f t="shared" si="354"/>
        <v>-0.15242674717787899</v>
      </c>
      <c r="AD537">
        <f t="shared" si="355"/>
        <v>0.46798575022321215</v>
      </c>
      <c r="AE537">
        <f t="shared" si="356"/>
        <v>0.73410367098427942</v>
      </c>
      <c r="AF537">
        <f t="shared" si="357"/>
        <v>-0.5239687488631376</v>
      </c>
      <c r="AH537">
        <f t="shared" si="358"/>
        <v>2.8771102835147255</v>
      </c>
      <c r="AI537">
        <f t="shared" si="359"/>
        <v>17.762869287839134</v>
      </c>
      <c r="AJ537">
        <f t="shared" si="360"/>
        <v>0.94670324753324719</v>
      </c>
      <c r="AK537">
        <f t="shared" si="361"/>
        <v>0.94670324753324719</v>
      </c>
      <c r="AL537">
        <f t="shared" si="362"/>
        <v>-5.4769595481096223E-2</v>
      </c>
      <c r="AN537">
        <f>VLOOKUP(J537,counts!$W$8:$Z$13,4,FALSE)</f>
        <v>61</v>
      </c>
      <c r="AO537">
        <f>VLOOKUP(K537,counts!$W$17:$Z$23,4,FALSE)</f>
        <v>73</v>
      </c>
      <c r="AP537">
        <f>VLOOKUP(L537,counts!$W$27:$Z$33,4,FALSE)</f>
        <v>38</v>
      </c>
      <c r="AQ537">
        <f>VLOOKUP(M537,counts!$W$38:$Z$49,4,FALSE)</f>
        <v>66</v>
      </c>
      <c r="AR537">
        <f>VLOOKUP(N537,counts!$W$53:$Z$54,4,FALSE)</f>
        <v>102</v>
      </c>
      <c r="AS537">
        <f>VLOOKUP(O537,counts!$W$58:$Z$62,4,FALSE)</f>
        <v>52</v>
      </c>
      <c r="AT537">
        <f>VLOOKUP(P537,counts!$W$66:$Z$69,4,FALSE)</f>
        <v>50</v>
      </c>
      <c r="AU537">
        <f>VLOOKUP(Q537,counts!$W$73:$Z$75,4,FALSE)</f>
        <v>68</v>
      </c>
      <c r="AV537">
        <f>VLOOKUP(R537,counts!$W$79:$Z$81,4,FALSE)</f>
        <v>75</v>
      </c>
      <c r="AW537">
        <f t="shared" si="363"/>
        <v>585</v>
      </c>
      <c r="AX537">
        <f t="shared" si="364"/>
        <v>1</v>
      </c>
      <c r="AY537">
        <f t="shared" si="365"/>
        <v>3</v>
      </c>
      <c r="AZ537" t="str">
        <f t="shared" si="366"/>
        <v>Train</v>
      </c>
      <c r="BA537" t="str">
        <f t="shared" si="367"/>
        <v>31-40</v>
      </c>
      <c r="BB537" t="str">
        <f t="shared" si="368"/>
        <v>F, G, T</v>
      </c>
      <c r="BC537" t="str">
        <f t="shared" si="369"/>
        <v>100+</v>
      </c>
      <c r="BD537" t="str">
        <f t="shared" si="370"/>
        <v>NY</v>
      </c>
      <c r="BE537" t="str">
        <f t="shared" si="371"/>
        <v>female</v>
      </c>
      <c r="BF537">
        <f t="shared" si="372"/>
        <v>0</v>
      </c>
      <c r="BG537">
        <f t="shared" si="373"/>
        <v>0</v>
      </c>
      <c r="BH537" t="str">
        <f t="shared" si="374"/>
        <v>C</v>
      </c>
      <c r="BI537">
        <f t="shared" si="375"/>
        <v>1</v>
      </c>
      <c r="BK537">
        <f t="shared" si="376"/>
        <v>0.24679587375027071</v>
      </c>
      <c r="BL537">
        <f t="shared" si="383"/>
        <v>0.62807202347308144</v>
      </c>
      <c r="BM537">
        <f t="shared" si="384"/>
        <v>0</v>
      </c>
      <c r="BN537">
        <f t="shared" si="385"/>
        <v>0.41074665915035424</v>
      </c>
      <c r="BO537">
        <f t="shared" si="386"/>
        <v>1.608400077660413</v>
      </c>
      <c r="BP537">
        <f t="shared" si="387"/>
        <v>-6.3943938845999151E-2</v>
      </c>
      <c r="BQ537">
        <f t="shared" si="388"/>
        <v>-0.12308910231949276</v>
      </c>
      <c r="BR537">
        <f t="shared" si="389"/>
        <v>0.42637636209158797</v>
      </c>
      <c r="BS537">
        <f t="shared" si="390"/>
        <v>0.51509397558912873</v>
      </c>
      <c r="BT537">
        <f t="shared" si="377"/>
        <v>-0.52064632557427459</v>
      </c>
      <c r="BV537">
        <f t="shared" si="378"/>
        <v>3.1278056049750704</v>
      </c>
      <c r="BW537">
        <f t="shared" si="379"/>
        <v>22.823840028602419</v>
      </c>
      <c r="BX537">
        <f t="shared" si="380"/>
        <v>0.95802523863493794</v>
      </c>
      <c r="BY537">
        <f t="shared" si="381"/>
        <v>0.95802523863493794</v>
      </c>
      <c r="BZ537">
        <f t="shared" si="382"/>
        <v>-4.2881156227887976E-2</v>
      </c>
    </row>
    <row r="538" spans="1:78" x14ac:dyDescent="0.3">
      <c r="A538" t="s">
        <v>2810</v>
      </c>
      <c r="B538" t="s">
        <v>2823</v>
      </c>
      <c r="C538" t="s">
        <v>2849</v>
      </c>
      <c r="D538" t="s">
        <v>2833</v>
      </c>
      <c r="E538" t="s">
        <v>20</v>
      </c>
      <c r="F538">
        <v>0</v>
      </c>
      <c r="G538">
        <v>0</v>
      </c>
      <c r="H538" t="s">
        <v>2843</v>
      </c>
      <c r="I538">
        <v>1</v>
      </c>
      <c r="J538">
        <v>32.769878926258563</v>
      </c>
      <c r="K538">
        <v>123.30204897661667</v>
      </c>
      <c r="L538">
        <v>40.172297072540438</v>
      </c>
      <c r="M538">
        <v>57.761363718906857</v>
      </c>
      <c r="N538">
        <v>-108.67008854708662</v>
      </c>
      <c r="O538">
        <v>-14.754319664473872</v>
      </c>
      <c r="P538">
        <v>-22.013681658285037</v>
      </c>
      <c r="Q538">
        <v>-22.422560732600829</v>
      </c>
      <c r="R538">
        <v>103.15987615987927</v>
      </c>
      <c r="S538">
        <v>1</v>
      </c>
      <c r="T538">
        <v>3</v>
      </c>
      <c r="U538" t="s">
        <v>2818</v>
      </c>
      <c r="W538">
        <f t="shared" si="348"/>
        <v>0.24060451777399761</v>
      </c>
      <c r="X538">
        <f t="shared" si="349"/>
        <v>0.64111939602149381</v>
      </c>
      <c r="Y538">
        <f t="shared" si="350"/>
        <v>-0.13299344140000791</v>
      </c>
      <c r="Z538">
        <f t="shared" si="351"/>
        <v>0.42018782389584125</v>
      </c>
      <c r="AA538">
        <f t="shared" si="352"/>
        <v>-1.1909036060913412</v>
      </c>
      <c r="AB538">
        <f t="shared" si="353"/>
        <v>-6.7444200102322438E-2</v>
      </c>
      <c r="AC538">
        <f t="shared" si="354"/>
        <v>-0.15242674717787899</v>
      </c>
      <c r="AD538">
        <f t="shared" si="355"/>
        <v>-0.14484805481342802</v>
      </c>
      <c r="AE538">
        <f t="shared" si="356"/>
        <v>0.73410367098427942</v>
      </c>
      <c r="AF538">
        <f t="shared" si="357"/>
        <v>-0.5239687488631376</v>
      </c>
      <c r="AH538">
        <f t="shared" si="358"/>
        <v>-0.17656938977250408</v>
      </c>
      <c r="AI538">
        <f t="shared" si="359"/>
        <v>0.83814061875047752</v>
      </c>
      <c r="AJ538">
        <f t="shared" si="360"/>
        <v>0.45597198070745248</v>
      </c>
      <c r="AK538">
        <f t="shared" si="361"/>
        <v>0.45597198070745248</v>
      </c>
      <c r="AL538">
        <f t="shared" si="362"/>
        <v>-0.78532391717261274</v>
      </c>
      <c r="AN538">
        <f>VLOOKUP(J538,counts!$W$8:$Z$13,4,FALSE)</f>
        <v>61</v>
      </c>
      <c r="AO538">
        <f>VLOOKUP(K538,counts!$W$17:$Z$23,4,FALSE)</f>
        <v>73</v>
      </c>
      <c r="AP538">
        <f>VLOOKUP(L538,counts!$W$27:$Z$33,4,FALSE)</f>
        <v>50</v>
      </c>
      <c r="AQ538">
        <f>VLOOKUP(M538,counts!$W$38:$Z$49,4,FALSE)</f>
        <v>66</v>
      </c>
      <c r="AR538">
        <f>VLOOKUP(N538,counts!$W$53:$Z$54,4,FALSE)</f>
        <v>20</v>
      </c>
      <c r="AS538">
        <f>VLOOKUP(O538,counts!$W$58:$Z$62,4,FALSE)</f>
        <v>52</v>
      </c>
      <c r="AT538">
        <f>VLOOKUP(P538,counts!$W$66:$Z$69,4,FALSE)</f>
        <v>50</v>
      </c>
      <c r="AU538">
        <f>VLOOKUP(Q538,counts!$W$73:$Z$75,4,FALSE)</f>
        <v>50</v>
      </c>
      <c r="AV538">
        <f>VLOOKUP(R538,counts!$W$79:$Z$81,4,FALSE)</f>
        <v>75</v>
      </c>
      <c r="AW538">
        <f t="shared" si="363"/>
        <v>497</v>
      </c>
      <c r="AX538">
        <f t="shared" si="364"/>
        <v>1</v>
      </c>
      <c r="AY538">
        <f t="shared" si="365"/>
        <v>3</v>
      </c>
      <c r="AZ538" t="str">
        <f t="shared" si="366"/>
        <v>Train</v>
      </c>
      <c r="BA538" t="str">
        <f t="shared" si="367"/>
        <v>31-40</v>
      </c>
      <c r="BB538" t="str">
        <f t="shared" si="368"/>
        <v>F, G, T</v>
      </c>
      <c r="BC538" t="str">
        <f t="shared" si="369"/>
        <v>21-30</v>
      </c>
      <c r="BD538" t="str">
        <f t="shared" si="370"/>
        <v>NY</v>
      </c>
      <c r="BE538" t="str">
        <f t="shared" si="371"/>
        <v>male</v>
      </c>
      <c r="BF538">
        <f t="shared" si="372"/>
        <v>0</v>
      </c>
      <c r="BG538">
        <f t="shared" si="373"/>
        <v>0</v>
      </c>
      <c r="BH538" t="str">
        <f t="shared" si="374"/>
        <v>S, blank</v>
      </c>
      <c r="BI538">
        <f t="shared" si="375"/>
        <v>1</v>
      </c>
      <c r="BK538">
        <f t="shared" si="376"/>
        <v>0.24679587375027071</v>
      </c>
      <c r="BL538">
        <f t="shared" si="383"/>
        <v>0.62807202347308144</v>
      </c>
      <c r="BM538">
        <f t="shared" si="384"/>
        <v>0</v>
      </c>
      <c r="BN538">
        <f t="shared" si="385"/>
        <v>0.41074665915035424</v>
      </c>
      <c r="BO538">
        <f t="shared" si="386"/>
        <v>-1.1543150029727813</v>
      </c>
      <c r="BP538">
        <f t="shared" si="387"/>
        <v>-6.3943938845999151E-2</v>
      </c>
      <c r="BQ538">
        <f t="shared" si="388"/>
        <v>-0.12308910231949276</v>
      </c>
      <c r="BR538">
        <f t="shared" si="389"/>
        <v>-0.13196937436222192</v>
      </c>
      <c r="BS538">
        <f t="shared" si="390"/>
        <v>0.51509397558912873</v>
      </c>
      <c r="BT538">
        <f t="shared" si="377"/>
        <v>-0.52064632557427459</v>
      </c>
      <c r="BV538">
        <f t="shared" si="378"/>
        <v>-0.19325521211193453</v>
      </c>
      <c r="BW538">
        <f t="shared" si="379"/>
        <v>0.82427158320153593</v>
      </c>
      <c r="BX538">
        <f t="shared" si="380"/>
        <v>0.4518360044588135</v>
      </c>
      <c r="BY538">
        <f t="shared" si="381"/>
        <v>0.4518360044588135</v>
      </c>
      <c r="BZ538">
        <f t="shared" si="382"/>
        <v>-0.79443598697950579</v>
      </c>
    </row>
    <row r="539" spans="1:78" x14ac:dyDescent="0.3">
      <c r="A539" t="s">
        <v>2820</v>
      </c>
      <c r="B539" t="s">
        <v>2823</v>
      </c>
      <c r="C539" t="s">
        <v>2826</v>
      </c>
      <c r="D539" t="s">
        <v>2839</v>
      </c>
      <c r="E539" t="s">
        <v>15</v>
      </c>
      <c r="F539">
        <v>3</v>
      </c>
      <c r="G539">
        <v>2</v>
      </c>
      <c r="H539" t="s">
        <v>2843</v>
      </c>
      <c r="I539">
        <v>1</v>
      </c>
      <c r="J539">
        <v>-11.613432440426715</v>
      </c>
      <c r="K539">
        <v>123.30204897661667</v>
      </c>
      <c r="L539">
        <v>163.84855978743315</v>
      </c>
      <c r="M539">
        <v>40.634191658169868</v>
      </c>
      <c r="N539">
        <v>151.41878811967541</v>
      </c>
      <c r="O539">
        <v>-37.641742266793358</v>
      </c>
      <c r="P539">
        <v>75.609641767585757</v>
      </c>
      <c r="Q539">
        <v>-22.422560732600829</v>
      </c>
      <c r="R539">
        <v>103.15987615987927</v>
      </c>
      <c r="S539">
        <v>1</v>
      </c>
      <c r="T539">
        <v>3</v>
      </c>
      <c r="U539" t="s">
        <v>2818</v>
      </c>
      <c r="W539">
        <f t="shared" si="348"/>
        <v>-8.5268679762827468E-2</v>
      </c>
      <c r="X539">
        <f t="shared" si="349"/>
        <v>0.64111939602149381</v>
      </c>
      <c r="Y539">
        <f t="shared" si="350"/>
        <v>-0.54243310496328723</v>
      </c>
      <c r="Z539">
        <f t="shared" si="351"/>
        <v>0.29559538538083652</v>
      </c>
      <c r="AA539">
        <f t="shared" si="352"/>
        <v>1.6593819257225275</v>
      </c>
      <c r="AB539">
        <f t="shared" si="353"/>
        <v>-0.17206602916124281</v>
      </c>
      <c r="AC539">
        <f t="shared" si="354"/>
        <v>0.5235349510734969</v>
      </c>
      <c r="AD539">
        <f t="shared" si="355"/>
        <v>-0.14484805481342802</v>
      </c>
      <c r="AE539">
        <f t="shared" si="356"/>
        <v>0.73410367098427942</v>
      </c>
      <c r="AF539">
        <f t="shared" si="357"/>
        <v>-0.5239687488631376</v>
      </c>
      <c r="AH539">
        <f t="shared" si="358"/>
        <v>2.385150711618711</v>
      </c>
      <c r="AI539">
        <f t="shared" si="359"/>
        <v>10.860699375164957</v>
      </c>
      <c r="AJ539">
        <f t="shared" si="360"/>
        <v>0.91568793977748952</v>
      </c>
      <c r="AK539">
        <f t="shared" si="361"/>
        <v>0.91568793977748952</v>
      </c>
      <c r="AL539">
        <f t="shared" si="362"/>
        <v>-8.8079649450443304E-2</v>
      </c>
      <c r="AN539">
        <f>VLOOKUP(J539,counts!$W$8:$Z$13,4,FALSE)</f>
        <v>52</v>
      </c>
      <c r="AO539">
        <f>VLOOKUP(K539,counts!$W$17:$Z$23,4,FALSE)</f>
        <v>73</v>
      </c>
      <c r="AP539">
        <f>VLOOKUP(L539,counts!$W$27:$Z$33,4,FALSE)</f>
        <v>38</v>
      </c>
      <c r="AQ539">
        <f>VLOOKUP(M539,counts!$W$38:$Z$49,4,FALSE)</f>
        <v>63</v>
      </c>
      <c r="AR539">
        <f>VLOOKUP(N539,counts!$W$53:$Z$54,4,FALSE)</f>
        <v>102</v>
      </c>
      <c r="AS539">
        <f>VLOOKUP(O539,counts!$W$58:$Z$62,4,FALSE)</f>
        <v>49</v>
      </c>
      <c r="AT539">
        <f>VLOOKUP(P539,counts!$W$66:$Z$69,4,FALSE)</f>
        <v>69</v>
      </c>
      <c r="AU539">
        <f>VLOOKUP(Q539,counts!$W$73:$Z$75,4,FALSE)</f>
        <v>50</v>
      </c>
      <c r="AV539">
        <f>VLOOKUP(R539,counts!$W$79:$Z$81,4,FALSE)</f>
        <v>75</v>
      </c>
      <c r="AW539">
        <f t="shared" si="363"/>
        <v>571</v>
      </c>
      <c r="AX539">
        <f t="shared" si="364"/>
        <v>1</v>
      </c>
      <c r="AY539">
        <f t="shared" si="365"/>
        <v>3</v>
      </c>
      <c r="AZ539" t="str">
        <f t="shared" si="366"/>
        <v>Train</v>
      </c>
      <c r="BA539" t="str">
        <f t="shared" si="367"/>
        <v>18-30</v>
      </c>
      <c r="BB539" t="str">
        <f t="shared" si="368"/>
        <v>F, G, T</v>
      </c>
      <c r="BC539" t="str">
        <f t="shared" si="369"/>
        <v>100+</v>
      </c>
      <c r="BD539" t="str">
        <f t="shared" si="370"/>
        <v>Others</v>
      </c>
      <c r="BE539" t="str">
        <f t="shared" si="371"/>
        <v>female</v>
      </c>
      <c r="BF539">
        <f t="shared" si="372"/>
        <v>3</v>
      </c>
      <c r="BG539">
        <f t="shared" si="373"/>
        <v>2</v>
      </c>
      <c r="BH539" t="str">
        <f t="shared" si="374"/>
        <v>S, blank</v>
      </c>
      <c r="BI539">
        <f t="shared" si="375"/>
        <v>1</v>
      </c>
      <c r="BK539">
        <f t="shared" si="376"/>
        <v>-8.7462856143731463E-2</v>
      </c>
      <c r="BL539">
        <f t="shared" si="383"/>
        <v>0.62807202347308144</v>
      </c>
      <c r="BM539">
        <f t="shared" si="384"/>
        <v>0</v>
      </c>
      <c r="BN539">
        <f t="shared" si="385"/>
        <v>0.28895367761902863</v>
      </c>
      <c r="BO539">
        <f t="shared" si="386"/>
        <v>1.608400077660413</v>
      </c>
      <c r="BP539">
        <f t="shared" si="387"/>
        <v>-0.16313603882124689</v>
      </c>
      <c r="BQ539">
        <f t="shared" si="388"/>
        <v>0.42276994263555601</v>
      </c>
      <c r="BR539">
        <f t="shared" si="389"/>
        <v>-0.13196937436222192</v>
      </c>
      <c r="BS539">
        <f t="shared" si="390"/>
        <v>0.51509397558912873</v>
      </c>
      <c r="BT539">
        <f t="shared" si="377"/>
        <v>-0.52064632557427459</v>
      </c>
      <c r="BV539">
        <f t="shared" si="378"/>
        <v>2.5600751020757331</v>
      </c>
      <c r="BW539">
        <f t="shared" si="379"/>
        <v>12.936788858756778</v>
      </c>
      <c r="BX539">
        <f t="shared" si="380"/>
        <v>0.92824746000426928</v>
      </c>
      <c r="BY539">
        <f t="shared" si="381"/>
        <v>0.92824746000426928</v>
      </c>
      <c r="BZ539">
        <f t="shared" si="382"/>
        <v>-7.4456922255899227E-2</v>
      </c>
    </row>
    <row r="540" spans="1:78" x14ac:dyDescent="0.3">
      <c r="A540" t="s">
        <v>2820</v>
      </c>
      <c r="B540" t="s">
        <v>2823</v>
      </c>
      <c r="C540" t="s">
        <v>2851</v>
      </c>
      <c r="D540" t="s">
        <v>2838</v>
      </c>
      <c r="E540" t="s">
        <v>15</v>
      </c>
      <c r="F540">
        <v>0</v>
      </c>
      <c r="G540">
        <v>0</v>
      </c>
      <c r="H540" t="s">
        <v>44</v>
      </c>
      <c r="I540">
        <v>1</v>
      </c>
      <c r="J540">
        <v>-11.613432440426715</v>
      </c>
      <c r="K540">
        <v>123.30204897661667</v>
      </c>
      <c r="L540">
        <v>70.538774768379497</v>
      </c>
      <c r="M540">
        <v>-33.757758935166962</v>
      </c>
      <c r="N540">
        <v>151.41878811967541</v>
      </c>
      <c r="O540">
        <v>-14.754319664473872</v>
      </c>
      <c r="P540">
        <v>-22.013681658285037</v>
      </c>
      <c r="Q540">
        <v>72.444458573419169</v>
      </c>
      <c r="R540">
        <v>103.15987615987927</v>
      </c>
      <c r="S540">
        <v>1</v>
      </c>
      <c r="T540">
        <v>3</v>
      </c>
      <c r="U540" t="s">
        <v>2818</v>
      </c>
      <c r="W540">
        <f t="shared" si="348"/>
        <v>-8.5268679762827468E-2</v>
      </c>
      <c r="X540">
        <f t="shared" si="349"/>
        <v>0.64111939602149381</v>
      </c>
      <c r="Y540">
        <f t="shared" si="350"/>
        <v>-0.23352397279266615</v>
      </c>
      <c r="Z540">
        <f t="shared" si="351"/>
        <v>-0.24557244416175711</v>
      </c>
      <c r="AA540">
        <f t="shared" si="352"/>
        <v>1.6593819257225275</v>
      </c>
      <c r="AB540">
        <f t="shared" si="353"/>
        <v>-6.7444200102322438E-2</v>
      </c>
      <c r="AC540">
        <f t="shared" si="354"/>
        <v>-0.15242674717787899</v>
      </c>
      <c r="AD540">
        <f t="shared" si="355"/>
        <v>0.46798575022321215</v>
      </c>
      <c r="AE540">
        <f t="shared" si="356"/>
        <v>0.73410367098427942</v>
      </c>
      <c r="AF540">
        <f t="shared" si="357"/>
        <v>-0.5239687488631376</v>
      </c>
      <c r="AH540">
        <f t="shared" si="358"/>
        <v>2.1943859500909229</v>
      </c>
      <c r="AI540">
        <f t="shared" si="359"/>
        <v>8.9744885806278791</v>
      </c>
      <c r="AJ540">
        <f t="shared" si="360"/>
        <v>0.89974423330914766</v>
      </c>
      <c r="AK540">
        <f t="shared" si="361"/>
        <v>0.89974423330914766</v>
      </c>
      <c r="AL540">
        <f t="shared" si="362"/>
        <v>-0.10564474125815385</v>
      </c>
      <c r="AN540">
        <f>VLOOKUP(J540,counts!$W$8:$Z$13,4,FALSE)</f>
        <v>52</v>
      </c>
      <c r="AO540">
        <f>VLOOKUP(K540,counts!$W$17:$Z$23,4,FALSE)</f>
        <v>73</v>
      </c>
      <c r="AP540">
        <f>VLOOKUP(L540,counts!$W$27:$Z$33,4,FALSE)</f>
        <v>47</v>
      </c>
      <c r="AQ540">
        <f>VLOOKUP(M540,counts!$W$38:$Z$49,4,FALSE)</f>
        <v>47</v>
      </c>
      <c r="AR540">
        <f>VLOOKUP(N540,counts!$W$53:$Z$54,4,FALSE)</f>
        <v>102</v>
      </c>
      <c r="AS540">
        <f>VLOOKUP(O540,counts!$W$58:$Z$62,4,FALSE)</f>
        <v>52</v>
      </c>
      <c r="AT540">
        <f>VLOOKUP(P540,counts!$W$66:$Z$69,4,FALSE)</f>
        <v>50</v>
      </c>
      <c r="AU540">
        <f>VLOOKUP(Q540,counts!$W$73:$Z$75,4,FALSE)</f>
        <v>68</v>
      </c>
      <c r="AV540">
        <f>VLOOKUP(R540,counts!$W$79:$Z$81,4,FALSE)</f>
        <v>75</v>
      </c>
      <c r="AW540">
        <f t="shared" si="363"/>
        <v>566</v>
      </c>
      <c r="AX540">
        <f t="shared" si="364"/>
        <v>1</v>
      </c>
      <c r="AY540">
        <f t="shared" si="365"/>
        <v>3</v>
      </c>
      <c r="AZ540" t="str">
        <f t="shared" si="366"/>
        <v>Train</v>
      </c>
      <c r="BA540" t="str">
        <f t="shared" si="367"/>
        <v>18-30</v>
      </c>
      <c r="BB540" t="str">
        <f t="shared" si="368"/>
        <v>F, G, T</v>
      </c>
      <c r="BC540" t="str">
        <f t="shared" si="369"/>
        <v>41-100</v>
      </c>
      <c r="BD540" t="str">
        <f t="shared" si="370"/>
        <v>Blank</v>
      </c>
      <c r="BE540" t="str">
        <f t="shared" si="371"/>
        <v>female</v>
      </c>
      <c r="BF540">
        <f t="shared" si="372"/>
        <v>0</v>
      </c>
      <c r="BG540">
        <f t="shared" si="373"/>
        <v>0</v>
      </c>
      <c r="BH540" t="str">
        <f t="shared" si="374"/>
        <v>C</v>
      </c>
      <c r="BI540">
        <f t="shared" si="375"/>
        <v>1</v>
      </c>
      <c r="BK540">
        <f t="shared" si="376"/>
        <v>-8.7462856143731463E-2</v>
      </c>
      <c r="BL540">
        <f t="shared" si="383"/>
        <v>0.62807202347308144</v>
      </c>
      <c r="BM540">
        <f t="shared" si="384"/>
        <v>0</v>
      </c>
      <c r="BN540">
        <f t="shared" si="385"/>
        <v>-0.24005469764357676</v>
      </c>
      <c r="BO540">
        <f t="shared" si="386"/>
        <v>1.608400077660413</v>
      </c>
      <c r="BP540">
        <f t="shared" si="387"/>
        <v>-6.3943938845999151E-2</v>
      </c>
      <c r="BQ540">
        <f t="shared" si="388"/>
        <v>-0.12308910231949276</v>
      </c>
      <c r="BR540">
        <f t="shared" si="389"/>
        <v>0.42637636209158797</v>
      </c>
      <c r="BS540">
        <f t="shared" si="390"/>
        <v>0.51509397558912873</v>
      </c>
      <c r="BT540">
        <f t="shared" si="377"/>
        <v>-0.52064632557427459</v>
      </c>
      <c r="BV540">
        <f t="shared" si="378"/>
        <v>2.1427455182871364</v>
      </c>
      <c r="BW540">
        <f t="shared" si="379"/>
        <v>8.5228050534940145</v>
      </c>
      <c r="BX540">
        <f t="shared" si="380"/>
        <v>0.89498892454665024</v>
      </c>
      <c r="BY540">
        <f t="shared" si="381"/>
        <v>0.89498892454665024</v>
      </c>
      <c r="BZ540">
        <f t="shared" si="382"/>
        <v>-0.11094393559206227</v>
      </c>
    </row>
    <row r="541" spans="1:78" x14ac:dyDescent="0.3">
      <c r="A541" t="s">
        <v>2812</v>
      </c>
      <c r="B541" t="s">
        <v>2823</v>
      </c>
      <c r="C541" t="s">
        <v>2851</v>
      </c>
      <c r="D541" t="s">
        <v>2838</v>
      </c>
      <c r="E541" t="s">
        <v>20</v>
      </c>
      <c r="F541">
        <v>1</v>
      </c>
      <c r="G541">
        <v>1</v>
      </c>
      <c r="H541" t="s">
        <v>44</v>
      </c>
      <c r="I541">
        <v>1</v>
      </c>
      <c r="J541">
        <v>74.751267398446615</v>
      </c>
      <c r="K541">
        <v>123.30204897661667</v>
      </c>
      <c r="L541">
        <v>70.538774768379497</v>
      </c>
      <c r="M541">
        <v>-33.757758935166962</v>
      </c>
      <c r="N541">
        <v>-108.67008854708662</v>
      </c>
      <c r="O541">
        <v>48.695090775187893</v>
      </c>
      <c r="P541">
        <v>79.365382998232107</v>
      </c>
      <c r="Q541">
        <v>72.444458573419169</v>
      </c>
      <c r="R541">
        <v>103.15987615987927</v>
      </c>
      <c r="S541">
        <v>1</v>
      </c>
      <c r="T541">
        <v>3</v>
      </c>
      <c r="U541" t="s">
        <v>2818</v>
      </c>
      <c r="W541">
        <f t="shared" si="348"/>
        <v>0.54884220615739254</v>
      </c>
      <c r="X541">
        <f t="shared" si="349"/>
        <v>0.64111939602149381</v>
      </c>
      <c r="Y541">
        <f t="shared" si="350"/>
        <v>-0.23352397279266615</v>
      </c>
      <c r="Z541">
        <f t="shared" si="351"/>
        <v>-0.24557244416175711</v>
      </c>
      <c r="AA541">
        <f t="shared" si="352"/>
        <v>-1.1909036060913412</v>
      </c>
      <c r="AB541">
        <f t="shared" si="353"/>
        <v>0.222592537028351</v>
      </c>
      <c r="AC541">
        <f t="shared" si="354"/>
        <v>0.54954038841540609</v>
      </c>
      <c r="AD541">
        <f t="shared" si="355"/>
        <v>0.46798575022321215</v>
      </c>
      <c r="AE541">
        <f t="shared" si="356"/>
        <v>0.73410367098427942</v>
      </c>
      <c r="AF541">
        <f t="shared" si="357"/>
        <v>-0.5239687488631376</v>
      </c>
      <c r="AH541">
        <f t="shared" si="358"/>
        <v>0.97021517692123316</v>
      </c>
      <c r="AI541">
        <f t="shared" si="359"/>
        <v>2.638512145195556</v>
      </c>
      <c r="AJ541">
        <f t="shared" si="360"/>
        <v>0.72516238503685027</v>
      </c>
      <c r="AK541">
        <f t="shared" si="361"/>
        <v>0.72516238503685027</v>
      </c>
      <c r="AL541">
        <f t="shared" si="362"/>
        <v>-0.32135966984592179</v>
      </c>
      <c r="AN541">
        <f>VLOOKUP(J541,counts!$W$8:$Z$13,4,FALSE)</f>
        <v>70</v>
      </c>
      <c r="AO541">
        <f>VLOOKUP(K541,counts!$W$17:$Z$23,4,FALSE)</f>
        <v>73</v>
      </c>
      <c r="AP541">
        <f>VLOOKUP(L541,counts!$W$27:$Z$33,4,FALSE)</f>
        <v>47</v>
      </c>
      <c r="AQ541">
        <f>VLOOKUP(M541,counts!$W$38:$Z$49,4,FALSE)</f>
        <v>47</v>
      </c>
      <c r="AR541">
        <f>VLOOKUP(N541,counts!$W$53:$Z$54,4,FALSE)</f>
        <v>20</v>
      </c>
      <c r="AS541">
        <f>VLOOKUP(O541,counts!$W$58:$Z$62,4,FALSE)</f>
        <v>61</v>
      </c>
      <c r="AT541">
        <f>VLOOKUP(P541,counts!$W$66:$Z$69,4,FALSE)</f>
        <v>70</v>
      </c>
      <c r="AU541">
        <f>VLOOKUP(Q541,counts!$W$73:$Z$75,4,FALSE)</f>
        <v>68</v>
      </c>
      <c r="AV541">
        <f>VLOOKUP(R541,counts!$W$79:$Z$81,4,FALSE)</f>
        <v>75</v>
      </c>
      <c r="AW541">
        <f t="shared" si="363"/>
        <v>531</v>
      </c>
      <c r="AX541">
        <f t="shared" si="364"/>
        <v>1</v>
      </c>
      <c r="AY541">
        <f t="shared" si="365"/>
        <v>3</v>
      </c>
      <c r="AZ541" t="str">
        <f t="shared" si="366"/>
        <v>Train</v>
      </c>
      <c r="BA541" t="str">
        <f t="shared" si="367"/>
        <v>51-60</v>
      </c>
      <c r="BB541" t="str">
        <f t="shared" si="368"/>
        <v>F, G, T</v>
      </c>
      <c r="BC541" t="str">
        <f t="shared" si="369"/>
        <v>41-100</v>
      </c>
      <c r="BD541" t="str">
        <f t="shared" si="370"/>
        <v>Blank</v>
      </c>
      <c r="BE541" t="str">
        <f t="shared" si="371"/>
        <v>male</v>
      </c>
      <c r="BF541">
        <f t="shared" si="372"/>
        <v>1</v>
      </c>
      <c r="BG541">
        <f t="shared" si="373"/>
        <v>1</v>
      </c>
      <c r="BH541" t="str">
        <f t="shared" si="374"/>
        <v>C</v>
      </c>
      <c r="BI541">
        <f t="shared" si="375"/>
        <v>1</v>
      </c>
      <c r="BK541">
        <f t="shared" si="376"/>
        <v>0.56296528873523233</v>
      </c>
      <c r="BL541">
        <f t="shared" si="383"/>
        <v>0.62807202347308144</v>
      </c>
      <c r="BM541">
        <f t="shared" si="384"/>
        <v>0</v>
      </c>
      <c r="BN541">
        <f t="shared" si="385"/>
        <v>-0.24005469764357676</v>
      </c>
      <c r="BO541">
        <f t="shared" si="386"/>
        <v>-1.1543150029727813</v>
      </c>
      <c r="BP541">
        <f t="shared" si="387"/>
        <v>0.21104029039891525</v>
      </c>
      <c r="BQ541">
        <f t="shared" si="388"/>
        <v>0.44377010170938269</v>
      </c>
      <c r="BR541">
        <f t="shared" si="389"/>
        <v>0.42637636209158797</v>
      </c>
      <c r="BS541">
        <f t="shared" si="390"/>
        <v>0.51509397558912873</v>
      </c>
      <c r="BT541">
        <f t="shared" si="377"/>
        <v>-0.52064632557427459</v>
      </c>
      <c r="BV541">
        <f t="shared" si="378"/>
        <v>0.87230201580669564</v>
      </c>
      <c r="BW541">
        <f t="shared" si="379"/>
        <v>2.3924118893446766</v>
      </c>
      <c r="BX541">
        <f t="shared" si="380"/>
        <v>0.70522447373182229</v>
      </c>
      <c r="BY541">
        <f t="shared" si="381"/>
        <v>0.70522447373182229</v>
      </c>
      <c r="BZ541">
        <f t="shared" si="382"/>
        <v>-0.34923912439268773</v>
      </c>
    </row>
    <row r="542" spans="1:78" x14ac:dyDescent="0.3">
      <c r="A542" t="s">
        <v>2811</v>
      </c>
      <c r="B542" t="s">
        <v>2823</v>
      </c>
      <c r="C542" t="s">
        <v>2851</v>
      </c>
      <c r="D542" t="s">
        <v>2838</v>
      </c>
      <c r="E542" t="s">
        <v>15</v>
      </c>
      <c r="F542">
        <v>1</v>
      </c>
      <c r="G542">
        <v>1</v>
      </c>
      <c r="H542" t="s">
        <v>44</v>
      </c>
      <c r="I542">
        <v>1</v>
      </c>
      <c r="J542">
        <v>-13.385578549662212</v>
      </c>
      <c r="K542">
        <v>123.30204897661667</v>
      </c>
      <c r="L542">
        <v>70.538774768379497</v>
      </c>
      <c r="M542">
        <v>-33.757758935166962</v>
      </c>
      <c r="N542">
        <v>151.41878811967541</v>
      </c>
      <c r="O542">
        <v>48.695090775187893</v>
      </c>
      <c r="P542">
        <v>79.365382998232107</v>
      </c>
      <c r="Q542">
        <v>72.444458573419169</v>
      </c>
      <c r="R542">
        <v>103.15987615987927</v>
      </c>
      <c r="S542">
        <v>1</v>
      </c>
      <c r="T542">
        <v>3</v>
      </c>
      <c r="U542" t="s">
        <v>2818</v>
      </c>
      <c r="W542">
        <f t="shared" si="348"/>
        <v>-9.8280212731782335E-2</v>
      </c>
      <c r="X542">
        <f t="shared" si="349"/>
        <v>0.64111939602149381</v>
      </c>
      <c r="Y542">
        <f t="shared" si="350"/>
        <v>-0.23352397279266615</v>
      </c>
      <c r="Z542">
        <f t="shared" si="351"/>
        <v>-0.24557244416175711</v>
      </c>
      <c r="AA542">
        <f t="shared" si="352"/>
        <v>1.6593819257225275</v>
      </c>
      <c r="AB542">
        <f t="shared" si="353"/>
        <v>0.222592537028351</v>
      </c>
      <c r="AC542">
        <f t="shared" si="354"/>
        <v>0.54954038841540609</v>
      </c>
      <c r="AD542">
        <f t="shared" si="355"/>
        <v>0.46798575022321215</v>
      </c>
      <c r="AE542">
        <f t="shared" si="356"/>
        <v>0.73410367098427942</v>
      </c>
      <c r="AF542">
        <f t="shared" si="357"/>
        <v>-0.5239687488631376</v>
      </c>
      <c r="AH542">
        <f t="shared" si="358"/>
        <v>3.1733782898459268</v>
      </c>
      <c r="AI542">
        <f t="shared" si="359"/>
        <v>23.888048947734866</v>
      </c>
      <c r="AJ542">
        <f t="shared" si="360"/>
        <v>0.95982007259387792</v>
      </c>
      <c r="AK542">
        <f t="shared" si="361"/>
        <v>0.95982007259387792</v>
      </c>
      <c r="AL542">
        <f t="shared" si="362"/>
        <v>-4.1009436467776585E-2</v>
      </c>
      <c r="AN542">
        <f>VLOOKUP(J542,counts!$W$8:$Z$13,4,FALSE)</f>
        <v>51</v>
      </c>
      <c r="AO542">
        <f>VLOOKUP(K542,counts!$W$17:$Z$23,4,FALSE)</f>
        <v>73</v>
      </c>
      <c r="AP542">
        <f>VLOOKUP(L542,counts!$W$27:$Z$33,4,FALSE)</f>
        <v>47</v>
      </c>
      <c r="AQ542">
        <f>VLOOKUP(M542,counts!$W$38:$Z$49,4,FALSE)</f>
        <v>47</v>
      </c>
      <c r="AR542">
        <f>VLOOKUP(N542,counts!$W$53:$Z$54,4,FALSE)</f>
        <v>102</v>
      </c>
      <c r="AS542">
        <f>VLOOKUP(O542,counts!$W$58:$Z$62,4,FALSE)</f>
        <v>61</v>
      </c>
      <c r="AT542">
        <f>VLOOKUP(P542,counts!$W$66:$Z$69,4,FALSE)</f>
        <v>70</v>
      </c>
      <c r="AU542">
        <f>VLOOKUP(Q542,counts!$W$73:$Z$75,4,FALSE)</f>
        <v>68</v>
      </c>
      <c r="AV542">
        <f>VLOOKUP(R542,counts!$W$79:$Z$81,4,FALSE)</f>
        <v>75</v>
      </c>
      <c r="AW542">
        <f t="shared" si="363"/>
        <v>594</v>
      </c>
      <c r="AX542">
        <f t="shared" si="364"/>
        <v>1</v>
      </c>
      <c r="AY542">
        <f t="shared" si="365"/>
        <v>3</v>
      </c>
      <c r="AZ542" t="str">
        <f t="shared" si="366"/>
        <v>Train</v>
      </c>
      <c r="BA542" t="str">
        <f t="shared" si="367"/>
        <v>41-50</v>
      </c>
      <c r="BB542" t="str">
        <f t="shared" si="368"/>
        <v>F, G, T</v>
      </c>
      <c r="BC542" t="str">
        <f t="shared" si="369"/>
        <v>41-100</v>
      </c>
      <c r="BD542" t="str">
        <f t="shared" si="370"/>
        <v>Blank</v>
      </c>
      <c r="BE542" t="str">
        <f t="shared" si="371"/>
        <v>female</v>
      </c>
      <c r="BF542">
        <f t="shared" si="372"/>
        <v>1</v>
      </c>
      <c r="BG542">
        <f t="shared" si="373"/>
        <v>1</v>
      </c>
      <c r="BH542" t="str">
        <f t="shared" si="374"/>
        <v>C</v>
      </c>
      <c r="BI542">
        <f t="shared" si="375"/>
        <v>1</v>
      </c>
      <c r="BK542">
        <f t="shared" si="376"/>
        <v>-0.10080920839685074</v>
      </c>
      <c r="BL542">
        <f t="shared" si="383"/>
        <v>0.62807202347308144</v>
      </c>
      <c r="BM542">
        <f t="shared" si="384"/>
        <v>0</v>
      </c>
      <c r="BN542">
        <f t="shared" si="385"/>
        <v>-0.24005469764357676</v>
      </c>
      <c r="BO542">
        <f t="shared" si="386"/>
        <v>1.608400077660413</v>
      </c>
      <c r="BP542">
        <f t="shared" si="387"/>
        <v>0.21104029039891525</v>
      </c>
      <c r="BQ542">
        <f t="shared" si="388"/>
        <v>0.44377010170938269</v>
      </c>
      <c r="BR542">
        <f t="shared" si="389"/>
        <v>0.42637636209158797</v>
      </c>
      <c r="BS542">
        <f t="shared" si="390"/>
        <v>0.51509397558912873</v>
      </c>
      <c r="BT542">
        <f t="shared" si="377"/>
        <v>-0.52064632557427459</v>
      </c>
      <c r="BV542">
        <f t="shared" si="378"/>
        <v>2.971242599307808</v>
      </c>
      <c r="BW542">
        <f t="shared" si="379"/>
        <v>19.516155296342777</v>
      </c>
      <c r="BX542">
        <f t="shared" si="380"/>
        <v>0.95125792403324905</v>
      </c>
      <c r="BY542">
        <f t="shared" si="381"/>
        <v>0.95125792403324905</v>
      </c>
      <c r="BZ542">
        <f t="shared" si="382"/>
        <v>-4.9970039713999534E-2</v>
      </c>
    </row>
    <row r="543" spans="1:78" x14ac:dyDescent="0.3">
      <c r="A543" t="s">
        <v>2811</v>
      </c>
      <c r="B543" t="s">
        <v>2823</v>
      </c>
      <c r="C543" t="s">
        <v>2810</v>
      </c>
      <c r="D543" t="s">
        <v>2838</v>
      </c>
      <c r="E543" t="s">
        <v>20</v>
      </c>
      <c r="F543">
        <v>0</v>
      </c>
      <c r="G543">
        <v>0</v>
      </c>
      <c r="H543" t="s">
        <v>2843</v>
      </c>
      <c r="I543">
        <v>1</v>
      </c>
      <c r="J543">
        <v>-13.385578549662212</v>
      </c>
      <c r="K543">
        <v>123.30204897661667</v>
      </c>
      <c r="L543">
        <v>22.971838090238197</v>
      </c>
      <c r="M543">
        <v>-33.757758935166962</v>
      </c>
      <c r="N543">
        <v>-108.67008854708662</v>
      </c>
      <c r="O543">
        <v>-14.754319664473872</v>
      </c>
      <c r="P543">
        <v>-22.013681658285037</v>
      </c>
      <c r="Q543">
        <v>-22.422560732600829</v>
      </c>
      <c r="R543">
        <v>103.15987615987927</v>
      </c>
      <c r="S543">
        <v>0</v>
      </c>
      <c r="T543">
        <v>3</v>
      </c>
      <c r="U543" t="s">
        <v>2818</v>
      </c>
      <c r="W543">
        <f t="shared" si="348"/>
        <v>-9.8280212731782335E-2</v>
      </c>
      <c r="X543">
        <f t="shared" si="349"/>
        <v>0.64111939602149381</v>
      </c>
      <c r="Y543">
        <f t="shared" si="350"/>
        <v>-7.6050015197982379E-2</v>
      </c>
      <c r="Z543">
        <f t="shared" si="351"/>
        <v>-0.24557244416175711</v>
      </c>
      <c r="AA543">
        <f t="shared" si="352"/>
        <v>-1.1909036060913412</v>
      </c>
      <c r="AB543">
        <f t="shared" si="353"/>
        <v>-6.7444200102322438E-2</v>
      </c>
      <c r="AC543">
        <f t="shared" si="354"/>
        <v>-0.15242674717787899</v>
      </c>
      <c r="AD543">
        <f t="shared" si="355"/>
        <v>-0.14484805481342802</v>
      </c>
      <c r="AE543">
        <f t="shared" si="356"/>
        <v>0.73410367098427942</v>
      </c>
      <c r="AF543">
        <f t="shared" si="357"/>
        <v>-0.5239687488631376</v>
      </c>
      <c r="AH543">
        <f t="shared" si="358"/>
        <v>-1.1242709621338567</v>
      </c>
      <c r="AI543">
        <f t="shared" si="359"/>
        <v>0.32488923759713878</v>
      </c>
      <c r="AJ543">
        <f t="shared" si="360"/>
        <v>0.24521992358121061</v>
      </c>
      <c r="AK543">
        <f t="shared" si="361"/>
        <v>0.75478007641878941</v>
      </c>
      <c r="AL543">
        <f t="shared" si="362"/>
        <v>-0.28132886167767973</v>
      </c>
      <c r="AN543">
        <f>VLOOKUP(J543,counts!$W$8:$Z$13,4,FALSE)</f>
        <v>51</v>
      </c>
      <c r="AO543">
        <f>VLOOKUP(K543,counts!$W$17:$Z$23,4,FALSE)</f>
        <v>73</v>
      </c>
      <c r="AP543">
        <f>VLOOKUP(L543,counts!$W$27:$Z$33,4,FALSE)</f>
        <v>52</v>
      </c>
      <c r="AQ543">
        <f>VLOOKUP(M543,counts!$W$38:$Z$49,4,FALSE)</f>
        <v>47</v>
      </c>
      <c r="AR543">
        <f>VLOOKUP(N543,counts!$W$53:$Z$54,4,FALSE)</f>
        <v>20</v>
      </c>
      <c r="AS543">
        <f>VLOOKUP(O543,counts!$W$58:$Z$62,4,FALSE)</f>
        <v>52</v>
      </c>
      <c r="AT543">
        <f>VLOOKUP(P543,counts!$W$66:$Z$69,4,FALSE)</f>
        <v>50</v>
      </c>
      <c r="AU543">
        <f>VLOOKUP(Q543,counts!$W$73:$Z$75,4,FALSE)</f>
        <v>50</v>
      </c>
      <c r="AV543">
        <f>VLOOKUP(R543,counts!$W$79:$Z$81,4,FALSE)</f>
        <v>75</v>
      </c>
      <c r="AW543">
        <f t="shared" si="363"/>
        <v>470</v>
      </c>
      <c r="AX543">
        <f t="shared" si="364"/>
        <v>0</v>
      </c>
      <c r="AY543">
        <f t="shared" si="365"/>
        <v>3</v>
      </c>
      <c r="AZ543" t="str">
        <f t="shared" si="366"/>
        <v>Train</v>
      </c>
      <c r="BA543" t="str">
        <f t="shared" si="367"/>
        <v>41-50</v>
      </c>
      <c r="BB543" t="str">
        <f t="shared" si="368"/>
        <v>F, G, T</v>
      </c>
      <c r="BC543" t="str">
        <f t="shared" si="369"/>
        <v>31-40</v>
      </c>
      <c r="BD543" t="str">
        <f t="shared" si="370"/>
        <v>Blank</v>
      </c>
      <c r="BE543" t="str">
        <f t="shared" si="371"/>
        <v>male</v>
      </c>
      <c r="BF543">
        <f t="shared" si="372"/>
        <v>0</v>
      </c>
      <c r="BG543">
        <f t="shared" si="373"/>
        <v>0</v>
      </c>
      <c r="BH543" t="str">
        <f t="shared" si="374"/>
        <v>S, blank</v>
      </c>
      <c r="BI543">
        <f t="shared" si="375"/>
        <v>1</v>
      </c>
      <c r="BK543">
        <f t="shared" si="376"/>
        <v>-0.10080920839685074</v>
      </c>
      <c r="BL543">
        <f t="shared" si="383"/>
        <v>0.62807202347308144</v>
      </c>
      <c r="BM543">
        <f t="shared" si="384"/>
        <v>0</v>
      </c>
      <c r="BN543">
        <f t="shared" si="385"/>
        <v>-0.24005469764357676</v>
      </c>
      <c r="BO543">
        <f t="shared" si="386"/>
        <v>-1.1543150029727813</v>
      </c>
      <c r="BP543">
        <f t="shared" si="387"/>
        <v>-6.3943938845999151E-2</v>
      </c>
      <c r="BQ543">
        <f t="shared" si="388"/>
        <v>-0.12308910231949276</v>
      </c>
      <c r="BR543">
        <f t="shared" si="389"/>
        <v>-0.13196937436222192</v>
      </c>
      <c r="BS543">
        <f t="shared" si="390"/>
        <v>0.51509397558912873</v>
      </c>
      <c r="BT543">
        <f t="shared" si="377"/>
        <v>-0.52064632557427459</v>
      </c>
      <c r="BV543">
        <f t="shared" si="378"/>
        <v>-1.1916616510529869</v>
      </c>
      <c r="BW543">
        <f t="shared" si="379"/>
        <v>0.30371617424066355</v>
      </c>
      <c r="BX543">
        <f t="shared" si="380"/>
        <v>0.23296188253364272</v>
      </c>
      <c r="BY543">
        <f t="shared" si="381"/>
        <v>0.76703811746635731</v>
      </c>
      <c r="BZ543">
        <f t="shared" si="382"/>
        <v>-0.2652187820226643</v>
      </c>
    </row>
    <row r="544" spans="1:78" x14ac:dyDescent="0.3">
      <c r="A544" t="s">
        <v>2811</v>
      </c>
      <c r="B544" t="s">
        <v>2838</v>
      </c>
      <c r="C544" t="s">
        <v>2851</v>
      </c>
      <c r="D544" t="s">
        <v>2833</v>
      </c>
      <c r="E544" t="s">
        <v>15</v>
      </c>
      <c r="F544">
        <v>0</v>
      </c>
      <c r="G544">
        <v>1</v>
      </c>
      <c r="H544" t="s">
        <v>44</v>
      </c>
      <c r="I544">
        <v>1</v>
      </c>
      <c r="J544">
        <v>-13.385578549662212</v>
      </c>
      <c r="K544">
        <v>-42.171718189759716</v>
      </c>
      <c r="L544">
        <v>70.538774768379497</v>
      </c>
      <c r="M544">
        <v>57.761363718906857</v>
      </c>
      <c r="N544">
        <v>151.41878811967541</v>
      </c>
      <c r="O544">
        <v>-14.754319664473872</v>
      </c>
      <c r="P544">
        <v>79.365382998232107</v>
      </c>
      <c r="Q544">
        <v>72.444458573419169</v>
      </c>
      <c r="R544">
        <v>103.15987615987927</v>
      </c>
      <c r="S544">
        <v>1</v>
      </c>
      <c r="T544">
        <v>3</v>
      </c>
      <c r="U544" t="s">
        <v>2818</v>
      </c>
      <c r="W544">
        <f t="shared" si="348"/>
        <v>-9.8280212731782335E-2</v>
      </c>
      <c r="X544">
        <f t="shared" si="349"/>
        <v>-0.21927540312111751</v>
      </c>
      <c r="Y544">
        <f t="shared" si="350"/>
        <v>-0.23352397279266615</v>
      </c>
      <c r="Z544">
        <f t="shared" si="351"/>
        <v>0.42018782389584125</v>
      </c>
      <c r="AA544">
        <f t="shared" si="352"/>
        <v>1.6593819257225275</v>
      </c>
      <c r="AB544">
        <f t="shared" si="353"/>
        <v>-6.7444200102322438E-2</v>
      </c>
      <c r="AC544">
        <f t="shared" si="354"/>
        <v>0.54954038841540609</v>
      </c>
      <c r="AD544">
        <f t="shared" si="355"/>
        <v>0.46798575022321215</v>
      </c>
      <c r="AE544">
        <f t="shared" si="356"/>
        <v>0.73410367098427942</v>
      </c>
      <c r="AF544">
        <f t="shared" si="357"/>
        <v>-0.5239687488631376</v>
      </c>
      <c r="AH544">
        <f t="shared" si="358"/>
        <v>2.6887070216302402</v>
      </c>
      <c r="AI544">
        <f t="shared" si="359"/>
        <v>14.712640490978348</v>
      </c>
      <c r="AJ544">
        <f t="shared" si="360"/>
        <v>0.93635697319147826</v>
      </c>
      <c r="AK544">
        <f t="shared" si="361"/>
        <v>0.93635697319147826</v>
      </c>
      <c r="AL544">
        <f t="shared" si="362"/>
        <v>-6.5758493597200263E-2</v>
      </c>
      <c r="AN544">
        <f>VLOOKUP(J544,counts!$W$8:$Z$13,4,FALSE)</f>
        <v>51</v>
      </c>
      <c r="AO544">
        <f>VLOOKUP(K544,counts!$W$17:$Z$23,4,FALSE)</f>
        <v>48</v>
      </c>
      <c r="AP544">
        <f>VLOOKUP(L544,counts!$W$27:$Z$33,4,FALSE)</f>
        <v>47</v>
      </c>
      <c r="AQ544">
        <f>VLOOKUP(M544,counts!$W$38:$Z$49,4,FALSE)</f>
        <v>66</v>
      </c>
      <c r="AR544">
        <f>VLOOKUP(N544,counts!$W$53:$Z$54,4,FALSE)</f>
        <v>102</v>
      </c>
      <c r="AS544">
        <f>VLOOKUP(O544,counts!$W$58:$Z$62,4,FALSE)</f>
        <v>52</v>
      </c>
      <c r="AT544">
        <f>VLOOKUP(P544,counts!$W$66:$Z$69,4,FALSE)</f>
        <v>70</v>
      </c>
      <c r="AU544">
        <f>VLOOKUP(Q544,counts!$W$73:$Z$75,4,FALSE)</f>
        <v>68</v>
      </c>
      <c r="AV544">
        <f>VLOOKUP(R544,counts!$W$79:$Z$81,4,FALSE)</f>
        <v>75</v>
      </c>
      <c r="AW544">
        <f t="shared" si="363"/>
        <v>579</v>
      </c>
      <c r="AX544">
        <f t="shared" si="364"/>
        <v>1</v>
      </c>
      <c r="AY544">
        <f t="shared" si="365"/>
        <v>3</v>
      </c>
      <c r="AZ544" t="str">
        <f t="shared" si="366"/>
        <v>Train</v>
      </c>
      <c r="BA544" t="str">
        <f t="shared" si="367"/>
        <v>41-50</v>
      </c>
      <c r="BB544" t="str">
        <f t="shared" si="368"/>
        <v>Blank</v>
      </c>
      <c r="BC544" t="str">
        <f t="shared" si="369"/>
        <v>41-100</v>
      </c>
      <c r="BD544" t="str">
        <f t="shared" si="370"/>
        <v>NY</v>
      </c>
      <c r="BE544" t="str">
        <f t="shared" si="371"/>
        <v>female</v>
      </c>
      <c r="BF544">
        <f t="shared" si="372"/>
        <v>0</v>
      </c>
      <c r="BG544">
        <f t="shared" si="373"/>
        <v>1</v>
      </c>
      <c r="BH544" t="str">
        <f t="shared" si="374"/>
        <v>C</v>
      </c>
      <c r="BI544">
        <f t="shared" si="375"/>
        <v>1</v>
      </c>
      <c r="BK544">
        <f t="shared" si="376"/>
        <v>-0.10080920839685074</v>
      </c>
      <c r="BL544">
        <f t="shared" si="383"/>
        <v>-0.2148129459049134</v>
      </c>
      <c r="BM544">
        <f t="shared" si="384"/>
        <v>0</v>
      </c>
      <c r="BN544">
        <f t="shared" si="385"/>
        <v>0.41074665915035424</v>
      </c>
      <c r="BO544">
        <f t="shared" si="386"/>
        <v>1.608400077660413</v>
      </c>
      <c r="BP544">
        <f t="shared" si="387"/>
        <v>-6.3943938845999151E-2</v>
      </c>
      <c r="BQ544">
        <f t="shared" si="388"/>
        <v>0.44377010170938269</v>
      </c>
      <c r="BR544">
        <f t="shared" si="389"/>
        <v>0.42637636209158797</v>
      </c>
      <c r="BS544">
        <f t="shared" si="390"/>
        <v>0.51509397558912873</v>
      </c>
      <c r="BT544">
        <f t="shared" si="377"/>
        <v>-0.52064632557427459</v>
      </c>
      <c r="BV544">
        <f t="shared" si="378"/>
        <v>2.5041747574788289</v>
      </c>
      <c r="BW544">
        <f t="shared" si="379"/>
        <v>12.233459228271595</v>
      </c>
      <c r="BX544">
        <f t="shared" si="380"/>
        <v>0.92443396826555924</v>
      </c>
      <c r="BY544">
        <f t="shared" si="381"/>
        <v>0.92443396826555924</v>
      </c>
      <c r="BZ544">
        <f t="shared" si="382"/>
        <v>-7.8573654972358437E-2</v>
      </c>
    </row>
    <row r="545" spans="1:78" x14ac:dyDescent="0.3">
      <c r="A545" t="s">
        <v>2820</v>
      </c>
      <c r="B545" t="s">
        <v>2823</v>
      </c>
      <c r="C545" t="s">
        <v>2851</v>
      </c>
      <c r="D545" t="s">
        <v>2838</v>
      </c>
      <c r="E545" t="s">
        <v>20</v>
      </c>
      <c r="F545">
        <v>0</v>
      </c>
      <c r="G545">
        <v>0</v>
      </c>
      <c r="H545" t="s">
        <v>44</v>
      </c>
      <c r="I545">
        <v>1</v>
      </c>
      <c r="J545">
        <v>-11.613432440426715</v>
      </c>
      <c r="K545">
        <v>123.30204897661667</v>
      </c>
      <c r="L545">
        <v>70.538774768379497</v>
      </c>
      <c r="M545">
        <v>-33.757758935166962</v>
      </c>
      <c r="N545">
        <v>-108.67008854708662</v>
      </c>
      <c r="O545">
        <v>-14.754319664473872</v>
      </c>
      <c r="P545">
        <v>-22.013681658285037</v>
      </c>
      <c r="Q545">
        <v>72.444458573419169</v>
      </c>
      <c r="R545">
        <v>103.15987615987927</v>
      </c>
      <c r="S545">
        <v>0</v>
      </c>
      <c r="T545">
        <v>3</v>
      </c>
      <c r="U545" t="s">
        <v>2818</v>
      </c>
      <c r="W545">
        <f t="shared" si="348"/>
        <v>-8.5268679762827468E-2</v>
      </c>
      <c r="X545">
        <f t="shared" si="349"/>
        <v>0.64111939602149381</v>
      </c>
      <c r="Y545">
        <f t="shared" si="350"/>
        <v>-0.23352397279266615</v>
      </c>
      <c r="Z545">
        <f t="shared" si="351"/>
        <v>-0.24557244416175711</v>
      </c>
      <c r="AA545">
        <f t="shared" si="352"/>
        <v>-1.1909036060913412</v>
      </c>
      <c r="AB545">
        <f t="shared" si="353"/>
        <v>-6.7444200102322438E-2</v>
      </c>
      <c r="AC545">
        <f t="shared" si="354"/>
        <v>-0.15242674717787899</v>
      </c>
      <c r="AD545">
        <f t="shared" si="355"/>
        <v>0.46798575022321215</v>
      </c>
      <c r="AE545">
        <f t="shared" si="356"/>
        <v>0.73410367098427942</v>
      </c>
      <c r="AF545">
        <f t="shared" si="357"/>
        <v>-0.5239687488631376</v>
      </c>
      <c r="AH545">
        <f t="shared" si="358"/>
        <v>-0.65589958172294571</v>
      </c>
      <c r="AI545">
        <f t="shared" si="359"/>
        <v>0.51897499211694265</v>
      </c>
      <c r="AJ545">
        <f t="shared" si="360"/>
        <v>0.34166131424827823</v>
      </c>
      <c r="AK545">
        <f t="shared" si="361"/>
        <v>0.65833868575172172</v>
      </c>
      <c r="AL545">
        <f t="shared" si="362"/>
        <v>-0.41803576009229504</v>
      </c>
      <c r="AN545">
        <f>VLOOKUP(J545,counts!$W$8:$Z$13,4,FALSE)</f>
        <v>52</v>
      </c>
      <c r="AO545">
        <f>VLOOKUP(K545,counts!$W$17:$Z$23,4,FALSE)</f>
        <v>73</v>
      </c>
      <c r="AP545">
        <f>VLOOKUP(L545,counts!$W$27:$Z$33,4,FALSE)</f>
        <v>47</v>
      </c>
      <c r="AQ545">
        <f>VLOOKUP(M545,counts!$W$38:$Z$49,4,FALSE)</f>
        <v>47</v>
      </c>
      <c r="AR545">
        <f>VLOOKUP(N545,counts!$W$53:$Z$54,4,FALSE)</f>
        <v>20</v>
      </c>
      <c r="AS545">
        <f>VLOOKUP(O545,counts!$W$58:$Z$62,4,FALSE)</f>
        <v>52</v>
      </c>
      <c r="AT545">
        <f>VLOOKUP(P545,counts!$W$66:$Z$69,4,FALSE)</f>
        <v>50</v>
      </c>
      <c r="AU545">
        <f>VLOOKUP(Q545,counts!$W$73:$Z$75,4,FALSE)</f>
        <v>68</v>
      </c>
      <c r="AV545">
        <f>VLOOKUP(R545,counts!$W$79:$Z$81,4,FALSE)</f>
        <v>75</v>
      </c>
      <c r="AW545">
        <f t="shared" si="363"/>
        <v>484</v>
      </c>
      <c r="AX545">
        <f t="shared" si="364"/>
        <v>0</v>
      </c>
      <c r="AY545">
        <f t="shared" si="365"/>
        <v>3</v>
      </c>
      <c r="AZ545" t="str">
        <f t="shared" si="366"/>
        <v>Train</v>
      </c>
      <c r="BA545" t="str">
        <f t="shared" si="367"/>
        <v>18-30</v>
      </c>
      <c r="BB545" t="str">
        <f t="shared" si="368"/>
        <v>F, G, T</v>
      </c>
      <c r="BC545" t="str">
        <f t="shared" si="369"/>
        <v>41-100</v>
      </c>
      <c r="BD545" t="str">
        <f t="shared" si="370"/>
        <v>Blank</v>
      </c>
      <c r="BE545" t="str">
        <f t="shared" si="371"/>
        <v>male</v>
      </c>
      <c r="BF545">
        <f t="shared" si="372"/>
        <v>0</v>
      </c>
      <c r="BG545">
        <f t="shared" si="373"/>
        <v>0</v>
      </c>
      <c r="BH545" t="str">
        <f t="shared" si="374"/>
        <v>C</v>
      </c>
      <c r="BI545">
        <f t="shared" si="375"/>
        <v>1</v>
      </c>
      <c r="BK545">
        <f t="shared" si="376"/>
        <v>-8.7462856143731463E-2</v>
      </c>
      <c r="BL545">
        <f t="shared" si="383"/>
        <v>0.62807202347308144</v>
      </c>
      <c r="BM545">
        <f t="shared" si="384"/>
        <v>0</v>
      </c>
      <c r="BN545">
        <f t="shared" si="385"/>
        <v>-0.24005469764357676</v>
      </c>
      <c r="BO545">
        <f t="shared" si="386"/>
        <v>-1.1543150029727813</v>
      </c>
      <c r="BP545">
        <f t="shared" si="387"/>
        <v>-6.3943938845999151E-2</v>
      </c>
      <c r="BQ545">
        <f t="shared" si="388"/>
        <v>-0.12308910231949276</v>
      </c>
      <c r="BR545">
        <f t="shared" si="389"/>
        <v>0.42637636209158797</v>
      </c>
      <c r="BS545">
        <f t="shared" si="390"/>
        <v>0.51509397558912873</v>
      </c>
      <c r="BT545">
        <f t="shared" si="377"/>
        <v>-0.52064632557427459</v>
      </c>
      <c r="BV545">
        <f t="shared" si="378"/>
        <v>-0.61996956234605805</v>
      </c>
      <c r="BW545">
        <f t="shared" si="379"/>
        <v>0.53796081161049802</v>
      </c>
      <c r="BX545">
        <f t="shared" si="380"/>
        <v>0.34978837402701085</v>
      </c>
      <c r="BY545">
        <f t="shared" si="381"/>
        <v>0.65021162597298909</v>
      </c>
      <c r="BZ545">
        <f t="shared" si="382"/>
        <v>-0.4304573906616237</v>
      </c>
    </row>
    <row r="546" spans="1:78" x14ac:dyDescent="0.3">
      <c r="A546" t="s">
        <v>2811</v>
      </c>
      <c r="B546" t="s">
        <v>2823</v>
      </c>
      <c r="C546" t="s">
        <v>2851</v>
      </c>
      <c r="D546" t="s">
        <v>2833</v>
      </c>
      <c r="E546" t="s">
        <v>20</v>
      </c>
      <c r="F546">
        <v>1</v>
      </c>
      <c r="G546">
        <v>0</v>
      </c>
      <c r="H546" t="s">
        <v>44</v>
      </c>
      <c r="I546">
        <v>1</v>
      </c>
      <c r="J546">
        <v>-13.385578549662212</v>
      </c>
      <c r="K546">
        <v>123.30204897661667</v>
      </c>
      <c r="L546">
        <v>70.538774768379497</v>
      </c>
      <c r="M546">
        <v>57.761363718906857</v>
      </c>
      <c r="N546">
        <v>-108.67008854708662</v>
      </c>
      <c r="O546">
        <v>48.695090775187893</v>
      </c>
      <c r="P546">
        <v>-22.013681658285037</v>
      </c>
      <c r="Q546">
        <v>72.444458573419169</v>
      </c>
      <c r="R546">
        <v>103.15987615987927</v>
      </c>
      <c r="S546">
        <v>1</v>
      </c>
      <c r="T546">
        <v>3</v>
      </c>
      <c r="U546" t="s">
        <v>2818</v>
      </c>
      <c r="W546">
        <f t="shared" si="348"/>
        <v>-9.8280212731782335E-2</v>
      </c>
      <c r="X546">
        <f t="shared" si="349"/>
        <v>0.64111939602149381</v>
      </c>
      <c r="Y546">
        <f t="shared" si="350"/>
        <v>-0.23352397279266615</v>
      </c>
      <c r="Z546">
        <f t="shared" si="351"/>
        <v>0.42018782389584125</v>
      </c>
      <c r="AA546">
        <f t="shared" si="352"/>
        <v>-1.1909036060913412</v>
      </c>
      <c r="AB546">
        <f t="shared" si="353"/>
        <v>0.222592537028351</v>
      </c>
      <c r="AC546">
        <f t="shared" si="354"/>
        <v>-0.15242674717787899</v>
      </c>
      <c r="AD546">
        <f t="shared" si="355"/>
        <v>0.46798575022321215</v>
      </c>
      <c r="AE546">
        <f t="shared" si="356"/>
        <v>0.73410367098427942</v>
      </c>
      <c r="AF546">
        <f t="shared" si="357"/>
        <v>-0.5239687488631376</v>
      </c>
      <c r="AH546">
        <f t="shared" si="358"/>
        <v>0.28688589049637137</v>
      </c>
      <c r="AI546">
        <f t="shared" si="359"/>
        <v>1.3322721798844572</v>
      </c>
      <c r="AJ546">
        <f t="shared" si="360"/>
        <v>0.57123357701349387</v>
      </c>
      <c r="AK546">
        <f t="shared" si="361"/>
        <v>0.57123357701349387</v>
      </c>
      <c r="AL546">
        <f t="shared" si="362"/>
        <v>-0.55995708639750308</v>
      </c>
      <c r="AN546">
        <f>VLOOKUP(J546,counts!$W$8:$Z$13,4,FALSE)</f>
        <v>51</v>
      </c>
      <c r="AO546">
        <f>VLOOKUP(K546,counts!$W$17:$Z$23,4,FALSE)</f>
        <v>73</v>
      </c>
      <c r="AP546">
        <f>VLOOKUP(L546,counts!$W$27:$Z$33,4,FALSE)</f>
        <v>47</v>
      </c>
      <c r="AQ546">
        <f>VLOOKUP(M546,counts!$W$38:$Z$49,4,FALSE)</f>
        <v>66</v>
      </c>
      <c r="AR546">
        <f>VLOOKUP(N546,counts!$W$53:$Z$54,4,FALSE)</f>
        <v>20</v>
      </c>
      <c r="AS546">
        <f>VLOOKUP(O546,counts!$W$58:$Z$62,4,FALSE)</f>
        <v>61</v>
      </c>
      <c r="AT546">
        <f>VLOOKUP(P546,counts!$W$66:$Z$69,4,FALSE)</f>
        <v>50</v>
      </c>
      <c r="AU546">
        <f>VLOOKUP(Q546,counts!$W$73:$Z$75,4,FALSE)</f>
        <v>68</v>
      </c>
      <c r="AV546">
        <f>VLOOKUP(R546,counts!$W$79:$Z$81,4,FALSE)</f>
        <v>75</v>
      </c>
      <c r="AW546">
        <f t="shared" si="363"/>
        <v>511</v>
      </c>
      <c r="AX546">
        <f t="shared" si="364"/>
        <v>1</v>
      </c>
      <c r="AY546">
        <f t="shared" si="365"/>
        <v>3</v>
      </c>
      <c r="AZ546" t="str">
        <f t="shared" si="366"/>
        <v>Train</v>
      </c>
      <c r="BA546" t="str">
        <f t="shared" si="367"/>
        <v>41-50</v>
      </c>
      <c r="BB546" t="str">
        <f t="shared" si="368"/>
        <v>F, G, T</v>
      </c>
      <c r="BC546" t="str">
        <f t="shared" si="369"/>
        <v>41-100</v>
      </c>
      <c r="BD546" t="str">
        <f t="shared" si="370"/>
        <v>NY</v>
      </c>
      <c r="BE546" t="str">
        <f t="shared" si="371"/>
        <v>male</v>
      </c>
      <c r="BF546">
        <f t="shared" si="372"/>
        <v>1</v>
      </c>
      <c r="BG546">
        <f t="shared" si="373"/>
        <v>0</v>
      </c>
      <c r="BH546" t="str">
        <f t="shared" si="374"/>
        <v>C</v>
      </c>
      <c r="BI546">
        <f t="shared" si="375"/>
        <v>1</v>
      </c>
      <c r="BK546">
        <f t="shared" si="376"/>
        <v>-0.10080920839685074</v>
      </c>
      <c r="BL546">
        <f t="shared" si="383"/>
        <v>0.62807202347308144</v>
      </c>
      <c r="BM546">
        <f t="shared" si="384"/>
        <v>0</v>
      </c>
      <c r="BN546">
        <f t="shared" si="385"/>
        <v>0.41074665915035424</v>
      </c>
      <c r="BO546">
        <f t="shared" si="386"/>
        <v>-1.1543150029727813</v>
      </c>
      <c r="BP546">
        <f t="shared" si="387"/>
        <v>0.21104029039891525</v>
      </c>
      <c r="BQ546">
        <f t="shared" si="388"/>
        <v>-0.12308910231949276</v>
      </c>
      <c r="BR546">
        <f t="shared" si="389"/>
        <v>0.42637636209158797</v>
      </c>
      <c r="BS546">
        <f t="shared" si="390"/>
        <v>0.51509397558912873</v>
      </c>
      <c r="BT546">
        <f t="shared" si="377"/>
        <v>-0.52064632557427459</v>
      </c>
      <c r="BV546">
        <f t="shared" si="378"/>
        <v>0.29246967143966818</v>
      </c>
      <c r="BW546">
        <f t="shared" si="379"/>
        <v>1.33973210380179</v>
      </c>
      <c r="BX546">
        <f t="shared" si="380"/>
        <v>0.57260064159690871</v>
      </c>
      <c r="BY546">
        <f t="shared" si="381"/>
        <v>0.57260064159690871</v>
      </c>
      <c r="BZ546">
        <f t="shared" si="382"/>
        <v>-0.55756676582117992</v>
      </c>
    </row>
    <row r="547" spans="1:78" x14ac:dyDescent="0.3">
      <c r="A547" t="s">
        <v>2820</v>
      </c>
      <c r="B547" t="s">
        <v>2823</v>
      </c>
      <c r="C547" t="s">
        <v>2851</v>
      </c>
      <c r="D547" t="s">
        <v>2833</v>
      </c>
      <c r="E547" t="s">
        <v>15</v>
      </c>
      <c r="F547">
        <v>1</v>
      </c>
      <c r="G547">
        <v>0</v>
      </c>
      <c r="H547" t="s">
        <v>44</v>
      </c>
      <c r="I547">
        <v>1</v>
      </c>
      <c r="J547">
        <v>-11.613432440426715</v>
      </c>
      <c r="K547">
        <v>123.30204897661667</v>
      </c>
      <c r="L547">
        <v>70.538774768379497</v>
      </c>
      <c r="M547">
        <v>57.761363718906857</v>
      </c>
      <c r="N547">
        <v>151.41878811967541</v>
      </c>
      <c r="O547">
        <v>48.695090775187893</v>
      </c>
      <c r="P547">
        <v>-22.013681658285037</v>
      </c>
      <c r="Q547">
        <v>72.444458573419169</v>
      </c>
      <c r="R547">
        <v>103.15987615987927</v>
      </c>
      <c r="S547">
        <v>1</v>
      </c>
      <c r="T547">
        <v>3</v>
      </c>
      <c r="U547" t="s">
        <v>2818</v>
      </c>
      <c r="W547">
        <f t="shared" si="348"/>
        <v>-8.5268679762827468E-2</v>
      </c>
      <c r="X547">
        <f t="shared" si="349"/>
        <v>0.64111939602149381</v>
      </c>
      <c r="Y547">
        <f t="shared" si="350"/>
        <v>-0.23352397279266615</v>
      </c>
      <c r="Z547">
        <f t="shared" si="351"/>
        <v>0.42018782389584125</v>
      </c>
      <c r="AA547">
        <f t="shared" si="352"/>
        <v>1.6593819257225275</v>
      </c>
      <c r="AB547">
        <f t="shared" si="353"/>
        <v>0.222592537028351</v>
      </c>
      <c r="AC547">
        <f t="shared" si="354"/>
        <v>-0.15242674717787899</v>
      </c>
      <c r="AD547">
        <f t="shared" si="355"/>
        <v>0.46798575022321215</v>
      </c>
      <c r="AE547">
        <f t="shared" si="356"/>
        <v>0.73410367098427942</v>
      </c>
      <c r="AF547">
        <f t="shared" si="357"/>
        <v>-0.5239687488631376</v>
      </c>
      <c r="AH547">
        <f t="shared" si="358"/>
        <v>3.1501829552791945</v>
      </c>
      <c r="AI547">
        <f t="shared" si="359"/>
        <v>23.340334427737016</v>
      </c>
      <c r="AJ547">
        <f t="shared" si="360"/>
        <v>0.95891593014184506</v>
      </c>
      <c r="AK547">
        <f t="shared" si="361"/>
        <v>0.95891593014184506</v>
      </c>
      <c r="AL547">
        <f t="shared" si="362"/>
        <v>-4.1951872027086667E-2</v>
      </c>
      <c r="AN547">
        <f>VLOOKUP(J547,counts!$W$8:$Z$13,4,FALSE)</f>
        <v>52</v>
      </c>
      <c r="AO547">
        <f>VLOOKUP(K547,counts!$W$17:$Z$23,4,FALSE)</f>
        <v>73</v>
      </c>
      <c r="AP547">
        <f>VLOOKUP(L547,counts!$W$27:$Z$33,4,FALSE)</f>
        <v>47</v>
      </c>
      <c r="AQ547">
        <f>VLOOKUP(M547,counts!$W$38:$Z$49,4,FALSE)</f>
        <v>66</v>
      </c>
      <c r="AR547">
        <f>VLOOKUP(N547,counts!$W$53:$Z$54,4,FALSE)</f>
        <v>102</v>
      </c>
      <c r="AS547">
        <f>VLOOKUP(O547,counts!$W$58:$Z$62,4,FALSE)</f>
        <v>61</v>
      </c>
      <c r="AT547">
        <f>VLOOKUP(P547,counts!$W$66:$Z$69,4,FALSE)</f>
        <v>50</v>
      </c>
      <c r="AU547">
        <f>VLOOKUP(Q547,counts!$W$73:$Z$75,4,FALSE)</f>
        <v>68</v>
      </c>
      <c r="AV547">
        <f>VLOOKUP(R547,counts!$W$79:$Z$81,4,FALSE)</f>
        <v>75</v>
      </c>
      <c r="AW547">
        <f t="shared" si="363"/>
        <v>594</v>
      </c>
      <c r="AX547">
        <f t="shared" si="364"/>
        <v>1</v>
      </c>
      <c r="AY547">
        <f t="shared" si="365"/>
        <v>3</v>
      </c>
      <c r="AZ547" t="str">
        <f t="shared" si="366"/>
        <v>Train</v>
      </c>
      <c r="BA547" t="str">
        <f t="shared" si="367"/>
        <v>18-30</v>
      </c>
      <c r="BB547" t="str">
        <f t="shared" si="368"/>
        <v>F, G, T</v>
      </c>
      <c r="BC547" t="str">
        <f t="shared" si="369"/>
        <v>41-100</v>
      </c>
      <c r="BD547" t="str">
        <f t="shared" si="370"/>
        <v>NY</v>
      </c>
      <c r="BE547" t="str">
        <f t="shared" si="371"/>
        <v>female</v>
      </c>
      <c r="BF547">
        <f t="shared" si="372"/>
        <v>1</v>
      </c>
      <c r="BG547">
        <f t="shared" si="373"/>
        <v>0</v>
      </c>
      <c r="BH547" t="str">
        <f t="shared" si="374"/>
        <v>C</v>
      </c>
      <c r="BI547">
        <f t="shared" si="375"/>
        <v>1</v>
      </c>
      <c r="BK547">
        <f t="shared" si="376"/>
        <v>-8.7462856143731463E-2</v>
      </c>
      <c r="BL547">
        <f t="shared" si="383"/>
        <v>0.62807202347308144</v>
      </c>
      <c r="BM547">
        <f t="shared" si="384"/>
        <v>0</v>
      </c>
      <c r="BN547">
        <f t="shared" si="385"/>
        <v>0.41074665915035424</v>
      </c>
      <c r="BO547">
        <f t="shared" si="386"/>
        <v>1.608400077660413</v>
      </c>
      <c r="BP547">
        <f t="shared" si="387"/>
        <v>0.21104029039891525</v>
      </c>
      <c r="BQ547">
        <f t="shared" si="388"/>
        <v>-0.12308910231949276</v>
      </c>
      <c r="BR547">
        <f t="shared" si="389"/>
        <v>0.42637636209158797</v>
      </c>
      <c r="BS547">
        <f t="shared" si="390"/>
        <v>0.51509397558912873</v>
      </c>
      <c r="BT547">
        <f t="shared" si="377"/>
        <v>-0.52064632557427459</v>
      </c>
      <c r="BV547">
        <f t="shared" si="378"/>
        <v>3.0685311043259826</v>
      </c>
      <c r="BW547">
        <f t="shared" si="379"/>
        <v>21.510283095969776</v>
      </c>
      <c r="BX547">
        <f t="shared" si="380"/>
        <v>0.95557585856487792</v>
      </c>
      <c r="BY547">
        <f t="shared" si="381"/>
        <v>0.95557585856487792</v>
      </c>
      <c r="BZ547">
        <f t="shared" si="382"/>
        <v>-4.5441126967141407E-2</v>
      </c>
    </row>
    <row r="548" spans="1:78" x14ac:dyDescent="0.3">
      <c r="A548" t="s">
        <v>2821</v>
      </c>
      <c r="B548" t="s">
        <v>2838</v>
      </c>
      <c r="C548" t="s">
        <v>2851</v>
      </c>
      <c r="D548" t="s">
        <v>2838</v>
      </c>
      <c r="E548" t="s">
        <v>20</v>
      </c>
      <c r="F548">
        <v>0</v>
      </c>
      <c r="G548">
        <v>0</v>
      </c>
      <c r="H548" t="s">
        <v>2843</v>
      </c>
      <c r="I548">
        <v>1</v>
      </c>
      <c r="J548">
        <v>-3.7643689058441341</v>
      </c>
      <c r="K548">
        <v>-42.171718189759716</v>
      </c>
      <c r="L548">
        <v>70.538774768379497</v>
      </c>
      <c r="M548">
        <v>-33.757758935166962</v>
      </c>
      <c r="N548">
        <v>-108.67008854708662</v>
      </c>
      <c r="O548">
        <v>-14.754319664473872</v>
      </c>
      <c r="P548">
        <v>-22.013681658285037</v>
      </c>
      <c r="Q548">
        <v>-22.422560732600829</v>
      </c>
      <c r="R548">
        <v>103.15987615987927</v>
      </c>
      <c r="S548">
        <v>0</v>
      </c>
      <c r="T548">
        <v>3</v>
      </c>
      <c r="U548" t="s">
        <v>2818</v>
      </c>
      <c r="W548">
        <f t="shared" si="348"/>
        <v>-2.7638923151110589E-2</v>
      </c>
      <c r="X548">
        <f t="shared" si="349"/>
        <v>-0.21927540312111751</v>
      </c>
      <c r="Y548">
        <f t="shared" si="350"/>
        <v>-0.23352397279266615</v>
      </c>
      <c r="Z548">
        <f t="shared" si="351"/>
        <v>-0.24557244416175711</v>
      </c>
      <c r="AA548">
        <f t="shared" si="352"/>
        <v>-1.1909036060913412</v>
      </c>
      <c r="AB548">
        <f t="shared" si="353"/>
        <v>-6.7444200102322438E-2</v>
      </c>
      <c r="AC548">
        <f t="shared" si="354"/>
        <v>-0.15242674717787899</v>
      </c>
      <c r="AD548">
        <f t="shared" si="355"/>
        <v>-0.14484805481342802</v>
      </c>
      <c r="AE548">
        <f t="shared" si="356"/>
        <v>0.73410367098427942</v>
      </c>
      <c r="AF548">
        <f t="shared" si="357"/>
        <v>-0.5239687488631376</v>
      </c>
      <c r="AH548">
        <f t="shared" si="358"/>
        <v>-2.0714984292904801</v>
      </c>
      <c r="AI548">
        <f t="shared" si="359"/>
        <v>0.1259968428248178</v>
      </c>
      <c r="AJ548">
        <f t="shared" si="360"/>
        <v>0.11189804272339363</v>
      </c>
      <c r="AK548">
        <f t="shared" si="361"/>
        <v>0.88810195727660635</v>
      </c>
      <c r="AL548">
        <f t="shared" si="362"/>
        <v>-0.11866872582797079</v>
      </c>
      <c r="AN548">
        <f>VLOOKUP(J548,counts!$W$8:$Z$13,4,FALSE)</f>
        <v>53</v>
      </c>
      <c r="AO548">
        <f>VLOOKUP(K548,counts!$W$17:$Z$23,4,FALSE)</f>
        <v>48</v>
      </c>
      <c r="AP548">
        <f>VLOOKUP(L548,counts!$W$27:$Z$33,4,FALSE)</f>
        <v>47</v>
      </c>
      <c r="AQ548">
        <f>VLOOKUP(M548,counts!$W$38:$Z$49,4,FALSE)</f>
        <v>47</v>
      </c>
      <c r="AR548">
        <f>VLOOKUP(N548,counts!$W$53:$Z$54,4,FALSE)</f>
        <v>20</v>
      </c>
      <c r="AS548">
        <f>VLOOKUP(O548,counts!$W$58:$Z$62,4,FALSE)</f>
        <v>52</v>
      </c>
      <c r="AT548">
        <f>VLOOKUP(P548,counts!$W$66:$Z$69,4,FALSE)</f>
        <v>50</v>
      </c>
      <c r="AU548">
        <f>VLOOKUP(Q548,counts!$W$73:$Z$75,4,FALSE)</f>
        <v>50</v>
      </c>
      <c r="AV548">
        <f>VLOOKUP(R548,counts!$W$79:$Z$81,4,FALSE)</f>
        <v>75</v>
      </c>
      <c r="AW548">
        <f t="shared" si="363"/>
        <v>442</v>
      </c>
      <c r="AX548">
        <f t="shared" si="364"/>
        <v>0</v>
      </c>
      <c r="AY548">
        <f t="shared" si="365"/>
        <v>3</v>
      </c>
      <c r="AZ548" t="str">
        <f t="shared" si="366"/>
        <v>Train</v>
      </c>
      <c r="BA548" t="str">
        <f t="shared" si="367"/>
        <v>0-17</v>
      </c>
      <c r="BB548" t="str">
        <f t="shared" si="368"/>
        <v>Blank</v>
      </c>
      <c r="BC548" t="str">
        <f t="shared" si="369"/>
        <v>41-100</v>
      </c>
      <c r="BD548" t="str">
        <f t="shared" si="370"/>
        <v>Blank</v>
      </c>
      <c r="BE548" t="str">
        <f t="shared" si="371"/>
        <v>male</v>
      </c>
      <c r="BF548">
        <f t="shared" si="372"/>
        <v>0</v>
      </c>
      <c r="BG548">
        <f t="shared" si="373"/>
        <v>0</v>
      </c>
      <c r="BH548" t="str">
        <f t="shared" si="374"/>
        <v>S, blank</v>
      </c>
      <c r="BI548">
        <f t="shared" si="375"/>
        <v>1</v>
      </c>
      <c r="BK548">
        <f t="shared" si="376"/>
        <v>-2.8350141766673408E-2</v>
      </c>
      <c r="BL548">
        <f t="shared" si="383"/>
        <v>-0.2148129459049134</v>
      </c>
      <c r="BM548">
        <f t="shared" si="384"/>
        <v>0</v>
      </c>
      <c r="BN548">
        <f t="shared" si="385"/>
        <v>-0.24005469764357676</v>
      </c>
      <c r="BO548">
        <f t="shared" si="386"/>
        <v>-1.1543150029727813</v>
      </c>
      <c r="BP548">
        <f t="shared" si="387"/>
        <v>-6.3943938845999151E-2</v>
      </c>
      <c r="BQ548">
        <f t="shared" si="388"/>
        <v>-0.12308910231949276</v>
      </c>
      <c r="BR548">
        <f t="shared" si="389"/>
        <v>-0.13196937436222192</v>
      </c>
      <c r="BS548">
        <f t="shared" si="390"/>
        <v>0.51509397558912873</v>
      </c>
      <c r="BT548">
        <f t="shared" si="377"/>
        <v>-0.52064632557427459</v>
      </c>
      <c r="BV548">
        <f t="shared" si="378"/>
        <v>-1.9620875538008045</v>
      </c>
      <c r="BW548">
        <f t="shared" si="379"/>
        <v>0.14056467809772427</v>
      </c>
      <c r="BX548">
        <f t="shared" si="380"/>
        <v>0.1232413038883189</v>
      </c>
      <c r="BY548">
        <f t="shared" si="381"/>
        <v>0.87675869611168111</v>
      </c>
      <c r="BZ548">
        <f t="shared" si="382"/>
        <v>-0.13152347143484086</v>
      </c>
    </row>
    <row r="549" spans="1:78" x14ac:dyDescent="0.3">
      <c r="A549" t="s">
        <v>2810</v>
      </c>
      <c r="B549" t="s">
        <v>2823</v>
      </c>
      <c r="C549" t="s">
        <v>2824</v>
      </c>
      <c r="D549" t="s">
        <v>2838</v>
      </c>
      <c r="E549" t="s">
        <v>20</v>
      </c>
      <c r="F549">
        <v>0</v>
      </c>
      <c r="G549">
        <v>0</v>
      </c>
      <c r="H549" t="s">
        <v>2843</v>
      </c>
      <c r="I549">
        <v>1</v>
      </c>
      <c r="J549">
        <v>32.769878926258563</v>
      </c>
      <c r="K549">
        <v>123.30204897661667</v>
      </c>
      <c r="L549">
        <v>-194.50333405817787</v>
      </c>
      <c r="M549">
        <v>-33.757758935166962</v>
      </c>
      <c r="N549">
        <v>-108.67008854708662</v>
      </c>
      <c r="O549">
        <v>-14.754319664473872</v>
      </c>
      <c r="P549">
        <v>-22.013681658285037</v>
      </c>
      <c r="Q549">
        <v>-22.422560732600829</v>
      </c>
      <c r="R549">
        <v>103.15987615987927</v>
      </c>
      <c r="S549">
        <v>0</v>
      </c>
      <c r="T549">
        <v>3</v>
      </c>
      <c r="U549" t="s">
        <v>2818</v>
      </c>
      <c r="W549">
        <f t="shared" si="348"/>
        <v>0.24060451777399761</v>
      </c>
      <c r="X549">
        <f t="shared" si="349"/>
        <v>0.64111939602149381</v>
      </c>
      <c r="Y549">
        <f t="shared" si="350"/>
        <v>0.6439180640694343</v>
      </c>
      <c r="Z549">
        <f t="shared" si="351"/>
        <v>-0.24557244416175711</v>
      </c>
      <c r="AA549">
        <f t="shared" si="352"/>
        <v>-1.1909036060913412</v>
      </c>
      <c r="AB549">
        <f t="shared" si="353"/>
        <v>-6.7444200102322438E-2</v>
      </c>
      <c r="AC549">
        <f t="shared" si="354"/>
        <v>-0.15242674717787899</v>
      </c>
      <c r="AD549">
        <f t="shared" si="355"/>
        <v>-0.14484805481342802</v>
      </c>
      <c r="AE549">
        <f t="shared" si="356"/>
        <v>0.73410367098427942</v>
      </c>
      <c r="AF549">
        <f t="shared" si="357"/>
        <v>-0.5239687488631376</v>
      </c>
      <c r="AH549">
        <f t="shared" si="358"/>
        <v>-6.541815236066012E-2</v>
      </c>
      <c r="AI549">
        <f t="shared" si="359"/>
        <v>0.93667570831785407</v>
      </c>
      <c r="AJ549">
        <f t="shared" si="360"/>
        <v>0.48365129189926492</v>
      </c>
      <c r="AK549">
        <f t="shared" si="361"/>
        <v>0.51634870810073508</v>
      </c>
      <c r="AL549">
        <f t="shared" si="362"/>
        <v>-0.66097295085151808</v>
      </c>
      <c r="AN549">
        <f>VLOOKUP(J549,counts!$W$8:$Z$13,4,FALSE)</f>
        <v>61</v>
      </c>
      <c r="AO549">
        <f>VLOOKUP(K549,counts!$W$17:$Z$23,4,FALSE)</f>
        <v>73</v>
      </c>
      <c r="AP549">
        <f>VLOOKUP(L549,counts!$W$27:$Z$33,4,FALSE)</f>
        <v>73</v>
      </c>
      <c r="AQ549">
        <f>VLOOKUP(M549,counts!$W$38:$Z$49,4,FALSE)</f>
        <v>47</v>
      </c>
      <c r="AR549">
        <f>VLOOKUP(N549,counts!$W$53:$Z$54,4,FALSE)</f>
        <v>20</v>
      </c>
      <c r="AS549">
        <f>VLOOKUP(O549,counts!$W$58:$Z$62,4,FALSE)</f>
        <v>52</v>
      </c>
      <c r="AT549">
        <f>VLOOKUP(P549,counts!$W$66:$Z$69,4,FALSE)</f>
        <v>50</v>
      </c>
      <c r="AU549">
        <f>VLOOKUP(Q549,counts!$W$73:$Z$75,4,FALSE)</f>
        <v>50</v>
      </c>
      <c r="AV549">
        <f>VLOOKUP(R549,counts!$W$79:$Z$81,4,FALSE)</f>
        <v>75</v>
      </c>
      <c r="AW549">
        <f t="shared" si="363"/>
        <v>501</v>
      </c>
      <c r="AX549">
        <f t="shared" si="364"/>
        <v>0</v>
      </c>
      <c r="AY549">
        <f t="shared" si="365"/>
        <v>3</v>
      </c>
      <c r="AZ549" t="str">
        <f t="shared" si="366"/>
        <v>Train</v>
      </c>
      <c r="BA549" t="str">
        <f t="shared" si="367"/>
        <v>31-40</v>
      </c>
      <c r="BB549" t="str">
        <f t="shared" si="368"/>
        <v>F, G, T</v>
      </c>
      <c r="BC549" t="str">
        <f t="shared" si="369"/>
        <v>0</v>
      </c>
      <c r="BD549" t="str">
        <f t="shared" si="370"/>
        <v>Blank</v>
      </c>
      <c r="BE549" t="str">
        <f t="shared" si="371"/>
        <v>male</v>
      </c>
      <c r="BF549">
        <f t="shared" si="372"/>
        <v>0</v>
      </c>
      <c r="BG549">
        <f t="shared" si="373"/>
        <v>0</v>
      </c>
      <c r="BH549" t="str">
        <f t="shared" si="374"/>
        <v>S, blank</v>
      </c>
      <c r="BI549">
        <f t="shared" si="375"/>
        <v>1</v>
      </c>
      <c r="BK549">
        <f t="shared" si="376"/>
        <v>0.24679587375027071</v>
      </c>
      <c r="BL549">
        <f t="shared" si="383"/>
        <v>0.62807202347308144</v>
      </c>
      <c r="BM549">
        <f t="shared" si="384"/>
        <v>0</v>
      </c>
      <c r="BN549">
        <f t="shared" si="385"/>
        <v>-0.24005469764357676</v>
      </c>
      <c r="BO549">
        <f t="shared" si="386"/>
        <v>-1.1543150029727813</v>
      </c>
      <c r="BP549">
        <f t="shared" si="387"/>
        <v>-6.3943938845999151E-2</v>
      </c>
      <c r="BQ549">
        <f t="shared" si="388"/>
        <v>-0.12308910231949276</v>
      </c>
      <c r="BR549">
        <f t="shared" si="389"/>
        <v>-0.13196937436222192</v>
      </c>
      <c r="BS549">
        <f t="shared" si="390"/>
        <v>0.51509397558912873</v>
      </c>
      <c r="BT549">
        <f t="shared" si="377"/>
        <v>-0.52064632557427459</v>
      </c>
      <c r="BV549">
        <f t="shared" si="378"/>
        <v>-0.84405656890586567</v>
      </c>
      <c r="BW549">
        <f t="shared" si="379"/>
        <v>0.42996280720571095</v>
      </c>
      <c r="BX549">
        <f t="shared" si="380"/>
        <v>0.30068111215137189</v>
      </c>
      <c r="BY549">
        <f t="shared" si="381"/>
        <v>0.69931888784862806</v>
      </c>
      <c r="BZ549">
        <f t="shared" si="382"/>
        <v>-0.35764843498652216</v>
      </c>
    </row>
    <row r="550" spans="1:78" x14ac:dyDescent="0.3">
      <c r="A550" t="s">
        <v>2820</v>
      </c>
      <c r="B550" t="s">
        <v>2823</v>
      </c>
      <c r="C550" t="s">
        <v>2851</v>
      </c>
      <c r="D550" t="s">
        <v>2838</v>
      </c>
      <c r="E550" t="s">
        <v>20</v>
      </c>
      <c r="F550">
        <v>0</v>
      </c>
      <c r="G550">
        <v>0</v>
      </c>
      <c r="H550" t="s">
        <v>44</v>
      </c>
      <c r="I550">
        <v>1</v>
      </c>
      <c r="J550">
        <v>-11.613432440426715</v>
      </c>
      <c r="K550">
        <v>123.30204897661667</v>
      </c>
      <c r="L550">
        <v>70.538774768379497</v>
      </c>
      <c r="M550">
        <v>-33.757758935166962</v>
      </c>
      <c r="N550">
        <v>-108.67008854708662</v>
      </c>
      <c r="O550">
        <v>-14.754319664473872</v>
      </c>
      <c r="P550">
        <v>-22.013681658285037</v>
      </c>
      <c r="Q550">
        <v>72.444458573419169</v>
      </c>
      <c r="R550">
        <v>103.15987615987927</v>
      </c>
      <c r="S550">
        <v>1</v>
      </c>
      <c r="T550">
        <v>3</v>
      </c>
      <c r="U550" t="s">
        <v>2818</v>
      </c>
      <c r="W550">
        <f t="shared" si="348"/>
        <v>-8.5268679762827468E-2</v>
      </c>
      <c r="X550">
        <f t="shared" si="349"/>
        <v>0.64111939602149381</v>
      </c>
      <c r="Y550">
        <f t="shared" si="350"/>
        <v>-0.23352397279266615</v>
      </c>
      <c r="Z550">
        <f t="shared" si="351"/>
        <v>-0.24557244416175711</v>
      </c>
      <c r="AA550">
        <f t="shared" si="352"/>
        <v>-1.1909036060913412</v>
      </c>
      <c r="AB550">
        <f t="shared" si="353"/>
        <v>-6.7444200102322438E-2</v>
      </c>
      <c r="AC550">
        <f t="shared" si="354"/>
        <v>-0.15242674717787899</v>
      </c>
      <c r="AD550">
        <f t="shared" si="355"/>
        <v>0.46798575022321215</v>
      </c>
      <c r="AE550">
        <f t="shared" si="356"/>
        <v>0.73410367098427942</v>
      </c>
      <c r="AF550">
        <f t="shared" si="357"/>
        <v>-0.5239687488631376</v>
      </c>
      <c r="AH550">
        <f t="shared" si="358"/>
        <v>-0.65589958172294571</v>
      </c>
      <c r="AI550">
        <f t="shared" si="359"/>
        <v>0.51897499211694265</v>
      </c>
      <c r="AJ550">
        <f t="shared" si="360"/>
        <v>0.34166131424827823</v>
      </c>
      <c r="AK550">
        <f t="shared" si="361"/>
        <v>0.34166131424827823</v>
      </c>
      <c r="AL550">
        <f t="shared" si="362"/>
        <v>-1.0739353418152406</v>
      </c>
      <c r="AN550">
        <f>VLOOKUP(J550,counts!$W$8:$Z$13,4,FALSE)</f>
        <v>52</v>
      </c>
      <c r="AO550">
        <f>VLOOKUP(K550,counts!$W$17:$Z$23,4,FALSE)</f>
        <v>73</v>
      </c>
      <c r="AP550">
        <f>VLOOKUP(L550,counts!$W$27:$Z$33,4,FALSE)</f>
        <v>47</v>
      </c>
      <c r="AQ550">
        <f>VLOOKUP(M550,counts!$W$38:$Z$49,4,FALSE)</f>
        <v>47</v>
      </c>
      <c r="AR550">
        <f>VLOOKUP(N550,counts!$W$53:$Z$54,4,FALSE)</f>
        <v>20</v>
      </c>
      <c r="AS550">
        <f>VLOOKUP(O550,counts!$W$58:$Z$62,4,FALSE)</f>
        <v>52</v>
      </c>
      <c r="AT550">
        <f>VLOOKUP(P550,counts!$W$66:$Z$69,4,FALSE)</f>
        <v>50</v>
      </c>
      <c r="AU550">
        <f>VLOOKUP(Q550,counts!$W$73:$Z$75,4,FALSE)</f>
        <v>68</v>
      </c>
      <c r="AV550">
        <f>VLOOKUP(R550,counts!$W$79:$Z$81,4,FALSE)</f>
        <v>75</v>
      </c>
      <c r="AW550">
        <f t="shared" si="363"/>
        <v>484</v>
      </c>
      <c r="AX550">
        <f t="shared" si="364"/>
        <v>1</v>
      </c>
      <c r="AY550">
        <f t="shared" si="365"/>
        <v>3</v>
      </c>
      <c r="AZ550" t="str">
        <f t="shared" si="366"/>
        <v>Train</v>
      </c>
      <c r="BA550" t="str">
        <f t="shared" si="367"/>
        <v>18-30</v>
      </c>
      <c r="BB550" t="str">
        <f t="shared" si="368"/>
        <v>F, G, T</v>
      </c>
      <c r="BC550" t="str">
        <f t="shared" si="369"/>
        <v>41-100</v>
      </c>
      <c r="BD550" t="str">
        <f t="shared" si="370"/>
        <v>Blank</v>
      </c>
      <c r="BE550" t="str">
        <f t="shared" si="371"/>
        <v>male</v>
      </c>
      <c r="BF550">
        <f t="shared" si="372"/>
        <v>0</v>
      </c>
      <c r="BG550">
        <f t="shared" si="373"/>
        <v>0</v>
      </c>
      <c r="BH550" t="str">
        <f t="shared" si="374"/>
        <v>C</v>
      </c>
      <c r="BI550">
        <f t="shared" si="375"/>
        <v>1</v>
      </c>
      <c r="BK550">
        <f t="shared" si="376"/>
        <v>-8.7462856143731463E-2</v>
      </c>
      <c r="BL550">
        <f t="shared" si="383"/>
        <v>0.62807202347308144</v>
      </c>
      <c r="BM550">
        <f t="shared" si="384"/>
        <v>0</v>
      </c>
      <c r="BN550">
        <f t="shared" si="385"/>
        <v>-0.24005469764357676</v>
      </c>
      <c r="BO550">
        <f t="shared" si="386"/>
        <v>-1.1543150029727813</v>
      </c>
      <c r="BP550">
        <f t="shared" si="387"/>
        <v>-6.3943938845999151E-2</v>
      </c>
      <c r="BQ550">
        <f t="shared" si="388"/>
        <v>-0.12308910231949276</v>
      </c>
      <c r="BR550">
        <f t="shared" si="389"/>
        <v>0.42637636209158797</v>
      </c>
      <c r="BS550">
        <f t="shared" si="390"/>
        <v>0.51509397558912873</v>
      </c>
      <c r="BT550">
        <f t="shared" si="377"/>
        <v>-0.52064632557427459</v>
      </c>
      <c r="BV550">
        <f t="shared" si="378"/>
        <v>-0.61996956234605805</v>
      </c>
      <c r="BW550">
        <f t="shared" si="379"/>
        <v>0.53796081161049802</v>
      </c>
      <c r="BX550">
        <f t="shared" si="380"/>
        <v>0.34978837402701085</v>
      </c>
      <c r="BY550">
        <f t="shared" si="381"/>
        <v>0.34978837402701085</v>
      </c>
      <c r="BZ550">
        <f t="shared" si="382"/>
        <v>-1.0504269530076815</v>
      </c>
    </row>
    <row r="551" spans="1:78" x14ac:dyDescent="0.3">
      <c r="A551" t="s">
        <v>2821</v>
      </c>
      <c r="B551" t="s">
        <v>2823</v>
      </c>
      <c r="C551" t="s">
        <v>2849</v>
      </c>
      <c r="D551" t="s">
        <v>2838</v>
      </c>
      <c r="E551" t="s">
        <v>20</v>
      </c>
      <c r="F551">
        <v>0</v>
      </c>
      <c r="G551">
        <v>0</v>
      </c>
      <c r="H551" t="s">
        <v>2843</v>
      </c>
      <c r="I551">
        <v>1</v>
      </c>
      <c r="J551">
        <v>-3.7643689058441341</v>
      </c>
      <c r="K551">
        <v>123.30204897661667</v>
      </c>
      <c r="L551">
        <v>40.172297072540438</v>
      </c>
      <c r="M551">
        <v>-33.757758935166962</v>
      </c>
      <c r="N551">
        <v>-108.67008854708662</v>
      </c>
      <c r="O551">
        <v>-14.754319664473872</v>
      </c>
      <c r="P551">
        <v>-22.013681658285037</v>
      </c>
      <c r="Q551">
        <v>-22.422560732600829</v>
      </c>
      <c r="R551">
        <v>103.15987615987927</v>
      </c>
      <c r="S551">
        <v>1</v>
      </c>
      <c r="T551">
        <v>3</v>
      </c>
      <c r="U551" t="s">
        <v>2818</v>
      </c>
      <c r="W551">
        <f t="shared" si="348"/>
        <v>-2.7638923151110589E-2</v>
      </c>
      <c r="X551">
        <f t="shared" si="349"/>
        <v>0.64111939602149381</v>
      </c>
      <c r="Y551">
        <f t="shared" si="350"/>
        <v>-0.13299344140000791</v>
      </c>
      <c r="Z551">
        <f t="shared" si="351"/>
        <v>-0.24557244416175711</v>
      </c>
      <c r="AA551">
        <f t="shared" si="352"/>
        <v>-1.1909036060913412</v>
      </c>
      <c r="AB551">
        <f t="shared" si="353"/>
        <v>-6.7444200102322438E-2</v>
      </c>
      <c r="AC551">
        <f t="shared" si="354"/>
        <v>-0.15242674717787899</v>
      </c>
      <c r="AD551">
        <f t="shared" si="355"/>
        <v>-0.14484805481342802</v>
      </c>
      <c r="AE551">
        <f t="shared" si="356"/>
        <v>0.73410367098427942</v>
      </c>
      <c r="AF551">
        <f t="shared" si="357"/>
        <v>-0.5239687488631376</v>
      </c>
      <c r="AH551">
        <f t="shared" si="358"/>
        <v>-1.1105730987552107</v>
      </c>
      <c r="AI551">
        <f t="shared" si="359"/>
        <v>0.32937014535502335</v>
      </c>
      <c r="AJ551">
        <f t="shared" si="360"/>
        <v>0.24776406067631473</v>
      </c>
      <c r="AK551">
        <f t="shared" si="361"/>
        <v>0.24776406067631473</v>
      </c>
      <c r="AL551">
        <f t="shared" si="362"/>
        <v>-1.3952783538958191</v>
      </c>
      <c r="AN551">
        <f>VLOOKUP(J551,counts!$W$8:$Z$13,4,FALSE)</f>
        <v>53</v>
      </c>
      <c r="AO551">
        <f>VLOOKUP(K551,counts!$W$17:$Z$23,4,FALSE)</f>
        <v>73</v>
      </c>
      <c r="AP551">
        <f>VLOOKUP(L551,counts!$W$27:$Z$33,4,FALSE)</f>
        <v>50</v>
      </c>
      <c r="AQ551">
        <f>VLOOKUP(M551,counts!$W$38:$Z$49,4,FALSE)</f>
        <v>47</v>
      </c>
      <c r="AR551">
        <f>VLOOKUP(N551,counts!$W$53:$Z$54,4,FALSE)</f>
        <v>20</v>
      </c>
      <c r="AS551">
        <f>VLOOKUP(O551,counts!$W$58:$Z$62,4,FALSE)</f>
        <v>52</v>
      </c>
      <c r="AT551">
        <f>VLOOKUP(P551,counts!$W$66:$Z$69,4,FALSE)</f>
        <v>50</v>
      </c>
      <c r="AU551">
        <f>VLOOKUP(Q551,counts!$W$73:$Z$75,4,FALSE)</f>
        <v>50</v>
      </c>
      <c r="AV551">
        <f>VLOOKUP(R551,counts!$W$79:$Z$81,4,FALSE)</f>
        <v>75</v>
      </c>
      <c r="AW551">
        <f t="shared" si="363"/>
        <v>470</v>
      </c>
      <c r="AX551">
        <f t="shared" si="364"/>
        <v>1</v>
      </c>
      <c r="AY551">
        <f t="shared" si="365"/>
        <v>3</v>
      </c>
      <c r="AZ551" t="str">
        <f t="shared" si="366"/>
        <v>Train</v>
      </c>
      <c r="BA551" t="str">
        <f t="shared" si="367"/>
        <v>0-17</v>
      </c>
      <c r="BB551" t="str">
        <f t="shared" si="368"/>
        <v>F, G, T</v>
      </c>
      <c r="BC551" t="str">
        <f t="shared" si="369"/>
        <v>21-30</v>
      </c>
      <c r="BD551" t="str">
        <f t="shared" si="370"/>
        <v>Blank</v>
      </c>
      <c r="BE551" t="str">
        <f t="shared" si="371"/>
        <v>male</v>
      </c>
      <c r="BF551">
        <f t="shared" si="372"/>
        <v>0</v>
      </c>
      <c r="BG551">
        <f t="shared" si="373"/>
        <v>0</v>
      </c>
      <c r="BH551" t="str">
        <f t="shared" si="374"/>
        <v>S, blank</v>
      </c>
      <c r="BI551">
        <f t="shared" si="375"/>
        <v>1</v>
      </c>
      <c r="BK551">
        <f t="shared" si="376"/>
        <v>-2.8350141766673408E-2</v>
      </c>
      <c r="BL551">
        <f t="shared" si="383"/>
        <v>0.62807202347308144</v>
      </c>
      <c r="BM551">
        <f t="shared" si="384"/>
        <v>0</v>
      </c>
      <c r="BN551">
        <f t="shared" si="385"/>
        <v>-0.24005469764357676</v>
      </c>
      <c r="BO551">
        <f t="shared" si="386"/>
        <v>-1.1543150029727813</v>
      </c>
      <c r="BP551">
        <f t="shared" si="387"/>
        <v>-6.3943938845999151E-2</v>
      </c>
      <c r="BQ551">
        <f t="shared" si="388"/>
        <v>-0.12308910231949276</v>
      </c>
      <c r="BR551">
        <f t="shared" si="389"/>
        <v>-0.13196937436222192</v>
      </c>
      <c r="BS551">
        <f t="shared" si="390"/>
        <v>0.51509397558912873</v>
      </c>
      <c r="BT551">
        <f t="shared" si="377"/>
        <v>-0.52064632557427459</v>
      </c>
      <c r="BV551">
        <f t="shared" si="378"/>
        <v>-1.1192025844228097</v>
      </c>
      <c r="BW551">
        <f t="shared" si="379"/>
        <v>0.32654007897740139</v>
      </c>
      <c r="BX551">
        <f t="shared" si="380"/>
        <v>0.24615922590829181</v>
      </c>
      <c r="BY551">
        <f t="shared" si="381"/>
        <v>0.24615922590829181</v>
      </c>
      <c r="BZ551">
        <f t="shared" si="382"/>
        <v>-1.401776692642243</v>
      </c>
    </row>
    <row r="552" spans="1:78" x14ac:dyDescent="0.3">
      <c r="A552" t="s">
        <v>2821</v>
      </c>
      <c r="B552" t="s">
        <v>2823</v>
      </c>
      <c r="C552" t="s">
        <v>2851</v>
      </c>
      <c r="D552" t="s">
        <v>2827</v>
      </c>
      <c r="E552" t="s">
        <v>15</v>
      </c>
      <c r="F552">
        <v>0</v>
      </c>
      <c r="G552">
        <v>1</v>
      </c>
      <c r="H552" t="s">
        <v>44</v>
      </c>
      <c r="I552">
        <v>1</v>
      </c>
      <c r="J552">
        <v>-3.7643689058441341</v>
      </c>
      <c r="K552">
        <v>123.30204897661667</v>
      </c>
      <c r="L552">
        <v>70.538774768379497</v>
      </c>
      <c r="M552">
        <v>-68.390212241589438</v>
      </c>
      <c r="N552">
        <v>151.41878811967541</v>
      </c>
      <c r="O552">
        <v>-14.754319664473872</v>
      </c>
      <c r="P552">
        <v>79.365382998232107</v>
      </c>
      <c r="Q552">
        <v>72.444458573419169</v>
      </c>
      <c r="R552">
        <v>103.15987615987927</v>
      </c>
      <c r="S552">
        <v>1</v>
      </c>
      <c r="T552">
        <v>3</v>
      </c>
      <c r="U552" t="s">
        <v>2818</v>
      </c>
      <c r="W552">
        <f t="shared" si="348"/>
        <v>-2.7638923151110589E-2</v>
      </c>
      <c r="X552">
        <f t="shared" si="349"/>
        <v>0.64111939602149381</v>
      </c>
      <c r="Y552">
        <f t="shared" si="350"/>
        <v>-0.23352397279266615</v>
      </c>
      <c r="Z552">
        <f t="shared" si="351"/>
        <v>-0.4975078946787726</v>
      </c>
      <c r="AA552">
        <f t="shared" si="352"/>
        <v>1.6593819257225275</v>
      </c>
      <c r="AB552">
        <f t="shared" si="353"/>
        <v>-6.7444200102322438E-2</v>
      </c>
      <c r="AC552">
        <f t="shared" si="354"/>
        <v>0.54954038841540609</v>
      </c>
      <c r="AD552">
        <f t="shared" si="355"/>
        <v>0.46798575022321215</v>
      </c>
      <c r="AE552">
        <f t="shared" si="356"/>
        <v>0.73410367098427942</v>
      </c>
      <c r="AF552">
        <f t="shared" si="357"/>
        <v>-0.5239687488631376</v>
      </c>
      <c r="AH552">
        <f t="shared" si="358"/>
        <v>2.7020473917789092</v>
      </c>
      <c r="AI552">
        <f t="shared" si="359"/>
        <v>14.910227573100448</v>
      </c>
      <c r="AJ552">
        <f t="shared" si="360"/>
        <v>0.93714734780470976</v>
      </c>
      <c r="AK552">
        <f t="shared" si="361"/>
        <v>0.93714734780470976</v>
      </c>
      <c r="AL552">
        <f t="shared" si="362"/>
        <v>-6.4914754246014825E-2</v>
      </c>
      <c r="AN552">
        <f>VLOOKUP(J552,counts!$W$8:$Z$13,4,FALSE)</f>
        <v>53</v>
      </c>
      <c r="AO552">
        <f>VLOOKUP(K552,counts!$W$17:$Z$23,4,FALSE)</f>
        <v>73</v>
      </c>
      <c r="AP552">
        <f>VLOOKUP(L552,counts!$W$27:$Z$33,4,FALSE)</f>
        <v>47</v>
      </c>
      <c r="AQ552">
        <f>VLOOKUP(M552,counts!$W$38:$Z$49,4,FALSE)</f>
        <v>40</v>
      </c>
      <c r="AR552">
        <f>VLOOKUP(N552,counts!$W$53:$Z$54,4,FALSE)</f>
        <v>102</v>
      </c>
      <c r="AS552">
        <f>VLOOKUP(O552,counts!$W$58:$Z$62,4,FALSE)</f>
        <v>52</v>
      </c>
      <c r="AT552">
        <f>VLOOKUP(P552,counts!$W$66:$Z$69,4,FALSE)</f>
        <v>70</v>
      </c>
      <c r="AU552">
        <f>VLOOKUP(Q552,counts!$W$73:$Z$75,4,FALSE)</f>
        <v>68</v>
      </c>
      <c r="AV552">
        <f>VLOOKUP(R552,counts!$W$79:$Z$81,4,FALSE)</f>
        <v>75</v>
      </c>
      <c r="AW552">
        <f t="shared" si="363"/>
        <v>580</v>
      </c>
      <c r="AX552">
        <f t="shared" si="364"/>
        <v>1</v>
      </c>
      <c r="AY552">
        <f t="shared" si="365"/>
        <v>3</v>
      </c>
      <c r="AZ552" t="str">
        <f t="shared" si="366"/>
        <v>Train</v>
      </c>
      <c r="BA552" t="str">
        <f t="shared" si="367"/>
        <v>0-17</v>
      </c>
      <c r="BB552" t="str">
        <f t="shared" si="368"/>
        <v>F, G, T</v>
      </c>
      <c r="BC552" t="str">
        <f t="shared" si="369"/>
        <v>41-100</v>
      </c>
      <c r="BD552" t="str">
        <f t="shared" si="370"/>
        <v>IL</v>
      </c>
      <c r="BE552" t="str">
        <f t="shared" si="371"/>
        <v>female</v>
      </c>
      <c r="BF552">
        <f t="shared" si="372"/>
        <v>0</v>
      </c>
      <c r="BG552">
        <f t="shared" si="373"/>
        <v>1</v>
      </c>
      <c r="BH552" t="str">
        <f t="shared" si="374"/>
        <v>C</v>
      </c>
      <c r="BI552">
        <f t="shared" si="375"/>
        <v>1</v>
      </c>
      <c r="BK552">
        <f t="shared" si="376"/>
        <v>-2.8350141766673408E-2</v>
      </c>
      <c r="BL552">
        <f t="shared" si="383"/>
        <v>0.62807202347308144</v>
      </c>
      <c r="BM552">
        <f t="shared" si="384"/>
        <v>0</v>
      </c>
      <c r="BN552">
        <f t="shared" si="385"/>
        <v>-0.48632943178974081</v>
      </c>
      <c r="BO552">
        <f t="shared" si="386"/>
        <v>1.608400077660413</v>
      </c>
      <c r="BP552">
        <f t="shared" si="387"/>
        <v>-6.3943938845999151E-2</v>
      </c>
      <c r="BQ552">
        <f t="shared" si="388"/>
        <v>0.44377010170938269</v>
      </c>
      <c r="BR552">
        <f t="shared" si="389"/>
        <v>0.42637636209158797</v>
      </c>
      <c r="BS552">
        <f t="shared" si="390"/>
        <v>0.51509397558912873</v>
      </c>
      <c r="BT552">
        <f t="shared" si="377"/>
        <v>-0.52064632557427459</v>
      </c>
      <c r="BV552">
        <f t="shared" si="378"/>
        <v>2.5224427025469058</v>
      </c>
      <c r="BW552">
        <f t="shared" si="379"/>
        <v>12.458993137960698</v>
      </c>
      <c r="BX552">
        <f t="shared" si="380"/>
        <v>0.92570023702742454</v>
      </c>
      <c r="BY552">
        <f t="shared" si="381"/>
        <v>0.92570023702742454</v>
      </c>
      <c r="BZ552">
        <f t="shared" si="382"/>
        <v>-7.720481485690904E-2</v>
      </c>
    </row>
    <row r="553" spans="1:78" x14ac:dyDescent="0.3">
      <c r="A553" t="s">
        <v>2811</v>
      </c>
      <c r="B553" t="s">
        <v>2823</v>
      </c>
      <c r="C553" t="s">
        <v>2849</v>
      </c>
      <c r="D553" t="s">
        <v>2833</v>
      </c>
      <c r="E553" t="s">
        <v>15</v>
      </c>
      <c r="F553">
        <v>0</v>
      </c>
      <c r="G553">
        <v>0</v>
      </c>
      <c r="H553" t="s">
        <v>44</v>
      </c>
      <c r="I553">
        <v>1</v>
      </c>
      <c r="J553">
        <v>-13.385578549662212</v>
      </c>
      <c r="K553">
        <v>123.30204897661667</v>
      </c>
      <c r="L553">
        <v>40.172297072540438</v>
      </c>
      <c r="M553">
        <v>57.761363718906857</v>
      </c>
      <c r="N553">
        <v>151.41878811967541</v>
      </c>
      <c r="O553">
        <v>-14.754319664473872</v>
      </c>
      <c r="P553">
        <v>-22.013681658285037</v>
      </c>
      <c r="Q553">
        <v>72.444458573419169</v>
      </c>
      <c r="R553">
        <v>103.15987615987927</v>
      </c>
      <c r="S553">
        <v>0</v>
      </c>
      <c r="T553">
        <v>3</v>
      </c>
      <c r="U553" t="s">
        <v>2818</v>
      </c>
      <c r="W553">
        <f t="shared" si="348"/>
        <v>-9.8280212731782335E-2</v>
      </c>
      <c r="X553">
        <f t="shared" si="349"/>
        <v>0.64111939602149381</v>
      </c>
      <c r="Y553">
        <f t="shared" si="350"/>
        <v>-0.13299344140000791</v>
      </c>
      <c r="Z553">
        <f t="shared" si="351"/>
        <v>0.42018782389584125</v>
      </c>
      <c r="AA553">
        <f t="shared" si="352"/>
        <v>1.6593819257225275</v>
      </c>
      <c r="AB553">
        <f t="shared" si="353"/>
        <v>-6.7444200102322438E-2</v>
      </c>
      <c r="AC553">
        <f t="shared" si="354"/>
        <v>-0.15242674717787899</v>
      </c>
      <c r="AD553">
        <f t="shared" si="355"/>
        <v>0.46798575022321215</v>
      </c>
      <c r="AE553">
        <f t="shared" si="356"/>
        <v>0.73410367098427942</v>
      </c>
      <c r="AF553">
        <f t="shared" si="357"/>
        <v>-0.5239687488631376</v>
      </c>
      <c r="AH553">
        <f t="shared" si="358"/>
        <v>2.9476652165722252</v>
      </c>
      <c r="AI553">
        <f t="shared" si="359"/>
        <v>19.061397498908512</v>
      </c>
      <c r="AJ553">
        <f t="shared" si="360"/>
        <v>0.95015302398278045</v>
      </c>
      <c r="AK553">
        <f t="shared" si="361"/>
        <v>4.9846976017219546E-2</v>
      </c>
      <c r="AL553">
        <f t="shared" si="362"/>
        <v>-2.9987974460548119</v>
      </c>
      <c r="AN553">
        <f>VLOOKUP(J553,counts!$W$8:$Z$13,4,FALSE)</f>
        <v>51</v>
      </c>
      <c r="AO553">
        <f>VLOOKUP(K553,counts!$W$17:$Z$23,4,FALSE)</f>
        <v>73</v>
      </c>
      <c r="AP553">
        <f>VLOOKUP(L553,counts!$W$27:$Z$33,4,FALSE)</f>
        <v>50</v>
      </c>
      <c r="AQ553">
        <f>VLOOKUP(M553,counts!$W$38:$Z$49,4,FALSE)</f>
        <v>66</v>
      </c>
      <c r="AR553">
        <f>VLOOKUP(N553,counts!$W$53:$Z$54,4,FALSE)</f>
        <v>102</v>
      </c>
      <c r="AS553">
        <f>VLOOKUP(O553,counts!$W$58:$Z$62,4,FALSE)</f>
        <v>52</v>
      </c>
      <c r="AT553">
        <f>VLOOKUP(P553,counts!$W$66:$Z$69,4,FALSE)</f>
        <v>50</v>
      </c>
      <c r="AU553">
        <f>VLOOKUP(Q553,counts!$W$73:$Z$75,4,FALSE)</f>
        <v>68</v>
      </c>
      <c r="AV553">
        <f>VLOOKUP(R553,counts!$W$79:$Z$81,4,FALSE)</f>
        <v>75</v>
      </c>
      <c r="AW553">
        <f t="shared" si="363"/>
        <v>587</v>
      </c>
      <c r="AX553">
        <f t="shared" si="364"/>
        <v>0</v>
      </c>
      <c r="AY553">
        <f t="shared" si="365"/>
        <v>3</v>
      </c>
      <c r="AZ553" t="str">
        <f t="shared" si="366"/>
        <v>Train</v>
      </c>
      <c r="BA553" t="str">
        <f t="shared" si="367"/>
        <v>41-50</v>
      </c>
      <c r="BB553" t="str">
        <f t="shared" si="368"/>
        <v>F, G, T</v>
      </c>
      <c r="BC553" t="str">
        <f t="shared" si="369"/>
        <v>21-30</v>
      </c>
      <c r="BD553" t="str">
        <f t="shared" si="370"/>
        <v>NY</v>
      </c>
      <c r="BE553" t="str">
        <f t="shared" si="371"/>
        <v>female</v>
      </c>
      <c r="BF553">
        <f t="shared" si="372"/>
        <v>0</v>
      </c>
      <c r="BG553">
        <f t="shared" si="373"/>
        <v>0</v>
      </c>
      <c r="BH553" t="str">
        <f t="shared" si="374"/>
        <v>C</v>
      </c>
      <c r="BI553">
        <f t="shared" si="375"/>
        <v>1</v>
      </c>
      <c r="BK553">
        <f t="shared" si="376"/>
        <v>-0.10080920839685074</v>
      </c>
      <c r="BL553">
        <f t="shared" si="383"/>
        <v>0.62807202347308144</v>
      </c>
      <c r="BM553">
        <f t="shared" si="384"/>
        <v>0</v>
      </c>
      <c r="BN553">
        <f t="shared" si="385"/>
        <v>0.41074665915035424</v>
      </c>
      <c r="BO553">
        <f t="shared" si="386"/>
        <v>1.608400077660413</v>
      </c>
      <c r="BP553">
        <f t="shared" si="387"/>
        <v>-6.3943938845999151E-2</v>
      </c>
      <c r="BQ553">
        <f t="shared" si="388"/>
        <v>-0.12308910231949276</v>
      </c>
      <c r="BR553">
        <f t="shared" si="389"/>
        <v>0.42637636209158797</v>
      </c>
      <c r="BS553">
        <f t="shared" si="390"/>
        <v>0.51509397558912873</v>
      </c>
      <c r="BT553">
        <f t="shared" si="377"/>
        <v>-0.52064632557427459</v>
      </c>
      <c r="BV553">
        <f t="shared" si="378"/>
        <v>2.7802005228279487</v>
      </c>
      <c r="BW553">
        <f t="shared" si="379"/>
        <v>16.12225350378159</v>
      </c>
      <c r="BX553">
        <f t="shared" si="380"/>
        <v>0.94159647269682456</v>
      </c>
      <c r="BY553">
        <f t="shared" si="381"/>
        <v>5.840352730317544E-2</v>
      </c>
      <c r="BZ553">
        <f t="shared" si="382"/>
        <v>-2.8403789919449269</v>
      </c>
    </row>
    <row r="554" spans="1:78" x14ac:dyDescent="0.3">
      <c r="A554" t="s">
        <v>2810</v>
      </c>
      <c r="B554" t="s">
        <v>2838</v>
      </c>
      <c r="C554" t="s">
        <v>2826</v>
      </c>
      <c r="D554" t="s">
        <v>2838</v>
      </c>
      <c r="E554" t="s">
        <v>15</v>
      </c>
      <c r="F554">
        <v>0</v>
      </c>
      <c r="G554">
        <v>0</v>
      </c>
      <c r="H554" t="s">
        <v>2843</v>
      </c>
      <c r="I554">
        <v>1</v>
      </c>
      <c r="J554">
        <v>32.769878926258563</v>
      </c>
      <c r="K554">
        <v>-42.171718189759716</v>
      </c>
      <c r="L554">
        <v>163.84855978743315</v>
      </c>
      <c r="M554">
        <v>-33.757758935166962</v>
      </c>
      <c r="N554">
        <v>151.41878811967541</v>
      </c>
      <c r="O554">
        <v>-14.754319664473872</v>
      </c>
      <c r="P554">
        <v>-22.013681658285037</v>
      </c>
      <c r="Q554">
        <v>-22.422560732600829</v>
      </c>
      <c r="R554">
        <v>103.15987615987927</v>
      </c>
      <c r="S554">
        <v>1</v>
      </c>
      <c r="T554">
        <v>3</v>
      </c>
      <c r="U554" t="s">
        <v>2818</v>
      </c>
      <c r="W554">
        <f t="shared" si="348"/>
        <v>0.24060451777399761</v>
      </c>
      <c r="X554">
        <f t="shared" si="349"/>
        <v>-0.21927540312111751</v>
      </c>
      <c r="Y554">
        <f t="shared" si="350"/>
        <v>-0.54243310496328723</v>
      </c>
      <c r="Z554">
        <f t="shared" si="351"/>
        <v>-0.24557244416175711</v>
      </c>
      <c r="AA554">
        <f t="shared" si="352"/>
        <v>1.6593819257225275</v>
      </c>
      <c r="AB554">
        <f t="shared" si="353"/>
        <v>-6.7444200102322438E-2</v>
      </c>
      <c r="AC554">
        <f t="shared" si="354"/>
        <v>-0.15242674717787899</v>
      </c>
      <c r="AD554">
        <f t="shared" si="355"/>
        <v>-0.14484805481342802</v>
      </c>
      <c r="AE554">
        <f t="shared" si="356"/>
        <v>0.73410367098427942</v>
      </c>
      <c r="AF554">
        <f t="shared" si="357"/>
        <v>-0.5239687488631376</v>
      </c>
      <c r="AH554">
        <f t="shared" si="358"/>
        <v>0.73812141127787589</v>
      </c>
      <c r="AI554">
        <f t="shared" si="359"/>
        <v>2.0920018097380999</v>
      </c>
      <c r="AJ554">
        <f t="shared" si="360"/>
        <v>0.67658492409333282</v>
      </c>
      <c r="AK554">
        <f t="shared" si="361"/>
        <v>0.67658492409333282</v>
      </c>
      <c r="AL554">
        <f t="shared" si="362"/>
        <v>-0.39069730474405584</v>
      </c>
      <c r="AN554">
        <f>VLOOKUP(J554,counts!$W$8:$Z$13,4,FALSE)</f>
        <v>61</v>
      </c>
      <c r="AO554">
        <f>VLOOKUP(K554,counts!$W$17:$Z$23,4,FALSE)</f>
        <v>48</v>
      </c>
      <c r="AP554">
        <f>VLOOKUP(L554,counts!$W$27:$Z$33,4,FALSE)</f>
        <v>38</v>
      </c>
      <c r="AQ554">
        <f>VLOOKUP(M554,counts!$W$38:$Z$49,4,FALSE)</f>
        <v>47</v>
      </c>
      <c r="AR554">
        <f>VLOOKUP(N554,counts!$W$53:$Z$54,4,FALSE)</f>
        <v>102</v>
      </c>
      <c r="AS554">
        <f>VLOOKUP(O554,counts!$W$58:$Z$62,4,FALSE)</f>
        <v>52</v>
      </c>
      <c r="AT554">
        <f>VLOOKUP(P554,counts!$W$66:$Z$69,4,FALSE)</f>
        <v>50</v>
      </c>
      <c r="AU554">
        <f>VLOOKUP(Q554,counts!$W$73:$Z$75,4,FALSE)</f>
        <v>50</v>
      </c>
      <c r="AV554">
        <f>VLOOKUP(R554,counts!$W$79:$Z$81,4,FALSE)</f>
        <v>75</v>
      </c>
      <c r="AW554">
        <f t="shared" si="363"/>
        <v>523</v>
      </c>
      <c r="AX554">
        <f t="shared" si="364"/>
        <v>1</v>
      </c>
      <c r="AY554">
        <f t="shared" si="365"/>
        <v>3</v>
      </c>
      <c r="AZ554" t="str">
        <f t="shared" si="366"/>
        <v>Train</v>
      </c>
      <c r="BA554" t="str">
        <f t="shared" si="367"/>
        <v>31-40</v>
      </c>
      <c r="BB554" t="str">
        <f t="shared" si="368"/>
        <v>Blank</v>
      </c>
      <c r="BC554" t="str">
        <f t="shared" si="369"/>
        <v>100+</v>
      </c>
      <c r="BD554" t="str">
        <f t="shared" si="370"/>
        <v>Blank</v>
      </c>
      <c r="BE554" t="str">
        <f t="shared" si="371"/>
        <v>female</v>
      </c>
      <c r="BF554">
        <f t="shared" si="372"/>
        <v>0</v>
      </c>
      <c r="BG554">
        <f t="shared" si="373"/>
        <v>0</v>
      </c>
      <c r="BH554" t="str">
        <f t="shared" si="374"/>
        <v>S, blank</v>
      </c>
      <c r="BI554">
        <f t="shared" si="375"/>
        <v>1</v>
      </c>
      <c r="BK554">
        <f t="shared" si="376"/>
        <v>0.24679587375027071</v>
      </c>
      <c r="BL554">
        <f t="shared" si="383"/>
        <v>-0.2148129459049134</v>
      </c>
      <c r="BM554">
        <f t="shared" si="384"/>
        <v>0</v>
      </c>
      <c r="BN554">
        <f t="shared" si="385"/>
        <v>-0.24005469764357676</v>
      </c>
      <c r="BO554">
        <f t="shared" si="386"/>
        <v>1.608400077660413</v>
      </c>
      <c r="BP554">
        <f t="shared" si="387"/>
        <v>-6.3943938845999151E-2</v>
      </c>
      <c r="BQ554">
        <f t="shared" si="388"/>
        <v>-0.12308910231949276</v>
      </c>
      <c r="BR554">
        <f t="shared" si="389"/>
        <v>-0.13196937436222192</v>
      </c>
      <c r="BS554">
        <f t="shared" si="390"/>
        <v>0.51509397558912873</v>
      </c>
      <c r="BT554">
        <f t="shared" si="377"/>
        <v>-0.52064632557427459</v>
      </c>
      <c r="BV554">
        <f t="shared" si="378"/>
        <v>1.075773542349334</v>
      </c>
      <c r="BW554">
        <f t="shared" si="379"/>
        <v>2.9322602509582403</v>
      </c>
      <c r="BX554">
        <f t="shared" si="380"/>
        <v>0.7456933325416818</v>
      </c>
      <c r="BY554">
        <f t="shared" si="381"/>
        <v>0.7456933325416818</v>
      </c>
      <c r="BZ554">
        <f t="shared" si="382"/>
        <v>-0.29344084567970713</v>
      </c>
    </row>
    <row r="555" spans="1:78" x14ac:dyDescent="0.3">
      <c r="A555" t="s">
        <v>2810</v>
      </c>
      <c r="B555" t="s">
        <v>2823</v>
      </c>
      <c r="C555" t="s">
        <v>2826</v>
      </c>
      <c r="D555" t="s">
        <v>2838</v>
      </c>
      <c r="E555" t="s">
        <v>20</v>
      </c>
      <c r="F555">
        <v>0</v>
      </c>
      <c r="G555">
        <v>0</v>
      </c>
      <c r="H555" t="s">
        <v>44</v>
      </c>
      <c r="I555">
        <v>1</v>
      </c>
      <c r="J555">
        <v>32.769878926258563</v>
      </c>
      <c r="K555">
        <v>123.30204897661667</v>
      </c>
      <c r="L555">
        <v>163.84855978743315</v>
      </c>
      <c r="M555">
        <v>-33.757758935166962</v>
      </c>
      <c r="N555">
        <v>-108.67008854708662</v>
      </c>
      <c r="O555">
        <v>-14.754319664473872</v>
      </c>
      <c r="P555">
        <v>-22.013681658285037</v>
      </c>
      <c r="Q555">
        <v>72.444458573419169</v>
      </c>
      <c r="R555">
        <v>103.15987615987927</v>
      </c>
      <c r="S555">
        <v>1</v>
      </c>
      <c r="T555">
        <v>3</v>
      </c>
      <c r="U555" t="s">
        <v>2818</v>
      </c>
      <c r="W555">
        <f t="shared" si="348"/>
        <v>0.24060451777399761</v>
      </c>
      <c r="X555">
        <f t="shared" si="349"/>
        <v>0.64111939602149381</v>
      </c>
      <c r="Y555">
        <f t="shared" si="350"/>
        <v>-0.54243310496328723</v>
      </c>
      <c r="Z555">
        <f t="shared" si="351"/>
        <v>-0.24557244416175711</v>
      </c>
      <c r="AA555">
        <f t="shared" si="352"/>
        <v>-1.1909036060913412</v>
      </c>
      <c r="AB555">
        <f t="shared" si="353"/>
        <v>-6.7444200102322438E-2</v>
      </c>
      <c r="AC555">
        <f t="shared" si="354"/>
        <v>-0.15242674717787899</v>
      </c>
      <c r="AD555">
        <f t="shared" si="355"/>
        <v>0.46798575022321215</v>
      </c>
      <c r="AE555">
        <f t="shared" si="356"/>
        <v>0.73410367098427942</v>
      </c>
      <c r="AF555">
        <f t="shared" si="357"/>
        <v>-0.5239687488631376</v>
      </c>
      <c r="AH555">
        <f t="shared" si="358"/>
        <v>-0.63893551635674151</v>
      </c>
      <c r="AI555">
        <f t="shared" si="359"/>
        <v>0.52785401705391399</v>
      </c>
      <c r="AJ555">
        <f t="shared" si="360"/>
        <v>0.3454872069988395</v>
      </c>
      <c r="AK555">
        <f t="shared" si="361"/>
        <v>0.3454872069988395</v>
      </c>
      <c r="AL555">
        <f t="shared" si="362"/>
        <v>-1.0627996639596882</v>
      </c>
      <c r="AN555">
        <f>VLOOKUP(J555,counts!$W$8:$Z$13,4,FALSE)</f>
        <v>61</v>
      </c>
      <c r="AO555">
        <f>VLOOKUP(K555,counts!$W$17:$Z$23,4,FALSE)</f>
        <v>73</v>
      </c>
      <c r="AP555">
        <f>VLOOKUP(L555,counts!$W$27:$Z$33,4,FALSE)</f>
        <v>38</v>
      </c>
      <c r="AQ555">
        <f>VLOOKUP(M555,counts!$W$38:$Z$49,4,FALSE)</f>
        <v>47</v>
      </c>
      <c r="AR555">
        <f>VLOOKUP(N555,counts!$W$53:$Z$54,4,FALSE)</f>
        <v>20</v>
      </c>
      <c r="AS555">
        <f>VLOOKUP(O555,counts!$W$58:$Z$62,4,FALSE)</f>
        <v>52</v>
      </c>
      <c r="AT555">
        <f>VLOOKUP(P555,counts!$W$66:$Z$69,4,FALSE)</f>
        <v>50</v>
      </c>
      <c r="AU555">
        <f>VLOOKUP(Q555,counts!$W$73:$Z$75,4,FALSE)</f>
        <v>68</v>
      </c>
      <c r="AV555">
        <f>VLOOKUP(R555,counts!$W$79:$Z$81,4,FALSE)</f>
        <v>75</v>
      </c>
      <c r="AW555">
        <f t="shared" si="363"/>
        <v>484</v>
      </c>
      <c r="AX555">
        <f t="shared" si="364"/>
        <v>1</v>
      </c>
      <c r="AY555">
        <f t="shared" si="365"/>
        <v>3</v>
      </c>
      <c r="AZ555" t="str">
        <f t="shared" si="366"/>
        <v>Train</v>
      </c>
      <c r="BA555" t="str">
        <f t="shared" si="367"/>
        <v>31-40</v>
      </c>
      <c r="BB555" t="str">
        <f t="shared" si="368"/>
        <v>F, G, T</v>
      </c>
      <c r="BC555" t="str">
        <f t="shared" si="369"/>
        <v>100+</v>
      </c>
      <c r="BD555" t="str">
        <f t="shared" si="370"/>
        <v>Blank</v>
      </c>
      <c r="BE555" t="str">
        <f t="shared" si="371"/>
        <v>male</v>
      </c>
      <c r="BF555">
        <f t="shared" si="372"/>
        <v>0</v>
      </c>
      <c r="BG555">
        <f t="shared" si="373"/>
        <v>0</v>
      </c>
      <c r="BH555" t="str">
        <f t="shared" si="374"/>
        <v>C</v>
      </c>
      <c r="BI555">
        <f t="shared" si="375"/>
        <v>1</v>
      </c>
      <c r="BK555">
        <f t="shared" si="376"/>
        <v>0.24679587375027071</v>
      </c>
      <c r="BL555">
        <f t="shared" si="383"/>
        <v>0.62807202347308144</v>
      </c>
      <c r="BM555">
        <f t="shared" si="384"/>
        <v>0</v>
      </c>
      <c r="BN555">
        <f t="shared" si="385"/>
        <v>-0.24005469764357676</v>
      </c>
      <c r="BO555">
        <f t="shared" si="386"/>
        <v>-1.1543150029727813</v>
      </c>
      <c r="BP555">
        <f t="shared" si="387"/>
        <v>-6.3943938845999151E-2</v>
      </c>
      <c r="BQ555">
        <f t="shared" si="388"/>
        <v>-0.12308910231949276</v>
      </c>
      <c r="BR555">
        <f t="shared" si="389"/>
        <v>0.42637636209158797</v>
      </c>
      <c r="BS555">
        <f t="shared" si="390"/>
        <v>0.51509397558912873</v>
      </c>
      <c r="BT555">
        <f t="shared" si="377"/>
        <v>-0.52064632557427459</v>
      </c>
      <c r="BV555">
        <f t="shared" si="378"/>
        <v>-0.28571083245205581</v>
      </c>
      <c r="BW555">
        <f t="shared" si="379"/>
        <v>0.75147988812791944</v>
      </c>
      <c r="BX555">
        <f t="shared" si="380"/>
        <v>0.42905424905058065</v>
      </c>
      <c r="BY555">
        <f t="shared" si="381"/>
        <v>0.42905424905058065</v>
      </c>
      <c r="BZ555">
        <f t="shared" si="382"/>
        <v>-0.84617191338547892</v>
      </c>
    </row>
    <row r="556" spans="1:78" x14ac:dyDescent="0.3">
      <c r="A556" t="s">
        <v>2820</v>
      </c>
      <c r="B556" t="s">
        <v>2823</v>
      </c>
      <c r="C556" t="s">
        <v>2851</v>
      </c>
      <c r="D556" t="s">
        <v>2833</v>
      </c>
      <c r="E556" t="s">
        <v>15</v>
      </c>
      <c r="F556">
        <v>0</v>
      </c>
      <c r="G556">
        <v>0</v>
      </c>
      <c r="H556" t="s">
        <v>2843</v>
      </c>
      <c r="I556">
        <v>1</v>
      </c>
      <c r="J556">
        <v>-11.613432440426715</v>
      </c>
      <c r="K556">
        <v>123.30204897661667</v>
      </c>
      <c r="L556">
        <v>70.538774768379497</v>
      </c>
      <c r="M556">
        <v>57.761363718906857</v>
      </c>
      <c r="N556">
        <v>151.41878811967541</v>
      </c>
      <c r="O556">
        <v>-14.754319664473872</v>
      </c>
      <c r="P556">
        <v>-22.013681658285037</v>
      </c>
      <c r="Q556">
        <v>-22.422560732600829</v>
      </c>
      <c r="R556">
        <v>103.15987615987927</v>
      </c>
      <c r="S556">
        <v>1</v>
      </c>
      <c r="T556">
        <v>3</v>
      </c>
      <c r="U556" t="s">
        <v>2818</v>
      </c>
      <c r="W556">
        <f t="shared" si="348"/>
        <v>-8.5268679762827468E-2</v>
      </c>
      <c r="X556">
        <f t="shared" si="349"/>
        <v>0.64111939602149381</v>
      </c>
      <c r="Y556">
        <f t="shared" si="350"/>
        <v>-0.23352397279266615</v>
      </c>
      <c r="Z556">
        <f t="shared" si="351"/>
        <v>0.42018782389584125</v>
      </c>
      <c r="AA556">
        <f t="shared" si="352"/>
        <v>1.6593819257225275</v>
      </c>
      <c r="AB556">
        <f t="shared" si="353"/>
        <v>-6.7444200102322438E-2</v>
      </c>
      <c r="AC556">
        <f t="shared" si="354"/>
        <v>-0.15242674717787899</v>
      </c>
      <c r="AD556">
        <f t="shared" si="355"/>
        <v>-0.14484805481342802</v>
      </c>
      <c r="AE556">
        <f t="shared" si="356"/>
        <v>0.73410367098427942</v>
      </c>
      <c r="AF556">
        <f t="shared" si="357"/>
        <v>-0.5239687488631376</v>
      </c>
      <c r="AH556">
        <f t="shared" si="358"/>
        <v>2.2473124131118811</v>
      </c>
      <c r="AI556">
        <f t="shared" si="359"/>
        <v>9.4622709567930023</v>
      </c>
      <c r="AJ556">
        <f t="shared" si="360"/>
        <v>0.90441845712754032</v>
      </c>
      <c r="AK556">
        <f t="shared" si="361"/>
        <v>0.90441845712754032</v>
      </c>
      <c r="AL556">
        <f t="shared" si="362"/>
        <v>-0.10046313064023625</v>
      </c>
      <c r="AN556">
        <f>VLOOKUP(J556,counts!$W$8:$Z$13,4,FALSE)</f>
        <v>52</v>
      </c>
      <c r="AO556">
        <f>VLOOKUP(K556,counts!$W$17:$Z$23,4,FALSE)</f>
        <v>73</v>
      </c>
      <c r="AP556">
        <f>VLOOKUP(L556,counts!$W$27:$Z$33,4,FALSE)</f>
        <v>47</v>
      </c>
      <c r="AQ556">
        <f>VLOOKUP(M556,counts!$W$38:$Z$49,4,FALSE)</f>
        <v>66</v>
      </c>
      <c r="AR556">
        <f>VLOOKUP(N556,counts!$W$53:$Z$54,4,FALSE)</f>
        <v>102</v>
      </c>
      <c r="AS556">
        <f>VLOOKUP(O556,counts!$W$58:$Z$62,4,FALSE)</f>
        <v>52</v>
      </c>
      <c r="AT556">
        <f>VLOOKUP(P556,counts!$W$66:$Z$69,4,FALSE)</f>
        <v>50</v>
      </c>
      <c r="AU556">
        <f>VLOOKUP(Q556,counts!$W$73:$Z$75,4,FALSE)</f>
        <v>50</v>
      </c>
      <c r="AV556">
        <f>VLOOKUP(R556,counts!$W$79:$Z$81,4,FALSE)</f>
        <v>75</v>
      </c>
      <c r="AW556">
        <f t="shared" si="363"/>
        <v>567</v>
      </c>
      <c r="AX556">
        <f t="shared" si="364"/>
        <v>1</v>
      </c>
      <c r="AY556">
        <f t="shared" si="365"/>
        <v>3</v>
      </c>
      <c r="AZ556" t="str">
        <f t="shared" si="366"/>
        <v>Train</v>
      </c>
      <c r="BA556" t="str">
        <f t="shared" si="367"/>
        <v>18-30</v>
      </c>
      <c r="BB556" t="str">
        <f t="shared" si="368"/>
        <v>F, G, T</v>
      </c>
      <c r="BC556" t="str">
        <f t="shared" si="369"/>
        <v>41-100</v>
      </c>
      <c r="BD556" t="str">
        <f t="shared" si="370"/>
        <v>NY</v>
      </c>
      <c r="BE556" t="str">
        <f t="shared" si="371"/>
        <v>female</v>
      </c>
      <c r="BF556">
        <f t="shared" si="372"/>
        <v>0</v>
      </c>
      <c r="BG556">
        <f t="shared" si="373"/>
        <v>0</v>
      </c>
      <c r="BH556" t="str">
        <f t="shared" si="374"/>
        <v>S, blank</v>
      </c>
      <c r="BI556">
        <f t="shared" si="375"/>
        <v>1</v>
      </c>
      <c r="BK556">
        <f t="shared" si="376"/>
        <v>-8.7462856143731463E-2</v>
      </c>
      <c r="BL556">
        <f t="shared" si="383"/>
        <v>0.62807202347308144</v>
      </c>
      <c r="BM556">
        <f t="shared" si="384"/>
        <v>0</v>
      </c>
      <c r="BN556">
        <f t="shared" si="385"/>
        <v>0.41074665915035424</v>
      </c>
      <c r="BO556">
        <f t="shared" si="386"/>
        <v>1.608400077660413</v>
      </c>
      <c r="BP556">
        <f t="shared" si="387"/>
        <v>-6.3943938845999151E-2</v>
      </c>
      <c r="BQ556">
        <f t="shared" si="388"/>
        <v>-0.12308910231949276</v>
      </c>
      <c r="BR556">
        <f t="shared" si="389"/>
        <v>-0.13196937436222192</v>
      </c>
      <c r="BS556">
        <f t="shared" si="390"/>
        <v>0.51509397558912873</v>
      </c>
      <c r="BT556">
        <f t="shared" si="377"/>
        <v>-0.52064632557427459</v>
      </c>
      <c r="BV556">
        <f t="shared" si="378"/>
        <v>2.2352011386272581</v>
      </c>
      <c r="BW556">
        <f t="shared" si="379"/>
        <v>9.3483619798028812</v>
      </c>
      <c r="BX556">
        <f t="shared" si="380"/>
        <v>0.90336634899786827</v>
      </c>
      <c r="BY556">
        <f t="shared" si="381"/>
        <v>0.90336634899786827</v>
      </c>
      <c r="BZ556">
        <f t="shared" si="382"/>
        <v>-0.1016271057382606</v>
      </c>
    </row>
    <row r="557" spans="1:78" x14ac:dyDescent="0.3">
      <c r="A557" t="s">
        <v>2821</v>
      </c>
      <c r="B557" t="s">
        <v>2823</v>
      </c>
      <c r="C557" t="s">
        <v>2826</v>
      </c>
      <c r="D557" t="s">
        <v>2839</v>
      </c>
      <c r="E557" t="s">
        <v>15</v>
      </c>
      <c r="F557">
        <v>0</v>
      </c>
      <c r="G557">
        <v>1</v>
      </c>
      <c r="H557" t="s">
        <v>2843</v>
      </c>
      <c r="I557">
        <v>1</v>
      </c>
      <c r="J557">
        <v>-3.7643689058441341</v>
      </c>
      <c r="K557">
        <v>123.30204897661667</v>
      </c>
      <c r="L557">
        <v>163.84855978743315</v>
      </c>
      <c r="M557">
        <v>40.634191658169868</v>
      </c>
      <c r="N557">
        <v>151.41878811967541</v>
      </c>
      <c r="O557">
        <v>-14.754319664473872</v>
      </c>
      <c r="P557">
        <v>79.365382998232107</v>
      </c>
      <c r="Q557">
        <v>-22.422560732600829</v>
      </c>
      <c r="R557">
        <v>103.15987615987927</v>
      </c>
      <c r="S557">
        <v>1</v>
      </c>
      <c r="T557">
        <v>3</v>
      </c>
      <c r="U557" t="s">
        <v>2818</v>
      </c>
      <c r="W557">
        <f t="shared" si="348"/>
        <v>-2.7638923151110589E-2</v>
      </c>
      <c r="X557">
        <f t="shared" si="349"/>
        <v>0.64111939602149381</v>
      </c>
      <c r="Y557">
        <f t="shared" si="350"/>
        <v>-0.54243310496328723</v>
      </c>
      <c r="Z557">
        <f t="shared" si="351"/>
        <v>0.29559538538083652</v>
      </c>
      <c r="AA557">
        <f t="shared" si="352"/>
        <v>1.6593819257225275</v>
      </c>
      <c r="AB557">
        <f t="shared" si="353"/>
        <v>-6.7444200102322438E-2</v>
      </c>
      <c r="AC557">
        <f t="shared" si="354"/>
        <v>0.54954038841540609</v>
      </c>
      <c r="AD557">
        <f t="shared" si="355"/>
        <v>-0.14484805481342802</v>
      </c>
      <c r="AE557">
        <f t="shared" si="356"/>
        <v>0.73410367098427942</v>
      </c>
      <c r="AF557">
        <f t="shared" si="357"/>
        <v>-0.5239687488631376</v>
      </c>
      <c r="AH557">
        <f t="shared" si="358"/>
        <v>2.5734077346312572</v>
      </c>
      <c r="AI557">
        <f t="shared" si="359"/>
        <v>13.110425254074469</v>
      </c>
      <c r="AJ557">
        <f t="shared" si="360"/>
        <v>0.92913041371937077</v>
      </c>
      <c r="AK557">
        <f t="shared" si="361"/>
        <v>0.92913041371937077</v>
      </c>
      <c r="AL557">
        <f t="shared" si="362"/>
        <v>-7.3506169267933297E-2</v>
      </c>
      <c r="AN557">
        <f>VLOOKUP(J557,counts!$W$8:$Z$13,4,FALSE)</f>
        <v>53</v>
      </c>
      <c r="AO557">
        <f>VLOOKUP(K557,counts!$W$17:$Z$23,4,FALSE)</f>
        <v>73</v>
      </c>
      <c r="AP557">
        <f>VLOOKUP(L557,counts!$W$27:$Z$33,4,FALSE)</f>
        <v>38</v>
      </c>
      <c r="AQ557">
        <f>VLOOKUP(M557,counts!$W$38:$Z$49,4,FALSE)</f>
        <v>63</v>
      </c>
      <c r="AR557">
        <f>VLOOKUP(N557,counts!$W$53:$Z$54,4,FALSE)</f>
        <v>102</v>
      </c>
      <c r="AS557">
        <f>VLOOKUP(O557,counts!$W$58:$Z$62,4,FALSE)</f>
        <v>52</v>
      </c>
      <c r="AT557">
        <f>VLOOKUP(P557,counts!$W$66:$Z$69,4,FALSE)</f>
        <v>70</v>
      </c>
      <c r="AU557">
        <f>VLOOKUP(Q557,counts!$W$73:$Z$75,4,FALSE)</f>
        <v>50</v>
      </c>
      <c r="AV557">
        <f>VLOOKUP(R557,counts!$W$79:$Z$81,4,FALSE)</f>
        <v>75</v>
      </c>
      <c r="AW557">
        <f t="shared" si="363"/>
        <v>576</v>
      </c>
      <c r="AX557">
        <f t="shared" si="364"/>
        <v>1</v>
      </c>
      <c r="AY557">
        <f t="shared" si="365"/>
        <v>3</v>
      </c>
      <c r="AZ557" t="str">
        <f t="shared" si="366"/>
        <v>Train</v>
      </c>
      <c r="BA557" t="str">
        <f t="shared" si="367"/>
        <v>0-17</v>
      </c>
      <c r="BB557" t="str">
        <f t="shared" si="368"/>
        <v>F, G, T</v>
      </c>
      <c r="BC557" t="str">
        <f t="shared" si="369"/>
        <v>100+</v>
      </c>
      <c r="BD557" t="str">
        <f t="shared" si="370"/>
        <v>Others</v>
      </c>
      <c r="BE557" t="str">
        <f t="shared" si="371"/>
        <v>female</v>
      </c>
      <c r="BF557">
        <f t="shared" si="372"/>
        <v>0</v>
      </c>
      <c r="BG557">
        <f t="shared" si="373"/>
        <v>1</v>
      </c>
      <c r="BH557" t="str">
        <f t="shared" si="374"/>
        <v>S, blank</v>
      </c>
      <c r="BI557">
        <f t="shared" si="375"/>
        <v>1</v>
      </c>
      <c r="BK557">
        <f t="shared" si="376"/>
        <v>-2.8350141766673408E-2</v>
      </c>
      <c r="BL557">
        <f t="shared" si="383"/>
        <v>0.62807202347308144</v>
      </c>
      <c r="BM557">
        <f t="shared" si="384"/>
        <v>0</v>
      </c>
      <c r="BN557">
        <f t="shared" si="385"/>
        <v>0.28895367761902863</v>
      </c>
      <c r="BO557">
        <f t="shared" si="386"/>
        <v>1.608400077660413</v>
      </c>
      <c r="BP557">
        <f t="shared" si="387"/>
        <v>-6.3943938845999151E-2</v>
      </c>
      <c r="BQ557">
        <f t="shared" si="388"/>
        <v>0.44377010170938269</v>
      </c>
      <c r="BR557">
        <f t="shared" si="389"/>
        <v>-0.13196937436222192</v>
      </c>
      <c r="BS557">
        <f t="shared" si="390"/>
        <v>0.51509397558912873</v>
      </c>
      <c r="BT557">
        <f t="shared" si="377"/>
        <v>-0.52064632557427459</v>
      </c>
      <c r="BV557">
        <f t="shared" si="378"/>
        <v>2.7393800755018658</v>
      </c>
      <c r="BW557">
        <f t="shared" si="379"/>
        <v>15.477387310135246</v>
      </c>
      <c r="BX557">
        <f t="shared" si="380"/>
        <v>0.93931076686017456</v>
      </c>
      <c r="BY557">
        <f t="shared" si="381"/>
        <v>0.93931076686017456</v>
      </c>
      <c r="BZ557">
        <f t="shared" si="382"/>
        <v>-6.2608899404783813E-2</v>
      </c>
    </row>
    <row r="558" spans="1:78" x14ac:dyDescent="0.3">
      <c r="A558" t="s">
        <v>2811</v>
      </c>
      <c r="B558" t="s">
        <v>2823</v>
      </c>
      <c r="C558" t="s">
        <v>2851</v>
      </c>
      <c r="D558" t="s">
        <v>2839</v>
      </c>
      <c r="E558" t="s">
        <v>20</v>
      </c>
      <c r="F558">
        <v>2</v>
      </c>
      <c r="G558">
        <v>0</v>
      </c>
      <c r="H558" t="s">
        <v>527</v>
      </c>
      <c r="I558">
        <v>1</v>
      </c>
      <c r="J558">
        <v>-13.385578549662212</v>
      </c>
      <c r="K558">
        <v>123.30204897661667</v>
      </c>
      <c r="L558">
        <v>70.538774768379497</v>
      </c>
      <c r="M558">
        <v>40.634191658169868</v>
      </c>
      <c r="N558">
        <v>-108.67008854708662</v>
      </c>
      <c r="O558">
        <v>47.533478806865013</v>
      </c>
      <c r="P558">
        <v>-22.013681658285037</v>
      </c>
      <c r="Q558">
        <v>-11.405315820044242</v>
      </c>
      <c r="R558">
        <v>103.15987615987927</v>
      </c>
      <c r="S558">
        <v>0</v>
      </c>
      <c r="T558">
        <v>3</v>
      </c>
      <c r="U558" t="s">
        <v>2818</v>
      </c>
      <c r="W558">
        <f t="shared" si="348"/>
        <v>-9.8280212731782335E-2</v>
      </c>
      <c r="X558">
        <f t="shared" si="349"/>
        <v>0.64111939602149381</v>
      </c>
      <c r="Y558">
        <f t="shared" si="350"/>
        <v>-0.23352397279266615</v>
      </c>
      <c r="Z558">
        <f t="shared" si="351"/>
        <v>0.29559538538083652</v>
      </c>
      <c r="AA558">
        <f t="shared" si="352"/>
        <v>-1.1909036060913412</v>
      </c>
      <c r="AB558">
        <f t="shared" si="353"/>
        <v>0.21728263512745474</v>
      </c>
      <c r="AC558">
        <f t="shared" si="354"/>
        <v>-0.15242674717787899</v>
      </c>
      <c r="AD558">
        <f t="shared" si="355"/>
        <v>-7.3677481834814665E-2</v>
      </c>
      <c r="AE558">
        <f t="shared" si="356"/>
        <v>0.73410367098427942</v>
      </c>
      <c r="AF558">
        <f t="shared" si="357"/>
        <v>-0.5239687488631376</v>
      </c>
      <c r="AH558">
        <f t="shared" si="358"/>
        <v>-0.38467968197755642</v>
      </c>
      <c r="AI558">
        <f t="shared" si="359"/>
        <v>0.6806686317188293</v>
      </c>
      <c r="AJ558">
        <f t="shared" si="360"/>
        <v>0.40499871234147189</v>
      </c>
      <c r="AK558">
        <f t="shared" si="361"/>
        <v>0.59500128765852811</v>
      </c>
      <c r="AL558">
        <f t="shared" si="362"/>
        <v>-0.51919170930686898</v>
      </c>
      <c r="AN558">
        <f>VLOOKUP(J558,counts!$W$8:$Z$13,4,FALSE)</f>
        <v>51</v>
      </c>
      <c r="AO558">
        <f>VLOOKUP(K558,counts!$W$17:$Z$23,4,FALSE)</f>
        <v>73</v>
      </c>
      <c r="AP558">
        <f>VLOOKUP(L558,counts!$W$27:$Z$33,4,FALSE)</f>
        <v>47</v>
      </c>
      <c r="AQ558">
        <f>VLOOKUP(M558,counts!$W$38:$Z$49,4,FALSE)</f>
        <v>63</v>
      </c>
      <c r="AR558">
        <f>VLOOKUP(N558,counts!$W$53:$Z$54,4,FALSE)</f>
        <v>20</v>
      </c>
      <c r="AS558">
        <f>VLOOKUP(O558,counts!$W$58:$Z$62,4,FALSE)</f>
        <v>60</v>
      </c>
      <c r="AT558">
        <f>VLOOKUP(P558,counts!$W$66:$Z$69,4,FALSE)</f>
        <v>50</v>
      </c>
      <c r="AU558">
        <f>VLOOKUP(Q558,counts!$W$73:$Z$75,4,FALSE)</f>
        <v>52</v>
      </c>
      <c r="AV558">
        <f>VLOOKUP(R558,counts!$W$79:$Z$81,4,FALSE)</f>
        <v>75</v>
      </c>
      <c r="AW558">
        <f t="shared" si="363"/>
        <v>491</v>
      </c>
      <c r="AX558">
        <f t="shared" si="364"/>
        <v>0</v>
      </c>
      <c r="AY558">
        <f t="shared" si="365"/>
        <v>3</v>
      </c>
      <c r="AZ558" t="str">
        <f t="shared" si="366"/>
        <v>Train</v>
      </c>
      <c r="BA558" t="str">
        <f t="shared" si="367"/>
        <v>41-50</v>
      </c>
      <c r="BB558" t="str">
        <f t="shared" si="368"/>
        <v>F, G, T</v>
      </c>
      <c r="BC558" t="str">
        <f t="shared" si="369"/>
        <v>41-100</v>
      </c>
      <c r="BD558" t="str">
        <f t="shared" si="370"/>
        <v>Others</v>
      </c>
      <c r="BE558" t="str">
        <f t="shared" si="371"/>
        <v>male</v>
      </c>
      <c r="BF558">
        <f t="shared" si="372"/>
        <v>2</v>
      </c>
      <c r="BG558">
        <f t="shared" si="373"/>
        <v>0</v>
      </c>
      <c r="BH558" t="str">
        <f t="shared" si="374"/>
        <v>Q</v>
      </c>
      <c r="BI558">
        <f t="shared" si="375"/>
        <v>1</v>
      </c>
      <c r="BK558">
        <f t="shared" si="376"/>
        <v>-0.10080920839685074</v>
      </c>
      <c r="BL558">
        <f t="shared" si="383"/>
        <v>0.62807202347308144</v>
      </c>
      <c r="BM558">
        <f t="shared" si="384"/>
        <v>0</v>
      </c>
      <c r="BN558">
        <f t="shared" si="385"/>
        <v>0.28895367761902863</v>
      </c>
      <c r="BO558">
        <f t="shared" si="386"/>
        <v>-1.1543150029727813</v>
      </c>
      <c r="BP558">
        <f t="shared" si="387"/>
        <v>0.20600596510609481</v>
      </c>
      <c r="BQ558">
        <f t="shared" si="388"/>
        <v>-0.12308910231949276</v>
      </c>
      <c r="BR558">
        <f t="shared" si="389"/>
        <v>-6.7126694900034548E-2</v>
      </c>
      <c r="BS558">
        <f t="shared" si="390"/>
        <v>0.51509397558912873</v>
      </c>
      <c r="BT558">
        <f t="shared" si="377"/>
        <v>-0.52064632557427459</v>
      </c>
      <c r="BV558">
        <f t="shared" si="378"/>
        <v>-0.32786069237610038</v>
      </c>
      <c r="BW558">
        <f t="shared" si="379"/>
        <v>0.72046337875614974</v>
      </c>
      <c r="BX558">
        <f t="shared" si="380"/>
        <v>0.41876124051941521</v>
      </c>
      <c r="BY558">
        <f t="shared" si="381"/>
        <v>0.58123875948058479</v>
      </c>
      <c r="BZ558">
        <f t="shared" si="382"/>
        <v>-0.54259366079558891</v>
      </c>
    </row>
    <row r="559" spans="1:78" x14ac:dyDescent="0.3">
      <c r="A559" t="s">
        <v>2810</v>
      </c>
      <c r="B559" t="s">
        <v>2823</v>
      </c>
      <c r="C559" t="s">
        <v>2851</v>
      </c>
      <c r="D559" t="s">
        <v>2839</v>
      </c>
      <c r="E559" t="s">
        <v>15</v>
      </c>
      <c r="F559">
        <v>1</v>
      </c>
      <c r="G559">
        <v>0</v>
      </c>
      <c r="H559" t="s">
        <v>527</v>
      </c>
      <c r="I559">
        <v>1</v>
      </c>
      <c r="J559">
        <v>32.769878926258563</v>
      </c>
      <c r="K559">
        <v>123.30204897661667</v>
      </c>
      <c r="L559">
        <v>70.538774768379497</v>
      </c>
      <c r="M559">
        <v>40.634191658169868</v>
      </c>
      <c r="N559">
        <v>151.41878811967541</v>
      </c>
      <c r="O559">
        <v>48.695090775187893</v>
      </c>
      <c r="P559">
        <v>-22.013681658285037</v>
      </c>
      <c r="Q559">
        <v>-11.405315820044242</v>
      </c>
      <c r="R559">
        <v>103.15987615987927</v>
      </c>
      <c r="S559">
        <v>1</v>
      </c>
      <c r="T559">
        <v>3</v>
      </c>
      <c r="U559" t="s">
        <v>2818</v>
      </c>
      <c r="W559">
        <f t="shared" si="348"/>
        <v>0.24060451777399761</v>
      </c>
      <c r="X559">
        <f t="shared" si="349"/>
        <v>0.64111939602149381</v>
      </c>
      <c r="Y559">
        <f t="shared" si="350"/>
        <v>-0.23352397279266615</v>
      </c>
      <c r="Z559">
        <f t="shared" si="351"/>
        <v>0.29559538538083652</v>
      </c>
      <c r="AA559">
        <f t="shared" si="352"/>
        <v>1.6593819257225275</v>
      </c>
      <c r="AB559">
        <f t="shared" si="353"/>
        <v>0.222592537028351</v>
      </c>
      <c r="AC559">
        <f t="shared" si="354"/>
        <v>-0.15242674717787899</v>
      </c>
      <c r="AD559">
        <f t="shared" si="355"/>
        <v>-7.3677481834814665E-2</v>
      </c>
      <c r="AE559">
        <f t="shared" si="356"/>
        <v>0.73410367098427942</v>
      </c>
      <c r="AF559">
        <f t="shared" si="357"/>
        <v>-0.5239687488631376</v>
      </c>
      <c r="AH559">
        <f t="shared" si="358"/>
        <v>2.8098004822429883</v>
      </c>
      <c r="AI559">
        <f t="shared" si="359"/>
        <v>16.606604575735847</v>
      </c>
      <c r="AJ559">
        <f t="shared" si="360"/>
        <v>0.94320313177373627</v>
      </c>
      <c r="AK559">
        <f t="shared" si="361"/>
        <v>0.94320313177373627</v>
      </c>
      <c r="AL559">
        <f t="shared" si="362"/>
        <v>-5.8473609393690729E-2</v>
      </c>
      <c r="AN559">
        <f>VLOOKUP(J559,counts!$W$8:$Z$13,4,FALSE)</f>
        <v>61</v>
      </c>
      <c r="AO559">
        <f>VLOOKUP(K559,counts!$W$17:$Z$23,4,FALSE)</f>
        <v>73</v>
      </c>
      <c r="AP559">
        <f>VLOOKUP(L559,counts!$W$27:$Z$33,4,FALSE)</f>
        <v>47</v>
      </c>
      <c r="AQ559">
        <f>VLOOKUP(M559,counts!$W$38:$Z$49,4,FALSE)</f>
        <v>63</v>
      </c>
      <c r="AR559">
        <f>VLOOKUP(N559,counts!$W$53:$Z$54,4,FALSE)</f>
        <v>102</v>
      </c>
      <c r="AS559">
        <f>VLOOKUP(O559,counts!$W$58:$Z$62,4,FALSE)</f>
        <v>61</v>
      </c>
      <c r="AT559">
        <f>VLOOKUP(P559,counts!$W$66:$Z$69,4,FALSE)</f>
        <v>50</v>
      </c>
      <c r="AU559">
        <f>VLOOKUP(Q559,counts!$W$73:$Z$75,4,FALSE)</f>
        <v>52</v>
      </c>
      <c r="AV559">
        <f>VLOOKUP(R559,counts!$W$79:$Z$81,4,FALSE)</f>
        <v>75</v>
      </c>
      <c r="AW559">
        <f t="shared" si="363"/>
        <v>584</v>
      </c>
      <c r="AX559">
        <f t="shared" si="364"/>
        <v>1</v>
      </c>
      <c r="AY559">
        <f t="shared" si="365"/>
        <v>3</v>
      </c>
      <c r="AZ559" t="str">
        <f t="shared" si="366"/>
        <v>Train</v>
      </c>
      <c r="BA559" t="str">
        <f t="shared" si="367"/>
        <v>31-40</v>
      </c>
      <c r="BB559" t="str">
        <f t="shared" si="368"/>
        <v>F, G, T</v>
      </c>
      <c r="BC559" t="str">
        <f t="shared" si="369"/>
        <v>41-100</v>
      </c>
      <c r="BD559" t="str">
        <f t="shared" si="370"/>
        <v>Others</v>
      </c>
      <c r="BE559" t="str">
        <f t="shared" si="371"/>
        <v>female</v>
      </c>
      <c r="BF559">
        <f t="shared" si="372"/>
        <v>1</v>
      </c>
      <c r="BG559">
        <f t="shared" si="373"/>
        <v>0</v>
      </c>
      <c r="BH559" t="str">
        <f t="shared" si="374"/>
        <v>Q</v>
      </c>
      <c r="BI559">
        <f t="shared" si="375"/>
        <v>1</v>
      </c>
      <c r="BK559">
        <f t="shared" si="376"/>
        <v>0.24679587375027071</v>
      </c>
      <c r="BL559">
        <f t="shared" si="383"/>
        <v>0.62807202347308144</v>
      </c>
      <c r="BM559">
        <f t="shared" si="384"/>
        <v>0</v>
      </c>
      <c r="BN559">
        <f t="shared" si="385"/>
        <v>0.28895367761902863</v>
      </c>
      <c r="BO559">
        <f t="shared" si="386"/>
        <v>1.608400077660413</v>
      </c>
      <c r="BP559">
        <f t="shared" si="387"/>
        <v>0.21104029039891525</v>
      </c>
      <c r="BQ559">
        <f t="shared" si="388"/>
        <v>-0.12308910231949276</v>
      </c>
      <c r="BR559">
        <f t="shared" si="389"/>
        <v>-6.7126694900034548E-2</v>
      </c>
      <c r="BS559">
        <f t="shared" si="390"/>
        <v>0.51509397558912873</v>
      </c>
      <c r="BT559">
        <f t="shared" si="377"/>
        <v>-0.52064632557427459</v>
      </c>
      <c r="BV559">
        <f t="shared" si="378"/>
        <v>2.7874937956970367</v>
      </c>
      <c r="BW559">
        <f t="shared" si="379"/>
        <v>16.240267328247551</v>
      </c>
      <c r="BX559">
        <f t="shared" si="380"/>
        <v>0.94199625905095241</v>
      </c>
      <c r="BY559">
        <f t="shared" si="381"/>
        <v>0.94199625905095241</v>
      </c>
      <c r="BZ559">
        <f t="shared" si="382"/>
        <v>-5.9753975697149568E-2</v>
      </c>
    </row>
    <row r="560" spans="1:78" x14ac:dyDescent="0.3">
      <c r="A560" t="s">
        <v>2820</v>
      </c>
      <c r="B560" t="s">
        <v>2823</v>
      </c>
      <c r="C560" t="s">
        <v>2849</v>
      </c>
      <c r="D560" t="s">
        <v>2833</v>
      </c>
      <c r="E560" t="s">
        <v>15</v>
      </c>
      <c r="F560">
        <v>0</v>
      </c>
      <c r="G560">
        <v>2</v>
      </c>
      <c r="H560" t="s">
        <v>2843</v>
      </c>
      <c r="I560">
        <v>1</v>
      </c>
      <c r="J560">
        <v>-11.613432440426715</v>
      </c>
      <c r="K560">
        <v>123.30204897661667</v>
      </c>
      <c r="L560">
        <v>40.172297072540438</v>
      </c>
      <c r="M560">
        <v>57.761363718906857</v>
      </c>
      <c r="N560">
        <v>151.41878811967541</v>
      </c>
      <c r="O560">
        <v>-14.754319664473872</v>
      </c>
      <c r="P560">
        <v>75.609641767585757</v>
      </c>
      <c r="Q560">
        <v>-22.422560732600829</v>
      </c>
      <c r="R560">
        <v>103.15987615987927</v>
      </c>
      <c r="S560">
        <v>1</v>
      </c>
      <c r="T560">
        <v>3</v>
      </c>
      <c r="U560" t="s">
        <v>2818</v>
      </c>
      <c r="W560">
        <f t="shared" si="348"/>
        <v>-8.5268679762827468E-2</v>
      </c>
      <c r="X560">
        <f t="shared" si="349"/>
        <v>0.64111939602149381</v>
      </c>
      <c r="Y560">
        <f t="shared" si="350"/>
        <v>-0.13299344140000791</v>
      </c>
      <c r="Z560">
        <f t="shared" si="351"/>
        <v>0.42018782389584125</v>
      </c>
      <c r="AA560">
        <f t="shared" si="352"/>
        <v>1.6593819257225275</v>
      </c>
      <c r="AB560">
        <f t="shared" si="353"/>
        <v>-6.7444200102322438E-2</v>
      </c>
      <c r="AC560">
        <f t="shared" si="354"/>
        <v>0.5235349510734969</v>
      </c>
      <c r="AD560">
        <f t="shared" si="355"/>
        <v>-0.14484805481342802</v>
      </c>
      <c r="AE560">
        <f t="shared" si="356"/>
        <v>0.73410367098427942</v>
      </c>
      <c r="AF560">
        <f t="shared" si="357"/>
        <v>-0.5239687488631376</v>
      </c>
      <c r="AH560">
        <f t="shared" si="358"/>
        <v>3.0238046427559158</v>
      </c>
      <c r="AI560">
        <f t="shared" si="359"/>
        <v>20.56940222578887</v>
      </c>
      <c r="AJ560">
        <f t="shared" si="360"/>
        <v>0.95363802902222405</v>
      </c>
      <c r="AK560">
        <f t="shared" si="361"/>
        <v>0.95363802902222405</v>
      </c>
      <c r="AL560">
        <f t="shared" si="362"/>
        <v>-4.7471104038547131E-2</v>
      </c>
      <c r="AN560">
        <f>VLOOKUP(J560,counts!$W$8:$Z$13,4,FALSE)</f>
        <v>52</v>
      </c>
      <c r="AO560">
        <f>VLOOKUP(K560,counts!$W$17:$Z$23,4,FALSE)</f>
        <v>73</v>
      </c>
      <c r="AP560">
        <f>VLOOKUP(L560,counts!$W$27:$Z$33,4,FALSE)</f>
        <v>50</v>
      </c>
      <c r="AQ560">
        <f>VLOOKUP(M560,counts!$W$38:$Z$49,4,FALSE)</f>
        <v>66</v>
      </c>
      <c r="AR560">
        <f>VLOOKUP(N560,counts!$W$53:$Z$54,4,FALSE)</f>
        <v>102</v>
      </c>
      <c r="AS560">
        <f>VLOOKUP(O560,counts!$W$58:$Z$62,4,FALSE)</f>
        <v>52</v>
      </c>
      <c r="AT560">
        <f>VLOOKUP(P560,counts!$W$66:$Z$69,4,FALSE)</f>
        <v>69</v>
      </c>
      <c r="AU560">
        <f>VLOOKUP(Q560,counts!$W$73:$Z$75,4,FALSE)</f>
        <v>50</v>
      </c>
      <c r="AV560">
        <f>VLOOKUP(R560,counts!$W$79:$Z$81,4,FALSE)</f>
        <v>75</v>
      </c>
      <c r="AW560">
        <f t="shared" si="363"/>
        <v>589</v>
      </c>
      <c r="AX560">
        <f t="shared" si="364"/>
        <v>1</v>
      </c>
      <c r="AY560">
        <f t="shared" si="365"/>
        <v>3</v>
      </c>
      <c r="AZ560" t="str">
        <f t="shared" si="366"/>
        <v>Train</v>
      </c>
      <c r="BA560" t="str">
        <f t="shared" si="367"/>
        <v>18-30</v>
      </c>
      <c r="BB560" t="str">
        <f t="shared" si="368"/>
        <v>F, G, T</v>
      </c>
      <c r="BC560" t="str">
        <f t="shared" si="369"/>
        <v>21-30</v>
      </c>
      <c r="BD560" t="str">
        <f t="shared" si="370"/>
        <v>NY</v>
      </c>
      <c r="BE560" t="str">
        <f t="shared" si="371"/>
        <v>female</v>
      </c>
      <c r="BF560">
        <f t="shared" si="372"/>
        <v>0</v>
      </c>
      <c r="BG560">
        <f t="shared" si="373"/>
        <v>2</v>
      </c>
      <c r="BH560" t="str">
        <f t="shared" si="374"/>
        <v>S, blank</v>
      </c>
      <c r="BI560">
        <f t="shared" si="375"/>
        <v>1</v>
      </c>
      <c r="BK560">
        <f t="shared" si="376"/>
        <v>-8.7462856143731463E-2</v>
      </c>
      <c r="BL560">
        <f t="shared" si="383"/>
        <v>0.62807202347308144</v>
      </c>
      <c r="BM560">
        <f t="shared" si="384"/>
        <v>0</v>
      </c>
      <c r="BN560">
        <f t="shared" si="385"/>
        <v>0.41074665915035424</v>
      </c>
      <c r="BO560">
        <f t="shared" si="386"/>
        <v>1.608400077660413</v>
      </c>
      <c r="BP560">
        <f t="shared" si="387"/>
        <v>-6.3943938845999151E-2</v>
      </c>
      <c r="BQ560">
        <f t="shared" si="388"/>
        <v>0.42276994263555601</v>
      </c>
      <c r="BR560">
        <f t="shared" si="389"/>
        <v>-0.13196937436222192</v>
      </c>
      <c r="BS560">
        <f t="shared" si="390"/>
        <v>0.51509397558912873</v>
      </c>
      <c r="BT560">
        <f t="shared" si="377"/>
        <v>-0.52064632557427459</v>
      </c>
      <c r="BV560">
        <f t="shared" si="378"/>
        <v>2.7810601835823068</v>
      </c>
      <c r="BW560">
        <f t="shared" si="379"/>
        <v>16.136119131404641</v>
      </c>
      <c r="BX560">
        <f t="shared" si="380"/>
        <v>0.94164372969563792</v>
      </c>
      <c r="BY560">
        <f t="shared" si="381"/>
        <v>0.94164372969563792</v>
      </c>
      <c r="BZ560">
        <f t="shared" si="382"/>
        <v>-6.012828221170282E-2</v>
      </c>
    </row>
    <row r="561" spans="1:78" x14ac:dyDescent="0.3">
      <c r="A561" t="s">
        <v>2821</v>
      </c>
      <c r="B561" t="s">
        <v>2838</v>
      </c>
      <c r="C561" t="s">
        <v>2824</v>
      </c>
      <c r="D561" t="s">
        <v>2838</v>
      </c>
      <c r="E561" t="s">
        <v>20</v>
      </c>
      <c r="F561">
        <v>0</v>
      </c>
      <c r="G561">
        <v>0</v>
      </c>
      <c r="H561" t="s">
        <v>2843</v>
      </c>
      <c r="I561">
        <v>1</v>
      </c>
      <c r="J561">
        <v>-3.7643689058441341</v>
      </c>
      <c r="K561">
        <v>-42.171718189759716</v>
      </c>
      <c r="L561">
        <v>-194.50333405817787</v>
      </c>
      <c r="M561">
        <v>-33.757758935166962</v>
      </c>
      <c r="N561">
        <v>-108.67008854708662</v>
      </c>
      <c r="O561">
        <v>-14.754319664473872</v>
      </c>
      <c r="P561">
        <v>-22.013681658285037</v>
      </c>
      <c r="Q561">
        <v>-22.422560732600829</v>
      </c>
      <c r="R561">
        <v>103.15987615987927</v>
      </c>
      <c r="S561">
        <v>0</v>
      </c>
      <c r="T561">
        <v>3</v>
      </c>
      <c r="U561" t="s">
        <v>2818</v>
      </c>
      <c r="W561">
        <f t="shared" si="348"/>
        <v>-2.7638923151110589E-2</v>
      </c>
      <c r="X561">
        <f t="shared" si="349"/>
        <v>-0.21927540312111751</v>
      </c>
      <c r="Y561">
        <f t="shared" si="350"/>
        <v>0.6439180640694343</v>
      </c>
      <c r="Z561">
        <f t="shared" si="351"/>
        <v>-0.24557244416175711</v>
      </c>
      <c r="AA561">
        <f t="shared" si="352"/>
        <v>-1.1909036060913412</v>
      </c>
      <c r="AB561">
        <f t="shared" si="353"/>
        <v>-6.7444200102322438E-2</v>
      </c>
      <c r="AC561">
        <f t="shared" si="354"/>
        <v>-0.15242674717787899</v>
      </c>
      <c r="AD561">
        <f t="shared" si="355"/>
        <v>-0.14484805481342802</v>
      </c>
      <c r="AE561">
        <f t="shared" si="356"/>
        <v>0.73410367098427942</v>
      </c>
      <c r="AF561">
        <f t="shared" si="357"/>
        <v>-0.5239687488631376</v>
      </c>
      <c r="AH561">
        <f t="shared" si="358"/>
        <v>-1.1940563924283798</v>
      </c>
      <c r="AI561">
        <f t="shared" si="359"/>
        <v>0.3029897227307477</v>
      </c>
      <c r="AJ561">
        <f t="shared" si="360"/>
        <v>0.23253423833286679</v>
      </c>
      <c r="AK561">
        <f t="shared" si="361"/>
        <v>0.76746576166713321</v>
      </c>
      <c r="AL561">
        <f t="shared" si="362"/>
        <v>-0.26466141072153926</v>
      </c>
      <c r="AN561">
        <f>VLOOKUP(J561,counts!$W$8:$Z$13,4,FALSE)</f>
        <v>53</v>
      </c>
      <c r="AO561">
        <f>VLOOKUP(K561,counts!$W$17:$Z$23,4,FALSE)</f>
        <v>48</v>
      </c>
      <c r="AP561">
        <f>VLOOKUP(L561,counts!$W$27:$Z$33,4,FALSE)</f>
        <v>73</v>
      </c>
      <c r="AQ561">
        <f>VLOOKUP(M561,counts!$W$38:$Z$49,4,FALSE)</f>
        <v>47</v>
      </c>
      <c r="AR561">
        <f>VLOOKUP(N561,counts!$W$53:$Z$54,4,FALSE)</f>
        <v>20</v>
      </c>
      <c r="AS561">
        <f>VLOOKUP(O561,counts!$W$58:$Z$62,4,FALSE)</f>
        <v>52</v>
      </c>
      <c r="AT561">
        <f>VLOOKUP(P561,counts!$W$66:$Z$69,4,FALSE)</f>
        <v>50</v>
      </c>
      <c r="AU561">
        <f>VLOOKUP(Q561,counts!$W$73:$Z$75,4,FALSE)</f>
        <v>50</v>
      </c>
      <c r="AV561">
        <f>VLOOKUP(R561,counts!$W$79:$Z$81,4,FALSE)</f>
        <v>75</v>
      </c>
      <c r="AW561">
        <f t="shared" si="363"/>
        <v>468</v>
      </c>
      <c r="AX561">
        <f t="shared" si="364"/>
        <v>0</v>
      </c>
      <c r="AY561">
        <f t="shared" si="365"/>
        <v>3</v>
      </c>
      <c r="AZ561" t="str">
        <f t="shared" si="366"/>
        <v>Train</v>
      </c>
      <c r="BA561" t="str">
        <f t="shared" si="367"/>
        <v>0-17</v>
      </c>
      <c r="BB561" t="str">
        <f t="shared" si="368"/>
        <v>Blank</v>
      </c>
      <c r="BC561" t="str">
        <f t="shared" si="369"/>
        <v>0</v>
      </c>
      <c r="BD561" t="str">
        <f t="shared" si="370"/>
        <v>Blank</v>
      </c>
      <c r="BE561" t="str">
        <f t="shared" si="371"/>
        <v>male</v>
      </c>
      <c r="BF561">
        <f t="shared" si="372"/>
        <v>0</v>
      </c>
      <c r="BG561">
        <f t="shared" si="373"/>
        <v>0</v>
      </c>
      <c r="BH561" t="str">
        <f t="shared" si="374"/>
        <v>S, blank</v>
      </c>
      <c r="BI561">
        <f t="shared" si="375"/>
        <v>1</v>
      </c>
      <c r="BK561">
        <f t="shared" si="376"/>
        <v>-2.8350141766673408E-2</v>
      </c>
      <c r="BL561">
        <f t="shared" si="383"/>
        <v>-0.2148129459049134</v>
      </c>
      <c r="BM561">
        <f t="shared" si="384"/>
        <v>0</v>
      </c>
      <c r="BN561">
        <f t="shared" si="385"/>
        <v>-0.24005469764357676</v>
      </c>
      <c r="BO561">
        <f t="shared" si="386"/>
        <v>-1.1543150029727813</v>
      </c>
      <c r="BP561">
        <f t="shared" si="387"/>
        <v>-6.3943938845999151E-2</v>
      </c>
      <c r="BQ561">
        <f t="shared" si="388"/>
        <v>-0.12308910231949276</v>
      </c>
      <c r="BR561">
        <f t="shared" si="389"/>
        <v>-0.13196937436222192</v>
      </c>
      <c r="BS561">
        <f t="shared" si="390"/>
        <v>0.51509397558912873</v>
      </c>
      <c r="BT561">
        <f t="shared" si="377"/>
        <v>-0.52064632557427459</v>
      </c>
      <c r="BV561">
        <f t="shared" si="378"/>
        <v>-1.9620875538008045</v>
      </c>
      <c r="BW561">
        <f t="shared" si="379"/>
        <v>0.14056467809772427</v>
      </c>
      <c r="BX561">
        <f t="shared" si="380"/>
        <v>0.1232413038883189</v>
      </c>
      <c r="BY561">
        <f t="shared" si="381"/>
        <v>0.87675869611168111</v>
      </c>
      <c r="BZ561">
        <f t="shared" si="382"/>
        <v>-0.13152347143484086</v>
      </c>
    </row>
    <row r="562" spans="1:78" x14ac:dyDescent="0.3">
      <c r="A562" t="s">
        <v>2821</v>
      </c>
      <c r="B562" t="s">
        <v>2838</v>
      </c>
      <c r="C562" t="s">
        <v>2826</v>
      </c>
      <c r="D562" t="s">
        <v>2838</v>
      </c>
      <c r="E562" t="s">
        <v>20</v>
      </c>
      <c r="F562">
        <v>0</v>
      </c>
      <c r="G562">
        <v>0</v>
      </c>
      <c r="H562" t="s">
        <v>44</v>
      </c>
      <c r="I562">
        <v>1</v>
      </c>
      <c r="J562">
        <v>-3.7643689058441341</v>
      </c>
      <c r="K562">
        <v>-42.171718189759716</v>
      </c>
      <c r="L562">
        <v>163.84855978743315</v>
      </c>
      <c r="M562">
        <v>-33.757758935166962</v>
      </c>
      <c r="N562">
        <v>-108.67008854708662</v>
      </c>
      <c r="O562">
        <v>-14.754319664473872</v>
      </c>
      <c r="P562">
        <v>-22.013681658285037</v>
      </c>
      <c r="Q562">
        <v>72.444458573419169</v>
      </c>
      <c r="R562">
        <v>103.15987615987927</v>
      </c>
      <c r="S562">
        <v>0</v>
      </c>
      <c r="T562">
        <v>3</v>
      </c>
      <c r="U562" t="s">
        <v>2818</v>
      </c>
      <c r="W562">
        <f t="shared" si="348"/>
        <v>-2.7638923151110589E-2</v>
      </c>
      <c r="X562">
        <f t="shared" si="349"/>
        <v>-0.21927540312111751</v>
      </c>
      <c r="Y562">
        <f t="shared" si="350"/>
        <v>-0.54243310496328723</v>
      </c>
      <c r="Z562">
        <f t="shared" si="351"/>
        <v>-0.24557244416175711</v>
      </c>
      <c r="AA562">
        <f t="shared" si="352"/>
        <v>-1.1909036060913412</v>
      </c>
      <c r="AB562">
        <f t="shared" si="353"/>
        <v>-6.7444200102322438E-2</v>
      </c>
      <c r="AC562">
        <f t="shared" si="354"/>
        <v>-0.15242674717787899</v>
      </c>
      <c r="AD562">
        <f t="shared" si="355"/>
        <v>0.46798575022321215</v>
      </c>
      <c r="AE562">
        <f t="shared" si="356"/>
        <v>0.73410367098427942</v>
      </c>
      <c r="AF562">
        <f t="shared" si="357"/>
        <v>-0.5239687488631376</v>
      </c>
      <c r="AH562">
        <f t="shared" si="358"/>
        <v>-1.7675737564244609</v>
      </c>
      <c r="AI562">
        <f t="shared" si="359"/>
        <v>0.17074675989697413</v>
      </c>
      <c r="AJ562">
        <f t="shared" si="360"/>
        <v>0.14584431556487917</v>
      </c>
      <c r="AK562">
        <f t="shared" si="361"/>
        <v>0.8541556844351208</v>
      </c>
      <c r="AL562">
        <f t="shared" si="362"/>
        <v>-0.15764180153292606</v>
      </c>
      <c r="AN562">
        <f>VLOOKUP(J562,counts!$W$8:$Z$13,4,FALSE)</f>
        <v>53</v>
      </c>
      <c r="AO562">
        <f>VLOOKUP(K562,counts!$W$17:$Z$23,4,FALSE)</f>
        <v>48</v>
      </c>
      <c r="AP562">
        <f>VLOOKUP(L562,counts!$W$27:$Z$33,4,FALSE)</f>
        <v>38</v>
      </c>
      <c r="AQ562">
        <f>VLOOKUP(M562,counts!$W$38:$Z$49,4,FALSE)</f>
        <v>47</v>
      </c>
      <c r="AR562">
        <f>VLOOKUP(N562,counts!$W$53:$Z$54,4,FALSE)</f>
        <v>20</v>
      </c>
      <c r="AS562">
        <f>VLOOKUP(O562,counts!$W$58:$Z$62,4,FALSE)</f>
        <v>52</v>
      </c>
      <c r="AT562">
        <f>VLOOKUP(P562,counts!$W$66:$Z$69,4,FALSE)</f>
        <v>50</v>
      </c>
      <c r="AU562">
        <f>VLOOKUP(Q562,counts!$W$73:$Z$75,4,FALSE)</f>
        <v>68</v>
      </c>
      <c r="AV562">
        <f>VLOOKUP(R562,counts!$W$79:$Z$81,4,FALSE)</f>
        <v>75</v>
      </c>
      <c r="AW562">
        <f t="shared" si="363"/>
        <v>451</v>
      </c>
      <c r="AX562">
        <f t="shared" si="364"/>
        <v>0</v>
      </c>
      <c r="AY562">
        <f t="shared" si="365"/>
        <v>3</v>
      </c>
      <c r="AZ562" t="str">
        <f t="shared" si="366"/>
        <v>Train</v>
      </c>
      <c r="BA562" t="str">
        <f t="shared" si="367"/>
        <v>0-17</v>
      </c>
      <c r="BB562" t="str">
        <f t="shared" si="368"/>
        <v>Blank</v>
      </c>
      <c r="BC562" t="str">
        <f t="shared" si="369"/>
        <v>100+</v>
      </c>
      <c r="BD562" t="str">
        <f t="shared" si="370"/>
        <v>Blank</v>
      </c>
      <c r="BE562" t="str">
        <f t="shared" si="371"/>
        <v>male</v>
      </c>
      <c r="BF562">
        <f t="shared" si="372"/>
        <v>0</v>
      </c>
      <c r="BG562">
        <f t="shared" si="373"/>
        <v>0</v>
      </c>
      <c r="BH562" t="str">
        <f t="shared" si="374"/>
        <v>C</v>
      </c>
      <c r="BI562">
        <f t="shared" si="375"/>
        <v>1</v>
      </c>
      <c r="BK562">
        <f t="shared" si="376"/>
        <v>-2.8350141766673408E-2</v>
      </c>
      <c r="BL562">
        <f t="shared" si="383"/>
        <v>-0.2148129459049134</v>
      </c>
      <c r="BM562">
        <f t="shared" si="384"/>
        <v>0</v>
      </c>
      <c r="BN562">
        <f t="shared" si="385"/>
        <v>-0.24005469764357676</v>
      </c>
      <c r="BO562">
        <f t="shared" si="386"/>
        <v>-1.1543150029727813</v>
      </c>
      <c r="BP562">
        <f t="shared" si="387"/>
        <v>-6.3943938845999151E-2</v>
      </c>
      <c r="BQ562">
        <f t="shared" si="388"/>
        <v>-0.12308910231949276</v>
      </c>
      <c r="BR562">
        <f t="shared" si="389"/>
        <v>0.42637636209158797</v>
      </c>
      <c r="BS562">
        <f t="shared" si="390"/>
        <v>0.51509397558912873</v>
      </c>
      <c r="BT562">
        <f t="shared" si="377"/>
        <v>-0.52064632557427459</v>
      </c>
      <c r="BV562">
        <f t="shared" si="378"/>
        <v>-1.4037418173469947</v>
      </c>
      <c r="BW562">
        <f t="shared" si="379"/>
        <v>0.24567596731937005</v>
      </c>
      <c r="BX562">
        <f t="shared" si="380"/>
        <v>0.19722301285787183</v>
      </c>
      <c r="BY562">
        <f t="shared" si="381"/>
        <v>0.8027769871421282</v>
      </c>
      <c r="BZ562">
        <f t="shared" si="382"/>
        <v>-0.21967832821306613</v>
      </c>
    </row>
    <row r="563" spans="1:78" x14ac:dyDescent="0.3">
      <c r="A563" t="s">
        <v>2810</v>
      </c>
      <c r="B563" t="s">
        <v>2823</v>
      </c>
      <c r="C563" t="s">
        <v>2851</v>
      </c>
      <c r="D563" t="s">
        <v>2839</v>
      </c>
      <c r="E563" t="s">
        <v>15</v>
      </c>
      <c r="F563">
        <v>0</v>
      </c>
      <c r="G563">
        <v>0</v>
      </c>
      <c r="H563" t="s">
        <v>2843</v>
      </c>
      <c r="I563">
        <v>1</v>
      </c>
      <c r="J563">
        <v>32.769878926258563</v>
      </c>
      <c r="K563">
        <v>123.30204897661667</v>
      </c>
      <c r="L563">
        <v>70.538774768379497</v>
      </c>
      <c r="M563">
        <v>40.634191658169868</v>
      </c>
      <c r="N563">
        <v>151.41878811967541</v>
      </c>
      <c r="O563">
        <v>-14.754319664473872</v>
      </c>
      <c r="P563">
        <v>-22.013681658285037</v>
      </c>
      <c r="Q563">
        <v>-22.422560732600829</v>
      </c>
      <c r="R563">
        <v>103.15987615987927</v>
      </c>
      <c r="S563">
        <v>1</v>
      </c>
      <c r="T563">
        <v>3</v>
      </c>
      <c r="U563" t="s">
        <v>2818</v>
      </c>
      <c r="W563">
        <f t="shared" si="348"/>
        <v>0.24060451777399761</v>
      </c>
      <c r="X563">
        <f t="shared" si="349"/>
        <v>0.64111939602149381</v>
      </c>
      <c r="Y563">
        <f t="shared" si="350"/>
        <v>-0.23352397279266615</v>
      </c>
      <c r="Z563">
        <f t="shared" si="351"/>
        <v>0.29559538538083652</v>
      </c>
      <c r="AA563">
        <f t="shared" si="352"/>
        <v>1.6593819257225275</v>
      </c>
      <c r="AB563">
        <f t="shared" si="353"/>
        <v>-6.7444200102322438E-2</v>
      </c>
      <c r="AC563">
        <f t="shared" si="354"/>
        <v>-0.15242674717787899</v>
      </c>
      <c r="AD563">
        <f t="shared" si="355"/>
        <v>-0.14484805481342802</v>
      </c>
      <c r="AE563">
        <f t="shared" si="356"/>
        <v>0.73410367098427942</v>
      </c>
      <c r="AF563">
        <f t="shared" si="357"/>
        <v>-0.5239687488631376</v>
      </c>
      <c r="AH563">
        <f t="shared" si="358"/>
        <v>2.4485931721337018</v>
      </c>
      <c r="AI563">
        <f t="shared" si="359"/>
        <v>11.572055372381756</v>
      </c>
      <c r="AJ563">
        <f t="shared" si="360"/>
        <v>0.92045851132689116</v>
      </c>
      <c r="AK563">
        <f t="shared" si="361"/>
        <v>0.92045851132689116</v>
      </c>
      <c r="AL563">
        <f t="shared" si="362"/>
        <v>-8.2883351212995116E-2</v>
      </c>
      <c r="AN563">
        <f>VLOOKUP(J563,counts!$W$8:$Z$13,4,FALSE)</f>
        <v>61</v>
      </c>
      <c r="AO563">
        <f>VLOOKUP(K563,counts!$W$17:$Z$23,4,FALSE)</f>
        <v>73</v>
      </c>
      <c r="AP563">
        <f>VLOOKUP(L563,counts!$W$27:$Z$33,4,FALSE)</f>
        <v>47</v>
      </c>
      <c r="AQ563">
        <f>VLOOKUP(M563,counts!$W$38:$Z$49,4,FALSE)</f>
        <v>63</v>
      </c>
      <c r="AR563">
        <f>VLOOKUP(N563,counts!$W$53:$Z$54,4,FALSE)</f>
        <v>102</v>
      </c>
      <c r="AS563">
        <f>VLOOKUP(O563,counts!$W$58:$Z$62,4,FALSE)</f>
        <v>52</v>
      </c>
      <c r="AT563">
        <f>VLOOKUP(P563,counts!$W$66:$Z$69,4,FALSE)</f>
        <v>50</v>
      </c>
      <c r="AU563">
        <f>VLOOKUP(Q563,counts!$W$73:$Z$75,4,FALSE)</f>
        <v>50</v>
      </c>
      <c r="AV563">
        <f>VLOOKUP(R563,counts!$W$79:$Z$81,4,FALSE)</f>
        <v>75</v>
      </c>
      <c r="AW563">
        <f t="shared" si="363"/>
        <v>573</v>
      </c>
      <c r="AX563">
        <f t="shared" si="364"/>
        <v>1</v>
      </c>
      <c r="AY563">
        <f t="shared" si="365"/>
        <v>3</v>
      </c>
      <c r="AZ563" t="str">
        <f t="shared" si="366"/>
        <v>Train</v>
      </c>
      <c r="BA563" t="str">
        <f t="shared" si="367"/>
        <v>31-40</v>
      </c>
      <c r="BB563" t="str">
        <f t="shared" si="368"/>
        <v>F, G, T</v>
      </c>
      <c r="BC563" t="str">
        <f t="shared" si="369"/>
        <v>41-100</v>
      </c>
      <c r="BD563" t="str">
        <f t="shared" si="370"/>
        <v>Others</v>
      </c>
      <c r="BE563" t="str">
        <f t="shared" si="371"/>
        <v>female</v>
      </c>
      <c r="BF563">
        <f t="shared" si="372"/>
        <v>0</v>
      </c>
      <c r="BG563">
        <f t="shared" si="373"/>
        <v>0</v>
      </c>
      <c r="BH563" t="str">
        <f t="shared" si="374"/>
        <v>S, blank</v>
      </c>
      <c r="BI563">
        <f t="shared" si="375"/>
        <v>1</v>
      </c>
      <c r="BK563">
        <f t="shared" si="376"/>
        <v>0.24679587375027071</v>
      </c>
      <c r="BL563">
        <f t="shared" si="383"/>
        <v>0.62807202347308144</v>
      </c>
      <c r="BM563">
        <f t="shared" si="384"/>
        <v>0</v>
      </c>
      <c r="BN563">
        <f t="shared" si="385"/>
        <v>0.28895367761902863</v>
      </c>
      <c r="BO563">
        <f t="shared" si="386"/>
        <v>1.608400077660413</v>
      </c>
      <c r="BP563">
        <f t="shared" si="387"/>
        <v>-6.3943938845999151E-2</v>
      </c>
      <c r="BQ563">
        <f t="shared" si="388"/>
        <v>-0.12308910231949276</v>
      </c>
      <c r="BR563">
        <f t="shared" si="389"/>
        <v>-0.13196937436222192</v>
      </c>
      <c r="BS563">
        <f t="shared" si="390"/>
        <v>0.51509397558912873</v>
      </c>
      <c r="BT563">
        <f t="shared" si="377"/>
        <v>-0.52064632557427459</v>
      </c>
      <c r="BV563">
        <f t="shared" si="378"/>
        <v>2.4476668869899347</v>
      </c>
      <c r="BW563">
        <f t="shared" si="379"/>
        <v>11.561341312310866</v>
      </c>
      <c r="BX563">
        <f t="shared" si="380"/>
        <v>0.92039066727532193</v>
      </c>
      <c r="BY563">
        <f t="shared" si="381"/>
        <v>0.92039066727532193</v>
      </c>
      <c r="BZ563">
        <f t="shared" si="382"/>
        <v>-8.2957060729655752E-2</v>
      </c>
    </row>
    <row r="564" spans="1:78" x14ac:dyDescent="0.3">
      <c r="A564" t="s">
        <v>2812</v>
      </c>
      <c r="B564" t="s">
        <v>2838</v>
      </c>
      <c r="C564" t="s">
        <v>2851</v>
      </c>
      <c r="D564" t="s">
        <v>2833</v>
      </c>
      <c r="E564" t="s">
        <v>20</v>
      </c>
      <c r="F564">
        <v>1</v>
      </c>
      <c r="G564">
        <v>0</v>
      </c>
      <c r="H564" t="s">
        <v>44</v>
      </c>
      <c r="I564">
        <v>1</v>
      </c>
      <c r="J564">
        <v>74.751267398446615</v>
      </c>
      <c r="K564">
        <v>-42.171718189759716</v>
      </c>
      <c r="L564">
        <v>70.538774768379497</v>
      </c>
      <c r="M564">
        <v>57.761363718906857</v>
      </c>
      <c r="N564">
        <v>-108.67008854708662</v>
      </c>
      <c r="O564">
        <v>48.695090775187893</v>
      </c>
      <c r="P564">
        <v>-22.013681658285037</v>
      </c>
      <c r="Q564">
        <v>72.444458573419169</v>
      </c>
      <c r="R564">
        <v>103.15987615987927</v>
      </c>
      <c r="S564">
        <v>0</v>
      </c>
      <c r="T564">
        <v>3</v>
      </c>
      <c r="U564" t="s">
        <v>2818</v>
      </c>
      <c r="W564">
        <f t="shared" si="348"/>
        <v>0.54884220615739254</v>
      </c>
      <c r="X564">
        <f t="shared" si="349"/>
        <v>-0.21927540312111751</v>
      </c>
      <c r="Y564">
        <f t="shared" si="350"/>
        <v>-0.23352397279266615</v>
      </c>
      <c r="Z564">
        <f t="shared" si="351"/>
        <v>0.42018782389584125</v>
      </c>
      <c r="AA564">
        <f t="shared" si="352"/>
        <v>-1.1909036060913412</v>
      </c>
      <c r="AB564">
        <f t="shared" si="353"/>
        <v>0.222592537028351</v>
      </c>
      <c r="AC564">
        <f t="shared" si="354"/>
        <v>-0.15242674717787899</v>
      </c>
      <c r="AD564">
        <f t="shared" si="355"/>
        <v>0.46798575022321215</v>
      </c>
      <c r="AE564">
        <f t="shared" si="356"/>
        <v>0.73410367098427942</v>
      </c>
      <c r="AF564">
        <f t="shared" si="357"/>
        <v>-0.5239687488631376</v>
      </c>
      <c r="AH564">
        <f t="shared" si="358"/>
        <v>7.3613510242935054E-2</v>
      </c>
      <c r="AI564">
        <f t="shared" si="359"/>
        <v>1.0763907111088467</v>
      </c>
      <c r="AJ564">
        <f t="shared" si="360"/>
        <v>0.51839507148152586</v>
      </c>
      <c r="AK564">
        <f t="shared" si="361"/>
        <v>0.48160492851847414</v>
      </c>
      <c r="AL564">
        <f t="shared" si="362"/>
        <v>-0.73063115140518364</v>
      </c>
      <c r="AN564">
        <f>VLOOKUP(J564,counts!$W$8:$Z$13,4,FALSE)</f>
        <v>70</v>
      </c>
      <c r="AO564">
        <f>VLOOKUP(K564,counts!$W$17:$Z$23,4,FALSE)</f>
        <v>48</v>
      </c>
      <c r="AP564">
        <f>VLOOKUP(L564,counts!$W$27:$Z$33,4,FALSE)</f>
        <v>47</v>
      </c>
      <c r="AQ564">
        <f>VLOOKUP(M564,counts!$W$38:$Z$49,4,FALSE)</f>
        <v>66</v>
      </c>
      <c r="AR564">
        <f>VLOOKUP(N564,counts!$W$53:$Z$54,4,FALSE)</f>
        <v>20</v>
      </c>
      <c r="AS564">
        <f>VLOOKUP(O564,counts!$W$58:$Z$62,4,FALSE)</f>
        <v>61</v>
      </c>
      <c r="AT564">
        <f>VLOOKUP(P564,counts!$W$66:$Z$69,4,FALSE)</f>
        <v>50</v>
      </c>
      <c r="AU564">
        <f>VLOOKUP(Q564,counts!$W$73:$Z$75,4,FALSE)</f>
        <v>68</v>
      </c>
      <c r="AV564">
        <f>VLOOKUP(R564,counts!$W$79:$Z$81,4,FALSE)</f>
        <v>75</v>
      </c>
      <c r="AW564">
        <f t="shared" si="363"/>
        <v>505</v>
      </c>
      <c r="AX564">
        <f t="shared" si="364"/>
        <v>0</v>
      </c>
      <c r="AY564">
        <f t="shared" si="365"/>
        <v>3</v>
      </c>
      <c r="AZ564" t="str">
        <f t="shared" si="366"/>
        <v>Train</v>
      </c>
      <c r="BA564" t="str">
        <f t="shared" si="367"/>
        <v>51-60</v>
      </c>
      <c r="BB564" t="str">
        <f t="shared" si="368"/>
        <v>Blank</v>
      </c>
      <c r="BC564" t="str">
        <f t="shared" si="369"/>
        <v>41-100</v>
      </c>
      <c r="BD564" t="str">
        <f t="shared" si="370"/>
        <v>NY</v>
      </c>
      <c r="BE564" t="str">
        <f t="shared" si="371"/>
        <v>male</v>
      </c>
      <c r="BF564">
        <f t="shared" si="372"/>
        <v>1</v>
      </c>
      <c r="BG564">
        <f t="shared" si="373"/>
        <v>0</v>
      </c>
      <c r="BH564" t="str">
        <f t="shared" si="374"/>
        <v>C</v>
      </c>
      <c r="BI564">
        <f t="shared" si="375"/>
        <v>1</v>
      </c>
      <c r="BK564">
        <f t="shared" si="376"/>
        <v>0.56296528873523233</v>
      </c>
      <c r="BL564">
        <f t="shared" si="383"/>
        <v>-0.2148129459049134</v>
      </c>
      <c r="BM564">
        <f t="shared" si="384"/>
        <v>0</v>
      </c>
      <c r="BN564">
        <f t="shared" si="385"/>
        <v>0.41074665915035424</v>
      </c>
      <c r="BO564">
        <f t="shared" si="386"/>
        <v>-1.1543150029727813</v>
      </c>
      <c r="BP564">
        <f t="shared" si="387"/>
        <v>0.21104029039891525</v>
      </c>
      <c r="BQ564">
        <f t="shared" si="388"/>
        <v>-0.12308910231949276</v>
      </c>
      <c r="BR564">
        <f t="shared" si="389"/>
        <v>0.42637636209158797</v>
      </c>
      <c r="BS564">
        <f t="shared" si="390"/>
        <v>0.51509397558912873</v>
      </c>
      <c r="BT564">
        <f t="shared" si="377"/>
        <v>-0.52064632557427459</v>
      </c>
      <c r="BV564">
        <f t="shared" si="378"/>
        <v>0.11335919919375637</v>
      </c>
      <c r="BW564">
        <f t="shared" si="379"/>
        <v>1.1200341760745833</v>
      </c>
      <c r="BX564">
        <f t="shared" si="380"/>
        <v>0.52830949081604817</v>
      </c>
      <c r="BY564">
        <f t="shared" si="381"/>
        <v>0.47169050918395183</v>
      </c>
      <c r="BZ564">
        <f t="shared" si="382"/>
        <v>-0.75143220934388033</v>
      </c>
    </row>
    <row r="565" spans="1:78" x14ac:dyDescent="0.3">
      <c r="A565" t="s">
        <v>2820</v>
      </c>
      <c r="B565" t="s">
        <v>2823</v>
      </c>
      <c r="C565" t="s">
        <v>2851</v>
      </c>
      <c r="D565" t="s">
        <v>2838</v>
      </c>
      <c r="E565" t="s">
        <v>15</v>
      </c>
      <c r="F565">
        <v>0</v>
      </c>
      <c r="G565">
        <v>0</v>
      </c>
      <c r="H565" t="s">
        <v>44</v>
      </c>
      <c r="I565">
        <v>1</v>
      </c>
      <c r="J565">
        <v>-11.613432440426715</v>
      </c>
      <c r="K565">
        <v>123.30204897661667</v>
      </c>
      <c r="L565">
        <v>70.538774768379497</v>
      </c>
      <c r="M565">
        <v>-33.757758935166962</v>
      </c>
      <c r="N565">
        <v>151.41878811967541</v>
      </c>
      <c r="O565">
        <v>-14.754319664473872</v>
      </c>
      <c r="P565">
        <v>-22.013681658285037</v>
      </c>
      <c r="Q565">
        <v>72.444458573419169</v>
      </c>
      <c r="R565">
        <v>103.15987615987927</v>
      </c>
      <c r="S565">
        <v>1</v>
      </c>
      <c r="T565">
        <v>3</v>
      </c>
      <c r="U565" t="s">
        <v>2818</v>
      </c>
      <c r="W565">
        <f t="shared" si="348"/>
        <v>-8.5268679762827468E-2</v>
      </c>
      <c r="X565">
        <f t="shared" si="349"/>
        <v>0.64111939602149381</v>
      </c>
      <c r="Y565">
        <f t="shared" si="350"/>
        <v>-0.23352397279266615</v>
      </c>
      <c r="Z565">
        <f t="shared" si="351"/>
        <v>-0.24557244416175711</v>
      </c>
      <c r="AA565">
        <f t="shared" si="352"/>
        <v>1.6593819257225275</v>
      </c>
      <c r="AB565">
        <f t="shared" si="353"/>
        <v>-6.7444200102322438E-2</v>
      </c>
      <c r="AC565">
        <f t="shared" si="354"/>
        <v>-0.15242674717787899</v>
      </c>
      <c r="AD565">
        <f t="shared" si="355"/>
        <v>0.46798575022321215</v>
      </c>
      <c r="AE565">
        <f t="shared" si="356"/>
        <v>0.73410367098427942</v>
      </c>
      <c r="AF565">
        <f t="shared" si="357"/>
        <v>-0.5239687488631376</v>
      </c>
      <c r="AH565">
        <f t="shared" si="358"/>
        <v>2.1943859500909229</v>
      </c>
      <c r="AI565">
        <f t="shared" si="359"/>
        <v>8.9744885806278791</v>
      </c>
      <c r="AJ565">
        <f t="shared" si="360"/>
        <v>0.89974423330914766</v>
      </c>
      <c r="AK565">
        <f t="shared" si="361"/>
        <v>0.89974423330914766</v>
      </c>
      <c r="AL565">
        <f t="shared" si="362"/>
        <v>-0.10564474125815385</v>
      </c>
      <c r="AN565">
        <f>VLOOKUP(J565,counts!$W$8:$Z$13,4,FALSE)</f>
        <v>52</v>
      </c>
      <c r="AO565">
        <f>VLOOKUP(K565,counts!$W$17:$Z$23,4,FALSE)</f>
        <v>73</v>
      </c>
      <c r="AP565">
        <f>VLOOKUP(L565,counts!$W$27:$Z$33,4,FALSE)</f>
        <v>47</v>
      </c>
      <c r="AQ565">
        <f>VLOOKUP(M565,counts!$W$38:$Z$49,4,FALSE)</f>
        <v>47</v>
      </c>
      <c r="AR565">
        <f>VLOOKUP(N565,counts!$W$53:$Z$54,4,FALSE)</f>
        <v>102</v>
      </c>
      <c r="AS565">
        <f>VLOOKUP(O565,counts!$W$58:$Z$62,4,FALSE)</f>
        <v>52</v>
      </c>
      <c r="AT565">
        <f>VLOOKUP(P565,counts!$W$66:$Z$69,4,FALSE)</f>
        <v>50</v>
      </c>
      <c r="AU565">
        <f>VLOOKUP(Q565,counts!$W$73:$Z$75,4,FALSE)</f>
        <v>68</v>
      </c>
      <c r="AV565">
        <f>VLOOKUP(R565,counts!$W$79:$Z$81,4,FALSE)</f>
        <v>75</v>
      </c>
      <c r="AW565">
        <f t="shared" si="363"/>
        <v>566</v>
      </c>
      <c r="AX565">
        <f t="shared" si="364"/>
        <v>1</v>
      </c>
      <c r="AY565">
        <f t="shared" si="365"/>
        <v>3</v>
      </c>
      <c r="AZ565" t="str">
        <f t="shared" si="366"/>
        <v>Train</v>
      </c>
      <c r="BA565" t="str">
        <f t="shared" si="367"/>
        <v>18-30</v>
      </c>
      <c r="BB565" t="str">
        <f t="shared" si="368"/>
        <v>F, G, T</v>
      </c>
      <c r="BC565" t="str">
        <f t="shared" si="369"/>
        <v>41-100</v>
      </c>
      <c r="BD565" t="str">
        <f t="shared" si="370"/>
        <v>Blank</v>
      </c>
      <c r="BE565" t="str">
        <f t="shared" si="371"/>
        <v>female</v>
      </c>
      <c r="BF565">
        <f t="shared" si="372"/>
        <v>0</v>
      </c>
      <c r="BG565">
        <f t="shared" si="373"/>
        <v>0</v>
      </c>
      <c r="BH565" t="str">
        <f t="shared" si="374"/>
        <v>C</v>
      </c>
      <c r="BI565">
        <f t="shared" si="375"/>
        <v>1</v>
      </c>
      <c r="BK565">
        <f t="shared" si="376"/>
        <v>-8.7462856143731463E-2</v>
      </c>
      <c r="BL565">
        <f t="shared" si="383"/>
        <v>0.62807202347308144</v>
      </c>
      <c r="BM565">
        <f t="shared" si="384"/>
        <v>0</v>
      </c>
      <c r="BN565">
        <f t="shared" si="385"/>
        <v>-0.24005469764357676</v>
      </c>
      <c r="BO565">
        <f t="shared" si="386"/>
        <v>1.608400077660413</v>
      </c>
      <c r="BP565">
        <f t="shared" si="387"/>
        <v>-6.3943938845999151E-2</v>
      </c>
      <c r="BQ565">
        <f t="shared" si="388"/>
        <v>-0.12308910231949276</v>
      </c>
      <c r="BR565">
        <f t="shared" si="389"/>
        <v>0.42637636209158797</v>
      </c>
      <c r="BS565">
        <f t="shared" si="390"/>
        <v>0.51509397558912873</v>
      </c>
      <c r="BT565">
        <f t="shared" si="377"/>
        <v>-0.52064632557427459</v>
      </c>
      <c r="BV565">
        <f t="shared" si="378"/>
        <v>2.1427455182871364</v>
      </c>
      <c r="BW565">
        <f t="shared" si="379"/>
        <v>8.5228050534940145</v>
      </c>
      <c r="BX565">
        <f t="shared" si="380"/>
        <v>0.89498892454665024</v>
      </c>
      <c r="BY565">
        <f t="shared" si="381"/>
        <v>0.89498892454665024</v>
      </c>
      <c r="BZ565">
        <f t="shared" si="382"/>
        <v>-0.11094393559206227</v>
      </c>
    </row>
    <row r="566" spans="1:78" x14ac:dyDescent="0.3">
      <c r="A566" t="s">
        <v>2812</v>
      </c>
      <c r="B566" t="s">
        <v>2823</v>
      </c>
      <c r="C566" t="s">
        <v>2810</v>
      </c>
      <c r="D566" t="s">
        <v>2838</v>
      </c>
      <c r="E566" t="s">
        <v>20</v>
      </c>
      <c r="F566">
        <v>0</v>
      </c>
      <c r="G566">
        <v>0</v>
      </c>
      <c r="H566" t="s">
        <v>44</v>
      </c>
      <c r="I566">
        <v>1</v>
      </c>
      <c r="J566">
        <v>74.751267398446615</v>
      </c>
      <c r="K566">
        <v>123.30204897661667</v>
      </c>
      <c r="L566">
        <v>22.971838090238197</v>
      </c>
      <c r="M566">
        <v>-33.757758935166962</v>
      </c>
      <c r="N566">
        <v>-108.67008854708662</v>
      </c>
      <c r="O566">
        <v>-14.754319664473872</v>
      </c>
      <c r="P566">
        <v>-22.013681658285037</v>
      </c>
      <c r="Q566">
        <v>72.444458573419169</v>
      </c>
      <c r="R566">
        <v>103.15987615987927</v>
      </c>
      <c r="S566">
        <v>1</v>
      </c>
      <c r="T566">
        <v>3</v>
      </c>
      <c r="U566" t="s">
        <v>2818</v>
      </c>
      <c r="W566">
        <f t="shared" si="348"/>
        <v>0.54884220615739254</v>
      </c>
      <c r="X566">
        <f t="shared" si="349"/>
        <v>0.64111939602149381</v>
      </c>
      <c r="Y566">
        <f t="shared" si="350"/>
        <v>-7.6050015197982379E-2</v>
      </c>
      <c r="Z566">
        <f t="shared" si="351"/>
        <v>-0.24557244416175711</v>
      </c>
      <c r="AA566">
        <f t="shared" si="352"/>
        <v>-1.1909036060913412</v>
      </c>
      <c r="AB566">
        <f t="shared" si="353"/>
        <v>-6.7444200102322438E-2</v>
      </c>
      <c r="AC566">
        <f t="shared" si="354"/>
        <v>-0.15242674717787899</v>
      </c>
      <c r="AD566">
        <f t="shared" si="355"/>
        <v>0.46798575022321215</v>
      </c>
      <c r="AE566">
        <f t="shared" si="356"/>
        <v>0.73410367098427942</v>
      </c>
      <c r="AF566">
        <f t="shared" si="357"/>
        <v>-0.5239687488631376</v>
      </c>
      <c r="AH566">
        <f t="shared" si="358"/>
        <v>0.13568526179195828</v>
      </c>
      <c r="AI566">
        <f t="shared" si="359"/>
        <v>1.1453213604684371</v>
      </c>
      <c r="AJ566">
        <f t="shared" si="360"/>
        <v>0.53386936874499435</v>
      </c>
      <c r="AK566">
        <f t="shared" si="361"/>
        <v>0.53386936874499435</v>
      </c>
      <c r="AL566">
        <f t="shared" si="362"/>
        <v>-0.62760409776657022</v>
      </c>
      <c r="AN566">
        <f>VLOOKUP(J566,counts!$W$8:$Z$13,4,FALSE)</f>
        <v>70</v>
      </c>
      <c r="AO566">
        <f>VLOOKUP(K566,counts!$W$17:$Z$23,4,FALSE)</f>
        <v>73</v>
      </c>
      <c r="AP566">
        <f>VLOOKUP(L566,counts!$W$27:$Z$33,4,FALSE)</f>
        <v>52</v>
      </c>
      <c r="AQ566">
        <f>VLOOKUP(M566,counts!$W$38:$Z$49,4,FALSE)</f>
        <v>47</v>
      </c>
      <c r="AR566">
        <f>VLOOKUP(N566,counts!$W$53:$Z$54,4,FALSE)</f>
        <v>20</v>
      </c>
      <c r="AS566">
        <f>VLOOKUP(O566,counts!$W$58:$Z$62,4,FALSE)</f>
        <v>52</v>
      </c>
      <c r="AT566">
        <f>VLOOKUP(P566,counts!$W$66:$Z$69,4,FALSE)</f>
        <v>50</v>
      </c>
      <c r="AU566">
        <f>VLOOKUP(Q566,counts!$W$73:$Z$75,4,FALSE)</f>
        <v>68</v>
      </c>
      <c r="AV566">
        <f>VLOOKUP(R566,counts!$W$79:$Z$81,4,FALSE)</f>
        <v>75</v>
      </c>
      <c r="AW566">
        <f t="shared" si="363"/>
        <v>507</v>
      </c>
      <c r="AX566">
        <f t="shared" si="364"/>
        <v>1</v>
      </c>
      <c r="AY566">
        <f t="shared" si="365"/>
        <v>3</v>
      </c>
      <c r="AZ566" t="str">
        <f t="shared" si="366"/>
        <v>Train</v>
      </c>
      <c r="BA566" t="str">
        <f t="shared" si="367"/>
        <v>51-60</v>
      </c>
      <c r="BB566" t="str">
        <f t="shared" si="368"/>
        <v>F, G, T</v>
      </c>
      <c r="BC566" t="str">
        <f t="shared" si="369"/>
        <v>31-40</v>
      </c>
      <c r="BD566" t="str">
        <f t="shared" si="370"/>
        <v>Blank</v>
      </c>
      <c r="BE566" t="str">
        <f t="shared" si="371"/>
        <v>male</v>
      </c>
      <c r="BF566">
        <f t="shared" si="372"/>
        <v>0</v>
      </c>
      <c r="BG566">
        <f t="shared" si="373"/>
        <v>0</v>
      </c>
      <c r="BH566" t="str">
        <f t="shared" si="374"/>
        <v>C</v>
      </c>
      <c r="BI566">
        <f t="shared" si="375"/>
        <v>1</v>
      </c>
      <c r="BK566">
        <f t="shared" si="376"/>
        <v>0.56296528873523233</v>
      </c>
      <c r="BL566">
        <f t="shared" si="383"/>
        <v>0.62807202347308144</v>
      </c>
      <c r="BM566">
        <f t="shared" si="384"/>
        <v>0</v>
      </c>
      <c r="BN566">
        <f t="shared" si="385"/>
        <v>-0.24005469764357676</v>
      </c>
      <c r="BO566">
        <f t="shared" si="386"/>
        <v>-1.1543150029727813</v>
      </c>
      <c r="BP566">
        <f t="shared" si="387"/>
        <v>-6.3943938845999151E-2</v>
      </c>
      <c r="BQ566">
        <f t="shared" si="388"/>
        <v>-0.12308910231949276</v>
      </c>
      <c r="BR566">
        <f t="shared" si="389"/>
        <v>0.42637636209158797</v>
      </c>
      <c r="BS566">
        <f t="shared" si="390"/>
        <v>0.51509397558912873</v>
      </c>
      <c r="BT566">
        <f t="shared" si="377"/>
        <v>-0.52064632557427459</v>
      </c>
      <c r="BV566">
        <f t="shared" si="378"/>
        <v>3.0458582532905787E-2</v>
      </c>
      <c r="BW566">
        <f t="shared" si="379"/>
        <v>1.0309271907715387</v>
      </c>
      <c r="BX566">
        <f t="shared" si="380"/>
        <v>0.50761405699625051</v>
      </c>
      <c r="BY566">
        <f t="shared" si="381"/>
        <v>0.50761405699625051</v>
      </c>
      <c r="BZ566">
        <f t="shared" si="382"/>
        <v>-0.678033850467331</v>
      </c>
    </row>
    <row r="567" spans="1:78" x14ac:dyDescent="0.3">
      <c r="A567" t="s">
        <v>2812</v>
      </c>
      <c r="B567" t="s">
        <v>2823</v>
      </c>
      <c r="C567" t="s">
        <v>2810</v>
      </c>
      <c r="D567" t="s">
        <v>2833</v>
      </c>
      <c r="E567" t="s">
        <v>20</v>
      </c>
      <c r="F567">
        <v>0</v>
      </c>
      <c r="G567">
        <v>0</v>
      </c>
      <c r="H567" t="s">
        <v>44</v>
      </c>
      <c r="I567">
        <v>1</v>
      </c>
      <c r="J567">
        <v>74.751267398446615</v>
      </c>
      <c r="K567">
        <v>123.30204897661667</v>
      </c>
      <c r="L567">
        <v>22.971838090238197</v>
      </c>
      <c r="M567">
        <v>57.761363718906857</v>
      </c>
      <c r="N567">
        <v>-108.67008854708662</v>
      </c>
      <c r="O567">
        <v>-14.754319664473872</v>
      </c>
      <c r="P567">
        <v>-22.013681658285037</v>
      </c>
      <c r="Q567">
        <v>72.444458573419169</v>
      </c>
      <c r="R567">
        <v>103.15987615987927</v>
      </c>
      <c r="S567">
        <v>0</v>
      </c>
      <c r="T567">
        <v>3</v>
      </c>
      <c r="U567" t="s">
        <v>2818</v>
      </c>
      <c r="W567">
        <f t="shared" si="348"/>
        <v>0.54884220615739254</v>
      </c>
      <c r="X567">
        <f t="shared" si="349"/>
        <v>0.64111939602149381</v>
      </c>
      <c r="Y567">
        <f t="shared" si="350"/>
        <v>-7.6050015197982379E-2</v>
      </c>
      <c r="Z567">
        <f t="shared" si="351"/>
        <v>0.42018782389584125</v>
      </c>
      <c r="AA567">
        <f t="shared" si="352"/>
        <v>-1.1909036060913412</v>
      </c>
      <c r="AB567">
        <f t="shared" si="353"/>
        <v>-6.7444200102322438E-2</v>
      </c>
      <c r="AC567">
        <f t="shared" si="354"/>
        <v>-0.15242674717787899</v>
      </c>
      <c r="AD567">
        <f t="shared" si="355"/>
        <v>0.46798575022321215</v>
      </c>
      <c r="AE567">
        <f t="shared" si="356"/>
        <v>0.73410367098427942</v>
      </c>
      <c r="AF567">
        <f t="shared" si="357"/>
        <v>-0.5239687488631376</v>
      </c>
      <c r="AH567">
        <f t="shared" si="358"/>
        <v>0.80144552984955653</v>
      </c>
      <c r="AI567">
        <f t="shared" si="359"/>
        <v>2.2287603406536065</v>
      </c>
      <c r="AJ567">
        <f t="shared" si="360"/>
        <v>0.69028360903442976</v>
      </c>
      <c r="AK567">
        <f t="shared" si="361"/>
        <v>0.30971639096557024</v>
      </c>
      <c r="AL567">
        <f t="shared" si="362"/>
        <v>-1.1720982681029568</v>
      </c>
      <c r="AN567">
        <f>VLOOKUP(J567,counts!$W$8:$Z$13,4,FALSE)</f>
        <v>70</v>
      </c>
      <c r="AO567">
        <f>VLOOKUP(K567,counts!$W$17:$Z$23,4,FALSE)</f>
        <v>73</v>
      </c>
      <c r="AP567">
        <f>VLOOKUP(L567,counts!$W$27:$Z$33,4,FALSE)</f>
        <v>52</v>
      </c>
      <c r="AQ567">
        <f>VLOOKUP(M567,counts!$W$38:$Z$49,4,FALSE)</f>
        <v>66</v>
      </c>
      <c r="AR567">
        <f>VLOOKUP(N567,counts!$W$53:$Z$54,4,FALSE)</f>
        <v>20</v>
      </c>
      <c r="AS567">
        <f>VLOOKUP(O567,counts!$W$58:$Z$62,4,FALSE)</f>
        <v>52</v>
      </c>
      <c r="AT567">
        <f>VLOOKUP(P567,counts!$W$66:$Z$69,4,FALSE)</f>
        <v>50</v>
      </c>
      <c r="AU567">
        <f>VLOOKUP(Q567,counts!$W$73:$Z$75,4,FALSE)</f>
        <v>68</v>
      </c>
      <c r="AV567">
        <f>VLOOKUP(R567,counts!$W$79:$Z$81,4,FALSE)</f>
        <v>75</v>
      </c>
      <c r="AW567">
        <f t="shared" si="363"/>
        <v>526</v>
      </c>
      <c r="AX567">
        <f t="shared" si="364"/>
        <v>0</v>
      </c>
      <c r="AY567">
        <f t="shared" si="365"/>
        <v>3</v>
      </c>
      <c r="AZ567" t="str">
        <f t="shared" si="366"/>
        <v>Train</v>
      </c>
      <c r="BA567" t="str">
        <f t="shared" si="367"/>
        <v>51-60</v>
      </c>
      <c r="BB567" t="str">
        <f t="shared" si="368"/>
        <v>F, G, T</v>
      </c>
      <c r="BC567" t="str">
        <f t="shared" si="369"/>
        <v>31-40</v>
      </c>
      <c r="BD567" t="str">
        <f t="shared" si="370"/>
        <v>NY</v>
      </c>
      <c r="BE567" t="str">
        <f t="shared" si="371"/>
        <v>male</v>
      </c>
      <c r="BF567">
        <f t="shared" si="372"/>
        <v>0</v>
      </c>
      <c r="BG567">
        <f t="shared" si="373"/>
        <v>0</v>
      </c>
      <c r="BH567" t="str">
        <f t="shared" si="374"/>
        <v>C</v>
      </c>
      <c r="BI567">
        <f t="shared" si="375"/>
        <v>1</v>
      </c>
      <c r="BK567">
        <f t="shared" si="376"/>
        <v>0.56296528873523233</v>
      </c>
      <c r="BL567">
        <f t="shared" si="383"/>
        <v>0.62807202347308144</v>
      </c>
      <c r="BM567">
        <f t="shared" si="384"/>
        <v>0</v>
      </c>
      <c r="BN567">
        <f t="shared" si="385"/>
        <v>0.41074665915035424</v>
      </c>
      <c r="BO567">
        <f t="shared" si="386"/>
        <v>-1.1543150029727813</v>
      </c>
      <c r="BP567">
        <f t="shared" si="387"/>
        <v>-6.3943938845999151E-2</v>
      </c>
      <c r="BQ567">
        <f t="shared" si="388"/>
        <v>-0.12308910231949276</v>
      </c>
      <c r="BR567">
        <f t="shared" si="389"/>
        <v>0.42637636209158797</v>
      </c>
      <c r="BS567">
        <f t="shared" si="390"/>
        <v>0.51509397558912873</v>
      </c>
      <c r="BT567">
        <f t="shared" si="377"/>
        <v>-0.52064632557427459</v>
      </c>
      <c r="BV567">
        <f t="shared" si="378"/>
        <v>0.68125993932683682</v>
      </c>
      <c r="BW567">
        <f t="shared" si="379"/>
        <v>1.9763662657830956</v>
      </c>
      <c r="BX567">
        <f t="shared" si="380"/>
        <v>0.66401984476971099</v>
      </c>
      <c r="BY567">
        <f t="shared" si="381"/>
        <v>0.33598015523028901</v>
      </c>
      <c r="BZ567">
        <f t="shared" si="382"/>
        <v>-1.0907031825777664</v>
      </c>
    </row>
    <row r="568" spans="1:78" x14ac:dyDescent="0.3">
      <c r="A568" t="s">
        <v>2821</v>
      </c>
      <c r="B568" t="s">
        <v>2823</v>
      </c>
      <c r="C568" t="s">
        <v>2849</v>
      </c>
      <c r="D568" t="s">
        <v>2838</v>
      </c>
      <c r="E568" t="s">
        <v>20</v>
      </c>
      <c r="F568">
        <v>0</v>
      </c>
      <c r="G568">
        <v>0</v>
      </c>
      <c r="H568" t="s">
        <v>2843</v>
      </c>
      <c r="I568">
        <v>1</v>
      </c>
      <c r="J568">
        <v>-3.7643689058441341</v>
      </c>
      <c r="K568">
        <v>123.30204897661667</v>
      </c>
      <c r="L568">
        <v>40.172297072540438</v>
      </c>
      <c r="M568">
        <v>-33.757758935166962</v>
      </c>
      <c r="N568">
        <v>-108.67008854708662</v>
      </c>
      <c r="O568">
        <v>-14.754319664473872</v>
      </c>
      <c r="P568">
        <v>-22.013681658285037</v>
      </c>
      <c r="Q568">
        <v>-22.422560732600829</v>
      </c>
      <c r="R568">
        <v>103.15987615987927</v>
      </c>
      <c r="S568">
        <v>0</v>
      </c>
      <c r="T568">
        <v>3</v>
      </c>
      <c r="U568" t="s">
        <v>2818</v>
      </c>
      <c r="W568">
        <f t="shared" si="348"/>
        <v>-2.7638923151110589E-2</v>
      </c>
      <c r="X568">
        <f t="shared" si="349"/>
        <v>0.64111939602149381</v>
      </c>
      <c r="Y568">
        <f t="shared" si="350"/>
        <v>-0.13299344140000791</v>
      </c>
      <c r="Z568">
        <f t="shared" si="351"/>
        <v>-0.24557244416175711</v>
      </c>
      <c r="AA568">
        <f t="shared" si="352"/>
        <v>-1.1909036060913412</v>
      </c>
      <c r="AB568">
        <f t="shared" si="353"/>
        <v>-6.7444200102322438E-2</v>
      </c>
      <c r="AC568">
        <f t="shared" si="354"/>
        <v>-0.15242674717787899</v>
      </c>
      <c r="AD568">
        <f t="shared" si="355"/>
        <v>-0.14484805481342802</v>
      </c>
      <c r="AE568">
        <f t="shared" si="356"/>
        <v>0.73410367098427942</v>
      </c>
      <c r="AF568">
        <f t="shared" si="357"/>
        <v>-0.5239687488631376</v>
      </c>
      <c r="AH568">
        <f t="shared" si="358"/>
        <v>-1.1105730987552107</v>
      </c>
      <c r="AI568">
        <f t="shared" si="359"/>
        <v>0.32937014535502335</v>
      </c>
      <c r="AJ568">
        <f t="shared" si="360"/>
        <v>0.24776406067631473</v>
      </c>
      <c r="AK568">
        <f t="shared" si="361"/>
        <v>0.75223593932368527</v>
      </c>
      <c r="AL568">
        <f t="shared" si="362"/>
        <v>-0.2847052551406084</v>
      </c>
      <c r="AN568">
        <f>VLOOKUP(J568,counts!$W$8:$Z$13,4,FALSE)</f>
        <v>53</v>
      </c>
      <c r="AO568">
        <f>VLOOKUP(K568,counts!$W$17:$Z$23,4,FALSE)</f>
        <v>73</v>
      </c>
      <c r="AP568">
        <f>VLOOKUP(L568,counts!$W$27:$Z$33,4,FALSE)</f>
        <v>50</v>
      </c>
      <c r="AQ568">
        <f>VLOOKUP(M568,counts!$W$38:$Z$49,4,FALSE)</f>
        <v>47</v>
      </c>
      <c r="AR568">
        <f>VLOOKUP(N568,counts!$W$53:$Z$54,4,FALSE)</f>
        <v>20</v>
      </c>
      <c r="AS568">
        <f>VLOOKUP(O568,counts!$W$58:$Z$62,4,FALSE)</f>
        <v>52</v>
      </c>
      <c r="AT568">
        <f>VLOOKUP(P568,counts!$W$66:$Z$69,4,FALSE)</f>
        <v>50</v>
      </c>
      <c r="AU568">
        <f>VLOOKUP(Q568,counts!$W$73:$Z$75,4,FALSE)</f>
        <v>50</v>
      </c>
      <c r="AV568">
        <f>VLOOKUP(R568,counts!$W$79:$Z$81,4,FALSE)</f>
        <v>75</v>
      </c>
      <c r="AW568">
        <f t="shared" si="363"/>
        <v>470</v>
      </c>
      <c r="AX568">
        <f t="shared" si="364"/>
        <v>0</v>
      </c>
      <c r="AY568">
        <f t="shared" si="365"/>
        <v>3</v>
      </c>
      <c r="AZ568" t="str">
        <f t="shared" si="366"/>
        <v>Train</v>
      </c>
      <c r="BA568" t="str">
        <f t="shared" si="367"/>
        <v>0-17</v>
      </c>
      <c r="BB568" t="str">
        <f t="shared" si="368"/>
        <v>F, G, T</v>
      </c>
      <c r="BC568" t="str">
        <f t="shared" si="369"/>
        <v>21-30</v>
      </c>
      <c r="BD568" t="str">
        <f t="shared" si="370"/>
        <v>Blank</v>
      </c>
      <c r="BE568" t="str">
        <f t="shared" si="371"/>
        <v>male</v>
      </c>
      <c r="BF568">
        <f t="shared" si="372"/>
        <v>0</v>
      </c>
      <c r="BG568">
        <f t="shared" si="373"/>
        <v>0</v>
      </c>
      <c r="BH568" t="str">
        <f t="shared" si="374"/>
        <v>S, blank</v>
      </c>
      <c r="BI568">
        <f t="shared" si="375"/>
        <v>1</v>
      </c>
      <c r="BK568">
        <f t="shared" si="376"/>
        <v>-2.8350141766673408E-2</v>
      </c>
      <c r="BL568">
        <f t="shared" si="383"/>
        <v>0.62807202347308144</v>
      </c>
      <c r="BM568">
        <f t="shared" si="384"/>
        <v>0</v>
      </c>
      <c r="BN568">
        <f t="shared" si="385"/>
        <v>-0.24005469764357676</v>
      </c>
      <c r="BO568">
        <f t="shared" si="386"/>
        <v>-1.1543150029727813</v>
      </c>
      <c r="BP568">
        <f t="shared" si="387"/>
        <v>-6.3943938845999151E-2</v>
      </c>
      <c r="BQ568">
        <f t="shared" si="388"/>
        <v>-0.12308910231949276</v>
      </c>
      <c r="BR568">
        <f t="shared" si="389"/>
        <v>-0.13196937436222192</v>
      </c>
      <c r="BS568">
        <f t="shared" si="390"/>
        <v>0.51509397558912873</v>
      </c>
      <c r="BT568">
        <f t="shared" si="377"/>
        <v>-0.52064632557427459</v>
      </c>
      <c r="BV568">
        <f t="shared" si="378"/>
        <v>-1.1192025844228097</v>
      </c>
      <c r="BW568">
        <f t="shared" si="379"/>
        <v>0.32654007897740139</v>
      </c>
      <c r="BX568">
        <f t="shared" si="380"/>
        <v>0.24615922590829181</v>
      </c>
      <c r="BY568">
        <f t="shared" si="381"/>
        <v>0.75384077409170813</v>
      </c>
      <c r="BZ568">
        <f t="shared" si="382"/>
        <v>-0.28257410821943341</v>
      </c>
    </row>
    <row r="569" spans="1:78" x14ac:dyDescent="0.3">
      <c r="A569" t="s">
        <v>2820</v>
      </c>
      <c r="B569" t="s">
        <v>2823</v>
      </c>
      <c r="C569" t="s">
        <v>2851</v>
      </c>
      <c r="D569" t="s">
        <v>2831</v>
      </c>
      <c r="E569" t="s">
        <v>20</v>
      </c>
      <c r="F569">
        <v>1</v>
      </c>
      <c r="G569">
        <v>0</v>
      </c>
      <c r="H569" t="s">
        <v>2843</v>
      </c>
      <c r="I569">
        <v>1</v>
      </c>
      <c r="J569">
        <v>-11.613432440426715</v>
      </c>
      <c r="K569">
        <v>123.30204897661667</v>
      </c>
      <c r="L569">
        <v>70.538774768379497</v>
      </c>
      <c r="M569">
        <v>-96.420408757005262</v>
      </c>
      <c r="N569">
        <v>-108.67008854708662</v>
      </c>
      <c r="O569">
        <v>48.695090775187893</v>
      </c>
      <c r="P569">
        <v>-22.013681658285037</v>
      </c>
      <c r="Q569">
        <v>-22.422560732600829</v>
      </c>
      <c r="R569">
        <v>103.15987615987927</v>
      </c>
      <c r="S569">
        <v>1</v>
      </c>
      <c r="T569">
        <v>3</v>
      </c>
      <c r="U569" t="s">
        <v>2818</v>
      </c>
      <c r="W569">
        <f t="shared" si="348"/>
        <v>-8.5268679762827468E-2</v>
      </c>
      <c r="X569">
        <f t="shared" si="349"/>
        <v>0.64111939602149381</v>
      </c>
      <c r="Y569">
        <f t="shared" si="350"/>
        <v>-0.23352397279266615</v>
      </c>
      <c r="Z569">
        <f t="shared" si="351"/>
        <v>-0.70141491000656564</v>
      </c>
      <c r="AA569">
        <f t="shared" si="352"/>
        <v>-1.1909036060913412</v>
      </c>
      <c r="AB569">
        <f t="shared" si="353"/>
        <v>0.222592537028351</v>
      </c>
      <c r="AC569">
        <f t="shared" si="354"/>
        <v>-0.15242674717787899</v>
      </c>
      <c r="AD569">
        <f t="shared" si="355"/>
        <v>-0.14484805481342802</v>
      </c>
      <c r="AE569">
        <f t="shared" si="356"/>
        <v>0.73410367098427942</v>
      </c>
      <c r="AF569">
        <f t="shared" si="357"/>
        <v>-0.5239687488631376</v>
      </c>
      <c r="AH569">
        <f t="shared" si="358"/>
        <v>-1.4345391154737208</v>
      </c>
      <c r="AI569">
        <f t="shared" si="359"/>
        <v>0.23822513299489992</v>
      </c>
      <c r="AJ569">
        <f t="shared" si="360"/>
        <v>0.19239242254653954</v>
      </c>
      <c r="AK569">
        <f t="shared" si="361"/>
        <v>0.19239242254653954</v>
      </c>
      <c r="AL569">
        <f t="shared" si="362"/>
        <v>-1.6482181253798398</v>
      </c>
      <c r="AN569">
        <f>VLOOKUP(J569,counts!$W$8:$Z$13,4,FALSE)</f>
        <v>52</v>
      </c>
      <c r="AO569">
        <f>VLOOKUP(K569,counts!$W$17:$Z$23,4,FALSE)</f>
        <v>73</v>
      </c>
      <c r="AP569">
        <f>VLOOKUP(L569,counts!$W$27:$Z$33,4,FALSE)</f>
        <v>47</v>
      </c>
      <c r="AQ569">
        <f>VLOOKUP(M569,counts!$W$38:$Z$49,4,FALSE)</f>
        <v>34</v>
      </c>
      <c r="AR569">
        <f>VLOOKUP(N569,counts!$W$53:$Z$54,4,FALSE)</f>
        <v>20</v>
      </c>
      <c r="AS569">
        <f>VLOOKUP(O569,counts!$W$58:$Z$62,4,FALSE)</f>
        <v>61</v>
      </c>
      <c r="AT569">
        <f>VLOOKUP(P569,counts!$W$66:$Z$69,4,FALSE)</f>
        <v>50</v>
      </c>
      <c r="AU569">
        <f>VLOOKUP(Q569,counts!$W$73:$Z$75,4,FALSE)</f>
        <v>50</v>
      </c>
      <c r="AV569">
        <f>VLOOKUP(R569,counts!$W$79:$Z$81,4,FALSE)</f>
        <v>75</v>
      </c>
      <c r="AW569">
        <f t="shared" si="363"/>
        <v>462</v>
      </c>
      <c r="AX569">
        <f t="shared" si="364"/>
        <v>1</v>
      </c>
      <c r="AY569">
        <f t="shared" si="365"/>
        <v>3</v>
      </c>
      <c r="AZ569" t="str">
        <f t="shared" si="366"/>
        <v>Train</v>
      </c>
      <c r="BA569" t="str">
        <f t="shared" si="367"/>
        <v>18-30</v>
      </c>
      <c r="BB569" t="str">
        <f t="shared" si="368"/>
        <v>F, G, T</v>
      </c>
      <c r="BC569" t="str">
        <f t="shared" si="369"/>
        <v>41-100</v>
      </c>
      <c r="BD569" t="str">
        <f t="shared" si="370"/>
        <v>MN</v>
      </c>
      <c r="BE569" t="str">
        <f t="shared" si="371"/>
        <v>male</v>
      </c>
      <c r="BF569">
        <f t="shared" si="372"/>
        <v>1</v>
      </c>
      <c r="BG569">
        <f t="shared" si="373"/>
        <v>0</v>
      </c>
      <c r="BH569" t="str">
        <f t="shared" si="374"/>
        <v>S, blank</v>
      </c>
      <c r="BI569">
        <f t="shared" si="375"/>
        <v>1</v>
      </c>
      <c r="BK569">
        <f t="shared" si="376"/>
        <v>-8.7462856143731463E-2</v>
      </c>
      <c r="BL569">
        <f t="shared" si="383"/>
        <v>0.62807202347308144</v>
      </c>
      <c r="BM569">
        <f t="shared" si="384"/>
        <v>0</v>
      </c>
      <c r="BN569">
        <f t="shared" si="385"/>
        <v>-0.68565487760268884</v>
      </c>
      <c r="BO569">
        <f t="shared" si="386"/>
        <v>-1.1543150029727813</v>
      </c>
      <c r="BP569">
        <f t="shared" si="387"/>
        <v>0.21104029039891525</v>
      </c>
      <c r="BQ569">
        <f t="shared" si="388"/>
        <v>-0.12308910231949276</v>
      </c>
      <c r="BR569">
        <f t="shared" si="389"/>
        <v>-0.13196937436222192</v>
      </c>
      <c r="BS569">
        <f t="shared" si="390"/>
        <v>0.51509397558912873</v>
      </c>
      <c r="BT569">
        <f t="shared" si="377"/>
        <v>-0.52064632557427459</v>
      </c>
      <c r="BV569">
        <f t="shared" si="378"/>
        <v>-1.3489312495140653</v>
      </c>
      <c r="BW569">
        <f t="shared" si="379"/>
        <v>0.25951747190888014</v>
      </c>
      <c r="BX569">
        <f t="shared" si="380"/>
        <v>0.20604515435229701</v>
      </c>
      <c r="BY569">
        <f t="shared" si="381"/>
        <v>0.20604515435229701</v>
      </c>
      <c r="BZ569">
        <f t="shared" si="382"/>
        <v>-1.5796599383275272</v>
      </c>
    </row>
    <row r="570" spans="1:78" x14ac:dyDescent="0.3">
      <c r="A570" t="s">
        <v>2810</v>
      </c>
      <c r="B570" t="s">
        <v>2823</v>
      </c>
      <c r="C570" t="s">
        <v>2826</v>
      </c>
      <c r="D570" t="s">
        <v>2833</v>
      </c>
      <c r="E570" t="s">
        <v>15</v>
      </c>
      <c r="F570">
        <v>1</v>
      </c>
      <c r="G570">
        <v>1</v>
      </c>
      <c r="H570" t="s">
        <v>44</v>
      </c>
      <c r="I570">
        <v>1</v>
      </c>
      <c r="J570">
        <v>32.769878926258563</v>
      </c>
      <c r="K570">
        <v>123.30204897661667</v>
      </c>
      <c r="L570">
        <v>163.84855978743315</v>
      </c>
      <c r="M570">
        <v>57.761363718906857</v>
      </c>
      <c r="N570">
        <v>151.41878811967541</v>
      </c>
      <c r="O570">
        <v>48.695090775187893</v>
      </c>
      <c r="P570">
        <v>79.365382998232107</v>
      </c>
      <c r="Q570">
        <v>72.444458573419169</v>
      </c>
      <c r="R570">
        <v>103.15987615987927</v>
      </c>
      <c r="S570">
        <v>1</v>
      </c>
      <c r="T570">
        <v>3</v>
      </c>
      <c r="U570" t="s">
        <v>2818</v>
      </c>
      <c r="W570">
        <f t="shared" si="348"/>
        <v>0.24060451777399761</v>
      </c>
      <c r="X570">
        <f t="shared" si="349"/>
        <v>0.64111939602149381</v>
      </c>
      <c r="Y570">
        <f t="shared" si="350"/>
        <v>-0.54243310496328723</v>
      </c>
      <c r="Z570">
        <f t="shared" si="351"/>
        <v>0.42018782389584125</v>
      </c>
      <c r="AA570">
        <f t="shared" si="352"/>
        <v>1.6593819257225275</v>
      </c>
      <c r="AB570">
        <f t="shared" si="353"/>
        <v>0.222592537028351</v>
      </c>
      <c r="AC570">
        <f t="shared" si="354"/>
        <v>0.54954038841540609</v>
      </c>
      <c r="AD570">
        <f t="shared" si="355"/>
        <v>0.46798575022321215</v>
      </c>
      <c r="AE570">
        <f t="shared" si="356"/>
        <v>0.73410367098427942</v>
      </c>
      <c r="AF570">
        <f t="shared" si="357"/>
        <v>-0.5239687488631376</v>
      </c>
      <c r="AH570">
        <f t="shared" si="358"/>
        <v>3.869114156238683</v>
      </c>
      <c r="AI570">
        <f t="shared" si="359"/>
        <v>47.899935422308396</v>
      </c>
      <c r="AJ570">
        <f t="shared" si="360"/>
        <v>0.97955007524317106</v>
      </c>
      <c r="AK570">
        <f t="shared" si="361"/>
        <v>0.97955007524317106</v>
      </c>
      <c r="AL570">
        <f t="shared" si="362"/>
        <v>-2.066191963408108E-2</v>
      </c>
      <c r="AN570">
        <f>VLOOKUP(J570,counts!$W$8:$Z$13,4,FALSE)</f>
        <v>61</v>
      </c>
      <c r="AO570">
        <f>VLOOKUP(K570,counts!$W$17:$Z$23,4,FALSE)</f>
        <v>73</v>
      </c>
      <c r="AP570">
        <f>VLOOKUP(L570,counts!$W$27:$Z$33,4,FALSE)</f>
        <v>38</v>
      </c>
      <c r="AQ570">
        <f>VLOOKUP(M570,counts!$W$38:$Z$49,4,FALSE)</f>
        <v>66</v>
      </c>
      <c r="AR570">
        <f>VLOOKUP(N570,counts!$W$53:$Z$54,4,FALSE)</f>
        <v>102</v>
      </c>
      <c r="AS570">
        <f>VLOOKUP(O570,counts!$W$58:$Z$62,4,FALSE)</f>
        <v>61</v>
      </c>
      <c r="AT570">
        <f>VLOOKUP(P570,counts!$W$66:$Z$69,4,FALSE)</f>
        <v>70</v>
      </c>
      <c r="AU570">
        <f>VLOOKUP(Q570,counts!$W$73:$Z$75,4,FALSE)</f>
        <v>68</v>
      </c>
      <c r="AV570">
        <f>VLOOKUP(R570,counts!$W$79:$Z$81,4,FALSE)</f>
        <v>75</v>
      </c>
      <c r="AW570">
        <f t="shared" si="363"/>
        <v>614</v>
      </c>
      <c r="AX570">
        <f t="shared" si="364"/>
        <v>1</v>
      </c>
      <c r="AY570">
        <f t="shared" si="365"/>
        <v>3</v>
      </c>
      <c r="AZ570" t="str">
        <f t="shared" si="366"/>
        <v>Train</v>
      </c>
      <c r="BA570" t="str">
        <f t="shared" si="367"/>
        <v>31-40</v>
      </c>
      <c r="BB570" t="str">
        <f t="shared" si="368"/>
        <v>F, G, T</v>
      </c>
      <c r="BC570" t="str">
        <f t="shared" si="369"/>
        <v>100+</v>
      </c>
      <c r="BD570" t="str">
        <f t="shared" si="370"/>
        <v>NY</v>
      </c>
      <c r="BE570" t="str">
        <f t="shared" si="371"/>
        <v>female</v>
      </c>
      <c r="BF570">
        <f t="shared" si="372"/>
        <v>1</v>
      </c>
      <c r="BG570">
        <f t="shared" si="373"/>
        <v>1</v>
      </c>
      <c r="BH570" t="str">
        <f t="shared" si="374"/>
        <v>C</v>
      </c>
      <c r="BI570">
        <f t="shared" si="375"/>
        <v>1</v>
      </c>
      <c r="BK570">
        <f t="shared" si="376"/>
        <v>0.24679587375027071</v>
      </c>
      <c r="BL570">
        <f t="shared" si="383"/>
        <v>0.62807202347308144</v>
      </c>
      <c r="BM570">
        <f t="shared" si="384"/>
        <v>0</v>
      </c>
      <c r="BN570">
        <f t="shared" si="385"/>
        <v>0.41074665915035424</v>
      </c>
      <c r="BO570">
        <f t="shared" si="386"/>
        <v>1.608400077660413</v>
      </c>
      <c r="BP570">
        <f t="shared" si="387"/>
        <v>0.21104029039891525</v>
      </c>
      <c r="BQ570">
        <f t="shared" si="388"/>
        <v>0.44377010170938269</v>
      </c>
      <c r="BR570">
        <f t="shared" si="389"/>
        <v>0.42637636209158797</v>
      </c>
      <c r="BS570">
        <f t="shared" si="390"/>
        <v>0.51509397558912873</v>
      </c>
      <c r="BT570">
        <f t="shared" si="377"/>
        <v>-0.52064632557427459</v>
      </c>
      <c r="BV570">
        <f t="shared" si="378"/>
        <v>3.9696490382488605</v>
      </c>
      <c r="BW570">
        <f t="shared" si="379"/>
        <v>52.965938558729945</v>
      </c>
      <c r="BX570">
        <f t="shared" si="380"/>
        <v>0.98146979323056294</v>
      </c>
      <c r="BY570">
        <f t="shared" si="381"/>
        <v>0.98146979323056294</v>
      </c>
      <c r="BZ570">
        <f t="shared" si="382"/>
        <v>-1.8704041867017424E-2</v>
      </c>
    </row>
    <row r="571" spans="1:78" x14ac:dyDescent="0.3">
      <c r="A571" t="s">
        <v>2813</v>
      </c>
      <c r="B571" t="s">
        <v>2823</v>
      </c>
      <c r="C571" t="s">
        <v>2826</v>
      </c>
      <c r="D571" t="s">
        <v>2833</v>
      </c>
      <c r="E571" t="s">
        <v>15</v>
      </c>
      <c r="F571">
        <v>1</v>
      </c>
      <c r="G571">
        <v>0</v>
      </c>
      <c r="H571" t="s">
        <v>2843</v>
      </c>
      <c r="I571">
        <v>1</v>
      </c>
      <c r="J571">
        <v>-68.390212241589438</v>
      </c>
      <c r="K571">
        <v>123.30204897661667</v>
      </c>
      <c r="L571">
        <v>163.84855978743315</v>
      </c>
      <c r="M571">
        <v>57.761363718906857</v>
      </c>
      <c r="N571">
        <v>151.41878811967541</v>
      </c>
      <c r="O571">
        <v>48.695090775187893</v>
      </c>
      <c r="P571">
        <v>-22.013681658285037</v>
      </c>
      <c r="Q571">
        <v>-22.422560732600829</v>
      </c>
      <c r="R571">
        <v>103.15987615987927</v>
      </c>
      <c r="S571">
        <v>0</v>
      </c>
      <c r="T571">
        <v>3</v>
      </c>
      <c r="U571" t="s">
        <v>2818</v>
      </c>
      <c r="W571">
        <f t="shared" si="348"/>
        <v>-0.50213777334598442</v>
      </c>
      <c r="X571">
        <f t="shared" si="349"/>
        <v>0.64111939602149381</v>
      </c>
      <c r="Y571">
        <f t="shared" si="350"/>
        <v>-0.54243310496328723</v>
      </c>
      <c r="Z571">
        <f t="shared" si="351"/>
        <v>0.42018782389584125</v>
      </c>
      <c r="AA571">
        <f t="shared" si="352"/>
        <v>1.6593819257225275</v>
      </c>
      <c r="AB571">
        <f t="shared" si="353"/>
        <v>0.222592537028351</v>
      </c>
      <c r="AC571">
        <f t="shared" si="354"/>
        <v>-0.15242674717787899</v>
      </c>
      <c r="AD571">
        <f t="shared" si="355"/>
        <v>-0.14484805481342802</v>
      </c>
      <c r="AE571">
        <f t="shared" si="356"/>
        <v>0.73410367098427942</v>
      </c>
      <c r="AF571">
        <f t="shared" si="357"/>
        <v>-0.5239687488631376</v>
      </c>
      <c r="AH571">
        <f t="shared" si="358"/>
        <v>1.8115709244887768</v>
      </c>
      <c r="AI571">
        <f t="shared" si="359"/>
        <v>6.1200540273814727</v>
      </c>
      <c r="AJ571">
        <f t="shared" si="360"/>
        <v>0.8595516275362074</v>
      </c>
      <c r="AK571">
        <f t="shared" si="361"/>
        <v>0.1404483724637926</v>
      </c>
      <c r="AL571">
        <f t="shared" si="362"/>
        <v>-1.9629153135104704</v>
      </c>
      <c r="AN571">
        <f>VLOOKUP(J571,counts!$W$8:$Z$13,4,FALSE)</f>
        <v>40</v>
      </c>
      <c r="AO571">
        <f>VLOOKUP(K571,counts!$W$17:$Z$23,4,FALSE)</f>
        <v>73</v>
      </c>
      <c r="AP571">
        <f>VLOOKUP(L571,counts!$W$27:$Z$33,4,FALSE)</f>
        <v>38</v>
      </c>
      <c r="AQ571">
        <f>VLOOKUP(M571,counts!$W$38:$Z$49,4,FALSE)</f>
        <v>66</v>
      </c>
      <c r="AR571">
        <f>VLOOKUP(N571,counts!$W$53:$Z$54,4,FALSE)</f>
        <v>102</v>
      </c>
      <c r="AS571">
        <f>VLOOKUP(O571,counts!$W$58:$Z$62,4,FALSE)</f>
        <v>61</v>
      </c>
      <c r="AT571">
        <f>VLOOKUP(P571,counts!$W$66:$Z$69,4,FALSE)</f>
        <v>50</v>
      </c>
      <c r="AU571">
        <f>VLOOKUP(Q571,counts!$W$73:$Z$75,4,FALSE)</f>
        <v>50</v>
      </c>
      <c r="AV571">
        <f>VLOOKUP(R571,counts!$W$79:$Z$81,4,FALSE)</f>
        <v>75</v>
      </c>
      <c r="AW571">
        <f t="shared" si="363"/>
        <v>555</v>
      </c>
      <c r="AX571">
        <f t="shared" si="364"/>
        <v>0</v>
      </c>
      <c r="AY571">
        <f t="shared" si="365"/>
        <v>3</v>
      </c>
      <c r="AZ571" t="str">
        <f t="shared" si="366"/>
        <v>Train</v>
      </c>
      <c r="BA571" t="str">
        <f t="shared" si="367"/>
        <v>61+</v>
      </c>
      <c r="BB571" t="str">
        <f t="shared" si="368"/>
        <v>F, G, T</v>
      </c>
      <c r="BC571" t="str">
        <f t="shared" si="369"/>
        <v>100+</v>
      </c>
      <c r="BD571" t="str">
        <f t="shared" si="370"/>
        <v>NY</v>
      </c>
      <c r="BE571" t="str">
        <f t="shared" si="371"/>
        <v>female</v>
      </c>
      <c r="BF571">
        <f t="shared" si="372"/>
        <v>1</v>
      </c>
      <c r="BG571">
        <f t="shared" si="373"/>
        <v>0</v>
      </c>
      <c r="BH571" t="str">
        <f t="shared" si="374"/>
        <v>S, blank</v>
      </c>
      <c r="BI571">
        <f t="shared" si="375"/>
        <v>1</v>
      </c>
      <c r="BK571">
        <f t="shared" si="376"/>
        <v>-0.51505903406328468</v>
      </c>
      <c r="BL571">
        <f t="shared" si="383"/>
        <v>0.62807202347308144</v>
      </c>
      <c r="BM571">
        <f t="shared" si="384"/>
        <v>0</v>
      </c>
      <c r="BN571">
        <f t="shared" si="385"/>
        <v>0.41074665915035424</v>
      </c>
      <c r="BO571">
        <f t="shared" si="386"/>
        <v>1.608400077660413</v>
      </c>
      <c r="BP571">
        <f t="shared" si="387"/>
        <v>0.21104029039891525</v>
      </c>
      <c r="BQ571">
        <f t="shared" si="388"/>
        <v>-0.12308910231949276</v>
      </c>
      <c r="BR571">
        <f t="shared" si="389"/>
        <v>-0.13196937436222192</v>
      </c>
      <c r="BS571">
        <f t="shared" si="390"/>
        <v>0.51509397558912873</v>
      </c>
      <c r="BT571">
        <f t="shared" si="377"/>
        <v>-0.52064632557427459</v>
      </c>
      <c r="BV571">
        <f t="shared" si="378"/>
        <v>2.0825891899526194</v>
      </c>
      <c r="BW571">
        <f t="shared" si="379"/>
        <v>8.0252208585548352</v>
      </c>
      <c r="BX571">
        <f t="shared" si="380"/>
        <v>0.88919938739758164</v>
      </c>
      <c r="BY571">
        <f t="shared" si="381"/>
        <v>0.11080061260241836</v>
      </c>
      <c r="BZ571">
        <f t="shared" si="382"/>
        <v>-2.200022975781545</v>
      </c>
    </row>
    <row r="572" spans="1:78" x14ac:dyDescent="0.3">
      <c r="A572" t="s">
        <v>2811</v>
      </c>
      <c r="B572" t="s">
        <v>2823</v>
      </c>
      <c r="C572" t="s">
        <v>2849</v>
      </c>
      <c r="D572" t="s">
        <v>2833</v>
      </c>
      <c r="E572" t="s">
        <v>15</v>
      </c>
      <c r="F572">
        <v>0</v>
      </c>
      <c r="G572">
        <v>0</v>
      </c>
      <c r="H572" t="s">
        <v>2843</v>
      </c>
      <c r="I572">
        <v>1</v>
      </c>
      <c r="J572">
        <v>-13.385578549662212</v>
      </c>
      <c r="K572">
        <v>123.30204897661667</v>
      </c>
      <c r="L572">
        <v>40.172297072540438</v>
      </c>
      <c r="M572">
        <v>57.761363718906857</v>
      </c>
      <c r="N572">
        <v>151.41878811967541</v>
      </c>
      <c r="O572">
        <v>-14.754319664473872</v>
      </c>
      <c r="P572">
        <v>-22.013681658285037</v>
      </c>
      <c r="Q572">
        <v>-22.422560732600829</v>
      </c>
      <c r="R572">
        <v>103.15987615987927</v>
      </c>
      <c r="S572">
        <v>1</v>
      </c>
      <c r="T572">
        <v>3</v>
      </c>
      <c r="U572" t="s">
        <v>2818</v>
      </c>
      <c r="W572">
        <f t="shared" si="348"/>
        <v>-9.8280212731782335E-2</v>
      </c>
      <c r="X572">
        <f t="shared" si="349"/>
        <v>0.64111939602149381</v>
      </c>
      <c r="Y572">
        <f t="shared" si="350"/>
        <v>-0.13299344140000791</v>
      </c>
      <c r="Z572">
        <f t="shared" si="351"/>
        <v>0.42018782389584125</v>
      </c>
      <c r="AA572">
        <f t="shared" si="352"/>
        <v>1.6593819257225275</v>
      </c>
      <c r="AB572">
        <f t="shared" si="353"/>
        <v>-6.7444200102322438E-2</v>
      </c>
      <c r="AC572">
        <f t="shared" si="354"/>
        <v>-0.15242674717787899</v>
      </c>
      <c r="AD572">
        <f t="shared" si="355"/>
        <v>-0.14484805481342802</v>
      </c>
      <c r="AE572">
        <f t="shared" si="356"/>
        <v>0.73410367098427942</v>
      </c>
      <c r="AF572">
        <f t="shared" si="357"/>
        <v>-0.5239687488631376</v>
      </c>
      <c r="AH572">
        <f t="shared" si="358"/>
        <v>2.334831411535585</v>
      </c>
      <c r="AI572">
        <f t="shared" si="359"/>
        <v>10.327718648365874</v>
      </c>
      <c r="AJ572">
        <f t="shared" si="360"/>
        <v>0.91172097127039264</v>
      </c>
      <c r="AK572">
        <f t="shared" si="361"/>
        <v>0.91172097127039264</v>
      </c>
      <c r="AL572">
        <f t="shared" si="362"/>
        <v>-9.2421288275231078E-2</v>
      </c>
      <c r="AN572">
        <f>VLOOKUP(J572,counts!$W$8:$Z$13,4,FALSE)</f>
        <v>51</v>
      </c>
      <c r="AO572">
        <f>VLOOKUP(K572,counts!$W$17:$Z$23,4,FALSE)</f>
        <v>73</v>
      </c>
      <c r="AP572">
        <f>VLOOKUP(L572,counts!$W$27:$Z$33,4,FALSE)</f>
        <v>50</v>
      </c>
      <c r="AQ572">
        <f>VLOOKUP(M572,counts!$W$38:$Z$49,4,FALSE)</f>
        <v>66</v>
      </c>
      <c r="AR572">
        <f>VLOOKUP(N572,counts!$W$53:$Z$54,4,FALSE)</f>
        <v>102</v>
      </c>
      <c r="AS572">
        <f>VLOOKUP(O572,counts!$W$58:$Z$62,4,FALSE)</f>
        <v>52</v>
      </c>
      <c r="AT572">
        <f>VLOOKUP(P572,counts!$W$66:$Z$69,4,FALSE)</f>
        <v>50</v>
      </c>
      <c r="AU572">
        <f>VLOOKUP(Q572,counts!$W$73:$Z$75,4,FALSE)</f>
        <v>50</v>
      </c>
      <c r="AV572">
        <f>VLOOKUP(R572,counts!$W$79:$Z$81,4,FALSE)</f>
        <v>75</v>
      </c>
      <c r="AW572">
        <f t="shared" si="363"/>
        <v>569</v>
      </c>
      <c r="AX572">
        <f t="shared" si="364"/>
        <v>1</v>
      </c>
      <c r="AY572">
        <f t="shared" si="365"/>
        <v>3</v>
      </c>
      <c r="AZ572" t="str">
        <f t="shared" si="366"/>
        <v>Train</v>
      </c>
      <c r="BA572" t="str">
        <f t="shared" si="367"/>
        <v>41-50</v>
      </c>
      <c r="BB572" t="str">
        <f t="shared" si="368"/>
        <v>F, G, T</v>
      </c>
      <c r="BC572" t="str">
        <f t="shared" si="369"/>
        <v>21-30</v>
      </c>
      <c r="BD572" t="str">
        <f t="shared" si="370"/>
        <v>NY</v>
      </c>
      <c r="BE572" t="str">
        <f t="shared" si="371"/>
        <v>female</v>
      </c>
      <c r="BF572">
        <f t="shared" si="372"/>
        <v>0</v>
      </c>
      <c r="BG572">
        <f t="shared" si="373"/>
        <v>0</v>
      </c>
      <c r="BH572" t="str">
        <f t="shared" si="374"/>
        <v>S, blank</v>
      </c>
      <c r="BI572">
        <f t="shared" si="375"/>
        <v>1</v>
      </c>
      <c r="BK572">
        <f t="shared" si="376"/>
        <v>-0.10080920839685074</v>
      </c>
      <c r="BL572">
        <f t="shared" si="383"/>
        <v>0.62807202347308144</v>
      </c>
      <c r="BM572">
        <f t="shared" si="384"/>
        <v>0</v>
      </c>
      <c r="BN572">
        <f t="shared" si="385"/>
        <v>0.41074665915035424</v>
      </c>
      <c r="BO572">
        <f t="shared" si="386"/>
        <v>1.608400077660413</v>
      </c>
      <c r="BP572">
        <f t="shared" si="387"/>
        <v>-6.3943938845999151E-2</v>
      </c>
      <c r="BQ572">
        <f t="shared" si="388"/>
        <v>-0.12308910231949276</v>
      </c>
      <c r="BR572">
        <f t="shared" si="389"/>
        <v>-0.13196937436222192</v>
      </c>
      <c r="BS572">
        <f t="shared" si="390"/>
        <v>0.51509397558912873</v>
      </c>
      <c r="BT572">
        <f t="shared" si="377"/>
        <v>-0.52064632557427459</v>
      </c>
      <c r="BV572">
        <f t="shared" si="378"/>
        <v>2.2218547863741387</v>
      </c>
      <c r="BW572">
        <f t="shared" si="379"/>
        <v>9.2244243451902683</v>
      </c>
      <c r="BX572">
        <f t="shared" si="380"/>
        <v>0.90219498269646681</v>
      </c>
      <c r="BY572">
        <f t="shared" si="381"/>
        <v>0.90219498269646681</v>
      </c>
      <c r="BZ572">
        <f t="shared" si="382"/>
        <v>-0.10292461521099415</v>
      </c>
    </row>
    <row r="573" spans="1:78" x14ac:dyDescent="0.3">
      <c r="A573" t="s">
        <v>2821</v>
      </c>
      <c r="B573" t="s">
        <v>2823</v>
      </c>
      <c r="C573" t="s">
        <v>2826</v>
      </c>
      <c r="D573" t="s">
        <v>2836</v>
      </c>
      <c r="E573" t="s">
        <v>20</v>
      </c>
      <c r="F573">
        <v>0</v>
      </c>
      <c r="G573">
        <v>2</v>
      </c>
      <c r="H573" t="s">
        <v>44</v>
      </c>
      <c r="I573">
        <v>1</v>
      </c>
      <c r="J573">
        <v>-3.7643689058441341</v>
      </c>
      <c r="K573">
        <v>123.30204897661667</v>
      </c>
      <c r="L573">
        <v>163.84855978743315</v>
      </c>
      <c r="M573">
        <v>105.0698932972212</v>
      </c>
      <c r="N573">
        <v>-108.67008854708662</v>
      </c>
      <c r="O573">
        <v>-14.754319664473872</v>
      </c>
      <c r="P573">
        <v>75.609641767585757</v>
      </c>
      <c r="Q573">
        <v>72.444458573419169</v>
      </c>
      <c r="R573">
        <v>103.15987615987927</v>
      </c>
      <c r="S573">
        <v>1</v>
      </c>
      <c r="T573">
        <v>3</v>
      </c>
      <c r="U573" t="s">
        <v>2818</v>
      </c>
      <c r="W573">
        <f t="shared" si="348"/>
        <v>-2.7638923151110589E-2</v>
      </c>
      <c r="X573">
        <f t="shared" si="349"/>
        <v>0.64111939602149381</v>
      </c>
      <c r="Y573">
        <f t="shared" si="350"/>
        <v>-0.54243310496328723</v>
      </c>
      <c r="Z573">
        <f t="shared" si="351"/>
        <v>0.76433600211340613</v>
      </c>
      <c r="AA573">
        <f t="shared" si="352"/>
        <v>-1.1909036060913412</v>
      </c>
      <c r="AB573">
        <f t="shared" si="353"/>
        <v>-6.7444200102322438E-2</v>
      </c>
      <c r="AC573">
        <f t="shared" si="354"/>
        <v>0.5235349510734969</v>
      </c>
      <c r="AD573">
        <f t="shared" si="355"/>
        <v>0.46798575022321215</v>
      </c>
      <c r="AE573">
        <f t="shared" si="356"/>
        <v>0.73410367098427942</v>
      </c>
      <c r="AF573">
        <f t="shared" si="357"/>
        <v>-0.5239687488631376</v>
      </c>
      <c r="AH573">
        <f t="shared" si="358"/>
        <v>0.77869118724468944</v>
      </c>
      <c r="AI573">
        <f t="shared" si="359"/>
        <v>2.1786189943778815</v>
      </c>
      <c r="AJ573">
        <f t="shared" si="360"/>
        <v>0.68539796629645455</v>
      </c>
      <c r="AK573">
        <f t="shared" si="361"/>
        <v>0.68539796629645455</v>
      </c>
      <c r="AL573">
        <f t="shared" si="362"/>
        <v>-0.37775563672365753</v>
      </c>
      <c r="AN573">
        <f>VLOOKUP(J573,counts!$W$8:$Z$13,4,FALSE)</f>
        <v>53</v>
      </c>
      <c r="AO573">
        <f>VLOOKUP(K573,counts!$W$17:$Z$23,4,FALSE)</f>
        <v>73</v>
      </c>
      <c r="AP573">
        <f>VLOOKUP(L573,counts!$W$27:$Z$33,4,FALSE)</f>
        <v>38</v>
      </c>
      <c r="AQ573">
        <f>VLOOKUP(M573,counts!$W$38:$Z$49,4,FALSE)</f>
        <v>76</v>
      </c>
      <c r="AR573">
        <f>VLOOKUP(N573,counts!$W$53:$Z$54,4,FALSE)</f>
        <v>20</v>
      </c>
      <c r="AS573">
        <f>VLOOKUP(O573,counts!$W$58:$Z$62,4,FALSE)</f>
        <v>52</v>
      </c>
      <c r="AT573">
        <f>VLOOKUP(P573,counts!$W$66:$Z$69,4,FALSE)</f>
        <v>69</v>
      </c>
      <c r="AU573">
        <f>VLOOKUP(Q573,counts!$W$73:$Z$75,4,FALSE)</f>
        <v>68</v>
      </c>
      <c r="AV573">
        <f>VLOOKUP(R573,counts!$W$79:$Z$81,4,FALSE)</f>
        <v>75</v>
      </c>
      <c r="AW573">
        <f t="shared" si="363"/>
        <v>524</v>
      </c>
      <c r="AX573">
        <f t="shared" si="364"/>
        <v>1</v>
      </c>
      <c r="AY573">
        <f t="shared" si="365"/>
        <v>3</v>
      </c>
      <c r="AZ573" t="str">
        <f t="shared" si="366"/>
        <v>Train</v>
      </c>
      <c r="BA573" t="str">
        <f t="shared" si="367"/>
        <v>0-17</v>
      </c>
      <c r="BB573" t="str">
        <f t="shared" si="368"/>
        <v>F, G, T</v>
      </c>
      <c r="BC573" t="str">
        <f t="shared" si="369"/>
        <v>100+</v>
      </c>
      <c r="BD573" t="str">
        <f t="shared" si="370"/>
        <v>PA</v>
      </c>
      <c r="BE573" t="str">
        <f t="shared" si="371"/>
        <v>male</v>
      </c>
      <c r="BF573">
        <f t="shared" si="372"/>
        <v>0</v>
      </c>
      <c r="BG573">
        <f t="shared" si="373"/>
        <v>2</v>
      </c>
      <c r="BH573" t="str">
        <f t="shared" si="374"/>
        <v>C</v>
      </c>
      <c r="BI573">
        <f t="shared" si="375"/>
        <v>1</v>
      </c>
      <c r="BK573">
        <f t="shared" si="376"/>
        <v>-2.8350141766673408E-2</v>
      </c>
      <c r="BL573">
        <f t="shared" si="383"/>
        <v>0.62807202347308144</v>
      </c>
      <c r="BM573">
        <f t="shared" si="384"/>
        <v>0</v>
      </c>
      <c r="BN573">
        <f t="shared" si="385"/>
        <v>0.74716220100238595</v>
      </c>
      <c r="BO573">
        <f t="shared" si="386"/>
        <v>-1.1543150029727813</v>
      </c>
      <c r="BP573">
        <f t="shared" si="387"/>
        <v>-6.3943938845999151E-2</v>
      </c>
      <c r="BQ573">
        <f t="shared" si="388"/>
        <v>0.42276994263555601</v>
      </c>
      <c r="BR573">
        <f t="shared" si="389"/>
        <v>0.42637636209158797</v>
      </c>
      <c r="BS573">
        <f t="shared" si="390"/>
        <v>0.51509397558912873</v>
      </c>
      <c r="BT573">
        <f t="shared" si="377"/>
        <v>-0.52064632557427459</v>
      </c>
      <c r="BV573">
        <f t="shared" si="378"/>
        <v>0.97221909563201181</v>
      </c>
      <c r="BW573">
        <f t="shared" si="379"/>
        <v>2.6438048103161207</v>
      </c>
      <c r="BX573">
        <f t="shared" si="380"/>
        <v>0.7255615895865607</v>
      </c>
      <c r="BY573">
        <f t="shared" si="381"/>
        <v>0.7255615895865607</v>
      </c>
      <c r="BZ573">
        <f t="shared" si="382"/>
        <v>-0.32080931765381687</v>
      </c>
    </row>
    <row r="574" spans="1:78" x14ac:dyDescent="0.3">
      <c r="A574" t="s">
        <v>2813</v>
      </c>
      <c r="B574" t="s">
        <v>2823</v>
      </c>
      <c r="C574" t="s">
        <v>2810</v>
      </c>
      <c r="D574" t="s">
        <v>2833</v>
      </c>
      <c r="E574" t="s">
        <v>20</v>
      </c>
      <c r="F574">
        <v>0</v>
      </c>
      <c r="G574">
        <v>0</v>
      </c>
      <c r="H574" t="s">
        <v>2843</v>
      </c>
      <c r="I574">
        <v>1</v>
      </c>
      <c r="J574">
        <v>-68.390212241589438</v>
      </c>
      <c r="K574">
        <v>123.30204897661667</v>
      </c>
      <c r="L574">
        <v>22.971838090238197</v>
      </c>
      <c r="M574">
        <v>57.761363718906857</v>
      </c>
      <c r="N574">
        <v>-108.67008854708662</v>
      </c>
      <c r="O574">
        <v>-14.754319664473872</v>
      </c>
      <c r="P574">
        <v>-22.013681658285037</v>
      </c>
      <c r="Q574">
        <v>-22.422560732600829</v>
      </c>
      <c r="R574">
        <v>103.15987615987927</v>
      </c>
      <c r="S574">
        <v>0</v>
      </c>
      <c r="T574">
        <v>3</v>
      </c>
      <c r="U574" t="s">
        <v>2818</v>
      </c>
      <c r="W574">
        <f t="shared" si="348"/>
        <v>-0.50213777334598442</v>
      </c>
      <c r="X574">
        <f t="shared" si="349"/>
        <v>0.64111939602149381</v>
      </c>
      <c r="Y574">
        <f t="shared" si="350"/>
        <v>-7.6050015197982379E-2</v>
      </c>
      <c r="Z574">
        <f t="shared" si="351"/>
        <v>0.42018782389584125</v>
      </c>
      <c r="AA574">
        <f t="shared" si="352"/>
        <v>-1.1909036060913412</v>
      </c>
      <c r="AB574">
        <f t="shared" si="353"/>
        <v>-6.7444200102322438E-2</v>
      </c>
      <c r="AC574">
        <f t="shared" si="354"/>
        <v>-0.15242674717787899</v>
      </c>
      <c r="AD574">
        <f t="shared" si="355"/>
        <v>-0.14484805481342802</v>
      </c>
      <c r="AE574">
        <f t="shared" si="356"/>
        <v>0.73410367098427942</v>
      </c>
      <c r="AF574">
        <f t="shared" si="357"/>
        <v>-0.5239687488631376</v>
      </c>
      <c r="AH574">
        <f t="shared" si="358"/>
        <v>-0.86236825469046063</v>
      </c>
      <c r="AI574">
        <f t="shared" si="359"/>
        <v>0.42216111247507626</v>
      </c>
      <c r="AJ574">
        <f t="shared" si="360"/>
        <v>0.2968447869737928</v>
      </c>
      <c r="AK574">
        <f t="shared" si="361"/>
        <v>0.7031552130262072</v>
      </c>
      <c r="AL574">
        <f t="shared" si="362"/>
        <v>-0.35217762487524806</v>
      </c>
      <c r="AN574">
        <f>VLOOKUP(J574,counts!$W$8:$Z$13,4,FALSE)</f>
        <v>40</v>
      </c>
      <c r="AO574">
        <f>VLOOKUP(K574,counts!$W$17:$Z$23,4,FALSE)</f>
        <v>73</v>
      </c>
      <c r="AP574">
        <f>VLOOKUP(L574,counts!$W$27:$Z$33,4,FALSE)</f>
        <v>52</v>
      </c>
      <c r="AQ574">
        <f>VLOOKUP(M574,counts!$W$38:$Z$49,4,FALSE)</f>
        <v>66</v>
      </c>
      <c r="AR574">
        <f>VLOOKUP(N574,counts!$W$53:$Z$54,4,FALSE)</f>
        <v>20</v>
      </c>
      <c r="AS574">
        <f>VLOOKUP(O574,counts!$W$58:$Z$62,4,FALSE)</f>
        <v>52</v>
      </c>
      <c r="AT574">
        <f>VLOOKUP(P574,counts!$W$66:$Z$69,4,FALSE)</f>
        <v>50</v>
      </c>
      <c r="AU574">
        <f>VLOOKUP(Q574,counts!$W$73:$Z$75,4,FALSE)</f>
        <v>50</v>
      </c>
      <c r="AV574">
        <f>VLOOKUP(R574,counts!$W$79:$Z$81,4,FALSE)</f>
        <v>75</v>
      </c>
      <c r="AW574">
        <f t="shared" si="363"/>
        <v>478</v>
      </c>
      <c r="AX574">
        <f t="shared" si="364"/>
        <v>0</v>
      </c>
      <c r="AY574">
        <f t="shared" si="365"/>
        <v>3</v>
      </c>
      <c r="AZ574" t="str">
        <f t="shared" si="366"/>
        <v>Train</v>
      </c>
      <c r="BA574" t="str">
        <f t="shared" si="367"/>
        <v>61+</v>
      </c>
      <c r="BB574" t="str">
        <f t="shared" si="368"/>
        <v>F, G, T</v>
      </c>
      <c r="BC574" t="str">
        <f t="shared" si="369"/>
        <v>31-40</v>
      </c>
      <c r="BD574" t="str">
        <f t="shared" si="370"/>
        <v>NY</v>
      </c>
      <c r="BE574" t="str">
        <f t="shared" si="371"/>
        <v>male</v>
      </c>
      <c r="BF574">
        <f t="shared" si="372"/>
        <v>0</v>
      </c>
      <c r="BG574">
        <f t="shared" si="373"/>
        <v>0</v>
      </c>
      <c r="BH574" t="str">
        <f t="shared" si="374"/>
        <v>S, blank</v>
      </c>
      <c r="BI574">
        <f t="shared" si="375"/>
        <v>1</v>
      </c>
      <c r="BK574">
        <f t="shared" si="376"/>
        <v>-0.51505903406328468</v>
      </c>
      <c r="BL574">
        <f t="shared" si="383"/>
        <v>0.62807202347308144</v>
      </c>
      <c r="BM574">
        <f t="shared" si="384"/>
        <v>0</v>
      </c>
      <c r="BN574">
        <f t="shared" si="385"/>
        <v>0.41074665915035424</v>
      </c>
      <c r="BO574">
        <f t="shared" si="386"/>
        <v>-1.1543150029727813</v>
      </c>
      <c r="BP574">
        <f t="shared" si="387"/>
        <v>-6.3943938845999151E-2</v>
      </c>
      <c r="BQ574">
        <f t="shared" si="388"/>
        <v>-0.12308910231949276</v>
      </c>
      <c r="BR574">
        <f t="shared" si="389"/>
        <v>-0.13196937436222192</v>
      </c>
      <c r="BS574">
        <f t="shared" si="390"/>
        <v>0.51509397558912873</v>
      </c>
      <c r="BT574">
        <f t="shared" si="377"/>
        <v>-0.52064632557427459</v>
      </c>
      <c r="BV574">
        <f t="shared" si="378"/>
        <v>-0.95511011992549</v>
      </c>
      <c r="BW574">
        <f t="shared" si="379"/>
        <v>0.38476977140139967</v>
      </c>
      <c r="BX574">
        <f t="shared" si="380"/>
        <v>0.27785829770966852</v>
      </c>
      <c r="BY574">
        <f t="shared" si="381"/>
        <v>0.72214170229033148</v>
      </c>
      <c r="BZ574">
        <f t="shared" si="382"/>
        <v>-0.3255338957864678</v>
      </c>
    </row>
    <row r="575" spans="1:78" x14ac:dyDescent="0.3">
      <c r="A575" t="s">
        <v>2813</v>
      </c>
      <c r="B575" t="s">
        <v>2823</v>
      </c>
      <c r="C575" t="s">
        <v>2851</v>
      </c>
      <c r="D575" t="s">
        <v>2839</v>
      </c>
      <c r="E575" t="s">
        <v>20</v>
      </c>
      <c r="F575">
        <v>1</v>
      </c>
      <c r="G575">
        <v>0</v>
      </c>
      <c r="H575" t="s">
        <v>44</v>
      </c>
      <c r="I575">
        <v>1</v>
      </c>
      <c r="J575">
        <v>-68.390212241589438</v>
      </c>
      <c r="K575">
        <v>123.30204897661667</v>
      </c>
      <c r="L575">
        <v>70.538774768379497</v>
      </c>
      <c r="M575">
        <v>40.634191658169868</v>
      </c>
      <c r="N575">
        <v>-108.67008854708662</v>
      </c>
      <c r="O575">
        <v>48.695090775187893</v>
      </c>
      <c r="P575">
        <v>-22.013681658285037</v>
      </c>
      <c r="Q575">
        <v>72.444458573419169</v>
      </c>
      <c r="R575">
        <v>103.15987615987927</v>
      </c>
      <c r="S575">
        <v>0</v>
      </c>
      <c r="T575">
        <v>3</v>
      </c>
      <c r="U575" t="s">
        <v>2818</v>
      </c>
      <c r="W575">
        <f t="shared" si="348"/>
        <v>-0.50213777334598442</v>
      </c>
      <c r="X575">
        <f t="shared" si="349"/>
        <v>0.64111939602149381</v>
      </c>
      <c r="Y575">
        <f t="shared" si="350"/>
        <v>-0.23352397279266615</v>
      </c>
      <c r="Z575">
        <f t="shared" si="351"/>
        <v>0.29559538538083652</v>
      </c>
      <c r="AA575">
        <f t="shared" si="352"/>
        <v>-1.1909036060913412</v>
      </c>
      <c r="AB575">
        <f t="shared" si="353"/>
        <v>0.222592537028351</v>
      </c>
      <c r="AC575">
        <f t="shared" si="354"/>
        <v>-0.15242674717787899</v>
      </c>
      <c r="AD575">
        <f t="shared" si="355"/>
        <v>0.46798575022321215</v>
      </c>
      <c r="AE575">
        <f t="shared" si="356"/>
        <v>0.73410367098427942</v>
      </c>
      <c r="AF575">
        <f t="shared" si="357"/>
        <v>-0.5239687488631376</v>
      </c>
      <c r="AH575">
        <f t="shared" si="358"/>
        <v>-0.24156410863283534</v>
      </c>
      <c r="AI575">
        <f t="shared" si="359"/>
        <v>0.78539845135404207</v>
      </c>
      <c r="AJ575">
        <f t="shared" si="360"/>
        <v>0.43990093682359688</v>
      </c>
      <c r="AK575">
        <f t="shared" si="361"/>
        <v>0.56009906317640312</v>
      </c>
      <c r="AL575">
        <f t="shared" si="362"/>
        <v>-0.57964161236835066</v>
      </c>
      <c r="AN575">
        <f>VLOOKUP(J575,counts!$W$8:$Z$13,4,FALSE)</f>
        <v>40</v>
      </c>
      <c r="AO575">
        <f>VLOOKUP(K575,counts!$W$17:$Z$23,4,FALSE)</f>
        <v>73</v>
      </c>
      <c r="AP575">
        <f>VLOOKUP(L575,counts!$W$27:$Z$33,4,FALSE)</f>
        <v>47</v>
      </c>
      <c r="AQ575">
        <f>VLOOKUP(M575,counts!$W$38:$Z$49,4,FALSE)</f>
        <v>63</v>
      </c>
      <c r="AR575">
        <f>VLOOKUP(N575,counts!$W$53:$Z$54,4,FALSE)</f>
        <v>20</v>
      </c>
      <c r="AS575">
        <f>VLOOKUP(O575,counts!$W$58:$Z$62,4,FALSE)</f>
        <v>61</v>
      </c>
      <c r="AT575">
        <f>VLOOKUP(P575,counts!$W$66:$Z$69,4,FALSE)</f>
        <v>50</v>
      </c>
      <c r="AU575">
        <f>VLOOKUP(Q575,counts!$W$73:$Z$75,4,FALSE)</f>
        <v>68</v>
      </c>
      <c r="AV575">
        <f>VLOOKUP(R575,counts!$W$79:$Z$81,4,FALSE)</f>
        <v>75</v>
      </c>
      <c r="AW575">
        <f t="shared" si="363"/>
        <v>497</v>
      </c>
      <c r="AX575">
        <f t="shared" si="364"/>
        <v>0</v>
      </c>
      <c r="AY575">
        <f t="shared" si="365"/>
        <v>3</v>
      </c>
      <c r="AZ575" t="str">
        <f t="shared" si="366"/>
        <v>Train</v>
      </c>
      <c r="BA575" t="str">
        <f t="shared" si="367"/>
        <v>61+</v>
      </c>
      <c r="BB575" t="str">
        <f t="shared" si="368"/>
        <v>F, G, T</v>
      </c>
      <c r="BC575" t="str">
        <f t="shared" si="369"/>
        <v>41-100</v>
      </c>
      <c r="BD575" t="str">
        <f t="shared" si="370"/>
        <v>Others</v>
      </c>
      <c r="BE575" t="str">
        <f t="shared" si="371"/>
        <v>male</v>
      </c>
      <c r="BF575">
        <f t="shared" si="372"/>
        <v>1</v>
      </c>
      <c r="BG575">
        <f t="shared" si="373"/>
        <v>0</v>
      </c>
      <c r="BH575" t="str">
        <f t="shared" si="374"/>
        <v>C</v>
      </c>
      <c r="BI575">
        <f t="shared" si="375"/>
        <v>1</v>
      </c>
      <c r="BK575">
        <f t="shared" si="376"/>
        <v>-0.51505903406328468</v>
      </c>
      <c r="BL575">
        <f t="shared" si="383"/>
        <v>0.62807202347308144</v>
      </c>
      <c r="BM575">
        <f t="shared" si="384"/>
        <v>0</v>
      </c>
      <c r="BN575">
        <f t="shared" si="385"/>
        <v>0.28895367761902863</v>
      </c>
      <c r="BO575">
        <f t="shared" si="386"/>
        <v>-1.1543150029727813</v>
      </c>
      <c r="BP575">
        <f t="shared" si="387"/>
        <v>0.21104029039891525</v>
      </c>
      <c r="BQ575">
        <f t="shared" si="388"/>
        <v>-0.12308910231949276</v>
      </c>
      <c r="BR575">
        <f t="shared" si="389"/>
        <v>0.42637636209158797</v>
      </c>
      <c r="BS575">
        <f t="shared" si="390"/>
        <v>0.51509397558912873</v>
      </c>
      <c r="BT575">
        <f t="shared" si="377"/>
        <v>-0.52064632557427459</v>
      </c>
      <c r="BV575">
        <f t="shared" si="378"/>
        <v>-0.24357313575809142</v>
      </c>
      <c r="BW575">
        <f t="shared" si="379"/>
        <v>0.78382214850891252</v>
      </c>
      <c r="BX575">
        <f t="shared" si="380"/>
        <v>0.43940599636802652</v>
      </c>
      <c r="BY575">
        <f t="shared" si="381"/>
        <v>0.56059400363197343</v>
      </c>
      <c r="BZ575">
        <f t="shared" si="382"/>
        <v>-0.57875833664833887</v>
      </c>
    </row>
    <row r="576" spans="1:78" x14ac:dyDescent="0.3">
      <c r="A576" t="s">
        <v>2812</v>
      </c>
      <c r="B576" t="s">
        <v>2823</v>
      </c>
      <c r="C576" t="s">
        <v>2851</v>
      </c>
      <c r="D576" t="s">
        <v>2839</v>
      </c>
      <c r="E576" t="s">
        <v>20</v>
      </c>
      <c r="F576">
        <v>0</v>
      </c>
      <c r="G576">
        <v>1</v>
      </c>
      <c r="H576" t="s">
        <v>2843</v>
      </c>
      <c r="I576">
        <v>1</v>
      </c>
      <c r="J576">
        <v>74.751267398446615</v>
      </c>
      <c r="K576">
        <v>123.30204897661667</v>
      </c>
      <c r="L576">
        <v>70.538774768379497</v>
      </c>
      <c r="M576">
        <v>40.634191658169868</v>
      </c>
      <c r="N576">
        <v>-108.67008854708662</v>
      </c>
      <c r="O576">
        <v>-14.754319664473872</v>
      </c>
      <c r="P576">
        <v>79.365382998232107</v>
      </c>
      <c r="Q576">
        <v>-22.422560732600829</v>
      </c>
      <c r="R576">
        <v>103.15987615987927</v>
      </c>
      <c r="S576">
        <v>0</v>
      </c>
      <c r="T576">
        <v>3</v>
      </c>
      <c r="U576" t="s">
        <v>2818</v>
      </c>
      <c r="W576">
        <f t="shared" si="348"/>
        <v>0.54884220615739254</v>
      </c>
      <c r="X576">
        <f t="shared" si="349"/>
        <v>0.64111939602149381</v>
      </c>
      <c r="Y576">
        <f t="shared" si="350"/>
        <v>-0.23352397279266615</v>
      </c>
      <c r="Z576">
        <f t="shared" si="351"/>
        <v>0.29559538538083652</v>
      </c>
      <c r="AA576">
        <f t="shared" si="352"/>
        <v>-1.1909036060913412</v>
      </c>
      <c r="AB576">
        <f t="shared" si="353"/>
        <v>-6.7444200102322438E-2</v>
      </c>
      <c r="AC576">
        <f t="shared" si="354"/>
        <v>0.54954038841540609</v>
      </c>
      <c r="AD576">
        <f t="shared" si="355"/>
        <v>-0.14484805481342802</v>
      </c>
      <c r="AE576">
        <f t="shared" si="356"/>
        <v>0.73410367098427942</v>
      </c>
      <c r="AF576">
        <f t="shared" si="357"/>
        <v>-0.5239687488631376</v>
      </c>
      <c r="AH576">
        <f t="shared" si="358"/>
        <v>0.60851246429651307</v>
      </c>
      <c r="AI576">
        <f t="shared" si="359"/>
        <v>1.8376957265756204</v>
      </c>
      <c r="AJ576">
        <f t="shared" si="360"/>
        <v>0.6476014004479802</v>
      </c>
      <c r="AK576">
        <f t="shared" si="361"/>
        <v>0.3523985995520198</v>
      </c>
      <c r="AL576">
        <f t="shared" si="362"/>
        <v>-1.0429923589574648</v>
      </c>
      <c r="AN576">
        <f>VLOOKUP(J576,counts!$W$8:$Z$13,4,FALSE)</f>
        <v>70</v>
      </c>
      <c r="AO576">
        <f>VLOOKUP(K576,counts!$W$17:$Z$23,4,FALSE)</f>
        <v>73</v>
      </c>
      <c r="AP576">
        <f>VLOOKUP(L576,counts!$W$27:$Z$33,4,FALSE)</f>
        <v>47</v>
      </c>
      <c r="AQ576">
        <f>VLOOKUP(M576,counts!$W$38:$Z$49,4,FALSE)</f>
        <v>63</v>
      </c>
      <c r="AR576">
        <f>VLOOKUP(N576,counts!$W$53:$Z$54,4,FALSE)</f>
        <v>20</v>
      </c>
      <c r="AS576">
        <f>VLOOKUP(O576,counts!$W$58:$Z$62,4,FALSE)</f>
        <v>52</v>
      </c>
      <c r="AT576">
        <f>VLOOKUP(P576,counts!$W$66:$Z$69,4,FALSE)</f>
        <v>70</v>
      </c>
      <c r="AU576">
        <f>VLOOKUP(Q576,counts!$W$73:$Z$75,4,FALSE)</f>
        <v>50</v>
      </c>
      <c r="AV576">
        <f>VLOOKUP(R576,counts!$W$79:$Z$81,4,FALSE)</f>
        <v>75</v>
      </c>
      <c r="AW576">
        <f t="shared" si="363"/>
        <v>520</v>
      </c>
      <c r="AX576">
        <f t="shared" si="364"/>
        <v>0</v>
      </c>
      <c r="AY576">
        <f t="shared" si="365"/>
        <v>3</v>
      </c>
      <c r="AZ576" t="str">
        <f t="shared" si="366"/>
        <v>Train</v>
      </c>
      <c r="BA576" t="str">
        <f t="shared" si="367"/>
        <v>51-60</v>
      </c>
      <c r="BB576" t="str">
        <f t="shared" si="368"/>
        <v>F, G, T</v>
      </c>
      <c r="BC576" t="str">
        <f t="shared" si="369"/>
        <v>41-100</v>
      </c>
      <c r="BD576" t="str">
        <f t="shared" si="370"/>
        <v>Others</v>
      </c>
      <c r="BE576" t="str">
        <f t="shared" si="371"/>
        <v>male</v>
      </c>
      <c r="BF576">
        <f t="shared" si="372"/>
        <v>0</v>
      </c>
      <c r="BG576">
        <f t="shared" si="373"/>
        <v>1</v>
      </c>
      <c r="BH576" t="str">
        <f t="shared" si="374"/>
        <v>S, blank</v>
      </c>
      <c r="BI576">
        <f t="shared" si="375"/>
        <v>1</v>
      </c>
      <c r="BK576">
        <f t="shared" si="376"/>
        <v>0.56296528873523233</v>
      </c>
      <c r="BL576">
        <f t="shared" si="383"/>
        <v>0.62807202347308144</v>
      </c>
      <c r="BM576">
        <f t="shared" si="384"/>
        <v>0</v>
      </c>
      <c r="BN576">
        <f t="shared" si="385"/>
        <v>0.28895367761902863</v>
      </c>
      <c r="BO576">
        <f t="shared" si="386"/>
        <v>-1.1543150029727813</v>
      </c>
      <c r="BP576">
        <f t="shared" si="387"/>
        <v>-6.3943938845999151E-2</v>
      </c>
      <c r="BQ576">
        <f t="shared" si="388"/>
        <v>0.44377010170938269</v>
      </c>
      <c r="BR576">
        <f t="shared" si="389"/>
        <v>-0.13196937436222192</v>
      </c>
      <c r="BS576">
        <f t="shared" si="390"/>
        <v>0.51509397558912873</v>
      </c>
      <c r="BT576">
        <f t="shared" si="377"/>
        <v>-0.52064632557427459</v>
      </c>
      <c r="BV576">
        <f t="shared" si="378"/>
        <v>0.56798042537057691</v>
      </c>
      <c r="BW576">
        <f t="shared" si="379"/>
        <v>1.7646995078314618</v>
      </c>
      <c r="BX576">
        <f t="shared" si="380"/>
        <v>0.63829703836987095</v>
      </c>
      <c r="BY576">
        <f t="shared" si="381"/>
        <v>0.36170296163012905</v>
      </c>
      <c r="BZ576">
        <f t="shared" si="382"/>
        <v>-1.0169319519732025</v>
      </c>
    </row>
    <row r="577" spans="1:78" x14ac:dyDescent="0.3">
      <c r="A577" t="s">
        <v>2812</v>
      </c>
      <c r="B577" t="s">
        <v>2838</v>
      </c>
      <c r="C577" t="s">
        <v>2826</v>
      </c>
      <c r="D577" t="s">
        <v>2834</v>
      </c>
      <c r="E577" t="s">
        <v>20</v>
      </c>
      <c r="F577">
        <v>1</v>
      </c>
      <c r="G577">
        <v>1</v>
      </c>
      <c r="H577" t="s">
        <v>2843</v>
      </c>
      <c r="I577">
        <v>1</v>
      </c>
      <c r="J577">
        <v>74.751267398446615</v>
      </c>
      <c r="K577">
        <v>-42.171718189759716</v>
      </c>
      <c r="L577">
        <v>163.84855978743315</v>
      </c>
      <c r="M577">
        <v>82.755538165800246</v>
      </c>
      <c r="N577">
        <v>-108.67008854708662</v>
      </c>
      <c r="O577">
        <v>48.695090775187893</v>
      </c>
      <c r="P577">
        <v>79.365382998232107</v>
      </c>
      <c r="Q577">
        <v>-22.422560732600829</v>
      </c>
      <c r="R577">
        <v>103.15987615987927</v>
      </c>
      <c r="S577">
        <v>0</v>
      </c>
      <c r="T577">
        <v>3</v>
      </c>
      <c r="U577" t="s">
        <v>2818</v>
      </c>
      <c r="W577">
        <f t="shared" si="348"/>
        <v>0.54884220615739254</v>
      </c>
      <c r="X577">
        <f t="shared" si="349"/>
        <v>-0.21927540312111751</v>
      </c>
      <c r="Y577">
        <f t="shared" si="350"/>
        <v>-0.54243310496328723</v>
      </c>
      <c r="Z577">
        <f t="shared" si="351"/>
        <v>0.60200915038013103</v>
      </c>
      <c r="AA577">
        <f t="shared" si="352"/>
        <v>-1.1909036060913412</v>
      </c>
      <c r="AB577">
        <f t="shared" si="353"/>
        <v>0.222592537028351</v>
      </c>
      <c r="AC577">
        <f t="shared" si="354"/>
        <v>0.54954038841540609</v>
      </c>
      <c r="AD577">
        <f t="shared" si="355"/>
        <v>-0.14484805481342802</v>
      </c>
      <c r="AE577">
        <f t="shared" si="356"/>
        <v>0.73410367098427942</v>
      </c>
      <c r="AF577">
        <f t="shared" si="357"/>
        <v>-0.5239687488631376</v>
      </c>
      <c r="AH577">
        <f t="shared" si="358"/>
        <v>3.5659035113248638E-2</v>
      </c>
      <c r="AI577">
        <f t="shared" si="359"/>
        <v>1.0363024435000541</v>
      </c>
      <c r="AJ577">
        <f t="shared" si="360"/>
        <v>0.50891381425581761</v>
      </c>
      <c r="AK577">
        <f t="shared" si="361"/>
        <v>0.49108618574418239</v>
      </c>
      <c r="AL577">
        <f t="shared" si="362"/>
        <v>-0.71113563554417358</v>
      </c>
      <c r="AN577">
        <f>VLOOKUP(J577,counts!$W$8:$Z$13,4,FALSE)</f>
        <v>70</v>
      </c>
      <c r="AO577">
        <f>VLOOKUP(K577,counts!$W$17:$Z$23,4,FALSE)</f>
        <v>48</v>
      </c>
      <c r="AP577">
        <f>VLOOKUP(L577,counts!$W$27:$Z$33,4,FALSE)</f>
        <v>38</v>
      </c>
      <c r="AQ577">
        <f>VLOOKUP(M577,counts!$W$38:$Z$49,4,FALSE)</f>
        <v>71</v>
      </c>
      <c r="AR577">
        <f>VLOOKUP(N577,counts!$W$53:$Z$54,4,FALSE)</f>
        <v>20</v>
      </c>
      <c r="AS577">
        <f>VLOOKUP(O577,counts!$W$58:$Z$62,4,FALSE)</f>
        <v>61</v>
      </c>
      <c r="AT577">
        <f>VLOOKUP(P577,counts!$W$66:$Z$69,4,FALSE)</f>
        <v>70</v>
      </c>
      <c r="AU577">
        <f>VLOOKUP(Q577,counts!$W$73:$Z$75,4,FALSE)</f>
        <v>50</v>
      </c>
      <c r="AV577">
        <f>VLOOKUP(R577,counts!$W$79:$Z$81,4,FALSE)</f>
        <v>75</v>
      </c>
      <c r="AW577">
        <f t="shared" si="363"/>
        <v>503</v>
      </c>
      <c r="AX577">
        <f t="shared" si="364"/>
        <v>0</v>
      </c>
      <c r="AY577">
        <f t="shared" si="365"/>
        <v>3</v>
      </c>
      <c r="AZ577" t="str">
        <f t="shared" si="366"/>
        <v>Train</v>
      </c>
      <c r="BA577" t="str">
        <f t="shared" si="367"/>
        <v>51-60</v>
      </c>
      <c r="BB577" t="str">
        <f t="shared" si="368"/>
        <v>Blank</v>
      </c>
      <c r="BC577" t="str">
        <f t="shared" si="369"/>
        <v>100+</v>
      </c>
      <c r="BD577" t="str">
        <f t="shared" si="370"/>
        <v>OH</v>
      </c>
      <c r="BE577" t="str">
        <f t="shared" si="371"/>
        <v>male</v>
      </c>
      <c r="BF577">
        <f t="shared" si="372"/>
        <v>1</v>
      </c>
      <c r="BG577">
        <f t="shared" si="373"/>
        <v>1</v>
      </c>
      <c r="BH577" t="str">
        <f t="shared" si="374"/>
        <v>S, blank</v>
      </c>
      <c r="BI577">
        <f t="shared" si="375"/>
        <v>1</v>
      </c>
      <c r="BK577">
        <f t="shared" si="376"/>
        <v>0.56296528873523233</v>
      </c>
      <c r="BL577">
        <f t="shared" si="383"/>
        <v>-0.2148129459049134</v>
      </c>
      <c r="BM577">
        <f t="shared" si="384"/>
        <v>0</v>
      </c>
      <c r="BN577">
        <f t="shared" si="385"/>
        <v>0.58848265759808793</v>
      </c>
      <c r="BO577">
        <f t="shared" si="386"/>
        <v>-1.1543150029727813</v>
      </c>
      <c r="BP577">
        <f t="shared" si="387"/>
        <v>0.21104029039891525</v>
      </c>
      <c r="BQ577">
        <f t="shared" si="388"/>
        <v>0.44377010170938269</v>
      </c>
      <c r="BR577">
        <f t="shared" si="389"/>
        <v>-0.13196937436222192</v>
      </c>
      <c r="BS577">
        <f t="shared" si="390"/>
        <v>0.51509397558912873</v>
      </c>
      <c r="BT577">
        <f t="shared" si="377"/>
        <v>-0.52064632557427459</v>
      </c>
      <c r="BV577">
        <f t="shared" si="378"/>
        <v>0.29960866521655571</v>
      </c>
      <c r="BW577">
        <f t="shared" si="379"/>
        <v>1.3493306642190332</v>
      </c>
      <c r="BX577">
        <f t="shared" si="380"/>
        <v>0.57434684898542332</v>
      </c>
      <c r="BY577">
        <f t="shared" si="381"/>
        <v>0.42565315101457668</v>
      </c>
      <c r="BZ577">
        <f t="shared" si="382"/>
        <v>-0.85413046384950198</v>
      </c>
    </row>
    <row r="578" spans="1:78" x14ac:dyDescent="0.3">
      <c r="A578" t="s">
        <v>2811</v>
      </c>
      <c r="B578" t="s">
        <v>2823</v>
      </c>
      <c r="C578" t="s">
        <v>2826</v>
      </c>
      <c r="D578" t="s">
        <v>2836</v>
      </c>
      <c r="E578" t="s">
        <v>20</v>
      </c>
      <c r="F578">
        <v>1</v>
      </c>
      <c r="G578">
        <v>1</v>
      </c>
      <c r="H578" t="s">
        <v>44</v>
      </c>
      <c r="I578">
        <v>1</v>
      </c>
      <c r="J578">
        <v>-13.385578549662212</v>
      </c>
      <c r="K578">
        <v>123.30204897661667</v>
      </c>
      <c r="L578">
        <v>163.84855978743315</v>
      </c>
      <c r="M578">
        <v>105.0698932972212</v>
      </c>
      <c r="N578">
        <v>-108.67008854708662</v>
      </c>
      <c r="O578">
        <v>48.695090775187893</v>
      </c>
      <c r="P578">
        <v>79.365382998232107</v>
      </c>
      <c r="Q578">
        <v>72.444458573419169</v>
      </c>
      <c r="R578">
        <v>103.15987615987927</v>
      </c>
      <c r="S578">
        <v>0</v>
      </c>
      <c r="T578">
        <v>3</v>
      </c>
      <c r="U578" t="s">
        <v>2818</v>
      </c>
      <c r="W578">
        <f t="shared" si="348"/>
        <v>-9.8280212731782335E-2</v>
      </c>
      <c r="X578">
        <f t="shared" si="349"/>
        <v>0.64111939602149381</v>
      </c>
      <c r="Y578">
        <f t="shared" si="350"/>
        <v>-0.54243310496328723</v>
      </c>
      <c r="Z578">
        <f t="shared" si="351"/>
        <v>0.76433600211340613</v>
      </c>
      <c r="AA578">
        <f t="shared" si="352"/>
        <v>-1.1909036060913412</v>
      </c>
      <c r="AB578">
        <f t="shared" si="353"/>
        <v>0.222592537028351</v>
      </c>
      <c r="AC578">
        <f t="shared" si="354"/>
        <v>0.54954038841540609</v>
      </c>
      <c r="AD578">
        <f t="shared" si="355"/>
        <v>0.46798575022321215</v>
      </c>
      <c r="AE578">
        <f t="shared" si="356"/>
        <v>0.73410367098427942</v>
      </c>
      <c r="AF578">
        <f t="shared" si="357"/>
        <v>-0.5239687488631376</v>
      </c>
      <c r="AH578">
        <f t="shared" si="358"/>
        <v>1.0240920721366003</v>
      </c>
      <c r="AI578">
        <f t="shared" si="359"/>
        <v>2.7845661273390552</v>
      </c>
      <c r="AJ578">
        <f t="shared" si="360"/>
        <v>0.7357689187206502</v>
      </c>
      <c r="AK578">
        <f t="shared" si="361"/>
        <v>0.2642310812793498</v>
      </c>
      <c r="AL578">
        <f t="shared" si="362"/>
        <v>-1.3309312508180386</v>
      </c>
      <c r="AN578">
        <f>VLOOKUP(J578,counts!$W$8:$Z$13,4,FALSE)</f>
        <v>51</v>
      </c>
      <c r="AO578">
        <f>VLOOKUP(K578,counts!$W$17:$Z$23,4,FALSE)</f>
        <v>73</v>
      </c>
      <c r="AP578">
        <f>VLOOKUP(L578,counts!$W$27:$Z$33,4,FALSE)</f>
        <v>38</v>
      </c>
      <c r="AQ578">
        <f>VLOOKUP(M578,counts!$W$38:$Z$49,4,FALSE)</f>
        <v>76</v>
      </c>
      <c r="AR578">
        <f>VLOOKUP(N578,counts!$W$53:$Z$54,4,FALSE)</f>
        <v>20</v>
      </c>
      <c r="AS578">
        <f>VLOOKUP(O578,counts!$W$58:$Z$62,4,FALSE)</f>
        <v>61</v>
      </c>
      <c r="AT578">
        <f>VLOOKUP(P578,counts!$W$66:$Z$69,4,FALSE)</f>
        <v>70</v>
      </c>
      <c r="AU578">
        <f>VLOOKUP(Q578,counts!$W$73:$Z$75,4,FALSE)</f>
        <v>68</v>
      </c>
      <c r="AV578">
        <f>VLOOKUP(R578,counts!$W$79:$Z$81,4,FALSE)</f>
        <v>75</v>
      </c>
      <c r="AW578">
        <f t="shared" si="363"/>
        <v>532</v>
      </c>
      <c r="AX578">
        <f t="shared" si="364"/>
        <v>0</v>
      </c>
      <c r="AY578">
        <f t="shared" si="365"/>
        <v>3</v>
      </c>
      <c r="AZ578" t="str">
        <f t="shared" si="366"/>
        <v>Train</v>
      </c>
      <c r="BA578" t="str">
        <f t="shared" si="367"/>
        <v>41-50</v>
      </c>
      <c r="BB578" t="str">
        <f t="shared" si="368"/>
        <v>F, G, T</v>
      </c>
      <c r="BC578" t="str">
        <f t="shared" si="369"/>
        <v>100+</v>
      </c>
      <c r="BD578" t="str">
        <f t="shared" si="370"/>
        <v>PA</v>
      </c>
      <c r="BE578" t="str">
        <f t="shared" si="371"/>
        <v>male</v>
      </c>
      <c r="BF578">
        <f t="shared" si="372"/>
        <v>1</v>
      </c>
      <c r="BG578">
        <f t="shared" si="373"/>
        <v>1</v>
      </c>
      <c r="BH578" t="str">
        <f t="shared" si="374"/>
        <v>C</v>
      </c>
      <c r="BI578">
        <f t="shared" si="375"/>
        <v>1</v>
      </c>
      <c r="BK578">
        <f t="shared" si="376"/>
        <v>-0.10080920839685074</v>
      </c>
      <c r="BL578">
        <f t="shared" si="383"/>
        <v>0.62807202347308144</v>
      </c>
      <c r="BM578">
        <f t="shared" si="384"/>
        <v>0</v>
      </c>
      <c r="BN578">
        <f t="shared" si="385"/>
        <v>0.74716220100238595</v>
      </c>
      <c r="BO578">
        <f t="shared" si="386"/>
        <v>-1.1543150029727813</v>
      </c>
      <c r="BP578">
        <f t="shared" si="387"/>
        <v>0.21104029039891525</v>
      </c>
      <c r="BQ578">
        <f t="shared" si="388"/>
        <v>0.44377010170938269</v>
      </c>
      <c r="BR578">
        <f t="shared" si="389"/>
        <v>0.42637636209158797</v>
      </c>
      <c r="BS578">
        <f t="shared" si="390"/>
        <v>0.51509397558912873</v>
      </c>
      <c r="BT578">
        <f t="shared" si="377"/>
        <v>-0.52064632557427459</v>
      </c>
      <c r="BV578">
        <f t="shared" si="378"/>
        <v>1.1957444173205751</v>
      </c>
      <c r="BW578">
        <f t="shared" si="379"/>
        <v>3.3060179116978032</v>
      </c>
      <c r="BX578">
        <f t="shared" si="380"/>
        <v>0.76776687405703015</v>
      </c>
      <c r="BY578">
        <f t="shared" si="381"/>
        <v>0.23223312594296985</v>
      </c>
      <c r="BZ578">
        <f t="shared" si="382"/>
        <v>-1.4600135586403946</v>
      </c>
    </row>
    <row r="579" spans="1:78" x14ac:dyDescent="0.3">
      <c r="A579" t="s">
        <v>2820</v>
      </c>
      <c r="B579" t="s">
        <v>2838</v>
      </c>
      <c r="C579" t="s">
        <v>2849</v>
      </c>
      <c r="D579" t="s">
        <v>2831</v>
      </c>
      <c r="E579" t="s">
        <v>15</v>
      </c>
      <c r="F579">
        <v>0</v>
      </c>
      <c r="G579">
        <v>0</v>
      </c>
      <c r="H579" t="s">
        <v>2843</v>
      </c>
      <c r="I579">
        <v>1</v>
      </c>
      <c r="J579">
        <v>-11.613432440426715</v>
      </c>
      <c r="K579">
        <v>-42.171718189759716</v>
      </c>
      <c r="L579">
        <v>40.172297072540438</v>
      </c>
      <c r="M579">
        <v>-96.420408757005262</v>
      </c>
      <c r="N579">
        <v>151.41878811967541</v>
      </c>
      <c r="O579">
        <v>-14.754319664473872</v>
      </c>
      <c r="P579">
        <v>-22.013681658285037</v>
      </c>
      <c r="Q579">
        <v>-22.422560732600829</v>
      </c>
      <c r="R579">
        <v>103.15987615987927</v>
      </c>
      <c r="S579">
        <v>1</v>
      </c>
      <c r="T579">
        <v>3</v>
      </c>
      <c r="U579" t="s">
        <v>2818</v>
      </c>
      <c r="W579">
        <f t="shared" si="348"/>
        <v>-8.5268679762827468E-2</v>
      </c>
      <c r="X579">
        <f t="shared" si="349"/>
        <v>-0.21927540312111751</v>
      </c>
      <c r="Y579">
        <f t="shared" si="350"/>
        <v>-0.13299344140000791</v>
      </c>
      <c r="Z579">
        <f t="shared" si="351"/>
        <v>-0.70141491000656564</v>
      </c>
      <c r="AA579">
        <f t="shared" si="352"/>
        <v>1.6593819257225275</v>
      </c>
      <c r="AB579">
        <f t="shared" si="353"/>
        <v>-6.7444200102322438E-2</v>
      </c>
      <c r="AC579">
        <f t="shared" si="354"/>
        <v>-0.15242674717787899</v>
      </c>
      <c r="AD579">
        <f t="shared" si="355"/>
        <v>-0.14484805481342802</v>
      </c>
      <c r="AE579">
        <f t="shared" si="356"/>
        <v>0.73410367098427942</v>
      </c>
      <c r="AF579">
        <f t="shared" si="357"/>
        <v>-0.5239687488631376</v>
      </c>
      <c r="AH579">
        <f t="shared" si="358"/>
        <v>0.36584541145952154</v>
      </c>
      <c r="AI579">
        <f t="shared" si="359"/>
        <v>1.4417323501268779</v>
      </c>
      <c r="AJ579">
        <f t="shared" si="360"/>
        <v>0.59045470321592064</v>
      </c>
      <c r="AK579">
        <f t="shared" si="361"/>
        <v>0.59045470321592064</v>
      </c>
      <c r="AL579">
        <f t="shared" si="362"/>
        <v>-0.52686235548952665</v>
      </c>
      <c r="AN579">
        <f>VLOOKUP(J579,counts!$W$8:$Z$13,4,FALSE)</f>
        <v>52</v>
      </c>
      <c r="AO579">
        <f>VLOOKUP(K579,counts!$W$17:$Z$23,4,FALSE)</f>
        <v>48</v>
      </c>
      <c r="AP579">
        <f>VLOOKUP(L579,counts!$W$27:$Z$33,4,FALSE)</f>
        <v>50</v>
      </c>
      <c r="AQ579">
        <f>VLOOKUP(M579,counts!$W$38:$Z$49,4,FALSE)</f>
        <v>34</v>
      </c>
      <c r="AR579">
        <f>VLOOKUP(N579,counts!$W$53:$Z$54,4,FALSE)</f>
        <v>102</v>
      </c>
      <c r="AS579">
        <f>VLOOKUP(O579,counts!$W$58:$Z$62,4,FALSE)</f>
        <v>52</v>
      </c>
      <c r="AT579">
        <f>VLOOKUP(P579,counts!$W$66:$Z$69,4,FALSE)</f>
        <v>50</v>
      </c>
      <c r="AU579">
        <f>VLOOKUP(Q579,counts!$W$73:$Z$75,4,FALSE)</f>
        <v>50</v>
      </c>
      <c r="AV579">
        <f>VLOOKUP(R579,counts!$W$79:$Z$81,4,FALSE)</f>
        <v>75</v>
      </c>
      <c r="AW579">
        <f t="shared" si="363"/>
        <v>513</v>
      </c>
      <c r="AX579">
        <f t="shared" si="364"/>
        <v>1</v>
      </c>
      <c r="AY579">
        <f t="shared" si="365"/>
        <v>3</v>
      </c>
      <c r="AZ579" t="str">
        <f t="shared" si="366"/>
        <v>Train</v>
      </c>
      <c r="BA579" t="str">
        <f t="shared" si="367"/>
        <v>18-30</v>
      </c>
      <c r="BB579" t="str">
        <f t="shared" si="368"/>
        <v>Blank</v>
      </c>
      <c r="BC579" t="str">
        <f t="shared" si="369"/>
        <v>21-30</v>
      </c>
      <c r="BD579" t="str">
        <f t="shared" si="370"/>
        <v>MN</v>
      </c>
      <c r="BE579" t="str">
        <f t="shared" si="371"/>
        <v>female</v>
      </c>
      <c r="BF579">
        <f t="shared" si="372"/>
        <v>0</v>
      </c>
      <c r="BG579">
        <f t="shared" si="373"/>
        <v>0</v>
      </c>
      <c r="BH579" t="str">
        <f t="shared" si="374"/>
        <v>S, blank</v>
      </c>
      <c r="BI579">
        <f t="shared" si="375"/>
        <v>1</v>
      </c>
      <c r="BK579">
        <f t="shared" si="376"/>
        <v>-8.7462856143731463E-2</v>
      </c>
      <c r="BL579">
        <f t="shared" si="383"/>
        <v>-0.2148129459049134</v>
      </c>
      <c r="BM579">
        <f t="shared" si="384"/>
        <v>0</v>
      </c>
      <c r="BN579">
        <f t="shared" si="385"/>
        <v>-0.68565487760268884</v>
      </c>
      <c r="BO579">
        <f t="shared" si="386"/>
        <v>1.608400077660413</v>
      </c>
      <c r="BP579">
        <f t="shared" si="387"/>
        <v>-6.3943938845999151E-2</v>
      </c>
      <c r="BQ579">
        <f t="shared" si="388"/>
        <v>-0.12308910231949276</v>
      </c>
      <c r="BR579">
        <f t="shared" si="389"/>
        <v>-0.13196937436222192</v>
      </c>
      <c r="BS579">
        <f t="shared" si="390"/>
        <v>0.51509397558912873</v>
      </c>
      <c r="BT579">
        <f t="shared" si="377"/>
        <v>-0.52064632557427459</v>
      </c>
      <c r="BV579">
        <f t="shared" si="378"/>
        <v>0.29591463249621974</v>
      </c>
      <c r="BW579">
        <f t="shared" si="379"/>
        <v>1.344355387669705</v>
      </c>
      <c r="BX579">
        <f t="shared" si="380"/>
        <v>0.5734435123362408</v>
      </c>
      <c r="BY579">
        <f t="shared" si="381"/>
        <v>0.5734435123362408</v>
      </c>
      <c r="BZ579">
        <f t="shared" si="382"/>
        <v>-0.55609584362606224</v>
      </c>
    </row>
    <row r="580" spans="1:78" x14ac:dyDescent="0.3">
      <c r="A580" t="s">
        <v>2820</v>
      </c>
      <c r="B580" t="s">
        <v>2838</v>
      </c>
      <c r="C580" t="s">
        <v>2849</v>
      </c>
      <c r="D580" t="s">
        <v>2833</v>
      </c>
      <c r="E580" t="s">
        <v>20</v>
      </c>
      <c r="F580">
        <v>1</v>
      </c>
      <c r="G580">
        <v>0</v>
      </c>
      <c r="H580" t="s">
        <v>44</v>
      </c>
      <c r="I580">
        <v>2</v>
      </c>
      <c r="J580">
        <v>-11.613432440426715</v>
      </c>
      <c r="K580">
        <v>-42.171718189759716</v>
      </c>
      <c r="L580">
        <v>40.172297072540438</v>
      </c>
      <c r="M580">
        <v>57.761363718906857</v>
      </c>
      <c r="N580">
        <v>-108.67008854708662</v>
      </c>
      <c r="O580">
        <v>48.695090775187893</v>
      </c>
      <c r="P580">
        <v>-22.013681658285037</v>
      </c>
      <c r="Q580">
        <v>72.444458573419169</v>
      </c>
      <c r="R580">
        <v>25.957134405206311</v>
      </c>
      <c r="S580">
        <v>0</v>
      </c>
      <c r="T580">
        <v>3</v>
      </c>
      <c r="U580" t="s">
        <v>2818</v>
      </c>
      <c r="W580">
        <f t="shared" si="348"/>
        <v>-8.5268679762827468E-2</v>
      </c>
      <c r="X580">
        <f t="shared" si="349"/>
        <v>-0.21927540312111751</v>
      </c>
      <c r="Y580">
        <f t="shared" si="350"/>
        <v>-0.13299344140000791</v>
      </c>
      <c r="Z580">
        <f t="shared" si="351"/>
        <v>0.42018782389584125</v>
      </c>
      <c r="AA580">
        <f t="shared" si="352"/>
        <v>-1.1909036060913412</v>
      </c>
      <c r="AB580">
        <f t="shared" si="353"/>
        <v>0.222592537028351</v>
      </c>
      <c r="AC580">
        <f t="shared" si="354"/>
        <v>-0.15242674717787899</v>
      </c>
      <c r="AD580">
        <f t="shared" si="355"/>
        <v>0.46798575022321215</v>
      </c>
      <c r="AE580">
        <f t="shared" si="356"/>
        <v>0.184715495640593</v>
      </c>
      <c r="AF580">
        <f t="shared" si="357"/>
        <v>-0.5239687488631376</v>
      </c>
      <c r="AH580">
        <f t="shared" si="358"/>
        <v>-1.0093550196283134</v>
      </c>
      <c r="AI580">
        <f t="shared" si="359"/>
        <v>0.36445396943812208</v>
      </c>
      <c r="AJ580">
        <f t="shared" si="360"/>
        <v>0.26710609342739727</v>
      </c>
      <c r="AK580">
        <f t="shared" si="361"/>
        <v>0.73289390657260278</v>
      </c>
      <c r="AL580">
        <f t="shared" si="362"/>
        <v>-0.31075432621696941</v>
      </c>
      <c r="AN580">
        <f>VLOOKUP(J580,counts!$W$8:$Z$13,4,FALSE)</f>
        <v>52</v>
      </c>
      <c r="AO580">
        <f>VLOOKUP(K580,counts!$W$17:$Z$23,4,FALSE)</f>
        <v>48</v>
      </c>
      <c r="AP580">
        <f>VLOOKUP(L580,counts!$W$27:$Z$33,4,FALSE)</f>
        <v>50</v>
      </c>
      <c r="AQ580">
        <f>VLOOKUP(M580,counts!$W$38:$Z$49,4,FALSE)</f>
        <v>66</v>
      </c>
      <c r="AR580">
        <f>VLOOKUP(N580,counts!$W$53:$Z$54,4,FALSE)</f>
        <v>20</v>
      </c>
      <c r="AS580">
        <f>VLOOKUP(O580,counts!$W$58:$Z$62,4,FALSE)</f>
        <v>61</v>
      </c>
      <c r="AT580">
        <f>VLOOKUP(P580,counts!$W$66:$Z$69,4,FALSE)</f>
        <v>50</v>
      </c>
      <c r="AU580">
        <f>VLOOKUP(Q580,counts!$W$73:$Z$75,4,FALSE)</f>
        <v>68</v>
      </c>
      <c r="AV580">
        <f>VLOOKUP(R580,counts!$W$79:$Z$81,4,FALSE)</f>
        <v>59</v>
      </c>
      <c r="AW580">
        <f t="shared" si="363"/>
        <v>474</v>
      </c>
      <c r="AX580">
        <f t="shared" si="364"/>
        <v>0</v>
      </c>
      <c r="AY580">
        <f t="shared" si="365"/>
        <v>3</v>
      </c>
      <c r="AZ580" t="str">
        <f t="shared" si="366"/>
        <v>Train</v>
      </c>
      <c r="BA580" t="str">
        <f t="shared" si="367"/>
        <v>18-30</v>
      </c>
      <c r="BB580" t="str">
        <f t="shared" si="368"/>
        <v>Blank</v>
      </c>
      <c r="BC580" t="str">
        <f t="shared" si="369"/>
        <v>21-30</v>
      </c>
      <c r="BD580" t="str">
        <f t="shared" si="370"/>
        <v>NY</v>
      </c>
      <c r="BE580" t="str">
        <f t="shared" si="371"/>
        <v>male</v>
      </c>
      <c r="BF580">
        <f t="shared" si="372"/>
        <v>1</v>
      </c>
      <c r="BG580">
        <f t="shared" si="373"/>
        <v>0</v>
      </c>
      <c r="BH580" t="str">
        <f t="shared" si="374"/>
        <v>C</v>
      </c>
      <c r="BI580">
        <f t="shared" si="375"/>
        <v>2</v>
      </c>
      <c r="BK580">
        <f t="shared" si="376"/>
        <v>-8.7462856143731463E-2</v>
      </c>
      <c r="BL580">
        <f t="shared" si="383"/>
        <v>-0.2148129459049134</v>
      </c>
      <c r="BM580">
        <f t="shared" si="384"/>
        <v>0</v>
      </c>
      <c r="BN580">
        <f t="shared" si="385"/>
        <v>0.41074665915035424</v>
      </c>
      <c r="BO580">
        <f t="shared" si="386"/>
        <v>-1.1543150029727813</v>
      </c>
      <c r="BP580">
        <f t="shared" si="387"/>
        <v>0.21104029039891525</v>
      </c>
      <c r="BQ580">
        <f t="shared" si="388"/>
        <v>-0.12308910231949276</v>
      </c>
      <c r="BR580">
        <f t="shared" si="389"/>
        <v>0.42637636209158797</v>
      </c>
      <c r="BS580">
        <f t="shared" si="390"/>
        <v>0.1296081776499752</v>
      </c>
      <c r="BT580">
        <f t="shared" si="377"/>
        <v>-0.52064632557427459</v>
      </c>
      <c r="BV580">
        <f t="shared" si="378"/>
        <v>-0.92255474362436074</v>
      </c>
      <c r="BW580">
        <f t="shared" si="379"/>
        <v>0.39750222650843303</v>
      </c>
      <c r="BX580">
        <f t="shared" si="380"/>
        <v>0.28443763377863523</v>
      </c>
      <c r="BY580">
        <f t="shared" si="381"/>
        <v>0.71556236622136482</v>
      </c>
      <c r="BZ580">
        <f t="shared" si="382"/>
        <v>-0.33468651925402898</v>
      </c>
    </row>
    <row r="581" spans="1:78" x14ac:dyDescent="0.3">
      <c r="A581" t="s">
        <v>2820</v>
      </c>
      <c r="B581" t="s">
        <v>2838</v>
      </c>
      <c r="C581" t="s">
        <v>2849</v>
      </c>
      <c r="D581" t="s">
        <v>2833</v>
      </c>
      <c r="E581" t="s">
        <v>15</v>
      </c>
      <c r="F581">
        <v>1</v>
      </c>
      <c r="G581">
        <v>0</v>
      </c>
      <c r="H581" t="s">
        <v>44</v>
      </c>
      <c r="I581">
        <v>2</v>
      </c>
      <c r="J581">
        <v>-11.613432440426715</v>
      </c>
      <c r="K581">
        <v>-42.171718189759716</v>
      </c>
      <c r="L581">
        <v>40.172297072540438</v>
      </c>
      <c r="M581">
        <v>57.761363718906857</v>
      </c>
      <c r="N581">
        <v>151.41878811967541</v>
      </c>
      <c r="O581">
        <v>48.695090775187893</v>
      </c>
      <c r="P581">
        <v>-22.013681658285037</v>
      </c>
      <c r="Q581">
        <v>72.444458573419169</v>
      </c>
      <c r="R581">
        <v>25.957134405206311</v>
      </c>
      <c r="S581">
        <v>1</v>
      </c>
      <c r="T581">
        <v>3</v>
      </c>
      <c r="U581" t="s">
        <v>2818</v>
      </c>
      <c r="W581">
        <f t="shared" si="348"/>
        <v>-8.5268679762827468E-2</v>
      </c>
      <c r="X581">
        <f t="shared" si="349"/>
        <v>-0.21927540312111751</v>
      </c>
      <c r="Y581">
        <f t="shared" si="350"/>
        <v>-0.13299344140000791</v>
      </c>
      <c r="Z581">
        <f t="shared" si="351"/>
        <v>0.42018782389584125</v>
      </c>
      <c r="AA581">
        <f t="shared" si="352"/>
        <v>1.6593819257225275</v>
      </c>
      <c r="AB581">
        <f t="shared" si="353"/>
        <v>0.222592537028351</v>
      </c>
      <c r="AC581">
        <f t="shared" si="354"/>
        <v>-0.15242674717787899</v>
      </c>
      <c r="AD581">
        <f t="shared" si="355"/>
        <v>0.46798575022321215</v>
      </c>
      <c r="AE581">
        <f t="shared" si="356"/>
        <v>0.184715495640593</v>
      </c>
      <c r="AF581">
        <f t="shared" si="357"/>
        <v>-0.5239687488631376</v>
      </c>
      <c r="AH581">
        <f t="shared" si="358"/>
        <v>1.8409305121855555</v>
      </c>
      <c r="AI581">
        <f t="shared" si="359"/>
        <v>6.3023999933891046</v>
      </c>
      <c r="AJ581">
        <f t="shared" si="360"/>
        <v>0.86305872029671005</v>
      </c>
      <c r="AK581">
        <f t="shared" si="361"/>
        <v>0.86305872029671005</v>
      </c>
      <c r="AL581">
        <f t="shared" si="362"/>
        <v>-0.14727254815470478</v>
      </c>
      <c r="AN581">
        <f>VLOOKUP(J581,counts!$W$8:$Z$13,4,FALSE)</f>
        <v>52</v>
      </c>
      <c r="AO581">
        <f>VLOOKUP(K581,counts!$W$17:$Z$23,4,FALSE)</f>
        <v>48</v>
      </c>
      <c r="AP581">
        <f>VLOOKUP(L581,counts!$W$27:$Z$33,4,FALSE)</f>
        <v>50</v>
      </c>
      <c r="AQ581">
        <f>VLOOKUP(M581,counts!$W$38:$Z$49,4,FALSE)</f>
        <v>66</v>
      </c>
      <c r="AR581">
        <f>VLOOKUP(N581,counts!$W$53:$Z$54,4,FALSE)</f>
        <v>102</v>
      </c>
      <c r="AS581">
        <f>VLOOKUP(O581,counts!$W$58:$Z$62,4,FALSE)</f>
        <v>61</v>
      </c>
      <c r="AT581">
        <f>VLOOKUP(P581,counts!$W$66:$Z$69,4,FALSE)</f>
        <v>50</v>
      </c>
      <c r="AU581">
        <f>VLOOKUP(Q581,counts!$W$73:$Z$75,4,FALSE)</f>
        <v>68</v>
      </c>
      <c r="AV581">
        <f>VLOOKUP(R581,counts!$W$79:$Z$81,4,FALSE)</f>
        <v>59</v>
      </c>
      <c r="AW581">
        <f t="shared" si="363"/>
        <v>556</v>
      </c>
      <c r="AX581">
        <f t="shared" si="364"/>
        <v>1</v>
      </c>
      <c r="AY581">
        <f t="shared" si="365"/>
        <v>3</v>
      </c>
      <c r="AZ581" t="str">
        <f t="shared" si="366"/>
        <v>Train</v>
      </c>
      <c r="BA581" t="str">
        <f t="shared" si="367"/>
        <v>18-30</v>
      </c>
      <c r="BB581" t="str">
        <f t="shared" si="368"/>
        <v>Blank</v>
      </c>
      <c r="BC581" t="str">
        <f t="shared" si="369"/>
        <v>21-30</v>
      </c>
      <c r="BD581" t="str">
        <f t="shared" si="370"/>
        <v>NY</v>
      </c>
      <c r="BE581" t="str">
        <f t="shared" si="371"/>
        <v>female</v>
      </c>
      <c r="BF581">
        <f t="shared" si="372"/>
        <v>1</v>
      </c>
      <c r="BG581">
        <f t="shared" si="373"/>
        <v>0</v>
      </c>
      <c r="BH581" t="str">
        <f t="shared" si="374"/>
        <v>C</v>
      </c>
      <c r="BI581">
        <f t="shared" si="375"/>
        <v>2</v>
      </c>
      <c r="BK581">
        <f t="shared" si="376"/>
        <v>-8.7462856143731463E-2</v>
      </c>
      <c r="BL581">
        <f t="shared" si="383"/>
        <v>-0.2148129459049134</v>
      </c>
      <c r="BM581">
        <f t="shared" si="384"/>
        <v>0</v>
      </c>
      <c r="BN581">
        <f t="shared" si="385"/>
        <v>0.41074665915035424</v>
      </c>
      <c r="BO581">
        <f t="shared" si="386"/>
        <v>1.608400077660413</v>
      </c>
      <c r="BP581">
        <f t="shared" si="387"/>
        <v>0.21104029039891525</v>
      </c>
      <c r="BQ581">
        <f t="shared" si="388"/>
        <v>-0.12308910231949276</v>
      </c>
      <c r="BR581">
        <f t="shared" si="389"/>
        <v>0.42637636209158797</v>
      </c>
      <c r="BS581">
        <f t="shared" si="390"/>
        <v>0.1296081776499752</v>
      </c>
      <c r="BT581">
        <f t="shared" si="377"/>
        <v>-0.52064632557427459</v>
      </c>
      <c r="BV581">
        <f t="shared" si="378"/>
        <v>1.840160337008834</v>
      </c>
      <c r="BW581">
        <f t="shared" si="379"/>
        <v>6.2975479100773297</v>
      </c>
      <c r="BX581">
        <f t="shared" si="380"/>
        <v>0.86296766909620692</v>
      </c>
      <c r="BY581">
        <f t="shared" si="381"/>
        <v>0.86296766909620692</v>
      </c>
      <c r="BZ581">
        <f t="shared" si="382"/>
        <v>-0.14737805198842036</v>
      </c>
    </row>
    <row r="582" spans="1:78" x14ac:dyDescent="0.3">
      <c r="A582" t="s">
        <v>2820</v>
      </c>
      <c r="B582" t="s">
        <v>2838</v>
      </c>
      <c r="C582" t="s">
        <v>2849</v>
      </c>
      <c r="D582" t="s">
        <v>2833</v>
      </c>
      <c r="E582" t="s">
        <v>15</v>
      </c>
      <c r="F582">
        <v>1</v>
      </c>
      <c r="G582">
        <v>0</v>
      </c>
      <c r="H582" t="s">
        <v>2843</v>
      </c>
      <c r="I582">
        <v>2</v>
      </c>
      <c r="J582">
        <v>-11.613432440426715</v>
      </c>
      <c r="K582">
        <v>-42.171718189759716</v>
      </c>
      <c r="L582">
        <v>40.172297072540438</v>
      </c>
      <c r="M582">
        <v>57.761363718906857</v>
      </c>
      <c r="N582">
        <v>151.41878811967541</v>
      </c>
      <c r="O582">
        <v>48.695090775187893</v>
      </c>
      <c r="P582">
        <v>-22.013681658285037</v>
      </c>
      <c r="Q582">
        <v>-22.422560732600829</v>
      </c>
      <c r="R582">
        <v>25.957134405206311</v>
      </c>
      <c r="S582">
        <v>1</v>
      </c>
      <c r="T582">
        <v>3</v>
      </c>
      <c r="U582" t="s">
        <v>2818</v>
      </c>
      <c r="W582">
        <f t="shared" ref="W582:W645" si="391">W$3*J582</f>
        <v>-8.5268679762827468E-2</v>
      </c>
      <c r="X582">
        <f t="shared" ref="X582:X645" si="392">X$3*K582</f>
        <v>-0.21927540312111751</v>
      </c>
      <c r="Y582">
        <f t="shared" ref="Y582:Y645" si="393">Y$3*L582</f>
        <v>-0.13299344140000791</v>
      </c>
      <c r="Z582">
        <f t="shared" ref="Z582:Z645" si="394">Z$3*M582</f>
        <v>0.42018782389584125</v>
      </c>
      <c r="AA582">
        <f t="shared" ref="AA582:AA645" si="395">AA$3*N582</f>
        <v>1.6593819257225275</v>
      </c>
      <c r="AB582">
        <f t="shared" ref="AB582:AB645" si="396">AB$3*O582</f>
        <v>0.222592537028351</v>
      </c>
      <c r="AC582">
        <f t="shared" ref="AC582:AC645" si="397">AC$3*P582</f>
        <v>-0.15242674717787899</v>
      </c>
      <c r="AD582">
        <f t="shared" ref="AD582:AD645" si="398">AD$3*Q582</f>
        <v>-0.14484805481342802</v>
      </c>
      <c r="AE582">
        <f t="shared" ref="AE582:AE645" si="399">AE$3*R582</f>
        <v>0.184715495640593</v>
      </c>
      <c r="AF582">
        <f t="shared" ref="AF582:AF645" si="400">AF$3</f>
        <v>-0.5239687488631376</v>
      </c>
      <c r="AH582">
        <f t="shared" ref="AH582:AH645" si="401">SUM(W582:AF582)</f>
        <v>1.2280967071489153</v>
      </c>
      <c r="AI582">
        <f t="shared" ref="AI582:AI645" si="402">EXP(AH582)</f>
        <v>3.4147241273842979</v>
      </c>
      <c r="AJ582">
        <f t="shared" ref="AJ582:AJ645" si="403">AI582/(1+AI582)</f>
        <v>0.77348527990751359</v>
      </c>
      <c r="AK582">
        <f t="shared" ref="AK582:AK645" si="404">IF(S582=1,AJ582,1-AJ582)</f>
        <v>0.77348527990751359</v>
      </c>
      <c r="AL582">
        <f t="shared" ref="AL582:AL645" si="405">LN(AK582)</f>
        <v>-0.25684863965105059</v>
      </c>
      <c r="AN582">
        <f>VLOOKUP(J582,counts!$W$8:$Z$13,4,FALSE)</f>
        <v>52</v>
      </c>
      <c r="AO582">
        <f>VLOOKUP(K582,counts!$W$17:$Z$23,4,FALSE)</f>
        <v>48</v>
      </c>
      <c r="AP582">
        <f>VLOOKUP(L582,counts!$W$27:$Z$33,4,FALSE)</f>
        <v>50</v>
      </c>
      <c r="AQ582">
        <f>VLOOKUP(M582,counts!$W$38:$Z$49,4,FALSE)</f>
        <v>66</v>
      </c>
      <c r="AR582">
        <f>VLOOKUP(N582,counts!$W$53:$Z$54,4,FALSE)</f>
        <v>102</v>
      </c>
      <c r="AS582">
        <f>VLOOKUP(O582,counts!$W$58:$Z$62,4,FALSE)</f>
        <v>61</v>
      </c>
      <c r="AT582">
        <f>VLOOKUP(P582,counts!$W$66:$Z$69,4,FALSE)</f>
        <v>50</v>
      </c>
      <c r="AU582">
        <f>VLOOKUP(Q582,counts!$W$73:$Z$75,4,FALSE)</f>
        <v>50</v>
      </c>
      <c r="AV582">
        <f>VLOOKUP(R582,counts!$W$79:$Z$81,4,FALSE)</f>
        <v>59</v>
      </c>
      <c r="AW582">
        <f t="shared" ref="AW582:AW645" si="406">SUM(AN582:AV582)</f>
        <v>538</v>
      </c>
      <c r="AX582">
        <f t="shared" ref="AX582:AX645" si="407">S582</f>
        <v>1</v>
      </c>
      <c r="AY582">
        <f t="shared" ref="AY582:AY645" si="408">T582</f>
        <v>3</v>
      </c>
      <c r="AZ582" t="str">
        <f t="shared" ref="AZ582:AZ645" si="409">U582</f>
        <v>Train</v>
      </c>
      <c r="BA582" t="str">
        <f t="shared" ref="BA582:BA645" si="410">A582</f>
        <v>18-30</v>
      </c>
      <c r="BB582" t="str">
        <f t="shared" ref="BB582:BB645" si="411">B582</f>
        <v>Blank</v>
      </c>
      <c r="BC582" t="str">
        <f t="shared" ref="BC582:BC645" si="412">C582</f>
        <v>21-30</v>
      </c>
      <c r="BD582" t="str">
        <f t="shared" ref="BD582:BD645" si="413">D582</f>
        <v>NY</v>
      </c>
      <c r="BE582" t="str">
        <f t="shared" ref="BE582:BE645" si="414">E582</f>
        <v>female</v>
      </c>
      <c r="BF582">
        <f t="shared" ref="BF582:BF645" si="415">F582</f>
        <v>1</v>
      </c>
      <c r="BG582">
        <f t="shared" ref="BG582:BG645" si="416">G582</f>
        <v>0</v>
      </c>
      <c r="BH582" t="str">
        <f t="shared" ref="BH582:BH645" si="417">H582</f>
        <v>S, blank</v>
      </c>
      <c r="BI582">
        <f t="shared" ref="BI582:BI645" si="418">I582</f>
        <v>2</v>
      </c>
      <c r="BK582">
        <f t="shared" ref="BK582:BK645" si="419">BK$3*J582</f>
        <v>-8.7462856143731463E-2</v>
      </c>
      <c r="BL582">
        <f t="shared" si="383"/>
        <v>-0.2148129459049134</v>
      </c>
      <c r="BM582">
        <f t="shared" si="384"/>
        <v>0</v>
      </c>
      <c r="BN582">
        <f t="shared" si="385"/>
        <v>0.41074665915035424</v>
      </c>
      <c r="BO582">
        <f t="shared" si="386"/>
        <v>1.608400077660413</v>
      </c>
      <c r="BP582">
        <f t="shared" si="387"/>
        <v>0.21104029039891525</v>
      </c>
      <c r="BQ582">
        <f t="shared" si="388"/>
        <v>-0.12308910231949276</v>
      </c>
      <c r="BR582">
        <f t="shared" si="389"/>
        <v>-0.13196937436222192</v>
      </c>
      <c r="BS582">
        <f t="shared" si="390"/>
        <v>0.1296081776499752</v>
      </c>
      <c r="BT582">
        <f t="shared" ref="BT582:BT645" si="420">BT$3</f>
        <v>-0.52064632557427459</v>
      </c>
      <c r="BV582">
        <f t="shared" ref="BV582:BV645" si="421">SUM(BK582:BT582)</f>
        <v>1.2818146005550237</v>
      </c>
      <c r="BW582">
        <f t="shared" ref="BW582:BW645" si="422">EXP(BV582)</f>
        <v>3.6031721150578417</v>
      </c>
      <c r="BX582">
        <f t="shared" ref="BX582:BX645" si="423">BW582/(1+BW582)</f>
        <v>0.78275850326586494</v>
      </c>
      <c r="BY582">
        <f t="shared" ref="BY582:BY645" si="424">IF(S582=1,BX582,1-BX582)</f>
        <v>0.78275850326586494</v>
      </c>
      <c r="BZ582">
        <f t="shared" ref="BZ582:BZ645" si="425">LN(BY582)</f>
        <v>-0.24493105551189995</v>
      </c>
    </row>
    <row r="583" spans="1:78" x14ac:dyDescent="0.3">
      <c r="A583" t="s">
        <v>2820</v>
      </c>
      <c r="B583" t="s">
        <v>2838</v>
      </c>
      <c r="C583" t="s">
        <v>2849</v>
      </c>
      <c r="D583" t="s">
        <v>2838</v>
      </c>
      <c r="E583" t="s">
        <v>20</v>
      </c>
      <c r="F583">
        <v>0</v>
      </c>
      <c r="G583">
        <v>0</v>
      </c>
      <c r="H583" t="s">
        <v>2843</v>
      </c>
      <c r="I583">
        <v>2</v>
      </c>
      <c r="J583">
        <v>-11.613432440426715</v>
      </c>
      <c r="K583">
        <v>-42.171718189759716</v>
      </c>
      <c r="L583">
        <v>40.172297072540438</v>
      </c>
      <c r="M583">
        <v>-33.757758935166962</v>
      </c>
      <c r="N583">
        <v>-108.67008854708662</v>
      </c>
      <c r="O583">
        <v>-14.754319664473872</v>
      </c>
      <c r="P583">
        <v>-22.013681658285037</v>
      </c>
      <c r="Q583">
        <v>-22.422560732600829</v>
      </c>
      <c r="R583">
        <v>25.957134405206311</v>
      </c>
      <c r="S583">
        <v>0</v>
      </c>
      <c r="T583">
        <v>3</v>
      </c>
      <c r="U583" t="s">
        <v>2818</v>
      </c>
      <c r="W583">
        <f t="shared" si="391"/>
        <v>-8.5268679762827468E-2</v>
      </c>
      <c r="X583">
        <f t="shared" si="392"/>
        <v>-0.21927540312111751</v>
      </c>
      <c r="Y583">
        <f t="shared" si="393"/>
        <v>-0.13299344140000791</v>
      </c>
      <c r="Z583">
        <f t="shared" si="394"/>
        <v>-0.24557244416175711</v>
      </c>
      <c r="AA583">
        <f t="shared" si="395"/>
        <v>-1.1909036060913412</v>
      </c>
      <c r="AB583">
        <f t="shared" si="396"/>
        <v>-6.7444200102322438E-2</v>
      </c>
      <c r="AC583">
        <f t="shared" si="397"/>
        <v>-0.15242674717787899</v>
      </c>
      <c r="AD583">
        <f t="shared" si="398"/>
        <v>-0.14484805481342802</v>
      </c>
      <c r="AE583">
        <f t="shared" si="399"/>
        <v>0.184715495640593</v>
      </c>
      <c r="AF583">
        <f t="shared" si="400"/>
        <v>-0.5239687488631376</v>
      </c>
      <c r="AH583">
        <f t="shared" si="401"/>
        <v>-2.5779858298532252</v>
      </c>
      <c r="AI583">
        <f t="shared" si="402"/>
        <v>7.592677956596959E-2</v>
      </c>
      <c r="AJ583">
        <f t="shared" si="403"/>
        <v>7.0568723641769165E-2</v>
      </c>
      <c r="AK583">
        <f t="shared" si="404"/>
        <v>0.92943127635823086</v>
      </c>
      <c r="AL583">
        <f t="shared" si="405"/>
        <v>-7.3182410693661215E-2</v>
      </c>
      <c r="AN583">
        <f>VLOOKUP(J583,counts!$W$8:$Z$13,4,FALSE)</f>
        <v>52</v>
      </c>
      <c r="AO583">
        <f>VLOOKUP(K583,counts!$W$17:$Z$23,4,FALSE)</f>
        <v>48</v>
      </c>
      <c r="AP583">
        <f>VLOOKUP(L583,counts!$W$27:$Z$33,4,FALSE)</f>
        <v>50</v>
      </c>
      <c r="AQ583">
        <f>VLOOKUP(M583,counts!$W$38:$Z$49,4,FALSE)</f>
        <v>47</v>
      </c>
      <c r="AR583">
        <f>VLOOKUP(N583,counts!$W$53:$Z$54,4,FALSE)</f>
        <v>20</v>
      </c>
      <c r="AS583">
        <f>VLOOKUP(O583,counts!$W$58:$Z$62,4,FALSE)</f>
        <v>52</v>
      </c>
      <c r="AT583">
        <f>VLOOKUP(P583,counts!$W$66:$Z$69,4,FALSE)</f>
        <v>50</v>
      </c>
      <c r="AU583">
        <f>VLOOKUP(Q583,counts!$W$73:$Z$75,4,FALSE)</f>
        <v>50</v>
      </c>
      <c r="AV583">
        <f>VLOOKUP(R583,counts!$W$79:$Z$81,4,FALSE)</f>
        <v>59</v>
      </c>
      <c r="AW583">
        <f t="shared" si="406"/>
        <v>428</v>
      </c>
      <c r="AX583">
        <f t="shared" si="407"/>
        <v>0</v>
      </c>
      <c r="AY583">
        <f t="shared" si="408"/>
        <v>3</v>
      </c>
      <c r="AZ583" t="str">
        <f t="shared" si="409"/>
        <v>Train</v>
      </c>
      <c r="BA583" t="str">
        <f t="shared" si="410"/>
        <v>18-30</v>
      </c>
      <c r="BB583" t="str">
        <f t="shared" si="411"/>
        <v>Blank</v>
      </c>
      <c r="BC583" t="str">
        <f t="shared" si="412"/>
        <v>21-30</v>
      </c>
      <c r="BD583" t="str">
        <f t="shared" si="413"/>
        <v>Blank</v>
      </c>
      <c r="BE583" t="str">
        <f t="shared" si="414"/>
        <v>male</v>
      </c>
      <c r="BF583">
        <f t="shared" si="415"/>
        <v>0</v>
      </c>
      <c r="BG583">
        <f t="shared" si="416"/>
        <v>0</v>
      </c>
      <c r="BH583" t="str">
        <f t="shared" si="417"/>
        <v>S, blank</v>
      </c>
      <c r="BI583">
        <f t="shared" si="418"/>
        <v>2</v>
      </c>
      <c r="BK583">
        <f t="shared" si="419"/>
        <v>-8.7462856143731463E-2</v>
      </c>
      <c r="BL583">
        <f t="shared" si="383"/>
        <v>-0.2148129459049134</v>
      </c>
      <c r="BM583">
        <f t="shared" si="384"/>
        <v>0</v>
      </c>
      <c r="BN583">
        <f t="shared" si="385"/>
        <v>-0.24005469764357676</v>
      </c>
      <c r="BO583">
        <f t="shared" si="386"/>
        <v>-1.1543150029727813</v>
      </c>
      <c r="BP583">
        <f t="shared" si="387"/>
        <v>-6.3943938845999151E-2</v>
      </c>
      <c r="BQ583">
        <f t="shared" si="388"/>
        <v>-0.12308910231949276</v>
      </c>
      <c r="BR583">
        <f t="shared" si="389"/>
        <v>-0.13196937436222192</v>
      </c>
      <c r="BS583">
        <f t="shared" si="390"/>
        <v>0.1296081776499752</v>
      </c>
      <c r="BT583">
        <f t="shared" si="420"/>
        <v>-0.52064632557427459</v>
      </c>
      <c r="BV583">
        <f t="shared" si="421"/>
        <v>-2.4066860661170164</v>
      </c>
      <c r="BW583">
        <f t="shared" si="422"/>
        <v>9.0113430248252288E-2</v>
      </c>
      <c r="BX583">
        <f t="shared" si="423"/>
        <v>8.2664269375830643E-2</v>
      </c>
      <c r="BY583">
        <f t="shared" si="424"/>
        <v>0.9173357306241694</v>
      </c>
      <c r="BZ583">
        <f t="shared" si="425"/>
        <v>-8.6281755274661129E-2</v>
      </c>
    </row>
    <row r="584" spans="1:78" x14ac:dyDescent="0.3">
      <c r="A584" t="s">
        <v>2821</v>
      </c>
      <c r="B584" t="s">
        <v>2823</v>
      </c>
      <c r="C584" t="s">
        <v>2810</v>
      </c>
      <c r="D584" t="s">
        <v>2830</v>
      </c>
      <c r="E584" t="s">
        <v>15</v>
      </c>
      <c r="F584">
        <v>2</v>
      </c>
      <c r="G584">
        <v>1</v>
      </c>
      <c r="H584" t="s">
        <v>2843</v>
      </c>
      <c r="I584">
        <v>2</v>
      </c>
      <c r="J584">
        <v>-3.7643689058441341</v>
      </c>
      <c r="K584">
        <v>123.30204897661667</v>
      </c>
      <c r="L584">
        <v>22.971838090238197</v>
      </c>
      <c r="M584">
        <v>123.30204897661667</v>
      </c>
      <c r="N584">
        <v>151.41878811967541</v>
      </c>
      <c r="O584">
        <v>47.533478806865013</v>
      </c>
      <c r="P584">
        <v>79.365382998232107</v>
      </c>
      <c r="Q584">
        <v>-22.422560732600829</v>
      </c>
      <c r="R584">
        <v>25.957134405206311</v>
      </c>
      <c r="S584">
        <v>1</v>
      </c>
      <c r="T584">
        <v>3</v>
      </c>
      <c r="U584" t="s">
        <v>2818</v>
      </c>
      <c r="W584">
        <f t="shared" si="391"/>
        <v>-2.7638923151110589E-2</v>
      </c>
      <c r="X584">
        <f t="shared" si="392"/>
        <v>0.64111939602149381</v>
      </c>
      <c r="Y584">
        <f t="shared" si="393"/>
        <v>-7.6050015197982379E-2</v>
      </c>
      <c r="Z584">
        <f t="shared" si="394"/>
        <v>0.89696669721155109</v>
      </c>
      <c r="AA584">
        <f t="shared" si="395"/>
        <v>1.6593819257225275</v>
      </c>
      <c r="AB584">
        <f t="shared" si="396"/>
        <v>0.21728263512745474</v>
      </c>
      <c r="AC584">
        <f t="shared" si="397"/>
        <v>0.54954038841540609</v>
      </c>
      <c r="AD584">
        <f t="shared" si="398"/>
        <v>-0.14484805481342802</v>
      </c>
      <c r="AE584">
        <f t="shared" si="399"/>
        <v>0.184715495640593</v>
      </c>
      <c r="AF584">
        <f t="shared" si="400"/>
        <v>-0.5239687488631376</v>
      </c>
      <c r="AH584">
        <f t="shared" si="401"/>
        <v>3.3765007961133673</v>
      </c>
      <c r="AI584">
        <f t="shared" si="402"/>
        <v>29.268176401448066</v>
      </c>
      <c r="AJ584">
        <f t="shared" si="403"/>
        <v>0.96696200039483848</v>
      </c>
      <c r="AK584">
        <f t="shared" si="404"/>
        <v>0.96696200039483848</v>
      </c>
      <c r="AL584">
        <f t="shared" si="405"/>
        <v>-3.3596080686862012E-2</v>
      </c>
      <c r="AN584">
        <f>VLOOKUP(J584,counts!$W$8:$Z$13,4,FALSE)</f>
        <v>53</v>
      </c>
      <c r="AO584">
        <f>VLOOKUP(K584,counts!$W$17:$Z$23,4,FALSE)</f>
        <v>73</v>
      </c>
      <c r="AP584">
        <f>VLOOKUP(L584,counts!$W$27:$Z$33,4,FALSE)</f>
        <v>52</v>
      </c>
      <c r="AQ584">
        <f>VLOOKUP(M584,counts!$W$38:$Z$49,4,FALSE)</f>
        <v>80</v>
      </c>
      <c r="AR584">
        <f>VLOOKUP(N584,counts!$W$53:$Z$54,4,FALSE)</f>
        <v>102</v>
      </c>
      <c r="AS584">
        <f>VLOOKUP(O584,counts!$W$58:$Z$62,4,FALSE)</f>
        <v>60</v>
      </c>
      <c r="AT584">
        <f>VLOOKUP(P584,counts!$W$66:$Z$69,4,FALSE)</f>
        <v>70</v>
      </c>
      <c r="AU584">
        <f>VLOOKUP(Q584,counts!$W$73:$Z$75,4,FALSE)</f>
        <v>50</v>
      </c>
      <c r="AV584">
        <f>VLOOKUP(R584,counts!$W$79:$Z$81,4,FALSE)</f>
        <v>59</v>
      </c>
      <c r="AW584">
        <f t="shared" si="406"/>
        <v>599</v>
      </c>
      <c r="AX584">
        <f t="shared" si="407"/>
        <v>1</v>
      </c>
      <c r="AY584">
        <f t="shared" si="408"/>
        <v>3</v>
      </c>
      <c r="AZ584" t="str">
        <f t="shared" si="409"/>
        <v>Train</v>
      </c>
      <c r="BA584" t="str">
        <f t="shared" si="410"/>
        <v>0-17</v>
      </c>
      <c r="BB584" t="str">
        <f t="shared" si="411"/>
        <v>F, G, T</v>
      </c>
      <c r="BC584" t="str">
        <f t="shared" si="412"/>
        <v>31-40</v>
      </c>
      <c r="BD584" t="str">
        <f t="shared" si="413"/>
        <v>MI</v>
      </c>
      <c r="BE584" t="str">
        <f t="shared" si="414"/>
        <v>female</v>
      </c>
      <c r="BF584">
        <f t="shared" si="415"/>
        <v>2</v>
      </c>
      <c r="BG584">
        <f t="shared" si="416"/>
        <v>1</v>
      </c>
      <c r="BH584" t="str">
        <f t="shared" si="417"/>
        <v>S, blank</v>
      </c>
      <c r="BI584">
        <f t="shared" si="418"/>
        <v>2</v>
      </c>
      <c r="BK584">
        <f t="shared" si="419"/>
        <v>-2.8350141766673408E-2</v>
      </c>
      <c r="BL584">
        <f t="shared" si="383"/>
        <v>0.62807202347308144</v>
      </c>
      <c r="BM584">
        <f t="shared" si="384"/>
        <v>0</v>
      </c>
      <c r="BN584">
        <f t="shared" si="385"/>
        <v>0.87681282820822459</v>
      </c>
      <c r="BO584">
        <f t="shared" si="386"/>
        <v>1.608400077660413</v>
      </c>
      <c r="BP584">
        <f t="shared" si="387"/>
        <v>0.20600596510609481</v>
      </c>
      <c r="BQ584">
        <f t="shared" si="388"/>
        <v>0.44377010170938269</v>
      </c>
      <c r="BR584">
        <f t="shared" si="389"/>
        <v>-0.13196937436222192</v>
      </c>
      <c r="BS584">
        <f t="shared" si="390"/>
        <v>0.1296081776499752</v>
      </c>
      <c r="BT584">
        <f t="shared" si="420"/>
        <v>-0.52064632557427459</v>
      </c>
      <c r="BV584">
        <f t="shared" si="421"/>
        <v>3.2117033321040021</v>
      </c>
      <c r="BW584">
        <f t="shared" si="422"/>
        <v>24.821329204360239</v>
      </c>
      <c r="BX584">
        <f t="shared" si="423"/>
        <v>0.961272326761895</v>
      </c>
      <c r="BY584">
        <f t="shared" si="424"/>
        <v>0.961272326761895</v>
      </c>
      <c r="BZ584">
        <f t="shared" si="425"/>
        <v>-3.949753163161035E-2</v>
      </c>
    </row>
    <row r="585" spans="1:78" x14ac:dyDescent="0.3">
      <c r="A585" t="s">
        <v>2821</v>
      </c>
      <c r="B585" t="s">
        <v>2823</v>
      </c>
      <c r="C585" t="s">
        <v>2810</v>
      </c>
      <c r="D585" t="s">
        <v>2830</v>
      </c>
      <c r="E585" t="s">
        <v>15</v>
      </c>
      <c r="F585">
        <v>2</v>
      </c>
      <c r="G585">
        <v>1</v>
      </c>
      <c r="H585" t="s">
        <v>2843</v>
      </c>
      <c r="I585">
        <v>2</v>
      </c>
      <c r="J585">
        <v>-3.7643689058441341</v>
      </c>
      <c r="K585">
        <v>123.30204897661667</v>
      </c>
      <c r="L585">
        <v>22.971838090238197</v>
      </c>
      <c r="M585">
        <v>123.30204897661667</v>
      </c>
      <c r="N585">
        <v>151.41878811967541</v>
      </c>
      <c r="O585">
        <v>47.533478806865013</v>
      </c>
      <c r="P585">
        <v>79.365382998232107</v>
      </c>
      <c r="Q585">
        <v>-22.422560732600829</v>
      </c>
      <c r="R585">
        <v>25.957134405206311</v>
      </c>
      <c r="S585">
        <v>1</v>
      </c>
      <c r="T585">
        <v>3</v>
      </c>
      <c r="U585" t="s">
        <v>2818</v>
      </c>
      <c r="W585">
        <f t="shared" si="391"/>
        <v>-2.7638923151110589E-2</v>
      </c>
      <c r="X585">
        <f t="shared" si="392"/>
        <v>0.64111939602149381</v>
      </c>
      <c r="Y585">
        <f t="shared" si="393"/>
        <v>-7.6050015197982379E-2</v>
      </c>
      <c r="Z585">
        <f t="shared" si="394"/>
        <v>0.89696669721155109</v>
      </c>
      <c r="AA585">
        <f t="shared" si="395"/>
        <v>1.6593819257225275</v>
      </c>
      <c r="AB585">
        <f t="shared" si="396"/>
        <v>0.21728263512745474</v>
      </c>
      <c r="AC585">
        <f t="shared" si="397"/>
        <v>0.54954038841540609</v>
      </c>
      <c r="AD585">
        <f t="shared" si="398"/>
        <v>-0.14484805481342802</v>
      </c>
      <c r="AE585">
        <f t="shared" si="399"/>
        <v>0.184715495640593</v>
      </c>
      <c r="AF585">
        <f t="shared" si="400"/>
        <v>-0.5239687488631376</v>
      </c>
      <c r="AH585">
        <f t="shared" si="401"/>
        <v>3.3765007961133673</v>
      </c>
      <c r="AI585">
        <f t="shared" si="402"/>
        <v>29.268176401448066</v>
      </c>
      <c r="AJ585">
        <f t="shared" si="403"/>
        <v>0.96696200039483848</v>
      </c>
      <c r="AK585">
        <f t="shared" si="404"/>
        <v>0.96696200039483848</v>
      </c>
      <c r="AL585">
        <f t="shared" si="405"/>
        <v>-3.3596080686862012E-2</v>
      </c>
      <c r="AN585">
        <f>VLOOKUP(J585,counts!$W$8:$Z$13,4,FALSE)</f>
        <v>53</v>
      </c>
      <c r="AO585">
        <f>VLOOKUP(K585,counts!$W$17:$Z$23,4,FALSE)</f>
        <v>73</v>
      </c>
      <c r="AP585">
        <f>VLOOKUP(L585,counts!$W$27:$Z$33,4,FALSE)</f>
        <v>52</v>
      </c>
      <c r="AQ585">
        <f>VLOOKUP(M585,counts!$W$38:$Z$49,4,FALSE)</f>
        <v>80</v>
      </c>
      <c r="AR585">
        <f>VLOOKUP(N585,counts!$W$53:$Z$54,4,FALSE)</f>
        <v>102</v>
      </c>
      <c r="AS585">
        <f>VLOOKUP(O585,counts!$W$58:$Z$62,4,FALSE)</f>
        <v>60</v>
      </c>
      <c r="AT585">
        <f>VLOOKUP(P585,counts!$W$66:$Z$69,4,FALSE)</f>
        <v>70</v>
      </c>
      <c r="AU585">
        <f>VLOOKUP(Q585,counts!$W$73:$Z$75,4,FALSE)</f>
        <v>50</v>
      </c>
      <c r="AV585">
        <f>VLOOKUP(R585,counts!$W$79:$Z$81,4,FALSE)</f>
        <v>59</v>
      </c>
      <c r="AW585">
        <f t="shared" si="406"/>
        <v>599</v>
      </c>
      <c r="AX585">
        <f t="shared" si="407"/>
        <v>1</v>
      </c>
      <c r="AY585">
        <f t="shared" si="408"/>
        <v>3</v>
      </c>
      <c r="AZ585" t="str">
        <f t="shared" si="409"/>
        <v>Train</v>
      </c>
      <c r="BA585" t="str">
        <f t="shared" si="410"/>
        <v>0-17</v>
      </c>
      <c r="BB585" t="str">
        <f t="shared" si="411"/>
        <v>F, G, T</v>
      </c>
      <c r="BC585" t="str">
        <f t="shared" si="412"/>
        <v>31-40</v>
      </c>
      <c r="BD585" t="str">
        <f t="shared" si="413"/>
        <v>MI</v>
      </c>
      <c r="BE585" t="str">
        <f t="shared" si="414"/>
        <v>female</v>
      </c>
      <c r="BF585">
        <f t="shared" si="415"/>
        <v>2</v>
      </c>
      <c r="BG585">
        <f t="shared" si="416"/>
        <v>1</v>
      </c>
      <c r="BH585" t="str">
        <f t="shared" si="417"/>
        <v>S, blank</v>
      </c>
      <c r="BI585">
        <f t="shared" si="418"/>
        <v>2</v>
      </c>
      <c r="BK585">
        <f t="shared" si="419"/>
        <v>-2.8350141766673408E-2</v>
      </c>
      <c r="BL585">
        <f t="shared" si="383"/>
        <v>0.62807202347308144</v>
      </c>
      <c r="BM585">
        <f t="shared" si="384"/>
        <v>0</v>
      </c>
      <c r="BN585">
        <f t="shared" si="385"/>
        <v>0.87681282820822459</v>
      </c>
      <c r="BO585">
        <f t="shared" si="386"/>
        <v>1.608400077660413</v>
      </c>
      <c r="BP585">
        <f t="shared" si="387"/>
        <v>0.20600596510609481</v>
      </c>
      <c r="BQ585">
        <f t="shared" si="388"/>
        <v>0.44377010170938269</v>
      </c>
      <c r="BR585">
        <f t="shared" si="389"/>
        <v>-0.13196937436222192</v>
      </c>
      <c r="BS585">
        <f t="shared" si="390"/>
        <v>0.1296081776499752</v>
      </c>
      <c r="BT585">
        <f t="shared" si="420"/>
        <v>-0.52064632557427459</v>
      </c>
      <c r="BV585">
        <f t="shared" si="421"/>
        <v>3.2117033321040021</v>
      </c>
      <c r="BW585">
        <f t="shared" si="422"/>
        <v>24.821329204360239</v>
      </c>
      <c r="BX585">
        <f t="shared" si="423"/>
        <v>0.961272326761895</v>
      </c>
      <c r="BY585">
        <f t="shared" si="424"/>
        <v>0.961272326761895</v>
      </c>
      <c r="BZ585">
        <f t="shared" si="425"/>
        <v>-3.949753163161035E-2</v>
      </c>
    </row>
    <row r="586" spans="1:78" x14ac:dyDescent="0.3">
      <c r="A586" t="s">
        <v>2820</v>
      </c>
      <c r="B586" t="s">
        <v>2838</v>
      </c>
      <c r="C586" t="s">
        <v>2850</v>
      </c>
      <c r="D586" t="s">
        <v>2830</v>
      </c>
      <c r="E586" t="s">
        <v>20</v>
      </c>
      <c r="F586">
        <v>0</v>
      </c>
      <c r="G586">
        <v>0</v>
      </c>
      <c r="H586" t="s">
        <v>2843</v>
      </c>
      <c r="I586">
        <v>2</v>
      </c>
      <c r="J586">
        <v>-11.613432440426715</v>
      </c>
      <c r="K586">
        <v>-42.171718189759716</v>
      </c>
      <c r="L586">
        <v>-9.6115457513775127</v>
      </c>
      <c r="M586">
        <v>123.30204897661667</v>
      </c>
      <c r="N586">
        <v>-108.67008854708662</v>
      </c>
      <c r="O586">
        <v>-14.754319664473872</v>
      </c>
      <c r="P586">
        <v>-22.013681658285037</v>
      </c>
      <c r="Q586">
        <v>-22.422560732600829</v>
      </c>
      <c r="R586">
        <v>25.957134405206311</v>
      </c>
      <c r="S586">
        <v>0</v>
      </c>
      <c r="T586">
        <v>3</v>
      </c>
      <c r="U586" t="s">
        <v>2818</v>
      </c>
      <c r="W586">
        <f t="shared" si="391"/>
        <v>-8.5268679762827468E-2</v>
      </c>
      <c r="X586">
        <f t="shared" si="392"/>
        <v>-0.21927540312111751</v>
      </c>
      <c r="Y586">
        <f t="shared" si="393"/>
        <v>3.1819752411496448E-2</v>
      </c>
      <c r="Z586">
        <f t="shared" si="394"/>
        <v>0.89696669721155109</v>
      </c>
      <c r="AA586">
        <f t="shared" si="395"/>
        <v>-1.1909036060913412</v>
      </c>
      <c r="AB586">
        <f t="shared" si="396"/>
        <v>-6.7444200102322438E-2</v>
      </c>
      <c r="AC586">
        <f t="shared" si="397"/>
        <v>-0.15242674717787899</v>
      </c>
      <c r="AD586">
        <f t="shared" si="398"/>
        <v>-0.14484805481342802</v>
      </c>
      <c r="AE586">
        <f t="shared" si="399"/>
        <v>0.184715495640593</v>
      </c>
      <c r="AF586">
        <f t="shared" si="400"/>
        <v>-0.5239687488631376</v>
      </c>
      <c r="AH586">
        <f t="shared" si="401"/>
        <v>-1.2706334946684126</v>
      </c>
      <c r="AI586">
        <f t="shared" si="402"/>
        <v>0.28065377278240466</v>
      </c>
      <c r="AJ586">
        <f t="shared" si="403"/>
        <v>0.2191488275341148</v>
      </c>
      <c r="AK586">
        <f t="shared" si="404"/>
        <v>0.7808511724658852</v>
      </c>
      <c r="AL586">
        <f t="shared" si="405"/>
        <v>-0.2473707075242956</v>
      </c>
      <c r="AN586">
        <f>VLOOKUP(J586,counts!$W$8:$Z$13,4,FALSE)</f>
        <v>52</v>
      </c>
      <c r="AO586">
        <f>VLOOKUP(K586,counts!$W$17:$Z$23,4,FALSE)</f>
        <v>48</v>
      </c>
      <c r="AP586">
        <f>VLOOKUP(L586,counts!$W$27:$Z$33,4,FALSE)</f>
        <v>55</v>
      </c>
      <c r="AQ586">
        <f>VLOOKUP(M586,counts!$W$38:$Z$49,4,FALSE)</f>
        <v>80</v>
      </c>
      <c r="AR586">
        <f>VLOOKUP(N586,counts!$W$53:$Z$54,4,FALSE)</f>
        <v>20</v>
      </c>
      <c r="AS586">
        <f>VLOOKUP(O586,counts!$W$58:$Z$62,4,FALSE)</f>
        <v>52</v>
      </c>
      <c r="AT586">
        <f>VLOOKUP(P586,counts!$W$66:$Z$69,4,FALSE)</f>
        <v>50</v>
      </c>
      <c r="AU586">
        <f>VLOOKUP(Q586,counts!$W$73:$Z$75,4,FALSE)</f>
        <v>50</v>
      </c>
      <c r="AV586">
        <f>VLOOKUP(R586,counts!$W$79:$Z$81,4,FALSE)</f>
        <v>59</v>
      </c>
      <c r="AW586">
        <f t="shared" si="406"/>
        <v>466</v>
      </c>
      <c r="AX586">
        <f t="shared" si="407"/>
        <v>0</v>
      </c>
      <c r="AY586">
        <f t="shared" si="408"/>
        <v>3</v>
      </c>
      <c r="AZ586" t="str">
        <f t="shared" si="409"/>
        <v>Train</v>
      </c>
      <c r="BA586" t="str">
        <f t="shared" si="410"/>
        <v>18-30</v>
      </c>
      <c r="BB586" t="str">
        <f t="shared" si="411"/>
        <v>Blank</v>
      </c>
      <c r="BC586" t="str">
        <f t="shared" si="412"/>
        <v>11-20</v>
      </c>
      <c r="BD586" t="str">
        <f t="shared" si="413"/>
        <v>MI</v>
      </c>
      <c r="BE586" t="str">
        <f t="shared" si="414"/>
        <v>male</v>
      </c>
      <c r="BF586">
        <f t="shared" si="415"/>
        <v>0</v>
      </c>
      <c r="BG586">
        <f t="shared" si="416"/>
        <v>0</v>
      </c>
      <c r="BH586" t="str">
        <f t="shared" si="417"/>
        <v>S, blank</v>
      </c>
      <c r="BI586">
        <f t="shared" si="418"/>
        <v>2</v>
      </c>
      <c r="BK586">
        <f t="shared" si="419"/>
        <v>-8.7462856143731463E-2</v>
      </c>
      <c r="BL586">
        <f t="shared" si="383"/>
        <v>-0.2148129459049134</v>
      </c>
      <c r="BM586">
        <f t="shared" si="384"/>
        <v>0</v>
      </c>
      <c r="BN586">
        <f t="shared" si="385"/>
        <v>0.87681282820822459</v>
      </c>
      <c r="BO586">
        <f t="shared" si="386"/>
        <v>-1.1543150029727813</v>
      </c>
      <c r="BP586">
        <f t="shared" si="387"/>
        <v>-6.3943938845999151E-2</v>
      </c>
      <c r="BQ586">
        <f t="shared" si="388"/>
        <v>-0.12308910231949276</v>
      </c>
      <c r="BR586">
        <f t="shared" si="389"/>
        <v>-0.13196937436222192</v>
      </c>
      <c r="BS586">
        <f t="shared" si="390"/>
        <v>0.1296081776499752</v>
      </c>
      <c r="BT586">
        <f t="shared" si="420"/>
        <v>-0.52064632557427459</v>
      </c>
      <c r="BV586">
        <f t="shared" si="421"/>
        <v>-1.2898185402652147</v>
      </c>
      <c r="BW586">
        <f t="shared" si="422"/>
        <v>0.2753207381853281</v>
      </c>
      <c r="BX586">
        <f t="shared" si="423"/>
        <v>0.21588352634889779</v>
      </c>
      <c r="BY586">
        <f t="shared" si="424"/>
        <v>0.78411647365110215</v>
      </c>
      <c r="BZ586">
        <f t="shared" si="425"/>
        <v>-0.2431977063356805</v>
      </c>
    </row>
    <row r="587" spans="1:78" x14ac:dyDescent="0.3">
      <c r="A587" t="s">
        <v>2820</v>
      </c>
      <c r="B587" t="s">
        <v>2838</v>
      </c>
      <c r="C587" t="s">
        <v>2850</v>
      </c>
      <c r="D587" t="s">
        <v>2832</v>
      </c>
      <c r="E587" t="s">
        <v>20</v>
      </c>
      <c r="F587">
        <v>0</v>
      </c>
      <c r="G587">
        <v>0</v>
      </c>
      <c r="H587" t="s">
        <v>2843</v>
      </c>
      <c r="I587">
        <v>2</v>
      </c>
      <c r="J587">
        <v>-11.613432440426715</v>
      </c>
      <c r="K587">
        <v>-42.171718189759716</v>
      </c>
      <c r="L587">
        <v>-9.6115457513775127</v>
      </c>
      <c r="M587">
        <v>45.286193221659182</v>
      </c>
      <c r="N587">
        <v>-108.67008854708662</v>
      </c>
      <c r="O587">
        <v>-14.754319664473872</v>
      </c>
      <c r="P587">
        <v>-22.013681658285037</v>
      </c>
      <c r="Q587">
        <v>-22.422560732600829</v>
      </c>
      <c r="R587">
        <v>25.957134405206311</v>
      </c>
      <c r="S587">
        <v>0</v>
      </c>
      <c r="T587">
        <v>3</v>
      </c>
      <c r="U587" t="s">
        <v>2818</v>
      </c>
      <c r="W587">
        <f t="shared" si="391"/>
        <v>-8.5268679762827468E-2</v>
      </c>
      <c r="X587">
        <f t="shared" si="392"/>
        <v>-0.21927540312111751</v>
      </c>
      <c r="Y587">
        <f t="shared" si="393"/>
        <v>3.1819752411496448E-2</v>
      </c>
      <c r="Z587">
        <f t="shared" si="394"/>
        <v>0.32943659493459909</v>
      </c>
      <c r="AA587">
        <f t="shared" si="395"/>
        <v>-1.1909036060913412</v>
      </c>
      <c r="AB587">
        <f t="shared" si="396"/>
        <v>-6.7444200102322438E-2</v>
      </c>
      <c r="AC587">
        <f t="shared" si="397"/>
        <v>-0.15242674717787899</v>
      </c>
      <c r="AD587">
        <f t="shared" si="398"/>
        <v>-0.14484805481342802</v>
      </c>
      <c r="AE587">
        <f t="shared" si="399"/>
        <v>0.184715495640593</v>
      </c>
      <c r="AF587">
        <f t="shared" si="400"/>
        <v>-0.5239687488631376</v>
      </c>
      <c r="AH587">
        <f t="shared" si="401"/>
        <v>-1.8381635969453649</v>
      </c>
      <c r="AI587">
        <f t="shared" si="402"/>
        <v>0.1591093468734075</v>
      </c>
      <c r="AJ587">
        <f t="shared" si="403"/>
        <v>0.13726862552061248</v>
      </c>
      <c r="AK587">
        <f t="shared" si="404"/>
        <v>0.86273137447938752</v>
      </c>
      <c r="AL587">
        <f t="shared" si="405"/>
        <v>-0.14765190578601714</v>
      </c>
      <c r="AN587">
        <f>VLOOKUP(J587,counts!$W$8:$Z$13,4,FALSE)</f>
        <v>52</v>
      </c>
      <c r="AO587">
        <f>VLOOKUP(K587,counts!$W$17:$Z$23,4,FALSE)</f>
        <v>48</v>
      </c>
      <c r="AP587">
        <f>VLOOKUP(L587,counts!$W$27:$Z$33,4,FALSE)</f>
        <v>55</v>
      </c>
      <c r="AQ587">
        <f>VLOOKUP(M587,counts!$W$38:$Z$49,4,FALSE)</f>
        <v>64</v>
      </c>
      <c r="AR587">
        <f>VLOOKUP(N587,counts!$W$53:$Z$54,4,FALSE)</f>
        <v>20</v>
      </c>
      <c r="AS587">
        <f>VLOOKUP(O587,counts!$W$58:$Z$62,4,FALSE)</f>
        <v>52</v>
      </c>
      <c r="AT587">
        <f>VLOOKUP(P587,counts!$W$66:$Z$69,4,FALSE)</f>
        <v>50</v>
      </c>
      <c r="AU587">
        <f>VLOOKUP(Q587,counts!$W$73:$Z$75,4,FALSE)</f>
        <v>50</v>
      </c>
      <c r="AV587">
        <f>VLOOKUP(R587,counts!$W$79:$Z$81,4,FALSE)</f>
        <v>59</v>
      </c>
      <c r="AW587">
        <f t="shared" si="406"/>
        <v>450</v>
      </c>
      <c r="AX587">
        <f t="shared" si="407"/>
        <v>0</v>
      </c>
      <c r="AY587">
        <f t="shared" si="408"/>
        <v>3</v>
      </c>
      <c r="AZ587" t="str">
        <f t="shared" si="409"/>
        <v>Train</v>
      </c>
      <c r="BA587" t="str">
        <f t="shared" si="410"/>
        <v>18-30</v>
      </c>
      <c r="BB587" t="str">
        <f t="shared" si="411"/>
        <v>Blank</v>
      </c>
      <c r="BC587" t="str">
        <f t="shared" si="412"/>
        <v>11-20</v>
      </c>
      <c r="BD587" t="str">
        <f t="shared" si="413"/>
        <v>NJ</v>
      </c>
      <c r="BE587" t="str">
        <f t="shared" si="414"/>
        <v>male</v>
      </c>
      <c r="BF587">
        <f t="shared" si="415"/>
        <v>0</v>
      </c>
      <c r="BG587">
        <f t="shared" si="416"/>
        <v>0</v>
      </c>
      <c r="BH587" t="str">
        <f t="shared" si="417"/>
        <v>S, blank</v>
      </c>
      <c r="BI587">
        <f t="shared" si="418"/>
        <v>2</v>
      </c>
      <c r="BK587">
        <f t="shared" si="419"/>
        <v>-8.7462856143731463E-2</v>
      </c>
      <c r="BL587">
        <f t="shared" si="383"/>
        <v>-0.2148129459049134</v>
      </c>
      <c r="BM587">
        <f t="shared" si="384"/>
        <v>0</v>
      </c>
      <c r="BN587">
        <f t="shared" si="385"/>
        <v>0.322034511891991</v>
      </c>
      <c r="BO587">
        <f t="shared" si="386"/>
        <v>-1.1543150029727813</v>
      </c>
      <c r="BP587">
        <f t="shared" si="387"/>
        <v>-6.3943938845999151E-2</v>
      </c>
      <c r="BQ587">
        <f t="shared" si="388"/>
        <v>-0.12308910231949276</v>
      </c>
      <c r="BR587">
        <f t="shared" si="389"/>
        <v>-0.13196937436222192</v>
      </c>
      <c r="BS587">
        <f t="shared" si="390"/>
        <v>0.1296081776499752</v>
      </c>
      <c r="BT587">
        <f t="shared" si="420"/>
        <v>-0.52064632557427459</v>
      </c>
      <c r="BV587">
        <f t="shared" si="421"/>
        <v>-1.8445968565814486</v>
      </c>
      <c r="BW587">
        <f t="shared" si="422"/>
        <v>0.15808904060095705</v>
      </c>
      <c r="BX587">
        <f t="shared" si="423"/>
        <v>0.13650853695923182</v>
      </c>
      <c r="BY587">
        <f t="shared" si="424"/>
        <v>0.86349146304076818</v>
      </c>
      <c r="BZ587">
        <f t="shared" si="425"/>
        <v>-0.1467712679054585</v>
      </c>
    </row>
    <row r="588" spans="1:78" x14ac:dyDescent="0.3">
      <c r="A588" t="s">
        <v>2821</v>
      </c>
      <c r="B588" t="s">
        <v>2838</v>
      </c>
      <c r="C588" t="s">
        <v>2849</v>
      </c>
      <c r="D588" t="s">
        <v>2827</v>
      </c>
      <c r="E588" t="s">
        <v>20</v>
      </c>
      <c r="F588">
        <v>0</v>
      </c>
      <c r="G588">
        <v>2</v>
      </c>
      <c r="H588" t="s">
        <v>2843</v>
      </c>
      <c r="I588">
        <v>2</v>
      </c>
      <c r="J588">
        <v>-3.7643689058441341</v>
      </c>
      <c r="K588">
        <v>-42.171718189759716</v>
      </c>
      <c r="L588">
        <v>40.172297072540438</v>
      </c>
      <c r="M588">
        <v>-68.390212241589438</v>
      </c>
      <c r="N588">
        <v>-108.67008854708662</v>
      </c>
      <c r="O588">
        <v>-14.754319664473872</v>
      </c>
      <c r="P588">
        <v>75.609641767585757</v>
      </c>
      <c r="Q588">
        <v>-22.422560732600829</v>
      </c>
      <c r="R588">
        <v>25.957134405206311</v>
      </c>
      <c r="S588">
        <v>1</v>
      </c>
      <c r="T588">
        <v>3</v>
      </c>
      <c r="U588" t="s">
        <v>2818</v>
      </c>
      <c r="W588">
        <f t="shared" si="391"/>
        <v>-2.7638923151110589E-2</v>
      </c>
      <c r="X588">
        <f t="shared" si="392"/>
        <v>-0.21927540312111751</v>
      </c>
      <c r="Y588">
        <f t="shared" si="393"/>
        <v>-0.13299344140000791</v>
      </c>
      <c r="Z588">
        <f t="shared" si="394"/>
        <v>-0.4975078946787726</v>
      </c>
      <c r="AA588">
        <f t="shared" si="395"/>
        <v>-1.1909036060913412</v>
      </c>
      <c r="AB588">
        <f t="shared" si="396"/>
        <v>-6.7444200102322438E-2</v>
      </c>
      <c r="AC588">
        <f t="shared" si="397"/>
        <v>0.5235349510734969</v>
      </c>
      <c r="AD588">
        <f t="shared" si="398"/>
        <v>-0.14484805481342802</v>
      </c>
      <c r="AE588">
        <f t="shared" si="399"/>
        <v>0.184715495640593</v>
      </c>
      <c r="AF588">
        <f t="shared" si="400"/>
        <v>-0.5239687488631376</v>
      </c>
      <c r="AH588">
        <f t="shared" si="401"/>
        <v>-2.0963298255071479</v>
      </c>
      <c r="AI588">
        <f t="shared" si="402"/>
        <v>0.1229066904774815</v>
      </c>
      <c r="AJ588">
        <f t="shared" si="403"/>
        <v>0.1094540548380019</v>
      </c>
      <c r="AK588">
        <f t="shared" si="404"/>
        <v>0.1094540548380019</v>
      </c>
      <c r="AL588">
        <f t="shared" si="405"/>
        <v>-2.2122504082988463</v>
      </c>
      <c r="AN588">
        <f>VLOOKUP(J588,counts!$W$8:$Z$13,4,FALSE)</f>
        <v>53</v>
      </c>
      <c r="AO588">
        <f>VLOOKUP(K588,counts!$W$17:$Z$23,4,FALSE)</f>
        <v>48</v>
      </c>
      <c r="AP588">
        <f>VLOOKUP(L588,counts!$W$27:$Z$33,4,FALSE)</f>
        <v>50</v>
      </c>
      <c r="AQ588">
        <f>VLOOKUP(M588,counts!$W$38:$Z$49,4,FALSE)</f>
        <v>40</v>
      </c>
      <c r="AR588">
        <f>VLOOKUP(N588,counts!$W$53:$Z$54,4,FALSE)</f>
        <v>20</v>
      </c>
      <c r="AS588">
        <f>VLOOKUP(O588,counts!$W$58:$Z$62,4,FALSE)</f>
        <v>52</v>
      </c>
      <c r="AT588">
        <f>VLOOKUP(P588,counts!$W$66:$Z$69,4,FALSE)</f>
        <v>69</v>
      </c>
      <c r="AU588">
        <f>VLOOKUP(Q588,counts!$W$73:$Z$75,4,FALSE)</f>
        <v>50</v>
      </c>
      <c r="AV588">
        <f>VLOOKUP(R588,counts!$W$79:$Z$81,4,FALSE)</f>
        <v>59</v>
      </c>
      <c r="AW588">
        <f t="shared" si="406"/>
        <v>441</v>
      </c>
      <c r="AX588">
        <f t="shared" si="407"/>
        <v>1</v>
      </c>
      <c r="AY588">
        <f t="shared" si="408"/>
        <v>3</v>
      </c>
      <c r="AZ588" t="str">
        <f t="shared" si="409"/>
        <v>Train</v>
      </c>
      <c r="BA588" t="str">
        <f t="shared" si="410"/>
        <v>0-17</v>
      </c>
      <c r="BB588" t="str">
        <f t="shared" si="411"/>
        <v>Blank</v>
      </c>
      <c r="BC588" t="str">
        <f t="shared" si="412"/>
        <v>21-30</v>
      </c>
      <c r="BD588" t="str">
        <f t="shared" si="413"/>
        <v>IL</v>
      </c>
      <c r="BE588" t="str">
        <f t="shared" si="414"/>
        <v>male</v>
      </c>
      <c r="BF588">
        <f t="shared" si="415"/>
        <v>0</v>
      </c>
      <c r="BG588">
        <f t="shared" si="416"/>
        <v>2</v>
      </c>
      <c r="BH588" t="str">
        <f t="shared" si="417"/>
        <v>S, blank</v>
      </c>
      <c r="BI588">
        <f t="shared" si="418"/>
        <v>2</v>
      </c>
      <c r="BK588">
        <f t="shared" si="419"/>
        <v>-2.8350141766673408E-2</v>
      </c>
      <c r="BL588">
        <f t="shared" si="383"/>
        <v>-0.2148129459049134</v>
      </c>
      <c r="BM588">
        <f t="shared" si="384"/>
        <v>0</v>
      </c>
      <c r="BN588">
        <f t="shared" si="385"/>
        <v>-0.48632943178974081</v>
      </c>
      <c r="BO588">
        <f t="shared" si="386"/>
        <v>-1.1543150029727813</v>
      </c>
      <c r="BP588">
        <f t="shared" si="387"/>
        <v>-6.3943938845999151E-2</v>
      </c>
      <c r="BQ588">
        <f t="shared" si="388"/>
        <v>0.42276994263555601</v>
      </c>
      <c r="BR588">
        <f t="shared" si="389"/>
        <v>-0.13196937436222192</v>
      </c>
      <c r="BS588">
        <f t="shared" si="390"/>
        <v>0.1296081776499752</v>
      </c>
      <c r="BT588">
        <f t="shared" si="420"/>
        <v>-0.52064632557427459</v>
      </c>
      <c r="BV588">
        <f t="shared" si="421"/>
        <v>-2.0479890409310735</v>
      </c>
      <c r="BW588">
        <f t="shared" si="422"/>
        <v>0.12899404468340006</v>
      </c>
      <c r="BX588">
        <f t="shared" si="423"/>
        <v>0.11425573526348708</v>
      </c>
      <c r="BY588">
        <f t="shared" si="424"/>
        <v>0.11425573526348708</v>
      </c>
      <c r="BZ588">
        <f t="shared" si="425"/>
        <v>-2.1693160512249876</v>
      </c>
    </row>
    <row r="589" spans="1:78" x14ac:dyDescent="0.3">
      <c r="A589" t="s">
        <v>2820</v>
      </c>
      <c r="B589" t="s">
        <v>2838</v>
      </c>
      <c r="C589" t="s">
        <v>2850</v>
      </c>
      <c r="D589" t="s">
        <v>2830</v>
      </c>
      <c r="E589" t="s">
        <v>20</v>
      </c>
      <c r="F589">
        <v>0</v>
      </c>
      <c r="G589">
        <v>0</v>
      </c>
      <c r="H589" t="s">
        <v>2843</v>
      </c>
      <c r="I589">
        <v>2</v>
      </c>
      <c r="J589">
        <v>-11.613432440426715</v>
      </c>
      <c r="K589">
        <v>-42.171718189759716</v>
      </c>
      <c r="L589">
        <v>-9.6115457513775127</v>
      </c>
      <c r="M589">
        <v>123.30204897661667</v>
      </c>
      <c r="N589">
        <v>-108.67008854708662</v>
      </c>
      <c r="O589">
        <v>-14.754319664473872</v>
      </c>
      <c r="P589">
        <v>-22.013681658285037</v>
      </c>
      <c r="Q589">
        <v>-22.422560732600829</v>
      </c>
      <c r="R589">
        <v>25.957134405206311</v>
      </c>
      <c r="S589">
        <v>0</v>
      </c>
      <c r="T589">
        <v>3</v>
      </c>
      <c r="U589" t="s">
        <v>2818</v>
      </c>
      <c r="W589">
        <f t="shared" si="391"/>
        <v>-8.5268679762827468E-2</v>
      </c>
      <c r="X589">
        <f t="shared" si="392"/>
        <v>-0.21927540312111751</v>
      </c>
      <c r="Y589">
        <f t="shared" si="393"/>
        <v>3.1819752411496448E-2</v>
      </c>
      <c r="Z589">
        <f t="shared" si="394"/>
        <v>0.89696669721155109</v>
      </c>
      <c r="AA589">
        <f t="shared" si="395"/>
        <v>-1.1909036060913412</v>
      </c>
      <c r="AB589">
        <f t="shared" si="396"/>
        <v>-6.7444200102322438E-2</v>
      </c>
      <c r="AC589">
        <f t="shared" si="397"/>
        <v>-0.15242674717787899</v>
      </c>
      <c r="AD589">
        <f t="shared" si="398"/>
        <v>-0.14484805481342802</v>
      </c>
      <c r="AE589">
        <f t="shared" si="399"/>
        <v>0.184715495640593</v>
      </c>
      <c r="AF589">
        <f t="shared" si="400"/>
        <v>-0.5239687488631376</v>
      </c>
      <c r="AH589">
        <f t="shared" si="401"/>
        <v>-1.2706334946684126</v>
      </c>
      <c r="AI589">
        <f t="shared" si="402"/>
        <v>0.28065377278240466</v>
      </c>
      <c r="AJ589">
        <f t="shared" si="403"/>
        <v>0.2191488275341148</v>
      </c>
      <c r="AK589">
        <f t="shared" si="404"/>
        <v>0.7808511724658852</v>
      </c>
      <c r="AL589">
        <f t="shared" si="405"/>
        <v>-0.2473707075242956</v>
      </c>
      <c r="AN589">
        <f>VLOOKUP(J589,counts!$W$8:$Z$13,4,FALSE)</f>
        <v>52</v>
      </c>
      <c r="AO589">
        <f>VLOOKUP(K589,counts!$W$17:$Z$23,4,FALSE)</f>
        <v>48</v>
      </c>
      <c r="AP589">
        <f>VLOOKUP(L589,counts!$W$27:$Z$33,4,FALSE)</f>
        <v>55</v>
      </c>
      <c r="AQ589">
        <f>VLOOKUP(M589,counts!$W$38:$Z$49,4,FALSE)</f>
        <v>80</v>
      </c>
      <c r="AR589">
        <f>VLOOKUP(N589,counts!$W$53:$Z$54,4,FALSE)</f>
        <v>20</v>
      </c>
      <c r="AS589">
        <f>VLOOKUP(O589,counts!$W$58:$Z$62,4,FALSE)</f>
        <v>52</v>
      </c>
      <c r="AT589">
        <f>VLOOKUP(P589,counts!$W$66:$Z$69,4,FALSE)</f>
        <v>50</v>
      </c>
      <c r="AU589">
        <f>VLOOKUP(Q589,counts!$W$73:$Z$75,4,FALSE)</f>
        <v>50</v>
      </c>
      <c r="AV589">
        <f>VLOOKUP(R589,counts!$W$79:$Z$81,4,FALSE)</f>
        <v>59</v>
      </c>
      <c r="AW589">
        <f t="shared" si="406"/>
        <v>466</v>
      </c>
      <c r="AX589">
        <f t="shared" si="407"/>
        <v>0</v>
      </c>
      <c r="AY589">
        <f t="shared" si="408"/>
        <v>3</v>
      </c>
      <c r="AZ589" t="str">
        <f t="shared" si="409"/>
        <v>Train</v>
      </c>
      <c r="BA589" t="str">
        <f t="shared" si="410"/>
        <v>18-30</v>
      </c>
      <c r="BB589" t="str">
        <f t="shared" si="411"/>
        <v>Blank</v>
      </c>
      <c r="BC589" t="str">
        <f t="shared" si="412"/>
        <v>11-20</v>
      </c>
      <c r="BD589" t="str">
        <f t="shared" si="413"/>
        <v>MI</v>
      </c>
      <c r="BE589" t="str">
        <f t="shared" si="414"/>
        <v>male</v>
      </c>
      <c r="BF589">
        <f t="shared" si="415"/>
        <v>0</v>
      </c>
      <c r="BG589">
        <f t="shared" si="416"/>
        <v>0</v>
      </c>
      <c r="BH589" t="str">
        <f t="shared" si="417"/>
        <v>S, blank</v>
      </c>
      <c r="BI589">
        <f t="shared" si="418"/>
        <v>2</v>
      </c>
      <c r="BK589">
        <f t="shared" si="419"/>
        <v>-8.7462856143731463E-2</v>
      </c>
      <c r="BL589">
        <f t="shared" si="383"/>
        <v>-0.2148129459049134</v>
      </c>
      <c r="BM589">
        <f t="shared" si="384"/>
        <v>0</v>
      </c>
      <c r="BN589">
        <f t="shared" si="385"/>
        <v>0.87681282820822459</v>
      </c>
      <c r="BO589">
        <f t="shared" si="386"/>
        <v>-1.1543150029727813</v>
      </c>
      <c r="BP589">
        <f t="shared" si="387"/>
        <v>-6.3943938845999151E-2</v>
      </c>
      <c r="BQ589">
        <f t="shared" si="388"/>
        <v>-0.12308910231949276</v>
      </c>
      <c r="BR589">
        <f t="shared" si="389"/>
        <v>-0.13196937436222192</v>
      </c>
      <c r="BS589">
        <f t="shared" si="390"/>
        <v>0.1296081776499752</v>
      </c>
      <c r="BT589">
        <f t="shared" si="420"/>
        <v>-0.52064632557427459</v>
      </c>
      <c r="BV589">
        <f t="shared" si="421"/>
        <v>-1.2898185402652147</v>
      </c>
      <c r="BW589">
        <f t="shared" si="422"/>
        <v>0.2753207381853281</v>
      </c>
      <c r="BX589">
        <f t="shared" si="423"/>
        <v>0.21588352634889779</v>
      </c>
      <c r="BY589">
        <f t="shared" si="424"/>
        <v>0.78411647365110215</v>
      </c>
      <c r="BZ589">
        <f t="shared" si="425"/>
        <v>-0.2431977063356805</v>
      </c>
    </row>
    <row r="590" spans="1:78" x14ac:dyDescent="0.3">
      <c r="A590" t="s">
        <v>2810</v>
      </c>
      <c r="B590" t="s">
        <v>2838</v>
      </c>
      <c r="C590" t="s">
        <v>2849</v>
      </c>
      <c r="D590" t="s">
        <v>2839</v>
      </c>
      <c r="E590" t="s">
        <v>20</v>
      </c>
      <c r="F590">
        <v>1</v>
      </c>
      <c r="G590">
        <v>0</v>
      </c>
      <c r="H590" t="s">
        <v>2843</v>
      </c>
      <c r="I590">
        <v>2</v>
      </c>
      <c r="J590">
        <v>32.769878926258563</v>
      </c>
      <c r="K590">
        <v>-42.171718189759716</v>
      </c>
      <c r="L590">
        <v>40.172297072540438</v>
      </c>
      <c r="M590">
        <v>40.634191658169868</v>
      </c>
      <c r="N590">
        <v>-108.67008854708662</v>
      </c>
      <c r="O590">
        <v>48.695090775187893</v>
      </c>
      <c r="P590">
        <v>-22.013681658285037</v>
      </c>
      <c r="Q590">
        <v>-22.422560732600829</v>
      </c>
      <c r="R590">
        <v>25.957134405206311</v>
      </c>
      <c r="S590">
        <v>0</v>
      </c>
      <c r="T590">
        <v>3</v>
      </c>
      <c r="U590" t="s">
        <v>2818</v>
      </c>
      <c r="W590">
        <f t="shared" si="391"/>
        <v>0.24060451777399761</v>
      </c>
      <c r="X590">
        <f t="shared" si="392"/>
        <v>-0.21927540312111751</v>
      </c>
      <c r="Y590">
        <f t="shared" si="393"/>
        <v>-0.13299344140000791</v>
      </c>
      <c r="Z590">
        <f t="shared" si="394"/>
        <v>0.29559538538083652</v>
      </c>
      <c r="AA590">
        <f t="shared" si="395"/>
        <v>-1.1909036060913412</v>
      </c>
      <c r="AB590">
        <f t="shared" si="396"/>
        <v>0.222592537028351</v>
      </c>
      <c r="AC590">
        <f t="shared" si="397"/>
        <v>-0.15242674717787899</v>
      </c>
      <c r="AD590">
        <f t="shared" si="398"/>
        <v>-0.14484805481342802</v>
      </c>
      <c r="AE590">
        <f t="shared" si="399"/>
        <v>0.184715495640593</v>
      </c>
      <c r="AF590">
        <f t="shared" si="400"/>
        <v>-0.5239687488631376</v>
      </c>
      <c r="AH590">
        <f t="shared" si="401"/>
        <v>-1.420908065643133</v>
      </c>
      <c r="AI590">
        <f t="shared" si="402"/>
        <v>0.24149462432933075</v>
      </c>
      <c r="AJ590">
        <f t="shared" si="403"/>
        <v>0.19451926701639069</v>
      </c>
      <c r="AK590">
        <f t="shared" si="404"/>
        <v>0.80548073298360934</v>
      </c>
      <c r="AL590">
        <f t="shared" si="405"/>
        <v>-0.21631599597630768</v>
      </c>
      <c r="AN590">
        <f>VLOOKUP(J590,counts!$W$8:$Z$13,4,FALSE)</f>
        <v>61</v>
      </c>
      <c r="AO590">
        <f>VLOOKUP(K590,counts!$W$17:$Z$23,4,FALSE)</f>
        <v>48</v>
      </c>
      <c r="AP590">
        <f>VLOOKUP(L590,counts!$W$27:$Z$33,4,FALSE)</f>
        <v>50</v>
      </c>
      <c r="AQ590">
        <f>VLOOKUP(M590,counts!$W$38:$Z$49,4,FALSE)</f>
        <v>63</v>
      </c>
      <c r="AR590">
        <f>VLOOKUP(N590,counts!$W$53:$Z$54,4,FALSE)</f>
        <v>20</v>
      </c>
      <c r="AS590">
        <f>VLOOKUP(O590,counts!$W$58:$Z$62,4,FALSE)</f>
        <v>61</v>
      </c>
      <c r="AT590">
        <f>VLOOKUP(P590,counts!$W$66:$Z$69,4,FALSE)</f>
        <v>50</v>
      </c>
      <c r="AU590">
        <f>VLOOKUP(Q590,counts!$W$73:$Z$75,4,FALSE)</f>
        <v>50</v>
      </c>
      <c r="AV590">
        <f>VLOOKUP(R590,counts!$W$79:$Z$81,4,FALSE)</f>
        <v>59</v>
      </c>
      <c r="AW590">
        <f t="shared" si="406"/>
        <v>462</v>
      </c>
      <c r="AX590">
        <f t="shared" si="407"/>
        <v>0</v>
      </c>
      <c r="AY590">
        <f t="shared" si="408"/>
        <v>3</v>
      </c>
      <c r="AZ590" t="str">
        <f t="shared" si="409"/>
        <v>Train</v>
      </c>
      <c r="BA590" t="str">
        <f t="shared" si="410"/>
        <v>31-40</v>
      </c>
      <c r="BB590" t="str">
        <f t="shared" si="411"/>
        <v>Blank</v>
      </c>
      <c r="BC590" t="str">
        <f t="shared" si="412"/>
        <v>21-30</v>
      </c>
      <c r="BD590" t="str">
        <f t="shared" si="413"/>
        <v>Others</v>
      </c>
      <c r="BE590" t="str">
        <f t="shared" si="414"/>
        <v>male</v>
      </c>
      <c r="BF590">
        <f t="shared" si="415"/>
        <v>1</v>
      </c>
      <c r="BG590">
        <f t="shared" si="416"/>
        <v>0</v>
      </c>
      <c r="BH590" t="str">
        <f t="shared" si="417"/>
        <v>S, blank</v>
      </c>
      <c r="BI590">
        <f t="shared" si="418"/>
        <v>2</v>
      </c>
      <c r="BK590">
        <f t="shared" si="419"/>
        <v>0.24679587375027071</v>
      </c>
      <c r="BL590">
        <f t="shared" si="383"/>
        <v>-0.2148129459049134</v>
      </c>
      <c r="BM590">
        <f t="shared" si="384"/>
        <v>0</v>
      </c>
      <c r="BN590">
        <f t="shared" si="385"/>
        <v>0.28895367761902863</v>
      </c>
      <c r="BO590">
        <f t="shared" si="386"/>
        <v>-1.1543150029727813</v>
      </c>
      <c r="BP590">
        <f t="shared" si="387"/>
        <v>0.21104029039891525</v>
      </c>
      <c r="BQ590">
        <f t="shared" si="388"/>
        <v>-0.12308910231949276</v>
      </c>
      <c r="BR590">
        <f t="shared" si="389"/>
        <v>-0.13196937436222192</v>
      </c>
      <c r="BS590">
        <f t="shared" si="390"/>
        <v>0.1296081776499752</v>
      </c>
      <c r="BT590">
        <f t="shared" si="420"/>
        <v>-0.52064632557427459</v>
      </c>
      <c r="BV590">
        <f t="shared" si="421"/>
        <v>-1.268434731715494</v>
      </c>
      <c r="BW590">
        <f t="shared" si="422"/>
        <v>0.28127154281664069</v>
      </c>
      <c r="BX590">
        <f t="shared" si="423"/>
        <v>0.21952531794963362</v>
      </c>
      <c r="BY590">
        <f t="shared" si="424"/>
        <v>0.78047468205036641</v>
      </c>
      <c r="BZ590">
        <f t="shared" si="425"/>
        <v>-0.24785297766889983</v>
      </c>
    </row>
    <row r="591" spans="1:78" x14ac:dyDescent="0.3">
      <c r="A591" t="s">
        <v>2820</v>
      </c>
      <c r="B591" t="s">
        <v>2838</v>
      </c>
      <c r="C591" t="s">
        <v>2849</v>
      </c>
      <c r="D591" t="s">
        <v>2838</v>
      </c>
      <c r="E591" t="s">
        <v>15</v>
      </c>
      <c r="F591">
        <v>1</v>
      </c>
      <c r="G591">
        <v>1</v>
      </c>
      <c r="H591" t="s">
        <v>2843</v>
      </c>
      <c r="I591">
        <v>2</v>
      </c>
      <c r="J591">
        <v>-11.613432440426715</v>
      </c>
      <c r="K591">
        <v>-42.171718189759716</v>
      </c>
      <c r="L591">
        <v>40.172297072540438</v>
      </c>
      <c r="M591">
        <v>-33.757758935166962</v>
      </c>
      <c r="N591">
        <v>151.41878811967541</v>
      </c>
      <c r="O591">
        <v>48.695090775187893</v>
      </c>
      <c r="P591">
        <v>79.365382998232107</v>
      </c>
      <c r="Q591">
        <v>-22.422560732600829</v>
      </c>
      <c r="R591">
        <v>25.957134405206311</v>
      </c>
      <c r="S591">
        <v>1</v>
      </c>
      <c r="T591">
        <v>3</v>
      </c>
      <c r="U591" t="s">
        <v>2818</v>
      </c>
      <c r="W591">
        <f t="shared" si="391"/>
        <v>-8.5268679762827468E-2</v>
      </c>
      <c r="X591">
        <f t="shared" si="392"/>
        <v>-0.21927540312111751</v>
      </c>
      <c r="Y591">
        <f t="shared" si="393"/>
        <v>-0.13299344140000791</v>
      </c>
      <c r="Z591">
        <f t="shared" si="394"/>
        <v>-0.24557244416175711</v>
      </c>
      <c r="AA591">
        <f t="shared" si="395"/>
        <v>1.6593819257225275</v>
      </c>
      <c r="AB591">
        <f t="shared" si="396"/>
        <v>0.222592537028351</v>
      </c>
      <c r="AC591">
        <f t="shared" si="397"/>
        <v>0.54954038841540609</v>
      </c>
      <c r="AD591">
        <f t="shared" si="398"/>
        <v>-0.14484805481342802</v>
      </c>
      <c r="AE591">
        <f t="shared" si="399"/>
        <v>0.184715495640593</v>
      </c>
      <c r="AF591">
        <f t="shared" si="400"/>
        <v>-0.5239687488631376</v>
      </c>
      <c r="AH591">
        <f t="shared" si="401"/>
        <v>1.2643035746846021</v>
      </c>
      <c r="AI591">
        <f t="shared" si="402"/>
        <v>3.5406260956478786</v>
      </c>
      <c r="AJ591">
        <f t="shared" si="403"/>
        <v>0.7797660545186742</v>
      </c>
      <c r="AK591">
        <f t="shared" si="404"/>
        <v>0.7797660545186742</v>
      </c>
      <c r="AL591">
        <f t="shared" si="405"/>
        <v>-0.24876133439079293</v>
      </c>
      <c r="AN591">
        <f>VLOOKUP(J591,counts!$W$8:$Z$13,4,FALSE)</f>
        <v>52</v>
      </c>
      <c r="AO591">
        <f>VLOOKUP(K591,counts!$W$17:$Z$23,4,FALSE)</f>
        <v>48</v>
      </c>
      <c r="AP591">
        <f>VLOOKUP(L591,counts!$W$27:$Z$33,4,FALSE)</f>
        <v>50</v>
      </c>
      <c r="AQ591">
        <f>VLOOKUP(M591,counts!$W$38:$Z$49,4,FALSE)</f>
        <v>47</v>
      </c>
      <c r="AR591">
        <f>VLOOKUP(N591,counts!$W$53:$Z$54,4,FALSE)</f>
        <v>102</v>
      </c>
      <c r="AS591">
        <f>VLOOKUP(O591,counts!$W$58:$Z$62,4,FALSE)</f>
        <v>61</v>
      </c>
      <c r="AT591">
        <f>VLOOKUP(P591,counts!$W$66:$Z$69,4,FALSE)</f>
        <v>70</v>
      </c>
      <c r="AU591">
        <f>VLOOKUP(Q591,counts!$W$73:$Z$75,4,FALSE)</f>
        <v>50</v>
      </c>
      <c r="AV591">
        <f>VLOOKUP(R591,counts!$W$79:$Z$81,4,FALSE)</f>
        <v>59</v>
      </c>
      <c r="AW591">
        <f t="shared" si="406"/>
        <v>539</v>
      </c>
      <c r="AX591">
        <f t="shared" si="407"/>
        <v>1</v>
      </c>
      <c r="AY591">
        <f t="shared" si="408"/>
        <v>3</v>
      </c>
      <c r="AZ591" t="str">
        <f t="shared" si="409"/>
        <v>Train</v>
      </c>
      <c r="BA591" t="str">
        <f t="shared" si="410"/>
        <v>18-30</v>
      </c>
      <c r="BB591" t="str">
        <f t="shared" si="411"/>
        <v>Blank</v>
      </c>
      <c r="BC591" t="str">
        <f t="shared" si="412"/>
        <v>21-30</v>
      </c>
      <c r="BD591" t="str">
        <f t="shared" si="413"/>
        <v>Blank</v>
      </c>
      <c r="BE591" t="str">
        <f t="shared" si="414"/>
        <v>female</v>
      </c>
      <c r="BF591">
        <f t="shared" si="415"/>
        <v>1</v>
      </c>
      <c r="BG591">
        <f t="shared" si="416"/>
        <v>1</v>
      </c>
      <c r="BH591" t="str">
        <f t="shared" si="417"/>
        <v>S, blank</v>
      </c>
      <c r="BI591">
        <f t="shared" si="418"/>
        <v>2</v>
      </c>
      <c r="BK591">
        <f t="shared" si="419"/>
        <v>-8.7462856143731463E-2</v>
      </c>
      <c r="BL591">
        <f t="shared" si="383"/>
        <v>-0.2148129459049134</v>
      </c>
      <c r="BM591">
        <f t="shared" si="384"/>
        <v>0</v>
      </c>
      <c r="BN591">
        <f t="shared" si="385"/>
        <v>-0.24005469764357676</v>
      </c>
      <c r="BO591">
        <f t="shared" si="386"/>
        <v>1.608400077660413</v>
      </c>
      <c r="BP591">
        <f t="shared" si="387"/>
        <v>0.21104029039891525</v>
      </c>
      <c r="BQ591">
        <f t="shared" si="388"/>
        <v>0.44377010170938269</v>
      </c>
      <c r="BR591">
        <f t="shared" si="389"/>
        <v>-0.13196937436222192</v>
      </c>
      <c r="BS591">
        <f t="shared" si="390"/>
        <v>0.1296081776499752</v>
      </c>
      <c r="BT591">
        <f t="shared" si="420"/>
        <v>-0.52064632557427459</v>
      </c>
      <c r="BV591">
        <f t="shared" si="421"/>
        <v>1.197872447789968</v>
      </c>
      <c r="BW591">
        <f t="shared" si="422"/>
        <v>3.3130607095326625</v>
      </c>
      <c r="BX591">
        <f t="shared" si="423"/>
        <v>0.76814608758234848</v>
      </c>
      <c r="BY591">
        <f t="shared" si="424"/>
        <v>0.76814608758234848</v>
      </c>
      <c r="BZ591">
        <f t="shared" si="425"/>
        <v>-0.26377534571747108</v>
      </c>
    </row>
    <row r="592" spans="1:78" x14ac:dyDescent="0.3">
      <c r="A592" t="s">
        <v>2820</v>
      </c>
      <c r="B592" t="s">
        <v>2838</v>
      </c>
      <c r="C592" t="s">
        <v>2850</v>
      </c>
      <c r="D592" t="s">
        <v>2834</v>
      </c>
      <c r="E592" t="s">
        <v>20</v>
      </c>
      <c r="F592">
        <v>0</v>
      </c>
      <c r="G592">
        <v>0</v>
      </c>
      <c r="H592" t="s">
        <v>2843</v>
      </c>
      <c r="I592">
        <v>2</v>
      </c>
      <c r="J592">
        <v>-11.613432440426715</v>
      </c>
      <c r="K592">
        <v>-42.171718189759716</v>
      </c>
      <c r="L592">
        <v>-9.6115457513775127</v>
      </c>
      <c r="M592">
        <v>82.755538165800246</v>
      </c>
      <c r="N592">
        <v>-108.67008854708662</v>
      </c>
      <c r="O592">
        <v>-14.754319664473872</v>
      </c>
      <c r="P592">
        <v>-22.013681658285037</v>
      </c>
      <c r="Q592">
        <v>-22.422560732600829</v>
      </c>
      <c r="R592">
        <v>25.957134405206311</v>
      </c>
      <c r="S592">
        <v>0</v>
      </c>
      <c r="T592">
        <v>3</v>
      </c>
      <c r="U592" t="s">
        <v>2818</v>
      </c>
      <c r="W592">
        <f t="shared" si="391"/>
        <v>-8.5268679762827468E-2</v>
      </c>
      <c r="X592">
        <f t="shared" si="392"/>
        <v>-0.21927540312111751</v>
      </c>
      <c r="Y592">
        <f t="shared" si="393"/>
        <v>3.1819752411496448E-2</v>
      </c>
      <c r="Z592">
        <f t="shared" si="394"/>
        <v>0.60200915038013103</v>
      </c>
      <c r="AA592">
        <f t="shared" si="395"/>
        <v>-1.1909036060913412</v>
      </c>
      <c r="AB592">
        <f t="shared" si="396"/>
        <v>-6.7444200102322438E-2</v>
      </c>
      <c r="AC592">
        <f t="shared" si="397"/>
        <v>-0.15242674717787899</v>
      </c>
      <c r="AD592">
        <f t="shared" si="398"/>
        <v>-0.14484805481342802</v>
      </c>
      <c r="AE592">
        <f t="shared" si="399"/>
        <v>0.184715495640593</v>
      </c>
      <c r="AF592">
        <f t="shared" si="400"/>
        <v>-0.5239687488631376</v>
      </c>
      <c r="AH592">
        <f t="shared" si="401"/>
        <v>-1.5655910414998329</v>
      </c>
      <c r="AI592">
        <f t="shared" si="402"/>
        <v>0.20896446999354948</v>
      </c>
      <c r="AJ592">
        <f t="shared" si="403"/>
        <v>0.17284583226392453</v>
      </c>
      <c r="AK592">
        <f t="shared" si="404"/>
        <v>0.82715416773607542</v>
      </c>
      <c r="AL592">
        <f t="shared" si="405"/>
        <v>-0.18976418327158256</v>
      </c>
      <c r="AN592">
        <f>VLOOKUP(J592,counts!$W$8:$Z$13,4,FALSE)</f>
        <v>52</v>
      </c>
      <c r="AO592">
        <f>VLOOKUP(K592,counts!$W$17:$Z$23,4,FALSE)</f>
        <v>48</v>
      </c>
      <c r="AP592">
        <f>VLOOKUP(L592,counts!$W$27:$Z$33,4,FALSE)</f>
        <v>55</v>
      </c>
      <c r="AQ592">
        <f>VLOOKUP(M592,counts!$W$38:$Z$49,4,FALSE)</f>
        <v>71</v>
      </c>
      <c r="AR592">
        <f>VLOOKUP(N592,counts!$W$53:$Z$54,4,FALSE)</f>
        <v>20</v>
      </c>
      <c r="AS592">
        <f>VLOOKUP(O592,counts!$W$58:$Z$62,4,FALSE)</f>
        <v>52</v>
      </c>
      <c r="AT592">
        <f>VLOOKUP(P592,counts!$W$66:$Z$69,4,FALSE)</f>
        <v>50</v>
      </c>
      <c r="AU592">
        <f>VLOOKUP(Q592,counts!$W$73:$Z$75,4,FALSE)</f>
        <v>50</v>
      </c>
      <c r="AV592">
        <f>VLOOKUP(R592,counts!$W$79:$Z$81,4,FALSE)</f>
        <v>59</v>
      </c>
      <c r="AW592">
        <f t="shared" si="406"/>
        <v>457</v>
      </c>
      <c r="AX592">
        <f t="shared" si="407"/>
        <v>0</v>
      </c>
      <c r="AY592">
        <f t="shared" si="408"/>
        <v>3</v>
      </c>
      <c r="AZ592" t="str">
        <f t="shared" si="409"/>
        <v>Train</v>
      </c>
      <c r="BA592" t="str">
        <f t="shared" si="410"/>
        <v>18-30</v>
      </c>
      <c r="BB592" t="str">
        <f t="shared" si="411"/>
        <v>Blank</v>
      </c>
      <c r="BC592" t="str">
        <f t="shared" si="412"/>
        <v>11-20</v>
      </c>
      <c r="BD592" t="str">
        <f t="shared" si="413"/>
        <v>OH</v>
      </c>
      <c r="BE592" t="str">
        <f t="shared" si="414"/>
        <v>male</v>
      </c>
      <c r="BF592">
        <f t="shared" si="415"/>
        <v>0</v>
      </c>
      <c r="BG592">
        <f t="shared" si="416"/>
        <v>0</v>
      </c>
      <c r="BH592" t="str">
        <f t="shared" si="417"/>
        <v>S, blank</v>
      </c>
      <c r="BI592">
        <f t="shared" si="418"/>
        <v>2</v>
      </c>
      <c r="BK592">
        <f t="shared" si="419"/>
        <v>-8.7462856143731463E-2</v>
      </c>
      <c r="BL592">
        <f t="shared" si="383"/>
        <v>-0.2148129459049134</v>
      </c>
      <c r="BM592">
        <f t="shared" si="384"/>
        <v>0</v>
      </c>
      <c r="BN592">
        <f t="shared" si="385"/>
        <v>0.58848265759808793</v>
      </c>
      <c r="BO592">
        <f t="shared" si="386"/>
        <v>-1.1543150029727813</v>
      </c>
      <c r="BP592">
        <f t="shared" si="387"/>
        <v>-6.3943938845999151E-2</v>
      </c>
      <c r="BQ592">
        <f t="shared" si="388"/>
        <v>-0.12308910231949276</v>
      </c>
      <c r="BR592">
        <f t="shared" si="389"/>
        <v>-0.13196937436222192</v>
      </c>
      <c r="BS592">
        <f t="shared" si="390"/>
        <v>0.1296081776499752</v>
      </c>
      <c r="BT592">
        <f t="shared" si="420"/>
        <v>-0.52064632557427459</v>
      </c>
      <c r="BV592">
        <f t="shared" si="421"/>
        <v>-1.5781487108753516</v>
      </c>
      <c r="BW592">
        <f t="shared" si="422"/>
        <v>0.20635677084833759</v>
      </c>
      <c r="BX592">
        <f t="shared" si="423"/>
        <v>0.17105782952021964</v>
      </c>
      <c r="BY592">
        <f t="shared" si="424"/>
        <v>0.82894217047978036</v>
      </c>
      <c r="BZ592">
        <f t="shared" si="425"/>
        <v>-0.18760488444678672</v>
      </c>
    </row>
    <row r="593" spans="1:78" x14ac:dyDescent="0.3">
      <c r="A593" t="s">
        <v>2820</v>
      </c>
      <c r="B593" t="s">
        <v>2838</v>
      </c>
      <c r="C593" t="s">
        <v>2851</v>
      </c>
      <c r="D593" t="s">
        <v>2838</v>
      </c>
      <c r="E593" t="s">
        <v>20</v>
      </c>
      <c r="F593">
        <v>0</v>
      </c>
      <c r="G593">
        <v>0</v>
      </c>
      <c r="H593" t="s">
        <v>2843</v>
      </c>
      <c r="I593">
        <v>2</v>
      </c>
      <c r="J593">
        <v>-11.613432440426715</v>
      </c>
      <c r="K593">
        <v>-42.171718189759716</v>
      </c>
      <c r="L593">
        <v>70.538774768379497</v>
      </c>
      <c r="M593">
        <v>-33.757758935166962</v>
      </c>
      <c r="N593">
        <v>-108.67008854708662</v>
      </c>
      <c r="O593">
        <v>-14.754319664473872</v>
      </c>
      <c r="P593">
        <v>-22.013681658285037</v>
      </c>
      <c r="Q593">
        <v>-22.422560732600829</v>
      </c>
      <c r="R593">
        <v>25.957134405206311</v>
      </c>
      <c r="S593">
        <v>0</v>
      </c>
      <c r="T593">
        <v>3</v>
      </c>
      <c r="U593" t="s">
        <v>2818</v>
      </c>
      <c r="W593">
        <f t="shared" si="391"/>
        <v>-8.5268679762827468E-2</v>
      </c>
      <c r="X593">
        <f t="shared" si="392"/>
        <v>-0.21927540312111751</v>
      </c>
      <c r="Y593">
        <f t="shared" si="393"/>
        <v>-0.23352397279266615</v>
      </c>
      <c r="Z593">
        <f t="shared" si="394"/>
        <v>-0.24557244416175711</v>
      </c>
      <c r="AA593">
        <f t="shared" si="395"/>
        <v>-1.1909036060913412</v>
      </c>
      <c r="AB593">
        <f t="shared" si="396"/>
        <v>-6.7444200102322438E-2</v>
      </c>
      <c r="AC593">
        <f t="shared" si="397"/>
        <v>-0.15242674717787899</v>
      </c>
      <c r="AD593">
        <f t="shared" si="398"/>
        <v>-0.14484805481342802</v>
      </c>
      <c r="AE593">
        <f t="shared" si="399"/>
        <v>0.184715495640593</v>
      </c>
      <c r="AF593">
        <f t="shared" si="400"/>
        <v>-0.5239687488631376</v>
      </c>
      <c r="AH593">
        <f t="shared" si="401"/>
        <v>-2.6785163612458831</v>
      </c>
      <c r="AI593">
        <f t="shared" si="402"/>
        <v>6.8664952604275367E-2</v>
      </c>
      <c r="AJ593">
        <f t="shared" si="403"/>
        <v>6.4253021900777044E-2</v>
      </c>
      <c r="AK593">
        <f t="shared" si="404"/>
        <v>0.93574697809922291</v>
      </c>
      <c r="AL593">
        <f t="shared" si="405"/>
        <v>-6.6410161591834924E-2</v>
      </c>
      <c r="AN593">
        <f>VLOOKUP(J593,counts!$W$8:$Z$13,4,FALSE)</f>
        <v>52</v>
      </c>
      <c r="AO593">
        <f>VLOOKUP(K593,counts!$W$17:$Z$23,4,FALSE)</f>
        <v>48</v>
      </c>
      <c r="AP593">
        <f>VLOOKUP(L593,counts!$W$27:$Z$33,4,FALSE)</f>
        <v>47</v>
      </c>
      <c r="AQ593">
        <f>VLOOKUP(M593,counts!$W$38:$Z$49,4,FALSE)</f>
        <v>47</v>
      </c>
      <c r="AR593">
        <f>VLOOKUP(N593,counts!$W$53:$Z$54,4,FALSE)</f>
        <v>20</v>
      </c>
      <c r="AS593">
        <f>VLOOKUP(O593,counts!$W$58:$Z$62,4,FALSE)</f>
        <v>52</v>
      </c>
      <c r="AT593">
        <f>VLOOKUP(P593,counts!$W$66:$Z$69,4,FALSE)</f>
        <v>50</v>
      </c>
      <c r="AU593">
        <f>VLOOKUP(Q593,counts!$W$73:$Z$75,4,FALSE)</f>
        <v>50</v>
      </c>
      <c r="AV593">
        <f>VLOOKUP(R593,counts!$W$79:$Z$81,4,FALSE)</f>
        <v>59</v>
      </c>
      <c r="AW593">
        <f t="shared" si="406"/>
        <v>425</v>
      </c>
      <c r="AX593">
        <f t="shared" si="407"/>
        <v>0</v>
      </c>
      <c r="AY593">
        <f t="shared" si="408"/>
        <v>3</v>
      </c>
      <c r="AZ593" t="str">
        <f t="shared" si="409"/>
        <v>Train</v>
      </c>
      <c r="BA593" t="str">
        <f t="shared" si="410"/>
        <v>18-30</v>
      </c>
      <c r="BB593" t="str">
        <f t="shared" si="411"/>
        <v>Blank</v>
      </c>
      <c r="BC593" t="str">
        <f t="shared" si="412"/>
        <v>41-100</v>
      </c>
      <c r="BD593" t="str">
        <f t="shared" si="413"/>
        <v>Blank</v>
      </c>
      <c r="BE593" t="str">
        <f t="shared" si="414"/>
        <v>male</v>
      </c>
      <c r="BF593">
        <f t="shared" si="415"/>
        <v>0</v>
      </c>
      <c r="BG593">
        <f t="shared" si="416"/>
        <v>0</v>
      </c>
      <c r="BH593" t="str">
        <f t="shared" si="417"/>
        <v>S, blank</v>
      </c>
      <c r="BI593">
        <f t="shared" si="418"/>
        <v>2</v>
      </c>
      <c r="BK593">
        <f t="shared" si="419"/>
        <v>-8.7462856143731463E-2</v>
      </c>
      <c r="BL593">
        <f t="shared" si="383"/>
        <v>-0.2148129459049134</v>
      </c>
      <c r="BM593">
        <f t="shared" si="384"/>
        <v>0</v>
      </c>
      <c r="BN593">
        <f t="shared" si="385"/>
        <v>-0.24005469764357676</v>
      </c>
      <c r="BO593">
        <f t="shared" si="386"/>
        <v>-1.1543150029727813</v>
      </c>
      <c r="BP593">
        <f t="shared" si="387"/>
        <v>-6.3943938845999151E-2</v>
      </c>
      <c r="BQ593">
        <f t="shared" si="388"/>
        <v>-0.12308910231949276</v>
      </c>
      <c r="BR593">
        <f t="shared" si="389"/>
        <v>-0.13196937436222192</v>
      </c>
      <c r="BS593">
        <f t="shared" si="390"/>
        <v>0.1296081776499752</v>
      </c>
      <c r="BT593">
        <f t="shared" si="420"/>
        <v>-0.52064632557427459</v>
      </c>
      <c r="BV593">
        <f t="shared" si="421"/>
        <v>-2.4066860661170164</v>
      </c>
      <c r="BW593">
        <f t="shared" si="422"/>
        <v>9.0113430248252288E-2</v>
      </c>
      <c r="BX593">
        <f t="shared" si="423"/>
        <v>8.2664269375830643E-2</v>
      </c>
      <c r="BY593">
        <f t="shared" si="424"/>
        <v>0.9173357306241694</v>
      </c>
      <c r="BZ593">
        <f t="shared" si="425"/>
        <v>-8.6281755274661129E-2</v>
      </c>
    </row>
    <row r="594" spans="1:78" x14ac:dyDescent="0.3">
      <c r="A594" t="s">
        <v>2820</v>
      </c>
      <c r="B594" t="s">
        <v>2838</v>
      </c>
      <c r="C594" t="s">
        <v>2850</v>
      </c>
      <c r="D594" t="s">
        <v>2838</v>
      </c>
      <c r="E594" t="s">
        <v>15</v>
      </c>
      <c r="F594">
        <v>1</v>
      </c>
      <c r="G594">
        <v>0</v>
      </c>
      <c r="H594" t="s">
        <v>44</v>
      </c>
      <c r="I594">
        <v>2</v>
      </c>
      <c r="J594">
        <v>-11.613432440426715</v>
      </c>
      <c r="K594">
        <v>-42.171718189759716</v>
      </c>
      <c r="L594">
        <v>-9.6115457513775127</v>
      </c>
      <c r="M594">
        <v>-33.757758935166962</v>
      </c>
      <c r="N594">
        <v>151.41878811967541</v>
      </c>
      <c r="O594">
        <v>48.695090775187893</v>
      </c>
      <c r="P594">
        <v>-22.013681658285037</v>
      </c>
      <c r="Q594">
        <v>72.444458573419169</v>
      </c>
      <c r="R594">
        <v>25.957134405206311</v>
      </c>
      <c r="S594">
        <v>1</v>
      </c>
      <c r="T594">
        <v>3</v>
      </c>
      <c r="U594" t="s">
        <v>2818</v>
      </c>
      <c r="W594">
        <f t="shared" si="391"/>
        <v>-8.5268679762827468E-2</v>
      </c>
      <c r="X594">
        <f t="shared" si="392"/>
        <v>-0.21927540312111751</v>
      </c>
      <c r="Y594">
        <f t="shared" si="393"/>
        <v>3.1819752411496448E-2</v>
      </c>
      <c r="Z594">
        <f t="shared" si="394"/>
        <v>-0.24557244416175711</v>
      </c>
      <c r="AA594">
        <f t="shared" si="395"/>
        <v>1.6593819257225275</v>
      </c>
      <c r="AB594">
        <f t="shared" si="396"/>
        <v>0.222592537028351</v>
      </c>
      <c r="AC594">
        <f t="shared" si="397"/>
        <v>-0.15242674717787899</v>
      </c>
      <c r="AD594">
        <f t="shared" si="398"/>
        <v>0.46798575022321215</v>
      </c>
      <c r="AE594">
        <f t="shared" si="399"/>
        <v>0.184715495640593</v>
      </c>
      <c r="AF594">
        <f t="shared" si="400"/>
        <v>-0.5239687488631376</v>
      </c>
      <c r="AH594">
        <f t="shared" si="401"/>
        <v>1.3399834379394613</v>
      </c>
      <c r="AI594">
        <f t="shared" si="402"/>
        <v>3.8189802546603824</v>
      </c>
      <c r="AJ594">
        <f t="shared" si="403"/>
        <v>0.79248721780237408</v>
      </c>
      <c r="AK594">
        <f t="shared" si="404"/>
        <v>0.79248721780237408</v>
      </c>
      <c r="AL594">
        <f t="shared" si="405"/>
        <v>-0.23257890231676923</v>
      </c>
      <c r="AN594">
        <f>VLOOKUP(J594,counts!$W$8:$Z$13,4,FALSE)</f>
        <v>52</v>
      </c>
      <c r="AO594">
        <f>VLOOKUP(K594,counts!$W$17:$Z$23,4,FALSE)</f>
        <v>48</v>
      </c>
      <c r="AP594">
        <f>VLOOKUP(L594,counts!$W$27:$Z$33,4,FALSE)</f>
        <v>55</v>
      </c>
      <c r="AQ594">
        <f>VLOOKUP(M594,counts!$W$38:$Z$49,4,FALSE)</f>
        <v>47</v>
      </c>
      <c r="AR594">
        <f>VLOOKUP(N594,counts!$W$53:$Z$54,4,FALSE)</f>
        <v>102</v>
      </c>
      <c r="AS594">
        <f>VLOOKUP(O594,counts!$W$58:$Z$62,4,FALSE)</f>
        <v>61</v>
      </c>
      <c r="AT594">
        <f>VLOOKUP(P594,counts!$W$66:$Z$69,4,FALSE)</f>
        <v>50</v>
      </c>
      <c r="AU594">
        <f>VLOOKUP(Q594,counts!$W$73:$Z$75,4,FALSE)</f>
        <v>68</v>
      </c>
      <c r="AV594">
        <f>VLOOKUP(R594,counts!$W$79:$Z$81,4,FALSE)</f>
        <v>59</v>
      </c>
      <c r="AW594">
        <f t="shared" si="406"/>
        <v>542</v>
      </c>
      <c r="AX594">
        <f t="shared" si="407"/>
        <v>1</v>
      </c>
      <c r="AY594">
        <f t="shared" si="408"/>
        <v>3</v>
      </c>
      <c r="AZ594" t="str">
        <f t="shared" si="409"/>
        <v>Train</v>
      </c>
      <c r="BA594" t="str">
        <f t="shared" si="410"/>
        <v>18-30</v>
      </c>
      <c r="BB594" t="str">
        <f t="shared" si="411"/>
        <v>Blank</v>
      </c>
      <c r="BC594" t="str">
        <f t="shared" si="412"/>
        <v>11-20</v>
      </c>
      <c r="BD594" t="str">
        <f t="shared" si="413"/>
        <v>Blank</v>
      </c>
      <c r="BE594" t="str">
        <f t="shared" si="414"/>
        <v>female</v>
      </c>
      <c r="BF594">
        <f t="shared" si="415"/>
        <v>1</v>
      </c>
      <c r="BG594">
        <f t="shared" si="416"/>
        <v>0</v>
      </c>
      <c r="BH594" t="str">
        <f t="shared" si="417"/>
        <v>C</v>
      </c>
      <c r="BI594">
        <f t="shared" si="418"/>
        <v>2</v>
      </c>
      <c r="BK594">
        <f t="shared" si="419"/>
        <v>-8.7462856143731463E-2</v>
      </c>
      <c r="BL594">
        <f t="shared" si="383"/>
        <v>-0.2148129459049134</v>
      </c>
      <c r="BM594">
        <f t="shared" si="384"/>
        <v>0</v>
      </c>
      <c r="BN594">
        <f t="shared" si="385"/>
        <v>-0.24005469764357676</v>
      </c>
      <c r="BO594">
        <f t="shared" si="386"/>
        <v>1.608400077660413</v>
      </c>
      <c r="BP594">
        <f t="shared" si="387"/>
        <v>0.21104029039891525</v>
      </c>
      <c r="BQ594">
        <f t="shared" si="388"/>
        <v>-0.12308910231949276</v>
      </c>
      <c r="BR594">
        <f t="shared" si="389"/>
        <v>0.42637636209158797</v>
      </c>
      <c r="BS594">
        <f t="shared" si="390"/>
        <v>0.1296081776499752</v>
      </c>
      <c r="BT594">
        <f t="shared" si="420"/>
        <v>-0.52064632557427459</v>
      </c>
      <c r="BV594">
        <f t="shared" si="421"/>
        <v>1.1893589802149025</v>
      </c>
      <c r="BW594">
        <f t="shared" si="422"/>
        <v>3.2849747984909792</v>
      </c>
      <c r="BX594">
        <f t="shared" si="423"/>
        <v>0.7666263987475106</v>
      </c>
      <c r="BY594">
        <f t="shared" si="424"/>
        <v>0.7666263987475106</v>
      </c>
      <c r="BZ594">
        <f t="shared" si="425"/>
        <v>-0.26575569048521858</v>
      </c>
    </row>
    <row r="595" spans="1:78" x14ac:dyDescent="0.3">
      <c r="A595" t="s">
        <v>2810</v>
      </c>
      <c r="B595" t="s">
        <v>2838</v>
      </c>
      <c r="C595" t="s">
        <v>2850</v>
      </c>
      <c r="D595" t="s">
        <v>2839</v>
      </c>
      <c r="E595" t="s">
        <v>20</v>
      </c>
      <c r="F595">
        <v>0</v>
      </c>
      <c r="G595">
        <v>0</v>
      </c>
      <c r="H595" t="s">
        <v>2843</v>
      </c>
      <c r="I595">
        <v>2</v>
      </c>
      <c r="J595">
        <v>32.769878926258563</v>
      </c>
      <c r="K595">
        <v>-42.171718189759716</v>
      </c>
      <c r="L595">
        <v>-9.6115457513775127</v>
      </c>
      <c r="M595">
        <v>40.634191658169868</v>
      </c>
      <c r="N595">
        <v>-108.67008854708662</v>
      </c>
      <c r="O595">
        <v>-14.754319664473872</v>
      </c>
      <c r="P595">
        <v>-22.013681658285037</v>
      </c>
      <c r="Q595">
        <v>-22.422560732600829</v>
      </c>
      <c r="R595">
        <v>25.957134405206311</v>
      </c>
      <c r="S595">
        <v>0</v>
      </c>
      <c r="T595">
        <v>3</v>
      </c>
      <c r="U595" t="s">
        <v>2818</v>
      </c>
      <c r="W595">
        <f t="shared" si="391"/>
        <v>0.24060451777399761</v>
      </c>
      <c r="X595">
        <f t="shared" si="392"/>
        <v>-0.21927540312111751</v>
      </c>
      <c r="Y595">
        <f t="shared" si="393"/>
        <v>3.1819752411496448E-2</v>
      </c>
      <c r="Z595">
        <f t="shared" si="394"/>
        <v>0.29559538538083652</v>
      </c>
      <c r="AA595">
        <f t="shared" si="395"/>
        <v>-1.1909036060913412</v>
      </c>
      <c r="AB595">
        <f t="shared" si="396"/>
        <v>-6.7444200102322438E-2</v>
      </c>
      <c r="AC595">
        <f t="shared" si="397"/>
        <v>-0.15242674717787899</v>
      </c>
      <c r="AD595">
        <f t="shared" si="398"/>
        <v>-0.14484805481342802</v>
      </c>
      <c r="AE595">
        <f t="shared" si="399"/>
        <v>0.184715495640593</v>
      </c>
      <c r="AF595">
        <f t="shared" si="400"/>
        <v>-0.5239687488631376</v>
      </c>
      <c r="AH595">
        <f t="shared" si="401"/>
        <v>-1.5461316089623023</v>
      </c>
      <c r="AI595">
        <f t="shared" si="402"/>
        <v>0.21307062212323963</v>
      </c>
      <c r="AJ595">
        <f t="shared" si="403"/>
        <v>0.17564568644016929</v>
      </c>
      <c r="AK595">
        <f t="shared" si="404"/>
        <v>0.82435431355983069</v>
      </c>
      <c r="AL595">
        <f t="shared" si="405"/>
        <v>-0.19315484930855173</v>
      </c>
      <c r="AN595">
        <f>VLOOKUP(J595,counts!$W$8:$Z$13,4,FALSE)</f>
        <v>61</v>
      </c>
      <c r="AO595">
        <f>VLOOKUP(K595,counts!$W$17:$Z$23,4,FALSE)</f>
        <v>48</v>
      </c>
      <c r="AP595">
        <f>VLOOKUP(L595,counts!$W$27:$Z$33,4,FALSE)</f>
        <v>55</v>
      </c>
      <c r="AQ595">
        <f>VLOOKUP(M595,counts!$W$38:$Z$49,4,FALSE)</f>
        <v>63</v>
      </c>
      <c r="AR595">
        <f>VLOOKUP(N595,counts!$W$53:$Z$54,4,FALSE)</f>
        <v>20</v>
      </c>
      <c r="AS595">
        <f>VLOOKUP(O595,counts!$W$58:$Z$62,4,FALSE)</f>
        <v>52</v>
      </c>
      <c r="AT595">
        <f>VLOOKUP(P595,counts!$W$66:$Z$69,4,FALSE)</f>
        <v>50</v>
      </c>
      <c r="AU595">
        <f>VLOOKUP(Q595,counts!$W$73:$Z$75,4,FALSE)</f>
        <v>50</v>
      </c>
      <c r="AV595">
        <f>VLOOKUP(R595,counts!$W$79:$Z$81,4,FALSE)</f>
        <v>59</v>
      </c>
      <c r="AW595">
        <f t="shared" si="406"/>
        <v>458</v>
      </c>
      <c r="AX595">
        <f t="shared" si="407"/>
        <v>0</v>
      </c>
      <c r="AY595">
        <f t="shared" si="408"/>
        <v>3</v>
      </c>
      <c r="AZ595" t="str">
        <f t="shared" si="409"/>
        <v>Train</v>
      </c>
      <c r="BA595" t="str">
        <f t="shared" si="410"/>
        <v>31-40</v>
      </c>
      <c r="BB595" t="str">
        <f t="shared" si="411"/>
        <v>Blank</v>
      </c>
      <c r="BC595" t="str">
        <f t="shared" si="412"/>
        <v>11-20</v>
      </c>
      <c r="BD595" t="str">
        <f t="shared" si="413"/>
        <v>Others</v>
      </c>
      <c r="BE595" t="str">
        <f t="shared" si="414"/>
        <v>male</v>
      </c>
      <c r="BF595">
        <f t="shared" si="415"/>
        <v>0</v>
      </c>
      <c r="BG595">
        <f t="shared" si="416"/>
        <v>0</v>
      </c>
      <c r="BH595" t="str">
        <f t="shared" si="417"/>
        <v>S, blank</v>
      </c>
      <c r="BI595">
        <f t="shared" si="418"/>
        <v>2</v>
      </c>
      <c r="BK595">
        <f t="shared" si="419"/>
        <v>0.24679587375027071</v>
      </c>
      <c r="BL595">
        <f t="shared" si="383"/>
        <v>-0.2148129459049134</v>
      </c>
      <c r="BM595">
        <f t="shared" si="384"/>
        <v>0</v>
      </c>
      <c r="BN595">
        <f t="shared" si="385"/>
        <v>0.28895367761902863</v>
      </c>
      <c r="BO595">
        <f t="shared" si="386"/>
        <v>-1.1543150029727813</v>
      </c>
      <c r="BP595">
        <f t="shared" si="387"/>
        <v>-6.3943938845999151E-2</v>
      </c>
      <c r="BQ595">
        <f t="shared" si="388"/>
        <v>-0.12308910231949276</v>
      </c>
      <c r="BR595">
        <f t="shared" si="389"/>
        <v>-0.13196937436222192</v>
      </c>
      <c r="BS595">
        <f t="shared" si="390"/>
        <v>0.1296081776499752</v>
      </c>
      <c r="BT595">
        <f t="shared" si="420"/>
        <v>-0.52064632557427459</v>
      </c>
      <c r="BV595">
        <f t="shared" si="421"/>
        <v>-1.5434189609604085</v>
      </c>
      <c r="BW595">
        <f t="shared" si="422"/>
        <v>0.21364939236567063</v>
      </c>
      <c r="BX595">
        <f t="shared" si="423"/>
        <v>0.17603880800304345</v>
      </c>
      <c r="BY595">
        <f t="shared" si="424"/>
        <v>0.8239611919969565</v>
      </c>
      <c r="BZ595">
        <f t="shared" si="425"/>
        <v>-0.19363184727284038</v>
      </c>
    </row>
    <row r="596" spans="1:78" x14ac:dyDescent="0.3">
      <c r="A596" t="s">
        <v>2820</v>
      </c>
      <c r="B596" t="s">
        <v>2838</v>
      </c>
      <c r="C596" t="s">
        <v>2850</v>
      </c>
      <c r="D596" t="s">
        <v>2838</v>
      </c>
      <c r="E596" t="s">
        <v>20</v>
      </c>
      <c r="F596">
        <v>0</v>
      </c>
      <c r="G596">
        <v>0</v>
      </c>
      <c r="H596" t="s">
        <v>2843</v>
      </c>
      <c r="I596">
        <v>2</v>
      </c>
      <c r="J596">
        <v>-11.613432440426715</v>
      </c>
      <c r="K596">
        <v>-42.171718189759716</v>
      </c>
      <c r="L596">
        <v>-9.6115457513775127</v>
      </c>
      <c r="M596">
        <v>-33.757758935166962</v>
      </c>
      <c r="N596">
        <v>-108.67008854708662</v>
      </c>
      <c r="O596">
        <v>-14.754319664473872</v>
      </c>
      <c r="P596">
        <v>-22.013681658285037</v>
      </c>
      <c r="Q596">
        <v>-22.422560732600829</v>
      </c>
      <c r="R596">
        <v>25.957134405206311</v>
      </c>
      <c r="S596">
        <v>0</v>
      </c>
      <c r="T596">
        <v>3</v>
      </c>
      <c r="U596" t="s">
        <v>2818</v>
      </c>
      <c r="W596">
        <f t="shared" si="391"/>
        <v>-8.5268679762827468E-2</v>
      </c>
      <c r="X596">
        <f t="shared" si="392"/>
        <v>-0.21927540312111751</v>
      </c>
      <c r="Y596">
        <f t="shared" si="393"/>
        <v>3.1819752411496448E-2</v>
      </c>
      <c r="Z596">
        <f t="shared" si="394"/>
        <v>-0.24557244416175711</v>
      </c>
      <c r="AA596">
        <f t="shared" si="395"/>
        <v>-1.1909036060913412</v>
      </c>
      <c r="AB596">
        <f t="shared" si="396"/>
        <v>-6.7444200102322438E-2</v>
      </c>
      <c r="AC596">
        <f t="shared" si="397"/>
        <v>-0.15242674717787899</v>
      </c>
      <c r="AD596">
        <f t="shared" si="398"/>
        <v>-0.14484805481342802</v>
      </c>
      <c r="AE596">
        <f t="shared" si="399"/>
        <v>0.184715495640593</v>
      </c>
      <c r="AF596">
        <f t="shared" si="400"/>
        <v>-0.5239687488631376</v>
      </c>
      <c r="AH596">
        <f t="shared" si="401"/>
        <v>-2.4131726360417205</v>
      </c>
      <c r="AI596">
        <f t="shared" si="402"/>
        <v>8.9530794877221903E-2</v>
      </c>
      <c r="AJ596">
        <f t="shared" si="403"/>
        <v>8.2173716702804198E-2</v>
      </c>
      <c r="AK596">
        <f t="shared" si="404"/>
        <v>0.91782628329719584</v>
      </c>
      <c r="AL596">
        <f t="shared" si="405"/>
        <v>-8.5747140149686846E-2</v>
      </c>
      <c r="AN596">
        <f>VLOOKUP(J596,counts!$W$8:$Z$13,4,FALSE)</f>
        <v>52</v>
      </c>
      <c r="AO596">
        <f>VLOOKUP(K596,counts!$W$17:$Z$23,4,FALSE)</f>
        <v>48</v>
      </c>
      <c r="AP596">
        <f>VLOOKUP(L596,counts!$W$27:$Z$33,4,FALSE)</f>
        <v>55</v>
      </c>
      <c r="AQ596">
        <f>VLOOKUP(M596,counts!$W$38:$Z$49,4,FALSE)</f>
        <v>47</v>
      </c>
      <c r="AR596">
        <f>VLOOKUP(N596,counts!$W$53:$Z$54,4,FALSE)</f>
        <v>20</v>
      </c>
      <c r="AS596">
        <f>VLOOKUP(O596,counts!$W$58:$Z$62,4,FALSE)</f>
        <v>52</v>
      </c>
      <c r="AT596">
        <f>VLOOKUP(P596,counts!$W$66:$Z$69,4,FALSE)</f>
        <v>50</v>
      </c>
      <c r="AU596">
        <f>VLOOKUP(Q596,counts!$W$73:$Z$75,4,FALSE)</f>
        <v>50</v>
      </c>
      <c r="AV596">
        <f>VLOOKUP(R596,counts!$W$79:$Z$81,4,FALSE)</f>
        <v>59</v>
      </c>
      <c r="AW596">
        <f t="shared" si="406"/>
        <v>433</v>
      </c>
      <c r="AX596">
        <f t="shared" si="407"/>
        <v>0</v>
      </c>
      <c r="AY596">
        <f t="shared" si="408"/>
        <v>3</v>
      </c>
      <c r="AZ596" t="str">
        <f t="shared" si="409"/>
        <v>Train</v>
      </c>
      <c r="BA596" t="str">
        <f t="shared" si="410"/>
        <v>18-30</v>
      </c>
      <c r="BB596" t="str">
        <f t="shared" si="411"/>
        <v>Blank</v>
      </c>
      <c r="BC596" t="str">
        <f t="shared" si="412"/>
        <v>11-20</v>
      </c>
      <c r="BD596" t="str">
        <f t="shared" si="413"/>
        <v>Blank</v>
      </c>
      <c r="BE596" t="str">
        <f t="shared" si="414"/>
        <v>male</v>
      </c>
      <c r="BF596">
        <f t="shared" si="415"/>
        <v>0</v>
      </c>
      <c r="BG596">
        <f t="shared" si="416"/>
        <v>0</v>
      </c>
      <c r="BH596" t="str">
        <f t="shared" si="417"/>
        <v>S, blank</v>
      </c>
      <c r="BI596">
        <f t="shared" si="418"/>
        <v>2</v>
      </c>
      <c r="BK596">
        <f t="shared" si="419"/>
        <v>-8.7462856143731463E-2</v>
      </c>
      <c r="BL596">
        <f t="shared" si="383"/>
        <v>-0.2148129459049134</v>
      </c>
      <c r="BM596">
        <f t="shared" si="384"/>
        <v>0</v>
      </c>
      <c r="BN596">
        <f t="shared" si="385"/>
        <v>-0.24005469764357676</v>
      </c>
      <c r="BO596">
        <f t="shared" si="386"/>
        <v>-1.1543150029727813</v>
      </c>
      <c r="BP596">
        <f t="shared" si="387"/>
        <v>-6.3943938845999151E-2</v>
      </c>
      <c r="BQ596">
        <f t="shared" si="388"/>
        <v>-0.12308910231949276</v>
      </c>
      <c r="BR596">
        <f t="shared" si="389"/>
        <v>-0.13196937436222192</v>
      </c>
      <c r="BS596">
        <f t="shared" si="390"/>
        <v>0.1296081776499752</v>
      </c>
      <c r="BT596">
        <f t="shared" si="420"/>
        <v>-0.52064632557427459</v>
      </c>
      <c r="BV596">
        <f t="shared" si="421"/>
        <v>-2.4066860661170164</v>
      </c>
      <c r="BW596">
        <f t="shared" si="422"/>
        <v>9.0113430248252288E-2</v>
      </c>
      <c r="BX596">
        <f t="shared" si="423"/>
        <v>8.2664269375830643E-2</v>
      </c>
      <c r="BY596">
        <f t="shared" si="424"/>
        <v>0.9173357306241694</v>
      </c>
      <c r="BZ596">
        <f t="shared" si="425"/>
        <v>-8.6281755274661129E-2</v>
      </c>
    </row>
    <row r="597" spans="1:78" x14ac:dyDescent="0.3">
      <c r="A597" t="s">
        <v>2820</v>
      </c>
      <c r="B597" t="s">
        <v>2838</v>
      </c>
      <c r="C597" t="s">
        <v>2810</v>
      </c>
      <c r="D597" t="s">
        <v>2838</v>
      </c>
      <c r="E597" t="s">
        <v>20</v>
      </c>
      <c r="F597">
        <v>0</v>
      </c>
      <c r="G597">
        <v>1</v>
      </c>
      <c r="H597" t="s">
        <v>2843</v>
      </c>
      <c r="I597">
        <v>2</v>
      </c>
      <c r="J597">
        <v>-11.613432440426715</v>
      </c>
      <c r="K597">
        <v>-42.171718189759716</v>
      </c>
      <c r="L597">
        <v>22.971838090238197</v>
      </c>
      <c r="M597">
        <v>-33.757758935166962</v>
      </c>
      <c r="N597">
        <v>-108.67008854708662</v>
      </c>
      <c r="O597">
        <v>-14.754319664473872</v>
      </c>
      <c r="P597">
        <v>79.365382998232107</v>
      </c>
      <c r="Q597">
        <v>-22.422560732600829</v>
      </c>
      <c r="R597">
        <v>25.957134405206311</v>
      </c>
      <c r="S597">
        <v>0</v>
      </c>
      <c r="T597">
        <v>3</v>
      </c>
      <c r="U597" t="s">
        <v>2818</v>
      </c>
      <c r="W597">
        <f t="shared" si="391"/>
        <v>-8.5268679762827468E-2</v>
      </c>
      <c r="X597">
        <f t="shared" si="392"/>
        <v>-0.21927540312111751</v>
      </c>
      <c r="Y597">
        <f t="shared" si="393"/>
        <v>-7.6050015197982379E-2</v>
      </c>
      <c r="Z597">
        <f t="shared" si="394"/>
        <v>-0.24557244416175711</v>
      </c>
      <c r="AA597">
        <f t="shared" si="395"/>
        <v>-1.1909036060913412</v>
      </c>
      <c r="AB597">
        <f t="shared" si="396"/>
        <v>-6.7444200102322438E-2</v>
      </c>
      <c r="AC597">
        <f t="shared" si="397"/>
        <v>0.54954038841540609</v>
      </c>
      <c r="AD597">
        <f t="shared" si="398"/>
        <v>-0.14484805481342802</v>
      </c>
      <c r="AE597">
        <f t="shared" si="399"/>
        <v>0.184715495640593</v>
      </c>
      <c r="AF597">
        <f t="shared" si="400"/>
        <v>-0.5239687488631376</v>
      </c>
      <c r="AH597">
        <f t="shared" si="401"/>
        <v>-1.8190752680579148</v>
      </c>
      <c r="AI597">
        <f t="shared" si="402"/>
        <v>0.16217565061904118</v>
      </c>
      <c r="AJ597">
        <f t="shared" si="403"/>
        <v>0.13954487046141187</v>
      </c>
      <c r="AK597">
        <f t="shared" si="404"/>
        <v>0.86045512953858816</v>
      </c>
      <c r="AL597">
        <f t="shared" si="405"/>
        <v>-0.15029380932860165</v>
      </c>
      <c r="AN597">
        <f>VLOOKUP(J597,counts!$W$8:$Z$13,4,FALSE)</f>
        <v>52</v>
      </c>
      <c r="AO597">
        <f>VLOOKUP(K597,counts!$W$17:$Z$23,4,FALSE)</f>
        <v>48</v>
      </c>
      <c r="AP597">
        <f>VLOOKUP(L597,counts!$W$27:$Z$33,4,FALSE)</f>
        <v>52</v>
      </c>
      <c r="AQ597">
        <f>VLOOKUP(M597,counts!$W$38:$Z$49,4,FALSE)</f>
        <v>47</v>
      </c>
      <c r="AR597">
        <f>VLOOKUP(N597,counts!$W$53:$Z$54,4,FALSE)</f>
        <v>20</v>
      </c>
      <c r="AS597">
        <f>VLOOKUP(O597,counts!$W$58:$Z$62,4,FALSE)</f>
        <v>52</v>
      </c>
      <c r="AT597">
        <f>VLOOKUP(P597,counts!$W$66:$Z$69,4,FALSE)</f>
        <v>70</v>
      </c>
      <c r="AU597">
        <f>VLOOKUP(Q597,counts!$W$73:$Z$75,4,FALSE)</f>
        <v>50</v>
      </c>
      <c r="AV597">
        <f>VLOOKUP(R597,counts!$W$79:$Z$81,4,FALSE)</f>
        <v>59</v>
      </c>
      <c r="AW597">
        <f t="shared" si="406"/>
        <v>450</v>
      </c>
      <c r="AX597">
        <f t="shared" si="407"/>
        <v>0</v>
      </c>
      <c r="AY597">
        <f t="shared" si="408"/>
        <v>3</v>
      </c>
      <c r="AZ597" t="str">
        <f t="shared" si="409"/>
        <v>Train</v>
      </c>
      <c r="BA597" t="str">
        <f t="shared" si="410"/>
        <v>18-30</v>
      </c>
      <c r="BB597" t="str">
        <f t="shared" si="411"/>
        <v>Blank</v>
      </c>
      <c r="BC597" t="str">
        <f t="shared" si="412"/>
        <v>31-40</v>
      </c>
      <c r="BD597" t="str">
        <f t="shared" si="413"/>
        <v>Blank</v>
      </c>
      <c r="BE597" t="str">
        <f t="shared" si="414"/>
        <v>male</v>
      </c>
      <c r="BF597">
        <f t="shared" si="415"/>
        <v>0</v>
      </c>
      <c r="BG597">
        <f t="shared" si="416"/>
        <v>1</v>
      </c>
      <c r="BH597" t="str">
        <f t="shared" si="417"/>
        <v>S, blank</v>
      </c>
      <c r="BI597">
        <f t="shared" si="418"/>
        <v>2</v>
      </c>
      <c r="BK597">
        <f t="shared" si="419"/>
        <v>-8.7462856143731463E-2</v>
      </c>
      <c r="BL597">
        <f t="shared" ref="BL597:BL660" si="426">BL$3*K597</f>
        <v>-0.2148129459049134</v>
      </c>
      <c r="BM597">
        <f t="shared" ref="BM597:BM660" si="427">BM$3*L597</f>
        <v>0</v>
      </c>
      <c r="BN597">
        <f t="shared" ref="BN597:BN660" si="428">BN$3*M597</f>
        <v>-0.24005469764357676</v>
      </c>
      <c r="BO597">
        <f t="shared" ref="BO597:BO660" si="429">BO$3*N597</f>
        <v>-1.1543150029727813</v>
      </c>
      <c r="BP597">
        <f t="shared" ref="BP597:BP660" si="430">BP$3*O597</f>
        <v>-6.3943938845999151E-2</v>
      </c>
      <c r="BQ597">
        <f t="shared" ref="BQ597:BQ660" si="431">BQ$3*P597</f>
        <v>0.44377010170938269</v>
      </c>
      <c r="BR597">
        <f t="shared" ref="BR597:BR660" si="432">BR$3*Q597</f>
        <v>-0.13196937436222192</v>
      </c>
      <c r="BS597">
        <f t="shared" ref="BS597:BS660" si="433">BS$3*R597</f>
        <v>0.1296081776499752</v>
      </c>
      <c r="BT597">
        <f t="shared" si="420"/>
        <v>-0.52064632557427459</v>
      </c>
      <c r="BV597">
        <f t="shared" si="421"/>
        <v>-1.8398268620881408</v>
      </c>
      <c r="BW597">
        <f t="shared" si="422"/>
        <v>0.15884492580499515</v>
      </c>
      <c r="BX597">
        <f t="shared" si="423"/>
        <v>0.1370717705776319</v>
      </c>
      <c r="BY597">
        <f t="shared" si="424"/>
        <v>0.86292822942236813</v>
      </c>
      <c r="BZ597">
        <f t="shared" si="425"/>
        <v>-0.14742375540990654</v>
      </c>
    </row>
    <row r="598" spans="1:78" x14ac:dyDescent="0.3">
      <c r="A598" t="s">
        <v>2811</v>
      </c>
      <c r="B598" t="s">
        <v>2838</v>
      </c>
      <c r="C598" t="s">
        <v>2849</v>
      </c>
      <c r="D598" t="s">
        <v>2839</v>
      </c>
      <c r="E598" t="s">
        <v>20</v>
      </c>
      <c r="F598">
        <v>1</v>
      </c>
      <c r="G598">
        <v>1</v>
      </c>
      <c r="H598" t="s">
        <v>2843</v>
      </c>
      <c r="I598">
        <v>2</v>
      </c>
      <c r="J598">
        <v>-13.385578549662212</v>
      </c>
      <c r="K598">
        <v>-42.171718189759716</v>
      </c>
      <c r="L598">
        <v>40.172297072540438</v>
      </c>
      <c r="M598">
        <v>40.634191658169868</v>
      </c>
      <c r="N598">
        <v>-108.67008854708662</v>
      </c>
      <c r="O598">
        <v>48.695090775187893</v>
      </c>
      <c r="P598">
        <v>79.365382998232107</v>
      </c>
      <c r="Q598">
        <v>-22.422560732600829</v>
      </c>
      <c r="R598">
        <v>25.957134405206311</v>
      </c>
      <c r="S598">
        <v>0</v>
      </c>
      <c r="T598">
        <v>3</v>
      </c>
      <c r="U598" t="s">
        <v>2818</v>
      </c>
      <c r="W598">
        <f t="shared" si="391"/>
        <v>-9.8280212731782335E-2</v>
      </c>
      <c r="X598">
        <f t="shared" si="392"/>
        <v>-0.21927540312111751</v>
      </c>
      <c r="Y598">
        <f t="shared" si="393"/>
        <v>-0.13299344140000791</v>
      </c>
      <c r="Z598">
        <f t="shared" si="394"/>
        <v>0.29559538538083652</v>
      </c>
      <c r="AA598">
        <f t="shared" si="395"/>
        <v>-1.1909036060913412</v>
      </c>
      <c r="AB598">
        <f t="shared" si="396"/>
        <v>0.222592537028351</v>
      </c>
      <c r="AC598">
        <f t="shared" si="397"/>
        <v>0.54954038841540609</v>
      </c>
      <c r="AD598">
        <f t="shared" si="398"/>
        <v>-0.14484805481342802</v>
      </c>
      <c r="AE598">
        <f t="shared" si="399"/>
        <v>0.184715495640593</v>
      </c>
      <c r="AF598">
        <f t="shared" si="400"/>
        <v>-0.5239687488631376</v>
      </c>
      <c r="AH598">
        <f t="shared" si="401"/>
        <v>-1.0578256605556278</v>
      </c>
      <c r="AI598">
        <f t="shared" si="402"/>
        <v>0.34720994243667042</v>
      </c>
      <c r="AJ598">
        <f t="shared" si="403"/>
        <v>0.25772519300791313</v>
      </c>
      <c r="AK598">
        <f t="shared" si="404"/>
        <v>0.74227480699208681</v>
      </c>
      <c r="AL598">
        <f t="shared" si="405"/>
        <v>-0.29803574455341836</v>
      </c>
      <c r="AN598">
        <f>VLOOKUP(J598,counts!$W$8:$Z$13,4,FALSE)</f>
        <v>51</v>
      </c>
      <c r="AO598">
        <f>VLOOKUP(K598,counts!$W$17:$Z$23,4,FALSE)</f>
        <v>48</v>
      </c>
      <c r="AP598">
        <f>VLOOKUP(L598,counts!$W$27:$Z$33,4,FALSE)</f>
        <v>50</v>
      </c>
      <c r="AQ598">
        <f>VLOOKUP(M598,counts!$W$38:$Z$49,4,FALSE)</f>
        <v>63</v>
      </c>
      <c r="AR598">
        <f>VLOOKUP(N598,counts!$W$53:$Z$54,4,FALSE)</f>
        <v>20</v>
      </c>
      <c r="AS598">
        <f>VLOOKUP(O598,counts!$W$58:$Z$62,4,FALSE)</f>
        <v>61</v>
      </c>
      <c r="AT598">
        <f>VLOOKUP(P598,counts!$W$66:$Z$69,4,FALSE)</f>
        <v>70</v>
      </c>
      <c r="AU598">
        <f>VLOOKUP(Q598,counts!$W$73:$Z$75,4,FALSE)</f>
        <v>50</v>
      </c>
      <c r="AV598">
        <f>VLOOKUP(R598,counts!$W$79:$Z$81,4,FALSE)</f>
        <v>59</v>
      </c>
      <c r="AW598">
        <f t="shared" si="406"/>
        <v>472</v>
      </c>
      <c r="AX598">
        <f t="shared" si="407"/>
        <v>0</v>
      </c>
      <c r="AY598">
        <f t="shared" si="408"/>
        <v>3</v>
      </c>
      <c r="AZ598" t="str">
        <f t="shared" si="409"/>
        <v>Train</v>
      </c>
      <c r="BA598" t="str">
        <f t="shared" si="410"/>
        <v>41-50</v>
      </c>
      <c r="BB598" t="str">
        <f t="shared" si="411"/>
        <v>Blank</v>
      </c>
      <c r="BC598" t="str">
        <f t="shared" si="412"/>
        <v>21-30</v>
      </c>
      <c r="BD598" t="str">
        <f t="shared" si="413"/>
        <v>Others</v>
      </c>
      <c r="BE598" t="str">
        <f t="shared" si="414"/>
        <v>male</v>
      </c>
      <c r="BF598">
        <f t="shared" si="415"/>
        <v>1</v>
      </c>
      <c r="BG598">
        <f t="shared" si="416"/>
        <v>1</v>
      </c>
      <c r="BH598" t="str">
        <f t="shared" si="417"/>
        <v>S, blank</v>
      </c>
      <c r="BI598">
        <f t="shared" si="418"/>
        <v>2</v>
      </c>
      <c r="BK598">
        <f t="shared" si="419"/>
        <v>-0.10080920839685074</v>
      </c>
      <c r="BL598">
        <f t="shared" si="426"/>
        <v>-0.2148129459049134</v>
      </c>
      <c r="BM598">
        <f t="shared" si="427"/>
        <v>0</v>
      </c>
      <c r="BN598">
        <f t="shared" si="428"/>
        <v>0.28895367761902863</v>
      </c>
      <c r="BO598">
        <f t="shared" si="429"/>
        <v>-1.1543150029727813</v>
      </c>
      <c r="BP598">
        <f t="shared" si="430"/>
        <v>0.21104029039891525</v>
      </c>
      <c r="BQ598">
        <f t="shared" si="431"/>
        <v>0.44377010170938269</v>
      </c>
      <c r="BR598">
        <f t="shared" si="432"/>
        <v>-0.13196937436222192</v>
      </c>
      <c r="BS598">
        <f t="shared" si="433"/>
        <v>0.1296081776499752</v>
      </c>
      <c r="BT598">
        <f t="shared" si="420"/>
        <v>-0.52064632557427459</v>
      </c>
      <c r="BV598">
        <f t="shared" si="421"/>
        <v>-1.0491806098337402</v>
      </c>
      <c r="BW598">
        <f t="shared" si="422"/>
        <v>0.35022460216781759</v>
      </c>
      <c r="BX598">
        <f t="shared" si="423"/>
        <v>0.25938247726009706</v>
      </c>
      <c r="BY598">
        <f t="shared" si="424"/>
        <v>0.740617522739903</v>
      </c>
      <c r="BZ598">
        <f t="shared" si="425"/>
        <v>-0.30027095058821673</v>
      </c>
    </row>
    <row r="599" spans="1:78" x14ac:dyDescent="0.3">
      <c r="A599" t="s">
        <v>2811</v>
      </c>
      <c r="B599" t="s">
        <v>2838</v>
      </c>
      <c r="C599" t="s">
        <v>2849</v>
      </c>
      <c r="D599" t="s">
        <v>2839</v>
      </c>
      <c r="E599" t="s">
        <v>15</v>
      </c>
      <c r="F599">
        <v>1</v>
      </c>
      <c r="G599">
        <v>1</v>
      </c>
      <c r="H599" t="s">
        <v>2843</v>
      </c>
      <c r="I599">
        <v>2</v>
      </c>
      <c r="J599">
        <v>-13.385578549662212</v>
      </c>
      <c r="K599">
        <v>-42.171718189759716</v>
      </c>
      <c r="L599">
        <v>40.172297072540438</v>
      </c>
      <c r="M599">
        <v>40.634191658169868</v>
      </c>
      <c r="N599">
        <v>151.41878811967541</v>
      </c>
      <c r="O599">
        <v>48.695090775187893</v>
      </c>
      <c r="P599">
        <v>79.365382998232107</v>
      </c>
      <c r="Q599">
        <v>-22.422560732600829</v>
      </c>
      <c r="R599">
        <v>25.957134405206311</v>
      </c>
      <c r="S599">
        <v>1</v>
      </c>
      <c r="T599">
        <v>3</v>
      </c>
      <c r="U599" t="s">
        <v>2818</v>
      </c>
      <c r="W599">
        <f t="shared" si="391"/>
        <v>-9.8280212731782335E-2</v>
      </c>
      <c r="X599">
        <f t="shared" si="392"/>
        <v>-0.21927540312111751</v>
      </c>
      <c r="Y599">
        <f t="shared" si="393"/>
        <v>-0.13299344140000791</v>
      </c>
      <c r="Z599">
        <f t="shared" si="394"/>
        <v>0.29559538538083652</v>
      </c>
      <c r="AA599">
        <f t="shared" si="395"/>
        <v>1.6593819257225275</v>
      </c>
      <c r="AB599">
        <f t="shared" si="396"/>
        <v>0.222592537028351</v>
      </c>
      <c r="AC599">
        <f t="shared" si="397"/>
        <v>0.54954038841540609</v>
      </c>
      <c r="AD599">
        <f t="shared" si="398"/>
        <v>-0.14484805481342802</v>
      </c>
      <c r="AE599">
        <f t="shared" si="399"/>
        <v>0.184715495640593</v>
      </c>
      <c r="AF599">
        <f t="shared" si="400"/>
        <v>-0.5239687488631376</v>
      </c>
      <c r="AH599">
        <f t="shared" si="401"/>
        <v>1.7924598712582407</v>
      </c>
      <c r="AI599">
        <f t="shared" si="402"/>
        <v>6.0042038842137773</v>
      </c>
      <c r="AJ599">
        <f t="shared" si="403"/>
        <v>0.8572285992054256</v>
      </c>
      <c r="AK599">
        <f t="shared" si="404"/>
        <v>0.8572285992054256</v>
      </c>
      <c r="AL599">
        <f t="shared" si="405"/>
        <v>-0.15405065242383595</v>
      </c>
      <c r="AN599">
        <f>VLOOKUP(J599,counts!$W$8:$Z$13,4,FALSE)</f>
        <v>51</v>
      </c>
      <c r="AO599">
        <f>VLOOKUP(K599,counts!$W$17:$Z$23,4,FALSE)</f>
        <v>48</v>
      </c>
      <c r="AP599">
        <f>VLOOKUP(L599,counts!$W$27:$Z$33,4,FALSE)</f>
        <v>50</v>
      </c>
      <c r="AQ599">
        <f>VLOOKUP(M599,counts!$W$38:$Z$49,4,FALSE)</f>
        <v>63</v>
      </c>
      <c r="AR599">
        <f>VLOOKUP(N599,counts!$W$53:$Z$54,4,FALSE)</f>
        <v>102</v>
      </c>
      <c r="AS599">
        <f>VLOOKUP(O599,counts!$W$58:$Z$62,4,FALSE)</f>
        <v>61</v>
      </c>
      <c r="AT599">
        <f>VLOOKUP(P599,counts!$W$66:$Z$69,4,FALSE)</f>
        <v>70</v>
      </c>
      <c r="AU599">
        <f>VLOOKUP(Q599,counts!$W$73:$Z$75,4,FALSE)</f>
        <v>50</v>
      </c>
      <c r="AV599">
        <f>VLOOKUP(R599,counts!$W$79:$Z$81,4,FALSE)</f>
        <v>59</v>
      </c>
      <c r="AW599">
        <f t="shared" si="406"/>
        <v>554</v>
      </c>
      <c r="AX599">
        <f t="shared" si="407"/>
        <v>1</v>
      </c>
      <c r="AY599">
        <f t="shared" si="408"/>
        <v>3</v>
      </c>
      <c r="AZ599" t="str">
        <f t="shared" si="409"/>
        <v>Train</v>
      </c>
      <c r="BA599" t="str">
        <f t="shared" si="410"/>
        <v>41-50</v>
      </c>
      <c r="BB599" t="str">
        <f t="shared" si="411"/>
        <v>Blank</v>
      </c>
      <c r="BC599" t="str">
        <f t="shared" si="412"/>
        <v>21-30</v>
      </c>
      <c r="BD599" t="str">
        <f t="shared" si="413"/>
        <v>Others</v>
      </c>
      <c r="BE599" t="str">
        <f t="shared" si="414"/>
        <v>female</v>
      </c>
      <c r="BF599">
        <f t="shared" si="415"/>
        <v>1</v>
      </c>
      <c r="BG599">
        <f t="shared" si="416"/>
        <v>1</v>
      </c>
      <c r="BH599" t="str">
        <f t="shared" si="417"/>
        <v>S, blank</v>
      </c>
      <c r="BI599">
        <f t="shared" si="418"/>
        <v>2</v>
      </c>
      <c r="BK599">
        <f t="shared" si="419"/>
        <v>-0.10080920839685074</v>
      </c>
      <c r="BL599">
        <f t="shared" si="426"/>
        <v>-0.2148129459049134</v>
      </c>
      <c r="BM599">
        <f t="shared" si="427"/>
        <v>0</v>
      </c>
      <c r="BN599">
        <f t="shared" si="428"/>
        <v>0.28895367761902863</v>
      </c>
      <c r="BO599">
        <f t="shared" si="429"/>
        <v>1.608400077660413</v>
      </c>
      <c r="BP599">
        <f t="shared" si="430"/>
        <v>0.21104029039891525</v>
      </c>
      <c r="BQ599">
        <f t="shared" si="431"/>
        <v>0.44377010170938269</v>
      </c>
      <c r="BR599">
        <f t="shared" si="432"/>
        <v>-0.13196937436222192</v>
      </c>
      <c r="BS599">
        <f t="shared" si="433"/>
        <v>0.1296081776499752</v>
      </c>
      <c r="BT599">
        <f t="shared" si="420"/>
        <v>-0.52064632557427459</v>
      </c>
      <c r="BV599">
        <f t="shared" si="421"/>
        <v>1.713534470799454</v>
      </c>
      <c r="BW599">
        <f t="shared" si="422"/>
        <v>5.548538006472806</v>
      </c>
      <c r="BX599">
        <f t="shared" si="423"/>
        <v>0.84729415954957199</v>
      </c>
      <c r="BY599">
        <f t="shared" si="424"/>
        <v>0.84729415954957199</v>
      </c>
      <c r="BZ599">
        <f t="shared" si="425"/>
        <v>-0.16570734881508115</v>
      </c>
    </row>
    <row r="600" spans="1:78" x14ac:dyDescent="0.3">
      <c r="A600" t="s">
        <v>2812</v>
      </c>
      <c r="B600" t="s">
        <v>2838</v>
      </c>
      <c r="C600" t="s">
        <v>2850</v>
      </c>
      <c r="D600" t="s">
        <v>2839</v>
      </c>
      <c r="E600" t="s">
        <v>15</v>
      </c>
      <c r="F600">
        <v>0</v>
      </c>
      <c r="G600">
        <v>0</v>
      </c>
      <c r="H600" t="s">
        <v>2843</v>
      </c>
      <c r="I600">
        <v>2</v>
      </c>
      <c r="J600">
        <v>74.751267398446615</v>
      </c>
      <c r="K600">
        <v>-42.171718189759716</v>
      </c>
      <c r="L600">
        <v>-9.6115457513775127</v>
      </c>
      <c r="M600">
        <v>40.634191658169868</v>
      </c>
      <c r="N600">
        <v>151.41878811967541</v>
      </c>
      <c r="O600">
        <v>-14.754319664473872</v>
      </c>
      <c r="P600">
        <v>-22.013681658285037</v>
      </c>
      <c r="Q600">
        <v>-22.422560732600829</v>
      </c>
      <c r="R600">
        <v>25.957134405206311</v>
      </c>
      <c r="S600">
        <v>1</v>
      </c>
      <c r="T600">
        <v>3</v>
      </c>
      <c r="U600" t="s">
        <v>2818</v>
      </c>
      <c r="W600">
        <f t="shared" si="391"/>
        <v>0.54884220615739254</v>
      </c>
      <c r="X600">
        <f t="shared" si="392"/>
        <v>-0.21927540312111751</v>
      </c>
      <c r="Y600">
        <f t="shared" si="393"/>
        <v>3.1819752411496448E-2</v>
      </c>
      <c r="Z600">
        <f t="shared" si="394"/>
        <v>0.29559538538083652</v>
      </c>
      <c r="AA600">
        <f t="shared" si="395"/>
        <v>1.6593819257225275</v>
      </c>
      <c r="AB600">
        <f t="shared" si="396"/>
        <v>-6.7444200102322438E-2</v>
      </c>
      <c r="AC600">
        <f t="shared" si="397"/>
        <v>-0.15242674717787899</v>
      </c>
      <c r="AD600">
        <f t="shared" si="398"/>
        <v>-0.14484805481342802</v>
      </c>
      <c r="AE600">
        <f t="shared" si="399"/>
        <v>0.184715495640593</v>
      </c>
      <c r="AF600">
        <f t="shared" si="400"/>
        <v>-0.5239687488631376</v>
      </c>
      <c r="AH600">
        <f t="shared" si="401"/>
        <v>1.6123916112349619</v>
      </c>
      <c r="AI600">
        <f t="shared" si="402"/>
        <v>5.0147903263359082</v>
      </c>
      <c r="AJ600">
        <f t="shared" si="403"/>
        <v>0.83374316547303817</v>
      </c>
      <c r="AK600">
        <f t="shared" si="404"/>
        <v>0.83374316547303817</v>
      </c>
      <c r="AL600">
        <f t="shared" si="405"/>
        <v>-0.18182987911958925</v>
      </c>
      <c r="AN600">
        <f>VLOOKUP(J600,counts!$W$8:$Z$13,4,FALSE)</f>
        <v>70</v>
      </c>
      <c r="AO600">
        <f>VLOOKUP(K600,counts!$W$17:$Z$23,4,FALSE)</f>
        <v>48</v>
      </c>
      <c r="AP600">
        <f>VLOOKUP(L600,counts!$W$27:$Z$33,4,FALSE)</f>
        <v>55</v>
      </c>
      <c r="AQ600">
        <f>VLOOKUP(M600,counts!$W$38:$Z$49,4,FALSE)</f>
        <v>63</v>
      </c>
      <c r="AR600">
        <f>VLOOKUP(N600,counts!$W$53:$Z$54,4,FALSE)</f>
        <v>102</v>
      </c>
      <c r="AS600">
        <f>VLOOKUP(O600,counts!$W$58:$Z$62,4,FALSE)</f>
        <v>52</v>
      </c>
      <c r="AT600">
        <f>VLOOKUP(P600,counts!$W$66:$Z$69,4,FALSE)</f>
        <v>50</v>
      </c>
      <c r="AU600">
        <f>VLOOKUP(Q600,counts!$W$73:$Z$75,4,FALSE)</f>
        <v>50</v>
      </c>
      <c r="AV600">
        <f>VLOOKUP(R600,counts!$W$79:$Z$81,4,FALSE)</f>
        <v>59</v>
      </c>
      <c r="AW600">
        <f t="shared" si="406"/>
        <v>549</v>
      </c>
      <c r="AX600">
        <f t="shared" si="407"/>
        <v>1</v>
      </c>
      <c r="AY600">
        <f t="shared" si="408"/>
        <v>3</v>
      </c>
      <c r="AZ600" t="str">
        <f t="shared" si="409"/>
        <v>Train</v>
      </c>
      <c r="BA600" t="str">
        <f t="shared" si="410"/>
        <v>51-60</v>
      </c>
      <c r="BB600" t="str">
        <f t="shared" si="411"/>
        <v>Blank</v>
      </c>
      <c r="BC600" t="str">
        <f t="shared" si="412"/>
        <v>11-20</v>
      </c>
      <c r="BD600" t="str">
        <f t="shared" si="413"/>
        <v>Others</v>
      </c>
      <c r="BE600" t="str">
        <f t="shared" si="414"/>
        <v>female</v>
      </c>
      <c r="BF600">
        <f t="shared" si="415"/>
        <v>0</v>
      </c>
      <c r="BG600">
        <f t="shared" si="416"/>
        <v>0</v>
      </c>
      <c r="BH600" t="str">
        <f t="shared" si="417"/>
        <v>S, blank</v>
      </c>
      <c r="BI600">
        <f t="shared" si="418"/>
        <v>2</v>
      </c>
      <c r="BK600">
        <f t="shared" si="419"/>
        <v>0.56296528873523233</v>
      </c>
      <c r="BL600">
        <f t="shared" si="426"/>
        <v>-0.2148129459049134</v>
      </c>
      <c r="BM600">
        <f t="shared" si="427"/>
        <v>0</v>
      </c>
      <c r="BN600">
        <f t="shared" si="428"/>
        <v>0.28895367761902863</v>
      </c>
      <c r="BO600">
        <f t="shared" si="429"/>
        <v>1.608400077660413</v>
      </c>
      <c r="BP600">
        <f t="shared" si="430"/>
        <v>-6.3943938845999151E-2</v>
      </c>
      <c r="BQ600">
        <f t="shared" si="431"/>
        <v>-0.12308910231949276</v>
      </c>
      <c r="BR600">
        <f t="shared" si="432"/>
        <v>-0.13196937436222192</v>
      </c>
      <c r="BS600">
        <f t="shared" si="433"/>
        <v>0.1296081776499752</v>
      </c>
      <c r="BT600">
        <f t="shared" si="420"/>
        <v>-0.52064632557427459</v>
      </c>
      <c r="BV600">
        <f t="shared" si="421"/>
        <v>1.5354655346577475</v>
      </c>
      <c r="BW600">
        <f t="shared" si="422"/>
        <v>4.643486730863974</v>
      </c>
      <c r="BX600">
        <f t="shared" si="423"/>
        <v>0.82280458027285774</v>
      </c>
      <c r="BY600">
        <f t="shared" si="424"/>
        <v>0.82280458027285774</v>
      </c>
      <c r="BZ600">
        <f t="shared" si="425"/>
        <v>-0.19503655452843302</v>
      </c>
    </row>
    <row r="601" spans="1:78" x14ac:dyDescent="0.3">
      <c r="A601" t="s">
        <v>2820</v>
      </c>
      <c r="B601" t="s">
        <v>2838</v>
      </c>
      <c r="C601" t="s">
        <v>2851</v>
      </c>
      <c r="D601" t="s">
        <v>2839</v>
      </c>
      <c r="E601" t="s">
        <v>20</v>
      </c>
      <c r="F601">
        <v>2</v>
      </c>
      <c r="G601">
        <v>0</v>
      </c>
      <c r="H601" t="s">
        <v>2843</v>
      </c>
      <c r="I601">
        <v>2</v>
      </c>
      <c r="J601">
        <v>-11.613432440426715</v>
      </c>
      <c r="K601">
        <v>-42.171718189759716</v>
      </c>
      <c r="L601">
        <v>70.538774768379497</v>
      </c>
      <c r="M601">
        <v>40.634191658169868</v>
      </c>
      <c r="N601">
        <v>-108.67008854708662</v>
      </c>
      <c r="O601">
        <v>47.533478806865013</v>
      </c>
      <c r="P601">
        <v>-22.013681658285037</v>
      </c>
      <c r="Q601">
        <v>-22.422560732600829</v>
      </c>
      <c r="R601">
        <v>25.957134405206311</v>
      </c>
      <c r="S601">
        <v>0</v>
      </c>
      <c r="T601">
        <v>3</v>
      </c>
      <c r="U601" t="s">
        <v>2818</v>
      </c>
      <c r="W601">
        <f t="shared" si="391"/>
        <v>-8.5268679762827468E-2</v>
      </c>
      <c r="X601">
        <f t="shared" si="392"/>
        <v>-0.21927540312111751</v>
      </c>
      <c r="Y601">
        <f t="shared" si="393"/>
        <v>-0.23352397279266615</v>
      </c>
      <c r="Z601">
        <f t="shared" si="394"/>
        <v>0.29559538538083652</v>
      </c>
      <c r="AA601">
        <f t="shared" si="395"/>
        <v>-1.1909036060913412</v>
      </c>
      <c r="AB601">
        <f t="shared" si="396"/>
        <v>0.21728263512745474</v>
      </c>
      <c r="AC601">
        <f t="shared" si="397"/>
        <v>-0.15242674717787899</v>
      </c>
      <c r="AD601">
        <f t="shared" si="398"/>
        <v>-0.14484805481342802</v>
      </c>
      <c r="AE601">
        <f t="shared" si="399"/>
        <v>0.184715495640593</v>
      </c>
      <c r="AF601">
        <f t="shared" si="400"/>
        <v>-0.5239687488631376</v>
      </c>
      <c r="AH601">
        <f t="shared" si="401"/>
        <v>-1.8526216964735127</v>
      </c>
      <c r="AI601">
        <f t="shared" si="402"/>
        <v>0.15682547808579003</v>
      </c>
      <c r="AJ601">
        <f t="shared" si="403"/>
        <v>0.1355653735646371</v>
      </c>
      <c r="AK601">
        <f t="shared" si="404"/>
        <v>0.86443462643536284</v>
      </c>
      <c r="AL601">
        <f t="shared" si="405"/>
        <v>-0.14567959680447037</v>
      </c>
      <c r="AN601">
        <f>VLOOKUP(J601,counts!$W$8:$Z$13,4,FALSE)</f>
        <v>52</v>
      </c>
      <c r="AO601">
        <f>VLOOKUP(K601,counts!$W$17:$Z$23,4,FALSE)</f>
        <v>48</v>
      </c>
      <c r="AP601">
        <f>VLOOKUP(L601,counts!$W$27:$Z$33,4,FALSE)</f>
        <v>47</v>
      </c>
      <c r="AQ601">
        <f>VLOOKUP(M601,counts!$W$38:$Z$49,4,FALSE)</f>
        <v>63</v>
      </c>
      <c r="AR601">
        <f>VLOOKUP(N601,counts!$W$53:$Z$54,4,FALSE)</f>
        <v>20</v>
      </c>
      <c r="AS601">
        <f>VLOOKUP(O601,counts!$W$58:$Z$62,4,FALSE)</f>
        <v>60</v>
      </c>
      <c r="AT601">
        <f>VLOOKUP(P601,counts!$W$66:$Z$69,4,FALSE)</f>
        <v>50</v>
      </c>
      <c r="AU601">
        <f>VLOOKUP(Q601,counts!$W$73:$Z$75,4,FALSE)</f>
        <v>50</v>
      </c>
      <c r="AV601">
        <f>VLOOKUP(R601,counts!$W$79:$Z$81,4,FALSE)</f>
        <v>59</v>
      </c>
      <c r="AW601">
        <f t="shared" si="406"/>
        <v>449</v>
      </c>
      <c r="AX601">
        <f t="shared" si="407"/>
        <v>0</v>
      </c>
      <c r="AY601">
        <f t="shared" si="408"/>
        <v>3</v>
      </c>
      <c r="AZ601" t="str">
        <f t="shared" si="409"/>
        <v>Train</v>
      </c>
      <c r="BA601" t="str">
        <f t="shared" si="410"/>
        <v>18-30</v>
      </c>
      <c r="BB601" t="str">
        <f t="shared" si="411"/>
        <v>Blank</v>
      </c>
      <c r="BC601" t="str">
        <f t="shared" si="412"/>
        <v>41-100</v>
      </c>
      <c r="BD601" t="str">
        <f t="shared" si="413"/>
        <v>Others</v>
      </c>
      <c r="BE601" t="str">
        <f t="shared" si="414"/>
        <v>male</v>
      </c>
      <c r="BF601">
        <f t="shared" si="415"/>
        <v>2</v>
      </c>
      <c r="BG601">
        <f t="shared" si="416"/>
        <v>0</v>
      </c>
      <c r="BH601" t="str">
        <f t="shared" si="417"/>
        <v>S, blank</v>
      </c>
      <c r="BI601">
        <f t="shared" si="418"/>
        <v>2</v>
      </c>
      <c r="BK601">
        <f t="shared" si="419"/>
        <v>-8.7462856143731463E-2</v>
      </c>
      <c r="BL601">
        <f t="shared" si="426"/>
        <v>-0.2148129459049134</v>
      </c>
      <c r="BM601">
        <f t="shared" si="427"/>
        <v>0</v>
      </c>
      <c r="BN601">
        <f t="shared" si="428"/>
        <v>0.28895367761902863</v>
      </c>
      <c r="BO601">
        <f t="shared" si="429"/>
        <v>-1.1543150029727813</v>
      </c>
      <c r="BP601">
        <f t="shared" si="430"/>
        <v>0.20600596510609481</v>
      </c>
      <c r="BQ601">
        <f t="shared" si="431"/>
        <v>-0.12308910231949276</v>
      </c>
      <c r="BR601">
        <f t="shared" si="432"/>
        <v>-0.13196937436222192</v>
      </c>
      <c r="BS601">
        <f t="shared" si="433"/>
        <v>0.1296081776499752</v>
      </c>
      <c r="BT601">
        <f t="shared" si="420"/>
        <v>-0.52064632557427459</v>
      </c>
      <c r="BV601">
        <f t="shared" si="421"/>
        <v>-1.6077277869023168</v>
      </c>
      <c r="BW601">
        <f t="shared" si="422"/>
        <v>0.20034231772607186</v>
      </c>
      <c r="BX601">
        <f t="shared" si="423"/>
        <v>0.16690431951578635</v>
      </c>
      <c r="BY601">
        <f t="shared" si="424"/>
        <v>0.83309568048421367</v>
      </c>
      <c r="BZ601">
        <f t="shared" si="425"/>
        <v>-0.18260678088542237</v>
      </c>
    </row>
    <row r="602" spans="1:78" x14ac:dyDescent="0.3">
      <c r="A602" t="s">
        <v>2810</v>
      </c>
      <c r="B602" t="s">
        <v>2838</v>
      </c>
      <c r="C602" t="s">
        <v>2850</v>
      </c>
      <c r="D602" t="s">
        <v>2838</v>
      </c>
      <c r="E602" t="s">
        <v>20</v>
      </c>
      <c r="F602">
        <v>0</v>
      </c>
      <c r="G602">
        <v>0</v>
      </c>
      <c r="H602" t="s">
        <v>2843</v>
      </c>
      <c r="I602">
        <v>2</v>
      </c>
      <c r="J602">
        <v>32.769878926258563</v>
      </c>
      <c r="K602">
        <v>-42.171718189759716</v>
      </c>
      <c r="L602">
        <v>-9.6115457513775127</v>
      </c>
      <c r="M602">
        <v>-33.757758935166962</v>
      </c>
      <c r="N602">
        <v>-108.67008854708662</v>
      </c>
      <c r="O602">
        <v>-14.754319664473872</v>
      </c>
      <c r="P602">
        <v>-22.013681658285037</v>
      </c>
      <c r="Q602">
        <v>-22.422560732600829</v>
      </c>
      <c r="R602">
        <v>25.957134405206311</v>
      </c>
      <c r="S602">
        <v>0</v>
      </c>
      <c r="T602">
        <v>3</v>
      </c>
      <c r="U602" t="s">
        <v>2818</v>
      </c>
      <c r="W602">
        <f t="shared" si="391"/>
        <v>0.24060451777399761</v>
      </c>
      <c r="X602">
        <f t="shared" si="392"/>
        <v>-0.21927540312111751</v>
      </c>
      <c r="Y602">
        <f t="shared" si="393"/>
        <v>3.1819752411496448E-2</v>
      </c>
      <c r="Z602">
        <f t="shared" si="394"/>
        <v>-0.24557244416175711</v>
      </c>
      <c r="AA602">
        <f t="shared" si="395"/>
        <v>-1.1909036060913412</v>
      </c>
      <c r="AB602">
        <f t="shared" si="396"/>
        <v>-6.7444200102322438E-2</v>
      </c>
      <c r="AC602">
        <f t="shared" si="397"/>
        <v>-0.15242674717787899</v>
      </c>
      <c r="AD602">
        <f t="shared" si="398"/>
        <v>-0.14484805481342802</v>
      </c>
      <c r="AE602">
        <f t="shared" si="399"/>
        <v>0.184715495640593</v>
      </c>
      <c r="AF602">
        <f t="shared" si="400"/>
        <v>-0.5239687488631376</v>
      </c>
      <c r="AH602">
        <f t="shared" si="401"/>
        <v>-2.0872994385048962</v>
      </c>
      <c r="AI602">
        <f t="shared" si="402"/>
        <v>0.12402161196731001</v>
      </c>
      <c r="AJ602">
        <f t="shared" si="403"/>
        <v>0.11033739088899025</v>
      </c>
      <c r="AK602">
        <f t="shared" si="404"/>
        <v>0.88966260911100981</v>
      </c>
      <c r="AL602">
        <f t="shared" si="405"/>
        <v>-0.11691297901557235</v>
      </c>
      <c r="AN602">
        <f>VLOOKUP(J602,counts!$W$8:$Z$13,4,FALSE)</f>
        <v>61</v>
      </c>
      <c r="AO602">
        <f>VLOOKUP(K602,counts!$W$17:$Z$23,4,FALSE)</f>
        <v>48</v>
      </c>
      <c r="AP602">
        <f>VLOOKUP(L602,counts!$W$27:$Z$33,4,FALSE)</f>
        <v>55</v>
      </c>
      <c r="AQ602">
        <f>VLOOKUP(M602,counts!$W$38:$Z$49,4,FALSE)</f>
        <v>47</v>
      </c>
      <c r="AR602">
        <f>VLOOKUP(N602,counts!$W$53:$Z$54,4,FALSE)</f>
        <v>20</v>
      </c>
      <c r="AS602">
        <f>VLOOKUP(O602,counts!$W$58:$Z$62,4,FALSE)</f>
        <v>52</v>
      </c>
      <c r="AT602">
        <f>VLOOKUP(P602,counts!$W$66:$Z$69,4,FALSE)</f>
        <v>50</v>
      </c>
      <c r="AU602">
        <f>VLOOKUP(Q602,counts!$W$73:$Z$75,4,FALSE)</f>
        <v>50</v>
      </c>
      <c r="AV602">
        <f>VLOOKUP(R602,counts!$W$79:$Z$81,4,FALSE)</f>
        <v>59</v>
      </c>
      <c r="AW602">
        <f t="shared" si="406"/>
        <v>442</v>
      </c>
      <c r="AX602">
        <f t="shared" si="407"/>
        <v>0</v>
      </c>
      <c r="AY602">
        <f t="shared" si="408"/>
        <v>3</v>
      </c>
      <c r="AZ602" t="str">
        <f t="shared" si="409"/>
        <v>Train</v>
      </c>
      <c r="BA602" t="str">
        <f t="shared" si="410"/>
        <v>31-40</v>
      </c>
      <c r="BB602" t="str">
        <f t="shared" si="411"/>
        <v>Blank</v>
      </c>
      <c r="BC602" t="str">
        <f t="shared" si="412"/>
        <v>11-20</v>
      </c>
      <c r="BD602" t="str">
        <f t="shared" si="413"/>
        <v>Blank</v>
      </c>
      <c r="BE602" t="str">
        <f t="shared" si="414"/>
        <v>male</v>
      </c>
      <c r="BF602">
        <f t="shared" si="415"/>
        <v>0</v>
      </c>
      <c r="BG602">
        <f t="shared" si="416"/>
        <v>0</v>
      </c>
      <c r="BH602" t="str">
        <f t="shared" si="417"/>
        <v>S, blank</v>
      </c>
      <c r="BI602">
        <f t="shared" si="418"/>
        <v>2</v>
      </c>
      <c r="BK602">
        <f t="shared" si="419"/>
        <v>0.24679587375027071</v>
      </c>
      <c r="BL602">
        <f t="shared" si="426"/>
        <v>-0.2148129459049134</v>
      </c>
      <c r="BM602">
        <f t="shared" si="427"/>
        <v>0</v>
      </c>
      <c r="BN602">
        <f t="shared" si="428"/>
        <v>-0.24005469764357676</v>
      </c>
      <c r="BO602">
        <f t="shared" si="429"/>
        <v>-1.1543150029727813</v>
      </c>
      <c r="BP602">
        <f t="shared" si="430"/>
        <v>-6.3943938845999151E-2</v>
      </c>
      <c r="BQ602">
        <f t="shared" si="431"/>
        <v>-0.12308910231949276</v>
      </c>
      <c r="BR602">
        <f t="shared" si="432"/>
        <v>-0.13196937436222192</v>
      </c>
      <c r="BS602">
        <f t="shared" si="433"/>
        <v>0.1296081776499752</v>
      </c>
      <c r="BT602">
        <f t="shared" si="420"/>
        <v>-0.52064632557427459</v>
      </c>
      <c r="BV602">
        <f t="shared" si="421"/>
        <v>-2.0724273362230141</v>
      </c>
      <c r="BW602">
        <f t="shared" si="422"/>
        <v>0.12587985782654026</v>
      </c>
      <c r="BX602">
        <f t="shared" si="423"/>
        <v>0.11180576413325805</v>
      </c>
      <c r="BY602">
        <f t="shared" si="424"/>
        <v>0.88819423586674195</v>
      </c>
      <c r="BZ602">
        <f t="shared" si="425"/>
        <v>-0.11856482582461006</v>
      </c>
    </row>
    <row r="603" spans="1:78" x14ac:dyDescent="0.3">
      <c r="A603" t="s">
        <v>2813</v>
      </c>
      <c r="B603" t="s">
        <v>2838</v>
      </c>
      <c r="C603" t="s">
        <v>2849</v>
      </c>
      <c r="D603" t="s">
        <v>2838</v>
      </c>
      <c r="E603" t="s">
        <v>20</v>
      </c>
      <c r="F603">
        <v>1</v>
      </c>
      <c r="G603">
        <v>0</v>
      </c>
      <c r="H603" t="s">
        <v>2843</v>
      </c>
      <c r="I603">
        <v>2</v>
      </c>
      <c r="J603">
        <v>-68.390212241589438</v>
      </c>
      <c r="K603">
        <v>-42.171718189759716</v>
      </c>
      <c r="L603">
        <v>40.172297072540438</v>
      </c>
      <c r="M603">
        <v>-33.757758935166962</v>
      </c>
      <c r="N603">
        <v>-108.67008854708662</v>
      </c>
      <c r="O603">
        <v>48.695090775187893</v>
      </c>
      <c r="P603">
        <v>-22.013681658285037</v>
      </c>
      <c r="Q603">
        <v>-22.422560732600829</v>
      </c>
      <c r="R603">
        <v>25.957134405206311</v>
      </c>
      <c r="S603">
        <v>0</v>
      </c>
      <c r="T603">
        <v>3</v>
      </c>
      <c r="U603" t="s">
        <v>2818</v>
      </c>
      <c r="W603">
        <f t="shared" si="391"/>
        <v>-0.50213777334598442</v>
      </c>
      <c r="X603">
        <f t="shared" si="392"/>
        <v>-0.21927540312111751</v>
      </c>
      <c r="Y603">
        <f t="shared" si="393"/>
        <v>-0.13299344140000791</v>
      </c>
      <c r="Z603">
        <f t="shared" si="394"/>
        <v>-0.24557244416175711</v>
      </c>
      <c r="AA603">
        <f t="shared" si="395"/>
        <v>-1.1909036060913412</v>
      </c>
      <c r="AB603">
        <f t="shared" si="396"/>
        <v>0.222592537028351</v>
      </c>
      <c r="AC603">
        <f t="shared" si="397"/>
        <v>-0.15242674717787899</v>
      </c>
      <c r="AD603">
        <f t="shared" si="398"/>
        <v>-0.14484805481342802</v>
      </c>
      <c r="AE603">
        <f t="shared" si="399"/>
        <v>0.184715495640593</v>
      </c>
      <c r="AF603">
        <f t="shared" si="400"/>
        <v>-0.5239687488631376</v>
      </c>
      <c r="AH603">
        <f t="shared" si="401"/>
        <v>-2.7048181863057086</v>
      </c>
      <c r="AI603">
        <f t="shared" si="402"/>
        <v>6.6882482892517858E-2</v>
      </c>
      <c r="AJ603">
        <f t="shared" si="403"/>
        <v>6.2689643859543884E-2</v>
      </c>
      <c r="AK603">
        <f t="shared" si="404"/>
        <v>0.9373103561404561</v>
      </c>
      <c r="AL603">
        <f t="shared" si="405"/>
        <v>-6.474082838381566E-2</v>
      </c>
      <c r="AN603">
        <f>VLOOKUP(J603,counts!$W$8:$Z$13,4,FALSE)</f>
        <v>40</v>
      </c>
      <c r="AO603">
        <f>VLOOKUP(K603,counts!$W$17:$Z$23,4,FALSE)</f>
        <v>48</v>
      </c>
      <c r="AP603">
        <f>VLOOKUP(L603,counts!$W$27:$Z$33,4,FALSE)</f>
        <v>50</v>
      </c>
      <c r="AQ603">
        <f>VLOOKUP(M603,counts!$W$38:$Z$49,4,FALSE)</f>
        <v>47</v>
      </c>
      <c r="AR603">
        <f>VLOOKUP(N603,counts!$W$53:$Z$54,4,FALSE)</f>
        <v>20</v>
      </c>
      <c r="AS603">
        <f>VLOOKUP(O603,counts!$W$58:$Z$62,4,FALSE)</f>
        <v>61</v>
      </c>
      <c r="AT603">
        <f>VLOOKUP(P603,counts!$W$66:$Z$69,4,FALSE)</f>
        <v>50</v>
      </c>
      <c r="AU603">
        <f>VLOOKUP(Q603,counts!$W$73:$Z$75,4,FALSE)</f>
        <v>50</v>
      </c>
      <c r="AV603">
        <f>VLOOKUP(R603,counts!$W$79:$Z$81,4,FALSE)</f>
        <v>59</v>
      </c>
      <c r="AW603">
        <f t="shared" si="406"/>
        <v>425</v>
      </c>
      <c r="AX603">
        <f t="shared" si="407"/>
        <v>0</v>
      </c>
      <c r="AY603">
        <f t="shared" si="408"/>
        <v>3</v>
      </c>
      <c r="AZ603" t="str">
        <f t="shared" si="409"/>
        <v>Train</v>
      </c>
      <c r="BA603" t="str">
        <f t="shared" si="410"/>
        <v>61+</v>
      </c>
      <c r="BB603" t="str">
        <f t="shared" si="411"/>
        <v>Blank</v>
      </c>
      <c r="BC603" t="str">
        <f t="shared" si="412"/>
        <v>21-30</v>
      </c>
      <c r="BD603" t="str">
        <f t="shared" si="413"/>
        <v>Blank</v>
      </c>
      <c r="BE603" t="str">
        <f t="shared" si="414"/>
        <v>male</v>
      </c>
      <c r="BF603">
        <f t="shared" si="415"/>
        <v>1</v>
      </c>
      <c r="BG603">
        <f t="shared" si="416"/>
        <v>0</v>
      </c>
      <c r="BH603" t="str">
        <f t="shared" si="417"/>
        <v>S, blank</v>
      </c>
      <c r="BI603">
        <f t="shared" si="418"/>
        <v>2</v>
      </c>
      <c r="BK603">
        <f t="shared" si="419"/>
        <v>-0.51505903406328468</v>
      </c>
      <c r="BL603">
        <f t="shared" si="426"/>
        <v>-0.2148129459049134</v>
      </c>
      <c r="BM603">
        <f t="shared" si="427"/>
        <v>0</v>
      </c>
      <c r="BN603">
        <f t="shared" si="428"/>
        <v>-0.24005469764357676</v>
      </c>
      <c r="BO603">
        <f t="shared" si="429"/>
        <v>-1.1543150029727813</v>
      </c>
      <c r="BP603">
        <f t="shared" si="430"/>
        <v>0.21104029039891525</v>
      </c>
      <c r="BQ603">
        <f t="shared" si="431"/>
        <v>-0.12308910231949276</v>
      </c>
      <c r="BR603">
        <f t="shared" si="432"/>
        <v>-0.13196937436222192</v>
      </c>
      <c r="BS603">
        <f t="shared" si="433"/>
        <v>0.1296081776499752</v>
      </c>
      <c r="BT603">
        <f t="shared" si="420"/>
        <v>-0.52064632557427459</v>
      </c>
      <c r="BV603">
        <f t="shared" si="421"/>
        <v>-2.5592980147916551</v>
      </c>
      <c r="BW603">
        <f t="shared" si="422"/>
        <v>7.7359026279323576E-2</v>
      </c>
      <c r="BX603">
        <f t="shared" si="423"/>
        <v>7.1804314432194621E-2</v>
      </c>
      <c r="BY603">
        <f t="shared" si="424"/>
        <v>0.92819568556780541</v>
      </c>
      <c r="BZ603">
        <f t="shared" si="425"/>
        <v>-7.4512700356726913E-2</v>
      </c>
    </row>
    <row r="604" spans="1:78" x14ac:dyDescent="0.3">
      <c r="A604" t="s">
        <v>2820</v>
      </c>
      <c r="B604" t="s">
        <v>2838</v>
      </c>
      <c r="C604" t="s">
        <v>2810</v>
      </c>
      <c r="D604" t="s">
        <v>2832</v>
      </c>
      <c r="E604" t="s">
        <v>20</v>
      </c>
      <c r="F604">
        <v>2</v>
      </c>
      <c r="G604">
        <v>0</v>
      </c>
      <c r="H604" t="s">
        <v>2843</v>
      </c>
      <c r="I604">
        <v>2</v>
      </c>
      <c r="J604">
        <v>-11.613432440426715</v>
      </c>
      <c r="K604">
        <v>-42.171718189759716</v>
      </c>
      <c r="L604">
        <v>22.971838090238197</v>
      </c>
      <c r="M604">
        <v>45.286193221659182</v>
      </c>
      <c r="N604">
        <v>-108.67008854708662</v>
      </c>
      <c r="O604">
        <v>47.533478806865013</v>
      </c>
      <c r="P604">
        <v>-22.013681658285037</v>
      </c>
      <c r="Q604">
        <v>-22.422560732600829</v>
      </c>
      <c r="R604">
        <v>25.957134405206311</v>
      </c>
      <c r="S604">
        <v>0</v>
      </c>
      <c r="T604">
        <v>3</v>
      </c>
      <c r="U604" t="s">
        <v>2818</v>
      </c>
      <c r="W604">
        <f t="shared" si="391"/>
        <v>-8.5268679762827468E-2</v>
      </c>
      <c r="X604">
        <f t="shared" si="392"/>
        <v>-0.21927540312111751</v>
      </c>
      <c r="Y604">
        <f t="shared" si="393"/>
        <v>-7.6050015197982379E-2</v>
      </c>
      <c r="Z604">
        <f t="shared" si="394"/>
        <v>0.32943659493459909</v>
      </c>
      <c r="AA604">
        <f t="shared" si="395"/>
        <v>-1.1909036060913412</v>
      </c>
      <c r="AB604">
        <f t="shared" si="396"/>
        <v>0.21728263512745474</v>
      </c>
      <c r="AC604">
        <f t="shared" si="397"/>
        <v>-0.15242674717787899</v>
      </c>
      <c r="AD604">
        <f t="shared" si="398"/>
        <v>-0.14484805481342802</v>
      </c>
      <c r="AE604">
        <f t="shared" si="399"/>
        <v>0.184715495640593</v>
      </c>
      <c r="AF604">
        <f t="shared" si="400"/>
        <v>-0.5239687488631376</v>
      </c>
      <c r="AH604">
        <f t="shared" si="401"/>
        <v>-1.6613065293250662</v>
      </c>
      <c r="AI604">
        <f t="shared" si="402"/>
        <v>0.18989072016294009</v>
      </c>
      <c r="AJ604">
        <f t="shared" si="403"/>
        <v>0.15958668888260347</v>
      </c>
      <c r="AK604">
        <f t="shared" si="404"/>
        <v>0.84041331111739659</v>
      </c>
      <c r="AL604">
        <f t="shared" si="405"/>
        <v>-0.17386147111079178</v>
      </c>
      <c r="AN604">
        <f>VLOOKUP(J604,counts!$W$8:$Z$13,4,FALSE)</f>
        <v>52</v>
      </c>
      <c r="AO604">
        <f>VLOOKUP(K604,counts!$W$17:$Z$23,4,FALSE)</f>
        <v>48</v>
      </c>
      <c r="AP604">
        <f>VLOOKUP(L604,counts!$W$27:$Z$33,4,FALSE)</f>
        <v>52</v>
      </c>
      <c r="AQ604">
        <f>VLOOKUP(M604,counts!$W$38:$Z$49,4,FALSE)</f>
        <v>64</v>
      </c>
      <c r="AR604">
        <f>VLOOKUP(N604,counts!$W$53:$Z$54,4,FALSE)</f>
        <v>20</v>
      </c>
      <c r="AS604">
        <f>VLOOKUP(O604,counts!$W$58:$Z$62,4,FALSE)</f>
        <v>60</v>
      </c>
      <c r="AT604">
        <f>VLOOKUP(P604,counts!$W$66:$Z$69,4,FALSE)</f>
        <v>50</v>
      </c>
      <c r="AU604">
        <f>VLOOKUP(Q604,counts!$W$73:$Z$75,4,FALSE)</f>
        <v>50</v>
      </c>
      <c r="AV604">
        <f>VLOOKUP(R604,counts!$W$79:$Z$81,4,FALSE)</f>
        <v>59</v>
      </c>
      <c r="AW604">
        <f t="shared" si="406"/>
        <v>455</v>
      </c>
      <c r="AX604">
        <f t="shared" si="407"/>
        <v>0</v>
      </c>
      <c r="AY604">
        <f t="shared" si="408"/>
        <v>3</v>
      </c>
      <c r="AZ604" t="str">
        <f t="shared" si="409"/>
        <v>Train</v>
      </c>
      <c r="BA604" t="str">
        <f t="shared" si="410"/>
        <v>18-30</v>
      </c>
      <c r="BB604" t="str">
        <f t="shared" si="411"/>
        <v>Blank</v>
      </c>
      <c r="BC604" t="str">
        <f t="shared" si="412"/>
        <v>31-40</v>
      </c>
      <c r="BD604" t="str">
        <f t="shared" si="413"/>
        <v>NJ</v>
      </c>
      <c r="BE604" t="str">
        <f t="shared" si="414"/>
        <v>male</v>
      </c>
      <c r="BF604">
        <f t="shared" si="415"/>
        <v>2</v>
      </c>
      <c r="BG604">
        <f t="shared" si="416"/>
        <v>0</v>
      </c>
      <c r="BH604" t="str">
        <f t="shared" si="417"/>
        <v>S, blank</v>
      </c>
      <c r="BI604">
        <f t="shared" si="418"/>
        <v>2</v>
      </c>
      <c r="BK604">
        <f t="shared" si="419"/>
        <v>-8.7462856143731463E-2</v>
      </c>
      <c r="BL604">
        <f t="shared" si="426"/>
        <v>-0.2148129459049134</v>
      </c>
      <c r="BM604">
        <f t="shared" si="427"/>
        <v>0</v>
      </c>
      <c r="BN604">
        <f t="shared" si="428"/>
        <v>0.322034511891991</v>
      </c>
      <c r="BO604">
        <f t="shared" si="429"/>
        <v>-1.1543150029727813</v>
      </c>
      <c r="BP604">
        <f t="shared" si="430"/>
        <v>0.20600596510609481</v>
      </c>
      <c r="BQ604">
        <f t="shared" si="431"/>
        <v>-0.12308910231949276</v>
      </c>
      <c r="BR604">
        <f t="shared" si="432"/>
        <v>-0.13196937436222192</v>
      </c>
      <c r="BS604">
        <f t="shared" si="433"/>
        <v>0.1296081776499752</v>
      </c>
      <c r="BT604">
        <f t="shared" si="420"/>
        <v>-0.52064632557427459</v>
      </c>
      <c r="BV604">
        <f t="shared" si="421"/>
        <v>-1.5746469526293545</v>
      </c>
      <c r="BW604">
        <f t="shared" si="422"/>
        <v>0.20708064905581267</v>
      </c>
      <c r="BX604">
        <f t="shared" si="423"/>
        <v>0.17155494060632376</v>
      </c>
      <c r="BY604">
        <f t="shared" si="424"/>
        <v>0.8284450593936763</v>
      </c>
      <c r="BZ604">
        <f t="shared" si="425"/>
        <v>-0.18820475765933589</v>
      </c>
    </row>
    <row r="605" spans="1:78" x14ac:dyDescent="0.3">
      <c r="A605" t="s">
        <v>2820</v>
      </c>
      <c r="B605" t="s">
        <v>2838</v>
      </c>
      <c r="C605" t="s">
        <v>2810</v>
      </c>
      <c r="D605" t="s">
        <v>2832</v>
      </c>
      <c r="E605" t="s">
        <v>20</v>
      </c>
      <c r="F605">
        <v>2</v>
      </c>
      <c r="G605">
        <v>0</v>
      </c>
      <c r="H605" t="s">
        <v>2843</v>
      </c>
      <c r="I605">
        <v>2</v>
      </c>
      <c r="J605">
        <v>-11.613432440426715</v>
      </c>
      <c r="K605">
        <v>-42.171718189759716</v>
      </c>
      <c r="L605">
        <v>22.971838090238197</v>
      </c>
      <c r="M605">
        <v>45.286193221659182</v>
      </c>
      <c r="N605">
        <v>-108.67008854708662</v>
      </c>
      <c r="O605">
        <v>47.533478806865013</v>
      </c>
      <c r="P605">
        <v>-22.013681658285037</v>
      </c>
      <c r="Q605">
        <v>-22.422560732600829</v>
      </c>
      <c r="R605">
        <v>25.957134405206311</v>
      </c>
      <c r="S605">
        <v>0</v>
      </c>
      <c r="T605">
        <v>3</v>
      </c>
      <c r="U605" t="s">
        <v>2818</v>
      </c>
      <c r="W605">
        <f t="shared" si="391"/>
        <v>-8.5268679762827468E-2</v>
      </c>
      <c r="X605">
        <f t="shared" si="392"/>
        <v>-0.21927540312111751</v>
      </c>
      <c r="Y605">
        <f t="shared" si="393"/>
        <v>-7.6050015197982379E-2</v>
      </c>
      <c r="Z605">
        <f t="shared" si="394"/>
        <v>0.32943659493459909</v>
      </c>
      <c r="AA605">
        <f t="shared" si="395"/>
        <v>-1.1909036060913412</v>
      </c>
      <c r="AB605">
        <f t="shared" si="396"/>
        <v>0.21728263512745474</v>
      </c>
      <c r="AC605">
        <f t="shared" si="397"/>
        <v>-0.15242674717787899</v>
      </c>
      <c r="AD605">
        <f t="shared" si="398"/>
        <v>-0.14484805481342802</v>
      </c>
      <c r="AE605">
        <f t="shared" si="399"/>
        <v>0.184715495640593</v>
      </c>
      <c r="AF605">
        <f t="shared" si="400"/>
        <v>-0.5239687488631376</v>
      </c>
      <c r="AH605">
        <f t="shared" si="401"/>
        <v>-1.6613065293250662</v>
      </c>
      <c r="AI605">
        <f t="shared" si="402"/>
        <v>0.18989072016294009</v>
      </c>
      <c r="AJ605">
        <f t="shared" si="403"/>
        <v>0.15958668888260347</v>
      </c>
      <c r="AK605">
        <f t="shared" si="404"/>
        <v>0.84041331111739659</v>
      </c>
      <c r="AL605">
        <f t="shared" si="405"/>
        <v>-0.17386147111079178</v>
      </c>
      <c r="AN605">
        <f>VLOOKUP(J605,counts!$W$8:$Z$13,4,FALSE)</f>
        <v>52</v>
      </c>
      <c r="AO605">
        <f>VLOOKUP(K605,counts!$W$17:$Z$23,4,FALSE)</f>
        <v>48</v>
      </c>
      <c r="AP605">
        <f>VLOOKUP(L605,counts!$W$27:$Z$33,4,FALSE)</f>
        <v>52</v>
      </c>
      <c r="AQ605">
        <f>VLOOKUP(M605,counts!$W$38:$Z$49,4,FALSE)</f>
        <v>64</v>
      </c>
      <c r="AR605">
        <f>VLOOKUP(N605,counts!$W$53:$Z$54,4,FALSE)</f>
        <v>20</v>
      </c>
      <c r="AS605">
        <f>VLOOKUP(O605,counts!$W$58:$Z$62,4,FALSE)</f>
        <v>60</v>
      </c>
      <c r="AT605">
        <f>VLOOKUP(P605,counts!$W$66:$Z$69,4,FALSE)</f>
        <v>50</v>
      </c>
      <c r="AU605">
        <f>VLOOKUP(Q605,counts!$W$73:$Z$75,4,FALSE)</f>
        <v>50</v>
      </c>
      <c r="AV605">
        <f>VLOOKUP(R605,counts!$W$79:$Z$81,4,FALSE)</f>
        <v>59</v>
      </c>
      <c r="AW605">
        <f t="shared" si="406"/>
        <v>455</v>
      </c>
      <c r="AX605">
        <f t="shared" si="407"/>
        <v>0</v>
      </c>
      <c r="AY605">
        <f t="shared" si="408"/>
        <v>3</v>
      </c>
      <c r="AZ605" t="str">
        <f t="shared" si="409"/>
        <v>Train</v>
      </c>
      <c r="BA605" t="str">
        <f t="shared" si="410"/>
        <v>18-30</v>
      </c>
      <c r="BB605" t="str">
        <f t="shared" si="411"/>
        <v>Blank</v>
      </c>
      <c r="BC605" t="str">
        <f t="shared" si="412"/>
        <v>31-40</v>
      </c>
      <c r="BD605" t="str">
        <f t="shared" si="413"/>
        <v>NJ</v>
      </c>
      <c r="BE605" t="str">
        <f t="shared" si="414"/>
        <v>male</v>
      </c>
      <c r="BF605">
        <f t="shared" si="415"/>
        <v>2</v>
      </c>
      <c r="BG605">
        <f t="shared" si="416"/>
        <v>0</v>
      </c>
      <c r="BH605" t="str">
        <f t="shared" si="417"/>
        <v>S, blank</v>
      </c>
      <c r="BI605">
        <f t="shared" si="418"/>
        <v>2</v>
      </c>
      <c r="BK605">
        <f t="shared" si="419"/>
        <v>-8.7462856143731463E-2</v>
      </c>
      <c r="BL605">
        <f t="shared" si="426"/>
        <v>-0.2148129459049134</v>
      </c>
      <c r="BM605">
        <f t="shared" si="427"/>
        <v>0</v>
      </c>
      <c r="BN605">
        <f t="shared" si="428"/>
        <v>0.322034511891991</v>
      </c>
      <c r="BO605">
        <f t="shared" si="429"/>
        <v>-1.1543150029727813</v>
      </c>
      <c r="BP605">
        <f t="shared" si="430"/>
        <v>0.20600596510609481</v>
      </c>
      <c r="BQ605">
        <f t="shared" si="431"/>
        <v>-0.12308910231949276</v>
      </c>
      <c r="BR605">
        <f t="shared" si="432"/>
        <v>-0.13196937436222192</v>
      </c>
      <c r="BS605">
        <f t="shared" si="433"/>
        <v>0.1296081776499752</v>
      </c>
      <c r="BT605">
        <f t="shared" si="420"/>
        <v>-0.52064632557427459</v>
      </c>
      <c r="BV605">
        <f t="shared" si="421"/>
        <v>-1.5746469526293545</v>
      </c>
      <c r="BW605">
        <f t="shared" si="422"/>
        <v>0.20708064905581267</v>
      </c>
      <c r="BX605">
        <f t="shared" si="423"/>
        <v>0.17155494060632376</v>
      </c>
      <c r="BY605">
        <f t="shared" si="424"/>
        <v>0.8284450593936763</v>
      </c>
      <c r="BZ605">
        <f t="shared" si="425"/>
        <v>-0.18820475765933589</v>
      </c>
    </row>
    <row r="606" spans="1:78" x14ac:dyDescent="0.3">
      <c r="A606" t="s">
        <v>2820</v>
      </c>
      <c r="B606" t="s">
        <v>2823</v>
      </c>
      <c r="C606" t="s">
        <v>2850</v>
      </c>
      <c r="D606" t="s">
        <v>2833</v>
      </c>
      <c r="E606" t="s">
        <v>15</v>
      </c>
      <c r="F606">
        <v>0</v>
      </c>
      <c r="G606">
        <v>0</v>
      </c>
      <c r="H606" t="s">
        <v>44</v>
      </c>
      <c r="I606">
        <v>2</v>
      </c>
      <c r="J606">
        <v>-11.613432440426715</v>
      </c>
      <c r="K606">
        <v>123.30204897661667</v>
      </c>
      <c r="L606">
        <v>-9.6115457513775127</v>
      </c>
      <c r="M606">
        <v>57.761363718906857</v>
      </c>
      <c r="N606">
        <v>151.41878811967541</v>
      </c>
      <c r="O606">
        <v>-14.754319664473872</v>
      </c>
      <c r="P606">
        <v>-22.013681658285037</v>
      </c>
      <c r="Q606">
        <v>72.444458573419169</v>
      </c>
      <c r="R606">
        <v>25.957134405206311</v>
      </c>
      <c r="S606">
        <v>1</v>
      </c>
      <c r="T606">
        <v>3</v>
      </c>
      <c r="U606" t="s">
        <v>2818</v>
      </c>
      <c r="W606">
        <f t="shared" si="391"/>
        <v>-8.5268679762827468E-2</v>
      </c>
      <c r="X606">
        <f t="shared" si="392"/>
        <v>0.64111939602149381</v>
      </c>
      <c r="Y606">
        <f t="shared" si="393"/>
        <v>3.1819752411496448E-2</v>
      </c>
      <c r="Z606">
        <f t="shared" si="394"/>
        <v>0.42018782389584125</v>
      </c>
      <c r="AA606">
        <f t="shared" si="395"/>
        <v>1.6593819257225275</v>
      </c>
      <c r="AB606">
        <f t="shared" si="396"/>
        <v>-6.7444200102322438E-2</v>
      </c>
      <c r="AC606">
        <f t="shared" si="397"/>
        <v>-0.15242674717787899</v>
      </c>
      <c r="AD606">
        <f t="shared" si="398"/>
        <v>0.46798575022321215</v>
      </c>
      <c r="AE606">
        <f t="shared" si="399"/>
        <v>0.184715495640593</v>
      </c>
      <c r="AF606">
        <f t="shared" si="400"/>
        <v>-0.5239687488631376</v>
      </c>
      <c r="AH606">
        <f t="shared" si="401"/>
        <v>2.5761017680089981</v>
      </c>
      <c r="AI606">
        <f t="shared" si="402"/>
        <v>13.145792796584406</v>
      </c>
      <c r="AJ606">
        <f t="shared" si="403"/>
        <v>0.92930760301808912</v>
      </c>
      <c r="AK606">
        <f t="shared" si="404"/>
        <v>0.92930760301808912</v>
      </c>
      <c r="AL606">
        <f t="shared" si="405"/>
        <v>-7.3315483005965507E-2</v>
      </c>
      <c r="AN606">
        <f>VLOOKUP(J606,counts!$W$8:$Z$13,4,FALSE)</f>
        <v>52</v>
      </c>
      <c r="AO606">
        <f>VLOOKUP(K606,counts!$W$17:$Z$23,4,FALSE)</f>
        <v>73</v>
      </c>
      <c r="AP606">
        <f>VLOOKUP(L606,counts!$W$27:$Z$33,4,FALSE)</f>
        <v>55</v>
      </c>
      <c r="AQ606">
        <f>VLOOKUP(M606,counts!$W$38:$Z$49,4,FALSE)</f>
        <v>66</v>
      </c>
      <c r="AR606">
        <f>VLOOKUP(N606,counts!$W$53:$Z$54,4,FALSE)</f>
        <v>102</v>
      </c>
      <c r="AS606">
        <f>VLOOKUP(O606,counts!$W$58:$Z$62,4,FALSE)</f>
        <v>52</v>
      </c>
      <c r="AT606">
        <f>VLOOKUP(P606,counts!$W$66:$Z$69,4,FALSE)</f>
        <v>50</v>
      </c>
      <c r="AU606">
        <f>VLOOKUP(Q606,counts!$W$73:$Z$75,4,FALSE)</f>
        <v>68</v>
      </c>
      <c r="AV606">
        <f>VLOOKUP(R606,counts!$W$79:$Z$81,4,FALSE)</f>
        <v>59</v>
      </c>
      <c r="AW606">
        <f t="shared" si="406"/>
        <v>577</v>
      </c>
      <c r="AX606">
        <f t="shared" si="407"/>
        <v>1</v>
      </c>
      <c r="AY606">
        <f t="shared" si="408"/>
        <v>3</v>
      </c>
      <c r="AZ606" t="str">
        <f t="shared" si="409"/>
        <v>Train</v>
      </c>
      <c r="BA606" t="str">
        <f t="shared" si="410"/>
        <v>18-30</v>
      </c>
      <c r="BB606" t="str">
        <f t="shared" si="411"/>
        <v>F, G, T</v>
      </c>
      <c r="BC606" t="str">
        <f t="shared" si="412"/>
        <v>11-20</v>
      </c>
      <c r="BD606" t="str">
        <f t="shared" si="413"/>
        <v>NY</v>
      </c>
      <c r="BE606" t="str">
        <f t="shared" si="414"/>
        <v>female</v>
      </c>
      <c r="BF606">
        <f t="shared" si="415"/>
        <v>0</v>
      </c>
      <c r="BG606">
        <f t="shared" si="416"/>
        <v>0</v>
      </c>
      <c r="BH606" t="str">
        <f t="shared" si="417"/>
        <v>C</v>
      </c>
      <c r="BI606">
        <f t="shared" si="418"/>
        <v>2</v>
      </c>
      <c r="BK606">
        <f t="shared" si="419"/>
        <v>-8.7462856143731463E-2</v>
      </c>
      <c r="BL606">
        <f t="shared" si="426"/>
        <v>0.62807202347308144</v>
      </c>
      <c r="BM606">
        <f t="shared" si="427"/>
        <v>0</v>
      </c>
      <c r="BN606">
        <f t="shared" si="428"/>
        <v>0.41074665915035424</v>
      </c>
      <c r="BO606">
        <f t="shared" si="429"/>
        <v>1.608400077660413</v>
      </c>
      <c r="BP606">
        <f t="shared" si="430"/>
        <v>-6.3943938845999151E-2</v>
      </c>
      <c r="BQ606">
        <f t="shared" si="431"/>
        <v>-0.12308910231949276</v>
      </c>
      <c r="BR606">
        <f t="shared" si="432"/>
        <v>0.42637636209158797</v>
      </c>
      <c r="BS606">
        <f t="shared" si="433"/>
        <v>0.1296081776499752</v>
      </c>
      <c r="BT606">
        <f t="shared" si="420"/>
        <v>-0.52064632557427459</v>
      </c>
      <c r="BV606">
        <f t="shared" si="421"/>
        <v>2.4080610771419142</v>
      </c>
      <c r="BW606">
        <f t="shared" si="422"/>
        <v>11.112394168408722</v>
      </c>
      <c r="BX606">
        <f t="shared" si="423"/>
        <v>0.9174399391155732</v>
      </c>
      <c r="BY606">
        <f t="shared" si="424"/>
        <v>0.9174399391155732</v>
      </c>
      <c r="BZ606">
        <f t="shared" si="425"/>
        <v>-8.6168162650522365E-2</v>
      </c>
    </row>
    <row r="607" spans="1:78" x14ac:dyDescent="0.3">
      <c r="A607" t="s">
        <v>2820</v>
      </c>
      <c r="B607" t="s">
        <v>2838</v>
      </c>
      <c r="C607" t="s">
        <v>2849</v>
      </c>
      <c r="D607" t="s">
        <v>2833</v>
      </c>
      <c r="E607" t="s">
        <v>15</v>
      </c>
      <c r="F607">
        <v>1</v>
      </c>
      <c r="G607">
        <v>0</v>
      </c>
      <c r="H607" t="s">
        <v>2843</v>
      </c>
      <c r="I607">
        <v>2</v>
      </c>
      <c r="J607">
        <v>-11.613432440426715</v>
      </c>
      <c r="K607">
        <v>-42.171718189759716</v>
      </c>
      <c r="L607">
        <v>40.172297072540438</v>
      </c>
      <c r="M607">
        <v>57.761363718906857</v>
      </c>
      <c r="N607">
        <v>151.41878811967541</v>
      </c>
      <c r="O607">
        <v>48.695090775187893</v>
      </c>
      <c r="P607">
        <v>-22.013681658285037</v>
      </c>
      <c r="Q607">
        <v>-22.422560732600829</v>
      </c>
      <c r="R607">
        <v>25.957134405206311</v>
      </c>
      <c r="S607">
        <v>1</v>
      </c>
      <c r="T607">
        <v>3</v>
      </c>
      <c r="U607" t="s">
        <v>2818</v>
      </c>
      <c r="W607">
        <f t="shared" si="391"/>
        <v>-8.5268679762827468E-2</v>
      </c>
      <c r="X607">
        <f t="shared" si="392"/>
        <v>-0.21927540312111751</v>
      </c>
      <c r="Y607">
        <f t="shared" si="393"/>
        <v>-0.13299344140000791</v>
      </c>
      <c r="Z607">
        <f t="shared" si="394"/>
        <v>0.42018782389584125</v>
      </c>
      <c r="AA607">
        <f t="shared" si="395"/>
        <v>1.6593819257225275</v>
      </c>
      <c r="AB607">
        <f t="shared" si="396"/>
        <v>0.222592537028351</v>
      </c>
      <c r="AC607">
        <f t="shared" si="397"/>
        <v>-0.15242674717787899</v>
      </c>
      <c r="AD607">
        <f t="shared" si="398"/>
        <v>-0.14484805481342802</v>
      </c>
      <c r="AE607">
        <f t="shared" si="399"/>
        <v>0.184715495640593</v>
      </c>
      <c r="AF607">
        <f t="shared" si="400"/>
        <v>-0.5239687488631376</v>
      </c>
      <c r="AH607">
        <f t="shared" si="401"/>
        <v>1.2280967071489153</v>
      </c>
      <c r="AI607">
        <f t="shared" si="402"/>
        <v>3.4147241273842979</v>
      </c>
      <c r="AJ607">
        <f t="shared" si="403"/>
        <v>0.77348527990751359</v>
      </c>
      <c r="AK607">
        <f t="shared" si="404"/>
        <v>0.77348527990751359</v>
      </c>
      <c r="AL607">
        <f t="shared" si="405"/>
        <v>-0.25684863965105059</v>
      </c>
      <c r="AN607">
        <f>VLOOKUP(J607,counts!$W$8:$Z$13,4,FALSE)</f>
        <v>52</v>
      </c>
      <c r="AO607">
        <f>VLOOKUP(K607,counts!$W$17:$Z$23,4,FALSE)</f>
        <v>48</v>
      </c>
      <c r="AP607">
        <f>VLOOKUP(L607,counts!$W$27:$Z$33,4,FALSE)</f>
        <v>50</v>
      </c>
      <c r="AQ607">
        <f>VLOOKUP(M607,counts!$W$38:$Z$49,4,FALSE)</f>
        <v>66</v>
      </c>
      <c r="AR607">
        <f>VLOOKUP(N607,counts!$W$53:$Z$54,4,FALSE)</f>
        <v>102</v>
      </c>
      <c r="AS607">
        <f>VLOOKUP(O607,counts!$W$58:$Z$62,4,FALSE)</f>
        <v>61</v>
      </c>
      <c r="AT607">
        <f>VLOOKUP(P607,counts!$W$66:$Z$69,4,FALSE)</f>
        <v>50</v>
      </c>
      <c r="AU607">
        <f>VLOOKUP(Q607,counts!$W$73:$Z$75,4,FALSE)</f>
        <v>50</v>
      </c>
      <c r="AV607">
        <f>VLOOKUP(R607,counts!$W$79:$Z$81,4,FALSE)</f>
        <v>59</v>
      </c>
      <c r="AW607">
        <f t="shared" si="406"/>
        <v>538</v>
      </c>
      <c r="AX607">
        <f t="shared" si="407"/>
        <v>1</v>
      </c>
      <c r="AY607">
        <f t="shared" si="408"/>
        <v>3</v>
      </c>
      <c r="AZ607" t="str">
        <f t="shared" si="409"/>
        <v>Train</v>
      </c>
      <c r="BA607" t="str">
        <f t="shared" si="410"/>
        <v>18-30</v>
      </c>
      <c r="BB607" t="str">
        <f t="shared" si="411"/>
        <v>Blank</v>
      </c>
      <c r="BC607" t="str">
        <f t="shared" si="412"/>
        <v>21-30</v>
      </c>
      <c r="BD607" t="str">
        <f t="shared" si="413"/>
        <v>NY</v>
      </c>
      <c r="BE607" t="str">
        <f t="shared" si="414"/>
        <v>female</v>
      </c>
      <c r="BF607">
        <f t="shared" si="415"/>
        <v>1</v>
      </c>
      <c r="BG607">
        <f t="shared" si="416"/>
        <v>0</v>
      </c>
      <c r="BH607" t="str">
        <f t="shared" si="417"/>
        <v>S, blank</v>
      </c>
      <c r="BI607">
        <f t="shared" si="418"/>
        <v>2</v>
      </c>
      <c r="BK607">
        <f t="shared" si="419"/>
        <v>-8.7462856143731463E-2</v>
      </c>
      <c r="BL607">
        <f t="shared" si="426"/>
        <v>-0.2148129459049134</v>
      </c>
      <c r="BM607">
        <f t="shared" si="427"/>
        <v>0</v>
      </c>
      <c r="BN607">
        <f t="shared" si="428"/>
        <v>0.41074665915035424</v>
      </c>
      <c r="BO607">
        <f t="shared" si="429"/>
        <v>1.608400077660413</v>
      </c>
      <c r="BP607">
        <f t="shared" si="430"/>
        <v>0.21104029039891525</v>
      </c>
      <c r="BQ607">
        <f t="shared" si="431"/>
        <v>-0.12308910231949276</v>
      </c>
      <c r="BR607">
        <f t="shared" si="432"/>
        <v>-0.13196937436222192</v>
      </c>
      <c r="BS607">
        <f t="shared" si="433"/>
        <v>0.1296081776499752</v>
      </c>
      <c r="BT607">
        <f t="shared" si="420"/>
        <v>-0.52064632557427459</v>
      </c>
      <c r="BV607">
        <f t="shared" si="421"/>
        <v>1.2818146005550237</v>
      </c>
      <c r="BW607">
        <f t="shared" si="422"/>
        <v>3.6031721150578417</v>
      </c>
      <c r="BX607">
        <f t="shared" si="423"/>
        <v>0.78275850326586494</v>
      </c>
      <c r="BY607">
        <f t="shared" si="424"/>
        <v>0.78275850326586494</v>
      </c>
      <c r="BZ607">
        <f t="shared" si="425"/>
        <v>-0.24493105551189995</v>
      </c>
    </row>
    <row r="608" spans="1:78" x14ac:dyDescent="0.3">
      <c r="A608" t="s">
        <v>2821</v>
      </c>
      <c r="B608" t="s">
        <v>2823</v>
      </c>
      <c r="C608" t="s">
        <v>2850</v>
      </c>
      <c r="D608" t="s">
        <v>2836</v>
      </c>
      <c r="E608" t="s">
        <v>15</v>
      </c>
      <c r="F608">
        <v>0</v>
      </c>
      <c r="G608">
        <v>0</v>
      </c>
      <c r="H608" t="s">
        <v>527</v>
      </c>
      <c r="I608">
        <v>2</v>
      </c>
      <c r="J608">
        <v>-3.7643689058441341</v>
      </c>
      <c r="K608">
        <v>123.30204897661667</v>
      </c>
      <c r="L608">
        <v>-9.6115457513775127</v>
      </c>
      <c r="M608">
        <v>105.0698932972212</v>
      </c>
      <c r="N608">
        <v>151.41878811967541</v>
      </c>
      <c r="O608">
        <v>-14.754319664473872</v>
      </c>
      <c r="P608">
        <v>-22.013681658285037</v>
      </c>
      <c r="Q608">
        <v>-11.405315820044242</v>
      </c>
      <c r="R608">
        <v>25.957134405206311</v>
      </c>
      <c r="S608">
        <v>1</v>
      </c>
      <c r="T608">
        <v>3</v>
      </c>
      <c r="U608" t="s">
        <v>2818</v>
      </c>
      <c r="W608">
        <f t="shared" si="391"/>
        <v>-2.7638923151110589E-2</v>
      </c>
      <c r="X608">
        <f t="shared" si="392"/>
        <v>0.64111939602149381</v>
      </c>
      <c r="Y608">
        <f t="shared" si="393"/>
        <v>3.1819752411496448E-2</v>
      </c>
      <c r="Z608">
        <f t="shared" si="394"/>
        <v>0.76433600211340613</v>
      </c>
      <c r="AA608">
        <f t="shared" si="395"/>
        <v>1.6593819257225275</v>
      </c>
      <c r="AB608">
        <f t="shared" si="396"/>
        <v>-6.7444200102322438E-2</v>
      </c>
      <c r="AC608">
        <f t="shared" si="397"/>
        <v>-0.15242674717787899</v>
      </c>
      <c r="AD608">
        <f t="shared" si="398"/>
        <v>-7.3677481834814665E-2</v>
      </c>
      <c r="AE608">
        <f t="shared" si="399"/>
        <v>0.184715495640593</v>
      </c>
      <c r="AF608">
        <f t="shared" si="400"/>
        <v>-0.5239687488631376</v>
      </c>
      <c r="AH608">
        <f t="shared" si="401"/>
        <v>2.4362164707802529</v>
      </c>
      <c r="AI608">
        <f t="shared" si="402"/>
        <v>11.429714173261344</v>
      </c>
      <c r="AJ608">
        <f t="shared" si="403"/>
        <v>0.91954762707647864</v>
      </c>
      <c r="AK608">
        <f t="shared" si="404"/>
        <v>0.91954762707647864</v>
      </c>
      <c r="AL608">
        <f t="shared" si="405"/>
        <v>-8.3873439567387964E-2</v>
      </c>
      <c r="AN608">
        <f>VLOOKUP(J608,counts!$W$8:$Z$13,4,FALSE)</f>
        <v>53</v>
      </c>
      <c r="AO608">
        <f>VLOOKUP(K608,counts!$W$17:$Z$23,4,FALSE)</f>
        <v>73</v>
      </c>
      <c r="AP608">
        <f>VLOOKUP(L608,counts!$W$27:$Z$33,4,FALSE)</f>
        <v>55</v>
      </c>
      <c r="AQ608">
        <f>VLOOKUP(M608,counts!$W$38:$Z$49,4,FALSE)</f>
        <v>76</v>
      </c>
      <c r="AR608">
        <f>VLOOKUP(N608,counts!$W$53:$Z$54,4,FALSE)</f>
        <v>102</v>
      </c>
      <c r="AS608">
        <f>VLOOKUP(O608,counts!$W$58:$Z$62,4,FALSE)</f>
        <v>52</v>
      </c>
      <c r="AT608">
        <f>VLOOKUP(P608,counts!$W$66:$Z$69,4,FALSE)</f>
        <v>50</v>
      </c>
      <c r="AU608">
        <f>VLOOKUP(Q608,counts!$W$73:$Z$75,4,FALSE)</f>
        <v>52</v>
      </c>
      <c r="AV608">
        <f>VLOOKUP(R608,counts!$W$79:$Z$81,4,FALSE)</f>
        <v>59</v>
      </c>
      <c r="AW608">
        <f t="shared" si="406"/>
        <v>572</v>
      </c>
      <c r="AX608">
        <f t="shared" si="407"/>
        <v>1</v>
      </c>
      <c r="AY608">
        <f t="shared" si="408"/>
        <v>3</v>
      </c>
      <c r="AZ608" t="str">
        <f t="shared" si="409"/>
        <v>Train</v>
      </c>
      <c r="BA608" t="str">
        <f t="shared" si="410"/>
        <v>0-17</v>
      </c>
      <c r="BB608" t="str">
        <f t="shared" si="411"/>
        <v>F, G, T</v>
      </c>
      <c r="BC608" t="str">
        <f t="shared" si="412"/>
        <v>11-20</v>
      </c>
      <c r="BD608" t="str">
        <f t="shared" si="413"/>
        <v>PA</v>
      </c>
      <c r="BE608" t="str">
        <f t="shared" si="414"/>
        <v>female</v>
      </c>
      <c r="BF608">
        <f t="shared" si="415"/>
        <v>0</v>
      </c>
      <c r="BG608">
        <f t="shared" si="416"/>
        <v>0</v>
      </c>
      <c r="BH608" t="str">
        <f t="shared" si="417"/>
        <v>Q</v>
      </c>
      <c r="BI608">
        <f t="shared" si="418"/>
        <v>2</v>
      </c>
      <c r="BK608">
        <f t="shared" si="419"/>
        <v>-2.8350141766673408E-2</v>
      </c>
      <c r="BL608">
        <f t="shared" si="426"/>
        <v>0.62807202347308144</v>
      </c>
      <c r="BM608">
        <f t="shared" si="427"/>
        <v>0</v>
      </c>
      <c r="BN608">
        <f t="shared" si="428"/>
        <v>0.74716220100238595</v>
      </c>
      <c r="BO608">
        <f t="shared" si="429"/>
        <v>1.608400077660413</v>
      </c>
      <c r="BP608">
        <f t="shared" si="430"/>
        <v>-6.3943938845999151E-2</v>
      </c>
      <c r="BQ608">
        <f t="shared" si="431"/>
        <v>-0.12308910231949276</v>
      </c>
      <c r="BR608">
        <f t="shared" si="432"/>
        <v>-6.7126694900034548E-2</v>
      </c>
      <c r="BS608">
        <f t="shared" si="433"/>
        <v>0.1296081776499752</v>
      </c>
      <c r="BT608">
        <f t="shared" si="420"/>
        <v>-0.52064632557427459</v>
      </c>
      <c r="BV608">
        <f t="shared" si="421"/>
        <v>2.3100862763793817</v>
      </c>
      <c r="BW608">
        <f t="shared" si="422"/>
        <v>10.075293877393316</v>
      </c>
      <c r="BX608">
        <f t="shared" si="423"/>
        <v>0.90970894216710751</v>
      </c>
      <c r="BY608">
        <f t="shared" si="424"/>
        <v>0.90970894216710751</v>
      </c>
      <c r="BZ608">
        <f t="shared" si="425"/>
        <v>-9.4630574404579323E-2</v>
      </c>
    </row>
    <row r="609" spans="1:78" x14ac:dyDescent="0.3">
      <c r="A609" t="s">
        <v>2810</v>
      </c>
      <c r="B609" t="s">
        <v>2838</v>
      </c>
      <c r="C609" t="s">
        <v>2850</v>
      </c>
      <c r="D609" t="s">
        <v>2832</v>
      </c>
      <c r="E609" t="s">
        <v>20</v>
      </c>
      <c r="F609">
        <v>0</v>
      </c>
      <c r="G609">
        <v>0</v>
      </c>
      <c r="H609" t="s">
        <v>2843</v>
      </c>
      <c r="I609">
        <v>2</v>
      </c>
      <c r="J609">
        <v>32.769878926258563</v>
      </c>
      <c r="K609">
        <v>-42.171718189759716</v>
      </c>
      <c r="L609">
        <v>-9.6115457513775127</v>
      </c>
      <c r="M609">
        <v>45.286193221659182</v>
      </c>
      <c r="N609">
        <v>-108.67008854708662</v>
      </c>
      <c r="O609">
        <v>-14.754319664473872</v>
      </c>
      <c r="P609">
        <v>-22.013681658285037</v>
      </c>
      <c r="Q609">
        <v>-22.422560732600829</v>
      </c>
      <c r="R609">
        <v>25.957134405206311</v>
      </c>
      <c r="S609">
        <v>0</v>
      </c>
      <c r="T609">
        <v>3</v>
      </c>
      <c r="U609" t="s">
        <v>2818</v>
      </c>
      <c r="W609">
        <f t="shared" si="391"/>
        <v>0.24060451777399761</v>
      </c>
      <c r="X609">
        <f t="shared" si="392"/>
        <v>-0.21927540312111751</v>
      </c>
      <c r="Y609">
        <f t="shared" si="393"/>
        <v>3.1819752411496448E-2</v>
      </c>
      <c r="Z609">
        <f t="shared" si="394"/>
        <v>0.32943659493459909</v>
      </c>
      <c r="AA609">
        <f t="shared" si="395"/>
        <v>-1.1909036060913412</v>
      </c>
      <c r="AB609">
        <f t="shared" si="396"/>
        <v>-6.7444200102322438E-2</v>
      </c>
      <c r="AC609">
        <f t="shared" si="397"/>
        <v>-0.15242674717787899</v>
      </c>
      <c r="AD609">
        <f t="shared" si="398"/>
        <v>-0.14484805481342802</v>
      </c>
      <c r="AE609">
        <f t="shared" si="399"/>
        <v>0.184715495640593</v>
      </c>
      <c r="AF609">
        <f t="shared" si="400"/>
        <v>-0.5239687488631376</v>
      </c>
      <c r="AH609">
        <f t="shared" si="401"/>
        <v>-1.5122903994085397</v>
      </c>
      <c r="AI609">
        <f t="shared" si="402"/>
        <v>0.22040458487347006</v>
      </c>
      <c r="AJ609">
        <f t="shared" si="403"/>
        <v>0.18059960410286505</v>
      </c>
      <c r="AK609">
        <f t="shared" si="404"/>
        <v>0.81940039589713498</v>
      </c>
      <c r="AL609">
        <f t="shared" si="405"/>
        <v>-0.19918243071457095</v>
      </c>
      <c r="AN609">
        <f>VLOOKUP(J609,counts!$W$8:$Z$13,4,FALSE)</f>
        <v>61</v>
      </c>
      <c r="AO609">
        <f>VLOOKUP(K609,counts!$W$17:$Z$23,4,FALSE)</f>
        <v>48</v>
      </c>
      <c r="AP609">
        <f>VLOOKUP(L609,counts!$W$27:$Z$33,4,FALSE)</f>
        <v>55</v>
      </c>
      <c r="AQ609">
        <f>VLOOKUP(M609,counts!$W$38:$Z$49,4,FALSE)</f>
        <v>64</v>
      </c>
      <c r="AR609">
        <f>VLOOKUP(N609,counts!$W$53:$Z$54,4,FALSE)</f>
        <v>20</v>
      </c>
      <c r="AS609">
        <f>VLOOKUP(O609,counts!$W$58:$Z$62,4,FALSE)</f>
        <v>52</v>
      </c>
      <c r="AT609">
        <f>VLOOKUP(P609,counts!$W$66:$Z$69,4,FALSE)</f>
        <v>50</v>
      </c>
      <c r="AU609">
        <f>VLOOKUP(Q609,counts!$W$73:$Z$75,4,FALSE)</f>
        <v>50</v>
      </c>
      <c r="AV609">
        <f>VLOOKUP(R609,counts!$W$79:$Z$81,4,FALSE)</f>
        <v>59</v>
      </c>
      <c r="AW609">
        <f t="shared" si="406"/>
        <v>459</v>
      </c>
      <c r="AX609">
        <f t="shared" si="407"/>
        <v>0</v>
      </c>
      <c r="AY609">
        <f t="shared" si="408"/>
        <v>3</v>
      </c>
      <c r="AZ609" t="str">
        <f t="shared" si="409"/>
        <v>Train</v>
      </c>
      <c r="BA609" t="str">
        <f t="shared" si="410"/>
        <v>31-40</v>
      </c>
      <c r="BB609" t="str">
        <f t="shared" si="411"/>
        <v>Blank</v>
      </c>
      <c r="BC609" t="str">
        <f t="shared" si="412"/>
        <v>11-20</v>
      </c>
      <c r="BD609" t="str">
        <f t="shared" si="413"/>
        <v>NJ</v>
      </c>
      <c r="BE609" t="str">
        <f t="shared" si="414"/>
        <v>male</v>
      </c>
      <c r="BF609">
        <f t="shared" si="415"/>
        <v>0</v>
      </c>
      <c r="BG609">
        <f t="shared" si="416"/>
        <v>0</v>
      </c>
      <c r="BH609" t="str">
        <f t="shared" si="417"/>
        <v>S, blank</v>
      </c>
      <c r="BI609">
        <f t="shared" si="418"/>
        <v>2</v>
      </c>
      <c r="BK609">
        <f t="shared" si="419"/>
        <v>0.24679587375027071</v>
      </c>
      <c r="BL609">
        <f t="shared" si="426"/>
        <v>-0.2148129459049134</v>
      </c>
      <c r="BM609">
        <f t="shared" si="427"/>
        <v>0</v>
      </c>
      <c r="BN609">
        <f t="shared" si="428"/>
        <v>0.322034511891991</v>
      </c>
      <c r="BO609">
        <f t="shared" si="429"/>
        <v>-1.1543150029727813</v>
      </c>
      <c r="BP609">
        <f t="shared" si="430"/>
        <v>-6.3943938845999151E-2</v>
      </c>
      <c r="BQ609">
        <f t="shared" si="431"/>
        <v>-0.12308910231949276</v>
      </c>
      <c r="BR609">
        <f t="shared" si="432"/>
        <v>-0.13196937436222192</v>
      </c>
      <c r="BS609">
        <f t="shared" si="433"/>
        <v>0.1296081776499752</v>
      </c>
      <c r="BT609">
        <f t="shared" si="420"/>
        <v>-0.52064632557427459</v>
      </c>
      <c r="BV609">
        <f t="shared" si="421"/>
        <v>-1.5103381266874463</v>
      </c>
      <c r="BW609">
        <f t="shared" si="422"/>
        <v>0.22083529502716473</v>
      </c>
      <c r="BX609">
        <f t="shared" si="423"/>
        <v>0.18088868820118026</v>
      </c>
      <c r="BY609">
        <f t="shared" si="424"/>
        <v>0.8191113117988198</v>
      </c>
      <c r="BZ609">
        <f t="shared" si="425"/>
        <v>-0.19953529252197447</v>
      </c>
    </row>
    <row r="610" spans="1:78" x14ac:dyDescent="0.3">
      <c r="A610" t="s">
        <v>2821</v>
      </c>
      <c r="B610" t="s">
        <v>2838</v>
      </c>
      <c r="C610" t="s">
        <v>2851</v>
      </c>
      <c r="D610" t="s">
        <v>2838</v>
      </c>
      <c r="E610" t="s">
        <v>15</v>
      </c>
      <c r="F610">
        <v>1</v>
      </c>
      <c r="G610">
        <v>2</v>
      </c>
      <c r="H610" t="s">
        <v>44</v>
      </c>
      <c r="I610">
        <v>2</v>
      </c>
      <c r="J610">
        <v>-3.7643689058441341</v>
      </c>
      <c r="K610">
        <v>-42.171718189759716</v>
      </c>
      <c r="L610">
        <v>70.538774768379497</v>
      </c>
      <c r="M610">
        <v>-33.757758935166962</v>
      </c>
      <c r="N610">
        <v>151.41878811967541</v>
      </c>
      <c r="O610">
        <v>48.695090775187893</v>
      </c>
      <c r="P610">
        <v>75.609641767585757</v>
      </c>
      <c r="Q610">
        <v>72.444458573419169</v>
      </c>
      <c r="R610">
        <v>25.957134405206311</v>
      </c>
      <c r="S610">
        <v>1</v>
      </c>
      <c r="T610">
        <v>3</v>
      </c>
      <c r="U610" t="s">
        <v>2818</v>
      </c>
      <c r="W610">
        <f t="shared" si="391"/>
        <v>-2.7638923151110589E-2</v>
      </c>
      <c r="X610">
        <f t="shared" si="392"/>
        <v>-0.21927540312111751</v>
      </c>
      <c r="Y610">
        <f t="shared" si="393"/>
        <v>-0.23352397279266615</v>
      </c>
      <c r="Z610">
        <f t="shared" si="394"/>
        <v>-0.24557244416175711</v>
      </c>
      <c r="AA610">
        <f t="shared" si="395"/>
        <v>1.6593819257225275</v>
      </c>
      <c r="AB610">
        <f t="shared" si="396"/>
        <v>0.222592537028351</v>
      </c>
      <c r="AC610">
        <f t="shared" si="397"/>
        <v>0.5235349510734969</v>
      </c>
      <c r="AD610">
        <f t="shared" si="398"/>
        <v>0.46798575022321215</v>
      </c>
      <c r="AE610">
        <f t="shared" si="399"/>
        <v>0.184715495640593</v>
      </c>
      <c r="AF610">
        <f t="shared" si="400"/>
        <v>-0.5239687488631376</v>
      </c>
      <c r="AH610">
        <f t="shared" si="401"/>
        <v>1.8082311675983918</v>
      </c>
      <c r="AI610">
        <f t="shared" si="402"/>
        <v>6.0996486282769018</v>
      </c>
      <c r="AJ610">
        <f t="shared" si="403"/>
        <v>0.85914795895431495</v>
      </c>
      <c r="AK610">
        <f t="shared" si="404"/>
        <v>0.85914795895431495</v>
      </c>
      <c r="AL610">
        <f t="shared" si="405"/>
        <v>-0.15181412624917393</v>
      </c>
      <c r="AN610">
        <f>VLOOKUP(J610,counts!$W$8:$Z$13,4,FALSE)</f>
        <v>53</v>
      </c>
      <c r="AO610">
        <f>VLOOKUP(K610,counts!$W$17:$Z$23,4,FALSE)</f>
        <v>48</v>
      </c>
      <c r="AP610">
        <f>VLOOKUP(L610,counts!$W$27:$Z$33,4,FALSE)</f>
        <v>47</v>
      </c>
      <c r="AQ610">
        <f>VLOOKUP(M610,counts!$W$38:$Z$49,4,FALSE)</f>
        <v>47</v>
      </c>
      <c r="AR610">
        <f>VLOOKUP(N610,counts!$W$53:$Z$54,4,FALSE)</f>
        <v>102</v>
      </c>
      <c r="AS610">
        <f>VLOOKUP(O610,counts!$W$58:$Z$62,4,FALSE)</f>
        <v>61</v>
      </c>
      <c r="AT610">
        <f>VLOOKUP(P610,counts!$W$66:$Z$69,4,FALSE)</f>
        <v>69</v>
      </c>
      <c r="AU610">
        <f>VLOOKUP(Q610,counts!$W$73:$Z$75,4,FALSE)</f>
        <v>68</v>
      </c>
      <c r="AV610">
        <f>VLOOKUP(R610,counts!$W$79:$Z$81,4,FALSE)</f>
        <v>59</v>
      </c>
      <c r="AW610">
        <f t="shared" si="406"/>
        <v>554</v>
      </c>
      <c r="AX610">
        <f t="shared" si="407"/>
        <v>1</v>
      </c>
      <c r="AY610">
        <f t="shared" si="408"/>
        <v>3</v>
      </c>
      <c r="AZ610" t="str">
        <f t="shared" si="409"/>
        <v>Train</v>
      </c>
      <c r="BA610" t="str">
        <f t="shared" si="410"/>
        <v>0-17</v>
      </c>
      <c r="BB610" t="str">
        <f t="shared" si="411"/>
        <v>Blank</v>
      </c>
      <c r="BC610" t="str">
        <f t="shared" si="412"/>
        <v>41-100</v>
      </c>
      <c r="BD610" t="str">
        <f t="shared" si="413"/>
        <v>Blank</v>
      </c>
      <c r="BE610" t="str">
        <f t="shared" si="414"/>
        <v>female</v>
      </c>
      <c r="BF610">
        <f t="shared" si="415"/>
        <v>1</v>
      </c>
      <c r="BG610">
        <f t="shared" si="416"/>
        <v>2</v>
      </c>
      <c r="BH610" t="str">
        <f t="shared" si="417"/>
        <v>C</v>
      </c>
      <c r="BI610">
        <f t="shared" si="418"/>
        <v>2</v>
      </c>
      <c r="BK610">
        <f t="shared" si="419"/>
        <v>-2.8350141766673408E-2</v>
      </c>
      <c r="BL610">
        <f t="shared" si="426"/>
        <v>-0.2148129459049134</v>
      </c>
      <c r="BM610">
        <f t="shared" si="427"/>
        <v>0</v>
      </c>
      <c r="BN610">
        <f t="shared" si="428"/>
        <v>-0.24005469764357676</v>
      </c>
      <c r="BO610">
        <f t="shared" si="429"/>
        <v>1.608400077660413</v>
      </c>
      <c r="BP610">
        <f t="shared" si="430"/>
        <v>0.21104029039891525</v>
      </c>
      <c r="BQ610">
        <f t="shared" si="431"/>
        <v>0.42276994263555601</v>
      </c>
      <c r="BR610">
        <f t="shared" si="432"/>
        <v>0.42637636209158797</v>
      </c>
      <c r="BS610">
        <f t="shared" si="433"/>
        <v>0.1296081776499752</v>
      </c>
      <c r="BT610">
        <f t="shared" si="420"/>
        <v>-0.52064632557427459</v>
      </c>
      <c r="BV610">
        <f t="shared" si="421"/>
        <v>1.7943307395470096</v>
      </c>
      <c r="BW610">
        <f t="shared" si="422"/>
        <v>6.0154474732175967</v>
      </c>
      <c r="BX610">
        <f t="shared" si="423"/>
        <v>0.85745741753214844</v>
      </c>
      <c r="BY610">
        <f t="shared" si="424"/>
        <v>0.85745741753214844</v>
      </c>
      <c r="BZ610">
        <f t="shared" si="425"/>
        <v>-0.15378376002972122</v>
      </c>
    </row>
    <row r="611" spans="1:78" x14ac:dyDescent="0.3">
      <c r="A611" t="s">
        <v>2810</v>
      </c>
      <c r="B611" t="s">
        <v>2823</v>
      </c>
      <c r="C611" t="s">
        <v>2850</v>
      </c>
      <c r="D611" t="s">
        <v>2827</v>
      </c>
      <c r="E611" t="s">
        <v>15</v>
      </c>
      <c r="F611">
        <v>0</v>
      </c>
      <c r="G611">
        <v>0</v>
      </c>
      <c r="H611" t="s">
        <v>2843</v>
      </c>
      <c r="I611">
        <v>2</v>
      </c>
      <c r="J611">
        <v>32.769878926258563</v>
      </c>
      <c r="K611">
        <v>123.30204897661667</v>
      </c>
      <c r="L611">
        <v>-9.6115457513775127</v>
      </c>
      <c r="M611">
        <v>-68.390212241589438</v>
      </c>
      <c r="N611">
        <v>151.41878811967541</v>
      </c>
      <c r="O611">
        <v>-14.754319664473872</v>
      </c>
      <c r="P611">
        <v>-22.013681658285037</v>
      </c>
      <c r="Q611">
        <v>-22.422560732600829</v>
      </c>
      <c r="R611">
        <v>25.957134405206311</v>
      </c>
      <c r="S611">
        <v>1</v>
      </c>
      <c r="T611">
        <v>3</v>
      </c>
      <c r="U611" t="s">
        <v>2818</v>
      </c>
      <c r="W611">
        <f t="shared" si="391"/>
        <v>0.24060451777399761</v>
      </c>
      <c r="X611">
        <f t="shared" si="392"/>
        <v>0.64111939602149381</v>
      </c>
      <c r="Y611">
        <f t="shared" si="393"/>
        <v>3.1819752411496448E-2</v>
      </c>
      <c r="Z611">
        <f t="shared" si="394"/>
        <v>-0.4975078946787726</v>
      </c>
      <c r="AA611">
        <f t="shared" si="395"/>
        <v>1.6593819257225275</v>
      </c>
      <c r="AB611">
        <f t="shared" si="396"/>
        <v>-6.7444200102322438E-2</v>
      </c>
      <c r="AC611">
        <f t="shared" si="397"/>
        <v>-0.15242674717787899</v>
      </c>
      <c r="AD611">
        <f t="shared" si="398"/>
        <v>-0.14484805481342802</v>
      </c>
      <c r="AE611">
        <f t="shared" si="399"/>
        <v>0.184715495640593</v>
      </c>
      <c r="AF611">
        <f t="shared" si="400"/>
        <v>-0.5239687488631376</v>
      </c>
      <c r="AH611">
        <f t="shared" si="401"/>
        <v>1.3714454419345685</v>
      </c>
      <c r="AI611">
        <f t="shared" si="402"/>
        <v>3.9410431294432251</v>
      </c>
      <c r="AJ611">
        <f t="shared" si="403"/>
        <v>0.79761358607839483</v>
      </c>
      <c r="AK611">
        <f t="shared" si="404"/>
        <v>0.79761358607839483</v>
      </c>
      <c r="AL611">
        <f t="shared" si="405"/>
        <v>-0.22613102678048946</v>
      </c>
      <c r="AN611">
        <f>VLOOKUP(J611,counts!$W$8:$Z$13,4,FALSE)</f>
        <v>61</v>
      </c>
      <c r="AO611">
        <f>VLOOKUP(K611,counts!$W$17:$Z$23,4,FALSE)</f>
        <v>73</v>
      </c>
      <c r="AP611">
        <f>VLOOKUP(L611,counts!$W$27:$Z$33,4,FALSE)</f>
        <v>55</v>
      </c>
      <c r="AQ611">
        <f>VLOOKUP(M611,counts!$W$38:$Z$49,4,FALSE)</f>
        <v>40</v>
      </c>
      <c r="AR611">
        <f>VLOOKUP(N611,counts!$W$53:$Z$54,4,FALSE)</f>
        <v>102</v>
      </c>
      <c r="AS611">
        <f>VLOOKUP(O611,counts!$W$58:$Z$62,4,FALSE)</f>
        <v>52</v>
      </c>
      <c r="AT611">
        <f>VLOOKUP(P611,counts!$W$66:$Z$69,4,FALSE)</f>
        <v>50</v>
      </c>
      <c r="AU611">
        <f>VLOOKUP(Q611,counts!$W$73:$Z$75,4,FALSE)</f>
        <v>50</v>
      </c>
      <c r="AV611">
        <f>VLOOKUP(R611,counts!$W$79:$Z$81,4,FALSE)</f>
        <v>59</v>
      </c>
      <c r="AW611">
        <f t="shared" si="406"/>
        <v>542</v>
      </c>
      <c r="AX611">
        <f t="shared" si="407"/>
        <v>1</v>
      </c>
      <c r="AY611">
        <f t="shared" si="408"/>
        <v>3</v>
      </c>
      <c r="AZ611" t="str">
        <f t="shared" si="409"/>
        <v>Train</v>
      </c>
      <c r="BA611" t="str">
        <f t="shared" si="410"/>
        <v>31-40</v>
      </c>
      <c r="BB611" t="str">
        <f t="shared" si="411"/>
        <v>F, G, T</v>
      </c>
      <c r="BC611" t="str">
        <f t="shared" si="412"/>
        <v>11-20</v>
      </c>
      <c r="BD611" t="str">
        <f t="shared" si="413"/>
        <v>IL</v>
      </c>
      <c r="BE611" t="str">
        <f t="shared" si="414"/>
        <v>female</v>
      </c>
      <c r="BF611">
        <f t="shared" si="415"/>
        <v>0</v>
      </c>
      <c r="BG611">
        <f t="shared" si="416"/>
        <v>0</v>
      </c>
      <c r="BH611" t="str">
        <f t="shared" si="417"/>
        <v>S, blank</v>
      </c>
      <c r="BI611">
        <f t="shared" si="418"/>
        <v>2</v>
      </c>
      <c r="BK611">
        <f t="shared" si="419"/>
        <v>0.24679587375027071</v>
      </c>
      <c r="BL611">
        <f t="shared" si="426"/>
        <v>0.62807202347308144</v>
      </c>
      <c r="BM611">
        <f t="shared" si="427"/>
        <v>0</v>
      </c>
      <c r="BN611">
        <f t="shared" si="428"/>
        <v>-0.48632943178974081</v>
      </c>
      <c r="BO611">
        <f t="shared" si="429"/>
        <v>1.608400077660413</v>
      </c>
      <c r="BP611">
        <f t="shared" si="430"/>
        <v>-6.3943938845999151E-2</v>
      </c>
      <c r="BQ611">
        <f t="shared" si="431"/>
        <v>-0.12308910231949276</v>
      </c>
      <c r="BR611">
        <f t="shared" si="432"/>
        <v>-0.13196937436222192</v>
      </c>
      <c r="BS611">
        <f t="shared" si="433"/>
        <v>0.1296081776499752</v>
      </c>
      <c r="BT611">
        <f t="shared" si="420"/>
        <v>-0.52064632557427459</v>
      </c>
      <c r="BV611">
        <f t="shared" si="421"/>
        <v>1.286897979642011</v>
      </c>
      <c r="BW611">
        <f t="shared" si="422"/>
        <v>3.6215350381413174</v>
      </c>
      <c r="BX611">
        <f t="shared" si="423"/>
        <v>0.78362167726804066</v>
      </c>
      <c r="BY611">
        <f t="shared" si="424"/>
        <v>0.78362167726804066</v>
      </c>
      <c r="BZ611">
        <f t="shared" si="425"/>
        <v>-0.24382892960367381</v>
      </c>
    </row>
    <row r="612" spans="1:78" x14ac:dyDescent="0.3">
      <c r="A612" t="s">
        <v>2811</v>
      </c>
      <c r="B612" t="s">
        <v>2838</v>
      </c>
      <c r="C612" t="s">
        <v>2849</v>
      </c>
      <c r="D612" t="s">
        <v>2838</v>
      </c>
      <c r="E612" t="s">
        <v>20</v>
      </c>
      <c r="F612">
        <v>1</v>
      </c>
      <c r="G612">
        <v>0</v>
      </c>
      <c r="H612" t="s">
        <v>2843</v>
      </c>
      <c r="I612">
        <v>2</v>
      </c>
      <c r="J612">
        <v>-13.385578549662212</v>
      </c>
      <c r="K612">
        <v>-42.171718189759716</v>
      </c>
      <c r="L612">
        <v>40.172297072540438</v>
      </c>
      <c r="M612">
        <v>-33.757758935166962</v>
      </c>
      <c r="N612">
        <v>-108.67008854708662</v>
      </c>
      <c r="O612">
        <v>48.695090775187893</v>
      </c>
      <c r="P612">
        <v>-22.013681658285037</v>
      </c>
      <c r="Q612">
        <v>-22.422560732600829</v>
      </c>
      <c r="R612">
        <v>25.957134405206311</v>
      </c>
      <c r="S612">
        <v>0</v>
      </c>
      <c r="T612">
        <v>3</v>
      </c>
      <c r="U612" t="s">
        <v>2818</v>
      </c>
      <c r="W612">
        <f t="shared" si="391"/>
        <v>-9.8280212731782335E-2</v>
      </c>
      <c r="X612">
        <f t="shared" si="392"/>
        <v>-0.21927540312111751</v>
      </c>
      <c r="Y612">
        <f t="shared" si="393"/>
        <v>-0.13299344140000791</v>
      </c>
      <c r="Z612">
        <f t="shared" si="394"/>
        <v>-0.24557244416175711</v>
      </c>
      <c r="AA612">
        <f t="shared" si="395"/>
        <v>-1.1909036060913412</v>
      </c>
      <c r="AB612">
        <f t="shared" si="396"/>
        <v>0.222592537028351</v>
      </c>
      <c r="AC612">
        <f t="shared" si="397"/>
        <v>-0.15242674717787899</v>
      </c>
      <c r="AD612">
        <f t="shared" si="398"/>
        <v>-0.14484805481342802</v>
      </c>
      <c r="AE612">
        <f t="shared" si="399"/>
        <v>0.184715495640593</v>
      </c>
      <c r="AF612">
        <f t="shared" si="400"/>
        <v>-0.5239687488631376</v>
      </c>
      <c r="AH612">
        <f t="shared" si="401"/>
        <v>-2.3009606256915069</v>
      </c>
      <c r="AI612">
        <f t="shared" si="402"/>
        <v>0.10016257874643036</v>
      </c>
      <c r="AJ612">
        <f t="shared" si="403"/>
        <v>9.1043433653742012E-2</v>
      </c>
      <c r="AK612">
        <f t="shared" si="404"/>
        <v>0.90895656634625799</v>
      </c>
      <c r="AL612">
        <f t="shared" si="405"/>
        <v>-9.5457967743540609E-2</v>
      </c>
      <c r="AN612">
        <f>VLOOKUP(J612,counts!$W$8:$Z$13,4,FALSE)</f>
        <v>51</v>
      </c>
      <c r="AO612">
        <f>VLOOKUP(K612,counts!$W$17:$Z$23,4,FALSE)</f>
        <v>48</v>
      </c>
      <c r="AP612">
        <f>VLOOKUP(L612,counts!$W$27:$Z$33,4,FALSE)</f>
        <v>50</v>
      </c>
      <c r="AQ612">
        <f>VLOOKUP(M612,counts!$W$38:$Z$49,4,FALSE)</f>
        <v>47</v>
      </c>
      <c r="AR612">
        <f>VLOOKUP(N612,counts!$W$53:$Z$54,4,FALSE)</f>
        <v>20</v>
      </c>
      <c r="AS612">
        <f>VLOOKUP(O612,counts!$W$58:$Z$62,4,FALSE)</f>
        <v>61</v>
      </c>
      <c r="AT612">
        <f>VLOOKUP(P612,counts!$W$66:$Z$69,4,FALSE)</f>
        <v>50</v>
      </c>
      <c r="AU612">
        <f>VLOOKUP(Q612,counts!$W$73:$Z$75,4,FALSE)</f>
        <v>50</v>
      </c>
      <c r="AV612">
        <f>VLOOKUP(R612,counts!$W$79:$Z$81,4,FALSE)</f>
        <v>59</v>
      </c>
      <c r="AW612">
        <f t="shared" si="406"/>
        <v>436</v>
      </c>
      <c r="AX612">
        <f t="shared" si="407"/>
        <v>0</v>
      </c>
      <c r="AY612">
        <f t="shared" si="408"/>
        <v>3</v>
      </c>
      <c r="AZ612" t="str">
        <f t="shared" si="409"/>
        <v>Train</v>
      </c>
      <c r="BA612" t="str">
        <f t="shared" si="410"/>
        <v>41-50</v>
      </c>
      <c r="BB612" t="str">
        <f t="shared" si="411"/>
        <v>Blank</v>
      </c>
      <c r="BC612" t="str">
        <f t="shared" si="412"/>
        <v>21-30</v>
      </c>
      <c r="BD612" t="str">
        <f t="shared" si="413"/>
        <v>Blank</v>
      </c>
      <c r="BE612" t="str">
        <f t="shared" si="414"/>
        <v>male</v>
      </c>
      <c r="BF612">
        <f t="shared" si="415"/>
        <v>1</v>
      </c>
      <c r="BG612">
        <f t="shared" si="416"/>
        <v>0</v>
      </c>
      <c r="BH612" t="str">
        <f t="shared" si="417"/>
        <v>S, blank</v>
      </c>
      <c r="BI612">
        <f t="shared" si="418"/>
        <v>2</v>
      </c>
      <c r="BK612">
        <f t="shared" si="419"/>
        <v>-0.10080920839685074</v>
      </c>
      <c r="BL612">
        <f t="shared" si="426"/>
        <v>-0.2148129459049134</v>
      </c>
      <c r="BM612">
        <f t="shared" si="427"/>
        <v>0</v>
      </c>
      <c r="BN612">
        <f t="shared" si="428"/>
        <v>-0.24005469764357676</v>
      </c>
      <c r="BO612">
        <f t="shared" si="429"/>
        <v>-1.1543150029727813</v>
      </c>
      <c r="BP612">
        <f t="shared" si="430"/>
        <v>0.21104029039891525</v>
      </c>
      <c r="BQ612">
        <f t="shared" si="431"/>
        <v>-0.12308910231949276</v>
      </c>
      <c r="BR612">
        <f t="shared" si="432"/>
        <v>-0.13196937436222192</v>
      </c>
      <c r="BS612">
        <f t="shared" si="433"/>
        <v>0.1296081776499752</v>
      </c>
      <c r="BT612">
        <f t="shared" si="420"/>
        <v>-0.52064632557427459</v>
      </c>
      <c r="BV612">
        <f t="shared" si="421"/>
        <v>-2.1450481891252209</v>
      </c>
      <c r="BW612">
        <f t="shared" si="422"/>
        <v>0.11706239577375492</v>
      </c>
      <c r="BX612">
        <f t="shared" si="423"/>
        <v>0.10479485856532605</v>
      </c>
      <c r="BY612">
        <f t="shared" si="424"/>
        <v>0.895205141434674</v>
      </c>
      <c r="BZ612">
        <f t="shared" si="425"/>
        <v>-0.11070237866459409</v>
      </c>
    </row>
    <row r="613" spans="1:78" x14ac:dyDescent="0.3">
      <c r="A613" t="s">
        <v>2820</v>
      </c>
      <c r="B613" t="s">
        <v>2838</v>
      </c>
      <c r="C613" t="s">
        <v>2850</v>
      </c>
      <c r="D613" t="s">
        <v>2838</v>
      </c>
      <c r="E613" t="s">
        <v>20</v>
      </c>
      <c r="F613">
        <v>0</v>
      </c>
      <c r="G613">
        <v>0</v>
      </c>
      <c r="H613" t="s">
        <v>2843</v>
      </c>
      <c r="I613">
        <v>2</v>
      </c>
      <c r="J613">
        <v>-11.613432440426715</v>
      </c>
      <c r="K613">
        <v>-42.171718189759716</v>
      </c>
      <c r="L613">
        <v>-9.6115457513775127</v>
      </c>
      <c r="M613">
        <v>-33.757758935166962</v>
      </c>
      <c r="N613">
        <v>-108.67008854708662</v>
      </c>
      <c r="O613">
        <v>-14.754319664473872</v>
      </c>
      <c r="P613">
        <v>-22.013681658285037</v>
      </c>
      <c r="Q613">
        <v>-22.422560732600829</v>
      </c>
      <c r="R613">
        <v>25.957134405206311</v>
      </c>
      <c r="S613">
        <v>1</v>
      </c>
      <c r="T613">
        <v>3</v>
      </c>
      <c r="U613" t="s">
        <v>2818</v>
      </c>
      <c r="W613">
        <f t="shared" si="391"/>
        <v>-8.5268679762827468E-2</v>
      </c>
      <c r="X613">
        <f t="shared" si="392"/>
        <v>-0.21927540312111751</v>
      </c>
      <c r="Y613">
        <f t="shared" si="393"/>
        <v>3.1819752411496448E-2</v>
      </c>
      <c r="Z613">
        <f t="shared" si="394"/>
        <v>-0.24557244416175711</v>
      </c>
      <c r="AA613">
        <f t="shared" si="395"/>
        <v>-1.1909036060913412</v>
      </c>
      <c r="AB613">
        <f t="shared" si="396"/>
        <v>-6.7444200102322438E-2</v>
      </c>
      <c r="AC613">
        <f t="shared" si="397"/>
        <v>-0.15242674717787899</v>
      </c>
      <c r="AD613">
        <f t="shared" si="398"/>
        <v>-0.14484805481342802</v>
      </c>
      <c r="AE613">
        <f t="shared" si="399"/>
        <v>0.184715495640593</v>
      </c>
      <c r="AF613">
        <f t="shared" si="400"/>
        <v>-0.5239687488631376</v>
      </c>
      <c r="AH613">
        <f t="shared" si="401"/>
        <v>-2.4131726360417205</v>
      </c>
      <c r="AI613">
        <f t="shared" si="402"/>
        <v>8.9530794877221903E-2</v>
      </c>
      <c r="AJ613">
        <f t="shared" si="403"/>
        <v>8.2173716702804198E-2</v>
      </c>
      <c r="AK613">
        <f t="shared" si="404"/>
        <v>8.2173716702804198E-2</v>
      </c>
      <c r="AL613">
        <f t="shared" si="405"/>
        <v>-2.4989197761914075</v>
      </c>
      <c r="AN613">
        <f>VLOOKUP(J613,counts!$W$8:$Z$13,4,FALSE)</f>
        <v>52</v>
      </c>
      <c r="AO613">
        <f>VLOOKUP(K613,counts!$W$17:$Z$23,4,FALSE)</f>
        <v>48</v>
      </c>
      <c r="AP613">
        <f>VLOOKUP(L613,counts!$W$27:$Z$33,4,FALSE)</f>
        <v>55</v>
      </c>
      <c r="AQ613">
        <f>VLOOKUP(M613,counts!$W$38:$Z$49,4,FALSE)</f>
        <v>47</v>
      </c>
      <c r="AR613">
        <f>VLOOKUP(N613,counts!$W$53:$Z$54,4,FALSE)</f>
        <v>20</v>
      </c>
      <c r="AS613">
        <f>VLOOKUP(O613,counts!$W$58:$Z$62,4,FALSE)</f>
        <v>52</v>
      </c>
      <c r="AT613">
        <f>VLOOKUP(P613,counts!$W$66:$Z$69,4,FALSE)</f>
        <v>50</v>
      </c>
      <c r="AU613">
        <f>VLOOKUP(Q613,counts!$W$73:$Z$75,4,FALSE)</f>
        <v>50</v>
      </c>
      <c r="AV613">
        <f>VLOOKUP(R613,counts!$W$79:$Z$81,4,FALSE)</f>
        <v>59</v>
      </c>
      <c r="AW613">
        <f t="shared" si="406"/>
        <v>433</v>
      </c>
      <c r="AX613">
        <f t="shared" si="407"/>
        <v>1</v>
      </c>
      <c r="AY613">
        <f t="shared" si="408"/>
        <v>3</v>
      </c>
      <c r="AZ613" t="str">
        <f t="shared" si="409"/>
        <v>Train</v>
      </c>
      <c r="BA613" t="str">
        <f t="shared" si="410"/>
        <v>18-30</v>
      </c>
      <c r="BB613" t="str">
        <f t="shared" si="411"/>
        <v>Blank</v>
      </c>
      <c r="BC613" t="str">
        <f t="shared" si="412"/>
        <v>11-20</v>
      </c>
      <c r="BD613" t="str">
        <f t="shared" si="413"/>
        <v>Blank</v>
      </c>
      <c r="BE613" t="str">
        <f t="shared" si="414"/>
        <v>male</v>
      </c>
      <c r="BF613">
        <f t="shared" si="415"/>
        <v>0</v>
      </c>
      <c r="BG613">
        <f t="shared" si="416"/>
        <v>0</v>
      </c>
      <c r="BH613" t="str">
        <f t="shared" si="417"/>
        <v>S, blank</v>
      </c>
      <c r="BI613">
        <f t="shared" si="418"/>
        <v>2</v>
      </c>
      <c r="BK613">
        <f t="shared" si="419"/>
        <v>-8.7462856143731463E-2</v>
      </c>
      <c r="BL613">
        <f t="shared" si="426"/>
        <v>-0.2148129459049134</v>
      </c>
      <c r="BM613">
        <f t="shared" si="427"/>
        <v>0</v>
      </c>
      <c r="BN613">
        <f t="shared" si="428"/>
        <v>-0.24005469764357676</v>
      </c>
      <c r="BO613">
        <f t="shared" si="429"/>
        <v>-1.1543150029727813</v>
      </c>
      <c r="BP613">
        <f t="shared" si="430"/>
        <v>-6.3943938845999151E-2</v>
      </c>
      <c r="BQ613">
        <f t="shared" si="431"/>
        <v>-0.12308910231949276</v>
      </c>
      <c r="BR613">
        <f t="shared" si="432"/>
        <v>-0.13196937436222192</v>
      </c>
      <c r="BS613">
        <f t="shared" si="433"/>
        <v>0.1296081776499752</v>
      </c>
      <c r="BT613">
        <f t="shared" si="420"/>
        <v>-0.52064632557427459</v>
      </c>
      <c r="BV613">
        <f t="shared" si="421"/>
        <v>-2.4066860661170164</v>
      </c>
      <c r="BW613">
        <f t="shared" si="422"/>
        <v>9.0113430248252288E-2</v>
      </c>
      <c r="BX613">
        <f t="shared" si="423"/>
        <v>8.2664269375830643E-2</v>
      </c>
      <c r="BY613">
        <f t="shared" si="424"/>
        <v>8.2664269375830643E-2</v>
      </c>
      <c r="BZ613">
        <f t="shared" si="425"/>
        <v>-2.4929678213916775</v>
      </c>
    </row>
    <row r="614" spans="1:78" x14ac:dyDescent="0.3">
      <c r="A614" t="s">
        <v>2812</v>
      </c>
      <c r="B614" t="s">
        <v>2838</v>
      </c>
      <c r="C614" t="s">
        <v>2850</v>
      </c>
      <c r="D614" t="s">
        <v>2839</v>
      </c>
      <c r="E614" t="s">
        <v>20</v>
      </c>
      <c r="F614">
        <v>0</v>
      </c>
      <c r="G614">
        <v>0</v>
      </c>
      <c r="H614" t="s">
        <v>2843</v>
      </c>
      <c r="I614">
        <v>2</v>
      </c>
      <c r="J614">
        <v>74.751267398446615</v>
      </c>
      <c r="K614">
        <v>-42.171718189759716</v>
      </c>
      <c r="L614">
        <v>-9.6115457513775127</v>
      </c>
      <c r="M614">
        <v>40.634191658169868</v>
      </c>
      <c r="N614">
        <v>-108.67008854708662</v>
      </c>
      <c r="O614">
        <v>-14.754319664473872</v>
      </c>
      <c r="P614">
        <v>-22.013681658285037</v>
      </c>
      <c r="Q614">
        <v>-22.422560732600829</v>
      </c>
      <c r="R614">
        <v>25.957134405206311</v>
      </c>
      <c r="S614">
        <v>0</v>
      </c>
      <c r="T614">
        <v>3</v>
      </c>
      <c r="U614" t="s">
        <v>2818</v>
      </c>
      <c r="W614">
        <f t="shared" si="391"/>
        <v>0.54884220615739254</v>
      </c>
      <c r="X614">
        <f t="shared" si="392"/>
        <v>-0.21927540312111751</v>
      </c>
      <c r="Y614">
        <f t="shared" si="393"/>
        <v>3.1819752411496448E-2</v>
      </c>
      <c r="Z614">
        <f t="shared" si="394"/>
        <v>0.29559538538083652</v>
      </c>
      <c r="AA614">
        <f t="shared" si="395"/>
        <v>-1.1909036060913412</v>
      </c>
      <c r="AB614">
        <f t="shared" si="396"/>
        <v>-6.7444200102322438E-2</v>
      </c>
      <c r="AC614">
        <f t="shared" si="397"/>
        <v>-0.15242674717787899</v>
      </c>
      <c r="AD614">
        <f t="shared" si="398"/>
        <v>-0.14484805481342802</v>
      </c>
      <c r="AE614">
        <f t="shared" si="399"/>
        <v>0.184715495640593</v>
      </c>
      <c r="AF614">
        <f t="shared" si="400"/>
        <v>-0.5239687488631376</v>
      </c>
      <c r="AH614">
        <f t="shared" si="401"/>
        <v>-1.2378939205789072</v>
      </c>
      <c r="AI614">
        <f t="shared" si="402"/>
        <v>0.28999432632808758</v>
      </c>
      <c r="AJ614">
        <f t="shared" si="403"/>
        <v>0.22480279208168594</v>
      </c>
      <c r="AK614">
        <f t="shared" si="404"/>
        <v>0.77519720791831404</v>
      </c>
      <c r="AL614">
        <f t="shared" si="405"/>
        <v>-0.25463782016862774</v>
      </c>
      <c r="AN614">
        <f>VLOOKUP(J614,counts!$W$8:$Z$13,4,FALSE)</f>
        <v>70</v>
      </c>
      <c r="AO614">
        <f>VLOOKUP(K614,counts!$W$17:$Z$23,4,FALSE)</f>
        <v>48</v>
      </c>
      <c r="AP614">
        <f>VLOOKUP(L614,counts!$W$27:$Z$33,4,FALSE)</f>
        <v>55</v>
      </c>
      <c r="AQ614">
        <f>VLOOKUP(M614,counts!$W$38:$Z$49,4,FALSE)</f>
        <v>63</v>
      </c>
      <c r="AR614">
        <f>VLOOKUP(N614,counts!$W$53:$Z$54,4,FALSE)</f>
        <v>20</v>
      </c>
      <c r="AS614">
        <f>VLOOKUP(O614,counts!$W$58:$Z$62,4,FALSE)</f>
        <v>52</v>
      </c>
      <c r="AT614">
        <f>VLOOKUP(P614,counts!$W$66:$Z$69,4,FALSE)</f>
        <v>50</v>
      </c>
      <c r="AU614">
        <f>VLOOKUP(Q614,counts!$W$73:$Z$75,4,FALSE)</f>
        <v>50</v>
      </c>
      <c r="AV614">
        <f>VLOOKUP(R614,counts!$W$79:$Z$81,4,FALSE)</f>
        <v>59</v>
      </c>
      <c r="AW614">
        <f t="shared" si="406"/>
        <v>467</v>
      </c>
      <c r="AX614">
        <f t="shared" si="407"/>
        <v>0</v>
      </c>
      <c r="AY614">
        <f t="shared" si="408"/>
        <v>3</v>
      </c>
      <c r="AZ614" t="str">
        <f t="shared" si="409"/>
        <v>Train</v>
      </c>
      <c r="BA614" t="str">
        <f t="shared" si="410"/>
        <v>51-60</v>
      </c>
      <c r="BB614" t="str">
        <f t="shared" si="411"/>
        <v>Blank</v>
      </c>
      <c r="BC614" t="str">
        <f t="shared" si="412"/>
        <v>11-20</v>
      </c>
      <c r="BD614" t="str">
        <f t="shared" si="413"/>
        <v>Others</v>
      </c>
      <c r="BE614" t="str">
        <f t="shared" si="414"/>
        <v>male</v>
      </c>
      <c r="BF614">
        <f t="shared" si="415"/>
        <v>0</v>
      </c>
      <c r="BG614">
        <f t="shared" si="416"/>
        <v>0</v>
      </c>
      <c r="BH614" t="str">
        <f t="shared" si="417"/>
        <v>S, blank</v>
      </c>
      <c r="BI614">
        <f t="shared" si="418"/>
        <v>2</v>
      </c>
      <c r="BK614">
        <f t="shared" si="419"/>
        <v>0.56296528873523233</v>
      </c>
      <c r="BL614">
        <f t="shared" si="426"/>
        <v>-0.2148129459049134</v>
      </c>
      <c r="BM614">
        <f t="shared" si="427"/>
        <v>0</v>
      </c>
      <c r="BN614">
        <f t="shared" si="428"/>
        <v>0.28895367761902863</v>
      </c>
      <c r="BO614">
        <f t="shared" si="429"/>
        <v>-1.1543150029727813</v>
      </c>
      <c r="BP614">
        <f t="shared" si="430"/>
        <v>-6.3943938845999151E-2</v>
      </c>
      <c r="BQ614">
        <f t="shared" si="431"/>
        <v>-0.12308910231949276</v>
      </c>
      <c r="BR614">
        <f t="shared" si="432"/>
        <v>-0.13196937436222192</v>
      </c>
      <c r="BS614">
        <f t="shared" si="433"/>
        <v>0.1296081776499752</v>
      </c>
      <c r="BT614">
        <f t="shared" si="420"/>
        <v>-0.52064632557427459</v>
      </c>
      <c r="BV614">
        <f t="shared" si="421"/>
        <v>-1.2272495459754471</v>
      </c>
      <c r="BW614">
        <f t="shared" si="422"/>
        <v>0.2930976215881031</v>
      </c>
      <c r="BX614">
        <f t="shared" si="423"/>
        <v>0.22666318203272123</v>
      </c>
      <c r="BY614">
        <f t="shared" si="424"/>
        <v>0.77333681796727882</v>
      </c>
      <c r="BZ614">
        <f t="shared" si="425"/>
        <v>-0.25704059700787218</v>
      </c>
    </row>
    <row r="615" spans="1:78" x14ac:dyDescent="0.3">
      <c r="A615" t="s">
        <v>2810</v>
      </c>
      <c r="B615" t="s">
        <v>2838</v>
      </c>
      <c r="C615" t="s">
        <v>2810</v>
      </c>
      <c r="D615" t="s">
        <v>2833</v>
      </c>
      <c r="E615" t="s">
        <v>20</v>
      </c>
      <c r="F615">
        <v>1</v>
      </c>
      <c r="G615">
        <v>0</v>
      </c>
      <c r="H615" t="s">
        <v>44</v>
      </c>
      <c r="I615">
        <v>2</v>
      </c>
      <c r="J615">
        <v>32.769878926258563</v>
      </c>
      <c r="K615">
        <v>-42.171718189759716</v>
      </c>
      <c r="L615">
        <v>22.971838090238197</v>
      </c>
      <c r="M615">
        <v>57.761363718906857</v>
      </c>
      <c r="N615">
        <v>-108.67008854708662</v>
      </c>
      <c r="O615">
        <v>48.695090775187893</v>
      </c>
      <c r="P615">
        <v>-22.013681658285037</v>
      </c>
      <c r="Q615">
        <v>72.444458573419169</v>
      </c>
      <c r="R615">
        <v>25.957134405206311</v>
      </c>
      <c r="S615">
        <v>0</v>
      </c>
      <c r="T615">
        <v>3</v>
      </c>
      <c r="U615" t="s">
        <v>2818</v>
      </c>
      <c r="W615">
        <f t="shared" si="391"/>
        <v>0.24060451777399761</v>
      </c>
      <c r="X615">
        <f t="shared" si="392"/>
        <v>-0.21927540312111751</v>
      </c>
      <c r="Y615">
        <f t="shared" si="393"/>
        <v>-7.6050015197982379E-2</v>
      </c>
      <c r="Z615">
        <f t="shared" si="394"/>
        <v>0.42018782389584125</v>
      </c>
      <c r="AA615">
        <f t="shared" si="395"/>
        <v>-1.1909036060913412</v>
      </c>
      <c r="AB615">
        <f t="shared" si="396"/>
        <v>0.222592537028351</v>
      </c>
      <c r="AC615">
        <f t="shared" si="397"/>
        <v>-0.15242674717787899</v>
      </c>
      <c r="AD615">
        <f t="shared" si="398"/>
        <v>0.46798575022321215</v>
      </c>
      <c r="AE615">
        <f t="shared" si="399"/>
        <v>0.184715495640593</v>
      </c>
      <c r="AF615">
        <f t="shared" si="400"/>
        <v>-0.5239687488631376</v>
      </c>
      <c r="AH615">
        <f t="shared" si="401"/>
        <v>-0.62653839588946258</v>
      </c>
      <c r="AI615">
        <f t="shared" si="402"/>
        <v>0.53443861760430944</v>
      </c>
      <c r="AJ615">
        <f t="shared" si="403"/>
        <v>0.34829585978402872</v>
      </c>
      <c r="AK615">
        <f t="shared" si="404"/>
        <v>0.65170414021597134</v>
      </c>
      <c r="AL615">
        <f t="shared" si="405"/>
        <v>-0.42816459271635093</v>
      </c>
      <c r="AN615">
        <f>VLOOKUP(J615,counts!$W$8:$Z$13,4,FALSE)</f>
        <v>61</v>
      </c>
      <c r="AO615">
        <f>VLOOKUP(K615,counts!$W$17:$Z$23,4,FALSE)</f>
        <v>48</v>
      </c>
      <c r="AP615">
        <f>VLOOKUP(L615,counts!$W$27:$Z$33,4,FALSE)</f>
        <v>52</v>
      </c>
      <c r="AQ615">
        <f>VLOOKUP(M615,counts!$W$38:$Z$49,4,FALSE)</f>
        <v>66</v>
      </c>
      <c r="AR615">
        <f>VLOOKUP(N615,counts!$W$53:$Z$54,4,FALSE)</f>
        <v>20</v>
      </c>
      <c r="AS615">
        <f>VLOOKUP(O615,counts!$W$58:$Z$62,4,FALSE)</f>
        <v>61</v>
      </c>
      <c r="AT615">
        <f>VLOOKUP(P615,counts!$W$66:$Z$69,4,FALSE)</f>
        <v>50</v>
      </c>
      <c r="AU615">
        <f>VLOOKUP(Q615,counts!$W$73:$Z$75,4,FALSE)</f>
        <v>68</v>
      </c>
      <c r="AV615">
        <f>VLOOKUP(R615,counts!$W$79:$Z$81,4,FALSE)</f>
        <v>59</v>
      </c>
      <c r="AW615">
        <f t="shared" si="406"/>
        <v>485</v>
      </c>
      <c r="AX615">
        <f t="shared" si="407"/>
        <v>0</v>
      </c>
      <c r="AY615">
        <f t="shared" si="408"/>
        <v>3</v>
      </c>
      <c r="AZ615" t="str">
        <f t="shared" si="409"/>
        <v>Train</v>
      </c>
      <c r="BA615" t="str">
        <f t="shared" si="410"/>
        <v>31-40</v>
      </c>
      <c r="BB615" t="str">
        <f t="shared" si="411"/>
        <v>Blank</v>
      </c>
      <c r="BC615" t="str">
        <f t="shared" si="412"/>
        <v>31-40</v>
      </c>
      <c r="BD615" t="str">
        <f t="shared" si="413"/>
        <v>NY</v>
      </c>
      <c r="BE615" t="str">
        <f t="shared" si="414"/>
        <v>male</v>
      </c>
      <c r="BF615">
        <f t="shared" si="415"/>
        <v>1</v>
      </c>
      <c r="BG615">
        <f t="shared" si="416"/>
        <v>0</v>
      </c>
      <c r="BH615" t="str">
        <f t="shared" si="417"/>
        <v>C</v>
      </c>
      <c r="BI615">
        <f t="shared" si="418"/>
        <v>2</v>
      </c>
      <c r="BK615">
        <f t="shared" si="419"/>
        <v>0.24679587375027071</v>
      </c>
      <c r="BL615">
        <f t="shared" si="426"/>
        <v>-0.2148129459049134</v>
      </c>
      <c r="BM615">
        <f t="shared" si="427"/>
        <v>0</v>
      </c>
      <c r="BN615">
        <f t="shared" si="428"/>
        <v>0.41074665915035424</v>
      </c>
      <c r="BO615">
        <f t="shared" si="429"/>
        <v>-1.1543150029727813</v>
      </c>
      <c r="BP615">
        <f t="shared" si="430"/>
        <v>0.21104029039891525</v>
      </c>
      <c r="BQ615">
        <f t="shared" si="431"/>
        <v>-0.12308910231949276</v>
      </c>
      <c r="BR615">
        <f t="shared" si="432"/>
        <v>0.42637636209158797</v>
      </c>
      <c r="BS615">
        <f t="shared" si="433"/>
        <v>0.1296081776499752</v>
      </c>
      <c r="BT615">
        <f t="shared" si="420"/>
        <v>-0.52064632557427459</v>
      </c>
      <c r="BV615">
        <f t="shared" si="421"/>
        <v>-0.58829601373035878</v>
      </c>
      <c r="BW615">
        <f t="shared" si="422"/>
        <v>0.55527265603769638</v>
      </c>
      <c r="BX615">
        <f t="shared" si="423"/>
        <v>0.35702592332095745</v>
      </c>
      <c r="BY615">
        <f t="shared" si="424"/>
        <v>0.64297407667904261</v>
      </c>
      <c r="BZ615">
        <f t="shared" si="425"/>
        <v>-0.44165087176401446</v>
      </c>
    </row>
    <row r="616" spans="1:78" x14ac:dyDescent="0.3">
      <c r="A616" t="s">
        <v>2820</v>
      </c>
      <c r="B616" t="s">
        <v>2823</v>
      </c>
      <c r="C616" t="s">
        <v>2850</v>
      </c>
      <c r="D616" t="s">
        <v>2833</v>
      </c>
      <c r="E616" t="s">
        <v>15</v>
      </c>
      <c r="F616">
        <v>0</v>
      </c>
      <c r="G616">
        <v>0</v>
      </c>
      <c r="H616" t="s">
        <v>2843</v>
      </c>
      <c r="I616">
        <v>2</v>
      </c>
      <c r="J616">
        <v>-11.613432440426715</v>
      </c>
      <c r="K616">
        <v>123.30204897661667</v>
      </c>
      <c r="L616">
        <v>-9.6115457513775127</v>
      </c>
      <c r="M616">
        <v>57.761363718906857</v>
      </c>
      <c r="N616">
        <v>151.41878811967541</v>
      </c>
      <c r="O616">
        <v>-14.754319664473872</v>
      </c>
      <c r="P616">
        <v>-22.013681658285037</v>
      </c>
      <c r="Q616">
        <v>-22.422560732600829</v>
      </c>
      <c r="R616">
        <v>25.957134405206311</v>
      </c>
      <c r="S616">
        <v>1</v>
      </c>
      <c r="T616">
        <v>3</v>
      </c>
      <c r="U616" t="s">
        <v>2818</v>
      </c>
      <c r="W616">
        <f t="shared" si="391"/>
        <v>-8.5268679762827468E-2</v>
      </c>
      <c r="X616">
        <f t="shared" si="392"/>
        <v>0.64111939602149381</v>
      </c>
      <c r="Y616">
        <f t="shared" si="393"/>
        <v>3.1819752411496448E-2</v>
      </c>
      <c r="Z616">
        <f t="shared" si="394"/>
        <v>0.42018782389584125</v>
      </c>
      <c r="AA616">
        <f t="shared" si="395"/>
        <v>1.6593819257225275</v>
      </c>
      <c r="AB616">
        <f t="shared" si="396"/>
        <v>-6.7444200102322438E-2</v>
      </c>
      <c r="AC616">
        <f t="shared" si="397"/>
        <v>-0.15242674717787899</v>
      </c>
      <c r="AD616">
        <f t="shared" si="398"/>
        <v>-0.14484805481342802</v>
      </c>
      <c r="AE616">
        <f t="shared" si="399"/>
        <v>0.184715495640593</v>
      </c>
      <c r="AF616">
        <f t="shared" si="400"/>
        <v>-0.5239687488631376</v>
      </c>
      <c r="AH616">
        <f t="shared" si="401"/>
        <v>1.9632679629723579</v>
      </c>
      <c r="AI616">
        <f t="shared" si="402"/>
        <v>7.1225653533856965</v>
      </c>
      <c r="AJ616">
        <f t="shared" si="403"/>
        <v>0.8768861860147209</v>
      </c>
      <c r="AK616">
        <f t="shared" si="404"/>
        <v>0.8768861860147209</v>
      </c>
      <c r="AL616">
        <f t="shared" si="405"/>
        <v>-0.13137807152569872</v>
      </c>
      <c r="AN616">
        <f>VLOOKUP(J616,counts!$W$8:$Z$13,4,FALSE)</f>
        <v>52</v>
      </c>
      <c r="AO616">
        <f>VLOOKUP(K616,counts!$W$17:$Z$23,4,FALSE)</f>
        <v>73</v>
      </c>
      <c r="AP616">
        <f>VLOOKUP(L616,counts!$W$27:$Z$33,4,FALSE)</f>
        <v>55</v>
      </c>
      <c r="AQ616">
        <f>VLOOKUP(M616,counts!$W$38:$Z$49,4,FALSE)</f>
        <v>66</v>
      </c>
      <c r="AR616">
        <f>VLOOKUP(N616,counts!$W$53:$Z$54,4,FALSE)</f>
        <v>102</v>
      </c>
      <c r="AS616">
        <f>VLOOKUP(O616,counts!$W$58:$Z$62,4,FALSE)</f>
        <v>52</v>
      </c>
      <c r="AT616">
        <f>VLOOKUP(P616,counts!$W$66:$Z$69,4,FALSE)</f>
        <v>50</v>
      </c>
      <c r="AU616">
        <f>VLOOKUP(Q616,counts!$W$73:$Z$75,4,FALSE)</f>
        <v>50</v>
      </c>
      <c r="AV616">
        <f>VLOOKUP(R616,counts!$W$79:$Z$81,4,FALSE)</f>
        <v>59</v>
      </c>
      <c r="AW616">
        <f t="shared" si="406"/>
        <v>559</v>
      </c>
      <c r="AX616">
        <f t="shared" si="407"/>
        <v>1</v>
      </c>
      <c r="AY616">
        <f t="shared" si="408"/>
        <v>3</v>
      </c>
      <c r="AZ616" t="str">
        <f t="shared" si="409"/>
        <v>Train</v>
      </c>
      <c r="BA616" t="str">
        <f t="shared" si="410"/>
        <v>18-30</v>
      </c>
      <c r="BB616" t="str">
        <f t="shared" si="411"/>
        <v>F, G, T</v>
      </c>
      <c r="BC616" t="str">
        <f t="shared" si="412"/>
        <v>11-20</v>
      </c>
      <c r="BD616" t="str">
        <f t="shared" si="413"/>
        <v>NY</v>
      </c>
      <c r="BE616" t="str">
        <f t="shared" si="414"/>
        <v>female</v>
      </c>
      <c r="BF616">
        <f t="shared" si="415"/>
        <v>0</v>
      </c>
      <c r="BG616">
        <f t="shared" si="416"/>
        <v>0</v>
      </c>
      <c r="BH616" t="str">
        <f t="shared" si="417"/>
        <v>S, blank</v>
      </c>
      <c r="BI616">
        <f t="shared" si="418"/>
        <v>2</v>
      </c>
      <c r="BK616">
        <f t="shared" si="419"/>
        <v>-8.7462856143731463E-2</v>
      </c>
      <c r="BL616">
        <f t="shared" si="426"/>
        <v>0.62807202347308144</v>
      </c>
      <c r="BM616">
        <f t="shared" si="427"/>
        <v>0</v>
      </c>
      <c r="BN616">
        <f t="shared" si="428"/>
        <v>0.41074665915035424</v>
      </c>
      <c r="BO616">
        <f t="shared" si="429"/>
        <v>1.608400077660413</v>
      </c>
      <c r="BP616">
        <f t="shared" si="430"/>
        <v>-6.3943938845999151E-2</v>
      </c>
      <c r="BQ616">
        <f t="shared" si="431"/>
        <v>-0.12308910231949276</v>
      </c>
      <c r="BR616">
        <f t="shared" si="432"/>
        <v>-0.13196937436222192</v>
      </c>
      <c r="BS616">
        <f t="shared" si="433"/>
        <v>0.1296081776499752</v>
      </c>
      <c r="BT616">
        <f t="shared" si="420"/>
        <v>-0.52064632557427459</v>
      </c>
      <c r="BV616">
        <f t="shared" si="421"/>
        <v>1.8497153406881044</v>
      </c>
      <c r="BW616">
        <f t="shared" si="422"/>
        <v>6.358009398399326</v>
      </c>
      <c r="BX616">
        <f t="shared" si="423"/>
        <v>0.86409367726310027</v>
      </c>
      <c r="BY616">
        <f t="shared" si="424"/>
        <v>0.86409367726310027</v>
      </c>
      <c r="BZ616">
        <f t="shared" si="425"/>
        <v>-0.14607409329718596</v>
      </c>
    </row>
    <row r="617" spans="1:78" x14ac:dyDescent="0.3">
      <c r="A617" t="s">
        <v>2820</v>
      </c>
      <c r="B617" t="s">
        <v>2838</v>
      </c>
      <c r="C617" t="s">
        <v>2850</v>
      </c>
      <c r="D617" t="s">
        <v>2832</v>
      </c>
      <c r="E617" t="s">
        <v>20</v>
      </c>
      <c r="F617">
        <v>0</v>
      </c>
      <c r="G617">
        <v>0</v>
      </c>
      <c r="H617" t="s">
        <v>2843</v>
      </c>
      <c r="I617">
        <v>2</v>
      </c>
      <c r="J617">
        <v>-11.613432440426715</v>
      </c>
      <c r="K617">
        <v>-42.171718189759716</v>
      </c>
      <c r="L617">
        <v>-9.6115457513775127</v>
      </c>
      <c r="M617">
        <v>45.286193221659182</v>
      </c>
      <c r="N617">
        <v>-108.67008854708662</v>
      </c>
      <c r="O617">
        <v>-14.754319664473872</v>
      </c>
      <c r="P617">
        <v>-22.013681658285037</v>
      </c>
      <c r="Q617">
        <v>-22.422560732600829</v>
      </c>
      <c r="R617">
        <v>25.957134405206311</v>
      </c>
      <c r="S617">
        <v>1</v>
      </c>
      <c r="T617">
        <v>3</v>
      </c>
      <c r="U617" t="s">
        <v>2818</v>
      </c>
      <c r="W617">
        <f t="shared" si="391"/>
        <v>-8.5268679762827468E-2</v>
      </c>
      <c r="X617">
        <f t="shared" si="392"/>
        <v>-0.21927540312111751</v>
      </c>
      <c r="Y617">
        <f t="shared" si="393"/>
        <v>3.1819752411496448E-2</v>
      </c>
      <c r="Z617">
        <f t="shared" si="394"/>
        <v>0.32943659493459909</v>
      </c>
      <c r="AA617">
        <f t="shared" si="395"/>
        <v>-1.1909036060913412</v>
      </c>
      <c r="AB617">
        <f t="shared" si="396"/>
        <v>-6.7444200102322438E-2</v>
      </c>
      <c r="AC617">
        <f t="shared" si="397"/>
        <v>-0.15242674717787899</v>
      </c>
      <c r="AD617">
        <f t="shared" si="398"/>
        <v>-0.14484805481342802</v>
      </c>
      <c r="AE617">
        <f t="shared" si="399"/>
        <v>0.184715495640593</v>
      </c>
      <c r="AF617">
        <f t="shared" si="400"/>
        <v>-0.5239687488631376</v>
      </c>
      <c r="AH617">
        <f t="shared" si="401"/>
        <v>-1.8381635969453649</v>
      </c>
      <c r="AI617">
        <f t="shared" si="402"/>
        <v>0.1591093468734075</v>
      </c>
      <c r="AJ617">
        <f t="shared" si="403"/>
        <v>0.13726862552061248</v>
      </c>
      <c r="AK617">
        <f t="shared" si="404"/>
        <v>0.13726862552061248</v>
      </c>
      <c r="AL617">
        <f t="shared" si="405"/>
        <v>-1.9858155027313822</v>
      </c>
      <c r="AN617">
        <f>VLOOKUP(J617,counts!$W$8:$Z$13,4,FALSE)</f>
        <v>52</v>
      </c>
      <c r="AO617">
        <f>VLOOKUP(K617,counts!$W$17:$Z$23,4,FALSE)</f>
        <v>48</v>
      </c>
      <c r="AP617">
        <f>VLOOKUP(L617,counts!$W$27:$Z$33,4,FALSE)</f>
        <v>55</v>
      </c>
      <c r="AQ617">
        <f>VLOOKUP(M617,counts!$W$38:$Z$49,4,FALSE)</f>
        <v>64</v>
      </c>
      <c r="AR617">
        <f>VLOOKUP(N617,counts!$W$53:$Z$54,4,FALSE)</f>
        <v>20</v>
      </c>
      <c r="AS617">
        <f>VLOOKUP(O617,counts!$W$58:$Z$62,4,FALSE)</f>
        <v>52</v>
      </c>
      <c r="AT617">
        <f>VLOOKUP(P617,counts!$W$66:$Z$69,4,FALSE)</f>
        <v>50</v>
      </c>
      <c r="AU617">
        <f>VLOOKUP(Q617,counts!$W$73:$Z$75,4,FALSE)</f>
        <v>50</v>
      </c>
      <c r="AV617">
        <f>VLOOKUP(R617,counts!$W$79:$Z$81,4,FALSE)</f>
        <v>59</v>
      </c>
      <c r="AW617">
        <f t="shared" si="406"/>
        <v>450</v>
      </c>
      <c r="AX617">
        <f t="shared" si="407"/>
        <v>1</v>
      </c>
      <c r="AY617">
        <f t="shared" si="408"/>
        <v>3</v>
      </c>
      <c r="AZ617" t="str">
        <f t="shared" si="409"/>
        <v>Train</v>
      </c>
      <c r="BA617" t="str">
        <f t="shared" si="410"/>
        <v>18-30</v>
      </c>
      <c r="BB617" t="str">
        <f t="shared" si="411"/>
        <v>Blank</v>
      </c>
      <c r="BC617" t="str">
        <f t="shared" si="412"/>
        <v>11-20</v>
      </c>
      <c r="BD617" t="str">
        <f t="shared" si="413"/>
        <v>NJ</v>
      </c>
      <c r="BE617" t="str">
        <f t="shared" si="414"/>
        <v>male</v>
      </c>
      <c r="BF617">
        <f t="shared" si="415"/>
        <v>0</v>
      </c>
      <c r="BG617">
        <f t="shared" si="416"/>
        <v>0</v>
      </c>
      <c r="BH617" t="str">
        <f t="shared" si="417"/>
        <v>S, blank</v>
      </c>
      <c r="BI617">
        <f t="shared" si="418"/>
        <v>2</v>
      </c>
      <c r="BK617">
        <f t="shared" si="419"/>
        <v>-8.7462856143731463E-2</v>
      </c>
      <c r="BL617">
        <f t="shared" si="426"/>
        <v>-0.2148129459049134</v>
      </c>
      <c r="BM617">
        <f t="shared" si="427"/>
        <v>0</v>
      </c>
      <c r="BN617">
        <f t="shared" si="428"/>
        <v>0.322034511891991</v>
      </c>
      <c r="BO617">
        <f t="shared" si="429"/>
        <v>-1.1543150029727813</v>
      </c>
      <c r="BP617">
        <f t="shared" si="430"/>
        <v>-6.3943938845999151E-2</v>
      </c>
      <c r="BQ617">
        <f t="shared" si="431"/>
        <v>-0.12308910231949276</v>
      </c>
      <c r="BR617">
        <f t="shared" si="432"/>
        <v>-0.13196937436222192</v>
      </c>
      <c r="BS617">
        <f t="shared" si="433"/>
        <v>0.1296081776499752</v>
      </c>
      <c r="BT617">
        <f t="shared" si="420"/>
        <v>-0.52064632557427459</v>
      </c>
      <c r="BV617">
        <f t="shared" si="421"/>
        <v>-1.8445968565814486</v>
      </c>
      <c r="BW617">
        <f t="shared" si="422"/>
        <v>0.15808904060095705</v>
      </c>
      <c r="BX617">
        <f t="shared" si="423"/>
        <v>0.13650853695923182</v>
      </c>
      <c r="BY617">
        <f t="shared" si="424"/>
        <v>0.13650853695923182</v>
      </c>
      <c r="BZ617">
        <f t="shared" si="425"/>
        <v>-1.991368124486907</v>
      </c>
    </row>
    <row r="618" spans="1:78" x14ac:dyDescent="0.3">
      <c r="A618" t="s">
        <v>2820</v>
      </c>
      <c r="B618" t="s">
        <v>2838</v>
      </c>
      <c r="C618" t="s">
        <v>2850</v>
      </c>
      <c r="D618" t="s">
        <v>2835</v>
      </c>
      <c r="E618" t="s">
        <v>20</v>
      </c>
      <c r="F618">
        <v>0</v>
      </c>
      <c r="G618">
        <v>0</v>
      </c>
      <c r="H618" t="s">
        <v>2843</v>
      </c>
      <c r="I618">
        <v>2</v>
      </c>
      <c r="J618">
        <v>-11.613432440426715</v>
      </c>
      <c r="K618">
        <v>-42.171718189759716</v>
      </c>
      <c r="L618">
        <v>-9.6115457513775127</v>
      </c>
      <c r="M618">
        <v>-202.50760482553153</v>
      </c>
      <c r="N618">
        <v>-108.67008854708662</v>
      </c>
      <c r="O618">
        <v>-14.754319664473872</v>
      </c>
      <c r="P618">
        <v>-22.013681658285037</v>
      </c>
      <c r="Q618">
        <v>-22.422560732600829</v>
      </c>
      <c r="R618">
        <v>25.957134405206311</v>
      </c>
      <c r="S618">
        <v>0</v>
      </c>
      <c r="T618">
        <v>3</v>
      </c>
      <c r="U618" t="s">
        <v>2818</v>
      </c>
      <c r="W618">
        <f t="shared" si="391"/>
        <v>-8.5268679762827468E-2</v>
      </c>
      <c r="X618">
        <f t="shared" si="392"/>
        <v>-0.21927540312111751</v>
      </c>
      <c r="Y618">
        <f t="shared" si="393"/>
        <v>3.1819752411496448E-2</v>
      </c>
      <c r="Z618">
        <f t="shared" si="394"/>
        <v>-1.4731513301536956</v>
      </c>
      <c r="AA618">
        <f t="shared" si="395"/>
        <v>-1.1909036060913412</v>
      </c>
      <c r="AB618">
        <f t="shared" si="396"/>
        <v>-6.7444200102322438E-2</v>
      </c>
      <c r="AC618">
        <f t="shared" si="397"/>
        <v>-0.15242674717787899</v>
      </c>
      <c r="AD618">
        <f t="shared" si="398"/>
        <v>-0.14484805481342802</v>
      </c>
      <c r="AE618">
        <f t="shared" si="399"/>
        <v>0.184715495640593</v>
      </c>
      <c r="AF618">
        <f t="shared" si="400"/>
        <v>-0.5239687488631376</v>
      </c>
      <c r="AH618">
        <f t="shared" si="401"/>
        <v>-3.6407515220336588</v>
      </c>
      <c r="AI618">
        <f t="shared" si="402"/>
        <v>2.6232622162375641E-2</v>
      </c>
      <c r="AJ618">
        <f t="shared" si="403"/>
        <v>2.5562062241892936E-2</v>
      </c>
      <c r="AK618">
        <f t="shared" si="404"/>
        <v>0.97443793775810705</v>
      </c>
      <c r="AL618">
        <f t="shared" si="405"/>
        <v>-2.5894448303615758E-2</v>
      </c>
      <c r="AN618">
        <f>VLOOKUP(J618,counts!$W$8:$Z$13,4,FALSE)</f>
        <v>52</v>
      </c>
      <c r="AO618">
        <f>VLOOKUP(K618,counts!$W$17:$Z$23,4,FALSE)</f>
        <v>48</v>
      </c>
      <c r="AP618">
        <f>VLOOKUP(L618,counts!$W$27:$Z$33,4,FALSE)</f>
        <v>55</v>
      </c>
      <c r="AQ618">
        <f>VLOOKUP(M618,counts!$W$38:$Z$49,4,FALSE)</f>
        <v>12</v>
      </c>
      <c r="AR618">
        <f>VLOOKUP(N618,counts!$W$53:$Z$54,4,FALSE)</f>
        <v>20</v>
      </c>
      <c r="AS618">
        <f>VLOOKUP(O618,counts!$W$58:$Z$62,4,FALSE)</f>
        <v>52</v>
      </c>
      <c r="AT618">
        <f>VLOOKUP(P618,counts!$W$66:$Z$69,4,FALSE)</f>
        <v>50</v>
      </c>
      <c r="AU618">
        <f>VLOOKUP(Q618,counts!$W$73:$Z$75,4,FALSE)</f>
        <v>50</v>
      </c>
      <c r="AV618">
        <f>VLOOKUP(R618,counts!$W$79:$Z$81,4,FALSE)</f>
        <v>59</v>
      </c>
      <c r="AW618">
        <f t="shared" si="406"/>
        <v>398</v>
      </c>
      <c r="AX618">
        <f t="shared" si="407"/>
        <v>0</v>
      </c>
      <c r="AY618">
        <f t="shared" si="408"/>
        <v>3</v>
      </c>
      <c r="AZ618" t="str">
        <f t="shared" si="409"/>
        <v>Train</v>
      </c>
      <c r="BA618" t="str">
        <f t="shared" si="410"/>
        <v>18-30</v>
      </c>
      <c r="BB618" t="str">
        <f t="shared" si="411"/>
        <v>Blank</v>
      </c>
      <c r="BC618" t="str">
        <f t="shared" si="412"/>
        <v>11-20</v>
      </c>
      <c r="BD618" t="str">
        <f t="shared" si="413"/>
        <v>ON</v>
      </c>
      <c r="BE618" t="str">
        <f t="shared" si="414"/>
        <v>male</v>
      </c>
      <c r="BF618">
        <f t="shared" si="415"/>
        <v>0</v>
      </c>
      <c r="BG618">
        <f t="shared" si="416"/>
        <v>0</v>
      </c>
      <c r="BH618" t="str">
        <f t="shared" si="417"/>
        <v>S, blank</v>
      </c>
      <c r="BI618">
        <f t="shared" si="418"/>
        <v>2</v>
      </c>
      <c r="BK618">
        <f t="shared" si="419"/>
        <v>-8.7462856143731463E-2</v>
      </c>
      <c r="BL618">
        <f t="shared" si="426"/>
        <v>-0.2148129459049134</v>
      </c>
      <c r="BM618">
        <f t="shared" si="427"/>
        <v>0</v>
      </c>
      <c r="BN618">
        <f t="shared" si="428"/>
        <v>-1.4400512172706961</v>
      </c>
      <c r="BO618">
        <f t="shared" si="429"/>
        <v>-1.1543150029727813</v>
      </c>
      <c r="BP618">
        <f t="shared" si="430"/>
        <v>-6.3943938845999151E-2</v>
      </c>
      <c r="BQ618">
        <f t="shared" si="431"/>
        <v>-0.12308910231949276</v>
      </c>
      <c r="BR618">
        <f t="shared" si="432"/>
        <v>-0.13196937436222192</v>
      </c>
      <c r="BS618">
        <f t="shared" si="433"/>
        <v>0.1296081776499752</v>
      </c>
      <c r="BT618">
        <f t="shared" si="420"/>
        <v>-0.52064632557427459</v>
      </c>
      <c r="BV618">
        <f t="shared" si="421"/>
        <v>-3.6066825857441351</v>
      </c>
      <c r="BW618">
        <f t="shared" si="422"/>
        <v>2.7141738069532285E-2</v>
      </c>
      <c r="BX618">
        <f t="shared" si="423"/>
        <v>2.6424530387153762E-2</v>
      </c>
      <c r="BY618">
        <f t="shared" si="424"/>
        <v>0.97357546961284624</v>
      </c>
      <c r="BZ618">
        <f t="shared" si="425"/>
        <v>-2.6779933175897736E-2</v>
      </c>
    </row>
    <row r="619" spans="1:78" x14ac:dyDescent="0.3">
      <c r="A619" t="s">
        <v>2820</v>
      </c>
      <c r="B619" t="s">
        <v>2838</v>
      </c>
      <c r="C619" t="s">
        <v>2850</v>
      </c>
      <c r="D619" t="s">
        <v>2838</v>
      </c>
      <c r="E619" t="s">
        <v>20</v>
      </c>
      <c r="F619">
        <v>0</v>
      </c>
      <c r="G619">
        <v>0</v>
      </c>
      <c r="H619" t="s">
        <v>44</v>
      </c>
      <c r="I619">
        <v>2</v>
      </c>
      <c r="J619">
        <v>-11.613432440426715</v>
      </c>
      <c r="K619">
        <v>-42.171718189759716</v>
      </c>
      <c r="L619">
        <v>-9.6115457513775127</v>
      </c>
      <c r="M619">
        <v>-33.757758935166962</v>
      </c>
      <c r="N619">
        <v>-108.67008854708662</v>
      </c>
      <c r="O619">
        <v>-14.754319664473872</v>
      </c>
      <c r="P619">
        <v>-22.013681658285037</v>
      </c>
      <c r="Q619">
        <v>72.444458573419169</v>
      </c>
      <c r="R619">
        <v>25.957134405206311</v>
      </c>
      <c r="S619">
        <v>1</v>
      </c>
      <c r="T619">
        <v>3</v>
      </c>
      <c r="U619" t="s">
        <v>2818</v>
      </c>
      <c r="W619">
        <f t="shared" si="391"/>
        <v>-8.5268679762827468E-2</v>
      </c>
      <c r="X619">
        <f t="shared" si="392"/>
        <v>-0.21927540312111751</v>
      </c>
      <c r="Y619">
        <f t="shared" si="393"/>
        <v>3.1819752411496448E-2</v>
      </c>
      <c r="Z619">
        <f t="shared" si="394"/>
        <v>-0.24557244416175711</v>
      </c>
      <c r="AA619">
        <f t="shared" si="395"/>
        <v>-1.1909036060913412</v>
      </c>
      <c r="AB619">
        <f t="shared" si="396"/>
        <v>-6.7444200102322438E-2</v>
      </c>
      <c r="AC619">
        <f t="shared" si="397"/>
        <v>-0.15242674717787899</v>
      </c>
      <c r="AD619">
        <f t="shared" si="398"/>
        <v>0.46798575022321215</v>
      </c>
      <c r="AE619">
        <f t="shared" si="399"/>
        <v>0.184715495640593</v>
      </c>
      <c r="AF619">
        <f t="shared" si="400"/>
        <v>-0.5239687488631376</v>
      </c>
      <c r="AH619">
        <f t="shared" si="401"/>
        <v>-1.8003388310050807</v>
      </c>
      <c r="AI619">
        <f t="shared" si="402"/>
        <v>0.16524288932076936</v>
      </c>
      <c r="AJ619">
        <f t="shared" si="403"/>
        <v>0.1418098242308013</v>
      </c>
      <c r="AK619">
        <f t="shared" si="404"/>
        <v>0.1418098242308013</v>
      </c>
      <c r="AL619">
        <f t="shared" si="405"/>
        <v>-1.9532683849793544</v>
      </c>
      <c r="AN619">
        <f>VLOOKUP(J619,counts!$W$8:$Z$13,4,FALSE)</f>
        <v>52</v>
      </c>
      <c r="AO619">
        <f>VLOOKUP(K619,counts!$W$17:$Z$23,4,FALSE)</f>
        <v>48</v>
      </c>
      <c r="AP619">
        <f>VLOOKUP(L619,counts!$W$27:$Z$33,4,FALSE)</f>
        <v>55</v>
      </c>
      <c r="AQ619">
        <f>VLOOKUP(M619,counts!$W$38:$Z$49,4,FALSE)</f>
        <v>47</v>
      </c>
      <c r="AR619">
        <f>VLOOKUP(N619,counts!$W$53:$Z$54,4,FALSE)</f>
        <v>20</v>
      </c>
      <c r="AS619">
        <f>VLOOKUP(O619,counts!$W$58:$Z$62,4,FALSE)</f>
        <v>52</v>
      </c>
      <c r="AT619">
        <f>VLOOKUP(P619,counts!$W$66:$Z$69,4,FALSE)</f>
        <v>50</v>
      </c>
      <c r="AU619">
        <f>VLOOKUP(Q619,counts!$W$73:$Z$75,4,FALSE)</f>
        <v>68</v>
      </c>
      <c r="AV619">
        <f>VLOOKUP(R619,counts!$W$79:$Z$81,4,FALSE)</f>
        <v>59</v>
      </c>
      <c r="AW619">
        <f t="shared" si="406"/>
        <v>451</v>
      </c>
      <c r="AX619">
        <f t="shared" si="407"/>
        <v>1</v>
      </c>
      <c r="AY619">
        <f t="shared" si="408"/>
        <v>3</v>
      </c>
      <c r="AZ619" t="str">
        <f t="shared" si="409"/>
        <v>Train</v>
      </c>
      <c r="BA619" t="str">
        <f t="shared" si="410"/>
        <v>18-30</v>
      </c>
      <c r="BB619" t="str">
        <f t="shared" si="411"/>
        <v>Blank</v>
      </c>
      <c r="BC619" t="str">
        <f t="shared" si="412"/>
        <v>11-20</v>
      </c>
      <c r="BD619" t="str">
        <f t="shared" si="413"/>
        <v>Blank</v>
      </c>
      <c r="BE619" t="str">
        <f t="shared" si="414"/>
        <v>male</v>
      </c>
      <c r="BF619">
        <f t="shared" si="415"/>
        <v>0</v>
      </c>
      <c r="BG619">
        <f t="shared" si="416"/>
        <v>0</v>
      </c>
      <c r="BH619" t="str">
        <f t="shared" si="417"/>
        <v>C</v>
      </c>
      <c r="BI619">
        <f t="shared" si="418"/>
        <v>2</v>
      </c>
      <c r="BK619">
        <f t="shared" si="419"/>
        <v>-8.7462856143731463E-2</v>
      </c>
      <c r="BL619">
        <f t="shared" si="426"/>
        <v>-0.2148129459049134</v>
      </c>
      <c r="BM619">
        <f t="shared" si="427"/>
        <v>0</v>
      </c>
      <c r="BN619">
        <f t="shared" si="428"/>
        <v>-0.24005469764357676</v>
      </c>
      <c r="BO619">
        <f t="shared" si="429"/>
        <v>-1.1543150029727813</v>
      </c>
      <c r="BP619">
        <f t="shared" si="430"/>
        <v>-6.3943938845999151E-2</v>
      </c>
      <c r="BQ619">
        <f t="shared" si="431"/>
        <v>-0.12308910231949276</v>
      </c>
      <c r="BR619">
        <f t="shared" si="432"/>
        <v>0.42637636209158797</v>
      </c>
      <c r="BS619">
        <f t="shared" si="433"/>
        <v>0.1296081776499752</v>
      </c>
      <c r="BT619">
        <f t="shared" si="420"/>
        <v>-0.52064632557427459</v>
      </c>
      <c r="BV619">
        <f t="shared" si="421"/>
        <v>-1.8483403296632064</v>
      </c>
      <c r="BW619">
        <f t="shared" si="422"/>
        <v>0.15749834484958272</v>
      </c>
      <c r="BX619">
        <f t="shared" si="423"/>
        <v>0.13606787910357632</v>
      </c>
      <c r="BY619">
        <f t="shared" si="424"/>
        <v>0.13606787910357632</v>
      </c>
      <c r="BZ619">
        <f t="shared" si="425"/>
        <v>-1.9946014067048705</v>
      </c>
    </row>
    <row r="620" spans="1:78" x14ac:dyDescent="0.3">
      <c r="A620" t="s">
        <v>2821</v>
      </c>
      <c r="B620" t="s">
        <v>2838</v>
      </c>
      <c r="C620" t="s">
        <v>2850</v>
      </c>
      <c r="D620" t="s">
        <v>2838</v>
      </c>
      <c r="E620" t="s">
        <v>20</v>
      </c>
      <c r="F620">
        <v>0</v>
      </c>
      <c r="G620">
        <v>0</v>
      </c>
      <c r="H620" t="s">
        <v>44</v>
      </c>
      <c r="I620">
        <v>2</v>
      </c>
      <c r="J620">
        <v>-3.7643689058441341</v>
      </c>
      <c r="K620">
        <v>-42.171718189759716</v>
      </c>
      <c r="L620">
        <v>-9.6115457513775127</v>
      </c>
      <c r="M620">
        <v>-33.757758935166962</v>
      </c>
      <c r="N620">
        <v>-108.67008854708662</v>
      </c>
      <c r="O620">
        <v>-14.754319664473872</v>
      </c>
      <c r="P620">
        <v>-22.013681658285037</v>
      </c>
      <c r="Q620">
        <v>72.444458573419169</v>
      </c>
      <c r="R620">
        <v>25.957134405206311</v>
      </c>
      <c r="S620">
        <v>0</v>
      </c>
      <c r="T620">
        <v>3</v>
      </c>
      <c r="U620" t="s">
        <v>2818</v>
      </c>
      <c r="W620">
        <f t="shared" si="391"/>
        <v>-2.7638923151110589E-2</v>
      </c>
      <c r="X620">
        <f t="shared" si="392"/>
        <v>-0.21927540312111751</v>
      </c>
      <c r="Y620">
        <f t="shared" si="393"/>
        <v>3.1819752411496448E-2</v>
      </c>
      <c r="Z620">
        <f t="shared" si="394"/>
        <v>-0.24557244416175711</v>
      </c>
      <c r="AA620">
        <f t="shared" si="395"/>
        <v>-1.1909036060913412</v>
      </c>
      <c r="AB620">
        <f t="shared" si="396"/>
        <v>-6.7444200102322438E-2</v>
      </c>
      <c r="AC620">
        <f t="shared" si="397"/>
        <v>-0.15242674717787899</v>
      </c>
      <c r="AD620">
        <f t="shared" si="398"/>
        <v>0.46798575022321215</v>
      </c>
      <c r="AE620">
        <f t="shared" si="399"/>
        <v>0.184715495640593</v>
      </c>
      <c r="AF620">
        <f t="shared" si="400"/>
        <v>-0.5239687488631376</v>
      </c>
      <c r="AH620">
        <f t="shared" si="401"/>
        <v>-1.742709074393364</v>
      </c>
      <c r="AI620">
        <f t="shared" si="402"/>
        <v>0.1750455462924343</v>
      </c>
      <c r="AJ620">
        <f t="shared" si="403"/>
        <v>0.14896915855282991</v>
      </c>
      <c r="AK620">
        <f t="shared" si="404"/>
        <v>0.85103084144717012</v>
      </c>
      <c r="AL620">
        <f t="shared" si="405"/>
        <v>-0.16130690964693598</v>
      </c>
      <c r="AN620">
        <f>VLOOKUP(J620,counts!$W$8:$Z$13,4,FALSE)</f>
        <v>53</v>
      </c>
      <c r="AO620">
        <f>VLOOKUP(K620,counts!$W$17:$Z$23,4,FALSE)</f>
        <v>48</v>
      </c>
      <c r="AP620">
        <f>VLOOKUP(L620,counts!$W$27:$Z$33,4,FALSE)</f>
        <v>55</v>
      </c>
      <c r="AQ620">
        <f>VLOOKUP(M620,counts!$W$38:$Z$49,4,FALSE)</f>
        <v>47</v>
      </c>
      <c r="AR620">
        <f>VLOOKUP(N620,counts!$W$53:$Z$54,4,FALSE)</f>
        <v>20</v>
      </c>
      <c r="AS620">
        <f>VLOOKUP(O620,counts!$W$58:$Z$62,4,FALSE)</f>
        <v>52</v>
      </c>
      <c r="AT620">
        <f>VLOOKUP(P620,counts!$W$66:$Z$69,4,FALSE)</f>
        <v>50</v>
      </c>
      <c r="AU620">
        <f>VLOOKUP(Q620,counts!$W$73:$Z$75,4,FALSE)</f>
        <v>68</v>
      </c>
      <c r="AV620">
        <f>VLOOKUP(R620,counts!$W$79:$Z$81,4,FALSE)</f>
        <v>59</v>
      </c>
      <c r="AW620">
        <f t="shared" si="406"/>
        <v>452</v>
      </c>
      <c r="AX620">
        <f t="shared" si="407"/>
        <v>0</v>
      </c>
      <c r="AY620">
        <f t="shared" si="408"/>
        <v>3</v>
      </c>
      <c r="AZ620" t="str">
        <f t="shared" si="409"/>
        <v>Train</v>
      </c>
      <c r="BA620" t="str">
        <f t="shared" si="410"/>
        <v>0-17</v>
      </c>
      <c r="BB620" t="str">
        <f t="shared" si="411"/>
        <v>Blank</v>
      </c>
      <c r="BC620" t="str">
        <f t="shared" si="412"/>
        <v>11-20</v>
      </c>
      <c r="BD620" t="str">
        <f t="shared" si="413"/>
        <v>Blank</v>
      </c>
      <c r="BE620" t="str">
        <f t="shared" si="414"/>
        <v>male</v>
      </c>
      <c r="BF620">
        <f t="shared" si="415"/>
        <v>0</v>
      </c>
      <c r="BG620">
        <f t="shared" si="416"/>
        <v>0</v>
      </c>
      <c r="BH620" t="str">
        <f t="shared" si="417"/>
        <v>C</v>
      </c>
      <c r="BI620">
        <f t="shared" si="418"/>
        <v>2</v>
      </c>
      <c r="BK620">
        <f t="shared" si="419"/>
        <v>-2.8350141766673408E-2</v>
      </c>
      <c r="BL620">
        <f t="shared" si="426"/>
        <v>-0.2148129459049134</v>
      </c>
      <c r="BM620">
        <f t="shared" si="427"/>
        <v>0</v>
      </c>
      <c r="BN620">
        <f t="shared" si="428"/>
        <v>-0.24005469764357676</v>
      </c>
      <c r="BO620">
        <f t="shared" si="429"/>
        <v>-1.1543150029727813</v>
      </c>
      <c r="BP620">
        <f t="shared" si="430"/>
        <v>-6.3943938845999151E-2</v>
      </c>
      <c r="BQ620">
        <f t="shared" si="431"/>
        <v>-0.12308910231949276</v>
      </c>
      <c r="BR620">
        <f t="shared" si="432"/>
        <v>0.42637636209158797</v>
      </c>
      <c r="BS620">
        <f t="shared" si="433"/>
        <v>0.1296081776499752</v>
      </c>
      <c r="BT620">
        <f t="shared" si="420"/>
        <v>-0.52064632557427459</v>
      </c>
      <c r="BV620">
        <f t="shared" si="421"/>
        <v>-1.7892276152861484</v>
      </c>
      <c r="BW620">
        <f t="shared" si="422"/>
        <v>0.16708917696513254</v>
      </c>
      <c r="BX620">
        <f t="shared" si="423"/>
        <v>0.14316744620974617</v>
      </c>
      <c r="BY620">
        <f t="shared" si="424"/>
        <v>0.8568325537902538</v>
      </c>
      <c r="BZ620">
        <f t="shared" si="425"/>
        <v>-0.15451276595056462</v>
      </c>
    </row>
    <row r="621" spans="1:78" x14ac:dyDescent="0.3">
      <c r="A621" t="s">
        <v>2820</v>
      </c>
      <c r="B621" t="s">
        <v>2838</v>
      </c>
      <c r="C621" t="s">
        <v>2849</v>
      </c>
      <c r="D621" t="s">
        <v>2838</v>
      </c>
      <c r="E621" t="s">
        <v>15</v>
      </c>
      <c r="F621">
        <v>0</v>
      </c>
      <c r="G621">
        <v>1</v>
      </c>
      <c r="H621" t="s">
        <v>2843</v>
      </c>
      <c r="I621">
        <v>2</v>
      </c>
      <c r="J621">
        <v>-11.613432440426715</v>
      </c>
      <c r="K621">
        <v>-42.171718189759716</v>
      </c>
      <c r="L621">
        <v>40.172297072540438</v>
      </c>
      <c r="M621">
        <v>-33.757758935166962</v>
      </c>
      <c r="N621">
        <v>151.41878811967541</v>
      </c>
      <c r="O621">
        <v>-14.754319664473872</v>
      </c>
      <c r="P621">
        <v>79.365382998232107</v>
      </c>
      <c r="Q621">
        <v>-22.422560732600829</v>
      </c>
      <c r="R621">
        <v>25.957134405206311</v>
      </c>
      <c r="S621">
        <v>1</v>
      </c>
      <c r="T621">
        <v>3</v>
      </c>
      <c r="U621" t="s">
        <v>2818</v>
      </c>
      <c r="W621">
        <f t="shared" si="391"/>
        <v>-8.5268679762827468E-2</v>
      </c>
      <c r="X621">
        <f t="shared" si="392"/>
        <v>-0.21927540312111751</v>
      </c>
      <c r="Y621">
        <f t="shared" si="393"/>
        <v>-0.13299344140000791</v>
      </c>
      <c r="Z621">
        <f t="shared" si="394"/>
        <v>-0.24557244416175711</v>
      </c>
      <c r="AA621">
        <f t="shared" si="395"/>
        <v>1.6593819257225275</v>
      </c>
      <c r="AB621">
        <f t="shared" si="396"/>
        <v>-6.7444200102322438E-2</v>
      </c>
      <c r="AC621">
        <f t="shared" si="397"/>
        <v>0.54954038841540609</v>
      </c>
      <c r="AD621">
        <f t="shared" si="398"/>
        <v>-0.14484805481342802</v>
      </c>
      <c r="AE621">
        <f t="shared" si="399"/>
        <v>0.184715495640593</v>
      </c>
      <c r="AF621">
        <f t="shared" si="400"/>
        <v>-0.5239687488631376</v>
      </c>
      <c r="AH621">
        <f t="shared" si="401"/>
        <v>0.9742668375539284</v>
      </c>
      <c r="AI621">
        <f t="shared" si="402"/>
        <v>2.6492241871083619</v>
      </c>
      <c r="AJ621">
        <f t="shared" si="403"/>
        <v>0.7259691515986586</v>
      </c>
      <c r="AK621">
        <f t="shared" si="404"/>
        <v>0.7259691515986586</v>
      </c>
      <c r="AL621">
        <f t="shared" si="405"/>
        <v>-0.32024775597104388</v>
      </c>
      <c r="AN621">
        <f>VLOOKUP(J621,counts!$W$8:$Z$13,4,FALSE)</f>
        <v>52</v>
      </c>
      <c r="AO621">
        <f>VLOOKUP(K621,counts!$W$17:$Z$23,4,FALSE)</f>
        <v>48</v>
      </c>
      <c r="AP621">
        <f>VLOOKUP(L621,counts!$W$27:$Z$33,4,FALSE)</f>
        <v>50</v>
      </c>
      <c r="AQ621">
        <f>VLOOKUP(M621,counts!$W$38:$Z$49,4,FALSE)</f>
        <v>47</v>
      </c>
      <c r="AR621">
        <f>VLOOKUP(N621,counts!$W$53:$Z$54,4,FALSE)</f>
        <v>102</v>
      </c>
      <c r="AS621">
        <f>VLOOKUP(O621,counts!$W$58:$Z$62,4,FALSE)</f>
        <v>52</v>
      </c>
      <c r="AT621">
        <f>VLOOKUP(P621,counts!$W$66:$Z$69,4,FALSE)</f>
        <v>70</v>
      </c>
      <c r="AU621">
        <f>VLOOKUP(Q621,counts!$W$73:$Z$75,4,FALSE)</f>
        <v>50</v>
      </c>
      <c r="AV621">
        <f>VLOOKUP(R621,counts!$W$79:$Z$81,4,FALSE)</f>
        <v>59</v>
      </c>
      <c r="AW621">
        <f t="shared" si="406"/>
        <v>530</v>
      </c>
      <c r="AX621">
        <f t="shared" si="407"/>
        <v>1</v>
      </c>
      <c r="AY621">
        <f t="shared" si="408"/>
        <v>3</v>
      </c>
      <c r="AZ621" t="str">
        <f t="shared" si="409"/>
        <v>Train</v>
      </c>
      <c r="BA621" t="str">
        <f t="shared" si="410"/>
        <v>18-30</v>
      </c>
      <c r="BB621" t="str">
        <f t="shared" si="411"/>
        <v>Blank</v>
      </c>
      <c r="BC621" t="str">
        <f t="shared" si="412"/>
        <v>21-30</v>
      </c>
      <c r="BD621" t="str">
        <f t="shared" si="413"/>
        <v>Blank</v>
      </c>
      <c r="BE621" t="str">
        <f t="shared" si="414"/>
        <v>female</v>
      </c>
      <c r="BF621">
        <f t="shared" si="415"/>
        <v>0</v>
      </c>
      <c r="BG621">
        <f t="shared" si="416"/>
        <v>1</v>
      </c>
      <c r="BH621" t="str">
        <f t="shared" si="417"/>
        <v>S, blank</v>
      </c>
      <c r="BI621">
        <f t="shared" si="418"/>
        <v>2</v>
      </c>
      <c r="BK621">
        <f t="shared" si="419"/>
        <v>-8.7462856143731463E-2</v>
      </c>
      <c r="BL621">
        <f t="shared" si="426"/>
        <v>-0.2148129459049134</v>
      </c>
      <c r="BM621">
        <f t="shared" si="427"/>
        <v>0</v>
      </c>
      <c r="BN621">
        <f t="shared" si="428"/>
        <v>-0.24005469764357676</v>
      </c>
      <c r="BO621">
        <f t="shared" si="429"/>
        <v>1.608400077660413</v>
      </c>
      <c r="BP621">
        <f t="shared" si="430"/>
        <v>-6.3943938845999151E-2</v>
      </c>
      <c r="BQ621">
        <f t="shared" si="431"/>
        <v>0.44377010170938269</v>
      </c>
      <c r="BR621">
        <f t="shared" si="432"/>
        <v>-0.13196937436222192</v>
      </c>
      <c r="BS621">
        <f t="shared" si="433"/>
        <v>0.1296081776499752</v>
      </c>
      <c r="BT621">
        <f t="shared" si="420"/>
        <v>-0.52064632557427459</v>
      </c>
      <c r="BV621">
        <f t="shared" si="421"/>
        <v>0.92288821854505354</v>
      </c>
      <c r="BW621">
        <f t="shared" si="422"/>
        <v>2.5165482450660268</v>
      </c>
      <c r="BX621">
        <f t="shared" si="423"/>
        <v>0.71563023444848994</v>
      </c>
      <c r="BY621">
        <f t="shared" si="424"/>
        <v>0.71563023444848994</v>
      </c>
      <c r="BZ621">
        <f t="shared" si="425"/>
        <v>-0.33459167775310977</v>
      </c>
    </row>
    <row r="622" spans="1:78" x14ac:dyDescent="0.3">
      <c r="A622" t="s">
        <v>2820</v>
      </c>
      <c r="B622" t="s">
        <v>2838</v>
      </c>
      <c r="C622" t="s">
        <v>2850</v>
      </c>
      <c r="D622" t="s">
        <v>2838</v>
      </c>
      <c r="E622" t="s">
        <v>20</v>
      </c>
      <c r="F622">
        <v>0</v>
      </c>
      <c r="G622">
        <v>0</v>
      </c>
      <c r="H622" t="s">
        <v>44</v>
      </c>
      <c r="I622">
        <v>2</v>
      </c>
      <c r="J622">
        <v>-11.613432440426715</v>
      </c>
      <c r="K622">
        <v>-42.171718189759716</v>
      </c>
      <c r="L622">
        <v>-9.6115457513775127</v>
      </c>
      <c r="M622">
        <v>-33.757758935166962</v>
      </c>
      <c r="N622">
        <v>-108.67008854708662</v>
      </c>
      <c r="O622">
        <v>-14.754319664473872</v>
      </c>
      <c r="P622">
        <v>-22.013681658285037</v>
      </c>
      <c r="Q622">
        <v>72.444458573419169</v>
      </c>
      <c r="R622">
        <v>25.957134405206311</v>
      </c>
      <c r="S622">
        <v>0</v>
      </c>
      <c r="T622">
        <v>3</v>
      </c>
      <c r="U622" t="s">
        <v>2818</v>
      </c>
      <c r="W622">
        <f t="shared" si="391"/>
        <v>-8.5268679762827468E-2</v>
      </c>
      <c r="X622">
        <f t="shared" si="392"/>
        <v>-0.21927540312111751</v>
      </c>
      <c r="Y622">
        <f t="shared" si="393"/>
        <v>3.1819752411496448E-2</v>
      </c>
      <c r="Z622">
        <f t="shared" si="394"/>
        <v>-0.24557244416175711</v>
      </c>
      <c r="AA622">
        <f t="shared" si="395"/>
        <v>-1.1909036060913412</v>
      </c>
      <c r="AB622">
        <f t="shared" si="396"/>
        <v>-6.7444200102322438E-2</v>
      </c>
      <c r="AC622">
        <f t="shared" si="397"/>
        <v>-0.15242674717787899</v>
      </c>
      <c r="AD622">
        <f t="shared" si="398"/>
        <v>0.46798575022321215</v>
      </c>
      <c r="AE622">
        <f t="shared" si="399"/>
        <v>0.184715495640593</v>
      </c>
      <c r="AF622">
        <f t="shared" si="400"/>
        <v>-0.5239687488631376</v>
      </c>
      <c r="AH622">
        <f t="shared" si="401"/>
        <v>-1.8003388310050807</v>
      </c>
      <c r="AI622">
        <f t="shared" si="402"/>
        <v>0.16524288932076936</v>
      </c>
      <c r="AJ622">
        <f t="shared" si="403"/>
        <v>0.1418098242308013</v>
      </c>
      <c r="AK622">
        <f t="shared" si="404"/>
        <v>0.85819017576919876</v>
      </c>
      <c r="AL622">
        <f t="shared" si="405"/>
        <v>-0.15292955397427346</v>
      </c>
      <c r="AN622">
        <f>VLOOKUP(J622,counts!$W$8:$Z$13,4,FALSE)</f>
        <v>52</v>
      </c>
      <c r="AO622">
        <f>VLOOKUP(K622,counts!$W$17:$Z$23,4,FALSE)</f>
        <v>48</v>
      </c>
      <c r="AP622">
        <f>VLOOKUP(L622,counts!$W$27:$Z$33,4,FALSE)</f>
        <v>55</v>
      </c>
      <c r="AQ622">
        <f>VLOOKUP(M622,counts!$W$38:$Z$49,4,FALSE)</f>
        <v>47</v>
      </c>
      <c r="AR622">
        <f>VLOOKUP(N622,counts!$W$53:$Z$54,4,FALSE)</f>
        <v>20</v>
      </c>
      <c r="AS622">
        <f>VLOOKUP(O622,counts!$W$58:$Z$62,4,FALSE)</f>
        <v>52</v>
      </c>
      <c r="AT622">
        <f>VLOOKUP(P622,counts!$W$66:$Z$69,4,FALSE)</f>
        <v>50</v>
      </c>
      <c r="AU622">
        <f>VLOOKUP(Q622,counts!$W$73:$Z$75,4,FALSE)</f>
        <v>68</v>
      </c>
      <c r="AV622">
        <f>VLOOKUP(R622,counts!$W$79:$Z$81,4,FALSE)</f>
        <v>59</v>
      </c>
      <c r="AW622">
        <f t="shared" si="406"/>
        <v>451</v>
      </c>
      <c r="AX622">
        <f t="shared" si="407"/>
        <v>0</v>
      </c>
      <c r="AY622">
        <f t="shared" si="408"/>
        <v>3</v>
      </c>
      <c r="AZ622" t="str">
        <f t="shared" si="409"/>
        <v>Train</v>
      </c>
      <c r="BA622" t="str">
        <f t="shared" si="410"/>
        <v>18-30</v>
      </c>
      <c r="BB622" t="str">
        <f t="shared" si="411"/>
        <v>Blank</v>
      </c>
      <c r="BC622" t="str">
        <f t="shared" si="412"/>
        <v>11-20</v>
      </c>
      <c r="BD622" t="str">
        <f t="shared" si="413"/>
        <v>Blank</v>
      </c>
      <c r="BE622" t="str">
        <f t="shared" si="414"/>
        <v>male</v>
      </c>
      <c r="BF622">
        <f t="shared" si="415"/>
        <v>0</v>
      </c>
      <c r="BG622">
        <f t="shared" si="416"/>
        <v>0</v>
      </c>
      <c r="BH622" t="str">
        <f t="shared" si="417"/>
        <v>C</v>
      </c>
      <c r="BI622">
        <f t="shared" si="418"/>
        <v>2</v>
      </c>
      <c r="BK622">
        <f t="shared" si="419"/>
        <v>-8.7462856143731463E-2</v>
      </c>
      <c r="BL622">
        <f t="shared" si="426"/>
        <v>-0.2148129459049134</v>
      </c>
      <c r="BM622">
        <f t="shared" si="427"/>
        <v>0</v>
      </c>
      <c r="BN622">
        <f t="shared" si="428"/>
        <v>-0.24005469764357676</v>
      </c>
      <c r="BO622">
        <f t="shared" si="429"/>
        <v>-1.1543150029727813</v>
      </c>
      <c r="BP622">
        <f t="shared" si="430"/>
        <v>-6.3943938845999151E-2</v>
      </c>
      <c r="BQ622">
        <f t="shared" si="431"/>
        <v>-0.12308910231949276</v>
      </c>
      <c r="BR622">
        <f t="shared" si="432"/>
        <v>0.42637636209158797</v>
      </c>
      <c r="BS622">
        <f t="shared" si="433"/>
        <v>0.1296081776499752</v>
      </c>
      <c r="BT622">
        <f t="shared" si="420"/>
        <v>-0.52064632557427459</v>
      </c>
      <c r="BV622">
        <f t="shared" si="421"/>
        <v>-1.8483403296632064</v>
      </c>
      <c r="BW622">
        <f t="shared" si="422"/>
        <v>0.15749834484958272</v>
      </c>
      <c r="BX622">
        <f t="shared" si="423"/>
        <v>0.13606787910357632</v>
      </c>
      <c r="BY622">
        <f t="shared" si="424"/>
        <v>0.86393212089642368</v>
      </c>
      <c r="BZ622">
        <f t="shared" si="425"/>
        <v>-0.14626107704166402</v>
      </c>
    </row>
    <row r="623" spans="1:78" x14ac:dyDescent="0.3">
      <c r="A623" t="s">
        <v>2810</v>
      </c>
      <c r="B623" t="s">
        <v>2838</v>
      </c>
      <c r="C623" t="s">
        <v>2849</v>
      </c>
      <c r="D623" t="s">
        <v>2830</v>
      </c>
      <c r="E623" t="s">
        <v>15</v>
      </c>
      <c r="F623">
        <v>0</v>
      </c>
      <c r="G623">
        <v>2</v>
      </c>
      <c r="H623" t="s">
        <v>2843</v>
      </c>
      <c r="I623">
        <v>2</v>
      </c>
      <c r="J623">
        <v>32.769878926258563</v>
      </c>
      <c r="K623">
        <v>-42.171718189759716</v>
      </c>
      <c r="L623">
        <v>40.172297072540438</v>
      </c>
      <c r="M623">
        <v>123.30204897661667</v>
      </c>
      <c r="N623">
        <v>151.41878811967541</v>
      </c>
      <c r="O623">
        <v>-14.754319664473872</v>
      </c>
      <c r="P623">
        <v>75.609641767585757</v>
      </c>
      <c r="Q623">
        <v>-22.422560732600829</v>
      </c>
      <c r="R623">
        <v>25.957134405206311</v>
      </c>
      <c r="S623">
        <v>1</v>
      </c>
      <c r="T623">
        <v>3</v>
      </c>
      <c r="U623" t="s">
        <v>2818</v>
      </c>
      <c r="W623">
        <f t="shared" si="391"/>
        <v>0.24060451777399761</v>
      </c>
      <c r="X623">
        <f t="shared" si="392"/>
        <v>-0.21927540312111751</v>
      </c>
      <c r="Y623">
        <f t="shared" si="393"/>
        <v>-0.13299344140000791</v>
      </c>
      <c r="Z623">
        <f t="shared" si="394"/>
        <v>0.89696669721155109</v>
      </c>
      <c r="AA623">
        <f t="shared" si="395"/>
        <v>1.6593819257225275</v>
      </c>
      <c r="AB623">
        <f t="shared" si="396"/>
        <v>-6.7444200102322438E-2</v>
      </c>
      <c r="AC623">
        <f t="shared" si="397"/>
        <v>0.5235349510734969</v>
      </c>
      <c r="AD623">
        <f t="shared" si="398"/>
        <v>-0.14484805481342802</v>
      </c>
      <c r="AE623">
        <f t="shared" si="399"/>
        <v>0.184715495640593</v>
      </c>
      <c r="AF623">
        <f t="shared" si="400"/>
        <v>-0.5239687488631376</v>
      </c>
      <c r="AH623">
        <f t="shared" si="401"/>
        <v>2.4166737391221531</v>
      </c>
      <c r="AI623">
        <f t="shared" si="402"/>
        <v>11.208514796242337</v>
      </c>
      <c r="AJ623">
        <f t="shared" si="403"/>
        <v>0.91808995470048571</v>
      </c>
      <c r="AK623">
        <f t="shared" si="404"/>
        <v>0.91808995470048571</v>
      </c>
      <c r="AL623">
        <f t="shared" si="405"/>
        <v>-8.5459903292530129E-2</v>
      </c>
      <c r="AN623">
        <f>VLOOKUP(J623,counts!$W$8:$Z$13,4,FALSE)</f>
        <v>61</v>
      </c>
      <c r="AO623">
        <f>VLOOKUP(K623,counts!$W$17:$Z$23,4,FALSE)</f>
        <v>48</v>
      </c>
      <c r="AP623">
        <f>VLOOKUP(L623,counts!$W$27:$Z$33,4,FALSE)</f>
        <v>50</v>
      </c>
      <c r="AQ623">
        <f>VLOOKUP(M623,counts!$W$38:$Z$49,4,FALSE)</f>
        <v>80</v>
      </c>
      <c r="AR623">
        <f>VLOOKUP(N623,counts!$W$53:$Z$54,4,FALSE)</f>
        <v>102</v>
      </c>
      <c r="AS623">
        <f>VLOOKUP(O623,counts!$W$58:$Z$62,4,FALSE)</f>
        <v>52</v>
      </c>
      <c r="AT623">
        <f>VLOOKUP(P623,counts!$W$66:$Z$69,4,FALSE)</f>
        <v>69</v>
      </c>
      <c r="AU623">
        <f>VLOOKUP(Q623,counts!$W$73:$Z$75,4,FALSE)</f>
        <v>50</v>
      </c>
      <c r="AV623">
        <f>VLOOKUP(R623,counts!$W$79:$Z$81,4,FALSE)</f>
        <v>59</v>
      </c>
      <c r="AW623">
        <f t="shared" si="406"/>
        <v>571</v>
      </c>
      <c r="AX623">
        <f t="shared" si="407"/>
        <v>1</v>
      </c>
      <c r="AY623">
        <f t="shared" si="408"/>
        <v>3</v>
      </c>
      <c r="AZ623" t="str">
        <f t="shared" si="409"/>
        <v>Train</v>
      </c>
      <c r="BA623" t="str">
        <f t="shared" si="410"/>
        <v>31-40</v>
      </c>
      <c r="BB623" t="str">
        <f t="shared" si="411"/>
        <v>Blank</v>
      </c>
      <c r="BC623" t="str">
        <f t="shared" si="412"/>
        <v>21-30</v>
      </c>
      <c r="BD623" t="str">
        <f t="shared" si="413"/>
        <v>MI</v>
      </c>
      <c r="BE623" t="str">
        <f t="shared" si="414"/>
        <v>female</v>
      </c>
      <c r="BF623">
        <f t="shared" si="415"/>
        <v>0</v>
      </c>
      <c r="BG623">
        <f t="shared" si="416"/>
        <v>2</v>
      </c>
      <c r="BH623" t="str">
        <f t="shared" si="417"/>
        <v>S, blank</v>
      </c>
      <c r="BI623">
        <f t="shared" si="418"/>
        <v>2</v>
      </c>
      <c r="BK623">
        <f t="shared" si="419"/>
        <v>0.24679587375027071</v>
      </c>
      <c r="BL623">
        <f t="shared" si="426"/>
        <v>-0.2148129459049134</v>
      </c>
      <c r="BM623">
        <f t="shared" si="427"/>
        <v>0</v>
      </c>
      <c r="BN623">
        <f t="shared" si="428"/>
        <v>0.87681282820822459</v>
      </c>
      <c r="BO623">
        <f t="shared" si="429"/>
        <v>1.608400077660413</v>
      </c>
      <c r="BP623">
        <f t="shared" si="430"/>
        <v>-6.3943938845999151E-2</v>
      </c>
      <c r="BQ623">
        <f t="shared" si="431"/>
        <v>0.42276994263555601</v>
      </c>
      <c r="BR623">
        <f t="shared" si="432"/>
        <v>-0.13196937436222192</v>
      </c>
      <c r="BS623">
        <f t="shared" si="433"/>
        <v>0.1296081776499752</v>
      </c>
      <c r="BT623">
        <f t="shared" si="420"/>
        <v>-0.52064632557427459</v>
      </c>
      <c r="BV623">
        <f t="shared" si="421"/>
        <v>2.3530143152170302</v>
      </c>
      <c r="BW623">
        <f t="shared" si="422"/>
        <v>10.51722422145566</v>
      </c>
      <c r="BX623">
        <f t="shared" si="423"/>
        <v>0.91317352334453294</v>
      </c>
      <c r="BY623">
        <f t="shared" si="424"/>
        <v>0.91317352334453294</v>
      </c>
      <c r="BZ623">
        <f t="shared" si="425"/>
        <v>-9.0829358018236522E-2</v>
      </c>
    </row>
    <row r="624" spans="1:78" x14ac:dyDescent="0.3">
      <c r="A624" t="s">
        <v>2820</v>
      </c>
      <c r="B624" t="s">
        <v>2838</v>
      </c>
      <c r="C624" t="s">
        <v>2850</v>
      </c>
      <c r="D624" t="s">
        <v>2839</v>
      </c>
      <c r="E624" t="s">
        <v>15</v>
      </c>
      <c r="F624">
        <v>0</v>
      </c>
      <c r="G624">
        <v>0</v>
      </c>
      <c r="H624" t="s">
        <v>2843</v>
      </c>
      <c r="I624">
        <v>2</v>
      </c>
      <c r="J624">
        <v>-11.613432440426715</v>
      </c>
      <c r="K624">
        <v>-42.171718189759716</v>
      </c>
      <c r="L624">
        <v>-9.6115457513775127</v>
      </c>
      <c r="M624">
        <v>40.634191658169868</v>
      </c>
      <c r="N624">
        <v>151.41878811967541</v>
      </c>
      <c r="O624">
        <v>-14.754319664473872</v>
      </c>
      <c r="P624">
        <v>-22.013681658285037</v>
      </c>
      <c r="Q624">
        <v>-22.422560732600829</v>
      </c>
      <c r="R624">
        <v>25.957134405206311</v>
      </c>
      <c r="S624">
        <v>1</v>
      </c>
      <c r="T624">
        <v>3</v>
      </c>
      <c r="U624" t="s">
        <v>2818</v>
      </c>
      <c r="W624">
        <f t="shared" si="391"/>
        <v>-8.5268679762827468E-2</v>
      </c>
      <c r="X624">
        <f t="shared" si="392"/>
        <v>-0.21927540312111751</v>
      </c>
      <c r="Y624">
        <f t="shared" si="393"/>
        <v>3.1819752411496448E-2</v>
      </c>
      <c r="Z624">
        <f t="shared" si="394"/>
        <v>0.29559538538083652</v>
      </c>
      <c r="AA624">
        <f t="shared" si="395"/>
        <v>1.6593819257225275</v>
      </c>
      <c r="AB624">
        <f t="shared" si="396"/>
        <v>-6.7444200102322438E-2</v>
      </c>
      <c r="AC624">
        <f t="shared" si="397"/>
        <v>-0.15242674717787899</v>
      </c>
      <c r="AD624">
        <f t="shared" si="398"/>
        <v>-0.14484805481342802</v>
      </c>
      <c r="AE624">
        <f t="shared" si="399"/>
        <v>0.184715495640593</v>
      </c>
      <c r="AF624">
        <f t="shared" si="400"/>
        <v>-0.5239687488631376</v>
      </c>
      <c r="AH624">
        <f t="shared" si="401"/>
        <v>0.97828072531474108</v>
      </c>
      <c r="AI624">
        <f t="shared" si="402"/>
        <v>2.6598792454472115</v>
      </c>
      <c r="AJ624">
        <f t="shared" si="403"/>
        <v>0.7267669414929544</v>
      </c>
      <c r="AK624">
        <f t="shared" si="404"/>
        <v>0.7267669414929544</v>
      </c>
      <c r="AL624">
        <f t="shared" si="405"/>
        <v>-0.31914942850704126</v>
      </c>
      <c r="AN624">
        <f>VLOOKUP(J624,counts!$W$8:$Z$13,4,FALSE)</f>
        <v>52</v>
      </c>
      <c r="AO624">
        <f>VLOOKUP(K624,counts!$W$17:$Z$23,4,FALSE)</f>
        <v>48</v>
      </c>
      <c r="AP624">
        <f>VLOOKUP(L624,counts!$W$27:$Z$33,4,FALSE)</f>
        <v>55</v>
      </c>
      <c r="AQ624">
        <f>VLOOKUP(M624,counts!$W$38:$Z$49,4,FALSE)</f>
        <v>63</v>
      </c>
      <c r="AR624">
        <f>VLOOKUP(N624,counts!$W$53:$Z$54,4,FALSE)</f>
        <v>102</v>
      </c>
      <c r="AS624">
        <f>VLOOKUP(O624,counts!$W$58:$Z$62,4,FALSE)</f>
        <v>52</v>
      </c>
      <c r="AT624">
        <f>VLOOKUP(P624,counts!$W$66:$Z$69,4,FALSE)</f>
        <v>50</v>
      </c>
      <c r="AU624">
        <f>VLOOKUP(Q624,counts!$W$73:$Z$75,4,FALSE)</f>
        <v>50</v>
      </c>
      <c r="AV624">
        <f>VLOOKUP(R624,counts!$W$79:$Z$81,4,FALSE)</f>
        <v>59</v>
      </c>
      <c r="AW624">
        <f t="shared" si="406"/>
        <v>531</v>
      </c>
      <c r="AX624">
        <f t="shared" si="407"/>
        <v>1</v>
      </c>
      <c r="AY624">
        <f t="shared" si="408"/>
        <v>3</v>
      </c>
      <c r="AZ624" t="str">
        <f t="shared" si="409"/>
        <v>Train</v>
      </c>
      <c r="BA624" t="str">
        <f t="shared" si="410"/>
        <v>18-30</v>
      </c>
      <c r="BB624" t="str">
        <f t="shared" si="411"/>
        <v>Blank</v>
      </c>
      <c r="BC624" t="str">
        <f t="shared" si="412"/>
        <v>11-20</v>
      </c>
      <c r="BD624" t="str">
        <f t="shared" si="413"/>
        <v>Others</v>
      </c>
      <c r="BE624" t="str">
        <f t="shared" si="414"/>
        <v>female</v>
      </c>
      <c r="BF624">
        <f t="shared" si="415"/>
        <v>0</v>
      </c>
      <c r="BG624">
        <f t="shared" si="416"/>
        <v>0</v>
      </c>
      <c r="BH624" t="str">
        <f t="shared" si="417"/>
        <v>S, blank</v>
      </c>
      <c r="BI624">
        <f t="shared" si="418"/>
        <v>2</v>
      </c>
      <c r="BK624">
        <f t="shared" si="419"/>
        <v>-8.7462856143731463E-2</v>
      </c>
      <c r="BL624">
        <f t="shared" si="426"/>
        <v>-0.2148129459049134</v>
      </c>
      <c r="BM624">
        <f t="shared" si="427"/>
        <v>0</v>
      </c>
      <c r="BN624">
        <f t="shared" si="428"/>
        <v>0.28895367761902863</v>
      </c>
      <c r="BO624">
        <f t="shared" si="429"/>
        <v>1.608400077660413</v>
      </c>
      <c r="BP624">
        <f t="shared" si="430"/>
        <v>-6.3943938845999151E-2</v>
      </c>
      <c r="BQ624">
        <f t="shared" si="431"/>
        <v>-0.12308910231949276</v>
      </c>
      <c r="BR624">
        <f t="shared" si="432"/>
        <v>-0.13196937436222192</v>
      </c>
      <c r="BS624">
        <f t="shared" si="433"/>
        <v>0.1296081776499752</v>
      </c>
      <c r="BT624">
        <f t="shared" si="420"/>
        <v>-0.52064632557427459</v>
      </c>
      <c r="BV624">
        <f t="shared" si="421"/>
        <v>0.88503738977878355</v>
      </c>
      <c r="BW624">
        <f t="shared" si="422"/>
        <v>2.4230749880296254</v>
      </c>
      <c r="BX624">
        <f t="shared" si="423"/>
        <v>0.70786500339695591</v>
      </c>
      <c r="BY624">
        <f t="shared" si="424"/>
        <v>0.70786500339695591</v>
      </c>
      <c r="BZ624">
        <f t="shared" si="425"/>
        <v>-0.34550187663699822</v>
      </c>
    </row>
    <row r="625" spans="1:78" x14ac:dyDescent="0.3">
      <c r="A625" t="s">
        <v>2812</v>
      </c>
      <c r="B625" t="s">
        <v>2838</v>
      </c>
      <c r="C625" t="s">
        <v>2850</v>
      </c>
      <c r="D625" t="s">
        <v>2835</v>
      </c>
      <c r="E625" t="s">
        <v>20</v>
      </c>
      <c r="F625">
        <v>0</v>
      </c>
      <c r="G625">
        <v>0</v>
      </c>
      <c r="H625" t="s">
        <v>2843</v>
      </c>
      <c r="I625">
        <v>2</v>
      </c>
      <c r="J625">
        <v>74.751267398446615</v>
      </c>
      <c r="K625">
        <v>-42.171718189759716</v>
      </c>
      <c r="L625">
        <v>-9.6115457513775127</v>
      </c>
      <c r="M625">
        <v>-202.50760482553153</v>
      </c>
      <c r="N625">
        <v>-108.67008854708662</v>
      </c>
      <c r="O625">
        <v>-14.754319664473872</v>
      </c>
      <c r="P625">
        <v>-22.013681658285037</v>
      </c>
      <c r="Q625">
        <v>-22.422560732600829</v>
      </c>
      <c r="R625">
        <v>25.957134405206311</v>
      </c>
      <c r="S625">
        <v>0</v>
      </c>
      <c r="T625">
        <v>3</v>
      </c>
      <c r="U625" t="s">
        <v>2818</v>
      </c>
      <c r="W625">
        <f t="shared" si="391"/>
        <v>0.54884220615739254</v>
      </c>
      <c r="X625">
        <f t="shared" si="392"/>
        <v>-0.21927540312111751</v>
      </c>
      <c r="Y625">
        <f t="shared" si="393"/>
        <v>3.1819752411496448E-2</v>
      </c>
      <c r="Z625">
        <f t="shared" si="394"/>
        <v>-1.4731513301536956</v>
      </c>
      <c r="AA625">
        <f t="shared" si="395"/>
        <v>-1.1909036060913412</v>
      </c>
      <c r="AB625">
        <f t="shared" si="396"/>
        <v>-6.7444200102322438E-2</v>
      </c>
      <c r="AC625">
        <f t="shared" si="397"/>
        <v>-0.15242674717787899</v>
      </c>
      <c r="AD625">
        <f t="shared" si="398"/>
        <v>-0.14484805481342802</v>
      </c>
      <c r="AE625">
        <f t="shared" si="399"/>
        <v>0.184715495640593</v>
      </c>
      <c r="AF625">
        <f t="shared" si="400"/>
        <v>-0.5239687488631376</v>
      </c>
      <c r="AH625">
        <f t="shared" si="401"/>
        <v>-3.0066406361134392</v>
      </c>
      <c r="AI625">
        <f t="shared" si="402"/>
        <v>4.9457545894038571E-2</v>
      </c>
      <c r="AJ625">
        <f t="shared" si="403"/>
        <v>4.7126771433050607E-2</v>
      </c>
      <c r="AK625">
        <f t="shared" si="404"/>
        <v>0.95287322856694945</v>
      </c>
      <c r="AL625">
        <f t="shared" si="405"/>
        <v>-4.8273407715753135E-2</v>
      </c>
      <c r="AN625">
        <f>VLOOKUP(J625,counts!$W$8:$Z$13,4,FALSE)</f>
        <v>70</v>
      </c>
      <c r="AO625">
        <f>VLOOKUP(K625,counts!$W$17:$Z$23,4,FALSE)</f>
        <v>48</v>
      </c>
      <c r="AP625">
        <f>VLOOKUP(L625,counts!$W$27:$Z$33,4,FALSE)</f>
        <v>55</v>
      </c>
      <c r="AQ625">
        <f>VLOOKUP(M625,counts!$W$38:$Z$49,4,FALSE)</f>
        <v>12</v>
      </c>
      <c r="AR625">
        <f>VLOOKUP(N625,counts!$W$53:$Z$54,4,FALSE)</f>
        <v>20</v>
      </c>
      <c r="AS625">
        <f>VLOOKUP(O625,counts!$W$58:$Z$62,4,FALSE)</f>
        <v>52</v>
      </c>
      <c r="AT625">
        <f>VLOOKUP(P625,counts!$W$66:$Z$69,4,FALSE)</f>
        <v>50</v>
      </c>
      <c r="AU625">
        <f>VLOOKUP(Q625,counts!$W$73:$Z$75,4,FALSE)</f>
        <v>50</v>
      </c>
      <c r="AV625">
        <f>VLOOKUP(R625,counts!$W$79:$Z$81,4,FALSE)</f>
        <v>59</v>
      </c>
      <c r="AW625">
        <f t="shared" si="406"/>
        <v>416</v>
      </c>
      <c r="AX625">
        <f t="shared" si="407"/>
        <v>0</v>
      </c>
      <c r="AY625">
        <f t="shared" si="408"/>
        <v>3</v>
      </c>
      <c r="AZ625" t="str">
        <f t="shared" si="409"/>
        <v>Train</v>
      </c>
      <c r="BA625" t="str">
        <f t="shared" si="410"/>
        <v>51-60</v>
      </c>
      <c r="BB625" t="str">
        <f t="shared" si="411"/>
        <v>Blank</v>
      </c>
      <c r="BC625" t="str">
        <f t="shared" si="412"/>
        <v>11-20</v>
      </c>
      <c r="BD625" t="str">
        <f t="shared" si="413"/>
        <v>ON</v>
      </c>
      <c r="BE625" t="str">
        <f t="shared" si="414"/>
        <v>male</v>
      </c>
      <c r="BF625">
        <f t="shared" si="415"/>
        <v>0</v>
      </c>
      <c r="BG625">
        <f t="shared" si="416"/>
        <v>0</v>
      </c>
      <c r="BH625" t="str">
        <f t="shared" si="417"/>
        <v>S, blank</v>
      </c>
      <c r="BI625">
        <f t="shared" si="418"/>
        <v>2</v>
      </c>
      <c r="BK625">
        <f t="shared" si="419"/>
        <v>0.56296528873523233</v>
      </c>
      <c r="BL625">
        <f t="shared" si="426"/>
        <v>-0.2148129459049134</v>
      </c>
      <c r="BM625">
        <f t="shared" si="427"/>
        <v>0</v>
      </c>
      <c r="BN625">
        <f t="shared" si="428"/>
        <v>-1.4400512172706961</v>
      </c>
      <c r="BO625">
        <f t="shared" si="429"/>
        <v>-1.1543150029727813</v>
      </c>
      <c r="BP625">
        <f t="shared" si="430"/>
        <v>-6.3943938845999151E-2</v>
      </c>
      <c r="BQ625">
        <f t="shared" si="431"/>
        <v>-0.12308910231949276</v>
      </c>
      <c r="BR625">
        <f t="shared" si="432"/>
        <v>-0.13196937436222192</v>
      </c>
      <c r="BS625">
        <f t="shared" si="433"/>
        <v>0.1296081776499752</v>
      </c>
      <c r="BT625">
        <f t="shared" si="420"/>
        <v>-0.52064632557427459</v>
      </c>
      <c r="BV625">
        <f t="shared" si="421"/>
        <v>-2.9562544408651714</v>
      </c>
      <c r="BW625">
        <f t="shared" si="422"/>
        <v>5.2013371934867166E-2</v>
      </c>
      <c r="BX625">
        <f t="shared" si="423"/>
        <v>4.9441740307163549E-2</v>
      </c>
      <c r="BY625">
        <f t="shared" si="424"/>
        <v>0.95055825969283647</v>
      </c>
      <c r="BZ625">
        <f t="shared" si="425"/>
        <v>-5.0705825199437095E-2</v>
      </c>
    </row>
    <row r="626" spans="1:78" x14ac:dyDescent="0.3">
      <c r="A626" t="s">
        <v>2820</v>
      </c>
      <c r="B626" t="s">
        <v>2838</v>
      </c>
      <c r="C626" t="s">
        <v>2850</v>
      </c>
      <c r="D626" t="s">
        <v>2830</v>
      </c>
      <c r="E626" t="s">
        <v>20</v>
      </c>
      <c r="F626">
        <v>0</v>
      </c>
      <c r="G626">
        <v>0</v>
      </c>
      <c r="H626" t="s">
        <v>2843</v>
      </c>
      <c r="I626">
        <v>2</v>
      </c>
      <c r="J626">
        <v>-11.613432440426715</v>
      </c>
      <c r="K626">
        <v>-42.171718189759716</v>
      </c>
      <c r="L626">
        <v>-9.6115457513775127</v>
      </c>
      <c r="M626">
        <v>123.30204897661667</v>
      </c>
      <c r="N626">
        <v>-108.67008854708662</v>
      </c>
      <c r="O626">
        <v>-14.754319664473872</v>
      </c>
      <c r="P626">
        <v>-22.013681658285037</v>
      </c>
      <c r="Q626">
        <v>-22.422560732600829</v>
      </c>
      <c r="R626">
        <v>25.957134405206311</v>
      </c>
      <c r="S626">
        <v>0</v>
      </c>
      <c r="T626">
        <v>3</v>
      </c>
      <c r="U626" t="s">
        <v>2818</v>
      </c>
      <c r="W626">
        <f t="shared" si="391"/>
        <v>-8.5268679762827468E-2</v>
      </c>
      <c r="X626">
        <f t="shared" si="392"/>
        <v>-0.21927540312111751</v>
      </c>
      <c r="Y626">
        <f t="shared" si="393"/>
        <v>3.1819752411496448E-2</v>
      </c>
      <c r="Z626">
        <f t="shared" si="394"/>
        <v>0.89696669721155109</v>
      </c>
      <c r="AA626">
        <f t="shared" si="395"/>
        <v>-1.1909036060913412</v>
      </c>
      <c r="AB626">
        <f t="shared" si="396"/>
        <v>-6.7444200102322438E-2</v>
      </c>
      <c r="AC626">
        <f t="shared" si="397"/>
        <v>-0.15242674717787899</v>
      </c>
      <c r="AD626">
        <f t="shared" si="398"/>
        <v>-0.14484805481342802</v>
      </c>
      <c r="AE626">
        <f t="shared" si="399"/>
        <v>0.184715495640593</v>
      </c>
      <c r="AF626">
        <f t="shared" si="400"/>
        <v>-0.5239687488631376</v>
      </c>
      <c r="AH626">
        <f t="shared" si="401"/>
        <v>-1.2706334946684126</v>
      </c>
      <c r="AI626">
        <f t="shared" si="402"/>
        <v>0.28065377278240466</v>
      </c>
      <c r="AJ626">
        <f t="shared" si="403"/>
        <v>0.2191488275341148</v>
      </c>
      <c r="AK626">
        <f t="shared" si="404"/>
        <v>0.7808511724658852</v>
      </c>
      <c r="AL626">
        <f t="shared" si="405"/>
        <v>-0.2473707075242956</v>
      </c>
      <c r="AN626">
        <f>VLOOKUP(J626,counts!$W$8:$Z$13,4,FALSE)</f>
        <v>52</v>
      </c>
      <c r="AO626">
        <f>VLOOKUP(K626,counts!$W$17:$Z$23,4,FALSE)</f>
        <v>48</v>
      </c>
      <c r="AP626">
        <f>VLOOKUP(L626,counts!$W$27:$Z$33,4,FALSE)</f>
        <v>55</v>
      </c>
      <c r="AQ626">
        <f>VLOOKUP(M626,counts!$W$38:$Z$49,4,FALSE)</f>
        <v>80</v>
      </c>
      <c r="AR626">
        <f>VLOOKUP(N626,counts!$W$53:$Z$54,4,FALSE)</f>
        <v>20</v>
      </c>
      <c r="AS626">
        <f>VLOOKUP(O626,counts!$W$58:$Z$62,4,FALSE)</f>
        <v>52</v>
      </c>
      <c r="AT626">
        <f>VLOOKUP(P626,counts!$W$66:$Z$69,4,FALSE)</f>
        <v>50</v>
      </c>
      <c r="AU626">
        <f>VLOOKUP(Q626,counts!$W$73:$Z$75,4,FALSE)</f>
        <v>50</v>
      </c>
      <c r="AV626">
        <f>VLOOKUP(R626,counts!$W$79:$Z$81,4,FALSE)</f>
        <v>59</v>
      </c>
      <c r="AW626">
        <f t="shared" si="406"/>
        <v>466</v>
      </c>
      <c r="AX626">
        <f t="shared" si="407"/>
        <v>0</v>
      </c>
      <c r="AY626">
        <f t="shared" si="408"/>
        <v>3</v>
      </c>
      <c r="AZ626" t="str">
        <f t="shared" si="409"/>
        <v>Train</v>
      </c>
      <c r="BA626" t="str">
        <f t="shared" si="410"/>
        <v>18-30</v>
      </c>
      <c r="BB626" t="str">
        <f t="shared" si="411"/>
        <v>Blank</v>
      </c>
      <c r="BC626" t="str">
        <f t="shared" si="412"/>
        <v>11-20</v>
      </c>
      <c r="BD626" t="str">
        <f t="shared" si="413"/>
        <v>MI</v>
      </c>
      <c r="BE626" t="str">
        <f t="shared" si="414"/>
        <v>male</v>
      </c>
      <c r="BF626">
        <f t="shared" si="415"/>
        <v>0</v>
      </c>
      <c r="BG626">
        <f t="shared" si="416"/>
        <v>0</v>
      </c>
      <c r="BH626" t="str">
        <f t="shared" si="417"/>
        <v>S, blank</v>
      </c>
      <c r="BI626">
        <f t="shared" si="418"/>
        <v>2</v>
      </c>
      <c r="BK626">
        <f t="shared" si="419"/>
        <v>-8.7462856143731463E-2</v>
      </c>
      <c r="BL626">
        <f t="shared" si="426"/>
        <v>-0.2148129459049134</v>
      </c>
      <c r="BM626">
        <f t="shared" si="427"/>
        <v>0</v>
      </c>
      <c r="BN626">
        <f t="shared" si="428"/>
        <v>0.87681282820822459</v>
      </c>
      <c r="BO626">
        <f t="shared" si="429"/>
        <v>-1.1543150029727813</v>
      </c>
      <c r="BP626">
        <f t="shared" si="430"/>
        <v>-6.3943938845999151E-2</v>
      </c>
      <c r="BQ626">
        <f t="shared" si="431"/>
        <v>-0.12308910231949276</v>
      </c>
      <c r="BR626">
        <f t="shared" si="432"/>
        <v>-0.13196937436222192</v>
      </c>
      <c r="BS626">
        <f t="shared" si="433"/>
        <v>0.1296081776499752</v>
      </c>
      <c r="BT626">
        <f t="shared" si="420"/>
        <v>-0.52064632557427459</v>
      </c>
      <c r="BV626">
        <f t="shared" si="421"/>
        <v>-1.2898185402652147</v>
      </c>
      <c r="BW626">
        <f t="shared" si="422"/>
        <v>0.2753207381853281</v>
      </c>
      <c r="BX626">
        <f t="shared" si="423"/>
        <v>0.21588352634889779</v>
      </c>
      <c r="BY626">
        <f t="shared" si="424"/>
        <v>0.78411647365110215</v>
      </c>
      <c r="BZ626">
        <f t="shared" si="425"/>
        <v>-0.2431977063356805</v>
      </c>
    </row>
    <row r="627" spans="1:78" x14ac:dyDescent="0.3">
      <c r="A627" t="s">
        <v>2820</v>
      </c>
      <c r="B627" t="s">
        <v>2823</v>
      </c>
      <c r="C627" t="s">
        <v>2850</v>
      </c>
      <c r="D627" t="s">
        <v>2838</v>
      </c>
      <c r="E627" t="s">
        <v>20</v>
      </c>
      <c r="F627">
        <v>0</v>
      </c>
      <c r="G627">
        <v>0</v>
      </c>
      <c r="H627" t="s">
        <v>2843</v>
      </c>
      <c r="I627">
        <v>2</v>
      </c>
      <c r="J627">
        <v>-11.613432440426715</v>
      </c>
      <c r="K627">
        <v>123.30204897661667</v>
      </c>
      <c r="L627">
        <v>-9.6115457513775127</v>
      </c>
      <c r="M627">
        <v>-33.757758935166962</v>
      </c>
      <c r="N627">
        <v>-108.67008854708662</v>
      </c>
      <c r="O627">
        <v>-14.754319664473872</v>
      </c>
      <c r="P627">
        <v>-22.013681658285037</v>
      </c>
      <c r="Q627">
        <v>-22.422560732600829</v>
      </c>
      <c r="R627">
        <v>25.957134405206311</v>
      </c>
      <c r="S627">
        <v>0</v>
      </c>
      <c r="T627">
        <v>3</v>
      </c>
      <c r="U627" t="s">
        <v>2818</v>
      </c>
      <c r="W627">
        <f t="shared" si="391"/>
        <v>-8.5268679762827468E-2</v>
      </c>
      <c r="X627">
        <f t="shared" si="392"/>
        <v>0.64111939602149381</v>
      </c>
      <c r="Y627">
        <f t="shared" si="393"/>
        <v>3.1819752411496448E-2</v>
      </c>
      <c r="Z627">
        <f t="shared" si="394"/>
        <v>-0.24557244416175711</v>
      </c>
      <c r="AA627">
        <f t="shared" si="395"/>
        <v>-1.1909036060913412</v>
      </c>
      <c r="AB627">
        <f t="shared" si="396"/>
        <v>-6.7444200102322438E-2</v>
      </c>
      <c r="AC627">
        <f t="shared" si="397"/>
        <v>-0.15242674717787899</v>
      </c>
      <c r="AD627">
        <f t="shared" si="398"/>
        <v>-0.14484805481342802</v>
      </c>
      <c r="AE627">
        <f t="shared" si="399"/>
        <v>0.184715495640593</v>
      </c>
      <c r="AF627">
        <f t="shared" si="400"/>
        <v>-0.5239687488631376</v>
      </c>
      <c r="AH627">
        <f t="shared" si="401"/>
        <v>-1.5527778368991094</v>
      </c>
      <c r="AI627">
        <f t="shared" si="402"/>
        <v>0.21165920170834271</v>
      </c>
      <c r="AJ627">
        <f t="shared" si="403"/>
        <v>0.17468542425949485</v>
      </c>
      <c r="AK627">
        <f t="shared" si="404"/>
        <v>0.82531457574050515</v>
      </c>
      <c r="AL627">
        <f t="shared" si="405"/>
        <v>-0.19199066139743942</v>
      </c>
      <c r="AN627">
        <f>VLOOKUP(J627,counts!$W$8:$Z$13,4,FALSE)</f>
        <v>52</v>
      </c>
      <c r="AO627">
        <f>VLOOKUP(K627,counts!$W$17:$Z$23,4,FALSE)</f>
        <v>73</v>
      </c>
      <c r="AP627">
        <f>VLOOKUP(L627,counts!$W$27:$Z$33,4,FALSE)</f>
        <v>55</v>
      </c>
      <c r="AQ627">
        <f>VLOOKUP(M627,counts!$W$38:$Z$49,4,FALSE)</f>
        <v>47</v>
      </c>
      <c r="AR627">
        <f>VLOOKUP(N627,counts!$W$53:$Z$54,4,FALSE)</f>
        <v>20</v>
      </c>
      <c r="AS627">
        <f>VLOOKUP(O627,counts!$W$58:$Z$62,4,FALSE)</f>
        <v>52</v>
      </c>
      <c r="AT627">
        <f>VLOOKUP(P627,counts!$W$66:$Z$69,4,FALSE)</f>
        <v>50</v>
      </c>
      <c r="AU627">
        <f>VLOOKUP(Q627,counts!$W$73:$Z$75,4,FALSE)</f>
        <v>50</v>
      </c>
      <c r="AV627">
        <f>VLOOKUP(R627,counts!$W$79:$Z$81,4,FALSE)</f>
        <v>59</v>
      </c>
      <c r="AW627">
        <f t="shared" si="406"/>
        <v>458</v>
      </c>
      <c r="AX627">
        <f t="shared" si="407"/>
        <v>0</v>
      </c>
      <c r="AY627">
        <f t="shared" si="408"/>
        <v>3</v>
      </c>
      <c r="AZ627" t="str">
        <f t="shared" si="409"/>
        <v>Train</v>
      </c>
      <c r="BA627" t="str">
        <f t="shared" si="410"/>
        <v>18-30</v>
      </c>
      <c r="BB627" t="str">
        <f t="shared" si="411"/>
        <v>F, G, T</v>
      </c>
      <c r="BC627" t="str">
        <f t="shared" si="412"/>
        <v>11-20</v>
      </c>
      <c r="BD627" t="str">
        <f t="shared" si="413"/>
        <v>Blank</v>
      </c>
      <c r="BE627" t="str">
        <f t="shared" si="414"/>
        <v>male</v>
      </c>
      <c r="BF627">
        <f t="shared" si="415"/>
        <v>0</v>
      </c>
      <c r="BG627">
        <f t="shared" si="416"/>
        <v>0</v>
      </c>
      <c r="BH627" t="str">
        <f t="shared" si="417"/>
        <v>S, blank</v>
      </c>
      <c r="BI627">
        <f t="shared" si="418"/>
        <v>2</v>
      </c>
      <c r="BK627">
        <f t="shared" si="419"/>
        <v>-8.7462856143731463E-2</v>
      </c>
      <c r="BL627">
        <f t="shared" si="426"/>
        <v>0.62807202347308144</v>
      </c>
      <c r="BM627">
        <f t="shared" si="427"/>
        <v>0</v>
      </c>
      <c r="BN627">
        <f t="shared" si="428"/>
        <v>-0.24005469764357676</v>
      </c>
      <c r="BO627">
        <f t="shared" si="429"/>
        <v>-1.1543150029727813</v>
      </c>
      <c r="BP627">
        <f t="shared" si="430"/>
        <v>-6.3943938845999151E-2</v>
      </c>
      <c r="BQ627">
        <f t="shared" si="431"/>
        <v>-0.12308910231949276</v>
      </c>
      <c r="BR627">
        <f t="shared" si="432"/>
        <v>-0.13196937436222192</v>
      </c>
      <c r="BS627">
        <f t="shared" si="433"/>
        <v>0.1296081776499752</v>
      </c>
      <c r="BT627">
        <f t="shared" si="420"/>
        <v>-0.52064632557427459</v>
      </c>
      <c r="BV627">
        <f t="shared" si="421"/>
        <v>-1.5638010967390215</v>
      </c>
      <c r="BW627">
        <f t="shared" si="422"/>
        <v>0.20933883980249557</v>
      </c>
      <c r="BX627">
        <f t="shared" si="423"/>
        <v>0.17310189081224248</v>
      </c>
      <c r="BY627">
        <f t="shared" si="424"/>
        <v>0.82689810918775752</v>
      </c>
      <c r="BZ627">
        <f t="shared" si="425"/>
        <v>-0.19007379688408529</v>
      </c>
    </row>
    <row r="628" spans="1:78" x14ac:dyDescent="0.3">
      <c r="A628" t="s">
        <v>2820</v>
      </c>
      <c r="B628" t="s">
        <v>2838</v>
      </c>
      <c r="C628" t="s">
        <v>2850</v>
      </c>
      <c r="D628" t="s">
        <v>2838</v>
      </c>
      <c r="E628" t="s">
        <v>20</v>
      </c>
      <c r="F628">
        <v>0</v>
      </c>
      <c r="G628">
        <v>0</v>
      </c>
      <c r="H628" t="s">
        <v>2843</v>
      </c>
      <c r="I628">
        <v>2</v>
      </c>
      <c r="J628">
        <v>-11.613432440426715</v>
      </c>
      <c r="K628">
        <v>-42.171718189759716</v>
      </c>
      <c r="L628">
        <v>-9.6115457513775127</v>
      </c>
      <c r="M628">
        <v>-33.757758935166962</v>
      </c>
      <c r="N628">
        <v>-108.67008854708662</v>
      </c>
      <c r="O628">
        <v>-14.754319664473872</v>
      </c>
      <c r="P628">
        <v>-22.013681658285037</v>
      </c>
      <c r="Q628">
        <v>-22.422560732600829</v>
      </c>
      <c r="R628">
        <v>25.957134405206311</v>
      </c>
      <c r="S628">
        <v>0</v>
      </c>
      <c r="T628">
        <v>3</v>
      </c>
      <c r="U628" t="s">
        <v>2818</v>
      </c>
      <c r="W628">
        <f t="shared" si="391"/>
        <v>-8.5268679762827468E-2</v>
      </c>
      <c r="X628">
        <f t="shared" si="392"/>
        <v>-0.21927540312111751</v>
      </c>
      <c r="Y628">
        <f t="shared" si="393"/>
        <v>3.1819752411496448E-2</v>
      </c>
      <c r="Z628">
        <f t="shared" si="394"/>
        <v>-0.24557244416175711</v>
      </c>
      <c r="AA628">
        <f t="shared" si="395"/>
        <v>-1.1909036060913412</v>
      </c>
      <c r="AB628">
        <f t="shared" si="396"/>
        <v>-6.7444200102322438E-2</v>
      </c>
      <c r="AC628">
        <f t="shared" si="397"/>
        <v>-0.15242674717787899</v>
      </c>
      <c r="AD628">
        <f t="shared" si="398"/>
        <v>-0.14484805481342802</v>
      </c>
      <c r="AE628">
        <f t="shared" si="399"/>
        <v>0.184715495640593</v>
      </c>
      <c r="AF628">
        <f t="shared" si="400"/>
        <v>-0.5239687488631376</v>
      </c>
      <c r="AH628">
        <f t="shared" si="401"/>
        <v>-2.4131726360417205</v>
      </c>
      <c r="AI628">
        <f t="shared" si="402"/>
        <v>8.9530794877221903E-2</v>
      </c>
      <c r="AJ628">
        <f t="shared" si="403"/>
        <v>8.2173716702804198E-2</v>
      </c>
      <c r="AK628">
        <f t="shared" si="404"/>
        <v>0.91782628329719584</v>
      </c>
      <c r="AL628">
        <f t="shared" si="405"/>
        <v>-8.5747140149686846E-2</v>
      </c>
      <c r="AN628">
        <f>VLOOKUP(J628,counts!$W$8:$Z$13,4,FALSE)</f>
        <v>52</v>
      </c>
      <c r="AO628">
        <f>VLOOKUP(K628,counts!$W$17:$Z$23,4,FALSE)</f>
        <v>48</v>
      </c>
      <c r="AP628">
        <f>VLOOKUP(L628,counts!$W$27:$Z$33,4,FALSE)</f>
        <v>55</v>
      </c>
      <c r="AQ628">
        <f>VLOOKUP(M628,counts!$W$38:$Z$49,4,FALSE)</f>
        <v>47</v>
      </c>
      <c r="AR628">
        <f>VLOOKUP(N628,counts!$W$53:$Z$54,4,FALSE)</f>
        <v>20</v>
      </c>
      <c r="AS628">
        <f>VLOOKUP(O628,counts!$W$58:$Z$62,4,FALSE)</f>
        <v>52</v>
      </c>
      <c r="AT628">
        <f>VLOOKUP(P628,counts!$W$66:$Z$69,4,FALSE)</f>
        <v>50</v>
      </c>
      <c r="AU628">
        <f>VLOOKUP(Q628,counts!$W$73:$Z$75,4,FALSE)</f>
        <v>50</v>
      </c>
      <c r="AV628">
        <f>VLOOKUP(R628,counts!$W$79:$Z$81,4,FALSE)</f>
        <v>59</v>
      </c>
      <c r="AW628">
        <f t="shared" si="406"/>
        <v>433</v>
      </c>
      <c r="AX628">
        <f t="shared" si="407"/>
        <v>0</v>
      </c>
      <c r="AY628">
        <f t="shared" si="408"/>
        <v>3</v>
      </c>
      <c r="AZ628" t="str">
        <f t="shared" si="409"/>
        <v>Train</v>
      </c>
      <c r="BA628" t="str">
        <f t="shared" si="410"/>
        <v>18-30</v>
      </c>
      <c r="BB628" t="str">
        <f t="shared" si="411"/>
        <v>Blank</v>
      </c>
      <c r="BC628" t="str">
        <f t="shared" si="412"/>
        <v>11-20</v>
      </c>
      <c r="BD628" t="str">
        <f t="shared" si="413"/>
        <v>Blank</v>
      </c>
      <c r="BE628" t="str">
        <f t="shared" si="414"/>
        <v>male</v>
      </c>
      <c r="BF628">
        <f t="shared" si="415"/>
        <v>0</v>
      </c>
      <c r="BG628">
        <f t="shared" si="416"/>
        <v>0</v>
      </c>
      <c r="BH628" t="str">
        <f t="shared" si="417"/>
        <v>S, blank</v>
      </c>
      <c r="BI628">
        <f t="shared" si="418"/>
        <v>2</v>
      </c>
      <c r="BK628">
        <f t="shared" si="419"/>
        <v>-8.7462856143731463E-2</v>
      </c>
      <c r="BL628">
        <f t="shared" si="426"/>
        <v>-0.2148129459049134</v>
      </c>
      <c r="BM628">
        <f t="shared" si="427"/>
        <v>0</v>
      </c>
      <c r="BN628">
        <f t="shared" si="428"/>
        <v>-0.24005469764357676</v>
      </c>
      <c r="BO628">
        <f t="shared" si="429"/>
        <v>-1.1543150029727813</v>
      </c>
      <c r="BP628">
        <f t="shared" si="430"/>
        <v>-6.3943938845999151E-2</v>
      </c>
      <c r="BQ628">
        <f t="shared" si="431"/>
        <v>-0.12308910231949276</v>
      </c>
      <c r="BR628">
        <f t="shared" si="432"/>
        <v>-0.13196937436222192</v>
      </c>
      <c r="BS628">
        <f t="shared" si="433"/>
        <v>0.1296081776499752</v>
      </c>
      <c r="BT628">
        <f t="shared" si="420"/>
        <v>-0.52064632557427459</v>
      </c>
      <c r="BV628">
        <f t="shared" si="421"/>
        <v>-2.4066860661170164</v>
      </c>
      <c r="BW628">
        <f t="shared" si="422"/>
        <v>9.0113430248252288E-2</v>
      </c>
      <c r="BX628">
        <f t="shared" si="423"/>
        <v>8.2664269375830643E-2</v>
      </c>
      <c r="BY628">
        <f t="shared" si="424"/>
        <v>0.9173357306241694</v>
      </c>
      <c r="BZ628">
        <f t="shared" si="425"/>
        <v>-8.6281755274661129E-2</v>
      </c>
    </row>
    <row r="629" spans="1:78" x14ac:dyDescent="0.3">
      <c r="A629" t="s">
        <v>2820</v>
      </c>
      <c r="B629" t="s">
        <v>2823</v>
      </c>
      <c r="C629" t="s">
        <v>2850</v>
      </c>
      <c r="D629" t="s">
        <v>2838</v>
      </c>
      <c r="E629" t="s">
        <v>15</v>
      </c>
      <c r="F629">
        <v>0</v>
      </c>
      <c r="G629">
        <v>0</v>
      </c>
      <c r="H629" t="s">
        <v>2843</v>
      </c>
      <c r="I629">
        <v>2</v>
      </c>
      <c r="J629">
        <v>-11.613432440426715</v>
      </c>
      <c r="K629">
        <v>123.30204897661667</v>
      </c>
      <c r="L629">
        <v>-9.6115457513775127</v>
      </c>
      <c r="M629">
        <v>-33.757758935166962</v>
      </c>
      <c r="N629">
        <v>151.41878811967541</v>
      </c>
      <c r="O629">
        <v>-14.754319664473872</v>
      </c>
      <c r="P629">
        <v>-22.013681658285037</v>
      </c>
      <c r="Q629">
        <v>-22.422560732600829</v>
      </c>
      <c r="R629">
        <v>25.957134405206311</v>
      </c>
      <c r="S629">
        <v>1</v>
      </c>
      <c r="T629">
        <v>3</v>
      </c>
      <c r="U629" t="s">
        <v>2818</v>
      </c>
      <c r="W629">
        <f t="shared" si="391"/>
        <v>-8.5268679762827468E-2</v>
      </c>
      <c r="X629">
        <f t="shared" si="392"/>
        <v>0.64111939602149381</v>
      </c>
      <c r="Y629">
        <f t="shared" si="393"/>
        <v>3.1819752411496448E-2</v>
      </c>
      <c r="Z629">
        <f t="shared" si="394"/>
        <v>-0.24557244416175711</v>
      </c>
      <c r="AA629">
        <f t="shared" si="395"/>
        <v>1.6593819257225275</v>
      </c>
      <c r="AB629">
        <f t="shared" si="396"/>
        <v>-6.7444200102322438E-2</v>
      </c>
      <c r="AC629">
        <f t="shared" si="397"/>
        <v>-0.15242674717787899</v>
      </c>
      <c r="AD629">
        <f t="shared" si="398"/>
        <v>-0.14484805481342802</v>
      </c>
      <c r="AE629">
        <f t="shared" si="399"/>
        <v>0.184715495640593</v>
      </c>
      <c r="AF629">
        <f t="shared" si="400"/>
        <v>-0.5239687488631376</v>
      </c>
      <c r="AH629">
        <f t="shared" si="401"/>
        <v>1.297507694914759</v>
      </c>
      <c r="AI629">
        <f t="shared" si="402"/>
        <v>3.6601630474870843</v>
      </c>
      <c r="AJ629">
        <f t="shared" si="403"/>
        <v>0.78541523337059349</v>
      </c>
      <c r="AK629">
        <f t="shared" si="404"/>
        <v>0.78541523337059349</v>
      </c>
      <c r="AL629">
        <f t="shared" si="405"/>
        <v>-0.24154274134183798</v>
      </c>
      <c r="AN629">
        <f>VLOOKUP(J629,counts!$W$8:$Z$13,4,FALSE)</f>
        <v>52</v>
      </c>
      <c r="AO629">
        <f>VLOOKUP(K629,counts!$W$17:$Z$23,4,FALSE)</f>
        <v>73</v>
      </c>
      <c r="AP629">
        <f>VLOOKUP(L629,counts!$W$27:$Z$33,4,FALSE)</f>
        <v>55</v>
      </c>
      <c r="AQ629">
        <f>VLOOKUP(M629,counts!$W$38:$Z$49,4,FALSE)</f>
        <v>47</v>
      </c>
      <c r="AR629">
        <f>VLOOKUP(N629,counts!$W$53:$Z$54,4,FALSE)</f>
        <v>102</v>
      </c>
      <c r="AS629">
        <f>VLOOKUP(O629,counts!$W$58:$Z$62,4,FALSE)</f>
        <v>52</v>
      </c>
      <c r="AT629">
        <f>VLOOKUP(P629,counts!$W$66:$Z$69,4,FALSE)</f>
        <v>50</v>
      </c>
      <c r="AU629">
        <f>VLOOKUP(Q629,counts!$W$73:$Z$75,4,FALSE)</f>
        <v>50</v>
      </c>
      <c r="AV629">
        <f>VLOOKUP(R629,counts!$W$79:$Z$81,4,FALSE)</f>
        <v>59</v>
      </c>
      <c r="AW629">
        <f t="shared" si="406"/>
        <v>540</v>
      </c>
      <c r="AX629">
        <f t="shared" si="407"/>
        <v>1</v>
      </c>
      <c r="AY629">
        <f t="shared" si="408"/>
        <v>3</v>
      </c>
      <c r="AZ629" t="str">
        <f t="shared" si="409"/>
        <v>Train</v>
      </c>
      <c r="BA629" t="str">
        <f t="shared" si="410"/>
        <v>18-30</v>
      </c>
      <c r="BB629" t="str">
        <f t="shared" si="411"/>
        <v>F, G, T</v>
      </c>
      <c r="BC629" t="str">
        <f t="shared" si="412"/>
        <v>11-20</v>
      </c>
      <c r="BD629" t="str">
        <f t="shared" si="413"/>
        <v>Blank</v>
      </c>
      <c r="BE629" t="str">
        <f t="shared" si="414"/>
        <v>female</v>
      </c>
      <c r="BF629">
        <f t="shared" si="415"/>
        <v>0</v>
      </c>
      <c r="BG629">
        <f t="shared" si="416"/>
        <v>0</v>
      </c>
      <c r="BH629" t="str">
        <f t="shared" si="417"/>
        <v>S, blank</v>
      </c>
      <c r="BI629">
        <f t="shared" si="418"/>
        <v>2</v>
      </c>
      <c r="BK629">
        <f t="shared" si="419"/>
        <v>-8.7462856143731463E-2</v>
      </c>
      <c r="BL629">
        <f t="shared" si="426"/>
        <v>0.62807202347308144</v>
      </c>
      <c r="BM629">
        <f t="shared" si="427"/>
        <v>0</v>
      </c>
      <c r="BN629">
        <f t="shared" si="428"/>
        <v>-0.24005469764357676</v>
      </c>
      <c r="BO629">
        <f t="shared" si="429"/>
        <v>1.608400077660413</v>
      </c>
      <c r="BP629">
        <f t="shared" si="430"/>
        <v>-6.3943938845999151E-2</v>
      </c>
      <c r="BQ629">
        <f t="shared" si="431"/>
        <v>-0.12308910231949276</v>
      </c>
      <c r="BR629">
        <f t="shared" si="432"/>
        <v>-0.13196937436222192</v>
      </c>
      <c r="BS629">
        <f t="shared" si="433"/>
        <v>0.1296081776499752</v>
      </c>
      <c r="BT629">
        <f t="shared" si="420"/>
        <v>-0.52064632557427459</v>
      </c>
      <c r="BV629">
        <f t="shared" si="421"/>
        <v>1.1989139838941729</v>
      </c>
      <c r="BW629">
        <f t="shared" si="422"/>
        <v>3.3165131795010212</v>
      </c>
      <c r="BX629">
        <f t="shared" si="423"/>
        <v>0.76833153093358619</v>
      </c>
      <c r="BY629">
        <f t="shared" si="424"/>
        <v>0.76833153093358619</v>
      </c>
      <c r="BZ629">
        <f t="shared" si="425"/>
        <v>-0.26353395807875324</v>
      </c>
    </row>
    <row r="630" spans="1:78" x14ac:dyDescent="0.3">
      <c r="A630" t="s">
        <v>2810</v>
      </c>
      <c r="B630" t="s">
        <v>2838</v>
      </c>
      <c r="C630" t="s">
        <v>2849</v>
      </c>
      <c r="D630" t="s">
        <v>2833</v>
      </c>
      <c r="E630" t="s">
        <v>15</v>
      </c>
      <c r="F630">
        <v>0</v>
      </c>
      <c r="G630">
        <v>0</v>
      </c>
      <c r="H630" t="s">
        <v>2843</v>
      </c>
      <c r="I630">
        <v>2</v>
      </c>
      <c r="J630">
        <v>32.769878926258563</v>
      </c>
      <c r="K630">
        <v>-42.171718189759716</v>
      </c>
      <c r="L630">
        <v>40.172297072540438</v>
      </c>
      <c r="M630">
        <v>57.761363718906857</v>
      </c>
      <c r="N630">
        <v>151.41878811967541</v>
      </c>
      <c r="O630">
        <v>-14.754319664473872</v>
      </c>
      <c r="P630">
        <v>-22.013681658285037</v>
      </c>
      <c r="Q630">
        <v>-22.422560732600829</v>
      </c>
      <c r="R630">
        <v>25.957134405206311</v>
      </c>
      <c r="S630">
        <v>1</v>
      </c>
      <c r="T630">
        <v>3</v>
      </c>
      <c r="U630" t="s">
        <v>2818</v>
      </c>
      <c r="W630">
        <f t="shared" si="391"/>
        <v>0.24060451777399761</v>
      </c>
      <c r="X630">
        <f t="shared" si="392"/>
        <v>-0.21927540312111751</v>
      </c>
      <c r="Y630">
        <f t="shared" si="393"/>
        <v>-0.13299344140000791</v>
      </c>
      <c r="Z630">
        <f t="shared" si="394"/>
        <v>0.42018782389584125</v>
      </c>
      <c r="AA630">
        <f t="shared" si="395"/>
        <v>1.6593819257225275</v>
      </c>
      <c r="AB630">
        <f t="shared" si="396"/>
        <v>-6.7444200102322438E-2</v>
      </c>
      <c r="AC630">
        <f t="shared" si="397"/>
        <v>-0.15242674717787899</v>
      </c>
      <c r="AD630">
        <f t="shared" si="398"/>
        <v>-0.14484805481342802</v>
      </c>
      <c r="AE630">
        <f t="shared" si="399"/>
        <v>0.184715495640593</v>
      </c>
      <c r="AF630">
        <f t="shared" si="400"/>
        <v>-0.5239687488631376</v>
      </c>
      <c r="AH630">
        <f t="shared" si="401"/>
        <v>1.2639331675550665</v>
      </c>
      <c r="AI630">
        <f t="shared" si="402"/>
        <v>3.5393148653585467</v>
      </c>
      <c r="AJ630">
        <f t="shared" si="403"/>
        <v>0.77970243755694768</v>
      </c>
      <c r="AK630">
        <f t="shared" si="404"/>
        <v>0.77970243755694768</v>
      </c>
      <c r="AL630">
        <f t="shared" si="405"/>
        <v>-0.24884292239604611</v>
      </c>
      <c r="AN630">
        <f>VLOOKUP(J630,counts!$W$8:$Z$13,4,FALSE)</f>
        <v>61</v>
      </c>
      <c r="AO630">
        <f>VLOOKUP(K630,counts!$W$17:$Z$23,4,FALSE)</f>
        <v>48</v>
      </c>
      <c r="AP630">
        <f>VLOOKUP(L630,counts!$W$27:$Z$33,4,FALSE)</f>
        <v>50</v>
      </c>
      <c r="AQ630">
        <f>VLOOKUP(M630,counts!$W$38:$Z$49,4,FALSE)</f>
        <v>66</v>
      </c>
      <c r="AR630">
        <f>VLOOKUP(N630,counts!$W$53:$Z$54,4,FALSE)</f>
        <v>102</v>
      </c>
      <c r="AS630">
        <f>VLOOKUP(O630,counts!$W$58:$Z$62,4,FALSE)</f>
        <v>52</v>
      </c>
      <c r="AT630">
        <f>VLOOKUP(P630,counts!$W$66:$Z$69,4,FALSE)</f>
        <v>50</v>
      </c>
      <c r="AU630">
        <f>VLOOKUP(Q630,counts!$W$73:$Z$75,4,FALSE)</f>
        <v>50</v>
      </c>
      <c r="AV630">
        <f>VLOOKUP(R630,counts!$W$79:$Z$81,4,FALSE)</f>
        <v>59</v>
      </c>
      <c r="AW630">
        <f t="shared" si="406"/>
        <v>538</v>
      </c>
      <c r="AX630">
        <f t="shared" si="407"/>
        <v>1</v>
      </c>
      <c r="AY630">
        <f t="shared" si="408"/>
        <v>3</v>
      </c>
      <c r="AZ630" t="str">
        <f t="shared" si="409"/>
        <v>Train</v>
      </c>
      <c r="BA630" t="str">
        <f t="shared" si="410"/>
        <v>31-40</v>
      </c>
      <c r="BB630" t="str">
        <f t="shared" si="411"/>
        <v>Blank</v>
      </c>
      <c r="BC630" t="str">
        <f t="shared" si="412"/>
        <v>21-30</v>
      </c>
      <c r="BD630" t="str">
        <f t="shared" si="413"/>
        <v>NY</v>
      </c>
      <c r="BE630" t="str">
        <f t="shared" si="414"/>
        <v>female</v>
      </c>
      <c r="BF630">
        <f t="shared" si="415"/>
        <v>0</v>
      </c>
      <c r="BG630">
        <f t="shared" si="416"/>
        <v>0</v>
      </c>
      <c r="BH630" t="str">
        <f t="shared" si="417"/>
        <v>S, blank</v>
      </c>
      <c r="BI630">
        <f t="shared" si="418"/>
        <v>2</v>
      </c>
      <c r="BK630">
        <f t="shared" si="419"/>
        <v>0.24679587375027071</v>
      </c>
      <c r="BL630">
        <f t="shared" si="426"/>
        <v>-0.2148129459049134</v>
      </c>
      <c r="BM630">
        <f t="shared" si="427"/>
        <v>0</v>
      </c>
      <c r="BN630">
        <f t="shared" si="428"/>
        <v>0.41074665915035424</v>
      </c>
      <c r="BO630">
        <f t="shared" si="429"/>
        <v>1.608400077660413</v>
      </c>
      <c r="BP630">
        <f t="shared" si="430"/>
        <v>-6.3943938845999151E-2</v>
      </c>
      <c r="BQ630">
        <f t="shared" si="431"/>
        <v>-0.12308910231949276</v>
      </c>
      <c r="BR630">
        <f t="shared" si="432"/>
        <v>-0.13196937436222192</v>
      </c>
      <c r="BS630">
        <f t="shared" si="433"/>
        <v>0.1296081776499752</v>
      </c>
      <c r="BT630">
        <f t="shared" si="420"/>
        <v>-0.52064632557427459</v>
      </c>
      <c r="BV630">
        <f t="shared" si="421"/>
        <v>1.3410891012041111</v>
      </c>
      <c r="BW630">
        <f t="shared" si="422"/>
        <v>3.8232050960319324</v>
      </c>
      <c r="BX630">
        <f t="shared" si="423"/>
        <v>0.79266898668217456</v>
      </c>
      <c r="BY630">
        <f t="shared" si="424"/>
        <v>0.79266898668217456</v>
      </c>
      <c r="BZ630">
        <f t="shared" si="425"/>
        <v>-0.23234956355497033</v>
      </c>
    </row>
    <row r="631" spans="1:78" x14ac:dyDescent="0.3">
      <c r="A631" t="s">
        <v>2821</v>
      </c>
      <c r="B631" t="s">
        <v>2838</v>
      </c>
      <c r="C631" t="s">
        <v>2824</v>
      </c>
      <c r="D631" t="s">
        <v>2838</v>
      </c>
      <c r="E631" t="s">
        <v>20</v>
      </c>
      <c r="F631">
        <v>0</v>
      </c>
      <c r="G631">
        <v>0</v>
      </c>
      <c r="H631" t="s">
        <v>2843</v>
      </c>
      <c r="I631">
        <v>2</v>
      </c>
      <c r="J631">
        <v>-3.7643689058441341</v>
      </c>
      <c r="K631">
        <v>-42.171718189759716</v>
      </c>
      <c r="L631">
        <v>-194.50333405817787</v>
      </c>
      <c r="M631">
        <v>-33.757758935166962</v>
      </c>
      <c r="N631">
        <v>-108.67008854708662</v>
      </c>
      <c r="O631">
        <v>-14.754319664473872</v>
      </c>
      <c r="P631">
        <v>-22.013681658285037</v>
      </c>
      <c r="Q631">
        <v>-22.422560732600829</v>
      </c>
      <c r="R631">
        <v>25.957134405206311</v>
      </c>
      <c r="S631">
        <v>0</v>
      </c>
      <c r="T631">
        <v>3</v>
      </c>
      <c r="U631" t="s">
        <v>2818</v>
      </c>
      <c r="W631">
        <f t="shared" si="391"/>
        <v>-2.7638923151110589E-2</v>
      </c>
      <c r="X631">
        <f t="shared" si="392"/>
        <v>-0.21927540312111751</v>
      </c>
      <c r="Y631">
        <f t="shared" si="393"/>
        <v>0.6439180640694343</v>
      </c>
      <c r="Z631">
        <f t="shared" si="394"/>
        <v>-0.24557244416175711</v>
      </c>
      <c r="AA631">
        <f t="shared" si="395"/>
        <v>-1.1909036060913412</v>
      </c>
      <c r="AB631">
        <f t="shared" si="396"/>
        <v>-6.7444200102322438E-2</v>
      </c>
      <c r="AC631">
        <f t="shared" si="397"/>
        <v>-0.15242674717787899</v>
      </c>
      <c r="AD631">
        <f t="shared" si="398"/>
        <v>-0.14484805481342802</v>
      </c>
      <c r="AE631">
        <f t="shared" si="399"/>
        <v>0.184715495640593</v>
      </c>
      <c r="AF631">
        <f t="shared" si="400"/>
        <v>-0.5239687488631376</v>
      </c>
      <c r="AH631">
        <f t="shared" si="401"/>
        <v>-1.7434445677720665</v>
      </c>
      <c r="AI631">
        <f t="shared" si="402"/>
        <v>0.17491684878604832</v>
      </c>
      <c r="AJ631">
        <f t="shared" si="403"/>
        <v>0.14887593872432461</v>
      </c>
      <c r="AK631">
        <f t="shared" si="404"/>
        <v>0.85112406127567541</v>
      </c>
      <c r="AL631">
        <f t="shared" si="405"/>
        <v>-0.16119737810142343</v>
      </c>
      <c r="AN631">
        <f>VLOOKUP(J631,counts!$W$8:$Z$13,4,FALSE)</f>
        <v>53</v>
      </c>
      <c r="AO631">
        <f>VLOOKUP(K631,counts!$W$17:$Z$23,4,FALSE)</f>
        <v>48</v>
      </c>
      <c r="AP631">
        <f>VLOOKUP(L631,counts!$W$27:$Z$33,4,FALSE)</f>
        <v>73</v>
      </c>
      <c r="AQ631">
        <f>VLOOKUP(M631,counts!$W$38:$Z$49,4,FALSE)</f>
        <v>47</v>
      </c>
      <c r="AR631">
        <f>VLOOKUP(N631,counts!$W$53:$Z$54,4,FALSE)</f>
        <v>20</v>
      </c>
      <c r="AS631">
        <f>VLOOKUP(O631,counts!$W$58:$Z$62,4,FALSE)</f>
        <v>52</v>
      </c>
      <c r="AT631">
        <f>VLOOKUP(P631,counts!$W$66:$Z$69,4,FALSE)</f>
        <v>50</v>
      </c>
      <c r="AU631">
        <f>VLOOKUP(Q631,counts!$W$73:$Z$75,4,FALSE)</f>
        <v>50</v>
      </c>
      <c r="AV631">
        <f>VLOOKUP(R631,counts!$W$79:$Z$81,4,FALSE)</f>
        <v>59</v>
      </c>
      <c r="AW631">
        <f t="shared" si="406"/>
        <v>452</v>
      </c>
      <c r="AX631">
        <f t="shared" si="407"/>
        <v>0</v>
      </c>
      <c r="AY631">
        <f t="shared" si="408"/>
        <v>3</v>
      </c>
      <c r="AZ631" t="str">
        <f t="shared" si="409"/>
        <v>Train</v>
      </c>
      <c r="BA631" t="str">
        <f t="shared" si="410"/>
        <v>0-17</v>
      </c>
      <c r="BB631" t="str">
        <f t="shared" si="411"/>
        <v>Blank</v>
      </c>
      <c r="BC631" t="str">
        <f t="shared" si="412"/>
        <v>0</v>
      </c>
      <c r="BD631" t="str">
        <f t="shared" si="413"/>
        <v>Blank</v>
      </c>
      <c r="BE631" t="str">
        <f t="shared" si="414"/>
        <v>male</v>
      </c>
      <c r="BF631">
        <f t="shared" si="415"/>
        <v>0</v>
      </c>
      <c r="BG631">
        <f t="shared" si="416"/>
        <v>0</v>
      </c>
      <c r="BH631" t="str">
        <f t="shared" si="417"/>
        <v>S, blank</v>
      </c>
      <c r="BI631">
        <f t="shared" si="418"/>
        <v>2</v>
      </c>
      <c r="BK631">
        <f t="shared" si="419"/>
        <v>-2.8350141766673408E-2</v>
      </c>
      <c r="BL631">
        <f t="shared" si="426"/>
        <v>-0.2148129459049134</v>
      </c>
      <c r="BM631">
        <f t="shared" si="427"/>
        <v>0</v>
      </c>
      <c r="BN631">
        <f t="shared" si="428"/>
        <v>-0.24005469764357676</v>
      </c>
      <c r="BO631">
        <f t="shared" si="429"/>
        <v>-1.1543150029727813</v>
      </c>
      <c r="BP631">
        <f t="shared" si="430"/>
        <v>-6.3943938845999151E-2</v>
      </c>
      <c r="BQ631">
        <f t="shared" si="431"/>
        <v>-0.12308910231949276</v>
      </c>
      <c r="BR631">
        <f t="shared" si="432"/>
        <v>-0.13196937436222192</v>
      </c>
      <c r="BS631">
        <f t="shared" si="433"/>
        <v>0.1296081776499752</v>
      </c>
      <c r="BT631">
        <f t="shared" si="420"/>
        <v>-0.52064632557427459</v>
      </c>
      <c r="BV631">
        <f t="shared" si="421"/>
        <v>-2.3475733517399582</v>
      </c>
      <c r="BW631">
        <f t="shared" si="422"/>
        <v>9.5600870650833683E-2</v>
      </c>
      <c r="BX631">
        <f t="shared" si="423"/>
        <v>8.7258848739361336E-2</v>
      </c>
      <c r="BY631">
        <f t="shared" si="424"/>
        <v>0.91274115126063871</v>
      </c>
      <c r="BZ631">
        <f t="shared" si="425"/>
        <v>-9.1302953085946034E-2</v>
      </c>
    </row>
    <row r="632" spans="1:78" x14ac:dyDescent="0.3">
      <c r="A632" t="s">
        <v>2821</v>
      </c>
      <c r="B632" t="s">
        <v>2838</v>
      </c>
      <c r="C632" t="s">
        <v>2849</v>
      </c>
      <c r="D632" t="s">
        <v>2834</v>
      </c>
      <c r="E632" t="s">
        <v>20</v>
      </c>
      <c r="F632">
        <v>1</v>
      </c>
      <c r="G632">
        <v>1</v>
      </c>
      <c r="H632" t="s">
        <v>2843</v>
      </c>
      <c r="I632">
        <v>2</v>
      </c>
      <c r="J632">
        <v>-3.7643689058441341</v>
      </c>
      <c r="K632">
        <v>-42.171718189759716</v>
      </c>
      <c r="L632">
        <v>40.172297072540438</v>
      </c>
      <c r="M632">
        <v>82.755538165800246</v>
      </c>
      <c r="N632">
        <v>-108.67008854708662</v>
      </c>
      <c r="O632">
        <v>48.695090775187893</v>
      </c>
      <c r="P632">
        <v>79.365382998232107</v>
      </c>
      <c r="Q632">
        <v>-22.422560732600829</v>
      </c>
      <c r="R632">
        <v>25.957134405206311</v>
      </c>
      <c r="S632">
        <v>1</v>
      </c>
      <c r="T632">
        <v>3</v>
      </c>
      <c r="U632" t="s">
        <v>2818</v>
      </c>
      <c r="W632">
        <f t="shared" si="391"/>
        <v>-2.7638923151110589E-2</v>
      </c>
      <c r="X632">
        <f t="shared" si="392"/>
        <v>-0.21927540312111751</v>
      </c>
      <c r="Y632">
        <f t="shared" si="393"/>
        <v>-0.13299344140000791</v>
      </c>
      <c r="Z632">
        <f t="shared" si="394"/>
        <v>0.60200915038013103</v>
      </c>
      <c r="AA632">
        <f t="shared" si="395"/>
        <v>-1.1909036060913412</v>
      </c>
      <c r="AB632">
        <f t="shared" si="396"/>
        <v>0.222592537028351</v>
      </c>
      <c r="AC632">
        <f t="shared" si="397"/>
        <v>0.54954038841540609</v>
      </c>
      <c r="AD632">
        <f t="shared" si="398"/>
        <v>-0.14484805481342802</v>
      </c>
      <c r="AE632">
        <f t="shared" si="399"/>
        <v>0.184715495640593</v>
      </c>
      <c r="AF632">
        <f t="shared" si="400"/>
        <v>-0.5239687488631376</v>
      </c>
      <c r="AH632">
        <f t="shared" si="401"/>
        <v>-0.68077060597566164</v>
      </c>
      <c r="AI632">
        <f t="shared" si="402"/>
        <v>0.50622674066835793</v>
      </c>
      <c r="AJ632">
        <f t="shared" si="403"/>
        <v>0.33608933303343819</v>
      </c>
      <c r="AK632">
        <f t="shared" si="404"/>
        <v>0.33608933303343819</v>
      </c>
      <c r="AL632">
        <f t="shared" si="405"/>
        <v>-1.0903782822333346</v>
      </c>
      <c r="AN632">
        <f>VLOOKUP(J632,counts!$W$8:$Z$13,4,FALSE)</f>
        <v>53</v>
      </c>
      <c r="AO632">
        <f>VLOOKUP(K632,counts!$W$17:$Z$23,4,FALSE)</f>
        <v>48</v>
      </c>
      <c r="AP632">
        <f>VLOOKUP(L632,counts!$W$27:$Z$33,4,FALSE)</f>
        <v>50</v>
      </c>
      <c r="AQ632">
        <f>VLOOKUP(M632,counts!$W$38:$Z$49,4,FALSE)</f>
        <v>71</v>
      </c>
      <c r="AR632">
        <f>VLOOKUP(N632,counts!$W$53:$Z$54,4,FALSE)</f>
        <v>20</v>
      </c>
      <c r="AS632">
        <f>VLOOKUP(O632,counts!$W$58:$Z$62,4,FALSE)</f>
        <v>61</v>
      </c>
      <c r="AT632">
        <f>VLOOKUP(P632,counts!$W$66:$Z$69,4,FALSE)</f>
        <v>70</v>
      </c>
      <c r="AU632">
        <f>VLOOKUP(Q632,counts!$W$73:$Z$75,4,FALSE)</f>
        <v>50</v>
      </c>
      <c r="AV632">
        <f>VLOOKUP(R632,counts!$W$79:$Z$81,4,FALSE)</f>
        <v>59</v>
      </c>
      <c r="AW632">
        <f t="shared" si="406"/>
        <v>482</v>
      </c>
      <c r="AX632">
        <f t="shared" si="407"/>
        <v>1</v>
      </c>
      <c r="AY632">
        <f t="shared" si="408"/>
        <v>3</v>
      </c>
      <c r="AZ632" t="str">
        <f t="shared" si="409"/>
        <v>Train</v>
      </c>
      <c r="BA632" t="str">
        <f t="shared" si="410"/>
        <v>0-17</v>
      </c>
      <c r="BB632" t="str">
        <f t="shared" si="411"/>
        <v>Blank</v>
      </c>
      <c r="BC632" t="str">
        <f t="shared" si="412"/>
        <v>21-30</v>
      </c>
      <c r="BD632" t="str">
        <f t="shared" si="413"/>
        <v>OH</v>
      </c>
      <c r="BE632" t="str">
        <f t="shared" si="414"/>
        <v>male</v>
      </c>
      <c r="BF632">
        <f t="shared" si="415"/>
        <v>1</v>
      </c>
      <c r="BG632">
        <f t="shared" si="416"/>
        <v>1</v>
      </c>
      <c r="BH632" t="str">
        <f t="shared" si="417"/>
        <v>S, blank</v>
      </c>
      <c r="BI632">
        <f t="shared" si="418"/>
        <v>2</v>
      </c>
      <c r="BK632">
        <f t="shared" si="419"/>
        <v>-2.8350141766673408E-2</v>
      </c>
      <c r="BL632">
        <f t="shared" si="426"/>
        <v>-0.2148129459049134</v>
      </c>
      <c r="BM632">
        <f t="shared" si="427"/>
        <v>0</v>
      </c>
      <c r="BN632">
        <f t="shared" si="428"/>
        <v>0.58848265759808793</v>
      </c>
      <c r="BO632">
        <f t="shared" si="429"/>
        <v>-1.1543150029727813</v>
      </c>
      <c r="BP632">
        <f t="shared" si="430"/>
        <v>0.21104029039891525</v>
      </c>
      <c r="BQ632">
        <f t="shared" si="431"/>
        <v>0.44377010170938269</v>
      </c>
      <c r="BR632">
        <f t="shared" si="432"/>
        <v>-0.13196937436222192</v>
      </c>
      <c r="BS632">
        <f t="shared" si="433"/>
        <v>0.1296081776499752</v>
      </c>
      <c r="BT632">
        <f t="shared" si="420"/>
        <v>-0.52064632557427459</v>
      </c>
      <c r="BV632">
        <f t="shared" si="421"/>
        <v>-0.6771925632245035</v>
      </c>
      <c r="BW632">
        <f t="shared" si="422"/>
        <v>0.50804128591260178</v>
      </c>
      <c r="BX632">
        <f t="shared" si="423"/>
        <v>0.3368881811515903</v>
      </c>
      <c r="BY632">
        <f t="shared" si="424"/>
        <v>0.3368881811515903</v>
      </c>
      <c r="BZ632">
        <f t="shared" si="425"/>
        <v>-1.0880042103616279</v>
      </c>
    </row>
    <row r="633" spans="1:78" x14ac:dyDescent="0.3">
      <c r="A633" t="s">
        <v>2820</v>
      </c>
      <c r="B633" t="s">
        <v>2838</v>
      </c>
      <c r="C633" t="s">
        <v>2849</v>
      </c>
      <c r="D633" t="s">
        <v>2834</v>
      </c>
      <c r="E633" t="s">
        <v>15</v>
      </c>
      <c r="F633">
        <v>0</v>
      </c>
      <c r="G633">
        <v>2</v>
      </c>
      <c r="H633" t="s">
        <v>2843</v>
      </c>
      <c r="I633">
        <v>2</v>
      </c>
      <c r="J633">
        <v>-11.613432440426715</v>
      </c>
      <c r="K633">
        <v>-42.171718189759716</v>
      </c>
      <c r="L633">
        <v>40.172297072540438</v>
      </c>
      <c r="M633">
        <v>82.755538165800246</v>
      </c>
      <c r="N633">
        <v>151.41878811967541</v>
      </c>
      <c r="O633">
        <v>-14.754319664473872</v>
      </c>
      <c r="P633">
        <v>75.609641767585757</v>
      </c>
      <c r="Q633">
        <v>-22.422560732600829</v>
      </c>
      <c r="R633">
        <v>25.957134405206311</v>
      </c>
      <c r="S633">
        <v>1</v>
      </c>
      <c r="T633">
        <v>3</v>
      </c>
      <c r="U633" t="s">
        <v>2818</v>
      </c>
      <c r="W633">
        <f t="shared" si="391"/>
        <v>-8.5268679762827468E-2</v>
      </c>
      <c r="X633">
        <f t="shared" si="392"/>
        <v>-0.21927540312111751</v>
      </c>
      <c r="Y633">
        <f t="shared" si="393"/>
        <v>-0.13299344140000791</v>
      </c>
      <c r="Z633">
        <f t="shared" si="394"/>
        <v>0.60200915038013103</v>
      </c>
      <c r="AA633">
        <f t="shared" si="395"/>
        <v>1.6593819257225275</v>
      </c>
      <c r="AB633">
        <f t="shared" si="396"/>
        <v>-6.7444200102322438E-2</v>
      </c>
      <c r="AC633">
        <f t="shared" si="397"/>
        <v>0.5235349510734969</v>
      </c>
      <c r="AD633">
        <f t="shared" si="398"/>
        <v>-0.14484805481342802</v>
      </c>
      <c r="AE633">
        <f t="shared" si="399"/>
        <v>0.184715495640593</v>
      </c>
      <c r="AF633">
        <f t="shared" si="400"/>
        <v>-0.5239687488631376</v>
      </c>
      <c r="AH633">
        <f t="shared" si="401"/>
        <v>1.7958429947539076</v>
      </c>
      <c r="AI633">
        <f t="shared" si="402"/>
        <v>6.0245512468603746</v>
      </c>
      <c r="AJ633">
        <f t="shared" si="403"/>
        <v>0.85764215181048753</v>
      </c>
      <c r="AK633">
        <f t="shared" si="404"/>
        <v>0.85764215181048753</v>
      </c>
      <c r="AL633">
        <f t="shared" si="405"/>
        <v>-0.15356833897504238</v>
      </c>
      <c r="AN633">
        <f>VLOOKUP(J633,counts!$W$8:$Z$13,4,FALSE)</f>
        <v>52</v>
      </c>
      <c r="AO633">
        <f>VLOOKUP(K633,counts!$W$17:$Z$23,4,FALSE)</f>
        <v>48</v>
      </c>
      <c r="AP633">
        <f>VLOOKUP(L633,counts!$W$27:$Z$33,4,FALSE)</f>
        <v>50</v>
      </c>
      <c r="AQ633">
        <f>VLOOKUP(M633,counts!$W$38:$Z$49,4,FALSE)</f>
        <v>71</v>
      </c>
      <c r="AR633">
        <f>VLOOKUP(N633,counts!$W$53:$Z$54,4,FALSE)</f>
        <v>102</v>
      </c>
      <c r="AS633">
        <f>VLOOKUP(O633,counts!$W$58:$Z$62,4,FALSE)</f>
        <v>52</v>
      </c>
      <c r="AT633">
        <f>VLOOKUP(P633,counts!$W$66:$Z$69,4,FALSE)</f>
        <v>69</v>
      </c>
      <c r="AU633">
        <f>VLOOKUP(Q633,counts!$W$73:$Z$75,4,FALSE)</f>
        <v>50</v>
      </c>
      <c r="AV633">
        <f>VLOOKUP(R633,counts!$W$79:$Z$81,4,FALSE)</f>
        <v>59</v>
      </c>
      <c r="AW633">
        <f t="shared" si="406"/>
        <v>553</v>
      </c>
      <c r="AX633">
        <f t="shared" si="407"/>
        <v>1</v>
      </c>
      <c r="AY633">
        <f t="shared" si="408"/>
        <v>3</v>
      </c>
      <c r="AZ633" t="str">
        <f t="shared" si="409"/>
        <v>Train</v>
      </c>
      <c r="BA633" t="str">
        <f t="shared" si="410"/>
        <v>18-30</v>
      </c>
      <c r="BB633" t="str">
        <f t="shared" si="411"/>
        <v>Blank</v>
      </c>
      <c r="BC633" t="str">
        <f t="shared" si="412"/>
        <v>21-30</v>
      </c>
      <c r="BD633" t="str">
        <f t="shared" si="413"/>
        <v>OH</v>
      </c>
      <c r="BE633" t="str">
        <f t="shared" si="414"/>
        <v>female</v>
      </c>
      <c r="BF633">
        <f t="shared" si="415"/>
        <v>0</v>
      </c>
      <c r="BG633">
        <f t="shared" si="416"/>
        <v>2</v>
      </c>
      <c r="BH633" t="str">
        <f t="shared" si="417"/>
        <v>S, blank</v>
      </c>
      <c r="BI633">
        <f t="shared" si="418"/>
        <v>2</v>
      </c>
      <c r="BK633">
        <f t="shared" si="419"/>
        <v>-8.7462856143731463E-2</v>
      </c>
      <c r="BL633">
        <f t="shared" si="426"/>
        <v>-0.2148129459049134</v>
      </c>
      <c r="BM633">
        <f t="shared" si="427"/>
        <v>0</v>
      </c>
      <c r="BN633">
        <f t="shared" si="428"/>
        <v>0.58848265759808793</v>
      </c>
      <c r="BO633">
        <f t="shared" si="429"/>
        <v>1.608400077660413</v>
      </c>
      <c r="BP633">
        <f t="shared" si="430"/>
        <v>-6.3943938845999151E-2</v>
      </c>
      <c r="BQ633">
        <f t="shared" si="431"/>
        <v>0.42276994263555601</v>
      </c>
      <c r="BR633">
        <f t="shared" si="432"/>
        <v>-0.13196937436222192</v>
      </c>
      <c r="BS633">
        <f t="shared" si="433"/>
        <v>0.1296081776499752</v>
      </c>
      <c r="BT633">
        <f t="shared" si="420"/>
        <v>-0.52064632557427459</v>
      </c>
      <c r="BV633">
        <f t="shared" si="421"/>
        <v>1.7304254147128917</v>
      </c>
      <c r="BW633">
        <f t="shared" si="422"/>
        <v>5.6430540360799064</v>
      </c>
      <c r="BX633">
        <f t="shared" si="423"/>
        <v>0.84946682737054713</v>
      </c>
      <c r="BY633">
        <f t="shared" si="424"/>
        <v>0.84946682737054713</v>
      </c>
      <c r="BZ633">
        <f t="shared" si="425"/>
        <v>-0.16314638822584024</v>
      </c>
    </row>
    <row r="634" spans="1:78" x14ac:dyDescent="0.3">
      <c r="A634" t="s">
        <v>2821</v>
      </c>
      <c r="B634" t="s">
        <v>2838</v>
      </c>
      <c r="C634" t="s">
        <v>2849</v>
      </c>
      <c r="D634" t="s">
        <v>2838</v>
      </c>
      <c r="E634" t="s">
        <v>15</v>
      </c>
      <c r="F634">
        <v>1</v>
      </c>
      <c r="G634">
        <v>2</v>
      </c>
      <c r="H634" t="s">
        <v>2843</v>
      </c>
      <c r="I634">
        <v>2</v>
      </c>
      <c r="J634">
        <v>-3.7643689058441341</v>
      </c>
      <c r="K634">
        <v>-42.171718189759716</v>
      </c>
      <c r="L634">
        <v>40.172297072540438</v>
      </c>
      <c r="M634">
        <v>-33.757758935166962</v>
      </c>
      <c r="N634">
        <v>151.41878811967541</v>
      </c>
      <c r="O634">
        <v>48.695090775187893</v>
      </c>
      <c r="P634">
        <v>75.609641767585757</v>
      </c>
      <c r="Q634">
        <v>-22.422560732600829</v>
      </c>
      <c r="R634">
        <v>25.957134405206311</v>
      </c>
      <c r="S634">
        <v>1</v>
      </c>
      <c r="T634">
        <v>3</v>
      </c>
      <c r="U634" t="s">
        <v>2818</v>
      </c>
      <c r="W634">
        <f t="shared" si="391"/>
        <v>-2.7638923151110589E-2</v>
      </c>
      <c r="X634">
        <f t="shared" si="392"/>
        <v>-0.21927540312111751</v>
      </c>
      <c r="Y634">
        <f t="shared" si="393"/>
        <v>-0.13299344140000791</v>
      </c>
      <c r="Z634">
        <f t="shared" si="394"/>
        <v>-0.24557244416175711</v>
      </c>
      <c r="AA634">
        <f t="shared" si="395"/>
        <v>1.6593819257225275</v>
      </c>
      <c r="AB634">
        <f t="shared" si="396"/>
        <v>0.222592537028351</v>
      </c>
      <c r="AC634">
        <f t="shared" si="397"/>
        <v>0.5235349510734969</v>
      </c>
      <c r="AD634">
        <f t="shared" si="398"/>
        <v>-0.14484805481342802</v>
      </c>
      <c r="AE634">
        <f t="shared" si="399"/>
        <v>0.184715495640593</v>
      </c>
      <c r="AF634">
        <f t="shared" si="400"/>
        <v>-0.5239687488631376</v>
      </c>
      <c r="AH634">
        <f t="shared" si="401"/>
        <v>1.2959278939544099</v>
      </c>
      <c r="AI634">
        <f t="shared" si="402"/>
        <v>3.6543852834498813</v>
      </c>
      <c r="AJ634">
        <f t="shared" si="403"/>
        <v>0.78514885659427203</v>
      </c>
      <c r="AK634">
        <f t="shared" si="404"/>
        <v>0.78514885659427203</v>
      </c>
      <c r="AL634">
        <f t="shared" si="405"/>
        <v>-0.24188195294176909</v>
      </c>
      <c r="AN634">
        <f>VLOOKUP(J634,counts!$W$8:$Z$13,4,FALSE)</f>
        <v>53</v>
      </c>
      <c r="AO634">
        <f>VLOOKUP(K634,counts!$W$17:$Z$23,4,FALSE)</f>
        <v>48</v>
      </c>
      <c r="AP634">
        <f>VLOOKUP(L634,counts!$W$27:$Z$33,4,FALSE)</f>
        <v>50</v>
      </c>
      <c r="AQ634">
        <f>VLOOKUP(M634,counts!$W$38:$Z$49,4,FALSE)</f>
        <v>47</v>
      </c>
      <c r="AR634">
        <f>VLOOKUP(N634,counts!$W$53:$Z$54,4,FALSE)</f>
        <v>102</v>
      </c>
      <c r="AS634">
        <f>VLOOKUP(O634,counts!$W$58:$Z$62,4,FALSE)</f>
        <v>61</v>
      </c>
      <c r="AT634">
        <f>VLOOKUP(P634,counts!$W$66:$Z$69,4,FALSE)</f>
        <v>69</v>
      </c>
      <c r="AU634">
        <f>VLOOKUP(Q634,counts!$W$73:$Z$75,4,FALSE)</f>
        <v>50</v>
      </c>
      <c r="AV634">
        <f>VLOOKUP(R634,counts!$W$79:$Z$81,4,FALSE)</f>
        <v>59</v>
      </c>
      <c r="AW634">
        <f t="shared" si="406"/>
        <v>539</v>
      </c>
      <c r="AX634">
        <f t="shared" si="407"/>
        <v>1</v>
      </c>
      <c r="AY634">
        <f t="shared" si="408"/>
        <v>3</v>
      </c>
      <c r="AZ634" t="str">
        <f t="shared" si="409"/>
        <v>Train</v>
      </c>
      <c r="BA634" t="str">
        <f t="shared" si="410"/>
        <v>0-17</v>
      </c>
      <c r="BB634" t="str">
        <f t="shared" si="411"/>
        <v>Blank</v>
      </c>
      <c r="BC634" t="str">
        <f t="shared" si="412"/>
        <v>21-30</v>
      </c>
      <c r="BD634" t="str">
        <f t="shared" si="413"/>
        <v>Blank</v>
      </c>
      <c r="BE634" t="str">
        <f t="shared" si="414"/>
        <v>female</v>
      </c>
      <c r="BF634">
        <f t="shared" si="415"/>
        <v>1</v>
      </c>
      <c r="BG634">
        <f t="shared" si="416"/>
        <v>2</v>
      </c>
      <c r="BH634" t="str">
        <f t="shared" si="417"/>
        <v>S, blank</v>
      </c>
      <c r="BI634">
        <f t="shared" si="418"/>
        <v>2</v>
      </c>
      <c r="BK634">
        <f t="shared" si="419"/>
        <v>-2.8350141766673408E-2</v>
      </c>
      <c r="BL634">
        <f t="shared" si="426"/>
        <v>-0.2148129459049134</v>
      </c>
      <c r="BM634">
        <f t="shared" si="427"/>
        <v>0</v>
      </c>
      <c r="BN634">
        <f t="shared" si="428"/>
        <v>-0.24005469764357676</v>
      </c>
      <c r="BO634">
        <f t="shared" si="429"/>
        <v>1.608400077660413</v>
      </c>
      <c r="BP634">
        <f t="shared" si="430"/>
        <v>0.21104029039891525</v>
      </c>
      <c r="BQ634">
        <f t="shared" si="431"/>
        <v>0.42276994263555601</v>
      </c>
      <c r="BR634">
        <f t="shared" si="432"/>
        <v>-0.13196937436222192</v>
      </c>
      <c r="BS634">
        <f t="shared" si="433"/>
        <v>0.1296081776499752</v>
      </c>
      <c r="BT634">
        <f t="shared" si="420"/>
        <v>-0.52064632557427459</v>
      </c>
      <c r="BV634">
        <f t="shared" si="421"/>
        <v>1.2359850030931994</v>
      </c>
      <c r="BW634">
        <f t="shared" si="422"/>
        <v>3.441767002742286</v>
      </c>
      <c r="BX634">
        <f t="shared" si="423"/>
        <v>0.77486437280870124</v>
      </c>
      <c r="BY634">
        <f t="shared" si="424"/>
        <v>0.77486437280870124</v>
      </c>
      <c r="BZ634">
        <f t="shared" si="425"/>
        <v>-0.25506726777105393</v>
      </c>
    </row>
    <row r="635" spans="1:78" x14ac:dyDescent="0.3">
      <c r="A635" t="s">
        <v>2821</v>
      </c>
      <c r="B635" t="s">
        <v>2838</v>
      </c>
      <c r="C635" t="s">
        <v>2850</v>
      </c>
      <c r="D635" t="s">
        <v>2838</v>
      </c>
      <c r="E635" t="s">
        <v>20</v>
      </c>
      <c r="F635">
        <v>0</v>
      </c>
      <c r="G635">
        <v>0</v>
      </c>
      <c r="H635" t="s">
        <v>2843</v>
      </c>
      <c r="I635">
        <v>2</v>
      </c>
      <c r="J635">
        <v>-3.7643689058441341</v>
      </c>
      <c r="K635">
        <v>-42.171718189759716</v>
      </c>
      <c r="L635">
        <v>-9.6115457513775127</v>
      </c>
      <c r="M635">
        <v>-33.757758935166962</v>
      </c>
      <c r="N635">
        <v>-108.67008854708662</v>
      </c>
      <c r="O635">
        <v>-14.754319664473872</v>
      </c>
      <c r="P635">
        <v>-22.013681658285037</v>
      </c>
      <c r="Q635">
        <v>-22.422560732600829</v>
      </c>
      <c r="R635">
        <v>25.957134405206311</v>
      </c>
      <c r="S635">
        <v>0</v>
      </c>
      <c r="T635">
        <v>3</v>
      </c>
      <c r="U635" t="s">
        <v>2818</v>
      </c>
      <c r="W635">
        <f t="shared" si="391"/>
        <v>-2.7638923151110589E-2</v>
      </c>
      <c r="X635">
        <f t="shared" si="392"/>
        <v>-0.21927540312111751</v>
      </c>
      <c r="Y635">
        <f t="shared" si="393"/>
        <v>3.1819752411496448E-2</v>
      </c>
      <c r="Z635">
        <f t="shared" si="394"/>
        <v>-0.24557244416175711</v>
      </c>
      <c r="AA635">
        <f t="shared" si="395"/>
        <v>-1.1909036060913412</v>
      </c>
      <c r="AB635">
        <f t="shared" si="396"/>
        <v>-6.7444200102322438E-2</v>
      </c>
      <c r="AC635">
        <f t="shared" si="397"/>
        <v>-0.15242674717787899</v>
      </c>
      <c r="AD635">
        <f t="shared" si="398"/>
        <v>-0.14484805481342802</v>
      </c>
      <c r="AE635">
        <f t="shared" si="399"/>
        <v>0.184715495640593</v>
      </c>
      <c r="AF635">
        <f t="shared" si="400"/>
        <v>-0.5239687488631376</v>
      </c>
      <c r="AH635">
        <f t="shared" si="401"/>
        <v>-2.3555428794300037</v>
      </c>
      <c r="AI635">
        <f t="shared" si="402"/>
        <v>9.4842004782770259E-2</v>
      </c>
      <c r="AJ635">
        <f t="shared" si="403"/>
        <v>8.6626202108118833E-2</v>
      </c>
      <c r="AK635">
        <f t="shared" si="404"/>
        <v>0.91337379789188122</v>
      </c>
      <c r="AL635">
        <f t="shared" si="405"/>
        <v>-9.0610064988351807E-2</v>
      </c>
      <c r="AN635">
        <f>VLOOKUP(J635,counts!$W$8:$Z$13,4,FALSE)</f>
        <v>53</v>
      </c>
      <c r="AO635">
        <f>VLOOKUP(K635,counts!$W$17:$Z$23,4,FALSE)</f>
        <v>48</v>
      </c>
      <c r="AP635">
        <f>VLOOKUP(L635,counts!$W$27:$Z$33,4,FALSE)</f>
        <v>55</v>
      </c>
      <c r="AQ635">
        <f>VLOOKUP(M635,counts!$W$38:$Z$49,4,FALSE)</f>
        <v>47</v>
      </c>
      <c r="AR635">
        <f>VLOOKUP(N635,counts!$W$53:$Z$54,4,FALSE)</f>
        <v>20</v>
      </c>
      <c r="AS635">
        <f>VLOOKUP(O635,counts!$W$58:$Z$62,4,FALSE)</f>
        <v>52</v>
      </c>
      <c r="AT635">
        <f>VLOOKUP(P635,counts!$W$66:$Z$69,4,FALSE)</f>
        <v>50</v>
      </c>
      <c r="AU635">
        <f>VLOOKUP(Q635,counts!$W$73:$Z$75,4,FALSE)</f>
        <v>50</v>
      </c>
      <c r="AV635">
        <f>VLOOKUP(R635,counts!$W$79:$Z$81,4,FALSE)</f>
        <v>59</v>
      </c>
      <c r="AW635">
        <f t="shared" si="406"/>
        <v>434</v>
      </c>
      <c r="AX635">
        <f t="shared" si="407"/>
        <v>0</v>
      </c>
      <c r="AY635">
        <f t="shared" si="408"/>
        <v>3</v>
      </c>
      <c r="AZ635" t="str">
        <f t="shared" si="409"/>
        <v>Train</v>
      </c>
      <c r="BA635" t="str">
        <f t="shared" si="410"/>
        <v>0-17</v>
      </c>
      <c r="BB635" t="str">
        <f t="shared" si="411"/>
        <v>Blank</v>
      </c>
      <c r="BC635" t="str">
        <f t="shared" si="412"/>
        <v>11-20</v>
      </c>
      <c r="BD635" t="str">
        <f t="shared" si="413"/>
        <v>Blank</v>
      </c>
      <c r="BE635" t="str">
        <f t="shared" si="414"/>
        <v>male</v>
      </c>
      <c r="BF635">
        <f t="shared" si="415"/>
        <v>0</v>
      </c>
      <c r="BG635">
        <f t="shared" si="416"/>
        <v>0</v>
      </c>
      <c r="BH635" t="str">
        <f t="shared" si="417"/>
        <v>S, blank</v>
      </c>
      <c r="BI635">
        <f t="shared" si="418"/>
        <v>2</v>
      </c>
      <c r="BK635">
        <f t="shared" si="419"/>
        <v>-2.8350141766673408E-2</v>
      </c>
      <c r="BL635">
        <f t="shared" si="426"/>
        <v>-0.2148129459049134</v>
      </c>
      <c r="BM635">
        <f t="shared" si="427"/>
        <v>0</v>
      </c>
      <c r="BN635">
        <f t="shared" si="428"/>
        <v>-0.24005469764357676</v>
      </c>
      <c r="BO635">
        <f t="shared" si="429"/>
        <v>-1.1543150029727813</v>
      </c>
      <c r="BP635">
        <f t="shared" si="430"/>
        <v>-6.3943938845999151E-2</v>
      </c>
      <c r="BQ635">
        <f t="shared" si="431"/>
        <v>-0.12308910231949276</v>
      </c>
      <c r="BR635">
        <f t="shared" si="432"/>
        <v>-0.13196937436222192</v>
      </c>
      <c r="BS635">
        <f t="shared" si="433"/>
        <v>0.1296081776499752</v>
      </c>
      <c r="BT635">
        <f t="shared" si="420"/>
        <v>-0.52064632557427459</v>
      </c>
      <c r="BV635">
        <f t="shared" si="421"/>
        <v>-2.3475733517399582</v>
      </c>
      <c r="BW635">
        <f t="shared" si="422"/>
        <v>9.5600870650833683E-2</v>
      </c>
      <c r="BX635">
        <f t="shared" si="423"/>
        <v>8.7258848739361336E-2</v>
      </c>
      <c r="BY635">
        <f t="shared" si="424"/>
        <v>0.91274115126063871</v>
      </c>
      <c r="BZ635">
        <f t="shared" si="425"/>
        <v>-9.1302953085946034E-2</v>
      </c>
    </row>
    <row r="636" spans="1:78" x14ac:dyDescent="0.3">
      <c r="A636" t="s">
        <v>2820</v>
      </c>
      <c r="B636" t="s">
        <v>2838</v>
      </c>
      <c r="C636" t="s">
        <v>2825</v>
      </c>
      <c r="D636" t="s">
        <v>2832</v>
      </c>
      <c r="E636" t="s">
        <v>20</v>
      </c>
      <c r="F636">
        <v>0</v>
      </c>
      <c r="G636">
        <v>0</v>
      </c>
      <c r="H636" t="s">
        <v>2843</v>
      </c>
      <c r="I636">
        <v>3</v>
      </c>
      <c r="J636">
        <v>-11.613432440426715</v>
      </c>
      <c r="K636">
        <v>-42.171718189759716</v>
      </c>
      <c r="L636">
        <v>-82.840254641099079</v>
      </c>
      <c r="M636">
        <v>45.286193221659182</v>
      </c>
      <c r="N636">
        <v>-108.67008854708662</v>
      </c>
      <c r="O636">
        <v>-14.754319664473872</v>
      </c>
      <c r="P636">
        <v>-22.013681658285037</v>
      </c>
      <c r="Q636">
        <v>-22.422560732600829</v>
      </c>
      <c r="R636">
        <v>-67.960368165567971</v>
      </c>
      <c r="S636">
        <v>1</v>
      </c>
      <c r="T636">
        <v>3</v>
      </c>
      <c r="U636" t="s">
        <v>2818</v>
      </c>
      <c r="W636">
        <f t="shared" si="391"/>
        <v>-8.5268679762827468E-2</v>
      </c>
      <c r="X636">
        <f t="shared" si="392"/>
        <v>-0.21927540312111751</v>
      </c>
      <c r="Y636">
        <f t="shared" si="393"/>
        <v>0.27424895647063957</v>
      </c>
      <c r="Z636">
        <f t="shared" si="394"/>
        <v>0.32943659493459909</v>
      </c>
      <c r="AA636">
        <f t="shared" si="395"/>
        <v>-1.1909036060913412</v>
      </c>
      <c r="AB636">
        <f t="shared" si="396"/>
        <v>-6.7444200102322438E-2</v>
      </c>
      <c r="AC636">
        <f t="shared" si="397"/>
        <v>-0.15242674717787899</v>
      </c>
      <c r="AD636">
        <f t="shared" si="398"/>
        <v>-0.14484805481342802</v>
      </c>
      <c r="AE636">
        <f t="shared" si="399"/>
        <v>-0.48361783291079313</v>
      </c>
      <c r="AF636">
        <f t="shared" si="400"/>
        <v>-0.5239687488631376</v>
      </c>
      <c r="AH636">
        <f t="shared" si="401"/>
        <v>-2.2640677214376077</v>
      </c>
      <c r="AI636">
        <f t="shared" si="402"/>
        <v>0.10392687819174737</v>
      </c>
      <c r="AJ636">
        <f t="shared" si="403"/>
        <v>9.4142900444621411E-2</v>
      </c>
      <c r="AK636">
        <f t="shared" si="404"/>
        <v>9.4142900444621411E-2</v>
      </c>
      <c r="AL636">
        <f t="shared" si="405"/>
        <v>-2.3629414335770065</v>
      </c>
      <c r="AN636">
        <f>VLOOKUP(J636,counts!$W$8:$Z$13,4,FALSE)</f>
        <v>52</v>
      </c>
      <c r="AO636">
        <f>VLOOKUP(K636,counts!$W$17:$Z$23,4,FALSE)</f>
        <v>48</v>
      </c>
      <c r="AP636">
        <f>VLOOKUP(L636,counts!$W$27:$Z$33,4,FALSE)</f>
        <v>62</v>
      </c>
      <c r="AQ636">
        <f>VLOOKUP(M636,counts!$W$38:$Z$49,4,FALSE)</f>
        <v>64</v>
      </c>
      <c r="AR636">
        <f>VLOOKUP(N636,counts!$W$53:$Z$54,4,FALSE)</f>
        <v>20</v>
      </c>
      <c r="AS636">
        <f>VLOOKUP(O636,counts!$W$58:$Z$62,4,FALSE)</f>
        <v>52</v>
      </c>
      <c r="AT636">
        <f>VLOOKUP(P636,counts!$W$66:$Z$69,4,FALSE)</f>
        <v>50</v>
      </c>
      <c r="AU636">
        <f>VLOOKUP(Q636,counts!$W$73:$Z$75,4,FALSE)</f>
        <v>50</v>
      </c>
      <c r="AV636">
        <f>VLOOKUP(R636,counts!$W$79:$Z$81,4,FALSE)</f>
        <v>40</v>
      </c>
      <c r="AW636">
        <f t="shared" si="406"/>
        <v>438</v>
      </c>
      <c r="AX636">
        <f t="shared" si="407"/>
        <v>1</v>
      </c>
      <c r="AY636">
        <f t="shared" si="408"/>
        <v>3</v>
      </c>
      <c r="AZ636" t="str">
        <f t="shared" si="409"/>
        <v>Train</v>
      </c>
      <c r="BA636" t="str">
        <f t="shared" si="410"/>
        <v>18-30</v>
      </c>
      <c r="BB636" t="str">
        <f t="shared" si="411"/>
        <v>Blank</v>
      </c>
      <c r="BC636" t="str">
        <f t="shared" si="412"/>
        <v>0-10</v>
      </c>
      <c r="BD636" t="str">
        <f t="shared" si="413"/>
        <v>NJ</v>
      </c>
      <c r="BE636" t="str">
        <f t="shared" si="414"/>
        <v>male</v>
      </c>
      <c r="BF636">
        <f t="shared" si="415"/>
        <v>0</v>
      </c>
      <c r="BG636">
        <f t="shared" si="416"/>
        <v>0</v>
      </c>
      <c r="BH636" t="str">
        <f t="shared" si="417"/>
        <v>S, blank</v>
      </c>
      <c r="BI636">
        <f t="shared" si="418"/>
        <v>3</v>
      </c>
      <c r="BK636">
        <f t="shared" si="419"/>
        <v>-8.7462856143731463E-2</v>
      </c>
      <c r="BL636">
        <f t="shared" si="426"/>
        <v>-0.2148129459049134</v>
      </c>
      <c r="BM636">
        <f t="shared" si="427"/>
        <v>0</v>
      </c>
      <c r="BN636">
        <f t="shared" si="428"/>
        <v>0.322034511891991</v>
      </c>
      <c r="BO636">
        <f t="shared" si="429"/>
        <v>-1.1543150029727813</v>
      </c>
      <c r="BP636">
        <f t="shared" si="430"/>
        <v>-6.3943938845999151E-2</v>
      </c>
      <c r="BQ636">
        <f t="shared" si="431"/>
        <v>-0.12308910231949276</v>
      </c>
      <c r="BR636">
        <f t="shared" si="432"/>
        <v>-0.13196937436222192</v>
      </c>
      <c r="BS636">
        <f t="shared" si="433"/>
        <v>-0.33933712916299258</v>
      </c>
      <c r="BT636">
        <f t="shared" si="420"/>
        <v>-0.52064632557427459</v>
      </c>
      <c r="BV636">
        <f t="shared" si="421"/>
        <v>-2.3135421633944162</v>
      </c>
      <c r="BW636">
        <f t="shared" si="422"/>
        <v>9.8910273964855355E-2</v>
      </c>
      <c r="BX636">
        <f t="shared" si="423"/>
        <v>9.0007597806860296E-2</v>
      </c>
      <c r="BY636">
        <f t="shared" si="424"/>
        <v>9.0007597806860296E-2</v>
      </c>
      <c r="BZ636">
        <f t="shared" si="425"/>
        <v>-2.4078611921388204</v>
      </c>
    </row>
    <row r="637" spans="1:78" x14ac:dyDescent="0.3">
      <c r="A637" t="s">
        <v>2810</v>
      </c>
      <c r="B637" t="s">
        <v>2838</v>
      </c>
      <c r="C637" t="s">
        <v>2825</v>
      </c>
      <c r="D637" t="s">
        <v>2831</v>
      </c>
      <c r="E637" t="s">
        <v>15</v>
      </c>
      <c r="F637">
        <v>1</v>
      </c>
      <c r="G637">
        <v>0</v>
      </c>
      <c r="H637" t="s">
        <v>2843</v>
      </c>
      <c r="I637">
        <v>3</v>
      </c>
      <c r="J637">
        <v>32.769878926258563</v>
      </c>
      <c r="K637">
        <v>-42.171718189759716</v>
      </c>
      <c r="L637">
        <v>-82.840254641099079</v>
      </c>
      <c r="M637">
        <v>-96.420408757005262</v>
      </c>
      <c r="N637">
        <v>151.41878811967541</v>
      </c>
      <c r="O637">
        <v>48.695090775187893</v>
      </c>
      <c r="P637">
        <v>-22.013681658285037</v>
      </c>
      <c r="Q637">
        <v>-22.422560732600829</v>
      </c>
      <c r="R637">
        <v>-67.960368165567971</v>
      </c>
      <c r="S637">
        <v>0</v>
      </c>
      <c r="T637">
        <v>3</v>
      </c>
      <c r="U637" t="s">
        <v>2818</v>
      </c>
      <c r="W637">
        <f t="shared" si="391"/>
        <v>0.24060451777399761</v>
      </c>
      <c r="X637">
        <f t="shared" si="392"/>
        <v>-0.21927540312111751</v>
      </c>
      <c r="Y637">
        <f t="shared" si="393"/>
        <v>0.27424895647063957</v>
      </c>
      <c r="Z637">
        <f t="shared" si="394"/>
        <v>-0.70141491000656564</v>
      </c>
      <c r="AA637">
        <f t="shared" si="395"/>
        <v>1.6593819257225275</v>
      </c>
      <c r="AB637">
        <f t="shared" si="396"/>
        <v>0.222592537028351</v>
      </c>
      <c r="AC637">
        <f t="shared" si="397"/>
        <v>-0.15242674717787899</v>
      </c>
      <c r="AD637">
        <f t="shared" si="398"/>
        <v>-0.14484805481342802</v>
      </c>
      <c r="AE637">
        <f t="shared" si="399"/>
        <v>-0.48361783291079313</v>
      </c>
      <c r="AF637">
        <f t="shared" si="400"/>
        <v>-0.5239687488631376</v>
      </c>
      <c r="AH637">
        <f t="shared" si="401"/>
        <v>0.17127624010259457</v>
      </c>
      <c r="AI637">
        <f t="shared" si="402"/>
        <v>1.1868185506218383</v>
      </c>
      <c r="AJ637">
        <f t="shared" si="403"/>
        <v>0.54271468946719759</v>
      </c>
      <c r="AK637">
        <f t="shared" si="404"/>
        <v>0.45728531053280241</v>
      </c>
      <c r="AL637">
        <f t="shared" si="405"/>
        <v>-0.78244777100155505</v>
      </c>
      <c r="AN637">
        <f>VLOOKUP(J637,counts!$W$8:$Z$13,4,FALSE)</f>
        <v>61</v>
      </c>
      <c r="AO637">
        <f>VLOOKUP(K637,counts!$W$17:$Z$23,4,FALSE)</f>
        <v>48</v>
      </c>
      <c r="AP637">
        <f>VLOOKUP(L637,counts!$W$27:$Z$33,4,FALSE)</f>
        <v>62</v>
      </c>
      <c r="AQ637">
        <f>VLOOKUP(M637,counts!$W$38:$Z$49,4,FALSE)</f>
        <v>34</v>
      </c>
      <c r="AR637">
        <f>VLOOKUP(N637,counts!$W$53:$Z$54,4,FALSE)</f>
        <v>102</v>
      </c>
      <c r="AS637">
        <f>VLOOKUP(O637,counts!$W$58:$Z$62,4,FALSE)</f>
        <v>61</v>
      </c>
      <c r="AT637">
        <f>VLOOKUP(P637,counts!$W$66:$Z$69,4,FALSE)</f>
        <v>50</v>
      </c>
      <c r="AU637">
        <f>VLOOKUP(Q637,counts!$W$73:$Z$75,4,FALSE)</f>
        <v>50</v>
      </c>
      <c r="AV637">
        <f>VLOOKUP(R637,counts!$W$79:$Z$81,4,FALSE)</f>
        <v>40</v>
      </c>
      <c r="AW637">
        <f t="shared" si="406"/>
        <v>508</v>
      </c>
      <c r="AX637">
        <f t="shared" si="407"/>
        <v>0</v>
      </c>
      <c r="AY637">
        <f t="shared" si="408"/>
        <v>3</v>
      </c>
      <c r="AZ637" t="str">
        <f t="shared" si="409"/>
        <v>Train</v>
      </c>
      <c r="BA637" t="str">
        <f t="shared" si="410"/>
        <v>31-40</v>
      </c>
      <c r="BB637" t="str">
        <f t="shared" si="411"/>
        <v>Blank</v>
      </c>
      <c r="BC637" t="str">
        <f t="shared" si="412"/>
        <v>0-10</v>
      </c>
      <c r="BD637" t="str">
        <f t="shared" si="413"/>
        <v>MN</v>
      </c>
      <c r="BE637" t="str">
        <f t="shared" si="414"/>
        <v>female</v>
      </c>
      <c r="BF637">
        <f t="shared" si="415"/>
        <v>1</v>
      </c>
      <c r="BG637">
        <f t="shared" si="416"/>
        <v>0</v>
      </c>
      <c r="BH637" t="str">
        <f t="shared" si="417"/>
        <v>S, blank</v>
      </c>
      <c r="BI637">
        <f t="shared" si="418"/>
        <v>3</v>
      </c>
      <c r="BK637">
        <f t="shared" si="419"/>
        <v>0.24679587375027071</v>
      </c>
      <c r="BL637">
        <f t="shared" si="426"/>
        <v>-0.2148129459049134</v>
      </c>
      <c r="BM637">
        <f t="shared" si="427"/>
        <v>0</v>
      </c>
      <c r="BN637">
        <f t="shared" si="428"/>
        <v>-0.68565487760268884</v>
      </c>
      <c r="BO637">
        <f t="shared" si="429"/>
        <v>1.608400077660413</v>
      </c>
      <c r="BP637">
        <f t="shared" si="430"/>
        <v>0.21104029039891525</v>
      </c>
      <c r="BQ637">
        <f t="shared" si="431"/>
        <v>-0.12308910231949276</v>
      </c>
      <c r="BR637">
        <f t="shared" si="432"/>
        <v>-0.13196937436222192</v>
      </c>
      <c r="BS637">
        <f t="shared" si="433"/>
        <v>-0.33933712916299258</v>
      </c>
      <c r="BT637">
        <f t="shared" si="420"/>
        <v>-0.52064632557427459</v>
      </c>
      <c r="BV637">
        <f t="shared" si="421"/>
        <v>5.0726486883015065E-2</v>
      </c>
      <c r="BW637">
        <f t="shared" si="422"/>
        <v>1.0520351085268345</v>
      </c>
      <c r="BX637">
        <f t="shared" si="423"/>
        <v>0.51267890308275244</v>
      </c>
      <c r="BY637">
        <f t="shared" si="424"/>
        <v>0.48732109691724756</v>
      </c>
      <c r="BZ637">
        <f t="shared" si="425"/>
        <v>-0.71883203658069383</v>
      </c>
    </row>
    <row r="638" spans="1:78" x14ac:dyDescent="0.3">
      <c r="A638" t="s">
        <v>2810</v>
      </c>
      <c r="B638" t="s">
        <v>2838</v>
      </c>
      <c r="C638" t="s">
        <v>2825</v>
      </c>
      <c r="D638" t="s">
        <v>2838</v>
      </c>
      <c r="E638" t="s">
        <v>20</v>
      </c>
      <c r="F638">
        <v>0</v>
      </c>
      <c r="G638">
        <v>0</v>
      </c>
      <c r="H638" t="s">
        <v>2843</v>
      </c>
      <c r="I638">
        <v>3</v>
      </c>
      <c r="J638">
        <v>32.769878926258563</v>
      </c>
      <c r="K638">
        <v>-42.171718189759716</v>
      </c>
      <c r="L638">
        <v>-82.840254641099079</v>
      </c>
      <c r="M638">
        <v>-33.757758935166962</v>
      </c>
      <c r="N638">
        <v>-108.67008854708662</v>
      </c>
      <c r="O638">
        <v>-14.754319664473872</v>
      </c>
      <c r="P638">
        <v>-22.013681658285037</v>
      </c>
      <c r="Q638">
        <v>-22.422560732600829</v>
      </c>
      <c r="R638">
        <v>-67.960368165567971</v>
      </c>
      <c r="S638">
        <v>0</v>
      </c>
      <c r="T638">
        <v>3</v>
      </c>
      <c r="U638" t="s">
        <v>2818</v>
      </c>
      <c r="W638">
        <f t="shared" si="391"/>
        <v>0.24060451777399761</v>
      </c>
      <c r="X638">
        <f t="shared" si="392"/>
        <v>-0.21927540312111751</v>
      </c>
      <c r="Y638">
        <f t="shared" si="393"/>
        <v>0.27424895647063957</v>
      </c>
      <c r="Z638">
        <f t="shared" si="394"/>
        <v>-0.24557244416175711</v>
      </c>
      <c r="AA638">
        <f t="shared" si="395"/>
        <v>-1.1909036060913412</v>
      </c>
      <c r="AB638">
        <f t="shared" si="396"/>
        <v>-6.7444200102322438E-2</v>
      </c>
      <c r="AC638">
        <f t="shared" si="397"/>
        <v>-0.15242674717787899</v>
      </c>
      <c r="AD638">
        <f t="shared" si="398"/>
        <v>-0.14484805481342802</v>
      </c>
      <c r="AE638">
        <f t="shared" si="399"/>
        <v>-0.48361783291079313</v>
      </c>
      <c r="AF638">
        <f t="shared" si="400"/>
        <v>-0.5239687488631376</v>
      </c>
      <c r="AH638">
        <f t="shared" si="401"/>
        <v>-2.513203562997139</v>
      </c>
      <c r="AI638">
        <f t="shared" si="402"/>
        <v>8.1008307892344186E-2</v>
      </c>
      <c r="AJ638">
        <f t="shared" si="403"/>
        <v>7.4937729248618926E-2</v>
      </c>
      <c r="AK638">
        <f t="shared" si="404"/>
        <v>0.92506227075138103</v>
      </c>
      <c r="AL638">
        <f t="shared" si="405"/>
        <v>-7.7894224004360538E-2</v>
      </c>
      <c r="AN638">
        <f>VLOOKUP(J638,counts!$W$8:$Z$13,4,FALSE)</f>
        <v>61</v>
      </c>
      <c r="AO638">
        <f>VLOOKUP(K638,counts!$W$17:$Z$23,4,FALSE)</f>
        <v>48</v>
      </c>
      <c r="AP638">
        <f>VLOOKUP(L638,counts!$W$27:$Z$33,4,FALSE)</f>
        <v>62</v>
      </c>
      <c r="AQ638">
        <f>VLOOKUP(M638,counts!$W$38:$Z$49,4,FALSE)</f>
        <v>47</v>
      </c>
      <c r="AR638">
        <f>VLOOKUP(N638,counts!$W$53:$Z$54,4,FALSE)</f>
        <v>20</v>
      </c>
      <c r="AS638">
        <f>VLOOKUP(O638,counts!$W$58:$Z$62,4,FALSE)</f>
        <v>52</v>
      </c>
      <c r="AT638">
        <f>VLOOKUP(P638,counts!$W$66:$Z$69,4,FALSE)</f>
        <v>50</v>
      </c>
      <c r="AU638">
        <f>VLOOKUP(Q638,counts!$W$73:$Z$75,4,FALSE)</f>
        <v>50</v>
      </c>
      <c r="AV638">
        <f>VLOOKUP(R638,counts!$W$79:$Z$81,4,FALSE)</f>
        <v>40</v>
      </c>
      <c r="AW638">
        <f t="shared" si="406"/>
        <v>430</v>
      </c>
      <c r="AX638">
        <f t="shared" si="407"/>
        <v>0</v>
      </c>
      <c r="AY638">
        <f t="shared" si="408"/>
        <v>3</v>
      </c>
      <c r="AZ638" t="str">
        <f t="shared" si="409"/>
        <v>Train</v>
      </c>
      <c r="BA638" t="str">
        <f t="shared" si="410"/>
        <v>31-40</v>
      </c>
      <c r="BB638" t="str">
        <f t="shared" si="411"/>
        <v>Blank</v>
      </c>
      <c r="BC638" t="str">
        <f t="shared" si="412"/>
        <v>0-10</v>
      </c>
      <c r="BD638" t="str">
        <f t="shared" si="413"/>
        <v>Blank</v>
      </c>
      <c r="BE638" t="str">
        <f t="shared" si="414"/>
        <v>male</v>
      </c>
      <c r="BF638">
        <f t="shared" si="415"/>
        <v>0</v>
      </c>
      <c r="BG638">
        <f t="shared" si="416"/>
        <v>0</v>
      </c>
      <c r="BH638" t="str">
        <f t="shared" si="417"/>
        <v>S, blank</v>
      </c>
      <c r="BI638">
        <f t="shared" si="418"/>
        <v>3</v>
      </c>
      <c r="BK638">
        <f t="shared" si="419"/>
        <v>0.24679587375027071</v>
      </c>
      <c r="BL638">
        <f t="shared" si="426"/>
        <v>-0.2148129459049134</v>
      </c>
      <c r="BM638">
        <f t="shared" si="427"/>
        <v>0</v>
      </c>
      <c r="BN638">
        <f t="shared" si="428"/>
        <v>-0.24005469764357676</v>
      </c>
      <c r="BO638">
        <f t="shared" si="429"/>
        <v>-1.1543150029727813</v>
      </c>
      <c r="BP638">
        <f t="shared" si="430"/>
        <v>-6.3943938845999151E-2</v>
      </c>
      <c r="BQ638">
        <f t="shared" si="431"/>
        <v>-0.12308910231949276</v>
      </c>
      <c r="BR638">
        <f t="shared" si="432"/>
        <v>-0.13196937436222192</v>
      </c>
      <c r="BS638">
        <f t="shared" si="433"/>
        <v>-0.33933712916299258</v>
      </c>
      <c r="BT638">
        <f t="shared" si="420"/>
        <v>-0.52064632557427459</v>
      </c>
      <c r="BV638">
        <f t="shared" si="421"/>
        <v>-2.5413726430359818</v>
      </c>
      <c r="BW638">
        <f t="shared" si="422"/>
        <v>7.875821864026647E-2</v>
      </c>
      <c r="BX638">
        <f t="shared" si="423"/>
        <v>7.3008221193010425E-2</v>
      </c>
      <c r="BY638">
        <f t="shared" si="424"/>
        <v>0.92699177880698957</v>
      </c>
      <c r="BZ638">
        <f t="shared" si="425"/>
        <v>-7.5810582056482417E-2</v>
      </c>
    </row>
    <row r="639" spans="1:78" x14ac:dyDescent="0.3">
      <c r="A639" t="s">
        <v>2820</v>
      </c>
      <c r="B639" t="s">
        <v>2838</v>
      </c>
      <c r="C639" t="s">
        <v>2825</v>
      </c>
      <c r="D639" t="s">
        <v>2833</v>
      </c>
      <c r="E639" t="s">
        <v>20</v>
      </c>
      <c r="F639">
        <v>0</v>
      </c>
      <c r="G639">
        <v>0</v>
      </c>
      <c r="H639" t="s">
        <v>2843</v>
      </c>
      <c r="I639">
        <v>3</v>
      </c>
      <c r="J639">
        <v>-11.613432440426715</v>
      </c>
      <c r="K639">
        <v>-42.171718189759716</v>
      </c>
      <c r="L639">
        <v>-82.840254641099079</v>
      </c>
      <c r="M639">
        <v>57.761363718906857</v>
      </c>
      <c r="N639">
        <v>-108.67008854708662</v>
      </c>
      <c r="O639">
        <v>-14.754319664473872</v>
      </c>
      <c r="P639">
        <v>-22.013681658285037</v>
      </c>
      <c r="Q639">
        <v>-22.422560732600829</v>
      </c>
      <c r="R639">
        <v>-67.960368165567971</v>
      </c>
      <c r="S639">
        <v>0</v>
      </c>
      <c r="T639">
        <v>3</v>
      </c>
      <c r="U639" t="s">
        <v>2818</v>
      </c>
      <c r="W639">
        <f t="shared" si="391"/>
        <v>-8.5268679762827468E-2</v>
      </c>
      <c r="X639">
        <f t="shared" si="392"/>
        <v>-0.21927540312111751</v>
      </c>
      <c r="Y639">
        <f t="shared" si="393"/>
        <v>0.27424895647063957</v>
      </c>
      <c r="Z639">
        <f t="shared" si="394"/>
        <v>0.42018782389584125</v>
      </c>
      <c r="AA639">
        <f t="shared" si="395"/>
        <v>-1.1909036060913412</v>
      </c>
      <c r="AB639">
        <f t="shared" si="396"/>
        <v>-6.7444200102322438E-2</v>
      </c>
      <c r="AC639">
        <f t="shared" si="397"/>
        <v>-0.15242674717787899</v>
      </c>
      <c r="AD639">
        <f t="shared" si="398"/>
        <v>-0.14484805481342802</v>
      </c>
      <c r="AE639">
        <f t="shared" si="399"/>
        <v>-0.48361783291079313</v>
      </c>
      <c r="AF639">
        <f t="shared" si="400"/>
        <v>-0.5239687488631376</v>
      </c>
      <c r="AH639">
        <f t="shared" si="401"/>
        <v>-2.1733164924763657</v>
      </c>
      <c r="AI639">
        <f t="shared" si="402"/>
        <v>0.11379957493657479</v>
      </c>
      <c r="AJ639">
        <f t="shared" si="403"/>
        <v>0.10217239932332987</v>
      </c>
      <c r="AK639">
        <f t="shared" si="404"/>
        <v>0.89782760067667011</v>
      </c>
      <c r="AL639">
        <f t="shared" si="405"/>
        <v>-0.10777721053982883</v>
      </c>
      <c r="AN639">
        <f>VLOOKUP(J639,counts!$W$8:$Z$13,4,FALSE)</f>
        <v>52</v>
      </c>
      <c r="AO639">
        <f>VLOOKUP(K639,counts!$W$17:$Z$23,4,FALSE)</f>
        <v>48</v>
      </c>
      <c r="AP639">
        <f>VLOOKUP(L639,counts!$W$27:$Z$33,4,FALSE)</f>
        <v>62</v>
      </c>
      <c r="AQ639">
        <f>VLOOKUP(M639,counts!$W$38:$Z$49,4,FALSE)</f>
        <v>66</v>
      </c>
      <c r="AR639">
        <f>VLOOKUP(N639,counts!$W$53:$Z$54,4,FALSE)</f>
        <v>20</v>
      </c>
      <c r="AS639">
        <f>VLOOKUP(O639,counts!$W$58:$Z$62,4,FALSE)</f>
        <v>52</v>
      </c>
      <c r="AT639">
        <f>VLOOKUP(P639,counts!$W$66:$Z$69,4,FALSE)</f>
        <v>50</v>
      </c>
      <c r="AU639">
        <f>VLOOKUP(Q639,counts!$W$73:$Z$75,4,FALSE)</f>
        <v>50</v>
      </c>
      <c r="AV639">
        <f>VLOOKUP(R639,counts!$W$79:$Z$81,4,FALSE)</f>
        <v>40</v>
      </c>
      <c r="AW639">
        <f t="shared" si="406"/>
        <v>440</v>
      </c>
      <c r="AX639">
        <f t="shared" si="407"/>
        <v>0</v>
      </c>
      <c r="AY639">
        <f t="shared" si="408"/>
        <v>3</v>
      </c>
      <c r="AZ639" t="str">
        <f t="shared" si="409"/>
        <v>Train</v>
      </c>
      <c r="BA639" t="str">
        <f t="shared" si="410"/>
        <v>18-30</v>
      </c>
      <c r="BB639" t="str">
        <f t="shared" si="411"/>
        <v>Blank</v>
      </c>
      <c r="BC639" t="str">
        <f t="shared" si="412"/>
        <v>0-10</v>
      </c>
      <c r="BD639" t="str">
        <f t="shared" si="413"/>
        <v>NY</v>
      </c>
      <c r="BE639" t="str">
        <f t="shared" si="414"/>
        <v>male</v>
      </c>
      <c r="BF639">
        <f t="shared" si="415"/>
        <v>0</v>
      </c>
      <c r="BG639">
        <f t="shared" si="416"/>
        <v>0</v>
      </c>
      <c r="BH639" t="str">
        <f t="shared" si="417"/>
        <v>S, blank</v>
      </c>
      <c r="BI639">
        <f t="shared" si="418"/>
        <v>3</v>
      </c>
      <c r="BK639">
        <f t="shared" si="419"/>
        <v>-8.7462856143731463E-2</v>
      </c>
      <c r="BL639">
        <f t="shared" si="426"/>
        <v>-0.2148129459049134</v>
      </c>
      <c r="BM639">
        <f t="shared" si="427"/>
        <v>0</v>
      </c>
      <c r="BN639">
        <f t="shared" si="428"/>
        <v>0.41074665915035424</v>
      </c>
      <c r="BO639">
        <f t="shared" si="429"/>
        <v>-1.1543150029727813</v>
      </c>
      <c r="BP639">
        <f t="shared" si="430"/>
        <v>-6.3943938845999151E-2</v>
      </c>
      <c r="BQ639">
        <f t="shared" si="431"/>
        <v>-0.12308910231949276</v>
      </c>
      <c r="BR639">
        <f t="shared" si="432"/>
        <v>-0.13196937436222192</v>
      </c>
      <c r="BS639">
        <f t="shared" si="433"/>
        <v>-0.33933712916299258</v>
      </c>
      <c r="BT639">
        <f t="shared" si="420"/>
        <v>-0.52064632557427459</v>
      </c>
      <c r="BV639">
        <f t="shared" si="421"/>
        <v>-2.2248300161360528</v>
      </c>
      <c r="BW639">
        <f t="shared" si="422"/>
        <v>0.10808578991358186</v>
      </c>
      <c r="BX639">
        <f t="shared" si="423"/>
        <v>9.7542799391021284E-2</v>
      </c>
      <c r="BY639">
        <f t="shared" si="424"/>
        <v>0.90245720060897872</v>
      </c>
      <c r="BZ639">
        <f t="shared" si="425"/>
        <v>-0.10263401304756012</v>
      </c>
    </row>
    <row r="640" spans="1:78" x14ac:dyDescent="0.3">
      <c r="A640" t="s">
        <v>2821</v>
      </c>
      <c r="B640" t="s">
        <v>2838</v>
      </c>
      <c r="C640" t="s">
        <v>2810</v>
      </c>
      <c r="D640" t="s">
        <v>2831</v>
      </c>
      <c r="E640" t="s">
        <v>15</v>
      </c>
      <c r="F640" t="s">
        <v>2841</v>
      </c>
      <c r="G640">
        <v>2</v>
      </c>
      <c r="H640" t="s">
        <v>2843</v>
      </c>
      <c r="I640">
        <v>3</v>
      </c>
      <c r="J640">
        <v>-3.7643689058441341</v>
      </c>
      <c r="K640">
        <v>-42.171718189759716</v>
      </c>
      <c r="L640">
        <v>22.971838090238197</v>
      </c>
      <c r="M640">
        <v>-96.420408757005262</v>
      </c>
      <c r="N640">
        <v>151.41878811967541</v>
      </c>
      <c r="O640">
        <v>-259.56209067229281</v>
      </c>
      <c r="P640">
        <v>75.609641767585757</v>
      </c>
      <c r="Q640">
        <v>-22.422560732600829</v>
      </c>
      <c r="R640">
        <v>-67.960368165567971</v>
      </c>
      <c r="S640">
        <v>0</v>
      </c>
      <c r="T640">
        <v>3</v>
      </c>
      <c r="U640" t="s">
        <v>2818</v>
      </c>
      <c r="W640">
        <f t="shared" si="391"/>
        <v>-2.7638923151110589E-2</v>
      </c>
      <c r="X640">
        <f t="shared" si="392"/>
        <v>-0.21927540312111751</v>
      </c>
      <c r="Y640">
        <f t="shared" si="393"/>
        <v>-7.6050015197982379E-2</v>
      </c>
      <c r="Z640">
        <f t="shared" si="394"/>
        <v>-0.70141491000656564</v>
      </c>
      <c r="AA640">
        <f t="shared" si="395"/>
        <v>1.6593819257225275</v>
      </c>
      <c r="AB640">
        <f t="shared" si="396"/>
        <v>-1.1864971059581233</v>
      </c>
      <c r="AC640">
        <f t="shared" si="397"/>
        <v>0.5235349510734969</v>
      </c>
      <c r="AD640">
        <f t="shared" si="398"/>
        <v>-0.14484805481342802</v>
      </c>
      <c r="AE640">
        <f t="shared" si="399"/>
        <v>-0.48361783291079313</v>
      </c>
      <c r="AF640">
        <f t="shared" si="400"/>
        <v>-0.5239687488631376</v>
      </c>
      <c r="AH640">
        <f t="shared" si="401"/>
        <v>-1.1803941172262338</v>
      </c>
      <c r="AI640">
        <f t="shared" si="402"/>
        <v>0.30715765861841388</v>
      </c>
      <c r="AJ640">
        <f t="shared" si="403"/>
        <v>0.23498134030982981</v>
      </c>
      <c r="AK640">
        <f t="shared" si="404"/>
        <v>0.76501865969017024</v>
      </c>
      <c r="AL640">
        <f t="shared" si="405"/>
        <v>-0.26785505370121865</v>
      </c>
      <c r="AN640">
        <f>VLOOKUP(J640,counts!$W$8:$Z$13,4,FALSE)</f>
        <v>53</v>
      </c>
      <c r="AO640">
        <f>VLOOKUP(K640,counts!$W$17:$Z$23,4,FALSE)</f>
        <v>48</v>
      </c>
      <c r="AP640">
        <f>VLOOKUP(L640,counts!$W$27:$Z$33,4,FALSE)</f>
        <v>52</v>
      </c>
      <c r="AQ640">
        <f>VLOOKUP(M640,counts!$W$38:$Z$49,4,FALSE)</f>
        <v>34</v>
      </c>
      <c r="AR640">
        <f>VLOOKUP(N640,counts!$W$53:$Z$54,4,FALSE)</f>
        <v>102</v>
      </c>
      <c r="AS640">
        <f>VLOOKUP(O640,counts!$W$58:$Z$62,4,FALSE)</f>
        <v>20</v>
      </c>
      <c r="AT640">
        <f>VLOOKUP(P640,counts!$W$66:$Z$69,4,FALSE)</f>
        <v>69</v>
      </c>
      <c r="AU640">
        <f>VLOOKUP(Q640,counts!$W$73:$Z$75,4,FALSE)</f>
        <v>50</v>
      </c>
      <c r="AV640">
        <f>VLOOKUP(R640,counts!$W$79:$Z$81,4,FALSE)</f>
        <v>40</v>
      </c>
      <c r="AW640">
        <f t="shared" si="406"/>
        <v>468</v>
      </c>
      <c r="AX640">
        <f t="shared" si="407"/>
        <v>0</v>
      </c>
      <c r="AY640">
        <f t="shared" si="408"/>
        <v>3</v>
      </c>
      <c r="AZ640" t="str">
        <f t="shared" si="409"/>
        <v>Train</v>
      </c>
      <c r="BA640" t="str">
        <f t="shared" si="410"/>
        <v>0-17</v>
      </c>
      <c r="BB640" t="str">
        <f t="shared" si="411"/>
        <v>Blank</v>
      </c>
      <c r="BC640" t="str">
        <f t="shared" si="412"/>
        <v>31-40</v>
      </c>
      <c r="BD640" t="str">
        <f t="shared" si="413"/>
        <v>MN</v>
      </c>
      <c r="BE640" t="str">
        <f t="shared" si="414"/>
        <v>female</v>
      </c>
      <c r="BF640" t="str">
        <f t="shared" si="415"/>
        <v>4, 5, 8</v>
      </c>
      <c r="BG640">
        <f t="shared" si="416"/>
        <v>2</v>
      </c>
      <c r="BH640" t="str">
        <f t="shared" si="417"/>
        <v>S, blank</v>
      </c>
      <c r="BI640">
        <f t="shared" si="418"/>
        <v>3</v>
      </c>
      <c r="BK640">
        <f t="shared" si="419"/>
        <v>-2.8350141766673408E-2</v>
      </c>
      <c r="BL640">
        <f t="shared" si="426"/>
        <v>-0.2148129459049134</v>
      </c>
      <c r="BM640">
        <f t="shared" si="427"/>
        <v>0</v>
      </c>
      <c r="BN640">
        <f t="shared" si="428"/>
        <v>-0.68565487760268884</v>
      </c>
      <c r="BO640">
        <f t="shared" si="429"/>
        <v>1.608400077660413</v>
      </c>
      <c r="BP640">
        <f t="shared" si="430"/>
        <v>-1.1249195374730028</v>
      </c>
      <c r="BQ640">
        <f t="shared" si="431"/>
        <v>0.42276994263555601</v>
      </c>
      <c r="BR640">
        <f t="shared" si="432"/>
        <v>-0.13196937436222192</v>
      </c>
      <c r="BS640">
        <f t="shared" si="433"/>
        <v>-0.33933712916299258</v>
      </c>
      <c r="BT640">
        <f t="shared" si="420"/>
        <v>-0.52064632557427459</v>
      </c>
      <c r="BV640">
        <f t="shared" si="421"/>
        <v>-1.0145203115507986</v>
      </c>
      <c r="BW640">
        <f t="shared" si="422"/>
        <v>0.36257631179329336</v>
      </c>
      <c r="BX640">
        <f t="shared" si="423"/>
        <v>0.26609615083951144</v>
      </c>
      <c r="BY640">
        <f t="shared" si="424"/>
        <v>0.73390384916048856</v>
      </c>
      <c r="BZ640">
        <f t="shared" si="425"/>
        <v>-0.30937725464246407</v>
      </c>
    </row>
    <row r="641" spans="1:78" x14ac:dyDescent="0.3">
      <c r="A641" t="s">
        <v>2810</v>
      </c>
      <c r="B641" t="s">
        <v>2838</v>
      </c>
      <c r="C641" t="s">
        <v>2810</v>
      </c>
      <c r="D641" t="s">
        <v>2831</v>
      </c>
      <c r="E641" t="s">
        <v>20</v>
      </c>
      <c r="F641">
        <v>1</v>
      </c>
      <c r="G641" t="s">
        <v>2842</v>
      </c>
      <c r="H641" t="s">
        <v>2843</v>
      </c>
      <c r="I641">
        <v>3</v>
      </c>
      <c r="J641">
        <v>32.769878926258563</v>
      </c>
      <c r="K641">
        <v>-42.171718189759716</v>
      </c>
      <c r="L641">
        <v>22.971838090238197</v>
      </c>
      <c r="M641">
        <v>-96.420408757005262</v>
      </c>
      <c r="N641">
        <v>-108.67008854708662</v>
      </c>
      <c r="O641">
        <v>48.695090775187893</v>
      </c>
      <c r="P641">
        <v>-92.646375958720569</v>
      </c>
      <c r="Q641">
        <v>-22.422560732600829</v>
      </c>
      <c r="R641">
        <v>-67.960368165567971</v>
      </c>
      <c r="S641">
        <v>0</v>
      </c>
      <c r="T641">
        <v>3</v>
      </c>
      <c r="U641" t="s">
        <v>2818</v>
      </c>
      <c r="W641">
        <f t="shared" si="391"/>
        <v>0.24060451777399761</v>
      </c>
      <c r="X641">
        <f t="shared" si="392"/>
        <v>-0.21927540312111751</v>
      </c>
      <c r="Y641">
        <f t="shared" si="393"/>
        <v>-7.6050015197982379E-2</v>
      </c>
      <c r="Z641">
        <f t="shared" si="394"/>
        <v>-0.70141491000656564</v>
      </c>
      <c r="AA641">
        <f t="shared" si="395"/>
        <v>-1.1909036060913412</v>
      </c>
      <c r="AB641">
        <f t="shared" si="396"/>
        <v>0.222592537028351</v>
      </c>
      <c r="AC641">
        <f t="shared" si="397"/>
        <v>-0.64150040617543735</v>
      </c>
      <c r="AD641">
        <f t="shared" si="398"/>
        <v>-0.14484805481342802</v>
      </c>
      <c r="AE641">
        <f t="shared" si="399"/>
        <v>-0.48361783291079313</v>
      </c>
      <c r="AF641">
        <f t="shared" si="400"/>
        <v>-0.5239687488631376</v>
      </c>
      <c r="AH641">
        <f t="shared" si="401"/>
        <v>-3.5183819223774542</v>
      </c>
      <c r="AI641">
        <f t="shared" si="402"/>
        <v>2.9647368120738281E-2</v>
      </c>
      <c r="AJ641">
        <f t="shared" si="403"/>
        <v>2.879371038926579E-2</v>
      </c>
      <c r="AK641">
        <f t="shared" si="404"/>
        <v>0.97120628961073419</v>
      </c>
      <c r="AL641">
        <f t="shared" si="405"/>
        <v>-2.9216382574794374E-2</v>
      </c>
      <c r="AN641">
        <f>VLOOKUP(J641,counts!$W$8:$Z$13,4,FALSE)</f>
        <v>61</v>
      </c>
      <c r="AO641">
        <f>VLOOKUP(K641,counts!$W$17:$Z$23,4,FALSE)</f>
        <v>48</v>
      </c>
      <c r="AP641">
        <f>VLOOKUP(L641,counts!$W$27:$Z$33,4,FALSE)</f>
        <v>52</v>
      </c>
      <c r="AQ641">
        <f>VLOOKUP(M641,counts!$W$38:$Z$49,4,FALSE)</f>
        <v>34</v>
      </c>
      <c r="AR641">
        <f>VLOOKUP(N641,counts!$W$53:$Z$54,4,FALSE)</f>
        <v>20</v>
      </c>
      <c r="AS641">
        <f>VLOOKUP(O641,counts!$W$58:$Z$62,4,FALSE)</f>
        <v>61</v>
      </c>
      <c r="AT641">
        <f>VLOOKUP(P641,counts!$W$66:$Z$69,4,FALSE)</f>
        <v>36</v>
      </c>
      <c r="AU641">
        <f>VLOOKUP(Q641,counts!$W$73:$Z$75,4,FALSE)</f>
        <v>50</v>
      </c>
      <c r="AV641">
        <f>VLOOKUP(R641,counts!$W$79:$Z$81,4,FALSE)</f>
        <v>40</v>
      </c>
      <c r="AW641">
        <f t="shared" si="406"/>
        <v>402</v>
      </c>
      <c r="AX641">
        <f t="shared" si="407"/>
        <v>0</v>
      </c>
      <c r="AY641">
        <f t="shared" si="408"/>
        <v>3</v>
      </c>
      <c r="AZ641" t="str">
        <f t="shared" si="409"/>
        <v>Train</v>
      </c>
      <c r="BA641" t="str">
        <f t="shared" si="410"/>
        <v>31-40</v>
      </c>
      <c r="BB641" t="str">
        <f t="shared" si="411"/>
        <v>Blank</v>
      </c>
      <c r="BC641" t="str">
        <f t="shared" si="412"/>
        <v>31-40</v>
      </c>
      <c r="BD641" t="str">
        <f t="shared" si="413"/>
        <v>MN</v>
      </c>
      <c r="BE641" t="str">
        <f t="shared" si="414"/>
        <v>male</v>
      </c>
      <c r="BF641">
        <f t="shared" si="415"/>
        <v>1</v>
      </c>
      <c r="BG641" t="str">
        <f t="shared" si="416"/>
        <v>3, 4, 5, 6, 9</v>
      </c>
      <c r="BH641" t="str">
        <f t="shared" si="417"/>
        <v>S, blank</v>
      </c>
      <c r="BI641">
        <f t="shared" si="418"/>
        <v>3</v>
      </c>
      <c r="BK641">
        <f t="shared" si="419"/>
        <v>0.24679587375027071</v>
      </c>
      <c r="BL641">
        <f t="shared" si="426"/>
        <v>-0.2148129459049134</v>
      </c>
      <c r="BM641">
        <f t="shared" si="427"/>
        <v>0</v>
      </c>
      <c r="BN641">
        <f t="shared" si="428"/>
        <v>-0.68565487760268884</v>
      </c>
      <c r="BO641">
        <f t="shared" si="429"/>
        <v>-1.1543150029727813</v>
      </c>
      <c r="BP641">
        <f t="shared" si="430"/>
        <v>0.21104029039891525</v>
      </c>
      <c r="BQ641">
        <f t="shared" si="431"/>
        <v>-0.5180305333261348</v>
      </c>
      <c r="BR641">
        <f t="shared" si="432"/>
        <v>-0.13196937436222192</v>
      </c>
      <c r="BS641">
        <f t="shared" si="433"/>
        <v>-0.33933712916299258</v>
      </c>
      <c r="BT641">
        <f t="shared" si="420"/>
        <v>-0.52064632557427459</v>
      </c>
      <c r="BV641">
        <f t="shared" si="421"/>
        <v>-3.1069300247568217</v>
      </c>
      <c r="BW641">
        <f t="shared" si="422"/>
        <v>4.4738089560617395E-2</v>
      </c>
      <c r="BX641">
        <f t="shared" si="423"/>
        <v>4.282230159659707E-2</v>
      </c>
      <c r="BY641">
        <f t="shared" si="424"/>
        <v>0.95717769840340294</v>
      </c>
      <c r="BZ641">
        <f t="shared" si="425"/>
        <v>-4.3766222003916638E-2</v>
      </c>
    </row>
    <row r="642" spans="1:78" x14ac:dyDescent="0.3">
      <c r="A642" t="s">
        <v>2820</v>
      </c>
      <c r="B642" t="s">
        <v>2838</v>
      </c>
      <c r="C642" t="s">
        <v>2825</v>
      </c>
      <c r="D642" t="s">
        <v>2839</v>
      </c>
      <c r="E642" t="s">
        <v>20</v>
      </c>
      <c r="F642">
        <v>0</v>
      </c>
      <c r="G642">
        <v>0</v>
      </c>
      <c r="H642" t="s">
        <v>2843</v>
      </c>
      <c r="I642">
        <v>3</v>
      </c>
      <c r="J642">
        <v>-11.613432440426715</v>
      </c>
      <c r="K642">
        <v>-42.171718189759716</v>
      </c>
      <c r="L642">
        <v>-82.840254641099079</v>
      </c>
      <c r="M642">
        <v>40.634191658169868</v>
      </c>
      <c r="N642">
        <v>-108.67008854708662</v>
      </c>
      <c r="O642">
        <v>-14.754319664473872</v>
      </c>
      <c r="P642">
        <v>-22.013681658285037</v>
      </c>
      <c r="Q642">
        <v>-22.422560732600829</v>
      </c>
      <c r="R642">
        <v>-67.960368165567971</v>
      </c>
      <c r="S642">
        <v>0</v>
      </c>
      <c r="T642">
        <v>3</v>
      </c>
      <c r="U642" t="s">
        <v>2818</v>
      </c>
      <c r="W642">
        <f t="shared" si="391"/>
        <v>-8.5268679762827468E-2</v>
      </c>
      <c r="X642">
        <f t="shared" si="392"/>
        <v>-0.21927540312111751</v>
      </c>
      <c r="Y642">
        <f t="shared" si="393"/>
        <v>0.27424895647063957</v>
      </c>
      <c r="Z642">
        <f t="shared" si="394"/>
        <v>0.29559538538083652</v>
      </c>
      <c r="AA642">
        <f t="shared" si="395"/>
        <v>-1.1909036060913412</v>
      </c>
      <c r="AB642">
        <f t="shared" si="396"/>
        <v>-6.7444200102322438E-2</v>
      </c>
      <c r="AC642">
        <f t="shared" si="397"/>
        <v>-0.15242674717787899</v>
      </c>
      <c r="AD642">
        <f t="shared" si="398"/>
        <v>-0.14484805481342802</v>
      </c>
      <c r="AE642">
        <f t="shared" si="399"/>
        <v>-0.48361783291079313</v>
      </c>
      <c r="AF642">
        <f t="shared" si="400"/>
        <v>-0.5239687488631376</v>
      </c>
      <c r="AH642">
        <f t="shared" si="401"/>
        <v>-2.2979089309913703</v>
      </c>
      <c r="AI642">
        <f t="shared" si="402"/>
        <v>0.10046871123100301</v>
      </c>
      <c r="AJ642">
        <f t="shared" si="403"/>
        <v>9.1296290576600769E-2</v>
      </c>
      <c r="AK642">
        <f t="shared" si="404"/>
        <v>0.90870370942339918</v>
      </c>
      <c r="AL642">
        <f t="shared" si="405"/>
        <v>-9.5736190168116436E-2</v>
      </c>
      <c r="AN642">
        <f>VLOOKUP(J642,counts!$W$8:$Z$13,4,FALSE)</f>
        <v>52</v>
      </c>
      <c r="AO642">
        <f>VLOOKUP(K642,counts!$W$17:$Z$23,4,FALSE)</f>
        <v>48</v>
      </c>
      <c r="AP642">
        <f>VLOOKUP(L642,counts!$W$27:$Z$33,4,FALSE)</f>
        <v>62</v>
      </c>
      <c r="AQ642">
        <f>VLOOKUP(M642,counts!$W$38:$Z$49,4,FALSE)</f>
        <v>63</v>
      </c>
      <c r="AR642">
        <f>VLOOKUP(N642,counts!$W$53:$Z$54,4,FALSE)</f>
        <v>20</v>
      </c>
      <c r="AS642">
        <f>VLOOKUP(O642,counts!$W$58:$Z$62,4,FALSE)</f>
        <v>52</v>
      </c>
      <c r="AT642">
        <f>VLOOKUP(P642,counts!$W$66:$Z$69,4,FALSE)</f>
        <v>50</v>
      </c>
      <c r="AU642">
        <f>VLOOKUP(Q642,counts!$W$73:$Z$75,4,FALSE)</f>
        <v>50</v>
      </c>
      <c r="AV642">
        <f>VLOOKUP(R642,counts!$W$79:$Z$81,4,FALSE)</f>
        <v>40</v>
      </c>
      <c r="AW642">
        <f t="shared" si="406"/>
        <v>437</v>
      </c>
      <c r="AX642">
        <f t="shared" si="407"/>
        <v>0</v>
      </c>
      <c r="AY642">
        <f t="shared" si="408"/>
        <v>3</v>
      </c>
      <c r="AZ642" t="str">
        <f t="shared" si="409"/>
        <v>Train</v>
      </c>
      <c r="BA642" t="str">
        <f t="shared" si="410"/>
        <v>18-30</v>
      </c>
      <c r="BB642" t="str">
        <f t="shared" si="411"/>
        <v>Blank</v>
      </c>
      <c r="BC642" t="str">
        <f t="shared" si="412"/>
        <v>0-10</v>
      </c>
      <c r="BD642" t="str">
        <f t="shared" si="413"/>
        <v>Others</v>
      </c>
      <c r="BE642" t="str">
        <f t="shared" si="414"/>
        <v>male</v>
      </c>
      <c r="BF642">
        <f t="shared" si="415"/>
        <v>0</v>
      </c>
      <c r="BG642">
        <f t="shared" si="416"/>
        <v>0</v>
      </c>
      <c r="BH642" t="str">
        <f t="shared" si="417"/>
        <v>S, blank</v>
      </c>
      <c r="BI642">
        <f t="shared" si="418"/>
        <v>3</v>
      </c>
      <c r="BK642">
        <f t="shared" si="419"/>
        <v>-8.7462856143731463E-2</v>
      </c>
      <c r="BL642">
        <f t="shared" si="426"/>
        <v>-0.2148129459049134</v>
      </c>
      <c r="BM642">
        <f t="shared" si="427"/>
        <v>0</v>
      </c>
      <c r="BN642">
        <f t="shared" si="428"/>
        <v>0.28895367761902863</v>
      </c>
      <c r="BO642">
        <f t="shared" si="429"/>
        <v>-1.1543150029727813</v>
      </c>
      <c r="BP642">
        <f t="shared" si="430"/>
        <v>-6.3943938845999151E-2</v>
      </c>
      <c r="BQ642">
        <f t="shared" si="431"/>
        <v>-0.12308910231949276</v>
      </c>
      <c r="BR642">
        <f t="shared" si="432"/>
        <v>-0.13196937436222192</v>
      </c>
      <c r="BS642">
        <f t="shared" si="433"/>
        <v>-0.33933712916299258</v>
      </c>
      <c r="BT642">
        <f t="shared" si="420"/>
        <v>-0.52064632557427459</v>
      </c>
      <c r="BV642">
        <f t="shared" si="421"/>
        <v>-2.3466229976673785</v>
      </c>
      <c r="BW642">
        <f t="shared" si="422"/>
        <v>9.5691768513334413E-2</v>
      </c>
      <c r="BX642">
        <f t="shared" si="423"/>
        <v>8.7334569139979668E-2</v>
      </c>
      <c r="BY642">
        <f t="shared" si="424"/>
        <v>0.91266543086002039</v>
      </c>
      <c r="BZ642">
        <f t="shared" si="425"/>
        <v>-9.1385915864105605E-2</v>
      </c>
    </row>
    <row r="643" spans="1:78" x14ac:dyDescent="0.3">
      <c r="A643" t="s">
        <v>2820</v>
      </c>
      <c r="B643" t="s">
        <v>2838</v>
      </c>
      <c r="C643" t="s">
        <v>2825</v>
      </c>
      <c r="D643" t="s">
        <v>2827</v>
      </c>
      <c r="E643" t="s">
        <v>20</v>
      </c>
      <c r="F643">
        <v>0</v>
      </c>
      <c r="G643">
        <v>0</v>
      </c>
      <c r="H643" t="s">
        <v>2843</v>
      </c>
      <c r="I643">
        <v>3</v>
      </c>
      <c r="J643">
        <v>-11.613432440426715</v>
      </c>
      <c r="K643">
        <v>-42.171718189759716</v>
      </c>
      <c r="L643">
        <v>-82.840254641099079</v>
      </c>
      <c r="M643">
        <v>-68.390212241589438</v>
      </c>
      <c r="N643">
        <v>-108.67008854708662</v>
      </c>
      <c r="O643">
        <v>-14.754319664473872</v>
      </c>
      <c r="P643">
        <v>-22.013681658285037</v>
      </c>
      <c r="Q643">
        <v>-22.422560732600829</v>
      </c>
      <c r="R643">
        <v>-67.960368165567971</v>
      </c>
      <c r="S643">
        <v>0</v>
      </c>
      <c r="T643">
        <v>3</v>
      </c>
      <c r="U643" t="s">
        <v>2818</v>
      </c>
      <c r="W643">
        <f t="shared" si="391"/>
        <v>-8.5268679762827468E-2</v>
      </c>
      <c r="X643">
        <f t="shared" si="392"/>
        <v>-0.21927540312111751</v>
      </c>
      <c r="Y643">
        <f t="shared" si="393"/>
        <v>0.27424895647063957</v>
      </c>
      <c r="Z643">
        <f t="shared" si="394"/>
        <v>-0.4975078946787726</v>
      </c>
      <c r="AA643">
        <f t="shared" si="395"/>
        <v>-1.1909036060913412</v>
      </c>
      <c r="AB643">
        <f t="shared" si="396"/>
        <v>-6.7444200102322438E-2</v>
      </c>
      <c r="AC643">
        <f t="shared" si="397"/>
        <v>-0.15242674717787899</v>
      </c>
      <c r="AD643">
        <f t="shared" si="398"/>
        <v>-0.14484805481342802</v>
      </c>
      <c r="AE643">
        <f t="shared" si="399"/>
        <v>-0.48361783291079313</v>
      </c>
      <c r="AF643">
        <f t="shared" si="400"/>
        <v>-0.5239687488631376</v>
      </c>
      <c r="AH643">
        <f t="shared" si="401"/>
        <v>-3.091012211050979</v>
      </c>
      <c r="AI643">
        <f t="shared" si="402"/>
        <v>4.5455920125665454E-2</v>
      </c>
      <c r="AJ643">
        <f t="shared" si="403"/>
        <v>4.3479518601034446E-2</v>
      </c>
      <c r="AK643">
        <f t="shared" si="404"/>
        <v>0.95652048139896551</v>
      </c>
      <c r="AL643">
        <f t="shared" si="405"/>
        <v>-4.4453077472779837E-2</v>
      </c>
      <c r="AN643">
        <f>VLOOKUP(J643,counts!$W$8:$Z$13,4,FALSE)</f>
        <v>52</v>
      </c>
      <c r="AO643">
        <f>VLOOKUP(K643,counts!$W$17:$Z$23,4,FALSE)</f>
        <v>48</v>
      </c>
      <c r="AP643">
        <f>VLOOKUP(L643,counts!$W$27:$Z$33,4,FALSE)</f>
        <v>62</v>
      </c>
      <c r="AQ643">
        <f>VLOOKUP(M643,counts!$W$38:$Z$49,4,FALSE)</f>
        <v>40</v>
      </c>
      <c r="AR643">
        <f>VLOOKUP(N643,counts!$W$53:$Z$54,4,FALSE)</f>
        <v>20</v>
      </c>
      <c r="AS643">
        <f>VLOOKUP(O643,counts!$W$58:$Z$62,4,FALSE)</f>
        <v>52</v>
      </c>
      <c r="AT643">
        <f>VLOOKUP(P643,counts!$W$66:$Z$69,4,FALSE)</f>
        <v>50</v>
      </c>
      <c r="AU643">
        <f>VLOOKUP(Q643,counts!$W$73:$Z$75,4,FALSE)</f>
        <v>50</v>
      </c>
      <c r="AV643">
        <f>VLOOKUP(R643,counts!$W$79:$Z$81,4,FALSE)</f>
        <v>40</v>
      </c>
      <c r="AW643">
        <f t="shared" si="406"/>
        <v>414</v>
      </c>
      <c r="AX643">
        <f t="shared" si="407"/>
        <v>0</v>
      </c>
      <c r="AY643">
        <f t="shared" si="408"/>
        <v>3</v>
      </c>
      <c r="AZ643" t="str">
        <f t="shared" si="409"/>
        <v>Train</v>
      </c>
      <c r="BA643" t="str">
        <f t="shared" si="410"/>
        <v>18-30</v>
      </c>
      <c r="BB643" t="str">
        <f t="shared" si="411"/>
        <v>Blank</v>
      </c>
      <c r="BC643" t="str">
        <f t="shared" si="412"/>
        <v>0-10</v>
      </c>
      <c r="BD643" t="str">
        <f t="shared" si="413"/>
        <v>IL</v>
      </c>
      <c r="BE643" t="str">
        <f t="shared" si="414"/>
        <v>male</v>
      </c>
      <c r="BF643">
        <f t="shared" si="415"/>
        <v>0</v>
      </c>
      <c r="BG643">
        <f t="shared" si="416"/>
        <v>0</v>
      </c>
      <c r="BH643" t="str">
        <f t="shared" si="417"/>
        <v>S, blank</v>
      </c>
      <c r="BI643">
        <f t="shared" si="418"/>
        <v>3</v>
      </c>
      <c r="BK643">
        <f t="shared" si="419"/>
        <v>-8.7462856143731463E-2</v>
      </c>
      <c r="BL643">
        <f t="shared" si="426"/>
        <v>-0.2148129459049134</v>
      </c>
      <c r="BM643">
        <f t="shared" si="427"/>
        <v>0</v>
      </c>
      <c r="BN643">
        <f t="shared" si="428"/>
        <v>-0.48632943178974081</v>
      </c>
      <c r="BO643">
        <f t="shared" si="429"/>
        <v>-1.1543150029727813</v>
      </c>
      <c r="BP643">
        <f t="shared" si="430"/>
        <v>-6.3943938845999151E-2</v>
      </c>
      <c r="BQ643">
        <f t="shared" si="431"/>
        <v>-0.12308910231949276</v>
      </c>
      <c r="BR643">
        <f t="shared" si="432"/>
        <v>-0.13196937436222192</v>
      </c>
      <c r="BS643">
        <f t="shared" si="433"/>
        <v>-0.33933712916299258</v>
      </c>
      <c r="BT643">
        <f t="shared" si="420"/>
        <v>-0.52064632557427459</v>
      </c>
      <c r="BV643">
        <f t="shared" si="421"/>
        <v>-3.121906107076148</v>
      </c>
      <c r="BW643">
        <f t="shared" si="422"/>
        <v>4.407308029445009E-2</v>
      </c>
      <c r="BX643">
        <f t="shared" si="423"/>
        <v>4.2212639255118596E-2</v>
      </c>
      <c r="BY643">
        <f t="shared" si="424"/>
        <v>0.95778736074488136</v>
      </c>
      <c r="BZ643">
        <f t="shared" si="425"/>
        <v>-4.3129487292581932E-2</v>
      </c>
    </row>
    <row r="644" spans="1:78" x14ac:dyDescent="0.3">
      <c r="A644" t="s">
        <v>2820</v>
      </c>
      <c r="B644" t="s">
        <v>2838</v>
      </c>
      <c r="C644" t="s">
        <v>2825</v>
      </c>
      <c r="D644" t="s">
        <v>2835</v>
      </c>
      <c r="E644" t="s">
        <v>20</v>
      </c>
      <c r="F644">
        <v>0</v>
      </c>
      <c r="G644">
        <v>0</v>
      </c>
      <c r="H644" t="s">
        <v>44</v>
      </c>
      <c r="I644">
        <v>3</v>
      </c>
      <c r="J644">
        <v>-11.613432440426715</v>
      </c>
      <c r="K644">
        <v>-42.171718189759716</v>
      </c>
      <c r="L644">
        <v>-82.840254641099079</v>
      </c>
      <c r="M644">
        <v>-202.50760482553153</v>
      </c>
      <c r="N644">
        <v>-108.67008854708662</v>
      </c>
      <c r="O644">
        <v>-14.754319664473872</v>
      </c>
      <c r="P644">
        <v>-22.013681658285037</v>
      </c>
      <c r="Q644">
        <v>72.444458573419169</v>
      </c>
      <c r="R644">
        <v>-67.960368165567971</v>
      </c>
      <c r="S644">
        <v>0</v>
      </c>
      <c r="T644">
        <v>3</v>
      </c>
      <c r="U644" t="s">
        <v>2818</v>
      </c>
      <c r="W644">
        <f t="shared" si="391"/>
        <v>-8.5268679762827468E-2</v>
      </c>
      <c r="X644">
        <f t="shared" si="392"/>
        <v>-0.21927540312111751</v>
      </c>
      <c r="Y644">
        <f t="shared" si="393"/>
        <v>0.27424895647063957</v>
      </c>
      <c r="Z644">
        <f t="shared" si="394"/>
        <v>-1.4731513301536956</v>
      </c>
      <c r="AA644">
        <f t="shared" si="395"/>
        <v>-1.1909036060913412</v>
      </c>
      <c r="AB644">
        <f t="shared" si="396"/>
        <v>-6.7444200102322438E-2</v>
      </c>
      <c r="AC644">
        <f t="shared" si="397"/>
        <v>-0.15242674717787899</v>
      </c>
      <c r="AD644">
        <f t="shared" si="398"/>
        <v>0.46798575022321215</v>
      </c>
      <c r="AE644">
        <f t="shared" si="399"/>
        <v>-0.48361783291079313</v>
      </c>
      <c r="AF644">
        <f t="shared" si="400"/>
        <v>-0.5239687488631376</v>
      </c>
      <c r="AH644">
        <f t="shared" si="401"/>
        <v>-3.4538218414892619</v>
      </c>
      <c r="AI644">
        <f t="shared" si="402"/>
        <v>3.1624541138658105E-2</v>
      </c>
      <c r="AJ644">
        <f t="shared" si="403"/>
        <v>3.065508804564928E-2</v>
      </c>
      <c r="AK644">
        <f t="shared" si="404"/>
        <v>0.96934491195435069</v>
      </c>
      <c r="AL644">
        <f t="shared" si="405"/>
        <v>-3.1134784135903149E-2</v>
      </c>
      <c r="AN644">
        <f>VLOOKUP(J644,counts!$W$8:$Z$13,4,FALSE)</f>
        <v>52</v>
      </c>
      <c r="AO644">
        <f>VLOOKUP(K644,counts!$W$17:$Z$23,4,FALSE)</f>
        <v>48</v>
      </c>
      <c r="AP644">
        <f>VLOOKUP(L644,counts!$W$27:$Z$33,4,FALSE)</f>
        <v>62</v>
      </c>
      <c r="AQ644">
        <f>VLOOKUP(M644,counts!$W$38:$Z$49,4,FALSE)</f>
        <v>12</v>
      </c>
      <c r="AR644">
        <f>VLOOKUP(N644,counts!$W$53:$Z$54,4,FALSE)</f>
        <v>20</v>
      </c>
      <c r="AS644">
        <f>VLOOKUP(O644,counts!$W$58:$Z$62,4,FALSE)</f>
        <v>52</v>
      </c>
      <c r="AT644">
        <f>VLOOKUP(P644,counts!$W$66:$Z$69,4,FALSE)</f>
        <v>50</v>
      </c>
      <c r="AU644">
        <f>VLOOKUP(Q644,counts!$W$73:$Z$75,4,FALSE)</f>
        <v>68</v>
      </c>
      <c r="AV644">
        <f>VLOOKUP(R644,counts!$W$79:$Z$81,4,FALSE)</f>
        <v>40</v>
      </c>
      <c r="AW644">
        <f t="shared" si="406"/>
        <v>404</v>
      </c>
      <c r="AX644">
        <f t="shared" si="407"/>
        <v>0</v>
      </c>
      <c r="AY644">
        <f t="shared" si="408"/>
        <v>3</v>
      </c>
      <c r="AZ644" t="str">
        <f t="shared" si="409"/>
        <v>Train</v>
      </c>
      <c r="BA644" t="str">
        <f t="shared" si="410"/>
        <v>18-30</v>
      </c>
      <c r="BB644" t="str">
        <f t="shared" si="411"/>
        <v>Blank</v>
      </c>
      <c r="BC644" t="str">
        <f t="shared" si="412"/>
        <v>0-10</v>
      </c>
      <c r="BD644" t="str">
        <f t="shared" si="413"/>
        <v>ON</v>
      </c>
      <c r="BE644" t="str">
        <f t="shared" si="414"/>
        <v>male</v>
      </c>
      <c r="BF644">
        <f t="shared" si="415"/>
        <v>0</v>
      </c>
      <c r="BG644">
        <f t="shared" si="416"/>
        <v>0</v>
      </c>
      <c r="BH644" t="str">
        <f t="shared" si="417"/>
        <v>C</v>
      </c>
      <c r="BI644">
        <f t="shared" si="418"/>
        <v>3</v>
      </c>
      <c r="BK644">
        <f t="shared" si="419"/>
        <v>-8.7462856143731463E-2</v>
      </c>
      <c r="BL644">
        <f t="shared" si="426"/>
        <v>-0.2148129459049134</v>
      </c>
      <c r="BM644">
        <f t="shared" si="427"/>
        <v>0</v>
      </c>
      <c r="BN644">
        <f t="shared" si="428"/>
        <v>-1.4400512172706961</v>
      </c>
      <c r="BO644">
        <f t="shared" si="429"/>
        <v>-1.1543150029727813</v>
      </c>
      <c r="BP644">
        <f t="shared" si="430"/>
        <v>-6.3943938845999151E-2</v>
      </c>
      <c r="BQ644">
        <f t="shared" si="431"/>
        <v>-0.12308910231949276</v>
      </c>
      <c r="BR644">
        <f t="shared" si="432"/>
        <v>0.42637636209158797</v>
      </c>
      <c r="BS644">
        <f t="shared" si="433"/>
        <v>-0.33933712916299258</v>
      </c>
      <c r="BT644">
        <f t="shared" si="420"/>
        <v>-0.52064632557427459</v>
      </c>
      <c r="BV644">
        <f t="shared" si="421"/>
        <v>-3.5172821561032936</v>
      </c>
      <c r="BW644">
        <f t="shared" si="422"/>
        <v>2.9679991231925714E-2</v>
      </c>
      <c r="BX644">
        <f t="shared" si="423"/>
        <v>2.8824480891792504E-2</v>
      </c>
      <c r="BY644">
        <f t="shared" si="424"/>
        <v>0.97117551910820754</v>
      </c>
      <c r="BZ644">
        <f t="shared" si="425"/>
        <v>-2.924806584364615E-2</v>
      </c>
    </row>
    <row r="645" spans="1:78" x14ac:dyDescent="0.3">
      <c r="A645" t="s">
        <v>2821</v>
      </c>
      <c r="B645" t="s">
        <v>2838</v>
      </c>
      <c r="C645" t="s">
        <v>2850</v>
      </c>
      <c r="D645" t="s">
        <v>2838</v>
      </c>
      <c r="E645" t="s">
        <v>15</v>
      </c>
      <c r="F645">
        <v>0</v>
      </c>
      <c r="G645">
        <v>0</v>
      </c>
      <c r="H645" t="s">
        <v>44</v>
      </c>
      <c r="I645">
        <v>3</v>
      </c>
      <c r="J645">
        <v>-3.7643689058441341</v>
      </c>
      <c r="K645">
        <v>-42.171718189759716</v>
      </c>
      <c r="L645">
        <v>-9.6115457513775127</v>
      </c>
      <c r="M645">
        <v>-33.757758935166962</v>
      </c>
      <c r="N645">
        <v>151.41878811967541</v>
      </c>
      <c r="O645">
        <v>-14.754319664473872</v>
      </c>
      <c r="P645">
        <v>-22.013681658285037</v>
      </c>
      <c r="Q645">
        <v>72.444458573419169</v>
      </c>
      <c r="R645">
        <v>-67.960368165567971</v>
      </c>
      <c r="S645">
        <v>0</v>
      </c>
      <c r="T645">
        <v>3</v>
      </c>
      <c r="U645" t="s">
        <v>2818</v>
      </c>
      <c r="W645">
        <f t="shared" si="391"/>
        <v>-2.7638923151110589E-2</v>
      </c>
      <c r="X645">
        <f t="shared" si="392"/>
        <v>-0.21927540312111751</v>
      </c>
      <c r="Y645">
        <f t="shared" si="393"/>
        <v>3.1819752411496448E-2</v>
      </c>
      <c r="Z645">
        <f t="shared" si="394"/>
        <v>-0.24557244416175711</v>
      </c>
      <c r="AA645">
        <f t="shared" si="395"/>
        <v>1.6593819257225275</v>
      </c>
      <c r="AB645">
        <f t="shared" si="396"/>
        <v>-6.7444200102322438E-2</v>
      </c>
      <c r="AC645">
        <f t="shared" si="397"/>
        <v>-0.15242674717787899</v>
      </c>
      <c r="AD645">
        <f t="shared" si="398"/>
        <v>0.46798575022321215</v>
      </c>
      <c r="AE645">
        <f t="shared" si="399"/>
        <v>-0.48361783291079313</v>
      </c>
      <c r="AF645">
        <f t="shared" si="400"/>
        <v>-0.5239687488631376</v>
      </c>
      <c r="AH645">
        <f t="shared" si="401"/>
        <v>0.43924312886911865</v>
      </c>
      <c r="AI645">
        <f t="shared" si="402"/>
        <v>1.5515324638679517</v>
      </c>
      <c r="AJ645">
        <f t="shared" si="403"/>
        <v>0.60807866873695682</v>
      </c>
      <c r="AK645">
        <f t="shared" si="404"/>
        <v>0.39192133126304318</v>
      </c>
      <c r="AL645">
        <f t="shared" si="405"/>
        <v>-0.93669414488517611</v>
      </c>
      <c r="AN645">
        <f>VLOOKUP(J645,counts!$W$8:$Z$13,4,FALSE)</f>
        <v>53</v>
      </c>
      <c r="AO645">
        <f>VLOOKUP(K645,counts!$W$17:$Z$23,4,FALSE)</f>
        <v>48</v>
      </c>
      <c r="AP645">
        <f>VLOOKUP(L645,counts!$W$27:$Z$33,4,FALSE)</f>
        <v>55</v>
      </c>
      <c r="AQ645">
        <f>VLOOKUP(M645,counts!$W$38:$Z$49,4,FALSE)</f>
        <v>47</v>
      </c>
      <c r="AR645">
        <f>VLOOKUP(N645,counts!$W$53:$Z$54,4,FALSE)</f>
        <v>102</v>
      </c>
      <c r="AS645">
        <f>VLOOKUP(O645,counts!$W$58:$Z$62,4,FALSE)</f>
        <v>52</v>
      </c>
      <c r="AT645">
        <f>VLOOKUP(P645,counts!$W$66:$Z$69,4,FALSE)</f>
        <v>50</v>
      </c>
      <c r="AU645">
        <f>VLOOKUP(Q645,counts!$W$73:$Z$75,4,FALSE)</f>
        <v>68</v>
      </c>
      <c r="AV645">
        <f>VLOOKUP(R645,counts!$W$79:$Z$81,4,FALSE)</f>
        <v>40</v>
      </c>
      <c r="AW645">
        <f t="shared" si="406"/>
        <v>515</v>
      </c>
      <c r="AX645">
        <f t="shared" si="407"/>
        <v>0</v>
      </c>
      <c r="AY645">
        <f t="shared" si="408"/>
        <v>3</v>
      </c>
      <c r="AZ645" t="str">
        <f t="shared" si="409"/>
        <v>Train</v>
      </c>
      <c r="BA645" t="str">
        <f t="shared" si="410"/>
        <v>0-17</v>
      </c>
      <c r="BB645" t="str">
        <f t="shared" si="411"/>
        <v>Blank</v>
      </c>
      <c r="BC645" t="str">
        <f t="shared" si="412"/>
        <v>11-20</v>
      </c>
      <c r="BD645" t="str">
        <f t="shared" si="413"/>
        <v>Blank</v>
      </c>
      <c r="BE645" t="str">
        <f t="shared" si="414"/>
        <v>female</v>
      </c>
      <c r="BF645">
        <f t="shared" si="415"/>
        <v>0</v>
      </c>
      <c r="BG645">
        <f t="shared" si="416"/>
        <v>0</v>
      </c>
      <c r="BH645" t="str">
        <f t="shared" si="417"/>
        <v>C</v>
      </c>
      <c r="BI645">
        <f t="shared" si="418"/>
        <v>3</v>
      </c>
      <c r="BK645">
        <f t="shared" si="419"/>
        <v>-2.8350141766673408E-2</v>
      </c>
      <c r="BL645">
        <f t="shared" si="426"/>
        <v>-0.2148129459049134</v>
      </c>
      <c r="BM645">
        <f t="shared" si="427"/>
        <v>0</v>
      </c>
      <c r="BN645">
        <f t="shared" si="428"/>
        <v>-0.24005469764357676</v>
      </c>
      <c r="BO645">
        <f t="shared" si="429"/>
        <v>1.608400077660413</v>
      </c>
      <c r="BP645">
        <f t="shared" si="430"/>
        <v>-6.3943938845999151E-2</v>
      </c>
      <c r="BQ645">
        <f t="shared" si="431"/>
        <v>-0.12308910231949276</v>
      </c>
      <c r="BR645">
        <f t="shared" si="432"/>
        <v>0.42637636209158797</v>
      </c>
      <c r="BS645">
        <f t="shared" si="433"/>
        <v>-0.33933712916299258</v>
      </c>
      <c r="BT645">
        <f t="shared" si="420"/>
        <v>-0.52064632557427459</v>
      </c>
      <c r="BV645">
        <f t="shared" si="421"/>
        <v>0.50454215853407836</v>
      </c>
      <c r="BW645">
        <f t="shared" si="422"/>
        <v>1.6562270574223157</v>
      </c>
      <c r="BX645">
        <f t="shared" si="423"/>
        <v>0.62352616008270367</v>
      </c>
      <c r="BY645">
        <f t="shared" si="424"/>
        <v>0.37647383991729633</v>
      </c>
      <c r="BZ645">
        <f t="shared" si="425"/>
        <v>-0.97690671644757265</v>
      </c>
    </row>
    <row r="646" spans="1:78" x14ac:dyDescent="0.3">
      <c r="A646" t="s">
        <v>2820</v>
      </c>
      <c r="B646" t="s">
        <v>2838</v>
      </c>
      <c r="C646" t="s">
        <v>2825</v>
      </c>
      <c r="D646" t="s">
        <v>2827</v>
      </c>
      <c r="E646" t="s">
        <v>20</v>
      </c>
      <c r="F646">
        <v>0</v>
      </c>
      <c r="G646">
        <v>0</v>
      </c>
      <c r="H646" t="s">
        <v>2843</v>
      </c>
      <c r="I646">
        <v>3</v>
      </c>
      <c r="J646">
        <v>-11.613432440426715</v>
      </c>
      <c r="K646">
        <v>-42.171718189759716</v>
      </c>
      <c r="L646">
        <v>-82.840254641099079</v>
      </c>
      <c r="M646">
        <v>-68.390212241589438</v>
      </c>
      <c r="N646">
        <v>-108.67008854708662</v>
      </c>
      <c r="O646">
        <v>-14.754319664473872</v>
      </c>
      <c r="P646">
        <v>-22.013681658285037</v>
      </c>
      <c r="Q646">
        <v>-22.422560732600829</v>
      </c>
      <c r="R646">
        <v>-67.960368165567971</v>
      </c>
      <c r="S646">
        <v>0</v>
      </c>
      <c r="T646">
        <v>3</v>
      </c>
      <c r="U646" t="s">
        <v>2818</v>
      </c>
      <c r="W646">
        <f t="shared" ref="W646:W709" si="434">W$3*J646</f>
        <v>-8.5268679762827468E-2</v>
      </c>
      <c r="X646">
        <f t="shared" ref="X646:X709" si="435">X$3*K646</f>
        <v>-0.21927540312111751</v>
      </c>
      <c r="Y646">
        <f t="shared" ref="Y646:Y709" si="436">Y$3*L646</f>
        <v>0.27424895647063957</v>
      </c>
      <c r="Z646">
        <f t="shared" ref="Z646:Z709" si="437">Z$3*M646</f>
        <v>-0.4975078946787726</v>
      </c>
      <c r="AA646">
        <f t="shared" ref="AA646:AA709" si="438">AA$3*N646</f>
        <v>-1.1909036060913412</v>
      </c>
      <c r="AB646">
        <f t="shared" ref="AB646:AB709" si="439">AB$3*O646</f>
        <v>-6.7444200102322438E-2</v>
      </c>
      <c r="AC646">
        <f t="shared" ref="AC646:AC709" si="440">AC$3*P646</f>
        <v>-0.15242674717787899</v>
      </c>
      <c r="AD646">
        <f t="shared" ref="AD646:AD709" si="441">AD$3*Q646</f>
        <v>-0.14484805481342802</v>
      </c>
      <c r="AE646">
        <f t="shared" ref="AE646:AE709" si="442">AE$3*R646</f>
        <v>-0.48361783291079313</v>
      </c>
      <c r="AF646">
        <f t="shared" ref="AF646:AF709" si="443">AF$3</f>
        <v>-0.5239687488631376</v>
      </c>
      <c r="AH646">
        <f t="shared" ref="AH646:AH709" si="444">SUM(W646:AF646)</f>
        <v>-3.091012211050979</v>
      </c>
      <c r="AI646">
        <f t="shared" ref="AI646:AI709" si="445">EXP(AH646)</f>
        <v>4.5455920125665454E-2</v>
      </c>
      <c r="AJ646">
        <f t="shared" ref="AJ646:AJ709" si="446">AI646/(1+AI646)</f>
        <v>4.3479518601034446E-2</v>
      </c>
      <c r="AK646">
        <f t="shared" ref="AK646:AK709" si="447">IF(S646=1,AJ646,1-AJ646)</f>
        <v>0.95652048139896551</v>
      </c>
      <c r="AL646">
        <f t="shared" ref="AL646:AL709" si="448">LN(AK646)</f>
        <v>-4.4453077472779837E-2</v>
      </c>
      <c r="AN646">
        <f>VLOOKUP(J646,counts!$W$8:$Z$13,4,FALSE)</f>
        <v>52</v>
      </c>
      <c r="AO646">
        <f>VLOOKUP(K646,counts!$W$17:$Z$23,4,FALSE)</f>
        <v>48</v>
      </c>
      <c r="AP646">
        <f>VLOOKUP(L646,counts!$W$27:$Z$33,4,FALSE)</f>
        <v>62</v>
      </c>
      <c r="AQ646">
        <f>VLOOKUP(M646,counts!$W$38:$Z$49,4,FALSE)</f>
        <v>40</v>
      </c>
      <c r="AR646">
        <f>VLOOKUP(N646,counts!$W$53:$Z$54,4,FALSE)</f>
        <v>20</v>
      </c>
      <c r="AS646">
        <f>VLOOKUP(O646,counts!$W$58:$Z$62,4,FALSE)</f>
        <v>52</v>
      </c>
      <c r="AT646">
        <f>VLOOKUP(P646,counts!$W$66:$Z$69,4,FALSE)</f>
        <v>50</v>
      </c>
      <c r="AU646">
        <f>VLOOKUP(Q646,counts!$W$73:$Z$75,4,FALSE)</f>
        <v>50</v>
      </c>
      <c r="AV646">
        <f>VLOOKUP(R646,counts!$W$79:$Z$81,4,FALSE)</f>
        <v>40</v>
      </c>
      <c r="AW646">
        <f t="shared" ref="AW646:AW709" si="449">SUM(AN646:AV646)</f>
        <v>414</v>
      </c>
      <c r="AX646">
        <f t="shared" ref="AX646:AX709" si="450">S646</f>
        <v>0</v>
      </c>
      <c r="AY646">
        <f t="shared" ref="AY646:AY709" si="451">T646</f>
        <v>3</v>
      </c>
      <c r="AZ646" t="str">
        <f t="shared" ref="AZ646:AZ709" si="452">U646</f>
        <v>Train</v>
      </c>
      <c r="BA646" t="str">
        <f t="shared" ref="BA646:BA709" si="453">A646</f>
        <v>18-30</v>
      </c>
      <c r="BB646" t="str">
        <f t="shared" ref="BB646:BB709" si="454">B646</f>
        <v>Blank</v>
      </c>
      <c r="BC646" t="str">
        <f t="shared" ref="BC646:BC709" si="455">C646</f>
        <v>0-10</v>
      </c>
      <c r="BD646" t="str">
        <f t="shared" ref="BD646:BD709" si="456">D646</f>
        <v>IL</v>
      </c>
      <c r="BE646" t="str">
        <f t="shared" ref="BE646:BE709" si="457">E646</f>
        <v>male</v>
      </c>
      <c r="BF646">
        <f t="shared" ref="BF646:BF709" si="458">F646</f>
        <v>0</v>
      </c>
      <c r="BG646">
        <f t="shared" ref="BG646:BG709" si="459">G646</f>
        <v>0</v>
      </c>
      <c r="BH646" t="str">
        <f t="shared" ref="BH646:BH709" si="460">H646</f>
        <v>S, blank</v>
      </c>
      <c r="BI646">
        <f t="shared" ref="BI646:BI709" si="461">I646</f>
        <v>3</v>
      </c>
      <c r="BK646">
        <f t="shared" ref="BK646:BK709" si="462">BK$3*J646</f>
        <v>-8.7462856143731463E-2</v>
      </c>
      <c r="BL646">
        <f t="shared" si="426"/>
        <v>-0.2148129459049134</v>
      </c>
      <c r="BM646">
        <f t="shared" si="427"/>
        <v>0</v>
      </c>
      <c r="BN646">
        <f t="shared" si="428"/>
        <v>-0.48632943178974081</v>
      </c>
      <c r="BO646">
        <f t="shared" si="429"/>
        <v>-1.1543150029727813</v>
      </c>
      <c r="BP646">
        <f t="shared" si="430"/>
        <v>-6.3943938845999151E-2</v>
      </c>
      <c r="BQ646">
        <f t="shared" si="431"/>
        <v>-0.12308910231949276</v>
      </c>
      <c r="BR646">
        <f t="shared" si="432"/>
        <v>-0.13196937436222192</v>
      </c>
      <c r="BS646">
        <f t="shared" si="433"/>
        <v>-0.33933712916299258</v>
      </c>
      <c r="BT646">
        <f t="shared" ref="BT646:BT709" si="463">BT$3</f>
        <v>-0.52064632557427459</v>
      </c>
      <c r="BV646">
        <f t="shared" ref="BV646:BV709" si="464">SUM(BK646:BT646)</f>
        <v>-3.121906107076148</v>
      </c>
      <c r="BW646">
        <f t="shared" ref="BW646:BW709" si="465">EXP(BV646)</f>
        <v>4.407308029445009E-2</v>
      </c>
      <c r="BX646">
        <f t="shared" ref="BX646:BX709" si="466">BW646/(1+BW646)</f>
        <v>4.2212639255118596E-2</v>
      </c>
      <c r="BY646">
        <f t="shared" ref="BY646:BY709" si="467">IF(S646=1,BX646,1-BX646)</f>
        <v>0.95778736074488136</v>
      </c>
      <c r="BZ646">
        <f t="shared" ref="BZ646:BZ709" si="468">LN(BY646)</f>
        <v>-4.3129487292581932E-2</v>
      </c>
    </row>
    <row r="647" spans="1:78" x14ac:dyDescent="0.3">
      <c r="A647" t="s">
        <v>2821</v>
      </c>
      <c r="B647" t="s">
        <v>2838</v>
      </c>
      <c r="C647" t="s">
        <v>2850</v>
      </c>
      <c r="D647" t="s">
        <v>2833</v>
      </c>
      <c r="E647" t="s">
        <v>15</v>
      </c>
      <c r="F647">
        <v>2</v>
      </c>
      <c r="G647">
        <v>1</v>
      </c>
      <c r="H647" t="s">
        <v>44</v>
      </c>
      <c r="I647">
        <v>3</v>
      </c>
      <c r="J647">
        <v>-3.7643689058441341</v>
      </c>
      <c r="K647">
        <v>-42.171718189759716</v>
      </c>
      <c r="L647">
        <v>-9.6115457513775127</v>
      </c>
      <c r="M647">
        <v>57.761363718906857</v>
      </c>
      <c r="N647">
        <v>151.41878811967541</v>
      </c>
      <c r="O647">
        <v>47.533478806865013</v>
      </c>
      <c r="P647">
        <v>79.365382998232107</v>
      </c>
      <c r="Q647">
        <v>72.444458573419169</v>
      </c>
      <c r="R647">
        <v>-67.960368165567971</v>
      </c>
      <c r="S647">
        <v>1</v>
      </c>
      <c r="T647">
        <v>3</v>
      </c>
      <c r="U647" t="s">
        <v>2818</v>
      </c>
      <c r="W647">
        <f t="shared" si="434"/>
        <v>-2.7638923151110589E-2</v>
      </c>
      <c r="X647">
        <f t="shared" si="435"/>
        <v>-0.21927540312111751</v>
      </c>
      <c r="Y647">
        <f t="shared" si="436"/>
        <v>3.1819752411496448E-2</v>
      </c>
      <c r="Z647">
        <f t="shared" si="437"/>
        <v>0.42018782389584125</v>
      </c>
      <c r="AA647">
        <f t="shared" si="438"/>
        <v>1.6593819257225275</v>
      </c>
      <c r="AB647">
        <f t="shared" si="439"/>
        <v>0.21728263512745474</v>
      </c>
      <c r="AC647">
        <f t="shared" si="440"/>
        <v>0.54954038841540609</v>
      </c>
      <c r="AD647">
        <f t="shared" si="441"/>
        <v>0.46798575022321215</v>
      </c>
      <c r="AE647">
        <f t="shared" si="442"/>
        <v>-0.48361783291079313</v>
      </c>
      <c r="AF647">
        <f t="shared" si="443"/>
        <v>-0.5239687488631376</v>
      </c>
      <c r="AH647">
        <f t="shared" si="444"/>
        <v>2.0916973677497794</v>
      </c>
      <c r="AI647">
        <f t="shared" si="445"/>
        <v>8.0986498917087832</v>
      </c>
      <c r="AJ647">
        <f t="shared" si="446"/>
        <v>0.89009358400401162</v>
      </c>
      <c r="AK647">
        <f t="shared" si="447"/>
        <v>0.89009358400401162</v>
      </c>
      <c r="AL647">
        <f t="shared" si="448"/>
        <v>-0.11642867121757963</v>
      </c>
      <c r="AN647">
        <f>VLOOKUP(J647,counts!$W$8:$Z$13,4,FALSE)</f>
        <v>53</v>
      </c>
      <c r="AO647">
        <f>VLOOKUP(K647,counts!$W$17:$Z$23,4,FALSE)</f>
        <v>48</v>
      </c>
      <c r="AP647">
        <f>VLOOKUP(L647,counts!$W$27:$Z$33,4,FALSE)</f>
        <v>55</v>
      </c>
      <c r="AQ647">
        <f>VLOOKUP(M647,counts!$W$38:$Z$49,4,FALSE)</f>
        <v>66</v>
      </c>
      <c r="AR647">
        <f>VLOOKUP(N647,counts!$W$53:$Z$54,4,FALSE)</f>
        <v>102</v>
      </c>
      <c r="AS647">
        <f>VLOOKUP(O647,counts!$W$58:$Z$62,4,FALSE)</f>
        <v>60</v>
      </c>
      <c r="AT647">
        <f>VLOOKUP(P647,counts!$W$66:$Z$69,4,FALSE)</f>
        <v>70</v>
      </c>
      <c r="AU647">
        <f>VLOOKUP(Q647,counts!$W$73:$Z$75,4,FALSE)</f>
        <v>68</v>
      </c>
      <c r="AV647">
        <f>VLOOKUP(R647,counts!$W$79:$Z$81,4,FALSE)</f>
        <v>40</v>
      </c>
      <c r="AW647">
        <f t="shared" si="449"/>
        <v>562</v>
      </c>
      <c r="AX647">
        <f t="shared" si="450"/>
        <v>1</v>
      </c>
      <c r="AY647">
        <f t="shared" si="451"/>
        <v>3</v>
      </c>
      <c r="AZ647" t="str">
        <f t="shared" si="452"/>
        <v>Train</v>
      </c>
      <c r="BA647" t="str">
        <f t="shared" si="453"/>
        <v>0-17</v>
      </c>
      <c r="BB647" t="str">
        <f t="shared" si="454"/>
        <v>Blank</v>
      </c>
      <c r="BC647" t="str">
        <f t="shared" si="455"/>
        <v>11-20</v>
      </c>
      <c r="BD647" t="str">
        <f t="shared" si="456"/>
        <v>NY</v>
      </c>
      <c r="BE647" t="str">
        <f t="shared" si="457"/>
        <v>female</v>
      </c>
      <c r="BF647">
        <f t="shared" si="458"/>
        <v>2</v>
      </c>
      <c r="BG647">
        <f t="shared" si="459"/>
        <v>1</v>
      </c>
      <c r="BH647" t="str">
        <f t="shared" si="460"/>
        <v>C</v>
      </c>
      <c r="BI647">
        <f t="shared" si="461"/>
        <v>3</v>
      </c>
      <c r="BK647">
        <f t="shared" si="462"/>
        <v>-2.8350141766673408E-2</v>
      </c>
      <c r="BL647">
        <f t="shared" si="426"/>
        <v>-0.2148129459049134</v>
      </c>
      <c r="BM647">
        <f t="shared" si="427"/>
        <v>0</v>
      </c>
      <c r="BN647">
        <f t="shared" si="428"/>
        <v>0.41074665915035424</v>
      </c>
      <c r="BO647">
        <f t="shared" si="429"/>
        <v>1.608400077660413</v>
      </c>
      <c r="BP647">
        <f t="shared" si="430"/>
        <v>0.20600596510609481</v>
      </c>
      <c r="BQ647">
        <f t="shared" si="431"/>
        <v>0.44377010170938269</v>
      </c>
      <c r="BR647">
        <f t="shared" si="432"/>
        <v>0.42637636209158797</v>
      </c>
      <c r="BS647">
        <f t="shared" si="433"/>
        <v>-0.33933712916299258</v>
      </c>
      <c r="BT647">
        <f t="shared" si="463"/>
        <v>-0.52064632557427459</v>
      </c>
      <c r="BV647">
        <f t="shared" si="464"/>
        <v>1.9921526233089788</v>
      </c>
      <c r="BW647">
        <f t="shared" si="465"/>
        <v>7.3312983122853383</v>
      </c>
      <c r="BX647">
        <f t="shared" si="466"/>
        <v>0.8799706885389762</v>
      </c>
      <c r="BY647">
        <f t="shared" si="467"/>
        <v>0.8799706885389762</v>
      </c>
      <c r="BZ647">
        <f t="shared" si="468"/>
        <v>-0.12786668054306072</v>
      </c>
    </row>
    <row r="648" spans="1:78" x14ac:dyDescent="0.3">
      <c r="A648" t="s">
        <v>2820</v>
      </c>
      <c r="B648" t="s">
        <v>2838</v>
      </c>
      <c r="C648" t="s">
        <v>2850</v>
      </c>
      <c r="D648" t="s">
        <v>2833</v>
      </c>
      <c r="E648" t="s">
        <v>15</v>
      </c>
      <c r="F648">
        <v>0</v>
      </c>
      <c r="G648" t="s">
        <v>2842</v>
      </c>
      <c r="H648" t="s">
        <v>44</v>
      </c>
      <c r="I648">
        <v>3</v>
      </c>
      <c r="J648">
        <v>-11.613432440426715</v>
      </c>
      <c r="K648">
        <v>-42.171718189759716</v>
      </c>
      <c r="L648">
        <v>-9.6115457513775127</v>
      </c>
      <c r="M648">
        <v>57.761363718906857</v>
      </c>
      <c r="N648">
        <v>151.41878811967541</v>
      </c>
      <c r="O648">
        <v>-14.754319664473872</v>
      </c>
      <c r="P648">
        <v>-92.646375958720569</v>
      </c>
      <c r="Q648">
        <v>72.444458573419169</v>
      </c>
      <c r="R648">
        <v>-67.960368165567971</v>
      </c>
      <c r="S648">
        <v>1</v>
      </c>
      <c r="T648">
        <v>3</v>
      </c>
      <c r="U648" t="s">
        <v>2818</v>
      </c>
      <c r="W648">
        <f t="shared" si="434"/>
        <v>-8.5268679762827468E-2</v>
      </c>
      <c r="X648">
        <f t="shared" si="435"/>
        <v>-0.21927540312111751</v>
      </c>
      <c r="Y648">
        <f t="shared" si="436"/>
        <v>3.1819752411496448E-2</v>
      </c>
      <c r="Z648">
        <f t="shared" si="437"/>
        <v>0.42018782389584125</v>
      </c>
      <c r="AA648">
        <f t="shared" si="438"/>
        <v>1.6593819257225275</v>
      </c>
      <c r="AB648">
        <f t="shared" si="439"/>
        <v>-6.7444200102322438E-2</v>
      </c>
      <c r="AC648">
        <f t="shared" si="440"/>
        <v>-0.64150040617543735</v>
      </c>
      <c r="AD648">
        <f t="shared" si="441"/>
        <v>0.46798575022321215</v>
      </c>
      <c r="AE648">
        <f t="shared" si="442"/>
        <v>-0.48361783291079313</v>
      </c>
      <c r="AF648">
        <f t="shared" si="443"/>
        <v>-0.5239687488631376</v>
      </c>
      <c r="AH648">
        <f t="shared" si="444"/>
        <v>0.55829998131744174</v>
      </c>
      <c r="AI648">
        <f t="shared" si="445"/>
        <v>1.7476988526829746</v>
      </c>
      <c r="AJ648">
        <f t="shared" si="446"/>
        <v>0.63605909758867651</v>
      </c>
      <c r="AK648">
        <f t="shared" si="447"/>
        <v>0.63605909758867651</v>
      </c>
      <c r="AL648">
        <f t="shared" si="448"/>
        <v>-0.45246379922196639</v>
      </c>
      <c r="AN648">
        <f>VLOOKUP(J648,counts!$W$8:$Z$13,4,FALSE)</f>
        <v>52</v>
      </c>
      <c r="AO648">
        <f>VLOOKUP(K648,counts!$W$17:$Z$23,4,FALSE)</f>
        <v>48</v>
      </c>
      <c r="AP648">
        <f>VLOOKUP(L648,counts!$W$27:$Z$33,4,FALSE)</f>
        <v>55</v>
      </c>
      <c r="AQ648">
        <f>VLOOKUP(M648,counts!$W$38:$Z$49,4,FALSE)</f>
        <v>66</v>
      </c>
      <c r="AR648">
        <f>VLOOKUP(N648,counts!$W$53:$Z$54,4,FALSE)</f>
        <v>102</v>
      </c>
      <c r="AS648">
        <f>VLOOKUP(O648,counts!$W$58:$Z$62,4,FALSE)</f>
        <v>52</v>
      </c>
      <c r="AT648">
        <f>VLOOKUP(P648,counts!$W$66:$Z$69,4,FALSE)</f>
        <v>36</v>
      </c>
      <c r="AU648">
        <f>VLOOKUP(Q648,counts!$W$73:$Z$75,4,FALSE)</f>
        <v>68</v>
      </c>
      <c r="AV648">
        <f>VLOOKUP(R648,counts!$W$79:$Z$81,4,FALSE)</f>
        <v>40</v>
      </c>
      <c r="AW648">
        <f t="shared" si="449"/>
        <v>519</v>
      </c>
      <c r="AX648">
        <f t="shared" si="450"/>
        <v>1</v>
      </c>
      <c r="AY648">
        <f t="shared" si="451"/>
        <v>3</v>
      </c>
      <c r="AZ648" t="str">
        <f t="shared" si="452"/>
        <v>Train</v>
      </c>
      <c r="BA648" t="str">
        <f t="shared" si="453"/>
        <v>18-30</v>
      </c>
      <c r="BB648" t="str">
        <f t="shared" si="454"/>
        <v>Blank</v>
      </c>
      <c r="BC648" t="str">
        <f t="shared" si="455"/>
        <v>11-20</v>
      </c>
      <c r="BD648" t="str">
        <f t="shared" si="456"/>
        <v>NY</v>
      </c>
      <c r="BE648" t="str">
        <f t="shared" si="457"/>
        <v>female</v>
      </c>
      <c r="BF648">
        <f t="shared" si="458"/>
        <v>0</v>
      </c>
      <c r="BG648" t="str">
        <f t="shared" si="459"/>
        <v>3, 4, 5, 6, 9</v>
      </c>
      <c r="BH648" t="str">
        <f t="shared" si="460"/>
        <v>C</v>
      </c>
      <c r="BI648">
        <f t="shared" si="461"/>
        <v>3</v>
      </c>
      <c r="BK648">
        <f t="shared" si="462"/>
        <v>-8.7462856143731463E-2</v>
      </c>
      <c r="BL648">
        <f t="shared" si="426"/>
        <v>-0.2148129459049134</v>
      </c>
      <c r="BM648">
        <f t="shared" si="427"/>
        <v>0</v>
      </c>
      <c r="BN648">
        <f t="shared" si="428"/>
        <v>0.41074665915035424</v>
      </c>
      <c r="BO648">
        <f t="shared" si="429"/>
        <v>1.608400077660413</v>
      </c>
      <c r="BP648">
        <f t="shared" si="430"/>
        <v>-6.3943938845999151E-2</v>
      </c>
      <c r="BQ648">
        <f t="shared" si="431"/>
        <v>-0.5180305333261348</v>
      </c>
      <c r="BR648">
        <f t="shared" si="432"/>
        <v>0.42637636209158797</v>
      </c>
      <c r="BS648">
        <f t="shared" si="433"/>
        <v>-0.33933712916299258</v>
      </c>
      <c r="BT648">
        <f t="shared" si="463"/>
        <v>-0.52064632557427459</v>
      </c>
      <c r="BV648">
        <f t="shared" si="464"/>
        <v>0.70128936994430924</v>
      </c>
      <c r="BW648">
        <f t="shared" si="465"/>
        <v>2.0163508543130391</v>
      </c>
      <c r="BX648">
        <f t="shared" si="466"/>
        <v>0.66847358006442992</v>
      </c>
      <c r="BY648">
        <f t="shared" si="467"/>
        <v>0.66847358006442992</v>
      </c>
      <c r="BZ648">
        <f t="shared" si="468"/>
        <v>-0.40275840444112332</v>
      </c>
    </row>
    <row r="649" spans="1:78" x14ac:dyDescent="0.3">
      <c r="A649" t="s">
        <v>2811</v>
      </c>
      <c r="B649" t="s">
        <v>2838</v>
      </c>
      <c r="C649" t="s">
        <v>2850</v>
      </c>
      <c r="D649" t="s">
        <v>2835</v>
      </c>
      <c r="E649" t="s">
        <v>15</v>
      </c>
      <c r="F649">
        <v>0</v>
      </c>
      <c r="G649">
        <v>1</v>
      </c>
      <c r="H649" t="s">
        <v>44</v>
      </c>
      <c r="I649">
        <v>3</v>
      </c>
      <c r="J649">
        <v>-13.385578549662212</v>
      </c>
      <c r="K649">
        <v>-42.171718189759716</v>
      </c>
      <c r="L649">
        <v>-9.6115457513775127</v>
      </c>
      <c r="M649">
        <v>-202.50760482553153</v>
      </c>
      <c r="N649">
        <v>151.41878811967541</v>
      </c>
      <c r="O649">
        <v>-14.754319664473872</v>
      </c>
      <c r="P649">
        <v>79.365382998232107</v>
      </c>
      <c r="Q649">
        <v>72.444458573419169</v>
      </c>
      <c r="R649">
        <v>-67.960368165567971</v>
      </c>
      <c r="S649">
        <v>0</v>
      </c>
      <c r="T649">
        <v>3</v>
      </c>
      <c r="U649" t="s">
        <v>2818</v>
      </c>
      <c r="W649">
        <f t="shared" si="434"/>
        <v>-9.8280212731782335E-2</v>
      </c>
      <c r="X649">
        <f t="shared" si="435"/>
        <v>-0.21927540312111751</v>
      </c>
      <c r="Y649">
        <f t="shared" si="436"/>
        <v>3.1819752411496448E-2</v>
      </c>
      <c r="Z649">
        <f t="shared" si="437"/>
        <v>-1.4731513301536956</v>
      </c>
      <c r="AA649">
        <f t="shared" si="438"/>
        <v>1.6593819257225275</v>
      </c>
      <c r="AB649">
        <f t="shared" si="439"/>
        <v>-6.7444200102322438E-2</v>
      </c>
      <c r="AC649">
        <f t="shared" si="440"/>
        <v>0.54954038841540609</v>
      </c>
      <c r="AD649">
        <f t="shared" si="441"/>
        <v>0.46798575022321215</v>
      </c>
      <c r="AE649">
        <f t="shared" si="442"/>
        <v>-0.48361783291079313</v>
      </c>
      <c r="AF649">
        <f t="shared" si="443"/>
        <v>-0.5239687488631376</v>
      </c>
      <c r="AH649">
        <f t="shared" si="444"/>
        <v>-0.1570099111102064</v>
      </c>
      <c r="AI649">
        <f t="shared" si="445"/>
        <v>0.85469558779354293</v>
      </c>
      <c r="AJ649">
        <f t="shared" si="446"/>
        <v>0.4608279619677858</v>
      </c>
      <c r="AK649">
        <f t="shared" si="447"/>
        <v>0.53917203803221425</v>
      </c>
      <c r="AL649">
        <f t="shared" si="448"/>
        <v>-0.61772057897758603</v>
      </c>
      <c r="AN649">
        <f>VLOOKUP(J649,counts!$W$8:$Z$13,4,FALSE)</f>
        <v>51</v>
      </c>
      <c r="AO649">
        <f>VLOOKUP(K649,counts!$W$17:$Z$23,4,FALSE)</f>
        <v>48</v>
      </c>
      <c r="AP649">
        <f>VLOOKUP(L649,counts!$W$27:$Z$33,4,FALSE)</f>
        <v>55</v>
      </c>
      <c r="AQ649">
        <f>VLOOKUP(M649,counts!$W$38:$Z$49,4,FALSE)</f>
        <v>12</v>
      </c>
      <c r="AR649">
        <f>VLOOKUP(N649,counts!$W$53:$Z$54,4,FALSE)</f>
        <v>102</v>
      </c>
      <c r="AS649">
        <f>VLOOKUP(O649,counts!$W$58:$Z$62,4,FALSE)</f>
        <v>52</v>
      </c>
      <c r="AT649">
        <f>VLOOKUP(P649,counts!$W$66:$Z$69,4,FALSE)</f>
        <v>70</v>
      </c>
      <c r="AU649">
        <f>VLOOKUP(Q649,counts!$W$73:$Z$75,4,FALSE)</f>
        <v>68</v>
      </c>
      <c r="AV649">
        <f>VLOOKUP(R649,counts!$W$79:$Z$81,4,FALSE)</f>
        <v>40</v>
      </c>
      <c r="AW649">
        <f t="shared" si="449"/>
        <v>498</v>
      </c>
      <c r="AX649">
        <f t="shared" si="450"/>
        <v>0</v>
      </c>
      <c r="AY649">
        <f t="shared" si="451"/>
        <v>3</v>
      </c>
      <c r="AZ649" t="str">
        <f t="shared" si="452"/>
        <v>Train</v>
      </c>
      <c r="BA649" t="str">
        <f t="shared" si="453"/>
        <v>41-50</v>
      </c>
      <c r="BB649" t="str">
        <f t="shared" si="454"/>
        <v>Blank</v>
      </c>
      <c r="BC649" t="str">
        <f t="shared" si="455"/>
        <v>11-20</v>
      </c>
      <c r="BD649" t="str">
        <f t="shared" si="456"/>
        <v>ON</v>
      </c>
      <c r="BE649" t="str">
        <f t="shared" si="457"/>
        <v>female</v>
      </c>
      <c r="BF649">
        <f t="shared" si="458"/>
        <v>0</v>
      </c>
      <c r="BG649">
        <f t="shared" si="459"/>
        <v>1</v>
      </c>
      <c r="BH649" t="str">
        <f t="shared" si="460"/>
        <v>C</v>
      </c>
      <c r="BI649">
        <f t="shared" si="461"/>
        <v>3</v>
      </c>
      <c r="BK649">
        <f t="shared" si="462"/>
        <v>-0.10080920839685074</v>
      </c>
      <c r="BL649">
        <f t="shared" si="426"/>
        <v>-0.2148129459049134</v>
      </c>
      <c r="BM649">
        <f t="shared" si="427"/>
        <v>0</v>
      </c>
      <c r="BN649">
        <f t="shared" si="428"/>
        <v>-1.4400512172706961</v>
      </c>
      <c r="BO649">
        <f t="shared" si="429"/>
        <v>1.608400077660413</v>
      </c>
      <c r="BP649">
        <f t="shared" si="430"/>
        <v>-6.3943938845999151E-2</v>
      </c>
      <c r="BQ649">
        <f t="shared" si="431"/>
        <v>0.44377010170938269</v>
      </c>
      <c r="BR649">
        <f t="shared" si="432"/>
        <v>0.42637636209158797</v>
      </c>
      <c r="BS649">
        <f t="shared" si="433"/>
        <v>-0.33933712916299258</v>
      </c>
      <c r="BT649">
        <f t="shared" si="463"/>
        <v>-0.52064632557427459</v>
      </c>
      <c r="BV649">
        <f t="shared" si="464"/>
        <v>-0.20105422369434273</v>
      </c>
      <c r="BW649">
        <f t="shared" si="465"/>
        <v>0.81786808252256671</v>
      </c>
      <c r="BX649">
        <f t="shared" si="466"/>
        <v>0.44990507858394824</v>
      </c>
      <c r="BY649">
        <f t="shared" si="467"/>
        <v>0.55009492141605176</v>
      </c>
      <c r="BZ649">
        <f t="shared" si="468"/>
        <v>-0.59766443125377211</v>
      </c>
    </row>
    <row r="650" spans="1:78" x14ac:dyDescent="0.3">
      <c r="A650" t="s">
        <v>2820</v>
      </c>
      <c r="B650" t="s">
        <v>2838</v>
      </c>
      <c r="C650" t="s">
        <v>2825</v>
      </c>
      <c r="D650" t="s">
        <v>2827</v>
      </c>
      <c r="E650" t="s">
        <v>20</v>
      </c>
      <c r="F650">
        <v>0</v>
      </c>
      <c r="G650">
        <v>0</v>
      </c>
      <c r="H650" t="s">
        <v>2843</v>
      </c>
      <c r="I650">
        <v>3</v>
      </c>
      <c r="J650">
        <v>-11.613432440426715</v>
      </c>
      <c r="K650">
        <v>-42.171718189759716</v>
      </c>
      <c r="L650">
        <v>-82.840254641099079</v>
      </c>
      <c r="M650">
        <v>-68.390212241589438</v>
      </c>
      <c r="N650">
        <v>-108.67008854708662</v>
      </c>
      <c r="O650">
        <v>-14.754319664473872</v>
      </c>
      <c r="P650">
        <v>-22.013681658285037</v>
      </c>
      <c r="Q650">
        <v>-22.422560732600829</v>
      </c>
      <c r="R650">
        <v>-67.960368165567971</v>
      </c>
      <c r="S650">
        <v>0</v>
      </c>
      <c r="T650">
        <v>3</v>
      </c>
      <c r="U650" t="s">
        <v>2818</v>
      </c>
      <c r="W650">
        <f t="shared" si="434"/>
        <v>-8.5268679762827468E-2</v>
      </c>
      <c r="X650">
        <f t="shared" si="435"/>
        <v>-0.21927540312111751</v>
      </c>
      <c r="Y650">
        <f t="shared" si="436"/>
        <v>0.27424895647063957</v>
      </c>
      <c r="Z650">
        <f t="shared" si="437"/>
        <v>-0.4975078946787726</v>
      </c>
      <c r="AA650">
        <f t="shared" si="438"/>
        <v>-1.1909036060913412</v>
      </c>
      <c r="AB650">
        <f t="shared" si="439"/>
        <v>-6.7444200102322438E-2</v>
      </c>
      <c r="AC650">
        <f t="shared" si="440"/>
        <v>-0.15242674717787899</v>
      </c>
      <c r="AD650">
        <f t="shared" si="441"/>
        <v>-0.14484805481342802</v>
      </c>
      <c r="AE650">
        <f t="shared" si="442"/>
        <v>-0.48361783291079313</v>
      </c>
      <c r="AF650">
        <f t="shared" si="443"/>
        <v>-0.5239687488631376</v>
      </c>
      <c r="AH650">
        <f t="shared" si="444"/>
        <v>-3.091012211050979</v>
      </c>
      <c r="AI650">
        <f t="shared" si="445"/>
        <v>4.5455920125665454E-2</v>
      </c>
      <c r="AJ650">
        <f t="shared" si="446"/>
        <v>4.3479518601034446E-2</v>
      </c>
      <c r="AK650">
        <f t="shared" si="447"/>
        <v>0.95652048139896551</v>
      </c>
      <c r="AL650">
        <f t="shared" si="448"/>
        <v>-4.4453077472779837E-2</v>
      </c>
      <c r="AN650">
        <f>VLOOKUP(J650,counts!$W$8:$Z$13,4,FALSE)</f>
        <v>52</v>
      </c>
      <c r="AO650">
        <f>VLOOKUP(K650,counts!$W$17:$Z$23,4,FALSE)</f>
        <v>48</v>
      </c>
      <c r="AP650">
        <f>VLOOKUP(L650,counts!$W$27:$Z$33,4,FALSE)</f>
        <v>62</v>
      </c>
      <c r="AQ650">
        <f>VLOOKUP(M650,counts!$W$38:$Z$49,4,FALSE)</f>
        <v>40</v>
      </c>
      <c r="AR650">
        <f>VLOOKUP(N650,counts!$W$53:$Z$54,4,FALSE)</f>
        <v>20</v>
      </c>
      <c r="AS650">
        <f>VLOOKUP(O650,counts!$W$58:$Z$62,4,FALSE)</f>
        <v>52</v>
      </c>
      <c r="AT650">
        <f>VLOOKUP(P650,counts!$W$66:$Z$69,4,FALSE)</f>
        <v>50</v>
      </c>
      <c r="AU650">
        <f>VLOOKUP(Q650,counts!$W$73:$Z$75,4,FALSE)</f>
        <v>50</v>
      </c>
      <c r="AV650">
        <f>VLOOKUP(R650,counts!$W$79:$Z$81,4,FALSE)</f>
        <v>40</v>
      </c>
      <c r="AW650">
        <f t="shared" si="449"/>
        <v>414</v>
      </c>
      <c r="AX650">
        <f t="shared" si="450"/>
        <v>0</v>
      </c>
      <c r="AY650">
        <f t="shared" si="451"/>
        <v>3</v>
      </c>
      <c r="AZ650" t="str">
        <f t="shared" si="452"/>
        <v>Train</v>
      </c>
      <c r="BA650" t="str">
        <f t="shared" si="453"/>
        <v>18-30</v>
      </c>
      <c r="BB650" t="str">
        <f t="shared" si="454"/>
        <v>Blank</v>
      </c>
      <c r="BC650" t="str">
        <f t="shared" si="455"/>
        <v>0-10</v>
      </c>
      <c r="BD650" t="str">
        <f t="shared" si="456"/>
        <v>IL</v>
      </c>
      <c r="BE650" t="str">
        <f t="shared" si="457"/>
        <v>male</v>
      </c>
      <c r="BF650">
        <f t="shared" si="458"/>
        <v>0</v>
      </c>
      <c r="BG650">
        <f t="shared" si="459"/>
        <v>0</v>
      </c>
      <c r="BH650" t="str">
        <f t="shared" si="460"/>
        <v>S, blank</v>
      </c>
      <c r="BI650">
        <f t="shared" si="461"/>
        <v>3</v>
      </c>
      <c r="BK650">
        <f t="shared" si="462"/>
        <v>-8.7462856143731463E-2</v>
      </c>
      <c r="BL650">
        <f t="shared" si="426"/>
        <v>-0.2148129459049134</v>
      </c>
      <c r="BM650">
        <f t="shared" si="427"/>
        <v>0</v>
      </c>
      <c r="BN650">
        <f t="shared" si="428"/>
        <v>-0.48632943178974081</v>
      </c>
      <c r="BO650">
        <f t="shared" si="429"/>
        <v>-1.1543150029727813</v>
      </c>
      <c r="BP650">
        <f t="shared" si="430"/>
        <v>-6.3943938845999151E-2</v>
      </c>
      <c r="BQ650">
        <f t="shared" si="431"/>
        <v>-0.12308910231949276</v>
      </c>
      <c r="BR650">
        <f t="shared" si="432"/>
        <v>-0.13196937436222192</v>
      </c>
      <c r="BS650">
        <f t="shared" si="433"/>
        <v>-0.33933712916299258</v>
      </c>
      <c r="BT650">
        <f t="shared" si="463"/>
        <v>-0.52064632557427459</v>
      </c>
      <c r="BV650">
        <f t="shared" si="464"/>
        <v>-3.121906107076148</v>
      </c>
      <c r="BW650">
        <f t="shared" si="465"/>
        <v>4.407308029445009E-2</v>
      </c>
      <c r="BX650">
        <f t="shared" si="466"/>
        <v>4.2212639255118596E-2</v>
      </c>
      <c r="BY650">
        <f t="shared" si="467"/>
        <v>0.95778736074488136</v>
      </c>
      <c r="BZ650">
        <f t="shared" si="468"/>
        <v>-4.3129487292581932E-2</v>
      </c>
    </row>
    <row r="651" spans="1:78" x14ac:dyDescent="0.3">
      <c r="A651" t="s">
        <v>2820</v>
      </c>
      <c r="B651" t="s">
        <v>2838</v>
      </c>
      <c r="C651" t="s">
        <v>2825</v>
      </c>
      <c r="D651" t="s">
        <v>2827</v>
      </c>
      <c r="E651" t="s">
        <v>20</v>
      </c>
      <c r="F651">
        <v>0</v>
      </c>
      <c r="G651">
        <v>0</v>
      </c>
      <c r="H651" t="s">
        <v>2843</v>
      </c>
      <c r="I651">
        <v>3</v>
      </c>
      <c r="J651">
        <v>-11.613432440426715</v>
      </c>
      <c r="K651">
        <v>-42.171718189759716</v>
      </c>
      <c r="L651">
        <v>-82.840254641099079</v>
      </c>
      <c r="M651">
        <v>-68.390212241589438</v>
      </c>
      <c r="N651">
        <v>-108.67008854708662</v>
      </c>
      <c r="O651">
        <v>-14.754319664473872</v>
      </c>
      <c r="P651">
        <v>-22.013681658285037</v>
      </c>
      <c r="Q651">
        <v>-22.422560732600829</v>
      </c>
      <c r="R651">
        <v>-67.960368165567971</v>
      </c>
      <c r="S651">
        <v>0</v>
      </c>
      <c r="T651">
        <v>3</v>
      </c>
      <c r="U651" t="s">
        <v>2818</v>
      </c>
      <c r="W651">
        <f t="shared" si="434"/>
        <v>-8.5268679762827468E-2</v>
      </c>
      <c r="X651">
        <f t="shared" si="435"/>
        <v>-0.21927540312111751</v>
      </c>
      <c r="Y651">
        <f t="shared" si="436"/>
        <v>0.27424895647063957</v>
      </c>
      <c r="Z651">
        <f t="shared" si="437"/>
        <v>-0.4975078946787726</v>
      </c>
      <c r="AA651">
        <f t="shared" si="438"/>
        <v>-1.1909036060913412</v>
      </c>
      <c r="AB651">
        <f t="shared" si="439"/>
        <v>-6.7444200102322438E-2</v>
      </c>
      <c r="AC651">
        <f t="shared" si="440"/>
        <v>-0.15242674717787899</v>
      </c>
      <c r="AD651">
        <f t="shared" si="441"/>
        <v>-0.14484805481342802</v>
      </c>
      <c r="AE651">
        <f t="shared" si="442"/>
        <v>-0.48361783291079313</v>
      </c>
      <c r="AF651">
        <f t="shared" si="443"/>
        <v>-0.5239687488631376</v>
      </c>
      <c r="AH651">
        <f t="shared" si="444"/>
        <v>-3.091012211050979</v>
      </c>
      <c r="AI651">
        <f t="shared" si="445"/>
        <v>4.5455920125665454E-2</v>
      </c>
      <c r="AJ651">
        <f t="shared" si="446"/>
        <v>4.3479518601034446E-2</v>
      </c>
      <c r="AK651">
        <f t="shared" si="447"/>
        <v>0.95652048139896551</v>
      </c>
      <c r="AL651">
        <f t="shared" si="448"/>
        <v>-4.4453077472779837E-2</v>
      </c>
      <c r="AN651">
        <f>VLOOKUP(J651,counts!$W$8:$Z$13,4,FALSE)</f>
        <v>52</v>
      </c>
      <c r="AO651">
        <f>VLOOKUP(K651,counts!$W$17:$Z$23,4,FALSE)</f>
        <v>48</v>
      </c>
      <c r="AP651">
        <f>VLOOKUP(L651,counts!$W$27:$Z$33,4,FALSE)</f>
        <v>62</v>
      </c>
      <c r="AQ651">
        <f>VLOOKUP(M651,counts!$W$38:$Z$49,4,FALSE)</f>
        <v>40</v>
      </c>
      <c r="AR651">
        <f>VLOOKUP(N651,counts!$W$53:$Z$54,4,FALSE)</f>
        <v>20</v>
      </c>
      <c r="AS651">
        <f>VLOOKUP(O651,counts!$W$58:$Z$62,4,FALSE)</f>
        <v>52</v>
      </c>
      <c r="AT651">
        <f>VLOOKUP(P651,counts!$W$66:$Z$69,4,FALSE)</f>
        <v>50</v>
      </c>
      <c r="AU651">
        <f>VLOOKUP(Q651,counts!$W$73:$Z$75,4,FALSE)</f>
        <v>50</v>
      </c>
      <c r="AV651">
        <f>VLOOKUP(R651,counts!$W$79:$Z$81,4,FALSE)</f>
        <v>40</v>
      </c>
      <c r="AW651">
        <f t="shared" si="449"/>
        <v>414</v>
      </c>
      <c r="AX651">
        <f t="shared" si="450"/>
        <v>0</v>
      </c>
      <c r="AY651">
        <f t="shared" si="451"/>
        <v>3</v>
      </c>
      <c r="AZ651" t="str">
        <f t="shared" si="452"/>
        <v>Train</v>
      </c>
      <c r="BA651" t="str">
        <f t="shared" si="453"/>
        <v>18-30</v>
      </c>
      <c r="BB651" t="str">
        <f t="shared" si="454"/>
        <v>Blank</v>
      </c>
      <c r="BC651" t="str">
        <f t="shared" si="455"/>
        <v>0-10</v>
      </c>
      <c r="BD651" t="str">
        <f t="shared" si="456"/>
        <v>IL</v>
      </c>
      <c r="BE651" t="str">
        <f t="shared" si="457"/>
        <v>male</v>
      </c>
      <c r="BF651">
        <f t="shared" si="458"/>
        <v>0</v>
      </c>
      <c r="BG651">
        <f t="shared" si="459"/>
        <v>0</v>
      </c>
      <c r="BH651" t="str">
        <f t="shared" si="460"/>
        <v>S, blank</v>
      </c>
      <c r="BI651">
        <f t="shared" si="461"/>
        <v>3</v>
      </c>
      <c r="BK651">
        <f t="shared" si="462"/>
        <v>-8.7462856143731463E-2</v>
      </c>
      <c r="BL651">
        <f t="shared" si="426"/>
        <v>-0.2148129459049134</v>
      </c>
      <c r="BM651">
        <f t="shared" si="427"/>
        <v>0</v>
      </c>
      <c r="BN651">
        <f t="shared" si="428"/>
        <v>-0.48632943178974081</v>
      </c>
      <c r="BO651">
        <f t="shared" si="429"/>
        <v>-1.1543150029727813</v>
      </c>
      <c r="BP651">
        <f t="shared" si="430"/>
        <v>-6.3943938845999151E-2</v>
      </c>
      <c r="BQ651">
        <f t="shared" si="431"/>
        <v>-0.12308910231949276</v>
      </c>
      <c r="BR651">
        <f t="shared" si="432"/>
        <v>-0.13196937436222192</v>
      </c>
      <c r="BS651">
        <f t="shared" si="433"/>
        <v>-0.33933712916299258</v>
      </c>
      <c r="BT651">
        <f t="shared" si="463"/>
        <v>-0.52064632557427459</v>
      </c>
      <c r="BV651">
        <f t="shared" si="464"/>
        <v>-3.121906107076148</v>
      </c>
      <c r="BW651">
        <f t="shared" si="465"/>
        <v>4.407308029445009E-2</v>
      </c>
      <c r="BX651">
        <f t="shared" si="466"/>
        <v>4.2212639255118596E-2</v>
      </c>
      <c r="BY651">
        <f t="shared" si="467"/>
        <v>0.95778736074488136</v>
      </c>
      <c r="BZ651">
        <f t="shared" si="468"/>
        <v>-4.3129487292581932E-2</v>
      </c>
    </row>
    <row r="652" spans="1:78" x14ac:dyDescent="0.3">
      <c r="A652" t="s">
        <v>2810</v>
      </c>
      <c r="B652" t="s">
        <v>2838</v>
      </c>
      <c r="C652" t="s">
        <v>2850</v>
      </c>
      <c r="D652" t="s">
        <v>2827</v>
      </c>
      <c r="E652" t="s">
        <v>20</v>
      </c>
      <c r="F652">
        <v>1</v>
      </c>
      <c r="G652">
        <v>1</v>
      </c>
      <c r="H652" t="s">
        <v>527</v>
      </c>
      <c r="I652">
        <v>3</v>
      </c>
      <c r="J652">
        <v>32.769878926258563</v>
      </c>
      <c r="K652">
        <v>-42.171718189759716</v>
      </c>
      <c r="L652">
        <v>-9.6115457513775127</v>
      </c>
      <c r="M652">
        <v>-68.390212241589438</v>
      </c>
      <c r="N652">
        <v>-108.67008854708662</v>
      </c>
      <c r="O652">
        <v>48.695090775187893</v>
      </c>
      <c r="P652">
        <v>79.365382998232107</v>
      </c>
      <c r="Q652">
        <v>-11.405315820044242</v>
      </c>
      <c r="R652">
        <v>-67.960368165567971</v>
      </c>
      <c r="S652">
        <v>0</v>
      </c>
      <c r="T652">
        <v>3</v>
      </c>
      <c r="U652" t="s">
        <v>2818</v>
      </c>
      <c r="W652">
        <f t="shared" si="434"/>
        <v>0.24060451777399761</v>
      </c>
      <c r="X652">
        <f t="shared" si="435"/>
        <v>-0.21927540312111751</v>
      </c>
      <c r="Y652">
        <f t="shared" si="436"/>
        <v>3.1819752411496448E-2</v>
      </c>
      <c r="Z652">
        <f t="shared" si="437"/>
        <v>-0.4975078946787726</v>
      </c>
      <c r="AA652">
        <f t="shared" si="438"/>
        <v>-1.1909036060913412</v>
      </c>
      <c r="AB652">
        <f t="shared" si="439"/>
        <v>0.222592537028351</v>
      </c>
      <c r="AC652">
        <f t="shared" si="440"/>
        <v>0.54954038841540609</v>
      </c>
      <c r="AD652">
        <f t="shared" si="441"/>
        <v>-7.3677481834814665E-2</v>
      </c>
      <c r="AE652">
        <f t="shared" si="442"/>
        <v>-0.48361783291079313</v>
      </c>
      <c r="AF652">
        <f t="shared" si="443"/>
        <v>-0.5239687488631376</v>
      </c>
      <c r="AH652">
        <f t="shared" si="444"/>
        <v>-1.9443937718707254</v>
      </c>
      <c r="AI652">
        <f t="shared" si="445"/>
        <v>0.1430739324951168</v>
      </c>
      <c r="AJ652">
        <f t="shared" si="446"/>
        <v>0.12516594808772616</v>
      </c>
      <c r="AK652">
        <f t="shared" si="447"/>
        <v>0.87483405191227381</v>
      </c>
      <c r="AL652">
        <f t="shared" si="448"/>
        <v>-0.13372106556869964</v>
      </c>
      <c r="AN652">
        <f>VLOOKUP(J652,counts!$W$8:$Z$13,4,FALSE)</f>
        <v>61</v>
      </c>
      <c r="AO652">
        <f>VLOOKUP(K652,counts!$W$17:$Z$23,4,FALSE)</f>
        <v>48</v>
      </c>
      <c r="AP652">
        <f>VLOOKUP(L652,counts!$W$27:$Z$33,4,FALSE)</f>
        <v>55</v>
      </c>
      <c r="AQ652">
        <f>VLOOKUP(M652,counts!$W$38:$Z$49,4,FALSE)</f>
        <v>40</v>
      </c>
      <c r="AR652">
        <f>VLOOKUP(N652,counts!$W$53:$Z$54,4,FALSE)</f>
        <v>20</v>
      </c>
      <c r="AS652">
        <f>VLOOKUP(O652,counts!$W$58:$Z$62,4,FALSE)</f>
        <v>61</v>
      </c>
      <c r="AT652">
        <f>VLOOKUP(P652,counts!$W$66:$Z$69,4,FALSE)</f>
        <v>70</v>
      </c>
      <c r="AU652">
        <f>VLOOKUP(Q652,counts!$W$73:$Z$75,4,FALSE)</f>
        <v>52</v>
      </c>
      <c r="AV652">
        <f>VLOOKUP(R652,counts!$W$79:$Z$81,4,FALSE)</f>
        <v>40</v>
      </c>
      <c r="AW652">
        <f t="shared" si="449"/>
        <v>447</v>
      </c>
      <c r="AX652">
        <f t="shared" si="450"/>
        <v>0</v>
      </c>
      <c r="AY652">
        <f t="shared" si="451"/>
        <v>3</v>
      </c>
      <c r="AZ652" t="str">
        <f t="shared" si="452"/>
        <v>Train</v>
      </c>
      <c r="BA652" t="str">
        <f t="shared" si="453"/>
        <v>31-40</v>
      </c>
      <c r="BB652" t="str">
        <f t="shared" si="454"/>
        <v>Blank</v>
      </c>
      <c r="BC652" t="str">
        <f t="shared" si="455"/>
        <v>11-20</v>
      </c>
      <c r="BD652" t="str">
        <f t="shared" si="456"/>
        <v>IL</v>
      </c>
      <c r="BE652" t="str">
        <f t="shared" si="457"/>
        <v>male</v>
      </c>
      <c r="BF652">
        <f t="shared" si="458"/>
        <v>1</v>
      </c>
      <c r="BG652">
        <f t="shared" si="459"/>
        <v>1</v>
      </c>
      <c r="BH652" t="str">
        <f t="shared" si="460"/>
        <v>Q</v>
      </c>
      <c r="BI652">
        <f t="shared" si="461"/>
        <v>3</v>
      </c>
      <c r="BK652">
        <f t="shared" si="462"/>
        <v>0.24679587375027071</v>
      </c>
      <c r="BL652">
        <f t="shared" si="426"/>
        <v>-0.2148129459049134</v>
      </c>
      <c r="BM652">
        <f t="shared" si="427"/>
        <v>0</v>
      </c>
      <c r="BN652">
        <f t="shared" si="428"/>
        <v>-0.48632943178974081</v>
      </c>
      <c r="BO652">
        <f t="shared" si="429"/>
        <v>-1.1543150029727813</v>
      </c>
      <c r="BP652">
        <f t="shared" si="430"/>
        <v>0.21104029039891525</v>
      </c>
      <c r="BQ652">
        <f t="shared" si="431"/>
        <v>0.44377010170938269</v>
      </c>
      <c r="BR652">
        <f t="shared" si="432"/>
        <v>-6.7126694900034548E-2</v>
      </c>
      <c r="BS652">
        <f t="shared" si="433"/>
        <v>-0.33933712916299258</v>
      </c>
      <c r="BT652">
        <f t="shared" si="463"/>
        <v>-0.52064632557427459</v>
      </c>
      <c r="BV652">
        <f t="shared" si="464"/>
        <v>-1.8809612644461686</v>
      </c>
      <c r="BW652">
        <f t="shared" si="465"/>
        <v>0.15244349678966576</v>
      </c>
      <c r="BX652">
        <f t="shared" si="466"/>
        <v>0.13227849973931388</v>
      </c>
      <c r="BY652">
        <f t="shared" si="467"/>
        <v>0.86772150026068617</v>
      </c>
      <c r="BZ652">
        <f t="shared" si="468"/>
        <v>-0.14188446804011032</v>
      </c>
    </row>
    <row r="653" spans="1:78" x14ac:dyDescent="0.3">
      <c r="A653" t="s">
        <v>2810</v>
      </c>
      <c r="B653" t="s">
        <v>2838</v>
      </c>
      <c r="C653" t="s">
        <v>2850</v>
      </c>
      <c r="D653" t="s">
        <v>2827</v>
      </c>
      <c r="E653" t="s">
        <v>15</v>
      </c>
      <c r="F653">
        <v>1</v>
      </c>
      <c r="G653">
        <v>1</v>
      </c>
      <c r="H653" t="s">
        <v>527</v>
      </c>
      <c r="I653">
        <v>3</v>
      </c>
      <c r="J653">
        <v>32.769878926258563</v>
      </c>
      <c r="K653">
        <v>-42.171718189759716</v>
      </c>
      <c r="L653">
        <v>-9.6115457513775127</v>
      </c>
      <c r="M653">
        <v>-68.390212241589438</v>
      </c>
      <c r="N653">
        <v>151.41878811967541</v>
      </c>
      <c r="O653">
        <v>48.695090775187893</v>
      </c>
      <c r="P653">
        <v>79.365382998232107</v>
      </c>
      <c r="Q653">
        <v>-11.405315820044242</v>
      </c>
      <c r="R653">
        <v>-67.960368165567971</v>
      </c>
      <c r="S653">
        <v>0</v>
      </c>
      <c r="T653">
        <v>3</v>
      </c>
      <c r="U653" t="s">
        <v>2818</v>
      </c>
      <c r="W653">
        <f t="shared" si="434"/>
        <v>0.24060451777399761</v>
      </c>
      <c r="X653">
        <f t="shared" si="435"/>
        <v>-0.21927540312111751</v>
      </c>
      <c r="Y653">
        <f t="shared" si="436"/>
        <v>3.1819752411496448E-2</v>
      </c>
      <c r="Z653">
        <f t="shared" si="437"/>
        <v>-0.4975078946787726</v>
      </c>
      <c r="AA653">
        <f t="shared" si="438"/>
        <v>1.6593819257225275</v>
      </c>
      <c r="AB653">
        <f t="shared" si="439"/>
        <v>0.222592537028351</v>
      </c>
      <c r="AC653">
        <f t="shared" si="440"/>
        <v>0.54954038841540609</v>
      </c>
      <c r="AD653">
        <f t="shared" si="441"/>
        <v>-7.3677481834814665E-2</v>
      </c>
      <c r="AE653">
        <f t="shared" si="442"/>
        <v>-0.48361783291079313</v>
      </c>
      <c r="AF653">
        <f t="shared" si="443"/>
        <v>-0.5239687488631376</v>
      </c>
      <c r="AH653">
        <f t="shared" si="444"/>
        <v>0.90589175994314297</v>
      </c>
      <c r="AI653">
        <f t="shared" si="445"/>
        <v>2.4741372761052367</v>
      </c>
      <c r="AJ653">
        <f t="shared" si="446"/>
        <v>0.71215875467043332</v>
      </c>
      <c r="AK653">
        <f t="shared" si="447"/>
        <v>0.28784124532956668</v>
      </c>
      <c r="AL653">
        <f t="shared" si="448"/>
        <v>-1.2453461823246863</v>
      </c>
      <c r="AN653">
        <f>VLOOKUP(J653,counts!$W$8:$Z$13,4,FALSE)</f>
        <v>61</v>
      </c>
      <c r="AO653">
        <f>VLOOKUP(K653,counts!$W$17:$Z$23,4,FALSE)</f>
        <v>48</v>
      </c>
      <c r="AP653">
        <f>VLOOKUP(L653,counts!$W$27:$Z$33,4,FALSE)</f>
        <v>55</v>
      </c>
      <c r="AQ653">
        <f>VLOOKUP(M653,counts!$W$38:$Z$49,4,FALSE)</f>
        <v>40</v>
      </c>
      <c r="AR653">
        <f>VLOOKUP(N653,counts!$W$53:$Z$54,4,FALSE)</f>
        <v>102</v>
      </c>
      <c r="AS653">
        <f>VLOOKUP(O653,counts!$W$58:$Z$62,4,FALSE)</f>
        <v>61</v>
      </c>
      <c r="AT653">
        <f>VLOOKUP(P653,counts!$W$66:$Z$69,4,FALSE)</f>
        <v>70</v>
      </c>
      <c r="AU653">
        <f>VLOOKUP(Q653,counts!$W$73:$Z$75,4,FALSE)</f>
        <v>52</v>
      </c>
      <c r="AV653">
        <f>VLOOKUP(R653,counts!$W$79:$Z$81,4,FALSE)</f>
        <v>40</v>
      </c>
      <c r="AW653">
        <f t="shared" si="449"/>
        <v>529</v>
      </c>
      <c r="AX653">
        <f t="shared" si="450"/>
        <v>0</v>
      </c>
      <c r="AY653">
        <f t="shared" si="451"/>
        <v>3</v>
      </c>
      <c r="AZ653" t="str">
        <f t="shared" si="452"/>
        <v>Train</v>
      </c>
      <c r="BA653" t="str">
        <f t="shared" si="453"/>
        <v>31-40</v>
      </c>
      <c r="BB653" t="str">
        <f t="shared" si="454"/>
        <v>Blank</v>
      </c>
      <c r="BC653" t="str">
        <f t="shared" si="455"/>
        <v>11-20</v>
      </c>
      <c r="BD653" t="str">
        <f t="shared" si="456"/>
        <v>IL</v>
      </c>
      <c r="BE653" t="str">
        <f t="shared" si="457"/>
        <v>female</v>
      </c>
      <c r="BF653">
        <f t="shared" si="458"/>
        <v>1</v>
      </c>
      <c r="BG653">
        <f t="shared" si="459"/>
        <v>1</v>
      </c>
      <c r="BH653" t="str">
        <f t="shared" si="460"/>
        <v>Q</v>
      </c>
      <c r="BI653">
        <f t="shared" si="461"/>
        <v>3</v>
      </c>
      <c r="BK653">
        <f t="shared" si="462"/>
        <v>0.24679587375027071</v>
      </c>
      <c r="BL653">
        <f t="shared" si="426"/>
        <v>-0.2148129459049134</v>
      </c>
      <c r="BM653">
        <f t="shared" si="427"/>
        <v>0</v>
      </c>
      <c r="BN653">
        <f t="shared" si="428"/>
        <v>-0.48632943178974081</v>
      </c>
      <c r="BO653">
        <f t="shared" si="429"/>
        <v>1.608400077660413</v>
      </c>
      <c r="BP653">
        <f t="shared" si="430"/>
        <v>0.21104029039891525</v>
      </c>
      <c r="BQ653">
        <f t="shared" si="431"/>
        <v>0.44377010170938269</v>
      </c>
      <c r="BR653">
        <f t="shared" si="432"/>
        <v>-6.7126694900034548E-2</v>
      </c>
      <c r="BS653">
        <f t="shared" si="433"/>
        <v>-0.33933712916299258</v>
      </c>
      <c r="BT653">
        <f t="shared" si="463"/>
        <v>-0.52064632557427459</v>
      </c>
      <c r="BV653">
        <f t="shared" si="464"/>
        <v>0.88175381618702575</v>
      </c>
      <c r="BW653">
        <f t="shared" si="465"/>
        <v>2.4151316913246839</v>
      </c>
      <c r="BX653">
        <f t="shared" si="466"/>
        <v>0.7071855230238242</v>
      </c>
      <c r="BY653">
        <f t="shared" si="467"/>
        <v>0.2928144769761758</v>
      </c>
      <c r="BZ653">
        <f t="shared" si="468"/>
        <v>-1.2282160548926124</v>
      </c>
    </row>
    <row r="654" spans="1:78" x14ac:dyDescent="0.3">
      <c r="A654" t="s">
        <v>2820</v>
      </c>
      <c r="B654" t="s">
        <v>2838</v>
      </c>
      <c r="C654" t="s">
        <v>2825</v>
      </c>
      <c r="D654" t="s">
        <v>2827</v>
      </c>
      <c r="E654" t="s">
        <v>15</v>
      </c>
      <c r="F654">
        <v>0</v>
      </c>
      <c r="G654">
        <v>0</v>
      </c>
      <c r="H654" t="s">
        <v>2843</v>
      </c>
      <c r="I654">
        <v>3</v>
      </c>
      <c r="J654">
        <v>-11.613432440426715</v>
      </c>
      <c r="K654">
        <v>-42.171718189759716</v>
      </c>
      <c r="L654">
        <v>-82.840254641099079</v>
      </c>
      <c r="M654">
        <v>-68.390212241589438</v>
      </c>
      <c r="N654">
        <v>151.41878811967541</v>
      </c>
      <c r="O654">
        <v>-14.754319664473872</v>
      </c>
      <c r="P654">
        <v>-22.013681658285037</v>
      </c>
      <c r="Q654">
        <v>-22.422560732600829</v>
      </c>
      <c r="R654">
        <v>-67.960368165567971</v>
      </c>
      <c r="S654">
        <v>0</v>
      </c>
      <c r="T654">
        <v>3</v>
      </c>
      <c r="U654" t="s">
        <v>2818</v>
      </c>
      <c r="W654">
        <f t="shared" si="434"/>
        <v>-8.5268679762827468E-2</v>
      </c>
      <c r="X654">
        <f t="shared" si="435"/>
        <v>-0.21927540312111751</v>
      </c>
      <c r="Y654">
        <f t="shared" si="436"/>
        <v>0.27424895647063957</v>
      </c>
      <c r="Z654">
        <f t="shared" si="437"/>
        <v>-0.4975078946787726</v>
      </c>
      <c r="AA654">
        <f t="shared" si="438"/>
        <v>1.6593819257225275</v>
      </c>
      <c r="AB654">
        <f t="shared" si="439"/>
        <v>-6.7444200102322438E-2</v>
      </c>
      <c r="AC654">
        <f t="shared" si="440"/>
        <v>-0.15242674717787899</v>
      </c>
      <c r="AD654">
        <f t="shared" si="441"/>
        <v>-0.14484805481342802</v>
      </c>
      <c r="AE654">
        <f t="shared" si="442"/>
        <v>-0.48361783291079313</v>
      </c>
      <c r="AF654">
        <f t="shared" si="443"/>
        <v>-0.5239687488631376</v>
      </c>
      <c r="AH654">
        <f t="shared" si="444"/>
        <v>-0.24072667923711061</v>
      </c>
      <c r="AI654">
        <f t="shared" si="445"/>
        <v>0.78605644257670515</v>
      </c>
      <c r="AJ654">
        <f t="shared" si="446"/>
        <v>0.44010727983639669</v>
      </c>
      <c r="AK654">
        <f t="shared" si="447"/>
        <v>0.55989272016360325</v>
      </c>
      <c r="AL654">
        <f t="shared" si="448"/>
        <v>-0.58001008474145888</v>
      </c>
      <c r="AN654">
        <f>VLOOKUP(J654,counts!$W$8:$Z$13,4,FALSE)</f>
        <v>52</v>
      </c>
      <c r="AO654">
        <f>VLOOKUP(K654,counts!$W$17:$Z$23,4,FALSE)</f>
        <v>48</v>
      </c>
      <c r="AP654">
        <f>VLOOKUP(L654,counts!$W$27:$Z$33,4,FALSE)</f>
        <v>62</v>
      </c>
      <c r="AQ654">
        <f>VLOOKUP(M654,counts!$W$38:$Z$49,4,FALSE)</f>
        <v>40</v>
      </c>
      <c r="AR654">
        <f>VLOOKUP(N654,counts!$W$53:$Z$54,4,FALSE)</f>
        <v>102</v>
      </c>
      <c r="AS654">
        <f>VLOOKUP(O654,counts!$W$58:$Z$62,4,FALSE)</f>
        <v>52</v>
      </c>
      <c r="AT654">
        <f>VLOOKUP(P654,counts!$W$66:$Z$69,4,FALSE)</f>
        <v>50</v>
      </c>
      <c r="AU654">
        <f>VLOOKUP(Q654,counts!$W$73:$Z$75,4,FALSE)</f>
        <v>50</v>
      </c>
      <c r="AV654">
        <f>VLOOKUP(R654,counts!$W$79:$Z$81,4,FALSE)</f>
        <v>40</v>
      </c>
      <c r="AW654">
        <f t="shared" si="449"/>
        <v>496</v>
      </c>
      <c r="AX654">
        <f t="shared" si="450"/>
        <v>0</v>
      </c>
      <c r="AY654">
        <f t="shared" si="451"/>
        <v>3</v>
      </c>
      <c r="AZ654" t="str">
        <f t="shared" si="452"/>
        <v>Train</v>
      </c>
      <c r="BA654" t="str">
        <f t="shared" si="453"/>
        <v>18-30</v>
      </c>
      <c r="BB654" t="str">
        <f t="shared" si="454"/>
        <v>Blank</v>
      </c>
      <c r="BC654" t="str">
        <f t="shared" si="455"/>
        <v>0-10</v>
      </c>
      <c r="BD654" t="str">
        <f t="shared" si="456"/>
        <v>IL</v>
      </c>
      <c r="BE654" t="str">
        <f t="shared" si="457"/>
        <v>female</v>
      </c>
      <c r="BF654">
        <f t="shared" si="458"/>
        <v>0</v>
      </c>
      <c r="BG654">
        <f t="shared" si="459"/>
        <v>0</v>
      </c>
      <c r="BH654" t="str">
        <f t="shared" si="460"/>
        <v>S, blank</v>
      </c>
      <c r="BI654">
        <f t="shared" si="461"/>
        <v>3</v>
      </c>
      <c r="BK654">
        <f t="shared" si="462"/>
        <v>-8.7462856143731463E-2</v>
      </c>
      <c r="BL654">
        <f t="shared" si="426"/>
        <v>-0.2148129459049134</v>
      </c>
      <c r="BM654">
        <f t="shared" si="427"/>
        <v>0</v>
      </c>
      <c r="BN654">
        <f t="shared" si="428"/>
        <v>-0.48632943178974081</v>
      </c>
      <c r="BO654">
        <f t="shared" si="429"/>
        <v>1.608400077660413</v>
      </c>
      <c r="BP654">
        <f t="shared" si="430"/>
        <v>-6.3943938845999151E-2</v>
      </c>
      <c r="BQ654">
        <f t="shared" si="431"/>
        <v>-0.12308910231949276</v>
      </c>
      <c r="BR654">
        <f t="shared" si="432"/>
        <v>-0.13196937436222192</v>
      </c>
      <c r="BS654">
        <f t="shared" si="433"/>
        <v>-0.33933712916299258</v>
      </c>
      <c r="BT654">
        <f t="shared" si="463"/>
        <v>-0.52064632557427459</v>
      </c>
      <c r="BV654">
        <f t="shared" si="464"/>
        <v>-0.35919102644295359</v>
      </c>
      <c r="BW654">
        <f t="shared" si="465"/>
        <v>0.69824095612479831</v>
      </c>
      <c r="BX654">
        <f t="shared" si="466"/>
        <v>0.41115540972354625</v>
      </c>
      <c r="BY654">
        <f t="shared" si="467"/>
        <v>0.58884459027645375</v>
      </c>
      <c r="BZ654">
        <f t="shared" si="468"/>
        <v>-0.52959298366646679</v>
      </c>
    </row>
    <row r="655" spans="1:78" x14ac:dyDescent="0.3">
      <c r="A655" t="s">
        <v>2820</v>
      </c>
      <c r="B655" t="s">
        <v>2838</v>
      </c>
      <c r="C655" t="s">
        <v>2825</v>
      </c>
      <c r="D655" t="s">
        <v>2838</v>
      </c>
      <c r="E655" t="s">
        <v>20</v>
      </c>
      <c r="F655">
        <v>1</v>
      </c>
      <c r="G655">
        <v>0</v>
      </c>
      <c r="H655" t="s">
        <v>2843</v>
      </c>
      <c r="I655">
        <v>3</v>
      </c>
      <c r="J655">
        <v>-11.613432440426715</v>
      </c>
      <c r="K655">
        <v>-42.171718189759716</v>
      </c>
      <c r="L655">
        <v>-82.840254641099079</v>
      </c>
      <c r="M655">
        <v>-33.757758935166962</v>
      </c>
      <c r="N655">
        <v>-108.67008854708662</v>
      </c>
      <c r="O655">
        <v>48.695090775187893</v>
      </c>
      <c r="P655">
        <v>-22.013681658285037</v>
      </c>
      <c r="Q655">
        <v>-22.422560732600829</v>
      </c>
      <c r="R655">
        <v>-67.960368165567971</v>
      </c>
      <c r="S655">
        <v>0</v>
      </c>
      <c r="T655">
        <v>3</v>
      </c>
      <c r="U655" t="s">
        <v>2818</v>
      </c>
      <c r="W655">
        <f t="shared" si="434"/>
        <v>-8.5268679762827468E-2</v>
      </c>
      <c r="X655">
        <f t="shared" si="435"/>
        <v>-0.21927540312111751</v>
      </c>
      <c r="Y655">
        <f t="shared" si="436"/>
        <v>0.27424895647063957</v>
      </c>
      <c r="Z655">
        <f t="shared" si="437"/>
        <v>-0.24557244416175711</v>
      </c>
      <c r="AA655">
        <f t="shared" si="438"/>
        <v>-1.1909036060913412</v>
      </c>
      <c r="AB655">
        <f t="shared" si="439"/>
        <v>0.222592537028351</v>
      </c>
      <c r="AC655">
        <f t="shared" si="440"/>
        <v>-0.15242674717787899</v>
      </c>
      <c r="AD655">
        <f t="shared" si="441"/>
        <v>-0.14484805481342802</v>
      </c>
      <c r="AE655">
        <f t="shared" si="442"/>
        <v>-0.48361783291079313</v>
      </c>
      <c r="AF655">
        <f t="shared" si="443"/>
        <v>-0.5239687488631376</v>
      </c>
      <c r="AH655">
        <f t="shared" si="444"/>
        <v>-2.5490400234032906</v>
      </c>
      <c r="AI655">
        <f t="shared" si="445"/>
        <v>7.815665856293931E-2</v>
      </c>
      <c r="AJ655">
        <f t="shared" si="446"/>
        <v>7.2491003920629932E-2</v>
      </c>
      <c r="AK655">
        <f t="shared" si="447"/>
        <v>0.9275089960793701</v>
      </c>
      <c r="AL655">
        <f t="shared" si="448"/>
        <v>-7.5252785270635641E-2</v>
      </c>
      <c r="AN655">
        <f>VLOOKUP(J655,counts!$W$8:$Z$13,4,FALSE)</f>
        <v>52</v>
      </c>
      <c r="AO655">
        <f>VLOOKUP(K655,counts!$W$17:$Z$23,4,FALSE)</f>
        <v>48</v>
      </c>
      <c r="AP655">
        <f>VLOOKUP(L655,counts!$W$27:$Z$33,4,FALSE)</f>
        <v>62</v>
      </c>
      <c r="AQ655">
        <f>VLOOKUP(M655,counts!$W$38:$Z$49,4,FALSE)</f>
        <v>47</v>
      </c>
      <c r="AR655">
        <f>VLOOKUP(N655,counts!$W$53:$Z$54,4,FALSE)</f>
        <v>20</v>
      </c>
      <c r="AS655">
        <f>VLOOKUP(O655,counts!$W$58:$Z$62,4,FALSE)</f>
        <v>61</v>
      </c>
      <c r="AT655">
        <f>VLOOKUP(P655,counts!$W$66:$Z$69,4,FALSE)</f>
        <v>50</v>
      </c>
      <c r="AU655">
        <f>VLOOKUP(Q655,counts!$W$73:$Z$75,4,FALSE)</f>
        <v>50</v>
      </c>
      <c r="AV655">
        <f>VLOOKUP(R655,counts!$W$79:$Z$81,4,FALSE)</f>
        <v>40</v>
      </c>
      <c r="AW655">
        <f t="shared" si="449"/>
        <v>430</v>
      </c>
      <c r="AX655">
        <f t="shared" si="450"/>
        <v>0</v>
      </c>
      <c r="AY655">
        <f t="shared" si="451"/>
        <v>3</v>
      </c>
      <c r="AZ655" t="str">
        <f t="shared" si="452"/>
        <v>Train</v>
      </c>
      <c r="BA655" t="str">
        <f t="shared" si="453"/>
        <v>18-30</v>
      </c>
      <c r="BB655" t="str">
        <f t="shared" si="454"/>
        <v>Blank</v>
      </c>
      <c r="BC655" t="str">
        <f t="shared" si="455"/>
        <v>0-10</v>
      </c>
      <c r="BD655" t="str">
        <f t="shared" si="456"/>
        <v>Blank</v>
      </c>
      <c r="BE655" t="str">
        <f t="shared" si="457"/>
        <v>male</v>
      </c>
      <c r="BF655">
        <f t="shared" si="458"/>
        <v>1</v>
      </c>
      <c r="BG655">
        <f t="shared" si="459"/>
        <v>0</v>
      </c>
      <c r="BH655" t="str">
        <f t="shared" si="460"/>
        <v>S, blank</v>
      </c>
      <c r="BI655">
        <f t="shared" si="461"/>
        <v>3</v>
      </c>
      <c r="BK655">
        <f t="shared" si="462"/>
        <v>-8.7462856143731463E-2</v>
      </c>
      <c r="BL655">
        <f t="shared" si="426"/>
        <v>-0.2148129459049134</v>
      </c>
      <c r="BM655">
        <f t="shared" si="427"/>
        <v>0</v>
      </c>
      <c r="BN655">
        <f t="shared" si="428"/>
        <v>-0.24005469764357676</v>
      </c>
      <c r="BO655">
        <f t="shared" si="429"/>
        <v>-1.1543150029727813</v>
      </c>
      <c r="BP655">
        <f t="shared" si="430"/>
        <v>0.21104029039891525</v>
      </c>
      <c r="BQ655">
        <f t="shared" si="431"/>
        <v>-0.12308910231949276</v>
      </c>
      <c r="BR655">
        <f t="shared" si="432"/>
        <v>-0.13196937436222192</v>
      </c>
      <c r="BS655">
        <f t="shared" si="433"/>
        <v>-0.33933712916299258</v>
      </c>
      <c r="BT655">
        <f t="shared" si="463"/>
        <v>-0.52064632557427459</v>
      </c>
      <c r="BV655">
        <f t="shared" si="464"/>
        <v>-2.6006471436850696</v>
      </c>
      <c r="BW655">
        <f t="shared" si="465"/>
        <v>7.4225528086570264E-2</v>
      </c>
      <c r="BX655">
        <f t="shared" si="466"/>
        <v>6.9096782887651254E-2</v>
      </c>
      <c r="BY655">
        <f t="shared" si="467"/>
        <v>0.9309032171123488</v>
      </c>
      <c r="BZ655">
        <f t="shared" si="468"/>
        <v>-7.1599962949509391E-2</v>
      </c>
    </row>
    <row r="656" spans="1:78" x14ac:dyDescent="0.3">
      <c r="A656" t="s">
        <v>2820</v>
      </c>
      <c r="B656" t="s">
        <v>2838</v>
      </c>
      <c r="C656" t="s">
        <v>2825</v>
      </c>
      <c r="D656" t="s">
        <v>2829</v>
      </c>
      <c r="E656" t="s">
        <v>20</v>
      </c>
      <c r="F656">
        <v>0</v>
      </c>
      <c r="G656">
        <v>0</v>
      </c>
      <c r="H656" t="s">
        <v>527</v>
      </c>
      <c r="I656">
        <v>3</v>
      </c>
      <c r="J656">
        <v>-11.613432440426715</v>
      </c>
      <c r="K656">
        <v>-42.171718189759716</v>
      </c>
      <c r="L656">
        <v>-82.840254641099079</v>
      </c>
      <c r="M656">
        <v>-23.331657902726029</v>
      </c>
      <c r="N656">
        <v>-108.67008854708662</v>
      </c>
      <c r="O656">
        <v>-14.754319664473872</v>
      </c>
      <c r="P656">
        <v>-22.013681658285037</v>
      </c>
      <c r="Q656">
        <v>-11.405315820044242</v>
      </c>
      <c r="R656">
        <v>-67.960368165567971</v>
      </c>
      <c r="S656">
        <v>0</v>
      </c>
      <c r="T656">
        <v>3</v>
      </c>
      <c r="U656" t="s">
        <v>2818</v>
      </c>
      <c r="W656">
        <f t="shared" si="434"/>
        <v>-8.5268679762827468E-2</v>
      </c>
      <c r="X656">
        <f t="shared" si="435"/>
        <v>-0.21927540312111751</v>
      </c>
      <c r="Y656">
        <f t="shared" si="436"/>
        <v>0.27424895647063957</v>
      </c>
      <c r="Z656">
        <f t="shared" si="437"/>
        <v>-0.16972726976699909</v>
      </c>
      <c r="AA656">
        <f t="shared" si="438"/>
        <v>-1.1909036060913412</v>
      </c>
      <c r="AB656">
        <f t="shared" si="439"/>
        <v>-6.7444200102322438E-2</v>
      </c>
      <c r="AC656">
        <f t="shared" si="440"/>
        <v>-0.15242674717787899</v>
      </c>
      <c r="AD656">
        <f t="shared" si="441"/>
        <v>-7.3677481834814665E-2</v>
      </c>
      <c r="AE656">
        <f t="shared" si="442"/>
        <v>-0.48361783291079313</v>
      </c>
      <c r="AF656">
        <f t="shared" si="443"/>
        <v>-0.5239687488631376</v>
      </c>
      <c r="AH656">
        <f t="shared" si="444"/>
        <v>-2.6920610131605929</v>
      </c>
      <c r="AI656">
        <f t="shared" si="445"/>
        <v>6.7741179934854442E-2</v>
      </c>
      <c r="AJ656">
        <f t="shared" si="446"/>
        <v>6.3443446040909943E-2</v>
      </c>
      <c r="AK656">
        <f t="shared" si="447"/>
        <v>0.9365565539590901</v>
      </c>
      <c r="AL656">
        <f t="shared" si="448"/>
        <v>-6.5545370283738025E-2</v>
      </c>
      <c r="AN656">
        <f>VLOOKUP(J656,counts!$W$8:$Z$13,4,FALSE)</f>
        <v>52</v>
      </c>
      <c r="AO656">
        <f>VLOOKUP(K656,counts!$W$17:$Z$23,4,FALSE)</f>
        <v>48</v>
      </c>
      <c r="AP656">
        <f>VLOOKUP(L656,counts!$W$27:$Z$33,4,FALSE)</f>
        <v>62</v>
      </c>
      <c r="AQ656">
        <f>VLOOKUP(M656,counts!$W$38:$Z$49,4,FALSE)</f>
        <v>49</v>
      </c>
      <c r="AR656">
        <f>VLOOKUP(N656,counts!$W$53:$Z$54,4,FALSE)</f>
        <v>20</v>
      </c>
      <c r="AS656">
        <f>VLOOKUP(O656,counts!$W$58:$Z$62,4,FALSE)</f>
        <v>52</v>
      </c>
      <c r="AT656">
        <f>VLOOKUP(P656,counts!$W$66:$Z$69,4,FALSE)</f>
        <v>50</v>
      </c>
      <c r="AU656">
        <f>VLOOKUP(Q656,counts!$W$73:$Z$75,4,FALSE)</f>
        <v>52</v>
      </c>
      <c r="AV656">
        <f>VLOOKUP(R656,counts!$W$79:$Z$81,4,FALSE)</f>
        <v>40</v>
      </c>
      <c r="AW656">
        <f t="shared" si="449"/>
        <v>425</v>
      </c>
      <c r="AX656">
        <f t="shared" si="450"/>
        <v>0</v>
      </c>
      <c r="AY656">
        <f t="shared" si="451"/>
        <v>3</v>
      </c>
      <c r="AZ656" t="str">
        <f t="shared" si="452"/>
        <v>Train</v>
      </c>
      <c r="BA656" t="str">
        <f t="shared" si="453"/>
        <v>18-30</v>
      </c>
      <c r="BB656" t="str">
        <f t="shared" si="454"/>
        <v>Blank</v>
      </c>
      <c r="BC656" t="str">
        <f t="shared" si="455"/>
        <v>0-10</v>
      </c>
      <c r="BD656" t="str">
        <f t="shared" si="456"/>
        <v>MA</v>
      </c>
      <c r="BE656" t="str">
        <f t="shared" si="457"/>
        <v>male</v>
      </c>
      <c r="BF656">
        <f t="shared" si="458"/>
        <v>0</v>
      </c>
      <c r="BG656">
        <f t="shared" si="459"/>
        <v>0</v>
      </c>
      <c r="BH656" t="str">
        <f t="shared" si="460"/>
        <v>Q</v>
      </c>
      <c r="BI656">
        <f t="shared" si="461"/>
        <v>3</v>
      </c>
      <c r="BK656">
        <f t="shared" si="462"/>
        <v>-8.7462856143731463E-2</v>
      </c>
      <c r="BL656">
        <f t="shared" si="426"/>
        <v>-0.2148129459049134</v>
      </c>
      <c r="BM656">
        <f t="shared" si="427"/>
        <v>0</v>
      </c>
      <c r="BN656">
        <f t="shared" si="428"/>
        <v>-0.16591368206991919</v>
      </c>
      <c r="BO656">
        <f t="shared" si="429"/>
        <v>-1.1543150029727813</v>
      </c>
      <c r="BP656">
        <f t="shared" si="430"/>
        <v>-6.3943938845999151E-2</v>
      </c>
      <c r="BQ656">
        <f t="shared" si="431"/>
        <v>-0.12308910231949276</v>
      </c>
      <c r="BR656">
        <f t="shared" si="432"/>
        <v>-6.7126694900034548E-2</v>
      </c>
      <c r="BS656">
        <f t="shared" si="433"/>
        <v>-0.33933712916299258</v>
      </c>
      <c r="BT656">
        <f t="shared" si="463"/>
        <v>-0.52064632557427459</v>
      </c>
      <c r="BV656">
        <f t="shared" si="464"/>
        <v>-2.7366476778941395</v>
      </c>
      <c r="BW656">
        <f t="shared" si="465"/>
        <v>6.4787170723043894E-2</v>
      </c>
      <c r="BX656">
        <f t="shared" si="466"/>
        <v>6.0845183436094706E-2</v>
      </c>
      <c r="BY656">
        <f t="shared" si="467"/>
        <v>0.93915481656390531</v>
      </c>
      <c r="BZ656">
        <f t="shared" si="468"/>
        <v>-6.2774939494103177E-2</v>
      </c>
    </row>
    <row r="657" spans="1:78" x14ac:dyDescent="0.3">
      <c r="A657" t="s">
        <v>2820</v>
      </c>
      <c r="B657" t="s">
        <v>2838</v>
      </c>
      <c r="C657" t="s">
        <v>2825</v>
      </c>
      <c r="D657" t="s">
        <v>2838</v>
      </c>
      <c r="E657" t="s">
        <v>15</v>
      </c>
      <c r="F657">
        <v>0</v>
      </c>
      <c r="G657">
        <v>0</v>
      </c>
      <c r="H657" t="s">
        <v>2843</v>
      </c>
      <c r="I657">
        <v>3</v>
      </c>
      <c r="J657">
        <v>-11.613432440426715</v>
      </c>
      <c r="K657">
        <v>-42.171718189759716</v>
      </c>
      <c r="L657">
        <v>-82.840254641099079</v>
      </c>
      <c r="M657">
        <v>-33.757758935166962</v>
      </c>
      <c r="N657">
        <v>151.41878811967541</v>
      </c>
      <c r="O657">
        <v>-14.754319664473872</v>
      </c>
      <c r="P657">
        <v>-22.013681658285037</v>
      </c>
      <c r="Q657">
        <v>-22.422560732600829</v>
      </c>
      <c r="R657">
        <v>-67.960368165567971</v>
      </c>
      <c r="S657">
        <v>0</v>
      </c>
      <c r="T657">
        <v>3</v>
      </c>
      <c r="U657" t="s">
        <v>2818</v>
      </c>
      <c r="W657">
        <f t="shared" si="434"/>
        <v>-8.5268679762827468E-2</v>
      </c>
      <c r="X657">
        <f t="shared" si="435"/>
        <v>-0.21927540312111751</v>
      </c>
      <c r="Y657">
        <f t="shared" si="436"/>
        <v>0.27424895647063957</v>
      </c>
      <c r="Z657">
        <f t="shared" si="437"/>
        <v>-0.24557244416175711</v>
      </c>
      <c r="AA657">
        <f t="shared" si="438"/>
        <v>1.6593819257225275</v>
      </c>
      <c r="AB657">
        <f t="shared" si="439"/>
        <v>-6.7444200102322438E-2</v>
      </c>
      <c r="AC657">
        <f t="shared" si="440"/>
        <v>-0.15242674717787899</v>
      </c>
      <c r="AD657">
        <f t="shared" si="441"/>
        <v>-0.14484805481342802</v>
      </c>
      <c r="AE657">
        <f t="shared" si="442"/>
        <v>-0.48361783291079313</v>
      </c>
      <c r="AF657">
        <f t="shared" si="443"/>
        <v>-0.5239687488631376</v>
      </c>
      <c r="AH657">
        <f t="shared" si="444"/>
        <v>1.1208771279904828E-2</v>
      </c>
      <c r="AI657">
        <f t="shared" si="445"/>
        <v>1.0112718249211061</v>
      </c>
      <c r="AJ657">
        <f t="shared" si="446"/>
        <v>0.50280216348219064</v>
      </c>
      <c r="AK657">
        <f t="shared" si="447"/>
        <v>0.49719783651780936</v>
      </c>
      <c r="AL657">
        <f t="shared" si="448"/>
        <v>-0.69876727068688771</v>
      </c>
      <c r="AN657">
        <f>VLOOKUP(J657,counts!$W$8:$Z$13,4,FALSE)</f>
        <v>52</v>
      </c>
      <c r="AO657">
        <f>VLOOKUP(K657,counts!$W$17:$Z$23,4,FALSE)</f>
        <v>48</v>
      </c>
      <c r="AP657">
        <f>VLOOKUP(L657,counts!$W$27:$Z$33,4,FALSE)</f>
        <v>62</v>
      </c>
      <c r="AQ657">
        <f>VLOOKUP(M657,counts!$W$38:$Z$49,4,FALSE)</f>
        <v>47</v>
      </c>
      <c r="AR657">
        <f>VLOOKUP(N657,counts!$W$53:$Z$54,4,FALSE)</f>
        <v>102</v>
      </c>
      <c r="AS657">
        <f>VLOOKUP(O657,counts!$W$58:$Z$62,4,FALSE)</f>
        <v>52</v>
      </c>
      <c r="AT657">
        <f>VLOOKUP(P657,counts!$W$66:$Z$69,4,FALSE)</f>
        <v>50</v>
      </c>
      <c r="AU657">
        <f>VLOOKUP(Q657,counts!$W$73:$Z$75,4,FALSE)</f>
        <v>50</v>
      </c>
      <c r="AV657">
        <f>VLOOKUP(R657,counts!$W$79:$Z$81,4,FALSE)</f>
        <v>40</v>
      </c>
      <c r="AW657">
        <f t="shared" si="449"/>
        <v>503</v>
      </c>
      <c r="AX657">
        <f t="shared" si="450"/>
        <v>0</v>
      </c>
      <c r="AY657">
        <f t="shared" si="451"/>
        <v>3</v>
      </c>
      <c r="AZ657" t="str">
        <f t="shared" si="452"/>
        <v>Train</v>
      </c>
      <c r="BA657" t="str">
        <f t="shared" si="453"/>
        <v>18-30</v>
      </c>
      <c r="BB657" t="str">
        <f t="shared" si="454"/>
        <v>Blank</v>
      </c>
      <c r="BC657" t="str">
        <f t="shared" si="455"/>
        <v>0-10</v>
      </c>
      <c r="BD657" t="str">
        <f t="shared" si="456"/>
        <v>Blank</v>
      </c>
      <c r="BE657" t="str">
        <f t="shared" si="457"/>
        <v>female</v>
      </c>
      <c r="BF657">
        <f t="shared" si="458"/>
        <v>0</v>
      </c>
      <c r="BG657">
        <f t="shared" si="459"/>
        <v>0</v>
      </c>
      <c r="BH657" t="str">
        <f t="shared" si="460"/>
        <v>S, blank</v>
      </c>
      <c r="BI657">
        <f t="shared" si="461"/>
        <v>3</v>
      </c>
      <c r="BK657">
        <f t="shared" si="462"/>
        <v>-8.7462856143731463E-2</v>
      </c>
      <c r="BL657">
        <f t="shared" si="426"/>
        <v>-0.2148129459049134</v>
      </c>
      <c r="BM657">
        <f t="shared" si="427"/>
        <v>0</v>
      </c>
      <c r="BN657">
        <f t="shared" si="428"/>
        <v>-0.24005469764357676</v>
      </c>
      <c r="BO657">
        <f t="shared" si="429"/>
        <v>1.608400077660413</v>
      </c>
      <c r="BP657">
        <f t="shared" si="430"/>
        <v>-6.3943938845999151E-2</v>
      </c>
      <c r="BQ657">
        <f t="shared" si="431"/>
        <v>-0.12308910231949276</v>
      </c>
      <c r="BR657">
        <f t="shared" si="432"/>
        <v>-0.13196937436222192</v>
      </c>
      <c r="BS657">
        <f t="shared" si="433"/>
        <v>-0.33933712916299258</v>
      </c>
      <c r="BT657">
        <f t="shared" si="463"/>
        <v>-0.52064632557427459</v>
      </c>
      <c r="BV657">
        <f t="shared" si="464"/>
        <v>-0.11291629229678962</v>
      </c>
      <c r="BW657">
        <f t="shared" si="465"/>
        <v>0.89322542683562622</v>
      </c>
      <c r="BX657">
        <f t="shared" si="466"/>
        <v>0.47180088233263412</v>
      </c>
      <c r="BY657">
        <f t="shared" si="467"/>
        <v>0.52819911766736594</v>
      </c>
      <c r="BZ657">
        <f t="shared" si="468"/>
        <v>-0.63828194957228779</v>
      </c>
    </row>
    <row r="658" spans="1:78" x14ac:dyDescent="0.3">
      <c r="A658" t="s">
        <v>2820</v>
      </c>
      <c r="B658" t="s">
        <v>2838</v>
      </c>
      <c r="C658" t="s">
        <v>2825</v>
      </c>
      <c r="D658" t="s">
        <v>2836</v>
      </c>
      <c r="E658" t="s">
        <v>20</v>
      </c>
      <c r="F658">
        <v>0</v>
      </c>
      <c r="G658">
        <v>0</v>
      </c>
      <c r="H658" t="s">
        <v>527</v>
      </c>
      <c r="I658">
        <v>3</v>
      </c>
      <c r="J658">
        <v>-11.613432440426715</v>
      </c>
      <c r="K658">
        <v>-42.171718189759716</v>
      </c>
      <c r="L658">
        <v>-82.840254641099079</v>
      </c>
      <c r="M658">
        <v>105.0698932972212</v>
      </c>
      <c r="N658">
        <v>-108.67008854708662</v>
      </c>
      <c r="O658">
        <v>-14.754319664473872</v>
      </c>
      <c r="P658">
        <v>-22.013681658285037</v>
      </c>
      <c r="Q658">
        <v>-11.405315820044242</v>
      </c>
      <c r="R658">
        <v>-67.960368165567971</v>
      </c>
      <c r="S658">
        <v>0</v>
      </c>
      <c r="T658">
        <v>3</v>
      </c>
      <c r="U658" t="s">
        <v>2818</v>
      </c>
      <c r="W658">
        <f t="shared" si="434"/>
        <v>-8.5268679762827468E-2</v>
      </c>
      <c r="X658">
        <f t="shared" si="435"/>
        <v>-0.21927540312111751</v>
      </c>
      <c r="Y658">
        <f t="shared" si="436"/>
        <v>0.27424895647063957</v>
      </c>
      <c r="Z658">
        <f t="shared" si="437"/>
        <v>0.76433600211340613</v>
      </c>
      <c r="AA658">
        <f t="shared" si="438"/>
        <v>-1.1909036060913412</v>
      </c>
      <c r="AB658">
        <f t="shared" si="439"/>
        <v>-6.7444200102322438E-2</v>
      </c>
      <c r="AC658">
        <f t="shared" si="440"/>
        <v>-0.15242674717787899</v>
      </c>
      <c r="AD658">
        <f t="shared" si="441"/>
        <v>-7.3677481834814665E-2</v>
      </c>
      <c r="AE658">
        <f t="shared" si="442"/>
        <v>-0.48361783291079313</v>
      </c>
      <c r="AF658">
        <f t="shared" si="443"/>
        <v>-0.5239687488631376</v>
      </c>
      <c r="AH658">
        <f t="shared" si="444"/>
        <v>-1.7579977412801875</v>
      </c>
      <c r="AI658">
        <f t="shared" si="445"/>
        <v>0.17238968724949449</v>
      </c>
      <c r="AJ658">
        <f t="shared" si="446"/>
        <v>0.14704128595154428</v>
      </c>
      <c r="AK658">
        <f t="shared" si="447"/>
        <v>0.85295871404845569</v>
      </c>
      <c r="AL658">
        <f t="shared" si="448"/>
        <v>-0.15904413354287852</v>
      </c>
      <c r="AN658">
        <f>VLOOKUP(J658,counts!$W$8:$Z$13,4,FALSE)</f>
        <v>52</v>
      </c>
      <c r="AO658">
        <f>VLOOKUP(K658,counts!$W$17:$Z$23,4,FALSE)</f>
        <v>48</v>
      </c>
      <c r="AP658">
        <f>VLOOKUP(L658,counts!$W$27:$Z$33,4,FALSE)</f>
        <v>62</v>
      </c>
      <c r="AQ658">
        <f>VLOOKUP(M658,counts!$W$38:$Z$49,4,FALSE)</f>
        <v>76</v>
      </c>
      <c r="AR658">
        <f>VLOOKUP(N658,counts!$W$53:$Z$54,4,FALSE)</f>
        <v>20</v>
      </c>
      <c r="AS658">
        <f>VLOOKUP(O658,counts!$W$58:$Z$62,4,FALSE)</f>
        <v>52</v>
      </c>
      <c r="AT658">
        <f>VLOOKUP(P658,counts!$W$66:$Z$69,4,FALSE)</f>
        <v>50</v>
      </c>
      <c r="AU658">
        <f>VLOOKUP(Q658,counts!$W$73:$Z$75,4,FALSE)</f>
        <v>52</v>
      </c>
      <c r="AV658">
        <f>VLOOKUP(R658,counts!$W$79:$Z$81,4,FALSE)</f>
        <v>40</v>
      </c>
      <c r="AW658">
        <f t="shared" si="449"/>
        <v>452</v>
      </c>
      <c r="AX658">
        <f t="shared" si="450"/>
        <v>0</v>
      </c>
      <c r="AY658">
        <f t="shared" si="451"/>
        <v>3</v>
      </c>
      <c r="AZ658" t="str">
        <f t="shared" si="452"/>
        <v>Train</v>
      </c>
      <c r="BA658" t="str">
        <f t="shared" si="453"/>
        <v>18-30</v>
      </c>
      <c r="BB658" t="str">
        <f t="shared" si="454"/>
        <v>Blank</v>
      </c>
      <c r="BC658" t="str">
        <f t="shared" si="455"/>
        <v>0-10</v>
      </c>
      <c r="BD658" t="str">
        <f t="shared" si="456"/>
        <v>PA</v>
      </c>
      <c r="BE658" t="str">
        <f t="shared" si="457"/>
        <v>male</v>
      </c>
      <c r="BF658">
        <f t="shared" si="458"/>
        <v>0</v>
      </c>
      <c r="BG658">
        <f t="shared" si="459"/>
        <v>0</v>
      </c>
      <c r="BH658" t="str">
        <f t="shared" si="460"/>
        <v>Q</v>
      </c>
      <c r="BI658">
        <f t="shared" si="461"/>
        <v>3</v>
      </c>
      <c r="BK658">
        <f t="shared" si="462"/>
        <v>-8.7462856143731463E-2</v>
      </c>
      <c r="BL658">
        <f t="shared" si="426"/>
        <v>-0.2148129459049134</v>
      </c>
      <c r="BM658">
        <f t="shared" si="427"/>
        <v>0</v>
      </c>
      <c r="BN658">
        <f t="shared" si="428"/>
        <v>0.74716220100238595</v>
      </c>
      <c r="BO658">
        <f t="shared" si="429"/>
        <v>-1.1543150029727813</v>
      </c>
      <c r="BP658">
        <f t="shared" si="430"/>
        <v>-6.3943938845999151E-2</v>
      </c>
      <c r="BQ658">
        <f t="shared" si="431"/>
        <v>-0.12308910231949276</v>
      </c>
      <c r="BR658">
        <f t="shared" si="432"/>
        <v>-6.7126694900034548E-2</v>
      </c>
      <c r="BS658">
        <f t="shared" si="433"/>
        <v>-0.33933712916299258</v>
      </c>
      <c r="BT658">
        <f t="shared" si="463"/>
        <v>-0.52064632557427459</v>
      </c>
      <c r="BV658">
        <f t="shared" si="464"/>
        <v>-1.823571794821834</v>
      </c>
      <c r="BW658">
        <f t="shared" si="465"/>
        <v>0.16144806050569888</v>
      </c>
      <c r="BX658">
        <f t="shared" si="466"/>
        <v>0.13900583762256555</v>
      </c>
      <c r="BY658">
        <f t="shared" si="467"/>
        <v>0.86099416237743442</v>
      </c>
      <c r="BZ658">
        <f t="shared" si="468"/>
        <v>-0.14966755462682826</v>
      </c>
    </row>
    <row r="659" spans="1:78" x14ac:dyDescent="0.3">
      <c r="A659" t="s">
        <v>2821</v>
      </c>
      <c r="B659" t="s">
        <v>2838</v>
      </c>
      <c r="C659" t="s">
        <v>2850</v>
      </c>
      <c r="D659" t="s">
        <v>2835</v>
      </c>
      <c r="E659" t="s">
        <v>20</v>
      </c>
      <c r="F659">
        <v>1</v>
      </c>
      <c r="G659">
        <v>0</v>
      </c>
      <c r="H659" t="s">
        <v>44</v>
      </c>
      <c r="I659">
        <v>3</v>
      </c>
      <c r="J659">
        <v>-3.7643689058441341</v>
      </c>
      <c r="K659">
        <v>-42.171718189759716</v>
      </c>
      <c r="L659">
        <v>-9.6115457513775127</v>
      </c>
      <c r="M659">
        <v>-202.50760482553153</v>
      </c>
      <c r="N659">
        <v>-108.67008854708662</v>
      </c>
      <c r="O659">
        <v>48.695090775187893</v>
      </c>
      <c r="P659">
        <v>-22.013681658285037</v>
      </c>
      <c r="Q659">
        <v>72.444458573419169</v>
      </c>
      <c r="R659">
        <v>-67.960368165567971</v>
      </c>
      <c r="S659">
        <v>0</v>
      </c>
      <c r="T659">
        <v>3</v>
      </c>
      <c r="U659" t="s">
        <v>2818</v>
      </c>
      <c r="W659">
        <f t="shared" si="434"/>
        <v>-2.7638923151110589E-2</v>
      </c>
      <c r="X659">
        <f t="shared" si="435"/>
        <v>-0.21927540312111751</v>
      </c>
      <c r="Y659">
        <f t="shared" si="436"/>
        <v>3.1819752411496448E-2</v>
      </c>
      <c r="Z659">
        <f t="shared" si="437"/>
        <v>-1.4731513301536956</v>
      </c>
      <c r="AA659">
        <f t="shared" si="438"/>
        <v>-1.1909036060913412</v>
      </c>
      <c r="AB659">
        <f t="shared" si="439"/>
        <v>0.222592537028351</v>
      </c>
      <c r="AC659">
        <f t="shared" si="440"/>
        <v>-0.15242674717787899</v>
      </c>
      <c r="AD659">
        <f t="shared" si="441"/>
        <v>0.46798575022321215</v>
      </c>
      <c r="AE659">
        <f t="shared" si="442"/>
        <v>-0.48361783291079313</v>
      </c>
      <c r="AF659">
        <f t="shared" si="443"/>
        <v>-0.5239687488631376</v>
      </c>
      <c r="AH659">
        <f t="shared" si="444"/>
        <v>-3.3485845518060149</v>
      </c>
      <c r="AI659">
        <f t="shared" si="445"/>
        <v>3.5134049348721622E-2</v>
      </c>
      <c r="AJ659">
        <f t="shared" si="446"/>
        <v>3.3941545417066531E-2</v>
      </c>
      <c r="AK659">
        <f t="shared" si="447"/>
        <v>0.96605845458293349</v>
      </c>
      <c r="AL659">
        <f t="shared" si="448"/>
        <v>-3.4530934609781322E-2</v>
      </c>
      <c r="AN659">
        <f>VLOOKUP(J659,counts!$W$8:$Z$13,4,FALSE)</f>
        <v>53</v>
      </c>
      <c r="AO659">
        <f>VLOOKUP(K659,counts!$W$17:$Z$23,4,FALSE)</f>
        <v>48</v>
      </c>
      <c r="AP659">
        <f>VLOOKUP(L659,counts!$W$27:$Z$33,4,FALSE)</f>
        <v>55</v>
      </c>
      <c r="AQ659">
        <f>VLOOKUP(M659,counts!$W$38:$Z$49,4,FALSE)</f>
        <v>12</v>
      </c>
      <c r="AR659">
        <f>VLOOKUP(N659,counts!$W$53:$Z$54,4,FALSE)</f>
        <v>20</v>
      </c>
      <c r="AS659">
        <f>VLOOKUP(O659,counts!$W$58:$Z$62,4,FALSE)</f>
        <v>61</v>
      </c>
      <c r="AT659">
        <f>VLOOKUP(P659,counts!$W$66:$Z$69,4,FALSE)</f>
        <v>50</v>
      </c>
      <c r="AU659">
        <f>VLOOKUP(Q659,counts!$W$73:$Z$75,4,FALSE)</f>
        <v>68</v>
      </c>
      <c r="AV659">
        <f>VLOOKUP(R659,counts!$W$79:$Z$81,4,FALSE)</f>
        <v>40</v>
      </c>
      <c r="AW659">
        <f t="shared" si="449"/>
        <v>407</v>
      </c>
      <c r="AX659">
        <f t="shared" si="450"/>
        <v>0</v>
      </c>
      <c r="AY659">
        <f t="shared" si="451"/>
        <v>3</v>
      </c>
      <c r="AZ659" t="str">
        <f t="shared" si="452"/>
        <v>Train</v>
      </c>
      <c r="BA659" t="str">
        <f t="shared" si="453"/>
        <v>0-17</v>
      </c>
      <c r="BB659" t="str">
        <f t="shared" si="454"/>
        <v>Blank</v>
      </c>
      <c r="BC659" t="str">
        <f t="shared" si="455"/>
        <v>11-20</v>
      </c>
      <c r="BD659" t="str">
        <f t="shared" si="456"/>
        <v>ON</v>
      </c>
      <c r="BE659" t="str">
        <f t="shared" si="457"/>
        <v>male</v>
      </c>
      <c r="BF659">
        <f t="shared" si="458"/>
        <v>1</v>
      </c>
      <c r="BG659">
        <f t="shared" si="459"/>
        <v>0</v>
      </c>
      <c r="BH659" t="str">
        <f t="shared" si="460"/>
        <v>C</v>
      </c>
      <c r="BI659">
        <f t="shared" si="461"/>
        <v>3</v>
      </c>
      <c r="BK659">
        <f t="shared" si="462"/>
        <v>-2.8350141766673408E-2</v>
      </c>
      <c r="BL659">
        <f t="shared" si="426"/>
        <v>-0.2148129459049134</v>
      </c>
      <c r="BM659">
        <f t="shared" si="427"/>
        <v>0</v>
      </c>
      <c r="BN659">
        <f t="shared" si="428"/>
        <v>-1.4400512172706961</v>
      </c>
      <c r="BO659">
        <f t="shared" si="429"/>
        <v>-1.1543150029727813</v>
      </c>
      <c r="BP659">
        <f t="shared" si="430"/>
        <v>0.21104029039891525</v>
      </c>
      <c r="BQ659">
        <f t="shared" si="431"/>
        <v>-0.12308910231949276</v>
      </c>
      <c r="BR659">
        <f t="shared" si="432"/>
        <v>0.42637636209158797</v>
      </c>
      <c r="BS659">
        <f t="shared" si="433"/>
        <v>-0.33933712916299258</v>
      </c>
      <c r="BT659">
        <f t="shared" si="463"/>
        <v>-0.52064632557427459</v>
      </c>
      <c r="BV659">
        <f t="shared" si="464"/>
        <v>-3.1831852124813205</v>
      </c>
      <c r="BW659">
        <f t="shared" si="465"/>
        <v>4.1453406704901767E-2</v>
      </c>
      <c r="BX659">
        <f t="shared" si="466"/>
        <v>3.9803419373371632E-2</v>
      </c>
      <c r="BY659">
        <f t="shared" si="467"/>
        <v>0.96019658062662838</v>
      </c>
      <c r="BZ659">
        <f t="shared" si="468"/>
        <v>-4.0617243997002977E-2</v>
      </c>
    </row>
    <row r="660" spans="1:78" x14ac:dyDescent="0.3">
      <c r="A660" t="s">
        <v>2820</v>
      </c>
      <c r="B660" t="s">
        <v>2838</v>
      </c>
      <c r="C660" t="s">
        <v>2825</v>
      </c>
      <c r="D660" t="s">
        <v>2831</v>
      </c>
      <c r="E660" t="s">
        <v>20</v>
      </c>
      <c r="F660">
        <v>0</v>
      </c>
      <c r="G660">
        <v>0</v>
      </c>
      <c r="H660" t="s">
        <v>2843</v>
      </c>
      <c r="I660">
        <v>3</v>
      </c>
      <c r="J660">
        <v>-11.613432440426715</v>
      </c>
      <c r="K660">
        <v>-42.171718189759716</v>
      </c>
      <c r="L660">
        <v>-82.840254641099079</v>
      </c>
      <c r="M660">
        <v>-96.420408757005262</v>
      </c>
      <c r="N660">
        <v>-108.67008854708662</v>
      </c>
      <c r="O660">
        <v>-14.754319664473872</v>
      </c>
      <c r="P660">
        <v>-22.013681658285037</v>
      </c>
      <c r="Q660">
        <v>-22.422560732600829</v>
      </c>
      <c r="R660">
        <v>-67.960368165567971</v>
      </c>
      <c r="S660">
        <v>0</v>
      </c>
      <c r="T660">
        <v>3</v>
      </c>
      <c r="U660" t="s">
        <v>2818</v>
      </c>
      <c r="W660">
        <f t="shared" si="434"/>
        <v>-8.5268679762827468E-2</v>
      </c>
      <c r="X660">
        <f t="shared" si="435"/>
        <v>-0.21927540312111751</v>
      </c>
      <c r="Y660">
        <f t="shared" si="436"/>
        <v>0.27424895647063957</v>
      </c>
      <c r="Z660">
        <f t="shared" si="437"/>
        <v>-0.70141491000656564</v>
      </c>
      <c r="AA660">
        <f t="shared" si="438"/>
        <v>-1.1909036060913412</v>
      </c>
      <c r="AB660">
        <f t="shared" si="439"/>
        <v>-6.7444200102322438E-2</v>
      </c>
      <c r="AC660">
        <f t="shared" si="440"/>
        <v>-0.15242674717787899</v>
      </c>
      <c r="AD660">
        <f t="shared" si="441"/>
        <v>-0.14484805481342802</v>
      </c>
      <c r="AE660">
        <f t="shared" si="442"/>
        <v>-0.48361783291079313</v>
      </c>
      <c r="AF660">
        <f t="shared" si="443"/>
        <v>-0.5239687488631376</v>
      </c>
      <c r="AH660">
        <f t="shared" si="444"/>
        <v>-3.2949192263787723</v>
      </c>
      <c r="AI660">
        <f t="shared" si="445"/>
        <v>3.707103928835602E-2</v>
      </c>
      <c r="AJ660">
        <f t="shared" si="446"/>
        <v>3.5745901566969197E-2</v>
      </c>
      <c r="AK660">
        <f t="shared" si="447"/>
        <v>0.96425409843303078</v>
      </c>
      <c r="AL660">
        <f t="shared" si="448"/>
        <v>-3.6400431518564362E-2</v>
      </c>
      <c r="AN660">
        <f>VLOOKUP(J660,counts!$W$8:$Z$13,4,FALSE)</f>
        <v>52</v>
      </c>
      <c r="AO660">
        <f>VLOOKUP(K660,counts!$W$17:$Z$23,4,FALSE)</f>
        <v>48</v>
      </c>
      <c r="AP660">
        <f>VLOOKUP(L660,counts!$W$27:$Z$33,4,FALSE)</f>
        <v>62</v>
      </c>
      <c r="AQ660">
        <f>VLOOKUP(M660,counts!$W$38:$Z$49,4,FALSE)</f>
        <v>34</v>
      </c>
      <c r="AR660">
        <f>VLOOKUP(N660,counts!$W$53:$Z$54,4,FALSE)</f>
        <v>20</v>
      </c>
      <c r="AS660">
        <f>VLOOKUP(O660,counts!$W$58:$Z$62,4,FALSE)</f>
        <v>52</v>
      </c>
      <c r="AT660">
        <f>VLOOKUP(P660,counts!$W$66:$Z$69,4,FALSE)</f>
        <v>50</v>
      </c>
      <c r="AU660">
        <f>VLOOKUP(Q660,counts!$W$73:$Z$75,4,FALSE)</f>
        <v>50</v>
      </c>
      <c r="AV660">
        <f>VLOOKUP(R660,counts!$W$79:$Z$81,4,FALSE)</f>
        <v>40</v>
      </c>
      <c r="AW660">
        <f t="shared" si="449"/>
        <v>408</v>
      </c>
      <c r="AX660">
        <f t="shared" si="450"/>
        <v>0</v>
      </c>
      <c r="AY660">
        <f t="shared" si="451"/>
        <v>3</v>
      </c>
      <c r="AZ660" t="str">
        <f t="shared" si="452"/>
        <v>Train</v>
      </c>
      <c r="BA660" t="str">
        <f t="shared" si="453"/>
        <v>18-30</v>
      </c>
      <c r="BB660" t="str">
        <f t="shared" si="454"/>
        <v>Blank</v>
      </c>
      <c r="BC660" t="str">
        <f t="shared" si="455"/>
        <v>0-10</v>
      </c>
      <c r="BD660" t="str">
        <f t="shared" si="456"/>
        <v>MN</v>
      </c>
      <c r="BE660" t="str">
        <f t="shared" si="457"/>
        <v>male</v>
      </c>
      <c r="BF660">
        <f t="shared" si="458"/>
        <v>0</v>
      </c>
      <c r="BG660">
        <f t="shared" si="459"/>
        <v>0</v>
      </c>
      <c r="BH660" t="str">
        <f t="shared" si="460"/>
        <v>S, blank</v>
      </c>
      <c r="BI660">
        <f t="shared" si="461"/>
        <v>3</v>
      </c>
      <c r="BK660">
        <f t="shared" si="462"/>
        <v>-8.7462856143731463E-2</v>
      </c>
      <c r="BL660">
        <f t="shared" si="426"/>
        <v>-0.2148129459049134</v>
      </c>
      <c r="BM660">
        <f t="shared" si="427"/>
        <v>0</v>
      </c>
      <c r="BN660">
        <f t="shared" si="428"/>
        <v>-0.68565487760268884</v>
      </c>
      <c r="BO660">
        <f t="shared" si="429"/>
        <v>-1.1543150029727813</v>
      </c>
      <c r="BP660">
        <f t="shared" si="430"/>
        <v>-6.3943938845999151E-2</v>
      </c>
      <c r="BQ660">
        <f t="shared" si="431"/>
        <v>-0.12308910231949276</v>
      </c>
      <c r="BR660">
        <f t="shared" si="432"/>
        <v>-0.13196937436222192</v>
      </c>
      <c r="BS660">
        <f t="shared" si="433"/>
        <v>-0.33933712916299258</v>
      </c>
      <c r="BT660">
        <f t="shared" si="463"/>
        <v>-0.52064632557427459</v>
      </c>
      <c r="BV660">
        <f t="shared" si="464"/>
        <v>-3.3212315528890963</v>
      </c>
      <c r="BW660">
        <f t="shared" si="465"/>
        <v>3.6108335035306069E-2</v>
      </c>
      <c r="BX660">
        <f t="shared" si="466"/>
        <v>3.4849960968681579E-2</v>
      </c>
      <c r="BY660">
        <f t="shared" si="467"/>
        <v>0.96515003903131846</v>
      </c>
      <c r="BZ660">
        <f t="shared" si="468"/>
        <v>-3.5471708867577625E-2</v>
      </c>
    </row>
    <row r="661" spans="1:78" x14ac:dyDescent="0.3">
      <c r="A661" t="s">
        <v>2810</v>
      </c>
      <c r="B661" t="s">
        <v>2838</v>
      </c>
      <c r="C661" t="s">
        <v>2825</v>
      </c>
      <c r="D661" t="s">
        <v>2839</v>
      </c>
      <c r="E661" t="s">
        <v>15</v>
      </c>
      <c r="F661">
        <v>0</v>
      </c>
      <c r="G661">
        <v>0</v>
      </c>
      <c r="H661" t="s">
        <v>527</v>
      </c>
      <c r="I661">
        <v>3</v>
      </c>
      <c r="J661">
        <v>32.769878926258563</v>
      </c>
      <c r="K661">
        <v>-42.171718189759716</v>
      </c>
      <c r="L661">
        <v>-82.840254641099079</v>
      </c>
      <c r="M661">
        <v>40.634191658169868</v>
      </c>
      <c r="N661">
        <v>151.41878811967541</v>
      </c>
      <c r="O661">
        <v>-14.754319664473872</v>
      </c>
      <c r="P661">
        <v>-22.013681658285037</v>
      </c>
      <c r="Q661">
        <v>-11.405315820044242</v>
      </c>
      <c r="R661">
        <v>-67.960368165567971</v>
      </c>
      <c r="S661">
        <v>0</v>
      </c>
      <c r="T661">
        <v>3</v>
      </c>
      <c r="U661" t="s">
        <v>2818</v>
      </c>
      <c r="W661">
        <f t="shared" si="434"/>
        <v>0.24060451777399761</v>
      </c>
      <c r="X661">
        <f t="shared" si="435"/>
        <v>-0.21927540312111751</v>
      </c>
      <c r="Y661">
        <f t="shared" si="436"/>
        <v>0.27424895647063957</v>
      </c>
      <c r="Z661">
        <f t="shared" si="437"/>
        <v>0.29559538538083652</v>
      </c>
      <c r="AA661">
        <f t="shared" si="438"/>
        <v>1.6593819257225275</v>
      </c>
      <c r="AB661">
        <f t="shared" si="439"/>
        <v>-6.7444200102322438E-2</v>
      </c>
      <c r="AC661">
        <f t="shared" si="440"/>
        <v>-0.15242674717787899</v>
      </c>
      <c r="AD661">
        <f t="shared" si="441"/>
        <v>-7.3677481834814665E-2</v>
      </c>
      <c r="AE661">
        <f t="shared" si="442"/>
        <v>-0.48361783291079313</v>
      </c>
      <c r="AF661">
        <f t="shared" si="443"/>
        <v>-0.5239687488631376</v>
      </c>
      <c r="AH661">
        <f t="shared" si="444"/>
        <v>0.94942037133793711</v>
      </c>
      <c r="AI661">
        <f t="shared" si="445"/>
        <v>2.5842113421612667</v>
      </c>
      <c r="AJ661">
        <f t="shared" si="446"/>
        <v>0.7209985950781006</v>
      </c>
      <c r="AK661">
        <f t="shared" si="447"/>
        <v>0.2790014049218994</v>
      </c>
      <c r="AL661">
        <f t="shared" si="448"/>
        <v>-1.2765384616110864</v>
      </c>
      <c r="AN661">
        <f>VLOOKUP(J661,counts!$W$8:$Z$13,4,FALSE)</f>
        <v>61</v>
      </c>
      <c r="AO661">
        <f>VLOOKUP(K661,counts!$W$17:$Z$23,4,FALSE)</f>
        <v>48</v>
      </c>
      <c r="AP661">
        <f>VLOOKUP(L661,counts!$W$27:$Z$33,4,FALSE)</f>
        <v>62</v>
      </c>
      <c r="AQ661">
        <f>VLOOKUP(M661,counts!$W$38:$Z$49,4,FALSE)</f>
        <v>63</v>
      </c>
      <c r="AR661">
        <f>VLOOKUP(N661,counts!$W$53:$Z$54,4,FALSE)</f>
        <v>102</v>
      </c>
      <c r="AS661">
        <f>VLOOKUP(O661,counts!$W$58:$Z$62,4,FALSE)</f>
        <v>52</v>
      </c>
      <c r="AT661">
        <f>VLOOKUP(P661,counts!$W$66:$Z$69,4,FALSE)</f>
        <v>50</v>
      </c>
      <c r="AU661">
        <f>VLOOKUP(Q661,counts!$W$73:$Z$75,4,FALSE)</f>
        <v>52</v>
      </c>
      <c r="AV661">
        <f>VLOOKUP(R661,counts!$W$79:$Z$81,4,FALSE)</f>
        <v>40</v>
      </c>
      <c r="AW661">
        <f t="shared" si="449"/>
        <v>530</v>
      </c>
      <c r="AX661">
        <f t="shared" si="450"/>
        <v>0</v>
      </c>
      <c r="AY661">
        <f t="shared" si="451"/>
        <v>3</v>
      </c>
      <c r="AZ661" t="str">
        <f t="shared" si="452"/>
        <v>Train</v>
      </c>
      <c r="BA661" t="str">
        <f t="shared" si="453"/>
        <v>31-40</v>
      </c>
      <c r="BB661" t="str">
        <f t="shared" si="454"/>
        <v>Blank</v>
      </c>
      <c r="BC661" t="str">
        <f t="shared" si="455"/>
        <v>0-10</v>
      </c>
      <c r="BD661" t="str">
        <f t="shared" si="456"/>
        <v>Others</v>
      </c>
      <c r="BE661" t="str">
        <f t="shared" si="457"/>
        <v>female</v>
      </c>
      <c r="BF661">
        <f t="shared" si="458"/>
        <v>0</v>
      </c>
      <c r="BG661">
        <f t="shared" si="459"/>
        <v>0</v>
      </c>
      <c r="BH661" t="str">
        <f t="shared" si="460"/>
        <v>Q</v>
      </c>
      <c r="BI661">
        <f t="shared" si="461"/>
        <v>3</v>
      </c>
      <c r="BK661">
        <f t="shared" si="462"/>
        <v>0.24679587375027071</v>
      </c>
      <c r="BL661">
        <f t="shared" ref="BL661:BL724" si="469">BL$3*K661</f>
        <v>-0.2148129459049134</v>
      </c>
      <c r="BM661">
        <f t="shared" ref="BM661:BM724" si="470">BM$3*L661</f>
        <v>0</v>
      </c>
      <c r="BN661">
        <f t="shared" ref="BN661:BN724" si="471">BN$3*M661</f>
        <v>0.28895367761902863</v>
      </c>
      <c r="BO661">
        <f t="shared" ref="BO661:BO724" si="472">BO$3*N661</f>
        <v>1.608400077660413</v>
      </c>
      <c r="BP661">
        <f t="shared" ref="BP661:BP724" si="473">BP$3*O661</f>
        <v>-6.3943938845999151E-2</v>
      </c>
      <c r="BQ661">
        <f t="shared" ref="BQ661:BQ724" si="474">BQ$3*P661</f>
        <v>-0.12308910231949276</v>
      </c>
      <c r="BR661">
        <f t="shared" ref="BR661:BR724" si="475">BR$3*Q661</f>
        <v>-6.7126694900034548E-2</v>
      </c>
      <c r="BS661">
        <f t="shared" ref="BS661:BS724" si="476">BS$3*R661</f>
        <v>-0.33933712916299258</v>
      </c>
      <c r="BT661">
        <f t="shared" si="463"/>
        <v>-0.52064632557427459</v>
      </c>
      <c r="BV661">
        <f t="shared" si="464"/>
        <v>0.81519349232200544</v>
      </c>
      <c r="BW661">
        <f t="shared" si="465"/>
        <v>2.2596128477900441</v>
      </c>
      <c r="BX661">
        <f t="shared" si="466"/>
        <v>0.69321510047489809</v>
      </c>
      <c r="BY661">
        <f t="shared" si="467"/>
        <v>0.30678489952510191</v>
      </c>
      <c r="BZ661">
        <f t="shared" si="468"/>
        <v>-1.1816084299796732</v>
      </c>
    </row>
    <row r="662" spans="1:78" x14ac:dyDescent="0.3">
      <c r="A662" t="s">
        <v>2820</v>
      </c>
      <c r="B662" t="s">
        <v>2838</v>
      </c>
      <c r="C662" t="s">
        <v>2825</v>
      </c>
      <c r="D662" t="s">
        <v>2838</v>
      </c>
      <c r="E662" t="s">
        <v>20</v>
      </c>
      <c r="F662">
        <v>0</v>
      </c>
      <c r="G662">
        <v>0</v>
      </c>
      <c r="H662" t="s">
        <v>2843</v>
      </c>
      <c r="I662">
        <v>3</v>
      </c>
      <c r="J662">
        <v>-11.613432440426715</v>
      </c>
      <c r="K662">
        <v>-42.171718189759716</v>
      </c>
      <c r="L662">
        <v>-82.840254641099079</v>
      </c>
      <c r="M662">
        <v>-33.757758935166962</v>
      </c>
      <c r="N662">
        <v>-108.67008854708662</v>
      </c>
      <c r="O662">
        <v>-14.754319664473872</v>
      </c>
      <c r="P662">
        <v>-22.013681658285037</v>
      </c>
      <c r="Q662">
        <v>-22.422560732600829</v>
      </c>
      <c r="R662">
        <v>-67.960368165567971</v>
      </c>
      <c r="S662">
        <v>0</v>
      </c>
      <c r="T662">
        <v>3</v>
      </c>
      <c r="U662" t="s">
        <v>2818</v>
      </c>
      <c r="W662">
        <f t="shared" si="434"/>
        <v>-8.5268679762827468E-2</v>
      </c>
      <c r="X662">
        <f t="shared" si="435"/>
        <v>-0.21927540312111751</v>
      </c>
      <c r="Y662">
        <f t="shared" si="436"/>
        <v>0.27424895647063957</v>
      </c>
      <c r="Z662">
        <f t="shared" si="437"/>
        <v>-0.24557244416175711</v>
      </c>
      <c r="AA662">
        <f t="shared" si="438"/>
        <v>-1.1909036060913412</v>
      </c>
      <c r="AB662">
        <f t="shared" si="439"/>
        <v>-6.7444200102322438E-2</v>
      </c>
      <c r="AC662">
        <f t="shared" si="440"/>
        <v>-0.15242674717787899</v>
      </c>
      <c r="AD662">
        <f t="shared" si="441"/>
        <v>-0.14484805481342802</v>
      </c>
      <c r="AE662">
        <f t="shared" si="442"/>
        <v>-0.48361783291079313</v>
      </c>
      <c r="AF662">
        <f t="shared" si="443"/>
        <v>-0.5239687488631376</v>
      </c>
      <c r="AH662">
        <f t="shared" si="444"/>
        <v>-2.8390767605339642</v>
      </c>
      <c r="AI662">
        <f t="shared" si="445"/>
        <v>5.8479631752988308E-2</v>
      </c>
      <c r="AJ662">
        <f t="shared" si="446"/>
        <v>5.5248707673418308E-2</v>
      </c>
      <c r="AK662">
        <f t="shared" si="447"/>
        <v>0.94475129232658173</v>
      </c>
      <c r="AL662">
        <f t="shared" si="448"/>
        <v>-5.6833568850238797E-2</v>
      </c>
      <c r="AN662">
        <f>VLOOKUP(J662,counts!$W$8:$Z$13,4,FALSE)</f>
        <v>52</v>
      </c>
      <c r="AO662">
        <f>VLOOKUP(K662,counts!$W$17:$Z$23,4,FALSE)</f>
        <v>48</v>
      </c>
      <c r="AP662">
        <f>VLOOKUP(L662,counts!$W$27:$Z$33,4,FALSE)</f>
        <v>62</v>
      </c>
      <c r="AQ662">
        <f>VLOOKUP(M662,counts!$W$38:$Z$49,4,FALSE)</f>
        <v>47</v>
      </c>
      <c r="AR662">
        <f>VLOOKUP(N662,counts!$W$53:$Z$54,4,FALSE)</f>
        <v>20</v>
      </c>
      <c r="AS662">
        <f>VLOOKUP(O662,counts!$W$58:$Z$62,4,FALSE)</f>
        <v>52</v>
      </c>
      <c r="AT662">
        <f>VLOOKUP(P662,counts!$W$66:$Z$69,4,FALSE)</f>
        <v>50</v>
      </c>
      <c r="AU662">
        <f>VLOOKUP(Q662,counts!$W$73:$Z$75,4,FALSE)</f>
        <v>50</v>
      </c>
      <c r="AV662">
        <f>VLOOKUP(R662,counts!$W$79:$Z$81,4,FALSE)</f>
        <v>40</v>
      </c>
      <c r="AW662">
        <f t="shared" si="449"/>
        <v>421</v>
      </c>
      <c r="AX662">
        <f t="shared" si="450"/>
        <v>0</v>
      </c>
      <c r="AY662">
        <f t="shared" si="451"/>
        <v>3</v>
      </c>
      <c r="AZ662" t="str">
        <f t="shared" si="452"/>
        <v>Train</v>
      </c>
      <c r="BA662" t="str">
        <f t="shared" si="453"/>
        <v>18-30</v>
      </c>
      <c r="BB662" t="str">
        <f t="shared" si="454"/>
        <v>Blank</v>
      </c>
      <c r="BC662" t="str">
        <f t="shared" si="455"/>
        <v>0-10</v>
      </c>
      <c r="BD662" t="str">
        <f t="shared" si="456"/>
        <v>Blank</v>
      </c>
      <c r="BE662" t="str">
        <f t="shared" si="457"/>
        <v>male</v>
      </c>
      <c r="BF662">
        <f t="shared" si="458"/>
        <v>0</v>
      </c>
      <c r="BG662">
        <f t="shared" si="459"/>
        <v>0</v>
      </c>
      <c r="BH662" t="str">
        <f t="shared" si="460"/>
        <v>S, blank</v>
      </c>
      <c r="BI662">
        <f t="shared" si="461"/>
        <v>3</v>
      </c>
      <c r="BK662">
        <f t="shared" si="462"/>
        <v>-8.7462856143731463E-2</v>
      </c>
      <c r="BL662">
        <f t="shared" si="469"/>
        <v>-0.2148129459049134</v>
      </c>
      <c r="BM662">
        <f t="shared" si="470"/>
        <v>0</v>
      </c>
      <c r="BN662">
        <f t="shared" si="471"/>
        <v>-0.24005469764357676</v>
      </c>
      <c r="BO662">
        <f t="shared" si="472"/>
        <v>-1.1543150029727813</v>
      </c>
      <c r="BP662">
        <f t="shared" si="473"/>
        <v>-6.3943938845999151E-2</v>
      </c>
      <c r="BQ662">
        <f t="shared" si="474"/>
        <v>-0.12308910231949276</v>
      </c>
      <c r="BR662">
        <f t="shared" si="475"/>
        <v>-0.13196937436222192</v>
      </c>
      <c r="BS662">
        <f t="shared" si="476"/>
        <v>-0.33933712916299258</v>
      </c>
      <c r="BT662">
        <f t="shared" si="463"/>
        <v>-0.52064632557427459</v>
      </c>
      <c r="BV662">
        <f t="shared" si="464"/>
        <v>-2.8756313729299841</v>
      </c>
      <c r="BW662">
        <f t="shared" si="465"/>
        <v>5.6380531122747275E-2</v>
      </c>
      <c r="BX662">
        <f t="shared" si="466"/>
        <v>5.3371422003418274E-2</v>
      </c>
      <c r="BY662">
        <f t="shared" si="467"/>
        <v>0.94662857799658173</v>
      </c>
      <c r="BZ662">
        <f t="shared" si="468"/>
        <v>-5.4848471815077751E-2</v>
      </c>
    </row>
    <row r="663" spans="1:78" x14ac:dyDescent="0.3">
      <c r="A663" t="s">
        <v>2820</v>
      </c>
      <c r="B663" t="s">
        <v>2838</v>
      </c>
      <c r="C663" t="s">
        <v>2825</v>
      </c>
      <c r="D663" t="s">
        <v>2833</v>
      </c>
      <c r="E663" t="s">
        <v>20</v>
      </c>
      <c r="F663">
        <v>0</v>
      </c>
      <c r="G663">
        <v>0</v>
      </c>
      <c r="H663" t="s">
        <v>527</v>
      </c>
      <c r="I663">
        <v>3</v>
      </c>
      <c r="J663">
        <v>-11.613432440426715</v>
      </c>
      <c r="K663">
        <v>-42.171718189759716</v>
      </c>
      <c r="L663">
        <v>-82.840254641099079</v>
      </c>
      <c r="M663">
        <v>57.761363718906857</v>
      </c>
      <c r="N663">
        <v>-108.67008854708662</v>
      </c>
      <c r="O663">
        <v>-14.754319664473872</v>
      </c>
      <c r="P663">
        <v>-22.013681658285037</v>
      </c>
      <c r="Q663">
        <v>-11.405315820044242</v>
      </c>
      <c r="R663">
        <v>-67.960368165567971</v>
      </c>
      <c r="S663">
        <v>0</v>
      </c>
      <c r="T663">
        <v>3</v>
      </c>
      <c r="U663" t="s">
        <v>2818</v>
      </c>
      <c r="W663">
        <f t="shared" si="434"/>
        <v>-8.5268679762827468E-2</v>
      </c>
      <c r="X663">
        <f t="shared" si="435"/>
        <v>-0.21927540312111751</v>
      </c>
      <c r="Y663">
        <f t="shared" si="436"/>
        <v>0.27424895647063957</v>
      </c>
      <c r="Z663">
        <f t="shared" si="437"/>
        <v>0.42018782389584125</v>
      </c>
      <c r="AA663">
        <f t="shared" si="438"/>
        <v>-1.1909036060913412</v>
      </c>
      <c r="AB663">
        <f t="shared" si="439"/>
        <v>-6.7444200102322438E-2</v>
      </c>
      <c r="AC663">
        <f t="shared" si="440"/>
        <v>-0.15242674717787899</v>
      </c>
      <c r="AD663">
        <f t="shared" si="441"/>
        <v>-7.3677481834814665E-2</v>
      </c>
      <c r="AE663">
        <f t="shared" si="442"/>
        <v>-0.48361783291079313</v>
      </c>
      <c r="AF663">
        <f t="shared" si="443"/>
        <v>-0.5239687488631376</v>
      </c>
      <c r="AH663">
        <f t="shared" si="444"/>
        <v>-2.1021459194977523</v>
      </c>
      <c r="AI663">
        <f t="shared" si="445"/>
        <v>0.12219392836851253</v>
      </c>
      <c r="AJ663">
        <f t="shared" si="446"/>
        <v>0.10888842407672142</v>
      </c>
      <c r="AK663">
        <f t="shared" si="447"/>
        <v>0.89111157592327861</v>
      </c>
      <c r="AL663">
        <f t="shared" si="448"/>
        <v>-0.11528563384826802</v>
      </c>
      <c r="AN663">
        <f>VLOOKUP(J663,counts!$W$8:$Z$13,4,FALSE)</f>
        <v>52</v>
      </c>
      <c r="AO663">
        <f>VLOOKUP(K663,counts!$W$17:$Z$23,4,FALSE)</f>
        <v>48</v>
      </c>
      <c r="AP663">
        <f>VLOOKUP(L663,counts!$W$27:$Z$33,4,FALSE)</f>
        <v>62</v>
      </c>
      <c r="AQ663">
        <f>VLOOKUP(M663,counts!$W$38:$Z$49,4,FALSE)</f>
        <v>66</v>
      </c>
      <c r="AR663">
        <f>VLOOKUP(N663,counts!$W$53:$Z$54,4,FALSE)</f>
        <v>20</v>
      </c>
      <c r="AS663">
        <f>VLOOKUP(O663,counts!$W$58:$Z$62,4,FALSE)</f>
        <v>52</v>
      </c>
      <c r="AT663">
        <f>VLOOKUP(P663,counts!$W$66:$Z$69,4,FALSE)</f>
        <v>50</v>
      </c>
      <c r="AU663">
        <f>VLOOKUP(Q663,counts!$W$73:$Z$75,4,FALSE)</f>
        <v>52</v>
      </c>
      <c r="AV663">
        <f>VLOOKUP(R663,counts!$W$79:$Z$81,4,FALSE)</f>
        <v>40</v>
      </c>
      <c r="AW663">
        <f t="shared" si="449"/>
        <v>442</v>
      </c>
      <c r="AX663">
        <f t="shared" si="450"/>
        <v>0</v>
      </c>
      <c r="AY663">
        <f t="shared" si="451"/>
        <v>3</v>
      </c>
      <c r="AZ663" t="str">
        <f t="shared" si="452"/>
        <v>Train</v>
      </c>
      <c r="BA663" t="str">
        <f t="shared" si="453"/>
        <v>18-30</v>
      </c>
      <c r="BB663" t="str">
        <f t="shared" si="454"/>
        <v>Blank</v>
      </c>
      <c r="BC663" t="str">
        <f t="shared" si="455"/>
        <v>0-10</v>
      </c>
      <c r="BD663" t="str">
        <f t="shared" si="456"/>
        <v>NY</v>
      </c>
      <c r="BE663" t="str">
        <f t="shared" si="457"/>
        <v>male</v>
      </c>
      <c r="BF663">
        <f t="shared" si="458"/>
        <v>0</v>
      </c>
      <c r="BG663">
        <f t="shared" si="459"/>
        <v>0</v>
      </c>
      <c r="BH663" t="str">
        <f t="shared" si="460"/>
        <v>Q</v>
      </c>
      <c r="BI663">
        <f t="shared" si="461"/>
        <v>3</v>
      </c>
      <c r="BK663">
        <f t="shared" si="462"/>
        <v>-8.7462856143731463E-2</v>
      </c>
      <c r="BL663">
        <f t="shared" si="469"/>
        <v>-0.2148129459049134</v>
      </c>
      <c r="BM663">
        <f t="shared" si="470"/>
        <v>0</v>
      </c>
      <c r="BN663">
        <f t="shared" si="471"/>
        <v>0.41074665915035424</v>
      </c>
      <c r="BO663">
        <f t="shared" si="472"/>
        <v>-1.1543150029727813</v>
      </c>
      <c r="BP663">
        <f t="shared" si="473"/>
        <v>-6.3943938845999151E-2</v>
      </c>
      <c r="BQ663">
        <f t="shared" si="474"/>
        <v>-0.12308910231949276</v>
      </c>
      <c r="BR663">
        <f t="shared" si="475"/>
        <v>-6.7126694900034548E-2</v>
      </c>
      <c r="BS663">
        <f t="shared" si="476"/>
        <v>-0.33933712916299258</v>
      </c>
      <c r="BT663">
        <f t="shared" si="463"/>
        <v>-0.52064632557427459</v>
      </c>
      <c r="BV663">
        <f t="shared" si="464"/>
        <v>-2.1599873366738658</v>
      </c>
      <c r="BW663">
        <f t="shared" si="465"/>
        <v>0.11532658144692849</v>
      </c>
      <c r="BX663">
        <f t="shared" si="466"/>
        <v>0.10340162546589156</v>
      </c>
      <c r="BY663">
        <f t="shared" si="467"/>
        <v>0.8965983745341084</v>
      </c>
      <c r="BZ663">
        <f t="shared" si="468"/>
        <v>-0.10914726018447073</v>
      </c>
    </row>
    <row r="664" spans="1:78" x14ac:dyDescent="0.3">
      <c r="A664" t="s">
        <v>2820</v>
      </c>
      <c r="B664" t="s">
        <v>2838</v>
      </c>
      <c r="C664" t="s">
        <v>2850</v>
      </c>
      <c r="D664" t="s">
        <v>2838</v>
      </c>
      <c r="E664" t="s">
        <v>20</v>
      </c>
      <c r="F664">
        <v>1</v>
      </c>
      <c r="G664">
        <v>0</v>
      </c>
      <c r="H664" t="s">
        <v>44</v>
      </c>
      <c r="I664">
        <v>3</v>
      </c>
      <c r="J664">
        <v>-11.613432440426715</v>
      </c>
      <c r="K664">
        <v>-42.171718189759716</v>
      </c>
      <c r="L664">
        <v>-9.6115457513775127</v>
      </c>
      <c r="M664">
        <v>-33.757758935166962</v>
      </c>
      <c r="N664">
        <v>-108.67008854708662</v>
      </c>
      <c r="O664">
        <v>48.695090775187893</v>
      </c>
      <c r="P664">
        <v>-22.013681658285037</v>
      </c>
      <c r="Q664">
        <v>72.444458573419169</v>
      </c>
      <c r="R664">
        <v>-67.960368165567971</v>
      </c>
      <c r="S664">
        <v>0</v>
      </c>
      <c r="T664">
        <v>3</v>
      </c>
      <c r="U664" t="s">
        <v>2818</v>
      </c>
      <c r="W664">
        <f t="shared" si="434"/>
        <v>-8.5268679762827468E-2</v>
      </c>
      <c r="X664">
        <f t="shared" si="435"/>
        <v>-0.21927540312111751</v>
      </c>
      <c r="Y664">
        <f t="shared" si="436"/>
        <v>3.1819752411496448E-2</v>
      </c>
      <c r="Z664">
        <f t="shared" si="437"/>
        <v>-0.24557244416175711</v>
      </c>
      <c r="AA664">
        <f t="shared" si="438"/>
        <v>-1.1909036060913412</v>
      </c>
      <c r="AB664">
        <f t="shared" si="439"/>
        <v>0.222592537028351</v>
      </c>
      <c r="AC664">
        <f t="shared" si="440"/>
        <v>-0.15242674717787899</v>
      </c>
      <c r="AD664">
        <f t="shared" si="441"/>
        <v>0.46798575022321215</v>
      </c>
      <c r="AE664">
        <f t="shared" si="442"/>
        <v>-0.48361783291079313</v>
      </c>
      <c r="AF664">
        <f t="shared" si="443"/>
        <v>-0.5239687488631376</v>
      </c>
      <c r="AH664">
        <f t="shared" si="444"/>
        <v>-2.1786354224257933</v>
      </c>
      <c r="AI664">
        <f t="shared" si="445"/>
        <v>0.11319588987173618</v>
      </c>
      <c r="AJ664">
        <f t="shared" si="446"/>
        <v>0.10168550827543815</v>
      </c>
      <c r="AK664">
        <f t="shared" si="447"/>
        <v>0.89831449172456179</v>
      </c>
      <c r="AL664">
        <f t="shared" si="448"/>
        <v>-0.10723505848863259</v>
      </c>
      <c r="AN664">
        <f>VLOOKUP(J664,counts!$W$8:$Z$13,4,FALSE)</f>
        <v>52</v>
      </c>
      <c r="AO664">
        <f>VLOOKUP(K664,counts!$W$17:$Z$23,4,FALSE)</f>
        <v>48</v>
      </c>
      <c r="AP664">
        <f>VLOOKUP(L664,counts!$W$27:$Z$33,4,FALSE)</f>
        <v>55</v>
      </c>
      <c r="AQ664">
        <f>VLOOKUP(M664,counts!$W$38:$Z$49,4,FALSE)</f>
        <v>47</v>
      </c>
      <c r="AR664">
        <f>VLOOKUP(N664,counts!$W$53:$Z$54,4,FALSE)</f>
        <v>20</v>
      </c>
      <c r="AS664">
        <f>VLOOKUP(O664,counts!$W$58:$Z$62,4,FALSE)</f>
        <v>61</v>
      </c>
      <c r="AT664">
        <f>VLOOKUP(P664,counts!$W$66:$Z$69,4,FALSE)</f>
        <v>50</v>
      </c>
      <c r="AU664">
        <f>VLOOKUP(Q664,counts!$W$73:$Z$75,4,FALSE)</f>
        <v>68</v>
      </c>
      <c r="AV664">
        <f>VLOOKUP(R664,counts!$W$79:$Z$81,4,FALSE)</f>
        <v>40</v>
      </c>
      <c r="AW664">
        <f t="shared" si="449"/>
        <v>441</v>
      </c>
      <c r="AX664">
        <f t="shared" si="450"/>
        <v>0</v>
      </c>
      <c r="AY664">
        <f t="shared" si="451"/>
        <v>3</v>
      </c>
      <c r="AZ664" t="str">
        <f t="shared" si="452"/>
        <v>Train</v>
      </c>
      <c r="BA664" t="str">
        <f t="shared" si="453"/>
        <v>18-30</v>
      </c>
      <c r="BB664" t="str">
        <f t="shared" si="454"/>
        <v>Blank</v>
      </c>
      <c r="BC664" t="str">
        <f t="shared" si="455"/>
        <v>11-20</v>
      </c>
      <c r="BD664" t="str">
        <f t="shared" si="456"/>
        <v>Blank</v>
      </c>
      <c r="BE664" t="str">
        <f t="shared" si="457"/>
        <v>male</v>
      </c>
      <c r="BF664">
        <f t="shared" si="458"/>
        <v>1</v>
      </c>
      <c r="BG664">
        <f t="shared" si="459"/>
        <v>0</v>
      </c>
      <c r="BH664" t="str">
        <f t="shared" si="460"/>
        <v>C</v>
      </c>
      <c r="BI664">
        <f t="shared" si="461"/>
        <v>3</v>
      </c>
      <c r="BK664">
        <f t="shared" si="462"/>
        <v>-8.7462856143731463E-2</v>
      </c>
      <c r="BL664">
        <f t="shared" si="469"/>
        <v>-0.2148129459049134</v>
      </c>
      <c r="BM664">
        <f t="shared" si="470"/>
        <v>0</v>
      </c>
      <c r="BN664">
        <f t="shared" si="471"/>
        <v>-0.24005469764357676</v>
      </c>
      <c r="BO664">
        <f t="shared" si="472"/>
        <v>-1.1543150029727813</v>
      </c>
      <c r="BP664">
        <f t="shared" si="473"/>
        <v>0.21104029039891525</v>
      </c>
      <c r="BQ664">
        <f t="shared" si="474"/>
        <v>-0.12308910231949276</v>
      </c>
      <c r="BR664">
        <f t="shared" si="475"/>
        <v>0.42637636209158797</v>
      </c>
      <c r="BS664">
        <f t="shared" si="476"/>
        <v>-0.33933712916299258</v>
      </c>
      <c r="BT664">
        <f t="shared" si="463"/>
        <v>-0.52064632557427459</v>
      </c>
      <c r="BV664">
        <f t="shared" si="464"/>
        <v>-2.0423014072312595</v>
      </c>
      <c r="BW664">
        <f t="shared" si="465"/>
        <v>0.12972980594585412</v>
      </c>
      <c r="BX664">
        <f t="shared" si="466"/>
        <v>0.11483259560213094</v>
      </c>
      <c r="BY664">
        <f t="shared" si="467"/>
        <v>0.88516740439786901</v>
      </c>
      <c r="BZ664">
        <f t="shared" si="468"/>
        <v>-0.12197849435051752</v>
      </c>
    </row>
    <row r="665" spans="1:78" x14ac:dyDescent="0.3">
      <c r="A665" t="s">
        <v>2813</v>
      </c>
      <c r="B665" t="s">
        <v>2838</v>
      </c>
      <c r="C665" t="s">
        <v>2825</v>
      </c>
      <c r="D665" t="s">
        <v>2838</v>
      </c>
      <c r="E665" t="s">
        <v>20</v>
      </c>
      <c r="F665">
        <v>0</v>
      </c>
      <c r="G665">
        <v>0</v>
      </c>
      <c r="H665" t="s">
        <v>527</v>
      </c>
      <c r="I665">
        <v>3</v>
      </c>
      <c r="J665">
        <v>-68.390212241589438</v>
      </c>
      <c r="K665">
        <v>-42.171718189759716</v>
      </c>
      <c r="L665">
        <v>-82.840254641099079</v>
      </c>
      <c r="M665">
        <v>-33.757758935166962</v>
      </c>
      <c r="N665">
        <v>-108.67008854708662</v>
      </c>
      <c r="O665">
        <v>-14.754319664473872</v>
      </c>
      <c r="P665">
        <v>-22.013681658285037</v>
      </c>
      <c r="Q665">
        <v>-11.405315820044242</v>
      </c>
      <c r="R665">
        <v>-67.960368165567971</v>
      </c>
      <c r="S665">
        <v>0</v>
      </c>
      <c r="T665">
        <v>3</v>
      </c>
      <c r="U665" t="s">
        <v>2818</v>
      </c>
      <c r="W665">
        <f t="shared" si="434"/>
        <v>-0.50213777334598442</v>
      </c>
      <c r="X665">
        <f t="shared" si="435"/>
        <v>-0.21927540312111751</v>
      </c>
      <c r="Y665">
        <f t="shared" si="436"/>
        <v>0.27424895647063957</v>
      </c>
      <c r="Z665">
        <f t="shared" si="437"/>
        <v>-0.24557244416175711</v>
      </c>
      <c r="AA665">
        <f t="shared" si="438"/>
        <v>-1.1909036060913412</v>
      </c>
      <c r="AB665">
        <f t="shared" si="439"/>
        <v>-6.7444200102322438E-2</v>
      </c>
      <c r="AC665">
        <f t="shared" si="440"/>
        <v>-0.15242674717787899</v>
      </c>
      <c r="AD665">
        <f t="shared" si="441"/>
        <v>-7.3677481834814665E-2</v>
      </c>
      <c r="AE665">
        <f t="shared" si="442"/>
        <v>-0.48361783291079313</v>
      </c>
      <c r="AF665">
        <f t="shared" si="443"/>
        <v>-0.5239687488631376</v>
      </c>
      <c r="AH665">
        <f t="shared" si="444"/>
        <v>-3.1847752811385073</v>
      </c>
      <c r="AI665">
        <f t="shared" si="445"/>
        <v>4.1387545318106657E-2</v>
      </c>
      <c r="AJ665">
        <f t="shared" si="446"/>
        <v>3.9742692818036572E-2</v>
      </c>
      <c r="AK665">
        <f t="shared" si="447"/>
        <v>0.96025730718196345</v>
      </c>
      <c r="AL665">
        <f t="shared" si="448"/>
        <v>-4.0554002118881549E-2</v>
      </c>
      <c r="AN665">
        <f>VLOOKUP(J665,counts!$W$8:$Z$13,4,FALSE)</f>
        <v>40</v>
      </c>
      <c r="AO665">
        <f>VLOOKUP(K665,counts!$W$17:$Z$23,4,FALSE)</f>
        <v>48</v>
      </c>
      <c r="AP665">
        <f>VLOOKUP(L665,counts!$W$27:$Z$33,4,FALSE)</f>
        <v>62</v>
      </c>
      <c r="AQ665">
        <f>VLOOKUP(M665,counts!$W$38:$Z$49,4,FALSE)</f>
        <v>47</v>
      </c>
      <c r="AR665">
        <f>VLOOKUP(N665,counts!$W$53:$Z$54,4,FALSE)</f>
        <v>20</v>
      </c>
      <c r="AS665">
        <f>VLOOKUP(O665,counts!$W$58:$Z$62,4,FALSE)</f>
        <v>52</v>
      </c>
      <c r="AT665">
        <f>VLOOKUP(P665,counts!$W$66:$Z$69,4,FALSE)</f>
        <v>50</v>
      </c>
      <c r="AU665">
        <f>VLOOKUP(Q665,counts!$W$73:$Z$75,4,FALSE)</f>
        <v>52</v>
      </c>
      <c r="AV665">
        <f>VLOOKUP(R665,counts!$W$79:$Z$81,4,FALSE)</f>
        <v>40</v>
      </c>
      <c r="AW665">
        <f t="shared" si="449"/>
        <v>411</v>
      </c>
      <c r="AX665">
        <f t="shared" si="450"/>
        <v>0</v>
      </c>
      <c r="AY665">
        <f t="shared" si="451"/>
        <v>3</v>
      </c>
      <c r="AZ665" t="str">
        <f t="shared" si="452"/>
        <v>Train</v>
      </c>
      <c r="BA665" t="str">
        <f t="shared" si="453"/>
        <v>61+</v>
      </c>
      <c r="BB665" t="str">
        <f t="shared" si="454"/>
        <v>Blank</v>
      </c>
      <c r="BC665" t="str">
        <f t="shared" si="455"/>
        <v>0-10</v>
      </c>
      <c r="BD665" t="str">
        <f t="shared" si="456"/>
        <v>Blank</v>
      </c>
      <c r="BE665" t="str">
        <f t="shared" si="457"/>
        <v>male</v>
      </c>
      <c r="BF665">
        <f t="shared" si="458"/>
        <v>0</v>
      </c>
      <c r="BG665">
        <f t="shared" si="459"/>
        <v>0</v>
      </c>
      <c r="BH665" t="str">
        <f t="shared" si="460"/>
        <v>Q</v>
      </c>
      <c r="BI665">
        <f t="shared" si="461"/>
        <v>3</v>
      </c>
      <c r="BK665">
        <f t="shared" si="462"/>
        <v>-0.51505903406328468</v>
      </c>
      <c r="BL665">
        <f t="shared" si="469"/>
        <v>-0.2148129459049134</v>
      </c>
      <c r="BM665">
        <f t="shared" si="470"/>
        <v>0</v>
      </c>
      <c r="BN665">
        <f t="shared" si="471"/>
        <v>-0.24005469764357676</v>
      </c>
      <c r="BO665">
        <f t="shared" si="472"/>
        <v>-1.1543150029727813</v>
      </c>
      <c r="BP665">
        <f t="shared" si="473"/>
        <v>-6.3943938845999151E-2</v>
      </c>
      <c r="BQ665">
        <f t="shared" si="474"/>
        <v>-0.12308910231949276</v>
      </c>
      <c r="BR665">
        <f t="shared" si="475"/>
        <v>-6.7126694900034548E-2</v>
      </c>
      <c r="BS665">
        <f t="shared" si="476"/>
        <v>-0.33933712916299258</v>
      </c>
      <c r="BT665">
        <f t="shared" si="463"/>
        <v>-0.52064632557427459</v>
      </c>
      <c r="BV665">
        <f t="shared" si="464"/>
        <v>-3.2383848713873498</v>
      </c>
      <c r="BW665">
        <f t="shared" si="465"/>
        <v>3.9227200936317042E-2</v>
      </c>
      <c r="BX665">
        <f t="shared" si="466"/>
        <v>3.7746510966008527E-2</v>
      </c>
      <c r="BY665">
        <f t="shared" si="467"/>
        <v>0.96225348903399144</v>
      </c>
      <c r="BZ665">
        <f t="shared" si="468"/>
        <v>-3.8477360912679073E-2</v>
      </c>
    </row>
    <row r="666" spans="1:78" x14ac:dyDescent="0.3">
      <c r="A666" t="s">
        <v>2811</v>
      </c>
      <c r="B666" t="s">
        <v>2838</v>
      </c>
      <c r="C666" t="s">
        <v>2825</v>
      </c>
      <c r="D666" t="s">
        <v>2838</v>
      </c>
      <c r="E666" t="s">
        <v>20</v>
      </c>
      <c r="F666">
        <v>0</v>
      </c>
      <c r="G666">
        <v>0</v>
      </c>
      <c r="H666" t="s">
        <v>2843</v>
      </c>
      <c r="I666">
        <v>3</v>
      </c>
      <c r="J666">
        <v>-13.385578549662212</v>
      </c>
      <c r="K666">
        <v>-42.171718189759716</v>
      </c>
      <c r="L666">
        <v>-82.840254641099079</v>
      </c>
      <c r="M666">
        <v>-33.757758935166962</v>
      </c>
      <c r="N666">
        <v>-108.67008854708662</v>
      </c>
      <c r="O666">
        <v>-14.754319664473872</v>
      </c>
      <c r="P666">
        <v>-22.013681658285037</v>
      </c>
      <c r="Q666">
        <v>-22.422560732600829</v>
      </c>
      <c r="R666">
        <v>-67.960368165567971</v>
      </c>
      <c r="S666">
        <v>0</v>
      </c>
      <c r="T666">
        <v>3</v>
      </c>
      <c r="U666" t="s">
        <v>2818</v>
      </c>
      <c r="W666">
        <f t="shared" si="434"/>
        <v>-9.8280212731782335E-2</v>
      </c>
      <c r="X666">
        <f t="shared" si="435"/>
        <v>-0.21927540312111751</v>
      </c>
      <c r="Y666">
        <f t="shared" si="436"/>
        <v>0.27424895647063957</v>
      </c>
      <c r="Z666">
        <f t="shared" si="437"/>
        <v>-0.24557244416175711</v>
      </c>
      <c r="AA666">
        <f t="shared" si="438"/>
        <v>-1.1909036060913412</v>
      </c>
      <c r="AB666">
        <f t="shared" si="439"/>
        <v>-6.7444200102322438E-2</v>
      </c>
      <c r="AC666">
        <f t="shared" si="440"/>
        <v>-0.15242674717787899</v>
      </c>
      <c r="AD666">
        <f t="shared" si="441"/>
        <v>-0.14484805481342802</v>
      </c>
      <c r="AE666">
        <f t="shared" si="442"/>
        <v>-0.48361783291079313</v>
      </c>
      <c r="AF666">
        <f t="shared" si="443"/>
        <v>-0.5239687488631376</v>
      </c>
      <c r="AH666">
        <f t="shared" si="444"/>
        <v>-2.852088293502919</v>
      </c>
      <c r="AI666">
        <f t="shared" si="445"/>
        <v>5.7723650996289601E-2</v>
      </c>
      <c r="AJ666">
        <f t="shared" si="446"/>
        <v>5.4573471002485975E-2</v>
      </c>
      <c r="AK666">
        <f t="shared" si="447"/>
        <v>0.945426528997514</v>
      </c>
      <c r="AL666">
        <f t="shared" si="448"/>
        <v>-5.6119099881194345E-2</v>
      </c>
      <c r="AN666">
        <f>VLOOKUP(J666,counts!$W$8:$Z$13,4,FALSE)</f>
        <v>51</v>
      </c>
      <c r="AO666">
        <f>VLOOKUP(K666,counts!$W$17:$Z$23,4,FALSE)</f>
        <v>48</v>
      </c>
      <c r="AP666">
        <f>VLOOKUP(L666,counts!$W$27:$Z$33,4,FALSE)</f>
        <v>62</v>
      </c>
      <c r="AQ666">
        <f>VLOOKUP(M666,counts!$W$38:$Z$49,4,FALSE)</f>
        <v>47</v>
      </c>
      <c r="AR666">
        <f>VLOOKUP(N666,counts!$W$53:$Z$54,4,FALSE)</f>
        <v>20</v>
      </c>
      <c r="AS666">
        <f>VLOOKUP(O666,counts!$W$58:$Z$62,4,FALSE)</f>
        <v>52</v>
      </c>
      <c r="AT666">
        <f>VLOOKUP(P666,counts!$W$66:$Z$69,4,FALSE)</f>
        <v>50</v>
      </c>
      <c r="AU666">
        <f>VLOOKUP(Q666,counts!$W$73:$Z$75,4,FALSE)</f>
        <v>50</v>
      </c>
      <c r="AV666">
        <f>VLOOKUP(R666,counts!$W$79:$Z$81,4,FALSE)</f>
        <v>40</v>
      </c>
      <c r="AW666">
        <f t="shared" si="449"/>
        <v>420</v>
      </c>
      <c r="AX666">
        <f t="shared" si="450"/>
        <v>0</v>
      </c>
      <c r="AY666">
        <f t="shared" si="451"/>
        <v>3</v>
      </c>
      <c r="AZ666" t="str">
        <f t="shared" si="452"/>
        <v>Train</v>
      </c>
      <c r="BA666" t="str">
        <f t="shared" si="453"/>
        <v>41-50</v>
      </c>
      <c r="BB666" t="str">
        <f t="shared" si="454"/>
        <v>Blank</v>
      </c>
      <c r="BC666" t="str">
        <f t="shared" si="455"/>
        <v>0-10</v>
      </c>
      <c r="BD666" t="str">
        <f t="shared" si="456"/>
        <v>Blank</v>
      </c>
      <c r="BE666" t="str">
        <f t="shared" si="457"/>
        <v>male</v>
      </c>
      <c r="BF666">
        <f t="shared" si="458"/>
        <v>0</v>
      </c>
      <c r="BG666">
        <f t="shared" si="459"/>
        <v>0</v>
      </c>
      <c r="BH666" t="str">
        <f t="shared" si="460"/>
        <v>S, blank</v>
      </c>
      <c r="BI666">
        <f t="shared" si="461"/>
        <v>3</v>
      </c>
      <c r="BK666">
        <f t="shared" si="462"/>
        <v>-0.10080920839685074</v>
      </c>
      <c r="BL666">
        <f t="shared" si="469"/>
        <v>-0.2148129459049134</v>
      </c>
      <c r="BM666">
        <f t="shared" si="470"/>
        <v>0</v>
      </c>
      <c r="BN666">
        <f t="shared" si="471"/>
        <v>-0.24005469764357676</v>
      </c>
      <c r="BO666">
        <f t="shared" si="472"/>
        <v>-1.1543150029727813</v>
      </c>
      <c r="BP666">
        <f t="shared" si="473"/>
        <v>-6.3943938845999151E-2</v>
      </c>
      <c r="BQ666">
        <f t="shared" si="474"/>
        <v>-0.12308910231949276</v>
      </c>
      <c r="BR666">
        <f t="shared" si="475"/>
        <v>-0.13196937436222192</v>
      </c>
      <c r="BS666">
        <f t="shared" si="476"/>
        <v>-0.33933712916299258</v>
      </c>
      <c r="BT666">
        <f t="shared" si="463"/>
        <v>-0.52064632557427459</v>
      </c>
      <c r="BV666">
        <f t="shared" si="464"/>
        <v>-2.8889777251831035</v>
      </c>
      <c r="BW666">
        <f t="shared" si="465"/>
        <v>5.5633055823796192E-2</v>
      </c>
      <c r="BX666">
        <f t="shared" si="466"/>
        <v>5.2701130868226927E-2</v>
      </c>
      <c r="BY666">
        <f t="shared" si="467"/>
        <v>0.94729886913177308</v>
      </c>
      <c r="BZ666">
        <f t="shared" si="468"/>
        <v>-5.4140639881817818E-2</v>
      </c>
    </row>
    <row r="667" spans="1:78" x14ac:dyDescent="0.3">
      <c r="A667" t="s">
        <v>2821</v>
      </c>
      <c r="B667" t="s">
        <v>2838</v>
      </c>
      <c r="C667" t="s">
        <v>2850</v>
      </c>
      <c r="D667" t="s">
        <v>2833</v>
      </c>
      <c r="E667" t="s">
        <v>20</v>
      </c>
      <c r="F667">
        <v>1</v>
      </c>
      <c r="G667">
        <v>1</v>
      </c>
      <c r="H667" t="s">
        <v>2843</v>
      </c>
      <c r="I667">
        <v>3</v>
      </c>
      <c r="J667">
        <v>-3.7643689058441341</v>
      </c>
      <c r="K667">
        <v>-42.171718189759716</v>
      </c>
      <c r="L667">
        <v>-9.6115457513775127</v>
      </c>
      <c r="M667">
        <v>57.761363718906857</v>
      </c>
      <c r="N667">
        <v>-108.67008854708662</v>
      </c>
      <c r="O667">
        <v>48.695090775187893</v>
      </c>
      <c r="P667">
        <v>79.365382998232107</v>
      </c>
      <c r="Q667">
        <v>-22.422560732600829</v>
      </c>
      <c r="R667">
        <v>-67.960368165567971</v>
      </c>
      <c r="S667">
        <v>1</v>
      </c>
      <c r="T667">
        <v>3</v>
      </c>
      <c r="U667" t="s">
        <v>2818</v>
      </c>
      <c r="W667">
        <f t="shared" si="434"/>
        <v>-2.7638923151110589E-2</v>
      </c>
      <c r="X667">
        <f t="shared" si="435"/>
        <v>-0.21927540312111751</v>
      </c>
      <c r="Y667">
        <f t="shared" si="436"/>
        <v>3.1819752411496448E-2</v>
      </c>
      <c r="Z667">
        <f t="shared" si="437"/>
        <v>0.42018782389584125</v>
      </c>
      <c r="AA667">
        <f t="shared" si="438"/>
        <v>-1.1909036060913412</v>
      </c>
      <c r="AB667">
        <f t="shared" si="439"/>
        <v>0.222592537028351</v>
      </c>
      <c r="AC667">
        <f t="shared" si="440"/>
        <v>0.54954038841540609</v>
      </c>
      <c r="AD667">
        <f t="shared" si="441"/>
        <v>-0.14484805481342802</v>
      </c>
      <c r="AE667">
        <f t="shared" si="442"/>
        <v>-0.48361783291079313</v>
      </c>
      <c r="AF667">
        <f t="shared" si="443"/>
        <v>-0.5239687488631376</v>
      </c>
      <c r="AH667">
        <f t="shared" si="444"/>
        <v>-1.366112067199833</v>
      </c>
      <c r="AI667">
        <f t="shared" si="445"/>
        <v>0.25509683337012501</v>
      </c>
      <c r="AJ667">
        <f t="shared" si="446"/>
        <v>0.20324872678162323</v>
      </c>
      <c r="AK667">
        <f t="shared" si="447"/>
        <v>0.20324872678162323</v>
      </c>
      <c r="AL667">
        <f t="shared" si="448"/>
        <v>-1.5933247948708946</v>
      </c>
      <c r="AN667">
        <f>VLOOKUP(J667,counts!$W$8:$Z$13,4,FALSE)</f>
        <v>53</v>
      </c>
      <c r="AO667">
        <f>VLOOKUP(K667,counts!$W$17:$Z$23,4,FALSE)</f>
        <v>48</v>
      </c>
      <c r="AP667">
        <f>VLOOKUP(L667,counts!$W$27:$Z$33,4,FALSE)</f>
        <v>55</v>
      </c>
      <c r="AQ667">
        <f>VLOOKUP(M667,counts!$W$38:$Z$49,4,FALSE)</f>
        <v>66</v>
      </c>
      <c r="AR667">
        <f>VLOOKUP(N667,counts!$W$53:$Z$54,4,FALSE)</f>
        <v>20</v>
      </c>
      <c r="AS667">
        <f>VLOOKUP(O667,counts!$W$58:$Z$62,4,FALSE)</f>
        <v>61</v>
      </c>
      <c r="AT667">
        <f>VLOOKUP(P667,counts!$W$66:$Z$69,4,FALSE)</f>
        <v>70</v>
      </c>
      <c r="AU667">
        <f>VLOOKUP(Q667,counts!$W$73:$Z$75,4,FALSE)</f>
        <v>50</v>
      </c>
      <c r="AV667">
        <f>VLOOKUP(R667,counts!$W$79:$Z$81,4,FALSE)</f>
        <v>40</v>
      </c>
      <c r="AW667">
        <f t="shared" si="449"/>
        <v>463</v>
      </c>
      <c r="AX667">
        <f t="shared" si="450"/>
        <v>1</v>
      </c>
      <c r="AY667">
        <f t="shared" si="451"/>
        <v>3</v>
      </c>
      <c r="AZ667" t="str">
        <f t="shared" si="452"/>
        <v>Train</v>
      </c>
      <c r="BA667" t="str">
        <f t="shared" si="453"/>
        <v>0-17</v>
      </c>
      <c r="BB667" t="str">
        <f t="shared" si="454"/>
        <v>Blank</v>
      </c>
      <c r="BC667" t="str">
        <f t="shared" si="455"/>
        <v>11-20</v>
      </c>
      <c r="BD667" t="str">
        <f t="shared" si="456"/>
        <v>NY</v>
      </c>
      <c r="BE667" t="str">
        <f t="shared" si="457"/>
        <v>male</v>
      </c>
      <c r="BF667">
        <f t="shared" si="458"/>
        <v>1</v>
      </c>
      <c r="BG667">
        <f t="shared" si="459"/>
        <v>1</v>
      </c>
      <c r="BH667" t="str">
        <f t="shared" si="460"/>
        <v>S, blank</v>
      </c>
      <c r="BI667">
        <f t="shared" si="461"/>
        <v>3</v>
      </c>
      <c r="BK667">
        <f t="shared" si="462"/>
        <v>-2.8350141766673408E-2</v>
      </c>
      <c r="BL667">
        <f t="shared" si="469"/>
        <v>-0.2148129459049134</v>
      </c>
      <c r="BM667">
        <f t="shared" si="470"/>
        <v>0</v>
      </c>
      <c r="BN667">
        <f t="shared" si="471"/>
        <v>0.41074665915035424</v>
      </c>
      <c r="BO667">
        <f t="shared" si="472"/>
        <v>-1.1543150029727813</v>
      </c>
      <c r="BP667">
        <f t="shared" si="473"/>
        <v>0.21104029039891525</v>
      </c>
      <c r="BQ667">
        <f t="shared" si="474"/>
        <v>0.44377010170938269</v>
      </c>
      <c r="BR667">
        <f t="shared" si="475"/>
        <v>-0.13196937436222192</v>
      </c>
      <c r="BS667">
        <f t="shared" si="476"/>
        <v>-0.33933712916299258</v>
      </c>
      <c r="BT667">
        <f t="shared" si="463"/>
        <v>-0.52064632557427459</v>
      </c>
      <c r="BV667">
        <f t="shared" si="464"/>
        <v>-1.3238738684852049</v>
      </c>
      <c r="BW667">
        <f t="shared" si="465"/>
        <v>0.26610245678312722</v>
      </c>
      <c r="BX667">
        <f t="shared" si="466"/>
        <v>0.21017450472312635</v>
      </c>
      <c r="BY667">
        <f t="shared" si="467"/>
        <v>0.21017450472312635</v>
      </c>
      <c r="BZ667">
        <f t="shared" si="468"/>
        <v>-1.5598171184611083</v>
      </c>
    </row>
    <row r="668" spans="1:78" x14ac:dyDescent="0.3">
      <c r="A668" t="s">
        <v>2811</v>
      </c>
      <c r="B668" t="s">
        <v>2838</v>
      </c>
      <c r="C668" t="s">
        <v>2850</v>
      </c>
      <c r="D668" t="s">
        <v>2832</v>
      </c>
      <c r="E668" t="s">
        <v>20</v>
      </c>
      <c r="F668">
        <v>0</v>
      </c>
      <c r="G668">
        <v>1</v>
      </c>
      <c r="H668" t="s">
        <v>2843</v>
      </c>
      <c r="I668">
        <v>3</v>
      </c>
      <c r="J668">
        <v>-13.385578549662212</v>
      </c>
      <c r="K668">
        <v>-42.171718189759716</v>
      </c>
      <c r="L668">
        <v>-9.6115457513775127</v>
      </c>
      <c r="M668">
        <v>45.286193221659182</v>
      </c>
      <c r="N668">
        <v>-108.67008854708662</v>
      </c>
      <c r="O668">
        <v>-14.754319664473872</v>
      </c>
      <c r="P668">
        <v>79.365382998232107</v>
      </c>
      <c r="Q668">
        <v>-22.422560732600829</v>
      </c>
      <c r="R668">
        <v>-67.960368165567971</v>
      </c>
      <c r="S668">
        <v>0</v>
      </c>
      <c r="T668">
        <v>3</v>
      </c>
      <c r="U668" t="s">
        <v>2818</v>
      </c>
      <c r="W668">
        <f t="shared" si="434"/>
        <v>-9.8280212731782335E-2</v>
      </c>
      <c r="X668">
        <f t="shared" si="435"/>
        <v>-0.21927540312111751</v>
      </c>
      <c r="Y668">
        <f t="shared" si="436"/>
        <v>3.1819752411496448E-2</v>
      </c>
      <c r="Z668">
        <f t="shared" si="437"/>
        <v>0.32943659493459909</v>
      </c>
      <c r="AA668">
        <f t="shared" si="438"/>
        <v>-1.1909036060913412</v>
      </c>
      <c r="AB668">
        <f t="shared" si="439"/>
        <v>-6.7444200102322438E-2</v>
      </c>
      <c r="AC668">
        <f t="shared" si="440"/>
        <v>0.54954038841540609</v>
      </c>
      <c r="AD668">
        <f t="shared" si="441"/>
        <v>-0.14484805481342802</v>
      </c>
      <c r="AE668">
        <f t="shared" si="442"/>
        <v>-0.48361783291079313</v>
      </c>
      <c r="AF668">
        <f t="shared" si="443"/>
        <v>-0.5239687488631376</v>
      </c>
      <c r="AH668">
        <f t="shared" si="444"/>
        <v>-1.8175413228724207</v>
      </c>
      <c r="AI668">
        <f t="shared" si="445"/>
        <v>0.16242461007377459</v>
      </c>
      <c r="AJ668">
        <f t="shared" si="446"/>
        <v>0.13972915633940866</v>
      </c>
      <c r="AK668">
        <f t="shared" si="447"/>
        <v>0.86027084366059137</v>
      </c>
      <c r="AL668">
        <f t="shared" si="448"/>
        <v>-0.15050800482698043</v>
      </c>
      <c r="AN668">
        <f>VLOOKUP(J668,counts!$W$8:$Z$13,4,FALSE)</f>
        <v>51</v>
      </c>
      <c r="AO668">
        <f>VLOOKUP(K668,counts!$W$17:$Z$23,4,FALSE)</f>
        <v>48</v>
      </c>
      <c r="AP668">
        <f>VLOOKUP(L668,counts!$W$27:$Z$33,4,FALSE)</f>
        <v>55</v>
      </c>
      <c r="AQ668">
        <f>VLOOKUP(M668,counts!$W$38:$Z$49,4,FALSE)</f>
        <v>64</v>
      </c>
      <c r="AR668">
        <f>VLOOKUP(N668,counts!$W$53:$Z$54,4,FALSE)</f>
        <v>20</v>
      </c>
      <c r="AS668">
        <f>VLOOKUP(O668,counts!$W$58:$Z$62,4,FALSE)</f>
        <v>52</v>
      </c>
      <c r="AT668">
        <f>VLOOKUP(P668,counts!$W$66:$Z$69,4,FALSE)</f>
        <v>70</v>
      </c>
      <c r="AU668">
        <f>VLOOKUP(Q668,counts!$W$73:$Z$75,4,FALSE)</f>
        <v>50</v>
      </c>
      <c r="AV668">
        <f>VLOOKUP(R668,counts!$W$79:$Z$81,4,FALSE)</f>
        <v>40</v>
      </c>
      <c r="AW668">
        <f t="shared" si="449"/>
        <v>450</v>
      </c>
      <c r="AX668">
        <f t="shared" si="450"/>
        <v>0</v>
      </c>
      <c r="AY668">
        <f t="shared" si="451"/>
        <v>3</v>
      </c>
      <c r="AZ668" t="str">
        <f t="shared" si="452"/>
        <v>Train</v>
      </c>
      <c r="BA668" t="str">
        <f t="shared" si="453"/>
        <v>41-50</v>
      </c>
      <c r="BB668" t="str">
        <f t="shared" si="454"/>
        <v>Blank</v>
      </c>
      <c r="BC668" t="str">
        <f t="shared" si="455"/>
        <v>11-20</v>
      </c>
      <c r="BD668" t="str">
        <f t="shared" si="456"/>
        <v>NJ</v>
      </c>
      <c r="BE668" t="str">
        <f t="shared" si="457"/>
        <v>male</v>
      </c>
      <c r="BF668">
        <f t="shared" si="458"/>
        <v>0</v>
      </c>
      <c r="BG668">
        <f t="shared" si="459"/>
        <v>1</v>
      </c>
      <c r="BH668" t="str">
        <f t="shared" si="460"/>
        <v>S, blank</v>
      </c>
      <c r="BI668">
        <f t="shared" si="461"/>
        <v>3</v>
      </c>
      <c r="BK668">
        <f t="shared" si="462"/>
        <v>-0.10080920839685074</v>
      </c>
      <c r="BL668">
        <f t="shared" si="469"/>
        <v>-0.2148129459049134</v>
      </c>
      <c r="BM668">
        <f t="shared" si="470"/>
        <v>0</v>
      </c>
      <c r="BN668">
        <f t="shared" si="471"/>
        <v>0.322034511891991</v>
      </c>
      <c r="BO668">
        <f t="shared" si="472"/>
        <v>-1.1543150029727813</v>
      </c>
      <c r="BP668">
        <f t="shared" si="473"/>
        <v>-6.3943938845999151E-2</v>
      </c>
      <c r="BQ668">
        <f t="shared" si="474"/>
        <v>0.44377010170938269</v>
      </c>
      <c r="BR668">
        <f t="shared" si="475"/>
        <v>-0.13196937436222192</v>
      </c>
      <c r="BS668">
        <f t="shared" si="476"/>
        <v>-0.33933712916299258</v>
      </c>
      <c r="BT668">
        <f t="shared" si="463"/>
        <v>-0.52064632557427459</v>
      </c>
      <c r="BV668">
        <f t="shared" si="464"/>
        <v>-1.7600293116186601</v>
      </c>
      <c r="BW668">
        <f t="shared" si="465"/>
        <v>0.17203982098351697</v>
      </c>
      <c r="BX668">
        <f t="shared" si="466"/>
        <v>0.14678666876621119</v>
      </c>
      <c r="BY668">
        <f t="shared" si="467"/>
        <v>0.85321333123378884</v>
      </c>
      <c r="BZ668">
        <f t="shared" si="468"/>
        <v>-0.15874566752601071</v>
      </c>
    </row>
    <row r="669" spans="1:78" x14ac:dyDescent="0.3">
      <c r="A669" t="s">
        <v>2820</v>
      </c>
      <c r="B669" t="s">
        <v>2838</v>
      </c>
      <c r="C669" t="s">
        <v>2849</v>
      </c>
      <c r="D669" t="s">
        <v>2830</v>
      </c>
      <c r="E669" t="s">
        <v>20</v>
      </c>
      <c r="F669">
        <v>2</v>
      </c>
      <c r="G669">
        <v>0</v>
      </c>
      <c r="H669" t="s">
        <v>2843</v>
      </c>
      <c r="I669">
        <v>3</v>
      </c>
      <c r="J669">
        <v>-11.613432440426715</v>
      </c>
      <c r="K669">
        <v>-42.171718189759716</v>
      </c>
      <c r="L669">
        <v>40.172297072540438</v>
      </c>
      <c r="M669">
        <v>123.30204897661667</v>
      </c>
      <c r="N669">
        <v>-108.67008854708662</v>
      </c>
      <c r="O669">
        <v>47.533478806865013</v>
      </c>
      <c r="P669">
        <v>-22.013681658285037</v>
      </c>
      <c r="Q669">
        <v>-22.422560732600829</v>
      </c>
      <c r="R669">
        <v>-67.960368165567971</v>
      </c>
      <c r="S669">
        <v>0</v>
      </c>
      <c r="T669">
        <v>3</v>
      </c>
      <c r="U669" t="s">
        <v>2818</v>
      </c>
      <c r="W669">
        <f t="shared" si="434"/>
        <v>-8.5268679762827468E-2</v>
      </c>
      <c r="X669">
        <f t="shared" si="435"/>
        <v>-0.21927540312111751</v>
      </c>
      <c r="Y669">
        <f t="shared" si="436"/>
        <v>-0.13299344140000791</v>
      </c>
      <c r="Z669">
        <f t="shared" si="437"/>
        <v>0.89696669721155109</v>
      </c>
      <c r="AA669">
        <f t="shared" si="438"/>
        <v>-1.1909036060913412</v>
      </c>
      <c r="AB669">
        <f t="shared" si="439"/>
        <v>0.21728263512745474</v>
      </c>
      <c r="AC669">
        <f t="shared" si="440"/>
        <v>-0.15242674717787899</v>
      </c>
      <c r="AD669">
        <f t="shared" si="441"/>
        <v>-0.14484805481342802</v>
      </c>
      <c r="AE669">
        <f t="shared" si="442"/>
        <v>-0.48361783291079313</v>
      </c>
      <c r="AF669">
        <f t="shared" si="443"/>
        <v>-0.5239687488631376</v>
      </c>
      <c r="AH669">
        <f t="shared" si="444"/>
        <v>-1.8190531818015261</v>
      </c>
      <c r="AI669">
        <f t="shared" si="445"/>
        <v>0.16217923251159591</v>
      </c>
      <c r="AJ669">
        <f t="shared" si="446"/>
        <v>0.13954752242570101</v>
      </c>
      <c r="AK669">
        <f t="shared" si="447"/>
        <v>0.86045247757429899</v>
      </c>
      <c r="AL669">
        <f t="shared" si="448"/>
        <v>-0.15029689138167435</v>
      </c>
      <c r="AN669">
        <f>VLOOKUP(J669,counts!$W$8:$Z$13,4,FALSE)</f>
        <v>52</v>
      </c>
      <c r="AO669">
        <f>VLOOKUP(K669,counts!$W$17:$Z$23,4,FALSE)</f>
        <v>48</v>
      </c>
      <c r="AP669">
        <f>VLOOKUP(L669,counts!$W$27:$Z$33,4,FALSE)</f>
        <v>50</v>
      </c>
      <c r="AQ669">
        <f>VLOOKUP(M669,counts!$W$38:$Z$49,4,FALSE)</f>
        <v>80</v>
      </c>
      <c r="AR669">
        <f>VLOOKUP(N669,counts!$W$53:$Z$54,4,FALSE)</f>
        <v>20</v>
      </c>
      <c r="AS669">
        <f>VLOOKUP(O669,counts!$W$58:$Z$62,4,FALSE)</f>
        <v>60</v>
      </c>
      <c r="AT669">
        <f>VLOOKUP(P669,counts!$W$66:$Z$69,4,FALSE)</f>
        <v>50</v>
      </c>
      <c r="AU669">
        <f>VLOOKUP(Q669,counts!$W$73:$Z$75,4,FALSE)</f>
        <v>50</v>
      </c>
      <c r="AV669">
        <f>VLOOKUP(R669,counts!$W$79:$Z$81,4,FALSE)</f>
        <v>40</v>
      </c>
      <c r="AW669">
        <f t="shared" si="449"/>
        <v>450</v>
      </c>
      <c r="AX669">
        <f t="shared" si="450"/>
        <v>0</v>
      </c>
      <c r="AY669">
        <f t="shared" si="451"/>
        <v>3</v>
      </c>
      <c r="AZ669" t="str">
        <f t="shared" si="452"/>
        <v>Train</v>
      </c>
      <c r="BA669" t="str">
        <f t="shared" si="453"/>
        <v>18-30</v>
      </c>
      <c r="BB669" t="str">
        <f t="shared" si="454"/>
        <v>Blank</v>
      </c>
      <c r="BC669" t="str">
        <f t="shared" si="455"/>
        <v>21-30</v>
      </c>
      <c r="BD669" t="str">
        <f t="shared" si="456"/>
        <v>MI</v>
      </c>
      <c r="BE669" t="str">
        <f t="shared" si="457"/>
        <v>male</v>
      </c>
      <c r="BF669">
        <f t="shared" si="458"/>
        <v>2</v>
      </c>
      <c r="BG669">
        <f t="shared" si="459"/>
        <v>0</v>
      </c>
      <c r="BH669" t="str">
        <f t="shared" si="460"/>
        <v>S, blank</v>
      </c>
      <c r="BI669">
        <f t="shared" si="461"/>
        <v>3</v>
      </c>
      <c r="BK669">
        <f t="shared" si="462"/>
        <v>-8.7462856143731463E-2</v>
      </c>
      <c r="BL669">
        <f t="shared" si="469"/>
        <v>-0.2148129459049134</v>
      </c>
      <c r="BM669">
        <f t="shared" si="470"/>
        <v>0</v>
      </c>
      <c r="BN669">
        <f t="shared" si="471"/>
        <v>0.87681282820822459</v>
      </c>
      <c r="BO669">
        <f t="shared" si="472"/>
        <v>-1.1543150029727813</v>
      </c>
      <c r="BP669">
        <f t="shared" si="473"/>
        <v>0.20600596510609481</v>
      </c>
      <c r="BQ669">
        <f t="shared" si="474"/>
        <v>-0.12308910231949276</v>
      </c>
      <c r="BR669">
        <f t="shared" si="475"/>
        <v>-0.13196937436222192</v>
      </c>
      <c r="BS669">
        <f t="shared" si="476"/>
        <v>-0.33933712916299258</v>
      </c>
      <c r="BT669">
        <f t="shared" si="463"/>
        <v>-0.52064632557427459</v>
      </c>
      <c r="BV669">
        <f t="shared" si="464"/>
        <v>-1.4888139431260887</v>
      </c>
      <c r="BW669">
        <f t="shared" si="465"/>
        <v>0.22564011890876268</v>
      </c>
      <c r="BX669">
        <f t="shared" si="466"/>
        <v>0.18409981480506632</v>
      </c>
      <c r="BY669">
        <f t="shared" si="467"/>
        <v>0.81590018519493368</v>
      </c>
      <c r="BZ669">
        <f t="shared" si="468"/>
        <v>-0.20346325356501624</v>
      </c>
    </row>
    <row r="670" spans="1:78" x14ac:dyDescent="0.3">
      <c r="A670" t="s">
        <v>2820</v>
      </c>
      <c r="B670" t="s">
        <v>2838</v>
      </c>
      <c r="C670" t="s">
        <v>2825</v>
      </c>
      <c r="D670" t="s">
        <v>2830</v>
      </c>
      <c r="E670" t="s">
        <v>20</v>
      </c>
      <c r="F670">
        <v>0</v>
      </c>
      <c r="G670">
        <v>0</v>
      </c>
      <c r="H670" t="s">
        <v>2843</v>
      </c>
      <c r="I670">
        <v>3</v>
      </c>
      <c r="J670">
        <v>-11.613432440426715</v>
      </c>
      <c r="K670">
        <v>-42.171718189759716</v>
      </c>
      <c r="L670">
        <v>-82.840254641099079</v>
      </c>
      <c r="M670">
        <v>123.30204897661667</v>
      </c>
      <c r="N670">
        <v>-108.67008854708662</v>
      </c>
      <c r="O670">
        <v>-14.754319664473872</v>
      </c>
      <c r="P670">
        <v>-22.013681658285037</v>
      </c>
      <c r="Q670">
        <v>-22.422560732600829</v>
      </c>
      <c r="R670">
        <v>-67.960368165567971</v>
      </c>
      <c r="S670">
        <v>1</v>
      </c>
      <c r="T670">
        <v>3</v>
      </c>
      <c r="U670" t="s">
        <v>2818</v>
      </c>
      <c r="W670">
        <f t="shared" si="434"/>
        <v>-8.5268679762827468E-2</v>
      </c>
      <c r="X670">
        <f t="shared" si="435"/>
        <v>-0.21927540312111751</v>
      </c>
      <c r="Y670">
        <f t="shared" si="436"/>
        <v>0.27424895647063957</v>
      </c>
      <c r="Z670">
        <f t="shared" si="437"/>
        <v>0.89696669721155109</v>
      </c>
      <c r="AA670">
        <f t="shared" si="438"/>
        <v>-1.1909036060913412</v>
      </c>
      <c r="AB670">
        <f t="shared" si="439"/>
        <v>-6.7444200102322438E-2</v>
      </c>
      <c r="AC670">
        <f t="shared" si="440"/>
        <v>-0.15242674717787899</v>
      </c>
      <c r="AD670">
        <f t="shared" si="441"/>
        <v>-0.14484805481342802</v>
      </c>
      <c r="AE670">
        <f t="shared" si="442"/>
        <v>-0.48361783291079313</v>
      </c>
      <c r="AF670">
        <f t="shared" si="443"/>
        <v>-0.5239687488631376</v>
      </c>
      <c r="AH670">
        <f t="shared" si="444"/>
        <v>-1.6965376191606554</v>
      </c>
      <c r="AI670">
        <f t="shared" si="445"/>
        <v>0.1833171402634057</v>
      </c>
      <c r="AJ670">
        <f t="shared" si="446"/>
        <v>0.1549180131225002</v>
      </c>
      <c r="AK670">
        <f t="shared" si="447"/>
        <v>0.1549180131225002</v>
      </c>
      <c r="AL670">
        <f t="shared" si="448"/>
        <v>-1.8648592496017937</v>
      </c>
      <c r="AN670">
        <f>VLOOKUP(J670,counts!$W$8:$Z$13,4,FALSE)</f>
        <v>52</v>
      </c>
      <c r="AO670">
        <f>VLOOKUP(K670,counts!$W$17:$Z$23,4,FALSE)</f>
        <v>48</v>
      </c>
      <c r="AP670">
        <f>VLOOKUP(L670,counts!$W$27:$Z$33,4,FALSE)</f>
        <v>62</v>
      </c>
      <c r="AQ670">
        <f>VLOOKUP(M670,counts!$W$38:$Z$49,4,FALSE)</f>
        <v>80</v>
      </c>
      <c r="AR670">
        <f>VLOOKUP(N670,counts!$W$53:$Z$54,4,FALSE)</f>
        <v>20</v>
      </c>
      <c r="AS670">
        <f>VLOOKUP(O670,counts!$W$58:$Z$62,4,FALSE)</f>
        <v>52</v>
      </c>
      <c r="AT670">
        <f>VLOOKUP(P670,counts!$W$66:$Z$69,4,FALSE)</f>
        <v>50</v>
      </c>
      <c r="AU670">
        <f>VLOOKUP(Q670,counts!$W$73:$Z$75,4,FALSE)</f>
        <v>50</v>
      </c>
      <c r="AV670">
        <f>VLOOKUP(R670,counts!$W$79:$Z$81,4,FALSE)</f>
        <v>40</v>
      </c>
      <c r="AW670">
        <f t="shared" si="449"/>
        <v>454</v>
      </c>
      <c r="AX670">
        <f t="shared" si="450"/>
        <v>1</v>
      </c>
      <c r="AY670">
        <f t="shared" si="451"/>
        <v>3</v>
      </c>
      <c r="AZ670" t="str">
        <f t="shared" si="452"/>
        <v>Train</v>
      </c>
      <c r="BA670" t="str">
        <f t="shared" si="453"/>
        <v>18-30</v>
      </c>
      <c r="BB670" t="str">
        <f t="shared" si="454"/>
        <v>Blank</v>
      </c>
      <c r="BC670" t="str">
        <f t="shared" si="455"/>
        <v>0-10</v>
      </c>
      <c r="BD670" t="str">
        <f t="shared" si="456"/>
        <v>MI</v>
      </c>
      <c r="BE670" t="str">
        <f t="shared" si="457"/>
        <v>male</v>
      </c>
      <c r="BF670">
        <f t="shared" si="458"/>
        <v>0</v>
      </c>
      <c r="BG670">
        <f t="shared" si="459"/>
        <v>0</v>
      </c>
      <c r="BH670" t="str">
        <f t="shared" si="460"/>
        <v>S, blank</v>
      </c>
      <c r="BI670">
        <f t="shared" si="461"/>
        <v>3</v>
      </c>
      <c r="BK670">
        <f t="shared" si="462"/>
        <v>-8.7462856143731463E-2</v>
      </c>
      <c r="BL670">
        <f t="shared" si="469"/>
        <v>-0.2148129459049134</v>
      </c>
      <c r="BM670">
        <f t="shared" si="470"/>
        <v>0</v>
      </c>
      <c r="BN670">
        <f t="shared" si="471"/>
        <v>0.87681282820822459</v>
      </c>
      <c r="BO670">
        <f t="shared" si="472"/>
        <v>-1.1543150029727813</v>
      </c>
      <c r="BP670">
        <f t="shared" si="473"/>
        <v>-6.3943938845999151E-2</v>
      </c>
      <c r="BQ670">
        <f t="shared" si="474"/>
        <v>-0.12308910231949276</v>
      </c>
      <c r="BR670">
        <f t="shared" si="475"/>
        <v>-0.13196937436222192</v>
      </c>
      <c r="BS670">
        <f t="shared" si="476"/>
        <v>-0.33933712916299258</v>
      </c>
      <c r="BT670">
        <f t="shared" si="463"/>
        <v>-0.52064632557427459</v>
      </c>
      <c r="BV670">
        <f t="shared" si="464"/>
        <v>-1.7587638470781826</v>
      </c>
      <c r="BW670">
        <f t="shared" si="465"/>
        <v>0.17225766908697496</v>
      </c>
      <c r="BX670">
        <f t="shared" si="466"/>
        <v>0.14694522682981431</v>
      </c>
      <c r="BY670">
        <f t="shared" si="467"/>
        <v>0.14694522682981431</v>
      </c>
      <c r="BZ670">
        <f t="shared" si="468"/>
        <v>-1.917695368238391</v>
      </c>
    </row>
    <row r="671" spans="1:78" x14ac:dyDescent="0.3">
      <c r="A671" t="s">
        <v>2821</v>
      </c>
      <c r="B671" t="s">
        <v>2838</v>
      </c>
      <c r="C671" t="s">
        <v>2849</v>
      </c>
      <c r="D671" t="s">
        <v>2839</v>
      </c>
      <c r="E671" t="s">
        <v>20</v>
      </c>
      <c r="F671">
        <v>1</v>
      </c>
      <c r="G671">
        <v>2</v>
      </c>
      <c r="H671" t="s">
        <v>2843</v>
      </c>
      <c r="I671">
        <v>3</v>
      </c>
      <c r="J671">
        <v>-3.7643689058441341</v>
      </c>
      <c r="K671">
        <v>-42.171718189759716</v>
      </c>
      <c r="L671">
        <v>40.172297072540438</v>
      </c>
      <c r="M671">
        <v>40.634191658169868</v>
      </c>
      <c r="N671">
        <v>-108.67008854708662</v>
      </c>
      <c r="O671">
        <v>48.695090775187893</v>
      </c>
      <c r="P671">
        <v>75.609641767585757</v>
      </c>
      <c r="Q671">
        <v>-22.422560732600829</v>
      </c>
      <c r="R671">
        <v>-67.960368165567971</v>
      </c>
      <c r="S671">
        <v>1</v>
      </c>
      <c r="T671">
        <v>3</v>
      </c>
      <c r="U671" t="s">
        <v>2818</v>
      </c>
      <c r="W671">
        <f t="shared" si="434"/>
        <v>-2.7638923151110589E-2</v>
      </c>
      <c r="X671">
        <f t="shared" si="435"/>
        <v>-0.21927540312111751</v>
      </c>
      <c r="Y671">
        <f t="shared" si="436"/>
        <v>-0.13299344140000791</v>
      </c>
      <c r="Z671">
        <f t="shared" si="437"/>
        <v>0.29559538538083652</v>
      </c>
      <c r="AA671">
        <f t="shared" si="438"/>
        <v>-1.1909036060913412</v>
      </c>
      <c r="AB671">
        <f t="shared" si="439"/>
        <v>0.222592537028351</v>
      </c>
      <c r="AC671">
        <f t="shared" si="440"/>
        <v>0.5235349510734969</v>
      </c>
      <c r="AD671">
        <f t="shared" si="441"/>
        <v>-0.14484805481342802</v>
      </c>
      <c r="AE671">
        <f t="shared" si="442"/>
        <v>-0.48361783291079313</v>
      </c>
      <c r="AF671">
        <f t="shared" si="443"/>
        <v>-0.5239687488631376</v>
      </c>
      <c r="AH671">
        <f t="shared" si="444"/>
        <v>-1.6815231368682517</v>
      </c>
      <c r="AI671">
        <f t="shared" si="445"/>
        <v>0.18609031904427437</v>
      </c>
      <c r="AJ671">
        <f t="shared" si="446"/>
        <v>0.15689388578284819</v>
      </c>
      <c r="AK671">
        <f t="shared" si="447"/>
        <v>0.15689388578284819</v>
      </c>
      <c r="AL671">
        <f t="shared" si="448"/>
        <v>-1.8521855888816907</v>
      </c>
      <c r="AN671">
        <f>VLOOKUP(J671,counts!$W$8:$Z$13,4,FALSE)</f>
        <v>53</v>
      </c>
      <c r="AO671">
        <f>VLOOKUP(K671,counts!$W$17:$Z$23,4,FALSE)</f>
        <v>48</v>
      </c>
      <c r="AP671">
        <f>VLOOKUP(L671,counts!$W$27:$Z$33,4,FALSE)</f>
        <v>50</v>
      </c>
      <c r="AQ671">
        <f>VLOOKUP(M671,counts!$W$38:$Z$49,4,FALSE)</f>
        <v>63</v>
      </c>
      <c r="AR671">
        <f>VLOOKUP(N671,counts!$W$53:$Z$54,4,FALSE)</f>
        <v>20</v>
      </c>
      <c r="AS671">
        <f>VLOOKUP(O671,counts!$W$58:$Z$62,4,FALSE)</f>
        <v>61</v>
      </c>
      <c r="AT671">
        <f>VLOOKUP(P671,counts!$W$66:$Z$69,4,FALSE)</f>
        <v>69</v>
      </c>
      <c r="AU671">
        <f>VLOOKUP(Q671,counts!$W$73:$Z$75,4,FALSE)</f>
        <v>50</v>
      </c>
      <c r="AV671">
        <f>VLOOKUP(R671,counts!$W$79:$Z$81,4,FALSE)</f>
        <v>40</v>
      </c>
      <c r="AW671">
        <f t="shared" si="449"/>
        <v>454</v>
      </c>
      <c r="AX671">
        <f t="shared" si="450"/>
        <v>1</v>
      </c>
      <c r="AY671">
        <f t="shared" si="451"/>
        <v>3</v>
      </c>
      <c r="AZ671" t="str">
        <f t="shared" si="452"/>
        <v>Train</v>
      </c>
      <c r="BA671" t="str">
        <f t="shared" si="453"/>
        <v>0-17</v>
      </c>
      <c r="BB671" t="str">
        <f t="shared" si="454"/>
        <v>Blank</v>
      </c>
      <c r="BC671" t="str">
        <f t="shared" si="455"/>
        <v>21-30</v>
      </c>
      <c r="BD671" t="str">
        <f t="shared" si="456"/>
        <v>Others</v>
      </c>
      <c r="BE671" t="str">
        <f t="shared" si="457"/>
        <v>male</v>
      </c>
      <c r="BF671">
        <f t="shared" si="458"/>
        <v>1</v>
      </c>
      <c r="BG671">
        <f t="shared" si="459"/>
        <v>2</v>
      </c>
      <c r="BH671" t="str">
        <f t="shared" si="460"/>
        <v>S, blank</v>
      </c>
      <c r="BI671">
        <f t="shared" si="461"/>
        <v>3</v>
      </c>
      <c r="BK671">
        <f t="shared" si="462"/>
        <v>-2.8350141766673408E-2</v>
      </c>
      <c r="BL671">
        <f t="shared" si="469"/>
        <v>-0.2148129459049134</v>
      </c>
      <c r="BM671">
        <f t="shared" si="470"/>
        <v>0</v>
      </c>
      <c r="BN671">
        <f t="shared" si="471"/>
        <v>0.28895367761902863</v>
      </c>
      <c r="BO671">
        <f t="shared" si="472"/>
        <v>-1.1543150029727813</v>
      </c>
      <c r="BP671">
        <f t="shared" si="473"/>
        <v>0.21104029039891525</v>
      </c>
      <c r="BQ671">
        <f t="shared" si="474"/>
        <v>0.42276994263555601</v>
      </c>
      <c r="BR671">
        <f t="shared" si="475"/>
        <v>-0.13196937436222192</v>
      </c>
      <c r="BS671">
        <f t="shared" si="476"/>
        <v>-0.33933712916299258</v>
      </c>
      <c r="BT671">
        <f t="shared" si="463"/>
        <v>-0.52064632557427459</v>
      </c>
      <c r="BV671">
        <f t="shared" si="464"/>
        <v>-1.4666670090903573</v>
      </c>
      <c r="BW671">
        <f t="shared" si="465"/>
        <v>0.23069310326016548</v>
      </c>
      <c r="BX671">
        <f t="shared" si="466"/>
        <v>0.1874497408403836</v>
      </c>
      <c r="BY671">
        <f t="shared" si="467"/>
        <v>0.1874497408403836</v>
      </c>
      <c r="BZ671">
        <f t="shared" si="468"/>
        <v>-1.6742445183544734</v>
      </c>
    </row>
    <row r="672" spans="1:78" x14ac:dyDescent="0.3">
      <c r="A672" t="s">
        <v>2821</v>
      </c>
      <c r="B672" t="s">
        <v>2838</v>
      </c>
      <c r="C672" t="s">
        <v>2825</v>
      </c>
      <c r="D672" t="s">
        <v>2838</v>
      </c>
      <c r="E672" t="s">
        <v>20</v>
      </c>
      <c r="F672">
        <v>0</v>
      </c>
      <c r="G672">
        <v>0</v>
      </c>
      <c r="H672" t="s">
        <v>2843</v>
      </c>
      <c r="I672">
        <v>3</v>
      </c>
      <c r="J672">
        <v>-3.7643689058441341</v>
      </c>
      <c r="K672">
        <v>-42.171718189759716</v>
      </c>
      <c r="L672">
        <v>-82.840254641099079</v>
      </c>
      <c r="M672">
        <v>-33.757758935166962</v>
      </c>
      <c r="N672">
        <v>-108.67008854708662</v>
      </c>
      <c r="O672">
        <v>-14.754319664473872</v>
      </c>
      <c r="P672">
        <v>-22.013681658285037</v>
      </c>
      <c r="Q672">
        <v>-22.422560732600829</v>
      </c>
      <c r="R672">
        <v>-67.960368165567971</v>
      </c>
      <c r="S672">
        <v>0</v>
      </c>
      <c r="T672">
        <v>3</v>
      </c>
      <c r="U672" t="s">
        <v>2818</v>
      </c>
      <c r="W672">
        <f t="shared" si="434"/>
        <v>-2.7638923151110589E-2</v>
      </c>
      <c r="X672">
        <f t="shared" si="435"/>
        <v>-0.21927540312111751</v>
      </c>
      <c r="Y672">
        <f t="shared" si="436"/>
        <v>0.27424895647063957</v>
      </c>
      <c r="Z672">
        <f t="shared" si="437"/>
        <v>-0.24557244416175711</v>
      </c>
      <c r="AA672">
        <f t="shared" si="438"/>
        <v>-1.1909036060913412</v>
      </c>
      <c r="AB672">
        <f t="shared" si="439"/>
        <v>-6.7444200102322438E-2</v>
      </c>
      <c r="AC672">
        <f t="shared" si="440"/>
        <v>-0.15242674717787899</v>
      </c>
      <c r="AD672">
        <f t="shared" si="441"/>
        <v>-0.14484805481342802</v>
      </c>
      <c r="AE672">
        <f t="shared" si="442"/>
        <v>-0.48361783291079313</v>
      </c>
      <c r="AF672">
        <f t="shared" si="443"/>
        <v>-0.5239687488631376</v>
      </c>
      <c r="AH672">
        <f t="shared" si="444"/>
        <v>-2.7814470039222474</v>
      </c>
      <c r="AI672">
        <f t="shared" si="445"/>
        <v>6.1948802331281839E-2</v>
      </c>
      <c r="AJ672">
        <f t="shared" si="446"/>
        <v>5.8335017841996219E-2</v>
      </c>
      <c r="AK672">
        <f t="shared" si="447"/>
        <v>0.94166498215800376</v>
      </c>
      <c r="AL672">
        <f t="shared" si="448"/>
        <v>-6.0105712930062505E-2</v>
      </c>
      <c r="AN672">
        <f>VLOOKUP(J672,counts!$W$8:$Z$13,4,FALSE)</f>
        <v>53</v>
      </c>
      <c r="AO672">
        <f>VLOOKUP(K672,counts!$W$17:$Z$23,4,FALSE)</f>
        <v>48</v>
      </c>
      <c r="AP672">
        <f>VLOOKUP(L672,counts!$W$27:$Z$33,4,FALSE)</f>
        <v>62</v>
      </c>
      <c r="AQ672">
        <f>VLOOKUP(M672,counts!$W$38:$Z$49,4,FALSE)</f>
        <v>47</v>
      </c>
      <c r="AR672">
        <f>VLOOKUP(N672,counts!$W$53:$Z$54,4,FALSE)</f>
        <v>20</v>
      </c>
      <c r="AS672">
        <f>VLOOKUP(O672,counts!$W$58:$Z$62,4,FALSE)</f>
        <v>52</v>
      </c>
      <c r="AT672">
        <f>VLOOKUP(P672,counts!$W$66:$Z$69,4,FALSE)</f>
        <v>50</v>
      </c>
      <c r="AU672">
        <f>VLOOKUP(Q672,counts!$W$73:$Z$75,4,FALSE)</f>
        <v>50</v>
      </c>
      <c r="AV672">
        <f>VLOOKUP(R672,counts!$W$79:$Z$81,4,FALSE)</f>
        <v>40</v>
      </c>
      <c r="AW672">
        <f t="shared" si="449"/>
        <v>422</v>
      </c>
      <c r="AX672">
        <f t="shared" si="450"/>
        <v>0</v>
      </c>
      <c r="AY672">
        <f t="shared" si="451"/>
        <v>3</v>
      </c>
      <c r="AZ672" t="str">
        <f t="shared" si="452"/>
        <v>Train</v>
      </c>
      <c r="BA672" t="str">
        <f t="shared" si="453"/>
        <v>0-17</v>
      </c>
      <c r="BB672" t="str">
        <f t="shared" si="454"/>
        <v>Blank</v>
      </c>
      <c r="BC672" t="str">
        <f t="shared" si="455"/>
        <v>0-10</v>
      </c>
      <c r="BD672" t="str">
        <f t="shared" si="456"/>
        <v>Blank</v>
      </c>
      <c r="BE672" t="str">
        <f t="shared" si="457"/>
        <v>male</v>
      </c>
      <c r="BF672">
        <f t="shared" si="458"/>
        <v>0</v>
      </c>
      <c r="BG672">
        <f t="shared" si="459"/>
        <v>0</v>
      </c>
      <c r="BH672" t="str">
        <f t="shared" si="460"/>
        <v>S, blank</v>
      </c>
      <c r="BI672">
        <f t="shared" si="461"/>
        <v>3</v>
      </c>
      <c r="BK672">
        <f t="shared" si="462"/>
        <v>-2.8350141766673408E-2</v>
      </c>
      <c r="BL672">
        <f t="shared" si="469"/>
        <v>-0.2148129459049134</v>
      </c>
      <c r="BM672">
        <f t="shared" si="470"/>
        <v>0</v>
      </c>
      <c r="BN672">
        <f t="shared" si="471"/>
        <v>-0.24005469764357676</v>
      </c>
      <c r="BO672">
        <f t="shared" si="472"/>
        <v>-1.1543150029727813</v>
      </c>
      <c r="BP672">
        <f t="shared" si="473"/>
        <v>-6.3943938845999151E-2</v>
      </c>
      <c r="BQ672">
        <f t="shared" si="474"/>
        <v>-0.12308910231949276</v>
      </c>
      <c r="BR672">
        <f t="shared" si="475"/>
        <v>-0.13196937436222192</v>
      </c>
      <c r="BS672">
        <f t="shared" si="476"/>
        <v>-0.33933712916299258</v>
      </c>
      <c r="BT672">
        <f t="shared" si="463"/>
        <v>-0.52064632557427459</v>
      </c>
      <c r="BV672">
        <f t="shared" si="464"/>
        <v>-2.8165186585529263</v>
      </c>
      <c r="BW672">
        <f t="shared" si="465"/>
        <v>5.9813812971519865E-2</v>
      </c>
      <c r="BX672">
        <f t="shared" si="466"/>
        <v>5.6438038681353962E-2</v>
      </c>
      <c r="BY672">
        <f t="shared" si="467"/>
        <v>0.943561961318646</v>
      </c>
      <c r="BZ672">
        <f t="shared" si="468"/>
        <v>-5.8093244555959045E-2</v>
      </c>
    </row>
    <row r="673" spans="1:78" x14ac:dyDescent="0.3">
      <c r="A673" t="s">
        <v>2821</v>
      </c>
      <c r="B673" t="s">
        <v>2838</v>
      </c>
      <c r="C673" t="s">
        <v>2825</v>
      </c>
      <c r="D673" t="s">
        <v>2839</v>
      </c>
      <c r="E673" t="s">
        <v>20</v>
      </c>
      <c r="F673">
        <v>0</v>
      </c>
      <c r="G673">
        <v>0</v>
      </c>
      <c r="H673" t="s">
        <v>2843</v>
      </c>
      <c r="I673">
        <v>3</v>
      </c>
      <c r="J673">
        <v>-3.7643689058441341</v>
      </c>
      <c r="K673">
        <v>-42.171718189759716</v>
      </c>
      <c r="L673">
        <v>-82.840254641099079</v>
      </c>
      <c r="M673">
        <v>40.634191658169868</v>
      </c>
      <c r="N673">
        <v>-108.67008854708662</v>
      </c>
      <c r="O673">
        <v>-14.754319664473872</v>
      </c>
      <c r="P673">
        <v>-22.013681658285037</v>
      </c>
      <c r="Q673">
        <v>-22.422560732600829</v>
      </c>
      <c r="R673">
        <v>-67.960368165567971</v>
      </c>
      <c r="S673">
        <v>0</v>
      </c>
      <c r="T673">
        <v>3</v>
      </c>
      <c r="U673" t="s">
        <v>2818</v>
      </c>
      <c r="W673">
        <f t="shared" si="434"/>
        <v>-2.7638923151110589E-2</v>
      </c>
      <c r="X673">
        <f t="shared" si="435"/>
        <v>-0.21927540312111751</v>
      </c>
      <c r="Y673">
        <f t="shared" si="436"/>
        <v>0.27424895647063957</v>
      </c>
      <c r="Z673">
        <f t="shared" si="437"/>
        <v>0.29559538538083652</v>
      </c>
      <c r="AA673">
        <f t="shared" si="438"/>
        <v>-1.1909036060913412</v>
      </c>
      <c r="AB673">
        <f t="shared" si="439"/>
        <v>-6.7444200102322438E-2</v>
      </c>
      <c r="AC673">
        <f t="shared" si="440"/>
        <v>-0.15242674717787899</v>
      </c>
      <c r="AD673">
        <f t="shared" si="441"/>
        <v>-0.14484805481342802</v>
      </c>
      <c r="AE673">
        <f t="shared" si="442"/>
        <v>-0.48361783291079313</v>
      </c>
      <c r="AF673">
        <f t="shared" si="443"/>
        <v>-0.5239687488631376</v>
      </c>
      <c r="AH673">
        <f t="shared" si="444"/>
        <v>-2.2402791743796535</v>
      </c>
      <c r="AI673">
        <f t="shared" si="445"/>
        <v>0.10642878804054712</v>
      </c>
      <c r="AJ673">
        <f t="shared" si="446"/>
        <v>9.6191267970376443E-2</v>
      </c>
      <c r="AK673">
        <f t="shared" si="447"/>
        <v>0.90380873202962353</v>
      </c>
      <c r="AL673">
        <f t="shared" si="448"/>
        <v>-0.10113752058933292</v>
      </c>
      <c r="AN673">
        <f>VLOOKUP(J673,counts!$W$8:$Z$13,4,FALSE)</f>
        <v>53</v>
      </c>
      <c r="AO673">
        <f>VLOOKUP(K673,counts!$W$17:$Z$23,4,FALSE)</f>
        <v>48</v>
      </c>
      <c r="AP673">
        <f>VLOOKUP(L673,counts!$W$27:$Z$33,4,FALSE)</f>
        <v>62</v>
      </c>
      <c r="AQ673">
        <f>VLOOKUP(M673,counts!$W$38:$Z$49,4,FALSE)</f>
        <v>63</v>
      </c>
      <c r="AR673">
        <f>VLOOKUP(N673,counts!$W$53:$Z$54,4,FALSE)</f>
        <v>20</v>
      </c>
      <c r="AS673">
        <f>VLOOKUP(O673,counts!$W$58:$Z$62,4,FALSE)</f>
        <v>52</v>
      </c>
      <c r="AT673">
        <f>VLOOKUP(P673,counts!$W$66:$Z$69,4,FALSE)</f>
        <v>50</v>
      </c>
      <c r="AU673">
        <f>VLOOKUP(Q673,counts!$W$73:$Z$75,4,FALSE)</f>
        <v>50</v>
      </c>
      <c r="AV673">
        <f>VLOOKUP(R673,counts!$W$79:$Z$81,4,FALSE)</f>
        <v>40</v>
      </c>
      <c r="AW673">
        <f t="shared" si="449"/>
        <v>438</v>
      </c>
      <c r="AX673">
        <f t="shared" si="450"/>
        <v>0</v>
      </c>
      <c r="AY673">
        <f t="shared" si="451"/>
        <v>3</v>
      </c>
      <c r="AZ673" t="str">
        <f t="shared" si="452"/>
        <v>Train</v>
      </c>
      <c r="BA673" t="str">
        <f t="shared" si="453"/>
        <v>0-17</v>
      </c>
      <c r="BB673" t="str">
        <f t="shared" si="454"/>
        <v>Blank</v>
      </c>
      <c r="BC673" t="str">
        <f t="shared" si="455"/>
        <v>0-10</v>
      </c>
      <c r="BD673" t="str">
        <f t="shared" si="456"/>
        <v>Others</v>
      </c>
      <c r="BE673" t="str">
        <f t="shared" si="457"/>
        <v>male</v>
      </c>
      <c r="BF673">
        <f t="shared" si="458"/>
        <v>0</v>
      </c>
      <c r="BG673">
        <f t="shared" si="459"/>
        <v>0</v>
      </c>
      <c r="BH673" t="str">
        <f t="shared" si="460"/>
        <v>S, blank</v>
      </c>
      <c r="BI673">
        <f t="shared" si="461"/>
        <v>3</v>
      </c>
      <c r="BK673">
        <f t="shared" si="462"/>
        <v>-2.8350141766673408E-2</v>
      </c>
      <c r="BL673">
        <f t="shared" si="469"/>
        <v>-0.2148129459049134</v>
      </c>
      <c r="BM673">
        <f t="shared" si="470"/>
        <v>0</v>
      </c>
      <c r="BN673">
        <f t="shared" si="471"/>
        <v>0.28895367761902863</v>
      </c>
      <c r="BO673">
        <f t="shared" si="472"/>
        <v>-1.1543150029727813</v>
      </c>
      <c r="BP673">
        <f t="shared" si="473"/>
        <v>-6.3943938845999151E-2</v>
      </c>
      <c r="BQ673">
        <f t="shared" si="474"/>
        <v>-0.12308910231949276</v>
      </c>
      <c r="BR673">
        <f t="shared" si="475"/>
        <v>-0.13196937436222192</v>
      </c>
      <c r="BS673">
        <f t="shared" si="476"/>
        <v>-0.33933712916299258</v>
      </c>
      <c r="BT673">
        <f t="shared" si="463"/>
        <v>-0.52064632557427459</v>
      </c>
      <c r="BV673">
        <f t="shared" si="464"/>
        <v>-2.2875102832903202</v>
      </c>
      <c r="BW673">
        <f t="shared" si="465"/>
        <v>0.10151890077639375</v>
      </c>
      <c r="BX673">
        <f t="shared" si="466"/>
        <v>9.2162649869048319E-2</v>
      </c>
      <c r="BY673">
        <f t="shared" si="467"/>
        <v>0.90783735013095168</v>
      </c>
      <c r="BZ673">
        <f t="shared" si="468"/>
        <v>-9.6690046238231908E-2</v>
      </c>
    </row>
    <row r="674" spans="1:78" x14ac:dyDescent="0.3">
      <c r="A674" t="s">
        <v>2811</v>
      </c>
      <c r="B674" t="s">
        <v>2838</v>
      </c>
      <c r="C674" t="s">
        <v>2825</v>
      </c>
      <c r="D674" t="s">
        <v>2838</v>
      </c>
      <c r="E674" t="s">
        <v>20</v>
      </c>
      <c r="F674">
        <v>0</v>
      </c>
      <c r="G674">
        <v>0</v>
      </c>
      <c r="H674" t="s">
        <v>2843</v>
      </c>
      <c r="I674">
        <v>3</v>
      </c>
      <c r="J674">
        <v>-13.385578549662212</v>
      </c>
      <c r="K674">
        <v>-42.171718189759716</v>
      </c>
      <c r="L674">
        <v>-82.840254641099079</v>
      </c>
      <c r="M674">
        <v>-33.757758935166962</v>
      </c>
      <c r="N674">
        <v>-108.67008854708662</v>
      </c>
      <c r="O674">
        <v>-14.754319664473872</v>
      </c>
      <c r="P674">
        <v>-22.013681658285037</v>
      </c>
      <c r="Q674">
        <v>-22.422560732600829</v>
      </c>
      <c r="R674">
        <v>-67.960368165567971</v>
      </c>
      <c r="S674">
        <v>0</v>
      </c>
      <c r="T674">
        <v>3</v>
      </c>
      <c r="U674" t="s">
        <v>2818</v>
      </c>
      <c r="W674">
        <f t="shared" si="434"/>
        <v>-9.8280212731782335E-2</v>
      </c>
      <c r="X674">
        <f t="shared" si="435"/>
        <v>-0.21927540312111751</v>
      </c>
      <c r="Y674">
        <f t="shared" si="436"/>
        <v>0.27424895647063957</v>
      </c>
      <c r="Z674">
        <f t="shared" si="437"/>
        <v>-0.24557244416175711</v>
      </c>
      <c r="AA674">
        <f t="shared" si="438"/>
        <v>-1.1909036060913412</v>
      </c>
      <c r="AB674">
        <f t="shared" si="439"/>
        <v>-6.7444200102322438E-2</v>
      </c>
      <c r="AC674">
        <f t="shared" si="440"/>
        <v>-0.15242674717787899</v>
      </c>
      <c r="AD674">
        <f t="shared" si="441"/>
        <v>-0.14484805481342802</v>
      </c>
      <c r="AE674">
        <f t="shared" si="442"/>
        <v>-0.48361783291079313</v>
      </c>
      <c r="AF674">
        <f t="shared" si="443"/>
        <v>-0.5239687488631376</v>
      </c>
      <c r="AH674">
        <f t="shared" si="444"/>
        <v>-2.852088293502919</v>
      </c>
      <c r="AI674">
        <f t="shared" si="445"/>
        <v>5.7723650996289601E-2</v>
      </c>
      <c r="AJ674">
        <f t="shared" si="446"/>
        <v>5.4573471002485975E-2</v>
      </c>
      <c r="AK674">
        <f t="shared" si="447"/>
        <v>0.945426528997514</v>
      </c>
      <c r="AL674">
        <f t="shared" si="448"/>
        <v>-5.6119099881194345E-2</v>
      </c>
      <c r="AN674">
        <f>VLOOKUP(J674,counts!$W$8:$Z$13,4,FALSE)</f>
        <v>51</v>
      </c>
      <c r="AO674">
        <f>VLOOKUP(K674,counts!$W$17:$Z$23,4,FALSE)</f>
        <v>48</v>
      </c>
      <c r="AP674">
        <f>VLOOKUP(L674,counts!$W$27:$Z$33,4,FALSE)</f>
        <v>62</v>
      </c>
      <c r="AQ674">
        <f>VLOOKUP(M674,counts!$W$38:$Z$49,4,FALSE)</f>
        <v>47</v>
      </c>
      <c r="AR674">
        <f>VLOOKUP(N674,counts!$W$53:$Z$54,4,FALSE)</f>
        <v>20</v>
      </c>
      <c r="AS674">
        <f>VLOOKUP(O674,counts!$W$58:$Z$62,4,FALSE)</f>
        <v>52</v>
      </c>
      <c r="AT674">
        <f>VLOOKUP(P674,counts!$W$66:$Z$69,4,FALSE)</f>
        <v>50</v>
      </c>
      <c r="AU674">
        <f>VLOOKUP(Q674,counts!$W$73:$Z$75,4,FALSE)</f>
        <v>50</v>
      </c>
      <c r="AV674">
        <f>VLOOKUP(R674,counts!$W$79:$Z$81,4,FALSE)</f>
        <v>40</v>
      </c>
      <c r="AW674">
        <f t="shared" si="449"/>
        <v>420</v>
      </c>
      <c r="AX674">
        <f t="shared" si="450"/>
        <v>0</v>
      </c>
      <c r="AY674">
        <f t="shared" si="451"/>
        <v>3</v>
      </c>
      <c r="AZ674" t="str">
        <f t="shared" si="452"/>
        <v>Train</v>
      </c>
      <c r="BA674" t="str">
        <f t="shared" si="453"/>
        <v>41-50</v>
      </c>
      <c r="BB674" t="str">
        <f t="shared" si="454"/>
        <v>Blank</v>
      </c>
      <c r="BC674" t="str">
        <f t="shared" si="455"/>
        <v>0-10</v>
      </c>
      <c r="BD674" t="str">
        <f t="shared" si="456"/>
        <v>Blank</v>
      </c>
      <c r="BE674" t="str">
        <f t="shared" si="457"/>
        <v>male</v>
      </c>
      <c r="BF674">
        <f t="shared" si="458"/>
        <v>0</v>
      </c>
      <c r="BG674">
        <f t="shared" si="459"/>
        <v>0</v>
      </c>
      <c r="BH674" t="str">
        <f t="shared" si="460"/>
        <v>S, blank</v>
      </c>
      <c r="BI674">
        <f t="shared" si="461"/>
        <v>3</v>
      </c>
      <c r="BK674">
        <f t="shared" si="462"/>
        <v>-0.10080920839685074</v>
      </c>
      <c r="BL674">
        <f t="shared" si="469"/>
        <v>-0.2148129459049134</v>
      </c>
      <c r="BM674">
        <f t="shared" si="470"/>
        <v>0</v>
      </c>
      <c r="BN674">
        <f t="shared" si="471"/>
        <v>-0.24005469764357676</v>
      </c>
      <c r="BO674">
        <f t="shared" si="472"/>
        <v>-1.1543150029727813</v>
      </c>
      <c r="BP674">
        <f t="shared" si="473"/>
        <v>-6.3943938845999151E-2</v>
      </c>
      <c r="BQ674">
        <f t="shared" si="474"/>
        <v>-0.12308910231949276</v>
      </c>
      <c r="BR674">
        <f t="shared" si="475"/>
        <v>-0.13196937436222192</v>
      </c>
      <c r="BS674">
        <f t="shared" si="476"/>
        <v>-0.33933712916299258</v>
      </c>
      <c r="BT674">
        <f t="shared" si="463"/>
        <v>-0.52064632557427459</v>
      </c>
      <c r="BV674">
        <f t="shared" si="464"/>
        <v>-2.8889777251831035</v>
      </c>
      <c r="BW674">
        <f t="shared" si="465"/>
        <v>5.5633055823796192E-2</v>
      </c>
      <c r="BX674">
        <f t="shared" si="466"/>
        <v>5.2701130868226927E-2</v>
      </c>
      <c r="BY674">
        <f t="shared" si="467"/>
        <v>0.94729886913177308</v>
      </c>
      <c r="BZ674">
        <f t="shared" si="468"/>
        <v>-5.4140639881817818E-2</v>
      </c>
    </row>
    <row r="675" spans="1:78" x14ac:dyDescent="0.3">
      <c r="A675" t="s">
        <v>2813</v>
      </c>
      <c r="B675" t="s">
        <v>2838</v>
      </c>
      <c r="C675" t="s">
        <v>2825</v>
      </c>
      <c r="D675" t="s">
        <v>2838</v>
      </c>
      <c r="E675" t="s">
        <v>20</v>
      </c>
      <c r="F675">
        <v>0</v>
      </c>
      <c r="G675">
        <v>0</v>
      </c>
      <c r="H675" t="s">
        <v>527</v>
      </c>
      <c r="I675">
        <v>3</v>
      </c>
      <c r="J675">
        <v>-68.390212241589438</v>
      </c>
      <c r="K675">
        <v>-42.171718189759716</v>
      </c>
      <c r="L675">
        <v>-82.840254641099079</v>
      </c>
      <c r="M675">
        <v>-33.757758935166962</v>
      </c>
      <c r="N675">
        <v>-108.67008854708662</v>
      </c>
      <c r="O675">
        <v>-14.754319664473872</v>
      </c>
      <c r="P675">
        <v>-22.013681658285037</v>
      </c>
      <c r="Q675">
        <v>-11.405315820044242</v>
      </c>
      <c r="R675">
        <v>-67.960368165567971</v>
      </c>
      <c r="S675">
        <v>0</v>
      </c>
      <c r="T675">
        <v>3</v>
      </c>
      <c r="U675" t="s">
        <v>2818</v>
      </c>
      <c r="W675">
        <f t="shared" si="434"/>
        <v>-0.50213777334598442</v>
      </c>
      <c r="X675">
        <f t="shared" si="435"/>
        <v>-0.21927540312111751</v>
      </c>
      <c r="Y675">
        <f t="shared" si="436"/>
        <v>0.27424895647063957</v>
      </c>
      <c r="Z675">
        <f t="shared" si="437"/>
        <v>-0.24557244416175711</v>
      </c>
      <c r="AA675">
        <f t="shared" si="438"/>
        <v>-1.1909036060913412</v>
      </c>
      <c r="AB675">
        <f t="shared" si="439"/>
        <v>-6.7444200102322438E-2</v>
      </c>
      <c r="AC675">
        <f t="shared" si="440"/>
        <v>-0.15242674717787899</v>
      </c>
      <c r="AD675">
        <f t="shared" si="441"/>
        <v>-7.3677481834814665E-2</v>
      </c>
      <c r="AE675">
        <f t="shared" si="442"/>
        <v>-0.48361783291079313</v>
      </c>
      <c r="AF675">
        <f t="shared" si="443"/>
        <v>-0.5239687488631376</v>
      </c>
      <c r="AH675">
        <f t="shared" si="444"/>
        <v>-3.1847752811385073</v>
      </c>
      <c r="AI675">
        <f t="shared" si="445"/>
        <v>4.1387545318106657E-2</v>
      </c>
      <c r="AJ675">
        <f t="shared" si="446"/>
        <v>3.9742692818036572E-2</v>
      </c>
      <c r="AK675">
        <f t="shared" si="447"/>
        <v>0.96025730718196345</v>
      </c>
      <c r="AL675">
        <f t="shared" si="448"/>
        <v>-4.0554002118881549E-2</v>
      </c>
      <c r="AN675">
        <f>VLOOKUP(J675,counts!$W$8:$Z$13,4,FALSE)</f>
        <v>40</v>
      </c>
      <c r="AO675">
        <f>VLOOKUP(K675,counts!$W$17:$Z$23,4,FALSE)</f>
        <v>48</v>
      </c>
      <c r="AP675">
        <f>VLOOKUP(L675,counts!$W$27:$Z$33,4,FALSE)</f>
        <v>62</v>
      </c>
      <c r="AQ675">
        <f>VLOOKUP(M675,counts!$W$38:$Z$49,4,FALSE)</f>
        <v>47</v>
      </c>
      <c r="AR675">
        <f>VLOOKUP(N675,counts!$W$53:$Z$54,4,FALSE)</f>
        <v>20</v>
      </c>
      <c r="AS675">
        <f>VLOOKUP(O675,counts!$W$58:$Z$62,4,FALSE)</f>
        <v>52</v>
      </c>
      <c r="AT675">
        <f>VLOOKUP(P675,counts!$W$66:$Z$69,4,FALSE)</f>
        <v>50</v>
      </c>
      <c r="AU675">
        <f>VLOOKUP(Q675,counts!$W$73:$Z$75,4,FALSE)</f>
        <v>52</v>
      </c>
      <c r="AV675">
        <f>VLOOKUP(R675,counts!$W$79:$Z$81,4,FALSE)</f>
        <v>40</v>
      </c>
      <c r="AW675">
        <f t="shared" si="449"/>
        <v>411</v>
      </c>
      <c r="AX675">
        <f t="shared" si="450"/>
        <v>0</v>
      </c>
      <c r="AY675">
        <f t="shared" si="451"/>
        <v>3</v>
      </c>
      <c r="AZ675" t="str">
        <f t="shared" si="452"/>
        <v>Train</v>
      </c>
      <c r="BA675" t="str">
        <f t="shared" si="453"/>
        <v>61+</v>
      </c>
      <c r="BB675" t="str">
        <f t="shared" si="454"/>
        <v>Blank</v>
      </c>
      <c r="BC675" t="str">
        <f t="shared" si="455"/>
        <v>0-10</v>
      </c>
      <c r="BD675" t="str">
        <f t="shared" si="456"/>
        <v>Blank</v>
      </c>
      <c r="BE675" t="str">
        <f t="shared" si="457"/>
        <v>male</v>
      </c>
      <c r="BF675">
        <f t="shared" si="458"/>
        <v>0</v>
      </c>
      <c r="BG675">
        <f t="shared" si="459"/>
        <v>0</v>
      </c>
      <c r="BH675" t="str">
        <f t="shared" si="460"/>
        <v>Q</v>
      </c>
      <c r="BI675">
        <f t="shared" si="461"/>
        <v>3</v>
      </c>
      <c r="BK675">
        <f t="shared" si="462"/>
        <v>-0.51505903406328468</v>
      </c>
      <c r="BL675">
        <f t="shared" si="469"/>
        <v>-0.2148129459049134</v>
      </c>
      <c r="BM675">
        <f t="shared" si="470"/>
        <v>0</v>
      </c>
      <c r="BN675">
        <f t="shared" si="471"/>
        <v>-0.24005469764357676</v>
      </c>
      <c r="BO675">
        <f t="shared" si="472"/>
        <v>-1.1543150029727813</v>
      </c>
      <c r="BP675">
        <f t="shared" si="473"/>
        <v>-6.3943938845999151E-2</v>
      </c>
      <c r="BQ675">
        <f t="shared" si="474"/>
        <v>-0.12308910231949276</v>
      </c>
      <c r="BR675">
        <f t="shared" si="475"/>
        <v>-6.7126694900034548E-2</v>
      </c>
      <c r="BS675">
        <f t="shared" si="476"/>
        <v>-0.33933712916299258</v>
      </c>
      <c r="BT675">
        <f t="shared" si="463"/>
        <v>-0.52064632557427459</v>
      </c>
      <c r="BV675">
        <f t="shared" si="464"/>
        <v>-3.2383848713873498</v>
      </c>
      <c r="BW675">
        <f t="shared" si="465"/>
        <v>3.9227200936317042E-2</v>
      </c>
      <c r="BX675">
        <f t="shared" si="466"/>
        <v>3.7746510966008527E-2</v>
      </c>
      <c r="BY675">
        <f t="shared" si="467"/>
        <v>0.96225348903399144</v>
      </c>
      <c r="BZ675">
        <f t="shared" si="468"/>
        <v>-3.8477360912679073E-2</v>
      </c>
    </row>
    <row r="676" spans="1:78" x14ac:dyDescent="0.3">
      <c r="A676" t="s">
        <v>2820</v>
      </c>
      <c r="B676" t="s">
        <v>2838</v>
      </c>
      <c r="C676" t="s">
        <v>2825</v>
      </c>
      <c r="D676" t="s">
        <v>2827</v>
      </c>
      <c r="E676" t="s">
        <v>20</v>
      </c>
      <c r="F676">
        <v>0</v>
      </c>
      <c r="G676">
        <v>0</v>
      </c>
      <c r="H676" t="s">
        <v>2843</v>
      </c>
      <c r="I676">
        <v>3</v>
      </c>
      <c r="J676">
        <v>-11.613432440426715</v>
      </c>
      <c r="K676">
        <v>-42.171718189759716</v>
      </c>
      <c r="L676">
        <v>-82.840254641099079</v>
      </c>
      <c r="M676">
        <v>-68.390212241589438</v>
      </c>
      <c r="N676">
        <v>-108.67008854708662</v>
      </c>
      <c r="O676">
        <v>-14.754319664473872</v>
      </c>
      <c r="P676">
        <v>-22.013681658285037</v>
      </c>
      <c r="Q676">
        <v>-22.422560732600829</v>
      </c>
      <c r="R676">
        <v>-67.960368165567971</v>
      </c>
      <c r="S676">
        <v>0</v>
      </c>
      <c r="T676">
        <v>3</v>
      </c>
      <c r="U676" t="s">
        <v>2818</v>
      </c>
      <c r="W676">
        <f t="shared" si="434"/>
        <v>-8.5268679762827468E-2</v>
      </c>
      <c r="X676">
        <f t="shared" si="435"/>
        <v>-0.21927540312111751</v>
      </c>
      <c r="Y676">
        <f t="shared" si="436"/>
        <v>0.27424895647063957</v>
      </c>
      <c r="Z676">
        <f t="shared" si="437"/>
        <v>-0.4975078946787726</v>
      </c>
      <c r="AA676">
        <f t="shared" si="438"/>
        <v>-1.1909036060913412</v>
      </c>
      <c r="AB676">
        <f t="shared" si="439"/>
        <v>-6.7444200102322438E-2</v>
      </c>
      <c r="AC676">
        <f t="shared" si="440"/>
        <v>-0.15242674717787899</v>
      </c>
      <c r="AD676">
        <f t="shared" si="441"/>
        <v>-0.14484805481342802</v>
      </c>
      <c r="AE676">
        <f t="shared" si="442"/>
        <v>-0.48361783291079313</v>
      </c>
      <c r="AF676">
        <f t="shared" si="443"/>
        <v>-0.5239687488631376</v>
      </c>
      <c r="AH676">
        <f t="shared" si="444"/>
        <v>-3.091012211050979</v>
      </c>
      <c r="AI676">
        <f t="shared" si="445"/>
        <v>4.5455920125665454E-2</v>
      </c>
      <c r="AJ676">
        <f t="shared" si="446"/>
        <v>4.3479518601034446E-2</v>
      </c>
      <c r="AK676">
        <f t="shared" si="447"/>
        <v>0.95652048139896551</v>
      </c>
      <c r="AL676">
        <f t="shared" si="448"/>
        <v>-4.4453077472779837E-2</v>
      </c>
      <c r="AN676">
        <f>VLOOKUP(J676,counts!$W$8:$Z$13,4,FALSE)</f>
        <v>52</v>
      </c>
      <c r="AO676">
        <f>VLOOKUP(K676,counts!$W$17:$Z$23,4,FALSE)</f>
        <v>48</v>
      </c>
      <c r="AP676">
        <f>VLOOKUP(L676,counts!$W$27:$Z$33,4,FALSE)</f>
        <v>62</v>
      </c>
      <c r="AQ676">
        <f>VLOOKUP(M676,counts!$W$38:$Z$49,4,FALSE)</f>
        <v>40</v>
      </c>
      <c r="AR676">
        <f>VLOOKUP(N676,counts!$W$53:$Z$54,4,FALSE)</f>
        <v>20</v>
      </c>
      <c r="AS676">
        <f>VLOOKUP(O676,counts!$W$58:$Z$62,4,FALSE)</f>
        <v>52</v>
      </c>
      <c r="AT676">
        <f>VLOOKUP(P676,counts!$W$66:$Z$69,4,FALSE)</f>
        <v>50</v>
      </c>
      <c r="AU676">
        <f>VLOOKUP(Q676,counts!$W$73:$Z$75,4,FALSE)</f>
        <v>50</v>
      </c>
      <c r="AV676">
        <f>VLOOKUP(R676,counts!$W$79:$Z$81,4,FALSE)</f>
        <v>40</v>
      </c>
      <c r="AW676">
        <f t="shared" si="449"/>
        <v>414</v>
      </c>
      <c r="AX676">
        <f t="shared" si="450"/>
        <v>0</v>
      </c>
      <c r="AY676">
        <f t="shared" si="451"/>
        <v>3</v>
      </c>
      <c r="AZ676" t="str">
        <f t="shared" si="452"/>
        <v>Train</v>
      </c>
      <c r="BA676" t="str">
        <f t="shared" si="453"/>
        <v>18-30</v>
      </c>
      <c r="BB676" t="str">
        <f t="shared" si="454"/>
        <v>Blank</v>
      </c>
      <c r="BC676" t="str">
        <f t="shared" si="455"/>
        <v>0-10</v>
      </c>
      <c r="BD676" t="str">
        <f t="shared" si="456"/>
        <v>IL</v>
      </c>
      <c r="BE676" t="str">
        <f t="shared" si="457"/>
        <v>male</v>
      </c>
      <c r="BF676">
        <f t="shared" si="458"/>
        <v>0</v>
      </c>
      <c r="BG676">
        <f t="shared" si="459"/>
        <v>0</v>
      </c>
      <c r="BH676" t="str">
        <f t="shared" si="460"/>
        <v>S, blank</v>
      </c>
      <c r="BI676">
        <f t="shared" si="461"/>
        <v>3</v>
      </c>
      <c r="BK676">
        <f t="shared" si="462"/>
        <v>-8.7462856143731463E-2</v>
      </c>
      <c r="BL676">
        <f t="shared" si="469"/>
        <v>-0.2148129459049134</v>
      </c>
      <c r="BM676">
        <f t="shared" si="470"/>
        <v>0</v>
      </c>
      <c r="BN676">
        <f t="shared" si="471"/>
        <v>-0.48632943178974081</v>
      </c>
      <c r="BO676">
        <f t="shared" si="472"/>
        <v>-1.1543150029727813</v>
      </c>
      <c r="BP676">
        <f t="shared" si="473"/>
        <v>-6.3943938845999151E-2</v>
      </c>
      <c r="BQ676">
        <f t="shared" si="474"/>
        <v>-0.12308910231949276</v>
      </c>
      <c r="BR676">
        <f t="shared" si="475"/>
        <v>-0.13196937436222192</v>
      </c>
      <c r="BS676">
        <f t="shared" si="476"/>
        <v>-0.33933712916299258</v>
      </c>
      <c r="BT676">
        <f t="shared" si="463"/>
        <v>-0.52064632557427459</v>
      </c>
      <c r="BV676">
        <f t="shared" si="464"/>
        <v>-3.121906107076148</v>
      </c>
      <c r="BW676">
        <f t="shared" si="465"/>
        <v>4.407308029445009E-2</v>
      </c>
      <c r="BX676">
        <f t="shared" si="466"/>
        <v>4.2212639255118596E-2</v>
      </c>
      <c r="BY676">
        <f t="shared" si="467"/>
        <v>0.95778736074488136</v>
      </c>
      <c r="BZ676">
        <f t="shared" si="468"/>
        <v>-4.3129487292581932E-2</v>
      </c>
    </row>
    <row r="677" spans="1:78" x14ac:dyDescent="0.3">
      <c r="A677" t="s">
        <v>2811</v>
      </c>
      <c r="B677" t="s">
        <v>2838</v>
      </c>
      <c r="C677" t="s">
        <v>2825</v>
      </c>
      <c r="D677" t="s">
        <v>2839</v>
      </c>
      <c r="E677" t="s">
        <v>20</v>
      </c>
      <c r="F677">
        <v>0</v>
      </c>
      <c r="G677">
        <v>0</v>
      </c>
      <c r="H677" t="s">
        <v>2843</v>
      </c>
      <c r="I677">
        <v>3</v>
      </c>
      <c r="J677">
        <v>-13.385578549662212</v>
      </c>
      <c r="K677">
        <v>-42.171718189759716</v>
      </c>
      <c r="L677">
        <v>-82.840254641099079</v>
      </c>
      <c r="M677">
        <v>40.634191658169868</v>
      </c>
      <c r="N677">
        <v>-108.67008854708662</v>
      </c>
      <c r="O677">
        <v>-14.754319664473872</v>
      </c>
      <c r="P677">
        <v>-22.013681658285037</v>
      </c>
      <c r="Q677">
        <v>-22.422560732600829</v>
      </c>
      <c r="R677">
        <v>-67.960368165567971</v>
      </c>
      <c r="S677">
        <v>0</v>
      </c>
      <c r="T677">
        <v>3</v>
      </c>
      <c r="U677" t="s">
        <v>2818</v>
      </c>
      <c r="W677">
        <f t="shared" si="434"/>
        <v>-9.8280212731782335E-2</v>
      </c>
      <c r="X677">
        <f t="shared" si="435"/>
        <v>-0.21927540312111751</v>
      </c>
      <c r="Y677">
        <f t="shared" si="436"/>
        <v>0.27424895647063957</v>
      </c>
      <c r="Z677">
        <f t="shared" si="437"/>
        <v>0.29559538538083652</v>
      </c>
      <c r="AA677">
        <f t="shared" si="438"/>
        <v>-1.1909036060913412</v>
      </c>
      <c r="AB677">
        <f t="shared" si="439"/>
        <v>-6.7444200102322438E-2</v>
      </c>
      <c r="AC677">
        <f t="shared" si="440"/>
        <v>-0.15242674717787899</v>
      </c>
      <c r="AD677">
        <f t="shared" si="441"/>
        <v>-0.14484805481342802</v>
      </c>
      <c r="AE677">
        <f t="shared" si="442"/>
        <v>-0.48361783291079313</v>
      </c>
      <c r="AF677">
        <f t="shared" si="443"/>
        <v>-0.5239687488631376</v>
      </c>
      <c r="AH677">
        <f t="shared" si="444"/>
        <v>-2.3109204639603256</v>
      </c>
      <c r="AI677">
        <f t="shared" si="445"/>
        <v>9.9169927191770771E-2</v>
      </c>
      <c r="AJ677">
        <f t="shared" si="446"/>
        <v>9.0222562261266015E-2</v>
      </c>
      <c r="AK677">
        <f t="shared" si="447"/>
        <v>0.90977743773873399</v>
      </c>
      <c r="AL677">
        <f t="shared" si="448"/>
        <v>-9.4555283297797443E-2</v>
      </c>
      <c r="AN677">
        <f>VLOOKUP(J677,counts!$W$8:$Z$13,4,FALSE)</f>
        <v>51</v>
      </c>
      <c r="AO677">
        <f>VLOOKUP(K677,counts!$W$17:$Z$23,4,FALSE)</f>
        <v>48</v>
      </c>
      <c r="AP677">
        <f>VLOOKUP(L677,counts!$W$27:$Z$33,4,FALSE)</f>
        <v>62</v>
      </c>
      <c r="AQ677">
        <f>VLOOKUP(M677,counts!$W$38:$Z$49,4,FALSE)</f>
        <v>63</v>
      </c>
      <c r="AR677">
        <f>VLOOKUP(N677,counts!$W$53:$Z$54,4,FALSE)</f>
        <v>20</v>
      </c>
      <c r="AS677">
        <f>VLOOKUP(O677,counts!$W$58:$Z$62,4,FALSE)</f>
        <v>52</v>
      </c>
      <c r="AT677">
        <f>VLOOKUP(P677,counts!$W$66:$Z$69,4,FALSE)</f>
        <v>50</v>
      </c>
      <c r="AU677">
        <f>VLOOKUP(Q677,counts!$W$73:$Z$75,4,FALSE)</f>
        <v>50</v>
      </c>
      <c r="AV677">
        <f>VLOOKUP(R677,counts!$W$79:$Z$81,4,FALSE)</f>
        <v>40</v>
      </c>
      <c r="AW677">
        <f t="shared" si="449"/>
        <v>436</v>
      </c>
      <c r="AX677">
        <f t="shared" si="450"/>
        <v>0</v>
      </c>
      <c r="AY677">
        <f t="shared" si="451"/>
        <v>3</v>
      </c>
      <c r="AZ677" t="str">
        <f t="shared" si="452"/>
        <v>Train</v>
      </c>
      <c r="BA677" t="str">
        <f t="shared" si="453"/>
        <v>41-50</v>
      </c>
      <c r="BB677" t="str">
        <f t="shared" si="454"/>
        <v>Blank</v>
      </c>
      <c r="BC677" t="str">
        <f t="shared" si="455"/>
        <v>0-10</v>
      </c>
      <c r="BD677" t="str">
        <f t="shared" si="456"/>
        <v>Others</v>
      </c>
      <c r="BE677" t="str">
        <f t="shared" si="457"/>
        <v>male</v>
      </c>
      <c r="BF677">
        <f t="shared" si="458"/>
        <v>0</v>
      </c>
      <c r="BG677">
        <f t="shared" si="459"/>
        <v>0</v>
      </c>
      <c r="BH677" t="str">
        <f t="shared" si="460"/>
        <v>S, blank</v>
      </c>
      <c r="BI677">
        <f t="shared" si="461"/>
        <v>3</v>
      </c>
      <c r="BK677">
        <f t="shared" si="462"/>
        <v>-0.10080920839685074</v>
      </c>
      <c r="BL677">
        <f t="shared" si="469"/>
        <v>-0.2148129459049134</v>
      </c>
      <c r="BM677">
        <f t="shared" si="470"/>
        <v>0</v>
      </c>
      <c r="BN677">
        <f t="shared" si="471"/>
        <v>0.28895367761902863</v>
      </c>
      <c r="BO677">
        <f t="shared" si="472"/>
        <v>-1.1543150029727813</v>
      </c>
      <c r="BP677">
        <f t="shared" si="473"/>
        <v>-6.3943938845999151E-2</v>
      </c>
      <c r="BQ677">
        <f t="shared" si="474"/>
        <v>-0.12308910231949276</v>
      </c>
      <c r="BR677">
        <f t="shared" si="475"/>
        <v>-0.13196937436222192</v>
      </c>
      <c r="BS677">
        <f t="shared" si="476"/>
        <v>-0.33933712916299258</v>
      </c>
      <c r="BT677">
        <f t="shared" si="463"/>
        <v>-0.52064632557427459</v>
      </c>
      <c r="BV677">
        <f t="shared" si="464"/>
        <v>-2.3599693499204979</v>
      </c>
      <c r="BW677">
        <f t="shared" si="465"/>
        <v>9.4423117228000841E-2</v>
      </c>
      <c r="BX677">
        <f t="shared" si="466"/>
        <v>8.6276610701681397E-2</v>
      </c>
      <c r="BY677">
        <f t="shared" si="467"/>
        <v>0.91372338929831864</v>
      </c>
      <c r="BZ677">
        <f t="shared" si="468"/>
        <v>-9.0227390861157511E-2</v>
      </c>
    </row>
    <row r="678" spans="1:78" x14ac:dyDescent="0.3">
      <c r="A678" t="s">
        <v>2821</v>
      </c>
      <c r="B678" t="s">
        <v>2838</v>
      </c>
      <c r="C678" t="s">
        <v>2850</v>
      </c>
      <c r="D678" t="s">
        <v>2833</v>
      </c>
      <c r="E678" t="s">
        <v>15</v>
      </c>
      <c r="F678">
        <v>0</v>
      </c>
      <c r="G678">
        <v>0</v>
      </c>
      <c r="H678" t="s">
        <v>2843</v>
      </c>
      <c r="I678">
        <v>3</v>
      </c>
      <c r="J678">
        <v>-3.7643689058441341</v>
      </c>
      <c r="K678">
        <v>-42.171718189759716</v>
      </c>
      <c r="L678">
        <v>-9.6115457513775127</v>
      </c>
      <c r="M678">
        <v>57.761363718906857</v>
      </c>
      <c r="N678">
        <v>151.41878811967541</v>
      </c>
      <c r="O678">
        <v>-14.754319664473872</v>
      </c>
      <c r="P678">
        <v>-22.013681658285037</v>
      </c>
      <c r="Q678">
        <v>-22.422560732600829</v>
      </c>
      <c r="R678">
        <v>-67.960368165567971</v>
      </c>
      <c r="S678">
        <v>1</v>
      </c>
      <c r="T678">
        <v>3</v>
      </c>
      <c r="U678" t="s">
        <v>2818</v>
      </c>
      <c r="W678">
        <f t="shared" si="434"/>
        <v>-2.7638923151110589E-2</v>
      </c>
      <c r="X678">
        <f t="shared" si="435"/>
        <v>-0.21927540312111751</v>
      </c>
      <c r="Y678">
        <f t="shared" si="436"/>
        <v>3.1819752411496448E-2</v>
      </c>
      <c r="Z678">
        <f t="shared" si="437"/>
        <v>0.42018782389584125</v>
      </c>
      <c r="AA678">
        <f t="shared" si="438"/>
        <v>1.6593819257225275</v>
      </c>
      <c r="AB678">
        <f t="shared" si="439"/>
        <v>-6.7444200102322438E-2</v>
      </c>
      <c r="AC678">
        <f t="shared" si="440"/>
        <v>-0.15242674717787899</v>
      </c>
      <c r="AD678">
        <f t="shared" si="441"/>
        <v>-0.14484805481342802</v>
      </c>
      <c r="AE678">
        <f t="shared" si="442"/>
        <v>-0.48361783291079313</v>
      </c>
      <c r="AF678">
        <f t="shared" si="443"/>
        <v>-0.5239687488631376</v>
      </c>
      <c r="AH678">
        <f t="shared" si="444"/>
        <v>0.4921695918900767</v>
      </c>
      <c r="AI678">
        <f t="shared" si="445"/>
        <v>1.6358615245295771</v>
      </c>
      <c r="AJ678">
        <f t="shared" si="446"/>
        <v>0.62061739939905591</v>
      </c>
      <c r="AK678">
        <f t="shared" si="447"/>
        <v>0.62061739939905591</v>
      </c>
      <c r="AL678">
        <f t="shared" si="448"/>
        <v>-0.47704049094602013</v>
      </c>
      <c r="AN678">
        <f>VLOOKUP(J678,counts!$W$8:$Z$13,4,FALSE)</f>
        <v>53</v>
      </c>
      <c r="AO678">
        <f>VLOOKUP(K678,counts!$W$17:$Z$23,4,FALSE)</f>
        <v>48</v>
      </c>
      <c r="AP678">
        <f>VLOOKUP(L678,counts!$W$27:$Z$33,4,FALSE)</f>
        <v>55</v>
      </c>
      <c r="AQ678">
        <f>VLOOKUP(M678,counts!$W$38:$Z$49,4,FALSE)</f>
        <v>66</v>
      </c>
      <c r="AR678">
        <f>VLOOKUP(N678,counts!$W$53:$Z$54,4,FALSE)</f>
        <v>102</v>
      </c>
      <c r="AS678">
        <f>VLOOKUP(O678,counts!$W$58:$Z$62,4,FALSE)</f>
        <v>52</v>
      </c>
      <c r="AT678">
        <f>VLOOKUP(P678,counts!$W$66:$Z$69,4,FALSE)</f>
        <v>50</v>
      </c>
      <c r="AU678">
        <f>VLOOKUP(Q678,counts!$W$73:$Z$75,4,FALSE)</f>
        <v>50</v>
      </c>
      <c r="AV678">
        <f>VLOOKUP(R678,counts!$W$79:$Z$81,4,FALSE)</f>
        <v>40</v>
      </c>
      <c r="AW678">
        <f t="shared" si="449"/>
        <v>516</v>
      </c>
      <c r="AX678">
        <f t="shared" si="450"/>
        <v>1</v>
      </c>
      <c r="AY678">
        <f t="shared" si="451"/>
        <v>3</v>
      </c>
      <c r="AZ678" t="str">
        <f t="shared" si="452"/>
        <v>Train</v>
      </c>
      <c r="BA678" t="str">
        <f t="shared" si="453"/>
        <v>0-17</v>
      </c>
      <c r="BB678" t="str">
        <f t="shared" si="454"/>
        <v>Blank</v>
      </c>
      <c r="BC678" t="str">
        <f t="shared" si="455"/>
        <v>11-20</v>
      </c>
      <c r="BD678" t="str">
        <f t="shared" si="456"/>
        <v>NY</v>
      </c>
      <c r="BE678" t="str">
        <f t="shared" si="457"/>
        <v>female</v>
      </c>
      <c r="BF678">
        <f t="shared" si="458"/>
        <v>0</v>
      </c>
      <c r="BG678">
        <f t="shared" si="459"/>
        <v>0</v>
      </c>
      <c r="BH678" t="str">
        <f t="shared" si="460"/>
        <v>S, blank</v>
      </c>
      <c r="BI678">
        <f t="shared" si="461"/>
        <v>3</v>
      </c>
      <c r="BK678">
        <f t="shared" si="462"/>
        <v>-2.8350141766673408E-2</v>
      </c>
      <c r="BL678">
        <f t="shared" si="469"/>
        <v>-0.2148129459049134</v>
      </c>
      <c r="BM678">
        <f t="shared" si="470"/>
        <v>0</v>
      </c>
      <c r="BN678">
        <f t="shared" si="471"/>
        <v>0.41074665915035424</v>
      </c>
      <c r="BO678">
        <f t="shared" si="472"/>
        <v>1.608400077660413</v>
      </c>
      <c r="BP678">
        <f t="shared" si="473"/>
        <v>-6.3943938845999151E-2</v>
      </c>
      <c r="BQ678">
        <f t="shared" si="474"/>
        <v>-0.12308910231949276</v>
      </c>
      <c r="BR678">
        <f t="shared" si="475"/>
        <v>-0.13196937436222192</v>
      </c>
      <c r="BS678">
        <f t="shared" si="476"/>
        <v>-0.33933712916299258</v>
      </c>
      <c r="BT678">
        <f t="shared" si="463"/>
        <v>-0.52064632557427459</v>
      </c>
      <c r="BV678">
        <f t="shared" si="464"/>
        <v>0.59699777887419958</v>
      </c>
      <c r="BW678">
        <f t="shared" si="465"/>
        <v>1.8166566003032241</v>
      </c>
      <c r="BX678">
        <f t="shared" si="466"/>
        <v>0.644969145371734</v>
      </c>
      <c r="BY678">
        <f t="shared" si="467"/>
        <v>0.644969145371734</v>
      </c>
      <c r="BZ678">
        <f t="shared" si="468"/>
        <v>-0.43855279996354335</v>
      </c>
    </row>
    <row r="679" spans="1:78" x14ac:dyDescent="0.3">
      <c r="A679" t="s">
        <v>2821</v>
      </c>
      <c r="B679" t="s">
        <v>2838</v>
      </c>
      <c r="C679" t="s">
        <v>2825</v>
      </c>
      <c r="D679" t="s">
        <v>2838</v>
      </c>
      <c r="E679" t="s">
        <v>15</v>
      </c>
      <c r="F679">
        <v>0</v>
      </c>
      <c r="G679">
        <v>0</v>
      </c>
      <c r="H679" t="s">
        <v>527</v>
      </c>
      <c r="I679">
        <v>3</v>
      </c>
      <c r="J679">
        <v>-3.7643689058441341</v>
      </c>
      <c r="K679">
        <v>-42.171718189759716</v>
      </c>
      <c r="L679">
        <v>-82.840254641099079</v>
      </c>
      <c r="M679">
        <v>-33.757758935166962</v>
      </c>
      <c r="N679">
        <v>151.41878811967541</v>
      </c>
      <c r="O679">
        <v>-14.754319664473872</v>
      </c>
      <c r="P679">
        <v>-22.013681658285037</v>
      </c>
      <c r="Q679">
        <v>-11.405315820044242</v>
      </c>
      <c r="R679">
        <v>-67.960368165567971</v>
      </c>
      <c r="S679">
        <v>0</v>
      </c>
      <c r="T679">
        <v>3</v>
      </c>
      <c r="U679" t="s">
        <v>2818</v>
      </c>
      <c r="W679">
        <f t="shared" si="434"/>
        <v>-2.7638923151110589E-2</v>
      </c>
      <c r="X679">
        <f t="shared" si="435"/>
        <v>-0.21927540312111751</v>
      </c>
      <c r="Y679">
        <f t="shared" si="436"/>
        <v>0.27424895647063957</v>
      </c>
      <c r="Z679">
        <f t="shared" si="437"/>
        <v>-0.24557244416175711</v>
      </c>
      <c r="AA679">
        <f t="shared" si="438"/>
        <v>1.6593819257225275</v>
      </c>
      <c r="AB679">
        <f t="shared" si="439"/>
        <v>-6.7444200102322438E-2</v>
      </c>
      <c r="AC679">
        <f t="shared" si="440"/>
        <v>-0.15242674717787899</v>
      </c>
      <c r="AD679">
        <f t="shared" si="441"/>
        <v>-7.3677481834814665E-2</v>
      </c>
      <c r="AE679">
        <f t="shared" si="442"/>
        <v>-0.48361783291079313</v>
      </c>
      <c r="AF679">
        <f t="shared" si="443"/>
        <v>-0.5239687488631376</v>
      </c>
      <c r="AH679">
        <f t="shared" si="444"/>
        <v>0.14000910087023499</v>
      </c>
      <c r="AI679">
        <f t="shared" si="445"/>
        <v>1.1502842673974418</v>
      </c>
      <c r="AJ679">
        <f t="shared" si="446"/>
        <v>0.53494520926280498</v>
      </c>
      <c r="AK679">
        <f t="shared" si="447"/>
        <v>0.46505479073719502</v>
      </c>
      <c r="AL679">
        <f t="shared" si="448"/>
        <v>-0.76560005079378113</v>
      </c>
      <c r="AN679">
        <f>VLOOKUP(J679,counts!$W$8:$Z$13,4,FALSE)</f>
        <v>53</v>
      </c>
      <c r="AO679">
        <f>VLOOKUP(K679,counts!$W$17:$Z$23,4,FALSE)</f>
        <v>48</v>
      </c>
      <c r="AP679">
        <f>VLOOKUP(L679,counts!$W$27:$Z$33,4,FALSE)</f>
        <v>62</v>
      </c>
      <c r="AQ679">
        <f>VLOOKUP(M679,counts!$W$38:$Z$49,4,FALSE)</f>
        <v>47</v>
      </c>
      <c r="AR679">
        <f>VLOOKUP(N679,counts!$W$53:$Z$54,4,FALSE)</f>
        <v>102</v>
      </c>
      <c r="AS679">
        <f>VLOOKUP(O679,counts!$W$58:$Z$62,4,FALSE)</f>
        <v>52</v>
      </c>
      <c r="AT679">
        <f>VLOOKUP(P679,counts!$W$66:$Z$69,4,FALSE)</f>
        <v>50</v>
      </c>
      <c r="AU679">
        <f>VLOOKUP(Q679,counts!$W$73:$Z$75,4,FALSE)</f>
        <v>52</v>
      </c>
      <c r="AV679">
        <f>VLOOKUP(R679,counts!$W$79:$Z$81,4,FALSE)</f>
        <v>40</v>
      </c>
      <c r="AW679">
        <f t="shared" si="449"/>
        <v>506</v>
      </c>
      <c r="AX679">
        <f t="shared" si="450"/>
        <v>0</v>
      </c>
      <c r="AY679">
        <f t="shared" si="451"/>
        <v>3</v>
      </c>
      <c r="AZ679" t="str">
        <f t="shared" si="452"/>
        <v>Train</v>
      </c>
      <c r="BA679" t="str">
        <f t="shared" si="453"/>
        <v>0-17</v>
      </c>
      <c r="BB679" t="str">
        <f t="shared" si="454"/>
        <v>Blank</v>
      </c>
      <c r="BC679" t="str">
        <f t="shared" si="455"/>
        <v>0-10</v>
      </c>
      <c r="BD679" t="str">
        <f t="shared" si="456"/>
        <v>Blank</v>
      </c>
      <c r="BE679" t="str">
        <f t="shared" si="457"/>
        <v>female</v>
      </c>
      <c r="BF679">
        <f t="shared" si="458"/>
        <v>0</v>
      </c>
      <c r="BG679">
        <f t="shared" si="459"/>
        <v>0</v>
      </c>
      <c r="BH679" t="str">
        <f t="shared" si="460"/>
        <v>Q</v>
      </c>
      <c r="BI679">
        <f t="shared" si="461"/>
        <v>3</v>
      </c>
      <c r="BK679">
        <f t="shared" si="462"/>
        <v>-2.8350141766673408E-2</v>
      </c>
      <c r="BL679">
        <f t="shared" si="469"/>
        <v>-0.2148129459049134</v>
      </c>
      <c r="BM679">
        <f t="shared" si="470"/>
        <v>0</v>
      </c>
      <c r="BN679">
        <f t="shared" si="471"/>
        <v>-0.24005469764357676</v>
      </c>
      <c r="BO679">
        <f t="shared" si="472"/>
        <v>1.608400077660413</v>
      </c>
      <c r="BP679">
        <f t="shared" si="473"/>
        <v>-6.3943938845999151E-2</v>
      </c>
      <c r="BQ679">
        <f t="shared" si="474"/>
        <v>-0.12308910231949276</v>
      </c>
      <c r="BR679">
        <f t="shared" si="475"/>
        <v>-6.7126694900034548E-2</v>
      </c>
      <c r="BS679">
        <f t="shared" si="476"/>
        <v>-0.33933712916299258</v>
      </c>
      <c r="BT679">
        <f t="shared" si="463"/>
        <v>-0.52064632557427459</v>
      </c>
      <c r="BV679">
        <f t="shared" si="464"/>
        <v>1.1039101542455798E-2</v>
      </c>
      <c r="BW679">
        <f t="shared" si="465"/>
        <v>1.0111002572514145</v>
      </c>
      <c r="BX679">
        <f t="shared" si="466"/>
        <v>0.50275974736003093</v>
      </c>
      <c r="BY679">
        <f t="shared" si="467"/>
        <v>0.49724025263996907</v>
      </c>
      <c r="BZ679">
        <f t="shared" si="468"/>
        <v>-0.69868196397418647</v>
      </c>
    </row>
    <row r="680" spans="1:78" x14ac:dyDescent="0.3">
      <c r="A680" t="s">
        <v>2820</v>
      </c>
      <c r="B680" t="s">
        <v>2838</v>
      </c>
      <c r="C680" t="s">
        <v>2810</v>
      </c>
      <c r="D680" t="s">
        <v>2829</v>
      </c>
      <c r="E680" t="s">
        <v>15</v>
      </c>
      <c r="F680">
        <v>2</v>
      </c>
      <c r="G680">
        <v>2</v>
      </c>
      <c r="H680" t="s">
        <v>2843</v>
      </c>
      <c r="I680">
        <v>3</v>
      </c>
      <c r="J680">
        <v>-11.613432440426715</v>
      </c>
      <c r="K680">
        <v>-42.171718189759716</v>
      </c>
      <c r="L680">
        <v>22.971838090238197</v>
      </c>
      <c r="M680">
        <v>-23.331657902726029</v>
      </c>
      <c r="N680">
        <v>151.41878811967541</v>
      </c>
      <c r="O680">
        <v>47.533478806865013</v>
      </c>
      <c r="P680">
        <v>75.609641767585757</v>
      </c>
      <c r="Q680">
        <v>-22.422560732600829</v>
      </c>
      <c r="R680">
        <v>-67.960368165567971</v>
      </c>
      <c r="S680">
        <v>0</v>
      </c>
      <c r="T680">
        <v>3</v>
      </c>
      <c r="U680" t="s">
        <v>2818</v>
      </c>
      <c r="W680">
        <f t="shared" si="434"/>
        <v>-8.5268679762827468E-2</v>
      </c>
      <c r="X680">
        <f t="shared" si="435"/>
        <v>-0.21927540312111751</v>
      </c>
      <c r="Y680">
        <f t="shared" si="436"/>
        <v>-7.6050015197982379E-2</v>
      </c>
      <c r="Z680">
        <f t="shared" si="437"/>
        <v>-0.16972726976699909</v>
      </c>
      <c r="AA680">
        <f t="shared" si="438"/>
        <v>1.6593819257225275</v>
      </c>
      <c r="AB680">
        <f t="shared" si="439"/>
        <v>0.21728263512745474</v>
      </c>
      <c r="AC680">
        <f t="shared" si="440"/>
        <v>0.5235349510734969</v>
      </c>
      <c r="AD680">
        <f t="shared" si="441"/>
        <v>-0.14484805481342802</v>
      </c>
      <c r="AE680">
        <f t="shared" si="442"/>
        <v>-0.48361783291079313</v>
      </c>
      <c r="AF680">
        <f t="shared" si="443"/>
        <v>-0.5239687488631376</v>
      </c>
      <c r="AH680">
        <f t="shared" si="444"/>
        <v>0.69744350748719375</v>
      </c>
      <c r="AI680">
        <f t="shared" si="445"/>
        <v>2.0086111387424559</v>
      </c>
      <c r="AJ680">
        <f t="shared" si="446"/>
        <v>0.6676207213611588</v>
      </c>
      <c r="AK680">
        <f t="shared" si="447"/>
        <v>0.3323792786388412</v>
      </c>
      <c r="AL680">
        <f t="shared" si="448"/>
        <v>-1.1014785565756222</v>
      </c>
      <c r="AN680">
        <f>VLOOKUP(J680,counts!$W$8:$Z$13,4,FALSE)</f>
        <v>52</v>
      </c>
      <c r="AO680">
        <f>VLOOKUP(K680,counts!$W$17:$Z$23,4,FALSE)</f>
        <v>48</v>
      </c>
      <c r="AP680">
        <f>VLOOKUP(L680,counts!$W$27:$Z$33,4,FALSE)</f>
        <v>52</v>
      </c>
      <c r="AQ680">
        <f>VLOOKUP(M680,counts!$W$38:$Z$49,4,FALSE)</f>
        <v>49</v>
      </c>
      <c r="AR680">
        <f>VLOOKUP(N680,counts!$W$53:$Z$54,4,FALSE)</f>
        <v>102</v>
      </c>
      <c r="AS680">
        <f>VLOOKUP(O680,counts!$W$58:$Z$62,4,FALSE)</f>
        <v>60</v>
      </c>
      <c r="AT680">
        <f>VLOOKUP(P680,counts!$W$66:$Z$69,4,FALSE)</f>
        <v>69</v>
      </c>
      <c r="AU680">
        <f>VLOOKUP(Q680,counts!$W$73:$Z$75,4,FALSE)</f>
        <v>50</v>
      </c>
      <c r="AV680">
        <f>VLOOKUP(R680,counts!$W$79:$Z$81,4,FALSE)</f>
        <v>40</v>
      </c>
      <c r="AW680">
        <f t="shared" si="449"/>
        <v>522</v>
      </c>
      <c r="AX680">
        <f t="shared" si="450"/>
        <v>0</v>
      </c>
      <c r="AY680">
        <f t="shared" si="451"/>
        <v>3</v>
      </c>
      <c r="AZ680" t="str">
        <f t="shared" si="452"/>
        <v>Train</v>
      </c>
      <c r="BA680" t="str">
        <f t="shared" si="453"/>
        <v>18-30</v>
      </c>
      <c r="BB680" t="str">
        <f t="shared" si="454"/>
        <v>Blank</v>
      </c>
      <c r="BC680" t="str">
        <f t="shared" si="455"/>
        <v>31-40</v>
      </c>
      <c r="BD680" t="str">
        <f t="shared" si="456"/>
        <v>MA</v>
      </c>
      <c r="BE680" t="str">
        <f t="shared" si="457"/>
        <v>female</v>
      </c>
      <c r="BF680">
        <f t="shared" si="458"/>
        <v>2</v>
      </c>
      <c r="BG680">
        <f t="shared" si="459"/>
        <v>2</v>
      </c>
      <c r="BH680" t="str">
        <f t="shared" si="460"/>
        <v>S, blank</v>
      </c>
      <c r="BI680">
        <f t="shared" si="461"/>
        <v>3</v>
      </c>
      <c r="BK680">
        <f t="shared" si="462"/>
        <v>-8.7462856143731463E-2</v>
      </c>
      <c r="BL680">
        <f t="shared" si="469"/>
        <v>-0.2148129459049134</v>
      </c>
      <c r="BM680">
        <f t="shared" si="470"/>
        <v>0</v>
      </c>
      <c r="BN680">
        <f t="shared" si="471"/>
        <v>-0.16591368206991919</v>
      </c>
      <c r="BO680">
        <f t="shared" si="472"/>
        <v>1.608400077660413</v>
      </c>
      <c r="BP680">
        <f t="shared" si="473"/>
        <v>0.20600596510609481</v>
      </c>
      <c r="BQ680">
        <f t="shared" si="474"/>
        <v>0.42276994263555601</v>
      </c>
      <c r="BR680">
        <f t="shared" si="475"/>
        <v>-0.13196937436222192</v>
      </c>
      <c r="BS680">
        <f t="shared" si="476"/>
        <v>-0.33933712916299258</v>
      </c>
      <c r="BT680">
        <f t="shared" si="463"/>
        <v>-0.52064632557427459</v>
      </c>
      <c r="BV680">
        <f t="shared" si="464"/>
        <v>0.77703367218401076</v>
      </c>
      <c r="BW680">
        <f t="shared" si="465"/>
        <v>2.1750108916515858</v>
      </c>
      <c r="BX680">
        <f t="shared" si="466"/>
        <v>0.68504045052903195</v>
      </c>
      <c r="BY680">
        <f t="shared" si="467"/>
        <v>0.31495954947096805</v>
      </c>
      <c r="BZ680">
        <f t="shared" si="468"/>
        <v>-1.1553110627802154</v>
      </c>
    </row>
    <row r="681" spans="1:78" x14ac:dyDescent="0.3">
      <c r="A681" t="s">
        <v>2821</v>
      </c>
      <c r="B681" t="s">
        <v>2838</v>
      </c>
      <c r="C681" t="s">
        <v>2825</v>
      </c>
      <c r="D681" t="s">
        <v>2838</v>
      </c>
      <c r="E681" t="s">
        <v>20</v>
      </c>
      <c r="F681">
        <v>0</v>
      </c>
      <c r="G681">
        <v>0</v>
      </c>
      <c r="H681" t="s">
        <v>2843</v>
      </c>
      <c r="I681">
        <v>3</v>
      </c>
      <c r="J681">
        <v>-3.7643689058441341</v>
      </c>
      <c r="K681">
        <v>-42.171718189759716</v>
      </c>
      <c r="L681">
        <v>-82.840254641099079</v>
      </c>
      <c r="M681">
        <v>-33.757758935166962</v>
      </c>
      <c r="N681">
        <v>-108.67008854708662</v>
      </c>
      <c r="O681">
        <v>-14.754319664473872</v>
      </c>
      <c r="P681">
        <v>-22.013681658285037</v>
      </c>
      <c r="Q681">
        <v>-22.422560732600829</v>
      </c>
      <c r="R681">
        <v>-67.960368165567971</v>
      </c>
      <c r="S681">
        <v>0</v>
      </c>
      <c r="T681">
        <v>3</v>
      </c>
      <c r="U681" t="s">
        <v>2818</v>
      </c>
      <c r="W681">
        <f t="shared" si="434"/>
        <v>-2.7638923151110589E-2</v>
      </c>
      <c r="X681">
        <f t="shared" si="435"/>
        <v>-0.21927540312111751</v>
      </c>
      <c r="Y681">
        <f t="shared" si="436"/>
        <v>0.27424895647063957</v>
      </c>
      <c r="Z681">
        <f t="shared" si="437"/>
        <v>-0.24557244416175711</v>
      </c>
      <c r="AA681">
        <f t="shared" si="438"/>
        <v>-1.1909036060913412</v>
      </c>
      <c r="AB681">
        <f t="shared" si="439"/>
        <v>-6.7444200102322438E-2</v>
      </c>
      <c r="AC681">
        <f t="shared" si="440"/>
        <v>-0.15242674717787899</v>
      </c>
      <c r="AD681">
        <f t="shared" si="441"/>
        <v>-0.14484805481342802</v>
      </c>
      <c r="AE681">
        <f t="shared" si="442"/>
        <v>-0.48361783291079313</v>
      </c>
      <c r="AF681">
        <f t="shared" si="443"/>
        <v>-0.5239687488631376</v>
      </c>
      <c r="AH681">
        <f t="shared" si="444"/>
        <v>-2.7814470039222474</v>
      </c>
      <c r="AI681">
        <f t="shared" si="445"/>
        <v>6.1948802331281839E-2</v>
      </c>
      <c r="AJ681">
        <f t="shared" si="446"/>
        <v>5.8335017841996219E-2</v>
      </c>
      <c r="AK681">
        <f t="shared" si="447"/>
        <v>0.94166498215800376</v>
      </c>
      <c r="AL681">
        <f t="shared" si="448"/>
        <v>-6.0105712930062505E-2</v>
      </c>
      <c r="AN681">
        <f>VLOOKUP(J681,counts!$W$8:$Z$13,4,FALSE)</f>
        <v>53</v>
      </c>
      <c r="AO681">
        <f>VLOOKUP(K681,counts!$W$17:$Z$23,4,FALSE)</f>
        <v>48</v>
      </c>
      <c r="AP681">
        <f>VLOOKUP(L681,counts!$W$27:$Z$33,4,FALSE)</f>
        <v>62</v>
      </c>
      <c r="AQ681">
        <f>VLOOKUP(M681,counts!$W$38:$Z$49,4,FALSE)</f>
        <v>47</v>
      </c>
      <c r="AR681">
        <f>VLOOKUP(N681,counts!$W$53:$Z$54,4,FALSE)</f>
        <v>20</v>
      </c>
      <c r="AS681">
        <f>VLOOKUP(O681,counts!$W$58:$Z$62,4,FALSE)</f>
        <v>52</v>
      </c>
      <c r="AT681">
        <f>VLOOKUP(P681,counts!$W$66:$Z$69,4,FALSE)</f>
        <v>50</v>
      </c>
      <c r="AU681">
        <f>VLOOKUP(Q681,counts!$W$73:$Z$75,4,FALSE)</f>
        <v>50</v>
      </c>
      <c r="AV681">
        <f>VLOOKUP(R681,counts!$W$79:$Z$81,4,FALSE)</f>
        <v>40</v>
      </c>
      <c r="AW681">
        <f t="shared" si="449"/>
        <v>422</v>
      </c>
      <c r="AX681">
        <f t="shared" si="450"/>
        <v>0</v>
      </c>
      <c r="AY681">
        <f t="shared" si="451"/>
        <v>3</v>
      </c>
      <c r="AZ681" t="str">
        <f t="shared" si="452"/>
        <v>Train</v>
      </c>
      <c r="BA681" t="str">
        <f t="shared" si="453"/>
        <v>0-17</v>
      </c>
      <c r="BB681" t="str">
        <f t="shared" si="454"/>
        <v>Blank</v>
      </c>
      <c r="BC681" t="str">
        <f t="shared" si="455"/>
        <v>0-10</v>
      </c>
      <c r="BD681" t="str">
        <f t="shared" si="456"/>
        <v>Blank</v>
      </c>
      <c r="BE681" t="str">
        <f t="shared" si="457"/>
        <v>male</v>
      </c>
      <c r="BF681">
        <f t="shared" si="458"/>
        <v>0</v>
      </c>
      <c r="BG681">
        <f t="shared" si="459"/>
        <v>0</v>
      </c>
      <c r="BH681" t="str">
        <f t="shared" si="460"/>
        <v>S, blank</v>
      </c>
      <c r="BI681">
        <f t="shared" si="461"/>
        <v>3</v>
      </c>
      <c r="BK681">
        <f t="shared" si="462"/>
        <v>-2.8350141766673408E-2</v>
      </c>
      <c r="BL681">
        <f t="shared" si="469"/>
        <v>-0.2148129459049134</v>
      </c>
      <c r="BM681">
        <f t="shared" si="470"/>
        <v>0</v>
      </c>
      <c r="BN681">
        <f t="shared" si="471"/>
        <v>-0.24005469764357676</v>
      </c>
      <c r="BO681">
        <f t="shared" si="472"/>
        <v>-1.1543150029727813</v>
      </c>
      <c r="BP681">
        <f t="shared" si="473"/>
        <v>-6.3943938845999151E-2</v>
      </c>
      <c r="BQ681">
        <f t="shared" si="474"/>
        <v>-0.12308910231949276</v>
      </c>
      <c r="BR681">
        <f t="shared" si="475"/>
        <v>-0.13196937436222192</v>
      </c>
      <c r="BS681">
        <f t="shared" si="476"/>
        <v>-0.33933712916299258</v>
      </c>
      <c r="BT681">
        <f t="shared" si="463"/>
        <v>-0.52064632557427459</v>
      </c>
      <c r="BV681">
        <f t="shared" si="464"/>
        <v>-2.8165186585529263</v>
      </c>
      <c r="BW681">
        <f t="shared" si="465"/>
        <v>5.9813812971519865E-2</v>
      </c>
      <c r="BX681">
        <f t="shared" si="466"/>
        <v>5.6438038681353962E-2</v>
      </c>
      <c r="BY681">
        <f t="shared" si="467"/>
        <v>0.943561961318646</v>
      </c>
      <c r="BZ681">
        <f t="shared" si="468"/>
        <v>-5.8093244555959045E-2</v>
      </c>
    </row>
    <row r="682" spans="1:78" x14ac:dyDescent="0.3">
      <c r="A682" t="s">
        <v>2821</v>
      </c>
      <c r="B682" t="s">
        <v>2838</v>
      </c>
      <c r="C682" t="s">
        <v>2825</v>
      </c>
      <c r="D682" t="s">
        <v>2838</v>
      </c>
      <c r="E682" t="s">
        <v>20</v>
      </c>
      <c r="F682">
        <v>0</v>
      </c>
      <c r="G682">
        <v>0</v>
      </c>
      <c r="H682" t="s">
        <v>2843</v>
      </c>
      <c r="I682">
        <v>3</v>
      </c>
      <c r="J682">
        <v>-3.7643689058441341</v>
      </c>
      <c r="K682">
        <v>-42.171718189759716</v>
      </c>
      <c r="L682">
        <v>-82.840254641099079</v>
      </c>
      <c r="M682">
        <v>-33.757758935166962</v>
      </c>
      <c r="N682">
        <v>-108.67008854708662</v>
      </c>
      <c r="O682">
        <v>-14.754319664473872</v>
      </c>
      <c r="P682">
        <v>-22.013681658285037</v>
      </c>
      <c r="Q682">
        <v>-22.422560732600829</v>
      </c>
      <c r="R682">
        <v>-67.960368165567971</v>
      </c>
      <c r="S682">
        <v>0</v>
      </c>
      <c r="T682">
        <v>3</v>
      </c>
      <c r="U682" t="s">
        <v>2818</v>
      </c>
      <c r="W682">
        <f t="shared" si="434"/>
        <v>-2.7638923151110589E-2</v>
      </c>
      <c r="X682">
        <f t="shared" si="435"/>
        <v>-0.21927540312111751</v>
      </c>
      <c r="Y682">
        <f t="shared" si="436"/>
        <v>0.27424895647063957</v>
      </c>
      <c r="Z682">
        <f t="shared" si="437"/>
        <v>-0.24557244416175711</v>
      </c>
      <c r="AA682">
        <f t="shared" si="438"/>
        <v>-1.1909036060913412</v>
      </c>
      <c r="AB682">
        <f t="shared" si="439"/>
        <v>-6.7444200102322438E-2</v>
      </c>
      <c r="AC682">
        <f t="shared" si="440"/>
        <v>-0.15242674717787899</v>
      </c>
      <c r="AD682">
        <f t="shared" si="441"/>
        <v>-0.14484805481342802</v>
      </c>
      <c r="AE682">
        <f t="shared" si="442"/>
        <v>-0.48361783291079313</v>
      </c>
      <c r="AF682">
        <f t="shared" si="443"/>
        <v>-0.5239687488631376</v>
      </c>
      <c r="AH682">
        <f t="shared" si="444"/>
        <v>-2.7814470039222474</v>
      </c>
      <c r="AI682">
        <f t="shared" si="445"/>
        <v>6.1948802331281839E-2</v>
      </c>
      <c r="AJ682">
        <f t="shared" si="446"/>
        <v>5.8335017841996219E-2</v>
      </c>
      <c r="AK682">
        <f t="shared" si="447"/>
        <v>0.94166498215800376</v>
      </c>
      <c r="AL682">
        <f t="shared" si="448"/>
        <v>-6.0105712930062505E-2</v>
      </c>
      <c r="AN682">
        <f>VLOOKUP(J682,counts!$W$8:$Z$13,4,FALSE)</f>
        <v>53</v>
      </c>
      <c r="AO682">
        <f>VLOOKUP(K682,counts!$W$17:$Z$23,4,FALSE)</f>
        <v>48</v>
      </c>
      <c r="AP682">
        <f>VLOOKUP(L682,counts!$W$27:$Z$33,4,FALSE)</f>
        <v>62</v>
      </c>
      <c r="AQ682">
        <f>VLOOKUP(M682,counts!$W$38:$Z$49,4,FALSE)</f>
        <v>47</v>
      </c>
      <c r="AR682">
        <f>VLOOKUP(N682,counts!$W$53:$Z$54,4,FALSE)</f>
        <v>20</v>
      </c>
      <c r="AS682">
        <f>VLOOKUP(O682,counts!$W$58:$Z$62,4,FALSE)</f>
        <v>52</v>
      </c>
      <c r="AT682">
        <f>VLOOKUP(P682,counts!$W$66:$Z$69,4,FALSE)</f>
        <v>50</v>
      </c>
      <c r="AU682">
        <f>VLOOKUP(Q682,counts!$W$73:$Z$75,4,FALSE)</f>
        <v>50</v>
      </c>
      <c r="AV682">
        <f>VLOOKUP(R682,counts!$W$79:$Z$81,4,FALSE)</f>
        <v>40</v>
      </c>
      <c r="AW682">
        <f t="shared" si="449"/>
        <v>422</v>
      </c>
      <c r="AX682">
        <f t="shared" si="450"/>
        <v>0</v>
      </c>
      <c r="AY682">
        <f t="shared" si="451"/>
        <v>3</v>
      </c>
      <c r="AZ682" t="str">
        <f t="shared" si="452"/>
        <v>Train</v>
      </c>
      <c r="BA682" t="str">
        <f t="shared" si="453"/>
        <v>0-17</v>
      </c>
      <c r="BB682" t="str">
        <f t="shared" si="454"/>
        <v>Blank</v>
      </c>
      <c r="BC682" t="str">
        <f t="shared" si="455"/>
        <v>0-10</v>
      </c>
      <c r="BD682" t="str">
        <f t="shared" si="456"/>
        <v>Blank</v>
      </c>
      <c r="BE682" t="str">
        <f t="shared" si="457"/>
        <v>male</v>
      </c>
      <c r="BF682">
        <f t="shared" si="458"/>
        <v>0</v>
      </c>
      <c r="BG682">
        <f t="shared" si="459"/>
        <v>0</v>
      </c>
      <c r="BH682" t="str">
        <f t="shared" si="460"/>
        <v>S, blank</v>
      </c>
      <c r="BI682">
        <f t="shared" si="461"/>
        <v>3</v>
      </c>
      <c r="BK682">
        <f t="shared" si="462"/>
        <v>-2.8350141766673408E-2</v>
      </c>
      <c r="BL682">
        <f t="shared" si="469"/>
        <v>-0.2148129459049134</v>
      </c>
      <c r="BM682">
        <f t="shared" si="470"/>
        <v>0</v>
      </c>
      <c r="BN682">
        <f t="shared" si="471"/>
        <v>-0.24005469764357676</v>
      </c>
      <c r="BO682">
        <f t="shared" si="472"/>
        <v>-1.1543150029727813</v>
      </c>
      <c r="BP682">
        <f t="shared" si="473"/>
        <v>-6.3943938845999151E-2</v>
      </c>
      <c r="BQ682">
        <f t="shared" si="474"/>
        <v>-0.12308910231949276</v>
      </c>
      <c r="BR682">
        <f t="shared" si="475"/>
        <v>-0.13196937436222192</v>
      </c>
      <c r="BS682">
        <f t="shared" si="476"/>
        <v>-0.33933712916299258</v>
      </c>
      <c r="BT682">
        <f t="shared" si="463"/>
        <v>-0.52064632557427459</v>
      </c>
      <c r="BV682">
        <f t="shared" si="464"/>
        <v>-2.8165186585529263</v>
      </c>
      <c r="BW682">
        <f t="shared" si="465"/>
        <v>5.9813812971519865E-2</v>
      </c>
      <c r="BX682">
        <f t="shared" si="466"/>
        <v>5.6438038681353962E-2</v>
      </c>
      <c r="BY682">
        <f t="shared" si="467"/>
        <v>0.943561961318646</v>
      </c>
      <c r="BZ682">
        <f t="shared" si="468"/>
        <v>-5.8093244555959045E-2</v>
      </c>
    </row>
    <row r="683" spans="1:78" x14ac:dyDescent="0.3">
      <c r="A683" t="s">
        <v>2821</v>
      </c>
      <c r="B683" t="s">
        <v>2838</v>
      </c>
      <c r="C683" t="s">
        <v>2849</v>
      </c>
      <c r="D683" t="s">
        <v>2830</v>
      </c>
      <c r="E683" t="s">
        <v>20</v>
      </c>
      <c r="F683">
        <v>0</v>
      </c>
      <c r="G683">
        <v>2</v>
      </c>
      <c r="H683" t="s">
        <v>2843</v>
      </c>
      <c r="I683">
        <v>3</v>
      </c>
      <c r="J683">
        <v>-3.7643689058441341</v>
      </c>
      <c r="K683">
        <v>-42.171718189759716</v>
      </c>
      <c r="L683">
        <v>40.172297072540438</v>
      </c>
      <c r="M683">
        <v>123.30204897661667</v>
      </c>
      <c r="N683">
        <v>-108.67008854708662</v>
      </c>
      <c r="O683">
        <v>-14.754319664473872</v>
      </c>
      <c r="P683">
        <v>75.609641767585757</v>
      </c>
      <c r="Q683">
        <v>-22.422560732600829</v>
      </c>
      <c r="R683">
        <v>-67.960368165567971</v>
      </c>
      <c r="S683">
        <v>1</v>
      </c>
      <c r="T683">
        <v>3</v>
      </c>
      <c r="U683" t="s">
        <v>2818</v>
      </c>
      <c r="W683">
        <f t="shared" si="434"/>
        <v>-2.7638923151110589E-2</v>
      </c>
      <c r="X683">
        <f t="shared" si="435"/>
        <v>-0.21927540312111751</v>
      </c>
      <c r="Y683">
        <f t="shared" si="436"/>
        <v>-0.13299344140000791</v>
      </c>
      <c r="Z683">
        <f t="shared" si="437"/>
        <v>0.89696669721155109</v>
      </c>
      <c r="AA683">
        <f t="shared" si="438"/>
        <v>-1.1909036060913412</v>
      </c>
      <c r="AB683">
        <f t="shared" si="439"/>
        <v>-6.7444200102322438E-2</v>
      </c>
      <c r="AC683">
        <f t="shared" si="440"/>
        <v>0.5235349510734969</v>
      </c>
      <c r="AD683">
        <f t="shared" si="441"/>
        <v>-0.14484805481342802</v>
      </c>
      <c r="AE683">
        <f t="shared" si="442"/>
        <v>-0.48361783291079313</v>
      </c>
      <c r="AF683">
        <f t="shared" si="443"/>
        <v>-0.5239687488631376</v>
      </c>
      <c r="AH683">
        <f t="shared" si="444"/>
        <v>-1.3701885621682104</v>
      </c>
      <c r="AI683">
        <f t="shared" si="445"/>
        <v>0.25405904911074007</v>
      </c>
      <c r="AJ683">
        <f t="shared" si="446"/>
        <v>0.20258938308438879</v>
      </c>
      <c r="AK683">
        <f t="shared" si="447"/>
        <v>0.20258938308438879</v>
      </c>
      <c r="AL683">
        <f t="shared" si="448"/>
        <v>-1.5965740918753617</v>
      </c>
      <c r="AN683">
        <f>VLOOKUP(J683,counts!$W$8:$Z$13,4,FALSE)</f>
        <v>53</v>
      </c>
      <c r="AO683">
        <f>VLOOKUP(K683,counts!$W$17:$Z$23,4,FALSE)</f>
        <v>48</v>
      </c>
      <c r="AP683">
        <f>VLOOKUP(L683,counts!$W$27:$Z$33,4,FALSE)</f>
        <v>50</v>
      </c>
      <c r="AQ683">
        <f>VLOOKUP(M683,counts!$W$38:$Z$49,4,FALSE)</f>
        <v>80</v>
      </c>
      <c r="AR683">
        <f>VLOOKUP(N683,counts!$W$53:$Z$54,4,FALSE)</f>
        <v>20</v>
      </c>
      <c r="AS683">
        <f>VLOOKUP(O683,counts!$W$58:$Z$62,4,FALSE)</f>
        <v>52</v>
      </c>
      <c r="AT683">
        <f>VLOOKUP(P683,counts!$W$66:$Z$69,4,FALSE)</f>
        <v>69</v>
      </c>
      <c r="AU683">
        <f>VLOOKUP(Q683,counts!$W$73:$Z$75,4,FALSE)</f>
        <v>50</v>
      </c>
      <c r="AV683">
        <f>VLOOKUP(R683,counts!$W$79:$Z$81,4,FALSE)</f>
        <v>40</v>
      </c>
      <c r="AW683">
        <f t="shared" si="449"/>
        <v>462</v>
      </c>
      <c r="AX683">
        <f t="shared" si="450"/>
        <v>1</v>
      </c>
      <c r="AY683">
        <f t="shared" si="451"/>
        <v>3</v>
      </c>
      <c r="AZ683" t="str">
        <f t="shared" si="452"/>
        <v>Train</v>
      </c>
      <c r="BA683" t="str">
        <f t="shared" si="453"/>
        <v>0-17</v>
      </c>
      <c r="BB683" t="str">
        <f t="shared" si="454"/>
        <v>Blank</v>
      </c>
      <c r="BC683" t="str">
        <f t="shared" si="455"/>
        <v>21-30</v>
      </c>
      <c r="BD683" t="str">
        <f t="shared" si="456"/>
        <v>MI</v>
      </c>
      <c r="BE683" t="str">
        <f t="shared" si="457"/>
        <v>male</v>
      </c>
      <c r="BF683">
        <f t="shared" si="458"/>
        <v>0</v>
      </c>
      <c r="BG683">
        <f t="shared" si="459"/>
        <v>2</v>
      </c>
      <c r="BH683" t="str">
        <f t="shared" si="460"/>
        <v>S, blank</v>
      </c>
      <c r="BI683">
        <f t="shared" si="461"/>
        <v>3</v>
      </c>
      <c r="BK683">
        <f t="shared" si="462"/>
        <v>-2.8350141766673408E-2</v>
      </c>
      <c r="BL683">
        <f t="shared" si="469"/>
        <v>-0.2148129459049134</v>
      </c>
      <c r="BM683">
        <f t="shared" si="470"/>
        <v>0</v>
      </c>
      <c r="BN683">
        <f t="shared" si="471"/>
        <v>0.87681282820822459</v>
      </c>
      <c r="BO683">
        <f t="shared" si="472"/>
        <v>-1.1543150029727813</v>
      </c>
      <c r="BP683">
        <f t="shared" si="473"/>
        <v>-6.3943938845999151E-2</v>
      </c>
      <c r="BQ683">
        <f t="shared" si="474"/>
        <v>0.42276994263555601</v>
      </c>
      <c r="BR683">
        <f t="shared" si="475"/>
        <v>-0.13196937436222192</v>
      </c>
      <c r="BS683">
        <f t="shared" si="476"/>
        <v>-0.33933712916299258</v>
      </c>
      <c r="BT683">
        <f t="shared" si="463"/>
        <v>-0.52064632557427459</v>
      </c>
      <c r="BV683">
        <f t="shared" si="464"/>
        <v>-1.1537920877460757</v>
      </c>
      <c r="BW683">
        <f t="shared" si="465"/>
        <v>0.31543832869816812</v>
      </c>
      <c r="BX683">
        <f t="shared" si="466"/>
        <v>0.23979712451464272</v>
      </c>
      <c r="BY683">
        <f t="shared" si="467"/>
        <v>0.23979712451464272</v>
      </c>
      <c r="BZ683">
        <f t="shared" si="468"/>
        <v>-1.427962027642258</v>
      </c>
    </row>
    <row r="684" spans="1:78" x14ac:dyDescent="0.3">
      <c r="A684" t="s">
        <v>2811</v>
      </c>
      <c r="B684" t="s">
        <v>2838</v>
      </c>
      <c r="C684" t="s">
        <v>2825</v>
      </c>
      <c r="D684" t="s">
        <v>2836</v>
      </c>
      <c r="E684" t="s">
        <v>20</v>
      </c>
      <c r="F684">
        <v>0</v>
      </c>
      <c r="G684">
        <v>0</v>
      </c>
      <c r="H684" t="s">
        <v>2843</v>
      </c>
      <c r="I684">
        <v>3</v>
      </c>
      <c r="J684">
        <v>-13.385578549662212</v>
      </c>
      <c r="K684">
        <v>-42.171718189759716</v>
      </c>
      <c r="L684">
        <v>-82.840254641099079</v>
      </c>
      <c r="M684">
        <v>105.0698932972212</v>
      </c>
      <c r="N684">
        <v>-108.67008854708662</v>
      </c>
      <c r="O684">
        <v>-14.754319664473872</v>
      </c>
      <c r="P684">
        <v>-22.013681658285037</v>
      </c>
      <c r="Q684">
        <v>-22.422560732600829</v>
      </c>
      <c r="R684">
        <v>-67.960368165567971</v>
      </c>
      <c r="S684">
        <v>0</v>
      </c>
      <c r="T684">
        <v>3</v>
      </c>
      <c r="U684" t="s">
        <v>2818</v>
      </c>
      <c r="W684">
        <f t="shared" si="434"/>
        <v>-9.8280212731782335E-2</v>
      </c>
      <c r="X684">
        <f t="shared" si="435"/>
        <v>-0.21927540312111751</v>
      </c>
      <c r="Y684">
        <f t="shared" si="436"/>
        <v>0.27424895647063957</v>
      </c>
      <c r="Z684">
        <f t="shared" si="437"/>
        <v>0.76433600211340613</v>
      </c>
      <c r="AA684">
        <f t="shared" si="438"/>
        <v>-1.1909036060913412</v>
      </c>
      <c r="AB684">
        <f t="shared" si="439"/>
        <v>-6.7444200102322438E-2</v>
      </c>
      <c r="AC684">
        <f t="shared" si="440"/>
        <v>-0.15242674717787899</v>
      </c>
      <c r="AD684">
        <f t="shared" si="441"/>
        <v>-0.14484805481342802</v>
      </c>
      <c r="AE684">
        <f t="shared" si="442"/>
        <v>-0.48361783291079313</v>
      </c>
      <c r="AF684">
        <f t="shared" si="443"/>
        <v>-0.5239687488631376</v>
      </c>
      <c r="AH684">
        <f t="shared" si="444"/>
        <v>-1.8421798472277553</v>
      </c>
      <c r="AI684">
        <f t="shared" si="445"/>
        <v>0.15847160543595507</v>
      </c>
      <c r="AJ684">
        <f t="shared" si="446"/>
        <v>0.13679368979986276</v>
      </c>
      <c r="AK684">
        <f t="shared" si="447"/>
        <v>0.86320631020013727</v>
      </c>
      <c r="AL684">
        <f t="shared" si="448"/>
        <v>-0.14710155482380896</v>
      </c>
      <c r="AN684">
        <f>VLOOKUP(J684,counts!$W$8:$Z$13,4,FALSE)</f>
        <v>51</v>
      </c>
      <c r="AO684">
        <f>VLOOKUP(K684,counts!$W$17:$Z$23,4,FALSE)</f>
        <v>48</v>
      </c>
      <c r="AP684">
        <f>VLOOKUP(L684,counts!$W$27:$Z$33,4,FALSE)</f>
        <v>62</v>
      </c>
      <c r="AQ684">
        <f>VLOOKUP(M684,counts!$W$38:$Z$49,4,FALSE)</f>
        <v>76</v>
      </c>
      <c r="AR684">
        <f>VLOOKUP(N684,counts!$W$53:$Z$54,4,FALSE)</f>
        <v>20</v>
      </c>
      <c r="AS684">
        <f>VLOOKUP(O684,counts!$W$58:$Z$62,4,FALSE)</f>
        <v>52</v>
      </c>
      <c r="AT684">
        <f>VLOOKUP(P684,counts!$W$66:$Z$69,4,FALSE)</f>
        <v>50</v>
      </c>
      <c r="AU684">
        <f>VLOOKUP(Q684,counts!$W$73:$Z$75,4,FALSE)</f>
        <v>50</v>
      </c>
      <c r="AV684">
        <f>VLOOKUP(R684,counts!$W$79:$Z$81,4,FALSE)</f>
        <v>40</v>
      </c>
      <c r="AW684">
        <f t="shared" si="449"/>
        <v>449</v>
      </c>
      <c r="AX684">
        <f t="shared" si="450"/>
        <v>0</v>
      </c>
      <c r="AY684">
        <f t="shared" si="451"/>
        <v>3</v>
      </c>
      <c r="AZ684" t="str">
        <f t="shared" si="452"/>
        <v>Train</v>
      </c>
      <c r="BA684" t="str">
        <f t="shared" si="453"/>
        <v>41-50</v>
      </c>
      <c r="BB684" t="str">
        <f t="shared" si="454"/>
        <v>Blank</v>
      </c>
      <c r="BC684" t="str">
        <f t="shared" si="455"/>
        <v>0-10</v>
      </c>
      <c r="BD684" t="str">
        <f t="shared" si="456"/>
        <v>PA</v>
      </c>
      <c r="BE684" t="str">
        <f t="shared" si="457"/>
        <v>male</v>
      </c>
      <c r="BF684">
        <f t="shared" si="458"/>
        <v>0</v>
      </c>
      <c r="BG684">
        <f t="shared" si="459"/>
        <v>0</v>
      </c>
      <c r="BH684" t="str">
        <f t="shared" si="460"/>
        <v>S, blank</v>
      </c>
      <c r="BI684">
        <f t="shared" si="461"/>
        <v>3</v>
      </c>
      <c r="BK684">
        <f t="shared" si="462"/>
        <v>-0.10080920839685074</v>
      </c>
      <c r="BL684">
        <f t="shared" si="469"/>
        <v>-0.2148129459049134</v>
      </c>
      <c r="BM684">
        <f t="shared" si="470"/>
        <v>0</v>
      </c>
      <c r="BN684">
        <f t="shared" si="471"/>
        <v>0.74716220100238595</v>
      </c>
      <c r="BO684">
        <f t="shared" si="472"/>
        <v>-1.1543150029727813</v>
      </c>
      <c r="BP684">
        <f t="shared" si="473"/>
        <v>-6.3943938845999151E-2</v>
      </c>
      <c r="BQ684">
        <f t="shared" si="474"/>
        <v>-0.12308910231949276</v>
      </c>
      <c r="BR684">
        <f t="shared" si="475"/>
        <v>-0.13196937436222192</v>
      </c>
      <c r="BS684">
        <f t="shared" si="476"/>
        <v>-0.33933712916299258</v>
      </c>
      <c r="BT684">
        <f t="shared" si="463"/>
        <v>-0.52064632557427459</v>
      </c>
      <c r="BV684">
        <f t="shared" si="464"/>
        <v>-1.9017608265371404</v>
      </c>
      <c r="BW684">
        <f t="shared" si="465"/>
        <v>0.14930548656225709</v>
      </c>
      <c r="BX684">
        <f t="shared" si="466"/>
        <v>0.12990931332700056</v>
      </c>
      <c r="BY684">
        <f t="shared" si="467"/>
        <v>0.87009068667299938</v>
      </c>
      <c r="BZ684">
        <f t="shared" si="468"/>
        <v>-0.13915783521069239</v>
      </c>
    </row>
    <row r="685" spans="1:78" x14ac:dyDescent="0.3">
      <c r="A685" t="s">
        <v>2810</v>
      </c>
      <c r="B685" t="s">
        <v>2838</v>
      </c>
      <c r="C685" t="s">
        <v>2849</v>
      </c>
      <c r="D685" t="s">
        <v>2830</v>
      </c>
      <c r="E685" t="s">
        <v>15</v>
      </c>
      <c r="F685">
        <v>1</v>
      </c>
      <c r="G685">
        <v>1</v>
      </c>
      <c r="H685" t="s">
        <v>2843</v>
      </c>
      <c r="I685">
        <v>3</v>
      </c>
      <c r="J685">
        <v>32.769878926258563</v>
      </c>
      <c r="K685">
        <v>-42.171718189759716</v>
      </c>
      <c r="L685">
        <v>40.172297072540438</v>
      </c>
      <c r="M685">
        <v>123.30204897661667</v>
      </c>
      <c r="N685">
        <v>151.41878811967541</v>
      </c>
      <c r="O685">
        <v>48.695090775187893</v>
      </c>
      <c r="P685">
        <v>79.365382998232107</v>
      </c>
      <c r="Q685">
        <v>-22.422560732600829</v>
      </c>
      <c r="R685">
        <v>-67.960368165567971</v>
      </c>
      <c r="S685">
        <v>1</v>
      </c>
      <c r="T685">
        <v>3</v>
      </c>
      <c r="U685" t="s">
        <v>2818</v>
      </c>
      <c r="W685">
        <f t="shared" si="434"/>
        <v>0.24060451777399761</v>
      </c>
      <c r="X685">
        <f t="shared" si="435"/>
        <v>-0.21927540312111751</v>
      </c>
      <c r="Y685">
        <f t="shared" si="436"/>
        <v>-0.13299344140000791</v>
      </c>
      <c r="Z685">
        <f t="shared" si="437"/>
        <v>0.89696669721155109</v>
      </c>
      <c r="AA685">
        <f t="shared" si="438"/>
        <v>1.6593819257225275</v>
      </c>
      <c r="AB685">
        <f t="shared" si="439"/>
        <v>0.222592537028351</v>
      </c>
      <c r="AC685">
        <f t="shared" si="440"/>
        <v>0.54954038841540609</v>
      </c>
      <c r="AD685">
        <f t="shared" si="441"/>
        <v>-0.14484805481342802</v>
      </c>
      <c r="AE685">
        <f t="shared" si="442"/>
        <v>-0.48361783291079313</v>
      </c>
      <c r="AF685">
        <f t="shared" si="443"/>
        <v>-0.5239687488631376</v>
      </c>
      <c r="AH685">
        <f t="shared" si="444"/>
        <v>2.064382585043349</v>
      </c>
      <c r="AI685">
        <f t="shared" si="445"/>
        <v>7.8804308994285988</v>
      </c>
      <c r="AJ685">
        <f t="shared" si="446"/>
        <v>0.88739285161665471</v>
      </c>
      <c r="AK685">
        <f t="shared" si="447"/>
        <v>0.88739285161665471</v>
      </c>
      <c r="AL685">
        <f t="shared" si="448"/>
        <v>-0.11946749549387185</v>
      </c>
      <c r="AN685">
        <f>VLOOKUP(J685,counts!$W$8:$Z$13,4,FALSE)</f>
        <v>61</v>
      </c>
      <c r="AO685">
        <f>VLOOKUP(K685,counts!$W$17:$Z$23,4,FALSE)</f>
        <v>48</v>
      </c>
      <c r="AP685">
        <f>VLOOKUP(L685,counts!$W$27:$Z$33,4,FALSE)</f>
        <v>50</v>
      </c>
      <c r="AQ685">
        <f>VLOOKUP(M685,counts!$W$38:$Z$49,4,FALSE)</f>
        <v>80</v>
      </c>
      <c r="AR685">
        <f>VLOOKUP(N685,counts!$W$53:$Z$54,4,FALSE)</f>
        <v>102</v>
      </c>
      <c r="AS685">
        <f>VLOOKUP(O685,counts!$W$58:$Z$62,4,FALSE)</f>
        <v>61</v>
      </c>
      <c r="AT685">
        <f>VLOOKUP(P685,counts!$W$66:$Z$69,4,FALSE)</f>
        <v>70</v>
      </c>
      <c r="AU685">
        <f>VLOOKUP(Q685,counts!$W$73:$Z$75,4,FALSE)</f>
        <v>50</v>
      </c>
      <c r="AV685">
        <f>VLOOKUP(R685,counts!$W$79:$Z$81,4,FALSE)</f>
        <v>40</v>
      </c>
      <c r="AW685">
        <f t="shared" si="449"/>
        <v>562</v>
      </c>
      <c r="AX685">
        <f t="shared" si="450"/>
        <v>1</v>
      </c>
      <c r="AY685">
        <f t="shared" si="451"/>
        <v>3</v>
      </c>
      <c r="AZ685" t="str">
        <f t="shared" si="452"/>
        <v>Train</v>
      </c>
      <c r="BA685" t="str">
        <f t="shared" si="453"/>
        <v>31-40</v>
      </c>
      <c r="BB685" t="str">
        <f t="shared" si="454"/>
        <v>Blank</v>
      </c>
      <c r="BC685" t="str">
        <f t="shared" si="455"/>
        <v>21-30</v>
      </c>
      <c r="BD685" t="str">
        <f t="shared" si="456"/>
        <v>MI</v>
      </c>
      <c r="BE685" t="str">
        <f t="shared" si="457"/>
        <v>female</v>
      </c>
      <c r="BF685">
        <f t="shared" si="458"/>
        <v>1</v>
      </c>
      <c r="BG685">
        <f t="shared" si="459"/>
        <v>1</v>
      </c>
      <c r="BH685" t="str">
        <f t="shared" si="460"/>
        <v>S, blank</v>
      </c>
      <c r="BI685">
        <f t="shared" si="461"/>
        <v>3</v>
      </c>
      <c r="BK685">
        <f t="shared" si="462"/>
        <v>0.24679587375027071</v>
      </c>
      <c r="BL685">
        <f t="shared" si="469"/>
        <v>-0.2148129459049134</v>
      </c>
      <c r="BM685">
        <f t="shared" si="470"/>
        <v>0</v>
      </c>
      <c r="BN685">
        <f t="shared" si="471"/>
        <v>0.87681282820822459</v>
      </c>
      <c r="BO685">
        <f t="shared" si="472"/>
        <v>1.608400077660413</v>
      </c>
      <c r="BP685">
        <f t="shared" si="473"/>
        <v>0.21104029039891525</v>
      </c>
      <c r="BQ685">
        <f t="shared" si="474"/>
        <v>0.44377010170938269</v>
      </c>
      <c r="BR685">
        <f t="shared" si="475"/>
        <v>-0.13196937436222192</v>
      </c>
      <c r="BS685">
        <f t="shared" si="476"/>
        <v>-0.33933712916299258</v>
      </c>
      <c r="BT685">
        <f t="shared" si="463"/>
        <v>-0.52064632557427459</v>
      </c>
      <c r="BV685">
        <f t="shared" si="464"/>
        <v>2.180053396722804</v>
      </c>
      <c r="BW685">
        <f t="shared" si="465"/>
        <v>8.8467786350955819</v>
      </c>
      <c r="BX685">
        <f t="shared" si="466"/>
        <v>0.89844394425240437</v>
      </c>
      <c r="BY685">
        <f t="shared" si="467"/>
        <v>0.89844394425240437</v>
      </c>
      <c r="BZ685">
        <f t="shared" si="468"/>
        <v>-0.10709096284898008</v>
      </c>
    </row>
    <row r="686" spans="1:78" x14ac:dyDescent="0.3">
      <c r="A686" t="s">
        <v>2810</v>
      </c>
      <c r="B686" t="s">
        <v>2838</v>
      </c>
      <c r="C686" t="s">
        <v>2825</v>
      </c>
      <c r="D686" t="s">
        <v>2838</v>
      </c>
      <c r="E686" t="s">
        <v>20</v>
      </c>
      <c r="F686">
        <v>0</v>
      </c>
      <c r="G686">
        <v>0</v>
      </c>
      <c r="H686" t="s">
        <v>2843</v>
      </c>
      <c r="I686">
        <v>3</v>
      </c>
      <c r="J686">
        <v>32.769878926258563</v>
      </c>
      <c r="K686">
        <v>-42.171718189759716</v>
      </c>
      <c r="L686">
        <v>-82.840254641099079</v>
      </c>
      <c r="M686">
        <v>-33.757758935166962</v>
      </c>
      <c r="N686">
        <v>-108.67008854708662</v>
      </c>
      <c r="O686">
        <v>-14.754319664473872</v>
      </c>
      <c r="P686">
        <v>-22.013681658285037</v>
      </c>
      <c r="Q686">
        <v>-22.422560732600829</v>
      </c>
      <c r="R686">
        <v>-67.960368165567971</v>
      </c>
      <c r="S686">
        <v>0</v>
      </c>
      <c r="T686">
        <v>3</v>
      </c>
      <c r="U686" t="s">
        <v>2818</v>
      </c>
      <c r="W686">
        <f t="shared" si="434"/>
        <v>0.24060451777399761</v>
      </c>
      <c r="X686">
        <f t="shared" si="435"/>
        <v>-0.21927540312111751</v>
      </c>
      <c r="Y686">
        <f t="shared" si="436"/>
        <v>0.27424895647063957</v>
      </c>
      <c r="Z686">
        <f t="shared" si="437"/>
        <v>-0.24557244416175711</v>
      </c>
      <c r="AA686">
        <f t="shared" si="438"/>
        <v>-1.1909036060913412</v>
      </c>
      <c r="AB686">
        <f t="shared" si="439"/>
        <v>-6.7444200102322438E-2</v>
      </c>
      <c r="AC686">
        <f t="shared" si="440"/>
        <v>-0.15242674717787899</v>
      </c>
      <c r="AD686">
        <f t="shared" si="441"/>
        <v>-0.14484805481342802</v>
      </c>
      <c r="AE686">
        <f t="shared" si="442"/>
        <v>-0.48361783291079313</v>
      </c>
      <c r="AF686">
        <f t="shared" si="443"/>
        <v>-0.5239687488631376</v>
      </c>
      <c r="AH686">
        <f t="shared" si="444"/>
        <v>-2.513203562997139</v>
      </c>
      <c r="AI686">
        <f t="shared" si="445"/>
        <v>8.1008307892344186E-2</v>
      </c>
      <c r="AJ686">
        <f t="shared" si="446"/>
        <v>7.4937729248618926E-2</v>
      </c>
      <c r="AK686">
        <f t="shared" si="447"/>
        <v>0.92506227075138103</v>
      </c>
      <c r="AL686">
        <f t="shared" si="448"/>
        <v>-7.7894224004360538E-2</v>
      </c>
      <c r="AN686">
        <f>VLOOKUP(J686,counts!$W$8:$Z$13,4,FALSE)</f>
        <v>61</v>
      </c>
      <c r="AO686">
        <f>VLOOKUP(K686,counts!$W$17:$Z$23,4,FALSE)</f>
        <v>48</v>
      </c>
      <c r="AP686">
        <f>VLOOKUP(L686,counts!$W$27:$Z$33,4,FALSE)</f>
        <v>62</v>
      </c>
      <c r="AQ686">
        <f>VLOOKUP(M686,counts!$W$38:$Z$49,4,FALSE)</f>
        <v>47</v>
      </c>
      <c r="AR686">
        <f>VLOOKUP(N686,counts!$W$53:$Z$54,4,FALSE)</f>
        <v>20</v>
      </c>
      <c r="AS686">
        <f>VLOOKUP(O686,counts!$W$58:$Z$62,4,FALSE)</f>
        <v>52</v>
      </c>
      <c r="AT686">
        <f>VLOOKUP(P686,counts!$W$66:$Z$69,4,FALSE)</f>
        <v>50</v>
      </c>
      <c r="AU686">
        <f>VLOOKUP(Q686,counts!$W$73:$Z$75,4,FALSE)</f>
        <v>50</v>
      </c>
      <c r="AV686">
        <f>VLOOKUP(R686,counts!$W$79:$Z$81,4,FALSE)</f>
        <v>40</v>
      </c>
      <c r="AW686">
        <f t="shared" si="449"/>
        <v>430</v>
      </c>
      <c r="AX686">
        <f t="shared" si="450"/>
        <v>0</v>
      </c>
      <c r="AY686">
        <f t="shared" si="451"/>
        <v>3</v>
      </c>
      <c r="AZ686" t="str">
        <f t="shared" si="452"/>
        <v>Train</v>
      </c>
      <c r="BA686" t="str">
        <f t="shared" si="453"/>
        <v>31-40</v>
      </c>
      <c r="BB686" t="str">
        <f t="shared" si="454"/>
        <v>Blank</v>
      </c>
      <c r="BC686" t="str">
        <f t="shared" si="455"/>
        <v>0-10</v>
      </c>
      <c r="BD686" t="str">
        <f t="shared" si="456"/>
        <v>Blank</v>
      </c>
      <c r="BE686" t="str">
        <f t="shared" si="457"/>
        <v>male</v>
      </c>
      <c r="BF686">
        <f t="shared" si="458"/>
        <v>0</v>
      </c>
      <c r="BG686">
        <f t="shared" si="459"/>
        <v>0</v>
      </c>
      <c r="BH686" t="str">
        <f t="shared" si="460"/>
        <v>S, blank</v>
      </c>
      <c r="BI686">
        <f t="shared" si="461"/>
        <v>3</v>
      </c>
      <c r="BK686">
        <f t="shared" si="462"/>
        <v>0.24679587375027071</v>
      </c>
      <c r="BL686">
        <f t="shared" si="469"/>
        <v>-0.2148129459049134</v>
      </c>
      <c r="BM686">
        <f t="shared" si="470"/>
        <v>0</v>
      </c>
      <c r="BN686">
        <f t="shared" si="471"/>
        <v>-0.24005469764357676</v>
      </c>
      <c r="BO686">
        <f t="shared" si="472"/>
        <v>-1.1543150029727813</v>
      </c>
      <c r="BP686">
        <f t="shared" si="473"/>
        <v>-6.3943938845999151E-2</v>
      </c>
      <c r="BQ686">
        <f t="shared" si="474"/>
        <v>-0.12308910231949276</v>
      </c>
      <c r="BR686">
        <f t="shared" si="475"/>
        <v>-0.13196937436222192</v>
      </c>
      <c r="BS686">
        <f t="shared" si="476"/>
        <v>-0.33933712916299258</v>
      </c>
      <c r="BT686">
        <f t="shared" si="463"/>
        <v>-0.52064632557427459</v>
      </c>
      <c r="BV686">
        <f t="shared" si="464"/>
        <v>-2.5413726430359818</v>
      </c>
      <c r="BW686">
        <f t="shared" si="465"/>
        <v>7.875821864026647E-2</v>
      </c>
      <c r="BX686">
        <f t="shared" si="466"/>
        <v>7.3008221193010425E-2</v>
      </c>
      <c r="BY686">
        <f t="shared" si="467"/>
        <v>0.92699177880698957</v>
      </c>
      <c r="BZ686">
        <f t="shared" si="468"/>
        <v>-7.5810582056482417E-2</v>
      </c>
    </row>
    <row r="687" spans="1:78" x14ac:dyDescent="0.3">
      <c r="A687" t="s">
        <v>2821</v>
      </c>
      <c r="B687" t="s">
        <v>2838</v>
      </c>
      <c r="C687" t="s">
        <v>2851</v>
      </c>
      <c r="D687" t="s">
        <v>2833</v>
      </c>
      <c r="E687" t="s">
        <v>20</v>
      </c>
      <c r="F687" t="s">
        <v>2841</v>
      </c>
      <c r="G687">
        <v>2</v>
      </c>
      <c r="H687" t="s">
        <v>2843</v>
      </c>
      <c r="I687">
        <v>3</v>
      </c>
      <c r="J687">
        <v>-3.7643689058441341</v>
      </c>
      <c r="K687">
        <v>-42.171718189759716</v>
      </c>
      <c r="L687">
        <v>70.538774768379497</v>
      </c>
      <c r="M687">
        <v>57.761363718906857</v>
      </c>
      <c r="N687">
        <v>-108.67008854708662</v>
      </c>
      <c r="O687">
        <v>-259.56209067229281</v>
      </c>
      <c r="P687">
        <v>75.609641767585757</v>
      </c>
      <c r="Q687">
        <v>-22.422560732600829</v>
      </c>
      <c r="R687">
        <v>-67.960368165567971</v>
      </c>
      <c r="S687">
        <v>0</v>
      </c>
      <c r="T687">
        <v>3</v>
      </c>
      <c r="U687" t="s">
        <v>2818</v>
      </c>
      <c r="W687">
        <f t="shared" si="434"/>
        <v>-2.7638923151110589E-2</v>
      </c>
      <c r="X687">
        <f t="shared" si="435"/>
        <v>-0.21927540312111751</v>
      </c>
      <c r="Y687">
        <f t="shared" si="436"/>
        <v>-0.23352397279266615</v>
      </c>
      <c r="Z687">
        <f t="shared" si="437"/>
        <v>0.42018782389584125</v>
      </c>
      <c r="AA687">
        <f t="shared" si="438"/>
        <v>-1.1909036060913412</v>
      </c>
      <c r="AB687">
        <f t="shared" si="439"/>
        <v>-1.1864971059581233</v>
      </c>
      <c r="AC687">
        <f t="shared" si="440"/>
        <v>0.5235349510734969</v>
      </c>
      <c r="AD687">
        <f t="shared" si="441"/>
        <v>-0.14484805481342802</v>
      </c>
      <c r="AE687">
        <f t="shared" si="442"/>
        <v>-0.48361783291079313</v>
      </c>
      <c r="AF687">
        <f t="shared" si="443"/>
        <v>-0.5239687488631376</v>
      </c>
      <c r="AH687">
        <f t="shared" si="444"/>
        <v>-3.0665508727323791</v>
      </c>
      <c r="AI687">
        <f t="shared" si="445"/>
        <v>4.6581543770325681E-2</v>
      </c>
      <c r="AJ687">
        <f t="shared" si="446"/>
        <v>4.4508279405076241E-2</v>
      </c>
      <c r="AK687">
        <f t="shared" si="447"/>
        <v>0.95549172059492371</v>
      </c>
      <c r="AL687">
        <f t="shared" si="448"/>
        <v>-4.5529180336814044E-2</v>
      </c>
      <c r="AN687">
        <f>VLOOKUP(J687,counts!$W$8:$Z$13,4,FALSE)</f>
        <v>53</v>
      </c>
      <c r="AO687">
        <f>VLOOKUP(K687,counts!$W$17:$Z$23,4,FALSE)</f>
        <v>48</v>
      </c>
      <c r="AP687">
        <f>VLOOKUP(L687,counts!$W$27:$Z$33,4,FALSE)</f>
        <v>47</v>
      </c>
      <c r="AQ687">
        <f>VLOOKUP(M687,counts!$W$38:$Z$49,4,FALSE)</f>
        <v>66</v>
      </c>
      <c r="AR687">
        <f>VLOOKUP(N687,counts!$W$53:$Z$54,4,FALSE)</f>
        <v>20</v>
      </c>
      <c r="AS687">
        <f>VLOOKUP(O687,counts!$W$58:$Z$62,4,FALSE)</f>
        <v>20</v>
      </c>
      <c r="AT687">
        <f>VLOOKUP(P687,counts!$W$66:$Z$69,4,FALSE)</f>
        <v>69</v>
      </c>
      <c r="AU687">
        <f>VLOOKUP(Q687,counts!$W$73:$Z$75,4,FALSE)</f>
        <v>50</v>
      </c>
      <c r="AV687">
        <f>VLOOKUP(R687,counts!$W$79:$Z$81,4,FALSE)</f>
        <v>40</v>
      </c>
      <c r="AW687">
        <f t="shared" si="449"/>
        <v>413</v>
      </c>
      <c r="AX687">
        <f t="shared" si="450"/>
        <v>0</v>
      </c>
      <c r="AY687">
        <f t="shared" si="451"/>
        <v>3</v>
      </c>
      <c r="AZ687" t="str">
        <f t="shared" si="452"/>
        <v>Train</v>
      </c>
      <c r="BA687" t="str">
        <f t="shared" si="453"/>
        <v>0-17</v>
      </c>
      <c r="BB687" t="str">
        <f t="shared" si="454"/>
        <v>Blank</v>
      </c>
      <c r="BC687" t="str">
        <f t="shared" si="455"/>
        <v>41-100</v>
      </c>
      <c r="BD687" t="str">
        <f t="shared" si="456"/>
        <v>NY</v>
      </c>
      <c r="BE687" t="str">
        <f t="shared" si="457"/>
        <v>male</v>
      </c>
      <c r="BF687" t="str">
        <f t="shared" si="458"/>
        <v>4, 5, 8</v>
      </c>
      <c r="BG687">
        <f t="shared" si="459"/>
        <v>2</v>
      </c>
      <c r="BH687" t="str">
        <f t="shared" si="460"/>
        <v>S, blank</v>
      </c>
      <c r="BI687">
        <f t="shared" si="461"/>
        <v>3</v>
      </c>
      <c r="BK687">
        <f t="shared" si="462"/>
        <v>-2.8350141766673408E-2</v>
      </c>
      <c r="BL687">
        <f t="shared" si="469"/>
        <v>-0.2148129459049134</v>
      </c>
      <c r="BM687">
        <f t="shared" si="470"/>
        <v>0</v>
      </c>
      <c r="BN687">
        <f t="shared" si="471"/>
        <v>0.41074665915035424</v>
      </c>
      <c r="BO687">
        <f t="shared" si="472"/>
        <v>-1.1543150029727813</v>
      </c>
      <c r="BP687">
        <f t="shared" si="473"/>
        <v>-1.1249195374730028</v>
      </c>
      <c r="BQ687">
        <f t="shared" si="474"/>
        <v>0.42276994263555601</v>
      </c>
      <c r="BR687">
        <f t="shared" si="475"/>
        <v>-0.13196937436222192</v>
      </c>
      <c r="BS687">
        <f t="shared" si="476"/>
        <v>-0.33933712916299258</v>
      </c>
      <c r="BT687">
        <f t="shared" si="463"/>
        <v>-0.52064632557427459</v>
      </c>
      <c r="BV687">
        <f t="shared" si="464"/>
        <v>-2.6808338554309499</v>
      </c>
      <c r="BW687">
        <f t="shared" si="465"/>
        <v>6.8506006225689947E-2</v>
      </c>
      <c r="BX687">
        <f t="shared" si="466"/>
        <v>6.4113824186796481E-2</v>
      </c>
      <c r="BY687">
        <f t="shared" si="467"/>
        <v>0.93588617581320355</v>
      </c>
      <c r="BZ687">
        <f t="shared" si="468"/>
        <v>-6.6261416936455958E-2</v>
      </c>
    </row>
    <row r="688" spans="1:78" x14ac:dyDescent="0.3">
      <c r="A688" t="s">
        <v>2821</v>
      </c>
      <c r="B688" t="s">
        <v>2838</v>
      </c>
      <c r="C688" t="s">
        <v>2825</v>
      </c>
      <c r="D688" t="s">
        <v>2838</v>
      </c>
      <c r="E688" t="s">
        <v>20</v>
      </c>
      <c r="F688">
        <v>0</v>
      </c>
      <c r="G688">
        <v>0</v>
      </c>
      <c r="H688" t="s">
        <v>2843</v>
      </c>
      <c r="I688">
        <v>3</v>
      </c>
      <c r="J688">
        <v>-3.7643689058441341</v>
      </c>
      <c r="K688">
        <v>-42.171718189759716</v>
      </c>
      <c r="L688">
        <v>-82.840254641099079</v>
      </c>
      <c r="M688">
        <v>-33.757758935166962</v>
      </c>
      <c r="N688">
        <v>-108.67008854708662</v>
      </c>
      <c r="O688">
        <v>-14.754319664473872</v>
      </c>
      <c r="P688">
        <v>-22.013681658285037</v>
      </c>
      <c r="Q688">
        <v>-22.422560732600829</v>
      </c>
      <c r="R688">
        <v>-67.960368165567971</v>
      </c>
      <c r="S688">
        <v>0</v>
      </c>
      <c r="T688">
        <v>3</v>
      </c>
      <c r="U688" t="s">
        <v>2818</v>
      </c>
      <c r="W688">
        <f t="shared" si="434"/>
        <v>-2.7638923151110589E-2</v>
      </c>
      <c r="X688">
        <f t="shared" si="435"/>
        <v>-0.21927540312111751</v>
      </c>
      <c r="Y688">
        <f t="shared" si="436"/>
        <v>0.27424895647063957</v>
      </c>
      <c r="Z688">
        <f t="shared" si="437"/>
        <v>-0.24557244416175711</v>
      </c>
      <c r="AA688">
        <f t="shared" si="438"/>
        <v>-1.1909036060913412</v>
      </c>
      <c r="AB688">
        <f t="shared" si="439"/>
        <v>-6.7444200102322438E-2</v>
      </c>
      <c r="AC688">
        <f t="shared" si="440"/>
        <v>-0.15242674717787899</v>
      </c>
      <c r="AD688">
        <f t="shared" si="441"/>
        <v>-0.14484805481342802</v>
      </c>
      <c r="AE688">
        <f t="shared" si="442"/>
        <v>-0.48361783291079313</v>
      </c>
      <c r="AF688">
        <f t="shared" si="443"/>
        <v>-0.5239687488631376</v>
      </c>
      <c r="AH688">
        <f t="shared" si="444"/>
        <v>-2.7814470039222474</v>
      </c>
      <c r="AI688">
        <f t="shared" si="445"/>
        <v>6.1948802331281839E-2</v>
      </c>
      <c r="AJ688">
        <f t="shared" si="446"/>
        <v>5.8335017841996219E-2</v>
      </c>
      <c r="AK688">
        <f t="shared" si="447"/>
        <v>0.94166498215800376</v>
      </c>
      <c r="AL688">
        <f t="shared" si="448"/>
        <v>-6.0105712930062505E-2</v>
      </c>
      <c r="AN688">
        <f>VLOOKUP(J688,counts!$W$8:$Z$13,4,FALSE)</f>
        <v>53</v>
      </c>
      <c r="AO688">
        <f>VLOOKUP(K688,counts!$W$17:$Z$23,4,FALSE)</f>
        <v>48</v>
      </c>
      <c r="AP688">
        <f>VLOOKUP(L688,counts!$W$27:$Z$33,4,FALSE)</f>
        <v>62</v>
      </c>
      <c r="AQ688">
        <f>VLOOKUP(M688,counts!$W$38:$Z$49,4,FALSE)</f>
        <v>47</v>
      </c>
      <c r="AR688">
        <f>VLOOKUP(N688,counts!$W$53:$Z$54,4,FALSE)</f>
        <v>20</v>
      </c>
      <c r="AS688">
        <f>VLOOKUP(O688,counts!$W$58:$Z$62,4,FALSE)</f>
        <v>52</v>
      </c>
      <c r="AT688">
        <f>VLOOKUP(P688,counts!$W$66:$Z$69,4,FALSE)</f>
        <v>50</v>
      </c>
      <c r="AU688">
        <f>VLOOKUP(Q688,counts!$W$73:$Z$75,4,FALSE)</f>
        <v>50</v>
      </c>
      <c r="AV688">
        <f>VLOOKUP(R688,counts!$W$79:$Z$81,4,FALSE)</f>
        <v>40</v>
      </c>
      <c r="AW688">
        <f t="shared" si="449"/>
        <v>422</v>
      </c>
      <c r="AX688">
        <f t="shared" si="450"/>
        <v>0</v>
      </c>
      <c r="AY688">
        <f t="shared" si="451"/>
        <v>3</v>
      </c>
      <c r="AZ688" t="str">
        <f t="shared" si="452"/>
        <v>Train</v>
      </c>
      <c r="BA688" t="str">
        <f t="shared" si="453"/>
        <v>0-17</v>
      </c>
      <c r="BB688" t="str">
        <f t="shared" si="454"/>
        <v>Blank</v>
      </c>
      <c r="BC688" t="str">
        <f t="shared" si="455"/>
        <v>0-10</v>
      </c>
      <c r="BD688" t="str">
        <f t="shared" si="456"/>
        <v>Blank</v>
      </c>
      <c r="BE688" t="str">
        <f t="shared" si="457"/>
        <v>male</v>
      </c>
      <c r="BF688">
        <f t="shared" si="458"/>
        <v>0</v>
      </c>
      <c r="BG688">
        <f t="shared" si="459"/>
        <v>0</v>
      </c>
      <c r="BH688" t="str">
        <f t="shared" si="460"/>
        <v>S, blank</v>
      </c>
      <c r="BI688">
        <f t="shared" si="461"/>
        <v>3</v>
      </c>
      <c r="BK688">
        <f t="shared" si="462"/>
        <v>-2.8350141766673408E-2</v>
      </c>
      <c r="BL688">
        <f t="shared" si="469"/>
        <v>-0.2148129459049134</v>
      </c>
      <c r="BM688">
        <f t="shared" si="470"/>
        <v>0</v>
      </c>
      <c r="BN688">
        <f t="shared" si="471"/>
        <v>-0.24005469764357676</v>
      </c>
      <c r="BO688">
        <f t="shared" si="472"/>
        <v>-1.1543150029727813</v>
      </c>
      <c r="BP688">
        <f t="shared" si="473"/>
        <v>-6.3943938845999151E-2</v>
      </c>
      <c r="BQ688">
        <f t="shared" si="474"/>
        <v>-0.12308910231949276</v>
      </c>
      <c r="BR688">
        <f t="shared" si="475"/>
        <v>-0.13196937436222192</v>
      </c>
      <c r="BS688">
        <f t="shared" si="476"/>
        <v>-0.33933712916299258</v>
      </c>
      <c r="BT688">
        <f t="shared" si="463"/>
        <v>-0.52064632557427459</v>
      </c>
      <c r="BV688">
        <f t="shared" si="464"/>
        <v>-2.8165186585529263</v>
      </c>
      <c r="BW688">
        <f t="shared" si="465"/>
        <v>5.9813812971519865E-2</v>
      </c>
      <c r="BX688">
        <f t="shared" si="466"/>
        <v>5.6438038681353962E-2</v>
      </c>
      <c r="BY688">
        <f t="shared" si="467"/>
        <v>0.943561961318646</v>
      </c>
      <c r="BZ688">
        <f t="shared" si="468"/>
        <v>-5.8093244555959045E-2</v>
      </c>
    </row>
    <row r="689" spans="1:78" x14ac:dyDescent="0.3">
      <c r="A689" t="s">
        <v>2820</v>
      </c>
      <c r="B689" t="s">
        <v>2838</v>
      </c>
      <c r="C689" t="s">
        <v>2825</v>
      </c>
      <c r="D689" t="s">
        <v>2833</v>
      </c>
      <c r="E689" t="s">
        <v>20</v>
      </c>
      <c r="F689">
        <v>2</v>
      </c>
      <c r="G689">
        <v>0</v>
      </c>
      <c r="H689" t="s">
        <v>2843</v>
      </c>
      <c r="I689">
        <v>3</v>
      </c>
      <c r="J689">
        <v>-11.613432440426715</v>
      </c>
      <c r="K689">
        <v>-42.171718189759716</v>
      </c>
      <c r="L689">
        <v>-82.840254641099079</v>
      </c>
      <c r="M689">
        <v>57.761363718906857</v>
      </c>
      <c r="N689">
        <v>-108.67008854708662</v>
      </c>
      <c r="O689">
        <v>47.533478806865013</v>
      </c>
      <c r="P689">
        <v>-22.013681658285037</v>
      </c>
      <c r="Q689">
        <v>-22.422560732600829</v>
      </c>
      <c r="R689">
        <v>-67.960368165567971</v>
      </c>
      <c r="S689">
        <v>0</v>
      </c>
      <c r="T689">
        <v>3</v>
      </c>
      <c r="U689" t="s">
        <v>2818</v>
      </c>
      <c r="W689">
        <f t="shared" si="434"/>
        <v>-8.5268679762827468E-2</v>
      </c>
      <c r="X689">
        <f t="shared" si="435"/>
        <v>-0.21927540312111751</v>
      </c>
      <c r="Y689">
        <f t="shared" si="436"/>
        <v>0.27424895647063957</v>
      </c>
      <c r="Z689">
        <f t="shared" si="437"/>
        <v>0.42018782389584125</v>
      </c>
      <c r="AA689">
        <f t="shared" si="438"/>
        <v>-1.1909036060913412</v>
      </c>
      <c r="AB689">
        <f t="shared" si="439"/>
        <v>0.21728263512745474</v>
      </c>
      <c r="AC689">
        <f t="shared" si="440"/>
        <v>-0.15242674717787899</v>
      </c>
      <c r="AD689">
        <f t="shared" si="441"/>
        <v>-0.14484805481342802</v>
      </c>
      <c r="AE689">
        <f t="shared" si="442"/>
        <v>-0.48361783291079313</v>
      </c>
      <c r="AF689">
        <f t="shared" si="443"/>
        <v>-0.5239687488631376</v>
      </c>
      <c r="AH689">
        <f t="shared" si="444"/>
        <v>-1.8885896572465883</v>
      </c>
      <c r="AI689">
        <f t="shared" si="445"/>
        <v>0.15128502218381645</v>
      </c>
      <c r="AJ689">
        <f t="shared" si="446"/>
        <v>0.13140535946246507</v>
      </c>
      <c r="AK689">
        <f t="shared" si="447"/>
        <v>0.86859464053753488</v>
      </c>
      <c r="AL689">
        <f t="shared" si="448"/>
        <v>-0.14087872913124258</v>
      </c>
      <c r="AN689">
        <f>VLOOKUP(J689,counts!$W$8:$Z$13,4,FALSE)</f>
        <v>52</v>
      </c>
      <c r="AO689">
        <f>VLOOKUP(K689,counts!$W$17:$Z$23,4,FALSE)</f>
        <v>48</v>
      </c>
      <c r="AP689">
        <f>VLOOKUP(L689,counts!$W$27:$Z$33,4,FALSE)</f>
        <v>62</v>
      </c>
      <c r="AQ689">
        <f>VLOOKUP(M689,counts!$W$38:$Z$49,4,FALSE)</f>
        <v>66</v>
      </c>
      <c r="AR689">
        <f>VLOOKUP(N689,counts!$W$53:$Z$54,4,FALSE)</f>
        <v>20</v>
      </c>
      <c r="AS689">
        <f>VLOOKUP(O689,counts!$W$58:$Z$62,4,FALSE)</f>
        <v>60</v>
      </c>
      <c r="AT689">
        <f>VLOOKUP(P689,counts!$W$66:$Z$69,4,FALSE)</f>
        <v>50</v>
      </c>
      <c r="AU689">
        <f>VLOOKUP(Q689,counts!$W$73:$Z$75,4,FALSE)</f>
        <v>50</v>
      </c>
      <c r="AV689">
        <f>VLOOKUP(R689,counts!$W$79:$Z$81,4,FALSE)</f>
        <v>40</v>
      </c>
      <c r="AW689">
        <f t="shared" si="449"/>
        <v>448</v>
      </c>
      <c r="AX689">
        <f t="shared" si="450"/>
        <v>0</v>
      </c>
      <c r="AY689">
        <f t="shared" si="451"/>
        <v>3</v>
      </c>
      <c r="AZ689" t="str">
        <f t="shared" si="452"/>
        <v>Train</v>
      </c>
      <c r="BA689" t="str">
        <f t="shared" si="453"/>
        <v>18-30</v>
      </c>
      <c r="BB689" t="str">
        <f t="shared" si="454"/>
        <v>Blank</v>
      </c>
      <c r="BC689" t="str">
        <f t="shared" si="455"/>
        <v>0-10</v>
      </c>
      <c r="BD689" t="str">
        <f t="shared" si="456"/>
        <v>NY</v>
      </c>
      <c r="BE689" t="str">
        <f t="shared" si="457"/>
        <v>male</v>
      </c>
      <c r="BF689">
        <f t="shared" si="458"/>
        <v>2</v>
      </c>
      <c r="BG689">
        <f t="shared" si="459"/>
        <v>0</v>
      </c>
      <c r="BH689" t="str">
        <f t="shared" si="460"/>
        <v>S, blank</v>
      </c>
      <c r="BI689">
        <f t="shared" si="461"/>
        <v>3</v>
      </c>
      <c r="BK689">
        <f t="shared" si="462"/>
        <v>-8.7462856143731463E-2</v>
      </c>
      <c r="BL689">
        <f t="shared" si="469"/>
        <v>-0.2148129459049134</v>
      </c>
      <c r="BM689">
        <f t="shared" si="470"/>
        <v>0</v>
      </c>
      <c r="BN689">
        <f t="shared" si="471"/>
        <v>0.41074665915035424</v>
      </c>
      <c r="BO689">
        <f t="shared" si="472"/>
        <v>-1.1543150029727813</v>
      </c>
      <c r="BP689">
        <f t="shared" si="473"/>
        <v>0.20600596510609481</v>
      </c>
      <c r="BQ689">
        <f t="shared" si="474"/>
        <v>-0.12308910231949276</v>
      </c>
      <c r="BR689">
        <f t="shared" si="475"/>
        <v>-0.13196937436222192</v>
      </c>
      <c r="BS689">
        <f t="shared" si="476"/>
        <v>-0.33933712916299258</v>
      </c>
      <c r="BT689">
        <f t="shared" si="463"/>
        <v>-0.52064632557427459</v>
      </c>
      <c r="BV689">
        <f t="shared" si="464"/>
        <v>-1.954880112183959</v>
      </c>
      <c r="BW689">
        <f t="shared" si="465"/>
        <v>0.1415814495674739</v>
      </c>
      <c r="BX689">
        <f t="shared" si="466"/>
        <v>0.12402220588037476</v>
      </c>
      <c r="BY689">
        <f t="shared" si="467"/>
        <v>0.87597779411962529</v>
      </c>
      <c r="BZ689">
        <f t="shared" si="468"/>
        <v>-0.13241453754555141</v>
      </c>
    </row>
    <row r="690" spans="1:78" x14ac:dyDescent="0.3">
      <c r="A690" t="s">
        <v>2821</v>
      </c>
      <c r="B690" t="s">
        <v>2838</v>
      </c>
      <c r="C690" t="s">
        <v>2850</v>
      </c>
      <c r="D690" t="s">
        <v>2838</v>
      </c>
      <c r="E690" t="s">
        <v>20</v>
      </c>
      <c r="F690">
        <v>1</v>
      </c>
      <c r="G690">
        <v>0</v>
      </c>
      <c r="H690" t="s">
        <v>2843</v>
      </c>
      <c r="I690">
        <v>3</v>
      </c>
      <c r="J690">
        <v>-3.7643689058441341</v>
      </c>
      <c r="K690">
        <v>-42.171718189759716</v>
      </c>
      <c r="L690">
        <v>-9.6115457513775127</v>
      </c>
      <c r="M690">
        <v>-33.757758935166962</v>
      </c>
      <c r="N690">
        <v>-108.67008854708662</v>
      </c>
      <c r="O690">
        <v>48.695090775187893</v>
      </c>
      <c r="P690">
        <v>-22.013681658285037</v>
      </c>
      <c r="Q690">
        <v>-22.422560732600829</v>
      </c>
      <c r="R690">
        <v>-67.960368165567971</v>
      </c>
      <c r="S690">
        <v>0</v>
      </c>
      <c r="T690">
        <v>3</v>
      </c>
      <c r="U690" t="s">
        <v>2818</v>
      </c>
      <c r="W690">
        <f t="shared" si="434"/>
        <v>-2.7638923151110589E-2</v>
      </c>
      <c r="X690">
        <f t="shared" si="435"/>
        <v>-0.21927540312111751</v>
      </c>
      <c r="Y690">
        <f t="shared" si="436"/>
        <v>3.1819752411496448E-2</v>
      </c>
      <c r="Z690">
        <f t="shared" si="437"/>
        <v>-0.24557244416175711</v>
      </c>
      <c r="AA690">
        <f t="shared" si="438"/>
        <v>-1.1909036060913412</v>
      </c>
      <c r="AB690">
        <f t="shared" si="439"/>
        <v>0.222592537028351</v>
      </c>
      <c r="AC690">
        <f t="shared" si="440"/>
        <v>-0.15242674717787899</v>
      </c>
      <c r="AD690">
        <f t="shared" si="441"/>
        <v>-0.14484805481342802</v>
      </c>
      <c r="AE690">
        <f t="shared" si="442"/>
        <v>-0.48361783291079313</v>
      </c>
      <c r="AF690">
        <f t="shared" si="443"/>
        <v>-0.5239687488631376</v>
      </c>
      <c r="AH690">
        <f t="shared" si="444"/>
        <v>-2.7338394708507168</v>
      </c>
      <c r="AI690">
        <f t="shared" si="445"/>
        <v>6.4969362208167111E-2</v>
      </c>
      <c r="AJ690">
        <f t="shared" si="446"/>
        <v>6.1005850979089199E-2</v>
      </c>
      <c r="AK690">
        <f t="shared" si="447"/>
        <v>0.93899414902091083</v>
      </c>
      <c r="AL690">
        <f t="shared" si="448"/>
        <v>-6.2946030867929728E-2</v>
      </c>
      <c r="AN690">
        <f>VLOOKUP(J690,counts!$W$8:$Z$13,4,FALSE)</f>
        <v>53</v>
      </c>
      <c r="AO690">
        <f>VLOOKUP(K690,counts!$W$17:$Z$23,4,FALSE)</f>
        <v>48</v>
      </c>
      <c r="AP690">
        <f>VLOOKUP(L690,counts!$W$27:$Z$33,4,FALSE)</f>
        <v>55</v>
      </c>
      <c r="AQ690">
        <f>VLOOKUP(M690,counts!$W$38:$Z$49,4,FALSE)</f>
        <v>47</v>
      </c>
      <c r="AR690">
        <f>VLOOKUP(N690,counts!$W$53:$Z$54,4,FALSE)</f>
        <v>20</v>
      </c>
      <c r="AS690">
        <f>VLOOKUP(O690,counts!$W$58:$Z$62,4,FALSE)</f>
        <v>61</v>
      </c>
      <c r="AT690">
        <f>VLOOKUP(P690,counts!$W$66:$Z$69,4,FALSE)</f>
        <v>50</v>
      </c>
      <c r="AU690">
        <f>VLOOKUP(Q690,counts!$W$73:$Z$75,4,FALSE)</f>
        <v>50</v>
      </c>
      <c r="AV690">
        <f>VLOOKUP(R690,counts!$W$79:$Z$81,4,FALSE)</f>
        <v>40</v>
      </c>
      <c r="AW690">
        <f t="shared" si="449"/>
        <v>424</v>
      </c>
      <c r="AX690">
        <f t="shared" si="450"/>
        <v>0</v>
      </c>
      <c r="AY690">
        <f t="shared" si="451"/>
        <v>3</v>
      </c>
      <c r="AZ690" t="str">
        <f t="shared" si="452"/>
        <v>Train</v>
      </c>
      <c r="BA690" t="str">
        <f t="shared" si="453"/>
        <v>0-17</v>
      </c>
      <c r="BB690" t="str">
        <f t="shared" si="454"/>
        <v>Blank</v>
      </c>
      <c r="BC690" t="str">
        <f t="shared" si="455"/>
        <v>11-20</v>
      </c>
      <c r="BD690" t="str">
        <f t="shared" si="456"/>
        <v>Blank</v>
      </c>
      <c r="BE690" t="str">
        <f t="shared" si="457"/>
        <v>male</v>
      </c>
      <c r="BF690">
        <f t="shared" si="458"/>
        <v>1</v>
      </c>
      <c r="BG690">
        <f t="shared" si="459"/>
        <v>0</v>
      </c>
      <c r="BH690" t="str">
        <f t="shared" si="460"/>
        <v>S, blank</v>
      </c>
      <c r="BI690">
        <f t="shared" si="461"/>
        <v>3</v>
      </c>
      <c r="BK690">
        <f t="shared" si="462"/>
        <v>-2.8350141766673408E-2</v>
      </c>
      <c r="BL690">
        <f t="shared" si="469"/>
        <v>-0.2148129459049134</v>
      </c>
      <c r="BM690">
        <f t="shared" si="470"/>
        <v>0</v>
      </c>
      <c r="BN690">
        <f t="shared" si="471"/>
        <v>-0.24005469764357676</v>
      </c>
      <c r="BO690">
        <f t="shared" si="472"/>
        <v>-1.1543150029727813</v>
      </c>
      <c r="BP690">
        <f t="shared" si="473"/>
        <v>0.21104029039891525</v>
      </c>
      <c r="BQ690">
        <f t="shared" si="474"/>
        <v>-0.12308910231949276</v>
      </c>
      <c r="BR690">
        <f t="shared" si="475"/>
        <v>-0.13196937436222192</v>
      </c>
      <c r="BS690">
        <f t="shared" si="476"/>
        <v>-0.33933712916299258</v>
      </c>
      <c r="BT690">
        <f t="shared" si="463"/>
        <v>-0.52064632557427459</v>
      </c>
      <c r="BV690">
        <f t="shared" si="464"/>
        <v>-2.5415344293080118</v>
      </c>
      <c r="BW690">
        <f t="shared" si="465"/>
        <v>7.8745477672365574E-2</v>
      </c>
      <c r="BX690">
        <f t="shared" si="466"/>
        <v>7.2997272574691616E-2</v>
      </c>
      <c r="BY690">
        <f t="shared" si="467"/>
        <v>0.92700272742530843</v>
      </c>
      <c r="BZ690">
        <f t="shared" si="468"/>
        <v>-7.5798771214236477E-2</v>
      </c>
    </row>
    <row r="691" spans="1:78" x14ac:dyDescent="0.3">
      <c r="A691" t="s">
        <v>2820</v>
      </c>
      <c r="B691" t="s">
        <v>2838</v>
      </c>
      <c r="C691" t="s">
        <v>2850</v>
      </c>
      <c r="D691" t="s">
        <v>2838</v>
      </c>
      <c r="E691" t="s">
        <v>20</v>
      </c>
      <c r="F691">
        <v>1</v>
      </c>
      <c r="G691">
        <v>0</v>
      </c>
      <c r="H691" t="s">
        <v>2843</v>
      </c>
      <c r="I691">
        <v>3</v>
      </c>
      <c r="J691">
        <v>-11.613432440426715</v>
      </c>
      <c r="K691">
        <v>-42.171718189759716</v>
      </c>
      <c r="L691">
        <v>-9.6115457513775127</v>
      </c>
      <c r="M691">
        <v>-33.757758935166962</v>
      </c>
      <c r="N691">
        <v>-108.67008854708662</v>
      </c>
      <c r="O691">
        <v>48.695090775187893</v>
      </c>
      <c r="P691">
        <v>-22.013681658285037</v>
      </c>
      <c r="Q691">
        <v>-22.422560732600829</v>
      </c>
      <c r="R691">
        <v>-67.960368165567971</v>
      </c>
      <c r="S691">
        <v>0</v>
      </c>
      <c r="T691">
        <v>3</v>
      </c>
      <c r="U691" t="s">
        <v>2818</v>
      </c>
      <c r="W691">
        <f t="shared" si="434"/>
        <v>-8.5268679762827468E-2</v>
      </c>
      <c r="X691">
        <f t="shared" si="435"/>
        <v>-0.21927540312111751</v>
      </c>
      <c r="Y691">
        <f t="shared" si="436"/>
        <v>3.1819752411496448E-2</v>
      </c>
      <c r="Z691">
        <f t="shared" si="437"/>
        <v>-0.24557244416175711</v>
      </c>
      <c r="AA691">
        <f t="shared" si="438"/>
        <v>-1.1909036060913412</v>
      </c>
      <c r="AB691">
        <f t="shared" si="439"/>
        <v>0.222592537028351</v>
      </c>
      <c r="AC691">
        <f t="shared" si="440"/>
        <v>-0.15242674717787899</v>
      </c>
      <c r="AD691">
        <f t="shared" si="441"/>
        <v>-0.14484805481342802</v>
      </c>
      <c r="AE691">
        <f t="shared" si="442"/>
        <v>-0.48361783291079313</v>
      </c>
      <c r="AF691">
        <f t="shared" si="443"/>
        <v>-0.5239687488631376</v>
      </c>
      <c r="AH691">
        <f t="shared" si="444"/>
        <v>-2.7914692274624335</v>
      </c>
      <c r="AI691">
        <f t="shared" si="445"/>
        <v>6.1331038441102832E-2</v>
      </c>
      <c r="AJ691">
        <f t="shared" si="446"/>
        <v>5.7786907401847665E-2</v>
      </c>
      <c r="AK691">
        <f t="shared" si="447"/>
        <v>0.94221309259815234</v>
      </c>
      <c r="AL691">
        <f t="shared" si="448"/>
        <v>-5.952381703885893E-2</v>
      </c>
      <c r="AN691">
        <f>VLOOKUP(J691,counts!$W$8:$Z$13,4,FALSE)</f>
        <v>52</v>
      </c>
      <c r="AO691">
        <f>VLOOKUP(K691,counts!$W$17:$Z$23,4,FALSE)</f>
        <v>48</v>
      </c>
      <c r="AP691">
        <f>VLOOKUP(L691,counts!$W$27:$Z$33,4,FALSE)</f>
        <v>55</v>
      </c>
      <c r="AQ691">
        <f>VLOOKUP(M691,counts!$W$38:$Z$49,4,FALSE)</f>
        <v>47</v>
      </c>
      <c r="AR691">
        <f>VLOOKUP(N691,counts!$W$53:$Z$54,4,FALSE)</f>
        <v>20</v>
      </c>
      <c r="AS691">
        <f>VLOOKUP(O691,counts!$W$58:$Z$62,4,FALSE)</f>
        <v>61</v>
      </c>
      <c r="AT691">
        <f>VLOOKUP(P691,counts!$W$66:$Z$69,4,FALSE)</f>
        <v>50</v>
      </c>
      <c r="AU691">
        <f>VLOOKUP(Q691,counts!$W$73:$Z$75,4,FALSE)</f>
        <v>50</v>
      </c>
      <c r="AV691">
        <f>VLOOKUP(R691,counts!$W$79:$Z$81,4,FALSE)</f>
        <v>40</v>
      </c>
      <c r="AW691">
        <f t="shared" si="449"/>
        <v>423</v>
      </c>
      <c r="AX691">
        <f t="shared" si="450"/>
        <v>0</v>
      </c>
      <c r="AY691">
        <f t="shared" si="451"/>
        <v>3</v>
      </c>
      <c r="AZ691" t="str">
        <f t="shared" si="452"/>
        <v>Train</v>
      </c>
      <c r="BA691" t="str">
        <f t="shared" si="453"/>
        <v>18-30</v>
      </c>
      <c r="BB691" t="str">
        <f t="shared" si="454"/>
        <v>Blank</v>
      </c>
      <c r="BC691" t="str">
        <f t="shared" si="455"/>
        <v>11-20</v>
      </c>
      <c r="BD691" t="str">
        <f t="shared" si="456"/>
        <v>Blank</v>
      </c>
      <c r="BE691" t="str">
        <f t="shared" si="457"/>
        <v>male</v>
      </c>
      <c r="BF691">
        <f t="shared" si="458"/>
        <v>1</v>
      </c>
      <c r="BG691">
        <f t="shared" si="459"/>
        <v>0</v>
      </c>
      <c r="BH691" t="str">
        <f t="shared" si="460"/>
        <v>S, blank</v>
      </c>
      <c r="BI691">
        <f t="shared" si="461"/>
        <v>3</v>
      </c>
      <c r="BK691">
        <f t="shared" si="462"/>
        <v>-8.7462856143731463E-2</v>
      </c>
      <c r="BL691">
        <f t="shared" si="469"/>
        <v>-0.2148129459049134</v>
      </c>
      <c r="BM691">
        <f t="shared" si="470"/>
        <v>0</v>
      </c>
      <c r="BN691">
        <f t="shared" si="471"/>
        <v>-0.24005469764357676</v>
      </c>
      <c r="BO691">
        <f t="shared" si="472"/>
        <v>-1.1543150029727813</v>
      </c>
      <c r="BP691">
        <f t="shared" si="473"/>
        <v>0.21104029039891525</v>
      </c>
      <c r="BQ691">
        <f t="shared" si="474"/>
        <v>-0.12308910231949276</v>
      </c>
      <c r="BR691">
        <f t="shared" si="475"/>
        <v>-0.13196937436222192</v>
      </c>
      <c r="BS691">
        <f t="shared" si="476"/>
        <v>-0.33933712916299258</v>
      </c>
      <c r="BT691">
        <f t="shared" si="463"/>
        <v>-0.52064632557427459</v>
      </c>
      <c r="BV691">
        <f t="shared" si="464"/>
        <v>-2.6006471436850696</v>
      </c>
      <c r="BW691">
        <f t="shared" si="465"/>
        <v>7.4225528086570264E-2</v>
      </c>
      <c r="BX691">
        <f t="shared" si="466"/>
        <v>6.9096782887651254E-2</v>
      </c>
      <c r="BY691">
        <f t="shared" si="467"/>
        <v>0.9309032171123488</v>
      </c>
      <c r="BZ691">
        <f t="shared" si="468"/>
        <v>-7.1599962949509391E-2</v>
      </c>
    </row>
    <row r="692" spans="1:78" x14ac:dyDescent="0.3">
      <c r="A692" t="s">
        <v>2811</v>
      </c>
      <c r="B692" t="s">
        <v>2838</v>
      </c>
      <c r="C692" t="s">
        <v>2850</v>
      </c>
      <c r="D692" t="s">
        <v>2838</v>
      </c>
      <c r="E692" t="s">
        <v>20</v>
      </c>
      <c r="F692">
        <v>2</v>
      </c>
      <c r="G692">
        <v>0</v>
      </c>
      <c r="H692" t="s">
        <v>2843</v>
      </c>
      <c r="I692">
        <v>3</v>
      </c>
      <c r="J692">
        <v>-13.385578549662212</v>
      </c>
      <c r="K692">
        <v>-42.171718189759716</v>
      </c>
      <c r="L692">
        <v>-9.6115457513775127</v>
      </c>
      <c r="M692">
        <v>-33.757758935166962</v>
      </c>
      <c r="N692">
        <v>-108.67008854708662</v>
      </c>
      <c r="O692">
        <v>47.533478806865013</v>
      </c>
      <c r="P692">
        <v>-22.013681658285037</v>
      </c>
      <c r="Q692">
        <v>-22.422560732600829</v>
      </c>
      <c r="R692">
        <v>-67.960368165567971</v>
      </c>
      <c r="S692">
        <v>0</v>
      </c>
      <c r="T692">
        <v>3</v>
      </c>
      <c r="U692" t="s">
        <v>2818</v>
      </c>
      <c r="W692">
        <f t="shared" si="434"/>
        <v>-9.8280212731782335E-2</v>
      </c>
      <c r="X692">
        <f t="shared" si="435"/>
        <v>-0.21927540312111751</v>
      </c>
      <c r="Y692">
        <f t="shared" si="436"/>
        <v>3.1819752411496448E-2</v>
      </c>
      <c r="Z692">
        <f t="shared" si="437"/>
        <v>-0.24557244416175711</v>
      </c>
      <c r="AA692">
        <f t="shared" si="438"/>
        <v>-1.1909036060913412</v>
      </c>
      <c r="AB692">
        <f t="shared" si="439"/>
        <v>0.21728263512745474</v>
      </c>
      <c r="AC692">
        <f t="shared" si="440"/>
        <v>-0.15242674717787899</v>
      </c>
      <c r="AD692">
        <f t="shared" si="441"/>
        <v>-0.14484805481342802</v>
      </c>
      <c r="AE692">
        <f t="shared" si="442"/>
        <v>-0.48361783291079313</v>
      </c>
      <c r="AF692">
        <f t="shared" si="443"/>
        <v>-0.5239687488631376</v>
      </c>
      <c r="AH692">
        <f t="shared" si="444"/>
        <v>-2.8097906623322846</v>
      </c>
      <c r="AI692">
        <f t="shared" si="445"/>
        <v>6.0217596884317229E-2</v>
      </c>
      <c r="AJ692">
        <f t="shared" si="446"/>
        <v>5.6797394290832269E-2</v>
      </c>
      <c r="AK692">
        <f t="shared" si="447"/>
        <v>0.9432026057091677</v>
      </c>
      <c r="AL692">
        <f t="shared" si="448"/>
        <v>-5.8474167136447888E-2</v>
      </c>
      <c r="AN692">
        <f>VLOOKUP(J692,counts!$W$8:$Z$13,4,FALSE)</f>
        <v>51</v>
      </c>
      <c r="AO692">
        <f>VLOOKUP(K692,counts!$W$17:$Z$23,4,FALSE)</f>
        <v>48</v>
      </c>
      <c r="AP692">
        <f>VLOOKUP(L692,counts!$W$27:$Z$33,4,FALSE)</f>
        <v>55</v>
      </c>
      <c r="AQ692">
        <f>VLOOKUP(M692,counts!$W$38:$Z$49,4,FALSE)</f>
        <v>47</v>
      </c>
      <c r="AR692">
        <f>VLOOKUP(N692,counts!$W$53:$Z$54,4,FALSE)</f>
        <v>20</v>
      </c>
      <c r="AS692">
        <f>VLOOKUP(O692,counts!$W$58:$Z$62,4,FALSE)</f>
        <v>60</v>
      </c>
      <c r="AT692">
        <f>VLOOKUP(P692,counts!$W$66:$Z$69,4,FALSE)</f>
        <v>50</v>
      </c>
      <c r="AU692">
        <f>VLOOKUP(Q692,counts!$W$73:$Z$75,4,FALSE)</f>
        <v>50</v>
      </c>
      <c r="AV692">
        <f>VLOOKUP(R692,counts!$W$79:$Z$81,4,FALSE)</f>
        <v>40</v>
      </c>
      <c r="AW692">
        <f t="shared" si="449"/>
        <v>421</v>
      </c>
      <c r="AX692">
        <f t="shared" si="450"/>
        <v>0</v>
      </c>
      <c r="AY692">
        <f t="shared" si="451"/>
        <v>3</v>
      </c>
      <c r="AZ692" t="str">
        <f t="shared" si="452"/>
        <v>Train</v>
      </c>
      <c r="BA692" t="str">
        <f t="shared" si="453"/>
        <v>41-50</v>
      </c>
      <c r="BB692" t="str">
        <f t="shared" si="454"/>
        <v>Blank</v>
      </c>
      <c r="BC692" t="str">
        <f t="shared" si="455"/>
        <v>11-20</v>
      </c>
      <c r="BD692" t="str">
        <f t="shared" si="456"/>
        <v>Blank</v>
      </c>
      <c r="BE692" t="str">
        <f t="shared" si="457"/>
        <v>male</v>
      </c>
      <c r="BF692">
        <f t="shared" si="458"/>
        <v>2</v>
      </c>
      <c r="BG692">
        <f t="shared" si="459"/>
        <v>0</v>
      </c>
      <c r="BH692" t="str">
        <f t="shared" si="460"/>
        <v>S, blank</v>
      </c>
      <c r="BI692">
        <f t="shared" si="461"/>
        <v>3</v>
      </c>
      <c r="BK692">
        <f t="shared" si="462"/>
        <v>-0.10080920839685074</v>
      </c>
      <c r="BL692">
        <f t="shared" si="469"/>
        <v>-0.2148129459049134</v>
      </c>
      <c r="BM692">
        <f t="shared" si="470"/>
        <v>0</v>
      </c>
      <c r="BN692">
        <f t="shared" si="471"/>
        <v>-0.24005469764357676</v>
      </c>
      <c r="BO692">
        <f t="shared" si="472"/>
        <v>-1.1543150029727813</v>
      </c>
      <c r="BP692">
        <f t="shared" si="473"/>
        <v>0.20600596510609481</v>
      </c>
      <c r="BQ692">
        <f t="shared" si="474"/>
        <v>-0.12308910231949276</v>
      </c>
      <c r="BR692">
        <f t="shared" si="475"/>
        <v>-0.13196937436222192</v>
      </c>
      <c r="BS692">
        <f t="shared" si="476"/>
        <v>-0.33933712916299258</v>
      </c>
      <c r="BT692">
        <f t="shared" si="463"/>
        <v>-0.52064632557427459</v>
      </c>
      <c r="BV692">
        <f t="shared" si="464"/>
        <v>-2.6190278212310094</v>
      </c>
      <c r="BW692">
        <f t="shared" si="465"/>
        <v>7.2873674640291486E-2</v>
      </c>
      <c r="BX692">
        <f t="shared" si="466"/>
        <v>6.7923816533875025E-2</v>
      </c>
      <c r="BY692">
        <f t="shared" si="467"/>
        <v>0.93207618346612497</v>
      </c>
      <c r="BZ692">
        <f t="shared" si="468"/>
        <v>-7.034072572079117E-2</v>
      </c>
    </row>
    <row r="693" spans="1:78" x14ac:dyDescent="0.3">
      <c r="A693" t="s">
        <v>2821</v>
      </c>
      <c r="B693" t="s">
        <v>2838</v>
      </c>
      <c r="C693" t="s">
        <v>2825</v>
      </c>
      <c r="D693" t="s">
        <v>2838</v>
      </c>
      <c r="E693" t="s">
        <v>20</v>
      </c>
      <c r="F693">
        <v>0</v>
      </c>
      <c r="G693">
        <v>0</v>
      </c>
      <c r="H693" t="s">
        <v>2843</v>
      </c>
      <c r="I693">
        <v>3</v>
      </c>
      <c r="J693">
        <v>-3.7643689058441341</v>
      </c>
      <c r="K693">
        <v>-42.171718189759716</v>
      </c>
      <c r="L693">
        <v>-82.840254641099079</v>
      </c>
      <c r="M693">
        <v>-33.757758935166962</v>
      </c>
      <c r="N693">
        <v>-108.67008854708662</v>
      </c>
      <c r="O693">
        <v>-14.754319664473872</v>
      </c>
      <c r="P693">
        <v>-22.013681658285037</v>
      </c>
      <c r="Q693">
        <v>-22.422560732600829</v>
      </c>
      <c r="R693">
        <v>-67.960368165567971</v>
      </c>
      <c r="S693">
        <v>1</v>
      </c>
      <c r="T693">
        <v>3</v>
      </c>
      <c r="U693" t="s">
        <v>2818</v>
      </c>
      <c r="W693">
        <f t="shared" si="434"/>
        <v>-2.7638923151110589E-2</v>
      </c>
      <c r="X693">
        <f t="shared" si="435"/>
        <v>-0.21927540312111751</v>
      </c>
      <c r="Y693">
        <f t="shared" si="436"/>
        <v>0.27424895647063957</v>
      </c>
      <c r="Z693">
        <f t="shared" si="437"/>
        <v>-0.24557244416175711</v>
      </c>
      <c r="AA693">
        <f t="shared" si="438"/>
        <v>-1.1909036060913412</v>
      </c>
      <c r="AB693">
        <f t="shared" si="439"/>
        <v>-6.7444200102322438E-2</v>
      </c>
      <c r="AC693">
        <f t="shared" si="440"/>
        <v>-0.15242674717787899</v>
      </c>
      <c r="AD693">
        <f t="shared" si="441"/>
        <v>-0.14484805481342802</v>
      </c>
      <c r="AE693">
        <f t="shared" si="442"/>
        <v>-0.48361783291079313</v>
      </c>
      <c r="AF693">
        <f t="shared" si="443"/>
        <v>-0.5239687488631376</v>
      </c>
      <c r="AH693">
        <f t="shared" si="444"/>
        <v>-2.7814470039222474</v>
      </c>
      <c r="AI693">
        <f t="shared" si="445"/>
        <v>6.1948802331281839E-2</v>
      </c>
      <c r="AJ693">
        <f t="shared" si="446"/>
        <v>5.8335017841996219E-2</v>
      </c>
      <c r="AK693">
        <f t="shared" si="447"/>
        <v>5.8335017841996219E-2</v>
      </c>
      <c r="AL693">
        <f t="shared" si="448"/>
        <v>-2.84155271685231</v>
      </c>
      <c r="AN693">
        <f>VLOOKUP(J693,counts!$W$8:$Z$13,4,FALSE)</f>
        <v>53</v>
      </c>
      <c r="AO693">
        <f>VLOOKUP(K693,counts!$W$17:$Z$23,4,FALSE)</f>
        <v>48</v>
      </c>
      <c r="AP693">
        <f>VLOOKUP(L693,counts!$W$27:$Z$33,4,FALSE)</f>
        <v>62</v>
      </c>
      <c r="AQ693">
        <f>VLOOKUP(M693,counts!$W$38:$Z$49,4,FALSE)</f>
        <v>47</v>
      </c>
      <c r="AR693">
        <f>VLOOKUP(N693,counts!$W$53:$Z$54,4,FALSE)</f>
        <v>20</v>
      </c>
      <c r="AS693">
        <f>VLOOKUP(O693,counts!$W$58:$Z$62,4,FALSE)</f>
        <v>52</v>
      </c>
      <c r="AT693">
        <f>VLOOKUP(P693,counts!$W$66:$Z$69,4,FALSE)</f>
        <v>50</v>
      </c>
      <c r="AU693">
        <f>VLOOKUP(Q693,counts!$W$73:$Z$75,4,FALSE)</f>
        <v>50</v>
      </c>
      <c r="AV693">
        <f>VLOOKUP(R693,counts!$W$79:$Z$81,4,FALSE)</f>
        <v>40</v>
      </c>
      <c r="AW693">
        <f t="shared" si="449"/>
        <v>422</v>
      </c>
      <c r="AX693">
        <f t="shared" si="450"/>
        <v>1</v>
      </c>
      <c r="AY693">
        <f t="shared" si="451"/>
        <v>3</v>
      </c>
      <c r="AZ693" t="str">
        <f t="shared" si="452"/>
        <v>Train</v>
      </c>
      <c r="BA693" t="str">
        <f t="shared" si="453"/>
        <v>0-17</v>
      </c>
      <c r="BB693" t="str">
        <f t="shared" si="454"/>
        <v>Blank</v>
      </c>
      <c r="BC693" t="str">
        <f t="shared" si="455"/>
        <v>0-10</v>
      </c>
      <c r="BD693" t="str">
        <f t="shared" si="456"/>
        <v>Blank</v>
      </c>
      <c r="BE693" t="str">
        <f t="shared" si="457"/>
        <v>male</v>
      </c>
      <c r="BF693">
        <f t="shared" si="458"/>
        <v>0</v>
      </c>
      <c r="BG693">
        <f t="shared" si="459"/>
        <v>0</v>
      </c>
      <c r="BH693" t="str">
        <f t="shared" si="460"/>
        <v>S, blank</v>
      </c>
      <c r="BI693">
        <f t="shared" si="461"/>
        <v>3</v>
      </c>
      <c r="BK693">
        <f t="shared" si="462"/>
        <v>-2.8350141766673408E-2</v>
      </c>
      <c r="BL693">
        <f t="shared" si="469"/>
        <v>-0.2148129459049134</v>
      </c>
      <c r="BM693">
        <f t="shared" si="470"/>
        <v>0</v>
      </c>
      <c r="BN693">
        <f t="shared" si="471"/>
        <v>-0.24005469764357676</v>
      </c>
      <c r="BO693">
        <f t="shared" si="472"/>
        <v>-1.1543150029727813</v>
      </c>
      <c r="BP693">
        <f t="shared" si="473"/>
        <v>-6.3943938845999151E-2</v>
      </c>
      <c r="BQ693">
        <f t="shared" si="474"/>
        <v>-0.12308910231949276</v>
      </c>
      <c r="BR693">
        <f t="shared" si="475"/>
        <v>-0.13196937436222192</v>
      </c>
      <c r="BS693">
        <f t="shared" si="476"/>
        <v>-0.33933712916299258</v>
      </c>
      <c r="BT693">
        <f t="shared" si="463"/>
        <v>-0.52064632557427459</v>
      </c>
      <c r="BV693">
        <f t="shared" si="464"/>
        <v>-2.8165186585529263</v>
      </c>
      <c r="BW693">
        <f t="shared" si="465"/>
        <v>5.9813812971519865E-2</v>
      </c>
      <c r="BX693">
        <f t="shared" si="466"/>
        <v>5.6438038681353962E-2</v>
      </c>
      <c r="BY693">
        <f t="shared" si="467"/>
        <v>5.6438038681353962E-2</v>
      </c>
      <c r="BZ693">
        <f t="shared" si="468"/>
        <v>-2.8746119031088853</v>
      </c>
    </row>
    <row r="694" spans="1:78" x14ac:dyDescent="0.3">
      <c r="A694" t="s">
        <v>2820</v>
      </c>
      <c r="B694" t="s">
        <v>2838</v>
      </c>
      <c r="C694" t="s">
        <v>2825</v>
      </c>
      <c r="D694" t="s">
        <v>2838</v>
      </c>
      <c r="E694" t="s">
        <v>20</v>
      </c>
      <c r="F694">
        <v>0</v>
      </c>
      <c r="G694">
        <v>0</v>
      </c>
      <c r="H694" t="s">
        <v>44</v>
      </c>
      <c r="I694">
        <v>3</v>
      </c>
      <c r="J694">
        <v>-11.613432440426715</v>
      </c>
      <c r="K694">
        <v>-42.171718189759716</v>
      </c>
      <c r="L694">
        <v>-82.840254641099079</v>
      </c>
      <c r="M694">
        <v>-33.757758935166962</v>
      </c>
      <c r="N694">
        <v>-108.67008854708662</v>
      </c>
      <c r="O694">
        <v>-14.754319664473872</v>
      </c>
      <c r="P694">
        <v>-22.013681658285037</v>
      </c>
      <c r="Q694">
        <v>72.444458573419169</v>
      </c>
      <c r="R694">
        <v>-67.960368165567971</v>
      </c>
      <c r="S694">
        <v>0</v>
      </c>
      <c r="T694">
        <v>3</v>
      </c>
      <c r="U694" t="s">
        <v>2818</v>
      </c>
      <c r="W694">
        <f t="shared" si="434"/>
        <v>-8.5268679762827468E-2</v>
      </c>
      <c r="X694">
        <f t="shared" si="435"/>
        <v>-0.21927540312111751</v>
      </c>
      <c r="Y694">
        <f t="shared" si="436"/>
        <v>0.27424895647063957</v>
      </c>
      <c r="Z694">
        <f t="shared" si="437"/>
        <v>-0.24557244416175711</v>
      </c>
      <c r="AA694">
        <f t="shared" si="438"/>
        <v>-1.1909036060913412</v>
      </c>
      <c r="AB694">
        <f t="shared" si="439"/>
        <v>-6.7444200102322438E-2</v>
      </c>
      <c r="AC694">
        <f t="shared" si="440"/>
        <v>-0.15242674717787899</v>
      </c>
      <c r="AD694">
        <f t="shared" si="441"/>
        <v>0.46798575022321215</v>
      </c>
      <c r="AE694">
        <f t="shared" si="442"/>
        <v>-0.48361783291079313</v>
      </c>
      <c r="AF694">
        <f t="shared" si="443"/>
        <v>-0.5239687488631376</v>
      </c>
      <c r="AH694">
        <f t="shared" si="444"/>
        <v>-2.226242955497324</v>
      </c>
      <c r="AI694">
        <f t="shared" si="445"/>
        <v>0.10793317908693016</v>
      </c>
      <c r="AJ694">
        <f t="shared" si="446"/>
        <v>9.7418491587985517E-2</v>
      </c>
      <c r="AK694">
        <f t="shared" si="447"/>
        <v>0.90258150841201445</v>
      </c>
      <c r="AL694">
        <f t="shared" si="448"/>
        <v>-0.10249627882323462</v>
      </c>
      <c r="AN694">
        <f>VLOOKUP(J694,counts!$W$8:$Z$13,4,FALSE)</f>
        <v>52</v>
      </c>
      <c r="AO694">
        <f>VLOOKUP(K694,counts!$W$17:$Z$23,4,FALSE)</f>
        <v>48</v>
      </c>
      <c r="AP694">
        <f>VLOOKUP(L694,counts!$W$27:$Z$33,4,FALSE)</f>
        <v>62</v>
      </c>
      <c r="AQ694">
        <f>VLOOKUP(M694,counts!$W$38:$Z$49,4,FALSE)</f>
        <v>47</v>
      </c>
      <c r="AR694">
        <f>VLOOKUP(N694,counts!$W$53:$Z$54,4,FALSE)</f>
        <v>20</v>
      </c>
      <c r="AS694">
        <f>VLOOKUP(O694,counts!$W$58:$Z$62,4,FALSE)</f>
        <v>52</v>
      </c>
      <c r="AT694">
        <f>VLOOKUP(P694,counts!$W$66:$Z$69,4,FALSE)</f>
        <v>50</v>
      </c>
      <c r="AU694">
        <f>VLOOKUP(Q694,counts!$W$73:$Z$75,4,FALSE)</f>
        <v>68</v>
      </c>
      <c r="AV694">
        <f>VLOOKUP(R694,counts!$W$79:$Z$81,4,FALSE)</f>
        <v>40</v>
      </c>
      <c r="AW694">
        <f t="shared" si="449"/>
        <v>439</v>
      </c>
      <c r="AX694">
        <f t="shared" si="450"/>
        <v>0</v>
      </c>
      <c r="AY694">
        <f t="shared" si="451"/>
        <v>3</v>
      </c>
      <c r="AZ694" t="str">
        <f t="shared" si="452"/>
        <v>Train</v>
      </c>
      <c r="BA694" t="str">
        <f t="shared" si="453"/>
        <v>18-30</v>
      </c>
      <c r="BB694" t="str">
        <f t="shared" si="454"/>
        <v>Blank</v>
      </c>
      <c r="BC694" t="str">
        <f t="shared" si="455"/>
        <v>0-10</v>
      </c>
      <c r="BD694" t="str">
        <f t="shared" si="456"/>
        <v>Blank</v>
      </c>
      <c r="BE694" t="str">
        <f t="shared" si="457"/>
        <v>male</v>
      </c>
      <c r="BF694">
        <f t="shared" si="458"/>
        <v>0</v>
      </c>
      <c r="BG694">
        <f t="shared" si="459"/>
        <v>0</v>
      </c>
      <c r="BH694" t="str">
        <f t="shared" si="460"/>
        <v>C</v>
      </c>
      <c r="BI694">
        <f t="shared" si="461"/>
        <v>3</v>
      </c>
      <c r="BK694">
        <f t="shared" si="462"/>
        <v>-8.7462856143731463E-2</v>
      </c>
      <c r="BL694">
        <f t="shared" si="469"/>
        <v>-0.2148129459049134</v>
      </c>
      <c r="BM694">
        <f t="shared" si="470"/>
        <v>0</v>
      </c>
      <c r="BN694">
        <f t="shared" si="471"/>
        <v>-0.24005469764357676</v>
      </c>
      <c r="BO694">
        <f t="shared" si="472"/>
        <v>-1.1543150029727813</v>
      </c>
      <c r="BP694">
        <f t="shared" si="473"/>
        <v>-6.3943938845999151E-2</v>
      </c>
      <c r="BQ694">
        <f t="shared" si="474"/>
        <v>-0.12308910231949276</v>
      </c>
      <c r="BR694">
        <f t="shared" si="475"/>
        <v>0.42637636209158797</v>
      </c>
      <c r="BS694">
        <f t="shared" si="476"/>
        <v>-0.33933712916299258</v>
      </c>
      <c r="BT694">
        <f t="shared" si="463"/>
        <v>-0.52064632557427459</v>
      </c>
      <c r="BV694">
        <f t="shared" si="464"/>
        <v>-2.317285636476174</v>
      </c>
      <c r="BW694">
        <f t="shared" si="465"/>
        <v>9.8540698196818488E-2</v>
      </c>
      <c r="BX694">
        <f t="shared" si="466"/>
        <v>8.9701454264340411E-2</v>
      </c>
      <c r="BY694">
        <f t="shared" si="467"/>
        <v>0.9102985457356596</v>
      </c>
      <c r="BZ694">
        <f t="shared" si="468"/>
        <v>-9.3982661038181703E-2</v>
      </c>
    </row>
    <row r="695" spans="1:78" x14ac:dyDescent="0.3">
      <c r="A695" t="s">
        <v>2821</v>
      </c>
      <c r="B695" t="s">
        <v>2838</v>
      </c>
      <c r="C695" t="s">
        <v>2825</v>
      </c>
      <c r="D695" t="s">
        <v>2838</v>
      </c>
      <c r="E695" t="s">
        <v>20</v>
      </c>
      <c r="F695">
        <v>0</v>
      </c>
      <c r="G695">
        <v>0</v>
      </c>
      <c r="H695" t="s">
        <v>2843</v>
      </c>
      <c r="I695">
        <v>3</v>
      </c>
      <c r="J695">
        <v>-3.7643689058441341</v>
      </c>
      <c r="K695">
        <v>-42.171718189759716</v>
      </c>
      <c r="L695">
        <v>-82.840254641099079</v>
      </c>
      <c r="M695">
        <v>-33.757758935166962</v>
      </c>
      <c r="N695">
        <v>-108.67008854708662</v>
      </c>
      <c r="O695">
        <v>-14.754319664473872</v>
      </c>
      <c r="P695">
        <v>-22.013681658285037</v>
      </c>
      <c r="Q695">
        <v>-22.422560732600829</v>
      </c>
      <c r="R695">
        <v>-67.960368165567971</v>
      </c>
      <c r="S695">
        <v>0</v>
      </c>
      <c r="T695">
        <v>3</v>
      </c>
      <c r="U695" t="s">
        <v>2818</v>
      </c>
      <c r="W695">
        <f t="shared" si="434"/>
        <v>-2.7638923151110589E-2</v>
      </c>
      <c r="X695">
        <f t="shared" si="435"/>
        <v>-0.21927540312111751</v>
      </c>
      <c r="Y695">
        <f t="shared" si="436"/>
        <v>0.27424895647063957</v>
      </c>
      <c r="Z695">
        <f t="shared" si="437"/>
        <v>-0.24557244416175711</v>
      </c>
      <c r="AA695">
        <f t="shared" si="438"/>
        <v>-1.1909036060913412</v>
      </c>
      <c r="AB695">
        <f t="shared" si="439"/>
        <v>-6.7444200102322438E-2</v>
      </c>
      <c r="AC695">
        <f t="shared" si="440"/>
        <v>-0.15242674717787899</v>
      </c>
      <c r="AD695">
        <f t="shared" si="441"/>
        <v>-0.14484805481342802</v>
      </c>
      <c r="AE695">
        <f t="shared" si="442"/>
        <v>-0.48361783291079313</v>
      </c>
      <c r="AF695">
        <f t="shared" si="443"/>
        <v>-0.5239687488631376</v>
      </c>
      <c r="AH695">
        <f t="shared" si="444"/>
        <v>-2.7814470039222474</v>
      </c>
      <c r="AI695">
        <f t="shared" si="445"/>
        <v>6.1948802331281839E-2</v>
      </c>
      <c r="AJ695">
        <f t="shared" si="446"/>
        <v>5.8335017841996219E-2</v>
      </c>
      <c r="AK695">
        <f t="shared" si="447"/>
        <v>0.94166498215800376</v>
      </c>
      <c r="AL695">
        <f t="shared" si="448"/>
        <v>-6.0105712930062505E-2</v>
      </c>
      <c r="AN695">
        <f>VLOOKUP(J695,counts!$W$8:$Z$13,4,FALSE)</f>
        <v>53</v>
      </c>
      <c r="AO695">
        <f>VLOOKUP(K695,counts!$W$17:$Z$23,4,FALSE)</f>
        <v>48</v>
      </c>
      <c r="AP695">
        <f>VLOOKUP(L695,counts!$W$27:$Z$33,4,FALSE)</f>
        <v>62</v>
      </c>
      <c r="AQ695">
        <f>VLOOKUP(M695,counts!$W$38:$Z$49,4,FALSE)</f>
        <v>47</v>
      </c>
      <c r="AR695">
        <f>VLOOKUP(N695,counts!$W$53:$Z$54,4,FALSE)</f>
        <v>20</v>
      </c>
      <c r="AS695">
        <f>VLOOKUP(O695,counts!$W$58:$Z$62,4,FALSE)</f>
        <v>52</v>
      </c>
      <c r="AT695">
        <f>VLOOKUP(P695,counts!$W$66:$Z$69,4,FALSE)</f>
        <v>50</v>
      </c>
      <c r="AU695">
        <f>VLOOKUP(Q695,counts!$W$73:$Z$75,4,FALSE)</f>
        <v>50</v>
      </c>
      <c r="AV695">
        <f>VLOOKUP(R695,counts!$W$79:$Z$81,4,FALSE)</f>
        <v>40</v>
      </c>
      <c r="AW695">
        <f t="shared" si="449"/>
        <v>422</v>
      </c>
      <c r="AX695">
        <f t="shared" si="450"/>
        <v>0</v>
      </c>
      <c r="AY695">
        <f t="shared" si="451"/>
        <v>3</v>
      </c>
      <c r="AZ695" t="str">
        <f t="shared" si="452"/>
        <v>Train</v>
      </c>
      <c r="BA695" t="str">
        <f t="shared" si="453"/>
        <v>0-17</v>
      </c>
      <c r="BB695" t="str">
        <f t="shared" si="454"/>
        <v>Blank</v>
      </c>
      <c r="BC695" t="str">
        <f t="shared" si="455"/>
        <v>0-10</v>
      </c>
      <c r="BD695" t="str">
        <f t="shared" si="456"/>
        <v>Blank</v>
      </c>
      <c r="BE695" t="str">
        <f t="shared" si="457"/>
        <v>male</v>
      </c>
      <c r="BF695">
        <f t="shared" si="458"/>
        <v>0</v>
      </c>
      <c r="BG695">
        <f t="shared" si="459"/>
        <v>0</v>
      </c>
      <c r="BH695" t="str">
        <f t="shared" si="460"/>
        <v>S, blank</v>
      </c>
      <c r="BI695">
        <f t="shared" si="461"/>
        <v>3</v>
      </c>
      <c r="BK695">
        <f t="shared" si="462"/>
        <v>-2.8350141766673408E-2</v>
      </c>
      <c r="BL695">
        <f t="shared" si="469"/>
        <v>-0.2148129459049134</v>
      </c>
      <c r="BM695">
        <f t="shared" si="470"/>
        <v>0</v>
      </c>
      <c r="BN695">
        <f t="shared" si="471"/>
        <v>-0.24005469764357676</v>
      </c>
      <c r="BO695">
        <f t="shared" si="472"/>
        <v>-1.1543150029727813</v>
      </c>
      <c r="BP695">
        <f t="shared" si="473"/>
        <v>-6.3943938845999151E-2</v>
      </c>
      <c r="BQ695">
        <f t="shared" si="474"/>
        <v>-0.12308910231949276</v>
      </c>
      <c r="BR695">
        <f t="shared" si="475"/>
        <v>-0.13196937436222192</v>
      </c>
      <c r="BS695">
        <f t="shared" si="476"/>
        <v>-0.33933712916299258</v>
      </c>
      <c r="BT695">
        <f t="shared" si="463"/>
        <v>-0.52064632557427459</v>
      </c>
      <c r="BV695">
        <f t="shared" si="464"/>
        <v>-2.8165186585529263</v>
      </c>
      <c r="BW695">
        <f t="shared" si="465"/>
        <v>5.9813812971519865E-2</v>
      </c>
      <c r="BX695">
        <f t="shared" si="466"/>
        <v>5.6438038681353962E-2</v>
      </c>
      <c r="BY695">
        <f t="shared" si="467"/>
        <v>0.943561961318646</v>
      </c>
      <c r="BZ695">
        <f t="shared" si="468"/>
        <v>-5.8093244555959045E-2</v>
      </c>
    </row>
    <row r="696" spans="1:78" x14ac:dyDescent="0.3">
      <c r="A696" t="s">
        <v>2820</v>
      </c>
      <c r="B696" t="s">
        <v>2838</v>
      </c>
      <c r="C696" t="s">
        <v>2825</v>
      </c>
      <c r="D696" t="s">
        <v>2838</v>
      </c>
      <c r="E696" t="s">
        <v>20</v>
      </c>
      <c r="F696">
        <v>0</v>
      </c>
      <c r="G696">
        <v>0</v>
      </c>
      <c r="H696" t="s">
        <v>2843</v>
      </c>
      <c r="I696">
        <v>3</v>
      </c>
      <c r="J696">
        <v>-11.613432440426715</v>
      </c>
      <c r="K696">
        <v>-42.171718189759716</v>
      </c>
      <c r="L696">
        <v>-82.840254641099079</v>
      </c>
      <c r="M696">
        <v>-33.757758935166962</v>
      </c>
      <c r="N696">
        <v>-108.67008854708662</v>
      </c>
      <c r="O696">
        <v>-14.754319664473872</v>
      </c>
      <c r="P696">
        <v>-22.013681658285037</v>
      </c>
      <c r="Q696">
        <v>-22.422560732600829</v>
      </c>
      <c r="R696">
        <v>-67.960368165567971</v>
      </c>
      <c r="S696">
        <v>0</v>
      </c>
      <c r="T696">
        <v>3</v>
      </c>
      <c r="U696" t="s">
        <v>2818</v>
      </c>
      <c r="W696">
        <f t="shared" si="434"/>
        <v>-8.5268679762827468E-2</v>
      </c>
      <c r="X696">
        <f t="shared" si="435"/>
        <v>-0.21927540312111751</v>
      </c>
      <c r="Y696">
        <f t="shared" si="436"/>
        <v>0.27424895647063957</v>
      </c>
      <c r="Z696">
        <f t="shared" si="437"/>
        <v>-0.24557244416175711</v>
      </c>
      <c r="AA696">
        <f t="shared" si="438"/>
        <v>-1.1909036060913412</v>
      </c>
      <c r="AB696">
        <f t="shared" si="439"/>
        <v>-6.7444200102322438E-2</v>
      </c>
      <c r="AC696">
        <f t="shared" si="440"/>
        <v>-0.15242674717787899</v>
      </c>
      <c r="AD696">
        <f t="shared" si="441"/>
        <v>-0.14484805481342802</v>
      </c>
      <c r="AE696">
        <f t="shared" si="442"/>
        <v>-0.48361783291079313</v>
      </c>
      <c r="AF696">
        <f t="shared" si="443"/>
        <v>-0.5239687488631376</v>
      </c>
      <c r="AH696">
        <f t="shared" si="444"/>
        <v>-2.8390767605339642</v>
      </c>
      <c r="AI696">
        <f t="shared" si="445"/>
        <v>5.8479631752988308E-2</v>
      </c>
      <c r="AJ696">
        <f t="shared" si="446"/>
        <v>5.5248707673418308E-2</v>
      </c>
      <c r="AK696">
        <f t="shared" si="447"/>
        <v>0.94475129232658173</v>
      </c>
      <c r="AL696">
        <f t="shared" si="448"/>
        <v>-5.6833568850238797E-2</v>
      </c>
      <c r="AN696">
        <f>VLOOKUP(J696,counts!$W$8:$Z$13,4,FALSE)</f>
        <v>52</v>
      </c>
      <c r="AO696">
        <f>VLOOKUP(K696,counts!$W$17:$Z$23,4,FALSE)</f>
        <v>48</v>
      </c>
      <c r="AP696">
        <f>VLOOKUP(L696,counts!$W$27:$Z$33,4,FALSE)</f>
        <v>62</v>
      </c>
      <c r="AQ696">
        <f>VLOOKUP(M696,counts!$W$38:$Z$49,4,FALSE)</f>
        <v>47</v>
      </c>
      <c r="AR696">
        <f>VLOOKUP(N696,counts!$W$53:$Z$54,4,FALSE)</f>
        <v>20</v>
      </c>
      <c r="AS696">
        <f>VLOOKUP(O696,counts!$W$58:$Z$62,4,FALSE)</f>
        <v>52</v>
      </c>
      <c r="AT696">
        <f>VLOOKUP(P696,counts!$W$66:$Z$69,4,FALSE)</f>
        <v>50</v>
      </c>
      <c r="AU696">
        <f>VLOOKUP(Q696,counts!$W$73:$Z$75,4,FALSE)</f>
        <v>50</v>
      </c>
      <c r="AV696">
        <f>VLOOKUP(R696,counts!$W$79:$Z$81,4,FALSE)</f>
        <v>40</v>
      </c>
      <c r="AW696">
        <f t="shared" si="449"/>
        <v>421</v>
      </c>
      <c r="AX696">
        <f t="shared" si="450"/>
        <v>0</v>
      </c>
      <c r="AY696">
        <f t="shared" si="451"/>
        <v>3</v>
      </c>
      <c r="AZ696" t="str">
        <f t="shared" si="452"/>
        <v>Train</v>
      </c>
      <c r="BA696" t="str">
        <f t="shared" si="453"/>
        <v>18-30</v>
      </c>
      <c r="BB696" t="str">
        <f t="shared" si="454"/>
        <v>Blank</v>
      </c>
      <c r="BC696" t="str">
        <f t="shared" si="455"/>
        <v>0-10</v>
      </c>
      <c r="BD696" t="str">
        <f t="shared" si="456"/>
        <v>Blank</v>
      </c>
      <c r="BE696" t="str">
        <f t="shared" si="457"/>
        <v>male</v>
      </c>
      <c r="BF696">
        <f t="shared" si="458"/>
        <v>0</v>
      </c>
      <c r="BG696">
        <f t="shared" si="459"/>
        <v>0</v>
      </c>
      <c r="BH696" t="str">
        <f t="shared" si="460"/>
        <v>S, blank</v>
      </c>
      <c r="BI696">
        <f t="shared" si="461"/>
        <v>3</v>
      </c>
      <c r="BK696">
        <f t="shared" si="462"/>
        <v>-8.7462856143731463E-2</v>
      </c>
      <c r="BL696">
        <f t="shared" si="469"/>
        <v>-0.2148129459049134</v>
      </c>
      <c r="BM696">
        <f t="shared" si="470"/>
        <v>0</v>
      </c>
      <c r="BN696">
        <f t="shared" si="471"/>
        <v>-0.24005469764357676</v>
      </c>
      <c r="BO696">
        <f t="shared" si="472"/>
        <v>-1.1543150029727813</v>
      </c>
      <c r="BP696">
        <f t="shared" si="473"/>
        <v>-6.3943938845999151E-2</v>
      </c>
      <c r="BQ696">
        <f t="shared" si="474"/>
        <v>-0.12308910231949276</v>
      </c>
      <c r="BR696">
        <f t="shared" si="475"/>
        <v>-0.13196937436222192</v>
      </c>
      <c r="BS696">
        <f t="shared" si="476"/>
        <v>-0.33933712916299258</v>
      </c>
      <c r="BT696">
        <f t="shared" si="463"/>
        <v>-0.52064632557427459</v>
      </c>
      <c r="BV696">
        <f t="shared" si="464"/>
        <v>-2.8756313729299841</v>
      </c>
      <c r="BW696">
        <f t="shared" si="465"/>
        <v>5.6380531122747275E-2</v>
      </c>
      <c r="BX696">
        <f t="shared" si="466"/>
        <v>5.3371422003418274E-2</v>
      </c>
      <c r="BY696">
        <f t="shared" si="467"/>
        <v>0.94662857799658173</v>
      </c>
      <c r="BZ696">
        <f t="shared" si="468"/>
        <v>-5.4848471815077751E-2</v>
      </c>
    </row>
    <row r="697" spans="1:78" x14ac:dyDescent="0.3">
      <c r="A697" t="s">
        <v>2810</v>
      </c>
      <c r="B697" t="s">
        <v>2838</v>
      </c>
      <c r="C697" t="s">
        <v>2825</v>
      </c>
      <c r="D697" t="s">
        <v>2838</v>
      </c>
      <c r="E697" t="s">
        <v>20</v>
      </c>
      <c r="F697">
        <v>0</v>
      </c>
      <c r="G697">
        <v>0</v>
      </c>
      <c r="H697" t="s">
        <v>2843</v>
      </c>
      <c r="I697">
        <v>3</v>
      </c>
      <c r="J697">
        <v>32.769878926258563</v>
      </c>
      <c r="K697">
        <v>-42.171718189759716</v>
      </c>
      <c r="L697">
        <v>-82.840254641099079</v>
      </c>
      <c r="M697">
        <v>-33.757758935166962</v>
      </c>
      <c r="N697">
        <v>-108.67008854708662</v>
      </c>
      <c r="O697">
        <v>-14.754319664473872</v>
      </c>
      <c r="P697">
        <v>-22.013681658285037</v>
      </c>
      <c r="Q697">
        <v>-22.422560732600829</v>
      </c>
      <c r="R697">
        <v>-67.960368165567971</v>
      </c>
      <c r="S697">
        <v>0</v>
      </c>
      <c r="T697">
        <v>3</v>
      </c>
      <c r="U697" t="s">
        <v>2818</v>
      </c>
      <c r="W697">
        <f t="shared" si="434"/>
        <v>0.24060451777399761</v>
      </c>
      <c r="X697">
        <f t="shared" si="435"/>
        <v>-0.21927540312111751</v>
      </c>
      <c r="Y697">
        <f t="shared" si="436"/>
        <v>0.27424895647063957</v>
      </c>
      <c r="Z697">
        <f t="shared" si="437"/>
        <v>-0.24557244416175711</v>
      </c>
      <c r="AA697">
        <f t="shared" si="438"/>
        <v>-1.1909036060913412</v>
      </c>
      <c r="AB697">
        <f t="shared" si="439"/>
        <v>-6.7444200102322438E-2</v>
      </c>
      <c r="AC697">
        <f t="shared" si="440"/>
        <v>-0.15242674717787899</v>
      </c>
      <c r="AD697">
        <f t="shared" si="441"/>
        <v>-0.14484805481342802</v>
      </c>
      <c r="AE697">
        <f t="shared" si="442"/>
        <v>-0.48361783291079313</v>
      </c>
      <c r="AF697">
        <f t="shared" si="443"/>
        <v>-0.5239687488631376</v>
      </c>
      <c r="AH697">
        <f t="shared" si="444"/>
        <v>-2.513203562997139</v>
      </c>
      <c r="AI697">
        <f t="shared" si="445"/>
        <v>8.1008307892344186E-2</v>
      </c>
      <c r="AJ697">
        <f t="shared" si="446"/>
        <v>7.4937729248618926E-2</v>
      </c>
      <c r="AK697">
        <f t="shared" si="447"/>
        <v>0.92506227075138103</v>
      </c>
      <c r="AL697">
        <f t="shared" si="448"/>
        <v>-7.7894224004360538E-2</v>
      </c>
      <c r="AN697">
        <f>VLOOKUP(J697,counts!$W$8:$Z$13,4,FALSE)</f>
        <v>61</v>
      </c>
      <c r="AO697">
        <f>VLOOKUP(K697,counts!$W$17:$Z$23,4,FALSE)</f>
        <v>48</v>
      </c>
      <c r="AP697">
        <f>VLOOKUP(L697,counts!$W$27:$Z$33,4,FALSE)</f>
        <v>62</v>
      </c>
      <c r="AQ697">
        <f>VLOOKUP(M697,counts!$W$38:$Z$49,4,FALSE)</f>
        <v>47</v>
      </c>
      <c r="AR697">
        <f>VLOOKUP(N697,counts!$W$53:$Z$54,4,FALSE)</f>
        <v>20</v>
      </c>
      <c r="AS697">
        <f>VLOOKUP(O697,counts!$W$58:$Z$62,4,FALSE)</f>
        <v>52</v>
      </c>
      <c r="AT697">
        <f>VLOOKUP(P697,counts!$W$66:$Z$69,4,FALSE)</f>
        <v>50</v>
      </c>
      <c r="AU697">
        <f>VLOOKUP(Q697,counts!$W$73:$Z$75,4,FALSE)</f>
        <v>50</v>
      </c>
      <c r="AV697">
        <f>VLOOKUP(R697,counts!$W$79:$Z$81,4,FALSE)</f>
        <v>40</v>
      </c>
      <c r="AW697">
        <f t="shared" si="449"/>
        <v>430</v>
      </c>
      <c r="AX697">
        <f t="shared" si="450"/>
        <v>0</v>
      </c>
      <c r="AY697">
        <f t="shared" si="451"/>
        <v>3</v>
      </c>
      <c r="AZ697" t="str">
        <f t="shared" si="452"/>
        <v>Train</v>
      </c>
      <c r="BA697" t="str">
        <f t="shared" si="453"/>
        <v>31-40</v>
      </c>
      <c r="BB697" t="str">
        <f t="shared" si="454"/>
        <v>Blank</v>
      </c>
      <c r="BC697" t="str">
        <f t="shared" si="455"/>
        <v>0-10</v>
      </c>
      <c r="BD697" t="str">
        <f t="shared" si="456"/>
        <v>Blank</v>
      </c>
      <c r="BE697" t="str">
        <f t="shared" si="457"/>
        <v>male</v>
      </c>
      <c r="BF697">
        <f t="shared" si="458"/>
        <v>0</v>
      </c>
      <c r="BG697">
        <f t="shared" si="459"/>
        <v>0</v>
      </c>
      <c r="BH697" t="str">
        <f t="shared" si="460"/>
        <v>S, blank</v>
      </c>
      <c r="BI697">
        <f t="shared" si="461"/>
        <v>3</v>
      </c>
      <c r="BK697">
        <f t="shared" si="462"/>
        <v>0.24679587375027071</v>
      </c>
      <c r="BL697">
        <f t="shared" si="469"/>
        <v>-0.2148129459049134</v>
      </c>
      <c r="BM697">
        <f t="shared" si="470"/>
        <v>0</v>
      </c>
      <c r="BN697">
        <f t="shared" si="471"/>
        <v>-0.24005469764357676</v>
      </c>
      <c r="BO697">
        <f t="shared" si="472"/>
        <v>-1.1543150029727813</v>
      </c>
      <c r="BP697">
        <f t="shared" si="473"/>
        <v>-6.3943938845999151E-2</v>
      </c>
      <c r="BQ697">
        <f t="shared" si="474"/>
        <v>-0.12308910231949276</v>
      </c>
      <c r="BR697">
        <f t="shared" si="475"/>
        <v>-0.13196937436222192</v>
      </c>
      <c r="BS697">
        <f t="shared" si="476"/>
        <v>-0.33933712916299258</v>
      </c>
      <c r="BT697">
        <f t="shared" si="463"/>
        <v>-0.52064632557427459</v>
      </c>
      <c r="BV697">
        <f t="shared" si="464"/>
        <v>-2.5413726430359818</v>
      </c>
      <c r="BW697">
        <f t="shared" si="465"/>
        <v>7.875821864026647E-2</v>
      </c>
      <c r="BX697">
        <f t="shared" si="466"/>
        <v>7.3008221193010425E-2</v>
      </c>
      <c r="BY697">
        <f t="shared" si="467"/>
        <v>0.92699177880698957</v>
      </c>
      <c r="BZ697">
        <f t="shared" si="468"/>
        <v>-7.5810582056482417E-2</v>
      </c>
    </row>
    <row r="698" spans="1:78" x14ac:dyDescent="0.3">
      <c r="A698" t="s">
        <v>2820</v>
      </c>
      <c r="B698" t="s">
        <v>2838</v>
      </c>
      <c r="C698" t="s">
        <v>2825</v>
      </c>
      <c r="D698" t="s">
        <v>2838</v>
      </c>
      <c r="E698" t="s">
        <v>20</v>
      </c>
      <c r="F698">
        <v>0</v>
      </c>
      <c r="G698">
        <v>0</v>
      </c>
      <c r="H698" t="s">
        <v>2843</v>
      </c>
      <c r="I698">
        <v>3</v>
      </c>
      <c r="J698">
        <v>-11.613432440426715</v>
      </c>
      <c r="K698">
        <v>-42.171718189759716</v>
      </c>
      <c r="L698">
        <v>-82.840254641099079</v>
      </c>
      <c r="M698">
        <v>-33.757758935166962</v>
      </c>
      <c r="N698">
        <v>-108.67008854708662</v>
      </c>
      <c r="O698">
        <v>-14.754319664473872</v>
      </c>
      <c r="P698">
        <v>-22.013681658285037</v>
      </c>
      <c r="Q698">
        <v>-22.422560732600829</v>
      </c>
      <c r="R698">
        <v>-67.960368165567971</v>
      </c>
      <c r="S698">
        <v>0</v>
      </c>
      <c r="T698">
        <v>3</v>
      </c>
      <c r="U698" t="s">
        <v>2818</v>
      </c>
      <c r="W698">
        <f t="shared" si="434"/>
        <v>-8.5268679762827468E-2</v>
      </c>
      <c r="X698">
        <f t="shared" si="435"/>
        <v>-0.21927540312111751</v>
      </c>
      <c r="Y698">
        <f t="shared" si="436"/>
        <v>0.27424895647063957</v>
      </c>
      <c r="Z698">
        <f t="shared" si="437"/>
        <v>-0.24557244416175711</v>
      </c>
      <c r="AA698">
        <f t="shared" si="438"/>
        <v>-1.1909036060913412</v>
      </c>
      <c r="AB698">
        <f t="shared" si="439"/>
        <v>-6.7444200102322438E-2</v>
      </c>
      <c r="AC698">
        <f t="shared" si="440"/>
        <v>-0.15242674717787899</v>
      </c>
      <c r="AD698">
        <f t="shared" si="441"/>
        <v>-0.14484805481342802</v>
      </c>
      <c r="AE698">
        <f t="shared" si="442"/>
        <v>-0.48361783291079313</v>
      </c>
      <c r="AF698">
        <f t="shared" si="443"/>
        <v>-0.5239687488631376</v>
      </c>
      <c r="AH698">
        <f t="shared" si="444"/>
        <v>-2.8390767605339642</v>
      </c>
      <c r="AI698">
        <f t="shared" si="445"/>
        <v>5.8479631752988308E-2</v>
      </c>
      <c r="AJ698">
        <f t="shared" si="446"/>
        <v>5.5248707673418308E-2</v>
      </c>
      <c r="AK698">
        <f t="shared" si="447"/>
        <v>0.94475129232658173</v>
      </c>
      <c r="AL698">
        <f t="shared" si="448"/>
        <v>-5.6833568850238797E-2</v>
      </c>
      <c r="AN698">
        <f>VLOOKUP(J698,counts!$W$8:$Z$13,4,FALSE)</f>
        <v>52</v>
      </c>
      <c r="AO698">
        <f>VLOOKUP(K698,counts!$W$17:$Z$23,4,FALSE)</f>
        <v>48</v>
      </c>
      <c r="AP698">
        <f>VLOOKUP(L698,counts!$W$27:$Z$33,4,FALSE)</f>
        <v>62</v>
      </c>
      <c r="AQ698">
        <f>VLOOKUP(M698,counts!$W$38:$Z$49,4,FALSE)</f>
        <v>47</v>
      </c>
      <c r="AR698">
        <f>VLOOKUP(N698,counts!$W$53:$Z$54,4,FALSE)</f>
        <v>20</v>
      </c>
      <c r="AS698">
        <f>VLOOKUP(O698,counts!$W$58:$Z$62,4,FALSE)</f>
        <v>52</v>
      </c>
      <c r="AT698">
        <f>VLOOKUP(P698,counts!$W$66:$Z$69,4,FALSE)</f>
        <v>50</v>
      </c>
      <c r="AU698">
        <f>VLOOKUP(Q698,counts!$W$73:$Z$75,4,FALSE)</f>
        <v>50</v>
      </c>
      <c r="AV698">
        <f>VLOOKUP(R698,counts!$W$79:$Z$81,4,FALSE)</f>
        <v>40</v>
      </c>
      <c r="AW698">
        <f t="shared" si="449"/>
        <v>421</v>
      </c>
      <c r="AX698">
        <f t="shared" si="450"/>
        <v>0</v>
      </c>
      <c r="AY698">
        <f t="shared" si="451"/>
        <v>3</v>
      </c>
      <c r="AZ698" t="str">
        <f t="shared" si="452"/>
        <v>Train</v>
      </c>
      <c r="BA698" t="str">
        <f t="shared" si="453"/>
        <v>18-30</v>
      </c>
      <c r="BB698" t="str">
        <f t="shared" si="454"/>
        <v>Blank</v>
      </c>
      <c r="BC698" t="str">
        <f t="shared" si="455"/>
        <v>0-10</v>
      </c>
      <c r="BD698" t="str">
        <f t="shared" si="456"/>
        <v>Blank</v>
      </c>
      <c r="BE698" t="str">
        <f t="shared" si="457"/>
        <v>male</v>
      </c>
      <c r="BF698">
        <f t="shared" si="458"/>
        <v>0</v>
      </c>
      <c r="BG698">
        <f t="shared" si="459"/>
        <v>0</v>
      </c>
      <c r="BH698" t="str">
        <f t="shared" si="460"/>
        <v>S, blank</v>
      </c>
      <c r="BI698">
        <f t="shared" si="461"/>
        <v>3</v>
      </c>
      <c r="BK698">
        <f t="shared" si="462"/>
        <v>-8.7462856143731463E-2</v>
      </c>
      <c r="BL698">
        <f t="shared" si="469"/>
        <v>-0.2148129459049134</v>
      </c>
      <c r="BM698">
        <f t="shared" si="470"/>
        <v>0</v>
      </c>
      <c r="BN698">
        <f t="shared" si="471"/>
        <v>-0.24005469764357676</v>
      </c>
      <c r="BO698">
        <f t="shared" si="472"/>
        <v>-1.1543150029727813</v>
      </c>
      <c r="BP698">
        <f t="shared" si="473"/>
        <v>-6.3943938845999151E-2</v>
      </c>
      <c r="BQ698">
        <f t="shared" si="474"/>
        <v>-0.12308910231949276</v>
      </c>
      <c r="BR698">
        <f t="shared" si="475"/>
        <v>-0.13196937436222192</v>
      </c>
      <c r="BS698">
        <f t="shared" si="476"/>
        <v>-0.33933712916299258</v>
      </c>
      <c r="BT698">
        <f t="shared" si="463"/>
        <v>-0.52064632557427459</v>
      </c>
      <c r="BV698">
        <f t="shared" si="464"/>
        <v>-2.8756313729299841</v>
      </c>
      <c r="BW698">
        <f t="shared" si="465"/>
        <v>5.6380531122747275E-2</v>
      </c>
      <c r="BX698">
        <f t="shared" si="466"/>
        <v>5.3371422003418274E-2</v>
      </c>
      <c r="BY698">
        <f t="shared" si="467"/>
        <v>0.94662857799658173</v>
      </c>
      <c r="BZ698">
        <f t="shared" si="468"/>
        <v>-5.4848471815077751E-2</v>
      </c>
    </row>
    <row r="699" spans="1:78" x14ac:dyDescent="0.3">
      <c r="A699" t="s">
        <v>2821</v>
      </c>
      <c r="B699" t="s">
        <v>2838</v>
      </c>
      <c r="C699" t="s">
        <v>2850</v>
      </c>
      <c r="D699" t="s">
        <v>2838</v>
      </c>
      <c r="E699" t="s">
        <v>15</v>
      </c>
      <c r="F699">
        <v>1</v>
      </c>
      <c r="G699">
        <v>1</v>
      </c>
      <c r="H699" t="s">
        <v>2843</v>
      </c>
      <c r="I699">
        <v>3</v>
      </c>
      <c r="J699">
        <v>-3.7643689058441341</v>
      </c>
      <c r="K699">
        <v>-42.171718189759716</v>
      </c>
      <c r="L699">
        <v>-9.6115457513775127</v>
      </c>
      <c r="M699">
        <v>-33.757758935166962</v>
      </c>
      <c r="N699">
        <v>151.41878811967541</v>
      </c>
      <c r="O699">
        <v>48.695090775187893</v>
      </c>
      <c r="P699">
        <v>79.365382998232107</v>
      </c>
      <c r="Q699">
        <v>-22.422560732600829</v>
      </c>
      <c r="R699">
        <v>-67.960368165567971</v>
      </c>
      <c r="S699">
        <v>1</v>
      </c>
      <c r="T699">
        <v>3</v>
      </c>
      <c r="U699" t="s">
        <v>2818</v>
      </c>
      <c r="W699">
        <f t="shared" si="434"/>
        <v>-2.7638923151110589E-2</v>
      </c>
      <c r="X699">
        <f t="shared" si="435"/>
        <v>-0.21927540312111751</v>
      </c>
      <c r="Y699">
        <f t="shared" si="436"/>
        <v>3.1819752411496448E-2</v>
      </c>
      <c r="Z699">
        <f t="shared" si="437"/>
        <v>-0.24557244416175711</v>
      </c>
      <c r="AA699">
        <f t="shared" si="438"/>
        <v>1.6593819257225275</v>
      </c>
      <c r="AB699">
        <f t="shared" si="439"/>
        <v>0.222592537028351</v>
      </c>
      <c r="AC699">
        <f t="shared" si="440"/>
        <v>0.54954038841540609</v>
      </c>
      <c r="AD699">
        <f t="shared" si="441"/>
        <v>-0.14484805481342802</v>
      </c>
      <c r="AE699">
        <f t="shared" si="442"/>
        <v>-0.48361783291079313</v>
      </c>
      <c r="AF699">
        <f t="shared" si="443"/>
        <v>-0.5239687488631376</v>
      </c>
      <c r="AH699">
        <f t="shared" si="444"/>
        <v>0.81841319655643685</v>
      </c>
      <c r="AI699">
        <f t="shared" si="445"/>
        <v>2.2668998575572896</v>
      </c>
      <c r="AJ699">
        <f t="shared" si="446"/>
        <v>0.69389940200134725</v>
      </c>
      <c r="AK699">
        <f t="shared" si="447"/>
        <v>0.69389940200134725</v>
      </c>
      <c r="AL699">
        <f t="shared" si="448"/>
        <v>-0.36542828287071144</v>
      </c>
      <c r="AN699">
        <f>VLOOKUP(J699,counts!$W$8:$Z$13,4,FALSE)</f>
        <v>53</v>
      </c>
      <c r="AO699">
        <f>VLOOKUP(K699,counts!$W$17:$Z$23,4,FALSE)</f>
        <v>48</v>
      </c>
      <c r="AP699">
        <f>VLOOKUP(L699,counts!$W$27:$Z$33,4,FALSE)</f>
        <v>55</v>
      </c>
      <c r="AQ699">
        <f>VLOOKUP(M699,counts!$W$38:$Z$49,4,FALSE)</f>
        <v>47</v>
      </c>
      <c r="AR699">
        <f>VLOOKUP(N699,counts!$W$53:$Z$54,4,FALSE)</f>
        <v>102</v>
      </c>
      <c r="AS699">
        <f>VLOOKUP(O699,counts!$W$58:$Z$62,4,FALSE)</f>
        <v>61</v>
      </c>
      <c r="AT699">
        <f>VLOOKUP(P699,counts!$W$66:$Z$69,4,FALSE)</f>
        <v>70</v>
      </c>
      <c r="AU699">
        <f>VLOOKUP(Q699,counts!$W$73:$Z$75,4,FALSE)</f>
        <v>50</v>
      </c>
      <c r="AV699">
        <f>VLOOKUP(R699,counts!$W$79:$Z$81,4,FALSE)</f>
        <v>40</v>
      </c>
      <c r="AW699">
        <f t="shared" si="449"/>
        <v>526</v>
      </c>
      <c r="AX699">
        <f t="shared" si="450"/>
        <v>1</v>
      </c>
      <c r="AY699">
        <f t="shared" si="451"/>
        <v>3</v>
      </c>
      <c r="AZ699" t="str">
        <f t="shared" si="452"/>
        <v>Train</v>
      </c>
      <c r="BA699" t="str">
        <f t="shared" si="453"/>
        <v>0-17</v>
      </c>
      <c r="BB699" t="str">
        <f t="shared" si="454"/>
        <v>Blank</v>
      </c>
      <c r="BC699" t="str">
        <f t="shared" si="455"/>
        <v>11-20</v>
      </c>
      <c r="BD699" t="str">
        <f t="shared" si="456"/>
        <v>Blank</v>
      </c>
      <c r="BE699" t="str">
        <f t="shared" si="457"/>
        <v>female</v>
      </c>
      <c r="BF699">
        <f t="shared" si="458"/>
        <v>1</v>
      </c>
      <c r="BG699">
        <f t="shared" si="459"/>
        <v>1</v>
      </c>
      <c r="BH699" t="str">
        <f t="shared" si="460"/>
        <v>S, blank</v>
      </c>
      <c r="BI699">
        <f t="shared" si="461"/>
        <v>3</v>
      </c>
      <c r="BK699">
        <f t="shared" si="462"/>
        <v>-2.8350141766673408E-2</v>
      </c>
      <c r="BL699">
        <f t="shared" si="469"/>
        <v>-0.2148129459049134</v>
      </c>
      <c r="BM699">
        <f t="shared" si="470"/>
        <v>0</v>
      </c>
      <c r="BN699">
        <f t="shared" si="471"/>
        <v>-0.24005469764357676</v>
      </c>
      <c r="BO699">
        <f t="shared" si="472"/>
        <v>1.608400077660413</v>
      </c>
      <c r="BP699">
        <f t="shared" si="473"/>
        <v>0.21104029039891525</v>
      </c>
      <c r="BQ699">
        <f t="shared" si="474"/>
        <v>0.44377010170938269</v>
      </c>
      <c r="BR699">
        <f t="shared" si="475"/>
        <v>-0.13196937436222192</v>
      </c>
      <c r="BS699">
        <f t="shared" si="476"/>
        <v>-0.33933712916299258</v>
      </c>
      <c r="BT699">
        <f t="shared" si="463"/>
        <v>-0.52064632557427459</v>
      </c>
      <c r="BV699">
        <f t="shared" si="464"/>
        <v>0.78803985535405841</v>
      </c>
      <c r="BW699">
        <f t="shared" si="465"/>
        <v>2.1990816806923297</v>
      </c>
      <c r="BX699">
        <f t="shared" si="466"/>
        <v>0.68741029463693315</v>
      </c>
      <c r="BY699">
        <f t="shared" si="467"/>
        <v>0.68741029463693315</v>
      </c>
      <c r="BZ699">
        <f t="shared" si="468"/>
        <v>-0.37482393848283257</v>
      </c>
    </row>
    <row r="700" spans="1:78" x14ac:dyDescent="0.3">
      <c r="A700" t="s">
        <v>2811</v>
      </c>
      <c r="B700" t="s">
        <v>2838</v>
      </c>
      <c r="C700" t="s">
        <v>2824</v>
      </c>
      <c r="D700" t="s">
        <v>2838</v>
      </c>
      <c r="E700" t="s">
        <v>20</v>
      </c>
      <c r="F700">
        <v>0</v>
      </c>
      <c r="G700">
        <v>0</v>
      </c>
      <c r="H700" t="s">
        <v>2843</v>
      </c>
      <c r="I700">
        <v>3</v>
      </c>
      <c r="J700">
        <v>-13.385578549662212</v>
      </c>
      <c r="K700">
        <v>-42.171718189759716</v>
      </c>
      <c r="L700">
        <v>-194.50333405817787</v>
      </c>
      <c r="M700">
        <v>-33.757758935166962</v>
      </c>
      <c r="N700">
        <v>-108.67008854708662</v>
      </c>
      <c r="O700">
        <v>-14.754319664473872</v>
      </c>
      <c r="P700">
        <v>-22.013681658285037</v>
      </c>
      <c r="Q700">
        <v>-22.422560732600829</v>
      </c>
      <c r="R700">
        <v>-67.960368165567971</v>
      </c>
      <c r="S700">
        <v>0</v>
      </c>
      <c r="T700">
        <v>3</v>
      </c>
      <c r="U700" t="s">
        <v>2818</v>
      </c>
      <c r="W700">
        <f t="shared" si="434"/>
        <v>-9.8280212731782335E-2</v>
      </c>
      <c r="X700">
        <f t="shared" si="435"/>
        <v>-0.21927540312111751</v>
      </c>
      <c r="Y700">
        <f t="shared" si="436"/>
        <v>0.6439180640694343</v>
      </c>
      <c r="Z700">
        <f t="shared" si="437"/>
        <v>-0.24557244416175711</v>
      </c>
      <c r="AA700">
        <f t="shared" si="438"/>
        <v>-1.1909036060913412</v>
      </c>
      <c r="AB700">
        <f t="shared" si="439"/>
        <v>-6.7444200102322438E-2</v>
      </c>
      <c r="AC700">
        <f t="shared" si="440"/>
        <v>-0.15242674717787899</v>
      </c>
      <c r="AD700">
        <f t="shared" si="441"/>
        <v>-0.14484805481342802</v>
      </c>
      <c r="AE700">
        <f t="shared" si="442"/>
        <v>-0.48361783291079313</v>
      </c>
      <c r="AF700">
        <f t="shared" si="443"/>
        <v>-0.5239687488631376</v>
      </c>
      <c r="AH700">
        <f t="shared" si="444"/>
        <v>-2.4824191859041242</v>
      </c>
      <c r="AI700">
        <f t="shared" si="445"/>
        <v>8.3540880015745528E-2</v>
      </c>
      <c r="AJ700">
        <f t="shared" si="446"/>
        <v>7.7099887559878261E-2</v>
      </c>
      <c r="AK700">
        <f t="shared" si="447"/>
        <v>0.92290011244012171</v>
      </c>
      <c r="AL700">
        <f t="shared" si="448"/>
        <v>-8.023427087713017E-2</v>
      </c>
      <c r="AN700">
        <f>VLOOKUP(J700,counts!$W$8:$Z$13,4,FALSE)</f>
        <v>51</v>
      </c>
      <c r="AO700">
        <f>VLOOKUP(K700,counts!$W$17:$Z$23,4,FALSE)</f>
        <v>48</v>
      </c>
      <c r="AP700">
        <f>VLOOKUP(L700,counts!$W$27:$Z$33,4,FALSE)</f>
        <v>73</v>
      </c>
      <c r="AQ700">
        <f>VLOOKUP(M700,counts!$W$38:$Z$49,4,FALSE)</f>
        <v>47</v>
      </c>
      <c r="AR700">
        <f>VLOOKUP(N700,counts!$W$53:$Z$54,4,FALSE)</f>
        <v>20</v>
      </c>
      <c r="AS700">
        <f>VLOOKUP(O700,counts!$W$58:$Z$62,4,FALSE)</f>
        <v>52</v>
      </c>
      <c r="AT700">
        <f>VLOOKUP(P700,counts!$W$66:$Z$69,4,FALSE)</f>
        <v>50</v>
      </c>
      <c r="AU700">
        <f>VLOOKUP(Q700,counts!$W$73:$Z$75,4,FALSE)</f>
        <v>50</v>
      </c>
      <c r="AV700">
        <f>VLOOKUP(R700,counts!$W$79:$Z$81,4,FALSE)</f>
        <v>40</v>
      </c>
      <c r="AW700">
        <f t="shared" si="449"/>
        <v>431</v>
      </c>
      <c r="AX700">
        <f t="shared" si="450"/>
        <v>0</v>
      </c>
      <c r="AY700">
        <f t="shared" si="451"/>
        <v>3</v>
      </c>
      <c r="AZ700" t="str">
        <f t="shared" si="452"/>
        <v>Train</v>
      </c>
      <c r="BA700" t="str">
        <f t="shared" si="453"/>
        <v>41-50</v>
      </c>
      <c r="BB700" t="str">
        <f t="shared" si="454"/>
        <v>Blank</v>
      </c>
      <c r="BC700" t="str">
        <f t="shared" si="455"/>
        <v>0</v>
      </c>
      <c r="BD700" t="str">
        <f t="shared" si="456"/>
        <v>Blank</v>
      </c>
      <c r="BE700" t="str">
        <f t="shared" si="457"/>
        <v>male</v>
      </c>
      <c r="BF700">
        <f t="shared" si="458"/>
        <v>0</v>
      </c>
      <c r="BG700">
        <f t="shared" si="459"/>
        <v>0</v>
      </c>
      <c r="BH700" t="str">
        <f t="shared" si="460"/>
        <v>S, blank</v>
      </c>
      <c r="BI700">
        <f t="shared" si="461"/>
        <v>3</v>
      </c>
      <c r="BK700">
        <f t="shared" si="462"/>
        <v>-0.10080920839685074</v>
      </c>
      <c r="BL700">
        <f t="shared" si="469"/>
        <v>-0.2148129459049134</v>
      </c>
      <c r="BM700">
        <f t="shared" si="470"/>
        <v>0</v>
      </c>
      <c r="BN700">
        <f t="shared" si="471"/>
        <v>-0.24005469764357676</v>
      </c>
      <c r="BO700">
        <f t="shared" si="472"/>
        <v>-1.1543150029727813</v>
      </c>
      <c r="BP700">
        <f t="shared" si="473"/>
        <v>-6.3943938845999151E-2</v>
      </c>
      <c r="BQ700">
        <f t="shared" si="474"/>
        <v>-0.12308910231949276</v>
      </c>
      <c r="BR700">
        <f t="shared" si="475"/>
        <v>-0.13196937436222192</v>
      </c>
      <c r="BS700">
        <f t="shared" si="476"/>
        <v>-0.33933712916299258</v>
      </c>
      <c r="BT700">
        <f t="shared" si="463"/>
        <v>-0.52064632557427459</v>
      </c>
      <c r="BV700">
        <f t="shared" si="464"/>
        <v>-2.8889777251831035</v>
      </c>
      <c r="BW700">
        <f t="shared" si="465"/>
        <v>5.5633055823796192E-2</v>
      </c>
      <c r="BX700">
        <f t="shared" si="466"/>
        <v>5.2701130868226927E-2</v>
      </c>
      <c r="BY700">
        <f t="shared" si="467"/>
        <v>0.94729886913177308</v>
      </c>
      <c r="BZ700">
        <f t="shared" si="468"/>
        <v>-5.4140639881817818E-2</v>
      </c>
    </row>
    <row r="701" spans="1:78" x14ac:dyDescent="0.3">
      <c r="A701" t="s">
        <v>2810</v>
      </c>
      <c r="B701" t="s">
        <v>2838</v>
      </c>
      <c r="C701" t="s">
        <v>2825</v>
      </c>
      <c r="D701" t="s">
        <v>2838</v>
      </c>
      <c r="E701" t="s">
        <v>20</v>
      </c>
      <c r="F701">
        <v>0</v>
      </c>
      <c r="G701">
        <v>0</v>
      </c>
      <c r="H701" t="s">
        <v>2843</v>
      </c>
      <c r="I701">
        <v>3</v>
      </c>
      <c r="J701">
        <v>32.769878926258563</v>
      </c>
      <c r="K701">
        <v>-42.171718189759716</v>
      </c>
      <c r="L701">
        <v>-82.840254641099079</v>
      </c>
      <c r="M701">
        <v>-33.757758935166962</v>
      </c>
      <c r="N701">
        <v>-108.67008854708662</v>
      </c>
      <c r="O701">
        <v>-14.754319664473872</v>
      </c>
      <c r="P701">
        <v>-22.013681658285037</v>
      </c>
      <c r="Q701">
        <v>-22.422560732600829</v>
      </c>
      <c r="R701">
        <v>-67.960368165567971</v>
      </c>
      <c r="S701">
        <v>0</v>
      </c>
      <c r="T701">
        <v>3</v>
      </c>
      <c r="U701" t="s">
        <v>2818</v>
      </c>
      <c r="W701">
        <f t="shared" si="434"/>
        <v>0.24060451777399761</v>
      </c>
      <c r="X701">
        <f t="shared" si="435"/>
        <v>-0.21927540312111751</v>
      </c>
      <c r="Y701">
        <f t="shared" si="436"/>
        <v>0.27424895647063957</v>
      </c>
      <c r="Z701">
        <f t="shared" si="437"/>
        <v>-0.24557244416175711</v>
      </c>
      <c r="AA701">
        <f t="shared" si="438"/>
        <v>-1.1909036060913412</v>
      </c>
      <c r="AB701">
        <f t="shared" si="439"/>
        <v>-6.7444200102322438E-2</v>
      </c>
      <c r="AC701">
        <f t="shared" si="440"/>
        <v>-0.15242674717787899</v>
      </c>
      <c r="AD701">
        <f t="shared" si="441"/>
        <v>-0.14484805481342802</v>
      </c>
      <c r="AE701">
        <f t="shared" si="442"/>
        <v>-0.48361783291079313</v>
      </c>
      <c r="AF701">
        <f t="shared" si="443"/>
        <v>-0.5239687488631376</v>
      </c>
      <c r="AH701">
        <f t="shared" si="444"/>
        <v>-2.513203562997139</v>
      </c>
      <c r="AI701">
        <f t="shared" si="445"/>
        <v>8.1008307892344186E-2</v>
      </c>
      <c r="AJ701">
        <f t="shared" si="446"/>
        <v>7.4937729248618926E-2</v>
      </c>
      <c r="AK701">
        <f t="shared" si="447"/>
        <v>0.92506227075138103</v>
      </c>
      <c r="AL701">
        <f t="shared" si="448"/>
        <v>-7.7894224004360538E-2</v>
      </c>
      <c r="AN701">
        <f>VLOOKUP(J701,counts!$W$8:$Z$13,4,FALSE)</f>
        <v>61</v>
      </c>
      <c r="AO701">
        <f>VLOOKUP(K701,counts!$W$17:$Z$23,4,FALSE)</f>
        <v>48</v>
      </c>
      <c r="AP701">
        <f>VLOOKUP(L701,counts!$W$27:$Z$33,4,FALSE)</f>
        <v>62</v>
      </c>
      <c r="AQ701">
        <f>VLOOKUP(M701,counts!$W$38:$Z$49,4,FALSE)</f>
        <v>47</v>
      </c>
      <c r="AR701">
        <f>VLOOKUP(N701,counts!$W$53:$Z$54,4,FALSE)</f>
        <v>20</v>
      </c>
      <c r="AS701">
        <f>VLOOKUP(O701,counts!$W$58:$Z$62,4,FALSE)</f>
        <v>52</v>
      </c>
      <c r="AT701">
        <f>VLOOKUP(P701,counts!$W$66:$Z$69,4,FALSE)</f>
        <v>50</v>
      </c>
      <c r="AU701">
        <f>VLOOKUP(Q701,counts!$W$73:$Z$75,4,FALSE)</f>
        <v>50</v>
      </c>
      <c r="AV701">
        <f>VLOOKUP(R701,counts!$W$79:$Z$81,4,FALSE)</f>
        <v>40</v>
      </c>
      <c r="AW701">
        <f t="shared" si="449"/>
        <v>430</v>
      </c>
      <c r="AX701">
        <f t="shared" si="450"/>
        <v>0</v>
      </c>
      <c r="AY701">
        <f t="shared" si="451"/>
        <v>3</v>
      </c>
      <c r="AZ701" t="str">
        <f t="shared" si="452"/>
        <v>Train</v>
      </c>
      <c r="BA701" t="str">
        <f t="shared" si="453"/>
        <v>31-40</v>
      </c>
      <c r="BB701" t="str">
        <f t="shared" si="454"/>
        <v>Blank</v>
      </c>
      <c r="BC701" t="str">
        <f t="shared" si="455"/>
        <v>0-10</v>
      </c>
      <c r="BD701" t="str">
        <f t="shared" si="456"/>
        <v>Blank</v>
      </c>
      <c r="BE701" t="str">
        <f t="shared" si="457"/>
        <v>male</v>
      </c>
      <c r="BF701">
        <f t="shared" si="458"/>
        <v>0</v>
      </c>
      <c r="BG701">
        <f t="shared" si="459"/>
        <v>0</v>
      </c>
      <c r="BH701" t="str">
        <f t="shared" si="460"/>
        <v>S, blank</v>
      </c>
      <c r="BI701">
        <f t="shared" si="461"/>
        <v>3</v>
      </c>
      <c r="BK701">
        <f t="shared" si="462"/>
        <v>0.24679587375027071</v>
      </c>
      <c r="BL701">
        <f t="shared" si="469"/>
        <v>-0.2148129459049134</v>
      </c>
      <c r="BM701">
        <f t="shared" si="470"/>
        <v>0</v>
      </c>
      <c r="BN701">
        <f t="shared" si="471"/>
        <v>-0.24005469764357676</v>
      </c>
      <c r="BO701">
        <f t="shared" si="472"/>
        <v>-1.1543150029727813</v>
      </c>
      <c r="BP701">
        <f t="shared" si="473"/>
        <v>-6.3943938845999151E-2</v>
      </c>
      <c r="BQ701">
        <f t="shared" si="474"/>
        <v>-0.12308910231949276</v>
      </c>
      <c r="BR701">
        <f t="shared" si="475"/>
        <v>-0.13196937436222192</v>
      </c>
      <c r="BS701">
        <f t="shared" si="476"/>
        <v>-0.33933712916299258</v>
      </c>
      <c r="BT701">
        <f t="shared" si="463"/>
        <v>-0.52064632557427459</v>
      </c>
      <c r="BV701">
        <f t="shared" si="464"/>
        <v>-2.5413726430359818</v>
      </c>
      <c r="BW701">
        <f t="shared" si="465"/>
        <v>7.875821864026647E-2</v>
      </c>
      <c r="BX701">
        <f t="shared" si="466"/>
        <v>7.3008221193010425E-2</v>
      </c>
      <c r="BY701">
        <f t="shared" si="467"/>
        <v>0.92699177880698957</v>
      </c>
      <c r="BZ701">
        <f t="shared" si="468"/>
        <v>-7.5810582056482417E-2</v>
      </c>
    </row>
    <row r="702" spans="1:78" x14ac:dyDescent="0.3">
      <c r="A702" t="s">
        <v>2821</v>
      </c>
      <c r="B702" t="s">
        <v>2838</v>
      </c>
      <c r="C702" t="s">
        <v>2849</v>
      </c>
      <c r="D702" t="s">
        <v>2838</v>
      </c>
      <c r="E702" t="s">
        <v>15</v>
      </c>
      <c r="F702">
        <v>1</v>
      </c>
      <c r="G702">
        <v>2</v>
      </c>
      <c r="H702" t="s">
        <v>2843</v>
      </c>
      <c r="I702">
        <v>3</v>
      </c>
      <c r="J702">
        <v>-3.7643689058441341</v>
      </c>
      <c r="K702">
        <v>-42.171718189759716</v>
      </c>
      <c r="L702">
        <v>40.172297072540438</v>
      </c>
      <c r="M702">
        <v>-33.757758935166962</v>
      </c>
      <c r="N702">
        <v>151.41878811967541</v>
      </c>
      <c r="O702">
        <v>48.695090775187893</v>
      </c>
      <c r="P702">
        <v>75.609641767585757</v>
      </c>
      <c r="Q702">
        <v>-22.422560732600829</v>
      </c>
      <c r="R702">
        <v>-67.960368165567971</v>
      </c>
      <c r="S702">
        <v>0</v>
      </c>
      <c r="T702">
        <v>3</v>
      </c>
      <c r="U702" t="s">
        <v>2818</v>
      </c>
      <c r="W702">
        <f t="shared" si="434"/>
        <v>-2.7638923151110589E-2</v>
      </c>
      <c r="X702">
        <f t="shared" si="435"/>
        <v>-0.21927540312111751</v>
      </c>
      <c r="Y702">
        <f t="shared" si="436"/>
        <v>-0.13299344140000791</v>
      </c>
      <c r="Z702">
        <f t="shared" si="437"/>
        <v>-0.24557244416175711</v>
      </c>
      <c r="AA702">
        <f t="shared" si="438"/>
        <v>1.6593819257225275</v>
      </c>
      <c r="AB702">
        <f t="shared" si="439"/>
        <v>0.222592537028351</v>
      </c>
      <c r="AC702">
        <f t="shared" si="440"/>
        <v>0.5235349510734969</v>
      </c>
      <c r="AD702">
        <f t="shared" si="441"/>
        <v>-0.14484805481342802</v>
      </c>
      <c r="AE702">
        <f t="shared" si="442"/>
        <v>-0.48361783291079313</v>
      </c>
      <c r="AF702">
        <f t="shared" si="443"/>
        <v>-0.5239687488631376</v>
      </c>
      <c r="AH702">
        <f t="shared" si="444"/>
        <v>0.62759456540302361</v>
      </c>
      <c r="AI702">
        <f t="shared" si="445"/>
        <v>1.8730995375004127</v>
      </c>
      <c r="AJ702">
        <f t="shared" si="446"/>
        <v>0.65194383732698769</v>
      </c>
      <c r="AK702">
        <f t="shared" si="447"/>
        <v>0.34805616267301231</v>
      </c>
      <c r="AL702">
        <f t="shared" si="448"/>
        <v>-1.0553914252377274</v>
      </c>
      <c r="AN702">
        <f>VLOOKUP(J702,counts!$W$8:$Z$13,4,FALSE)</f>
        <v>53</v>
      </c>
      <c r="AO702">
        <f>VLOOKUP(K702,counts!$W$17:$Z$23,4,FALSE)</f>
        <v>48</v>
      </c>
      <c r="AP702">
        <f>VLOOKUP(L702,counts!$W$27:$Z$33,4,FALSE)</f>
        <v>50</v>
      </c>
      <c r="AQ702">
        <f>VLOOKUP(M702,counts!$W$38:$Z$49,4,FALSE)</f>
        <v>47</v>
      </c>
      <c r="AR702">
        <f>VLOOKUP(N702,counts!$W$53:$Z$54,4,FALSE)</f>
        <v>102</v>
      </c>
      <c r="AS702">
        <f>VLOOKUP(O702,counts!$W$58:$Z$62,4,FALSE)</f>
        <v>61</v>
      </c>
      <c r="AT702">
        <f>VLOOKUP(P702,counts!$W$66:$Z$69,4,FALSE)</f>
        <v>69</v>
      </c>
      <c r="AU702">
        <f>VLOOKUP(Q702,counts!$W$73:$Z$75,4,FALSE)</f>
        <v>50</v>
      </c>
      <c r="AV702">
        <f>VLOOKUP(R702,counts!$W$79:$Z$81,4,FALSE)</f>
        <v>40</v>
      </c>
      <c r="AW702">
        <f t="shared" si="449"/>
        <v>520</v>
      </c>
      <c r="AX702">
        <f t="shared" si="450"/>
        <v>0</v>
      </c>
      <c r="AY702">
        <f t="shared" si="451"/>
        <v>3</v>
      </c>
      <c r="AZ702" t="str">
        <f t="shared" si="452"/>
        <v>Train</v>
      </c>
      <c r="BA702" t="str">
        <f t="shared" si="453"/>
        <v>0-17</v>
      </c>
      <c r="BB702" t="str">
        <f t="shared" si="454"/>
        <v>Blank</v>
      </c>
      <c r="BC702" t="str">
        <f t="shared" si="455"/>
        <v>21-30</v>
      </c>
      <c r="BD702" t="str">
        <f t="shared" si="456"/>
        <v>Blank</v>
      </c>
      <c r="BE702" t="str">
        <f t="shared" si="457"/>
        <v>female</v>
      </c>
      <c r="BF702">
        <f t="shared" si="458"/>
        <v>1</v>
      </c>
      <c r="BG702">
        <f t="shared" si="459"/>
        <v>2</v>
      </c>
      <c r="BH702" t="str">
        <f t="shared" si="460"/>
        <v>S, blank</v>
      </c>
      <c r="BI702">
        <f t="shared" si="461"/>
        <v>3</v>
      </c>
      <c r="BK702">
        <f t="shared" si="462"/>
        <v>-2.8350141766673408E-2</v>
      </c>
      <c r="BL702">
        <f t="shared" si="469"/>
        <v>-0.2148129459049134</v>
      </c>
      <c r="BM702">
        <f t="shared" si="470"/>
        <v>0</v>
      </c>
      <c r="BN702">
        <f t="shared" si="471"/>
        <v>-0.24005469764357676</v>
      </c>
      <c r="BO702">
        <f t="shared" si="472"/>
        <v>1.608400077660413</v>
      </c>
      <c r="BP702">
        <f t="shared" si="473"/>
        <v>0.21104029039891525</v>
      </c>
      <c r="BQ702">
        <f t="shared" si="474"/>
        <v>0.42276994263555601</v>
      </c>
      <c r="BR702">
        <f t="shared" si="475"/>
        <v>-0.13196937436222192</v>
      </c>
      <c r="BS702">
        <f t="shared" si="476"/>
        <v>-0.33933712916299258</v>
      </c>
      <c r="BT702">
        <f t="shared" si="463"/>
        <v>-0.52064632557427459</v>
      </c>
      <c r="BV702">
        <f t="shared" si="464"/>
        <v>0.76703969628023172</v>
      </c>
      <c r="BW702">
        <f t="shared" si="465"/>
        <v>2.1533821438244445</v>
      </c>
      <c r="BX702">
        <f t="shared" si="466"/>
        <v>0.68288017297288528</v>
      </c>
      <c r="BY702">
        <f t="shared" si="467"/>
        <v>0.31711982702711472</v>
      </c>
      <c r="BZ702">
        <f t="shared" si="468"/>
        <v>-1.148475573289973</v>
      </c>
    </row>
    <row r="703" spans="1:78" x14ac:dyDescent="0.3">
      <c r="A703" t="s">
        <v>2820</v>
      </c>
      <c r="B703" t="s">
        <v>2838</v>
      </c>
      <c r="C703" t="s">
        <v>2825</v>
      </c>
      <c r="D703" t="s">
        <v>2838</v>
      </c>
      <c r="E703" t="s">
        <v>20</v>
      </c>
      <c r="F703">
        <v>0</v>
      </c>
      <c r="G703">
        <v>0</v>
      </c>
      <c r="H703" t="s">
        <v>2843</v>
      </c>
      <c r="I703">
        <v>3</v>
      </c>
      <c r="J703">
        <v>-11.613432440426715</v>
      </c>
      <c r="K703">
        <v>-42.171718189759716</v>
      </c>
      <c r="L703">
        <v>-82.840254641099079</v>
      </c>
      <c r="M703">
        <v>-33.757758935166962</v>
      </c>
      <c r="N703">
        <v>-108.67008854708662</v>
      </c>
      <c r="O703">
        <v>-14.754319664473872</v>
      </c>
      <c r="P703">
        <v>-22.013681658285037</v>
      </c>
      <c r="Q703">
        <v>-22.422560732600829</v>
      </c>
      <c r="R703">
        <v>-67.960368165567971</v>
      </c>
      <c r="S703">
        <v>0</v>
      </c>
      <c r="T703">
        <v>3</v>
      </c>
      <c r="U703" t="s">
        <v>2818</v>
      </c>
      <c r="W703">
        <f t="shared" si="434"/>
        <v>-8.5268679762827468E-2</v>
      </c>
      <c r="X703">
        <f t="shared" si="435"/>
        <v>-0.21927540312111751</v>
      </c>
      <c r="Y703">
        <f t="shared" si="436"/>
        <v>0.27424895647063957</v>
      </c>
      <c r="Z703">
        <f t="shared" si="437"/>
        <v>-0.24557244416175711</v>
      </c>
      <c r="AA703">
        <f t="shared" si="438"/>
        <v>-1.1909036060913412</v>
      </c>
      <c r="AB703">
        <f t="shared" si="439"/>
        <v>-6.7444200102322438E-2</v>
      </c>
      <c r="AC703">
        <f t="shared" si="440"/>
        <v>-0.15242674717787899</v>
      </c>
      <c r="AD703">
        <f t="shared" si="441"/>
        <v>-0.14484805481342802</v>
      </c>
      <c r="AE703">
        <f t="shared" si="442"/>
        <v>-0.48361783291079313</v>
      </c>
      <c r="AF703">
        <f t="shared" si="443"/>
        <v>-0.5239687488631376</v>
      </c>
      <c r="AH703">
        <f t="shared" si="444"/>
        <v>-2.8390767605339642</v>
      </c>
      <c r="AI703">
        <f t="shared" si="445"/>
        <v>5.8479631752988308E-2</v>
      </c>
      <c r="AJ703">
        <f t="shared" si="446"/>
        <v>5.5248707673418308E-2</v>
      </c>
      <c r="AK703">
        <f t="shared" si="447"/>
        <v>0.94475129232658173</v>
      </c>
      <c r="AL703">
        <f t="shared" si="448"/>
        <v>-5.6833568850238797E-2</v>
      </c>
      <c r="AN703">
        <f>VLOOKUP(J703,counts!$W$8:$Z$13,4,FALSE)</f>
        <v>52</v>
      </c>
      <c r="AO703">
        <f>VLOOKUP(K703,counts!$W$17:$Z$23,4,FALSE)</f>
        <v>48</v>
      </c>
      <c r="AP703">
        <f>VLOOKUP(L703,counts!$W$27:$Z$33,4,FALSE)</f>
        <v>62</v>
      </c>
      <c r="AQ703">
        <f>VLOOKUP(M703,counts!$W$38:$Z$49,4,FALSE)</f>
        <v>47</v>
      </c>
      <c r="AR703">
        <f>VLOOKUP(N703,counts!$W$53:$Z$54,4,FALSE)</f>
        <v>20</v>
      </c>
      <c r="AS703">
        <f>VLOOKUP(O703,counts!$W$58:$Z$62,4,FALSE)</f>
        <v>52</v>
      </c>
      <c r="AT703">
        <f>VLOOKUP(P703,counts!$W$66:$Z$69,4,FALSE)</f>
        <v>50</v>
      </c>
      <c r="AU703">
        <f>VLOOKUP(Q703,counts!$W$73:$Z$75,4,FALSE)</f>
        <v>50</v>
      </c>
      <c r="AV703">
        <f>VLOOKUP(R703,counts!$W$79:$Z$81,4,FALSE)</f>
        <v>40</v>
      </c>
      <c r="AW703">
        <f t="shared" si="449"/>
        <v>421</v>
      </c>
      <c r="AX703">
        <f t="shared" si="450"/>
        <v>0</v>
      </c>
      <c r="AY703">
        <f t="shared" si="451"/>
        <v>3</v>
      </c>
      <c r="AZ703" t="str">
        <f t="shared" si="452"/>
        <v>Train</v>
      </c>
      <c r="BA703" t="str">
        <f t="shared" si="453"/>
        <v>18-30</v>
      </c>
      <c r="BB703" t="str">
        <f t="shared" si="454"/>
        <v>Blank</v>
      </c>
      <c r="BC703" t="str">
        <f t="shared" si="455"/>
        <v>0-10</v>
      </c>
      <c r="BD703" t="str">
        <f t="shared" si="456"/>
        <v>Blank</v>
      </c>
      <c r="BE703" t="str">
        <f t="shared" si="457"/>
        <v>male</v>
      </c>
      <c r="BF703">
        <f t="shared" si="458"/>
        <v>0</v>
      </c>
      <c r="BG703">
        <f t="shared" si="459"/>
        <v>0</v>
      </c>
      <c r="BH703" t="str">
        <f t="shared" si="460"/>
        <v>S, blank</v>
      </c>
      <c r="BI703">
        <f t="shared" si="461"/>
        <v>3</v>
      </c>
      <c r="BK703">
        <f t="shared" si="462"/>
        <v>-8.7462856143731463E-2</v>
      </c>
      <c r="BL703">
        <f t="shared" si="469"/>
        <v>-0.2148129459049134</v>
      </c>
      <c r="BM703">
        <f t="shared" si="470"/>
        <v>0</v>
      </c>
      <c r="BN703">
        <f t="shared" si="471"/>
        <v>-0.24005469764357676</v>
      </c>
      <c r="BO703">
        <f t="shared" si="472"/>
        <v>-1.1543150029727813</v>
      </c>
      <c r="BP703">
        <f t="shared" si="473"/>
        <v>-6.3943938845999151E-2</v>
      </c>
      <c r="BQ703">
        <f t="shared" si="474"/>
        <v>-0.12308910231949276</v>
      </c>
      <c r="BR703">
        <f t="shared" si="475"/>
        <v>-0.13196937436222192</v>
      </c>
      <c r="BS703">
        <f t="shared" si="476"/>
        <v>-0.33933712916299258</v>
      </c>
      <c r="BT703">
        <f t="shared" si="463"/>
        <v>-0.52064632557427459</v>
      </c>
      <c r="BV703">
        <f t="shared" si="464"/>
        <v>-2.8756313729299841</v>
      </c>
      <c r="BW703">
        <f t="shared" si="465"/>
        <v>5.6380531122747275E-2</v>
      </c>
      <c r="BX703">
        <f t="shared" si="466"/>
        <v>5.3371422003418274E-2</v>
      </c>
      <c r="BY703">
        <f t="shared" si="467"/>
        <v>0.94662857799658173</v>
      </c>
      <c r="BZ703">
        <f t="shared" si="468"/>
        <v>-5.4848471815077751E-2</v>
      </c>
    </row>
    <row r="704" spans="1:78" x14ac:dyDescent="0.3">
      <c r="A704" t="s">
        <v>2821</v>
      </c>
      <c r="B704" t="s">
        <v>2838</v>
      </c>
      <c r="C704" t="s">
        <v>2825</v>
      </c>
      <c r="D704" t="s">
        <v>2838</v>
      </c>
      <c r="E704" t="s">
        <v>20</v>
      </c>
      <c r="F704">
        <v>0</v>
      </c>
      <c r="G704">
        <v>0</v>
      </c>
      <c r="H704" t="s">
        <v>2843</v>
      </c>
      <c r="I704">
        <v>3</v>
      </c>
      <c r="J704">
        <v>-3.7643689058441341</v>
      </c>
      <c r="K704">
        <v>-42.171718189759716</v>
      </c>
      <c r="L704">
        <v>-82.840254641099079</v>
      </c>
      <c r="M704">
        <v>-33.757758935166962</v>
      </c>
      <c r="N704">
        <v>-108.67008854708662</v>
      </c>
      <c r="O704">
        <v>-14.754319664473872</v>
      </c>
      <c r="P704">
        <v>-22.013681658285037</v>
      </c>
      <c r="Q704">
        <v>-22.422560732600829</v>
      </c>
      <c r="R704">
        <v>-67.960368165567971</v>
      </c>
      <c r="S704">
        <v>0</v>
      </c>
      <c r="T704">
        <v>3</v>
      </c>
      <c r="U704" t="s">
        <v>2818</v>
      </c>
      <c r="W704">
        <f t="shared" si="434"/>
        <v>-2.7638923151110589E-2</v>
      </c>
      <c r="X704">
        <f t="shared" si="435"/>
        <v>-0.21927540312111751</v>
      </c>
      <c r="Y704">
        <f t="shared" si="436"/>
        <v>0.27424895647063957</v>
      </c>
      <c r="Z704">
        <f t="shared" si="437"/>
        <v>-0.24557244416175711</v>
      </c>
      <c r="AA704">
        <f t="shared" si="438"/>
        <v>-1.1909036060913412</v>
      </c>
      <c r="AB704">
        <f t="shared" si="439"/>
        <v>-6.7444200102322438E-2</v>
      </c>
      <c r="AC704">
        <f t="shared" si="440"/>
        <v>-0.15242674717787899</v>
      </c>
      <c r="AD704">
        <f t="shared" si="441"/>
        <v>-0.14484805481342802</v>
      </c>
      <c r="AE704">
        <f t="shared" si="442"/>
        <v>-0.48361783291079313</v>
      </c>
      <c r="AF704">
        <f t="shared" si="443"/>
        <v>-0.5239687488631376</v>
      </c>
      <c r="AH704">
        <f t="shared" si="444"/>
        <v>-2.7814470039222474</v>
      </c>
      <c r="AI704">
        <f t="shared" si="445"/>
        <v>6.1948802331281839E-2</v>
      </c>
      <c r="AJ704">
        <f t="shared" si="446"/>
        <v>5.8335017841996219E-2</v>
      </c>
      <c r="AK704">
        <f t="shared" si="447"/>
        <v>0.94166498215800376</v>
      </c>
      <c r="AL704">
        <f t="shared" si="448"/>
        <v>-6.0105712930062505E-2</v>
      </c>
      <c r="AN704">
        <f>VLOOKUP(J704,counts!$W$8:$Z$13,4,FALSE)</f>
        <v>53</v>
      </c>
      <c r="AO704">
        <f>VLOOKUP(K704,counts!$W$17:$Z$23,4,FALSE)</f>
        <v>48</v>
      </c>
      <c r="AP704">
        <f>VLOOKUP(L704,counts!$W$27:$Z$33,4,FALSE)</f>
        <v>62</v>
      </c>
      <c r="AQ704">
        <f>VLOOKUP(M704,counts!$W$38:$Z$49,4,FALSE)</f>
        <v>47</v>
      </c>
      <c r="AR704">
        <f>VLOOKUP(N704,counts!$W$53:$Z$54,4,FALSE)</f>
        <v>20</v>
      </c>
      <c r="AS704">
        <f>VLOOKUP(O704,counts!$W$58:$Z$62,4,FALSE)</f>
        <v>52</v>
      </c>
      <c r="AT704">
        <f>VLOOKUP(P704,counts!$W$66:$Z$69,4,FALSE)</f>
        <v>50</v>
      </c>
      <c r="AU704">
        <f>VLOOKUP(Q704,counts!$W$73:$Z$75,4,FALSE)</f>
        <v>50</v>
      </c>
      <c r="AV704">
        <f>VLOOKUP(R704,counts!$W$79:$Z$81,4,FALSE)</f>
        <v>40</v>
      </c>
      <c r="AW704">
        <f t="shared" si="449"/>
        <v>422</v>
      </c>
      <c r="AX704">
        <f t="shared" si="450"/>
        <v>0</v>
      </c>
      <c r="AY704">
        <f t="shared" si="451"/>
        <v>3</v>
      </c>
      <c r="AZ704" t="str">
        <f t="shared" si="452"/>
        <v>Train</v>
      </c>
      <c r="BA704" t="str">
        <f t="shared" si="453"/>
        <v>0-17</v>
      </c>
      <c r="BB704" t="str">
        <f t="shared" si="454"/>
        <v>Blank</v>
      </c>
      <c r="BC704" t="str">
        <f t="shared" si="455"/>
        <v>0-10</v>
      </c>
      <c r="BD704" t="str">
        <f t="shared" si="456"/>
        <v>Blank</v>
      </c>
      <c r="BE704" t="str">
        <f t="shared" si="457"/>
        <v>male</v>
      </c>
      <c r="BF704">
        <f t="shared" si="458"/>
        <v>0</v>
      </c>
      <c r="BG704">
        <f t="shared" si="459"/>
        <v>0</v>
      </c>
      <c r="BH704" t="str">
        <f t="shared" si="460"/>
        <v>S, blank</v>
      </c>
      <c r="BI704">
        <f t="shared" si="461"/>
        <v>3</v>
      </c>
      <c r="BK704">
        <f t="shared" si="462"/>
        <v>-2.8350141766673408E-2</v>
      </c>
      <c r="BL704">
        <f t="shared" si="469"/>
        <v>-0.2148129459049134</v>
      </c>
      <c r="BM704">
        <f t="shared" si="470"/>
        <v>0</v>
      </c>
      <c r="BN704">
        <f t="shared" si="471"/>
        <v>-0.24005469764357676</v>
      </c>
      <c r="BO704">
        <f t="shared" si="472"/>
        <v>-1.1543150029727813</v>
      </c>
      <c r="BP704">
        <f t="shared" si="473"/>
        <v>-6.3943938845999151E-2</v>
      </c>
      <c r="BQ704">
        <f t="shared" si="474"/>
        <v>-0.12308910231949276</v>
      </c>
      <c r="BR704">
        <f t="shared" si="475"/>
        <v>-0.13196937436222192</v>
      </c>
      <c r="BS704">
        <f t="shared" si="476"/>
        <v>-0.33933712916299258</v>
      </c>
      <c r="BT704">
        <f t="shared" si="463"/>
        <v>-0.52064632557427459</v>
      </c>
      <c r="BV704">
        <f t="shared" si="464"/>
        <v>-2.8165186585529263</v>
      </c>
      <c r="BW704">
        <f t="shared" si="465"/>
        <v>5.9813812971519865E-2</v>
      </c>
      <c r="BX704">
        <f t="shared" si="466"/>
        <v>5.6438038681353962E-2</v>
      </c>
      <c r="BY704">
        <f t="shared" si="467"/>
        <v>0.943561961318646</v>
      </c>
      <c r="BZ704">
        <f t="shared" si="468"/>
        <v>-5.8093244555959045E-2</v>
      </c>
    </row>
    <row r="705" spans="1:78" x14ac:dyDescent="0.3">
      <c r="A705" t="s">
        <v>2820</v>
      </c>
      <c r="B705" t="s">
        <v>2838</v>
      </c>
      <c r="C705" t="s">
        <v>2825</v>
      </c>
      <c r="D705" t="s">
        <v>2838</v>
      </c>
      <c r="E705" t="s">
        <v>20</v>
      </c>
      <c r="F705">
        <v>0</v>
      </c>
      <c r="G705">
        <v>0</v>
      </c>
      <c r="H705" t="s">
        <v>2843</v>
      </c>
      <c r="I705">
        <v>3</v>
      </c>
      <c r="J705">
        <v>-11.613432440426715</v>
      </c>
      <c r="K705">
        <v>-42.171718189759716</v>
      </c>
      <c r="L705">
        <v>-82.840254641099079</v>
      </c>
      <c r="M705">
        <v>-33.757758935166962</v>
      </c>
      <c r="N705">
        <v>-108.67008854708662</v>
      </c>
      <c r="O705">
        <v>-14.754319664473872</v>
      </c>
      <c r="P705">
        <v>-22.013681658285037</v>
      </c>
      <c r="Q705">
        <v>-22.422560732600829</v>
      </c>
      <c r="R705">
        <v>-67.960368165567971</v>
      </c>
      <c r="S705">
        <v>0</v>
      </c>
      <c r="T705">
        <v>3</v>
      </c>
      <c r="U705" t="s">
        <v>2818</v>
      </c>
      <c r="W705">
        <f t="shared" si="434"/>
        <v>-8.5268679762827468E-2</v>
      </c>
      <c r="X705">
        <f t="shared" si="435"/>
        <v>-0.21927540312111751</v>
      </c>
      <c r="Y705">
        <f t="shared" si="436"/>
        <v>0.27424895647063957</v>
      </c>
      <c r="Z705">
        <f t="shared" si="437"/>
        <v>-0.24557244416175711</v>
      </c>
      <c r="AA705">
        <f t="shared" si="438"/>
        <v>-1.1909036060913412</v>
      </c>
      <c r="AB705">
        <f t="shared" si="439"/>
        <v>-6.7444200102322438E-2</v>
      </c>
      <c r="AC705">
        <f t="shared" si="440"/>
        <v>-0.15242674717787899</v>
      </c>
      <c r="AD705">
        <f t="shared" si="441"/>
        <v>-0.14484805481342802</v>
      </c>
      <c r="AE705">
        <f t="shared" si="442"/>
        <v>-0.48361783291079313</v>
      </c>
      <c r="AF705">
        <f t="shared" si="443"/>
        <v>-0.5239687488631376</v>
      </c>
      <c r="AH705">
        <f t="shared" si="444"/>
        <v>-2.8390767605339642</v>
      </c>
      <c r="AI705">
        <f t="shared" si="445"/>
        <v>5.8479631752988308E-2</v>
      </c>
      <c r="AJ705">
        <f t="shared" si="446"/>
        <v>5.5248707673418308E-2</v>
      </c>
      <c r="AK705">
        <f t="shared" si="447"/>
        <v>0.94475129232658173</v>
      </c>
      <c r="AL705">
        <f t="shared" si="448"/>
        <v>-5.6833568850238797E-2</v>
      </c>
      <c r="AN705">
        <f>VLOOKUP(J705,counts!$W$8:$Z$13,4,FALSE)</f>
        <v>52</v>
      </c>
      <c r="AO705">
        <f>VLOOKUP(K705,counts!$W$17:$Z$23,4,FALSE)</f>
        <v>48</v>
      </c>
      <c r="AP705">
        <f>VLOOKUP(L705,counts!$W$27:$Z$33,4,FALSE)</f>
        <v>62</v>
      </c>
      <c r="AQ705">
        <f>VLOOKUP(M705,counts!$W$38:$Z$49,4,FALSE)</f>
        <v>47</v>
      </c>
      <c r="AR705">
        <f>VLOOKUP(N705,counts!$W$53:$Z$54,4,FALSE)</f>
        <v>20</v>
      </c>
      <c r="AS705">
        <f>VLOOKUP(O705,counts!$W$58:$Z$62,4,FALSE)</f>
        <v>52</v>
      </c>
      <c r="AT705">
        <f>VLOOKUP(P705,counts!$W$66:$Z$69,4,FALSE)</f>
        <v>50</v>
      </c>
      <c r="AU705">
        <f>VLOOKUP(Q705,counts!$W$73:$Z$75,4,FALSE)</f>
        <v>50</v>
      </c>
      <c r="AV705">
        <f>VLOOKUP(R705,counts!$W$79:$Z$81,4,FALSE)</f>
        <v>40</v>
      </c>
      <c r="AW705">
        <f t="shared" si="449"/>
        <v>421</v>
      </c>
      <c r="AX705">
        <f t="shared" si="450"/>
        <v>0</v>
      </c>
      <c r="AY705">
        <f t="shared" si="451"/>
        <v>3</v>
      </c>
      <c r="AZ705" t="str">
        <f t="shared" si="452"/>
        <v>Train</v>
      </c>
      <c r="BA705" t="str">
        <f t="shared" si="453"/>
        <v>18-30</v>
      </c>
      <c r="BB705" t="str">
        <f t="shared" si="454"/>
        <v>Blank</v>
      </c>
      <c r="BC705" t="str">
        <f t="shared" si="455"/>
        <v>0-10</v>
      </c>
      <c r="BD705" t="str">
        <f t="shared" si="456"/>
        <v>Blank</v>
      </c>
      <c r="BE705" t="str">
        <f t="shared" si="457"/>
        <v>male</v>
      </c>
      <c r="BF705">
        <f t="shared" si="458"/>
        <v>0</v>
      </c>
      <c r="BG705">
        <f t="shared" si="459"/>
        <v>0</v>
      </c>
      <c r="BH705" t="str">
        <f t="shared" si="460"/>
        <v>S, blank</v>
      </c>
      <c r="BI705">
        <f t="shared" si="461"/>
        <v>3</v>
      </c>
      <c r="BK705">
        <f t="shared" si="462"/>
        <v>-8.7462856143731463E-2</v>
      </c>
      <c r="BL705">
        <f t="shared" si="469"/>
        <v>-0.2148129459049134</v>
      </c>
      <c r="BM705">
        <f t="shared" si="470"/>
        <v>0</v>
      </c>
      <c r="BN705">
        <f t="shared" si="471"/>
        <v>-0.24005469764357676</v>
      </c>
      <c r="BO705">
        <f t="shared" si="472"/>
        <v>-1.1543150029727813</v>
      </c>
      <c r="BP705">
        <f t="shared" si="473"/>
        <v>-6.3943938845999151E-2</v>
      </c>
      <c r="BQ705">
        <f t="shared" si="474"/>
        <v>-0.12308910231949276</v>
      </c>
      <c r="BR705">
        <f t="shared" si="475"/>
        <v>-0.13196937436222192</v>
      </c>
      <c r="BS705">
        <f t="shared" si="476"/>
        <v>-0.33933712916299258</v>
      </c>
      <c r="BT705">
        <f t="shared" si="463"/>
        <v>-0.52064632557427459</v>
      </c>
      <c r="BV705">
        <f t="shared" si="464"/>
        <v>-2.8756313729299841</v>
      </c>
      <c r="BW705">
        <f t="shared" si="465"/>
        <v>5.6380531122747275E-2</v>
      </c>
      <c r="BX705">
        <f t="shared" si="466"/>
        <v>5.3371422003418274E-2</v>
      </c>
      <c r="BY705">
        <f t="shared" si="467"/>
        <v>0.94662857799658173</v>
      </c>
      <c r="BZ705">
        <f t="shared" si="468"/>
        <v>-5.4848471815077751E-2</v>
      </c>
    </row>
    <row r="706" spans="1:78" x14ac:dyDescent="0.3">
      <c r="A706" t="s">
        <v>2821</v>
      </c>
      <c r="B706" t="s">
        <v>2838</v>
      </c>
      <c r="C706" t="s">
        <v>2825</v>
      </c>
      <c r="D706" t="s">
        <v>2838</v>
      </c>
      <c r="E706" t="s">
        <v>15</v>
      </c>
      <c r="F706">
        <v>0</v>
      </c>
      <c r="G706">
        <v>0</v>
      </c>
      <c r="H706" t="s">
        <v>527</v>
      </c>
      <c r="I706">
        <v>3</v>
      </c>
      <c r="J706">
        <v>-3.7643689058441341</v>
      </c>
      <c r="K706">
        <v>-42.171718189759716</v>
      </c>
      <c r="L706">
        <v>-82.840254641099079</v>
      </c>
      <c r="M706">
        <v>-33.757758935166962</v>
      </c>
      <c r="N706">
        <v>151.41878811967541</v>
      </c>
      <c r="O706">
        <v>-14.754319664473872</v>
      </c>
      <c r="P706">
        <v>-22.013681658285037</v>
      </c>
      <c r="Q706">
        <v>-11.405315820044242</v>
      </c>
      <c r="R706">
        <v>-67.960368165567971</v>
      </c>
      <c r="S706">
        <v>1</v>
      </c>
      <c r="T706">
        <v>3</v>
      </c>
      <c r="U706" t="s">
        <v>2818</v>
      </c>
      <c r="W706">
        <f t="shared" si="434"/>
        <v>-2.7638923151110589E-2</v>
      </c>
      <c r="X706">
        <f t="shared" si="435"/>
        <v>-0.21927540312111751</v>
      </c>
      <c r="Y706">
        <f t="shared" si="436"/>
        <v>0.27424895647063957</v>
      </c>
      <c r="Z706">
        <f t="shared" si="437"/>
        <v>-0.24557244416175711</v>
      </c>
      <c r="AA706">
        <f t="shared" si="438"/>
        <v>1.6593819257225275</v>
      </c>
      <c r="AB706">
        <f t="shared" si="439"/>
        <v>-6.7444200102322438E-2</v>
      </c>
      <c r="AC706">
        <f t="shared" si="440"/>
        <v>-0.15242674717787899</v>
      </c>
      <c r="AD706">
        <f t="shared" si="441"/>
        <v>-7.3677481834814665E-2</v>
      </c>
      <c r="AE706">
        <f t="shared" si="442"/>
        <v>-0.48361783291079313</v>
      </c>
      <c r="AF706">
        <f t="shared" si="443"/>
        <v>-0.5239687488631376</v>
      </c>
      <c r="AH706">
        <f t="shared" si="444"/>
        <v>0.14000910087023499</v>
      </c>
      <c r="AI706">
        <f t="shared" si="445"/>
        <v>1.1502842673974418</v>
      </c>
      <c r="AJ706">
        <f t="shared" si="446"/>
        <v>0.53494520926280498</v>
      </c>
      <c r="AK706">
        <f t="shared" si="447"/>
        <v>0.53494520926280498</v>
      </c>
      <c r="AL706">
        <f t="shared" si="448"/>
        <v>-0.62559094992354602</v>
      </c>
      <c r="AN706">
        <f>VLOOKUP(J706,counts!$W$8:$Z$13,4,FALSE)</f>
        <v>53</v>
      </c>
      <c r="AO706">
        <f>VLOOKUP(K706,counts!$W$17:$Z$23,4,FALSE)</f>
        <v>48</v>
      </c>
      <c r="AP706">
        <f>VLOOKUP(L706,counts!$W$27:$Z$33,4,FALSE)</f>
        <v>62</v>
      </c>
      <c r="AQ706">
        <f>VLOOKUP(M706,counts!$W$38:$Z$49,4,FALSE)</f>
        <v>47</v>
      </c>
      <c r="AR706">
        <f>VLOOKUP(N706,counts!$W$53:$Z$54,4,FALSE)</f>
        <v>102</v>
      </c>
      <c r="AS706">
        <f>VLOOKUP(O706,counts!$W$58:$Z$62,4,FALSE)</f>
        <v>52</v>
      </c>
      <c r="AT706">
        <f>VLOOKUP(P706,counts!$W$66:$Z$69,4,FALSE)</f>
        <v>50</v>
      </c>
      <c r="AU706">
        <f>VLOOKUP(Q706,counts!$W$73:$Z$75,4,FALSE)</f>
        <v>52</v>
      </c>
      <c r="AV706">
        <f>VLOOKUP(R706,counts!$W$79:$Z$81,4,FALSE)</f>
        <v>40</v>
      </c>
      <c r="AW706">
        <f t="shared" si="449"/>
        <v>506</v>
      </c>
      <c r="AX706">
        <f t="shared" si="450"/>
        <v>1</v>
      </c>
      <c r="AY706">
        <f t="shared" si="451"/>
        <v>3</v>
      </c>
      <c r="AZ706" t="str">
        <f t="shared" si="452"/>
        <v>Train</v>
      </c>
      <c r="BA706" t="str">
        <f t="shared" si="453"/>
        <v>0-17</v>
      </c>
      <c r="BB706" t="str">
        <f t="shared" si="454"/>
        <v>Blank</v>
      </c>
      <c r="BC706" t="str">
        <f t="shared" si="455"/>
        <v>0-10</v>
      </c>
      <c r="BD706" t="str">
        <f t="shared" si="456"/>
        <v>Blank</v>
      </c>
      <c r="BE706" t="str">
        <f t="shared" si="457"/>
        <v>female</v>
      </c>
      <c r="BF706">
        <f t="shared" si="458"/>
        <v>0</v>
      </c>
      <c r="BG706">
        <f t="shared" si="459"/>
        <v>0</v>
      </c>
      <c r="BH706" t="str">
        <f t="shared" si="460"/>
        <v>Q</v>
      </c>
      <c r="BI706">
        <f t="shared" si="461"/>
        <v>3</v>
      </c>
      <c r="BK706">
        <f t="shared" si="462"/>
        <v>-2.8350141766673408E-2</v>
      </c>
      <c r="BL706">
        <f t="shared" si="469"/>
        <v>-0.2148129459049134</v>
      </c>
      <c r="BM706">
        <f t="shared" si="470"/>
        <v>0</v>
      </c>
      <c r="BN706">
        <f t="shared" si="471"/>
        <v>-0.24005469764357676</v>
      </c>
      <c r="BO706">
        <f t="shared" si="472"/>
        <v>1.608400077660413</v>
      </c>
      <c r="BP706">
        <f t="shared" si="473"/>
        <v>-6.3943938845999151E-2</v>
      </c>
      <c r="BQ706">
        <f t="shared" si="474"/>
        <v>-0.12308910231949276</v>
      </c>
      <c r="BR706">
        <f t="shared" si="475"/>
        <v>-6.7126694900034548E-2</v>
      </c>
      <c r="BS706">
        <f t="shared" si="476"/>
        <v>-0.33933712916299258</v>
      </c>
      <c r="BT706">
        <f t="shared" si="463"/>
        <v>-0.52064632557427459</v>
      </c>
      <c r="BV706">
        <f t="shared" si="464"/>
        <v>1.1039101542455798E-2</v>
      </c>
      <c r="BW706">
        <f t="shared" si="465"/>
        <v>1.0111002572514145</v>
      </c>
      <c r="BX706">
        <f t="shared" si="466"/>
        <v>0.50275974736003093</v>
      </c>
      <c r="BY706">
        <f t="shared" si="467"/>
        <v>0.50275974736003093</v>
      </c>
      <c r="BZ706">
        <f t="shared" si="468"/>
        <v>-0.68764286243173101</v>
      </c>
    </row>
    <row r="707" spans="1:78" x14ac:dyDescent="0.3">
      <c r="A707" t="s">
        <v>2811</v>
      </c>
      <c r="B707" t="s">
        <v>2838</v>
      </c>
      <c r="C707" t="s">
        <v>2825</v>
      </c>
      <c r="D707" t="s">
        <v>2838</v>
      </c>
      <c r="E707" t="s">
        <v>20</v>
      </c>
      <c r="F707">
        <v>0</v>
      </c>
      <c r="G707">
        <v>0</v>
      </c>
      <c r="H707" t="s">
        <v>2843</v>
      </c>
      <c r="I707">
        <v>3</v>
      </c>
      <c r="J707">
        <v>-13.385578549662212</v>
      </c>
      <c r="K707">
        <v>-42.171718189759716</v>
      </c>
      <c r="L707">
        <v>-82.840254641099079</v>
      </c>
      <c r="M707">
        <v>-33.757758935166962</v>
      </c>
      <c r="N707">
        <v>-108.67008854708662</v>
      </c>
      <c r="O707">
        <v>-14.754319664473872</v>
      </c>
      <c r="P707">
        <v>-22.013681658285037</v>
      </c>
      <c r="Q707">
        <v>-22.422560732600829</v>
      </c>
      <c r="R707">
        <v>-67.960368165567971</v>
      </c>
      <c r="S707">
        <v>0</v>
      </c>
      <c r="T707">
        <v>3</v>
      </c>
      <c r="U707" t="s">
        <v>2818</v>
      </c>
      <c r="W707">
        <f t="shared" si="434"/>
        <v>-9.8280212731782335E-2</v>
      </c>
      <c r="X707">
        <f t="shared" si="435"/>
        <v>-0.21927540312111751</v>
      </c>
      <c r="Y707">
        <f t="shared" si="436"/>
        <v>0.27424895647063957</v>
      </c>
      <c r="Z707">
        <f t="shared" si="437"/>
        <v>-0.24557244416175711</v>
      </c>
      <c r="AA707">
        <f t="shared" si="438"/>
        <v>-1.1909036060913412</v>
      </c>
      <c r="AB707">
        <f t="shared" si="439"/>
        <v>-6.7444200102322438E-2</v>
      </c>
      <c r="AC707">
        <f t="shared" si="440"/>
        <v>-0.15242674717787899</v>
      </c>
      <c r="AD707">
        <f t="shared" si="441"/>
        <v>-0.14484805481342802</v>
      </c>
      <c r="AE707">
        <f t="shared" si="442"/>
        <v>-0.48361783291079313</v>
      </c>
      <c r="AF707">
        <f t="shared" si="443"/>
        <v>-0.5239687488631376</v>
      </c>
      <c r="AH707">
        <f t="shared" si="444"/>
        <v>-2.852088293502919</v>
      </c>
      <c r="AI707">
        <f t="shared" si="445"/>
        <v>5.7723650996289601E-2</v>
      </c>
      <c r="AJ707">
        <f t="shared" si="446"/>
        <v>5.4573471002485975E-2</v>
      </c>
      <c r="AK707">
        <f t="shared" si="447"/>
        <v>0.945426528997514</v>
      </c>
      <c r="AL707">
        <f t="shared" si="448"/>
        <v>-5.6119099881194345E-2</v>
      </c>
      <c r="AN707">
        <f>VLOOKUP(J707,counts!$W$8:$Z$13,4,FALSE)</f>
        <v>51</v>
      </c>
      <c r="AO707">
        <f>VLOOKUP(K707,counts!$W$17:$Z$23,4,FALSE)</f>
        <v>48</v>
      </c>
      <c r="AP707">
        <f>VLOOKUP(L707,counts!$W$27:$Z$33,4,FALSE)</f>
        <v>62</v>
      </c>
      <c r="AQ707">
        <f>VLOOKUP(M707,counts!$W$38:$Z$49,4,FALSE)</f>
        <v>47</v>
      </c>
      <c r="AR707">
        <f>VLOOKUP(N707,counts!$W$53:$Z$54,4,FALSE)</f>
        <v>20</v>
      </c>
      <c r="AS707">
        <f>VLOOKUP(O707,counts!$W$58:$Z$62,4,FALSE)</f>
        <v>52</v>
      </c>
      <c r="AT707">
        <f>VLOOKUP(P707,counts!$W$66:$Z$69,4,FALSE)</f>
        <v>50</v>
      </c>
      <c r="AU707">
        <f>VLOOKUP(Q707,counts!$W$73:$Z$75,4,FALSE)</f>
        <v>50</v>
      </c>
      <c r="AV707">
        <f>VLOOKUP(R707,counts!$W$79:$Z$81,4,FALSE)</f>
        <v>40</v>
      </c>
      <c r="AW707">
        <f t="shared" si="449"/>
        <v>420</v>
      </c>
      <c r="AX707">
        <f t="shared" si="450"/>
        <v>0</v>
      </c>
      <c r="AY707">
        <f t="shared" si="451"/>
        <v>3</v>
      </c>
      <c r="AZ707" t="str">
        <f t="shared" si="452"/>
        <v>Train</v>
      </c>
      <c r="BA707" t="str">
        <f t="shared" si="453"/>
        <v>41-50</v>
      </c>
      <c r="BB707" t="str">
        <f t="shared" si="454"/>
        <v>Blank</v>
      </c>
      <c r="BC707" t="str">
        <f t="shared" si="455"/>
        <v>0-10</v>
      </c>
      <c r="BD707" t="str">
        <f t="shared" si="456"/>
        <v>Blank</v>
      </c>
      <c r="BE707" t="str">
        <f t="shared" si="457"/>
        <v>male</v>
      </c>
      <c r="BF707">
        <f t="shared" si="458"/>
        <v>0</v>
      </c>
      <c r="BG707">
        <f t="shared" si="459"/>
        <v>0</v>
      </c>
      <c r="BH707" t="str">
        <f t="shared" si="460"/>
        <v>S, blank</v>
      </c>
      <c r="BI707">
        <f t="shared" si="461"/>
        <v>3</v>
      </c>
      <c r="BK707">
        <f t="shared" si="462"/>
        <v>-0.10080920839685074</v>
      </c>
      <c r="BL707">
        <f t="shared" si="469"/>
        <v>-0.2148129459049134</v>
      </c>
      <c r="BM707">
        <f t="shared" si="470"/>
        <v>0</v>
      </c>
      <c r="BN707">
        <f t="shared" si="471"/>
        <v>-0.24005469764357676</v>
      </c>
      <c r="BO707">
        <f t="shared" si="472"/>
        <v>-1.1543150029727813</v>
      </c>
      <c r="BP707">
        <f t="shared" si="473"/>
        <v>-6.3943938845999151E-2</v>
      </c>
      <c r="BQ707">
        <f t="shared" si="474"/>
        <v>-0.12308910231949276</v>
      </c>
      <c r="BR707">
        <f t="shared" si="475"/>
        <v>-0.13196937436222192</v>
      </c>
      <c r="BS707">
        <f t="shared" si="476"/>
        <v>-0.33933712916299258</v>
      </c>
      <c r="BT707">
        <f t="shared" si="463"/>
        <v>-0.52064632557427459</v>
      </c>
      <c r="BV707">
        <f t="shared" si="464"/>
        <v>-2.8889777251831035</v>
      </c>
      <c r="BW707">
        <f t="shared" si="465"/>
        <v>5.5633055823796192E-2</v>
      </c>
      <c r="BX707">
        <f t="shared" si="466"/>
        <v>5.2701130868226927E-2</v>
      </c>
      <c r="BY707">
        <f t="shared" si="467"/>
        <v>0.94729886913177308</v>
      </c>
      <c r="BZ707">
        <f t="shared" si="468"/>
        <v>-5.4140639881817818E-2</v>
      </c>
    </row>
    <row r="708" spans="1:78" x14ac:dyDescent="0.3">
      <c r="A708" t="s">
        <v>2821</v>
      </c>
      <c r="B708" t="s">
        <v>2838</v>
      </c>
      <c r="C708" t="s">
        <v>2825</v>
      </c>
      <c r="D708" t="s">
        <v>2838</v>
      </c>
      <c r="E708" t="s">
        <v>20</v>
      </c>
      <c r="F708">
        <v>1</v>
      </c>
      <c r="G708">
        <v>0</v>
      </c>
      <c r="H708" t="s">
        <v>527</v>
      </c>
      <c r="I708">
        <v>3</v>
      </c>
      <c r="J708">
        <v>-3.7643689058441341</v>
      </c>
      <c r="K708">
        <v>-42.171718189759716</v>
      </c>
      <c r="L708">
        <v>-82.840254641099079</v>
      </c>
      <c r="M708">
        <v>-33.757758935166962</v>
      </c>
      <c r="N708">
        <v>-108.67008854708662</v>
      </c>
      <c r="O708">
        <v>48.695090775187893</v>
      </c>
      <c r="P708">
        <v>-22.013681658285037</v>
      </c>
      <c r="Q708">
        <v>-11.405315820044242</v>
      </c>
      <c r="R708">
        <v>-67.960368165567971</v>
      </c>
      <c r="S708">
        <v>0</v>
      </c>
      <c r="T708">
        <v>3</v>
      </c>
      <c r="U708" t="s">
        <v>2818</v>
      </c>
      <c r="W708">
        <f t="shared" si="434"/>
        <v>-2.7638923151110589E-2</v>
      </c>
      <c r="X708">
        <f t="shared" si="435"/>
        <v>-0.21927540312111751</v>
      </c>
      <c r="Y708">
        <f t="shared" si="436"/>
        <v>0.27424895647063957</v>
      </c>
      <c r="Z708">
        <f t="shared" si="437"/>
        <v>-0.24557244416175711</v>
      </c>
      <c r="AA708">
        <f t="shared" si="438"/>
        <v>-1.1909036060913412</v>
      </c>
      <c r="AB708">
        <f t="shared" si="439"/>
        <v>0.222592537028351</v>
      </c>
      <c r="AC708">
        <f t="shared" si="440"/>
        <v>-0.15242674717787899</v>
      </c>
      <c r="AD708">
        <f t="shared" si="441"/>
        <v>-7.3677481834814665E-2</v>
      </c>
      <c r="AE708">
        <f t="shared" si="442"/>
        <v>-0.48361783291079313</v>
      </c>
      <c r="AF708">
        <f t="shared" si="443"/>
        <v>-0.5239687488631376</v>
      </c>
      <c r="AH708">
        <f t="shared" si="444"/>
        <v>-2.4202396938129604</v>
      </c>
      <c r="AI708">
        <f t="shared" si="445"/>
        <v>8.8900306052051153E-2</v>
      </c>
      <c r="AJ708">
        <f t="shared" si="446"/>
        <v>8.1642282179505213E-2</v>
      </c>
      <c r="AK708">
        <f t="shared" si="447"/>
        <v>0.9183577178204948</v>
      </c>
      <c r="AL708">
        <f t="shared" si="448"/>
        <v>-8.5168293435180925E-2</v>
      </c>
      <c r="AN708">
        <f>VLOOKUP(J708,counts!$W$8:$Z$13,4,FALSE)</f>
        <v>53</v>
      </c>
      <c r="AO708">
        <f>VLOOKUP(K708,counts!$W$17:$Z$23,4,FALSE)</f>
        <v>48</v>
      </c>
      <c r="AP708">
        <f>VLOOKUP(L708,counts!$W$27:$Z$33,4,FALSE)</f>
        <v>62</v>
      </c>
      <c r="AQ708">
        <f>VLOOKUP(M708,counts!$W$38:$Z$49,4,FALSE)</f>
        <v>47</v>
      </c>
      <c r="AR708">
        <f>VLOOKUP(N708,counts!$W$53:$Z$54,4,FALSE)</f>
        <v>20</v>
      </c>
      <c r="AS708">
        <f>VLOOKUP(O708,counts!$W$58:$Z$62,4,FALSE)</f>
        <v>61</v>
      </c>
      <c r="AT708">
        <f>VLOOKUP(P708,counts!$W$66:$Z$69,4,FALSE)</f>
        <v>50</v>
      </c>
      <c r="AU708">
        <f>VLOOKUP(Q708,counts!$W$73:$Z$75,4,FALSE)</f>
        <v>52</v>
      </c>
      <c r="AV708">
        <f>VLOOKUP(R708,counts!$W$79:$Z$81,4,FALSE)</f>
        <v>40</v>
      </c>
      <c r="AW708">
        <f t="shared" si="449"/>
        <v>433</v>
      </c>
      <c r="AX708">
        <f t="shared" si="450"/>
        <v>0</v>
      </c>
      <c r="AY708">
        <f t="shared" si="451"/>
        <v>3</v>
      </c>
      <c r="AZ708" t="str">
        <f t="shared" si="452"/>
        <v>Train</v>
      </c>
      <c r="BA708" t="str">
        <f t="shared" si="453"/>
        <v>0-17</v>
      </c>
      <c r="BB708" t="str">
        <f t="shared" si="454"/>
        <v>Blank</v>
      </c>
      <c r="BC708" t="str">
        <f t="shared" si="455"/>
        <v>0-10</v>
      </c>
      <c r="BD708" t="str">
        <f t="shared" si="456"/>
        <v>Blank</v>
      </c>
      <c r="BE708" t="str">
        <f t="shared" si="457"/>
        <v>male</v>
      </c>
      <c r="BF708">
        <f t="shared" si="458"/>
        <v>1</v>
      </c>
      <c r="BG708">
        <f t="shared" si="459"/>
        <v>0</v>
      </c>
      <c r="BH708" t="str">
        <f t="shared" si="460"/>
        <v>Q</v>
      </c>
      <c r="BI708">
        <f t="shared" si="461"/>
        <v>3</v>
      </c>
      <c r="BK708">
        <f t="shared" si="462"/>
        <v>-2.8350141766673408E-2</v>
      </c>
      <c r="BL708">
        <f t="shared" si="469"/>
        <v>-0.2148129459049134</v>
      </c>
      <c r="BM708">
        <f t="shared" si="470"/>
        <v>0</v>
      </c>
      <c r="BN708">
        <f t="shared" si="471"/>
        <v>-0.24005469764357676</v>
      </c>
      <c r="BO708">
        <f t="shared" si="472"/>
        <v>-1.1543150029727813</v>
      </c>
      <c r="BP708">
        <f t="shared" si="473"/>
        <v>0.21104029039891525</v>
      </c>
      <c r="BQ708">
        <f t="shared" si="474"/>
        <v>-0.12308910231949276</v>
      </c>
      <c r="BR708">
        <f t="shared" si="475"/>
        <v>-6.7126694900034548E-2</v>
      </c>
      <c r="BS708">
        <f t="shared" si="476"/>
        <v>-0.33933712916299258</v>
      </c>
      <c r="BT708">
        <f t="shared" si="463"/>
        <v>-0.52064632557427459</v>
      </c>
      <c r="BV708">
        <f t="shared" si="464"/>
        <v>-2.4766917498458243</v>
      </c>
      <c r="BW708">
        <f t="shared" si="465"/>
        <v>8.4020727901607389E-2</v>
      </c>
      <c r="BX708">
        <f t="shared" si="466"/>
        <v>7.7508414497064526E-2</v>
      </c>
      <c r="BY708">
        <f t="shared" si="467"/>
        <v>0.92249158550293542</v>
      </c>
      <c r="BZ708">
        <f t="shared" si="468"/>
        <v>-8.067702451508714E-2</v>
      </c>
    </row>
    <row r="709" spans="1:78" x14ac:dyDescent="0.3">
      <c r="A709" t="s">
        <v>2821</v>
      </c>
      <c r="B709" t="s">
        <v>2838</v>
      </c>
      <c r="C709" t="s">
        <v>2825</v>
      </c>
      <c r="D709" t="s">
        <v>2838</v>
      </c>
      <c r="E709" t="s">
        <v>20</v>
      </c>
      <c r="F709">
        <v>1</v>
      </c>
      <c r="G709">
        <v>0</v>
      </c>
      <c r="H709" t="s">
        <v>527</v>
      </c>
      <c r="I709">
        <v>3</v>
      </c>
      <c r="J709">
        <v>-3.7643689058441341</v>
      </c>
      <c r="K709">
        <v>-42.171718189759716</v>
      </c>
      <c r="L709">
        <v>-82.840254641099079</v>
      </c>
      <c r="M709">
        <v>-33.757758935166962</v>
      </c>
      <c r="N709">
        <v>-108.67008854708662</v>
      </c>
      <c r="O709">
        <v>48.695090775187893</v>
      </c>
      <c r="P709">
        <v>-22.013681658285037</v>
      </c>
      <c r="Q709">
        <v>-11.405315820044242</v>
      </c>
      <c r="R709">
        <v>-67.960368165567971</v>
      </c>
      <c r="S709">
        <v>0</v>
      </c>
      <c r="T709">
        <v>3</v>
      </c>
      <c r="U709" t="s">
        <v>2818</v>
      </c>
      <c r="W709">
        <f t="shared" si="434"/>
        <v>-2.7638923151110589E-2</v>
      </c>
      <c r="X709">
        <f t="shared" si="435"/>
        <v>-0.21927540312111751</v>
      </c>
      <c r="Y709">
        <f t="shared" si="436"/>
        <v>0.27424895647063957</v>
      </c>
      <c r="Z709">
        <f t="shared" si="437"/>
        <v>-0.24557244416175711</v>
      </c>
      <c r="AA709">
        <f t="shared" si="438"/>
        <v>-1.1909036060913412</v>
      </c>
      <c r="AB709">
        <f t="shared" si="439"/>
        <v>0.222592537028351</v>
      </c>
      <c r="AC709">
        <f t="shared" si="440"/>
        <v>-0.15242674717787899</v>
      </c>
      <c r="AD709">
        <f t="shared" si="441"/>
        <v>-7.3677481834814665E-2</v>
      </c>
      <c r="AE709">
        <f t="shared" si="442"/>
        <v>-0.48361783291079313</v>
      </c>
      <c r="AF709">
        <f t="shared" si="443"/>
        <v>-0.5239687488631376</v>
      </c>
      <c r="AH709">
        <f t="shared" si="444"/>
        <v>-2.4202396938129604</v>
      </c>
      <c r="AI709">
        <f t="shared" si="445"/>
        <v>8.8900306052051153E-2</v>
      </c>
      <c r="AJ709">
        <f t="shared" si="446"/>
        <v>8.1642282179505213E-2</v>
      </c>
      <c r="AK709">
        <f t="shared" si="447"/>
        <v>0.9183577178204948</v>
      </c>
      <c r="AL709">
        <f t="shared" si="448"/>
        <v>-8.5168293435180925E-2</v>
      </c>
      <c r="AN709">
        <f>VLOOKUP(J709,counts!$W$8:$Z$13,4,FALSE)</f>
        <v>53</v>
      </c>
      <c r="AO709">
        <f>VLOOKUP(K709,counts!$W$17:$Z$23,4,FALSE)</f>
        <v>48</v>
      </c>
      <c r="AP709">
        <f>VLOOKUP(L709,counts!$W$27:$Z$33,4,FALSE)</f>
        <v>62</v>
      </c>
      <c r="AQ709">
        <f>VLOOKUP(M709,counts!$W$38:$Z$49,4,FALSE)</f>
        <v>47</v>
      </c>
      <c r="AR709">
        <f>VLOOKUP(N709,counts!$W$53:$Z$54,4,FALSE)</f>
        <v>20</v>
      </c>
      <c r="AS709">
        <f>VLOOKUP(O709,counts!$W$58:$Z$62,4,FALSE)</f>
        <v>61</v>
      </c>
      <c r="AT709">
        <f>VLOOKUP(P709,counts!$W$66:$Z$69,4,FALSE)</f>
        <v>50</v>
      </c>
      <c r="AU709">
        <f>VLOOKUP(Q709,counts!$W$73:$Z$75,4,FALSE)</f>
        <v>52</v>
      </c>
      <c r="AV709">
        <f>VLOOKUP(R709,counts!$W$79:$Z$81,4,FALSE)</f>
        <v>40</v>
      </c>
      <c r="AW709">
        <f t="shared" si="449"/>
        <v>433</v>
      </c>
      <c r="AX709">
        <f t="shared" si="450"/>
        <v>0</v>
      </c>
      <c r="AY709">
        <f t="shared" si="451"/>
        <v>3</v>
      </c>
      <c r="AZ709" t="str">
        <f t="shared" si="452"/>
        <v>Train</v>
      </c>
      <c r="BA709" t="str">
        <f t="shared" si="453"/>
        <v>0-17</v>
      </c>
      <c r="BB709" t="str">
        <f t="shared" si="454"/>
        <v>Blank</v>
      </c>
      <c r="BC709" t="str">
        <f t="shared" si="455"/>
        <v>0-10</v>
      </c>
      <c r="BD709" t="str">
        <f t="shared" si="456"/>
        <v>Blank</v>
      </c>
      <c r="BE709" t="str">
        <f t="shared" si="457"/>
        <v>male</v>
      </c>
      <c r="BF709">
        <f t="shared" si="458"/>
        <v>1</v>
      </c>
      <c r="BG709">
        <f t="shared" si="459"/>
        <v>0</v>
      </c>
      <c r="BH709" t="str">
        <f t="shared" si="460"/>
        <v>Q</v>
      </c>
      <c r="BI709">
        <f t="shared" si="461"/>
        <v>3</v>
      </c>
      <c r="BK709">
        <f t="shared" si="462"/>
        <v>-2.8350141766673408E-2</v>
      </c>
      <c r="BL709">
        <f t="shared" si="469"/>
        <v>-0.2148129459049134</v>
      </c>
      <c r="BM709">
        <f t="shared" si="470"/>
        <v>0</v>
      </c>
      <c r="BN709">
        <f t="shared" si="471"/>
        <v>-0.24005469764357676</v>
      </c>
      <c r="BO709">
        <f t="shared" si="472"/>
        <v>-1.1543150029727813</v>
      </c>
      <c r="BP709">
        <f t="shared" si="473"/>
        <v>0.21104029039891525</v>
      </c>
      <c r="BQ709">
        <f t="shared" si="474"/>
        <v>-0.12308910231949276</v>
      </c>
      <c r="BR709">
        <f t="shared" si="475"/>
        <v>-6.7126694900034548E-2</v>
      </c>
      <c r="BS709">
        <f t="shared" si="476"/>
        <v>-0.33933712916299258</v>
      </c>
      <c r="BT709">
        <f t="shared" si="463"/>
        <v>-0.52064632557427459</v>
      </c>
      <c r="BV709">
        <f t="shared" si="464"/>
        <v>-2.4766917498458243</v>
      </c>
      <c r="BW709">
        <f t="shared" si="465"/>
        <v>8.4020727901607389E-2</v>
      </c>
      <c r="BX709">
        <f t="shared" si="466"/>
        <v>7.7508414497064526E-2</v>
      </c>
      <c r="BY709">
        <f t="shared" si="467"/>
        <v>0.92249158550293542</v>
      </c>
      <c r="BZ709">
        <f t="shared" si="468"/>
        <v>-8.067702451508714E-2</v>
      </c>
    </row>
    <row r="710" spans="1:78" x14ac:dyDescent="0.3">
      <c r="A710" t="s">
        <v>2820</v>
      </c>
      <c r="B710" t="s">
        <v>2838</v>
      </c>
      <c r="C710" t="s">
        <v>2849</v>
      </c>
      <c r="D710" t="s">
        <v>2838</v>
      </c>
      <c r="E710" t="s">
        <v>15</v>
      </c>
      <c r="F710">
        <v>1</v>
      </c>
      <c r="G710">
        <v>1</v>
      </c>
      <c r="H710" t="s">
        <v>2843</v>
      </c>
      <c r="I710">
        <v>3</v>
      </c>
      <c r="J710">
        <v>-11.613432440426715</v>
      </c>
      <c r="K710">
        <v>-42.171718189759716</v>
      </c>
      <c r="L710">
        <v>40.172297072540438</v>
      </c>
      <c r="M710">
        <v>-33.757758935166962</v>
      </c>
      <c r="N710">
        <v>151.41878811967541</v>
      </c>
      <c r="O710">
        <v>48.695090775187893</v>
      </c>
      <c r="P710">
        <v>79.365382998232107</v>
      </c>
      <c r="Q710">
        <v>-22.422560732600829</v>
      </c>
      <c r="R710">
        <v>-67.960368165567971</v>
      </c>
      <c r="S710">
        <v>1</v>
      </c>
      <c r="T710">
        <v>3</v>
      </c>
      <c r="U710" t="s">
        <v>2818</v>
      </c>
      <c r="W710">
        <f t="shared" ref="W710:W773" si="477">W$3*J710</f>
        <v>-8.5268679762827468E-2</v>
      </c>
      <c r="X710">
        <f t="shared" ref="X710:X773" si="478">X$3*K710</f>
        <v>-0.21927540312111751</v>
      </c>
      <c r="Y710">
        <f t="shared" ref="Y710:Y773" si="479">Y$3*L710</f>
        <v>-0.13299344140000791</v>
      </c>
      <c r="Z710">
        <f t="shared" ref="Z710:Z773" si="480">Z$3*M710</f>
        <v>-0.24557244416175711</v>
      </c>
      <c r="AA710">
        <f t="shared" ref="AA710:AA773" si="481">AA$3*N710</f>
        <v>1.6593819257225275</v>
      </c>
      <c r="AB710">
        <f t="shared" ref="AB710:AB773" si="482">AB$3*O710</f>
        <v>0.222592537028351</v>
      </c>
      <c r="AC710">
        <f t="shared" ref="AC710:AC773" si="483">AC$3*P710</f>
        <v>0.54954038841540609</v>
      </c>
      <c r="AD710">
        <f t="shared" ref="AD710:AD773" si="484">AD$3*Q710</f>
        <v>-0.14484805481342802</v>
      </c>
      <c r="AE710">
        <f t="shared" ref="AE710:AE773" si="485">AE$3*R710</f>
        <v>-0.48361783291079313</v>
      </c>
      <c r="AF710">
        <f t="shared" ref="AF710:AF773" si="486">AF$3</f>
        <v>-0.5239687488631376</v>
      </c>
      <c r="AH710">
        <f t="shared" ref="AH710:AH773" si="487">SUM(W710:AF710)</f>
        <v>0.59597024613321581</v>
      </c>
      <c r="AI710">
        <f t="shared" ref="AI710:AI773" si="488">EXP(AH710)</f>
        <v>1.8147908848732885</v>
      </c>
      <c r="AJ710">
        <f t="shared" ref="AJ710:AJ773" si="489">AI710/(1+AI710)</f>
        <v>0.64473382183592776</v>
      </c>
      <c r="AK710">
        <f t="shared" ref="AK710:AK773" si="490">IF(S710=1,AJ710,1-AJ710)</f>
        <v>0.64473382183592776</v>
      </c>
      <c r="AL710">
        <f t="shared" ref="AL710:AL773" si="491">LN(AK710)</f>
        <v>-0.43891772668605411</v>
      </c>
      <c r="AN710">
        <f>VLOOKUP(J710,counts!$W$8:$Z$13,4,FALSE)</f>
        <v>52</v>
      </c>
      <c r="AO710">
        <f>VLOOKUP(K710,counts!$W$17:$Z$23,4,FALSE)</f>
        <v>48</v>
      </c>
      <c r="AP710">
        <f>VLOOKUP(L710,counts!$W$27:$Z$33,4,FALSE)</f>
        <v>50</v>
      </c>
      <c r="AQ710">
        <f>VLOOKUP(M710,counts!$W$38:$Z$49,4,FALSE)</f>
        <v>47</v>
      </c>
      <c r="AR710">
        <f>VLOOKUP(N710,counts!$W$53:$Z$54,4,FALSE)</f>
        <v>102</v>
      </c>
      <c r="AS710">
        <f>VLOOKUP(O710,counts!$W$58:$Z$62,4,FALSE)</f>
        <v>61</v>
      </c>
      <c r="AT710">
        <f>VLOOKUP(P710,counts!$W$66:$Z$69,4,FALSE)</f>
        <v>70</v>
      </c>
      <c r="AU710">
        <f>VLOOKUP(Q710,counts!$W$73:$Z$75,4,FALSE)</f>
        <v>50</v>
      </c>
      <c r="AV710">
        <f>VLOOKUP(R710,counts!$W$79:$Z$81,4,FALSE)</f>
        <v>40</v>
      </c>
      <c r="AW710">
        <f t="shared" ref="AW710:AW773" si="492">SUM(AN710:AV710)</f>
        <v>520</v>
      </c>
      <c r="AX710">
        <f t="shared" ref="AX710:AX773" si="493">S710</f>
        <v>1</v>
      </c>
      <c r="AY710">
        <f t="shared" ref="AY710:AY773" si="494">T710</f>
        <v>3</v>
      </c>
      <c r="AZ710" t="str">
        <f t="shared" ref="AZ710:AZ773" si="495">U710</f>
        <v>Train</v>
      </c>
      <c r="BA710" t="str">
        <f t="shared" ref="BA710:BA773" si="496">A710</f>
        <v>18-30</v>
      </c>
      <c r="BB710" t="str">
        <f t="shared" ref="BB710:BB773" si="497">B710</f>
        <v>Blank</v>
      </c>
      <c r="BC710" t="str">
        <f t="shared" ref="BC710:BC773" si="498">C710</f>
        <v>21-30</v>
      </c>
      <c r="BD710" t="str">
        <f t="shared" ref="BD710:BD773" si="499">D710</f>
        <v>Blank</v>
      </c>
      <c r="BE710" t="str">
        <f t="shared" ref="BE710:BE773" si="500">E710</f>
        <v>female</v>
      </c>
      <c r="BF710">
        <f t="shared" ref="BF710:BF773" si="501">F710</f>
        <v>1</v>
      </c>
      <c r="BG710">
        <f t="shared" ref="BG710:BG773" si="502">G710</f>
        <v>1</v>
      </c>
      <c r="BH710" t="str">
        <f t="shared" ref="BH710:BH773" si="503">H710</f>
        <v>S, blank</v>
      </c>
      <c r="BI710">
        <f t="shared" ref="BI710:BI773" si="504">I710</f>
        <v>3</v>
      </c>
      <c r="BK710">
        <f t="shared" ref="BK710:BK773" si="505">BK$3*J710</f>
        <v>-8.7462856143731463E-2</v>
      </c>
      <c r="BL710">
        <f t="shared" si="469"/>
        <v>-0.2148129459049134</v>
      </c>
      <c r="BM710">
        <f t="shared" si="470"/>
        <v>0</v>
      </c>
      <c r="BN710">
        <f t="shared" si="471"/>
        <v>-0.24005469764357676</v>
      </c>
      <c r="BO710">
        <f t="shared" si="472"/>
        <v>1.608400077660413</v>
      </c>
      <c r="BP710">
        <f t="shared" si="473"/>
        <v>0.21104029039891525</v>
      </c>
      <c r="BQ710">
        <f t="shared" si="474"/>
        <v>0.44377010170938269</v>
      </c>
      <c r="BR710">
        <f t="shared" si="475"/>
        <v>-0.13196937436222192</v>
      </c>
      <c r="BS710">
        <f t="shared" si="476"/>
        <v>-0.33933712916299258</v>
      </c>
      <c r="BT710">
        <f t="shared" ref="BT710:BT773" si="506">BT$3</f>
        <v>-0.52064632557427459</v>
      </c>
      <c r="BV710">
        <f t="shared" ref="BV710:BV773" si="507">SUM(BK710:BT710)</f>
        <v>0.7289271409770004</v>
      </c>
      <c r="BW710">
        <f t="shared" ref="BW710:BW773" si="508">EXP(BV710)</f>
        <v>2.0728555325301272</v>
      </c>
      <c r="BX710">
        <f t="shared" ref="BX710:BX773" si="509">BW710/(1+BW710)</f>
        <v>0.67456979691569807</v>
      </c>
      <c r="BY710">
        <f t="shared" ref="BY710:BY773" si="510">IF(S710=1,BX710,1-BX710)</f>
        <v>0.67456979691569807</v>
      </c>
      <c r="BZ710">
        <f t="shared" ref="BZ710:BZ773" si="511">LN(BY710)</f>
        <v>-0.39368012919841455</v>
      </c>
    </row>
    <row r="711" spans="1:78" x14ac:dyDescent="0.3">
      <c r="A711" t="s">
        <v>2821</v>
      </c>
      <c r="B711" t="s">
        <v>2838</v>
      </c>
      <c r="C711" t="s">
        <v>2851</v>
      </c>
      <c r="D711" t="s">
        <v>2838</v>
      </c>
      <c r="E711" t="s">
        <v>20</v>
      </c>
      <c r="F711">
        <v>0</v>
      </c>
      <c r="G711">
        <v>0</v>
      </c>
      <c r="H711" t="s">
        <v>2843</v>
      </c>
      <c r="I711">
        <v>3</v>
      </c>
      <c r="J711">
        <v>-3.7643689058441341</v>
      </c>
      <c r="K711">
        <v>-42.171718189759716</v>
      </c>
      <c r="L711">
        <v>70.538774768379497</v>
      </c>
      <c r="M711">
        <v>-33.757758935166962</v>
      </c>
      <c r="N711">
        <v>-108.67008854708662</v>
      </c>
      <c r="O711">
        <v>-14.754319664473872</v>
      </c>
      <c r="P711">
        <v>-22.013681658285037</v>
      </c>
      <c r="Q711">
        <v>-22.422560732600829</v>
      </c>
      <c r="R711">
        <v>-67.960368165567971</v>
      </c>
      <c r="S711">
        <v>0</v>
      </c>
      <c r="T711">
        <v>3</v>
      </c>
      <c r="U711" t="s">
        <v>2818</v>
      </c>
      <c r="W711">
        <f t="shared" si="477"/>
        <v>-2.7638923151110589E-2</v>
      </c>
      <c r="X711">
        <f t="shared" si="478"/>
        <v>-0.21927540312111751</v>
      </c>
      <c r="Y711">
        <f t="shared" si="479"/>
        <v>-0.23352397279266615</v>
      </c>
      <c r="Z711">
        <f t="shared" si="480"/>
        <v>-0.24557244416175711</v>
      </c>
      <c r="AA711">
        <f t="shared" si="481"/>
        <v>-1.1909036060913412</v>
      </c>
      <c r="AB711">
        <f t="shared" si="482"/>
        <v>-6.7444200102322438E-2</v>
      </c>
      <c r="AC711">
        <f t="shared" si="483"/>
        <v>-0.15242674717787899</v>
      </c>
      <c r="AD711">
        <f t="shared" si="484"/>
        <v>-0.14484805481342802</v>
      </c>
      <c r="AE711">
        <f t="shared" si="485"/>
        <v>-0.48361783291079313</v>
      </c>
      <c r="AF711">
        <f t="shared" si="486"/>
        <v>-0.5239687488631376</v>
      </c>
      <c r="AH711">
        <f t="shared" si="487"/>
        <v>-3.2892199331855525</v>
      </c>
      <c r="AI711">
        <f t="shared" si="488"/>
        <v>3.7282921225350596E-2</v>
      </c>
      <c r="AJ711">
        <f t="shared" si="489"/>
        <v>3.5942866177058025E-2</v>
      </c>
      <c r="AK711">
        <f t="shared" si="490"/>
        <v>0.964057133822942</v>
      </c>
      <c r="AL711">
        <f t="shared" si="491"/>
        <v>-3.6604718676652784E-2</v>
      </c>
      <c r="AN711">
        <f>VLOOKUP(J711,counts!$W$8:$Z$13,4,FALSE)</f>
        <v>53</v>
      </c>
      <c r="AO711">
        <f>VLOOKUP(K711,counts!$W$17:$Z$23,4,FALSE)</f>
        <v>48</v>
      </c>
      <c r="AP711">
        <f>VLOOKUP(L711,counts!$W$27:$Z$33,4,FALSE)</f>
        <v>47</v>
      </c>
      <c r="AQ711">
        <f>VLOOKUP(M711,counts!$W$38:$Z$49,4,FALSE)</f>
        <v>47</v>
      </c>
      <c r="AR711">
        <f>VLOOKUP(N711,counts!$W$53:$Z$54,4,FALSE)</f>
        <v>20</v>
      </c>
      <c r="AS711">
        <f>VLOOKUP(O711,counts!$W$58:$Z$62,4,FALSE)</f>
        <v>52</v>
      </c>
      <c r="AT711">
        <f>VLOOKUP(P711,counts!$W$66:$Z$69,4,FALSE)</f>
        <v>50</v>
      </c>
      <c r="AU711">
        <f>VLOOKUP(Q711,counts!$W$73:$Z$75,4,FALSE)</f>
        <v>50</v>
      </c>
      <c r="AV711">
        <f>VLOOKUP(R711,counts!$W$79:$Z$81,4,FALSE)</f>
        <v>40</v>
      </c>
      <c r="AW711">
        <f t="shared" si="492"/>
        <v>407</v>
      </c>
      <c r="AX711">
        <f t="shared" si="493"/>
        <v>0</v>
      </c>
      <c r="AY711">
        <f t="shared" si="494"/>
        <v>3</v>
      </c>
      <c r="AZ711" t="str">
        <f t="shared" si="495"/>
        <v>Train</v>
      </c>
      <c r="BA711" t="str">
        <f t="shared" si="496"/>
        <v>0-17</v>
      </c>
      <c r="BB711" t="str">
        <f t="shared" si="497"/>
        <v>Blank</v>
      </c>
      <c r="BC711" t="str">
        <f t="shared" si="498"/>
        <v>41-100</v>
      </c>
      <c r="BD711" t="str">
        <f t="shared" si="499"/>
        <v>Blank</v>
      </c>
      <c r="BE711" t="str">
        <f t="shared" si="500"/>
        <v>male</v>
      </c>
      <c r="BF711">
        <f t="shared" si="501"/>
        <v>0</v>
      </c>
      <c r="BG711">
        <f t="shared" si="502"/>
        <v>0</v>
      </c>
      <c r="BH711" t="str">
        <f t="shared" si="503"/>
        <v>S, blank</v>
      </c>
      <c r="BI711">
        <f t="shared" si="504"/>
        <v>3</v>
      </c>
      <c r="BK711">
        <f t="shared" si="505"/>
        <v>-2.8350141766673408E-2</v>
      </c>
      <c r="BL711">
        <f t="shared" si="469"/>
        <v>-0.2148129459049134</v>
      </c>
      <c r="BM711">
        <f t="shared" si="470"/>
        <v>0</v>
      </c>
      <c r="BN711">
        <f t="shared" si="471"/>
        <v>-0.24005469764357676</v>
      </c>
      <c r="BO711">
        <f t="shared" si="472"/>
        <v>-1.1543150029727813</v>
      </c>
      <c r="BP711">
        <f t="shared" si="473"/>
        <v>-6.3943938845999151E-2</v>
      </c>
      <c r="BQ711">
        <f t="shared" si="474"/>
        <v>-0.12308910231949276</v>
      </c>
      <c r="BR711">
        <f t="shared" si="475"/>
        <v>-0.13196937436222192</v>
      </c>
      <c r="BS711">
        <f t="shared" si="476"/>
        <v>-0.33933712916299258</v>
      </c>
      <c r="BT711">
        <f t="shared" si="506"/>
        <v>-0.52064632557427459</v>
      </c>
      <c r="BV711">
        <f t="shared" si="507"/>
        <v>-2.8165186585529263</v>
      </c>
      <c r="BW711">
        <f t="shared" si="508"/>
        <v>5.9813812971519865E-2</v>
      </c>
      <c r="BX711">
        <f t="shared" si="509"/>
        <v>5.6438038681353962E-2</v>
      </c>
      <c r="BY711">
        <f t="shared" si="510"/>
        <v>0.943561961318646</v>
      </c>
      <c r="BZ711">
        <f t="shared" si="511"/>
        <v>-5.8093244555959045E-2</v>
      </c>
    </row>
    <row r="712" spans="1:78" x14ac:dyDescent="0.3">
      <c r="A712" t="s">
        <v>2820</v>
      </c>
      <c r="B712" t="s">
        <v>2838</v>
      </c>
      <c r="C712" t="s">
        <v>2825</v>
      </c>
      <c r="D712" t="s">
        <v>2838</v>
      </c>
      <c r="E712" t="s">
        <v>20</v>
      </c>
      <c r="F712">
        <v>0</v>
      </c>
      <c r="G712">
        <v>0</v>
      </c>
      <c r="H712" t="s">
        <v>2843</v>
      </c>
      <c r="I712">
        <v>3</v>
      </c>
      <c r="J712">
        <v>-11.613432440426715</v>
      </c>
      <c r="K712">
        <v>-42.171718189759716</v>
      </c>
      <c r="L712">
        <v>-82.840254641099079</v>
      </c>
      <c r="M712">
        <v>-33.757758935166962</v>
      </c>
      <c r="N712">
        <v>-108.67008854708662</v>
      </c>
      <c r="O712">
        <v>-14.754319664473872</v>
      </c>
      <c r="P712">
        <v>-22.013681658285037</v>
      </c>
      <c r="Q712">
        <v>-22.422560732600829</v>
      </c>
      <c r="R712">
        <v>-67.960368165567971</v>
      </c>
      <c r="S712">
        <v>0</v>
      </c>
      <c r="T712">
        <v>3</v>
      </c>
      <c r="U712" t="s">
        <v>2818</v>
      </c>
      <c r="W712">
        <f t="shared" si="477"/>
        <v>-8.5268679762827468E-2</v>
      </c>
      <c r="X712">
        <f t="shared" si="478"/>
        <v>-0.21927540312111751</v>
      </c>
      <c r="Y712">
        <f t="shared" si="479"/>
        <v>0.27424895647063957</v>
      </c>
      <c r="Z712">
        <f t="shared" si="480"/>
        <v>-0.24557244416175711</v>
      </c>
      <c r="AA712">
        <f t="shared" si="481"/>
        <v>-1.1909036060913412</v>
      </c>
      <c r="AB712">
        <f t="shared" si="482"/>
        <v>-6.7444200102322438E-2</v>
      </c>
      <c r="AC712">
        <f t="shared" si="483"/>
        <v>-0.15242674717787899</v>
      </c>
      <c r="AD712">
        <f t="shared" si="484"/>
        <v>-0.14484805481342802</v>
      </c>
      <c r="AE712">
        <f t="shared" si="485"/>
        <v>-0.48361783291079313</v>
      </c>
      <c r="AF712">
        <f t="shared" si="486"/>
        <v>-0.5239687488631376</v>
      </c>
      <c r="AH712">
        <f t="shared" si="487"/>
        <v>-2.8390767605339642</v>
      </c>
      <c r="AI712">
        <f t="shared" si="488"/>
        <v>5.8479631752988308E-2</v>
      </c>
      <c r="AJ712">
        <f t="shared" si="489"/>
        <v>5.5248707673418308E-2</v>
      </c>
      <c r="AK712">
        <f t="shared" si="490"/>
        <v>0.94475129232658173</v>
      </c>
      <c r="AL712">
        <f t="shared" si="491"/>
        <v>-5.6833568850238797E-2</v>
      </c>
      <c r="AN712">
        <f>VLOOKUP(J712,counts!$W$8:$Z$13,4,FALSE)</f>
        <v>52</v>
      </c>
      <c r="AO712">
        <f>VLOOKUP(K712,counts!$W$17:$Z$23,4,FALSE)</f>
        <v>48</v>
      </c>
      <c r="AP712">
        <f>VLOOKUP(L712,counts!$W$27:$Z$33,4,FALSE)</f>
        <v>62</v>
      </c>
      <c r="AQ712">
        <f>VLOOKUP(M712,counts!$W$38:$Z$49,4,FALSE)</f>
        <v>47</v>
      </c>
      <c r="AR712">
        <f>VLOOKUP(N712,counts!$W$53:$Z$54,4,FALSE)</f>
        <v>20</v>
      </c>
      <c r="AS712">
        <f>VLOOKUP(O712,counts!$W$58:$Z$62,4,FALSE)</f>
        <v>52</v>
      </c>
      <c r="AT712">
        <f>VLOOKUP(P712,counts!$W$66:$Z$69,4,FALSE)</f>
        <v>50</v>
      </c>
      <c r="AU712">
        <f>VLOOKUP(Q712,counts!$W$73:$Z$75,4,FALSE)</f>
        <v>50</v>
      </c>
      <c r="AV712">
        <f>VLOOKUP(R712,counts!$W$79:$Z$81,4,FALSE)</f>
        <v>40</v>
      </c>
      <c r="AW712">
        <f t="shared" si="492"/>
        <v>421</v>
      </c>
      <c r="AX712">
        <f t="shared" si="493"/>
        <v>0</v>
      </c>
      <c r="AY712">
        <f t="shared" si="494"/>
        <v>3</v>
      </c>
      <c r="AZ712" t="str">
        <f t="shared" si="495"/>
        <v>Train</v>
      </c>
      <c r="BA712" t="str">
        <f t="shared" si="496"/>
        <v>18-30</v>
      </c>
      <c r="BB712" t="str">
        <f t="shared" si="497"/>
        <v>Blank</v>
      </c>
      <c r="BC712" t="str">
        <f t="shared" si="498"/>
        <v>0-10</v>
      </c>
      <c r="BD712" t="str">
        <f t="shared" si="499"/>
        <v>Blank</v>
      </c>
      <c r="BE712" t="str">
        <f t="shared" si="500"/>
        <v>male</v>
      </c>
      <c r="BF712">
        <f t="shared" si="501"/>
        <v>0</v>
      </c>
      <c r="BG712">
        <f t="shared" si="502"/>
        <v>0</v>
      </c>
      <c r="BH712" t="str">
        <f t="shared" si="503"/>
        <v>S, blank</v>
      </c>
      <c r="BI712">
        <f t="shared" si="504"/>
        <v>3</v>
      </c>
      <c r="BK712">
        <f t="shared" si="505"/>
        <v>-8.7462856143731463E-2</v>
      </c>
      <c r="BL712">
        <f t="shared" si="469"/>
        <v>-0.2148129459049134</v>
      </c>
      <c r="BM712">
        <f t="shared" si="470"/>
        <v>0</v>
      </c>
      <c r="BN712">
        <f t="shared" si="471"/>
        <v>-0.24005469764357676</v>
      </c>
      <c r="BO712">
        <f t="shared" si="472"/>
        <v>-1.1543150029727813</v>
      </c>
      <c r="BP712">
        <f t="shared" si="473"/>
        <v>-6.3943938845999151E-2</v>
      </c>
      <c r="BQ712">
        <f t="shared" si="474"/>
        <v>-0.12308910231949276</v>
      </c>
      <c r="BR712">
        <f t="shared" si="475"/>
        <v>-0.13196937436222192</v>
      </c>
      <c r="BS712">
        <f t="shared" si="476"/>
        <v>-0.33933712916299258</v>
      </c>
      <c r="BT712">
        <f t="shared" si="506"/>
        <v>-0.52064632557427459</v>
      </c>
      <c r="BV712">
        <f t="shared" si="507"/>
        <v>-2.8756313729299841</v>
      </c>
      <c r="BW712">
        <f t="shared" si="508"/>
        <v>5.6380531122747275E-2</v>
      </c>
      <c r="BX712">
        <f t="shared" si="509"/>
        <v>5.3371422003418274E-2</v>
      </c>
      <c r="BY712">
        <f t="shared" si="510"/>
        <v>0.94662857799658173</v>
      </c>
      <c r="BZ712">
        <f t="shared" si="511"/>
        <v>-5.4848471815077751E-2</v>
      </c>
    </row>
    <row r="713" spans="1:78" x14ac:dyDescent="0.3">
      <c r="A713" t="s">
        <v>2821</v>
      </c>
      <c r="B713" t="s">
        <v>2838</v>
      </c>
      <c r="C713" t="s">
        <v>2849</v>
      </c>
      <c r="D713" t="s">
        <v>2838</v>
      </c>
      <c r="E713" t="s">
        <v>15</v>
      </c>
      <c r="F713">
        <v>3</v>
      </c>
      <c r="G713">
        <v>1</v>
      </c>
      <c r="H713" t="s">
        <v>2843</v>
      </c>
      <c r="I713">
        <v>3</v>
      </c>
      <c r="J713">
        <v>-3.7643689058441341</v>
      </c>
      <c r="K713">
        <v>-42.171718189759716</v>
      </c>
      <c r="L713">
        <v>40.172297072540438</v>
      </c>
      <c r="M713">
        <v>-33.757758935166962</v>
      </c>
      <c r="N713">
        <v>151.41878811967541</v>
      </c>
      <c r="O713">
        <v>-37.641742266793358</v>
      </c>
      <c r="P713">
        <v>79.365382998232107</v>
      </c>
      <c r="Q713">
        <v>-22.422560732600829</v>
      </c>
      <c r="R713">
        <v>-67.960368165567971</v>
      </c>
      <c r="S713">
        <v>0</v>
      </c>
      <c r="T713">
        <v>3</v>
      </c>
      <c r="U713" t="s">
        <v>2818</v>
      </c>
      <c r="W713">
        <f t="shared" si="477"/>
        <v>-2.7638923151110589E-2</v>
      </c>
      <c r="X713">
        <f t="shared" si="478"/>
        <v>-0.21927540312111751</v>
      </c>
      <c r="Y713">
        <f t="shared" si="479"/>
        <v>-0.13299344140000791</v>
      </c>
      <c r="Z713">
        <f t="shared" si="480"/>
        <v>-0.24557244416175711</v>
      </c>
      <c r="AA713">
        <f t="shared" si="481"/>
        <v>1.6593819257225275</v>
      </c>
      <c r="AB713">
        <f t="shared" si="482"/>
        <v>-0.17206602916124281</v>
      </c>
      <c r="AC713">
        <f t="shared" si="483"/>
        <v>0.54954038841540609</v>
      </c>
      <c r="AD713">
        <f t="shared" si="484"/>
        <v>-0.14484805481342802</v>
      </c>
      <c r="AE713">
        <f t="shared" si="485"/>
        <v>-0.48361783291079313</v>
      </c>
      <c r="AF713">
        <f t="shared" si="486"/>
        <v>-0.5239687488631376</v>
      </c>
      <c r="AH713">
        <f t="shared" si="487"/>
        <v>0.25894143655533897</v>
      </c>
      <c r="AI713">
        <f t="shared" si="488"/>
        <v>1.2955579302711777</v>
      </c>
      <c r="AJ713">
        <f t="shared" si="489"/>
        <v>0.56437605567990667</v>
      </c>
      <c r="AK713">
        <f t="shared" si="490"/>
        <v>0.43562394432009333</v>
      </c>
      <c r="AL713">
        <f t="shared" si="491"/>
        <v>-0.8309759208387939</v>
      </c>
      <c r="AN713">
        <f>VLOOKUP(J713,counts!$W$8:$Z$13,4,FALSE)</f>
        <v>53</v>
      </c>
      <c r="AO713">
        <f>VLOOKUP(K713,counts!$W$17:$Z$23,4,FALSE)</f>
        <v>48</v>
      </c>
      <c r="AP713">
        <f>VLOOKUP(L713,counts!$W$27:$Z$33,4,FALSE)</f>
        <v>50</v>
      </c>
      <c r="AQ713">
        <f>VLOOKUP(M713,counts!$W$38:$Z$49,4,FALSE)</f>
        <v>47</v>
      </c>
      <c r="AR713">
        <f>VLOOKUP(N713,counts!$W$53:$Z$54,4,FALSE)</f>
        <v>102</v>
      </c>
      <c r="AS713">
        <f>VLOOKUP(O713,counts!$W$58:$Z$62,4,FALSE)</f>
        <v>49</v>
      </c>
      <c r="AT713">
        <f>VLOOKUP(P713,counts!$W$66:$Z$69,4,FALSE)</f>
        <v>70</v>
      </c>
      <c r="AU713">
        <f>VLOOKUP(Q713,counts!$W$73:$Z$75,4,FALSE)</f>
        <v>50</v>
      </c>
      <c r="AV713">
        <f>VLOOKUP(R713,counts!$W$79:$Z$81,4,FALSE)</f>
        <v>40</v>
      </c>
      <c r="AW713">
        <f t="shared" si="492"/>
        <v>509</v>
      </c>
      <c r="AX713">
        <f t="shared" si="493"/>
        <v>0</v>
      </c>
      <c r="AY713">
        <f t="shared" si="494"/>
        <v>3</v>
      </c>
      <c r="AZ713" t="str">
        <f t="shared" si="495"/>
        <v>Train</v>
      </c>
      <c r="BA713" t="str">
        <f t="shared" si="496"/>
        <v>0-17</v>
      </c>
      <c r="BB713" t="str">
        <f t="shared" si="497"/>
        <v>Blank</v>
      </c>
      <c r="BC713" t="str">
        <f t="shared" si="498"/>
        <v>21-30</v>
      </c>
      <c r="BD713" t="str">
        <f t="shared" si="499"/>
        <v>Blank</v>
      </c>
      <c r="BE713" t="str">
        <f t="shared" si="500"/>
        <v>female</v>
      </c>
      <c r="BF713">
        <f t="shared" si="501"/>
        <v>3</v>
      </c>
      <c r="BG713">
        <f t="shared" si="502"/>
        <v>1</v>
      </c>
      <c r="BH713" t="str">
        <f t="shared" si="503"/>
        <v>S, blank</v>
      </c>
      <c r="BI713">
        <f t="shared" si="504"/>
        <v>3</v>
      </c>
      <c r="BK713">
        <f t="shared" si="505"/>
        <v>-2.8350141766673408E-2</v>
      </c>
      <c r="BL713">
        <f t="shared" si="469"/>
        <v>-0.2148129459049134</v>
      </c>
      <c r="BM713">
        <f t="shared" si="470"/>
        <v>0</v>
      </c>
      <c r="BN713">
        <f t="shared" si="471"/>
        <v>-0.24005469764357676</v>
      </c>
      <c r="BO713">
        <f t="shared" si="472"/>
        <v>1.608400077660413</v>
      </c>
      <c r="BP713">
        <f t="shared" si="473"/>
        <v>-0.16313603882124689</v>
      </c>
      <c r="BQ713">
        <f t="shared" si="474"/>
        <v>0.44377010170938269</v>
      </c>
      <c r="BR713">
        <f t="shared" si="475"/>
        <v>-0.13196937436222192</v>
      </c>
      <c r="BS713">
        <f t="shared" si="476"/>
        <v>-0.33933712916299258</v>
      </c>
      <c r="BT713">
        <f t="shared" si="506"/>
        <v>-0.52064632557427459</v>
      </c>
      <c r="BV713">
        <f t="shared" si="507"/>
        <v>0.41386352613389632</v>
      </c>
      <c r="BW713">
        <f t="shared" si="508"/>
        <v>1.5126506755113551</v>
      </c>
      <c r="BX713">
        <f t="shared" si="509"/>
        <v>0.60201391711703511</v>
      </c>
      <c r="BY713">
        <f t="shared" si="510"/>
        <v>0.39798608288296489</v>
      </c>
      <c r="BZ713">
        <f t="shared" si="511"/>
        <v>-0.92133824193982272</v>
      </c>
    </row>
    <row r="714" spans="1:78" x14ac:dyDescent="0.3">
      <c r="A714" t="s">
        <v>2821</v>
      </c>
      <c r="B714" t="s">
        <v>2838</v>
      </c>
      <c r="C714" t="s">
        <v>2850</v>
      </c>
      <c r="D714" t="s">
        <v>2838</v>
      </c>
      <c r="E714" t="s">
        <v>20</v>
      </c>
      <c r="F714">
        <v>1</v>
      </c>
      <c r="G714">
        <v>0</v>
      </c>
      <c r="H714" t="s">
        <v>527</v>
      </c>
      <c r="I714">
        <v>3</v>
      </c>
      <c r="J714">
        <v>-3.7643689058441341</v>
      </c>
      <c r="K714">
        <v>-42.171718189759716</v>
      </c>
      <c r="L714">
        <v>-9.6115457513775127</v>
      </c>
      <c r="M714">
        <v>-33.757758935166962</v>
      </c>
      <c r="N714">
        <v>-108.67008854708662</v>
      </c>
      <c r="O714">
        <v>48.695090775187893</v>
      </c>
      <c r="P714">
        <v>-22.013681658285037</v>
      </c>
      <c r="Q714">
        <v>-11.405315820044242</v>
      </c>
      <c r="R714">
        <v>-67.960368165567971</v>
      </c>
      <c r="S714">
        <v>0</v>
      </c>
      <c r="T714">
        <v>3</v>
      </c>
      <c r="U714" t="s">
        <v>2818</v>
      </c>
      <c r="W714">
        <f t="shared" si="477"/>
        <v>-2.7638923151110589E-2</v>
      </c>
      <c r="X714">
        <f t="shared" si="478"/>
        <v>-0.21927540312111751</v>
      </c>
      <c r="Y714">
        <f t="shared" si="479"/>
        <v>3.1819752411496448E-2</v>
      </c>
      <c r="Z714">
        <f t="shared" si="480"/>
        <v>-0.24557244416175711</v>
      </c>
      <c r="AA714">
        <f t="shared" si="481"/>
        <v>-1.1909036060913412</v>
      </c>
      <c r="AB714">
        <f t="shared" si="482"/>
        <v>0.222592537028351</v>
      </c>
      <c r="AC714">
        <f t="shared" si="483"/>
        <v>-0.15242674717787899</v>
      </c>
      <c r="AD714">
        <f t="shared" si="484"/>
        <v>-7.3677481834814665E-2</v>
      </c>
      <c r="AE714">
        <f t="shared" si="485"/>
        <v>-0.48361783291079313</v>
      </c>
      <c r="AF714">
        <f t="shared" si="486"/>
        <v>-0.5239687488631376</v>
      </c>
      <c r="AH714">
        <f t="shared" si="487"/>
        <v>-2.6626688978721034</v>
      </c>
      <c r="AI714">
        <f t="shared" si="488"/>
        <v>6.9761785984151281E-2</v>
      </c>
      <c r="AJ714">
        <f t="shared" si="489"/>
        <v>6.5212449068717079E-2</v>
      </c>
      <c r="AK714">
        <f t="shared" si="490"/>
        <v>0.93478755093128296</v>
      </c>
      <c r="AL714">
        <f t="shared" si="491"/>
        <v>-6.7435993766741115E-2</v>
      </c>
      <c r="AN714">
        <f>VLOOKUP(J714,counts!$W$8:$Z$13,4,FALSE)</f>
        <v>53</v>
      </c>
      <c r="AO714">
        <f>VLOOKUP(K714,counts!$W$17:$Z$23,4,FALSE)</f>
        <v>48</v>
      </c>
      <c r="AP714">
        <f>VLOOKUP(L714,counts!$W$27:$Z$33,4,FALSE)</f>
        <v>55</v>
      </c>
      <c r="AQ714">
        <f>VLOOKUP(M714,counts!$W$38:$Z$49,4,FALSE)</f>
        <v>47</v>
      </c>
      <c r="AR714">
        <f>VLOOKUP(N714,counts!$W$53:$Z$54,4,FALSE)</f>
        <v>20</v>
      </c>
      <c r="AS714">
        <f>VLOOKUP(O714,counts!$W$58:$Z$62,4,FALSE)</f>
        <v>61</v>
      </c>
      <c r="AT714">
        <f>VLOOKUP(P714,counts!$W$66:$Z$69,4,FALSE)</f>
        <v>50</v>
      </c>
      <c r="AU714">
        <f>VLOOKUP(Q714,counts!$W$73:$Z$75,4,FALSE)</f>
        <v>52</v>
      </c>
      <c r="AV714">
        <f>VLOOKUP(R714,counts!$W$79:$Z$81,4,FALSE)</f>
        <v>40</v>
      </c>
      <c r="AW714">
        <f t="shared" si="492"/>
        <v>426</v>
      </c>
      <c r="AX714">
        <f t="shared" si="493"/>
        <v>0</v>
      </c>
      <c r="AY714">
        <f t="shared" si="494"/>
        <v>3</v>
      </c>
      <c r="AZ714" t="str">
        <f t="shared" si="495"/>
        <v>Train</v>
      </c>
      <c r="BA714" t="str">
        <f t="shared" si="496"/>
        <v>0-17</v>
      </c>
      <c r="BB714" t="str">
        <f t="shared" si="497"/>
        <v>Blank</v>
      </c>
      <c r="BC714" t="str">
        <f t="shared" si="498"/>
        <v>11-20</v>
      </c>
      <c r="BD714" t="str">
        <f t="shared" si="499"/>
        <v>Blank</v>
      </c>
      <c r="BE714" t="str">
        <f t="shared" si="500"/>
        <v>male</v>
      </c>
      <c r="BF714">
        <f t="shared" si="501"/>
        <v>1</v>
      </c>
      <c r="BG714">
        <f t="shared" si="502"/>
        <v>0</v>
      </c>
      <c r="BH714" t="str">
        <f t="shared" si="503"/>
        <v>Q</v>
      </c>
      <c r="BI714">
        <f t="shared" si="504"/>
        <v>3</v>
      </c>
      <c r="BK714">
        <f t="shared" si="505"/>
        <v>-2.8350141766673408E-2</v>
      </c>
      <c r="BL714">
        <f t="shared" si="469"/>
        <v>-0.2148129459049134</v>
      </c>
      <c r="BM714">
        <f t="shared" si="470"/>
        <v>0</v>
      </c>
      <c r="BN714">
        <f t="shared" si="471"/>
        <v>-0.24005469764357676</v>
      </c>
      <c r="BO714">
        <f t="shared" si="472"/>
        <v>-1.1543150029727813</v>
      </c>
      <c r="BP714">
        <f t="shared" si="473"/>
        <v>0.21104029039891525</v>
      </c>
      <c r="BQ714">
        <f t="shared" si="474"/>
        <v>-0.12308910231949276</v>
      </c>
      <c r="BR714">
        <f t="shared" si="475"/>
        <v>-6.7126694900034548E-2</v>
      </c>
      <c r="BS714">
        <f t="shared" si="476"/>
        <v>-0.33933712916299258</v>
      </c>
      <c r="BT714">
        <f t="shared" si="506"/>
        <v>-0.52064632557427459</v>
      </c>
      <c r="BV714">
        <f t="shared" si="507"/>
        <v>-2.4766917498458243</v>
      </c>
      <c r="BW714">
        <f t="shared" si="508"/>
        <v>8.4020727901607389E-2</v>
      </c>
      <c r="BX714">
        <f t="shared" si="509"/>
        <v>7.7508414497064526E-2</v>
      </c>
      <c r="BY714">
        <f t="shared" si="510"/>
        <v>0.92249158550293542</v>
      </c>
      <c r="BZ714">
        <f t="shared" si="511"/>
        <v>-8.067702451508714E-2</v>
      </c>
    </row>
    <row r="715" spans="1:78" x14ac:dyDescent="0.3">
      <c r="A715" t="s">
        <v>2811</v>
      </c>
      <c r="B715" t="s">
        <v>2838</v>
      </c>
      <c r="C715" t="s">
        <v>2825</v>
      </c>
      <c r="D715" t="s">
        <v>2838</v>
      </c>
      <c r="E715" t="s">
        <v>15</v>
      </c>
      <c r="F715">
        <v>0</v>
      </c>
      <c r="G715">
        <v>0</v>
      </c>
      <c r="H715" t="s">
        <v>2843</v>
      </c>
      <c r="I715">
        <v>3</v>
      </c>
      <c r="J715">
        <v>-13.385578549662212</v>
      </c>
      <c r="K715">
        <v>-42.171718189759716</v>
      </c>
      <c r="L715">
        <v>-82.840254641099079</v>
      </c>
      <c r="M715">
        <v>-33.757758935166962</v>
      </c>
      <c r="N715">
        <v>151.41878811967541</v>
      </c>
      <c r="O715">
        <v>-14.754319664473872</v>
      </c>
      <c r="P715">
        <v>-22.013681658285037</v>
      </c>
      <c r="Q715">
        <v>-22.422560732600829</v>
      </c>
      <c r="R715">
        <v>-67.960368165567971</v>
      </c>
      <c r="S715">
        <v>0</v>
      </c>
      <c r="T715">
        <v>3</v>
      </c>
      <c r="U715" t="s">
        <v>2818</v>
      </c>
      <c r="W715">
        <f t="shared" si="477"/>
        <v>-9.8280212731782335E-2</v>
      </c>
      <c r="X715">
        <f t="shared" si="478"/>
        <v>-0.21927540312111751</v>
      </c>
      <c r="Y715">
        <f t="shared" si="479"/>
        <v>0.27424895647063957</v>
      </c>
      <c r="Z715">
        <f t="shared" si="480"/>
        <v>-0.24557244416175711</v>
      </c>
      <c r="AA715">
        <f t="shared" si="481"/>
        <v>1.6593819257225275</v>
      </c>
      <c r="AB715">
        <f t="shared" si="482"/>
        <v>-6.7444200102322438E-2</v>
      </c>
      <c r="AC715">
        <f t="shared" si="483"/>
        <v>-0.15242674717787899</v>
      </c>
      <c r="AD715">
        <f t="shared" si="484"/>
        <v>-0.14484805481342802</v>
      </c>
      <c r="AE715">
        <f t="shared" si="485"/>
        <v>-0.48361783291079313</v>
      </c>
      <c r="AF715">
        <f t="shared" si="486"/>
        <v>-0.5239687488631376</v>
      </c>
      <c r="AH715">
        <f t="shared" si="487"/>
        <v>-1.8027616890500253E-3</v>
      </c>
      <c r="AI715">
        <f t="shared" si="488"/>
        <v>0.99819886230976285</v>
      </c>
      <c r="AJ715">
        <f t="shared" si="489"/>
        <v>0.49954930969979755</v>
      </c>
      <c r="AK715">
        <f t="shared" si="490"/>
        <v>0.50045069030020239</v>
      </c>
      <c r="AL715">
        <f t="shared" si="491"/>
        <v>-0.69224620595907882</v>
      </c>
      <c r="AN715">
        <f>VLOOKUP(J715,counts!$W$8:$Z$13,4,FALSE)</f>
        <v>51</v>
      </c>
      <c r="AO715">
        <f>VLOOKUP(K715,counts!$W$17:$Z$23,4,FALSE)</f>
        <v>48</v>
      </c>
      <c r="AP715">
        <f>VLOOKUP(L715,counts!$W$27:$Z$33,4,FALSE)</f>
        <v>62</v>
      </c>
      <c r="AQ715">
        <f>VLOOKUP(M715,counts!$W$38:$Z$49,4,FALSE)</f>
        <v>47</v>
      </c>
      <c r="AR715">
        <f>VLOOKUP(N715,counts!$W$53:$Z$54,4,FALSE)</f>
        <v>102</v>
      </c>
      <c r="AS715">
        <f>VLOOKUP(O715,counts!$W$58:$Z$62,4,FALSE)</f>
        <v>52</v>
      </c>
      <c r="AT715">
        <f>VLOOKUP(P715,counts!$W$66:$Z$69,4,FALSE)</f>
        <v>50</v>
      </c>
      <c r="AU715">
        <f>VLOOKUP(Q715,counts!$W$73:$Z$75,4,FALSE)</f>
        <v>50</v>
      </c>
      <c r="AV715">
        <f>VLOOKUP(R715,counts!$W$79:$Z$81,4,FALSE)</f>
        <v>40</v>
      </c>
      <c r="AW715">
        <f t="shared" si="492"/>
        <v>502</v>
      </c>
      <c r="AX715">
        <f t="shared" si="493"/>
        <v>0</v>
      </c>
      <c r="AY715">
        <f t="shared" si="494"/>
        <v>3</v>
      </c>
      <c r="AZ715" t="str">
        <f t="shared" si="495"/>
        <v>Train</v>
      </c>
      <c r="BA715" t="str">
        <f t="shared" si="496"/>
        <v>41-50</v>
      </c>
      <c r="BB715" t="str">
        <f t="shared" si="497"/>
        <v>Blank</v>
      </c>
      <c r="BC715" t="str">
        <f t="shared" si="498"/>
        <v>0-10</v>
      </c>
      <c r="BD715" t="str">
        <f t="shared" si="499"/>
        <v>Blank</v>
      </c>
      <c r="BE715" t="str">
        <f t="shared" si="500"/>
        <v>female</v>
      </c>
      <c r="BF715">
        <f t="shared" si="501"/>
        <v>0</v>
      </c>
      <c r="BG715">
        <f t="shared" si="502"/>
        <v>0</v>
      </c>
      <c r="BH715" t="str">
        <f t="shared" si="503"/>
        <v>S, blank</v>
      </c>
      <c r="BI715">
        <f t="shared" si="504"/>
        <v>3</v>
      </c>
      <c r="BK715">
        <f t="shared" si="505"/>
        <v>-0.10080920839685074</v>
      </c>
      <c r="BL715">
        <f t="shared" si="469"/>
        <v>-0.2148129459049134</v>
      </c>
      <c r="BM715">
        <f t="shared" si="470"/>
        <v>0</v>
      </c>
      <c r="BN715">
        <f t="shared" si="471"/>
        <v>-0.24005469764357676</v>
      </c>
      <c r="BO715">
        <f t="shared" si="472"/>
        <v>1.608400077660413</v>
      </c>
      <c r="BP715">
        <f t="shared" si="473"/>
        <v>-6.3943938845999151E-2</v>
      </c>
      <c r="BQ715">
        <f t="shared" si="474"/>
        <v>-0.12308910231949276</v>
      </c>
      <c r="BR715">
        <f t="shared" si="475"/>
        <v>-0.13196937436222192</v>
      </c>
      <c r="BS715">
        <f t="shared" si="476"/>
        <v>-0.33933712916299258</v>
      </c>
      <c r="BT715">
        <f t="shared" si="506"/>
        <v>-0.52064632557427459</v>
      </c>
      <c r="BV715">
        <f t="shared" si="507"/>
        <v>-0.12626264454990871</v>
      </c>
      <c r="BW715">
        <f t="shared" si="508"/>
        <v>0.88138332585397583</v>
      </c>
      <c r="BX715">
        <f t="shared" si="509"/>
        <v>0.46847620776797755</v>
      </c>
      <c r="BY715">
        <f t="shared" si="510"/>
        <v>0.5315237922320224</v>
      </c>
      <c r="BZ715">
        <f t="shared" si="511"/>
        <v>-0.63200731788966058</v>
      </c>
    </row>
    <row r="716" spans="1:78" x14ac:dyDescent="0.3">
      <c r="A716" t="s">
        <v>2821</v>
      </c>
      <c r="B716" t="s">
        <v>2838</v>
      </c>
      <c r="C716" t="s">
        <v>2825</v>
      </c>
      <c r="D716" t="s">
        <v>2838</v>
      </c>
      <c r="E716" t="s">
        <v>20</v>
      </c>
      <c r="F716">
        <v>0</v>
      </c>
      <c r="G716">
        <v>0</v>
      </c>
      <c r="H716" t="s">
        <v>527</v>
      </c>
      <c r="I716">
        <v>3</v>
      </c>
      <c r="J716">
        <v>-3.7643689058441341</v>
      </c>
      <c r="K716">
        <v>-42.171718189759716</v>
      </c>
      <c r="L716">
        <v>-82.840254641099079</v>
      </c>
      <c r="M716">
        <v>-33.757758935166962</v>
      </c>
      <c r="N716">
        <v>-108.67008854708662</v>
      </c>
      <c r="O716">
        <v>-14.754319664473872</v>
      </c>
      <c r="P716">
        <v>-22.013681658285037</v>
      </c>
      <c r="Q716">
        <v>-11.405315820044242</v>
      </c>
      <c r="R716">
        <v>-67.960368165567971</v>
      </c>
      <c r="S716">
        <v>0</v>
      </c>
      <c r="T716">
        <v>3</v>
      </c>
      <c r="U716" t="s">
        <v>2818</v>
      </c>
      <c r="W716">
        <f t="shared" si="477"/>
        <v>-2.7638923151110589E-2</v>
      </c>
      <c r="X716">
        <f t="shared" si="478"/>
        <v>-0.21927540312111751</v>
      </c>
      <c r="Y716">
        <f t="shared" si="479"/>
        <v>0.27424895647063957</v>
      </c>
      <c r="Z716">
        <f t="shared" si="480"/>
        <v>-0.24557244416175711</v>
      </c>
      <c r="AA716">
        <f t="shared" si="481"/>
        <v>-1.1909036060913412</v>
      </c>
      <c r="AB716">
        <f t="shared" si="482"/>
        <v>-6.7444200102322438E-2</v>
      </c>
      <c r="AC716">
        <f t="shared" si="483"/>
        <v>-0.15242674717787899</v>
      </c>
      <c r="AD716">
        <f t="shared" si="484"/>
        <v>-7.3677481834814665E-2</v>
      </c>
      <c r="AE716">
        <f t="shared" si="485"/>
        <v>-0.48361783291079313</v>
      </c>
      <c r="AF716">
        <f t="shared" si="486"/>
        <v>-0.5239687488631376</v>
      </c>
      <c r="AH716">
        <f t="shared" si="487"/>
        <v>-2.710276430943634</v>
      </c>
      <c r="AI716">
        <f t="shared" si="488"/>
        <v>6.6518416424689988E-2</v>
      </c>
      <c r="AJ716">
        <f t="shared" si="489"/>
        <v>6.2369683823820826E-2</v>
      </c>
      <c r="AK716">
        <f t="shared" si="490"/>
        <v>0.9376303161761792</v>
      </c>
      <c r="AL716">
        <f t="shared" si="491"/>
        <v>-6.4399526876463234E-2</v>
      </c>
      <c r="AN716">
        <f>VLOOKUP(J716,counts!$W$8:$Z$13,4,FALSE)</f>
        <v>53</v>
      </c>
      <c r="AO716">
        <f>VLOOKUP(K716,counts!$W$17:$Z$23,4,FALSE)</f>
        <v>48</v>
      </c>
      <c r="AP716">
        <f>VLOOKUP(L716,counts!$W$27:$Z$33,4,FALSE)</f>
        <v>62</v>
      </c>
      <c r="AQ716">
        <f>VLOOKUP(M716,counts!$W$38:$Z$49,4,FALSE)</f>
        <v>47</v>
      </c>
      <c r="AR716">
        <f>VLOOKUP(N716,counts!$W$53:$Z$54,4,FALSE)</f>
        <v>20</v>
      </c>
      <c r="AS716">
        <f>VLOOKUP(O716,counts!$W$58:$Z$62,4,FALSE)</f>
        <v>52</v>
      </c>
      <c r="AT716">
        <f>VLOOKUP(P716,counts!$W$66:$Z$69,4,FALSE)</f>
        <v>50</v>
      </c>
      <c r="AU716">
        <f>VLOOKUP(Q716,counts!$W$73:$Z$75,4,FALSE)</f>
        <v>52</v>
      </c>
      <c r="AV716">
        <f>VLOOKUP(R716,counts!$W$79:$Z$81,4,FALSE)</f>
        <v>40</v>
      </c>
      <c r="AW716">
        <f t="shared" si="492"/>
        <v>424</v>
      </c>
      <c r="AX716">
        <f t="shared" si="493"/>
        <v>0</v>
      </c>
      <c r="AY716">
        <f t="shared" si="494"/>
        <v>3</v>
      </c>
      <c r="AZ716" t="str">
        <f t="shared" si="495"/>
        <v>Train</v>
      </c>
      <c r="BA716" t="str">
        <f t="shared" si="496"/>
        <v>0-17</v>
      </c>
      <c r="BB716" t="str">
        <f t="shared" si="497"/>
        <v>Blank</v>
      </c>
      <c r="BC716" t="str">
        <f t="shared" si="498"/>
        <v>0-10</v>
      </c>
      <c r="BD716" t="str">
        <f t="shared" si="499"/>
        <v>Blank</v>
      </c>
      <c r="BE716" t="str">
        <f t="shared" si="500"/>
        <v>male</v>
      </c>
      <c r="BF716">
        <f t="shared" si="501"/>
        <v>0</v>
      </c>
      <c r="BG716">
        <f t="shared" si="502"/>
        <v>0</v>
      </c>
      <c r="BH716" t="str">
        <f t="shared" si="503"/>
        <v>Q</v>
      </c>
      <c r="BI716">
        <f t="shared" si="504"/>
        <v>3</v>
      </c>
      <c r="BK716">
        <f t="shared" si="505"/>
        <v>-2.8350141766673408E-2</v>
      </c>
      <c r="BL716">
        <f t="shared" si="469"/>
        <v>-0.2148129459049134</v>
      </c>
      <c r="BM716">
        <f t="shared" si="470"/>
        <v>0</v>
      </c>
      <c r="BN716">
        <f t="shared" si="471"/>
        <v>-0.24005469764357676</v>
      </c>
      <c r="BO716">
        <f t="shared" si="472"/>
        <v>-1.1543150029727813</v>
      </c>
      <c r="BP716">
        <f t="shared" si="473"/>
        <v>-6.3943938845999151E-2</v>
      </c>
      <c r="BQ716">
        <f t="shared" si="474"/>
        <v>-0.12308910231949276</v>
      </c>
      <c r="BR716">
        <f t="shared" si="475"/>
        <v>-6.7126694900034548E-2</v>
      </c>
      <c r="BS716">
        <f t="shared" si="476"/>
        <v>-0.33933712916299258</v>
      </c>
      <c r="BT716">
        <f t="shared" si="506"/>
        <v>-0.52064632557427459</v>
      </c>
      <c r="BV716">
        <f t="shared" si="507"/>
        <v>-2.7516759790907388</v>
      </c>
      <c r="BW716">
        <f t="shared" si="508"/>
        <v>6.3820809181545632E-2</v>
      </c>
      <c r="BX716">
        <f t="shared" si="509"/>
        <v>5.9992066925863584E-2</v>
      </c>
      <c r="BY716">
        <f t="shared" si="510"/>
        <v>0.94000793307413644</v>
      </c>
      <c r="BZ716">
        <f t="shared" si="511"/>
        <v>-6.1866964313128672E-2</v>
      </c>
    </row>
    <row r="717" spans="1:78" x14ac:dyDescent="0.3">
      <c r="A717" t="s">
        <v>2821</v>
      </c>
      <c r="B717" t="s">
        <v>2838</v>
      </c>
      <c r="C717" t="s">
        <v>2825</v>
      </c>
      <c r="D717" t="s">
        <v>2838</v>
      </c>
      <c r="E717" t="s">
        <v>20</v>
      </c>
      <c r="F717">
        <v>0</v>
      </c>
      <c r="G717">
        <v>0</v>
      </c>
      <c r="H717" t="s">
        <v>2843</v>
      </c>
      <c r="I717">
        <v>3</v>
      </c>
      <c r="J717">
        <v>-3.7643689058441341</v>
      </c>
      <c r="K717">
        <v>-42.171718189759716</v>
      </c>
      <c r="L717">
        <v>-82.840254641099079</v>
      </c>
      <c r="M717">
        <v>-33.757758935166962</v>
      </c>
      <c r="N717">
        <v>-108.67008854708662</v>
      </c>
      <c r="O717">
        <v>-14.754319664473872</v>
      </c>
      <c r="P717">
        <v>-22.013681658285037</v>
      </c>
      <c r="Q717">
        <v>-22.422560732600829</v>
      </c>
      <c r="R717">
        <v>-67.960368165567971</v>
      </c>
      <c r="S717">
        <v>0</v>
      </c>
      <c r="T717">
        <v>3</v>
      </c>
      <c r="U717" t="s">
        <v>2818</v>
      </c>
      <c r="W717">
        <f t="shared" si="477"/>
        <v>-2.7638923151110589E-2</v>
      </c>
      <c r="X717">
        <f t="shared" si="478"/>
        <v>-0.21927540312111751</v>
      </c>
      <c r="Y717">
        <f t="shared" si="479"/>
        <v>0.27424895647063957</v>
      </c>
      <c r="Z717">
        <f t="shared" si="480"/>
        <v>-0.24557244416175711</v>
      </c>
      <c r="AA717">
        <f t="shared" si="481"/>
        <v>-1.1909036060913412</v>
      </c>
      <c r="AB717">
        <f t="shared" si="482"/>
        <v>-6.7444200102322438E-2</v>
      </c>
      <c r="AC717">
        <f t="shared" si="483"/>
        <v>-0.15242674717787899</v>
      </c>
      <c r="AD717">
        <f t="shared" si="484"/>
        <v>-0.14484805481342802</v>
      </c>
      <c r="AE717">
        <f t="shared" si="485"/>
        <v>-0.48361783291079313</v>
      </c>
      <c r="AF717">
        <f t="shared" si="486"/>
        <v>-0.5239687488631376</v>
      </c>
      <c r="AH717">
        <f t="shared" si="487"/>
        <v>-2.7814470039222474</v>
      </c>
      <c r="AI717">
        <f t="shared" si="488"/>
        <v>6.1948802331281839E-2</v>
      </c>
      <c r="AJ717">
        <f t="shared" si="489"/>
        <v>5.8335017841996219E-2</v>
      </c>
      <c r="AK717">
        <f t="shared" si="490"/>
        <v>0.94166498215800376</v>
      </c>
      <c r="AL717">
        <f t="shared" si="491"/>
        <v>-6.0105712930062505E-2</v>
      </c>
      <c r="AN717">
        <f>VLOOKUP(J717,counts!$W$8:$Z$13,4,FALSE)</f>
        <v>53</v>
      </c>
      <c r="AO717">
        <f>VLOOKUP(K717,counts!$W$17:$Z$23,4,FALSE)</f>
        <v>48</v>
      </c>
      <c r="AP717">
        <f>VLOOKUP(L717,counts!$W$27:$Z$33,4,FALSE)</f>
        <v>62</v>
      </c>
      <c r="AQ717">
        <f>VLOOKUP(M717,counts!$W$38:$Z$49,4,FALSE)</f>
        <v>47</v>
      </c>
      <c r="AR717">
        <f>VLOOKUP(N717,counts!$W$53:$Z$54,4,FALSE)</f>
        <v>20</v>
      </c>
      <c r="AS717">
        <f>VLOOKUP(O717,counts!$W$58:$Z$62,4,FALSE)</f>
        <v>52</v>
      </c>
      <c r="AT717">
        <f>VLOOKUP(P717,counts!$W$66:$Z$69,4,FALSE)</f>
        <v>50</v>
      </c>
      <c r="AU717">
        <f>VLOOKUP(Q717,counts!$W$73:$Z$75,4,FALSE)</f>
        <v>50</v>
      </c>
      <c r="AV717">
        <f>VLOOKUP(R717,counts!$W$79:$Z$81,4,FALSE)</f>
        <v>40</v>
      </c>
      <c r="AW717">
        <f t="shared" si="492"/>
        <v>422</v>
      </c>
      <c r="AX717">
        <f t="shared" si="493"/>
        <v>0</v>
      </c>
      <c r="AY717">
        <f t="shared" si="494"/>
        <v>3</v>
      </c>
      <c r="AZ717" t="str">
        <f t="shared" si="495"/>
        <v>Train</v>
      </c>
      <c r="BA717" t="str">
        <f t="shared" si="496"/>
        <v>0-17</v>
      </c>
      <c r="BB717" t="str">
        <f t="shared" si="497"/>
        <v>Blank</v>
      </c>
      <c r="BC717" t="str">
        <f t="shared" si="498"/>
        <v>0-10</v>
      </c>
      <c r="BD717" t="str">
        <f t="shared" si="499"/>
        <v>Blank</v>
      </c>
      <c r="BE717" t="str">
        <f t="shared" si="500"/>
        <v>male</v>
      </c>
      <c r="BF717">
        <f t="shared" si="501"/>
        <v>0</v>
      </c>
      <c r="BG717">
        <f t="shared" si="502"/>
        <v>0</v>
      </c>
      <c r="BH717" t="str">
        <f t="shared" si="503"/>
        <v>S, blank</v>
      </c>
      <c r="BI717">
        <f t="shared" si="504"/>
        <v>3</v>
      </c>
      <c r="BK717">
        <f t="shared" si="505"/>
        <v>-2.8350141766673408E-2</v>
      </c>
      <c r="BL717">
        <f t="shared" si="469"/>
        <v>-0.2148129459049134</v>
      </c>
      <c r="BM717">
        <f t="shared" si="470"/>
        <v>0</v>
      </c>
      <c r="BN717">
        <f t="shared" si="471"/>
        <v>-0.24005469764357676</v>
      </c>
      <c r="BO717">
        <f t="shared" si="472"/>
        <v>-1.1543150029727813</v>
      </c>
      <c r="BP717">
        <f t="shared" si="473"/>
        <v>-6.3943938845999151E-2</v>
      </c>
      <c r="BQ717">
        <f t="shared" si="474"/>
        <v>-0.12308910231949276</v>
      </c>
      <c r="BR717">
        <f t="shared" si="475"/>
        <v>-0.13196937436222192</v>
      </c>
      <c r="BS717">
        <f t="shared" si="476"/>
        <v>-0.33933712916299258</v>
      </c>
      <c r="BT717">
        <f t="shared" si="506"/>
        <v>-0.52064632557427459</v>
      </c>
      <c r="BV717">
        <f t="shared" si="507"/>
        <v>-2.8165186585529263</v>
      </c>
      <c r="BW717">
        <f t="shared" si="508"/>
        <v>5.9813812971519865E-2</v>
      </c>
      <c r="BX717">
        <f t="shared" si="509"/>
        <v>5.6438038681353962E-2</v>
      </c>
      <c r="BY717">
        <f t="shared" si="510"/>
        <v>0.943561961318646</v>
      </c>
      <c r="BZ717">
        <f t="shared" si="511"/>
        <v>-5.8093244555959045E-2</v>
      </c>
    </row>
    <row r="718" spans="1:78" x14ac:dyDescent="0.3">
      <c r="A718" t="s">
        <v>2821</v>
      </c>
      <c r="B718" t="s">
        <v>2838</v>
      </c>
      <c r="C718" t="s">
        <v>2825</v>
      </c>
      <c r="D718" t="s">
        <v>2838</v>
      </c>
      <c r="E718" t="s">
        <v>15</v>
      </c>
      <c r="F718">
        <v>0</v>
      </c>
      <c r="G718">
        <v>0</v>
      </c>
      <c r="H718" t="s">
        <v>527</v>
      </c>
      <c r="I718">
        <v>3</v>
      </c>
      <c r="J718">
        <v>-3.7643689058441341</v>
      </c>
      <c r="K718">
        <v>-42.171718189759716</v>
      </c>
      <c r="L718">
        <v>-82.840254641099079</v>
      </c>
      <c r="M718">
        <v>-33.757758935166962</v>
      </c>
      <c r="N718">
        <v>151.41878811967541</v>
      </c>
      <c r="O718">
        <v>-14.754319664473872</v>
      </c>
      <c r="P718">
        <v>-22.013681658285037</v>
      </c>
      <c r="Q718">
        <v>-11.405315820044242</v>
      </c>
      <c r="R718">
        <v>-67.960368165567971</v>
      </c>
      <c r="S718">
        <v>0</v>
      </c>
      <c r="T718">
        <v>3</v>
      </c>
      <c r="U718" t="s">
        <v>2818</v>
      </c>
      <c r="W718">
        <f t="shared" si="477"/>
        <v>-2.7638923151110589E-2</v>
      </c>
      <c r="X718">
        <f t="shared" si="478"/>
        <v>-0.21927540312111751</v>
      </c>
      <c r="Y718">
        <f t="shared" si="479"/>
        <v>0.27424895647063957</v>
      </c>
      <c r="Z718">
        <f t="shared" si="480"/>
        <v>-0.24557244416175711</v>
      </c>
      <c r="AA718">
        <f t="shared" si="481"/>
        <v>1.6593819257225275</v>
      </c>
      <c r="AB718">
        <f t="shared" si="482"/>
        <v>-6.7444200102322438E-2</v>
      </c>
      <c r="AC718">
        <f t="shared" si="483"/>
        <v>-0.15242674717787899</v>
      </c>
      <c r="AD718">
        <f t="shared" si="484"/>
        <v>-7.3677481834814665E-2</v>
      </c>
      <c r="AE718">
        <f t="shared" si="485"/>
        <v>-0.48361783291079313</v>
      </c>
      <c r="AF718">
        <f t="shared" si="486"/>
        <v>-0.5239687488631376</v>
      </c>
      <c r="AH718">
        <f t="shared" si="487"/>
        <v>0.14000910087023499</v>
      </c>
      <c r="AI718">
        <f t="shared" si="488"/>
        <v>1.1502842673974418</v>
      </c>
      <c r="AJ718">
        <f t="shared" si="489"/>
        <v>0.53494520926280498</v>
      </c>
      <c r="AK718">
        <f t="shared" si="490"/>
        <v>0.46505479073719502</v>
      </c>
      <c r="AL718">
        <f t="shared" si="491"/>
        <v>-0.76560005079378113</v>
      </c>
      <c r="AN718">
        <f>VLOOKUP(J718,counts!$W$8:$Z$13,4,FALSE)</f>
        <v>53</v>
      </c>
      <c r="AO718">
        <f>VLOOKUP(K718,counts!$W$17:$Z$23,4,FALSE)</f>
        <v>48</v>
      </c>
      <c r="AP718">
        <f>VLOOKUP(L718,counts!$W$27:$Z$33,4,FALSE)</f>
        <v>62</v>
      </c>
      <c r="AQ718">
        <f>VLOOKUP(M718,counts!$W$38:$Z$49,4,FALSE)</f>
        <v>47</v>
      </c>
      <c r="AR718">
        <f>VLOOKUP(N718,counts!$W$53:$Z$54,4,FALSE)</f>
        <v>102</v>
      </c>
      <c r="AS718">
        <f>VLOOKUP(O718,counts!$W$58:$Z$62,4,FALSE)</f>
        <v>52</v>
      </c>
      <c r="AT718">
        <f>VLOOKUP(P718,counts!$W$66:$Z$69,4,FALSE)</f>
        <v>50</v>
      </c>
      <c r="AU718">
        <f>VLOOKUP(Q718,counts!$W$73:$Z$75,4,FALSE)</f>
        <v>52</v>
      </c>
      <c r="AV718">
        <f>VLOOKUP(R718,counts!$W$79:$Z$81,4,FALSE)</f>
        <v>40</v>
      </c>
      <c r="AW718">
        <f t="shared" si="492"/>
        <v>506</v>
      </c>
      <c r="AX718">
        <f t="shared" si="493"/>
        <v>0</v>
      </c>
      <c r="AY718">
        <f t="shared" si="494"/>
        <v>3</v>
      </c>
      <c r="AZ718" t="str">
        <f t="shared" si="495"/>
        <v>Train</v>
      </c>
      <c r="BA718" t="str">
        <f t="shared" si="496"/>
        <v>0-17</v>
      </c>
      <c r="BB718" t="str">
        <f t="shared" si="497"/>
        <v>Blank</v>
      </c>
      <c r="BC718" t="str">
        <f t="shared" si="498"/>
        <v>0-10</v>
      </c>
      <c r="BD718" t="str">
        <f t="shared" si="499"/>
        <v>Blank</v>
      </c>
      <c r="BE718" t="str">
        <f t="shared" si="500"/>
        <v>female</v>
      </c>
      <c r="BF718">
        <f t="shared" si="501"/>
        <v>0</v>
      </c>
      <c r="BG718">
        <f t="shared" si="502"/>
        <v>0</v>
      </c>
      <c r="BH718" t="str">
        <f t="shared" si="503"/>
        <v>Q</v>
      </c>
      <c r="BI718">
        <f t="shared" si="504"/>
        <v>3</v>
      </c>
      <c r="BK718">
        <f t="shared" si="505"/>
        <v>-2.8350141766673408E-2</v>
      </c>
      <c r="BL718">
        <f t="shared" si="469"/>
        <v>-0.2148129459049134</v>
      </c>
      <c r="BM718">
        <f t="shared" si="470"/>
        <v>0</v>
      </c>
      <c r="BN718">
        <f t="shared" si="471"/>
        <v>-0.24005469764357676</v>
      </c>
      <c r="BO718">
        <f t="shared" si="472"/>
        <v>1.608400077660413</v>
      </c>
      <c r="BP718">
        <f t="shared" si="473"/>
        <v>-6.3943938845999151E-2</v>
      </c>
      <c r="BQ718">
        <f t="shared" si="474"/>
        <v>-0.12308910231949276</v>
      </c>
      <c r="BR718">
        <f t="shared" si="475"/>
        <v>-6.7126694900034548E-2</v>
      </c>
      <c r="BS718">
        <f t="shared" si="476"/>
        <v>-0.33933712916299258</v>
      </c>
      <c r="BT718">
        <f t="shared" si="506"/>
        <v>-0.52064632557427459</v>
      </c>
      <c r="BV718">
        <f t="shared" si="507"/>
        <v>1.1039101542455798E-2</v>
      </c>
      <c r="BW718">
        <f t="shared" si="508"/>
        <v>1.0111002572514145</v>
      </c>
      <c r="BX718">
        <f t="shared" si="509"/>
        <v>0.50275974736003093</v>
      </c>
      <c r="BY718">
        <f t="shared" si="510"/>
        <v>0.49724025263996907</v>
      </c>
      <c r="BZ718">
        <f t="shared" si="511"/>
        <v>-0.69868196397418647</v>
      </c>
    </row>
    <row r="719" spans="1:78" x14ac:dyDescent="0.3">
      <c r="A719" t="s">
        <v>2821</v>
      </c>
      <c r="B719" t="s">
        <v>2838</v>
      </c>
      <c r="C719" t="s">
        <v>2825</v>
      </c>
      <c r="D719" t="s">
        <v>2838</v>
      </c>
      <c r="E719" t="s">
        <v>20</v>
      </c>
      <c r="F719">
        <v>0</v>
      </c>
      <c r="G719">
        <v>0</v>
      </c>
      <c r="H719" t="s">
        <v>44</v>
      </c>
      <c r="I719">
        <v>3</v>
      </c>
      <c r="J719">
        <v>-3.7643689058441341</v>
      </c>
      <c r="K719">
        <v>-42.171718189759716</v>
      </c>
      <c r="L719">
        <v>-82.840254641099079</v>
      </c>
      <c r="M719">
        <v>-33.757758935166962</v>
      </c>
      <c r="N719">
        <v>-108.67008854708662</v>
      </c>
      <c r="O719">
        <v>-14.754319664473872</v>
      </c>
      <c r="P719">
        <v>-22.013681658285037</v>
      </c>
      <c r="Q719">
        <v>72.444458573419169</v>
      </c>
      <c r="R719">
        <v>-67.960368165567971</v>
      </c>
      <c r="S719">
        <v>1</v>
      </c>
      <c r="T719">
        <v>3</v>
      </c>
      <c r="U719" t="s">
        <v>2818</v>
      </c>
      <c r="W719">
        <f t="shared" si="477"/>
        <v>-2.7638923151110589E-2</v>
      </c>
      <c r="X719">
        <f t="shared" si="478"/>
        <v>-0.21927540312111751</v>
      </c>
      <c r="Y719">
        <f t="shared" si="479"/>
        <v>0.27424895647063957</v>
      </c>
      <c r="Z719">
        <f t="shared" si="480"/>
        <v>-0.24557244416175711</v>
      </c>
      <c r="AA719">
        <f t="shared" si="481"/>
        <v>-1.1909036060913412</v>
      </c>
      <c r="AB719">
        <f t="shared" si="482"/>
        <v>-6.7444200102322438E-2</v>
      </c>
      <c r="AC719">
        <f t="shared" si="483"/>
        <v>-0.15242674717787899</v>
      </c>
      <c r="AD719">
        <f t="shared" si="484"/>
        <v>0.46798575022321215</v>
      </c>
      <c r="AE719">
        <f t="shared" si="485"/>
        <v>-0.48361783291079313</v>
      </c>
      <c r="AF719">
        <f t="shared" si="486"/>
        <v>-0.5239687488631376</v>
      </c>
      <c r="AH719">
        <f t="shared" si="487"/>
        <v>-2.1686131988856072</v>
      </c>
      <c r="AI719">
        <f t="shared" si="488"/>
        <v>0.1143360684021648</v>
      </c>
      <c r="AJ719">
        <f t="shared" si="489"/>
        <v>0.10260465549330205</v>
      </c>
      <c r="AK719">
        <f t="shared" si="490"/>
        <v>0.10260465549330205</v>
      </c>
      <c r="AL719">
        <f t="shared" si="491"/>
        <v>-2.2768719720965076</v>
      </c>
      <c r="AN719">
        <f>VLOOKUP(J719,counts!$W$8:$Z$13,4,FALSE)</f>
        <v>53</v>
      </c>
      <c r="AO719">
        <f>VLOOKUP(K719,counts!$W$17:$Z$23,4,FALSE)</f>
        <v>48</v>
      </c>
      <c r="AP719">
        <f>VLOOKUP(L719,counts!$W$27:$Z$33,4,FALSE)</f>
        <v>62</v>
      </c>
      <c r="AQ719">
        <f>VLOOKUP(M719,counts!$W$38:$Z$49,4,FALSE)</f>
        <v>47</v>
      </c>
      <c r="AR719">
        <f>VLOOKUP(N719,counts!$W$53:$Z$54,4,FALSE)</f>
        <v>20</v>
      </c>
      <c r="AS719">
        <f>VLOOKUP(O719,counts!$W$58:$Z$62,4,FALSE)</f>
        <v>52</v>
      </c>
      <c r="AT719">
        <f>VLOOKUP(P719,counts!$W$66:$Z$69,4,FALSE)</f>
        <v>50</v>
      </c>
      <c r="AU719">
        <f>VLOOKUP(Q719,counts!$W$73:$Z$75,4,FALSE)</f>
        <v>68</v>
      </c>
      <c r="AV719">
        <f>VLOOKUP(R719,counts!$W$79:$Z$81,4,FALSE)</f>
        <v>40</v>
      </c>
      <c r="AW719">
        <f t="shared" si="492"/>
        <v>440</v>
      </c>
      <c r="AX719">
        <f t="shared" si="493"/>
        <v>1</v>
      </c>
      <c r="AY719">
        <f t="shared" si="494"/>
        <v>3</v>
      </c>
      <c r="AZ719" t="str">
        <f t="shared" si="495"/>
        <v>Train</v>
      </c>
      <c r="BA719" t="str">
        <f t="shared" si="496"/>
        <v>0-17</v>
      </c>
      <c r="BB719" t="str">
        <f t="shared" si="497"/>
        <v>Blank</v>
      </c>
      <c r="BC719" t="str">
        <f t="shared" si="498"/>
        <v>0-10</v>
      </c>
      <c r="BD719" t="str">
        <f t="shared" si="499"/>
        <v>Blank</v>
      </c>
      <c r="BE719" t="str">
        <f t="shared" si="500"/>
        <v>male</v>
      </c>
      <c r="BF719">
        <f t="shared" si="501"/>
        <v>0</v>
      </c>
      <c r="BG719">
        <f t="shared" si="502"/>
        <v>0</v>
      </c>
      <c r="BH719" t="str">
        <f t="shared" si="503"/>
        <v>C</v>
      </c>
      <c r="BI719">
        <f t="shared" si="504"/>
        <v>3</v>
      </c>
      <c r="BK719">
        <f t="shared" si="505"/>
        <v>-2.8350141766673408E-2</v>
      </c>
      <c r="BL719">
        <f t="shared" si="469"/>
        <v>-0.2148129459049134</v>
      </c>
      <c r="BM719">
        <f t="shared" si="470"/>
        <v>0</v>
      </c>
      <c r="BN719">
        <f t="shared" si="471"/>
        <v>-0.24005469764357676</v>
      </c>
      <c r="BO719">
        <f t="shared" si="472"/>
        <v>-1.1543150029727813</v>
      </c>
      <c r="BP719">
        <f t="shared" si="473"/>
        <v>-6.3943938845999151E-2</v>
      </c>
      <c r="BQ719">
        <f t="shared" si="474"/>
        <v>-0.12308910231949276</v>
      </c>
      <c r="BR719">
        <f t="shared" si="475"/>
        <v>0.42637636209158797</v>
      </c>
      <c r="BS719">
        <f t="shared" si="476"/>
        <v>-0.33933712916299258</v>
      </c>
      <c r="BT719">
        <f t="shared" si="506"/>
        <v>-0.52064632557427459</v>
      </c>
      <c r="BV719">
        <f t="shared" si="507"/>
        <v>-2.2581729220991162</v>
      </c>
      <c r="BW719">
        <f t="shared" si="508"/>
        <v>0.10454131549763737</v>
      </c>
      <c r="BX719">
        <f t="shared" si="509"/>
        <v>9.4646813143913572E-2</v>
      </c>
      <c r="BY719">
        <f t="shared" si="510"/>
        <v>9.4646813143913572E-2</v>
      </c>
      <c r="BZ719">
        <f t="shared" si="511"/>
        <v>-2.3576030717941925</v>
      </c>
    </row>
    <row r="720" spans="1:78" x14ac:dyDescent="0.3">
      <c r="A720" t="s">
        <v>2820</v>
      </c>
      <c r="B720" t="s">
        <v>2838</v>
      </c>
      <c r="C720" t="s">
        <v>2825</v>
      </c>
      <c r="D720" t="s">
        <v>2838</v>
      </c>
      <c r="E720" t="s">
        <v>20</v>
      </c>
      <c r="F720">
        <v>0</v>
      </c>
      <c r="G720">
        <v>0</v>
      </c>
      <c r="H720" t="s">
        <v>2843</v>
      </c>
      <c r="I720">
        <v>3</v>
      </c>
      <c r="J720">
        <v>-11.613432440426715</v>
      </c>
      <c r="K720">
        <v>-42.171718189759716</v>
      </c>
      <c r="L720">
        <v>-82.840254641099079</v>
      </c>
      <c r="M720">
        <v>-33.757758935166962</v>
      </c>
      <c r="N720">
        <v>-108.67008854708662</v>
      </c>
      <c r="O720">
        <v>-14.754319664473872</v>
      </c>
      <c r="P720">
        <v>-22.013681658285037</v>
      </c>
      <c r="Q720">
        <v>-22.422560732600829</v>
      </c>
      <c r="R720">
        <v>-67.960368165567971</v>
      </c>
      <c r="S720">
        <v>0</v>
      </c>
      <c r="T720">
        <v>3</v>
      </c>
      <c r="U720" t="s">
        <v>2818</v>
      </c>
      <c r="W720">
        <f t="shared" si="477"/>
        <v>-8.5268679762827468E-2</v>
      </c>
      <c r="X720">
        <f t="shared" si="478"/>
        <v>-0.21927540312111751</v>
      </c>
      <c r="Y720">
        <f t="shared" si="479"/>
        <v>0.27424895647063957</v>
      </c>
      <c r="Z720">
        <f t="shared" si="480"/>
        <v>-0.24557244416175711</v>
      </c>
      <c r="AA720">
        <f t="shared" si="481"/>
        <v>-1.1909036060913412</v>
      </c>
      <c r="AB720">
        <f t="shared" si="482"/>
        <v>-6.7444200102322438E-2</v>
      </c>
      <c r="AC720">
        <f t="shared" si="483"/>
        <v>-0.15242674717787899</v>
      </c>
      <c r="AD720">
        <f t="shared" si="484"/>
        <v>-0.14484805481342802</v>
      </c>
      <c r="AE720">
        <f t="shared" si="485"/>
        <v>-0.48361783291079313</v>
      </c>
      <c r="AF720">
        <f t="shared" si="486"/>
        <v>-0.5239687488631376</v>
      </c>
      <c r="AH720">
        <f t="shared" si="487"/>
        <v>-2.8390767605339642</v>
      </c>
      <c r="AI720">
        <f t="shared" si="488"/>
        <v>5.8479631752988308E-2</v>
      </c>
      <c r="AJ720">
        <f t="shared" si="489"/>
        <v>5.5248707673418308E-2</v>
      </c>
      <c r="AK720">
        <f t="shared" si="490"/>
        <v>0.94475129232658173</v>
      </c>
      <c r="AL720">
        <f t="shared" si="491"/>
        <v>-5.6833568850238797E-2</v>
      </c>
      <c r="AN720">
        <f>VLOOKUP(J720,counts!$W$8:$Z$13,4,FALSE)</f>
        <v>52</v>
      </c>
      <c r="AO720">
        <f>VLOOKUP(K720,counts!$W$17:$Z$23,4,FALSE)</f>
        <v>48</v>
      </c>
      <c r="AP720">
        <f>VLOOKUP(L720,counts!$W$27:$Z$33,4,FALSE)</f>
        <v>62</v>
      </c>
      <c r="AQ720">
        <f>VLOOKUP(M720,counts!$W$38:$Z$49,4,FALSE)</f>
        <v>47</v>
      </c>
      <c r="AR720">
        <f>VLOOKUP(N720,counts!$W$53:$Z$54,4,FALSE)</f>
        <v>20</v>
      </c>
      <c r="AS720">
        <f>VLOOKUP(O720,counts!$W$58:$Z$62,4,FALSE)</f>
        <v>52</v>
      </c>
      <c r="AT720">
        <f>VLOOKUP(P720,counts!$W$66:$Z$69,4,FALSE)</f>
        <v>50</v>
      </c>
      <c r="AU720">
        <f>VLOOKUP(Q720,counts!$W$73:$Z$75,4,FALSE)</f>
        <v>50</v>
      </c>
      <c r="AV720">
        <f>VLOOKUP(R720,counts!$W$79:$Z$81,4,FALSE)</f>
        <v>40</v>
      </c>
      <c r="AW720">
        <f t="shared" si="492"/>
        <v>421</v>
      </c>
      <c r="AX720">
        <f t="shared" si="493"/>
        <v>0</v>
      </c>
      <c r="AY720">
        <f t="shared" si="494"/>
        <v>3</v>
      </c>
      <c r="AZ720" t="str">
        <f t="shared" si="495"/>
        <v>Train</v>
      </c>
      <c r="BA720" t="str">
        <f t="shared" si="496"/>
        <v>18-30</v>
      </c>
      <c r="BB720" t="str">
        <f t="shared" si="497"/>
        <v>Blank</v>
      </c>
      <c r="BC720" t="str">
        <f t="shared" si="498"/>
        <v>0-10</v>
      </c>
      <c r="BD720" t="str">
        <f t="shared" si="499"/>
        <v>Blank</v>
      </c>
      <c r="BE720" t="str">
        <f t="shared" si="500"/>
        <v>male</v>
      </c>
      <c r="BF720">
        <f t="shared" si="501"/>
        <v>0</v>
      </c>
      <c r="BG720">
        <f t="shared" si="502"/>
        <v>0</v>
      </c>
      <c r="BH720" t="str">
        <f t="shared" si="503"/>
        <v>S, blank</v>
      </c>
      <c r="BI720">
        <f t="shared" si="504"/>
        <v>3</v>
      </c>
      <c r="BK720">
        <f t="shared" si="505"/>
        <v>-8.7462856143731463E-2</v>
      </c>
      <c r="BL720">
        <f t="shared" si="469"/>
        <v>-0.2148129459049134</v>
      </c>
      <c r="BM720">
        <f t="shared" si="470"/>
        <v>0</v>
      </c>
      <c r="BN720">
        <f t="shared" si="471"/>
        <v>-0.24005469764357676</v>
      </c>
      <c r="BO720">
        <f t="shared" si="472"/>
        <v>-1.1543150029727813</v>
      </c>
      <c r="BP720">
        <f t="shared" si="473"/>
        <v>-6.3943938845999151E-2</v>
      </c>
      <c r="BQ720">
        <f t="shared" si="474"/>
        <v>-0.12308910231949276</v>
      </c>
      <c r="BR720">
        <f t="shared" si="475"/>
        <v>-0.13196937436222192</v>
      </c>
      <c r="BS720">
        <f t="shared" si="476"/>
        <v>-0.33933712916299258</v>
      </c>
      <c r="BT720">
        <f t="shared" si="506"/>
        <v>-0.52064632557427459</v>
      </c>
      <c r="BV720">
        <f t="shared" si="507"/>
        <v>-2.8756313729299841</v>
      </c>
      <c r="BW720">
        <f t="shared" si="508"/>
        <v>5.6380531122747275E-2</v>
      </c>
      <c r="BX720">
        <f t="shared" si="509"/>
        <v>5.3371422003418274E-2</v>
      </c>
      <c r="BY720">
        <f t="shared" si="510"/>
        <v>0.94662857799658173</v>
      </c>
      <c r="BZ720">
        <f t="shared" si="511"/>
        <v>-5.4848471815077751E-2</v>
      </c>
    </row>
    <row r="721" spans="1:78" x14ac:dyDescent="0.3">
      <c r="A721" t="s">
        <v>2821</v>
      </c>
      <c r="B721" t="s">
        <v>2838</v>
      </c>
      <c r="C721" t="s">
        <v>2849</v>
      </c>
      <c r="D721" t="s">
        <v>2838</v>
      </c>
      <c r="E721" t="s">
        <v>15</v>
      </c>
      <c r="F721">
        <v>1</v>
      </c>
      <c r="G721">
        <v>0</v>
      </c>
      <c r="H721" t="s">
        <v>527</v>
      </c>
      <c r="I721">
        <v>3</v>
      </c>
      <c r="J721">
        <v>-3.7643689058441341</v>
      </c>
      <c r="K721">
        <v>-42.171718189759716</v>
      </c>
      <c r="L721">
        <v>40.172297072540438</v>
      </c>
      <c r="M721">
        <v>-33.757758935166962</v>
      </c>
      <c r="N721">
        <v>151.41878811967541</v>
      </c>
      <c r="O721">
        <v>48.695090775187893</v>
      </c>
      <c r="P721">
        <v>-22.013681658285037</v>
      </c>
      <c r="Q721">
        <v>-11.405315820044242</v>
      </c>
      <c r="R721">
        <v>-67.960368165567971</v>
      </c>
      <c r="S721">
        <v>1</v>
      </c>
      <c r="T721">
        <v>3</v>
      </c>
      <c r="U721" t="s">
        <v>2818</v>
      </c>
      <c r="W721">
        <f t="shared" si="477"/>
        <v>-2.7638923151110589E-2</v>
      </c>
      <c r="X721">
        <f t="shared" si="478"/>
        <v>-0.21927540312111751</v>
      </c>
      <c r="Y721">
        <f t="shared" si="479"/>
        <v>-0.13299344140000791</v>
      </c>
      <c r="Z721">
        <f t="shared" si="480"/>
        <v>-0.24557244416175711</v>
      </c>
      <c r="AA721">
        <f t="shared" si="481"/>
        <v>1.6593819257225275</v>
      </c>
      <c r="AB721">
        <f t="shared" si="482"/>
        <v>0.222592537028351</v>
      </c>
      <c r="AC721">
        <f t="shared" si="483"/>
        <v>-0.15242674717787899</v>
      </c>
      <c r="AD721">
        <f t="shared" si="484"/>
        <v>-7.3677481834814665E-2</v>
      </c>
      <c r="AE721">
        <f t="shared" si="485"/>
        <v>-0.48361783291079313</v>
      </c>
      <c r="AF721">
        <f t="shared" si="486"/>
        <v>-0.5239687488631376</v>
      </c>
      <c r="AH721">
        <f t="shared" si="487"/>
        <v>2.2803440130260921E-2</v>
      </c>
      <c r="AI721">
        <f t="shared" si="488"/>
        <v>1.0230654261755523</v>
      </c>
      <c r="AJ721">
        <f t="shared" si="489"/>
        <v>0.50570061300962355</v>
      </c>
      <c r="AK721">
        <f t="shared" si="490"/>
        <v>0.50570061300962355</v>
      </c>
      <c r="AL721">
        <f t="shared" si="491"/>
        <v>-0.68181045869676926</v>
      </c>
      <c r="AN721">
        <f>VLOOKUP(J721,counts!$W$8:$Z$13,4,FALSE)</f>
        <v>53</v>
      </c>
      <c r="AO721">
        <f>VLOOKUP(K721,counts!$W$17:$Z$23,4,FALSE)</f>
        <v>48</v>
      </c>
      <c r="AP721">
        <f>VLOOKUP(L721,counts!$W$27:$Z$33,4,FALSE)</f>
        <v>50</v>
      </c>
      <c r="AQ721">
        <f>VLOOKUP(M721,counts!$W$38:$Z$49,4,FALSE)</f>
        <v>47</v>
      </c>
      <c r="AR721">
        <f>VLOOKUP(N721,counts!$W$53:$Z$54,4,FALSE)</f>
        <v>102</v>
      </c>
      <c r="AS721">
        <f>VLOOKUP(O721,counts!$W$58:$Z$62,4,FALSE)</f>
        <v>61</v>
      </c>
      <c r="AT721">
        <f>VLOOKUP(P721,counts!$W$66:$Z$69,4,FALSE)</f>
        <v>50</v>
      </c>
      <c r="AU721">
        <f>VLOOKUP(Q721,counts!$W$73:$Z$75,4,FALSE)</f>
        <v>52</v>
      </c>
      <c r="AV721">
        <f>VLOOKUP(R721,counts!$W$79:$Z$81,4,FALSE)</f>
        <v>40</v>
      </c>
      <c r="AW721">
        <f t="shared" si="492"/>
        <v>503</v>
      </c>
      <c r="AX721">
        <f t="shared" si="493"/>
        <v>1</v>
      </c>
      <c r="AY721">
        <f t="shared" si="494"/>
        <v>3</v>
      </c>
      <c r="AZ721" t="str">
        <f t="shared" si="495"/>
        <v>Train</v>
      </c>
      <c r="BA721" t="str">
        <f t="shared" si="496"/>
        <v>0-17</v>
      </c>
      <c r="BB721" t="str">
        <f t="shared" si="497"/>
        <v>Blank</v>
      </c>
      <c r="BC721" t="str">
        <f t="shared" si="498"/>
        <v>21-30</v>
      </c>
      <c r="BD721" t="str">
        <f t="shared" si="499"/>
        <v>Blank</v>
      </c>
      <c r="BE721" t="str">
        <f t="shared" si="500"/>
        <v>female</v>
      </c>
      <c r="BF721">
        <f t="shared" si="501"/>
        <v>1</v>
      </c>
      <c r="BG721">
        <f t="shared" si="502"/>
        <v>0</v>
      </c>
      <c r="BH721" t="str">
        <f t="shared" si="503"/>
        <v>Q</v>
      </c>
      <c r="BI721">
        <f t="shared" si="504"/>
        <v>3</v>
      </c>
      <c r="BK721">
        <f t="shared" si="505"/>
        <v>-2.8350141766673408E-2</v>
      </c>
      <c r="BL721">
        <f t="shared" si="469"/>
        <v>-0.2148129459049134</v>
      </c>
      <c r="BM721">
        <f t="shared" si="470"/>
        <v>0</v>
      </c>
      <c r="BN721">
        <f t="shared" si="471"/>
        <v>-0.24005469764357676</v>
      </c>
      <c r="BO721">
        <f t="shared" si="472"/>
        <v>1.608400077660413</v>
      </c>
      <c r="BP721">
        <f t="shared" si="473"/>
        <v>0.21104029039891525</v>
      </c>
      <c r="BQ721">
        <f t="shared" si="474"/>
        <v>-0.12308910231949276</v>
      </c>
      <c r="BR721">
        <f t="shared" si="475"/>
        <v>-6.7126694900034548E-2</v>
      </c>
      <c r="BS721">
        <f t="shared" si="476"/>
        <v>-0.33933712916299258</v>
      </c>
      <c r="BT721">
        <f t="shared" si="506"/>
        <v>-0.52064632557427459</v>
      </c>
      <c r="BV721">
        <f t="shared" si="507"/>
        <v>0.2860233307873703</v>
      </c>
      <c r="BW721">
        <f t="shared" si="508"/>
        <v>1.331123511049612</v>
      </c>
      <c r="BX721">
        <f t="shared" si="509"/>
        <v>0.57102230093773965</v>
      </c>
      <c r="BY721">
        <f t="shared" si="510"/>
        <v>0.57102230093773965</v>
      </c>
      <c r="BZ721">
        <f t="shared" si="511"/>
        <v>-0.56032701415579578</v>
      </c>
    </row>
    <row r="722" spans="1:78" x14ac:dyDescent="0.3">
      <c r="A722" t="s">
        <v>2810</v>
      </c>
      <c r="B722" t="s">
        <v>2838</v>
      </c>
      <c r="C722" t="s">
        <v>2825</v>
      </c>
      <c r="D722" t="s">
        <v>2838</v>
      </c>
      <c r="E722" t="s">
        <v>20</v>
      </c>
      <c r="F722">
        <v>0</v>
      </c>
      <c r="G722">
        <v>0</v>
      </c>
      <c r="H722" t="s">
        <v>2843</v>
      </c>
      <c r="I722">
        <v>3</v>
      </c>
      <c r="J722">
        <v>32.769878926258563</v>
      </c>
      <c r="K722">
        <v>-42.171718189759716</v>
      </c>
      <c r="L722">
        <v>-82.840254641099079</v>
      </c>
      <c r="M722">
        <v>-33.757758935166962</v>
      </c>
      <c r="N722">
        <v>-108.67008854708662</v>
      </c>
      <c r="O722">
        <v>-14.754319664473872</v>
      </c>
      <c r="P722">
        <v>-22.013681658285037</v>
      </c>
      <c r="Q722">
        <v>-22.422560732600829</v>
      </c>
      <c r="R722">
        <v>-67.960368165567971</v>
      </c>
      <c r="S722">
        <v>0</v>
      </c>
      <c r="T722">
        <v>3</v>
      </c>
      <c r="U722" t="s">
        <v>2818</v>
      </c>
      <c r="W722">
        <f t="shared" si="477"/>
        <v>0.24060451777399761</v>
      </c>
      <c r="X722">
        <f t="shared" si="478"/>
        <v>-0.21927540312111751</v>
      </c>
      <c r="Y722">
        <f t="shared" si="479"/>
        <v>0.27424895647063957</v>
      </c>
      <c r="Z722">
        <f t="shared" si="480"/>
        <v>-0.24557244416175711</v>
      </c>
      <c r="AA722">
        <f t="shared" si="481"/>
        <v>-1.1909036060913412</v>
      </c>
      <c r="AB722">
        <f t="shared" si="482"/>
        <v>-6.7444200102322438E-2</v>
      </c>
      <c r="AC722">
        <f t="shared" si="483"/>
        <v>-0.15242674717787899</v>
      </c>
      <c r="AD722">
        <f t="shared" si="484"/>
        <v>-0.14484805481342802</v>
      </c>
      <c r="AE722">
        <f t="shared" si="485"/>
        <v>-0.48361783291079313</v>
      </c>
      <c r="AF722">
        <f t="shared" si="486"/>
        <v>-0.5239687488631376</v>
      </c>
      <c r="AH722">
        <f t="shared" si="487"/>
        <v>-2.513203562997139</v>
      </c>
      <c r="AI722">
        <f t="shared" si="488"/>
        <v>8.1008307892344186E-2</v>
      </c>
      <c r="AJ722">
        <f t="shared" si="489"/>
        <v>7.4937729248618926E-2</v>
      </c>
      <c r="AK722">
        <f t="shared" si="490"/>
        <v>0.92506227075138103</v>
      </c>
      <c r="AL722">
        <f t="shared" si="491"/>
        <v>-7.7894224004360538E-2</v>
      </c>
      <c r="AN722">
        <f>VLOOKUP(J722,counts!$W$8:$Z$13,4,FALSE)</f>
        <v>61</v>
      </c>
      <c r="AO722">
        <f>VLOOKUP(K722,counts!$W$17:$Z$23,4,FALSE)</f>
        <v>48</v>
      </c>
      <c r="AP722">
        <f>VLOOKUP(L722,counts!$W$27:$Z$33,4,FALSE)</f>
        <v>62</v>
      </c>
      <c r="AQ722">
        <f>VLOOKUP(M722,counts!$W$38:$Z$49,4,FALSE)</f>
        <v>47</v>
      </c>
      <c r="AR722">
        <f>VLOOKUP(N722,counts!$W$53:$Z$54,4,FALSE)</f>
        <v>20</v>
      </c>
      <c r="AS722">
        <f>VLOOKUP(O722,counts!$W$58:$Z$62,4,FALSE)</f>
        <v>52</v>
      </c>
      <c r="AT722">
        <f>VLOOKUP(P722,counts!$W$66:$Z$69,4,FALSE)</f>
        <v>50</v>
      </c>
      <c r="AU722">
        <f>VLOOKUP(Q722,counts!$W$73:$Z$75,4,FALSE)</f>
        <v>50</v>
      </c>
      <c r="AV722">
        <f>VLOOKUP(R722,counts!$W$79:$Z$81,4,FALSE)</f>
        <v>40</v>
      </c>
      <c r="AW722">
        <f t="shared" si="492"/>
        <v>430</v>
      </c>
      <c r="AX722">
        <f t="shared" si="493"/>
        <v>0</v>
      </c>
      <c r="AY722">
        <f t="shared" si="494"/>
        <v>3</v>
      </c>
      <c r="AZ722" t="str">
        <f t="shared" si="495"/>
        <v>Train</v>
      </c>
      <c r="BA722" t="str">
        <f t="shared" si="496"/>
        <v>31-40</v>
      </c>
      <c r="BB722" t="str">
        <f t="shared" si="497"/>
        <v>Blank</v>
      </c>
      <c r="BC722" t="str">
        <f t="shared" si="498"/>
        <v>0-10</v>
      </c>
      <c r="BD722" t="str">
        <f t="shared" si="499"/>
        <v>Blank</v>
      </c>
      <c r="BE722" t="str">
        <f t="shared" si="500"/>
        <v>male</v>
      </c>
      <c r="BF722">
        <f t="shared" si="501"/>
        <v>0</v>
      </c>
      <c r="BG722">
        <f t="shared" si="502"/>
        <v>0</v>
      </c>
      <c r="BH722" t="str">
        <f t="shared" si="503"/>
        <v>S, blank</v>
      </c>
      <c r="BI722">
        <f t="shared" si="504"/>
        <v>3</v>
      </c>
      <c r="BK722">
        <f t="shared" si="505"/>
        <v>0.24679587375027071</v>
      </c>
      <c r="BL722">
        <f t="shared" si="469"/>
        <v>-0.2148129459049134</v>
      </c>
      <c r="BM722">
        <f t="shared" si="470"/>
        <v>0</v>
      </c>
      <c r="BN722">
        <f t="shared" si="471"/>
        <v>-0.24005469764357676</v>
      </c>
      <c r="BO722">
        <f t="shared" si="472"/>
        <v>-1.1543150029727813</v>
      </c>
      <c r="BP722">
        <f t="shared" si="473"/>
        <v>-6.3943938845999151E-2</v>
      </c>
      <c r="BQ722">
        <f t="shared" si="474"/>
        <v>-0.12308910231949276</v>
      </c>
      <c r="BR722">
        <f t="shared" si="475"/>
        <v>-0.13196937436222192</v>
      </c>
      <c r="BS722">
        <f t="shared" si="476"/>
        <v>-0.33933712916299258</v>
      </c>
      <c r="BT722">
        <f t="shared" si="506"/>
        <v>-0.52064632557427459</v>
      </c>
      <c r="BV722">
        <f t="shared" si="507"/>
        <v>-2.5413726430359818</v>
      </c>
      <c r="BW722">
        <f t="shared" si="508"/>
        <v>7.875821864026647E-2</v>
      </c>
      <c r="BX722">
        <f t="shared" si="509"/>
        <v>7.3008221193010425E-2</v>
      </c>
      <c r="BY722">
        <f t="shared" si="510"/>
        <v>0.92699177880698957</v>
      </c>
      <c r="BZ722">
        <f t="shared" si="511"/>
        <v>-7.5810582056482417E-2</v>
      </c>
    </row>
    <row r="723" spans="1:78" x14ac:dyDescent="0.3">
      <c r="A723" t="s">
        <v>2821</v>
      </c>
      <c r="B723" t="s">
        <v>2838</v>
      </c>
      <c r="C723" t="s">
        <v>2825</v>
      </c>
      <c r="D723" t="s">
        <v>2838</v>
      </c>
      <c r="E723" t="s">
        <v>15</v>
      </c>
      <c r="F723">
        <v>0</v>
      </c>
      <c r="G723">
        <v>0</v>
      </c>
      <c r="H723" t="s">
        <v>44</v>
      </c>
      <c r="I723">
        <v>3</v>
      </c>
      <c r="J723">
        <v>-3.7643689058441341</v>
      </c>
      <c r="K723">
        <v>-42.171718189759716</v>
      </c>
      <c r="L723">
        <v>-82.840254641099079</v>
      </c>
      <c r="M723">
        <v>-33.757758935166962</v>
      </c>
      <c r="N723">
        <v>151.41878811967541</v>
      </c>
      <c r="O723">
        <v>-14.754319664473872</v>
      </c>
      <c r="P723">
        <v>-22.013681658285037</v>
      </c>
      <c r="Q723">
        <v>72.444458573419169</v>
      </c>
      <c r="R723">
        <v>-67.960368165567971</v>
      </c>
      <c r="S723">
        <v>1</v>
      </c>
      <c r="T723">
        <v>3</v>
      </c>
      <c r="U723" t="s">
        <v>2818</v>
      </c>
      <c r="W723">
        <f t="shared" si="477"/>
        <v>-2.7638923151110589E-2</v>
      </c>
      <c r="X723">
        <f t="shared" si="478"/>
        <v>-0.21927540312111751</v>
      </c>
      <c r="Y723">
        <f t="shared" si="479"/>
        <v>0.27424895647063957</v>
      </c>
      <c r="Z723">
        <f t="shared" si="480"/>
        <v>-0.24557244416175711</v>
      </c>
      <c r="AA723">
        <f t="shared" si="481"/>
        <v>1.6593819257225275</v>
      </c>
      <c r="AB723">
        <f t="shared" si="482"/>
        <v>-6.7444200102322438E-2</v>
      </c>
      <c r="AC723">
        <f t="shared" si="483"/>
        <v>-0.15242674717787899</v>
      </c>
      <c r="AD723">
        <f t="shared" si="484"/>
        <v>0.46798575022321215</v>
      </c>
      <c r="AE723">
        <f t="shared" si="485"/>
        <v>-0.48361783291079313</v>
      </c>
      <c r="AF723">
        <f t="shared" si="486"/>
        <v>-0.5239687488631376</v>
      </c>
      <c r="AH723">
        <f t="shared" si="487"/>
        <v>0.68167233292826179</v>
      </c>
      <c r="AI723">
        <f t="shared" si="488"/>
        <v>1.977181474667087</v>
      </c>
      <c r="AJ723">
        <f t="shared" si="489"/>
        <v>0.66411184252319677</v>
      </c>
      <c r="AK723">
        <f t="shared" si="490"/>
        <v>0.66411184252319677</v>
      </c>
      <c r="AL723">
        <f t="shared" si="491"/>
        <v>-0.40930470615477715</v>
      </c>
      <c r="AN723">
        <f>VLOOKUP(J723,counts!$W$8:$Z$13,4,FALSE)</f>
        <v>53</v>
      </c>
      <c r="AO723">
        <f>VLOOKUP(K723,counts!$W$17:$Z$23,4,FALSE)</f>
        <v>48</v>
      </c>
      <c r="AP723">
        <f>VLOOKUP(L723,counts!$W$27:$Z$33,4,FALSE)</f>
        <v>62</v>
      </c>
      <c r="AQ723">
        <f>VLOOKUP(M723,counts!$W$38:$Z$49,4,FALSE)</f>
        <v>47</v>
      </c>
      <c r="AR723">
        <f>VLOOKUP(N723,counts!$W$53:$Z$54,4,FALSE)</f>
        <v>102</v>
      </c>
      <c r="AS723">
        <f>VLOOKUP(O723,counts!$W$58:$Z$62,4,FALSE)</f>
        <v>52</v>
      </c>
      <c r="AT723">
        <f>VLOOKUP(P723,counts!$W$66:$Z$69,4,FALSE)</f>
        <v>50</v>
      </c>
      <c r="AU723">
        <f>VLOOKUP(Q723,counts!$W$73:$Z$75,4,FALSE)</f>
        <v>68</v>
      </c>
      <c r="AV723">
        <f>VLOOKUP(R723,counts!$W$79:$Z$81,4,FALSE)</f>
        <v>40</v>
      </c>
      <c r="AW723">
        <f t="shared" si="492"/>
        <v>522</v>
      </c>
      <c r="AX723">
        <f t="shared" si="493"/>
        <v>1</v>
      </c>
      <c r="AY723">
        <f t="shared" si="494"/>
        <v>3</v>
      </c>
      <c r="AZ723" t="str">
        <f t="shared" si="495"/>
        <v>Train</v>
      </c>
      <c r="BA723" t="str">
        <f t="shared" si="496"/>
        <v>0-17</v>
      </c>
      <c r="BB723" t="str">
        <f t="shared" si="497"/>
        <v>Blank</v>
      </c>
      <c r="BC723" t="str">
        <f t="shared" si="498"/>
        <v>0-10</v>
      </c>
      <c r="BD723" t="str">
        <f t="shared" si="499"/>
        <v>Blank</v>
      </c>
      <c r="BE723" t="str">
        <f t="shared" si="500"/>
        <v>female</v>
      </c>
      <c r="BF723">
        <f t="shared" si="501"/>
        <v>0</v>
      </c>
      <c r="BG723">
        <f t="shared" si="502"/>
        <v>0</v>
      </c>
      <c r="BH723" t="str">
        <f t="shared" si="503"/>
        <v>C</v>
      </c>
      <c r="BI723">
        <f t="shared" si="504"/>
        <v>3</v>
      </c>
      <c r="BK723">
        <f t="shared" si="505"/>
        <v>-2.8350141766673408E-2</v>
      </c>
      <c r="BL723">
        <f t="shared" si="469"/>
        <v>-0.2148129459049134</v>
      </c>
      <c r="BM723">
        <f t="shared" si="470"/>
        <v>0</v>
      </c>
      <c r="BN723">
        <f t="shared" si="471"/>
        <v>-0.24005469764357676</v>
      </c>
      <c r="BO723">
        <f t="shared" si="472"/>
        <v>1.608400077660413</v>
      </c>
      <c r="BP723">
        <f t="shared" si="473"/>
        <v>-6.3943938845999151E-2</v>
      </c>
      <c r="BQ723">
        <f t="shared" si="474"/>
        <v>-0.12308910231949276</v>
      </c>
      <c r="BR723">
        <f t="shared" si="475"/>
        <v>0.42637636209158797</v>
      </c>
      <c r="BS723">
        <f t="shared" si="476"/>
        <v>-0.33933712916299258</v>
      </c>
      <c r="BT723">
        <f t="shared" si="506"/>
        <v>-0.52064632557427459</v>
      </c>
      <c r="BV723">
        <f t="shared" si="507"/>
        <v>0.50454215853407836</v>
      </c>
      <c r="BW723">
        <f t="shared" si="508"/>
        <v>1.6562270574223157</v>
      </c>
      <c r="BX723">
        <f t="shared" si="509"/>
        <v>0.62352616008270367</v>
      </c>
      <c r="BY723">
        <f t="shared" si="510"/>
        <v>0.62352616008270367</v>
      </c>
      <c r="BZ723">
        <f t="shared" si="511"/>
        <v>-0.47236455791349424</v>
      </c>
    </row>
    <row r="724" spans="1:78" x14ac:dyDescent="0.3">
      <c r="A724" t="s">
        <v>2821</v>
      </c>
      <c r="B724" t="s">
        <v>2838</v>
      </c>
      <c r="C724" t="s">
        <v>2825</v>
      </c>
      <c r="D724" t="s">
        <v>2838</v>
      </c>
      <c r="E724" t="s">
        <v>20</v>
      </c>
      <c r="F724">
        <v>0</v>
      </c>
      <c r="G724">
        <v>0</v>
      </c>
      <c r="H724" t="s">
        <v>2843</v>
      </c>
      <c r="I724">
        <v>3</v>
      </c>
      <c r="J724">
        <v>-3.7643689058441341</v>
      </c>
      <c r="K724">
        <v>-42.171718189759716</v>
      </c>
      <c r="L724">
        <v>-82.840254641099079</v>
      </c>
      <c r="M724">
        <v>-33.757758935166962</v>
      </c>
      <c r="N724">
        <v>-108.67008854708662</v>
      </c>
      <c r="O724">
        <v>-14.754319664473872</v>
      </c>
      <c r="P724">
        <v>-22.013681658285037</v>
      </c>
      <c r="Q724">
        <v>-22.422560732600829</v>
      </c>
      <c r="R724">
        <v>-67.960368165567971</v>
      </c>
      <c r="S724">
        <v>0</v>
      </c>
      <c r="T724">
        <v>3</v>
      </c>
      <c r="U724" t="s">
        <v>2818</v>
      </c>
      <c r="W724">
        <f t="shared" si="477"/>
        <v>-2.7638923151110589E-2</v>
      </c>
      <c r="X724">
        <f t="shared" si="478"/>
        <v>-0.21927540312111751</v>
      </c>
      <c r="Y724">
        <f t="shared" si="479"/>
        <v>0.27424895647063957</v>
      </c>
      <c r="Z724">
        <f t="shared" si="480"/>
        <v>-0.24557244416175711</v>
      </c>
      <c r="AA724">
        <f t="shared" si="481"/>
        <v>-1.1909036060913412</v>
      </c>
      <c r="AB724">
        <f t="shared" si="482"/>
        <v>-6.7444200102322438E-2</v>
      </c>
      <c r="AC724">
        <f t="shared" si="483"/>
        <v>-0.15242674717787899</v>
      </c>
      <c r="AD724">
        <f t="shared" si="484"/>
        <v>-0.14484805481342802</v>
      </c>
      <c r="AE724">
        <f t="shared" si="485"/>
        <v>-0.48361783291079313</v>
      </c>
      <c r="AF724">
        <f t="shared" si="486"/>
        <v>-0.5239687488631376</v>
      </c>
      <c r="AH724">
        <f t="shared" si="487"/>
        <v>-2.7814470039222474</v>
      </c>
      <c r="AI724">
        <f t="shared" si="488"/>
        <v>6.1948802331281839E-2</v>
      </c>
      <c r="AJ724">
        <f t="shared" si="489"/>
        <v>5.8335017841996219E-2</v>
      </c>
      <c r="AK724">
        <f t="shared" si="490"/>
        <v>0.94166498215800376</v>
      </c>
      <c r="AL724">
        <f t="shared" si="491"/>
        <v>-6.0105712930062505E-2</v>
      </c>
      <c r="AN724">
        <f>VLOOKUP(J724,counts!$W$8:$Z$13,4,FALSE)</f>
        <v>53</v>
      </c>
      <c r="AO724">
        <f>VLOOKUP(K724,counts!$W$17:$Z$23,4,FALSE)</f>
        <v>48</v>
      </c>
      <c r="AP724">
        <f>VLOOKUP(L724,counts!$W$27:$Z$33,4,FALSE)</f>
        <v>62</v>
      </c>
      <c r="AQ724">
        <f>VLOOKUP(M724,counts!$W$38:$Z$49,4,FALSE)</f>
        <v>47</v>
      </c>
      <c r="AR724">
        <f>VLOOKUP(N724,counts!$W$53:$Z$54,4,FALSE)</f>
        <v>20</v>
      </c>
      <c r="AS724">
        <f>VLOOKUP(O724,counts!$W$58:$Z$62,4,FALSE)</f>
        <v>52</v>
      </c>
      <c r="AT724">
        <f>VLOOKUP(P724,counts!$W$66:$Z$69,4,FALSE)</f>
        <v>50</v>
      </c>
      <c r="AU724">
        <f>VLOOKUP(Q724,counts!$W$73:$Z$75,4,FALSE)</f>
        <v>50</v>
      </c>
      <c r="AV724">
        <f>VLOOKUP(R724,counts!$W$79:$Z$81,4,FALSE)</f>
        <v>40</v>
      </c>
      <c r="AW724">
        <f t="shared" si="492"/>
        <v>422</v>
      </c>
      <c r="AX724">
        <f t="shared" si="493"/>
        <v>0</v>
      </c>
      <c r="AY724">
        <f t="shared" si="494"/>
        <v>3</v>
      </c>
      <c r="AZ724" t="str">
        <f t="shared" si="495"/>
        <v>Train</v>
      </c>
      <c r="BA724" t="str">
        <f t="shared" si="496"/>
        <v>0-17</v>
      </c>
      <c r="BB724" t="str">
        <f t="shared" si="497"/>
        <v>Blank</v>
      </c>
      <c r="BC724" t="str">
        <f t="shared" si="498"/>
        <v>0-10</v>
      </c>
      <c r="BD724" t="str">
        <f t="shared" si="499"/>
        <v>Blank</v>
      </c>
      <c r="BE724" t="str">
        <f t="shared" si="500"/>
        <v>male</v>
      </c>
      <c r="BF724">
        <f t="shared" si="501"/>
        <v>0</v>
      </c>
      <c r="BG724">
        <f t="shared" si="502"/>
        <v>0</v>
      </c>
      <c r="BH724" t="str">
        <f t="shared" si="503"/>
        <v>S, blank</v>
      </c>
      <c r="BI724">
        <f t="shared" si="504"/>
        <v>3</v>
      </c>
      <c r="BK724">
        <f t="shared" si="505"/>
        <v>-2.8350141766673408E-2</v>
      </c>
      <c r="BL724">
        <f t="shared" si="469"/>
        <v>-0.2148129459049134</v>
      </c>
      <c r="BM724">
        <f t="shared" si="470"/>
        <v>0</v>
      </c>
      <c r="BN724">
        <f t="shared" si="471"/>
        <v>-0.24005469764357676</v>
      </c>
      <c r="BO724">
        <f t="shared" si="472"/>
        <v>-1.1543150029727813</v>
      </c>
      <c r="BP724">
        <f t="shared" si="473"/>
        <v>-6.3943938845999151E-2</v>
      </c>
      <c r="BQ724">
        <f t="shared" si="474"/>
        <v>-0.12308910231949276</v>
      </c>
      <c r="BR724">
        <f t="shared" si="475"/>
        <v>-0.13196937436222192</v>
      </c>
      <c r="BS724">
        <f t="shared" si="476"/>
        <v>-0.33933712916299258</v>
      </c>
      <c r="BT724">
        <f t="shared" si="506"/>
        <v>-0.52064632557427459</v>
      </c>
      <c r="BV724">
        <f t="shared" si="507"/>
        <v>-2.8165186585529263</v>
      </c>
      <c r="BW724">
        <f t="shared" si="508"/>
        <v>5.9813812971519865E-2</v>
      </c>
      <c r="BX724">
        <f t="shared" si="509"/>
        <v>5.6438038681353962E-2</v>
      </c>
      <c r="BY724">
        <f t="shared" si="510"/>
        <v>0.943561961318646</v>
      </c>
      <c r="BZ724">
        <f t="shared" si="511"/>
        <v>-5.8093244555959045E-2</v>
      </c>
    </row>
    <row r="725" spans="1:78" x14ac:dyDescent="0.3">
      <c r="A725" t="s">
        <v>2820</v>
      </c>
      <c r="B725" t="s">
        <v>2838</v>
      </c>
      <c r="C725" t="s">
        <v>2825</v>
      </c>
      <c r="D725" t="s">
        <v>2838</v>
      </c>
      <c r="E725" t="s">
        <v>15</v>
      </c>
      <c r="F725">
        <v>0</v>
      </c>
      <c r="G725">
        <v>0</v>
      </c>
      <c r="H725" t="s">
        <v>527</v>
      </c>
      <c r="I725">
        <v>3</v>
      </c>
      <c r="J725">
        <v>-11.613432440426715</v>
      </c>
      <c r="K725">
        <v>-42.171718189759716</v>
      </c>
      <c r="L725">
        <v>-82.840254641099079</v>
      </c>
      <c r="M725">
        <v>-33.757758935166962</v>
      </c>
      <c r="N725">
        <v>151.41878811967541</v>
      </c>
      <c r="O725">
        <v>-14.754319664473872</v>
      </c>
      <c r="P725">
        <v>-22.013681658285037</v>
      </c>
      <c r="Q725">
        <v>-11.405315820044242</v>
      </c>
      <c r="R725">
        <v>-67.960368165567971</v>
      </c>
      <c r="S725">
        <v>1</v>
      </c>
      <c r="T725">
        <v>3</v>
      </c>
      <c r="U725" t="s">
        <v>2818</v>
      </c>
      <c r="W725">
        <f t="shared" si="477"/>
        <v>-8.5268679762827468E-2</v>
      </c>
      <c r="X725">
        <f t="shared" si="478"/>
        <v>-0.21927540312111751</v>
      </c>
      <c r="Y725">
        <f t="shared" si="479"/>
        <v>0.27424895647063957</v>
      </c>
      <c r="Z725">
        <f t="shared" si="480"/>
        <v>-0.24557244416175711</v>
      </c>
      <c r="AA725">
        <f t="shared" si="481"/>
        <v>1.6593819257225275</v>
      </c>
      <c r="AB725">
        <f t="shared" si="482"/>
        <v>-6.7444200102322438E-2</v>
      </c>
      <c r="AC725">
        <f t="shared" si="483"/>
        <v>-0.15242674717787899</v>
      </c>
      <c r="AD725">
        <f t="shared" si="484"/>
        <v>-7.3677481834814665E-2</v>
      </c>
      <c r="AE725">
        <f t="shared" si="485"/>
        <v>-0.48361783291079313</v>
      </c>
      <c r="AF725">
        <f t="shared" si="486"/>
        <v>-0.5239687488631376</v>
      </c>
      <c r="AH725">
        <f t="shared" si="487"/>
        <v>8.2379344258518228E-2</v>
      </c>
      <c r="AI725">
        <f t="shared" si="488"/>
        <v>1.0858676493684267</v>
      </c>
      <c r="AJ725">
        <f t="shared" si="489"/>
        <v>0.52058319697187549</v>
      </c>
      <c r="AK725">
        <f t="shared" si="490"/>
        <v>0.52058319697187549</v>
      </c>
      <c r="AL725">
        <f t="shared" si="491"/>
        <v>-0.65280556321633187</v>
      </c>
      <c r="AN725">
        <f>VLOOKUP(J725,counts!$W$8:$Z$13,4,FALSE)</f>
        <v>52</v>
      </c>
      <c r="AO725">
        <f>VLOOKUP(K725,counts!$W$17:$Z$23,4,FALSE)</f>
        <v>48</v>
      </c>
      <c r="AP725">
        <f>VLOOKUP(L725,counts!$W$27:$Z$33,4,FALSE)</f>
        <v>62</v>
      </c>
      <c r="AQ725">
        <f>VLOOKUP(M725,counts!$W$38:$Z$49,4,FALSE)</f>
        <v>47</v>
      </c>
      <c r="AR725">
        <f>VLOOKUP(N725,counts!$W$53:$Z$54,4,FALSE)</f>
        <v>102</v>
      </c>
      <c r="AS725">
        <f>VLOOKUP(O725,counts!$W$58:$Z$62,4,FALSE)</f>
        <v>52</v>
      </c>
      <c r="AT725">
        <f>VLOOKUP(P725,counts!$W$66:$Z$69,4,FALSE)</f>
        <v>50</v>
      </c>
      <c r="AU725">
        <f>VLOOKUP(Q725,counts!$W$73:$Z$75,4,FALSE)</f>
        <v>52</v>
      </c>
      <c r="AV725">
        <f>VLOOKUP(R725,counts!$W$79:$Z$81,4,FALSE)</f>
        <v>40</v>
      </c>
      <c r="AW725">
        <f t="shared" si="492"/>
        <v>505</v>
      </c>
      <c r="AX725">
        <f t="shared" si="493"/>
        <v>1</v>
      </c>
      <c r="AY725">
        <f t="shared" si="494"/>
        <v>3</v>
      </c>
      <c r="AZ725" t="str">
        <f t="shared" si="495"/>
        <v>Train</v>
      </c>
      <c r="BA725" t="str">
        <f t="shared" si="496"/>
        <v>18-30</v>
      </c>
      <c r="BB725" t="str">
        <f t="shared" si="497"/>
        <v>Blank</v>
      </c>
      <c r="BC725" t="str">
        <f t="shared" si="498"/>
        <v>0-10</v>
      </c>
      <c r="BD725" t="str">
        <f t="shared" si="499"/>
        <v>Blank</v>
      </c>
      <c r="BE725" t="str">
        <f t="shared" si="500"/>
        <v>female</v>
      </c>
      <c r="BF725">
        <f t="shared" si="501"/>
        <v>0</v>
      </c>
      <c r="BG725">
        <f t="shared" si="502"/>
        <v>0</v>
      </c>
      <c r="BH725" t="str">
        <f t="shared" si="503"/>
        <v>Q</v>
      </c>
      <c r="BI725">
        <f t="shared" si="504"/>
        <v>3</v>
      </c>
      <c r="BK725">
        <f t="shared" si="505"/>
        <v>-8.7462856143731463E-2</v>
      </c>
      <c r="BL725">
        <f t="shared" ref="BL725:BL778" si="512">BL$3*K725</f>
        <v>-0.2148129459049134</v>
      </c>
      <c r="BM725">
        <f t="shared" ref="BM725:BM778" si="513">BM$3*L725</f>
        <v>0</v>
      </c>
      <c r="BN725">
        <f t="shared" ref="BN725:BN778" si="514">BN$3*M725</f>
        <v>-0.24005469764357676</v>
      </c>
      <c r="BO725">
        <f t="shared" ref="BO725:BO778" si="515">BO$3*N725</f>
        <v>1.608400077660413</v>
      </c>
      <c r="BP725">
        <f t="shared" ref="BP725:BP778" si="516">BP$3*O725</f>
        <v>-6.3943938845999151E-2</v>
      </c>
      <c r="BQ725">
        <f t="shared" ref="BQ725:BQ778" si="517">BQ$3*P725</f>
        <v>-0.12308910231949276</v>
      </c>
      <c r="BR725">
        <f t="shared" ref="BR725:BR778" si="518">BR$3*Q725</f>
        <v>-6.7126694900034548E-2</v>
      </c>
      <c r="BS725">
        <f t="shared" ref="BS725:BS778" si="519">BS$3*R725</f>
        <v>-0.33933712916299258</v>
      </c>
      <c r="BT725">
        <f t="shared" si="506"/>
        <v>-0.52064632557427459</v>
      </c>
      <c r="BV725">
        <f t="shared" si="507"/>
        <v>-4.8073612834602264E-2</v>
      </c>
      <c r="BW725">
        <f t="shared" si="508"/>
        <v>0.95306362678006362</v>
      </c>
      <c r="BX725">
        <f t="shared" si="509"/>
        <v>0.48798391087306292</v>
      </c>
      <c r="BY725">
        <f t="shared" si="510"/>
        <v>0.48798391087306292</v>
      </c>
      <c r="BZ725">
        <f t="shared" si="511"/>
        <v>-0.71747284319490856</v>
      </c>
    </row>
    <row r="726" spans="1:78" x14ac:dyDescent="0.3">
      <c r="A726" t="s">
        <v>2821</v>
      </c>
      <c r="B726" t="s">
        <v>2838</v>
      </c>
      <c r="C726" t="s">
        <v>2825</v>
      </c>
      <c r="D726" t="s">
        <v>2838</v>
      </c>
      <c r="E726" t="s">
        <v>20</v>
      </c>
      <c r="F726">
        <v>0</v>
      </c>
      <c r="G726">
        <v>0</v>
      </c>
      <c r="H726" t="s">
        <v>2843</v>
      </c>
      <c r="I726">
        <v>3</v>
      </c>
      <c r="J726">
        <v>-3.7643689058441341</v>
      </c>
      <c r="K726">
        <v>-42.171718189759716</v>
      </c>
      <c r="L726">
        <v>-82.840254641099079</v>
      </c>
      <c r="M726">
        <v>-33.757758935166962</v>
      </c>
      <c r="N726">
        <v>-108.67008854708662</v>
      </c>
      <c r="O726">
        <v>-14.754319664473872</v>
      </c>
      <c r="P726">
        <v>-22.013681658285037</v>
      </c>
      <c r="Q726">
        <v>-22.422560732600829</v>
      </c>
      <c r="R726">
        <v>-67.960368165567971</v>
      </c>
      <c r="S726">
        <v>0</v>
      </c>
      <c r="T726">
        <v>3</v>
      </c>
      <c r="U726" t="s">
        <v>2818</v>
      </c>
      <c r="W726">
        <f t="shared" si="477"/>
        <v>-2.7638923151110589E-2</v>
      </c>
      <c r="X726">
        <f t="shared" si="478"/>
        <v>-0.21927540312111751</v>
      </c>
      <c r="Y726">
        <f t="shared" si="479"/>
        <v>0.27424895647063957</v>
      </c>
      <c r="Z726">
        <f t="shared" si="480"/>
        <v>-0.24557244416175711</v>
      </c>
      <c r="AA726">
        <f t="shared" si="481"/>
        <v>-1.1909036060913412</v>
      </c>
      <c r="AB726">
        <f t="shared" si="482"/>
        <v>-6.7444200102322438E-2</v>
      </c>
      <c r="AC726">
        <f t="shared" si="483"/>
        <v>-0.15242674717787899</v>
      </c>
      <c r="AD726">
        <f t="shared" si="484"/>
        <v>-0.14484805481342802</v>
      </c>
      <c r="AE726">
        <f t="shared" si="485"/>
        <v>-0.48361783291079313</v>
      </c>
      <c r="AF726">
        <f t="shared" si="486"/>
        <v>-0.5239687488631376</v>
      </c>
      <c r="AH726">
        <f t="shared" si="487"/>
        <v>-2.7814470039222474</v>
      </c>
      <c r="AI726">
        <f t="shared" si="488"/>
        <v>6.1948802331281839E-2</v>
      </c>
      <c r="AJ726">
        <f t="shared" si="489"/>
        <v>5.8335017841996219E-2</v>
      </c>
      <c r="AK726">
        <f t="shared" si="490"/>
        <v>0.94166498215800376</v>
      </c>
      <c r="AL726">
        <f t="shared" si="491"/>
        <v>-6.0105712930062505E-2</v>
      </c>
      <c r="AN726">
        <f>VLOOKUP(J726,counts!$W$8:$Z$13,4,FALSE)</f>
        <v>53</v>
      </c>
      <c r="AO726">
        <f>VLOOKUP(K726,counts!$W$17:$Z$23,4,FALSE)</f>
        <v>48</v>
      </c>
      <c r="AP726">
        <f>VLOOKUP(L726,counts!$W$27:$Z$33,4,FALSE)</f>
        <v>62</v>
      </c>
      <c r="AQ726">
        <f>VLOOKUP(M726,counts!$W$38:$Z$49,4,FALSE)</f>
        <v>47</v>
      </c>
      <c r="AR726">
        <f>VLOOKUP(N726,counts!$W$53:$Z$54,4,FALSE)</f>
        <v>20</v>
      </c>
      <c r="AS726">
        <f>VLOOKUP(O726,counts!$W$58:$Z$62,4,FALSE)</f>
        <v>52</v>
      </c>
      <c r="AT726">
        <f>VLOOKUP(P726,counts!$W$66:$Z$69,4,FALSE)</f>
        <v>50</v>
      </c>
      <c r="AU726">
        <f>VLOOKUP(Q726,counts!$W$73:$Z$75,4,FALSE)</f>
        <v>50</v>
      </c>
      <c r="AV726">
        <f>VLOOKUP(R726,counts!$W$79:$Z$81,4,FALSE)</f>
        <v>40</v>
      </c>
      <c r="AW726">
        <f t="shared" si="492"/>
        <v>422</v>
      </c>
      <c r="AX726">
        <f t="shared" si="493"/>
        <v>0</v>
      </c>
      <c r="AY726">
        <f t="shared" si="494"/>
        <v>3</v>
      </c>
      <c r="AZ726" t="str">
        <f t="shared" si="495"/>
        <v>Train</v>
      </c>
      <c r="BA726" t="str">
        <f t="shared" si="496"/>
        <v>0-17</v>
      </c>
      <c r="BB726" t="str">
        <f t="shared" si="497"/>
        <v>Blank</v>
      </c>
      <c r="BC726" t="str">
        <f t="shared" si="498"/>
        <v>0-10</v>
      </c>
      <c r="BD726" t="str">
        <f t="shared" si="499"/>
        <v>Blank</v>
      </c>
      <c r="BE726" t="str">
        <f t="shared" si="500"/>
        <v>male</v>
      </c>
      <c r="BF726">
        <f t="shared" si="501"/>
        <v>0</v>
      </c>
      <c r="BG726">
        <f t="shared" si="502"/>
        <v>0</v>
      </c>
      <c r="BH726" t="str">
        <f t="shared" si="503"/>
        <v>S, blank</v>
      </c>
      <c r="BI726">
        <f t="shared" si="504"/>
        <v>3</v>
      </c>
      <c r="BK726">
        <f t="shared" si="505"/>
        <v>-2.8350141766673408E-2</v>
      </c>
      <c r="BL726">
        <f t="shared" si="512"/>
        <v>-0.2148129459049134</v>
      </c>
      <c r="BM726">
        <f t="shared" si="513"/>
        <v>0</v>
      </c>
      <c r="BN726">
        <f t="shared" si="514"/>
        <v>-0.24005469764357676</v>
      </c>
      <c r="BO726">
        <f t="shared" si="515"/>
        <v>-1.1543150029727813</v>
      </c>
      <c r="BP726">
        <f t="shared" si="516"/>
        <v>-6.3943938845999151E-2</v>
      </c>
      <c r="BQ726">
        <f t="shared" si="517"/>
        <v>-0.12308910231949276</v>
      </c>
      <c r="BR726">
        <f t="shared" si="518"/>
        <v>-0.13196937436222192</v>
      </c>
      <c r="BS726">
        <f t="shared" si="519"/>
        <v>-0.33933712916299258</v>
      </c>
      <c r="BT726">
        <f t="shared" si="506"/>
        <v>-0.52064632557427459</v>
      </c>
      <c r="BV726">
        <f t="shared" si="507"/>
        <v>-2.8165186585529263</v>
      </c>
      <c r="BW726">
        <f t="shared" si="508"/>
        <v>5.9813812971519865E-2</v>
      </c>
      <c r="BX726">
        <f t="shared" si="509"/>
        <v>5.6438038681353962E-2</v>
      </c>
      <c r="BY726">
        <f t="shared" si="510"/>
        <v>0.943561961318646</v>
      </c>
      <c r="BZ726">
        <f t="shared" si="511"/>
        <v>-5.8093244555959045E-2</v>
      </c>
    </row>
    <row r="727" spans="1:78" x14ac:dyDescent="0.3">
      <c r="A727" t="s">
        <v>2821</v>
      </c>
      <c r="B727" t="s">
        <v>2838</v>
      </c>
      <c r="C727" t="s">
        <v>2850</v>
      </c>
      <c r="D727" t="s">
        <v>2838</v>
      </c>
      <c r="E727" t="s">
        <v>15</v>
      </c>
      <c r="F727">
        <v>1</v>
      </c>
      <c r="G727">
        <v>0</v>
      </c>
      <c r="H727" t="s">
        <v>527</v>
      </c>
      <c r="I727">
        <v>3</v>
      </c>
      <c r="J727">
        <v>-3.7643689058441341</v>
      </c>
      <c r="K727">
        <v>-42.171718189759716</v>
      </c>
      <c r="L727">
        <v>-9.6115457513775127</v>
      </c>
      <c r="M727">
        <v>-33.757758935166962</v>
      </c>
      <c r="N727">
        <v>151.41878811967541</v>
      </c>
      <c r="O727">
        <v>48.695090775187893</v>
      </c>
      <c r="P727">
        <v>-22.013681658285037</v>
      </c>
      <c r="Q727">
        <v>-11.405315820044242</v>
      </c>
      <c r="R727">
        <v>-67.960368165567971</v>
      </c>
      <c r="S727">
        <v>1</v>
      </c>
      <c r="T727">
        <v>3</v>
      </c>
      <c r="U727" t="s">
        <v>2818</v>
      </c>
      <c r="W727">
        <f t="shared" si="477"/>
        <v>-2.7638923151110589E-2</v>
      </c>
      <c r="X727">
        <f t="shared" si="478"/>
        <v>-0.21927540312111751</v>
      </c>
      <c r="Y727">
        <f t="shared" si="479"/>
        <v>3.1819752411496448E-2</v>
      </c>
      <c r="Z727">
        <f t="shared" si="480"/>
        <v>-0.24557244416175711</v>
      </c>
      <c r="AA727">
        <f t="shared" si="481"/>
        <v>1.6593819257225275</v>
      </c>
      <c r="AB727">
        <f t="shared" si="482"/>
        <v>0.222592537028351</v>
      </c>
      <c r="AC727">
        <f t="shared" si="483"/>
        <v>-0.15242674717787899</v>
      </c>
      <c r="AD727">
        <f t="shared" si="484"/>
        <v>-7.3677481834814665E-2</v>
      </c>
      <c r="AE727">
        <f t="shared" si="485"/>
        <v>-0.48361783291079313</v>
      </c>
      <c r="AF727">
        <f t="shared" si="486"/>
        <v>-0.5239687488631376</v>
      </c>
      <c r="AH727">
        <f t="shared" si="487"/>
        <v>0.1876166339417652</v>
      </c>
      <c r="AI727">
        <f t="shared" si="488"/>
        <v>1.2063709450144284</v>
      </c>
      <c r="AJ727">
        <f t="shared" si="489"/>
        <v>0.54676705553088201</v>
      </c>
      <c r="AK727">
        <f t="shared" si="490"/>
        <v>0.54676705553088201</v>
      </c>
      <c r="AL727">
        <f t="shared" si="491"/>
        <v>-0.60373242552517914</v>
      </c>
      <c r="AN727">
        <f>VLOOKUP(J727,counts!$W$8:$Z$13,4,FALSE)</f>
        <v>53</v>
      </c>
      <c r="AO727">
        <f>VLOOKUP(K727,counts!$W$17:$Z$23,4,FALSE)</f>
        <v>48</v>
      </c>
      <c r="AP727">
        <f>VLOOKUP(L727,counts!$W$27:$Z$33,4,FALSE)</f>
        <v>55</v>
      </c>
      <c r="AQ727">
        <f>VLOOKUP(M727,counts!$W$38:$Z$49,4,FALSE)</f>
        <v>47</v>
      </c>
      <c r="AR727">
        <f>VLOOKUP(N727,counts!$W$53:$Z$54,4,FALSE)</f>
        <v>102</v>
      </c>
      <c r="AS727">
        <f>VLOOKUP(O727,counts!$W$58:$Z$62,4,FALSE)</f>
        <v>61</v>
      </c>
      <c r="AT727">
        <f>VLOOKUP(P727,counts!$W$66:$Z$69,4,FALSE)</f>
        <v>50</v>
      </c>
      <c r="AU727">
        <f>VLOOKUP(Q727,counts!$W$73:$Z$75,4,FALSE)</f>
        <v>52</v>
      </c>
      <c r="AV727">
        <f>VLOOKUP(R727,counts!$W$79:$Z$81,4,FALSE)</f>
        <v>40</v>
      </c>
      <c r="AW727">
        <f t="shared" si="492"/>
        <v>508</v>
      </c>
      <c r="AX727">
        <f t="shared" si="493"/>
        <v>1</v>
      </c>
      <c r="AY727">
        <f t="shared" si="494"/>
        <v>3</v>
      </c>
      <c r="AZ727" t="str">
        <f t="shared" si="495"/>
        <v>Train</v>
      </c>
      <c r="BA727" t="str">
        <f t="shared" si="496"/>
        <v>0-17</v>
      </c>
      <c r="BB727" t="str">
        <f t="shared" si="497"/>
        <v>Blank</v>
      </c>
      <c r="BC727" t="str">
        <f t="shared" si="498"/>
        <v>11-20</v>
      </c>
      <c r="BD727" t="str">
        <f t="shared" si="499"/>
        <v>Blank</v>
      </c>
      <c r="BE727" t="str">
        <f t="shared" si="500"/>
        <v>female</v>
      </c>
      <c r="BF727">
        <f t="shared" si="501"/>
        <v>1</v>
      </c>
      <c r="BG727">
        <f t="shared" si="502"/>
        <v>0</v>
      </c>
      <c r="BH727" t="str">
        <f t="shared" si="503"/>
        <v>Q</v>
      </c>
      <c r="BI727">
        <f t="shared" si="504"/>
        <v>3</v>
      </c>
      <c r="BK727">
        <f t="shared" si="505"/>
        <v>-2.8350141766673408E-2</v>
      </c>
      <c r="BL727">
        <f t="shared" si="512"/>
        <v>-0.2148129459049134</v>
      </c>
      <c r="BM727">
        <f t="shared" si="513"/>
        <v>0</v>
      </c>
      <c r="BN727">
        <f t="shared" si="514"/>
        <v>-0.24005469764357676</v>
      </c>
      <c r="BO727">
        <f t="shared" si="515"/>
        <v>1.608400077660413</v>
      </c>
      <c r="BP727">
        <f t="shared" si="516"/>
        <v>0.21104029039891525</v>
      </c>
      <c r="BQ727">
        <f t="shared" si="517"/>
        <v>-0.12308910231949276</v>
      </c>
      <c r="BR727">
        <f t="shared" si="518"/>
        <v>-6.7126694900034548E-2</v>
      </c>
      <c r="BS727">
        <f t="shared" si="519"/>
        <v>-0.33933712916299258</v>
      </c>
      <c r="BT727">
        <f t="shared" si="506"/>
        <v>-0.52064632557427459</v>
      </c>
      <c r="BV727">
        <f t="shared" si="507"/>
        <v>0.2860233307873703</v>
      </c>
      <c r="BW727">
        <f t="shared" si="508"/>
        <v>1.331123511049612</v>
      </c>
      <c r="BX727">
        <f t="shared" si="509"/>
        <v>0.57102230093773965</v>
      </c>
      <c r="BY727">
        <f t="shared" si="510"/>
        <v>0.57102230093773965</v>
      </c>
      <c r="BZ727">
        <f t="shared" si="511"/>
        <v>-0.56032701415579578</v>
      </c>
    </row>
    <row r="728" spans="1:78" x14ac:dyDescent="0.3">
      <c r="A728" t="s">
        <v>2821</v>
      </c>
      <c r="B728" t="s">
        <v>2838</v>
      </c>
      <c r="C728" t="s">
        <v>2850</v>
      </c>
      <c r="D728" t="s">
        <v>2838</v>
      </c>
      <c r="E728" t="s">
        <v>15</v>
      </c>
      <c r="F728">
        <v>0</v>
      </c>
      <c r="G728">
        <v>0</v>
      </c>
      <c r="H728" t="s">
        <v>527</v>
      </c>
      <c r="I728">
        <v>3</v>
      </c>
      <c r="J728">
        <v>-3.7643689058441341</v>
      </c>
      <c r="K728">
        <v>-42.171718189759716</v>
      </c>
      <c r="L728">
        <v>-9.6115457513775127</v>
      </c>
      <c r="M728">
        <v>-33.757758935166962</v>
      </c>
      <c r="N728">
        <v>151.41878811967541</v>
      </c>
      <c r="O728">
        <v>-14.754319664473872</v>
      </c>
      <c r="P728">
        <v>-22.013681658285037</v>
      </c>
      <c r="Q728">
        <v>-11.405315820044242</v>
      </c>
      <c r="R728">
        <v>-67.960368165567971</v>
      </c>
      <c r="S728">
        <v>1</v>
      </c>
      <c r="T728">
        <v>3</v>
      </c>
      <c r="U728" t="s">
        <v>2818</v>
      </c>
      <c r="W728">
        <f t="shared" si="477"/>
        <v>-2.7638923151110589E-2</v>
      </c>
      <c r="X728">
        <f t="shared" si="478"/>
        <v>-0.21927540312111751</v>
      </c>
      <c r="Y728">
        <f t="shared" si="479"/>
        <v>3.1819752411496448E-2</v>
      </c>
      <c r="Z728">
        <f t="shared" si="480"/>
        <v>-0.24557244416175711</v>
      </c>
      <c r="AA728">
        <f t="shared" si="481"/>
        <v>1.6593819257225275</v>
      </c>
      <c r="AB728">
        <f t="shared" si="482"/>
        <v>-6.7444200102322438E-2</v>
      </c>
      <c r="AC728">
        <f t="shared" si="483"/>
        <v>-0.15242674717787899</v>
      </c>
      <c r="AD728">
        <f t="shared" si="484"/>
        <v>-7.3677481834814665E-2</v>
      </c>
      <c r="AE728">
        <f t="shared" si="485"/>
        <v>-0.48361783291079313</v>
      </c>
      <c r="AF728">
        <f t="shared" si="486"/>
        <v>-0.5239687488631376</v>
      </c>
      <c r="AH728">
        <f t="shared" si="487"/>
        <v>-0.10242010318890821</v>
      </c>
      <c r="AI728">
        <f t="shared" si="488"/>
        <v>0.90265026574973273</v>
      </c>
      <c r="AJ728">
        <f t="shared" si="489"/>
        <v>0.47441733354713328</v>
      </c>
      <c r="AK728">
        <f t="shared" si="490"/>
        <v>0.47441733354713328</v>
      </c>
      <c r="AL728">
        <f t="shared" si="491"/>
        <v>-0.74566789413488632</v>
      </c>
      <c r="AN728">
        <f>VLOOKUP(J728,counts!$W$8:$Z$13,4,FALSE)</f>
        <v>53</v>
      </c>
      <c r="AO728">
        <f>VLOOKUP(K728,counts!$W$17:$Z$23,4,FALSE)</f>
        <v>48</v>
      </c>
      <c r="AP728">
        <f>VLOOKUP(L728,counts!$W$27:$Z$33,4,FALSE)</f>
        <v>55</v>
      </c>
      <c r="AQ728">
        <f>VLOOKUP(M728,counts!$W$38:$Z$49,4,FALSE)</f>
        <v>47</v>
      </c>
      <c r="AR728">
        <f>VLOOKUP(N728,counts!$W$53:$Z$54,4,FALSE)</f>
        <v>102</v>
      </c>
      <c r="AS728">
        <f>VLOOKUP(O728,counts!$W$58:$Z$62,4,FALSE)</f>
        <v>52</v>
      </c>
      <c r="AT728">
        <f>VLOOKUP(P728,counts!$W$66:$Z$69,4,FALSE)</f>
        <v>50</v>
      </c>
      <c r="AU728">
        <f>VLOOKUP(Q728,counts!$W$73:$Z$75,4,FALSE)</f>
        <v>52</v>
      </c>
      <c r="AV728">
        <f>VLOOKUP(R728,counts!$W$79:$Z$81,4,FALSE)</f>
        <v>40</v>
      </c>
      <c r="AW728">
        <f t="shared" si="492"/>
        <v>499</v>
      </c>
      <c r="AX728">
        <f t="shared" si="493"/>
        <v>1</v>
      </c>
      <c r="AY728">
        <f t="shared" si="494"/>
        <v>3</v>
      </c>
      <c r="AZ728" t="str">
        <f t="shared" si="495"/>
        <v>Train</v>
      </c>
      <c r="BA728" t="str">
        <f t="shared" si="496"/>
        <v>0-17</v>
      </c>
      <c r="BB728" t="str">
        <f t="shared" si="497"/>
        <v>Blank</v>
      </c>
      <c r="BC728" t="str">
        <f t="shared" si="498"/>
        <v>11-20</v>
      </c>
      <c r="BD728" t="str">
        <f t="shared" si="499"/>
        <v>Blank</v>
      </c>
      <c r="BE728" t="str">
        <f t="shared" si="500"/>
        <v>female</v>
      </c>
      <c r="BF728">
        <f t="shared" si="501"/>
        <v>0</v>
      </c>
      <c r="BG728">
        <f t="shared" si="502"/>
        <v>0</v>
      </c>
      <c r="BH728" t="str">
        <f t="shared" si="503"/>
        <v>Q</v>
      </c>
      <c r="BI728">
        <f t="shared" si="504"/>
        <v>3</v>
      </c>
      <c r="BK728">
        <f t="shared" si="505"/>
        <v>-2.8350141766673408E-2</v>
      </c>
      <c r="BL728">
        <f t="shared" si="512"/>
        <v>-0.2148129459049134</v>
      </c>
      <c r="BM728">
        <f t="shared" si="513"/>
        <v>0</v>
      </c>
      <c r="BN728">
        <f t="shared" si="514"/>
        <v>-0.24005469764357676</v>
      </c>
      <c r="BO728">
        <f t="shared" si="515"/>
        <v>1.608400077660413</v>
      </c>
      <c r="BP728">
        <f t="shared" si="516"/>
        <v>-6.3943938845999151E-2</v>
      </c>
      <c r="BQ728">
        <f t="shared" si="517"/>
        <v>-0.12308910231949276</v>
      </c>
      <c r="BR728">
        <f t="shared" si="518"/>
        <v>-6.7126694900034548E-2</v>
      </c>
      <c r="BS728">
        <f t="shared" si="519"/>
        <v>-0.33933712916299258</v>
      </c>
      <c r="BT728">
        <f t="shared" si="506"/>
        <v>-0.52064632557427459</v>
      </c>
      <c r="BV728">
        <f t="shared" si="507"/>
        <v>1.1039101542455798E-2</v>
      </c>
      <c r="BW728">
        <f t="shared" si="508"/>
        <v>1.0111002572514145</v>
      </c>
      <c r="BX728">
        <f t="shared" si="509"/>
        <v>0.50275974736003093</v>
      </c>
      <c r="BY728">
        <f t="shared" si="510"/>
        <v>0.50275974736003093</v>
      </c>
      <c r="BZ728">
        <f t="shared" si="511"/>
        <v>-0.68764286243173101</v>
      </c>
    </row>
    <row r="729" spans="1:78" x14ac:dyDescent="0.3">
      <c r="A729" t="s">
        <v>2820</v>
      </c>
      <c r="B729" t="s">
        <v>2838</v>
      </c>
      <c r="C729" t="s">
        <v>2825</v>
      </c>
      <c r="D729" t="s">
        <v>2838</v>
      </c>
      <c r="E729" t="s">
        <v>20</v>
      </c>
      <c r="F729">
        <v>0</v>
      </c>
      <c r="G729">
        <v>0</v>
      </c>
      <c r="H729" t="s">
        <v>2843</v>
      </c>
      <c r="I729">
        <v>3</v>
      </c>
      <c r="J729">
        <v>-11.613432440426715</v>
      </c>
      <c r="K729">
        <v>-42.171718189759716</v>
      </c>
      <c r="L729">
        <v>-82.840254641099079</v>
      </c>
      <c r="M729">
        <v>-33.757758935166962</v>
      </c>
      <c r="N729">
        <v>-108.67008854708662</v>
      </c>
      <c r="O729">
        <v>-14.754319664473872</v>
      </c>
      <c r="P729">
        <v>-22.013681658285037</v>
      </c>
      <c r="Q729">
        <v>-22.422560732600829</v>
      </c>
      <c r="R729">
        <v>-67.960368165567971</v>
      </c>
      <c r="S729">
        <v>0</v>
      </c>
      <c r="T729">
        <v>3</v>
      </c>
      <c r="U729" t="s">
        <v>2818</v>
      </c>
      <c r="W729">
        <f t="shared" si="477"/>
        <v>-8.5268679762827468E-2</v>
      </c>
      <c r="X729">
        <f t="shared" si="478"/>
        <v>-0.21927540312111751</v>
      </c>
      <c r="Y729">
        <f t="shared" si="479"/>
        <v>0.27424895647063957</v>
      </c>
      <c r="Z729">
        <f t="shared" si="480"/>
        <v>-0.24557244416175711</v>
      </c>
      <c r="AA729">
        <f t="shared" si="481"/>
        <v>-1.1909036060913412</v>
      </c>
      <c r="AB729">
        <f t="shared" si="482"/>
        <v>-6.7444200102322438E-2</v>
      </c>
      <c r="AC729">
        <f t="shared" si="483"/>
        <v>-0.15242674717787899</v>
      </c>
      <c r="AD729">
        <f t="shared" si="484"/>
        <v>-0.14484805481342802</v>
      </c>
      <c r="AE729">
        <f t="shared" si="485"/>
        <v>-0.48361783291079313</v>
      </c>
      <c r="AF729">
        <f t="shared" si="486"/>
        <v>-0.5239687488631376</v>
      </c>
      <c r="AH729">
        <f t="shared" si="487"/>
        <v>-2.8390767605339642</v>
      </c>
      <c r="AI729">
        <f t="shared" si="488"/>
        <v>5.8479631752988308E-2</v>
      </c>
      <c r="AJ729">
        <f t="shared" si="489"/>
        <v>5.5248707673418308E-2</v>
      </c>
      <c r="AK729">
        <f t="shared" si="490"/>
        <v>0.94475129232658173</v>
      </c>
      <c r="AL729">
        <f t="shared" si="491"/>
        <v>-5.6833568850238797E-2</v>
      </c>
      <c r="AN729">
        <f>VLOOKUP(J729,counts!$W$8:$Z$13,4,FALSE)</f>
        <v>52</v>
      </c>
      <c r="AO729">
        <f>VLOOKUP(K729,counts!$W$17:$Z$23,4,FALSE)</f>
        <v>48</v>
      </c>
      <c r="AP729">
        <f>VLOOKUP(L729,counts!$W$27:$Z$33,4,FALSE)</f>
        <v>62</v>
      </c>
      <c r="AQ729">
        <f>VLOOKUP(M729,counts!$W$38:$Z$49,4,FALSE)</f>
        <v>47</v>
      </c>
      <c r="AR729">
        <f>VLOOKUP(N729,counts!$W$53:$Z$54,4,FALSE)</f>
        <v>20</v>
      </c>
      <c r="AS729">
        <f>VLOOKUP(O729,counts!$W$58:$Z$62,4,FALSE)</f>
        <v>52</v>
      </c>
      <c r="AT729">
        <f>VLOOKUP(P729,counts!$W$66:$Z$69,4,FALSE)</f>
        <v>50</v>
      </c>
      <c r="AU729">
        <f>VLOOKUP(Q729,counts!$W$73:$Z$75,4,FALSE)</f>
        <v>50</v>
      </c>
      <c r="AV729">
        <f>VLOOKUP(R729,counts!$W$79:$Z$81,4,FALSE)</f>
        <v>40</v>
      </c>
      <c r="AW729">
        <f t="shared" si="492"/>
        <v>421</v>
      </c>
      <c r="AX729">
        <f t="shared" si="493"/>
        <v>0</v>
      </c>
      <c r="AY729">
        <f t="shared" si="494"/>
        <v>3</v>
      </c>
      <c r="AZ729" t="str">
        <f t="shared" si="495"/>
        <v>Train</v>
      </c>
      <c r="BA729" t="str">
        <f t="shared" si="496"/>
        <v>18-30</v>
      </c>
      <c r="BB729" t="str">
        <f t="shared" si="497"/>
        <v>Blank</v>
      </c>
      <c r="BC729" t="str">
        <f t="shared" si="498"/>
        <v>0-10</v>
      </c>
      <c r="BD729" t="str">
        <f t="shared" si="499"/>
        <v>Blank</v>
      </c>
      <c r="BE729" t="str">
        <f t="shared" si="500"/>
        <v>male</v>
      </c>
      <c r="BF729">
        <f t="shared" si="501"/>
        <v>0</v>
      </c>
      <c r="BG729">
        <f t="shared" si="502"/>
        <v>0</v>
      </c>
      <c r="BH729" t="str">
        <f t="shared" si="503"/>
        <v>S, blank</v>
      </c>
      <c r="BI729">
        <f t="shared" si="504"/>
        <v>3</v>
      </c>
      <c r="BK729">
        <f t="shared" si="505"/>
        <v>-8.7462856143731463E-2</v>
      </c>
      <c r="BL729">
        <f t="shared" si="512"/>
        <v>-0.2148129459049134</v>
      </c>
      <c r="BM729">
        <f t="shared" si="513"/>
        <v>0</v>
      </c>
      <c r="BN729">
        <f t="shared" si="514"/>
        <v>-0.24005469764357676</v>
      </c>
      <c r="BO729">
        <f t="shared" si="515"/>
        <v>-1.1543150029727813</v>
      </c>
      <c r="BP729">
        <f t="shared" si="516"/>
        <v>-6.3943938845999151E-2</v>
      </c>
      <c r="BQ729">
        <f t="shared" si="517"/>
        <v>-0.12308910231949276</v>
      </c>
      <c r="BR729">
        <f t="shared" si="518"/>
        <v>-0.13196937436222192</v>
      </c>
      <c r="BS729">
        <f t="shared" si="519"/>
        <v>-0.33933712916299258</v>
      </c>
      <c r="BT729">
        <f t="shared" si="506"/>
        <v>-0.52064632557427459</v>
      </c>
      <c r="BV729">
        <f t="shared" si="507"/>
        <v>-2.8756313729299841</v>
      </c>
      <c r="BW729">
        <f t="shared" si="508"/>
        <v>5.6380531122747275E-2</v>
      </c>
      <c r="BX729">
        <f t="shared" si="509"/>
        <v>5.3371422003418274E-2</v>
      </c>
      <c r="BY729">
        <f t="shared" si="510"/>
        <v>0.94662857799658173</v>
      </c>
      <c r="BZ729">
        <f t="shared" si="511"/>
        <v>-5.4848471815077751E-2</v>
      </c>
    </row>
    <row r="730" spans="1:78" x14ac:dyDescent="0.3">
      <c r="A730" t="s">
        <v>2820</v>
      </c>
      <c r="B730" t="s">
        <v>2838</v>
      </c>
      <c r="C730" t="s">
        <v>2825</v>
      </c>
      <c r="D730" t="s">
        <v>2838</v>
      </c>
      <c r="E730" t="s">
        <v>20</v>
      </c>
      <c r="F730">
        <v>0</v>
      </c>
      <c r="G730">
        <v>0</v>
      </c>
      <c r="H730" t="s">
        <v>2843</v>
      </c>
      <c r="I730">
        <v>3</v>
      </c>
      <c r="J730">
        <v>-11.613432440426715</v>
      </c>
      <c r="K730">
        <v>-42.171718189759716</v>
      </c>
      <c r="L730">
        <v>-82.840254641099079</v>
      </c>
      <c r="M730">
        <v>-33.757758935166962</v>
      </c>
      <c r="N730">
        <v>-108.67008854708662</v>
      </c>
      <c r="O730">
        <v>-14.754319664473872</v>
      </c>
      <c r="P730">
        <v>-22.013681658285037</v>
      </c>
      <c r="Q730">
        <v>-22.422560732600829</v>
      </c>
      <c r="R730">
        <v>-67.960368165567971</v>
      </c>
      <c r="S730">
        <v>0</v>
      </c>
      <c r="T730">
        <v>3</v>
      </c>
      <c r="U730" t="s">
        <v>2818</v>
      </c>
      <c r="W730">
        <f t="shared" si="477"/>
        <v>-8.5268679762827468E-2</v>
      </c>
      <c r="X730">
        <f t="shared" si="478"/>
        <v>-0.21927540312111751</v>
      </c>
      <c r="Y730">
        <f t="shared" si="479"/>
        <v>0.27424895647063957</v>
      </c>
      <c r="Z730">
        <f t="shared" si="480"/>
        <v>-0.24557244416175711</v>
      </c>
      <c r="AA730">
        <f t="shared" si="481"/>
        <v>-1.1909036060913412</v>
      </c>
      <c r="AB730">
        <f t="shared" si="482"/>
        <v>-6.7444200102322438E-2</v>
      </c>
      <c r="AC730">
        <f t="shared" si="483"/>
        <v>-0.15242674717787899</v>
      </c>
      <c r="AD730">
        <f t="shared" si="484"/>
        <v>-0.14484805481342802</v>
      </c>
      <c r="AE730">
        <f t="shared" si="485"/>
        <v>-0.48361783291079313</v>
      </c>
      <c r="AF730">
        <f t="shared" si="486"/>
        <v>-0.5239687488631376</v>
      </c>
      <c r="AH730">
        <f t="shared" si="487"/>
        <v>-2.8390767605339642</v>
      </c>
      <c r="AI730">
        <f t="shared" si="488"/>
        <v>5.8479631752988308E-2</v>
      </c>
      <c r="AJ730">
        <f t="shared" si="489"/>
        <v>5.5248707673418308E-2</v>
      </c>
      <c r="AK730">
        <f t="shared" si="490"/>
        <v>0.94475129232658173</v>
      </c>
      <c r="AL730">
        <f t="shared" si="491"/>
        <v>-5.6833568850238797E-2</v>
      </c>
      <c r="AN730">
        <f>VLOOKUP(J730,counts!$W$8:$Z$13,4,FALSE)</f>
        <v>52</v>
      </c>
      <c r="AO730">
        <f>VLOOKUP(K730,counts!$W$17:$Z$23,4,FALSE)</f>
        <v>48</v>
      </c>
      <c r="AP730">
        <f>VLOOKUP(L730,counts!$W$27:$Z$33,4,FALSE)</f>
        <v>62</v>
      </c>
      <c r="AQ730">
        <f>VLOOKUP(M730,counts!$W$38:$Z$49,4,FALSE)</f>
        <v>47</v>
      </c>
      <c r="AR730">
        <f>VLOOKUP(N730,counts!$W$53:$Z$54,4,FALSE)</f>
        <v>20</v>
      </c>
      <c r="AS730">
        <f>VLOOKUP(O730,counts!$W$58:$Z$62,4,FALSE)</f>
        <v>52</v>
      </c>
      <c r="AT730">
        <f>VLOOKUP(P730,counts!$W$66:$Z$69,4,FALSE)</f>
        <v>50</v>
      </c>
      <c r="AU730">
        <f>VLOOKUP(Q730,counts!$W$73:$Z$75,4,FALSE)</f>
        <v>50</v>
      </c>
      <c r="AV730">
        <f>VLOOKUP(R730,counts!$W$79:$Z$81,4,FALSE)</f>
        <v>40</v>
      </c>
      <c r="AW730">
        <f t="shared" si="492"/>
        <v>421</v>
      </c>
      <c r="AX730">
        <f t="shared" si="493"/>
        <v>0</v>
      </c>
      <c r="AY730">
        <f t="shared" si="494"/>
        <v>3</v>
      </c>
      <c r="AZ730" t="str">
        <f t="shared" si="495"/>
        <v>Train</v>
      </c>
      <c r="BA730" t="str">
        <f t="shared" si="496"/>
        <v>18-30</v>
      </c>
      <c r="BB730" t="str">
        <f t="shared" si="497"/>
        <v>Blank</v>
      </c>
      <c r="BC730" t="str">
        <f t="shared" si="498"/>
        <v>0-10</v>
      </c>
      <c r="BD730" t="str">
        <f t="shared" si="499"/>
        <v>Blank</v>
      </c>
      <c r="BE730" t="str">
        <f t="shared" si="500"/>
        <v>male</v>
      </c>
      <c r="BF730">
        <f t="shared" si="501"/>
        <v>0</v>
      </c>
      <c r="BG730">
        <f t="shared" si="502"/>
        <v>0</v>
      </c>
      <c r="BH730" t="str">
        <f t="shared" si="503"/>
        <v>S, blank</v>
      </c>
      <c r="BI730">
        <f t="shared" si="504"/>
        <v>3</v>
      </c>
      <c r="BK730">
        <f t="shared" si="505"/>
        <v>-8.7462856143731463E-2</v>
      </c>
      <c r="BL730">
        <f t="shared" si="512"/>
        <v>-0.2148129459049134</v>
      </c>
      <c r="BM730">
        <f t="shared" si="513"/>
        <v>0</v>
      </c>
      <c r="BN730">
        <f t="shared" si="514"/>
        <v>-0.24005469764357676</v>
      </c>
      <c r="BO730">
        <f t="shared" si="515"/>
        <v>-1.1543150029727813</v>
      </c>
      <c r="BP730">
        <f t="shared" si="516"/>
        <v>-6.3943938845999151E-2</v>
      </c>
      <c r="BQ730">
        <f t="shared" si="517"/>
        <v>-0.12308910231949276</v>
      </c>
      <c r="BR730">
        <f t="shared" si="518"/>
        <v>-0.13196937436222192</v>
      </c>
      <c r="BS730">
        <f t="shared" si="519"/>
        <v>-0.33933712916299258</v>
      </c>
      <c r="BT730">
        <f t="shared" si="506"/>
        <v>-0.52064632557427459</v>
      </c>
      <c r="BV730">
        <f t="shared" si="507"/>
        <v>-2.8756313729299841</v>
      </c>
      <c r="BW730">
        <f t="shared" si="508"/>
        <v>5.6380531122747275E-2</v>
      </c>
      <c r="BX730">
        <f t="shared" si="509"/>
        <v>5.3371422003418274E-2</v>
      </c>
      <c r="BY730">
        <f t="shared" si="510"/>
        <v>0.94662857799658173</v>
      </c>
      <c r="BZ730">
        <f t="shared" si="511"/>
        <v>-5.4848471815077751E-2</v>
      </c>
    </row>
    <row r="731" spans="1:78" x14ac:dyDescent="0.3">
      <c r="A731" t="s">
        <v>2820</v>
      </c>
      <c r="B731" t="s">
        <v>2838</v>
      </c>
      <c r="C731" t="s">
        <v>2825</v>
      </c>
      <c r="D731" t="s">
        <v>2838</v>
      </c>
      <c r="E731" t="s">
        <v>20</v>
      </c>
      <c r="F731">
        <v>0</v>
      </c>
      <c r="G731">
        <v>0</v>
      </c>
      <c r="H731" t="s">
        <v>2843</v>
      </c>
      <c r="I731">
        <v>3</v>
      </c>
      <c r="J731">
        <v>-11.613432440426715</v>
      </c>
      <c r="K731">
        <v>-42.171718189759716</v>
      </c>
      <c r="L731">
        <v>-82.840254641099079</v>
      </c>
      <c r="M731">
        <v>-33.757758935166962</v>
      </c>
      <c r="N731">
        <v>-108.67008854708662</v>
      </c>
      <c r="O731">
        <v>-14.754319664473872</v>
      </c>
      <c r="P731">
        <v>-22.013681658285037</v>
      </c>
      <c r="Q731">
        <v>-22.422560732600829</v>
      </c>
      <c r="R731">
        <v>-67.960368165567971</v>
      </c>
      <c r="S731">
        <v>0</v>
      </c>
      <c r="T731">
        <v>3</v>
      </c>
      <c r="U731" t="s">
        <v>2818</v>
      </c>
      <c r="W731">
        <f t="shared" si="477"/>
        <v>-8.5268679762827468E-2</v>
      </c>
      <c r="X731">
        <f t="shared" si="478"/>
        <v>-0.21927540312111751</v>
      </c>
      <c r="Y731">
        <f t="shared" si="479"/>
        <v>0.27424895647063957</v>
      </c>
      <c r="Z731">
        <f t="shared" si="480"/>
        <v>-0.24557244416175711</v>
      </c>
      <c r="AA731">
        <f t="shared" si="481"/>
        <v>-1.1909036060913412</v>
      </c>
      <c r="AB731">
        <f t="shared" si="482"/>
        <v>-6.7444200102322438E-2</v>
      </c>
      <c r="AC731">
        <f t="shared" si="483"/>
        <v>-0.15242674717787899</v>
      </c>
      <c r="AD731">
        <f t="shared" si="484"/>
        <v>-0.14484805481342802</v>
      </c>
      <c r="AE731">
        <f t="shared" si="485"/>
        <v>-0.48361783291079313</v>
      </c>
      <c r="AF731">
        <f t="shared" si="486"/>
        <v>-0.5239687488631376</v>
      </c>
      <c r="AH731">
        <f t="shared" si="487"/>
        <v>-2.8390767605339642</v>
      </c>
      <c r="AI731">
        <f t="shared" si="488"/>
        <v>5.8479631752988308E-2</v>
      </c>
      <c r="AJ731">
        <f t="shared" si="489"/>
        <v>5.5248707673418308E-2</v>
      </c>
      <c r="AK731">
        <f t="shared" si="490"/>
        <v>0.94475129232658173</v>
      </c>
      <c r="AL731">
        <f t="shared" si="491"/>
        <v>-5.6833568850238797E-2</v>
      </c>
      <c r="AN731">
        <f>VLOOKUP(J731,counts!$W$8:$Z$13,4,FALSE)</f>
        <v>52</v>
      </c>
      <c r="AO731">
        <f>VLOOKUP(K731,counts!$W$17:$Z$23,4,FALSE)</f>
        <v>48</v>
      </c>
      <c r="AP731">
        <f>VLOOKUP(L731,counts!$W$27:$Z$33,4,FALSE)</f>
        <v>62</v>
      </c>
      <c r="AQ731">
        <f>VLOOKUP(M731,counts!$W$38:$Z$49,4,FALSE)</f>
        <v>47</v>
      </c>
      <c r="AR731">
        <f>VLOOKUP(N731,counts!$W$53:$Z$54,4,FALSE)</f>
        <v>20</v>
      </c>
      <c r="AS731">
        <f>VLOOKUP(O731,counts!$W$58:$Z$62,4,FALSE)</f>
        <v>52</v>
      </c>
      <c r="AT731">
        <f>VLOOKUP(P731,counts!$W$66:$Z$69,4,FALSE)</f>
        <v>50</v>
      </c>
      <c r="AU731">
        <f>VLOOKUP(Q731,counts!$W$73:$Z$75,4,FALSE)</f>
        <v>50</v>
      </c>
      <c r="AV731">
        <f>VLOOKUP(R731,counts!$W$79:$Z$81,4,FALSE)</f>
        <v>40</v>
      </c>
      <c r="AW731">
        <f t="shared" si="492"/>
        <v>421</v>
      </c>
      <c r="AX731">
        <f t="shared" si="493"/>
        <v>0</v>
      </c>
      <c r="AY731">
        <f t="shared" si="494"/>
        <v>3</v>
      </c>
      <c r="AZ731" t="str">
        <f t="shared" si="495"/>
        <v>Train</v>
      </c>
      <c r="BA731" t="str">
        <f t="shared" si="496"/>
        <v>18-30</v>
      </c>
      <c r="BB731" t="str">
        <f t="shared" si="497"/>
        <v>Blank</v>
      </c>
      <c r="BC731" t="str">
        <f t="shared" si="498"/>
        <v>0-10</v>
      </c>
      <c r="BD731" t="str">
        <f t="shared" si="499"/>
        <v>Blank</v>
      </c>
      <c r="BE731" t="str">
        <f t="shared" si="500"/>
        <v>male</v>
      </c>
      <c r="BF731">
        <f t="shared" si="501"/>
        <v>0</v>
      </c>
      <c r="BG731">
        <f t="shared" si="502"/>
        <v>0</v>
      </c>
      <c r="BH731" t="str">
        <f t="shared" si="503"/>
        <v>S, blank</v>
      </c>
      <c r="BI731">
        <f t="shared" si="504"/>
        <v>3</v>
      </c>
      <c r="BK731">
        <f t="shared" si="505"/>
        <v>-8.7462856143731463E-2</v>
      </c>
      <c r="BL731">
        <f t="shared" si="512"/>
        <v>-0.2148129459049134</v>
      </c>
      <c r="BM731">
        <f t="shared" si="513"/>
        <v>0</v>
      </c>
      <c r="BN731">
        <f t="shared" si="514"/>
        <v>-0.24005469764357676</v>
      </c>
      <c r="BO731">
        <f t="shared" si="515"/>
        <v>-1.1543150029727813</v>
      </c>
      <c r="BP731">
        <f t="shared" si="516"/>
        <v>-6.3943938845999151E-2</v>
      </c>
      <c r="BQ731">
        <f t="shared" si="517"/>
        <v>-0.12308910231949276</v>
      </c>
      <c r="BR731">
        <f t="shared" si="518"/>
        <v>-0.13196937436222192</v>
      </c>
      <c r="BS731">
        <f t="shared" si="519"/>
        <v>-0.33933712916299258</v>
      </c>
      <c r="BT731">
        <f t="shared" si="506"/>
        <v>-0.52064632557427459</v>
      </c>
      <c r="BV731">
        <f t="shared" si="507"/>
        <v>-2.8756313729299841</v>
      </c>
      <c r="BW731">
        <f t="shared" si="508"/>
        <v>5.6380531122747275E-2</v>
      </c>
      <c r="BX731">
        <f t="shared" si="509"/>
        <v>5.3371422003418274E-2</v>
      </c>
      <c r="BY731">
        <f t="shared" si="510"/>
        <v>0.94662857799658173</v>
      </c>
      <c r="BZ731">
        <f t="shared" si="511"/>
        <v>-5.4848471815077751E-2</v>
      </c>
    </row>
    <row r="732" spans="1:78" x14ac:dyDescent="0.3">
      <c r="A732" t="s">
        <v>2811</v>
      </c>
      <c r="B732" t="s">
        <v>2838</v>
      </c>
      <c r="C732" t="s">
        <v>2825</v>
      </c>
      <c r="D732" t="s">
        <v>2835</v>
      </c>
      <c r="E732" t="s">
        <v>20</v>
      </c>
      <c r="F732">
        <v>0</v>
      </c>
      <c r="G732">
        <v>0</v>
      </c>
      <c r="H732" t="s">
        <v>2843</v>
      </c>
      <c r="I732">
        <v>3</v>
      </c>
      <c r="J732">
        <v>-13.385578549662212</v>
      </c>
      <c r="K732">
        <v>-42.171718189759716</v>
      </c>
      <c r="L732">
        <v>-82.840254641099079</v>
      </c>
      <c r="M732">
        <v>-202.50760482553153</v>
      </c>
      <c r="N732">
        <v>-108.67008854708662</v>
      </c>
      <c r="O732">
        <v>-14.754319664473872</v>
      </c>
      <c r="P732">
        <v>-22.013681658285037</v>
      </c>
      <c r="Q732">
        <v>-22.422560732600829</v>
      </c>
      <c r="R732">
        <v>-67.960368165567971</v>
      </c>
      <c r="S732">
        <v>0</v>
      </c>
      <c r="T732">
        <v>3</v>
      </c>
      <c r="U732" t="s">
        <v>2818</v>
      </c>
      <c r="W732">
        <f t="shared" si="477"/>
        <v>-9.8280212731782335E-2</v>
      </c>
      <c r="X732">
        <f t="shared" si="478"/>
        <v>-0.21927540312111751</v>
      </c>
      <c r="Y732">
        <f t="shared" si="479"/>
        <v>0.27424895647063957</v>
      </c>
      <c r="Z732">
        <f t="shared" si="480"/>
        <v>-1.4731513301536956</v>
      </c>
      <c r="AA732">
        <f t="shared" si="481"/>
        <v>-1.1909036060913412</v>
      </c>
      <c r="AB732">
        <f t="shared" si="482"/>
        <v>-6.7444200102322438E-2</v>
      </c>
      <c r="AC732">
        <f t="shared" si="483"/>
        <v>-0.15242674717787899</v>
      </c>
      <c r="AD732">
        <f t="shared" si="484"/>
        <v>-0.14484805481342802</v>
      </c>
      <c r="AE732">
        <f t="shared" si="485"/>
        <v>-0.48361783291079313</v>
      </c>
      <c r="AF732">
        <f t="shared" si="486"/>
        <v>-0.5239687488631376</v>
      </c>
      <c r="AH732">
        <f t="shared" si="487"/>
        <v>-4.0796671794948569</v>
      </c>
      <c r="AI732">
        <f t="shared" si="488"/>
        <v>1.691309374048406E-2</v>
      </c>
      <c r="AJ732">
        <f t="shared" si="489"/>
        <v>1.6631798572160267E-2</v>
      </c>
      <c r="AK732">
        <f t="shared" si="490"/>
        <v>0.98336820142783976</v>
      </c>
      <c r="AL732">
        <f t="shared" si="491"/>
        <v>-1.6771659865880442E-2</v>
      </c>
      <c r="AN732">
        <f>VLOOKUP(J732,counts!$W$8:$Z$13,4,FALSE)</f>
        <v>51</v>
      </c>
      <c r="AO732">
        <f>VLOOKUP(K732,counts!$W$17:$Z$23,4,FALSE)</f>
        <v>48</v>
      </c>
      <c r="AP732">
        <f>VLOOKUP(L732,counts!$W$27:$Z$33,4,FALSE)</f>
        <v>62</v>
      </c>
      <c r="AQ732">
        <f>VLOOKUP(M732,counts!$W$38:$Z$49,4,FALSE)</f>
        <v>12</v>
      </c>
      <c r="AR732">
        <f>VLOOKUP(N732,counts!$W$53:$Z$54,4,FALSE)</f>
        <v>20</v>
      </c>
      <c r="AS732">
        <f>VLOOKUP(O732,counts!$W$58:$Z$62,4,FALSE)</f>
        <v>52</v>
      </c>
      <c r="AT732">
        <f>VLOOKUP(P732,counts!$W$66:$Z$69,4,FALSE)</f>
        <v>50</v>
      </c>
      <c r="AU732">
        <f>VLOOKUP(Q732,counts!$W$73:$Z$75,4,FALSE)</f>
        <v>50</v>
      </c>
      <c r="AV732">
        <f>VLOOKUP(R732,counts!$W$79:$Z$81,4,FALSE)</f>
        <v>40</v>
      </c>
      <c r="AW732">
        <f t="shared" si="492"/>
        <v>385</v>
      </c>
      <c r="AX732">
        <f t="shared" si="493"/>
        <v>0</v>
      </c>
      <c r="AY732">
        <f t="shared" si="494"/>
        <v>3</v>
      </c>
      <c r="AZ732" t="str">
        <f t="shared" si="495"/>
        <v>Train</v>
      </c>
      <c r="BA732" t="str">
        <f t="shared" si="496"/>
        <v>41-50</v>
      </c>
      <c r="BB732" t="str">
        <f t="shared" si="497"/>
        <v>Blank</v>
      </c>
      <c r="BC732" t="str">
        <f t="shared" si="498"/>
        <v>0-10</v>
      </c>
      <c r="BD732" t="str">
        <f t="shared" si="499"/>
        <v>ON</v>
      </c>
      <c r="BE732" t="str">
        <f t="shared" si="500"/>
        <v>male</v>
      </c>
      <c r="BF732">
        <f t="shared" si="501"/>
        <v>0</v>
      </c>
      <c r="BG732">
        <f t="shared" si="502"/>
        <v>0</v>
      </c>
      <c r="BH732" t="str">
        <f t="shared" si="503"/>
        <v>S, blank</v>
      </c>
      <c r="BI732">
        <f t="shared" si="504"/>
        <v>3</v>
      </c>
      <c r="BK732">
        <f t="shared" si="505"/>
        <v>-0.10080920839685074</v>
      </c>
      <c r="BL732">
        <f t="shared" si="512"/>
        <v>-0.2148129459049134</v>
      </c>
      <c r="BM732">
        <f t="shared" si="513"/>
        <v>0</v>
      </c>
      <c r="BN732">
        <f t="shared" si="514"/>
        <v>-1.4400512172706961</v>
      </c>
      <c r="BO732">
        <f t="shared" si="515"/>
        <v>-1.1543150029727813</v>
      </c>
      <c r="BP732">
        <f t="shared" si="516"/>
        <v>-6.3943938845999151E-2</v>
      </c>
      <c r="BQ732">
        <f t="shared" si="517"/>
        <v>-0.12308910231949276</v>
      </c>
      <c r="BR732">
        <f t="shared" si="518"/>
        <v>-0.13196937436222192</v>
      </c>
      <c r="BS732">
        <f t="shared" si="519"/>
        <v>-0.33933712916299258</v>
      </c>
      <c r="BT732">
        <f t="shared" si="506"/>
        <v>-0.52064632557427459</v>
      </c>
      <c r="BV732">
        <f t="shared" si="507"/>
        <v>-4.0889742448102222</v>
      </c>
      <c r="BW732">
        <f t="shared" si="508"/>
        <v>1.6756412723578785E-2</v>
      </c>
      <c r="BX732">
        <f t="shared" si="509"/>
        <v>1.6480262640973652E-2</v>
      </c>
      <c r="BY732">
        <f t="shared" si="510"/>
        <v>0.98351973735902631</v>
      </c>
      <c r="BZ732">
        <f t="shared" si="511"/>
        <v>-1.6617572865296321E-2</v>
      </c>
    </row>
    <row r="733" spans="1:78" x14ac:dyDescent="0.3">
      <c r="A733" t="s">
        <v>2820</v>
      </c>
      <c r="B733" t="s">
        <v>2838</v>
      </c>
      <c r="C733" t="s">
        <v>2825</v>
      </c>
      <c r="D733" t="s">
        <v>2838</v>
      </c>
      <c r="E733" t="s">
        <v>20</v>
      </c>
      <c r="F733">
        <v>0</v>
      </c>
      <c r="G733">
        <v>0</v>
      </c>
      <c r="H733" t="s">
        <v>2843</v>
      </c>
      <c r="I733">
        <v>3</v>
      </c>
      <c r="J733">
        <v>-11.613432440426715</v>
      </c>
      <c r="K733">
        <v>-42.171718189759716</v>
      </c>
      <c r="L733">
        <v>-82.840254641099079</v>
      </c>
      <c r="M733">
        <v>-33.757758935166962</v>
      </c>
      <c r="N733">
        <v>-108.67008854708662</v>
      </c>
      <c r="O733">
        <v>-14.754319664473872</v>
      </c>
      <c r="P733">
        <v>-22.013681658285037</v>
      </c>
      <c r="Q733">
        <v>-22.422560732600829</v>
      </c>
      <c r="R733">
        <v>-67.960368165567971</v>
      </c>
      <c r="S733">
        <v>0</v>
      </c>
      <c r="T733">
        <v>3</v>
      </c>
      <c r="U733" t="s">
        <v>2818</v>
      </c>
      <c r="W733">
        <f t="shared" si="477"/>
        <v>-8.5268679762827468E-2</v>
      </c>
      <c r="X733">
        <f t="shared" si="478"/>
        <v>-0.21927540312111751</v>
      </c>
      <c r="Y733">
        <f t="shared" si="479"/>
        <v>0.27424895647063957</v>
      </c>
      <c r="Z733">
        <f t="shared" si="480"/>
        <v>-0.24557244416175711</v>
      </c>
      <c r="AA733">
        <f t="shared" si="481"/>
        <v>-1.1909036060913412</v>
      </c>
      <c r="AB733">
        <f t="shared" si="482"/>
        <v>-6.7444200102322438E-2</v>
      </c>
      <c r="AC733">
        <f t="shared" si="483"/>
        <v>-0.15242674717787899</v>
      </c>
      <c r="AD733">
        <f t="shared" si="484"/>
        <v>-0.14484805481342802</v>
      </c>
      <c r="AE733">
        <f t="shared" si="485"/>
        <v>-0.48361783291079313</v>
      </c>
      <c r="AF733">
        <f t="shared" si="486"/>
        <v>-0.5239687488631376</v>
      </c>
      <c r="AH733">
        <f t="shared" si="487"/>
        <v>-2.8390767605339642</v>
      </c>
      <c r="AI733">
        <f t="shared" si="488"/>
        <v>5.8479631752988308E-2</v>
      </c>
      <c r="AJ733">
        <f t="shared" si="489"/>
        <v>5.5248707673418308E-2</v>
      </c>
      <c r="AK733">
        <f t="shared" si="490"/>
        <v>0.94475129232658173</v>
      </c>
      <c r="AL733">
        <f t="shared" si="491"/>
        <v>-5.6833568850238797E-2</v>
      </c>
      <c r="AN733">
        <f>VLOOKUP(J733,counts!$W$8:$Z$13,4,FALSE)</f>
        <v>52</v>
      </c>
      <c r="AO733">
        <f>VLOOKUP(K733,counts!$W$17:$Z$23,4,FALSE)</f>
        <v>48</v>
      </c>
      <c r="AP733">
        <f>VLOOKUP(L733,counts!$W$27:$Z$33,4,FALSE)</f>
        <v>62</v>
      </c>
      <c r="AQ733">
        <f>VLOOKUP(M733,counts!$W$38:$Z$49,4,FALSE)</f>
        <v>47</v>
      </c>
      <c r="AR733">
        <f>VLOOKUP(N733,counts!$W$53:$Z$54,4,FALSE)</f>
        <v>20</v>
      </c>
      <c r="AS733">
        <f>VLOOKUP(O733,counts!$W$58:$Z$62,4,FALSE)</f>
        <v>52</v>
      </c>
      <c r="AT733">
        <f>VLOOKUP(P733,counts!$W$66:$Z$69,4,FALSE)</f>
        <v>50</v>
      </c>
      <c r="AU733">
        <f>VLOOKUP(Q733,counts!$W$73:$Z$75,4,FALSE)</f>
        <v>50</v>
      </c>
      <c r="AV733">
        <f>VLOOKUP(R733,counts!$W$79:$Z$81,4,FALSE)</f>
        <v>40</v>
      </c>
      <c r="AW733">
        <f t="shared" si="492"/>
        <v>421</v>
      </c>
      <c r="AX733">
        <f t="shared" si="493"/>
        <v>0</v>
      </c>
      <c r="AY733">
        <f t="shared" si="494"/>
        <v>3</v>
      </c>
      <c r="AZ733" t="str">
        <f t="shared" si="495"/>
        <v>Train</v>
      </c>
      <c r="BA733" t="str">
        <f t="shared" si="496"/>
        <v>18-30</v>
      </c>
      <c r="BB733" t="str">
        <f t="shared" si="497"/>
        <v>Blank</v>
      </c>
      <c r="BC733" t="str">
        <f t="shared" si="498"/>
        <v>0-10</v>
      </c>
      <c r="BD733" t="str">
        <f t="shared" si="499"/>
        <v>Blank</v>
      </c>
      <c r="BE733" t="str">
        <f t="shared" si="500"/>
        <v>male</v>
      </c>
      <c r="BF733">
        <f t="shared" si="501"/>
        <v>0</v>
      </c>
      <c r="BG733">
        <f t="shared" si="502"/>
        <v>0</v>
      </c>
      <c r="BH733" t="str">
        <f t="shared" si="503"/>
        <v>S, blank</v>
      </c>
      <c r="BI733">
        <f t="shared" si="504"/>
        <v>3</v>
      </c>
      <c r="BK733">
        <f t="shared" si="505"/>
        <v>-8.7462856143731463E-2</v>
      </c>
      <c r="BL733">
        <f t="shared" si="512"/>
        <v>-0.2148129459049134</v>
      </c>
      <c r="BM733">
        <f t="shared" si="513"/>
        <v>0</v>
      </c>
      <c r="BN733">
        <f t="shared" si="514"/>
        <v>-0.24005469764357676</v>
      </c>
      <c r="BO733">
        <f t="shared" si="515"/>
        <v>-1.1543150029727813</v>
      </c>
      <c r="BP733">
        <f t="shared" si="516"/>
        <v>-6.3943938845999151E-2</v>
      </c>
      <c r="BQ733">
        <f t="shared" si="517"/>
        <v>-0.12308910231949276</v>
      </c>
      <c r="BR733">
        <f t="shared" si="518"/>
        <v>-0.13196937436222192</v>
      </c>
      <c r="BS733">
        <f t="shared" si="519"/>
        <v>-0.33933712916299258</v>
      </c>
      <c r="BT733">
        <f t="shared" si="506"/>
        <v>-0.52064632557427459</v>
      </c>
      <c r="BV733">
        <f t="shared" si="507"/>
        <v>-2.8756313729299841</v>
      </c>
      <c r="BW733">
        <f t="shared" si="508"/>
        <v>5.6380531122747275E-2</v>
      </c>
      <c r="BX733">
        <f t="shared" si="509"/>
        <v>5.3371422003418274E-2</v>
      </c>
      <c r="BY733">
        <f t="shared" si="510"/>
        <v>0.94662857799658173</v>
      </c>
      <c r="BZ733">
        <f t="shared" si="511"/>
        <v>-5.4848471815077751E-2</v>
      </c>
    </row>
    <row r="734" spans="1:78" x14ac:dyDescent="0.3">
      <c r="A734" t="s">
        <v>2820</v>
      </c>
      <c r="B734" t="s">
        <v>2838</v>
      </c>
      <c r="C734" t="s">
        <v>2825</v>
      </c>
      <c r="D734" t="s">
        <v>2838</v>
      </c>
      <c r="E734" t="s">
        <v>20</v>
      </c>
      <c r="F734">
        <v>0</v>
      </c>
      <c r="G734">
        <v>0</v>
      </c>
      <c r="H734" t="s">
        <v>44</v>
      </c>
      <c r="I734">
        <v>3</v>
      </c>
      <c r="J734">
        <v>-11.613432440426715</v>
      </c>
      <c r="K734">
        <v>-42.171718189759716</v>
      </c>
      <c r="L734">
        <v>-82.840254641099079</v>
      </c>
      <c r="M734">
        <v>-33.757758935166962</v>
      </c>
      <c r="N734">
        <v>-108.67008854708662</v>
      </c>
      <c r="O734">
        <v>-14.754319664473872</v>
      </c>
      <c r="P734">
        <v>-22.013681658285037</v>
      </c>
      <c r="Q734">
        <v>72.444458573419169</v>
      </c>
      <c r="R734">
        <v>-67.960368165567971</v>
      </c>
      <c r="S734">
        <v>0</v>
      </c>
      <c r="T734">
        <v>3</v>
      </c>
      <c r="U734" t="s">
        <v>2818</v>
      </c>
      <c r="W734">
        <f t="shared" si="477"/>
        <v>-8.5268679762827468E-2</v>
      </c>
      <c r="X734">
        <f t="shared" si="478"/>
        <v>-0.21927540312111751</v>
      </c>
      <c r="Y734">
        <f t="shared" si="479"/>
        <v>0.27424895647063957</v>
      </c>
      <c r="Z734">
        <f t="shared" si="480"/>
        <v>-0.24557244416175711</v>
      </c>
      <c r="AA734">
        <f t="shared" si="481"/>
        <v>-1.1909036060913412</v>
      </c>
      <c r="AB734">
        <f t="shared" si="482"/>
        <v>-6.7444200102322438E-2</v>
      </c>
      <c r="AC734">
        <f t="shared" si="483"/>
        <v>-0.15242674717787899</v>
      </c>
      <c r="AD734">
        <f t="shared" si="484"/>
        <v>0.46798575022321215</v>
      </c>
      <c r="AE734">
        <f t="shared" si="485"/>
        <v>-0.48361783291079313</v>
      </c>
      <c r="AF734">
        <f t="shared" si="486"/>
        <v>-0.5239687488631376</v>
      </c>
      <c r="AH734">
        <f t="shared" si="487"/>
        <v>-2.226242955497324</v>
      </c>
      <c r="AI734">
        <f t="shared" si="488"/>
        <v>0.10793317908693016</v>
      </c>
      <c r="AJ734">
        <f t="shared" si="489"/>
        <v>9.7418491587985517E-2</v>
      </c>
      <c r="AK734">
        <f t="shared" si="490"/>
        <v>0.90258150841201445</v>
      </c>
      <c r="AL734">
        <f t="shared" si="491"/>
        <v>-0.10249627882323462</v>
      </c>
      <c r="AN734">
        <f>VLOOKUP(J734,counts!$W$8:$Z$13,4,FALSE)</f>
        <v>52</v>
      </c>
      <c r="AO734">
        <f>VLOOKUP(K734,counts!$W$17:$Z$23,4,FALSE)</f>
        <v>48</v>
      </c>
      <c r="AP734">
        <f>VLOOKUP(L734,counts!$W$27:$Z$33,4,FALSE)</f>
        <v>62</v>
      </c>
      <c r="AQ734">
        <f>VLOOKUP(M734,counts!$W$38:$Z$49,4,FALSE)</f>
        <v>47</v>
      </c>
      <c r="AR734">
        <f>VLOOKUP(N734,counts!$W$53:$Z$54,4,FALSE)</f>
        <v>20</v>
      </c>
      <c r="AS734">
        <f>VLOOKUP(O734,counts!$W$58:$Z$62,4,FALSE)</f>
        <v>52</v>
      </c>
      <c r="AT734">
        <f>VLOOKUP(P734,counts!$W$66:$Z$69,4,FALSE)</f>
        <v>50</v>
      </c>
      <c r="AU734">
        <f>VLOOKUP(Q734,counts!$W$73:$Z$75,4,FALSE)</f>
        <v>68</v>
      </c>
      <c r="AV734">
        <f>VLOOKUP(R734,counts!$W$79:$Z$81,4,FALSE)</f>
        <v>40</v>
      </c>
      <c r="AW734">
        <f t="shared" si="492"/>
        <v>439</v>
      </c>
      <c r="AX734">
        <f t="shared" si="493"/>
        <v>0</v>
      </c>
      <c r="AY734">
        <f t="shared" si="494"/>
        <v>3</v>
      </c>
      <c r="AZ734" t="str">
        <f t="shared" si="495"/>
        <v>Train</v>
      </c>
      <c r="BA734" t="str">
        <f t="shared" si="496"/>
        <v>18-30</v>
      </c>
      <c r="BB734" t="str">
        <f t="shared" si="497"/>
        <v>Blank</v>
      </c>
      <c r="BC734" t="str">
        <f t="shared" si="498"/>
        <v>0-10</v>
      </c>
      <c r="BD734" t="str">
        <f t="shared" si="499"/>
        <v>Blank</v>
      </c>
      <c r="BE734" t="str">
        <f t="shared" si="500"/>
        <v>male</v>
      </c>
      <c r="BF734">
        <f t="shared" si="501"/>
        <v>0</v>
      </c>
      <c r="BG734">
        <f t="shared" si="502"/>
        <v>0</v>
      </c>
      <c r="BH734" t="str">
        <f t="shared" si="503"/>
        <v>C</v>
      </c>
      <c r="BI734">
        <f t="shared" si="504"/>
        <v>3</v>
      </c>
      <c r="BK734">
        <f t="shared" si="505"/>
        <v>-8.7462856143731463E-2</v>
      </c>
      <c r="BL734">
        <f t="shared" si="512"/>
        <v>-0.2148129459049134</v>
      </c>
      <c r="BM734">
        <f t="shared" si="513"/>
        <v>0</v>
      </c>
      <c r="BN734">
        <f t="shared" si="514"/>
        <v>-0.24005469764357676</v>
      </c>
      <c r="BO734">
        <f t="shared" si="515"/>
        <v>-1.1543150029727813</v>
      </c>
      <c r="BP734">
        <f t="shared" si="516"/>
        <v>-6.3943938845999151E-2</v>
      </c>
      <c r="BQ734">
        <f t="shared" si="517"/>
        <v>-0.12308910231949276</v>
      </c>
      <c r="BR734">
        <f t="shared" si="518"/>
        <v>0.42637636209158797</v>
      </c>
      <c r="BS734">
        <f t="shared" si="519"/>
        <v>-0.33933712916299258</v>
      </c>
      <c r="BT734">
        <f t="shared" si="506"/>
        <v>-0.52064632557427459</v>
      </c>
      <c r="BV734">
        <f t="shared" si="507"/>
        <v>-2.317285636476174</v>
      </c>
      <c r="BW734">
        <f t="shared" si="508"/>
        <v>9.8540698196818488E-2</v>
      </c>
      <c r="BX734">
        <f t="shared" si="509"/>
        <v>8.9701454264340411E-2</v>
      </c>
      <c r="BY734">
        <f t="shared" si="510"/>
        <v>0.9102985457356596</v>
      </c>
      <c r="BZ734">
        <f t="shared" si="511"/>
        <v>-9.3982661038181703E-2</v>
      </c>
    </row>
    <row r="735" spans="1:78" x14ac:dyDescent="0.3">
      <c r="A735" t="s">
        <v>2820</v>
      </c>
      <c r="B735" t="s">
        <v>2838</v>
      </c>
      <c r="C735" t="s">
        <v>2825</v>
      </c>
      <c r="D735" t="s">
        <v>2838</v>
      </c>
      <c r="E735" t="s">
        <v>15</v>
      </c>
      <c r="F735">
        <v>0</v>
      </c>
      <c r="G735">
        <v>0</v>
      </c>
      <c r="H735" t="s">
        <v>2843</v>
      </c>
      <c r="I735">
        <v>3</v>
      </c>
      <c r="J735">
        <v>-11.613432440426715</v>
      </c>
      <c r="K735">
        <v>-42.171718189759716</v>
      </c>
      <c r="L735">
        <v>-82.840254641099079</v>
      </c>
      <c r="M735">
        <v>-33.757758935166962</v>
      </c>
      <c r="N735">
        <v>151.41878811967541</v>
      </c>
      <c r="O735">
        <v>-14.754319664473872</v>
      </c>
      <c r="P735">
        <v>-22.013681658285037</v>
      </c>
      <c r="Q735">
        <v>-22.422560732600829</v>
      </c>
      <c r="R735">
        <v>-67.960368165567971</v>
      </c>
      <c r="S735">
        <v>1</v>
      </c>
      <c r="T735">
        <v>3</v>
      </c>
      <c r="U735" t="s">
        <v>2818</v>
      </c>
      <c r="W735">
        <f t="shared" si="477"/>
        <v>-8.5268679762827468E-2</v>
      </c>
      <c r="X735">
        <f t="shared" si="478"/>
        <v>-0.21927540312111751</v>
      </c>
      <c r="Y735">
        <f t="shared" si="479"/>
        <v>0.27424895647063957</v>
      </c>
      <c r="Z735">
        <f t="shared" si="480"/>
        <v>-0.24557244416175711</v>
      </c>
      <c r="AA735">
        <f t="shared" si="481"/>
        <v>1.6593819257225275</v>
      </c>
      <c r="AB735">
        <f t="shared" si="482"/>
        <v>-6.7444200102322438E-2</v>
      </c>
      <c r="AC735">
        <f t="shared" si="483"/>
        <v>-0.15242674717787899</v>
      </c>
      <c r="AD735">
        <f t="shared" si="484"/>
        <v>-0.14484805481342802</v>
      </c>
      <c r="AE735">
        <f t="shared" si="485"/>
        <v>-0.48361783291079313</v>
      </c>
      <c r="AF735">
        <f t="shared" si="486"/>
        <v>-0.5239687488631376</v>
      </c>
      <c r="AH735">
        <f t="shared" si="487"/>
        <v>1.1208771279904828E-2</v>
      </c>
      <c r="AI735">
        <f t="shared" si="488"/>
        <v>1.0112718249211061</v>
      </c>
      <c r="AJ735">
        <f t="shared" si="489"/>
        <v>0.50280216348219064</v>
      </c>
      <c r="AK735">
        <f t="shared" si="490"/>
        <v>0.50280216348219064</v>
      </c>
      <c r="AL735">
        <f t="shared" si="491"/>
        <v>-0.68755849940698333</v>
      </c>
      <c r="AN735">
        <f>VLOOKUP(J735,counts!$W$8:$Z$13,4,FALSE)</f>
        <v>52</v>
      </c>
      <c r="AO735">
        <f>VLOOKUP(K735,counts!$W$17:$Z$23,4,FALSE)</f>
        <v>48</v>
      </c>
      <c r="AP735">
        <f>VLOOKUP(L735,counts!$W$27:$Z$33,4,FALSE)</f>
        <v>62</v>
      </c>
      <c r="AQ735">
        <f>VLOOKUP(M735,counts!$W$38:$Z$49,4,FALSE)</f>
        <v>47</v>
      </c>
      <c r="AR735">
        <f>VLOOKUP(N735,counts!$W$53:$Z$54,4,FALSE)</f>
        <v>102</v>
      </c>
      <c r="AS735">
        <f>VLOOKUP(O735,counts!$W$58:$Z$62,4,FALSE)</f>
        <v>52</v>
      </c>
      <c r="AT735">
        <f>VLOOKUP(P735,counts!$W$66:$Z$69,4,FALSE)</f>
        <v>50</v>
      </c>
      <c r="AU735">
        <f>VLOOKUP(Q735,counts!$W$73:$Z$75,4,FALSE)</f>
        <v>50</v>
      </c>
      <c r="AV735">
        <f>VLOOKUP(R735,counts!$W$79:$Z$81,4,FALSE)</f>
        <v>40</v>
      </c>
      <c r="AW735">
        <f t="shared" si="492"/>
        <v>503</v>
      </c>
      <c r="AX735">
        <f t="shared" si="493"/>
        <v>1</v>
      </c>
      <c r="AY735">
        <f t="shared" si="494"/>
        <v>3</v>
      </c>
      <c r="AZ735" t="str">
        <f t="shared" si="495"/>
        <v>Train</v>
      </c>
      <c r="BA735" t="str">
        <f t="shared" si="496"/>
        <v>18-30</v>
      </c>
      <c r="BB735" t="str">
        <f t="shared" si="497"/>
        <v>Blank</v>
      </c>
      <c r="BC735" t="str">
        <f t="shared" si="498"/>
        <v>0-10</v>
      </c>
      <c r="BD735" t="str">
        <f t="shared" si="499"/>
        <v>Blank</v>
      </c>
      <c r="BE735" t="str">
        <f t="shared" si="500"/>
        <v>female</v>
      </c>
      <c r="BF735">
        <f t="shared" si="501"/>
        <v>0</v>
      </c>
      <c r="BG735">
        <f t="shared" si="502"/>
        <v>0</v>
      </c>
      <c r="BH735" t="str">
        <f t="shared" si="503"/>
        <v>S, blank</v>
      </c>
      <c r="BI735">
        <f t="shared" si="504"/>
        <v>3</v>
      </c>
      <c r="BK735">
        <f t="shared" si="505"/>
        <v>-8.7462856143731463E-2</v>
      </c>
      <c r="BL735">
        <f t="shared" si="512"/>
        <v>-0.2148129459049134</v>
      </c>
      <c r="BM735">
        <f t="shared" si="513"/>
        <v>0</v>
      </c>
      <c r="BN735">
        <f t="shared" si="514"/>
        <v>-0.24005469764357676</v>
      </c>
      <c r="BO735">
        <f t="shared" si="515"/>
        <v>1.608400077660413</v>
      </c>
      <c r="BP735">
        <f t="shared" si="516"/>
        <v>-6.3943938845999151E-2</v>
      </c>
      <c r="BQ735">
        <f t="shared" si="517"/>
        <v>-0.12308910231949276</v>
      </c>
      <c r="BR735">
        <f t="shared" si="518"/>
        <v>-0.13196937436222192</v>
      </c>
      <c r="BS735">
        <f t="shared" si="519"/>
        <v>-0.33933712916299258</v>
      </c>
      <c r="BT735">
        <f t="shared" si="506"/>
        <v>-0.52064632557427459</v>
      </c>
      <c r="BV735">
        <f t="shared" si="507"/>
        <v>-0.11291629229678962</v>
      </c>
      <c r="BW735">
        <f t="shared" si="508"/>
        <v>0.89322542683562622</v>
      </c>
      <c r="BX735">
        <f t="shared" si="509"/>
        <v>0.47180088233263412</v>
      </c>
      <c r="BY735">
        <f t="shared" si="510"/>
        <v>0.47180088233263412</v>
      </c>
      <c r="BZ735">
        <f t="shared" si="511"/>
        <v>-0.75119824186907724</v>
      </c>
    </row>
    <row r="736" spans="1:78" x14ac:dyDescent="0.3">
      <c r="A736" t="s">
        <v>2821</v>
      </c>
      <c r="B736" t="s">
        <v>2838</v>
      </c>
      <c r="C736" t="s">
        <v>2825</v>
      </c>
      <c r="D736" t="s">
        <v>2838</v>
      </c>
      <c r="E736" t="s">
        <v>20</v>
      </c>
      <c r="F736">
        <v>0</v>
      </c>
      <c r="G736">
        <v>0</v>
      </c>
      <c r="H736" t="s">
        <v>527</v>
      </c>
      <c r="I736">
        <v>3</v>
      </c>
      <c r="J736">
        <v>-3.7643689058441341</v>
      </c>
      <c r="K736">
        <v>-42.171718189759716</v>
      </c>
      <c r="L736">
        <v>-82.840254641099079</v>
      </c>
      <c r="M736">
        <v>-33.757758935166962</v>
      </c>
      <c r="N736">
        <v>-108.67008854708662</v>
      </c>
      <c r="O736">
        <v>-14.754319664473872</v>
      </c>
      <c r="P736">
        <v>-22.013681658285037</v>
      </c>
      <c r="Q736">
        <v>-11.405315820044242</v>
      </c>
      <c r="R736">
        <v>-67.960368165567971</v>
      </c>
      <c r="S736">
        <v>0</v>
      </c>
      <c r="T736">
        <v>3</v>
      </c>
      <c r="U736" t="s">
        <v>2818</v>
      </c>
      <c r="W736">
        <f t="shared" si="477"/>
        <v>-2.7638923151110589E-2</v>
      </c>
      <c r="X736">
        <f t="shared" si="478"/>
        <v>-0.21927540312111751</v>
      </c>
      <c r="Y736">
        <f t="shared" si="479"/>
        <v>0.27424895647063957</v>
      </c>
      <c r="Z736">
        <f t="shared" si="480"/>
        <v>-0.24557244416175711</v>
      </c>
      <c r="AA736">
        <f t="shared" si="481"/>
        <v>-1.1909036060913412</v>
      </c>
      <c r="AB736">
        <f t="shared" si="482"/>
        <v>-6.7444200102322438E-2</v>
      </c>
      <c r="AC736">
        <f t="shared" si="483"/>
        <v>-0.15242674717787899</v>
      </c>
      <c r="AD736">
        <f t="shared" si="484"/>
        <v>-7.3677481834814665E-2</v>
      </c>
      <c r="AE736">
        <f t="shared" si="485"/>
        <v>-0.48361783291079313</v>
      </c>
      <c r="AF736">
        <f t="shared" si="486"/>
        <v>-0.5239687488631376</v>
      </c>
      <c r="AH736">
        <f t="shared" si="487"/>
        <v>-2.710276430943634</v>
      </c>
      <c r="AI736">
        <f t="shared" si="488"/>
        <v>6.6518416424689988E-2</v>
      </c>
      <c r="AJ736">
        <f t="shared" si="489"/>
        <v>6.2369683823820826E-2</v>
      </c>
      <c r="AK736">
        <f t="shared" si="490"/>
        <v>0.9376303161761792</v>
      </c>
      <c r="AL736">
        <f t="shared" si="491"/>
        <v>-6.4399526876463234E-2</v>
      </c>
      <c r="AN736">
        <f>VLOOKUP(J736,counts!$W$8:$Z$13,4,FALSE)</f>
        <v>53</v>
      </c>
      <c r="AO736">
        <f>VLOOKUP(K736,counts!$W$17:$Z$23,4,FALSE)</f>
        <v>48</v>
      </c>
      <c r="AP736">
        <f>VLOOKUP(L736,counts!$W$27:$Z$33,4,FALSE)</f>
        <v>62</v>
      </c>
      <c r="AQ736">
        <f>VLOOKUP(M736,counts!$W$38:$Z$49,4,FALSE)</f>
        <v>47</v>
      </c>
      <c r="AR736">
        <f>VLOOKUP(N736,counts!$W$53:$Z$54,4,FALSE)</f>
        <v>20</v>
      </c>
      <c r="AS736">
        <f>VLOOKUP(O736,counts!$W$58:$Z$62,4,FALSE)</f>
        <v>52</v>
      </c>
      <c r="AT736">
        <f>VLOOKUP(P736,counts!$W$66:$Z$69,4,FALSE)</f>
        <v>50</v>
      </c>
      <c r="AU736">
        <f>VLOOKUP(Q736,counts!$W$73:$Z$75,4,FALSE)</f>
        <v>52</v>
      </c>
      <c r="AV736">
        <f>VLOOKUP(R736,counts!$W$79:$Z$81,4,FALSE)</f>
        <v>40</v>
      </c>
      <c r="AW736">
        <f t="shared" si="492"/>
        <v>424</v>
      </c>
      <c r="AX736">
        <f t="shared" si="493"/>
        <v>0</v>
      </c>
      <c r="AY736">
        <f t="shared" si="494"/>
        <v>3</v>
      </c>
      <c r="AZ736" t="str">
        <f t="shared" si="495"/>
        <v>Train</v>
      </c>
      <c r="BA736" t="str">
        <f t="shared" si="496"/>
        <v>0-17</v>
      </c>
      <c r="BB736" t="str">
        <f t="shared" si="497"/>
        <v>Blank</v>
      </c>
      <c r="BC736" t="str">
        <f t="shared" si="498"/>
        <v>0-10</v>
      </c>
      <c r="BD736" t="str">
        <f t="shared" si="499"/>
        <v>Blank</v>
      </c>
      <c r="BE736" t="str">
        <f t="shared" si="500"/>
        <v>male</v>
      </c>
      <c r="BF736">
        <f t="shared" si="501"/>
        <v>0</v>
      </c>
      <c r="BG736">
        <f t="shared" si="502"/>
        <v>0</v>
      </c>
      <c r="BH736" t="str">
        <f t="shared" si="503"/>
        <v>Q</v>
      </c>
      <c r="BI736">
        <f t="shared" si="504"/>
        <v>3</v>
      </c>
      <c r="BK736">
        <f t="shared" si="505"/>
        <v>-2.8350141766673408E-2</v>
      </c>
      <c r="BL736">
        <f t="shared" si="512"/>
        <v>-0.2148129459049134</v>
      </c>
      <c r="BM736">
        <f t="shared" si="513"/>
        <v>0</v>
      </c>
      <c r="BN736">
        <f t="shared" si="514"/>
        <v>-0.24005469764357676</v>
      </c>
      <c r="BO736">
        <f t="shared" si="515"/>
        <v>-1.1543150029727813</v>
      </c>
      <c r="BP736">
        <f t="shared" si="516"/>
        <v>-6.3943938845999151E-2</v>
      </c>
      <c r="BQ736">
        <f t="shared" si="517"/>
        <v>-0.12308910231949276</v>
      </c>
      <c r="BR736">
        <f t="shared" si="518"/>
        <v>-6.7126694900034548E-2</v>
      </c>
      <c r="BS736">
        <f t="shared" si="519"/>
        <v>-0.33933712916299258</v>
      </c>
      <c r="BT736">
        <f t="shared" si="506"/>
        <v>-0.52064632557427459</v>
      </c>
      <c r="BV736">
        <f t="shared" si="507"/>
        <v>-2.7516759790907388</v>
      </c>
      <c r="BW736">
        <f t="shared" si="508"/>
        <v>6.3820809181545632E-2</v>
      </c>
      <c r="BX736">
        <f t="shared" si="509"/>
        <v>5.9992066925863584E-2</v>
      </c>
      <c r="BY736">
        <f t="shared" si="510"/>
        <v>0.94000793307413644</v>
      </c>
      <c r="BZ736">
        <f t="shared" si="511"/>
        <v>-6.1866964313128672E-2</v>
      </c>
    </row>
    <row r="737" spans="1:78" x14ac:dyDescent="0.3">
      <c r="A737" t="s">
        <v>2821</v>
      </c>
      <c r="B737" t="s">
        <v>2838</v>
      </c>
      <c r="C737" t="s">
        <v>2850</v>
      </c>
      <c r="D737" t="s">
        <v>2838</v>
      </c>
      <c r="E737" t="s">
        <v>15</v>
      </c>
      <c r="F737">
        <v>1</v>
      </c>
      <c r="G737">
        <v>0</v>
      </c>
      <c r="H737" t="s">
        <v>527</v>
      </c>
      <c r="I737">
        <v>3</v>
      </c>
      <c r="J737">
        <v>-3.7643689058441341</v>
      </c>
      <c r="K737">
        <v>-42.171718189759716</v>
      </c>
      <c r="L737">
        <v>-9.6115457513775127</v>
      </c>
      <c r="M737">
        <v>-33.757758935166962</v>
      </c>
      <c r="N737">
        <v>151.41878811967541</v>
      </c>
      <c r="O737">
        <v>48.695090775187893</v>
      </c>
      <c r="P737">
        <v>-22.013681658285037</v>
      </c>
      <c r="Q737">
        <v>-11.405315820044242</v>
      </c>
      <c r="R737">
        <v>-67.960368165567971</v>
      </c>
      <c r="S737">
        <v>1</v>
      </c>
      <c r="T737">
        <v>3</v>
      </c>
      <c r="U737" t="s">
        <v>2818</v>
      </c>
      <c r="W737">
        <f t="shared" si="477"/>
        <v>-2.7638923151110589E-2</v>
      </c>
      <c r="X737">
        <f t="shared" si="478"/>
        <v>-0.21927540312111751</v>
      </c>
      <c r="Y737">
        <f t="shared" si="479"/>
        <v>3.1819752411496448E-2</v>
      </c>
      <c r="Z737">
        <f t="shared" si="480"/>
        <v>-0.24557244416175711</v>
      </c>
      <c r="AA737">
        <f t="shared" si="481"/>
        <v>1.6593819257225275</v>
      </c>
      <c r="AB737">
        <f t="shared" si="482"/>
        <v>0.222592537028351</v>
      </c>
      <c r="AC737">
        <f t="shared" si="483"/>
        <v>-0.15242674717787899</v>
      </c>
      <c r="AD737">
        <f t="shared" si="484"/>
        <v>-7.3677481834814665E-2</v>
      </c>
      <c r="AE737">
        <f t="shared" si="485"/>
        <v>-0.48361783291079313</v>
      </c>
      <c r="AF737">
        <f t="shared" si="486"/>
        <v>-0.5239687488631376</v>
      </c>
      <c r="AH737">
        <f t="shared" si="487"/>
        <v>0.1876166339417652</v>
      </c>
      <c r="AI737">
        <f t="shared" si="488"/>
        <v>1.2063709450144284</v>
      </c>
      <c r="AJ737">
        <f t="shared" si="489"/>
        <v>0.54676705553088201</v>
      </c>
      <c r="AK737">
        <f t="shared" si="490"/>
        <v>0.54676705553088201</v>
      </c>
      <c r="AL737">
        <f t="shared" si="491"/>
        <v>-0.60373242552517914</v>
      </c>
      <c r="AN737">
        <f>VLOOKUP(J737,counts!$W$8:$Z$13,4,FALSE)</f>
        <v>53</v>
      </c>
      <c r="AO737">
        <f>VLOOKUP(K737,counts!$W$17:$Z$23,4,FALSE)</f>
        <v>48</v>
      </c>
      <c r="AP737">
        <f>VLOOKUP(L737,counts!$W$27:$Z$33,4,FALSE)</f>
        <v>55</v>
      </c>
      <c r="AQ737">
        <f>VLOOKUP(M737,counts!$W$38:$Z$49,4,FALSE)</f>
        <v>47</v>
      </c>
      <c r="AR737">
        <f>VLOOKUP(N737,counts!$W$53:$Z$54,4,FALSE)</f>
        <v>102</v>
      </c>
      <c r="AS737">
        <f>VLOOKUP(O737,counts!$W$58:$Z$62,4,FALSE)</f>
        <v>61</v>
      </c>
      <c r="AT737">
        <f>VLOOKUP(P737,counts!$W$66:$Z$69,4,FALSE)</f>
        <v>50</v>
      </c>
      <c r="AU737">
        <f>VLOOKUP(Q737,counts!$W$73:$Z$75,4,FALSE)</f>
        <v>52</v>
      </c>
      <c r="AV737">
        <f>VLOOKUP(R737,counts!$W$79:$Z$81,4,FALSE)</f>
        <v>40</v>
      </c>
      <c r="AW737">
        <f t="shared" si="492"/>
        <v>508</v>
      </c>
      <c r="AX737">
        <f t="shared" si="493"/>
        <v>1</v>
      </c>
      <c r="AY737">
        <f t="shared" si="494"/>
        <v>3</v>
      </c>
      <c r="AZ737" t="str">
        <f t="shared" si="495"/>
        <v>Train</v>
      </c>
      <c r="BA737" t="str">
        <f t="shared" si="496"/>
        <v>0-17</v>
      </c>
      <c r="BB737" t="str">
        <f t="shared" si="497"/>
        <v>Blank</v>
      </c>
      <c r="BC737" t="str">
        <f t="shared" si="498"/>
        <v>11-20</v>
      </c>
      <c r="BD737" t="str">
        <f t="shared" si="499"/>
        <v>Blank</v>
      </c>
      <c r="BE737" t="str">
        <f t="shared" si="500"/>
        <v>female</v>
      </c>
      <c r="BF737">
        <f t="shared" si="501"/>
        <v>1</v>
      </c>
      <c r="BG737">
        <f t="shared" si="502"/>
        <v>0</v>
      </c>
      <c r="BH737" t="str">
        <f t="shared" si="503"/>
        <v>Q</v>
      </c>
      <c r="BI737">
        <f t="shared" si="504"/>
        <v>3</v>
      </c>
      <c r="BK737">
        <f t="shared" si="505"/>
        <v>-2.8350141766673408E-2</v>
      </c>
      <c r="BL737">
        <f t="shared" si="512"/>
        <v>-0.2148129459049134</v>
      </c>
      <c r="BM737">
        <f t="shared" si="513"/>
        <v>0</v>
      </c>
      <c r="BN737">
        <f t="shared" si="514"/>
        <v>-0.24005469764357676</v>
      </c>
      <c r="BO737">
        <f t="shared" si="515"/>
        <v>1.608400077660413</v>
      </c>
      <c r="BP737">
        <f t="shared" si="516"/>
        <v>0.21104029039891525</v>
      </c>
      <c r="BQ737">
        <f t="shared" si="517"/>
        <v>-0.12308910231949276</v>
      </c>
      <c r="BR737">
        <f t="shared" si="518"/>
        <v>-6.7126694900034548E-2</v>
      </c>
      <c r="BS737">
        <f t="shared" si="519"/>
        <v>-0.33933712916299258</v>
      </c>
      <c r="BT737">
        <f t="shared" si="506"/>
        <v>-0.52064632557427459</v>
      </c>
      <c r="BV737">
        <f t="shared" si="507"/>
        <v>0.2860233307873703</v>
      </c>
      <c r="BW737">
        <f t="shared" si="508"/>
        <v>1.331123511049612</v>
      </c>
      <c r="BX737">
        <f t="shared" si="509"/>
        <v>0.57102230093773965</v>
      </c>
      <c r="BY737">
        <f t="shared" si="510"/>
        <v>0.57102230093773965</v>
      </c>
      <c r="BZ737">
        <f t="shared" si="511"/>
        <v>-0.56032701415579578</v>
      </c>
    </row>
    <row r="738" spans="1:78" x14ac:dyDescent="0.3">
      <c r="A738" t="s">
        <v>2821</v>
      </c>
      <c r="B738" t="s">
        <v>2838</v>
      </c>
      <c r="C738" t="s">
        <v>2825</v>
      </c>
      <c r="D738" t="s">
        <v>2838</v>
      </c>
      <c r="E738" t="s">
        <v>20</v>
      </c>
      <c r="F738">
        <v>0</v>
      </c>
      <c r="G738">
        <v>1</v>
      </c>
      <c r="H738" t="s">
        <v>2843</v>
      </c>
      <c r="I738">
        <v>3</v>
      </c>
      <c r="J738">
        <v>-3.7643689058441341</v>
      </c>
      <c r="K738">
        <v>-42.171718189759716</v>
      </c>
      <c r="L738">
        <v>-82.840254641099079</v>
      </c>
      <c r="M738">
        <v>-33.757758935166962</v>
      </c>
      <c r="N738">
        <v>-108.67008854708662</v>
      </c>
      <c r="O738">
        <v>-14.754319664473872</v>
      </c>
      <c r="P738">
        <v>79.365382998232107</v>
      </c>
      <c r="Q738">
        <v>-22.422560732600829</v>
      </c>
      <c r="R738">
        <v>-67.960368165567971</v>
      </c>
      <c r="S738">
        <v>1</v>
      </c>
      <c r="T738">
        <v>3</v>
      </c>
      <c r="U738" t="s">
        <v>2818</v>
      </c>
      <c r="W738">
        <f t="shared" si="477"/>
        <v>-2.7638923151110589E-2</v>
      </c>
      <c r="X738">
        <f t="shared" si="478"/>
        <v>-0.21927540312111751</v>
      </c>
      <c r="Y738">
        <f t="shared" si="479"/>
        <v>0.27424895647063957</v>
      </c>
      <c r="Z738">
        <f t="shared" si="480"/>
        <v>-0.24557244416175711</v>
      </c>
      <c r="AA738">
        <f t="shared" si="481"/>
        <v>-1.1909036060913412</v>
      </c>
      <c r="AB738">
        <f t="shared" si="482"/>
        <v>-6.7444200102322438E-2</v>
      </c>
      <c r="AC738">
        <f t="shared" si="483"/>
        <v>0.54954038841540609</v>
      </c>
      <c r="AD738">
        <f t="shared" si="484"/>
        <v>-0.14484805481342802</v>
      </c>
      <c r="AE738">
        <f t="shared" si="485"/>
        <v>-0.48361783291079313</v>
      </c>
      <c r="AF738">
        <f t="shared" si="486"/>
        <v>-0.5239687488631376</v>
      </c>
      <c r="AH738">
        <f t="shared" si="487"/>
        <v>-2.0794798683289621</v>
      </c>
      <c r="AI738">
        <f t="shared" si="488"/>
        <v>0.1249952092606663</v>
      </c>
      <c r="AJ738">
        <f t="shared" si="489"/>
        <v>0.11110732581946878</v>
      </c>
      <c r="AK738">
        <f t="shared" si="490"/>
        <v>0.11110732581946878</v>
      </c>
      <c r="AL738">
        <f t="shared" si="491"/>
        <v>-2.1972586455413152</v>
      </c>
      <c r="AN738">
        <f>VLOOKUP(J738,counts!$W$8:$Z$13,4,FALSE)</f>
        <v>53</v>
      </c>
      <c r="AO738">
        <f>VLOOKUP(K738,counts!$W$17:$Z$23,4,FALSE)</f>
        <v>48</v>
      </c>
      <c r="AP738">
        <f>VLOOKUP(L738,counts!$W$27:$Z$33,4,FALSE)</f>
        <v>62</v>
      </c>
      <c r="AQ738">
        <f>VLOOKUP(M738,counts!$W$38:$Z$49,4,FALSE)</f>
        <v>47</v>
      </c>
      <c r="AR738">
        <f>VLOOKUP(N738,counts!$W$53:$Z$54,4,FALSE)</f>
        <v>20</v>
      </c>
      <c r="AS738">
        <f>VLOOKUP(O738,counts!$W$58:$Z$62,4,FALSE)</f>
        <v>52</v>
      </c>
      <c r="AT738">
        <f>VLOOKUP(P738,counts!$W$66:$Z$69,4,FALSE)</f>
        <v>70</v>
      </c>
      <c r="AU738">
        <f>VLOOKUP(Q738,counts!$W$73:$Z$75,4,FALSE)</f>
        <v>50</v>
      </c>
      <c r="AV738">
        <f>VLOOKUP(R738,counts!$W$79:$Z$81,4,FALSE)</f>
        <v>40</v>
      </c>
      <c r="AW738">
        <f t="shared" si="492"/>
        <v>442</v>
      </c>
      <c r="AX738">
        <f t="shared" si="493"/>
        <v>1</v>
      </c>
      <c r="AY738">
        <f t="shared" si="494"/>
        <v>3</v>
      </c>
      <c r="AZ738" t="str">
        <f t="shared" si="495"/>
        <v>Train</v>
      </c>
      <c r="BA738" t="str">
        <f t="shared" si="496"/>
        <v>0-17</v>
      </c>
      <c r="BB738" t="str">
        <f t="shared" si="497"/>
        <v>Blank</v>
      </c>
      <c r="BC738" t="str">
        <f t="shared" si="498"/>
        <v>0-10</v>
      </c>
      <c r="BD738" t="str">
        <f t="shared" si="499"/>
        <v>Blank</v>
      </c>
      <c r="BE738" t="str">
        <f t="shared" si="500"/>
        <v>male</v>
      </c>
      <c r="BF738">
        <f t="shared" si="501"/>
        <v>0</v>
      </c>
      <c r="BG738">
        <f t="shared" si="502"/>
        <v>1</v>
      </c>
      <c r="BH738" t="str">
        <f t="shared" si="503"/>
        <v>S, blank</v>
      </c>
      <c r="BI738">
        <f t="shared" si="504"/>
        <v>3</v>
      </c>
      <c r="BK738">
        <f t="shared" si="505"/>
        <v>-2.8350141766673408E-2</v>
      </c>
      <c r="BL738">
        <f t="shared" si="512"/>
        <v>-0.2148129459049134</v>
      </c>
      <c r="BM738">
        <f t="shared" si="513"/>
        <v>0</v>
      </c>
      <c r="BN738">
        <f t="shared" si="514"/>
        <v>-0.24005469764357676</v>
      </c>
      <c r="BO738">
        <f t="shared" si="515"/>
        <v>-1.1543150029727813</v>
      </c>
      <c r="BP738">
        <f t="shared" si="516"/>
        <v>-6.3943938845999151E-2</v>
      </c>
      <c r="BQ738">
        <f t="shared" si="517"/>
        <v>0.44377010170938269</v>
      </c>
      <c r="BR738">
        <f t="shared" si="518"/>
        <v>-0.13196937436222192</v>
      </c>
      <c r="BS738">
        <f t="shared" si="519"/>
        <v>-0.33933712916299258</v>
      </c>
      <c r="BT738">
        <f t="shared" si="506"/>
        <v>-0.52064632557427459</v>
      </c>
      <c r="BV738">
        <f t="shared" si="507"/>
        <v>-2.2496594545240507</v>
      </c>
      <c r="BW738">
        <f t="shared" si="508"/>
        <v>0.10543512390328966</v>
      </c>
      <c r="BX738">
        <f t="shared" si="509"/>
        <v>9.5378843700025029E-2</v>
      </c>
      <c r="BY738">
        <f t="shared" si="510"/>
        <v>9.5378843700025029E-2</v>
      </c>
      <c r="BZ738">
        <f t="shared" si="511"/>
        <v>-2.3498984892718826</v>
      </c>
    </row>
    <row r="739" spans="1:78" x14ac:dyDescent="0.3">
      <c r="A739" t="s">
        <v>2821</v>
      </c>
      <c r="B739" t="s">
        <v>2838</v>
      </c>
      <c r="C739" t="s">
        <v>2825</v>
      </c>
      <c r="D739" t="s">
        <v>2838</v>
      </c>
      <c r="E739" t="s">
        <v>15</v>
      </c>
      <c r="F739">
        <v>0</v>
      </c>
      <c r="G739">
        <v>0</v>
      </c>
      <c r="H739" t="s">
        <v>527</v>
      </c>
      <c r="I739">
        <v>3</v>
      </c>
      <c r="J739">
        <v>-3.7643689058441341</v>
      </c>
      <c r="K739">
        <v>-42.171718189759716</v>
      </c>
      <c r="L739">
        <v>-82.840254641099079</v>
      </c>
      <c r="M739">
        <v>-33.757758935166962</v>
      </c>
      <c r="N739">
        <v>151.41878811967541</v>
      </c>
      <c r="O739">
        <v>-14.754319664473872</v>
      </c>
      <c r="P739">
        <v>-22.013681658285037</v>
      </c>
      <c r="Q739">
        <v>-11.405315820044242</v>
      </c>
      <c r="R739">
        <v>-67.960368165567971</v>
      </c>
      <c r="S739">
        <v>0</v>
      </c>
      <c r="T739">
        <v>3</v>
      </c>
      <c r="U739" t="s">
        <v>2818</v>
      </c>
      <c r="W739">
        <f t="shared" si="477"/>
        <v>-2.7638923151110589E-2</v>
      </c>
      <c r="X739">
        <f t="shared" si="478"/>
        <v>-0.21927540312111751</v>
      </c>
      <c r="Y739">
        <f t="shared" si="479"/>
        <v>0.27424895647063957</v>
      </c>
      <c r="Z739">
        <f t="shared" si="480"/>
        <v>-0.24557244416175711</v>
      </c>
      <c r="AA739">
        <f t="shared" si="481"/>
        <v>1.6593819257225275</v>
      </c>
      <c r="AB739">
        <f t="shared" si="482"/>
        <v>-6.7444200102322438E-2</v>
      </c>
      <c r="AC739">
        <f t="shared" si="483"/>
        <v>-0.15242674717787899</v>
      </c>
      <c r="AD739">
        <f t="shared" si="484"/>
        <v>-7.3677481834814665E-2</v>
      </c>
      <c r="AE739">
        <f t="shared" si="485"/>
        <v>-0.48361783291079313</v>
      </c>
      <c r="AF739">
        <f t="shared" si="486"/>
        <v>-0.5239687488631376</v>
      </c>
      <c r="AH739">
        <f t="shared" si="487"/>
        <v>0.14000910087023499</v>
      </c>
      <c r="AI739">
        <f t="shared" si="488"/>
        <v>1.1502842673974418</v>
      </c>
      <c r="AJ739">
        <f t="shared" si="489"/>
        <v>0.53494520926280498</v>
      </c>
      <c r="AK739">
        <f t="shared" si="490"/>
        <v>0.46505479073719502</v>
      </c>
      <c r="AL739">
        <f t="shared" si="491"/>
        <v>-0.76560005079378113</v>
      </c>
      <c r="AN739">
        <f>VLOOKUP(J739,counts!$W$8:$Z$13,4,FALSE)</f>
        <v>53</v>
      </c>
      <c r="AO739">
        <f>VLOOKUP(K739,counts!$W$17:$Z$23,4,FALSE)</f>
        <v>48</v>
      </c>
      <c r="AP739">
        <f>VLOOKUP(L739,counts!$W$27:$Z$33,4,FALSE)</f>
        <v>62</v>
      </c>
      <c r="AQ739">
        <f>VLOOKUP(M739,counts!$W$38:$Z$49,4,FALSE)</f>
        <v>47</v>
      </c>
      <c r="AR739">
        <f>VLOOKUP(N739,counts!$W$53:$Z$54,4,FALSE)</f>
        <v>102</v>
      </c>
      <c r="AS739">
        <f>VLOOKUP(O739,counts!$W$58:$Z$62,4,FALSE)</f>
        <v>52</v>
      </c>
      <c r="AT739">
        <f>VLOOKUP(P739,counts!$W$66:$Z$69,4,FALSE)</f>
        <v>50</v>
      </c>
      <c r="AU739">
        <f>VLOOKUP(Q739,counts!$W$73:$Z$75,4,FALSE)</f>
        <v>52</v>
      </c>
      <c r="AV739">
        <f>VLOOKUP(R739,counts!$W$79:$Z$81,4,FALSE)</f>
        <v>40</v>
      </c>
      <c r="AW739">
        <f t="shared" si="492"/>
        <v>506</v>
      </c>
      <c r="AX739">
        <f t="shared" si="493"/>
        <v>0</v>
      </c>
      <c r="AY739">
        <f t="shared" si="494"/>
        <v>3</v>
      </c>
      <c r="AZ739" t="str">
        <f t="shared" si="495"/>
        <v>Train</v>
      </c>
      <c r="BA739" t="str">
        <f t="shared" si="496"/>
        <v>0-17</v>
      </c>
      <c r="BB739" t="str">
        <f t="shared" si="497"/>
        <v>Blank</v>
      </c>
      <c r="BC739" t="str">
        <f t="shared" si="498"/>
        <v>0-10</v>
      </c>
      <c r="BD739" t="str">
        <f t="shared" si="499"/>
        <v>Blank</v>
      </c>
      <c r="BE739" t="str">
        <f t="shared" si="500"/>
        <v>female</v>
      </c>
      <c r="BF739">
        <f t="shared" si="501"/>
        <v>0</v>
      </c>
      <c r="BG739">
        <f t="shared" si="502"/>
        <v>0</v>
      </c>
      <c r="BH739" t="str">
        <f t="shared" si="503"/>
        <v>Q</v>
      </c>
      <c r="BI739">
        <f t="shared" si="504"/>
        <v>3</v>
      </c>
      <c r="BK739">
        <f t="shared" si="505"/>
        <v>-2.8350141766673408E-2</v>
      </c>
      <c r="BL739">
        <f t="shared" si="512"/>
        <v>-0.2148129459049134</v>
      </c>
      <c r="BM739">
        <f t="shared" si="513"/>
        <v>0</v>
      </c>
      <c r="BN739">
        <f t="shared" si="514"/>
        <v>-0.24005469764357676</v>
      </c>
      <c r="BO739">
        <f t="shared" si="515"/>
        <v>1.608400077660413</v>
      </c>
      <c r="BP739">
        <f t="shared" si="516"/>
        <v>-6.3943938845999151E-2</v>
      </c>
      <c r="BQ739">
        <f t="shared" si="517"/>
        <v>-0.12308910231949276</v>
      </c>
      <c r="BR739">
        <f t="shared" si="518"/>
        <v>-6.7126694900034548E-2</v>
      </c>
      <c r="BS739">
        <f t="shared" si="519"/>
        <v>-0.33933712916299258</v>
      </c>
      <c r="BT739">
        <f t="shared" si="506"/>
        <v>-0.52064632557427459</v>
      </c>
      <c r="BV739">
        <f t="shared" si="507"/>
        <v>1.1039101542455798E-2</v>
      </c>
      <c r="BW739">
        <f t="shared" si="508"/>
        <v>1.0111002572514145</v>
      </c>
      <c r="BX739">
        <f t="shared" si="509"/>
        <v>0.50275974736003093</v>
      </c>
      <c r="BY739">
        <f t="shared" si="510"/>
        <v>0.49724025263996907</v>
      </c>
      <c r="BZ739">
        <f t="shared" si="511"/>
        <v>-0.69868196397418647</v>
      </c>
    </row>
    <row r="740" spans="1:78" x14ac:dyDescent="0.3">
      <c r="A740" t="s">
        <v>2821</v>
      </c>
      <c r="B740" t="s">
        <v>2838</v>
      </c>
      <c r="C740" t="s">
        <v>2849</v>
      </c>
      <c r="D740" t="s">
        <v>2838</v>
      </c>
      <c r="E740" t="s">
        <v>20</v>
      </c>
      <c r="F740">
        <v>3</v>
      </c>
      <c r="G740">
        <v>1</v>
      </c>
      <c r="H740" t="s">
        <v>2843</v>
      </c>
      <c r="I740">
        <v>3</v>
      </c>
      <c r="J740">
        <v>-3.7643689058441341</v>
      </c>
      <c r="K740">
        <v>-42.171718189759716</v>
      </c>
      <c r="L740">
        <v>40.172297072540438</v>
      </c>
      <c r="M740">
        <v>-33.757758935166962</v>
      </c>
      <c r="N740">
        <v>-108.67008854708662</v>
      </c>
      <c r="O740">
        <v>-37.641742266793358</v>
      </c>
      <c r="P740">
        <v>79.365382998232107</v>
      </c>
      <c r="Q740">
        <v>-22.422560732600829</v>
      </c>
      <c r="R740">
        <v>-67.960368165567971</v>
      </c>
      <c r="S740">
        <v>0</v>
      </c>
      <c r="T740">
        <v>3</v>
      </c>
      <c r="U740" t="s">
        <v>2818</v>
      </c>
      <c r="W740">
        <f t="shared" si="477"/>
        <v>-2.7638923151110589E-2</v>
      </c>
      <c r="X740">
        <f t="shared" si="478"/>
        <v>-0.21927540312111751</v>
      </c>
      <c r="Y740">
        <f t="shared" si="479"/>
        <v>-0.13299344140000791</v>
      </c>
      <c r="Z740">
        <f t="shared" si="480"/>
        <v>-0.24557244416175711</v>
      </c>
      <c r="AA740">
        <f t="shared" si="481"/>
        <v>-1.1909036060913412</v>
      </c>
      <c r="AB740">
        <f t="shared" si="482"/>
        <v>-0.17206602916124281</v>
      </c>
      <c r="AC740">
        <f t="shared" si="483"/>
        <v>0.54954038841540609</v>
      </c>
      <c r="AD740">
        <f t="shared" si="484"/>
        <v>-0.14484805481342802</v>
      </c>
      <c r="AE740">
        <f t="shared" si="485"/>
        <v>-0.48361783291079313</v>
      </c>
      <c r="AF740">
        <f t="shared" si="486"/>
        <v>-0.5239687488631376</v>
      </c>
      <c r="AH740">
        <f t="shared" si="487"/>
        <v>-2.5913440952585298</v>
      </c>
      <c r="AI740">
        <f t="shared" si="488"/>
        <v>7.4919273740107276E-2</v>
      </c>
      <c r="AJ740">
        <f t="shared" si="489"/>
        <v>6.9697581549013302E-2</v>
      </c>
      <c r="AK740">
        <f t="shared" si="490"/>
        <v>0.93030241845098671</v>
      </c>
      <c r="AL740">
        <f t="shared" si="491"/>
        <v>-7.2245564564666825E-2</v>
      </c>
      <c r="AN740">
        <f>VLOOKUP(J740,counts!$W$8:$Z$13,4,FALSE)</f>
        <v>53</v>
      </c>
      <c r="AO740">
        <f>VLOOKUP(K740,counts!$W$17:$Z$23,4,FALSE)</f>
        <v>48</v>
      </c>
      <c r="AP740">
        <f>VLOOKUP(L740,counts!$W$27:$Z$33,4,FALSE)</f>
        <v>50</v>
      </c>
      <c r="AQ740">
        <f>VLOOKUP(M740,counts!$W$38:$Z$49,4,FALSE)</f>
        <v>47</v>
      </c>
      <c r="AR740">
        <f>VLOOKUP(N740,counts!$W$53:$Z$54,4,FALSE)</f>
        <v>20</v>
      </c>
      <c r="AS740">
        <f>VLOOKUP(O740,counts!$W$58:$Z$62,4,FALSE)</f>
        <v>49</v>
      </c>
      <c r="AT740">
        <f>VLOOKUP(P740,counts!$W$66:$Z$69,4,FALSE)</f>
        <v>70</v>
      </c>
      <c r="AU740">
        <f>VLOOKUP(Q740,counts!$W$73:$Z$75,4,FALSE)</f>
        <v>50</v>
      </c>
      <c r="AV740">
        <f>VLOOKUP(R740,counts!$W$79:$Z$81,4,FALSE)</f>
        <v>40</v>
      </c>
      <c r="AW740">
        <f t="shared" si="492"/>
        <v>427</v>
      </c>
      <c r="AX740">
        <f t="shared" si="493"/>
        <v>0</v>
      </c>
      <c r="AY740">
        <f t="shared" si="494"/>
        <v>3</v>
      </c>
      <c r="AZ740" t="str">
        <f t="shared" si="495"/>
        <v>Train</v>
      </c>
      <c r="BA740" t="str">
        <f t="shared" si="496"/>
        <v>0-17</v>
      </c>
      <c r="BB740" t="str">
        <f t="shared" si="497"/>
        <v>Blank</v>
      </c>
      <c r="BC740" t="str">
        <f t="shared" si="498"/>
        <v>21-30</v>
      </c>
      <c r="BD740" t="str">
        <f t="shared" si="499"/>
        <v>Blank</v>
      </c>
      <c r="BE740" t="str">
        <f t="shared" si="500"/>
        <v>male</v>
      </c>
      <c r="BF740">
        <f t="shared" si="501"/>
        <v>3</v>
      </c>
      <c r="BG740">
        <f t="shared" si="502"/>
        <v>1</v>
      </c>
      <c r="BH740" t="str">
        <f t="shared" si="503"/>
        <v>S, blank</v>
      </c>
      <c r="BI740">
        <f t="shared" si="504"/>
        <v>3</v>
      </c>
      <c r="BK740">
        <f t="shared" si="505"/>
        <v>-2.8350141766673408E-2</v>
      </c>
      <c r="BL740">
        <f t="shared" si="512"/>
        <v>-0.2148129459049134</v>
      </c>
      <c r="BM740">
        <f t="shared" si="513"/>
        <v>0</v>
      </c>
      <c r="BN740">
        <f t="shared" si="514"/>
        <v>-0.24005469764357676</v>
      </c>
      <c r="BO740">
        <f t="shared" si="515"/>
        <v>-1.1543150029727813</v>
      </c>
      <c r="BP740">
        <f t="shared" si="516"/>
        <v>-0.16313603882124689</v>
      </c>
      <c r="BQ740">
        <f t="shared" si="517"/>
        <v>0.44377010170938269</v>
      </c>
      <c r="BR740">
        <f t="shared" si="518"/>
        <v>-0.13196937436222192</v>
      </c>
      <c r="BS740">
        <f t="shared" si="519"/>
        <v>-0.33933712916299258</v>
      </c>
      <c r="BT740">
        <f t="shared" si="506"/>
        <v>-0.52064632557427459</v>
      </c>
      <c r="BV740">
        <f t="shared" si="507"/>
        <v>-2.3488515544992978</v>
      </c>
      <c r="BW740">
        <f t="shared" si="508"/>
        <v>9.5478751417369667E-2</v>
      </c>
      <c r="BX740">
        <f t="shared" si="509"/>
        <v>8.715710030325631E-2</v>
      </c>
      <c r="BY740">
        <f t="shared" si="510"/>
        <v>0.9128428996967437</v>
      </c>
      <c r="BZ740">
        <f t="shared" si="511"/>
        <v>-9.119148362371339E-2</v>
      </c>
    </row>
    <row r="741" spans="1:78" x14ac:dyDescent="0.3">
      <c r="A741" t="s">
        <v>2821</v>
      </c>
      <c r="B741" t="s">
        <v>2838</v>
      </c>
      <c r="C741" t="s">
        <v>2810</v>
      </c>
      <c r="D741" t="s">
        <v>2838</v>
      </c>
      <c r="E741" t="s">
        <v>20</v>
      </c>
      <c r="F741" t="s">
        <v>2841</v>
      </c>
      <c r="G741">
        <v>1</v>
      </c>
      <c r="H741" t="s">
        <v>2843</v>
      </c>
      <c r="I741">
        <v>3</v>
      </c>
      <c r="J741">
        <v>-3.7643689058441341</v>
      </c>
      <c r="K741">
        <v>-42.171718189759716</v>
      </c>
      <c r="L741">
        <v>22.971838090238197</v>
      </c>
      <c r="M741">
        <v>-33.757758935166962</v>
      </c>
      <c r="N741">
        <v>-108.67008854708662</v>
      </c>
      <c r="O741">
        <v>-259.56209067229281</v>
      </c>
      <c r="P741">
        <v>79.365382998232107</v>
      </c>
      <c r="Q741">
        <v>-22.422560732600829</v>
      </c>
      <c r="R741">
        <v>-67.960368165567971</v>
      </c>
      <c r="S741">
        <v>0</v>
      </c>
      <c r="T741">
        <v>3</v>
      </c>
      <c r="U741" t="s">
        <v>2818</v>
      </c>
      <c r="W741">
        <f t="shared" si="477"/>
        <v>-2.7638923151110589E-2</v>
      </c>
      <c r="X741">
        <f t="shared" si="478"/>
        <v>-0.21927540312111751</v>
      </c>
      <c r="Y741">
        <f t="shared" si="479"/>
        <v>-7.6050015197982379E-2</v>
      </c>
      <c r="Z741">
        <f t="shared" si="480"/>
        <v>-0.24557244416175711</v>
      </c>
      <c r="AA741">
        <f t="shared" si="481"/>
        <v>-1.1909036060913412</v>
      </c>
      <c r="AB741">
        <f t="shared" si="482"/>
        <v>-1.1864971059581233</v>
      </c>
      <c r="AC741">
        <f t="shared" si="483"/>
        <v>0.54954038841540609</v>
      </c>
      <c r="AD741">
        <f t="shared" si="484"/>
        <v>-0.14484805481342802</v>
      </c>
      <c r="AE741">
        <f t="shared" si="485"/>
        <v>-0.48361783291079313</v>
      </c>
      <c r="AF741">
        <f t="shared" si="486"/>
        <v>-0.5239687488631376</v>
      </c>
      <c r="AH741">
        <f t="shared" si="487"/>
        <v>-3.5488317458533847</v>
      </c>
      <c r="AI741">
        <f t="shared" si="488"/>
        <v>2.8758216943210155E-2</v>
      </c>
      <c r="AJ741">
        <f t="shared" si="489"/>
        <v>2.7954301088024922E-2</v>
      </c>
      <c r="AK741">
        <f t="shared" si="490"/>
        <v>0.97204569891197512</v>
      </c>
      <c r="AL741">
        <f t="shared" si="491"/>
        <v>-2.8352460285346315E-2</v>
      </c>
      <c r="AN741">
        <f>VLOOKUP(J741,counts!$W$8:$Z$13,4,FALSE)</f>
        <v>53</v>
      </c>
      <c r="AO741">
        <f>VLOOKUP(K741,counts!$W$17:$Z$23,4,FALSE)</f>
        <v>48</v>
      </c>
      <c r="AP741">
        <f>VLOOKUP(L741,counts!$W$27:$Z$33,4,FALSE)</f>
        <v>52</v>
      </c>
      <c r="AQ741">
        <f>VLOOKUP(M741,counts!$W$38:$Z$49,4,FALSE)</f>
        <v>47</v>
      </c>
      <c r="AR741">
        <f>VLOOKUP(N741,counts!$W$53:$Z$54,4,FALSE)</f>
        <v>20</v>
      </c>
      <c r="AS741">
        <f>VLOOKUP(O741,counts!$W$58:$Z$62,4,FALSE)</f>
        <v>20</v>
      </c>
      <c r="AT741">
        <f>VLOOKUP(P741,counts!$W$66:$Z$69,4,FALSE)</f>
        <v>70</v>
      </c>
      <c r="AU741">
        <f>VLOOKUP(Q741,counts!$W$73:$Z$75,4,FALSE)</f>
        <v>50</v>
      </c>
      <c r="AV741">
        <f>VLOOKUP(R741,counts!$W$79:$Z$81,4,FALSE)</f>
        <v>40</v>
      </c>
      <c r="AW741">
        <f t="shared" si="492"/>
        <v>400</v>
      </c>
      <c r="AX741">
        <f t="shared" si="493"/>
        <v>0</v>
      </c>
      <c r="AY741">
        <f t="shared" si="494"/>
        <v>3</v>
      </c>
      <c r="AZ741" t="str">
        <f t="shared" si="495"/>
        <v>Train</v>
      </c>
      <c r="BA741" t="str">
        <f t="shared" si="496"/>
        <v>0-17</v>
      </c>
      <c r="BB741" t="str">
        <f t="shared" si="497"/>
        <v>Blank</v>
      </c>
      <c r="BC741" t="str">
        <f t="shared" si="498"/>
        <v>31-40</v>
      </c>
      <c r="BD741" t="str">
        <f t="shared" si="499"/>
        <v>Blank</v>
      </c>
      <c r="BE741" t="str">
        <f t="shared" si="500"/>
        <v>male</v>
      </c>
      <c r="BF741" t="str">
        <f t="shared" si="501"/>
        <v>4, 5, 8</v>
      </c>
      <c r="BG741">
        <f t="shared" si="502"/>
        <v>1</v>
      </c>
      <c r="BH741" t="str">
        <f t="shared" si="503"/>
        <v>S, blank</v>
      </c>
      <c r="BI741">
        <f t="shared" si="504"/>
        <v>3</v>
      </c>
      <c r="BK741">
        <f t="shared" si="505"/>
        <v>-2.8350141766673408E-2</v>
      </c>
      <c r="BL741">
        <f t="shared" si="512"/>
        <v>-0.2148129459049134</v>
      </c>
      <c r="BM741">
        <f t="shared" si="513"/>
        <v>0</v>
      </c>
      <c r="BN741">
        <f t="shared" si="514"/>
        <v>-0.24005469764357676</v>
      </c>
      <c r="BO741">
        <f t="shared" si="515"/>
        <v>-1.1543150029727813</v>
      </c>
      <c r="BP741">
        <f t="shared" si="516"/>
        <v>-1.1249195374730028</v>
      </c>
      <c r="BQ741">
        <f t="shared" si="517"/>
        <v>0.44377010170938269</v>
      </c>
      <c r="BR741">
        <f t="shared" si="518"/>
        <v>-0.13196937436222192</v>
      </c>
      <c r="BS741">
        <f t="shared" si="519"/>
        <v>-0.33933712916299258</v>
      </c>
      <c r="BT741">
        <f t="shared" si="506"/>
        <v>-0.52064632557427459</v>
      </c>
      <c r="BV741">
        <f t="shared" si="507"/>
        <v>-3.3106350531510538</v>
      </c>
      <c r="BW741">
        <f t="shared" si="508"/>
        <v>3.6492991404324791E-2</v>
      </c>
      <c r="BX741">
        <f t="shared" si="509"/>
        <v>3.5208141016835171E-2</v>
      </c>
      <c r="BY741">
        <f t="shared" si="510"/>
        <v>0.96479185898316477</v>
      </c>
      <c r="BZ741">
        <f t="shared" si="511"/>
        <v>-3.5842891080508046E-2</v>
      </c>
    </row>
    <row r="742" spans="1:78" x14ac:dyDescent="0.3">
      <c r="A742" t="s">
        <v>2820</v>
      </c>
      <c r="B742" t="s">
        <v>2838</v>
      </c>
      <c r="C742" t="s">
        <v>2825</v>
      </c>
      <c r="D742" t="s">
        <v>2838</v>
      </c>
      <c r="E742" t="s">
        <v>20</v>
      </c>
      <c r="F742">
        <v>0</v>
      </c>
      <c r="G742">
        <v>0</v>
      </c>
      <c r="H742" t="s">
        <v>2843</v>
      </c>
      <c r="I742">
        <v>3</v>
      </c>
      <c r="J742">
        <v>-11.613432440426715</v>
      </c>
      <c r="K742">
        <v>-42.171718189759716</v>
      </c>
      <c r="L742">
        <v>-82.840254641099079</v>
      </c>
      <c r="M742">
        <v>-33.757758935166962</v>
      </c>
      <c r="N742">
        <v>-108.67008854708662</v>
      </c>
      <c r="O742">
        <v>-14.754319664473872</v>
      </c>
      <c r="P742">
        <v>-22.013681658285037</v>
      </c>
      <c r="Q742">
        <v>-22.422560732600829</v>
      </c>
      <c r="R742">
        <v>-67.960368165567971</v>
      </c>
      <c r="S742">
        <v>0</v>
      </c>
      <c r="T742">
        <v>3</v>
      </c>
      <c r="U742" t="s">
        <v>2818</v>
      </c>
      <c r="W742">
        <f t="shared" si="477"/>
        <v>-8.5268679762827468E-2</v>
      </c>
      <c r="X742">
        <f t="shared" si="478"/>
        <v>-0.21927540312111751</v>
      </c>
      <c r="Y742">
        <f t="shared" si="479"/>
        <v>0.27424895647063957</v>
      </c>
      <c r="Z742">
        <f t="shared" si="480"/>
        <v>-0.24557244416175711</v>
      </c>
      <c r="AA742">
        <f t="shared" si="481"/>
        <v>-1.1909036060913412</v>
      </c>
      <c r="AB742">
        <f t="shared" si="482"/>
        <v>-6.7444200102322438E-2</v>
      </c>
      <c r="AC742">
        <f t="shared" si="483"/>
        <v>-0.15242674717787899</v>
      </c>
      <c r="AD742">
        <f t="shared" si="484"/>
        <v>-0.14484805481342802</v>
      </c>
      <c r="AE742">
        <f t="shared" si="485"/>
        <v>-0.48361783291079313</v>
      </c>
      <c r="AF742">
        <f t="shared" si="486"/>
        <v>-0.5239687488631376</v>
      </c>
      <c r="AH742">
        <f t="shared" si="487"/>
        <v>-2.8390767605339642</v>
      </c>
      <c r="AI742">
        <f t="shared" si="488"/>
        <v>5.8479631752988308E-2</v>
      </c>
      <c r="AJ742">
        <f t="shared" si="489"/>
        <v>5.5248707673418308E-2</v>
      </c>
      <c r="AK742">
        <f t="shared" si="490"/>
        <v>0.94475129232658173</v>
      </c>
      <c r="AL742">
        <f t="shared" si="491"/>
        <v>-5.6833568850238797E-2</v>
      </c>
      <c r="AN742">
        <f>VLOOKUP(J742,counts!$W$8:$Z$13,4,FALSE)</f>
        <v>52</v>
      </c>
      <c r="AO742">
        <f>VLOOKUP(K742,counts!$W$17:$Z$23,4,FALSE)</f>
        <v>48</v>
      </c>
      <c r="AP742">
        <f>VLOOKUP(L742,counts!$W$27:$Z$33,4,FALSE)</f>
        <v>62</v>
      </c>
      <c r="AQ742">
        <f>VLOOKUP(M742,counts!$W$38:$Z$49,4,FALSE)</f>
        <v>47</v>
      </c>
      <c r="AR742">
        <f>VLOOKUP(N742,counts!$W$53:$Z$54,4,FALSE)</f>
        <v>20</v>
      </c>
      <c r="AS742">
        <f>VLOOKUP(O742,counts!$W$58:$Z$62,4,FALSE)</f>
        <v>52</v>
      </c>
      <c r="AT742">
        <f>VLOOKUP(P742,counts!$W$66:$Z$69,4,FALSE)</f>
        <v>50</v>
      </c>
      <c r="AU742">
        <f>VLOOKUP(Q742,counts!$W$73:$Z$75,4,FALSE)</f>
        <v>50</v>
      </c>
      <c r="AV742">
        <f>VLOOKUP(R742,counts!$W$79:$Z$81,4,FALSE)</f>
        <v>40</v>
      </c>
      <c r="AW742">
        <f t="shared" si="492"/>
        <v>421</v>
      </c>
      <c r="AX742">
        <f t="shared" si="493"/>
        <v>0</v>
      </c>
      <c r="AY742">
        <f t="shared" si="494"/>
        <v>3</v>
      </c>
      <c r="AZ742" t="str">
        <f t="shared" si="495"/>
        <v>Train</v>
      </c>
      <c r="BA742" t="str">
        <f t="shared" si="496"/>
        <v>18-30</v>
      </c>
      <c r="BB742" t="str">
        <f t="shared" si="497"/>
        <v>Blank</v>
      </c>
      <c r="BC742" t="str">
        <f t="shared" si="498"/>
        <v>0-10</v>
      </c>
      <c r="BD742" t="str">
        <f t="shared" si="499"/>
        <v>Blank</v>
      </c>
      <c r="BE742" t="str">
        <f t="shared" si="500"/>
        <v>male</v>
      </c>
      <c r="BF742">
        <f t="shared" si="501"/>
        <v>0</v>
      </c>
      <c r="BG742">
        <f t="shared" si="502"/>
        <v>0</v>
      </c>
      <c r="BH742" t="str">
        <f t="shared" si="503"/>
        <v>S, blank</v>
      </c>
      <c r="BI742">
        <f t="shared" si="504"/>
        <v>3</v>
      </c>
      <c r="BK742">
        <f t="shared" si="505"/>
        <v>-8.7462856143731463E-2</v>
      </c>
      <c r="BL742">
        <f t="shared" si="512"/>
        <v>-0.2148129459049134</v>
      </c>
      <c r="BM742">
        <f t="shared" si="513"/>
        <v>0</v>
      </c>
      <c r="BN742">
        <f t="shared" si="514"/>
        <v>-0.24005469764357676</v>
      </c>
      <c r="BO742">
        <f t="shared" si="515"/>
        <v>-1.1543150029727813</v>
      </c>
      <c r="BP742">
        <f t="shared" si="516"/>
        <v>-6.3943938845999151E-2</v>
      </c>
      <c r="BQ742">
        <f t="shared" si="517"/>
        <v>-0.12308910231949276</v>
      </c>
      <c r="BR742">
        <f t="shared" si="518"/>
        <v>-0.13196937436222192</v>
      </c>
      <c r="BS742">
        <f t="shared" si="519"/>
        <v>-0.33933712916299258</v>
      </c>
      <c r="BT742">
        <f t="shared" si="506"/>
        <v>-0.52064632557427459</v>
      </c>
      <c r="BV742">
        <f t="shared" si="507"/>
        <v>-2.8756313729299841</v>
      </c>
      <c r="BW742">
        <f t="shared" si="508"/>
        <v>5.6380531122747275E-2</v>
      </c>
      <c r="BX742">
        <f t="shared" si="509"/>
        <v>5.3371422003418274E-2</v>
      </c>
      <c r="BY742">
        <f t="shared" si="510"/>
        <v>0.94662857799658173</v>
      </c>
      <c r="BZ742">
        <f t="shared" si="511"/>
        <v>-5.4848471815077751E-2</v>
      </c>
    </row>
    <row r="743" spans="1:78" x14ac:dyDescent="0.3">
      <c r="A743" t="s">
        <v>2821</v>
      </c>
      <c r="B743" t="s">
        <v>2838</v>
      </c>
      <c r="C743" t="s">
        <v>2849</v>
      </c>
      <c r="D743" t="s">
        <v>2838</v>
      </c>
      <c r="E743" t="s">
        <v>20</v>
      </c>
      <c r="F743">
        <v>1</v>
      </c>
      <c r="G743">
        <v>1</v>
      </c>
      <c r="H743" t="s">
        <v>44</v>
      </c>
      <c r="I743">
        <v>3</v>
      </c>
      <c r="J743">
        <v>-3.7643689058441341</v>
      </c>
      <c r="K743">
        <v>-42.171718189759716</v>
      </c>
      <c r="L743">
        <v>40.172297072540438</v>
      </c>
      <c r="M743">
        <v>-33.757758935166962</v>
      </c>
      <c r="N743">
        <v>-108.67008854708662</v>
      </c>
      <c r="O743">
        <v>48.695090775187893</v>
      </c>
      <c r="P743">
        <v>79.365382998232107</v>
      </c>
      <c r="Q743">
        <v>72.444458573419169</v>
      </c>
      <c r="R743">
        <v>-67.960368165567971</v>
      </c>
      <c r="S743">
        <v>1</v>
      </c>
      <c r="T743">
        <v>3</v>
      </c>
      <c r="U743" t="s">
        <v>2818</v>
      </c>
      <c r="W743">
        <f t="shared" si="477"/>
        <v>-2.7638923151110589E-2</v>
      </c>
      <c r="X743">
        <f t="shared" si="478"/>
        <v>-0.21927540312111751</v>
      </c>
      <c r="Y743">
        <f t="shared" si="479"/>
        <v>-0.13299344140000791</v>
      </c>
      <c r="Z743">
        <f t="shared" si="480"/>
        <v>-0.24557244416175711</v>
      </c>
      <c r="AA743">
        <f t="shared" si="481"/>
        <v>-1.1909036060913412</v>
      </c>
      <c r="AB743">
        <f t="shared" si="482"/>
        <v>0.222592537028351</v>
      </c>
      <c r="AC743">
        <f t="shared" si="483"/>
        <v>0.54954038841540609</v>
      </c>
      <c r="AD743">
        <f t="shared" si="484"/>
        <v>0.46798575022321215</v>
      </c>
      <c r="AE743">
        <f t="shared" si="485"/>
        <v>-0.48361783291079313</v>
      </c>
      <c r="AF743">
        <f t="shared" si="486"/>
        <v>-0.5239687488631376</v>
      </c>
      <c r="AH743">
        <f t="shared" si="487"/>
        <v>-1.5838517240322956</v>
      </c>
      <c r="AI743">
        <f t="shared" si="488"/>
        <v>0.2051832649096946</v>
      </c>
      <c r="AJ743">
        <f t="shared" si="489"/>
        <v>0.17025067546475528</v>
      </c>
      <c r="AK743">
        <f t="shared" si="490"/>
        <v>0.17025067546475528</v>
      </c>
      <c r="AL743">
        <f t="shared" si="491"/>
        <v>-1.7704833664728363</v>
      </c>
      <c r="AN743">
        <f>VLOOKUP(J743,counts!$W$8:$Z$13,4,FALSE)</f>
        <v>53</v>
      </c>
      <c r="AO743">
        <f>VLOOKUP(K743,counts!$W$17:$Z$23,4,FALSE)</f>
        <v>48</v>
      </c>
      <c r="AP743">
        <f>VLOOKUP(L743,counts!$W$27:$Z$33,4,FALSE)</f>
        <v>50</v>
      </c>
      <c r="AQ743">
        <f>VLOOKUP(M743,counts!$W$38:$Z$49,4,FALSE)</f>
        <v>47</v>
      </c>
      <c r="AR743">
        <f>VLOOKUP(N743,counts!$W$53:$Z$54,4,FALSE)</f>
        <v>20</v>
      </c>
      <c r="AS743">
        <f>VLOOKUP(O743,counts!$W$58:$Z$62,4,FALSE)</f>
        <v>61</v>
      </c>
      <c r="AT743">
        <f>VLOOKUP(P743,counts!$W$66:$Z$69,4,FALSE)</f>
        <v>70</v>
      </c>
      <c r="AU743">
        <f>VLOOKUP(Q743,counts!$W$73:$Z$75,4,FALSE)</f>
        <v>68</v>
      </c>
      <c r="AV743">
        <f>VLOOKUP(R743,counts!$W$79:$Z$81,4,FALSE)</f>
        <v>40</v>
      </c>
      <c r="AW743">
        <f t="shared" si="492"/>
        <v>457</v>
      </c>
      <c r="AX743">
        <f t="shared" si="493"/>
        <v>1</v>
      </c>
      <c r="AY743">
        <f t="shared" si="494"/>
        <v>3</v>
      </c>
      <c r="AZ743" t="str">
        <f t="shared" si="495"/>
        <v>Train</v>
      </c>
      <c r="BA743" t="str">
        <f t="shared" si="496"/>
        <v>0-17</v>
      </c>
      <c r="BB743" t="str">
        <f t="shared" si="497"/>
        <v>Blank</v>
      </c>
      <c r="BC743" t="str">
        <f t="shared" si="498"/>
        <v>21-30</v>
      </c>
      <c r="BD743" t="str">
        <f t="shared" si="499"/>
        <v>Blank</v>
      </c>
      <c r="BE743" t="str">
        <f t="shared" si="500"/>
        <v>male</v>
      </c>
      <c r="BF743">
        <f t="shared" si="501"/>
        <v>1</v>
      </c>
      <c r="BG743">
        <f t="shared" si="502"/>
        <v>1</v>
      </c>
      <c r="BH743" t="str">
        <f t="shared" si="503"/>
        <v>C</v>
      </c>
      <c r="BI743">
        <f t="shared" si="504"/>
        <v>3</v>
      </c>
      <c r="BK743">
        <f t="shared" si="505"/>
        <v>-2.8350141766673408E-2</v>
      </c>
      <c r="BL743">
        <f t="shared" si="512"/>
        <v>-0.2148129459049134</v>
      </c>
      <c r="BM743">
        <f t="shared" si="513"/>
        <v>0</v>
      </c>
      <c r="BN743">
        <f t="shared" si="514"/>
        <v>-0.24005469764357676</v>
      </c>
      <c r="BO743">
        <f t="shared" si="515"/>
        <v>-1.1543150029727813</v>
      </c>
      <c r="BP743">
        <f t="shared" si="516"/>
        <v>0.21104029039891525</v>
      </c>
      <c r="BQ743">
        <f t="shared" si="517"/>
        <v>0.44377010170938269</v>
      </c>
      <c r="BR743">
        <f t="shared" si="518"/>
        <v>0.42637636209158797</v>
      </c>
      <c r="BS743">
        <f t="shared" si="519"/>
        <v>-0.33933712916299258</v>
      </c>
      <c r="BT743">
        <f t="shared" si="506"/>
        <v>-0.52064632557427459</v>
      </c>
      <c r="BV743">
        <f t="shared" si="507"/>
        <v>-1.4163294888253262</v>
      </c>
      <c r="BW743">
        <f t="shared" si="508"/>
        <v>0.2426028611556002</v>
      </c>
      <c r="BX743">
        <f t="shared" si="509"/>
        <v>0.19523764892186354</v>
      </c>
      <c r="BY743">
        <f t="shared" si="510"/>
        <v>0.19523764892186354</v>
      </c>
      <c r="BZ743">
        <f t="shared" si="511"/>
        <v>-1.6335377500257411</v>
      </c>
    </row>
    <row r="744" spans="1:78" x14ac:dyDescent="0.3">
      <c r="A744" t="s">
        <v>2820</v>
      </c>
      <c r="B744" t="s">
        <v>2838</v>
      </c>
      <c r="C744" t="s">
        <v>2825</v>
      </c>
      <c r="D744" t="s">
        <v>2838</v>
      </c>
      <c r="E744" t="s">
        <v>20</v>
      </c>
      <c r="F744">
        <v>0</v>
      </c>
      <c r="G744">
        <v>0</v>
      </c>
      <c r="H744" t="s">
        <v>2843</v>
      </c>
      <c r="I744">
        <v>3</v>
      </c>
      <c r="J744">
        <v>-11.613432440426715</v>
      </c>
      <c r="K744">
        <v>-42.171718189759716</v>
      </c>
      <c r="L744">
        <v>-82.840254641099079</v>
      </c>
      <c r="M744">
        <v>-33.757758935166962</v>
      </c>
      <c r="N744">
        <v>-108.67008854708662</v>
      </c>
      <c r="O744">
        <v>-14.754319664473872</v>
      </c>
      <c r="P744">
        <v>-22.013681658285037</v>
      </c>
      <c r="Q744">
        <v>-22.422560732600829</v>
      </c>
      <c r="R744">
        <v>-67.960368165567971</v>
      </c>
      <c r="S744">
        <v>0</v>
      </c>
      <c r="T744">
        <v>3</v>
      </c>
      <c r="U744" t="s">
        <v>2818</v>
      </c>
      <c r="W744">
        <f t="shared" si="477"/>
        <v>-8.5268679762827468E-2</v>
      </c>
      <c r="X744">
        <f t="shared" si="478"/>
        <v>-0.21927540312111751</v>
      </c>
      <c r="Y744">
        <f t="shared" si="479"/>
        <v>0.27424895647063957</v>
      </c>
      <c r="Z744">
        <f t="shared" si="480"/>
        <v>-0.24557244416175711</v>
      </c>
      <c r="AA744">
        <f t="shared" si="481"/>
        <v>-1.1909036060913412</v>
      </c>
      <c r="AB744">
        <f t="shared" si="482"/>
        <v>-6.7444200102322438E-2</v>
      </c>
      <c r="AC744">
        <f t="shared" si="483"/>
        <v>-0.15242674717787899</v>
      </c>
      <c r="AD744">
        <f t="shared" si="484"/>
        <v>-0.14484805481342802</v>
      </c>
      <c r="AE744">
        <f t="shared" si="485"/>
        <v>-0.48361783291079313</v>
      </c>
      <c r="AF744">
        <f t="shared" si="486"/>
        <v>-0.5239687488631376</v>
      </c>
      <c r="AH744">
        <f t="shared" si="487"/>
        <v>-2.8390767605339642</v>
      </c>
      <c r="AI744">
        <f t="shared" si="488"/>
        <v>5.8479631752988308E-2</v>
      </c>
      <c r="AJ744">
        <f t="shared" si="489"/>
        <v>5.5248707673418308E-2</v>
      </c>
      <c r="AK744">
        <f t="shared" si="490"/>
        <v>0.94475129232658173</v>
      </c>
      <c r="AL744">
        <f t="shared" si="491"/>
        <v>-5.6833568850238797E-2</v>
      </c>
      <c r="AN744">
        <f>VLOOKUP(J744,counts!$W$8:$Z$13,4,FALSE)</f>
        <v>52</v>
      </c>
      <c r="AO744">
        <f>VLOOKUP(K744,counts!$W$17:$Z$23,4,FALSE)</f>
        <v>48</v>
      </c>
      <c r="AP744">
        <f>VLOOKUP(L744,counts!$W$27:$Z$33,4,FALSE)</f>
        <v>62</v>
      </c>
      <c r="AQ744">
        <f>VLOOKUP(M744,counts!$W$38:$Z$49,4,FALSE)</f>
        <v>47</v>
      </c>
      <c r="AR744">
        <f>VLOOKUP(N744,counts!$W$53:$Z$54,4,FALSE)</f>
        <v>20</v>
      </c>
      <c r="AS744">
        <f>VLOOKUP(O744,counts!$W$58:$Z$62,4,FALSE)</f>
        <v>52</v>
      </c>
      <c r="AT744">
        <f>VLOOKUP(P744,counts!$W$66:$Z$69,4,FALSE)</f>
        <v>50</v>
      </c>
      <c r="AU744">
        <f>VLOOKUP(Q744,counts!$W$73:$Z$75,4,FALSE)</f>
        <v>50</v>
      </c>
      <c r="AV744">
        <f>VLOOKUP(R744,counts!$W$79:$Z$81,4,FALSE)</f>
        <v>40</v>
      </c>
      <c r="AW744">
        <f t="shared" si="492"/>
        <v>421</v>
      </c>
      <c r="AX744">
        <f t="shared" si="493"/>
        <v>0</v>
      </c>
      <c r="AY744">
        <f t="shared" si="494"/>
        <v>3</v>
      </c>
      <c r="AZ744" t="str">
        <f t="shared" si="495"/>
        <v>Train</v>
      </c>
      <c r="BA744" t="str">
        <f t="shared" si="496"/>
        <v>18-30</v>
      </c>
      <c r="BB744" t="str">
        <f t="shared" si="497"/>
        <v>Blank</v>
      </c>
      <c r="BC744" t="str">
        <f t="shared" si="498"/>
        <v>0-10</v>
      </c>
      <c r="BD744" t="str">
        <f t="shared" si="499"/>
        <v>Blank</v>
      </c>
      <c r="BE744" t="str">
        <f t="shared" si="500"/>
        <v>male</v>
      </c>
      <c r="BF744">
        <f t="shared" si="501"/>
        <v>0</v>
      </c>
      <c r="BG744">
        <f t="shared" si="502"/>
        <v>0</v>
      </c>
      <c r="BH744" t="str">
        <f t="shared" si="503"/>
        <v>S, blank</v>
      </c>
      <c r="BI744">
        <f t="shared" si="504"/>
        <v>3</v>
      </c>
      <c r="BK744">
        <f t="shared" si="505"/>
        <v>-8.7462856143731463E-2</v>
      </c>
      <c r="BL744">
        <f t="shared" si="512"/>
        <v>-0.2148129459049134</v>
      </c>
      <c r="BM744">
        <f t="shared" si="513"/>
        <v>0</v>
      </c>
      <c r="BN744">
        <f t="shared" si="514"/>
        <v>-0.24005469764357676</v>
      </c>
      <c r="BO744">
        <f t="shared" si="515"/>
        <v>-1.1543150029727813</v>
      </c>
      <c r="BP744">
        <f t="shared" si="516"/>
        <v>-6.3943938845999151E-2</v>
      </c>
      <c r="BQ744">
        <f t="shared" si="517"/>
        <v>-0.12308910231949276</v>
      </c>
      <c r="BR744">
        <f t="shared" si="518"/>
        <v>-0.13196937436222192</v>
      </c>
      <c r="BS744">
        <f t="shared" si="519"/>
        <v>-0.33933712916299258</v>
      </c>
      <c r="BT744">
        <f t="shared" si="506"/>
        <v>-0.52064632557427459</v>
      </c>
      <c r="BV744">
        <f t="shared" si="507"/>
        <v>-2.8756313729299841</v>
      </c>
      <c r="BW744">
        <f t="shared" si="508"/>
        <v>5.6380531122747275E-2</v>
      </c>
      <c r="BX744">
        <f t="shared" si="509"/>
        <v>5.3371422003418274E-2</v>
      </c>
      <c r="BY744">
        <f t="shared" si="510"/>
        <v>0.94662857799658173</v>
      </c>
      <c r="BZ744">
        <f t="shared" si="511"/>
        <v>-5.4848471815077751E-2</v>
      </c>
    </row>
    <row r="745" spans="1:78" x14ac:dyDescent="0.3">
      <c r="A745" t="s">
        <v>2821</v>
      </c>
      <c r="B745" t="s">
        <v>2838</v>
      </c>
      <c r="C745" t="s">
        <v>2825</v>
      </c>
      <c r="D745" t="s">
        <v>2838</v>
      </c>
      <c r="E745" t="s">
        <v>20</v>
      </c>
      <c r="F745">
        <v>0</v>
      </c>
      <c r="G745">
        <v>0</v>
      </c>
      <c r="H745" t="s">
        <v>2843</v>
      </c>
      <c r="I745">
        <v>3</v>
      </c>
      <c r="J745">
        <v>-3.7643689058441341</v>
      </c>
      <c r="K745">
        <v>-42.171718189759716</v>
      </c>
      <c r="L745">
        <v>-82.840254641099079</v>
      </c>
      <c r="M745">
        <v>-33.757758935166962</v>
      </c>
      <c r="N745">
        <v>-108.67008854708662</v>
      </c>
      <c r="O745">
        <v>-14.754319664473872</v>
      </c>
      <c r="P745">
        <v>-22.013681658285037</v>
      </c>
      <c r="Q745">
        <v>-22.422560732600829</v>
      </c>
      <c r="R745">
        <v>-67.960368165567971</v>
      </c>
      <c r="S745">
        <v>0</v>
      </c>
      <c r="T745">
        <v>3</v>
      </c>
      <c r="U745" t="s">
        <v>2818</v>
      </c>
      <c r="W745">
        <f t="shared" si="477"/>
        <v>-2.7638923151110589E-2</v>
      </c>
      <c r="X745">
        <f t="shared" si="478"/>
        <v>-0.21927540312111751</v>
      </c>
      <c r="Y745">
        <f t="shared" si="479"/>
        <v>0.27424895647063957</v>
      </c>
      <c r="Z745">
        <f t="shared" si="480"/>
        <v>-0.24557244416175711</v>
      </c>
      <c r="AA745">
        <f t="shared" si="481"/>
        <v>-1.1909036060913412</v>
      </c>
      <c r="AB745">
        <f t="shared" si="482"/>
        <v>-6.7444200102322438E-2</v>
      </c>
      <c r="AC745">
        <f t="shared" si="483"/>
        <v>-0.15242674717787899</v>
      </c>
      <c r="AD745">
        <f t="shared" si="484"/>
        <v>-0.14484805481342802</v>
      </c>
      <c r="AE745">
        <f t="shared" si="485"/>
        <v>-0.48361783291079313</v>
      </c>
      <c r="AF745">
        <f t="shared" si="486"/>
        <v>-0.5239687488631376</v>
      </c>
      <c r="AH745">
        <f t="shared" si="487"/>
        <v>-2.7814470039222474</v>
      </c>
      <c r="AI745">
        <f t="shared" si="488"/>
        <v>6.1948802331281839E-2</v>
      </c>
      <c r="AJ745">
        <f t="shared" si="489"/>
        <v>5.8335017841996219E-2</v>
      </c>
      <c r="AK745">
        <f t="shared" si="490"/>
        <v>0.94166498215800376</v>
      </c>
      <c r="AL745">
        <f t="shared" si="491"/>
        <v>-6.0105712930062505E-2</v>
      </c>
      <c r="AN745">
        <f>VLOOKUP(J745,counts!$W$8:$Z$13,4,FALSE)</f>
        <v>53</v>
      </c>
      <c r="AO745">
        <f>VLOOKUP(K745,counts!$W$17:$Z$23,4,FALSE)</f>
        <v>48</v>
      </c>
      <c r="AP745">
        <f>VLOOKUP(L745,counts!$W$27:$Z$33,4,FALSE)</f>
        <v>62</v>
      </c>
      <c r="AQ745">
        <f>VLOOKUP(M745,counts!$W$38:$Z$49,4,FALSE)</f>
        <v>47</v>
      </c>
      <c r="AR745">
        <f>VLOOKUP(N745,counts!$W$53:$Z$54,4,FALSE)</f>
        <v>20</v>
      </c>
      <c r="AS745">
        <f>VLOOKUP(O745,counts!$W$58:$Z$62,4,FALSE)</f>
        <v>52</v>
      </c>
      <c r="AT745">
        <f>VLOOKUP(P745,counts!$W$66:$Z$69,4,FALSE)</f>
        <v>50</v>
      </c>
      <c r="AU745">
        <f>VLOOKUP(Q745,counts!$W$73:$Z$75,4,FALSE)</f>
        <v>50</v>
      </c>
      <c r="AV745">
        <f>VLOOKUP(R745,counts!$W$79:$Z$81,4,FALSE)</f>
        <v>40</v>
      </c>
      <c r="AW745">
        <f t="shared" si="492"/>
        <v>422</v>
      </c>
      <c r="AX745">
        <f t="shared" si="493"/>
        <v>0</v>
      </c>
      <c r="AY745">
        <f t="shared" si="494"/>
        <v>3</v>
      </c>
      <c r="AZ745" t="str">
        <f t="shared" si="495"/>
        <v>Train</v>
      </c>
      <c r="BA745" t="str">
        <f t="shared" si="496"/>
        <v>0-17</v>
      </c>
      <c r="BB745" t="str">
        <f t="shared" si="497"/>
        <v>Blank</v>
      </c>
      <c r="BC745" t="str">
        <f t="shared" si="498"/>
        <v>0-10</v>
      </c>
      <c r="BD745" t="str">
        <f t="shared" si="499"/>
        <v>Blank</v>
      </c>
      <c r="BE745" t="str">
        <f t="shared" si="500"/>
        <v>male</v>
      </c>
      <c r="BF745">
        <f t="shared" si="501"/>
        <v>0</v>
      </c>
      <c r="BG745">
        <f t="shared" si="502"/>
        <v>0</v>
      </c>
      <c r="BH745" t="str">
        <f t="shared" si="503"/>
        <v>S, blank</v>
      </c>
      <c r="BI745">
        <f t="shared" si="504"/>
        <v>3</v>
      </c>
      <c r="BK745">
        <f t="shared" si="505"/>
        <v>-2.8350141766673408E-2</v>
      </c>
      <c r="BL745">
        <f t="shared" si="512"/>
        <v>-0.2148129459049134</v>
      </c>
      <c r="BM745">
        <f t="shared" si="513"/>
        <v>0</v>
      </c>
      <c r="BN745">
        <f t="shared" si="514"/>
        <v>-0.24005469764357676</v>
      </c>
      <c r="BO745">
        <f t="shared" si="515"/>
        <v>-1.1543150029727813</v>
      </c>
      <c r="BP745">
        <f t="shared" si="516"/>
        <v>-6.3943938845999151E-2</v>
      </c>
      <c r="BQ745">
        <f t="shared" si="517"/>
        <v>-0.12308910231949276</v>
      </c>
      <c r="BR745">
        <f t="shared" si="518"/>
        <v>-0.13196937436222192</v>
      </c>
      <c r="BS745">
        <f t="shared" si="519"/>
        <v>-0.33933712916299258</v>
      </c>
      <c r="BT745">
        <f t="shared" si="506"/>
        <v>-0.52064632557427459</v>
      </c>
      <c r="BV745">
        <f t="shared" si="507"/>
        <v>-2.8165186585529263</v>
      </c>
      <c r="BW745">
        <f t="shared" si="508"/>
        <v>5.9813812971519865E-2</v>
      </c>
      <c r="BX745">
        <f t="shared" si="509"/>
        <v>5.6438038681353962E-2</v>
      </c>
      <c r="BY745">
        <f t="shared" si="510"/>
        <v>0.943561961318646</v>
      </c>
      <c r="BZ745">
        <f t="shared" si="511"/>
        <v>-5.8093244555959045E-2</v>
      </c>
    </row>
    <row r="746" spans="1:78" x14ac:dyDescent="0.3">
      <c r="A746" t="s">
        <v>2821</v>
      </c>
      <c r="B746" t="s">
        <v>2838</v>
      </c>
      <c r="C746" t="s">
        <v>2825</v>
      </c>
      <c r="D746" t="s">
        <v>2838</v>
      </c>
      <c r="E746" t="s">
        <v>20</v>
      </c>
      <c r="F746">
        <v>0</v>
      </c>
      <c r="G746">
        <v>0</v>
      </c>
      <c r="H746" t="s">
        <v>2843</v>
      </c>
      <c r="I746">
        <v>3</v>
      </c>
      <c r="J746">
        <v>-3.7643689058441341</v>
      </c>
      <c r="K746">
        <v>-42.171718189759716</v>
      </c>
      <c r="L746">
        <v>-82.840254641099079</v>
      </c>
      <c r="M746">
        <v>-33.757758935166962</v>
      </c>
      <c r="N746">
        <v>-108.67008854708662</v>
      </c>
      <c r="O746">
        <v>-14.754319664473872</v>
      </c>
      <c r="P746">
        <v>-22.013681658285037</v>
      </c>
      <c r="Q746">
        <v>-22.422560732600829</v>
      </c>
      <c r="R746">
        <v>-67.960368165567971</v>
      </c>
      <c r="S746">
        <v>0</v>
      </c>
      <c r="T746">
        <v>3</v>
      </c>
      <c r="U746" t="s">
        <v>2818</v>
      </c>
      <c r="W746">
        <f t="shared" si="477"/>
        <v>-2.7638923151110589E-2</v>
      </c>
      <c r="X746">
        <f t="shared" si="478"/>
        <v>-0.21927540312111751</v>
      </c>
      <c r="Y746">
        <f t="shared" si="479"/>
        <v>0.27424895647063957</v>
      </c>
      <c r="Z746">
        <f t="shared" si="480"/>
        <v>-0.24557244416175711</v>
      </c>
      <c r="AA746">
        <f t="shared" si="481"/>
        <v>-1.1909036060913412</v>
      </c>
      <c r="AB746">
        <f t="shared" si="482"/>
        <v>-6.7444200102322438E-2</v>
      </c>
      <c r="AC746">
        <f t="shared" si="483"/>
        <v>-0.15242674717787899</v>
      </c>
      <c r="AD746">
        <f t="shared" si="484"/>
        <v>-0.14484805481342802</v>
      </c>
      <c r="AE746">
        <f t="shared" si="485"/>
        <v>-0.48361783291079313</v>
      </c>
      <c r="AF746">
        <f t="shared" si="486"/>
        <v>-0.5239687488631376</v>
      </c>
      <c r="AH746">
        <f t="shared" si="487"/>
        <v>-2.7814470039222474</v>
      </c>
      <c r="AI746">
        <f t="shared" si="488"/>
        <v>6.1948802331281839E-2</v>
      </c>
      <c r="AJ746">
        <f t="shared" si="489"/>
        <v>5.8335017841996219E-2</v>
      </c>
      <c r="AK746">
        <f t="shared" si="490"/>
        <v>0.94166498215800376</v>
      </c>
      <c r="AL746">
        <f t="shared" si="491"/>
        <v>-6.0105712930062505E-2</v>
      </c>
      <c r="AN746">
        <f>VLOOKUP(J746,counts!$W$8:$Z$13,4,FALSE)</f>
        <v>53</v>
      </c>
      <c r="AO746">
        <f>VLOOKUP(K746,counts!$W$17:$Z$23,4,FALSE)</f>
        <v>48</v>
      </c>
      <c r="AP746">
        <f>VLOOKUP(L746,counts!$W$27:$Z$33,4,FALSE)</f>
        <v>62</v>
      </c>
      <c r="AQ746">
        <f>VLOOKUP(M746,counts!$W$38:$Z$49,4,FALSE)</f>
        <v>47</v>
      </c>
      <c r="AR746">
        <f>VLOOKUP(N746,counts!$W$53:$Z$54,4,FALSE)</f>
        <v>20</v>
      </c>
      <c r="AS746">
        <f>VLOOKUP(O746,counts!$W$58:$Z$62,4,FALSE)</f>
        <v>52</v>
      </c>
      <c r="AT746">
        <f>VLOOKUP(P746,counts!$W$66:$Z$69,4,FALSE)</f>
        <v>50</v>
      </c>
      <c r="AU746">
        <f>VLOOKUP(Q746,counts!$W$73:$Z$75,4,FALSE)</f>
        <v>50</v>
      </c>
      <c r="AV746">
        <f>VLOOKUP(R746,counts!$W$79:$Z$81,4,FALSE)</f>
        <v>40</v>
      </c>
      <c r="AW746">
        <f t="shared" si="492"/>
        <v>422</v>
      </c>
      <c r="AX746">
        <f t="shared" si="493"/>
        <v>0</v>
      </c>
      <c r="AY746">
        <f t="shared" si="494"/>
        <v>3</v>
      </c>
      <c r="AZ746" t="str">
        <f t="shared" si="495"/>
        <v>Train</v>
      </c>
      <c r="BA746" t="str">
        <f t="shared" si="496"/>
        <v>0-17</v>
      </c>
      <c r="BB746" t="str">
        <f t="shared" si="497"/>
        <v>Blank</v>
      </c>
      <c r="BC746" t="str">
        <f t="shared" si="498"/>
        <v>0-10</v>
      </c>
      <c r="BD746" t="str">
        <f t="shared" si="499"/>
        <v>Blank</v>
      </c>
      <c r="BE746" t="str">
        <f t="shared" si="500"/>
        <v>male</v>
      </c>
      <c r="BF746">
        <f t="shared" si="501"/>
        <v>0</v>
      </c>
      <c r="BG746">
        <f t="shared" si="502"/>
        <v>0</v>
      </c>
      <c r="BH746" t="str">
        <f t="shared" si="503"/>
        <v>S, blank</v>
      </c>
      <c r="BI746">
        <f t="shared" si="504"/>
        <v>3</v>
      </c>
      <c r="BK746">
        <f t="shared" si="505"/>
        <v>-2.8350141766673408E-2</v>
      </c>
      <c r="BL746">
        <f t="shared" si="512"/>
        <v>-0.2148129459049134</v>
      </c>
      <c r="BM746">
        <f t="shared" si="513"/>
        <v>0</v>
      </c>
      <c r="BN746">
        <f t="shared" si="514"/>
        <v>-0.24005469764357676</v>
      </c>
      <c r="BO746">
        <f t="shared" si="515"/>
        <v>-1.1543150029727813</v>
      </c>
      <c r="BP746">
        <f t="shared" si="516"/>
        <v>-6.3943938845999151E-2</v>
      </c>
      <c r="BQ746">
        <f t="shared" si="517"/>
        <v>-0.12308910231949276</v>
      </c>
      <c r="BR746">
        <f t="shared" si="518"/>
        <v>-0.13196937436222192</v>
      </c>
      <c r="BS746">
        <f t="shared" si="519"/>
        <v>-0.33933712916299258</v>
      </c>
      <c r="BT746">
        <f t="shared" si="506"/>
        <v>-0.52064632557427459</v>
      </c>
      <c r="BV746">
        <f t="shared" si="507"/>
        <v>-2.8165186585529263</v>
      </c>
      <c r="BW746">
        <f t="shared" si="508"/>
        <v>5.9813812971519865E-2</v>
      </c>
      <c r="BX746">
        <f t="shared" si="509"/>
        <v>5.6438038681353962E-2</v>
      </c>
      <c r="BY746">
        <f t="shared" si="510"/>
        <v>0.943561961318646</v>
      </c>
      <c r="BZ746">
        <f t="shared" si="511"/>
        <v>-5.8093244555959045E-2</v>
      </c>
    </row>
    <row r="747" spans="1:78" x14ac:dyDescent="0.3">
      <c r="A747" t="s">
        <v>2820</v>
      </c>
      <c r="B747" t="s">
        <v>2838</v>
      </c>
      <c r="C747" t="s">
        <v>2825</v>
      </c>
      <c r="D747" t="s">
        <v>2838</v>
      </c>
      <c r="E747" t="s">
        <v>20</v>
      </c>
      <c r="F747">
        <v>0</v>
      </c>
      <c r="G747">
        <v>0</v>
      </c>
      <c r="H747" t="s">
        <v>2843</v>
      </c>
      <c r="I747">
        <v>3</v>
      </c>
      <c r="J747">
        <v>-11.613432440426715</v>
      </c>
      <c r="K747">
        <v>-42.171718189759716</v>
      </c>
      <c r="L747">
        <v>-82.840254641099079</v>
      </c>
      <c r="M747">
        <v>-33.757758935166962</v>
      </c>
      <c r="N747">
        <v>-108.67008854708662</v>
      </c>
      <c r="O747">
        <v>-14.754319664473872</v>
      </c>
      <c r="P747">
        <v>-22.013681658285037</v>
      </c>
      <c r="Q747">
        <v>-22.422560732600829</v>
      </c>
      <c r="R747">
        <v>-67.960368165567971</v>
      </c>
      <c r="S747">
        <v>0</v>
      </c>
      <c r="T747">
        <v>3</v>
      </c>
      <c r="U747" t="s">
        <v>2818</v>
      </c>
      <c r="W747">
        <f t="shared" si="477"/>
        <v>-8.5268679762827468E-2</v>
      </c>
      <c r="X747">
        <f t="shared" si="478"/>
        <v>-0.21927540312111751</v>
      </c>
      <c r="Y747">
        <f t="shared" si="479"/>
        <v>0.27424895647063957</v>
      </c>
      <c r="Z747">
        <f t="shared" si="480"/>
        <v>-0.24557244416175711</v>
      </c>
      <c r="AA747">
        <f t="shared" si="481"/>
        <v>-1.1909036060913412</v>
      </c>
      <c r="AB747">
        <f t="shared" si="482"/>
        <v>-6.7444200102322438E-2</v>
      </c>
      <c r="AC747">
        <f t="shared" si="483"/>
        <v>-0.15242674717787899</v>
      </c>
      <c r="AD747">
        <f t="shared" si="484"/>
        <v>-0.14484805481342802</v>
      </c>
      <c r="AE747">
        <f t="shared" si="485"/>
        <v>-0.48361783291079313</v>
      </c>
      <c r="AF747">
        <f t="shared" si="486"/>
        <v>-0.5239687488631376</v>
      </c>
      <c r="AH747">
        <f t="shared" si="487"/>
        <v>-2.8390767605339642</v>
      </c>
      <c r="AI747">
        <f t="shared" si="488"/>
        <v>5.8479631752988308E-2</v>
      </c>
      <c r="AJ747">
        <f t="shared" si="489"/>
        <v>5.5248707673418308E-2</v>
      </c>
      <c r="AK747">
        <f t="shared" si="490"/>
        <v>0.94475129232658173</v>
      </c>
      <c r="AL747">
        <f t="shared" si="491"/>
        <v>-5.6833568850238797E-2</v>
      </c>
      <c r="AN747">
        <f>VLOOKUP(J747,counts!$W$8:$Z$13,4,FALSE)</f>
        <v>52</v>
      </c>
      <c r="AO747">
        <f>VLOOKUP(K747,counts!$W$17:$Z$23,4,FALSE)</f>
        <v>48</v>
      </c>
      <c r="AP747">
        <f>VLOOKUP(L747,counts!$W$27:$Z$33,4,FALSE)</f>
        <v>62</v>
      </c>
      <c r="AQ747">
        <f>VLOOKUP(M747,counts!$W$38:$Z$49,4,FALSE)</f>
        <v>47</v>
      </c>
      <c r="AR747">
        <f>VLOOKUP(N747,counts!$W$53:$Z$54,4,FALSE)</f>
        <v>20</v>
      </c>
      <c r="AS747">
        <f>VLOOKUP(O747,counts!$W$58:$Z$62,4,FALSE)</f>
        <v>52</v>
      </c>
      <c r="AT747">
        <f>VLOOKUP(P747,counts!$W$66:$Z$69,4,FALSE)</f>
        <v>50</v>
      </c>
      <c r="AU747">
        <f>VLOOKUP(Q747,counts!$W$73:$Z$75,4,FALSE)</f>
        <v>50</v>
      </c>
      <c r="AV747">
        <f>VLOOKUP(R747,counts!$W$79:$Z$81,4,FALSE)</f>
        <v>40</v>
      </c>
      <c r="AW747">
        <f t="shared" si="492"/>
        <v>421</v>
      </c>
      <c r="AX747">
        <f t="shared" si="493"/>
        <v>0</v>
      </c>
      <c r="AY747">
        <f t="shared" si="494"/>
        <v>3</v>
      </c>
      <c r="AZ747" t="str">
        <f t="shared" si="495"/>
        <v>Train</v>
      </c>
      <c r="BA747" t="str">
        <f t="shared" si="496"/>
        <v>18-30</v>
      </c>
      <c r="BB747" t="str">
        <f t="shared" si="497"/>
        <v>Blank</v>
      </c>
      <c r="BC747" t="str">
        <f t="shared" si="498"/>
        <v>0-10</v>
      </c>
      <c r="BD747" t="str">
        <f t="shared" si="499"/>
        <v>Blank</v>
      </c>
      <c r="BE747" t="str">
        <f t="shared" si="500"/>
        <v>male</v>
      </c>
      <c r="BF747">
        <f t="shared" si="501"/>
        <v>0</v>
      </c>
      <c r="BG747">
        <f t="shared" si="502"/>
        <v>0</v>
      </c>
      <c r="BH747" t="str">
        <f t="shared" si="503"/>
        <v>S, blank</v>
      </c>
      <c r="BI747">
        <f t="shared" si="504"/>
        <v>3</v>
      </c>
      <c r="BK747">
        <f t="shared" si="505"/>
        <v>-8.7462856143731463E-2</v>
      </c>
      <c r="BL747">
        <f t="shared" si="512"/>
        <v>-0.2148129459049134</v>
      </c>
      <c r="BM747">
        <f t="shared" si="513"/>
        <v>0</v>
      </c>
      <c r="BN747">
        <f t="shared" si="514"/>
        <v>-0.24005469764357676</v>
      </c>
      <c r="BO747">
        <f t="shared" si="515"/>
        <v>-1.1543150029727813</v>
      </c>
      <c r="BP747">
        <f t="shared" si="516"/>
        <v>-6.3943938845999151E-2</v>
      </c>
      <c r="BQ747">
        <f t="shared" si="517"/>
        <v>-0.12308910231949276</v>
      </c>
      <c r="BR747">
        <f t="shared" si="518"/>
        <v>-0.13196937436222192</v>
      </c>
      <c r="BS747">
        <f t="shared" si="519"/>
        <v>-0.33933712916299258</v>
      </c>
      <c r="BT747">
        <f t="shared" si="506"/>
        <v>-0.52064632557427459</v>
      </c>
      <c r="BV747">
        <f t="shared" si="507"/>
        <v>-2.8756313729299841</v>
      </c>
      <c r="BW747">
        <f t="shared" si="508"/>
        <v>5.6380531122747275E-2</v>
      </c>
      <c r="BX747">
        <f t="shared" si="509"/>
        <v>5.3371422003418274E-2</v>
      </c>
      <c r="BY747">
        <f t="shared" si="510"/>
        <v>0.94662857799658173</v>
      </c>
      <c r="BZ747">
        <f t="shared" si="511"/>
        <v>-5.4848471815077751E-2</v>
      </c>
    </row>
    <row r="748" spans="1:78" x14ac:dyDescent="0.3">
      <c r="A748" t="s">
        <v>2821</v>
      </c>
      <c r="B748" t="s">
        <v>2838</v>
      </c>
      <c r="C748" t="s">
        <v>2849</v>
      </c>
      <c r="D748" t="s">
        <v>2838</v>
      </c>
      <c r="E748" t="s">
        <v>20</v>
      </c>
      <c r="F748" t="s">
        <v>2841</v>
      </c>
      <c r="G748">
        <v>1</v>
      </c>
      <c r="H748" t="s">
        <v>527</v>
      </c>
      <c r="I748">
        <v>3</v>
      </c>
      <c r="J748">
        <v>-3.7643689058441341</v>
      </c>
      <c r="K748">
        <v>-42.171718189759716</v>
      </c>
      <c r="L748">
        <v>40.172297072540438</v>
      </c>
      <c r="M748">
        <v>-33.757758935166962</v>
      </c>
      <c r="N748">
        <v>-108.67008854708662</v>
      </c>
      <c r="O748">
        <v>-259.56209067229281</v>
      </c>
      <c r="P748">
        <v>79.365382998232107</v>
      </c>
      <c r="Q748">
        <v>-11.405315820044242</v>
      </c>
      <c r="R748">
        <v>-67.960368165567971</v>
      </c>
      <c r="S748">
        <v>0</v>
      </c>
      <c r="T748">
        <v>3</v>
      </c>
      <c r="U748" t="s">
        <v>2818</v>
      </c>
      <c r="W748">
        <f t="shared" si="477"/>
        <v>-2.7638923151110589E-2</v>
      </c>
      <c r="X748">
        <f t="shared" si="478"/>
        <v>-0.21927540312111751</v>
      </c>
      <c r="Y748">
        <f t="shared" si="479"/>
        <v>-0.13299344140000791</v>
      </c>
      <c r="Z748">
        <f t="shared" si="480"/>
        <v>-0.24557244416175711</v>
      </c>
      <c r="AA748">
        <f t="shared" si="481"/>
        <v>-1.1909036060913412</v>
      </c>
      <c r="AB748">
        <f t="shared" si="482"/>
        <v>-1.1864971059581233</v>
      </c>
      <c r="AC748">
        <f t="shared" si="483"/>
        <v>0.54954038841540609</v>
      </c>
      <c r="AD748">
        <f t="shared" si="484"/>
        <v>-7.3677481834814665E-2</v>
      </c>
      <c r="AE748">
        <f t="shared" si="485"/>
        <v>-0.48361783291079313</v>
      </c>
      <c r="AF748">
        <f t="shared" si="486"/>
        <v>-0.5239687488631376</v>
      </c>
      <c r="AH748">
        <f t="shared" si="487"/>
        <v>-3.5346045990767969</v>
      </c>
      <c r="AI748">
        <f t="shared" si="488"/>
        <v>2.9170288668498297E-2</v>
      </c>
      <c r="AJ748">
        <f t="shared" si="489"/>
        <v>2.8343500574854054E-2</v>
      </c>
      <c r="AK748">
        <f t="shared" si="490"/>
        <v>0.97165649942514598</v>
      </c>
      <c r="AL748">
        <f t="shared" si="491"/>
        <v>-2.8752932633799383E-2</v>
      </c>
      <c r="AN748">
        <f>VLOOKUP(J748,counts!$W$8:$Z$13,4,FALSE)</f>
        <v>53</v>
      </c>
      <c r="AO748">
        <f>VLOOKUP(K748,counts!$W$17:$Z$23,4,FALSE)</f>
        <v>48</v>
      </c>
      <c r="AP748">
        <f>VLOOKUP(L748,counts!$W$27:$Z$33,4,FALSE)</f>
        <v>50</v>
      </c>
      <c r="AQ748">
        <f>VLOOKUP(M748,counts!$W$38:$Z$49,4,FALSE)</f>
        <v>47</v>
      </c>
      <c r="AR748">
        <f>VLOOKUP(N748,counts!$W$53:$Z$54,4,FALSE)</f>
        <v>20</v>
      </c>
      <c r="AS748">
        <f>VLOOKUP(O748,counts!$W$58:$Z$62,4,FALSE)</f>
        <v>20</v>
      </c>
      <c r="AT748">
        <f>VLOOKUP(P748,counts!$W$66:$Z$69,4,FALSE)</f>
        <v>70</v>
      </c>
      <c r="AU748">
        <f>VLOOKUP(Q748,counts!$W$73:$Z$75,4,FALSE)</f>
        <v>52</v>
      </c>
      <c r="AV748">
        <f>VLOOKUP(R748,counts!$W$79:$Z$81,4,FALSE)</f>
        <v>40</v>
      </c>
      <c r="AW748">
        <f t="shared" si="492"/>
        <v>400</v>
      </c>
      <c r="AX748">
        <f t="shared" si="493"/>
        <v>0</v>
      </c>
      <c r="AY748">
        <f t="shared" si="494"/>
        <v>3</v>
      </c>
      <c r="AZ748" t="str">
        <f t="shared" si="495"/>
        <v>Train</v>
      </c>
      <c r="BA748" t="str">
        <f t="shared" si="496"/>
        <v>0-17</v>
      </c>
      <c r="BB748" t="str">
        <f t="shared" si="497"/>
        <v>Blank</v>
      </c>
      <c r="BC748" t="str">
        <f t="shared" si="498"/>
        <v>21-30</v>
      </c>
      <c r="BD748" t="str">
        <f t="shared" si="499"/>
        <v>Blank</v>
      </c>
      <c r="BE748" t="str">
        <f t="shared" si="500"/>
        <v>male</v>
      </c>
      <c r="BF748" t="str">
        <f t="shared" si="501"/>
        <v>4, 5, 8</v>
      </c>
      <c r="BG748">
        <f t="shared" si="502"/>
        <v>1</v>
      </c>
      <c r="BH748" t="str">
        <f t="shared" si="503"/>
        <v>Q</v>
      </c>
      <c r="BI748">
        <f t="shared" si="504"/>
        <v>3</v>
      </c>
      <c r="BK748">
        <f t="shared" si="505"/>
        <v>-2.8350141766673408E-2</v>
      </c>
      <c r="BL748">
        <f t="shared" si="512"/>
        <v>-0.2148129459049134</v>
      </c>
      <c r="BM748">
        <f t="shared" si="513"/>
        <v>0</v>
      </c>
      <c r="BN748">
        <f t="shared" si="514"/>
        <v>-0.24005469764357676</v>
      </c>
      <c r="BO748">
        <f t="shared" si="515"/>
        <v>-1.1543150029727813</v>
      </c>
      <c r="BP748">
        <f t="shared" si="516"/>
        <v>-1.1249195374730028</v>
      </c>
      <c r="BQ748">
        <f t="shared" si="517"/>
        <v>0.44377010170938269</v>
      </c>
      <c r="BR748">
        <f t="shared" si="518"/>
        <v>-6.7126694900034548E-2</v>
      </c>
      <c r="BS748">
        <f t="shared" si="519"/>
        <v>-0.33933712916299258</v>
      </c>
      <c r="BT748">
        <f t="shared" si="506"/>
        <v>-0.52064632557427459</v>
      </c>
      <c r="BV748">
        <f t="shared" si="507"/>
        <v>-3.2457923736888663</v>
      </c>
      <c r="BW748">
        <f t="shared" si="508"/>
        <v>3.8937698922289876E-2</v>
      </c>
      <c r="BX748">
        <f t="shared" si="509"/>
        <v>3.7478377156475028E-2</v>
      </c>
      <c r="BY748">
        <f t="shared" si="510"/>
        <v>0.96252162284352494</v>
      </c>
      <c r="BZ748">
        <f t="shared" si="511"/>
        <v>-3.8198747780564694E-2</v>
      </c>
    </row>
    <row r="749" spans="1:78" x14ac:dyDescent="0.3">
      <c r="A749" t="s">
        <v>2821</v>
      </c>
      <c r="B749" t="s">
        <v>2838</v>
      </c>
      <c r="C749" t="s">
        <v>2825</v>
      </c>
      <c r="D749" t="s">
        <v>2838</v>
      </c>
      <c r="E749" t="s">
        <v>15</v>
      </c>
      <c r="F749">
        <v>0</v>
      </c>
      <c r="G749">
        <v>0</v>
      </c>
      <c r="H749" t="s">
        <v>527</v>
      </c>
      <c r="I749">
        <v>3</v>
      </c>
      <c r="J749">
        <v>-3.7643689058441341</v>
      </c>
      <c r="K749">
        <v>-42.171718189759716</v>
      </c>
      <c r="L749">
        <v>-82.840254641099079</v>
      </c>
      <c r="M749">
        <v>-33.757758935166962</v>
      </c>
      <c r="N749">
        <v>151.41878811967541</v>
      </c>
      <c r="O749">
        <v>-14.754319664473872</v>
      </c>
      <c r="P749">
        <v>-22.013681658285037</v>
      </c>
      <c r="Q749">
        <v>-11.405315820044242</v>
      </c>
      <c r="R749">
        <v>-67.960368165567971</v>
      </c>
      <c r="S749">
        <v>1</v>
      </c>
      <c r="T749">
        <v>3</v>
      </c>
      <c r="U749" t="s">
        <v>2818</v>
      </c>
      <c r="W749">
        <f t="shared" si="477"/>
        <v>-2.7638923151110589E-2</v>
      </c>
      <c r="X749">
        <f t="shared" si="478"/>
        <v>-0.21927540312111751</v>
      </c>
      <c r="Y749">
        <f t="shared" si="479"/>
        <v>0.27424895647063957</v>
      </c>
      <c r="Z749">
        <f t="shared" si="480"/>
        <v>-0.24557244416175711</v>
      </c>
      <c r="AA749">
        <f t="shared" si="481"/>
        <v>1.6593819257225275</v>
      </c>
      <c r="AB749">
        <f t="shared" si="482"/>
        <v>-6.7444200102322438E-2</v>
      </c>
      <c r="AC749">
        <f t="shared" si="483"/>
        <v>-0.15242674717787899</v>
      </c>
      <c r="AD749">
        <f t="shared" si="484"/>
        <v>-7.3677481834814665E-2</v>
      </c>
      <c r="AE749">
        <f t="shared" si="485"/>
        <v>-0.48361783291079313</v>
      </c>
      <c r="AF749">
        <f t="shared" si="486"/>
        <v>-0.5239687488631376</v>
      </c>
      <c r="AH749">
        <f t="shared" si="487"/>
        <v>0.14000910087023499</v>
      </c>
      <c r="AI749">
        <f t="shared" si="488"/>
        <v>1.1502842673974418</v>
      </c>
      <c r="AJ749">
        <f t="shared" si="489"/>
        <v>0.53494520926280498</v>
      </c>
      <c r="AK749">
        <f t="shared" si="490"/>
        <v>0.53494520926280498</v>
      </c>
      <c r="AL749">
        <f t="shared" si="491"/>
        <v>-0.62559094992354602</v>
      </c>
      <c r="AN749">
        <f>VLOOKUP(J749,counts!$W$8:$Z$13,4,FALSE)</f>
        <v>53</v>
      </c>
      <c r="AO749">
        <f>VLOOKUP(K749,counts!$W$17:$Z$23,4,FALSE)</f>
        <v>48</v>
      </c>
      <c r="AP749">
        <f>VLOOKUP(L749,counts!$W$27:$Z$33,4,FALSE)</f>
        <v>62</v>
      </c>
      <c r="AQ749">
        <f>VLOOKUP(M749,counts!$W$38:$Z$49,4,FALSE)</f>
        <v>47</v>
      </c>
      <c r="AR749">
        <f>VLOOKUP(N749,counts!$W$53:$Z$54,4,FALSE)</f>
        <v>102</v>
      </c>
      <c r="AS749">
        <f>VLOOKUP(O749,counts!$W$58:$Z$62,4,FALSE)</f>
        <v>52</v>
      </c>
      <c r="AT749">
        <f>VLOOKUP(P749,counts!$W$66:$Z$69,4,FALSE)</f>
        <v>50</v>
      </c>
      <c r="AU749">
        <f>VLOOKUP(Q749,counts!$W$73:$Z$75,4,FALSE)</f>
        <v>52</v>
      </c>
      <c r="AV749">
        <f>VLOOKUP(R749,counts!$W$79:$Z$81,4,FALSE)</f>
        <v>40</v>
      </c>
      <c r="AW749">
        <f t="shared" si="492"/>
        <v>506</v>
      </c>
      <c r="AX749">
        <f t="shared" si="493"/>
        <v>1</v>
      </c>
      <c r="AY749">
        <f t="shared" si="494"/>
        <v>3</v>
      </c>
      <c r="AZ749" t="str">
        <f t="shared" si="495"/>
        <v>Train</v>
      </c>
      <c r="BA749" t="str">
        <f t="shared" si="496"/>
        <v>0-17</v>
      </c>
      <c r="BB749" t="str">
        <f t="shared" si="497"/>
        <v>Blank</v>
      </c>
      <c r="BC749" t="str">
        <f t="shared" si="498"/>
        <v>0-10</v>
      </c>
      <c r="BD749" t="str">
        <f t="shared" si="499"/>
        <v>Blank</v>
      </c>
      <c r="BE749" t="str">
        <f t="shared" si="500"/>
        <v>female</v>
      </c>
      <c r="BF749">
        <f t="shared" si="501"/>
        <v>0</v>
      </c>
      <c r="BG749">
        <f t="shared" si="502"/>
        <v>0</v>
      </c>
      <c r="BH749" t="str">
        <f t="shared" si="503"/>
        <v>Q</v>
      </c>
      <c r="BI749">
        <f t="shared" si="504"/>
        <v>3</v>
      </c>
      <c r="BK749">
        <f t="shared" si="505"/>
        <v>-2.8350141766673408E-2</v>
      </c>
      <c r="BL749">
        <f t="shared" si="512"/>
        <v>-0.2148129459049134</v>
      </c>
      <c r="BM749">
        <f t="shared" si="513"/>
        <v>0</v>
      </c>
      <c r="BN749">
        <f t="shared" si="514"/>
        <v>-0.24005469764357676</v>
      </c>
      <c r="BO749">
        <f t="shared" si="515"/>
        <v>1.608400077660413</v>
      </c>
      <c r="BP749">
        <f t="shared" si="516"/>
        <v>-6.3943938845999151E-2</v>
      </c>
      <c r="BQ749">
        <f t="shared" si="517"/>
        <v>-0.12308910231949276</v>
      </c>
      <c r="BR749">
        <f t="shared" si="518"/>
        <v>-6.7126694900034548E-2</v>
      </c>
      <c r="BS749">
        <f t="shared" si="519"/>
        <v>-0.33933712916299258</v>
      </c>
      <c r="BT749">
        <f t="shared" si="506"/>
        <v>-0.52064632557427459</v>
      </c>
      <c r="BV749">
        <f t="shared" si="507"/>
        <v>1.1039101542455798E-2</v>
      </c>
      <c r="BW749">
        <f t="shared" si="508"/>
        <v>1.0111002572514145</v>
      </c>
      <c r="BX749">
        <f t="shared" si="509"/>
        <v>0.50275974736003093</v>
      </c>
      <c r="BY749">
        <f t="shared" si="510"/>
        <v>0.50275974736003093</v>
      </c>
      <c r="BZ749">
        <f t="shared" si="511"/>
        <v>-0.68764286243173101</v>
      </c>
    </row>
    <row r="750" spans="1:78" x14ac:dyDescent="0.3">
      <c r="A750" t="s">
        <v>2821</v>
      </c>
      <c r="B750" t="s">
        <v>2838</v>
      </c>
      <c r="C750" t="s">
        <v>2850</v>
      </c>
      <c r="D750" t="s">
        <v>2838</v>
      </c>
      <c r="E750" t="s">
        <v>20</v>
      </c>
      <c r="F750">
        <v>0</v>
      </c>
      <c r="G750">
        <v>0</v>
      </c>
      <c r="H750" t="s">
        <v>2843</v>
      </c>
      <c r="I750">
        <v>3</v>
      </c>
      <c r="J750">
        <v>-3.7643689058441341</v>
      </c>
      <c r="K750">
        <v>-42.171718189759716</v>
      </c>
      <c r="L750">
        <v>-9.6115457513775127</v>
      </c>
      <c r="M750">
        <v>-33.757758935166962</v>
      </c>
      <c r="N750">
        <v>-108.67008854708662</v>
      </c>
      <c r="O750">
        <v>-14.754319664473872</v>
      </c>
      <c r="P750">
        <v>-22.013681658285037</v>
      </c>
      <c r="Q750">
        <v>-22.422560732600829</v>
      </c>
      <c r="R750">
        <v>-67.960368165567971</v>
      </c>
      <c r="S750">
        <v>0</v>
      </c>
      <c r="T750">
        <v>3</v>
      </c>
      <c r="U750" t="s">
        <v>2818</v>
      </c>
      <c r="W750">
        <f t="shared" si="477"/>
        <v>-2.7638923151110589E-2</v>
      </c>
      <c r="X750">
        <f t="shared" si="478"/>
        <v>-0.21927540312111751</v>
      </c>
      <c r="Y750">
        <f t="shared" si="479"/>
        <v>3.1819752411496448E-2</v>
      </c>
      <c r="Z750">
        <f t="shared" si="480"/>
        <v>-0.24557244416175711</v>
      </c>
      <c r="AA750">
        <f t="shared" si="481"/>
        <v>-1.1909036060913412</v>
      </c>
      <c r="AB750">
        <f t="shared" si="482"/>
        <v>-6.7444200102322438E-2</v>
      </c>
      <c r="AC750">
        <f t="shared" si="483"/>
        <v>-0.15242674717787899</v>
      </c>
      <c r="AD750">
        <f t="shared" si="484"/>
        <v>-0.14484805481342802</v>
      </c>
      <c r="AE750">
        <f t="shared" si="485"/>
        <v>-0.48361783291079313</v>
      </c>
      <c r="AF750">
        <f t="shared" si="486"/>
        <v>-0.5239687488631376</v>
      </c>
      <c r="AH750">
        <f t="shared" si="487"/>
        <v>-3.0238762079813899</v>
      </c>
      <c r="AI750">
        <f t="shared" si="488"/>
        <v>4.8612420835526082E-2</v>
      </c>
      <c r="AJ750">
        <f t="shared" si="489"/>
        <v>4.6358807000199453E-2</v>
      </c>
      <c r="AK750">
        <f t="shared" si="490"/>
        <v>0.95364119299980055</v>
      </c>
      <c r="AL750">
        <f t="shared" si="491"/>
        <v>-4.746778624685731E-2</v>
      </c>
      <c r="AN750">
        <f>VLOOKUP(J750,counts!$W$8:$Z$13,4,FALSE)</f>
        <v>53</v>
      </c>
      <c r="AO750">
        <f>VLOOKUP(K750,counts!$W$17:$Z$23,4,FALSE)</f>
        <v>48</v>
      </c>
      <c r="AP750">
        <f>VLOOKUP(L750,counts!$W$27:$Z$33,4,FALSE)</f>
        <v>55</v>
      </c>
      <c r="AQ750">
        <f>VLOOKUP(M750,counts!$W$38:$Z$49,4,FALSE)</f>
        <v>47</v>
      </c>
      <c r="AR750">
        <f>VLOOKUP(N750,counts!$W$53:$Z$54,4,FALSE)</f>
        <v>20</v>
      </c>
      <c r="AS750">
        <f>VLOOKUP(O750,counts!$W$58:$Z$62,4,FALSE)</f>
        <v>52</v>
      </c>
      <c r="AT750">
        <f>VLOOKUP(P750,counts!$W$66:$Z$69,4,FALSE)</f>
        <v>50</v>
      </c>
      <c r="AU750">
        <f>VLOOKUP(Q750,counts!$W$73:$Z$75,4,FALSE)</f>
        <v>50</v>
      </c>
      <c r="AV750">
        <f>VLOOKUP(R750,counts!$W$79:$Z$81,4,FALSE)</f>
        <v>40</v>
      </c>
      <c r="AW750">
        <f t="shared" si="492"/>
        <v>415</v>
      </c>
      <c r="AX750">
        <f t="shared" si="493"/>
        <v>0</v>
      </c>
      <c r="AY750">
        <f t="shared" si="494"/>
        <v>3</v>
      </c>
      <c r="AZ750" t="str">
        <f t="shared" si="495"/>
        <v>Train</v>
      </c>
      <c r="BA750" t="str">
        <f t="shared" si="496"/>
        <v>0-17</v>
      </c>
      <c r="BB750" t="str">
        <f t="shared" si="497"/>
        <v>Blank</v>
      </c>
      <c r="BC750" t="str">
        <f t="shared" si="498"/>
        <v>11-20</v>
      </c>
      <c r="BD750" t="str">
        <f t="shared" si="499"/>
        <v>Blank</v>
      </c>
      <c r="BE750" t="str">
        <f t="shared" si="500"/>
        <v>male</v>
      </c>
      <c r="BF750">
        <f t="shared" si="501"/>
        <v>0</v>
      </c>
      <c r="BG750">
        <f t="shared" si="502"/>
        <v>0</v>
      </c>
      <c r="BH750" t="str">
        <f t="shared" si="503"/>
        <v>S, blank</v>
      </c>
      <c r="BI750">
        <f t="shared" si="504"/>
        <v>3</v>
      </c>
      <c r="BK750">
        <f t="shared" si="505"/>
        <v>-2.8350141766673408E-2</v>
      </c>
      <c r="BL750">
        <f t="shared" si="512"/>
        <v>-0.2148129459049134</v>
      </c>
      <c r="BM750">
        <f t="shared" si="513"/>
        <v>0</v>
      </c>
      <c r="BN750">
        <f t="shared" si="514"/>
        <v>-0.24005469764357676</v>
      </c>
      <c r="BO750">
        <f t="shared" si="515"/>
        <v>-1.1543150029727813</v>
      </c>
      <c r="BP750">
        <f t="shared" si="516"/>
        <v>-6.3943938845999151E-2</v>
      </c>
      <c r="BQ750">
        <f t="shared" si="517"/>
        <v>-0.12308910231949276</v>
      </c>
      <c r="BR750">
        <f t="shared" si="518"/>
        <v>-0.13196937436222192</v>
      </c>
      <c r="BS750">
        <f t="shared" si="519"/>
        <v>-0.33933712916299258</v>
      </c>
      <c r="BT750">
        <f t="shared" si="506"/>
        <v>-0.52064632557427459</v>
      </c>
      <c r="BV750">
        <f t="shared" si="507"/>
        <v>-2.8165186585529263</v>
      </c>
      <c r="BW750">
        <f t="shared" si="508"/>
        <v>5.9813812971519865E-2</v>
      </c>
      <c r="BX750">
        <f t="shared" si="509"/>
        <v>5.6438038681353962E-2</v>
      </c>
      <c r="BY750">
        <f t="shared" si="510"/>
        <v>0.943561961318646</v>
      </c>
      <c r="BZ750">
        <f t="shared" si="511"/>
        <v>-5.8093244555959045E-2</v>
      </c>
    </row>
    <row r="751" spans="1:78" x14ac:dyDescent="0.3">
      <c r="A751" t="s">
        <v>2821</v>
      </c>
      <c r="B751" t="s">
        <v>2838</v>
      </c>
      <c r="C751" t="s">
        <v>2825</v>
      </c>
      <c r="D751" t="s">
        <v>2838</v>
      </c>
      <c r="E751" t="s">
        <v>20</v>
      </c>
      <c r="F751">
        <v>0</v>
      </c>
      <c r="G751">
        <v>0</v>
      </c>
      <c r="H751" t="s">
        <v>44</v>
      </c>
      <c r="I751">
        <v>3</v>
      </c>
      <c r="J751">
        <v>-3.7643689058441341</v>
      </c>
      <c r="K751">
        <v>-42.171718189759716</v>
      </c>
      <c r="L751">
        <v>-82.840254641099079</v>
      </c>
      <c r="M751">
        <v>-33.757758935166962</v>
      </c>
      <c r="N751">
        <v>-108.67008854708662</v>
      </c>
      <c r="O751">
        <v>-14.754319664473872</v>
      </c>
      <c r="P751">
        <v>-22.013681658285037</v>
      </c>
      <c r="Q751">
        <v>72.444458573419169</v>
      </c>
      <c r="R751">
        <v>-67.960368165567971</v>
      </c>
      <c r="S751">
        <v>0</v>
      </c>
      <c r="T751">
        <v>3</v>
      </c>
      <c r="U751" t="s">
        <v>2818</v>
      </c>
      <c r="W751">
        <f t="shared" si="477"/>
        <v>-2.7638923151110589E-2</v>
      </c>
      <c r="X751">
        <f t="shared" si="478"/>
        <v>-0.21927540312111751</v>
      </c>
      <c r="Y751">
        <f t="shared" si="479"/>
        <v>0.27424895647063957</v>
      </c>
      <c r="Z751">
        <f t="shared" si="480"/>
        <v>-0.24557244416175711</v>
      </c>
      <c r="AA751">
        <f t="shared" si="481"/>
        <v>-1.1909036060913412</v>
      </c>
      <c r="AB751">
        <f t="shared" si="482"/>
        <v>-6.7444200102322438E-2</v>
      </c>
      <c r="AC751">
        <f t="shared" si="483"/>
        <v>-0.15242674717787899</v>
      </c>
      <c r="AD751">
        <f t="shared" si="484"/>
        <v>0.46798575022321215</v>
      </c>
      <c r="AE751">
        <f t="shared" si="485"/>
        <v>-0.48361783291079313</v>
      </c>
      <c r="AF751">
        <f t="shared" si="486"/>
        <v>-0.5239687488631376</v>
      </c>
      <c r="AH751">
        <f t="shared" si="487"/>
        <v>-2.1686131988856072</v>
      </c>
      <c r="AI751">
        <f t="shared" si="488"/>
        <v>0.1143360684021648</v>
      </c>
      <c r="AJ751">
        <f t="shared" si="489"/>
        <v>0.10260465549330205</v>
      </c>
      <c r="AK751">
        <f t="shared" si="490"/>
        <v>0.897395344506698</v>
      </c>
      <c r="AL751">
        <f t="shared" si="491"/>
        <v>-0.1082587732109002</v>
      </c>
      <c r="AN751">
        <f>VLOOKUP(J751,counts!$W$8:$Z$13,4,FALSE)</f>
        <v>53</v>
      </c>
      <c r="AO751">
        <f>VLOOKUP(K751,counts!$W$17:$Z$23,4,FALSE)</f>
        <v>48</v>
      </c>
      <c r="AP751">
        <f>VLOOKUP(L751,counts!$W$27:$Z$33,4,FALSE)</f>
        <v>62</v>
      </c>
      <c r="AQ751">
        <f>VLOOKUP(M751,counts!$W$38:$Z$49,4,FALSE)</f>
        <v>47</v>
      </c>
      <c r="AR751">
        <f>VLOOKUP(N751,counts!$W$53:$Z$54,4,FALSE)</f>
        <v>20</v>
      </c>
      <c r="AS751">
        <f>VLOOKUP(O751,counts!$W$58:$Z$62,4,FALSE)</f>
        <v>52</v>
      </c>
      <c r="AT751">
        <f>VLOOKUP(P751,counts!$W$66:$Z$69,4,FALSE)</f>
        <v>50</v>
      </c>
      <c r="AU751">
        <f>VLOOKUP(Q751,counts!$W$73:$Z$75,4,FALSE)</f>
        <v>68</v>
      </c>
      <c r="AV751">
        <f>VLOOKUP(R751,counts!$W$79:$Z$81,4,FALSE)</f>
        <v>40</v>
      </c>
      <c r="AW751">
        <f t="shared" si="492"/>
        <v>440</v>
      </c>
      <c r="AX751">
        <f t="shared" si="493"/>
        <v>0</v>
      </c>
      <c r="AY751">
        <f t="shared" si="494"/>
        <v>3</v>
      </c>
      <c r="AZ751" t="str">
        <f t="shared" si="495"/>
        <v>Train</v>
      </c>
      <c r="BA751" t="str">
        <f t="shared" si="496"/>
        <v>0-17</v>
      </c>
      <c r="BB751" t="str">
        <f t="shared" si="497"/>
        <v>Blank</v>
      </c>
      <c r="BC751" t="str">
        <f t="shared" si="498"/>
        <v>0-10</v>
      </c>
      <c r="BD751" t="str">
        <f t="shared" si="499"/>
        <v>Blank</v>
      </c>
      <c r="BE751" t="str">
        <f t="shared" si="500"/>
        <v>male</v>
      </c>
      <c r="BF751">
        <f t="shared" si="501"/>
        <v>0</v>
      </c>
      <c r="BG751">
        <f t="shared" si="502"/>
        <v>0</v>
      </c>
      <c r="BH751" t="str">
        <f t="shared" si="503"/>
        <v>C</v>
      </c>
      <c r="BI751">
        <f t="shared" si="504"/>
        <v>3</v>
      </c>
      <c r="BK751">
        <f t="shared" si="505"/>
        <v>-2.8350141766673408E-2</v>
      </c>
      <c r="BL751">
        <f t="shared" si="512"/>
        <v>-0.2148129459049134</v>
      </c>
      <c r="BM751">
        <f t="shared" si="513"/>
        <v>0</v>
      </c>
      <c r="BN751">
        <f t="shared" si="514"/>
        <v>-0.24005469764357676</v>
      </c>
      <c r="BO751">
        <f t="shared" si="515"/>
        <v>-1.1543150029727813</v>
      </c>
      <c r="BP751">
        <f t="shared" si="516"/>
        <v>-6.3943938845999151E-2</v>
      </c>
      <c r="BQ751">
        <f t="shared" si="517"/>
        <v>-0.12308910231949276</v>
      </c>
      <c r="BR751">
        <f t="shared" si="518"/>
        <v>0.42637636209158797</v>
      </c>
      <c r="BS751">
        <f t="shared" si="519"/>
        <v>-0.33933712916299258</v>
      </c>
      <c r="BT751">
        <f t="shared" si="506"/>
        <v>-0.52064632557427459</v>
      </c>
      <c r="BV751">
        <f t="shared" si="507"/>
        <v>-2.2581729220991162</v>
      </c>
      <c r="BW751">
        <f t="shared" si="508"/>
        <v>0.10454131549763737</v>
      </c>
      <c r="BX751">
        <f t="shared" si="509"/>
        <v>9.4646813143913572E-2</v>
      </c>
      <c r="BY751">
        <f t="shared" si="510"/>
        <v>0.90535318685608646</v>
      </c>
      <c r="BZ751">
        <f t="shared" si="511"/>
        <v>-9.9430149695076173E-2</v>
      </c>
    </row>
    <row r="752" spans="1:78" x14ac:dyDescent="0.3">
      <c r="A752" t="s">
        <v>2821</v>
      </c>
      <c r="B752" t="s">
        <v>2838</v>
      </c>
      <c r="C752" t="s">
        <v>2825</v>
      </c>
      <c r="D752" t="s">
        <v>2838</v>
      </c>
      <c r="E752" t="s">
        <v>20</v>
      </c>
      <c r="F752">
        <v>0</v>
      </c>
      <c r="G752">
        <v>0</v>
      </c>
      <c r="H752" t="s">
        <v>527</v>
      </c>
      <c r="I752">
        <v>3</v>
      </c>
      <c r="J752">
        <v>-3.7643689058441341</v>
      </c>
      <c r="K752">
        <v>-42.171718189759716</v>
      </c>
      <c r="L752">
        <v>-82.840254641099079</v>
      </c>
      <c r="M752">
        <v>-33.757758935166962</v>
      </c>
      <c r="N752">
        <v>-108.67008854708662</v>
      </c>
      <c r="O752">
        <v>-14.754319664473872</v>
      </c>
      <c r="P752">
        <v>-22.013681658285037</v>
      </c>
      <c r="Q752">
        <v>-11.405315820044242</v>
      </c>
      <c r="R752">
        <v>-67.960368165567971</v>
      </c>
      <c r="S752">
        <v>0</v>
      </c>
      <c r="T752">
        <v>3</v>
      </c>
      <c r="U752" t="s">
        <v>2818</v>
      </c>
      <c r="W752">
        <f t="shared" si="477"/>
        <v>-2.7638923151110589E-2</v>
      </c>
      <c r="X752">
        <f t="shared" si="478"/>
        <v>-0.21927540312111751</v>
      </c>
      <c r="Y752">
        <f t="shared" si="479"/>
        <v>0.27424895647063957</v>
      </c>
      <c r="Z752">
        <f t="shared" si="480"/>
        <v>-0.24557244416175711</v>
      </c>
      <c r="AA752">
        <f t="shared" si="481"/>
        <v>-1.1909036060913412</v>
      </c>
      <c r="AB752">
        <f t="shared" si="482"/>
        <v>-6.7444200102322438E-2</v>
      </c>
      <c r="AC752">
        <f t="shared" si="483"/>
        <v>-0.15242674717787899</v>
      </c>
      <c r="AD752">
        <f t="shared" si="484"/>
        <v>-7.3677481834814665E-2</v>
      </c>
      <c r="AE752">
        <f t="shared" si="485"/>
        <v>-0.48361783291079313</v>
      </c>
      <c r="AF752">
        <f t="shared" si="486"/>
        <v>-0.5239687488631376</v>
      </c>
      <c r="AH752">
        <f t="shared" si="487"/>
        <v>-2.710276430943634</v>
      </c>
      <c r="AI752">
        <f t="shared" si="488"/>
        <v>6.6518416424689988E-2</v>
      </c>
      <c r="AJ752">
        <f t="shared" si="489"/>
        <v>6.2369683823820826E-2</v>
      </c>
      <c r="AK752">
        <f t="shared" si="490"/>
        <v>0.9376303161761792</v>
      </c>
      <c r="AL752">
        <f t="shared" si="491"/>
        <v>-6.4399526876463234E-2</v>
      </c>
      <c r="AN752">
        <f>VLOOKUP(J752,counts!$W$8:$Z$13,4,FALSE)</f>
        <v>53</v>
      </c>
      <c r="AO752">
        <f>VLOOKUP(K752,counts!$W$17:$Z$23,4,FALSE)</f>
        <v>48</v>
      </c>
      <c r="AP752">
        <f>VLOOKUP(L752,counts!$W$27:$Z$33,4,FALSE)</f>
        <v>62</v>
      </c>
      <c r="AQ752">
        <f>VLOOKUP(M752,counts!$W$38:$Z$49,4,FALSE)</f>
        <v>47</v>
      </c>
      <c r="AR752">
        <f>VLOOKUP(N752,counts!$W$53:$Z$54,4,FALSE)</f>
        <v>20</v>
      </c>
      <c r="AS752">
        <f>VLOOKUP(O752,counts!$W$58:$Z$62,4,FALSE)</f>
        <v>52</v>
      </c>
      <c r="AT752">
        <f>VLOOKUP(P752,counts!$W$66:$Z$69,4,FALSE)</f>
        <v>50</v>
      </c>
      <c r="AU752">
        <f>VLOOKUP(Q752,counts!$W$73:$Z$75,4,FALSE)</f>
        <v>52</v>
      </c>
      <c r="AV752">
        <f>VLOOKUP(R752,counts!$W$79:$Z$81,4,FALSE)</f>
        <v>40</v>
      </c>
      <c r="AW752">
        <f t="shared" si="492"/>
        <v>424</v>
      </c>
      <c r="AX752">
        <f t="shared" si="493"/>
        <v>0</v>
      </c>
      <c r="AY752">
        <f t="shared" si="494"/>
        <v>3</v>
      </c>
      <c r="AZ752" t="str">
        <f t="shared" si="495"/>
        <v>Train</v>
      </c>
      <c r="BA752" t="str">
        <f t="shared" si="496"/>
        <v>0-17</v>
      </c>
      <c r="BB752" t="str">
        <f t="shared" si="497"/>
        <v>Blank</v>
      </c>
      <c r="BC752" t="str">
        <f t="shared" si="498"/>
        <v>0-10</v>
      </c>
      <c r="BD752" t="str">
        <f t="shared" si="499"/>
        <v>Blank</v>
      </c>
      <c r="BE752" t="str">
        <f t="shared" si="500"/>
        <v>male</v>
      </c>
      <c r="BF752">
        <f t="shared" si="501"/>
        <v>0</v>
      </c>
      <c r="BG752">
        <f t="shared" si="502"/>
        <v>0</v>
      </c>
      <c r="BH752" t="str">
        <f t="shared" si="503"/>
        <v>Q</v>
      </c>
      <c r="BI752">
        <f t="shared" si="504"/>
        <v>3</v>
      </c>
      <c r="BK752">
        <f t="shared" si="505"/>
        <v>-2.8350141766673408E-2</v>
      </c>
      <c r="BL752">
        <f t="shared" si="512"/>
        <v>-0.2148129459049134</v>
      </c>
      <c r="BM752">
        <f t="shared" si="513"/>
        <v>0</v>
      </c>
      <c r="BN752">
        <f t="shared" si="514"/>
        <v>-0.24005469764357676</v>
      </c>
      <c r="BO752">
        <f t="shared" si="515"/>
        <v>-1.1543150029727813</v>
      </c>
      <c r="BP752">
        <f t="shared" si="516"/>
        <v>-6.3943938845999151E-2</v>
      </c>
      <c r="BQ752">
        <f t="shared" si="517"/>
        <v>-0.12308910231949276</v>
      </c>
      <c r="BR752">
        <f t="shared" si="518"/>
        <v>-6.7126694900034548E-2</v>
      </c>
      <c r="BS752">
        <f t="shared" si="519"/>
        <v>-0.33933712916299258</v>
      </c>
      <c r="BT752">
        <f t="shared" si="506"/>
        <v>-0.52064632557427459</v>
      </c>
      <c r="BV752">
        <f t="shared" si="507"/>
        <v>-2.7516759790907388</v>
      </c>
      <c r="BW752">
        <f t="shared" si="508"/>
        <v>6.3820809181545632E-2</v>
      </c>
      <c r="BX752">
        <f t="shared" si="509"/>
        <v>5.9992066925863584E-2</v>
      </c>
      <c r="BY752">
        <f t="shared" si="510"/>
        <v>0.94000793307413644</v>
      </c>
      <c r="BZ752">
        <f t="shared" si="511"/>
        <v>-6.1866964313128672E-2</v>
      </c>
    </row>
    <row r="753" spans="1:78" x14ac:dyDescent="0.3">
      <c r="A753" t="s">
        <v>2810</v>
      </c>
      <c r="B753" t="s">
        <v>2838</v>
      </c>
      <c r="C753" t="s">
        <v>2825</v>
      </c>
      <c r="D753" t="s">
        <v>2838</v>
      </c>
      <c r="E753" t="s">
        <v>20</v>
      </c>
      <c r="F753">
        <v>0</v>
      </c>
      <c r="G753">
        <v>0</v>
      </c>
      <c r="H753" t="s">
        <v>2843</v>
      </c>
      <c r="I753">
        <v>3</v>
      </c>
      <c r="J753">
        <v>32.769878926258563</v>
      </c>
      <c r="K753">
        <v>-42.171718189759716</v>
      </c>
      <c r="L753">
        <v>-82.840254641099079</v>
      </c>
      <c r="M753">
        <v>-33.757758935166962</v>
      </c>
      <c r="N753">
        <v>-108.67008854708662</v>
      </c>
      <c r="O753">
        <v>-14.754319664473872</v>
      </c>
      <c r="P753">
        <v>-22.013681658285037</v>
      </c>
      <c r="Q753">
        <v>-22.422560732600829</v>
      </c>
      <c r="R753">
        <v>-67.960368165567971</v>
      </c>
      <c r="S753">
        <v>0</v>
      </c>
      <c r="T753">
        <v>3</v>
      </c>
      <c r="U753" t="s">
        <v>2818</v>
      </c>
      <c r="W753">
        <f t="shared" si="477"/>
        <v>0.24060451777399761</v>
      </c>
      <c r="X753">
        <f t="shared" si="478"/>
        <v>-0.21927540312111751</v>
      </c>
      <c r="Y753">
        <f t="shared" si="479"/>
        <v>0.27424895647063957</v>
      </c>
      <c r="Z753">
        <f t="shared" si="480"/>
        <v>-0.24557244416175711</v>
      </c>
      <c r="AA753">
        <f t="shared" si="481"/>
        <v>-1.1909036060913412</v>
      </c>
      <c r="AB753">
        <f t="shared" si="482"/>
        <v>-6.7444200102322438E-2</v>
      </c>
      <c r="AC753">
        <f t="shared" si="483"/>
        <v>-0.15242674717787899</v>
      </c>
      <c r="AD753">
        <f t="shared" si="484"/>
        <v>-0.14484805481342802</v>
      </c>
      <c r="AE753">
        <f t="shared" si="485"/>
        <v>-0.48361783291079313</v>
      </c>
      <c r="AF753">
        <f t="shared" si="486"/>
        <v>-0.5239687488631376</v>
      </c>
      <c r="AH753">
        <f t="shared" si="487"/>
        <v>-2.513203562997139</v>
      </c>
      <c r="AI753">
        <f t="shared" si="488"/>
        <v>8.1008307892344186E-2</v>
      </c>
      <c r="AJ753">
        <f t="shared" si="489"/>
        <v>7.4937729248618926E-2</v>
      </c>
      <c r="AK753">
        <f t="shared" si="490"/>
        <v>0.92506227075138103</v>
      </c>
      <c r="AL753">
        <f t="shared" si="491"/>
        <v>-7.7894224004360538E-2</v>
      </c>
      <c r="AN753">
        <f>VLOOKUP(J753,counts!$W$8:$Z$13,4,FALSE)</f>
        <v>61</v>
      </c>
      <c r="AO753">
        <f>VLOOKUP(K753,counts!$W$17:$Z$23,4,FALSE)</f>
        <v>48</v>
      </c>
      <c r="AP753">
        <f>VLOOKUP(L753,counts!$W$27:$Z$33,4,FALSE)</f>
        <v>62</v>
      </c>
      <c r="AQ753">
        <f>VLOOKUP(M753,counts!$W$38:$Z$49,4,FALSE)</f>
        <v>47</v>
      </c>
      <c r="AR753">
        <f>VLOOKUP(N753,counts!$W$53:$Z$54,4,FALSE)</f>
        <v>20</v>
      </c>
      <c r="AS753">
        <f>VLOOKUP(O753,counts!$W$58:$Z$62,4,FALSE)</f>
        <v>52</v>
      </c>
      <c r="AT753">
        <f>VLOOKUP(P753,counts!$W$66:$Z$69,4,FALSE)</f>
        <v>50</v>
      </c>
      <c r="AU753">
        <f>VLOOKUP(Q753,counts!$W$73:$Z$75,4,FALSE)</f>
        <v>50</v>
      </c>
      <c r="AV753">
        <f>VLOOKUP(R753,counts!$W$79:$Z$81,4,FALSE)</f>
        <v>40</v>
      </c>
      <c r="AW753">
        <f t="shared" si="492"/>
        <v>430</v>
      </c>
      <c r="AX753">
        <f t="shared" si="493"/>
        <v>0</v>
      </c>
      <c r="AY753">
        <f t="shared" si="494"/>
        <v>3</v>
      </c>
      <c r="AZ753" t="str">
        <f t="shared" si="495"/>
        <v>Train</v>
      </c>
      <c r="BA753" t="str">
        <f t="shared" si="496"/>
        <v>31-40</v>
      </c>
      <c r="BB753" t="str">
        <f t="shared" si="497"/>
        <v>Blank</v>
      </c>
      <c r="BC753" t="str">
        <f t="shared" si="498"/>
        <v>0-10</v>
      </c>
      <c r="BD753" t="str">
        <f t="shared" si="499"/>
        <v>Blank</v>
      </c>
      <c r="BE753" t="str">
        <f t="shared" si="500"/>
        <v>male</v>
      </c>
      <c r="BF753">
        <f t="shared" si="501"/>
        <v>0</v>
      </c>
      <c r="BG753">
        <f t="shared" si="502"/>
        <v>0</v>
      </c>
      <c r="BH753" t="str">
        <f t="shared" si="503"/>
        <v>S, blank</v>
      </c>
      <c r="BI753">
        <f t="shared" si="504"/>
        <v>3</v>
      </c>
      <c r="BK753">
        <f t="shared" si="505"/>
        <v>0.24679587375027071</v>
      </c>
      <c r="BL753">
        <f t="shared" si="512"/>
        <v>-0.2148129459049134</v>
      </c>
      <c r="BM753">
        <f t="shared" si="513"/>
        <v>0</v>
      </c>
      <c r="BN753">
        <f t="shared" si="514"/>
        <v>-0.24005469764357676</v>
      </c>
      <c r="BO753">
        <f t="shared" si="515"/>
        <v>-1.1543150029727813</v>
      </c>
      <c r="BP753">
        <f t="shared" si="516"/>
        <v>-6.3943938845999151E-2</v>
      </c>
      <c r="BQ753">
        <f t="shared" si="517"/>
        <v>-0.12308910231949276</v>
      </c>
      <c r="BR753">
        <f t="shared" si="518"/>
        <v>-0.13196937436222192</v>
      </c>
      <c r="BS753">
        <f t="shared" si="519"/>
        <v>-0.33933712916299258</v>
      </c>
      <c r="BT753">
        <f t="shared" si="506"/>
        <v>-0.52064632557427459</v>
      </c>
      <c r="BV753">
        <f t="shared" si="507"/>
        <v>-2.5413726430359818</v>
      </c>
      <c r="BW753">
        <f t="shared" si="508"/>
        <v>7.875821864026647E-2</v>
      </c>
      <c r="BX753">
        <f t="shared" si="509"/>
        <v>7.3008221193010425E-2</v>
      </c>
      <c r="BY753">
        <f t="shared" si="510"/>
        <v>0.92699177880698957</v>
      </c>
      <c r="BZ753">
        <f t="shared" si="511"/>
        <v>-7.5810582056482417E-2</v>
      </c>
    </row>
    <row r="754" spans="1:78" x14ac:dyDescent="0.3">
      <c r="A754" t="s">
        <v>2821</v>
      </c>
      <c r="B754" t="s">
        <v>2838</v>
      </c>
      <c r="C754" t="s">
        <v>2851</v>
      </c>
      <c r="D754" t="s">
        <v>2838</v>
      </c>
      <c r="E754" t="s">
        <v>15</v>
      </c>
      <c r="F754" t="s">
        <v>2841</v>
      </c>
      <c r="G754">
        <v>2</v>
      </c>
      <c r="H754" t="s">
        <v>2843</v>
      </c>
      <c r="I754">
        <v>3</v>
      </c>
      <c r="J754">
        <v>-3.7643689058441341</v>
      </c>
      <c r="K754">
        <v>-42.171718189759716</v>
      </c>
      <c r="L754">
        <v>70.538774768379497</v>
      </c>
      <c r="M754">
        <v>-33.757758935166962</v>
      </c>
      <c r="N754">
        <v>151.41878811967541</v>
      </c>
      <c r="O754">
        <v>-259.56209067229281</v>
      </c>
      <c r="P754">
        <v>75.609641767585757</v>
      </c>
      <c r="Q754">
        <v>-22.422560732600829</v>
      </c>
      <c r="R754">
        <v>-67.960368165567971</v>
      </c>
      <c r="S754">
        <v>0</v>
      </c>
      <c r="T754">
        <v>3</v>
      </c>
      <c r="U754" t="s">
        <v>2818</v>
      </c>
      <c r="W754">
        <f t="shared" si="477"/>
        <v>-2.7638923151110589E-2</v>
      </c>
      <c r="X754">
        <f t="shared" si="478"/>
        <v>-0.21927540312111751</v>
      </c>
      <c r="Y754">
        <f t="shared" si="479"/>
        <v>-0.23352397279266615</v>
      </c>
      <c r="Z754">
        <f t="shared" si="480"/>
        <v>-0.24557244416175711</v>
      </c>
      <c r="AA754">
        <f t="shared" si="481"/>
        <v>1.6593819257225275</v>
      </c>
      <c r="AB754">
        <f t="shared" si="482"/>
        <v>-1.1864971059581233</v>
      </c>
      <c r="AC754">
        <f t="shared" si="483"/>
        <v>0.5235349510734969</v>
      </c>
      <c r="AD754">
        <f t="shared" si="484"/>
        <v>-0.14484805481342802</v>
      </c>
      <c r="AE754">
        <f t="shared" si="485"/>
        <v>-0.48361783291079313</v>
      </c>
      <c r="AF754">
        <f t="shared" si="486"/>
        <v>-0.5239687488631376</v>
      </c>
      <c r="AH754">
        <f t="shared" si="487"/>
        <v>-0.88202560897610904</v>
      </c>
      <c r="AI754">
        <f t="shared" si="488"/>
        <v>0.41394357406443805</v>
      </c>
      <c r="AJ754">
        <f t="shared" si="489"/>
        <v>0.29275819888239279</v>
      </c>
      <c r="AK754">
        <f t="shared" si="490"/>
        <v>0.70724180111760715</v>
      </c>
      <c r="AL754">
        <f t="shared" si="491"/>
        <v>-0.34638266149033886</v>
      </c>
      <c r="AN754">
        <f>VLOOKUP(J754,counts!$W$8:$Z$13,4,FALSE)</f>
        <v>53</v>
      </c>
      <c r="AO754">
        <f>VLOOKUP(K754,counts!$W$17:$Z$23,4,FALSE)</f>
        <v>48</v>
      </c>
      <c r="AP754">
        <f>VLOOKUP(L754,counts!$W$27:$Z$33,4,FALSE)</f>
        <v>47</v>
      </c>
      <c r="AQ754">
        <f>VLOOKUP(M754,counts!$W$38:$Z$49,4,FALSE)</f>
        <v>47</v>
      </c>
      <c r="AR754">
        <f>VLOOKUP(N754,counts!$W$53:$Z$54,4,FALSE)</f>
        <v>102</v>
      </c>
      <c r="AS754">
        <f>VLOOKUP(O754,counts!$W$58:$Z$62,4,FALSE)</f>
        <v>20</v>
      </c>
      <c r="AT754">
        <f>VLOOKUP(P754,counts!$W$66:$Z$69,4,FALSE)</f>
        <v>69</v>
      </c>
      <c r="AU754">
        <f>VLOOKUP(Q754,counts!$W$73:$Z$75,4,FALSE)</f>
        <v>50</v>
      </c>
      <c r="AV754">
        <f>VLOOKUP(R754,counts!$W$79:$Z$81,4,FALSE)</f>
        <v>40</v>
      </c>
      <c r="AW754">
        <f t="shared" si="492"/>
        <v>476</v>
      </c>
      <c r="AX754">
        <f t="shared" si="493"/>
        <v>0</v>
      </c>
      <c r="AY754">
        <f t="shared" si="494"/>
        <v>3</v>
      </c>
      <c r="AZ754" t="str">
        <f t="shared" si="495"/>
        <v>Train</v>
      </c>
      <c r="BA754" t="str">
        <f t="shared" si="496"/>
        <v>0-17</v>
      </c>
      <c r="BB754" t="str">
        <f t="shared" si="497"/>
        <v>Blank</v>
      </c>
      <c r="BC754" t="str">
        <f t="shared" si="498"/>
        <v>41-100</v>
      </c>
      <c r="BD754" t="str">
        <f t="shared" si="499"/>
        <v>Blank</v>
      </c>
      <c r="BE754" t="str">
        <f t="shared" si="500"/>
        <v>female</v>
      </c>
      <c r="BF754" t="str">
        <f t="shared" si="501"/>
        <v>4, 5, 8</v>
      </c>
      <c r="BG754">
        <f t="shared" si="502"/>
        <v>2</v>
      </c>
      <c r="BH754" t="str">
        <f t="shared" si="503"/>
        <v>S, blank</v>
      </c>
      <c r="BI754">
        <f t="shared" si="504"/>
        <v>3</v>
      </c>
      <c r="BK754">
        <f t="shared" si="505"/>
        <v>-2.8350141766673408E-2</v>
      </c>
      <c r="BL754">
        <f t="shared" si="512"/>
        <v>-0.2148129459049134</v>
      </c>
      <c r="BM754">
        <f t="shared" si="513"/>
        <v>0</v>
      </c>
      <c r="BN754">
        <f t="shared" si="514"/>
        <v>-0.24005469764357676</v>
      </c>
      <c r="BO754">
        <f t="shared" si="515"/>
        <v>1.608400077660413</v>
      </c>
      <c r="BP754">
        <f t="shared" si="516"/>
        <v>-1.1249195374730028</v>
      </c>
      <c r="BQ754">
        <f t="shared" si="517"/>
        <v>0.42276994263555601</v>
      </c>
      <c r="BR754">
        <f t="shared" si="518"/>
        <v>-0.13196937436222192</v>
      </c>
      <c r="BS754">
        <f t="shared" si="519"/>
        <v>-0.33933712916299258</v>
      </c>
      <c r="BT754">
        <f t="shared" si="506"/>
        <v>-0.52064632557427459</v>
      </c>
      <c r="BV754">
        <f t="shared" si="507"/>
        <v>-0.56892013159168631</v>
      </c>
      <c r="BW754">
        <f t="shared" si="508"/>
        <v>0.56613646160767717</v>
      </c>
      <c r="BX754">
        <f t="shared" si="509"/>
        <v>0.36148603616987779</v>
      </c>
      <c r="BY754">
        <f t="shared" si="510"/>
        <v>0.63851396383012227</v>
      </c>
      <c r="BZ754">
        <f t="shared" si="511"/>
        <v>-0.44861173400690907</v>
      </c>
    </row>
    <row r="755" spans="1:78" x14ac:dyDescent="0.3">
      <c r="A755" t="s">
        <v>2810</v>
      </c>
      <c r="B755" t="s">
        <v>2838</v>
      </c>
      <c r="C755" t="s">
        <v>2825</v>
      </c>
      <c r="D755" t="s">
        <v>2838</v>
      </c>
      <c r="E755" t="s">
        <v>20</v>
      </c>
      <c r="F755">
        <v>0</v>
      </c>
      <c r="G755">
        <v>0</v>
      </c>
      <c r="H755" t="s">
        <v>2843</v>
      </c>
      <c r="I755">
        <v>3</v>
      </c>
      <c r="J755">
        <v>32.769878926258563</v>
      </c>
      <c r="K755">
        <v>-42.171718189759716</v>
      </c>
      <c r="L755">
        <v>-82.840254641099079</v>
      </c>
      <c r="M755">
        <v>-33.757758935166962</v>
      </c>
      <c r="N755">
        <v>-108.67008854708662</v>
      </c>
      <c r="O755">
        <v>-14.754319664473872</v>
      </c>
      <c r="P755">
        <v>-22.013681658285037</v>
      </c>
      <c r="Q755">
        <v>-22.422560732600829</v>
      </c>
      <c r="R755">
        <v>-67.960368165567971</v>
      </c>
      <c r="S755">
        <v>0</v>
      </c>
      <c r="T755">
        <v>3</v>
      </c>
      <c r="U755" t="s">
        <v>2818</v>
      </c>
      <c r="W755">
        <f t="shared" si="477"/>
        <v>0.24060451777399761</v>
      </c>
      <c r="X755">
        <f t="shared" si="478"/>
        <v>-0.21927540312111751</v>
      </c>
      <c r="Y755">
        <f t="shared" si="479"/>
        <v>0.27424895647063957</v>
      </c>
      <c r="Z755">
        <f t="shared" si="480"/>
        <v>-0.24557244416175711</v>
      </c>
      <c r="AA755">
        <f t="shared" si="481"/>
        <v>-1.1909036060913412</v>
      </c>
      <c r="AB755">
        <f t="shared" si="482"/>
        <v>-6.7444200102322438E-2</v>
      </c>
      <c r="AC755">
        <f t="shared" si="483"/>
        <v>-0.15242674717787899</v>
      </c>
      <c r="AD755">
        <f t="shared" si="484"/>
        <v>-0.14484805481342802</v>
      </c>
      <c r="AE755">
        <f t="shared" si="485"/>
        <v>-0.48361783291079313</v>
      </c>
      <c r="AF755">
        <f t="shared" si="486"/>
        <v>-0.5239687488631376</v>
      </c>
      <c r="AH755">
        <f t="shared" si="487"/>
        <v>-2.513203562997139</v>
      </c>
      <c r="AI755">
        <f t="shared" si="488"/>
        <v>8.1008307892344186E-2</v>
      </c>
      <c r="AJ755">
        <f t="shared" si="489"/>
        <v>7.4937729248618926E-2</v>
      </c>
      <c r="AK755">
        <f t="shared" si="490"/>
        <v>0.92506227075138103</v>
      </c>
      <c r="AL755">
        <f t="shared" si="491"/>
        <v>-7.7894224004360538E-2</v>
      </c>
      <c r="AN755">
        <f>VLOOKUP(J755,counts!$W$8:$Z$13,4,FALSE)</f>
        <v>61</v>
      </c>
      <c r="AO755">
        <f>VLOOKUP(K755,counts!$W$17:$Z$23,4,FALSE)</f>
        <v>48</v>
      </c>
      <c r="AP755">
        <f>VLOOKUP(L755,counts!$W$27:$Z$33,4,FALSE)</f>
        <v>62</v>
      </c>
      <c r="AQ755">
        <f>VLOOKUP(M755,counts!$W$38:$Z$49,4,FALSE)</f>
        <v>47</v>
      </c>
      <c r="AR755">
        <f>VLOOKUP(N755,counts!$W$53:$Z$54,4,FALSE)</f>
        <v>20</v>
      </c>
      <c r="AS755">
        <f>VLOOKUP(O755,counts!$W$58:$Z$62,4,FALSE)</f>
        <v>52</v>
      </c>
      <c r="AT755">
        <f>VLOOKUP(P755,counts!$W$66:$Z$69,4,FALSE)</f>
        <v>50</v>
      </c>
      <c r="AU755">
        <f>VLOOKUP(Q755,counts!$W$73:$Z$75,4,FALSE)</f>
        <v>50</v>
      </c>
      <c r="AV755">
        <f>VLOOKUP(R755,counts!$W$79:$Z$81,4,FALSE)</f>
        <v>40</v>
      </c>
      <c r="AW755">
        <f t="shared" si="492"/>
        <v>430</v>
      </c>
      <c r="AX755">
        <f t="shared" si="493"/>
        <v>0</v>
      </c>
      <c r="AY755">
        <f t="shared" si="494"/>
        <v>3</v>
      </c>
      <c r="AZ755" t="str">
        <f t="shared" si="495"/>
        <v>Train</v>
      </c>
      <c r="BA755" t="str">
        <f t="shared" si="496"/>
        <v>31-40</v>
      </c>
      <c r="BB755" t="str">
        <f t="shared" si="497"/>
        <v>Blank</v>
      </c>
      <c r="BC755" t="str">
        <f t="shared" si="498"/>
        <v>0-10</v>
      </c>
      <c r="BD755" t="str">
        <f t="shared" si="499"/>
        <v>Blank</v>
      </c>
      <c r="BE755" t="str">
        <f t="shared" si="500"/>
        <v>male</v>
      </c>
      <c r="BF755">
        <f t="shared" si="501"/>
        <v>0</v>
      </c>
      <c r="BG755">
        <f t="shared" si="502"/>
        <v>0</v>
      </c>
      <c r="BH755" t="str">
        <f t="shared" si="503"/>
        <v>S, blank</v>
      </c>
      <c r="BI755">
        <f t="shared" si="504"/>
        <v>3</v>
      </c>
      <c r="BK755">
        <f t="shared" si="505"/>
        <v>0.24679587375027071</v>
      </c>
      <c r="BL755">
        <f t="shared" si="512"/>
        <v>-0.2148129459049134</v>
      </c>
      <c r="BM755">
        <f t="shared" si="513"/>
        <v>0</v>
      </c>
      <c r="BN755">
        <f t="shared" si="514"/>
        <v>-0.24005469764357676</v>
      </c>
      <c r="BO755">
        <f t="shared" si="515"/>
        <v>-1.1543150029727813</v>
      </c>
      <c r="BP755">
        <f t="shared" si="516"/>
        <v>-6.3943938845999151E-2</v>
      </c>
      <c r="BQ755">
        <f t="shared" si="517"/>
        <v>-0.12308910231949276</v>
      </c>
      <c r="BR755">
        <f t="shared" si="518"/>
        <v>-0.13196937436222192</v>
      </c>
      <c r="BS755">
        <f t="shared" si="519"/>
        <v>-0.33933712916299258</v>
      </c>
      <c r="BT755">
        <f t="shared" si="506"/>
        <v>-0.52064632557427459</v>
      </c>
      <c r="BV755">
        <f t="shared" si="507"/>
        <v>-2.5413726430359818</v>
      </c>
      <c r="BW755">
        <f t="shared" si="508"/>
        <v>7.875821864026647E-2</v>
      </c>
      <c r="BX755">
        <f t="shared" si="509"/>
        <v>7.3008221193010425E-2</v>
      </c>
      <c r="BY755">
        <f t="shared" si="510"/>
        <v>0.92699177880698957</v>
      </c>
      <c r="BZ755">
        <f t="shared" si="511"/>
        <v>-7.5810582056482417E-2</v>
      </c>
    </row>
    <row r="756" spans="1:78" x14ac:dyDescent="0.3">
      <c r="A756" t="s">
        <v>2821</v>
      </c>
      <c r="B756" t="s">
        <v>2838</v>
      </c>
      <c r="C756" t="s">
        <v>2849</v>
      </c>
      <c r="D756" t="s">
        <v>2838</v>
      </c>
      <c r="E756" t="s">
        <v>20</v>
      </c>
      <c r="F756">
        <v>2</v>
      </c>
      <c r="G756">
        <v>0</v>
      </c>
      <c r="H756" t="s">
        <v>44</v>
      </c>
      <c r="I756">
        <v>3</v>
      </c>
      <c r="J756">
        <v>-3.7643689058441341</v>
      </c>
      <c r="K756">
        <v>-42.171718189759716</v>
      </c>
      <c r="L756">
        <v>40.172297072540438</v>
      </c>
      <c r="M756">
        <v>-33.757758935166962</v>
      </c>
      <c r="N756">
        <v>-108.67008854708662</v>
      </c>
      <c r="O756">
        <v>47.533478806865013</v>
      </c>
      <c r="P756">
        <v>-22.013681658285037</v>
      </c>
      <c r="Q756">
        <v>72.444458573419169</v>
      </c>
      <c r="R756">
        <v>-67.960368165567971</v>
      </c>
      <c r="S756">
        <v>0</v>
      </c>
      <c r="T756">
        <v>3</v>
      </c>
      <c r="U756" t="s">
        <v>2818</v>
      </c>
      <c r="W756">
        <f t="shared" si="477"/>
        <v>-2.7638923151110589E-2</v>
      </c>
      <c r="X756">
        <f t="shared" si="478"/>
        <v>-0.21927540312111751</v>
      </c>
      <c r="Y756">
        <f t="shared" si="479"/>
        <v>-0.13299344140000791</v>
      </c>
      <c r="Z756">
        <f t="shared" si="480"/>
        <v>-0.24557244416175711</v>
      </c>
      <c r="AA756">
        <f t="shared" si="481"/>
        <v>-1.1909036060913412</v>
      </c>
      <c r="AB756">
        <f t="shared" si="482"/>
        <v>0.21728263512745474</v>
      </c>
      <c r="AC756">
        <f t="shared" si="483"/>
        <v>-0.15242674717787899</v>
      </c>
      <c r="AD756">
        <f t="shared" si="484"/>
        <v>0.46798575022321215</v>
      </c>
      <c r="AE756">
        <f t="shared" si="485"/>
        <v>-0.48361783291079313</v>
      </c>
      <c r="AF756">
        <f t="shared" si="486"/>
        <v>-0.5239687488631376</v>
      </c>
      <c r="AH756">
        <f t="shared" si="487"/>
        <v>-2.291128761526477</v>
      </c>
      <c r="AI756">
        <f t="shared" si="488"/>
        <v>0.10115222065548461</v>
      </c>
      <c r="AJ756">
        <f t="shared" si="489"/>
        <v>9.1860342973536901E-2</v>
      </c>
      <c r="AK756">
        <f t="shared" si="490"/>
        <v>0.90813965702646304</v>
      </c>
      <c r="AL756">
        <f t="shared" si="491"/>
        <v>-9.6357104910106697E-2</v>
      </c>
      <c r="AN756">
        <f>VLOOKUP(J756,counts!$W$8:$Z$13,4,FALSE)</f>
        <v>53</v>
      </c>
      <c r="AO756">
        <f>VLOOKUP(K756,counts!$W$17:$Z$23,4,FALSE)</f>
        <v>48</v>
      </c>
      <c r="AP756">
        <f>VLOOKUP(L756,counts!$W$27:$Z$33,4,FALSE)</f>
        <v>50</v>
      </c>
      <c r="AQ756">
        <f>VLOOKUP(M756,counts!$W$38:$Z$49,4,FALSE)</f>
        <v>47</v>
      </c>
      <c r="AR756">
        <f>VLOOKUP(N756,counts!$W$53:$Z$54,4,FALSE)</f>
        <v>20</v>
      </c>
      <c r="AS756">
        <f>VLOOKUP(O756,counts!$W$58:$Z$62,4,FALSE)</f>
        <v>60</v>
      </c>
      <c r="AT756">
        <f>VLOOKUP(P756,counts!$W$66:$Z$69,4,FALSE)</f>
        <v>50</v>
      </c>
      <c r="AU756">
        <f>VLOOKUP(Q756,counts!$W$73:$Z$75,4,FALSE)</f>
        <v>68</v>
      </c>
      <c r="AV756">
        <f>VLOOKUP(R756,counts!$W$79:$Z$81,4,FALSE)</f>
        <v>40</v>
      </c>
      <c r="AW756">
        <f t="shared" si="492"/>
        <v>436</v>
      </c>
      <c r="AX756">
        <f t="shared" si="493"/>
        <v>0</v>
      </c>
      <c r="AY756">
        <f t="shared" si="494"/>
        <v>3</v>
      </c>
      <c r="AZ756" t="str">
        <f t="shared" si="495"/>
        <v>Train</v>
      </c>
      <c r="BA756" t="str">
        <f t="shared" si="496"/>
        <v>0-17</v>
      </c>
      <c r="BB756" t="str">
        <f t="shared" si="497"/>
        <v>Blank</v>
      </c>
      <c r="BC756" t="str">
        <f t="shared" si="498"/>
        <v>21-30</v>
      </c>
      <c r="BD756" t="str">
        <f t="shared" si="499"/>
        <v>Blank</v>
      </c>
      <c r="BE756" t="str">
        <f t="shared" si="500"/>
        <v>male</v>
      </c>
      <c r="BF756">
        <f t="shared" si="501"/>
        <v>2</v>
      </c>
      <c r="BG756">
        <f t="shared" si="502"/>
        <v>0</v>
      </c>
      <c r="BH756" t="str">
        <f t="shared" si="503"/>
        <v>C</v>
      </c>
      <c r="BI756">
        <f t="shared" si="504"/>
        <v>3</v>
      </c>
      <c r="BK756">
        <f t="shared" si="505"/>
        <v>-2.8350141766673408E-2</v>
      </c>
      <c r="BL756">
        <f t="shared" si="512"/>
        <v>-0.2148129459049134</v>
      </c>
      <c r="BM756">
        <f t="shared" si="513"/>
        <v>0</v>
      </c>
      <c r="BN756">
        <f t="shared" si="514"/>
        <v>-0.24005469764357676</v>
      </c>
      <c r="BO756">
        <f t="shared" si="515"/>
        <v>-1.1543150029727813</v>
      </c>
      <c r="BP756">
        <f t="shared" si="516"/>
        <v>0.20600596510609481</v>
      </c>
      <c r="BQ756">
        <f t="shared" si="517"/>
        <v>-0.12308910231949276</v>
      </c>
      <c r="BR756">
        <f t="shared" si="518"/>
        <v>0.42637636209158797</v>
      </c>
      <c r="BS756">
        <f t="shared" si="519"/>
        <v>-0.33933712916299258</v>
      </c>
      <c r="BT756">
        <f t="shared" si="506"/>
        <v>-0.52064632557427459</v>
      </c>
      <c r="BV756">
        <f t="shared" si="507"/>
        <v>-1.988223018147022</v>
      </c>
      <c r="BW756">
        <f t="shared" si="508"/>
        <v>0.13693854668296457</v>
      </c>
      <c r="BX756">
        <f t="shared" si="509"/>
        <v>0.12044498542378114</v>
      </c>
      <c r="BY756">
        <f t="shared" si="510"/>
        <v>0.87955501457621887</v>
      </c>
      <c r="BZ756">
        <f t="shared" si="511"/>
        <v>-0.12833916465597178</v>
      </c>
    </row>
    <row r="757" spans="1:78" x14ac:dyDescent="0.3">
      <c r="A757" t="s">
        <v>2820</v>
      </c>
      <c r="B757" t="s">
        <v>2838</v>
      </c>
      <c r="C757" t="s">
        <v>2825</v>
      </c>
      <c r="D757" t="s">
        <v>2838</v>
      </c>
      <c r="E757" t="s">
        <v>20</v>
      </c>
      <c r="F757">
        <v>0</v>
      </c>
      <c r="G757">
        <v>0</v>
      </c>
      <c r="H757" t="s">
        <v>2843</v>
      </c>
      <c r="I757">
        <v>3</v>
      </c>
      <c r="J757">
        <v>-11.613432440426715</v>
      </c>
      <c r="K757">
        <v>-42.171718189759716</v>
      </c>
      <c r="L757">
        <v>-82.840254641099079</v>
      </c>
      <c r="M757">
        <v>-33.757758935166962</v>
      </c>
      <c r="N757">
        <v>-108.67008854708662</v>
      </c>
      <c r="O757">
        <v>-14.754319664473872</v>
      </c>
      <c r="P757">
        <v>-22.013681658285037</v>
      </c>
      <c r="Q757">
        <v>-22.422560732600829</v>
      </c>
      <c r="R757">
        <v>-67.960368165567971</v>
      </c>
      <c r="S757">
        <v>1</v>
      </c>
      <c r="T757">
        <v>3</v>
      </c>
      <c r="U757" t="s">
        <v>2818</v>
      </c>
      <c r="W757">
        <f t="shared" si="477"/>
        <v>-8.5268679762827468E-2</v>
      </c>
      <c r="X757">
        <f t="shared" si="478"/>
        <v>-0.21927540312111751</v>
      </c>
      <c r="Y757">
        <f t="shared" si="479"/>
        <v>0.27424895647063957</v>
      </c>
      <c r="Z757">
        <f t="shared" si="480"/>
        <v>-0.24557244416175711</v>
      </c>
      <c r="AA757">
        <f t="shared" si="481"/>
        <v>-1.1909036060913412</v>
      </c>
      <c r="AB757">
        <f t="shared" si="482"/>
        <v>-6.7444200102322438E-2</v>
      </c>
      <c r="AC757">
        <f t="shared" si="483"/>
        <v>-0.15242674717787899</v>
      </c>
      <c r="AD757">
        <f t="shared" si="484"/>
        <v>-0.14484805481342802</v>
      </c>
      <c r="AE757">
        <f t="shared" si="485"/>
        <v>-0.48361783291079313</v>
      </c>
      <c r="AF757">
        <f t="shared" si="486"/>
        <v>-0.5239687488631376</v>
      </c>
      <c r="AH757">
        <f t="shared" si="487"/>
        <v>-2.8390767605339642</v>
      </c>
      <c r="AI757">
        <f t="shared" si="488"/>
        <v>5.8479631752988308E-2</v>
      </c>
      <c r="AJ757">
        <f t="shared" si="489"/>
        <v>5.5248707673418308E-2</v>
      </c>
      <c r="AK757">
        <f t="shared" si="490"/>
        <v>5.5248707673418308E-2</v>
      </c>
      <c r="AL757">
        <f t="shared" si="491"/>
        <v>-2.8959103293842028</v>
      </c>
      <c r="AN757">
        <f>VLOOKUP(J757,counts!$W$8:$Z$13,4,FALSE)</f>
        <v>52</v>
      </c>
      <c r="AO757">
        <f>VLOOKUP(K757,counts!$W$17:$Z$23,4,FALSE)</f>
        <v>48</v>
      </c>
      <c r="AP757">
        <f>VLOOKUP(L757,counts!$W$27:$Z$33,4,FALSE)</f>
        <v>62</v>
      </c>
      <c r="AQ757">
        <f>VLOOKUP(M757,counts!$W$38:$Z$49,4,FALSE)</f>
        <v>47</v>
      </c>
      <c r="AR757">
        <f>VLOOKUP(N757,counts!$W$53:$Z$54,4,FALSE)</f>
        <v>20</v>
      </c>
      <c r="AS757">
        <f>VLOOKUP(O757,counts!$W$58:$Z$62,4,FALSE)</f>
        <v>52</v>
      </c>
      <c r="AT757">
        <f>VLOOKUP(P757,counts!$W$66:$Z$69,4,FALSE)</f>
        <v>50</v>
      </c>
      <c r="AU757">
        <f>VLOOKUP(Q757,counts!$W$73:$Z$75,4,FALSE)</f>
        <v>50</v>
      </c>
      <c r="AV757">
        <f>VLOOKUP(R757,counts!$W$79:$Z$81,4,FALSE)</f>
        <v>40</v>
      </c>
      <c r="AW757">
        <f t="shared" si="492"/>
        <v>421</v>
      </c>
      <c r="AX757">
        <f t="shared" si="493"/>
        <v>1</v>
      </c>
      <c r="AY757">
        <f t="shared" si="494"/>
        <v>3</v>
      </c>
      <c r="AZ757" t="str">
        <f t="shared" si="495"/>
        <v>Train</v>
      </c>
      <c r="BA757" t="str">
        <f t="shared" si="496"/>
        <v>18-30</v>
      </c>
      <c r="BB757" t="str">
        <f t="shared" si="497"/>
        <v>Blank</v>
      </c>
      <c r="BC757" t="str">
        <f t="shared" si="498"/>
        <v>0-10</v>
      </c>
      <c r="BD757" t="str">
        <f t="shared" si="499"/>
        <v>Blank</v>
      </c>
      <c r="BE757" t="str">
        <f t="shared" si="500"/>
        <v>male</v>
      </c>
      <c r="BF757">
        <f t="shared" si="501"/>
        <v>0</v>
      </c>
      <c r="BG757">
        <f t="shared" si="502"/>
        <v>0</v>
      </c>
      <c r="BH757" t="str">
        <f t="shared" si="503"/>
        <v>S, blank</v>
      </c>
      <c r="BI757">
        <f t="shared" si="504"/>
        <v>3</v>
      </c>
      <c r="BK757">
        <f t="shared" si="505"/>
        <v>-8.7462856143731463E-2</v>
      </c>
      <c r="BL757">
        <f t="shared" si="512"/>
        <v>-0.2148129459049134</v>
      </c>
      <c r="BM757">
        <f t="shared" si="513"/>
        <v>0</v>
      </c>
      <c r="BN757">
        <f t="shared" si="514"/>
        <v>-0.24005469764357676</v>
      </c>
      <c r="BO757">
        <f t="shared" si="515"/>
        <v>-1.1543150029727813</v>
      </c>
      <c r="BP757">
        <f t="shared" si="516"/>
        <v>-6.3943938845999151E-2</v>
      </c>
      <c r="BQ757">
        <f t="shared" si="517"/>
        <v>-0.12308910231949276</v>
      </c>
      <c r="BR757">
        <f t="shared" si="518"/>
        <v>-0.13196937436222192</v>
      </c>
      <c r="BS757">
        <f t="shared" si="519"/>
        <v>-0.33933712916299258</v>
      </c>
      <c r="BT757">
        <f t="shared" si="506"/>
        <v>-0.52064632557427459</v>
      </c>
      <c r="BV757">
        <f t="shared" si="507"/>
        <v>-2.8756313729299841</v>
      </c>
      <c r="BW757">
        <f t="shared" si="508"/>
        <v>5.6380531122747275E-2</v>
      </c>
      <c r="BX757">
        <f t="shared" si="509"/>
        <v>5.3371422003418274E-2</v>
      </c>
      <c r="BY757">
        <f t="shared" si="510"/>
        <v>5.3371422003418274E-2</v>
      </c>
      <c r="BZ757">
        <f t="shared" si="511"/>
        <v>-2.930479844745062</v>
      </c>
    </row>
    <row r="758" spans="1:78" x14ac:dyDescent="0.3">
      <c r="A758" t="s">
        <v>2820</v>
      </c>
      <c r="B758" t="s">
        <v>2838</v>
      </c>
      <c r="C758" t="s">
        <v>2825</v>
      </c>
      <c r="D758" t="s">
        <v>2838</v>
      </c>
      <c r="E758" t="s">
        <v>20</v>
      </c>
      <c r="F758">
        <v>0</v>
      </c>
      <c r="G758">
        <v>0</v>
      </c>
      <c r="H758" t="s">
        <v>2843</v>
      </c>
      <c r="I758">
        <v>3</v>
      </c>
      <c r="J758">
        <v>-11.613432440426715</v>
      </c>
      <c r="K758">
        <v>-42.171718189759716</v>
      </c>
      <c r="L758">
        <v>-82.840254641099079</v>
      </c>
      <c r="M758">
        <v>-33.757758935166962</v>
      </c>
      <c r="N758">
        <v>-108.67008854708662</v>
      </c>
      <c r="O758">
        <v>-14.754319664473872</v>
      </c>
      <c r="P758">
        <v>-22.013681658285037</v>
      </c>
      <c r="Q758">
        <v>-22.422560732600829</v>
      </c>
      <c r="R758">
        <v>-67.960368165567971</v>
      </c>
      <c r="S758">
        <v>0</v>
      </c>
      <c r="T758">
        <v>3</v>
      </c>
      <c r="U758" t="s">
        <v>2818</v>
      </c>
      <c r="W758">
        <f t="shared" si="477"/>
        <v>-8.5268679762827468E-2</v>
      </c>
      <c r="X758">
        <f t="shared" si="478"/>
        <v>-0.21927540312111751</v>
      </c>
      <c r="Y758">
        <f t="shared" si="479"/>
        <v>0.27424895647063957</v>
      </c>
      <c r="Z758">
        <f t="shared" si="480"/>
        <v>-0.24557244416175711</v>
      </c>
      <c r="AA758">
        <f t="shared" si="481"/>
        <v>-1.1909036060913412</v>
      </c>
      <c r="AB758">
        <f t="shared" si="482"/>
        <v>-6.7444200102322438E-2</v>
      </c>
      <c r="AC758">
        <f t="shared" si="483"/>
        <v>-0.15242674717787899</v>
      </c>
      <c r="AD758">
        <f t="shared" si="484"/>
        <v>-0.14484805481342802</v>
      </c>
      <c r="AE758">
        <f t="shared" si="485"/>
        <v>-0.48361783291079313</v>
      </c>
      <c r="AF758">
        <f t="shared" si="486"/>
        <v>-0.5239687488631376</v>
      </c>
      <c r="AH758">
        <f t="shared" si="487"/>
        <v>-2.8390767605339642</v>
      </c>
      <c r="AI758">
        <f t="shared" si="488"/>
        <v>5.8479631752988308E-2</v>
      </c>
      <c r="AJ758">
        <f t="shared" si="489"/>
        <v>5.5248707673418308E-2</v>
      </c>
      <c r="AK758">
        <f t="shared" si="490"/>
        <v>0.94475129232658173</v>
      </c>
      <c r="AL758">
        <f t="shared" si="491"/>
        <v>-5.6833568850238797E-2</v>
      </c>
      <c r="AN758">
        <f>VLOOKUP(J758,counts!$W$8:$Z$13,4,FALSE)</f>
        <v>52</v>
      </c>
      <c r="AO758">
        <f>VLOOKUP(K758,counts!$W$17:$Z$23,4,FALSE)</f>
        <v>48</v>
      </c>
      <c r="AP758">
        <f>VLOOKUP(L758,counts!$W$27:$Z$33,4,FALSE)</f>
        <v>62</v>
      </c>
      <c r="AQ758">
        <f>VLOOKUP(M758,counts!$W$38:$Z$49,4,FALSE)</f>
        <v>47</v>
      </c>
      <c r="AR758">
        <f>VLOOKUP(N758,counts!$W$53:$Z$54,4,FALSE)</f>
        <v>20</v>
      </c>
      <c r="AS758">
        <f>VLOOKUP(O758,counts!$W$58:$Z$62,4,FALSE)</f>
        <v>52</v>
      </c>
      <c r="AT758">
        <f>VLOOKUP(P758,counts!$W$66:$Z$69,4,FALSE)</f>
        <v>50</v>
      </c>
      <c r="AU758">
        <f>VLOOKUP(Q758,counts!$W$73:$Z$75,4,FALSE)</f>
        <v>50</v>
      </c>
      <c r="AV758">
        <f>VLOOKUP(R758,counts!$W$79:$Z$81,4,FALSE)</f>
        <v>40</v>
      </c>
      <c r="AW758">
        <f t="shared" si="492"/>
        <v>421</v>
      </c>
      <c r="AX758">
        <f t="shared" si="493"/>
        <v>0</v>
      </c>
      <c r="AY758">
        <f t="shared" si="494"/>
        <v>3</v>
      </c>
      <c r="AZ758" t="str">
        <f t="shared" si="495"/>
        <v>Train</v>
      </c>
      <c r="BA758" t="str">
        <f t="shared" si="496"/>
        <v>18-30</v>
      </c>
      <c r="BB758" t="str">
        <f t="shared" si="497"/>
        <v>Blank</v>
      </c>
      <c r="BC758" t="str">
        <f t="shared" si="498"/>
        <v>0-10</v>
      </c>
      <c r="BD758" t="str">
        <f t="shared" si="499"/>
        <v>Blank</v>
      </c>
      <c r="BE758" t="str">
        <f t="shared" si="500"/>
        <v>male</v>
      </c>
      <c r="BF758">
        <f t="shared" si="501"/>
        <v>0</v>
      </c>
      <c r="BG758">
        <f t="shared" si="502"/>
        <v>0</v>
      </c>
      <c r="BH758" t="str">
        <f t="shared" si="503"/>
        <v>S, blank</v>
      </c>
      <c r="BI758">
        <f t="shared" si="504"/>
        <v>3</v>
      </c>
      <c r="BK758">
        <f t="shared" si="505"/>
        <v>-8.7462856143731463E-2</v>
      </c>
      <c r="BL758">
        <f t="shared" si="512"/>
        <v>-0.2148129459049134</v>
      </c>
      <c r="BM758">
        <f t="shared" si="513"/>
        <v>0</v>
      </c>
      <c r="BN758">
        <f t="shared" si="514"/>
        <v>-0.24005469764357676</v>
      </c>
      <c r="BO758">
        <f t="shared" si="515"/>
        <v>-1.1543150029727813</v>
      </c>
      <c r="BP758">
        <f t="shared" si="516"/>
        <v>-6.3943938845999151E-2</v>
      </c>
      <c r="BQ758">
        <f t="shared" si="517"/>
        <v>-0.12308910231949276</v>
      </c>
      <c r="BR758">
        <f t="shared" si="518"/>
        <v>-0.13196937436222192</v>
      </c>
      <c r="BS758">
        <f t="shared" si="519"/>
        <v>-0.33933712916299258</v>
      </c>
      <c r="BT758">
        <f t="shared" si="506"/>
        <v>-0.52064632557427459</v>
      </c>
      <c r="BV758">
        <f t="shared" si="507"/>
        <v>-2.8756313729299841</v>
      </c>
      <c r="BW758">
        <f t="shared" si="508"/>
        <v>5.6380531122747275E-2</v>
      </c>
      <c r="BX758">
        <f t="shared" si="509"/>
        <v>5.3371422003418274E-2</v>
      </c>
      <c r="BY758">
        <f t="shared" si="510"/>
        <v>0.94662857799658173</v>
      </c>
      <c r="BZ758">
        <f t="shared" si="511"/>
        <v>-5.4848471815077751E-2</v>
      </c>
    </row>
    <row r="759" spans="1:78" x14ac:dyDescent="0.3">
      <c r="A759" t="s">
        <v>2820</v>
      </c>
      <c r="B759" t="s">
        <v>2838</v>
      </c>
      <c r="C759" t="s">
        <v>2825</v>
      </c>
      <c r="D759" t="s">
        <v>2838</v>
      </c>
      <c r="E759" t="s">
        <v>20</v>
      </c>
      <c r="F759">
        <v>0</v>
      </c>
      <c r="G759">
        <v>0</v>
      </c>
      <c r="H759" t="s">
        <v>2843</v>
      </c>
      <c r="I759">
        <v>3</v>
      </c>
      <c r="J759">
        <v>-11.613432440426715</v>
      </c>
      <c r="K759">
        <v>-42.171718189759716</v>
      </c>
      <c r="L759">
        <v>-82.840254641099079</v>
      </c>
      <c r="M759">
        <v>-33.757758935166962</v>
      </c>
      <c r="N759">
        <v>-108.67008854708662</v>
      </c>
      <c r="O759">
        <v>-14.754319664473872</v>
      </c>
      <c r="P759">
        <v>-22.013681658285037</v>
      </c>
      <c r="Q759">
        <v>-22.422560732600829</v>
      </c>
      <c r="R759">
        <v>-67.960368165567971</v>
      </c>
      <c r="S759">
        <v>0</v>
      </c>
      <c r="T759">
        <v>3</v>
      </c>
      <c r="U759" t="s">
        <v>2818</v>
      </c>
      <c r="W759">
        <f t="shared" si="477"/>
        <v>-8.5268679762827468E-2</v>
      </c>
      <c r="X759">
        <f t="shared" si="478"/>
        <v>-0.21927540312111751</v>
      </c>
      <c r="Y759">
        <f t="shared" si="479"/>
        <v>0.27424895647063957</v>
      </c>
      <c r="Z759">
        <f t="shared" si="480"/>
        <v>-0.24557244416175711</v>
      </c>
      <c r="AA759">
        <f t="shared" si="481"/>
        <v>-1.1909036060913412</v>
      </c>
      <c r="AB759">
        <f t="shared" si="482"/>
        <v>-6.7444200102322438E-2</v>
      </c>
      <c r="AC759">
        <f t="shared" si="483"/>
        <v>-0.15242674717787899</v>
      </c>
      <c r="AD759">
        <f t="shared" si="484"/>
        <v>-0.14484805481342802</v>
      </c>
      <c r="AE759">
        <f t="shared" si="485"/>
        <v>-0.48361783291079313</v>
      </c>
      <c r="AF759">
        <f t="shared" si="486"/>
        <v>-0.5239687488631376</v>
      </c>
      <c r="AH759">
        <f t="shared" si="487"/>
        <v>-2.8390767605339642</v>
      </c>
      <c r="AI759">
        <f t="shared" si="488"/>
        <v>5.8479631752988308E-2</v>
      </c>
      <c r="AJ759">
        <f t="shared" si="489"/>
        <v>5.5248707673418308E-2</v>
      </c>
      <c r="AK759">
        <f t="shared" si="490"/>
        <v>0.94475129232658173</v>
      </c>
      <c r="AL759">
        <f t="shared" si="491"/>
        <v>-5.6833568850238797E-2</v>
      </c>
      <c r="AN759">
        <f>VLOOKUP(J759,counts!$W$8:$Z$13,4,FALSE)</f>
        <v>52</v>
      </c>
      <c r="AO759">
        <f>VLOOKUP(K759,counts!$W$17:$Z$23,4,FALSE)</f>
        <v>48</v>
      </c>
      <c r="AP759">
        <f>VLOOKUP(L759,counts!$W$27:$Z$33,4,FALSE)</f>
        <v>62</v>
      </c>
      <c r="AQ759">
        <f>VLOOKUP(M759,counts!$W$38:$Z$49,4,FALSE)</f>
        <v>47</v>
      </c>
      <c r="AR759">
        <f>VLOOKUP(N759,counts!$W$53:$Z$54,4,FALSE)</f>
        <v>20</v>
      </c>
      <c r="AS759">
        <f>VLOOKUP(O759,counts!$W$58:$Z$62,4,FALSE)</f>
        <v>52</v>
      </c>
      <c r="AT759">
        <f>VLOOKUP(P759,counts!$W$66:$Z$69,4,FALSE)</f>
        <v>50</v>
      </c>
      <c r="AU759">
        <f>VLOOKUP(Q759,counts!$W$73:$Z$75,4,FALSE)</f>
        <v>50</v>
      </c>
      <c r="AV759">
        <f>VLOOKUP(R759,counts!$W$79:$Z$81,4,FALSE)</f>
        <v>40</v>
      </c>
      <c r="AW759">
        <f t="shared" si="492"/>
        <v>421</v>
      </c>
      <c r="AX759">
        <f t="shared" si="493"/>
        <v>0</v>
      </c>
      <c r="AY759">
        <f t="shared" si="494"/>
        <v>3</v>
      </c>
      <c r="AZ759" t="str">
        <f t="shared" si="495"/>
        <v>Train</v>
      </c>
      <c r="BA759" t="str">
        <f t="shared" si="496"/>
        <v>18-30</v>
      </c>
      <c r="BB759" t="str">
        <f t="shared" si="497"/>
        <v>Blank</v>
      </c>
      <c r="BC759" t="str">
        <f t="shared" si="498"/>
        <v>0-10</v>
      </c>
      <c r="BD759" t="str">
        <f t="shared" si="499"/>
        <v>Blank</v>
      </c>
      <c r="BE759" t="str">
        <f t="shared" si="500"/>
        <v>male</v>
      </c>
      <c r="BF759">
        <f t="shared" si="501"/>
        <v>0</v>
      </c>
      <c r="BG759">
        <f t="shared" si="502"/>
        <v>0</v>
      </c>
      <c r="BH759" t="str">
        <f t="shared" si="503"/>
        <v>S, blank</v>
      </c>
      <c r="BI759">
        <f t="shared" si="504"/>
        <v>3</v>
      </c>
      <c r="BK759">
        <f t="shared" si="505"/>
        <v>-8.7462856143731463E-2</v>
      </c>
      <c r="BL759">
        <f t="shared" si="512"/>
        <v>-0.2148129459049134</v>
      </c>
      <c r="BM759">
        <f t="shared" si="513"/>
        <v>0</v>
      </c>
      <c r="BN759">
        <f t="shared" si="514"/>
        <v>-0.24005469764357676</v>
      </c>
      <c r="BO759">
        <f t="shared" si="515"/>
        <v>-1.1543150029727813</v>
      </c>
      <c r="BP759">
        <f t="shared" si="516"/>
        <v>-6.3943938845999151E-2</v>
      </c>
      <c r="BQ759">
        <f t="shared" si="517"/>
        <v>-0.12308910231949276</v>
      </c>
      <c r="BR759">
        <f t="shared" si="518"/>
        <v>-0.13196937436222192</v>
      </c>
      <c r="BS759">
        <f t="shared" si="519"/>
        <v>-0.33933712916299258</v>
      </c>
      <c r="BT759">
        <f t="shared" si="506"/>
        <v>-0.52064632557427459</v>
      </c>
      <c r="BV759">
        <f t="shared" si="507"/>
        <v>-2.8756313729299841</v>
      </c>
      <c r="BW759">
        <f t="shared" si="508"/>
        <v>5.6380531122747275E-2</v>
      </c>
      <c r="BX759">
        <f t="shared" si="509"/>
        <v>5.3371422003418274E-2</v>
      </c>
      <c r="BY759">
        <f t="shared" si="510"/>
        <v>0.94662857799658173</v>
      </c>
      <c r="BZ759">
        <f t="shared" si="511"/>
        <v>-5.4848471815077751E-2</v>
      </c>
    </row>
    <row r="760" spans="1:78" x14ac:dyDescent="0.3">
      <c r="A760" t="s">
        <v>2821</v>
      </c>
      <c r="B760" t="s">
        <v>2838</v>
      </c>
      <c r="C760" t="s">
        <v>2825</v>
      </c>
      <c r="D760" t="s">
        <v>2838</v>
      </c>
      <c r="E760" t="s">
        <v>20</v>
      </c>
      <c r="F760">
        <v>0</v>
      </c>
      <c r="G760">
        <v>0</v>
      </c>
      <c r="H760" t="s">
        <v>2843</v>
      </c>
      <c r="I760">
        <v>3</v>
      </c>
      <c r="J760">
        <v>-3.7643689058441341</v>
      </c>
      <c r="K760">
        <v>-42.171718189759716</v>
      </c>
      <c r="L760">
        <v>-82.840254641099079</v>
      </c>
      <c r="M760">
        <v>-33.757758935166962</v>
      </c>
      <c r="N760">
        <v>-108.67008854708662</v>
      </c>
      <c r="O760">
        <v>-14.754319664473872</v>
      </c>
      <c r="P760">
        <v>-22.013681658285037</v>
      </c>
      <c r="Q760">
        <v>-22.422560732600829</v>
      </c>
      <c r="R760">
        <v>-67.960368165567971</v>
      </c>
      <c r="S760">
        <v>0</v>
      </c>
      <c r="T760">
        <v>3</v>
      </c>
      <c r="U760" t="s">
        <v>2818</v>
      </c>
      <c r="W760">
        <f t="shared" si="477"/>
        <v>-2.7638923151110589E-2</v>
      </c>
      <c r="X760">
        <f t="shared" si="478"/>
        <v>-0.21927540312111751</v>
      </c>
      <c r="Y760">
        <f t="shared" si="479"/>
        <v>0.27424895647063957</v>
      </c>
      <c r="Z760">
        <f t="shared" si="480"/>
        <v>-0.24557244416175711</v>
      </c>
      <c r="AA760">
        <f t="shared" si="481"/>
        <v>-1.1909036060913412</v>
      </c>
      <c r="AB760">
        <f t="shared" si="482"/>
        <v>-6.7444200102322438E-2</v>
      </c>
      <c r="AC760">
        <f t="shared" si="483"/>
        <v>-0.15242674717787899</v>
      </c>
      <c r="AD760">
        <f t="shared" si="484"/>
        <v>-0.14484805481342802</v>
      </c>
      <c r="AE760">
        <f t="shared" si="485"/>
        <v>-0.48361783291079313</v>
      </c>
      <c r="AF760">
        <f t="shared" si="486"/>
        <v>-0.5239687488631376</v>
      </c>
      <c r="AH760">
        <f t="shared" si="487"/>
        <v>-2.7814470039222474</v>
      </c>
      <c r="AI760">
        <f t="shared" si="488"/>
        <v>6.1948802331281839E-2</v>
      </c>
      <c r="AJ760">
        <f t="shared" si="489"/>
        <v>5.8335017841996219E-2</v>
      </c>
      <c r="AK760">
        <f t="shared" si="490"/>
        <v>0.94166498215800376</v>
      </c>
      <c r="AL760">
        <f t="shared" si="491"/>
        <v>-6.0105712930062505E-2</v>
      </c>
      <c r="AN760">
        <f>VLOOKUP(J760,counts!$W$8:$Z$13,4,FALSE)</f>
        <v>53</v>
      </c>
      <c r="AO760">
        <f>VLOOKUP(K760,counts!$W$17:$Z$23,4,FALSE)</f>
        <v>48</v>
      </c>
      <c r="AP760">
        <f>VLOOKUP(L760,counts!$W$27:$Z$33,4,FALSE)</f>
        <v>62</v>
      </c>
      <c r="AQ760">
        <f>VLOOKUP(M760,counts!$W$38:$Z$49,4,FALSE)</f>
        <v>47</v>
      </c>
      <c r="AR760">
        <f>VLOOKUP(N760,counts!$W$53:$Z$54,4,FALSE)</f>
        <v>20</v>
      </c>
      <c r="AS760">
        <f>VLOOKUP(O760,counts!$W$58:$Z$62,4,FALSE)</f>
        <v>52</v>
      </c>
      <c r="AT760">
        <f>VLOOKUP(P760,counts!$W$66:$Z$69,4,FALSE)</f>
        <v>50</v>
      </c>
      <c r="AU760">
        <f>VLOOKUP(Q760,counts!$W$73:$Z$75,4,FALSE)</f>
        <v>50</v>
      </c>
      <c r="AV760">
        <f>VLOOKUP(R760,counts!$W$79:$Z$81,4,FALSE)</f>
        <v>40</v>
      </c>
      <c r="AW760">
        <f t="shared" si="492"/>
        <v>422</v>
      </c>
      <c r="AX760">
        <f t="shared" si="493"/>
        <v>0</v>
      </c>
      <c r="AY760">
        <f t="shared" si="494"/>
        <v>3</v>
      </c>
      <c r="AZ760" t="str">
        <f t="shared" si="495"/>
        <v>Train</v>
      </c>
      <c r="BA760" t="str">
        <f t="shared" si="496"/>
        <v>0-17</v>
      </c>
      <c r="BB760" t="str">
        <f t="shared" si="497"/>
        <v>Blank</v>
      </c>
      <c r="BC760" t="str">
        <f t="shared" si="498"/>
        <v>0-10</v>
      </c>
      <c r="BD760" t="str">
        <f t="shared" si="499"/>
        <v>Blank</v>
      </c>
      <c r="BE760" t="str">
        <f t="shared" si="500"/>
        <v>male</v>
      </c>
      <c r="BF760">
        <f t="shared" si="501"/>
        <v>0</v>
      </c>
      <c r="BG760">
        <f t="shared" si="502"/>
        <v>0</v>
      </c>
      <c r="BH760" t="str">
        <f t="shared" si="503"/>
        <v>S, blank</v>
      </c>
      <c r="BI760">
        <f t="shared" si="504"/>
        <v>3</v>
      </c>
      <c r="BK760">
        <f t="shared" si="505"/>
        <v>-2.8350141766673408E-2</v>
      </c>
      <c r="BL760">
        <f t="shared" si="512"/>
        <v>-0.2148129459049134</v>
      </c>
      <c r="BM760">
        <f t="shared" si="513"/>
        <v>0</v>
      </c>
      <c r="BN760">
        <f t="shared" si="514"/>
        <v>-0.24005469764357676</v>
      </c>
      <c r="BO760">
        <f t="shared" si="515"/>
        <v>-1.1543150029727813</v>
      </c>
      <c r="BP760">
        <f t="shared" si="516"/>
        <v>-6.3943938845999151E-2</v>
      </c>
      <c r="BQ760">
        <f t="shared" si="517"/>
        <v>-0.12308910231949276</v>
      </c>
      <c r="BR760">
        <f t="shared" si="518"/>
        <v>-0.13196937436222192</v>
      </c>
      <c r="BS760">
        <f t="shared" si="519"/>
        <v>-0.33933712916299258</v>
      </c>
      <c r="BT760">
        <f t="shared" si="506"/>
        <v>-0.52064632557427459</v>
      </c>
      <c r="BV760">
        <f t="shared" si="507"/>
        <v>-2.8165186585529263</v>
      </c>
      <c r="BW760">
        <f t="shared" si="508"/>
        <v>5.9813812971519865E-2</v>
      </c>
      <c r="BX760">
        <f t="shared" si="509"/>
        <v>5.6438038681353962E-2</v>
      </c>
      <c r="BY760">
        <f t="shared" si="510"/>
        <v>0.943561961318646</v>
      </c>
      <c r="BZ760">
        <f t="shared" si="511"/>
        <v>-5.8093244555959045E-2</v>
      </c>
    </row>
    <row r="761" spans="1:78" x14ac:dyDescent="0.3">
      <c r="A761" t="s">
        <v>2821</v>
      </c>
      <c r="B761" t="s">
        <v>2838</v>
      </c>
      <c r="C761" t="s">
        <v>2825</v>
      </c>
      <c r="D761" t="s">
        <v>2838</v>
      </c>
      <c r="E761" t="s">
        <v>20</v>
      </c>
      <c r="F761">
        <v>0</v>
      </c>
      <c r="G761">
        <v>0</v>
      </c>
      <c r="H761" t="s">
        <v>2843</v>
      </c>
      <c r="I761">
        <v>3</v>
      </c>
      <c r="J761">
        <v>-3.7643689058441341</v>
      </c>
      <c r="K761">
        <v>-42.171718189759716</v>
      </c>
      <c r="L761">
        <v>-82.840254641099079</v>
      </c>
      <c r="M761">
        <v>-33.757758935166962</v>
      </c>
      <c r="N761">
        <v>-108.67008854708662</v>
      </c>
      <c r="O761">
        <v>-14.754319664473872</v>
      </c>
      <c r="P761">
        <v>-22.013681658285037</v>
      </c>
      <c r="Q761">
        <v>-22.422560732600829</v>
      </c>
      <c r="R761">
        <v>-67.960368165567971</v>
      </c>
      <c r="S761">
        <v>0</v>
      </c>
      <c r="T761">
        <v>3</v>
      </c>
      <c r="U761" t="s">
        <v>2818</v>
      </c>
      <c r="W761">
        <f t="shared" si="477"/>
        <v>-2.7638923151110589E-2</v>
      </c>
      <c r="X761">
        <f t="shared" si="478"/>
        <v>-0.21927540312111751</v>
      </c>
      <c r="Y761">
        <f t="shared" si="479"/>
        <v>0.27424895647063957</v>
      </c>
      <c r="Z761">
        <f t="shared" si="480"/>
        <v>-0.24557244416175711</v>
      </c>
      <c r="AA761">
        <f t="shared" si="481"/>
        <v>-1.1909036060913412</v>
      </c>
      <c r="AB761">
        <f t="shared" si="482"/>
        <v>-6.7444200102322438E-2</v>
      </c>
      <c r="AC761">
        <f t="shared" si="483"/>
        <v>-0.15242674717787899</v>
      </c>
      <c r="AD761">
        <f t="shared" si="484"/>
        <v>-0.14484805481342802</v>
      </c>
      <c r="AE761">
        <f t="shared" si="485"/>
        <v>-0.48361783291079313</v>
      </c>
      <c r="AF761">
        <f t="shared" si="486"/>
        <v>-0.5239687488631376</v>
      </c>
      <c r="AH761">
        <f t="shared" si="487"/>
        <v>-2.7814470039222474</v>
      </c>
      <c r="AI761">
        <f t="shared" si="488"/>
        <v>6.1948802331281839E-2</v>
      </c>
      <c r="AJ761">
        <f t="shared" si="489"/>
        <v>5.8335017841996219E-2</v>
      </c>
      <c r="AK761">
        <f t="shared" si="490"/>
        <v>0.94166498215800376</v>
      </c>
      <c r="AL761">
        <f t="shared" si="491"/>
        <v>-6.0105712930062505E-2</v>
      </c>
      <c r="AN761">
        <f>VLOOKUP(J761,counts!$W$8:$Z$13,4,FALSE)</f>
        <v>53</v>
      </c>
      <c r="AO761">
        <f>VLOOKUP(K761,counts!$W$17:$Z$23,4,FALSE)</f>
        <v>48</v>
      </c>
      <c r="AP761">
        <f>VLOOKUP(L761,counts!$W$27:$Z$33,4,FALSE)</f>
        <v>62</v>
      </c>
      <c r="AQ761">
        <f>VLOOKUP(M761,counts!$W$38:$Z$49,4,FALSE)</f>
        <v>47</v>
      </c>
      <c r="AR761">
        <f>VLOOKUP(N761,counts!$W$53:$Z$54,4,FALSE)</f>
        <v>20</v>
      </c>
      <c r="AS761">
        <f>VLOOKUP(O761,counts!$W$58:$Z$62,4,FALSE)</f>
        <v>52</v>
      </c>
      <c r="AT761">
        <f>VLOOKUP(P761,counts!$W$66:$Z$69,4,FALSE)</f>
        <v>50</v>
      </c>
      <c r="AU761">
        <f>VLOOKUP(Q761,counts!$W$73:$Z$75,4,FALSE)</f>
        <v>50</v>
      </c>
      <c r="AV761">
        <f>VLOOKUP(R761,counts!$W$79:$Z$81,4,FALSE)</f>
        <v>40</v>
      </c>
      <c r="AW761">
        <f t="shared" si="492"/>
        <v>422</v>
      </c>
      <c r="AX761">
        <f t="shared" si="493"/>
        <v>0</v>
      </c>
      <c r="AY761">
        <f t="shared" si="494"/>
        <v>3</v>
      </c>
      <c r="AZ761" t="str">
        <f t="shared" si="495"/>
        <v>Train</v>
      </c>
      <c r="BA761" t="str">
        <f t="shared" si="496"/>
        <v>0-17</v>
      </c>
      <c r="BB761" t="str">
        <f t="shared" si="497"/>
        <v>Blank</v>
      </c>
      <c r="BC761" t="str">
        <f t="shared" si="498"/>
        <v>0-10</v>
      </c>
      <c r="BD761" t="str">
        <f t="shared" si="499"/>
        <v>Blank</v>
      </c>
      <c r="BE761" t="str">
        <f t="shared" si="500"/>
        <v>male</v>
      </c>
      <c r="BF761">
        <f t="shared" si="501"/>
        <v>0</v>
      </c>
      <c r="BG761">
        <f t="shared" si="502"/>
        <v>0</v>
      </c>
      <c r="BH761" t="str">
        <f t="shared" si="503"/>
        <v>S, blank</v>
      </c>
      <c r="BI761">
        <f t="shared" si="504"/>
        <v>3</v>
      </c>
      <c r="BK761">
        <f t="shared" si="505"/>
        <v>-2.8350141766673408E-2</v>
      </c>
      <c r="BL761">
        <f t="shared" si="512"/>
        <v>-0.2148129459049134</v>
      </c>
      <c r="BM761">
        <f t="shared" si="513"/>
        <v>0</v>
      </c>
      <c r="BN761">
        <f t="shared" si="514"/>
        <v>-0.24005469764357676</v>
      </c>
      <c r="BO761">
        <f t="shared" si="515"/>
        <v>-1.1543150029727813</v>
      </c>
      <c r="BP761">
        <f t="shared" si="516"/>
        <v>-6.3943938845999151E-2</v>
      </c>
      <c r="BQ761">
        <f t="shared" si="517"/>
        <v>-0.12308910231949276</v>
      </c>
      <c r="BR761">
        <f t="shared" si="518"/>
        <v>-0.13196937436222192</v>
      </c>
      <c r="BS761">
        <f t="shared" si="519"/>
        <v>-0.33933712916299258</v>
      </c>
      <c r="BT761">
        <f t="shared" si="506"/>
        <v>-0.52064632557427459</v>
      </c>
      <c r="BV761">
        <f t="shared" si="507"/>
        <v>-2.8165186585529263</v>
      </c>
      <c r="BW761">
        <f t="shared" si="508"/>
        <v>5.9813812971519865E-2</v>
      </c>
      <c r="BX761">
        <f t="shared" si="509"/>
        <v>5.6438038681353962E-2</v>
      </c>
      <c r="BY761">
        <f t="shared" si="510"/>
        <v>0.943561961318646</v>
      </c>
      <c r="BZ761">
        <f t="shared" si="511"/>
        <v>-5.8093244555959045E-2</v>
      </c>
    </row>
    <row r="762" spans="1:78" x14ac:dyDescent="0.3">
      <c r="A762" t="s">
        <v>2820</v>
      </c>
      <c r="B762" t="s">
        <v>2838</v>
      </c>
      <c r="C762" t="s">
        <v>2825</v>
      </c>
      <c r="D762" t="s">
        <v>2838</v>
      </c>
      <c r="E762" t="s">
        <v>20</v>
      </c>
      <c r="F762">
        <v>0</v>
      </c>
      <c r="G762">
        <v>0</v>
      </c>
      <c r="H762" t="s">
        <v>2843</v>
      </c>
      <c r="I762">
        <v>3</v>
      </c>
      <c r="J762">
        <v>-11.613432440426715</v>
      </c>
      <c r="K762">
        <v>-42.171718189759716</v>
      </c>
      <c r="L762">
        <v>-82.840254641099079</v>
      </c>
      <c r="M762">
        <v>-33.757758935166962</v>
      </c>
      <c r="N762">
        <v>-108.67008854708662</v>
      </c>
      <c r="O762">
        <v>-14.754319664473872</v>
      </c>
      <c r="P762">
        <v>-22.013681658285037</v>
      </c>
      <c r="Q762">
        <v>-22.422560732600829</v>
      </c>
      <c r="R762">
        <v>-67.960368165567971</v>
      </c>
      <c r="S762">
        <v>0</v>
      </c>
      <c r="T762">
        <v>3</v>
      </c>
      <c r="U762" t="s">
        <v>2818</v>
      </c>
      <c r="W762">
        <f t="shared" si="477"/>
        <v>-8.5268679762827468E-2</v>
      </c>
      <c r="X762">
        <f t="shared" si="478"/>
        <v>-0.21927540312111751</v>
      </c>
      <c r="Y762">
        <f t="shared" si="479"/>
        <v>0.27424895647063957</v>
      </c>
      <c r="Z762">
        <f t="shared" si="480"/>
        <v>-0.24557244416175711</v>
      </c>
      <c r="AA762">
        <f t="shared" si="481"/>
        <v>-1.1909036060913412</v>
      </c>
      <c r="AB762">
        <f t="shared" si="482"/>
        <v>-6.7444200102322438E-2</v>
      </c>
      <c r="AC762">
        <f t="shared" si="483"/>
        <v>-0.15242674717787899</v>
      </c>
      <c r="AD762">
        <f t="shared" si="484"/>
        <v>-0.14484805481342802</v>
      </c>
      <c r="AE762">
        <f t="shared" si="485"/>
        <v>-0.48361783291079313</v>
      </c>
      <c r="AF762">
        <f t="shared" si="486"/>
        <v>-0.5239687488631376</v>
      </c>
      <c r="AH762">
        <f t="shared" si="487"/>
        <v>-2.8390767605339642</v>
      </c>
      <c r="AI762">
        <f t="shared" si="488"/>
        <v>5.8479631752988308E-2</v>
      </c>
      <c r="AJ762">
        <f t="shared" si="489"/>
        <v>5.5248707673418308E-2</v>
      </c>
      <c r="AK762">
        <f t="shared" si="490"/>
        <v>0.94475129232658173</v>
      </c>
      <c r="AL762">
        <f t="shared" si="491"/>
        <v>-5.6833568850238797E-2</v>
      </c>
      <c r="AN762">
        <f>VLOOKUP(J762,counts!$W$8:$Z$13,4,FALSE)</f>
        <v>52</v>
      </c>
      <c r="AO762">
        <f>VLOOKUP(K762,counts!$W$17:$Z$23,4,FALSE)</f>
        <v>48</v>
      </c>
      <c r="AP762">
        <f>VLOOKUP(L762,counts!$W$27:$Z$33,4,FALSE)</f>
        <v>62</v>
      </c>
      <c r="AQ762">
        <f>VLOOKUP(M762,counts!$W$38:$Z$49,4,FALSE)</f>
        <v>47</v>
      </c>
      <c r="AR762">
        <f>VLOOKUP(N762,counts!$W$53:$Z$54,4,FALSE)</f>
        <v>20</v>
      </c>
      <c r="AS762">
        <f>VLOOKUP(O762,counts!$W$58:$Z$62,4,FALSE)</f>
        <v>52</v>
      </c>
      <c r="AT762">
        <f>VLOOKUP(P762,counts!$W$66:$Z$69,4,FALSE)</f>
        <v>50</v>
      </c>
      <c r="AU762">
        <f>VLOOKUP(Q762,counts!$W$73:$Z$75,4,FALSE)</f>
        <v>50</v>
      </c>
      <c r="AV762">
        <f>VLOOKUP(R762,counts!$W$79:$Z$81,4,FALSE)</f>
        <v>40</v>
      </c>
      <c r="AW762">
        <f t="shared" si="492"/>
        <v>421</v>
      </c>
      <c r="AX762">
        <f t="shared" si="493"/>
        <v>0</v>
      </c>
      <c r="AY762">
        <f t="shared" si="494"/>
        <v>3</v>
      </c>
      <c r="AZ762" t="str">
        <f t="shared" si="495"/>
        <v>Train</v>
      </c>
      <c r="BA762" t="str">
        <f t="shared" si="496"/>
        <v>18-30</v>
      </c>
      <c r="BB762" t="str">
        <f t="shared" si="497"/>
        <v>Blank</v>
      </c>
      <c r="BC762" t="str">
        <f t="shared" si="498"/>
        <v>0-10</v>
      </c>
      <c r="BD762" t="str">
        <f t="shared" si="499"/>
        <v>Blank</v>
      </c>
      <c r="BE762" t="str">
        <f t="shared" si="500"/>
        <v>male</v>
      </c>
      <c r="BF762">
        <f t="shared" si="501"/>
        <v>0</v>
      </c>
      <c r="BG762">
        <f t="shared" si="502"/>
        <v>0</v>
      </c>
      <c r="BH762" t="str">
        <f t="shared" si="503"/>
        <v>S, blank</v>
      </c>
      <c r="BI762">
        <f t="shared" si="504"/>
        <v>3</v>
      </c>
      <c r="BK762">
        <f t="shared" si="505"/>
        <v>-8.7462856143731463E-2</v>
      </c>
      <c r="BL762">
        <f t="shared" si="512"/>
        <v>-0.2148129459049134</v>
      </c>
      <c r="BM762">
        <f t="shared" si="513"/>
        <v>0</v>
      </c>
      <c r="BN762">
        <f t="shared" si="514"/>
        <v>-0.24005469764357676</v>
      </c>
      <c r="BO762">
        <f t="shared" si="515"/>
        <v>-1.1543150029727813</v>
      </c>
      <c r="BP762">
        <f t="shared" si="516"/>
        <v>-6.3943938845999151E-2</v>
      </c>
      <c r="BQ762">
        <f t="shared" si="517"/>
        <v>-0.12308910231949276</v>
      </c>
      <c r="BR762">
        <f t="shared" si="518"/>
        <v>-0.13196937436222192</v>
      </c>
      <c r="BS762">
        <f t="shared" si="519"/>
        <v>-0.33933712916299258</v>
      </c>
      <c r="BT762">
        <f t="shared" si="506"/>
        <v>-0.52064632557427459</v>
      </c>
      <c r="BV762">
        <f t="shared" si="507"/>
        <v>-2.8756313729299841</v>
      </c>
      <c r="BW762">
        <f t="shared" si="508"/>
        <v>5.6380531122747275E-2</v>
      </c>
      <c r="BX762">
        <f t="shared" si="509"/>
        <v>5.3371422003418274E-2</v>
      </c>
      <c r="BY762">
        <f t="shared" si="510"/>
        <v>0.94662857799658173</v>
      </c>
      <c r="BZ762">
        <f t="shared" si="511"/>
        <v>-5.4848471815077751E-2</v>
      </c>
    </row>
    <row r="763" spans="1:78" x14ac:dyDescent="0.3">
      <c r="A763" t="s">
        <v>2821</v>
      </c>
      <c r="B763" t="s">
        <v>2838</v>
      </c>
      <c r="C763" t="s">
        <v>2849</v>
      </c>
      <c r="D763" t="s">
        <v>2838</v>
      </c>
      <c r="E763" t="s">
        <v>15</v>
      </c>
      <c r="F763">
        <v>3</v>
      </c>
      <c r="G763">
        <v>2</v>
      </c>
      <c r="H763" t="s">
        <v>2843</v>
      </c>
      <c r="I763">
        <v>3</v>
      </c>
      <c r="J763">
        <v>-3.7643689058441341</v>
      </c>
      <c r="K763">
        <v>-42.171718189759716</v>
      </c>
      <c r="L763">
        <v>40.172297072540438</v>
      </c>
      <c r="M763">
        <v>-33.757758935166962</v>
      </c>
      <c r="N763">
        <v>151.41878811967541</v>
      </c>
      <c r="O763">
        <v>-37.641742266793358</v>
      </c>
      <c r="P763">
        <v>75.609641767585757</v>
      </c>
      <c r="Q763">
        <v>-22.422560732600829</v>
      </c>
      <c r="R763">
        <v>-67.960368165567971</v>
      </c>
      <c r="S763">
        <v>0</v>
      </c>
      <c r="T763">
        <v>3</v>
      </c>
      <c r="U763" t="s">
        <v>2818</v>
      </c>
      <c r="W763">
        <f t="shared" si="477"/>
        <v>-2.7638923151110589E-2</v>
      </c>
      <c r="X763">
        <f t="shared" si="478"/>
        <v>-0.21927540312111751</v>
      </c>
      <c r="Y763">
        <f t="shared" si="479"/>
        <v>-0.13299344140000791</v>
      </c>
      <c r="Z763">
        <f t="shared" si="480"/>
        <v>-0.24557244416175711</v>
      </c>
      <c r="AA763">
        <f t="shared" si="481"/>
        <v>1.6593819257225275</v>
      </c>
      <c r="AB763">
        <f t="shared" si="482"/>
        <v>-0.17206602916124281</v>
      </c>
      <c r="AC763">
        <f t="shared" si="483"/>
        <v>0.5235349510734969</v>
      </c>
      <c r="AD763">
        <f t="shared" si="484"/>
        <v>-0.14484805481342802</v>
      </c>
      <c r="AE763">
        <f t="shared" si="485"/>
        <v>-0.48361783291079313</v>
      </c>
      <c r="AF763">
        <f t="shared" si="486"/>
        <v>-0.5239687488631376</v>
      </c>
      <c r="AH763">
        <f t="shared" si="487"/>
        <v>0.23293599921342956</v>
      </c>
      <c r="AI763">
        <f t="shared" si="488"/>
        <v>1.2623006885049981</v>
      </c>
      <c r="AJ763">
        <f t="shared" si="489"/>
        <v>0.55797210994934876</v>
      </c>
      <c r="AK763">
        <f t="shared" si="490"/>
        <v>0.44202789005065124</v>
      </c>
      <c r="AL763">
        <f t="shared" si="491"/>
        <v>-0.81638229923303196</v>
      </c>
      <c r="AN763">
        <f>VLOOKUP(J763,counts!$W$8:$Z$13,4,FALSE)</f>
        <v>53</v>
      </c>
      <c r="AO763">
        <f>VLOOKUP(K763,counts!$W$17:$Z$23,4,FALSE)</f>
        <v>48</v>
      </c>
      <c r="AP763">
        <f>VLOOKUP(L763,counts!$W$27:$Z$33,4,FALSE)</f>
        <v>50</v>
      </c>
      <c r="AQ763">
        <f>VLOOKUP(M763,counts!$W$38:$Z$49,4,FALSE)</f>
        <v>47</v>
      </c>
      <c r="AR763">
        <f>VLOOKUP(N763,counts!$W$53:$Z$54,4,FALSE)</f>
        <v>102</v>
      </c>
      <c r="AS763">
        <f>VLOOKUP(O763,counts!$W$58:$Z$62,4,FALSE)</f>
        <v>49</v>
      </c>
      <c r="AT763">
        <f>VLOOKUP(P763,counts!$W$66:$Z$69,4,FALSE)</f>
        <v>69</v>
      </c>
      <c r="AU763">
        <f>VLOOKUP(Q763,counts!$W$73:$Z$75,4,FALSE)</f>
        <v>50</v>
      </c>
      <c r="AV763">
        <f>VLOOKUP(R763,counts!$W$79:$Z$81,4,FALSE)</f>
        <v>40</v>
      </c>
      <c r="AW763">
        <f t="shared" si="492"/>
        <v>508</v>
      </c>
      <c r="AX763">
        <f t="shared" si="493"/>
        <v>0</v>
      </c>
      <c r="AY763">
        <f t="shared" si="494"/>
        <v>3</v>
      </c>
      <c r="AZ763" t="str">
        <f t="shared" si="495"/>
        <v>Train</v>
      </c>
      <c r="BA763" t="str">
        <f t="shared" si="496"/>
        <v>0-17</v>
      </c>
      <c r="BB763" t="str">
        <f t="shared" si="497"/>
        <v>Blank</v>
      </c>
      <c r="BC763" t="str">
        <f t="shared" si="498"/>
        <v>21-30</v>
      </c>
      <c r="BD763" t="str">
        <f t="shared" si="499"/>
        <v>Blank</v>
      </c>
      <c r="BE763" t="str">
        <f t="shared" si="500"/>
        <v>female</v>
      </c>
      <c r="BF763">
        <f t="shared" si="501"/>
        <v>3</v>
      </c>
      <c r="BG763">
        <f t="shared" si="502"/>
        <v>2</v>
      </c>
      <c r="BH763" t="str">
        <f t="shared" si="503"/>
        <v>S, blank</v>
      </c>
      <c r="BI763">
        <f t="shared" si="504"/>
        <v>3</v>
      </c>
      <c r="BK763">
        <f t="shared" si="505"/>
        <v>-2.8350141766673408E-2</v>
      </c>
      <c r="BL763">
        <f t="shared" si="512"/>
        <v>-0.2148129459049134</v>
      </c>
      <c r="BM763">
        <f t="shared" si="513"/>
        <v>0</v>
      </c>
      <c r="BN763">
        <f t="shared" si="514"/>
        <v>-0.24005469764357676</v>
      </c>
      <c r="BO763">
        <f t="shared" si="515"/>
        <v>1.608400077660413</v>
      </c>
      <c r="BP763">
        <f t="shared" si="516"/>
        <v>-0.16313603882124689</v>
      </c>
      <c r="BQ763">
        <f t="shared" si="517"/>
        <v>0.42276994263555601</v>
      </c>
      <c r="BR763">
        <f t="shared" si="518"/>
        <v>-0.13196937436222192</v>
      </c>
      <c r="BS763">
        <f t="shared" si="519"/>
        <v>-0.33933712916299258</v>
      </c>
      <c r="BT763">
        <f t="shared" si="506"/>
        <v>-0.52064632557427459</v>
      </c>
      <c r="BV763">
        <f t="shared" si="507"/>
        <v>0.39286336706006963</v>
      </c>
      <c r="BW763">
        <f t="shared" si="508"/>
        <v>1.4812159926068078</v>
      </c>
      <c r="BX763">
        <f t="shared" si="509"/>
        <v>0.59697180617098022</v>
      </c>
      <c r="BY763">
        <f t="shared" si="510"/>
        <v>0.40302819382901978</v>
      </c>
      <c r="BZ763">
        <f t="shared" si="511"/>
        <v>-0.90874875960903367</v>
      </c>
    </row>
    <row r="764" spans="1:78" x14ac:dyDescent="0.3">
      <c r="A764" t="s">
        <v>2820</v>
      </c>
      <c r="B764" t="s">
        <v>2823</v>
      </c>
      <c r="C764" t="s">
        <v>2825</v>
      </c>
      <c r="D764" t="s">
        <v>2838</v>
      </c>
      <c r="E764" t="s">
        <v>20</v>
      </c>
      <c r="F764">
        <v>0</v>
      </c>
      <c r="G764">
        <v>0</v>
      </c>
      <c r="H764" t="s">
        <v>2843</v>
      </c>
      <c r="I764">
        <v>3</v>
      </c>
      <c r="J764">
        <v>-11.613432440426715</v>
      </c>
      <c r="K764">
        <v>123.30204897661667</v>
      </c>
      <c r="L764">
        <v>-82.840254641099079</v>
      </c>
      <c r="M764">
        <v>-33.757758935166962</v>
      </c>
      <c r="N764">
        <v>-108.67008854708662</v>
      </c>
      <c r="O764">
        <v>-14.754319664473872</v>
      </c>
      <c r="P764">
        <v>-22.013681658285037</v>
      </c>
      <c r="Q764">
        <v>-22.422560732600829</v>
      </c>
      <c r="R764">
        <v>-67.960368165567971</v>
      </c>
      <c r="S764">
        <v>0</v>
      </c>
      <c r="T764">
        <v>3</v>
      </c>
      <c r="U764" t="s">
        <v>2818</v>
      </c>
      <c r="W764">
        <f t="shared" si="477"/>
        <v>-8.5268679762827468E-2</v>
      </c>
      <c r="X764">
        <f t="shared" si="478"/>
        <v>0.64111939602149381</v>
      </c>
      <c r="Y764">
        <f t="shared" si="479"/>
        <v>0.27424895647063957</v>
      </c>
      <c r="Z764">
        <f t="shared" si="480"/>
        <v>-0.24557244416175711</v>
      </c>
      <c r="AA764">
        <f t="shared" si="481"/>
        <v>-1.1909036060913412</v>
      </c>
      <c r="AB764">
        <f t="shared" si="482"/>
        <v>-6.7444200102322438E-2</v>
      </c>
      <c r="AC764">
        <f t="shared" si="483"/>
        <v>-0.15242674717787899</v>
      </c>
      <c r="AD764">
        <f t="shared" si="484"/>
        <v>-0.14484805481342802</v>
      </c>
      <c r="AE764">
        <f t="shared" si="485"/>
        <v>-0.48361783291079313</v>
      </c>
      <c r="AF764">
        <f t="shared" si="486"/>
        <v>-0.5239687488631376</v>
      </c>
      <c r="AH764">
        <f t="shared" si="487"/>
        <v>-1.9786819613913522</v>
      </c>
      <c r="AI764">
        <f t="shared" si="488"/>
        <v>0.13825133787776153</v>
      </c>
      <c r="AJ764">
        <f t="shared" si="489"/>
        <v>0.12145941171088573</v>
      </c>
      <c r="AK764">
        <f t="shared" si="490"/>
        <v>0.8785405882891143</v>
      </c>
      <c r="AL764">
        <f t="shared" si="491"/>
        <v>-0.12949317061336083</v>
      </c>
      <c r="AN764">
        <f>VLOOKUP(J764,counts!$W$8:$Z$13,4,FALSE)</f>
        <v>52</v>
      </c>
      <c r="AO764">
        <f>VLOOKUP(K764,counts!$W$17:$Z$23,4,FALSE)</f>
        <v>73</v>
      </c>
      <c r="AP764">
        <f>VLOOKUP(L764,counts!$W$27:$Z$33,4,FALSE)</f>
        <v>62</v>
      </c>
      <c r="AQ764">
        <f>VLOOKUP(M764,counts!$W$38:$Z$49,4,FALSE)</f>
        <v>47</v>
      </c>
      <c r="AR764">
        <f>VLOOKUP(N764,counts!$W$53:$Z$54,4,FALSE)</f>
        <v>20</v>
      </c>
      <c r="AS764">
        <f>VLOOKUP(O764,counts!$W$58:$Z$62,4,FALSE)</f>
        <v>52</v>
      </c>
      <c r="AT764">
        <f>VLOOKUP(P764,counts!$W$66:$Z$69,4,FALSE)</f>
        <v>50</v>
      </c>
      <c r="AU764">
        <f>VLOOKUP(Q764,counts!$W$73:$Z$75,4,FALSE)</f>
        <v>50</v>
      </c>
      <c r="AV764">
        <f>VLOOKUP(R764,counts!$W$79:$Z$81,4,FALSE)</f>
        <v>40</v>
      </c>
      <c r="AW764">
        <f t="shared" si="492"/>
        <v>446</v>
      </c>
      <c r="AX764">
        <f t="shared" si="493"/>
        <v>0</v>
      </c>
      <c r="AY764">
        <f t="shared" si="494"/>
        <v>3</v>
      </c>
      <c r="AZ764" t="str">
        <f t="shared" si="495"/>
        <v>Train</v>
      </c>
      <c r="BA764" t="str">
        <f t="shared" si="496"/>
        <v>18-30</v>
      </c>
      <c r="BB764" t="str">
        <f t="shared" si="497"/>
        <v>F, G, T</v>
      </c>
      <c r="BC764" t="str">
        <f t="shared" si="498"/>
        <v>0-10</v>
      </c>
      <c r="BD764" t="str">
        <f t="shared" si="499"/>
        <v>Blank</v>
      </c>
      <c r="BE764" t="str">
        <f t="shared" si="500"/>
        <v>male</v>
      </c>
      <c r="BF764">
        <f t="shared" si="501"/>
        <v>0</v>
      </c>
      <c r="BG764">
        <f t="shared" si="502"/>
        <v>0</v>
      </c>
      <c r="BH764" t="str">
        <f t="shared" si="503"/>
        <v>S, blank</v>
      </c>
      <c r="BI764">
        <f t="shared" si="504"/>
        <v>3</v>
      </c>
      <c r="BK764">
        <f t="shared" si="505"/>
        <v>-8.7462856143731463E-2</v>
      </c>
      <c r="BL764">
        <f t="shared" si="512"/>
        <v>0.62807202347308144</v>
      </c>
      <c r="BM764">
        <f t="shared" si="513"/>
        <v>0</v>
      </c>
      <c r="BN764">
        <f t="shared" si="514"/>
        <v>-0.24005469764357676</v>
      </c>
      <c r="BO764">
        <f t="shared" si="515"/>
        <v>-1.1543150029727813</v>
      </c>
      <c r="BP764">
        <f t="shared" si="516"/>
        <v>-6.3943938845999151E-2</v>
      </c>
      <c r="BQ764">
        <f t="shared" si="517"/>
        <v>-0.12308910231949276</v>
      </c>
      <c r="BR764">
        <f t="shared" si="518"/>
        <v>-0.13196937436222192</v>
      </c>
      <c r="BS764">
        <f t="shared" si="519"/>
        <v>-0.33933712916299258</v>
      </c>
      <c r="BT764">
        <f t="shared" si="506"/>
        <v>-0.52064632557427459</v>
      </c>
      <c r="BV764">
        <f t="shared" si="507"/>
        <v>-2.0327464035519891</v>
      </c>
      <c r="BW764">
        <f t="shared" si="508"/>
        <v>0.13097531566792525</v>
      </c>
      <c r="BX764">
        <f t="shared" si="509"/>
        <v>0.11580740432922232</v>
      </c>
      <c r="BY764">
        <f t="shared" si="510"/>
        <v>0.88419259567077768</v>
      </c>
      <c r="BZ764">
        <f t="shared" si="511"/>
        <v>-0.12308037166851105</v>
      </c>
    </row>
    <row r="765" spans="1:78" x14ac:dyDescent="0.3">
      <c r="A765" t="s">
        <v>2810</v>
      </c>
      <c r="B765" t="s">
        <v>2838</v>
      </c>
      <c r="C765" t="s">
        <v>2825</v>
      </c>
      <c r="D765" t="s">
        <v>2838</v>
      </c>
      <c r="E765" t="s">
        <v>20</v>
      </c>
      <c r="F765">
        <v>0</v>
      </c>
      <c r="G765">
        <v>0</v>
      </c>
      <c r="H765" t="s">
        <v>2843</v>
      </c>
      <c r="I765">
        <v>3</v>
      </c>
      <c r="J765">
        <v>32.769878926258563</v>
      </c>
      <c r="K765">
        <v>-42.171718189759716</v>
      </c>
      <c r="L765">
        <v>-82.840254641099079</v>
      </c>
      <c r="M765">
        <v>-33.757758935166962</v>
      </c>
      <c r="N765">
        <v>-108.67008854708662</v>
      </c>
      <c r="O765">
        <v>-14.754319664473872</v>
      </c>
      <c r="P765">
        <v>-22.013681658285037</v>
      </c>
      <c r="Q765">
        <v>-22.422560732600829</v>
      </c>
      <c r="R765">
        <v>-67.960368165567971</v>
      </c>
      <c r="S765">
        <v>0</v>
      </c>
      <c r="T765">
        <v>3</v>
      </c>
      <c r="U765" t="s">
        <v>2818</v>
      </c>
      <c r="W765">
        <f t="shared" si="477"/>
        <v>0.24060451777399761</v>
      </c>
      <c r="X765">
        <f t="shared" si="478"/>
        <v>-0.21927540312111751</v>
      </c>
      <c r="Y765">
        <f t="shared" si="479"/>
        <v>0.27424895647063957</v>
      </c>
      <c r="Z765">
        <f t="shared" si="480"/>
        <v>-0.24557244416175711</v>
      </c>
      <c r="AA765">
        <f t="shared" si="481"/>
        <v>-1.1909036060913412</v>
      </c>
      <c r="AB765">
        <f t="shared" si="482"/>
        <v>-6.7444200102322438E-2</v>
      </c>
      <c r="AC765">
        <f t="shared" si="483"/>
        <v>-0.15242674717787899</v>
      </c>
      <c r="AD765">
        <f t="shared" si="484"/>
        <v>-0.14484805481342802</v>
      </c>
      <c r="AE765">
        <f t="shared" si="485"/>
        <v>-0.48361783291079313</v>
      </c>
      <c r="AF765">
        <f t="shared" si="486"/>
        <v>-0.5239687488631376</v>
      </c>
      <c r="AH765">
        <f t="shared" si="487"/>
        <v>-2.513203562997139</v>
      </c>
      <c r="AI765">
        <f t="shared" si="488"/>
        <v>8.1008307892344186E-2</v>
      </c>
      <c r="AJ765">
        <f t="shared" si="489"/>
        <v>7.4937729248618926E-2</v>
      </c>
      <c r="AK765">
        <f t="shared" si="490"/>
        <v>0.92506227075138103</v>
      </c>
      <c r="AL765">
        <f t="shared" si="491"/>
        <v>-7.7894224004360538E-2</v>
      </c>
      <c r="AN765">
        <f>VLOOKUP(J765,counts!$W$8:$Z$13,4,FALSE)</f>
        <v>61</v>
      </c>
      <c r="AO765">
        <f>VLOOKUP(K765,counts!$W$17:$Z$23,4,FALSE)</f>
        <v>48</v>
      </c>
      <c r="AP765">
        <f>VLOOKUP(L765,counts!$W$27:$Z$33,4,FALSE)</f>
        <v>62</v>
      </c>
      <c r="AQ765">
        <f>VLOOKUP(M765,counts!$W$38:$Z$49,4,FALSE)</f>
        <v>47</v>
      </c>
      <c r="AR765">
        <f>VLOOKUP(N765,counts!$W$53:$Z$54,4,FALSE)</f>
        <v>20</v>
      </c>
      <c r="AS765">
        <f>VLOOKUP(O765,counts!$W$58:$Z$62,4,FALSE)</f>
        <v>52</v>
      </c>
      <c r="AT765">
        <f>VLOOKUP(P765,counts!$W$66:$Z$69,4,FALSE)</f>
        <v>50</v>
      </c>
      <c r="AU765">
        <f>VLOOKUP(Q765,counts!$W$73:$Z$75,4,FALSE)</f>
        <v>50</v>
      </c>
      <c r="AV765">
        <f>VLOOKUP(R765,counts!$W$79:$Z$81,4,FALSE)</f>
        <v>40</v>
      </c>
      <c r="AW765">
        <f t="shared" si="492"/>
        <v>430</v>
      </c>
      <c r="AX765">
        <f t="shared" si="493"/>
        <v>0</v>
      </c>
      <c r="AY765">
        <f t="shared" si="494"/>
        <v>3</v>
      </c>
      <c r="AZ765" t="str">
        <f t="shared" si="495"/>
        <v>Train</v>
      </c>
      <c r="BA765" t="str">
        <f t="shared" si="496"/>
        <v>31-40</v>
      </c>
      <c r="BB765" t="str">
        <f t="shared" si="497"/>
        <v>Blank</v>
      </c>
      <c r="BC765" t="str">
        <f t="shared" si="498"/>
        <v>0-10</v>
      </c>
      <c r="BD765" t="str">
        <f t="shared" si="499"/>
        <v>Blank</v>
      </c>
      <c r="BE765" t="str">
        <f t="shared" si="500"/>
        <v>male</v>
      </c>
      <c r="BF765">
        <f t="shared" si="501"/>
        <v>0</v>
      </c>
      <c r="BG765">
        <f t="shared" si="502"/>
        <v>0</v>
      </c>
      <c r="BH765" t="str">
        <f t="shared" si="503"/>
        <v>S, blank</v>
      </c>
      <c r="BI765">
        <f t="shared" si="504"/>
        <v>3</v>
      </c>
      <c r="BK765">
        <f t="shared" si="505"/>
        <v>0.24679587375027071</v>
      </c>
      <c r="BL765">
        <f t="shared" si="512"/>
        <v>-0.2148129459049134</v>
      </c>
      <c r="BM765">
        <f t="shared" si="513"/>
        <v>0</v>
      </c>
      <c r="BN765">
        <f t="shared" si="514"/>
        <v>-0.24005469764357676</v>
      </c>
      <c r="BO765">
        <f t="shared" si="515"/>
        <v>-1.1543150029727813</v>
      </c>
      <c r="BP765">
        <f t="shared" si="516"/>
        <v>-6.3943938845999151E-2</v>
      </c>
      <c r="BQ765">
        <f t="shared" si="517"/>
        <v>-0.12308910231949276</v>
      </c>
      <c r="BR765">
        <f t="shared" si="518"/>
        <v>-0.13196937436222192</v>
      </c>
      <c r="BS765">
        <f t="shared" si="519"/>
        <v>-0.33933712916299258</v>
      </c>
      <c r="BT765">
        <f t="shared" si="506"/>
        <v>-0.52064632557427459</v>
      </c>
      <c r="BV765">
        <f t="shared" si="507"/>
        <v>-2.5413726430359818</v>
      </c>
      <c r="BW765">
        <f t="shared" si="508"/>
        <v>7.875821864026647E-2</v>
      </c>
      <c r="BX765">
        <f t="shared" si="509"/>
        <v>7.3008221193010425E-2</v>
      </c>
      <c r="BY765">
        <f t="shared" si="510"/>
        <v>0.92699177880698957</v>
      </c>
      <c r="BZ765">
        <f t="shared" si="511"/>
        <v>-7.5810582056482417E-2</v>
      </c>
    </row>
    <row r="766" spans="1:78" x14ac:dyDescent="0.3">
      <c r="A766" t="s">
        <v>2821</v>
      </c>
      <c r="B766" t="s">
        <v>2823</v>
      </c>
      <c r="C766" t="s">
        <v>2850</v>
      </c>
      <c r="D766" t="s">
        <v>2838</v>
      </c>
      <c r="E766" t="s">
        <v>15</v>
      </c>
      <c r="F766">
        <v>0</v>
      </c>
      <c r="G766">
        <v>1</v>
      </c>
      <c r="H766" t="s">
        <v>2843</v>
      </c>
      <c r="I766">
        <v>3</v>
      </c>
      <c r="J766">
        <v>-3.7643689058441341</v>
      </c>
      <c r="K766">
        <v>123.30204897661667</v>
      </c>
      <c r="L766">
        <v>-9.6115457513775127</v>
      </c>
      <c r="M766">
        <v>-33.757758935166962</v>
      </c>
      <c r="N766">
        <v>151.41878811967541</v>
      </c>
      <c r="O766">
        <v>-14.754319664473872</v>
      </c>
      <c r="P766">
        <v>79.365382998232107</v>
      </c>
      <c r="Q766">
        <v>-22.422560732600829</v>
      </c>
      <c r="R766">
        <v>-67.960368165567971</v>
      </c>
      <c r="S766">
        <v>0</v>
      </c>
      <c r="T766">
        <v>3</v>
      </c>
      <c r="U766" t="s">
        <v>2818</v>
      </c>
      <c r="W766">
        <f t="shared" si="477"/>
        <v>-2.7638923151110589E-2</v>
      </c>
      <c r="X766">
        <f t="shared" si="478"/>
        <v>0.64111939602149381</v>
      </c>
      <c r="Y766">
        <f t="shared" si="479"/>
        <v>3.1819752411496448E-2</v>
      </c>
      <c r="Z766">
        <f t="shared" si="480"/>
        <v>-0.24557244416175711</v>
      </c>
      <c r="AA766">
        <f t="shared" si="481"/>
        <v>1.6593819257225275</v>
      </c>
      <c r="AB766">
        <f t="shared" si="482"/>
        <v>-6.7444200102322438E-2</v>
      </c>
      <c r="AC766">
        <f t="shared" si="483"/>
        <v>0.54954038841540609</v>
      </c>
      <c r="AD766">
        <f t="shared" si="484"/>
        <v>-0.14484805481342802</v>
      </c>
      <c r="AE766">
        <f t="shared" si="485"/>
        <v>-0.48361783291079313</v>
      </c>
      <c r="AF766">
        <f t="shared" si="486"/>
        <v>-0.5239687488631376</v>
      </c>
      <c r="AH766">
        <f t="shared" si="487"/>
        <v>1.3887712585683749</v>
      </c>
      <c r="AI766">
        <f t="shared" si="488"/>
        <v>4.0099198699726992</v>
      </c>
      <c r="AJ766">
        <f t="shared" si="489"/>
        <v>0.80039600912709818</v>
      </c>
      <c r="AK766">
        <f t="shared" si="490"/>
        <v>0.19960399087290182</v>
      </c>
      <c r="AL766">
        <f t="shared" si="491"/>
        <v>-1.6114199209514424</v>
      </c>
      <c r="AN766">
        <f>VLOOKUP(J766,counts!$W$8:$Z$13,4,FALSE)</f>
        <v>53</v>
      </c>
      <c r="AO766">
        <f>VLOOKUP(K766,counts!$W$17:$Z$23,4,FALSE)</f>
        <v>73</v>
      </c>
      <c r="AP766">
        <f>VLOOKUP(L766,counts!$W$27:$Z$33,4,FALSE)</f>
        <v>55</v>
      </c>
      <c r="AQ766">
        <f>VLOOKUP(M766,counts!$W$38:$Z$49,4,FALSE)</f>
        <v>47</v>
      </c>
      <c r="AR766">
        <f>VLOOKUP(N766,counts!$W$53:$Z$54,4,FALSE)</f>
        <v>102</v>
      </c>
      <c r="AS766">
        <f>VLOOKUP(O766,counts!$W$58:$Z$62,4,FALSE)</f>
        <v>52</v>
      </c>
      <c r="AT766">
        <f>VLOOKUP(P766,counts!$W$66:$Z$69,4,FALSE)</f>
        <v>70</v>
      </c>
      <c r="AU766">
        <f>VLOOKUP(Q766,counts!$W$73:$Z$75,4,FALSE)</f>
        <v>50</v>
      </c>
      <c r="AV766">
        <f>VLOOKUP(R766,counts!$W$79:$Z$81,4,FALSE)</f>
        <v>40</v>
      </c>
      <c r="AW766">
        <f t="shared" si="492"/>
        <v>542</v>
      </c>
      <c r="AX766">
        <f t="shared" si="493"/>
        <v>0</v>
      </c>
      <c r="AY766">
        <f t="shared" si="494"/>
        <v>3</v>
      </c>
      <c r="AZ766" t="str">
        <f t="shared" si="495"/>
        <v>Train</v>
      </c>
      <c r="BA766" t="str">
        <f t="shared" si="496"/>
        <v>0-17</v>
      </c>
      <c r="BB766" t="str">
        <f t="shared" si="497"/>
        <v>F, G, T</v>
      </c>
      <c r="BC766" t="str">
        <f t="shared" si="498"/>
        <v>11-20</v>
      </c>
      <c r="BD766" t="str">
        <f t="shared" si="499"/>
        <v>Blank</v>
      </c>
      <c r="BE766" t="str">
        <f t="shared" si="500"/>
        <v>female</v>
      </c>
      <c r="BF766">
        <f t="shared" si="501"/>
        <v>0</v>
      </c>
      <c r="BG766">
        <f t="shared" si="502"/>
        <v>1</v>
      </c>
      <c r="BH766" t="str">
        <f t="shared" si="503"/>
        <v>S, blank</v>
      </c>
      <c r="BI766">
        <f t="shared" si="504"/>
        <v>3</v>
      </c>
      <c r="BK766">
        <f t="shared" si="505"/>
        <v>-2.8350141766673408E-2</v>
      </c>
      <c r="BL766">
        <f t="shared" si="512"/>
        <v>0.62807202347308144</v>
      </c>
      <c r="BM766">
        <f t="shared" si="513"/>
        <v>0</v>
      </c>
      <c r="BN766">
        <f t="shared" si="514"/>
        <v>-0.24005469764357676</v>
      </c>
      <c r="BO766">
        <f t="shared" si="515"/>
        <v>1.608400077660413</v>
      </c>
      <c r="BP766">
        <f t="shared" si="516"/>
        <v>-6.3943938845999151E-2</v>
      </c>
      <c r="BQ766">
        <f t="shared" si="517"/>
        <v>0.44377010170938269</v>
      </c>
      <c r="BR766">
        <f t="shared" si="518"/>
        <v>-0.13196937436222192</v>
      </c>
      <c r="BS766">
        <f t="shared" si="519"/>
        <v>-0.33933712916299258</v>
      </c>
      <c r="BT766">
        <f t="shared" si="506"/>
        <v>-0.52064632557427459</v>
      </c>
      <c r="BV766">
        <f t="shared" si="507"/>
        <v>1.3559405954871391</v>
      </c>
      <c r="BW766">
        <f t="shared" si="508"/>
        <v>3.8804091359552406</v>
      </c>
      <c r="BX766">
        <f t="shared" si="509"/>
        <v>0.79509914596447662</v>
      </c>
      <c r="BY766">
        <f t="shared" si="510"/>
        <v>0.20490085403552338</v>
      </c>
      <c r="BZ766">
        <f t="shared" si="511"/>
        <v>-1.5852290556858259</v>
      </c>
    </row>
    <row r="767" spans="1:78" x14ac:dyDescent="0.3">
      <c r="A767" t="s">
        <v>2820</v>
      </c>
      <c r="B767" t="s">
        <v>2838</v>
      </c>
      <c r="C767" t="s">
        <v>2825</v>
      </c>
      <c r="D767" t="s">
        <v>2838</v>
      </c>
      <c r="E767" t="s">
        <v>20</v>
      </c>
      <c r="F767">
        <v>0</v>
      </c>
      <c r="G767">
        <v>0</v>
      </c>
      <c r="H767" t="s">
        <v>2843</v>
      </c>
      <c r="I767">
        <v>3</v>
      </c>
      <c r="J767">
        <v>-11.613432440426715</v>
      </c>
      <c r="K767">
        <v>-42.171718189759716</v>
      </c>
      <c r="L767">
        <v>-82.840254641099079</v>
      </c>
      <c r="M767">
        <v>-33.757758935166962</v>
      </c>
      <c r="N767">
        <v>-108.67008854708662</v>
      </c>
      <c r="O767">
        <v>-14.754319664473872</v>
      </c>
      <c r="P767">
        <v>-22.013681658285037</v>
      </c>
      <c r="Q767">
        <v>-22.422560732600829</v>
      </c>
      <c r="R767">
        <v>-67.960368165567971</v>
      </c>
      <c r="S767">
        <v>0</v>
      </c>
      <c r="T767">
        <v>3</v>
      </c>
      <c r="U767" t="s">
        <v>2818</v>
      </c>
      <c r="W767">
        <f t="shared" si="477"/>
        <v>-8.5268679762827468E-2</v>
      </c>
      <c r="X767">
        <f t="shared" si="478"/>
        <v>-0.21927540312111751</v>
      </c>
      <c r="Y767">
        <f t="shared" si="479"/>
        <v>0.27424895647063957</v>
      </c>
      <c r="Z767">
        <f t="shared" si="480"/>
        <v>-0.24557244416175711</v>
      </c>
      <c r="AA767">
        <f t="shared" si="481"/>
        <v>-1.1909036060913412</v>
      </c>
      <c r="AB767">
        <f t="shared" si="482"/>
        <v>-6.7444200102322438E-2</v>
      </c>
      <c r="AC767">
        <f t="shared" si="483"/>
        <v>-0.15242674717787899</v>
      </c>
      <c r="AD767">
        <f t="shared" si="484"/>
        <v>-0.14484805481342802</v>
      </c>
      <c r="AE767">
        <f t="shared" si="485"/>
        <v>-0.48361783291079313</v>
      </c>
      <c r="AF767">
        <f t="shared" si="486"/>
        <v>-0.5239687488631376</v>
      </c>
      <c r="AH767">
        <f t="shared" si="487"/>
        <v>-2.8390767605339642</v>
      </c>
      <c r="AI767">
        <f t="shared" si="488"/>
        <v>5.8479631752988308E-2</v>
      </c>
      <c r="AJ767">
        <f t="shared" si="489"/>
        <v>5.5248707673418308E-2</v>
      </c>
      <c r="AK767">
        <f t="shared" si="490"/>
        <v>0.94475129232658173</v>
      </c>
      <c r="AL767">
        <f t="shared" si="491"/>
        <v>-5.6833568850238797E-2</v>
      </c>
      <c r="AN767">
        <f>VLOOKUP(J767,counts!$W$8:$Z$13,4,FALSE)</f>
        <v>52</v>
      </c>
      <c r="AO767">
        <f>VLOOKUP(K767,counts!$W$17:$Z$23,4,FALSE)</f>
        <v>48</v>
      </c>
      <c r="AP767">
        <f>VLOOKUP(L767,counts!$W$27:$Z$33,4,FALSE)</f>
        <v>62</v>
      </c>
      <c r="AQ767">
        <f>VLOOKUP(M767,counts!$W$38:$Z$49,4,FALSE)</f>
        <v>47</v>
      </c>
      <c r="AR767">
        <f>VLOOKUP(N767,counts!$W$53:$Z$54,4,FALSE)</f>
        <v>20</v>
      </c>
      <c r="AS767">
        <f>VLOOKUP(O767,counts!$W$58:$Z$62,4,FALSE)</f>
        <v>52</v>
      </c>
      <c r="AT767">
        <f>VLOOKUP(P767,counts!$W$66:$Z$69,4,FALSE)</f>
        <v>50</v>
      </c>
      <c r="AU767">
        <f>VLOOKUP(Q767,counts!$W$73:$Z$75,4,FALSE)</f>
        <v>50</v>
      </c>
      <c r="AV767">
        <f>VLOOKUP(R767,counts!$W$79:$Z$81,4,FALSE)</f>
        <v>40</v>
      </c>
      <c r="AW767">
        <f t="shared" si="492"/>
        <v>421</v>
      </c>
      <c r="AX767">
        <f t="shared" si="493"/>
        <v>0</v>
      </c>
      <c r="AY767">
        <f t="shared" si="494"/>
        <v>3</v>
      </c>
      <c r="AZ767" t="str">
        <f t="shared" si="495"/>
        <v>Train</v>
      </c>
      <c r="BA767" t="str">
        <f t="shared" si="496"/>
        <v>18-30</v>
      </c>
      <c r="BB767" t="str">
        <f t="shared" si="497"/>
        <v>Blank</v>
      </c>
      <c r="BC767" t="str">
        <f t="shared" si="498"/>
        <v>0-10</v>
      </c>
      <c r="BD767" t="str">
        <f t="shared" si="499"/>
        <v>Blank</v>
      </c>
      <c r="BE767" t="str">
        <f t="shared" si="500"/>
        <v>male</v>
      </c>
      <c r="BF767">
        <f t="shared" si="501"/>
        <v>0</v>
      </c>
      <c r="BG767">
        <f t="shared" si="502"/>
        <v>0</v>
      </c>
      <c r="BH767" t="str">
        <f t="shared" si="503"/>
        <v>S, blank</v>
      </c>
      <c r="BI767">
        <f t="shared" si="504"/>
        <v>3</v>
      </c>
      <c r="BK767">
        <f t="shared" si="505"/>
        <v>-8.7462856143731463E-2</v>
      </c>
      <c r="BL767">
        <f t="shared" si="512"/>
        <v>-0.2148129459049134</v>
      </c>
      <c r="BM767">
        <f t="shared" si="513"/>
        <v>0</v>
      </c>
      <c r="BN767">
        <f t="shared" si="514"/>
        <v>-0.24005469764357676</v>
      </c>
      <c r="BO767">
        <f t="shared" si="515"/>
        <v>-1.1543150029727813</v>
      </c>
      <c r="BP767">
        <f t="shared" si="516"/>
        <v>-6.3943938845999151E-2</v>
      </c>
      <c r="BQ767">
        <f t="shared" si="517"/>
        <v>-0.12308910231949276</v>
      </c>
      <c r="BR767">
        <f t="shared" si="518"/>
        <v>-0.13196937436222192</v>
      </c>
      <c r="BS767">
        <f t="shared" si="519"/>
        <v>-0.33933712916299258</v>
      </c>
      <c r="BT767">
        <f t="shared" si="506"/>
        <v>-0.52064632557427459</v>
      </c>
      <c r="BV767">
        <f t="shared" si="507"/>
        <v>-2.8756313729299841</v>
      </c>
      <c r="BW767">
        <f t="shared" si="508"/>
        <v>5.6380531122747275E-2</v>
      </c>
      <c r="BX767">
        <f t="shared" si="509"/>
        <v>5.3371422003418274E-2</v>
      </c>
      <c r="BY767">
        <f t="shared" si="510"/>
        <v>0.94662857799658173</v>
      </c>
      <c r="BZ767">
        <f t="shared" si="511"/>
        <v>-5.4848471815077751E-2</v>
      </c>
    </row>
    <row r="768" spans="1:78" x14ac:dyDescent="0.3">
      <c r="A768" t="s">
        <v>2813</v>
      </c>
      <c r="B768" t="s">
        <v>2838</v>
      </c>
      <c r="C768" t="s">
        <v>2825</v>
      </c>
      <c r="D768" t="s">
        <v>2838</v>
      </c>
      <c r="E768" t="s">
        <v>20</v>
      </c>
      <c r="F768">
        <v>0</v>
      </c>
      <c r="G768">
        <v>0</v>
      </c>
      <c r="H768" t="s">
        <v>2843</v>
      </c>
      <c r="I768">
        <v>3</v>
      </c>
      <c r="J768">
        <v>-68.390212241589438</v>
      </c>
      <c r="K768">
        <v>-42.171718189759716</v>
      </c>
      <c r="L768">
        <v>-82.840254641099079</v>
      </c>
      <c r="M768">
        <v>-33.757758935166962</v>
      </c>
      <c r="N768">
        <v>-108.67008854708662</v>
      </c>
      <c r="O768">
        <v>-14.754319664473872</v>
      </c>
      <c r="P768">
        <v>-22.013681658285037</v>
      </c>
      <c r="Q768">
        <v>-22.422560732600829</v>
      </c>
      <c r="R768">
        <v>-67.960368165567971</v>
      </c>
      <c r="S768">
        <v>0</v>
      </c>
      <c r="T768">
        <v>3</v>
      </c>
      <c r="U768" t="s">
        <v>2818</v>
      </c>
      <c r="W768">
        <f t="shared" si="477"/>
        <v>-0.50213777334598442</v>
      </c>
      <c r="X768">
        <f t="shared" si="478"/>
        <v>-0.21927540312111751</v>
      </c>
      <c r="Y768">
        <f t="shared" si="479"/>
        <v>0.27424895647063957</v>
      </c>
      <c r="Z768">
        <f t="shared" si="480"/>
        <v>-0.24557244416175711</v>
      </c>
      <c r="AA768">
        <f t="shared" si="481"/>
        <v>-1.1909036060913412</v>
      </c>
      <c r="AB768">
        <f t="shared" si="482"/>
        <v>-6.7444200102322438E-2</v>
      </c>
      <c r="AC768">
        <f t="shared" si="483"/>
        <v>-0.15242674717787899</v>
      </c>
      <c r="AD768">
        <f t="shared" si="484"/>
        <v>-0.14484805481342802</v>
      </c>
      <c r="AE768">
        <f t="shared" si="485"/>
        <v>-0.48361783291079313</v>
      </c>
      <c r="AF768">
        <f t="shared" si="486"/>
        <v>-0.5239687488631376</v>
      </c>
      <c r="AH768">
        <f t="shared" si="487"/>
        <v>-3.2559458541171207</v>
      </c>
      <c r="AI768">
        <f t="shared" si="488"/>
        <v>3.8544346087840707E-2</v>
      </c>
      <c r="AJ768">
        <f t="shared" si="489"/>
        <v>3.7113818233218326E-2</v>
      </c>
      <c r="AK768">
        <f t="shared" si="490"/>
        <v>0.96288618176678165</v>
      </c>
      <c r="AL768">
        <f t="shared" si="491"/>
        <v>-3.7820065480908202E-2</v>
      </c>
      <c r="AN768">
        <f>VLOOKUP(J768,counts!$W$8:$Z$13,4,FALSE)</f>
        <v>40</v>
      </c>
      <c r="AO768">
        <f>VLOOKUP(K768,counts!$W$17:$Z$23,4,FALSE)</f>
        <v>48</v>
      </c>
      <c r="AP768">
        <f>VLOOKUP(L768,counts!$W$27:$Z$33,4,FALSE)</f>
        <v>62</v>
      </c>
      <c r="AQ768">
        <f>VLOOKUP(M768,counts!$W$38:$Z$49,4,FALSE)</f>
        <v>47</v>
      </c>
      <c r="AR768">
        <f>VLOOKUP(N768,counts!$W$53:$Z$54,4,FALSE)</f>
        <v>20</v>
      </c>
      <c r="AS768">
        <f>VLOOKUP(O768,counts!$W$58:$Z$62,4,FALSE)</f>
        <v>52</v>
      </c>
      <c r="AT768">
        <f>VLOOKUP(P768,counts!$W$66:$Z$69,4,FALSE)</f>
        <v>50</v>
      </c>
      <c r="AU768">
        <f>VLOOKUP(Q768,counts!$W$73:$Z$75,4,FALSE)</f>
        <v>50</v>
      </c>
      <c r="AV768">
        <f>VLOOKUP(R768,counts!$W$79:$Z$81,4,FALSE)</f>
        <v>40</v>
      </c>
      <c r="AW768">
        <f t="shared" si="492"/>
        <v>409</v>
      </c>
      <c r="AX768">
        <f t="shared" si="493"/>
        <v>0</v>
      </c>
      <c r="AY768">
        <f t="shared" si="494"/>
        <v>3</v>
      </c>
      <c r="AZ768" t="str">
        <f t="shared" si="495"/>
        <v>Train</v>
      </c>
      <c r="BA768" t="str">
        <f t="shared" si="496"/>
        <v>61+</v>
      </c>
      <c r="BB768" t="str">
        <f t="shared" si="497"/>
        <v>Blank</v>
      </c>
      <c r="BC768" t="str">
        <f t="shared" si="498"/>
        <v>0-10</v>
      </c>
      <c r="BD768" t="str">
        <f t="shared" si="499"/>
        <v>Blank</v>
      </c>
      <c r="BE768" t="str">
        <f t="shared" si="500"/>
        <v>male</v>
      </c>
      <c r="BF768">
        <f t="shared" si="501"/>
        <v>0</v>
      </c>
      <c r="BG768">
        <f t="shared" si="502"/>
        <v>0</v>
      </c>
      <c r="BH768" t="str">
        <f t="shared" si="503"/>
        <v>S, blank</v>
      </c>
      <c r="BI768">
        <f t="shared" si="504"/>
        <v>3</v>
      </c>
      <c r="BK768">
        <f t="shared" si="505"/>
        <v>-0.51505903406328468</v>
      </c>
      <c r="BL768">
        <f t="shared" si="512"/>
        <v>-0.2148129459049134</v>
      </c>
      <c r="BM768">
        <f t="shared" si="513"/>
        <v>0</v>
      </c>
      <c r="BN768">
        <f t="shared" si="514"/>
        <v>-0.24005469764357676</v>
      </c>
      <c r="BO768">
        <f t="shared" si="515"/>
        <v>-1.1543150029727813</v>
      </c>
      <c r="BP768">
        <f t="shared" si="516"/>
        <v>-6.3943938845999151E-2</v>
      </c>
      <c r="BQ768">
        <f t="shared" si="517"/>
        <v>-0.12308910231949276</v>
      </c>
      <c r="BR768">
        <f t="shared" si="518"/>
        <v>-0.13196937436222192</v>
      </c>
      <c r="BS768">
        <f t="shared" si="519"/>
        <v>-0.33933712916299258</v>
      </c>
      <c r="BT768">
        <f t="shared" si="506"/>
        <v>-0.52064632557427459</v>
      </c>
      <c r="BV768">
        <f t="shared" si="507"/>
        <v>-3.3032275508495372</v>
      </c>
      <c r="BW768">
        <f t="shared" si="508"/>
        <v>3.6764317003983693E-2</v>
      </c>
      <c r="BX768">
        <f t="shared" si="509"/>
        <v>3.5460631120315098E-2</v>
      </c>
      <c r="BY768">
        <f t="shared" si="510"/>
        <v>0.96453936887968494</v>
      </c>
      <c r="BZ768">
        <f t="shared" si="511"/>
        <v>-3.6104629553689725E-2</v>
      </c>
    </row>
    <row r="769" spans="1:78" x14ac:dyDescent="0.3">
      <c r="A769" t="s">
        <v>2820</v>
      </c>
      <c r="B769" t="s">
        <v>2838</v>
      </c>
      <c r="C769" t="s">
        <v>2825</v>
      </c>
      <c r="D769" t="s">
        <v>2838</v>
      </c>
      <c r="E769" t="s">
        <v>20</v>
      </c>
      <c r="F769">
        <v>0</v>
      </c>
      <c r="G769">
        <v>0</v>
      </c>
      <c r="H769" t="s">
        <v>2843</v>
      </c>
      <c r="I769">
        <v>3</v>
      </c>
      <c r="J769">
        <v>-11.613432440426715</v>
      </c>
      <c r="K769">
        <v>-42.171718189759716</v>
      </c>
      <c r="L769">
        <v>-82.840254641099079</v>
      </c>
      <c r="M769">
        <v>-33.757758935166962</v>
      </c>
      <c r="N769">
        <v>-108.67008854708662</v>
      </c>
      <c r="O769">
        <v>-14.754319664473872</v>
      </c>
      <c r="P769">
        <v>-22.013681658285037</v>
      </c>
      <c r="Q769">
        <v>-22.422560732600829</v>
      </c>
      <c r="R769">
        <v>-67.960368165567971</v>
      </c>
      <c r="S769">
        <v>1</v>
      </c>
      <c r="T769">
        <v>3</v>
      </c>
      <c r="U769" t="s">
        <v>2818</v>
      </c>
      <c r="W769">
        <f t="shared" si="477"/>
        <v>-8.5268679762827468E-2</v>
      </c>
      <c r="X769">
        <f t="shared" si="478"/>
        <v>-0.21927540312111751</v>
      </c>
      <c r="Y769">
        <f t="shared" si="479"/>
        <v>0.27424895647063957</v>
      </c>
      <c r="Z769">
        <f t="shared" si="480"/>
        <v>-0.24557244416175711</v>
      </c>
      <c r="AA769">
        <f t="shared" si="481"/>
        <v>-1.1909036060913412</v>
      </c>
      <c r="AB769">
        <f t="shared" si="482"/>
        <v>-6.7444200102322438E-2</v>
      </c>
      <c r="AC769">
        <f t="shared" si="483"/>
        <v>-0.15242674717787899</v>
      </c>
      <c r="AD769">
        <f t="shared" si="484"/>
        <v>-0.14484805481342802</v>
      </c>
      <c r="AE769">
        <f t="shared" si="485"/>
        <v>-0.48361783291079313</v>
      </c>
      <c r="AF769">
        <f t="shared" si="486"/>
        <v>-0.5239687488631376</v>
      </c>
      <c r="AH769">
        <f t="shared" si="487"/>
        <v>-2.8390767605339642</v>
      </c>
      <c r="AI769">
        <f t="shared" si="488"/>
        <v>5.8479631752988308E-2</v>
      </c>
      <c r="AJ769">
        <f t="shared" si="489"/>
        <v>5.5248707673418308E-2</v>
      </c>
      <c r="AK769">
        <f t="shared" si="490"/>
        <v>5.5248707673418308E-2</v>
      </c>
      <c r="AL769">
        <f t="shared" si="491"/>
        <v>-2.8959103293842028</v>
      </c>
      <c r="AN769">
        <f>VLOOKUP(J769,counts!$W$8:$Z$13,4,FALSE)</f>
        <v>52</v>
      </c>
      <c r="AO769">
        <f>VLOOKUP(K769,counts!$W$17:$Z$23,4,FALSE)</f>
        <v>48</v>
      </c>
      <c r="AP769">
        <f>VLOOKUP(L769,counts!$W$27:$Z$33,4,FALSE)</f>
        <v>62</v>
      </c>
      <c r="AQ769">
        <f>VLOOKUP(M769,counts!$W$38:$Z$49,4,FALSE)</f>
        <v>47</v>
      </c>
      <c r="AR769">
        <f>VLOOKUP(N769,counts!$W$53:$Z$54,4,FALSE)</f>
        <v>20</v>
      </c>
      <c r="AS769">
        <f>VLOOKUP(O769,counts!$W$58:$Z$62,4,FALSE)</f>
        <v>52</v>
      </c>
      <c r="AT769">
        <f>VLOOKUP(P769,counts!$W$66:$Z$69,4,FALSE)</f>
        <v>50</v>
      </c>
      <c r="AU769">
        <f>VLOOKUP(Q769,counts!$W$73:$Z$75,4,FALSE)</f>
        <v>50</v>
      </c>
      <c r="AV769">
        <f>VLOOKUP(R769,counts!$W$79:$Z$81,4,FALSE)</f>
        <v>40</v>
      </c>
      <c r="AW769">
        <f t="shared" si="492"/>
        <v>421</v>
      </c>
      <c r="AX769">
        <f t="shared" si="493"/>
        <v>1</v>
      </c>
      <c r="AY769">
        <f t="shared" si="494"/>
        <v>3</v>
      </c>
      <c r="AZ769" t="str">
        <f t="shared" si="495"/>
        <v>Train</v>
      </c>
      <c r="BA769" t="str">
        <f t="shared" si="496"/>
        <v>18-30</v>
      </c>
      <c r="BB769" t="str">
        <f t="shared" si="497"/>
        <v>Blank</v>
      </c>
      <c r="BC769" t="str">
        <f t="shared" si="498"/>
        <v>0-10</v>
      </c>
      <c r="BD769" t="str">
        <f t="shared" si="499"/>
        <v>Blank</v>
      </c>
      <c r="BE769" t="str">
        <f t="shared" si="500"/>
        <v>male</v>
      </c>
      <c r="BF769">
        <f t="shared" si="501"/>
        <v>0</v>
      </c>
      <c r="BG769">
        <f t="shared" si="502"/>
        <v>0</v>
      </c>
      <c r="BH769" t="str">
        <f t="shared" si="503"/>
        <v>S, blank</v>
      </c>
      <c r="BI769">
        <f t="shared" si="504"/>
        <v>3</v>
      </c>
      <c r="BK769">
        <f t="shared" si="505"/>
        <v>-8.7462856143731463E-2</v>
      </c>
      <c r="BL769">
        <f t="shared" si="512"/>
        <v>-0.2148129459049134</v>
      </c>
      <c r="BM769">
        <f t="shared" si="513"/>
        <v>0</v>
      </c>
      <c r="BN769">
        <f t="shared" si="514"/>
        <v>-0.24005469764357676</v>
      </c>
      <c r="BO769">
        <f t="shared" si="515"/>
        <v>-1.1543150029727813</v>
      </c>
      <c r="BP769">
        <f t="shared" si="516"/>
        <v>-6.3943938845999151E-2</v>
      </c>
      <c r="BQ769">
        <f t="shared" si="517"/>
        <v>-0.12308910231949276</v>
      </c>
      <c r="BR769">
        <f t="shared" si="518"/>
        <v>-0.13196937436222192</v>
      </c>
      <c r="BS769">
        <f t="shared" si="519"/>
        <v>-0.33933712916299258</v>
      </c>
      <c r="BT769">
        <f t="shared" si="506"/>
        <v>-0.52064632557427459</v>
      </c>
      <c r="BV769">
        <f t="shared" si="507"/>
        <v>-2.8756313729299841</v>
      </c>
      <c r="BW769">
        <f t="shared" si="508"/>
        <v>5.6380531122747275E-2</v>
      </c>
      <c r="BX769">
        <f t="shared" si="509"/>
        <v>5.3371422003418274E-2</v>
      </c>
      <c r="BY769">
        <f t="shared" si="510"/>
        <v>5.3371422003418274E-2</v>
      </c>
      <c r="BZ769">
        <f t="shared" si="511"/>
        <v>-2.930479844745062</v>
      </c>
    </row>
    <row r="770" spans="1:78" x14ac:dyDescent="0.3">
      <c r="A770" t="s">
        <v>2821</v>
      </c>
      <c r="B770" t="s">
        <v>2838</v>
      </c>
      <c r="C770" t="s">
        <v>2825</v>
      </c>
      <c r="D770" t="s">
        <v>2838</v>
      </c>
      <c r="E770" t="s">
        <v>20</v>
      </c>
      <c r="F770">
        <v>1</v>
      </c>
      <c r="G770">
        <v>0</v>
      </c>
      <c r="H770" t="s">
        <v>44</v>
      </c>
      <c r="I770">
        <v>3</v>
      </c>
      <c r="J770">
        <v>-3.7643689058441341</v>
      </c>
      <c r="K770">
        <v>-42.171718189759716</v>
      </c>
      <c r="L770">
        <v>-82.840254641099079</v>
      </c>
      <c r="M770">
        <v>-33.757758935166962</v>
      </c>
      <c r="N770">
        <v>-108.67008854708662</v>
      </c>
      <c r="O770">
        <v>48.695090775187893</v>
      </c>
      <c r="P770">
        <v>-22.013681658285037</v>
      </c>
      <c r="Q770">
        <v>72.444458573419169</v>
      </c>
      <c r="R770">
        <v>-67.960368165567971</v>
      </c>
      <c r="S770">
        <v>0</v>
      </c>
      <c r="T770">
        <v>3</v>
      </c>
      <c r="U770" t="s">
        <v>2818</v>
      </c>
      <c r="W770">
        <f t="shared" si="477"/>
        <v>-2.7638923151110589E-2</v>
      </c>
      <c r="X770">
        <f t="shared" si="478"/>
        <v>-0.21927540312111751</v>
      </c>
      <c r="Y770">
        <f t="shared" si="479"/>
        <v>0.27424895647063957</v>
      </c>
      <c r="Z770">
        <f t="shared" si="480"/>
        <v>-0.24557244416175711</v>
      </c>
      <c r="AA770">
        <f t="shared" si="481"/>
        <v>-1.1909036060913412</v>
      </c>
      <c r="AB770">
        <f t="shared" si="482"/>
        <v>0.222592537028351</v>
      </c>
      <c r="AC770">
        <f t="shared" si="483"/>
        <v>-0.15242674717787899</v>
      </c>
      <c r="AD770">
        <f t="shared" si="484"/>
        <v>0.46798575022321215</v>
      </c>
      <c r="AE770">
        <f t="shared" si="485"/>
        <v>-0.48361783291079313</v>
      </c>
      <c r="AF770">
        <f t="shared" si="486"/>
        <v>-0.5239687488631376</v>
      </c>
      <c r="AH770">
        <f t="shared" si="487"/>
        <v>-1.8785764617549336</v>
      </c>
      <c r="AI770">
        <f t="shared" si="488"/>
        <v>0.15280747829059702</v>
      </c>
      <c r="AJ770">
        <f t="shared" si="489"/>
        <v>0.13255246966057385</v>
      </c>
      <c r="AK770">
        <f t="shared" si="490"/>
        <v>0.86744753033942612</v>
      </c>
      <c r="AL770">
        <f t="shared" si="491"/>
        <v>-0.14220025274892567</v>
      </c>
      <c r="AN770">
        <f>VLOOKUP(J770,counts!$W$8:$Z$13,4,FALSE)</f>
        <v>53</v>
      </c>
      <c r="AO770">
        <f>VLOOKUP(K770,counts!$W$17:$Z$23,4,FALSE)</f>
        <v>48</v>
      </c>
      <c r="AP770">
        <f>VLOOKUP(L770,counts!$W$27:$Z$33,4,FALSE)</f>
        <v>62</v>
      </c>
      <c r="AQ770">
        <f>VLOOKUP(M770,counts!$W$38:$Z$49,4,FALSE)</f>
        <v>47</v>
      </c>
      <c r="AR770">
        <f>VLOOKUP(N770,counts!$W$53:$Z$54,4,FALSE)</f>
        <v>20</v>
      </c>
      <c r="AS770">
        <f>VLOOKUP(O770,counts!$W$58:$Z$62,4,FALSE)</f>
        <v>61</v>
      </c>
      <c r="AT770">
        <f>VLOOKUP(P770,counts!$W$66:$Z$69,4,FALSE)</f>
        <v>50</v>
      </c>
      <c r="AU770">
        <f>VLOOKUP(Q770,counts!$W$73:$Z$75,4,FALSE)</f>
        <v>68</v>
      </c>
      <c r="AV770">
        <f>VLOOKUP(R770,counts!$W$79:$Z$81,4,FALSE)</f>
        <v>40</v>
      </c>
      <c r="AW770">
        <f t="shared" si="492"/>
        <v>449</v>
      </c>
      <c r="AX770">
        <f t="shared" si="493"/>
        <v>0</v>
      </c>
      <c r="AY770">
        <f t="shared" si="494"/>
        <v>3</v>
      </c>
      <c r="AZ770" t="str">
        <f t="shared" si="495"/>
        <v>Train</v>
      </c>
      <c r="BA770" t="str">
        <f t="shared" si="496"/>
        <v>0-17</v>
      </c>
      <c r="BB770" t="str">
        <f t="shared" si="497"/>
        <v>Blank</v>
      </c>
      <c r="BC770" t="str">
        <f t="shared" si="498"/>
        <v>0-10</v>
      </c>
      <c r="BD770" t="str">
        <f t="shared" si="499"/>
        <v>Blank</v>
      </c>
      <c r="BE770" t="str">
        <f t="shared" si="500"/>
        <v>male</v>
      </c>
      <c r="BF770">
        <f t="shared" si="501"/>
        <v>1</v>
      </c>
      <c r="BG770">
        <f t="shared" si="502"/>
        <v>0</v>
      </c>
      <c r="BH770" t="str">
        <f t="shared" si="503"/>
        <v>C</v>
      </c>
      <c r="BI770">
        <f t="shared" si="504"/>
        <v>3</v>
      </c>
      <c r="BK770">
        <f t="shared" si="505"/>
        <v>-2.8350141766673408E-2</v>
      </c>
      <c r="BL770">
        <f t="shared" si="512"/>
        <v>-0.2148129459049134</v>
      </c>
      <c r="BM770">
        <f t="shared" si="513"/>
        <v>0</v>
      </c>
      <c r="BN770">
        <f t="shared" si="514"/>
        <v>-0.24005469764357676</v>
      </c>
      <c r="BO770">
        <f t="shared" si="515"/>
        <v>-1.1543150029727813</v>
      </c>
      <c r="BP770">
        <f t="shared" si="516"/>
        <v>0.21104029039891525</v>
      </c>
      <c r="BQ770">
        <f t="shared" si="517"/>
        <v>-0.12308910231949276</v>
      </c>
      <c r="BR770">
        <f t="shared" si="518"/>
        <v>0.42637636209158797</v>
      </c>
      <c r="BS770">
        <f t="shared" si="519"/>
        <v>-0.33933712916299258</v>
      </c>
      <c r="BT770">
        <f t="shared" si="506"/>
        <v>-0.52064632557427459</v>
      </c>
      <c r="BV770">
        <f t="shared" si="507"/>
        <v>-1.9831886928542015</v>
      </c>
      <c r="BW770">
        <f t="shared" si="508"/>
        <v>0.13762967810259216</v>
      </c>
      <c r="BX770">
        <f t="shared" si="509"/>
        <v>0.12097933163289068</v>
      </c>
      <c r="BY770">
        <f t="shared" si="510"/>
        <v>0.87902066836710935</v>
      </c>
      <c r="BZ770">
        <f t="shared" si="511"/>
        <v>-0.12894686807270486</v>
      </c>
    </row>
    <row r="771" spans="1:78" x14ac:dyDescent="0.3">
      <c r="A771" t="s">
        <v>2821</v>
      </c>
      <c r="B771" t="s">
        <v>2823</v>
      </c>
      <c r="C771" t="s">
        <v>2825</v>
      </c>
      <c r="D771" t="s">
        <v>2838</v>
      </c>
      <c r="E771" t="s">
        <v>20</v>
      </c>
      <c r="F771">
        <v>0</v>
      </c>
      <c r="G771">
        <v>0</v>
      </c>
      <c r="H771" t="s">
        <v>527</v>
      </c>
      <c r="I771">
        <v>3</v>
      </c>
      <c r="J771">
        <v>-3.7643689058441341</v>
      </c>
      <c r="K771">
        <v>123.30204897661667</v>
      </c>
      <c r="L771">
        <v>-82.840254641099079</v>
      </c>
      <c r="M771">
        <v>-33.757758935166962</v>
      </c>
      <c r="N771">
        <v>-108.67008854708662</v>
      </c>
      <c r="O771">
        <v>-14.754319664473872</v>
      </c>
      <c r="P771">
        <v>-22.013681658285037</v>
      </c>
      <c r="Q771">
        <v>-11.405315820044242</v>
      </c>
      <c r="R771">
        <v>-67.960368165567971</v>
      </c>
      <c r="S771">
        <v>0</v>
      </c>
      <c r="T771">
        <v>3</v>
      </c>
      <c r="U771" t="s">
        <v>2818</v>
      </c>
      <c r="W771">
        <f t="shared" si="477"/>
        <v>-2.7638923151110589E-2</v>
      </c>
      <c r="X771">
        <f t="shared" si="478"/>
        <v>0.64111939602149381</v>
      </c>
      <c r="Y771">
        <f t="shared" si="479"/>
        <v>0.27424895647063957</v>
      </c>
      <c r="Z771">
        <f t="shared" si="480"/>
        <v>-0.24557244416175711</v>
      </c>
      <c r="AA771">
        <f t="shared" si="481"/>
        <v>-1.1909036060913412</v>
      </c>
      <c r="AB771">
        <f t="shared" si="482"/>
        <v>-6.7444200102322438E-2</v>
      </c>
      <c r="AC771">
        <f t="shared" si="483"/>
        <v>-0.15242674717787899</v>
      </c>
      <c r="AD771">
        <f t="shared" si="484"/>
        <v>-7.3677481834814665E-2</v>
      </c>
      <c r="AE771">
        <f t="shared" si="485"/>
        <v>-0.48361783291079313</v>
      </c>
      <c r="AF771">
        <f t="shared" si="486"/>
        <v>-0.5239687488631376</v>
      </c>
      <c r="AH771">
        <f t="shared" si="487"/>
        <v>-1.8498816318010225</v>
      </c>
      <c r="AI771">
        <f t="shared" si="488"/>
        <v>0.15725577929538731</v>
      </c>
      <c r="AJ771">
        <f t="shared" si="489"/>
        <v>0.13588679539032839</v>
      </c>
      <c r="AK771">
        <f t="shared" si="490"/>
        <v>0.86411320460967156</v>
      </c>
      <c r="AL771">
        <f t="shared" si="491"/>
        <v>-0.14605149490717034</v>
      </c>
      <c r="AN771">
        <f>VLOOKUP(J771,counts!$W$8:$Z$13,4,FALSE)</f>
        <v>53</v>
      </c>
      <c r="AO771">
        <f>VLOOKUP(K771,counts!$W$17:$Z$23,4,FALSE)</f>
        <v>73</v>
      </c>
      <c r="AP771">
        <f>VLOOKUP(L771,counts!$W$27:$Z$33,4,FALSE)</f>
        <v>62</v>
      </c>
      <c r="AQ771">
        <f>VLOOKUP(M771,counts!$W$38:$Z$49,4,FALSE)</f>
        <v>47</v>
      </c>
      <c r="AR771">
        <f>VLOOKUP(N771,counts!$W$53:$Z$54,4,FALSE)</f>
        <v>20</v>
      </c>
      <c r="AS771">
        <f>VLOOKUP(O771,counts!$W$58:$Z$62,4,FALSE)</f>
        <v>52</v>
      </c>
      <c r="AT771">
        <f>VLOOKUP(P771,counts!$W$66:$Z$69,4,FALSE)</f>
        <v>50</v>
      </c>
      <c r="AU771">
        <f>VLOOKUP(Q771,counts!$W$73:$Z$75,4,FALSE)</f>
        <v>52</v>
      </c>
      <c r="AV771">
        <f>VLOOKUP(R771,counts!$W$79:$Z$81,4,FALSE)</f>
        <v>40</v>
      </c>
      <c r="AW771">
        <f t="shared" si="492"/>
        <v>449</v>
      </c>
      <c r="AX771">
        <f t="shared" si="493"/>
        <v>0</v>
      </c>
      <c r="AY771">
        <f t="shared" si="494"/>
        <v>3</v>
      </c>
      <c r="AZ771" t="str">
        <f t="shared" si="495"/>
        <v>Train</v>
      </c>
      <c r="BA771" t="str">
        <f t="shared" si="496"/>
        <v>0-17</v>
      </c>
      <c r="BB771" t="str">
        <f t="shared" si="497"/>
        <v>F, G, T</v>
      </c>
      <c r="BC771" t="str">
        <f t="shared" si="498"/>
        <v>0-10</v>
      </c>
      <c r="BD771" t="str">
        <f t="shared" si="499"/>
        <v>Blank</v>
      </c>
      <c r="BE771" t="str">
        <f t="shared" si="500"/>
        <v>male</v>
      </c>
      <c r="BF771">
        <f t="shared" si="501"/>
        <v>0</v>
      </c>
      <c r="BG771">
        <f t="shared" si="502"/>
        <v>0</v>
      </c>
      <c r="BH771" t="str">
        <f t="shared" si="503"/>
        <v>Q</v>
      </c>
      <c r="BI771">
        <f t="shared" si="504"/>
        <v>3</v>
      </c>
      <c r="BK771">
        <f t="shared" si="505"/>
        <v>-2.8350141766673408E-2</v>
      </c>
      <c r="BL771">
        <f t="shared" si="512"/>
        <v>0.62807202347308144</v>
      </c>
      <c r="BM771">
        <f t="shared" si="513"/>
        <v>0</v>
      </c>
      <c r="BN771">
        <f t="shared" si="514"/>
        <v>-0.24005469764357676</v>
      </c>
      <c r="BO771">
        <f t="shared" si="515"/>
        <v>-1.1543150029727813</v>
      </c>
      <c r="BP771">
        <f t="shared" si="516"/>
        <v>-6.3943938845999151E-2</v>
      </c>
      <c r="BQ771">
        <f t="shared" si="517"/>
        <v>-0.12308910231949276</v>
      </c>
      <c r="BR771">
        <f t="shared" si="518"/>
        <v>-6.7126694900034548E-2</v>
      </c>
      <c r="BS771">
        <f t="shared" si="519"/>
        <v>-0.33933712916299258</v>
      </c>
      <c r="BT771">
        <f t="shared" si="506"/>
        <v>-0.52064632557427459</v>
      </c>
      <c r="BV771">
        <f t="shared" si="507"/>
        <v>-1.9087910097127436</v>
      </c>
      <c r="BW771">
        <f t="shared" si="508"/>
        <v>0.14825952260962053</v>
      </c>
      <c r="BX771">
        <f t="shared" si="509"/>
        <v>0.12911673684418903</v>
      </c>
      <c r="BY771">
        <f t="shared" si="510"/>
        <v>0.87088326315581099</v>
      </c>
      <c r="BZ771">
        <f t="shared" si="511"/>
        <v>-0.1382473373394936</v>
      </c>
    </row>
    <row r="772" spans="1:78" x14ac:dyDescent="0.3">
      <c r="A772" t="s">
        <v>2820</v>
      </c>
      <c r="B772" t="s">
        <v>2838</v>
      </c>
      <c r="C772" t="s">
        <v>2824</v>
      </c>
      <c r="D772" t="s">
        <v>2838</v>
      </c>
      <c r="E772" t="s">
        <v>20</v>
      </c>
      <c r="F772">
        <v>0</v>
      </c>
      <c r="G772">
        <v>0</v>
      </c>
      <c r="H772" t="s">
        <v>2843</v>
      </c>
      <c r="I772">
        <v>3</v>
      </c>
      <c r="J772">
        <v>-11.613432440426715</v>
      </c>
      <c r="K772">
        <v>-42.171718189759716</v>
      </c>
      <c r="L772">
        <v>-194.50333405817787</v>
      </c>
      <c r="M772">
        <v>-33.757758935166962</v>
      </c>
      <c r="N772">
        <v>-108.67008854708662</v>
      </c>
      <c r="O772">
        <v>-14.754319664473872</v>
      </c>
      <c r="P772">
        <v>-22.013681658285037</v>
      </c>
      <c r="Q772">
        <v>-22.422560732600829</v>
      </c>
      <c r="R772">
        <v>-67.960368165567971</v>
      </c>
      <c r="S772">
        <v>1</v>
      </c>
      <c r="T772">
        <v>3</v>
      </c>
      <c r="U772" t="s">
        <v>2818</v>
      </c>
      <c r="W772">
        <f t="shared" si="477"/>
        <v>-8.5268679762827468E-2</v>
      </c>
      <c r="X772">
        <f t="shared" si="478"/>
        <v>-0.21927540312111751</v>
      </c>
      <c r="Y772">
        <f t="shared" si="479"/>
        <v>0.6439180640694343</v>
      </c>
      <c r="Z772">
        <f t="shared" si="480"/>
        <v>-0.24557244416175711</v>
      </c>
      <c r="AA772">
        <f t="shared" si="481"/>
        <v>-1.1909036060913412</v>
      </c>
      <c r="AB772">
        <f t="shared" si="482"/>
        <v>-6.7444200102322438E-2</v>
      </c>
      <c r="AC772">
        <f t="shared" si="483"/>
        <v>-0.15242674717787899</v>
      </c>
      <c r="AD772">
        <f t="shared" si="484"/>
        <v>-0.14484805481342802</v>
      </c>
      <c r="AE772">
        <f t="shared" si="485"/>
        <v>-0.48361783291079313</v>
      </c>
      <c r="AF772">
        <f t="shared" si="486"/>
        <v>-0.5239687488631376</v>
      </c>
      <c r="AH772">
        <f t="shared" si="487"/>
        <v>-2.4694076529351694</v>
      </c>
      <c r="AI772">
        <f t="shared" si="488"/>
        <v>8.4634977436811962E-2</v>
      </c>
      <c r="AJ772">
        <f t="shared" si="489"/>
        <v>7.8030839127850804E-2</v>
      </c>
      <c r="AK772">
        <f t="shared" si="490"/>
        <v>7.8030839127850804E-2</v>
      </c>
      <c r="AL772">
        <f t="shared" si="491"/>
        <v>-2.5506511569980415</v>
      </c>
      <c r="AN772">
        <f>VLOOKUP(J772,counts!$W$8:$Z$13,4,FALSE)</f>
        <v>52</v>
      </c>
      <c r="AO772">
        <f>VLOOKUP(K772,counts!$W$17:$Z$23,4,FALSE)</f>
        <v>48</v>
      </c>
      <c r="AP772">
        <f>VLOOKUP(L772,counts!$W$27:$Z$33,4,FALSE)</f>
        <v>73</v>
      </c>
      <c r="AQ772">
        <f>VLOOKUP(M772,counts!$W$38:$Z$49,4,FALSE)</f>
        <v>47</v>
      </c>
      <c r="AR772">
        <f>VLOOKUP(N772,counts!$W$53:$Z$54,4,FALSE)</f>
        <v>20</v>
      </c>
      <c r="AS772">
        <f>VLOOKUP(O772,counts!$W$58:$Z$62,4,FALSE)</f>
        <v>52</v>
      </c>
      <c r="AT772">
        <f>VLOOKUP(P772,counts!$W$66:$Z$69,4,FALSE)</f>
        <v>50</v>
      </c>
      <c r="AU772">
        <f>VLOOKUP(Q772,counts!$W$73:$Z$75,4,FALSE)</f>
        <v>50</v>
      </c>
      <c r="AV772">
        <f>VLOOKUP(R772,counts!$W$79:$Z$81,4,FALSE)</f>
        <v>40</v>
      </c>
      <c r="AW772">
        <f t="shared" si="492"/>
        <v>432</v>
      </c>
      <c r="AX772">
        <f t="shared" si="493"/>
        <v>1</v>
      </c>
      <c r="AY772">
        <f t="shared" si="494"/>
        <v>3</v>
      </c>
      <c r="AZ772" t="str">
        <f t="shared" si="495"/>
        <v>Train</v>
      </c>
      <c r="BA772" t="str">
        <f t="shared" si="496"/>
        <v>18-30</v>
      </c>
      <c r="BB772" t="str">
        <f t="shared" si="497"/>
        <v>Blank</v>
      </c>
      <c r="BC772" t="str">
        <f t="shared" si="498"/>
        <v>0</v>
      </c>
      <c r="BD772" t="str">
        <f t="shared" si="499"/>
        <v>Blank</v>
      </c>
      <c r="BE772" t="str">
        <f t="shared" si="500"/>
        <v>male</v>
      </c>
      <c r="BF772">
        <f t="shared" si="501"/>
        <v>0</v>
      </c>
      <c r="BG772">
        <f t="shared" si="502"/>
        <v>0</v>
      </c>
      <c r="BH772" t="str">
        <f t="shared" si="503"/>
        <v>S, blank</v>
      </c>
      <c r="BI772">
        <f t="shared" si="504"/>
        <v>3</v>
      </c>
      <c r="BK772">
        <f t="shared" si="505"/>
        <v>-8.7462856143731463E-2</v>
      </c>
      <c r="BL772">
        <f t="shared" si="512"/>
        <v>-0.2148129459049134</v>
      </c>
      <c r="BM772">
        <f t="shared" si="513"/>
        <v>0</v>
      </c>
      <c r="BN772">
        <f t="shared" si="514"/>
        <v>-0.24005469764357676</v>
      </c>
      <c r="BO772">
        <f t="shared" si="515"/>
        <v>-1.1543150029727813</v>
      </c>
      <c r="BP772">
        <f t="shared" si="516"/>
        <v>-6.3943938845999151E-2</v>
      </c>
      <c r="BQ772">
        <f t="shared" si="517"/>
        <v>-0.12308910231949276</v>
      </c>
      <c r="BR772">
        <f t="shared" si="518"/>
        <v>-0.13196937436222192</v>
      </c>
      <c r="BS772">
        <f t="shared" si="519"/>
        <v>-0.33933712916299258</v>
      </c>
      <c r="BT772">
        <f t="shared" si="506"/>
        <v>-0.52064632557427459</v>
      </c>
      <c r="BV772">
        <f t="shared" si="507"/>
        <v>-2.8756313729299841</v>
      </c>
      <c r="BW772">
        <f t="shared" si="508"/>
        <v>5.6380531122747275E-2</v>
      </c>
      <c r="BX772">
        <f t="shared" si="509"/>
        <v>5.3371422003418274E-2</v>
      </c>
      <c r="BY772">
        <f t="shared" si="510"/>
        <v>5.3371422003418274E-2</v>
      </c>
      <c r="BZ772">
        <f t="shared" si="511"/>
        <v>-2.930479844745062</v>
      </c>
    </row>
    <row r="773" spans="1:78" x14ac:dyDescent="0.3">
      <c r="A773" t="s">
        <v>2821</v>
      </c>
      <c r="B773" t="s">
        <v>2838</v>
      </c>
      <c r="C773" t="s">
        <v>2850</v>
      </c>
      <c r="D773" t="s">
        <v>2838</v>
      </c>
      <c r="E773" t="s">
        <v>20</v>
      </c>
      <c r="F773">
        <v>2</v>
      </c>
      <c r="G773">
        <v>0</v>
      </c>
      <c r="H773" t="s">
        <v>2843</v>
      </c>
      <c r="I773">
        <v>3</v>
      </c>
      <c r="J773">
        <v>-3.7643689058441341</v>
      </c>
      <c r="K773">
        <v>-42.171718189759716</v>
      </c>
      <c r="L773">
        <v>-9.6115457513775127</v>
      </c>
      <c r="M773">
        <v>-33.757758935166962</v>
      </c>
      <c r="N773">
        <v>-108.67008854708662</v>
      </c>
      <c r="O773">
        <v>47.533478806865013</v>
      </c>
      <c r="P773">
        <v>-22.013681658285037</v>
      </c>
      <c r="Q773">
        <v>-22.422560732600829</v>
      </c>
      <c r="R773">
        <v>-67.960368165567971</v>
      </c>
      <c r="S773">
        <v>0</v>
      </c>
      <c r="T773">
        <v>3</v>
      </c>
      <c r="U773" t="s">
        <v>2818</v>
      </c>
      <c r="W773">
        <f t="shared" si="477"/>
        <v>-2.7638923151110589E-2</v>
      </c>
      <c r="X773">
        <f t="shared" si="478"/>
        <v>-0.21927540312111751</v>
      </c>
      <c r="Y773">
        <f t="shared" si="479"/>
        <v>3.1819752411496448E-2</v>
      </c>
      <c r="Z773">
        <f t="shared" si="480"/>
        <v>-0.24557244416175711</v>
      </c>
      <c r="AA773">
        <f t="shared" si="481"/>
        <v>-1.1909036060913412</v>
      </c>
      <c r="AB773">
        <f t="shared" si="482"/>
        <v>0.21728263512745474</v>
      </c>
      <c r="AC773">
        <f t="shared" si="483"/>
        <v>-0.15242674717787899</v>
      </c>
      <c r="AD773">
        <f t="shared" si="484"/>
        <v>-0.14484805481342802</v>
      </c>
      <c r="AE773">
        <f t="shared" si="485"/>
        <v>-0.48361783291079313</v>
      </c>
      <c r="AF773">
        <f t="shared" si="486"/>
        <v>-0.5239687488631376</v>
      </c>
      <c r="AH773">
        <f t="shared" si="487"/>
        <v>-2.739149372751613</v>
      </c>
      <c r="AI773">
        <f t="shared" si="488"/>
        <v>6.4625295556775639E-2</v>
      </c>
      <c r="AJ773">
        <f t="shared" si="489"/>
        <v>6.0702385925348532E-2</v>
      </c>
      <c r="AK773">
        <f t="shared" si="490"/>
        <v>0.93929761407465151</v>
      </c>
      <c r="AL773">
        <f t="shared" si="491"/>
        <v>-6.2622902094920566E-2</v>
      </c>
      <c r="AN773">
        <f>VLOOKUP(J773,counts!$W$8:$Z$13,4,FALSE)</f>
        <v>53</v>
      </c>
      <c r="AO773">
        <f>VLOOKUP(K773,counts!$W$17:$Z$23,4,FALSE)</f>
        <v>48</v>
      </c>
      <c r="AP773">
        <f>VLOOKUP(L773,counts!$W$27:$Z$33,4,FALSE)</f>
        <v>55</v>
      </c>
      <c r="AQ773">
        <f>VLOOKUP(M773,counts!$W$38:$Z$49,4,FALSE)</f>
        <v>47</v>
      </c>
      <c r="AR773">
        <f>VLOOKUP(N773,counts!$W$53:$Z$54,4,FALSE)</f>
        <v>20</v>
      </c>
      <c r="AS773">
        <f>VLOOKUP(O773,counts!$W$58:$Z$62,4,FALSE)</f>
        <v>60</v>
      </c>
      <c r="AT773">
        <f>VLOOKUP(P773,counts!$W$66:$Z$69,4,FALSE)</f>
        <v>50</v>
      </c>
      <c r="AU773">
        <f>VLOOKUP(Q773,counts!$W$73:$Z$75,4,FALSE)</f>
        <v>50</v>
      </c>
      <c r="AV773">
        <f>VLOOKUP(R773,counts!$W$79:$Z$81,4,FALSE)</f>
        <v>40</v>
      </c>
      <c r="AW773">
        <f t="shared" si="492"/>
        <v>423</v>
      </c>
      <c r="AX773">
        <f t="shared" si="493"/>
        <v>0</v>
      </c>
      <c r="AY773">
        <f t="shared" si="494"/>
        <v>3</v>
      </c>
      <c r="AZ773" t="str">
        <f t="shared" si="495"/>
        <v>Train</v>
      </c>
      <c r="BA773" t="str">
        <f t="shared" si="496"/>
        <v>0-17</v>
      </c>
      <c r="BB773" t="str">
        <f t="shared" si="497"/>
        <v>Blank</v>
      </c>
      <c r="BC773" t="str">
        <f t="shared" si="498"/>
        <v>11-20</v>
      </c>
      <c r="BD773" t="str">
        <f t="shared" si="499"/>
        <v>Blank</v>
      </c>
      <c r="BE773" t="str">
        <f t="shared" si="500"/>
        <v>male</v>
      </c>
      <c r="BF773">
        <f t="shared" si="501"/>
        <v>2</v>
      </c>
      <c r="BG773">
        <f t="shared" si="502"/>
        <v>0</v>
      </c>
      <c r="BH773" t="str">
        <f t="shared" si="503"/>
        <v>S, blank</v>
      </c>
      <c r="BI773">
        <f t="shared" si="504"/>
        <v>3</v>
      </c>
      <c r="BK773">
        <f t="shared" si="505"/>
        <v>-2.8350141766673408E-2</v>
      </c>
      <c r="BL773">
        <f t="shared" si="512"/>
        <v>-0.2148129459049134</v>
      </c>
      <c r="BM773">
        <f t="shared" si="513"/>
        <v>0</v>
      </c>
      <c r="BN773">
        <f t="shared" si="514"/>
        <v>-0.24005469764357676</v>
      </c>
      <c r="BO773">
        <f t="shared" si="515"/>
        <v>-1.1543150029727813</v>
      </c>
      <c r="BP773">
        <f t="shared" si="516"/>
        <v>0.20600596510609481</v>
      </c>
      <c r="BQ773">
        <f t="shared" si="517"/>
        <v>-0.12308910231949276</v>
      </c>
      <c r="BR773">
        <f t="shared" si="518"/>
        <v>-0.13196937436222192</v>
      </c>
      <c r="BS773">
        <f t="shared" si="519"/>
        <v>-0.33933712916299258</v>
      </c>
      <c r="BT773">
        <f t="shared" si="506"/>
        <v>-0.52064632557427459</v>
      </c>
      <c r="BV773">
        <f t="shared" si="507"/>
        <v>-2.5465687546008322</v>
      </c>
      <c r="BW773">
        <f t="shared" si="508"/>
        <v>7.8350043529648292E-2</v>
      </c>
      <c r="BX773">
        <f t="shared" si="509"/>
        <v>7.2657337939351724E-2</v>
      </c>
      <c r="BY773">
        <f t="shared" si="510"/>
        <v>0.9273426620606483</v>
      </c>
      <c r="BZ773">
        <f t="shared" si="511"/>
        <v>-7.5432135482753904E-2</v>
      </c>
    </row>
    <row r="774" spans="1:78" x14ac:dyDescent="0.3">
      <c r="A774" t="s">
        <v>2820</v>
      </c>
      <c r="B774" t="s">
        <v>2838</v>
      </c>
      <c r="C774" t="s">
        <v>2825</v>
      </c>
      <c r="D774" t="s">
        <v>2838</v>
      </c>
      <c r="E774" t="s">
        <v>20</v>
      </c>
      <c r="F774">
        <v>0</v>
      </c>
      <c r="G774">
        <v>0</v>
      </c>
      <c r="H774" t="s">
        <v>2843</v>
      </c>
      <c r="I774">
        <v>3</v>
      </c>
      <c r="J774">
        <v>-11.613432440426715</v>
      </c>
      <c r="K774">
        <v>-42.171718189759716</v>
      </c>
      <c r="L774">
        <v>-82.840254641099079</v>
      </c>
      <c r="M774">
        <v>-33.757758935166962</v>
      </c>
      <c r="N774">
        <v>-108.67008854708662</v>
      </c>
      <c r="O774">
        <v>-14.754319664473872</v>
      </c>
      <c r="P774">
        <v>-22.013681658285037</v>
      </c>
      <c r="Q774">
        <v>-22.422560732600829</v>
      </c>
      <c r="R774">
        <v>-67.960368165567971</v>
      </c>
      <c r="S774">
        <v>0</v>
      </c>
      <c r="T774">
        <v>3</v>
      </c>
      <c r="U774" t="s">
        <v>2818</v>
      </c>
      <c r="W774">
        <f t="shared" ref="W774:W778" si="520">W$3*J774</f>
        <v>-8.5268679762827468E-2</v>
      </c>
      <c r="X774">
        <f t="shared" ref="X774:X778" si="521">X$3*K774</f>
        <v>-0.21927540312111751</v>
      </c>
      <c r="Y774">
        <f t="shared" ref="Y774:Y778" si="522">Y$3*L774</f>
        <v>0.27424895647063957</v>
      </c>
      <c r="Z774">
        <f t="shared" ref="Z774:Z778" si="523">Z$3*M774</f>
        <v>-0.24557244416175711</v>
      </c>
      <c r="AA774">
        <f t="shared" ref="AA774:AA778" si="524">AA$3*N774</f>
        <v>-1.1909036060913412</v>
      </c>
      <c r="AB774">
        <f t="shared" ref="AB774:AB778" si="525">AB$3*O774</f>
        <v>-6.7444200102322438E-2</v>
      </c>
      <c r="AC774">
        <f t="shared" ref="AC774:AC778" si="526">AC$3*P774</f>
        <v>-0.15242674717787899</v>
      </c>
      <c r="AD774">
        <f t="shared" ref="AD774:AD778" si="527">AD$3*Q774</f>
        <v>-0.14484805481342802</v>
      </c>
      <c r="AE774">
        <f t="shared" ref="AE774:AE778" si="528">AE$3*R774</f>
        <v>-0.48361783291079313</v>
      </c>
      <c r="AF774">
        <f t="shared" ref="AF774:AF778" si="529">AF$3</f>
        <v>-0.5239687488631376</v>
      </c>
      <c r="AH774">
        <f t="shared" ref="AH774:AH778" si="530">SUM(W774:AF774)</f>
        <v>-2.8390767605339642</v>
      </c>
      <c r="AI774">
        <f t="shared" ref="AI774:AI778" si="531">EXP(AH774)</f>
        <v>5.8479631752988308E-2</v>
      </c>
      <c r="AJ774">
        <f t="shared" ref="AJ774:AJ778" si="532">AI774/(1+AI774)</f>
        <v>5.5248707673418308E-2</v>
      </c>
      <c r="AK774">
        <f t="shared" ref="AK774:AK778" si="533">IF(S774=1,AJ774,1-AJ774)</f>
        <v>0.94475129232658173</v>
      </c>
      <c r="AL774">
        <f t="shared" ref="AL774:AL778" si="534">LN(AK774)</f>
        <v>-5.6833568850238797E-2</v>
      </c>
      <c r="AN774">
        <f>VLOOKUP(J774,counts!$W$8:$Z$13,4,FALSE)</f>
        <v>52</v>
      </c>
      <c r="AO774">
        <f>VLOOKUP(K774,counts!$W$17:$Z$23,4,FALSE)</f>
        <v>48</v>
      </c>
      <c r="AP774">
        <f>VLOOKUP(L774,counts!$W$27:$Z$33,4,FALSE)</f>
        <v>62</v>
      </c>
      <c r="AQ774">
        <f>VLOOKUP(M774,counts!$W$38:$Z$49,4,FALSE)</f>
        <v>47</v>
      </c>
      <c r="AR774">
        <f>VLOOKUP(N774,counts!$W$53:$Z$54,4,FALSE)</f>
        <v>20</v>
      </c>
      <c r="AS774">
        <f>VLOOKUP(O774,counts!$W$58:$Z$62,4,FALSE)</f>
        <v>52</v>
      </c>
      <c r="AT774">
        <f>VLOOKUP(P774,counts!$W$66:$Z$69,4,FALSE)</f>
        <v>50</v>
      </c>
      <c r="AU774">
        <f>VLOOKUP(Q774,counts!$W$73:$Z$75,4,FALSE)</f>
        <v>50</v>
      </c>
      <c r="AV774">
        <f>VLOOKUP(R774,counts!$W$79:$Z$81,4,FALSE)</f>
        <v>40</v>
      </c>
      <c r="AW774">
        <f t="shared" ref="AW774:AW837" si="535">SUM(AN774:AV774)</f>
        <v>421</v>
      </c>
      <c r="AX774">
        <f t="shared" ref="AX774:AX837" si="536">S774</f>
        <v>0</v>
      </c>
      <c r="AY774">
        <f t="shared" ref="AY774:AY837" si="537">T774</f>
        <v>3</v>
      </c>
      <c r="AZ774" t="str">
        <f t="shared" ref="AZ774:AZ837" si="538">U774</f>
        <v>Train</v>
      </c>
      <c r="BA774" t="str">
        <f t="shared" ref="BA774:BA837" si="539">A774</f>
        <v>18-30</v>
      </c>
      <c r="BB774" t="str">
        <f t="shared" ref="BB774:BB837" si="540">B774</f>
        <v>Blank</v>
      </c>
      <c r="BC774" t="str">
        <f t="shared" ref="BC774:BC837" si="541">C774</f>
        <v>0-10</v>
      </c>
      <c r="BD774" t="str">
        <f t="shared" ref="BD774:BD837" si="542">D774</f>
        <v>Blank</v>
      </c>
      <c r="BE774" t="str">
        <f t="shared" ref="BE774:BE837" si="543">E774</f>
        <v>male</v>
      </c>
      <c r="BF774">
        <f t="shared" ref="BF774:BF837" si="544">F774</f>
        <v>0</v>
      </c>
      <c r="BG774">
        <f t="shared" ref="BG774:BG837" si="545">G774</f>
        <v>0</v>
      </c>
      <c r="BH774" t="str">
        <f t="shared" ref="BH774:BH837" si="546">H774</f>
        <v>S, blank</v>
      </c>
      <c r="BI774">
        <f t="shared" ref="BI774:BI837" si="547">I774</f>
        <v>3</v>
      </c>
      <c r="BK774">
        <f t="shared" ref="BK774:BK778" si="548">BK$3*J774</f>
        <v>-8.7462856143731463E-2</v>
      </c>
      <c r="BL774">
        <f t="shared" si="512"/>
        <v>-0.2148129459049134</v>
      </c>
      <c r="BM774">
        <f t="shared" si="513"/>
        <v>0</v>
      </c>
      <c r="BN774">
        <f t="shared" si="514"/>
        <v>-0.24005469764357676</v>
      </c>
      <c r="BO774">
        <f t="shared" si="515"/>
        <v>-1.1543150029727813</v>
      </c>
      <c r="BP774">
        <f t="shared" si="516"/>
        <v>-6.3943938845999151E-2</v>
      </c>
      <c r="BQ774">
        <f t="shared" si="517"/>
        <v>-0.12308910231949276</v>
      </c>
      <c r="BR774">
        <f t="shared" si="518"/>
        <v>-0.13196937436222192</v>
      </c>
      <c r="BS774">
        <f t="shared" si="519"/>
        <v>-0.33933712916299258</v>
      </c>
      <c r="BT774">
        <f t="shared" ref="BT774:BT778" si="549">BT$3</f>
        <v>-0.52064632557427459</v>
      </c>
      <c r="BV774">
        <f t="shared" ref="BV774:BV778" si="550">SUM(BK774:BT774)</f>
        <v>-2.8756313729299841</v>
      </c>
      <c r="BW774">
        <f t="shared" ref="BW774:BW778" si="551">EXP(BV774)</f>
        <v>5.6380531122747275E-2</v>
      </c>
      <c r="BX774">
        <f t="shared" ref="BX774:BX778" si="552">BW774/(1+BW774)</f>
        <v>5.3371422003418274E-2</v>
      </c>
      <c r="BY774">
        <f t="shared" ref="BY774:BY778" si="553">IF(S774=1,BX774,1-BX774)</f>
        <v>0.94662857799658173</v>
      </c>
      <c r="BZ774">
        <f t="shared" ref="BZ774:BZ778" si="554">LN(BY774)</f>
        <v>-5.4848471815077751E-2</v>
      </c>
    </row>
    <row r="775" spans="1:78" x14ac:dyDescent="0.3">
      <c r="A775" t="s">
        <v>2820</v>
      </c>
      <c r="B775" t="s">
        <v>2838</v>
      </c>
      <c r="C775" t="s">
        <v>2825</v>
      </c>
      <c r="D775" t="s">
        <v>2838</v>
      </c>
      <c r="E775" t="s">
        <v>20</v>
      </c>
      <c r="F775">
        <v>1</v>
      </c>
      <c r="G775">
        <v>0</v>
      </c>
      <c r="H775" t="s">
        <v>2843</v>
      </c>
      <c r="I775">
        <v>3</v>
      </c>
      <c r="J775">
        <v>-11.613432440426715</v>
      </c>
      <c r="K775">
        <v>-42.171718189759716</v>
      </c>
      <c r="L775">
        <v>-82.840254641099079</v>
      </c>
      <c r="M775">
        <v>-33.757758935166962</v>
      </c>
      <c r="N775">
        <v>-108.67008854708662</v>
      </c>
      <c r="O775">
        <v>48.695090775187893</v>
      </c>
      <c r="P775">
        <v>-22.013681658285037</v>
      </c>
      <c r="Q775">
        <v>-22.422560732600829</v>
      </c>
      <c r="R775">
        <v>-67.960368165567971</v>
      </c>
      <c r="S775">
        <v>0</v>
      </c>
      <c r="T775">
        <v>3</v>
      </c>
      <c r="U775" t="s">
        <v>2818</v>
      </c>
      <c r="W775">
        <f t="shared" si="520"/>
        <v>-8.5268679762827468E-2</v>
      </c>
      <c r="X775">
        <f t="shared" si="521"/>
        <v>-0.21927540312111751</v>
      </c>
      <c r="Y775">
        <f t="shared" si="522"/>
        <v>0.27424895647063957</v>
      </c>
      <c r="Z775">
        <f t="shared" si="523"/>
        <v>-0.24557244416175711</v>
      </c>
      <c r="AA775">
        <f t="shared" si="524"/>
        <v>-1.1909036060913412</v>
      </c>
      <c r="AB775">
        <f t="shared" si="525"/>
        <v>0.222592537028351</v>
      </c>
      <c r="AC775">
        <f t="shared" si="526"/>
        <v>-0.15242674717787899</v>
      </c>
      <c r="AD775">
        <f t="shared" si="527"/>
        <v>-0.14484805481342802</v>
      </c>
      <c r="AE775">
        <f t="shared" si="528"/>
        <v>-0.48361783291079313</v>
      </c>
      <c r="AF775">
        <f t="shared" si="529"/>
        <v>-0.5239687488631376</v>
      </c>
      <c r="AH775">
        <f t="shared" si="530"/>
        <v>-2.5490400234032906</v>
      </c>
      <c r="AI775">
        <f t="shared" si="531"/>
        <v>7.815665856293931E-2</v>
      </c>
      <c r="AJ775">
        <f t="shared" si="532"/>
        <v>7.2491003920629932E-2</v>
      </c>
      <c r="AK775">
        <f t="shared" si="533"/>
        <v>0.9275089960793701</v>
      </c>
      <c r="AL775">
        <f t="shared" si="534"/>
        <v>-7.5252785270635641E-2</v>
      </c>
      <c r="AN775">
        <f>VLOOKUP(J775,counts!$W$8:$Z$13,4,FALSE)</f>
        <v>52</v>
      </c>
      <c r="AO775">
        <f>VLOOKUP(K775,counts!$W$17:$Z$23,4,FALSE)</f>
        <v>48</v>
      </c>
      <c r="AP775">
        <f>VLOOKUP(L775,counts!$W$27:$Z$33,4,FALSE)</f>
        <v>62</v>
      </c>
      <c r="AQ775">
        <f>VLOOKUP(M775,counts!$W$38:$Z$49,4,FALSE)</f>
        <v>47</v>
      </c>
      <c r="AR775">
        <f>VLOOKUP(N775,counts!$W$53:$Z$54,4,FALSE)</f>
        <v>20</v>
      </c>
      <c r="AS775">
        <f>VLOOKUP(O775,counts!$W$58:$Z$62,4,FALSE)</f>
        <v>61</v>
      </c>
      <c r="AT775">
        <f>VLOOKUP(P775,counts!$W$66:$Z$69,4,FALSE)</f>
        <v>50</v>
      </c>
      <c r="AU775">
        <f>VLOOKUP(Q775,counts!$W$73:$Z$75,4,FALSE)</f>
        <v>50</v>
      </c>
      <c r="AV775">
        <f>VLOOKUP(R775,counts!$W$79:$Z$81,4,FALSE)</f>
        <v>40</v>
      </c>
      <c r="AW775">
        <f t="shared" si="535"/>
        <v>430</v>
      </c>
      <c r="AX775">
        <f t="shared" si="536"/>
        <v>0</v>
      </c>
      <c r="AY775">
        <f t="shared" si="537"/>
        <v>3</v>
      </c>
      <c r="AZ775" t="str">
        <f t="shared" si="538"/>
        <v>Train</v>
      </c>
      <c r="BA775" t="str">
        <f t="shared" si="539"/>
        <v>18-30</v>
      </c>
      <c r="BB775" t="str">
        <f t="shared" si="540"/>
        <v>Blank</v>
      </c>
      <c r="BC775" t="str">
        <f t="shared" si="541"/>
        <v>0-10</v>
      </c>
      <c r="BD775" t="str">
        <f t="shared" si="542"/>
        <v>Blank</v>
      </c>
      <c r="BE775" t="str">
        <f t="shared" si="543"/>
        <v>male</v>
      </c>
      <c r="BF775">
        <f t="shared" si="544"/>
        <v>1</v>
      </c>
      <c r="BG775">
        <f t="shared" si="545"/>
        <v>0</v>
      </c>
      <c r="BH775" t="str">
        <f t="shared" si="546"/>
        <v>S, blank</v>
      </c>
      <c r="BI775">
        <f t="shared" si="547"/>
        <v>3</v>
      </c>
      <c r="BK775">
        <f t="shared" si="548"/>
        <v>-8.7462856143731463E-2</v>
      </c>
      <c r="BL775">
        <f t="shared" si="512"/>
        <v>-0.2148129459049134</v>
      </c>
      <c r="BM775">
        <f t="shared" si="513"/>
        <v>0</v>
      </c>
      <c r="BN775">
        <f t="shared" si="514"/>
        <v>-0.24005469764357676</v>
      </c>
      <c r="BO775">
        <f t="shared" si="515"/>
        <v>-1.1543150029727813</v>
      </c>
      <c r="BP775">
        <f t="shared" si="516"/>
        <v>0.21104029039891525</v>
      </c>
      <c r="BQ775">
        <f t="shared" si="517"/>
        <v>-0.12308910231949276</v>
      </c>
      <c r="BR775">
        <f t="shared" si="518"/>
        <v>-0.13196937436222192</v>
      </c>
      <c r="BS775">
        <f t="shared" si="519"/>
        <v>-0.33933712916299258</v>
      </c>
      <c r="BT775">
        <f t="shared" si="549"/>
        <v>-0.52064632557427459</v>
      </c>
      <c r="BV775">
        <f t="shared" si="550"/>
        <v>-2.6006471436850696</v>
      </c>
      <c r="BW775">
        <f t="shared" si="551"/>
        <v>7.4225528086570264E-2</v>
      </c>
      <c r="BX775">
        <f t="shared" si="552"/>
        <v>6.9096782887651254E-2</v>
      </c>
      <c r="BY775">
        <f t="shared" si="553"/>
        <v>0.9309032171123488</v>
      </c>
      <c r="BZ775">
        <f t="shared" si="554"/>
        <v>-7.1599962949509391E-2</v>
      </c>
    </row>
    <row r="776" spans="1:78" x14ac:dyDescent="0.3">
      <c r="A776" t="s">
        <v>2820</v>
      </c>
      <c r="B776" t="s">
        <v>2838</v>
      </c>
      <c r="C776" t="s">
        <v>2825</v>
      </c>
      <c r="D776" t="s">
        <v>2838</v>
      </c>
      <c r="E776" t="s">
        <v>20</v>
      </c>
      <c r="F776">
        <v>0</v>
      </c>
      <c r="G776">
        <v>0</v>
      </c>
      <c r="H776" t="s">
        <v>2843</v>
      </c>
      <c r="I776">
        <v>3</v>
      </c>
      <c r="J776">
        <v>-11.613432440426715</v>
      </c>
      <c r="K776">
        <v>-42.171718189759716</v>
      </c>
      <c r="L776">
        <v>-82.840254641099079</v>
      </c>
      <c r="M776">
        <v>-33.757758935166962</v>
      </c>
      <c r="N776">
        <v>-108.67008854708662</v>
      </c>
      <c r="O776">
        <v>-14.754319664473872</v>
      </c>
      <c r="P776">
        <v>-22.013681658285037</v>
      </c>
      <c r="Q776">
        <v>-22.422560732600829</v>
      </c>
      <c r="R776">
        <v>-67.960368165567971</v>
      </c>
      <c r="S776">
        <v>0</v>
      </c>
      <c r="T776">
        <v>3</v>
      </c>
      <c r="U776" t="s">
        <v>2818</v>
      </c>
      <c r="W776">
        <f t="shared" si="520"/>
        <v>-8.5268679762827468E-2</v>
      </c>
      <c r="X776">
        <f t="shared" si="521"/>
        <v>-0.21927540312111751</v>
      </c>
      <c r="Y776">
        <f t="shared" si="522"/>
        <v>0.27424895647063957</v>
      </c>
      <c r="Z776">
        <f t="shared" si="523"/>
        <v>-0.24557244416175711</v>
      </c>
      <c r="AA776">
        <f t="shared" si="524"/>
        <v>-1.1909036060913412</v>
      </c>
      <c r="AB776">
        <f t="shared" si="525"/>
        <v>-6.7444200102322438E-2</v>
      </c>
      <c r="AC776">
        <f t="shared" si="526"/>
        <v>-0.15242674717787899</v>
      </c>
      <c r="AD776">
        <f t="shared" si="527"/>
        <v>-0.14484805481342802</v>
      </c>
      <c r="AE776">
        <f t="shared" si="528"/>
        <v>-0.48361783291079313</v>
      </c>
      <c r="AF776">
        <f t="shared" si="529"/>
        <v>-0.5239687488631376</v>
      </c>
      <c r="AH776">
        <f t="shared" si="530"/>
        <v>-2.8390767605339642</v>
      </c>
      <c r="AI776">
        <f t="shared" si="531"/>
        <v>5.8479631752988308E-2</v>
      </c>
      <c r="AJ776">
        <f t="shared" si="532"/>
        <v>5.5248707673418308E-2</v>
      </c>
      <c r="AK776">
        <f t="shared" si="533"/>
        <v>0.94475129232658173</v>
      </c>
      <c r="AL776">
        <f t="shared" si="534"/>
        <v>-5.6833568850238797E-2</v>
      </c>
      <c r="AN776">
        <f>VLOOKUP(J776,counts!$W$8:$Z$13,4,FALSE)</f>
        <v>52</v>
      </c>
      <c r="AO776">
        <f>VLOOKUP(K776,counts!$W$17:$Z$23,4,FALSE)</f>
        <v>48</v>
      </c>
      <c r="AP776">
        <f>VLOOKUP(L776,counts!$W$27:$Z$33,4,FALSE)</f>
        <v>62</v>
      </c>
      <c r="AQ776">
        <f>VLOOKUP(M776,counts!$W$38:$Z$49,4,FALSE)</f>
        <v>47</v>
      </c>
      <c r="AR776">
        <f>VLOOKUP(N776,counts!$W$53:$Z$54,4,FALSE)</f>
        <v>20</v>
      </c>
      <c r="AS776">
        <f>VLOOKUP(O776,counts!$W$58:$Z$62,4,FALSE)</f>
        <v>52</v>
      </c>
      <c r="AT776">
        <f>VLOOKUP(P776,counts!$W$66:$Z$69,4,FALSE)</f>
        <v>50</v>
      </c>
      <c r="AU776">
        <f>VLOOKUP(Q776,counts!$W$73:$Z$75,4,FALSE)</f>
        <v>50</v>
      </c>
      <c r="AV776">
        <f>VLOOKUP(R776,counts!$W$79:$Z$81,4,FALSE)</f>
        <v>40</v>
      </c>
      <c r="AW776">
        <f t="shared" si="535"/>
        <v>421</v>
      </c>
      <c r="AX776">
        <f t="shared" si="536"/>
        <v>0</v>
      </c>
      <c r="AY776">
        <f t="shared" si="537"/>
        <v>3</v>
      </c>
      <c r="AZ776" t="str">
        <f t="shared" si="538"/>
        <v>Train</v>
      </c>
      <c r="BA776" t="str">
        <f t="shared" si="539"/>
        <v>18-30</v>
      </c>
      <c r="BB776" t="str">
        <f t="shared" si="540"/>
        <v>Blank</v>
      </c>
      <c r="BC776" t="str">
        <f t="shared" si="541"/>
        <v>0-10</v>
      </c>
      <c r="BD776" t="str">
        <f t="shared" si="542"/>
        <v>Blank</v>
      </c>
      <c r="BE776" t="str">
        <f t="shared" si="543"/>
        <v>male</v>
      </c>
      <c r="BF776">
        <f t="shared" si="544"/>
        <v>0</v>
      </c>
      <c r="BG776">
        <f t="shared" si="545"/>
        <v>0</v>
      </c>
      <c r="BH776" t="str">
        <f t="shared" si="546"/>
        <v>S, blank</v>
      </c>
      <c r="BI776">
        <f t="shared" si="547"/>
        <v>3</v>
      </c>
      <c r="BK776">
        <f t="shared" si="548"/>
        <v>-8.7462856143731463E-2</v>
      </c>
      <c r="BL776">
        <f t="shared" si="512"/>
        <v>-0.2148129459049134</v>
      </c>
      <c r="BM776">
        <f t="shared" si="513"/>
        <v>0</v>
      </c>
      <c r="BN776">
        <f t="shared" si="514"/>
        <v>-0.24005469764357676</v>
      </c>
      <c r="BO776">
        <f t="shared" si="515"/>
        <v>-1.1543150029727813</v>
      </c>
      <c r="BP776">
        <f t="shared" si="516"/>
        <v>-6.3943938845999151E-2</v>
      </c>
      <c r="BQ776">
        <f t="shared" si="517"/>
        <v>-0.12308910231949276</v>
      </c>
      <c r="BR776">
        <f t="shared" si="518"/>
        <v>-0.13196937436222192</v>
      </c>
      <c r="BS776">
        <f t="shared" si="519"/>
        <v>-0.33933712916299258</v>
      </c>
      <c r="BT776">
        <f t="shared" si="549"/>
        <v>-0.52064632557427459</v>
      </c>
      <c r="BV776">
        <f t="shared" si="550"/>
        <v>-2.8756313729299841</v>
      </c>
      <c r="BW776">
        <f t="shared" si="551"/>
        <v>5.6380531122747275E-2</v>
      </c>
      <c r="BX776">
        <f t="shared" si="552"/>
        <v>5.3371422003418274E-2</v>
      </c>
      <c r="BY776">
        <f t="shared" si="553"/>
        <v>0.94662857799658173</v>
      </c>
      <c r="BZ776">
        <f t="shared" si="554"/>
        <v>-5.4848471815077751E-2</v>
      </c>
    </row>
    <row r="777" spans="1:78" x14ac:dyDescent="0.3">
      <c r="A777" t="s">
        <v>2821</v>
      </c>
      <c r="B777" t="s">
        <v>2838</v>
      </c>
      <c r="C777" t="s">
        <v>2850</v>
      </c>
      <c r="D777" t="s">
        <v>2838</v>
      </c>
      <c r="E777" t="s">
        <v>15</v>
      </c>
      <c r="F777">
        <v>1</v>
      </c>
      <c r="G777">
        <v>0</v>
      </c>
      <c r="H777" t="s">
        <v>44</v>
      </c>
      <c r="I777">
        <v>3</v>
      </c>
      <c r="J777">
        <v>-3.7643689058441341</v>
      </c>
      <c r="K777">
        <v>-42.171718189759716</v>
      </c>
      <c r="L777">
        <v>-9.6115457513775127</v>
      </c>
      <c r="M777">
        <v>-33.757758935166962</v>
      </c>
      <c r="N777">
        <v>151.41878811967541</v>
      </c>
      <c r="O777">
        <v>48.695090775187893</v>
      </c>
      <c r="P777">
        <v>-22.013681658285037</v>
      </c>
      <c r="Q777">
        <v>72.444458573419169</v>
      </c>
      <c r="R777">
        <v>-67.960368165567971</v>
      </c>
      <c r="S777">
        <v>0</v>
      </c>
      <c r="T777">
        <v>3</v>
      </c>
      <c r="U777" t="s">
        <v>2818</v>
      </c>
      <c r="W777">
        <f t="shared" si="520"/>
        <v>-2.7638923151110589E-2</v>
      </c>
      <c r="X777">
        <f t="shared" si="521"/>
        <v>-0.21927540312111751</v>
      </c>
      <c r="Y777">
        <f t="shared" si="522"/>
        <v>3.1819752411496448E-2</v>
      </c>
      <c r="Z777">
        <f t="shared" si="523"/>
        <v>-0.24557244416175711</v>
      </c>
      <c r="AA777">
        <f t="shared" si="524"/>
        <v>1.6593819257225275</v>
      </c>
      <c r="AB777">
        <f t="shared" si="525"/>
        <v>0.222592537028351</v>
      </c>
      <c r="AC777">
        <f t="shared" si="526"/>
        <v>-0.15242674717787899</v>
      </c>
      <c r="AD777">
        <f t="shared" si="527"/>
        <v>0.46798575022321215</v>
      </c>
      <c r="AE777">
        <f t="shared" si="528"/>
        <v>-0.48361783291079313</v>
      </c>
      <c r="AF777">
        <f t="shared" si="529"/>
        <v>-0.5239687488631376</v>
      </c>
      <c r="AH777">
        <f t="shared" si="530"/>
        <v>0.729279865999792</v>
      </c>
      <c r="AI777">
        <f t="shared" si="531"/>
        <v>2.0735868095073449</v>
      </c>
      <c r="AJ777">
        <f t="shared" si="532"/>
        <v>0.67464722424407897</v>
      </c>
      <c r="AK777">
        <f t="shared" si="533"/>
        <v>0.32535277575592103</v>
      </c>
      <c r="AL777">
        <f t="shared" si="534"/>
        <v>-1.1228452214779649</v>
      </c>
      <c r="AN777">
        <f>VLOOKUP(J777,counts!$W$8:$Z$13,4,FALSE)</f>
        <v>53</v>
      </c>
      <c r="AO777">
        <f>VLOOKUP(K777,counts!$W$17:$Z$23,4,FALSE)</f>
        <v>48</v>
      </c>
      <c r="AP777">
        <f>VLOOKUP(L777,counts!$W$27:$Z$33,4,FALSE)</f>
        <v>55</v>
      </c>
      <c r="AQ777">
        <f>VLOOKUP(M777,counts!$W$38:$Z$49,4,FALSE)</f>
        <v>47</v>
      </c>
      <c r="AR777">
        <f>VLOOKUP(N777,counts!$W$53:$Z$54,4,FALSE)</f>
        <v>102</v>
      </c>
      <c r="AS777">
        <f>VLOOKUP(O777,counts!$W$58:$Z$62,4,FALSE)</f>
        <v>61</v>
      </c>
      <c r="AT777">
        <f>VLOOKUP(P777,counts!$W$66:$Z$69,4,FALSE)</f>
        <v>50</v>
      </c>
      <c r="AU777">
        <f>VLOOKUP(Q777,counts!$W$73:$Z$75,4,FALSE)</f>
        <v>68</v>
      </c>
      <c r="AV777">
        <f>VLOOKUP(R777,counts!$W$79:$Z$81,4,FALSE)</f>
        <v>40</v>
      </c>
      <c r="AW777">
        <f t="shared" si="535"/>
        <v>524</v>
      </c>
      <c r="AX777">
        <f t="shared" si="536"/>
        <v>0</v>
      </c>
      <c r="AY777">
        <f t="shared" si="537"/>
        <v>3</v>
      </c>
      <c r="AZ777" t="str">
        <f t="shared" si="538"/>
        <v>Train</v>
      </c>
      <c r="BA777" t="str">
        <f t="shared" si="539"/>
        <v>0-17</v>
      </c>
      <c r="BB777" t="str">
        <f t="shared" si="540"/>
        <v>Blank</v>
      </c>
      <c r="BC777" t="str">
        <f t="shared" si="541"/>
        <v>11-20</v>
      </c>
      <c r="BD777" t="str">
        <f t="shared" si="542"/>
        <v>Blank</v>
      </c>
      <c r="BE777" t="str">
        <f t="shared" si="543"/>
        <v>female</v>
      </c>
      <c r="BF777">
        <f t="shared" si="544"/>
        <v>1</v>
      </c>
      <c r="BG777">
        <f t="shared" si="545"/>
        <v>0</v>
      </c>
      <c r="BH777" t="str">
        <f t="shared" si="546"/>
        <v>C</v>
      </c>
      <c r="BI777">
        <f t="shared" si="547"/>
        <v>3</v>
      </c>
      <c r="BK777">
        <f t="shared" si="548"/>
        <v>-2.8350141766673408E-2</v>
      </c>
      <c r="BL777">
        <f t="shared" si="512"/>
        <v>-0.2148129459049134</v>
      </c>
      <c r="BM777">
        <f t="shared" si="513"/>
        <v>0</v>
      </c>
      <c r="BN777">
        <f t="shared" si="514"/>
        <v>-0.24005469764357676</v>
      </c>
      <c r="BO777">
        <f t="shared" si="515"/>
        <v>1.608400077660413</v>
      </c>
      <c r="BP777">
        <f t="shared" si="516"/>
        <v>0.21104029039891525</v>
      </c>
      <c r="BQ777">
        <f t="shared" si="517"/>
        <v>-0.12308910231949276</v>
      </c>
      <c r="BR777">
        <f t="shared" si="518"/>
        <v>0.42637636209158797</v>
      </c>
      <c r="BS777">
        <f t="shared" si="519"/>
        <v>-0.33933712916299258</v>
      </c>
      <c r="BT777">
        <f t="shared" si="549"/>
        <v>-0.52064632557427459</v>
      </c>
      <c r="BV777">
        <f t="shared" si="550"/>
        <v>0.77952638777899286</v>
      </c>
      <c r="BW777">
        <f t="shared" si="551"/>
        <v>2.1804393381962779</v>
      </c>
      <c r="BX777">
        <f t="shared" si="552"/>
        <v>0.68557803068580769</v>
      </c>
      <c r="BY777">
        <f t="shared" si="553"/>
        <v>0.31442196931419231</v>
      </c>
      <c r="BZ777">
        <f t="shared" si="554"/>
        <v>-1.1570193439148282</v>
      </c>
    </row>
    <row r="778" spans="1:78" x14ac:dyDescent="0.3">
      <c r="A778" t="s">
        <v>2820</v>
      </c>
      <c r="B778" t="s">
        <v>2838</v>
      </c>
      <c r="C778" t="s">
        <v>2825</v>
      </c>
      <c r="D778" t="s">
        <v>2838</v>
      </c>
      <c r="E778" t="s">
        <v>20</v>
      </c>
      <c r="F778">
        <v>0</v>
      </c>
      <c r="G778">
        <v>0</v>
      </c>
      <c r="H778" t="s">
        <v>44</v>
      </c>
      <c r="I778">
        <v>3</v>
      </c>
      <c r="J778">
        <v>-11.613432440426715</v>
      </c>
      <c r="K778">
        <v>-42.171718189759716</v>
      </c>
      <c r="L778">
        <v>-82.840254641099079</v>
      </c>
      <c r="M778">
        <v>-33.757758935166962</v>
      </c>
      <c r="N778">
        <v>-108.67008854708662</v>
      </c>
      <c r="O778">
        <v>-14.754319664473872</v>
      </c>
      <c r="P778">
        <v>-22.013681658285037</v>
      </c>
      <c r="Q778">
        <v>72.444458573419169</v>
      </c>
      <c r="R778">
        <v>-67.960368165567971</v>
      </c>
      <c r="S778">
        <v>0</v>
      </c>
      <c r="T778">
        <v>3</v>
      </c>
      <c r="U778" t="s">
        <v>2818</v>
      </c>
      <c r="W778">
        <f t="shared" si="520"/>
        <v>-8.5268679762827468E-2</v>
      </c>
      <c r="X778">
        <f t="shared" si="521"/>
        <v>-0.21927540312111751</v>
      </c>
      <c r="Y778">
        <f t="shared" si="522"/>
        <v>0.27424895647063957</v>
      </c>
      <c r="Z778">
        <f t="shared" si="523"/>
        <v>-0.24557244416175711</v>
      </c>
      <c r="AA778">
        <f t="shared" si="524"/>
        <v>-1.1909036060913412</v>
      </c>
      <c r="AB778">
        <f t="shared" si="525"/>
        <v>-6.7444200102322438E-2</v>
      </c>
      <c r="AC778">
        <f t="shared" si="526"/>
        <v>-0.15242674717787899</v>
      </c>
      <c r="AD778">
        <f t="shared" si="527"/>
        <v>0.46798575022321215</v>
      </c>
      <c r="AE778">
        <f t="shared" si="528"/>
        <v>-0.48361783291079313</v>
      </c>
      <c r="AF778">
        <f t="shared" si="529"/>
        <v>-0.5239687488631376</v>
      </c>
      <c r="AH778">
        <f t="shared" si="530"/>
        <v>-2.226242955497324</v>
      </c>
      <c r="AI778">
        <f t="shared" si="531"/>
        <v>0.10793317908693016</v>
      </c>
      <c r="AJ778">
        <f t="shared" si="532"/>
        <v>9.7418491587985517E-2</v>
      </c>
      <c r="AK778">
        <f t="shared" si="533"/>
        <v>0.90258150841201445</v>
      </c>
      <c r="AL778">
        <f t="shared" si="534"/>
        <v>-0.10249627882323462</v>
      </c>
      <c r="AN778">
        <f>VLOOKUP(J778,counts!$W$8:$Z$13,4,FALSE)</f>
        <v>52</v>
      </c>
      <c r="AO778">
        <f>VLOOKUP(K778,counts!$W$17:$Z$23,4,FALSE)</f>
        <v>48</v>
      </c>
      <c r="AP778">
        <f>VLOOKUP(L778,counts!$W$27:$Z$33,4,FALSE)</f>
        <v>62</v>
      </c>
      <c r="AQ778">
        <f>VLOOKUP(M778,counts!$W$38:$Z$49,4,FALSE)</f>
        <v>47</v>
      </c>
      <c r="AR778">
        <f>VLOOKUP(N778,counts!$W$53:$Z$54,4,FALSE)</f>
        <v>20</v>
      </c>
      <c r="AS778">
        <f>VLOOKUP(O778,counts!$W$58:$Z$62,4,FALSE)</f>
        <v>52</v>
      </c>
      <c r="AT778">
        <f>VLOOKUP(P778,counts!$W$66:$Z$69,4,FALSE)</f>
        <v>50</v>
      </c>
      <c r="AU778">
        <f>VLOOKUP(Q778,counts!$W$73:$Z$75,4,FALSE)</f>
        <v>68</v>
      </c>
      <c r="AV778">
        <f>VLOOKUP(R778,counts!$W$79:$Z$81,4,FALSE)</f>
        <v>40</v>
      </c>
      <c r="AW778">
        <f t="shared" si="535"/>
        <v>439</v>
      </c>
      <c r="AX778">
        <f t="shared" si="536"/>
        <v>0</v>
      </c>
      <c r="AY778">
        <f t="shared" si="537"/>
        <v>3</v>
      </c>
      <c r="AZ778" t="str">
        <f t="shared" si="538"/>
        <v>Train</v>
      </c>
      <c r="BA778" t="str">
        <f t="shared" si="539"/>
        <v>18-30</v>
      </c>
      <c r="BB778" t="str">
        <f t="shared" si="540"/>
        <v>Blank</v>
      </c>
      <c r="BC778" t="str">
        <f t="shared" si="541"/>
        <v>0-10</v>
      </c>
      <c r="BD778" t="str">
        <f t="shared" si="542"/>
        <v>Blank</v>
      </c>
      <c r="BE778" t="str">
        <f t="shared" si="543"/>
        <v>male</v>
      </c>
      <c r="BF778">
        <f t="shared" si="544"/>
        <v>0</v>
      </c>
      <c r="BG778">
        <f t="shared" si="545"/>
        <v>0</v>
      </c>
      <c r="BH778" t="str">
        <f t="shared" si="546"/>
        <v>C</v>
      </c>
      <c r="BI778">
        <f t="shared" si="547"/>
        <v>3</v>
      </c>
      <c r="BK778">
        <f t="shared" si="548"/>
        <v>-8.7462856143731463E-2</v>
      </c>
      <c r="BL778">
        <f t="shared" si="512"/>
        <v>-0.2148129459049134</v>
      </c>
      <c r="BM778">
        <f t="shared" si="513"/>
        <v>0</v>
      </c>
      <c r="BN778">
        <f t="shared" si="514"/>
        <v>-0.24005469764357676</v>
      </c>
      <c r="BO778">
        <f t="shared" si="515"/>
        <v>-1.1543150029727813</v>
      </c>
      <c r="BP778">
        <f t="shared" si="516"/>
        <v>-6.3943938845999151E-2</v>
      </c>
      <c r="BQ778">
        <f t="shared" si="517"/>
        <v>-0.12308910231949276</v>
      </c>
      <c r="BR778">
        <f t="shared" si="518"/>
        <v>0.42637636209158797</v>
      </c>
      <c r="BS778">
        <f t="shared" si="519"/>
        <v>-0.33933712916299258</v>
      </c>
      <c r="BT778">
        <f t="shared" si="549"/>
        <v>-0.52064632557427459</v>
      </c>
      <c r="BV778">
        <f t="shared" si="550"/>
        <v>-2.317285636476174</v>
      </c>
      <c r="BW778">
        <f t="shared" si="551"/>
        <v>9.8540698196818488E-2</v>
      </c>
      <c r="BX778">
        <f t="shared" si="552"/>
        <v>8.9701454264340411E-2</v>
      </c>
      <c r="BY778">
        <f t="shared" si="553"/>
        <v>0.9102985457356596</v>
      </c>
      <c r="BZ778">
        <f t="shared" si="554"/>
        <v>-9.3982661038181703E-2</v>
      </c>
    </row>
    <row r="779" spans="1:78" x14ac:dyDescent="0.3">
      <c r="A779" t="s">
        <v>2812</v>
      </c>
      <c r="B779" t="s">
        <v>2823</v>
      </c>
      <c r="C779" t="s">
        <v>2851</v>
      </c>
      <c r="D779" t="s">
        <v>2833</v>
      </c>
      <c r="E779" t="s">
        <v>15</v>
      </c>
      <c r="F779">
        <v>2</v>
      </c>
      <c r="G779">
        <v>0</v>
      </c>
      <c r="H779" t="s">
        <v>2843</v>
      </c>
      <c r="I779">
        <v>1</v>
      </c>
      <c r="J779">
        <v>74.751267398446615</v>
      </c>
      <c r="K779">
        <v>123.30204897661667</v>
      </c>
      <c r="L779">
        <v>70.538774768379497</v>
      </c>
      <c r="M779">
        <v>57.761363718906857</v>
      </c>
      <c r="N779">
        <v>151.41878811967541</v>
      </c>
      <c r="O779">
        <v>47.533478806865013</v>
      </c>
      <c r="P779">
        <v>-22.013681658285037</v>
      </c>
      <c r="Q779">
        <v>-22.422560732600829</v>
      </c>
      <c r="R779">
        <v>103.15987615987927</v>
      </c>
      <c r="S779">
        <v>1</v>
      </c>
      <c r="T779">
        <v>4</v>
      </c>
      <c r="U779" t="s">
        <v>2817</v>
      </c>
      <c r="AN779">
        <f>VLOOKUP(J779,counts!$W$8:$Z$13,4,FALSE)</f>
        <v>70</v>
      </c>
      <c r="AO779">
        <f>VLOOKUP(K779,counts!$W$17:$Z$23,4,FALSE)</f>
        <v>73</v>
      </c>
      <c r="AP779">
        <f>VLOOKUP(L779,counts!$W$27:$Z$33,4,FALSE)</f>
        <v>47</v>
      </c>
      <c r="AQ779">
        <f>VLOOKUP(M779,counts!$W$38:$Z$49,4,FALSE)</f>
        <v>66</v>
      </c>
      <c r="AR779">
        <f>VLOOKUP(N779,counts!$W$53:$Z$54,4,FALSE)</f>
        <v>102</v>
      </c>
      <c r="AS779">
        <f>VLOOKUP(O779,counts!$W$58:$Z$62,4,FALSE)</f>
        <v>60</v>
      </c>
      <c r="AT779">
        <f>VLOOKUP(P779,counts!$W$66:$Z$69,4,FALSE)</f>
        <v>50</v>
      </c>
      <c r="AU779">
        <f>VLOOKUP(Q779,counts!$W$73:$Z$75,4,FALSE)</f>
        <v>50</v>
      </c>
      <c r="AV779">
        <f>VLOOKUP(R779,counts!$W$79:$Z$81,4,FALSE)</f>
        <v>75</v>
      </c>
      <c r="AW779">
        <f t="shared" si="535"/>
        <v>593</v>
      </c>
      <c r="AX779">
        <f t="shared" si="536"/>
        <v>1</v>
      </c>
      <c r="AY779">
        <f t="shared" si="537"/>
        <v>4</v>
      </c>
      <c r="AZ779" t="str">
        <f t="shared" si="538"/>
        <v>Test</v>
      </c>
      <c r="BA779" t="str">
        <f t="shared" si="539"/>
        <v>51-60</v>
      </c>
      <c r="BB779" t="str">
        <f t="shared" si="540"/>
        <v>F, G, T</v>
      </c>
      <c r="BC779" t="str">
        <f t="shared" si="541"/>
        <v>41-100</v>
      </c>
      <c r="BD779" t="str">
        <f t="shared" si="542"/>
        <v>NY</v>
      </c>
      <c r="BE779" t="str">
        <f t="shared" si="543"/>
        <v>female</v>
      </c>
      <c r="BF779">
        <f t="shared" si="544"/>
        <v>2</v>
      </c>
      <c r="BG779">
        <f t="shared" si="545"/>
        <v>0</v>
      </c>
      <c r="BH779" t="str">
        <f t="shared" si="546"/>
        <v>S, blank</v>
      </c>
      <c r="BI779">
        <f t="shared" si="547"/>
        <v>1</v>
      </c>
    </row>
    <row r="780" spans="1:78" x14ac:dyDescent="0.3">
      <c r="A780" t="s">
        <v>2820</v>
      </c>
      <c r="B780" t="s">
        <v>2823</v>
      </c>
      <c r="C780" t="s">
        <v>2826</v>
      </c>
      <c r="D780" t="s">
        <v>2833</v>
      </c>
      <c r="E780" t="s">
        <v>15</v>
      </c>
      <c r="F780">
        <v>1</v>
      </c>
      <c r="G780">
        <v>0</v>
      </c>
      <c r="H780" t="s">
        <v>44</v>
      </c>
      <c r="I780">
        <v>1</v>
      </c>
      <c r="J780">
        <v>-11.613432440426715</v>
      </c>
      <c r="K780">
        <v>123.30204897661667</v>
      </c>
      <c r="L780">
        <v>163.84855978743315</v>
      </c>
      <c r="M780">
        <v>57.761363718906857</v>
      </c>
      <c r="N780">
        <v>151.41878811967541</v>
      </c>
      <c r="O780">
        <v>48.695090775187893</v>
      </c>
      <c r="P780">
        <v>-22.013681658285037</v>
      </c>
      <c r="Q780">
        <v>72.444458573419169</v>
      </c>
      <c r="R780">
        <v>103.15987615987927</v>
      </c>
      <c r="S780">
        <v>1</v>
      </c>
      <c r="T780">
        <v>4</v>
      </c>
      <c r="U780" t="s">
        <v>2817</v>
      </c>
      <c r="AN780">
        <f>VLOOKUP(J780,counts!$W$8:$Z$13,4,FALSE)</f>
        <v>52</v>
      </c>
      <c r="AO780">
        <f>VLOOKUP(K780,counts!$W$17:$Z$23,4,FALSE)</f>
        <v>73</v>
      </c>
      <c r="AP780">
        <f>VLOOKUP(L780,counts!$W$27:$Z$33,4,FALSE)</f>
        <v>38</v>
      </c>
      <c r="AQ780">
        <f>VLOOKUP(M780,counts!$W$38:$Z$49,4,FALSE)</f>
        <v>66</v>
      </c>
      <c r="AR780">
        <f>VLOOKUP(N780,counts!$W$53:$Z$54,4,FALSE)</f>
        <v>102</v>
      </c>
      <c r="AS780">
        <f>VLOOKUP(O780,counts!$W$58:$Z$62,4,FALSE)</f>
        <v>61</v>
      </c>
      <c r="AT780">
        <f>VLOOKUP(P780,counts!$W$66:$Z$69,4,FALSE)</f>
        <v>50</v>
      </c>
      <c r="AU780">
        <f>VLOOKUP(Q780,counts!$W$73:$Z$75,4,FALSE)</f>
        <v>68</v>
      </c>
      <c r="AV780">
        <f>VLOOKUP(R780,counts!$W$79:$Z$81,4,FALSE)</f>
        <v>75</v>
      </c>
      <c r="AW780">
        <f t="shared" si="535"/>
        <v>585</v>
      </c>
      <c r="AX780">
        <f t="shared" si="536"/>
        <v>1</v>
      </c>
      <c r="AY780">
        <f t="shared" si="537"/>
        <v>4</v>
      </c>
      <c r="AZ780" t="str">
        <f t="shared" si="538"/>
        <v>Test</v>
      </c>
      <c r="BA780" t="str">
        <f t="shared" si="539"/>
        <v>18-30</v>
      </c>
      <c r="BB780" t="str">
        <f t="shared" si="540"/>
        <v>F, G, T</v>
      </c>
      <c r="BC780" t="str">
        <f t="shared" si="541"/>
        <v>100+</v>
      </c>
      <c r="BD780" t="str">
        <f t="shared" si="542"/>
        <v>NY</v>
      </c>
      <c r="BE780" t="str">
        <f t="shared" si="543"/>
        <v>female</v>
      </c>
      <c r="BF780">
        <f t="shared" si="544"/>
        <v>1</v>
      </c>
      <c r="BG780">
        <f t="shared" si="545"/>
        <v>0</v>
      </c>
      <c r="BH780" t="str">
        <f t="shared" si="546"/>
        <v>C</v>
      </c>
      <c r="BI780">
        <f t="shared" si="547"/>
        <v>1</v>
      </c>
    </row>
    <row r="781" spans="1:78" x14ac:dyDescent="0.3">
      <c r="A781" t="s">
        <v>2820</v>
      </c>
      <c r="B781" t="s">
        <v>2823</v>
      </c>
      <c r="C781" t="s">
        <v>2851</v>
      </c>
      <c r="D781" t="s">
        <v>2838</v>
      </c>
      <c r="E781" t="s">
        <v>15</v>
      </c>
      <c r="F781">
        <v>0</v>
      </c>
      <c r="G781">
        <v>0</v>
      </c>
      <c r="H781" t="s">
        <v>44</v>
      </c>
      <c r="I781">
        <v>1</v>
      </c>
      <c r="J781">
        <v>-11.613432440426715</v>
      </c>
      <c r="K781">
        <v>123.30204897661667</v>
      </c>
      <c r="L781">
        <v>70.538774768379497</v>
      </c>
      <c r="M781">
        <v>-33.757758935166962</v>
      </c>
      <c r="N781">
        <v>151.41878811967541</v>
      </c>
      <c r="O781">
        <v>-14.754319664473872</v>
      </c>
      <c r="P781">
        <v>-22.013681658285037</v>
      </c>
      <c r="Q781">
        <v>72.444458573419169</v>
      </c>
      <c r="R781">
        <v>103.15987615987927</v>
      </c>
      <c r="S781">
        <v>1</v>
      </c>
      <c r="T781">
        <v>4</v>
      </c>
      <c r="U781" t="s">
        <v>2817</v>
      </c>
      <c r="AN781">
        <f>VLOOKUP(J781,counts!$W$8:$Z$13,4,FALSE)</f>
        <v>52</v>
      </c>
      <c r="AO781">
        <f>VLOOKUP(K781,counts!$W$17:$Z$23,4,FALSE)</f>
        <v>73</v>
      </c>
      <c r="AP781">
        <f>VLOOKUP(L781,counts!$W$27:$Z$33,4,FALSE)</f>
        <v>47</v>
      </c>
      <c r="AQ781">
        <f>VLOOKUP(M781,counts!$W$38:$Z$49,4,FALSE)</f>
        <v>47</v>
      </c>
      <c r="AR781">
        <f>VLOOKUP(N781,counts!$W$53:$Z$54,4,FALSE)</f>
        <v>102</v>
      </c>
      <c r="AS781">
        <f>VLOOKUP(O781,counts!$W$58:$Z$62,4,FALSE)</f>
        <v>52</v>
      </c>
      <c r="AT781">
        <f>VLOOKUP(P781,counts!$W$66:$Z$69,4,FALSE)</f>
        <v>50</v>
      </c>
      <c r="AU781">
        <f>VLOOKUP(Q781,counts!$W$73:$Z$75,4,FALSE)</f>
        <v>68</v>
      </c>
      <c r="AV781">
        <f>VLOOKUP(R781,counts!$W$79:$Z$81,4,FALSE)</f>
        <v>75</v>
      </c>
      <c r="AW781">
        <f t="shared" si="535"/>
        <v>566</v>
      </c>
      <c r="AX781">
        <f t="shared" si="536"/>
        <v>1</v>
      </c>
      <c r="AY781">
        <f t="shared" si="537"/>
        <v>4</v>
      </c>
      <c r="AZ781" t="str">
        <f t="shared" si="538"/>
        <v>Test</v>
      </c>
      <c r="BA781" t="str">
        <f t="shared" si="539"/>
        <v>18-30</v>
      </c>
      <c r="BB781" t="str">
        <f t="shared" si="540"/>
        <v>F, G, T</v>
      </c>
      <c r="BC781" t="str">
        <f t="shared" si="541"/>
        <v>41-100</v>
      </c>
      <c r="BD781" t="str">
        <f t="shared" si="542"/>
        <v>Blank</v>
      </c>
      <c r="BE781" t="str">
        <f t="shared" si="543"/>
        <v>female</v>
      </c>
      <c r="BF781">
        <f t="shared" si="544"/>
        <v>0</v>
      </c>
      <c r="BG781">
        <f t="shared" si="545"/>
        <v>0</v>
      </c>
      <c r="BH781" t="str">
        <f t="shared" si="546"/>
        <v>C</v>
      </c>
      <c r="BI781">
        <f t="shared" si="547"/>
        <v>1</v>
      </c>
    </row>
    <row r="782" spans="1:78" x14ac:dyDescent="0.3">
      <c r="A782" t="s">
        <v>2820</v>
      </c>
      <c r="B782" t="s">
        <v>2823</v>
      </c>
      <c r="C782" t="s">
        <v>2826</v>
      </c>
      <c r="D782" t="s">
        <v>2837</v>
      </c>
      <c r="E782" t="s">
        <v>20</v>
      </c>
      <c r="F782">
        <v>0</v>
      </c>
      <c r="G782">
        <v>1</v>
      </c>
      <c r="H782" t="s">
        <v>44</v>
      </c>
      <c r="I782">
        <v>1</v>
      </c>
      <c r="J782">
        <v>-11.613432440426715</v>
      </c>
      <c r="K782">
        <v>123.30204897661667</v>
      </c>
      <c r="L782">
        <v>163.84855978743315</v>
      </c>
      <c r="M782">
        <v>123.30204897661667</v>
      </c>
      <c r="N782">
        <v>-108.67008854708662</v>
      </c>
      <c r="O782">
        <v>-14.754319664473872</v>
      </c>
      <c r="P782">
        <v>79.365382998232107</v>
      </c>
      <c r="Q782">
        <v>72.444458573419169</v>
      </c>
      <c r="R782">
        <v>103.15987615987927</v>
      </c>
      <c r="S782">
        <v>0</v>
      </c>
      <c r="T782">
        <v>4</v>
      </c>
      <c r="U782" t="s">
        <v>2817</v>
      </c>
      <c r="AN782">
        <f>VLOOKUP(J782,counts!$W$8:$Z$13,4,FALSE)</f>
        <v>52</v>
      </c>
      <c r="AO782">
        <f>VLOOKUP(K782,counts!$W$17:$Z$23,4,FALSE)</f>
        <v>73</v>
      </c>
      <c r="AP782">
        <f>VLOOKUP(L782,counts!$W$27:$Z$33,4,FALSE)</f>
        <v>38</v>
      </c>
      <c r="AQ782">
        <f>VLOOKUP(M782,counts!$W$38:$Z$49,4,FALSE)</f>
        <v>80</v>
      </c>
      <c r="AR782">
        <f>VLOOKUP(N782,counts!$W$53:$Z$54,4,FALSE)</f>
        <v>20</v>
      </c>
      <c r="AS782">
        <f>VLOOKUP(O782,counts!$W$58:$Z$62,4,FALSE)</f>
        <v>52</v>
      </c>
      <c r="AT782">
        <f>VLOOKUP(P782,counts!$W$66:$Z$69,4,FALSE)</f>
        <v>70</v>
      </c>
      <c r="AU782">
        <f>VLOOKUP(Q782,counts!$W$73:$Z$75,4,FALSE)</f>
        <v>68</v>
      </c>
      <c r="AV782">
        <f>VLOOKUP(R782,counts!$W$79:$Z$81,4,FALSE)</f>
        <v>75</v>
      </c>
      <c r="AW782">
        <f t="shared" si="535"/>
        <v>528</v>
      </c>
      <c r="AX782">
        <f t="shared" si="536"/>
        <v>0</v>
      </c>
      <c r="AY782">
        <f t="shared" si="537"/>
        <v>4</v>
      </c>
      <c r="AZ782" t="str">
        <f t="shared" si="538"/>
        <v>Test</v>
      </c>
      <c r="BA782" t="str">
        <f t="shared" si="539"/>
        <v>18-30</v>
      </c>
      <c r="BB782" t="str">
        <f t="shared" si="540"/>
        <v>F, G, T</v>
      </c>
      <c r="BC782" t="str">
        <f t="shared" si="541"/>
        <v>100+</v>
      </c>
      <c r="BD782" t="str">
        <f t="shared" si="542"/>
        <v>PQ</v>
      </c>
      <c r="BE782" t="str">
        <f t="shared" si="543"/>
        <v>male</v>
      </c>
      <c r="BF782">
        <f t="shared" si="544"/>
        <v>0</v>
      </c>
      <c r="BG782">
        <f t="shared" si="545"/>
        <v>1</v>
      </c>
      <c r="BH782" t="str">
        <f t="shared" si="546"/>
        <v>C</v>
      </c>
      <c r="BI782">
        <f t="shared" si="547"/>
        <v>1</v>
      </c>
    </row>
    <row r="783" spans="1:78" x14ac:dyDescent="0.3">
      <c r="A783" t="s">
        <v>2810</v>
      </c>
      <c r="B783" t="s">
        <v>2823</v>
      </c>
      <c r="C783" t="s">
        <v>2851</v>
      </c>
      <c r="D783" t="s">
        <v>2838</v>
      </c>
      <c r="E783" t="s">
        <v>15</v>
      </c>
      <c r="F783">
        <v>0</v>
      </c>
      <c r="G783">
        <v>0</v>
      </c>
      <c r="H783" t="s">
        <v>44</v>
      </c>
      <c r="I783">
        <v>1</v>
      </c>
      <c r="J783">
        <v>32.769878926258563</v>
      </c>
      <c r="K783">
        <v>123.30204897661667</v>
      </c>
      <c r="L783">
        <v>70.538774768379497</v>
      </c>
      <c r="M783">
        <v>-33.757758935166962</v>
      </c>
      <c r="N783">
        <v>151.41878811967541</v>
      </c>
      <c r="O783">
        <v>-14.754319664473872</v>
      </c>
      <c r="P783">
        <v>-22.013681658285037</v>
      </c>
      <c r="Q783">
        <v>72.444458573419169</v>
      </c>
      <c r="R783">
        <v>103.15987615987927</v>
      </c>
      <c r="S783">
        <v>1</v>
      </c>
      <c r="T783">
        <v>4</v>
      </c>
      <c r="U783" t="s">
        <v>2817</v>
      </c>
      <c r="AN783">
        <f>VLOOKUP(J783,counts!$W$8:$Z$13,4,FALSE)</f>
        <v>61</v>
      </c>
      <c r="AO783">
        <f>VLOOKUP(K783,counts!$W$17:$Z$23,4,FALSE)</f>
        <v>73</v>
      </c>
      <c r="AP783">
        <f>VLOOKUP(L783,counts!$W$27:$Z$33,4,FALSE)</f>
        <v>47</v>
      </c>
      <c r="AQ783">
        <f>VLOOKUP(M783,counts!$W$38:$Z$49,4,FALSE)</f>
        <v>47</v>
      </c>
      <c r="AR783">
        <f>VLOOKUP(N783,counts!$W$53:$Z$54,4,FALSE)</f>
        <v>102</v>
      </c>
      <c r="AS783">
        <f>VLOOKUP(O783,counts!$W$58:$Z$62,4,FALSE)</f>
        <v>52</v>
      </c>
      <c r="AT783">
        <f>VLOOKUP(P783,counts!$W$66:$Z$69,4,FALSE)</f>
        <v>50</v>
      </c>
      <c r="AU783">
        <f>VLOOKUP(Q783,counts!$W$73:$Z$75,4,FALSE)</f>
        <v>68</v>
      </c>
      <c r="AV783">
        <f>VLOOKUP(R783,counts!$W$79:$Z$81,4,FALSE)</f>
        <v>75</v>
      </c>
      <c r="AW783">
        <f t="shared" si="535"/>
        <v>575</v>
      </c>
      <c r="AX783">
        <f t="shared" si="536"/>
        <v>1</v>
      </c>
      <c r="AY783">
        <f t="shared" si="537"/>
        <v>4</v>
      </c>
      <c r="AZ783" t="str">
        <f t="shared" si="538"/>
        <v>Test</v>
      </c>
      <c r="BA783" t="str">
        <f t="shared" si="539"/>
        <v>31-40</v>
      </c>
      <c r="BB783" t="str">
        <f t="shared" si="540"/>
        <v>F, G, T</v>
      </c>
      <c r="BC783" t="str">
        <f t="shared" si="541"/>
        <v>41-100</v>
      </c>
      <c r="BD783" t="str">
        <f t="shared" si="542"/>
        <v>Blank</v>
      </c>
      <c r="BE783" t="str">
        <f t="shared" si="543"/>
        <v>female</v>
      </c>
      <c r="BF783">
        <f t="shared" si="544"/>
        <v>0</v>
      </c>
      <c r="BG783">
        <f t="shared" si="545"/>
        <v>0</v>
      </c>
      <c r="BH783" t="str">
        <f t="shared" si="546"/>
        <v>C</v>
      </c>
      <c r="BI783">
        <f t="shared" si="547"/>
        <v>1</v>
      </c>
    </row>
    <row r="784" spans="1:78" x14ac:dyDescent="0.3">
      <c r="A784" t="s">
        <v>2810</v>
      </c>
      <c r="B784" t="s">
        <v>2823</v>
      </c>
      <c r="C784" t="s">
        <v>2851</v>
      </c>
      <c r="D784" t="s">
        <v>2831</v>
      </c>
      <c r="E784" t="s">
        <v>20</v>
      </c>
      <c r="F784">
        <v>0</v>
      </c>
      <c r="G784">
        <v>0</v>
      </c>
      <c r="H784" t="s">
        <v>44</v>
      </c>
      <c r="I784">
        <v>1</v>
      </c>
      <c r="J784">
        <v>32.769878926258563</v>
      </c>
      <c r="K784">
        <v>123.30204897661667</v>
      </c>
      <c r="L784">
        <v>70.538774768379497</v>
      </c>
      <c r="M784">
        <v>-96.420408757005262</v>
      </c>
      <c r="N784">
        <v>-108.67008854708662</v>
      </c>
      <c r="O784">
        <v>-14.754319664473872</v>
      </c>
      <c r="P784">
        <v>-22.013681658285037</v>
      </c>
      <c r="Q784">
        <v>72.444458573419169</v>
      </c>
      <c r="R784">
        <v>103.15987615987927</v>
      </c>
      <c r="S784">
        <v>0</v>
      </c>
      <c r="T784">
        <v>4</v>
      </c>
      <c r="U784" t="s">
        <v>2817</v>
      </c>
      <c r="AN784">
        <f>VLOOKUP(J784,counts!$W$8:$Z$13,4,FALSE)</f>
        <v>61</v>
      </c>
      <c r="AO784">
        <f>VLOOKUP(K784,counts!$W$17:$Z$23,4,FALSE)</f>
        <v>73</v>
      </c>
      <c r="AP784">
        <f>VLOOKUP(L784,counts!$W$27:$Z$33,4,FALSE)</f>
        <v>47</v>
      </c>
      <c r="AQ784">
        <f>VLOOKUP(M784,counts!$W$38:$Z$49,4,FALSE)</f>
        <v>34</v>
      </c>
      <c r="AR784">
        <f>VLOOKUP(N784,counts!$W$53:$Z$54,4,FALSE)</f>
        <v>20</v>
      </c>
      <c r="AS784">
        <f>VLOOKUP(O784,counts!$W$58:$Z$62,4,FALSE)</f>
        <v>52</v>
      </c>
      <c r="AT784">
        <f>VLOOKUP(P784,counts!$W$66:$Z$69,4,FALSE)</f>
        <v>50</v>
      </c>
      <c r="AU784">
        <f>VLOOKUP(Q784,counts!$W$73:$Z$75,4,FALSE)</f>
        <v>68</v>
      </c>
      <c r="AV784">
        <f>VLOOKUP(R784,counts!$W$79:$Z$81,4,FALSE)</f>
        <v>75</v>
      </c>
      <c r="AW784">
        <f t="shared" si="535"/>
        <v>480</v>
      </c>
      <c r="AX784">
        <f t="shared" si="536"/>
        <v>0</v>
      </c>
      <c r="AY784">
        <f t="shared" si="537"/>
        <v>4</v>
      </c>
      <c r="AZ784" t="str">
        <f t="shared" si="538"/>
        <v>Test</v>
      </c>
      <c r="BA784" t="str">
        <f t="shared" si="539"/>
        <v>31-40</v>
      </c>
      <c r="BB784" t="str">
        <f t="shared" si="540"/>
        <v>F, G, T</v>
      </c>
      <c r="BC784" t="str">
        <f t="shared" si="541"/>
        <v>41-100</v>
      </c>
      <c r="BD784" t="str">
        <f t="shared" si="542"/>
        <v>MN</v>
      </c>
      <c r="BE784" t="str">
        <f t="shared" si="543"/>
        <v>male</v>
      </c>
      <c r="BF784">
        <f t="shared" si="544"/>
        <v>0</v>
      </c>
      <c r="BG784">
        <f t="shared" si="545"/>
        <v>0</v>
      </c>
      <c r="BH784" t="str">
        <f t="shared" si="546"/>
        <v>C</v>
      </c>
      <c r="BI784">
        <f t="shared" si="547"/>
        <v>1</v>
      </c>
    </row>
    <row r="785" spans="1:61" x14ac:dyDescent="0.3">
      <c r="A785" t="s">
        <v>2810</v>
      </c>
      <c r="B785" t="s">
        <v>2823</v>
      </c>
      <c r="C785" t="s">
        <v>2851</v>
      </c>
      <c r="D785" t="s">
        <v>2833</v>
      </c>
      <c r="E785" t="s">
        <v>20</v>
      </c>
      <c r="F785">
        <v>1</v>
      </c>
      <c r="G785">
        <v>1</v>
      </c>
      <c r="H785" t="s">
        <v>2843</v>
      </c>
      <c r="I785">
        <v>1</v>
      </c>
      <c r="J785">
        <v>32.769878926258563</v>
      </c>
      <c r="K785">
        <v>123.30204897661667</v>
      </c>
      <c r="L785">
        <v>70.538774768379497</v>
      </c>
      <c r="M785">
        <v>57.761363718906857</v>
      </c>
      <c r="N785">
        <v>-108.67008854708662</v>
      </c>
      <c r="O785">
        <v>48.695090775187893</v>
      </c>
      <c r="P785">
        <v>79.365382998232107</v>
      </c>
      <c r="Q785">
        <v>-22.422560732600829</v>
      </c>
      <c r="R785">
        <v>103.15987615987927</v>
      </c>
      <c r="S785">
        <v>1</v>
      </c>
      <c r="T785">
        <v>4</v>
      </c>
      <c r="U785" t="s">
        <v>2817</v>
      </c>
      <c r="AN785">
        <f>VLOOKUP(J785,counts!$W$8:$Z$13,4,FALSE)</f>
        <v>61</v>
      </c>
      <c r="AO785">
        <f>VLOOKUP(K785,counts!$W$17:$Z$23,4,FALSE)</f>
        <v>73</v>
      </c>
      <c r="AP785">
        <f>VLOOKUP(L785,counts!$W$27:$Z$33,4,FALSE)</f>
        <v>47</v>
      </c>
      <c r="AQ785">
        <f>VLOOKUP(M785,counts!$W$38:$Z$49,4,FALSE)</f>
        <v>66</v>
      </c>
      <c r="AR785">
        <f>VLOOKUP(N785,counts!$W$53:$Z$54,4,FALSE)</f>
        <v>20</v>
      </c>
      <c r="AS785">
        <f>VLOOKUP(O785,counts!$W$58:$Z$62,4,FALSE)</f>
        <v>61</v>
      </c>
      <c r="AT785">
        <f>VLOOKUP(P785,counts!$W$66:$Z$69,4,FALSE)</f>
        <v>70</v>
      </c>
      <c r="AU785">
        <f>VLOOKUP(Q785,counts!$W$73:$Z$75,4,FALSE)</f>
        <v>50</v>
      </c>
      <c r="AV785">
        <f>VLOOKUP(R785,counts!$W$79:$Z$81,4,FALSE)</f>
        <v>75</v>
      </c>
      <c r="AW785">
        <f t="shared" si="535"/>
        <v>523</v>
      </c>
      <c r="AX785">
        <f t="shared" si="536"/>
        <v>1</v>
      </c>
      <c r="AY785">
        <f t="shared" si="537"/>
        <v>4</v>
      </c>
      <c r="AZ785" t="str">
        <f t="shared" si="538"/>
        <v>Test</v>
      </c>
      <c r="BA785" t="str">
        <f t="shared" si="539"/>
        <v>31-40</v>
      </c>
      <c r="BB785" t="str">
        <f t="shared" si="540"/>
        <v>F, G, T</v>
      </c>
      <c r="BC785" t="str">
        <f t="shared" si="541"/>
        <v>41-100</v>
      </c>
      <c r="BD785" t="str">
        <f t="shared" si="542"/>
        <v>NY</v>
      </c>
      <c r="BE785" t="str">
        <f t="shared" si="543"/>
        <v>male</v>
      </c>
      <c r="BF785">
        <f t="shared" si="544"/>
        <v>1</v>
      </c>
      <c r="BG785">
        <f t="shared" si="545"/>
        <v>1</v>
      </c>
      <c r="BH785" t="str">
        <f t="shared" si="546"/>
        <v>S, blank</v>
      </c>
      <c r="BI785">
        <f t="shared" si="547"/>
        <v>1</v>
      </c>
    </row>
    <row r="786" spans="1:61" x14ac:dyDescent="0.3">
      <c r="A786" t="s">
        <v>2820</v>
      </c>
      <c r="B786" t="s">
        <v>2823</v>
      </c>
      <c r="C786" t="s">
        <v>2849</v>
      </c>
      <c r="D786" t="s">
        <v>2833</v>
      </c>
      <c r="E786" t="s">
        <v>20</v>
      </c>
      <c r="F786">
        <v>0</v>
      </c>
      <c r="G786">
        <v>0</v>
      </c>
      <c r="H786" t="s">
        <v>44</v>
      </c>
      <c r="I786">
        <v>1</v>
      </c>
      <c r="J786">
        <v>-11.613432440426715</v>
      </c>
      <c r="K786">
        <v>123.30204897661667</v>
      </c>
      <c r="L786">
        <v>40.172297072540438</v>
      </c>
      <c r="M786">
        <v>57.761363718906857</v>
      </c>
      <c r="N786">
        <v>-108.67008854708662</v>
      </c>
      <c r="O786">
        <v>-14.754319664473872</v>
      </c>
      <c r="P786">
        <v>-22.013681658285037</v>
      </c>
      <c r="Q786">
        <v>72.444458573419169</v>
      </c>
      <c r="R786">
        <v>103.15987615987927</v>
      </c>
      <c r="S786">
        <v>1</v>
      </c>
      <c r="T786">
        <v>4</v>
      </c>
      <c r="U786" t="s">
        <v>2817</v>
      </c>
      <c r="AN786">
        <f>VLOOKUP(J786,counts!$W$8:$Z$13,4,FALSE)</f>
        <v>52</v>
      </c>
      <c r="AO786">
        <f>VLOOKUP(K786,counts!$W$17:$Z$23,4,FALSE)</f>
        <v>73</v>
      </c>
      <c r="AP786">
        <f>VLOOKUP(L786,counts!$W$27:$Z$33,4,FALSE)</f>
        <v>50</v>
      </c>
      <c r="AQ786">
        <f>VLOOKUP(M786,counts!$W$38:$Z$49,4,FALSE)</f>
        <v>66</v>
      </c>
      <c r="AR786">
        <f>VLOOKUP(N786,counts!$W$53:$Z$54,4,FALSE)</f>
        <v>20</v>
      </c>
      <c r="AS786">
        <f>VLOOKUP(O786,counts!$W$58:$Z$62,4,FALSE)</f>
        <v>52</v>
      </c>
      <c r="AT786">
        <f>VLOOKUP(P786,counts!$W$66:$Z$69,4,FALSE)</f>
        <v>50</v>
      </c>
      <c r="AU786">
        <f>VLOOKUP(Q786,counts!$W$73:$Z$75,4,FALSE)</f>
        <v>68</v>
      </c>
      <c r="AV786">
        <f>VLOOKUP(R786,counts!$W$79:$Z$81,4,FALSE)</f>
        <v>75</v>
      </c>
      <c r="AW786">
        <f t="shared" si="535"/>
        <v>506</v>
      </c>
      <c r="AX786">
        <f t="shared" si="536"/>
        <v>1</v>
      </c>
      <c r="AY786">
        <f t="shared" si="537"/>
        <v>4</v>
      </c>
      <c r="AZ786" t="str">
        <f t="shared" si="538"/>
        <v>Test</v>
      </c>
      <c r="BA786" t="str">
        <f t="shared" si="539"/>
        <v>18-30</v>
      </c>
      <c r="BB786" t="str">
        <f t="shared" si="540"/>
        <v>F, G, T</v>
      </c>
      <c r="BC786" t="str">
        <f t="shared" si="541"/>
        <v>21-30</v>
      </c>
      <c r="BD786" t="str">
        <f t="shared" si="542"/>
        <v>NY</v>
      </c>
      <c r="BE786" t="str">
        <f t="shared" si="543"/>
        <v>male</v>
      </c>
      <c r="BF786">
        <f t="shared" si="544"/>
        <v>0</v>
      </c>
      <c r="BG786">
        <f t="shared" si="545"/>
        <v>0</v>
      </c>
      <c r="BH786" t="str">
        <f t="shared" si="546"/>
        <v>C</v>
      </c>
      <c r="BI786">
        <f t="shared" si="547"/>
        <v>1</v>
      </c>
    </row>
    <row r="787" spans="1:61" x14ac:dyDescent="0.3">
      <c r="A787" t="s">
        <v>2820</v>
      </c>
      <c r="B787" t="s">
        <v>2838</v>
      </c>
      <c r="C787" t="s">
        <v>2849</v>
      </c>
      <c r="D787" t="s">
        <v>2839</v>
      </c>
      <c r="E787" t="s">
        <v>20</v>
      </c>
      <c r="F787">
        <v>0</v>
      </c>
      <c r="G787">
        <v>0</v>
      </c>
      <c r="H787" t="s">
        <v>44</v>
      </c>
      <c r="I787">
        <v>1</v>
      </c>
      <c r="J787">
        <v>-11.613432440426715</v>
      </c>
      <c r="K787">
        <v>-42.171718189759716</v>
      </c>
      <c r="L787">
        <v>40.172297072540438</v>
      </c>
      <c r="M787">
        <v>40.634191658169868</v>
      </c>
      <c r="N787">
        <v>-108.67008854708662</v>
      </c>
      <c r="O787">
        <v>-14.754319664473872</v>
      </c>
      <c r="P787">
        <v>-22.013681658285037</v>
      </c>
      <c r="Q787">
        <v>72.444458573419169</v>
      </c>
      <c r="R787">
        <v>103.15987615987927</v>
      </c>
      <c r="S787">
        <v>0</v>
      </c>
      <c r="T787">
        <v>4</v>
      </c>
      <c r="U787" t="s">
        <v>2817</v>
      </c>
      <c r="AN787">
        <f>VLOOKUP(J787,counts!$W$8:$Z$13,4,FALSE)</f>
        <v>52</v>
      </c>
      <c r="AO787">
        <f>VLOOKUP(K787,counts!$W$17:$Z$23,4,FALSE)</f>
        <v>48</v>
      </c>
      <c r="AP787">
        <f>VLOOKUP(L787,counts!$W$27:$Z$33,4,FALSE)</f>
        <v>50</v>
      </c>
      <c r="AQ787">
        <f>VLOOKUP(M787,counts!$W$38:$Z$49,4,FALSE)</f>
        <v>63</v>
      </c>
      <c r="AR787">
        <f>VLOOKUP(N787,counts!$W$53:$Z$54,4,FALSE)</f>
        <v>20</v>
      </c>
      <c r="AS787">
        <f>VLOOKUP(O787,counts!$W$58:$Z$62,4,FALSE)</f>
        <v>52</v>
      </c>
      <c r="AT787">
        <f>VLOOKUP(P787,counts!$W$66:$Z$69,4,FALSE)</f>
        <v>50</v>
      </c>
      <c r="AU787">
        <f>VLOOKUP(Q787,counts!$W$73:$Z$75,4,FALSE)</f>
        <v>68</v>
      </c>
      <c r="AV787">
        <f>VLOOKUP(R787,counts!$W$79:$Z$81,4,FALSE)</f>
        <v>75</v>
      </c>
      <c r="AW787">
        <f t="shared" si="535"/>
        <v>478</v>
      </c>
      <c r="AX787">
        <f t="shared" si="536"/>
        <v>0</v>
      </c>
      <c r="AY787">
        <f t="shared" si="537"/>
        <v>4</v>
      </c>
      <c r="AZ787" t="str">
        <f t="shared" si="538"/>
        <v>Test</v>
      </c>
      <c r="BA787" t="str">
        <f t="shared" si="539"/>
        <v>18-30</v>
      </c>
      <c r="BB787" t="str">
        <f t="shared" si="540"/>
        <v>Blank</v>
      </c>
      <c r="BC787" t="str">
        <f t="shared" si="541"/>
        <v>21-30</v>
      </c>
      <c r="BD787" t="str">
        <f t="shared" si="542"/>
        <v>Others</v>
      </c>
      <c r="BE787" t="str">
        <f t="shared" si="543"/>
        <v>male</v>
      </c>
      <c r="BF787">
        <f t="shared" si="544"/>
        <v>0</v>
      </c>
      <c r="BG787">
        <f t="shared" si="545"/>
        <v>0</v>
      </c>
      <c r="BH787" t="str">
        <f t="shared" si="546"/>
        <v>C</v>
      </c>
      <c r="BI787">
        <f t="shared" si="547"/>
        <v>1</v>
      </c>
    </row>
    <row r="788" spans="1:61" x14ac:dyDescent="0.3">
      <c r="A788" t="s">
        <v>2811</v>
      </c>
      <c r="B788" t="s">
        <v>2823</v>
      </c>
      <c r="C788" t="s">
        <v>2810</v>
      </c>
      <c r="D788" t="s">
        <v>2832</v>
      </c>
      <c r="E788" t="s">
        <v>20</v>
      </c>
      <c r="F788">
        <v>0</v>
      </c>
      <c r="G788">
        <v>0</v>
      </c>
      <c r="H788" t="s">
        <v>2843</v>
      </c>
      <c r="I788">
        <v>1</v>
      </c>
      <c r="J788">
        <v>-13.385578549662212</v>
      </c>
      <c r="K788">
        <v>123.30204897661667</v>
      </c>
      <c r="L788">
        <v>22.971838090238197</v>
      </c>
      <c r="M788">
        <v>45.286193221659182</v>
      </c>
      <c r="N788">
        <v>-108.67008854708662</v>
      </c>
      <c r="O788">
        <v>-14.754319664473872</v>
      </c>
      <c r="P788">
        <v>-22.013681658285037</v>
      </c>
      <c r="Q788">
        <v>-22.422560732600829</v>
      </c>
      <c r="R788">
        <v>103.15987615987927</v>
      </c>
      <c r="S788">
        <v>0</v>
      </c>
      <c r="T788">
        <v>4</v>
      </c>
      <c r="U788" t="s">
        <v>2817</v>
      </c>
      <c r="AN788">
        <f>VLOOKUP(J788,counts!$W$8:$Z$13,4,FALSE)</f>
        <v>51</v>
      </c>
      <c r="AO788">
        <f>VLOOKUP(K788,counts!$W$17:$Z$23,4,FALSE)</f>
        <v>73</v>
      </c>
      <c r="AP788">
        <f>VLOOKUP(L788,counts!$W$27:$Z$33,4,FALSE)</f>
        <v>52</v>
      </c>
      <c r="AQ788">
        <f>VLOOKUP(M788,counts!$W$38:$Z$49,4,FALSE)</f>
        <v>64</v>
      </c>
      <c r="AR788">
        <f>VLOOKUP(N788,counts!$W$53:$Z$54,4,FALSE)</f>
        <v>20</v>
      </c>
      <c r="AS788">
        <f>VLOOKUP(O788,counts!$W$58:$Z$62,4,FALSE)</f>
        <v>52</v>
      </c>
      <c r="AT788">
        <f>VLOOKUP(P788,counts!$W$66:$Z$69,4,FALSE)</f>
        <v>50</v>
      </c>
      <c r="AU788">
        <f>VLOOKUP(Q788,counts!$W$73:$Z$75,4,FALSE)</f>
        <v>50</v>
      </c>
      <c r="AV788">
        <f>VLOOKUP(R788,counts!$W$79:$Z$81,4,FALSE)</f>
        <v>75</v>
      </c>
      <c r="AW788">
        <f t="shared" si="535"/>
        <v>487</v>
      </c>
      <c r="AX788">
        <f t="shared" si="536"/>
        <v>0</v>
      </c>
      <c r="AY788">
        <f t="shared" si="537"/>
        <v>4</v>
      </c>
      <c r="AZ788" t="str">
        <f t="shared" si="538"/>
        <v>Test</v>
      </c>
      <c r="BA788" t="str">
        <f t="shared" si="539"/>
        <v>41-50</v>
      </c>
      <c r="BB788" t="str">
        <f t="shared" si="540"/>
        <v>F, G, T</v>
      </c>
      <c r="BC788" t="str">
        <f t="shared" si="541"/>
        <v>31-40</v>
      </c>
      <c r="BD788" t="str">
        <f t="shared" si="542"/>
        <v>NJ</v>
      </c>
      <c r="BE788" t="str">
        <f t="shared" si="543"/>
        <v>male</v>
      </c>
      <c r="BF788">
        <f t="shared" si="544"/>
        <v>0</v>
      </c>
      <c r="BG788">
        <f t="shared" si="545"/>
        <v>0</v>
      </c>
      <c r="BH788" t="str">
        <f t="shared" si="546"/>
        <v>S, blank</v>
      </c>
      <c r="BI788">
        <f t="shared" si="547"/>
        <v>1</v>
      </c>
    </row>
    <row r="789" spans="1:61" x14ac:dyDescent="0.3">
      <c r="A789" t="s">
        <v>2811</v>
      </c>
      <c r="B789" t="s">
        <v>2823</v>
      </c>
      <c r="C789" t="s">
        <v>2849</v>
      </c>
      <c r="D789" t="s">
        <v>2839</v>
      </c>
      <c r="E789" t="s">
        <v>15</v>
      </c>
      <c r="F789">
        <v>0</v>
      </c>
      <c r="G789">
        <v>0</v>
      </c>
      <c r="H789" t="s">
        <v>44</v>
      </c>
      <c r="I789">
        <v>1</v>
      </c>
      <c r="J789">
        <v>-13.385578549662212</v>
      </c>
      <c r="K789">
        <v>123.30204897661667</v>
      </c>
      <c r="L789">
        <v>40.172297072540438</v>
      </c>
      <c r="M789">
        <v>40.634191658169868</v>
      </c>
      <c r="N789">
        <v>151.41878811967541</v>
      </c>
      <c r="O789">
        <v>-14.754319664473872</v>
      </c>
      <c r="P789">
        <v>-22.013681658285037</v>
      </c>
      <c r="Q789">
        <v>72.444458573419169</v>
      </c>
      <c r="R789">
        <v>103.15987615987927</v>
      </c>
      <c r="S789">
        <v>1</v>
      </c>
      <c r="T789">
        <v>4</v>
      </c>
      <c r="U789" t="s">
        <v>2817</v>
      </c>
      <c r="AN789">
        <f>VLOOKUP(J789,counts!$W$8:$Z$13,4,FALSE)</f>
        <v>51</v>
      </c>
      <c r="AO789">
        <f>VLOOKUP(K789,counts!$W$17:$Z$23,4,FALSE)</f>
        <v>73</v>
      </c>
      <c r="AP789">
        <f>VLOOKUP(L789,counts!$W$27:$Z$33,4,FALSE)</f>
        <v>50</v>
      </c>
      <c r="AQ789">
        <f>VLOOKUP(M789,counts!$W$38:$Z$49,4,FALSE)</f>
        <v>63</v>
      </c>
      <c r="AR789">
        <f>VLOOKUP(N789,counts!$W$53:$Z$54,4,FALSE)</f>
        <v>102</v>
      </c>
      <c r="AS789">
        <f>VLOOKUP(O789,counts!$W$58:$Z$62,4,FALSE)</f>
        <v>52</v>
      </c>
      <c r="AT789">
        <f>VLOOKUP(P789,counts!$W$66:$Z$69,4,FALSE)</f>
        <v>50</v>
      </c>
      <c r="AU789">
        <f>VLOOKUP(Q789,counts!$W$73:$Z$75,4,FALSE)</f>
        <v>68</v>
      </c>
      <c r="AV789">
        <f>VLOOKUP(R789,counts!$W$79:$Z$81,4,FALSE)</f>
        <v>75</v>
      </c>
      <c r="AW789">
        <f t="shared" si="535"/>
        <v>584</v>
      </c>
      <c r="AX789">
        <f t="shared" si="536"/>
        <v>1</v>
      </c>
      <c r="AY789">
        <f t="shared" si="537"/>
        <v>4</v>
      </c>
      <c r="AZ789" t="str">
        <f t="shared" si="538"/>
        <v>Test</v>
      </c>
      <c r="BA789" t="str">
        <f t="shared" si="539"/>
        <v>41-50</v>
      </c>
      <c r="BB789" t="str">
        <f t="shared" si="540"/>
        <v>F, G, T</v>
      </c>
      <c r="BC789" t="str">
        <f t="shared" si="541"/>
        <v>21-30</v>
      </c>
      <c r="BD789" t="str">
        <f t="shared" si="542"/>
        <v>Others</v>
      </c>
      <c r="BE789" t="str">
        <f t="shared" si="543"/>
        <v>female</v>
      </c>
      <c r="BF789">
        <f t="shared" si="544"/>
        <v>0</v>
      </c>
      <c r="BG789">
        <f t="shared" si="545"/>
        <v>0</v>
      </c>
      <c r="BH789" t="str">
        <f t="shared" si="546"/>
        <v>C</v>
      </c>
      <c r="BI789">
        <f t="shared" si="547"/>
        <v>1</v>
      </c>
    </row>
    <row r="790" spans="1:61" x14ac:dyDescent="0.3">
      <c r="A790" t="s">
        <v>2812</v>
      </c>
      <c r="B790" t="s">
        <v>2838</v>
      </c>
      <c r="C790" t="s">
        <v>2849</v>
      </c>
      <c r="D790" t="s">
        <v>2839</v>
      </c>
      <c r="E790" t="s">
        <v>15</v>
      </c>
      <c r="F790">
        <v>0</v>
      </c>
      <c r="G790">
        <v>0</v>
      </c>
      <c r="H790" t="s">
        <v>44</v>
      </c>
      <c r="I790">
        <v>1</v>
      </c>
      <c r="J790">
        <v>74.751267398446615</v>
      </c>
      <c r="K790">
        <v>-42.171718189759716</v>
      </c>
      <c r="L790">
        <v>40.172297072540438</v>
      </c>
      <c r="M790">
        <v>40.634191658169868</v>
      </c>
      <c r="N790">
        <v>151.41878811967541</v>
      </c>
      <c r="O790">
        <v>-14.754319664473872</v>
      </c>
      <c r="P790">
        <v>-22.013681658285037</v>
      </c>
      <c r="Q790">
        <v>72.444458573419169</v>
      </c>
      <c r="R790">
        <v>103.15987615987927</v>
      </c>
      <c r="S790">
        <v>1</v>
      </c>
      <c r="T790">
        <v>4</v>
      </c>
      <c r="U790" t="s">
        <v>2817</v>
      </c>
      <c r="AN790">
        <f>VLOOKUP(J790,counts!$W$8:$Z$13,4,FALSE)</f>
        <v>70</v>
      </c>
      <c r="AO790">
        <f>VLOOKUP(K790,counts!$W$17:$Z$23,4,FALSE)</f>
        <v>48</v>
      </c>
      <c r="AP790">
        <f>VLOOKUP(L790,counts!$W$27:$Z$33,4,FALSE)</f>
        <v>50</v>
      </c>
      <c r="AQ790">
        <f>VLOOKUP(M790,counts!$W$38:$Z$49,4,FALSE)</f>
        <v>63</v>
      </c>
      <c r="AR790">
        <f>VLOOKUP(N790,counts!$W$53:$Z$54,4,FALSE)</f>
        <v>102</v>
      </c>
      <c r="AS790">
        <f>VLOOKUP(O790,counts!$W$58:$Z$62,4,FALSE)</f>
        <v>52</v>
      </c>
      <c r="AT790">
        <f>VLOOKUP(P790,counts!$W$66:$Z$69,4,FALSE)</f>
        <v>50</v>
      </c>
      <c r="AU790">
        <f>VLOOKUP(Q790,counts!$W$73:$Z$75,4,FALSE)</f>
        <v>68</v>
      </c>
      <c r="AV790">
        <f>VLOOKUP(R790,counts!$W$79:$Z$81,4,FALSE)</f>
        <v>75</v>
      </c>
      <c r="AW790">
        <f t="shared" si="535"/>
        <v>578</v>
      </c>
      <c r="AX790">
        <f t="shared" si="536"/>
        <v>1</v>
      </c>
      <c r="AY790">
        <f t="shared" si="537"/>
        <v>4</v>
      </c>
      <c r="AZ790" t="str">
        <f t="shared" si="538"/>
        <v>Test</v>
      </c>
      <c r="BA790" t="str">
        <f t="shared" si="539"/>
        <v>51-60</v>
      </c>
      <c r="BB790" t="str">
        <f t="shared" si="540"/>
        <v>Blank</v>
      </c>
      <c r="BC790" t="str">
        <f t="shared" si="541"/>
        <v>21-30</v>
      </c>
      <c r="BD790" t="str">
        <f t="shared" si="542"/>
        <v>Others</v>
      </c>
      <c r="BE790" t="str">
        <f t="shared" si="543"/>
        <v>female</v>
      </c>
      <c r="BF790">
        <f t="shared" si="544"/>
        <v>0</v>
      </c>
      <c r="BG790">
        <f t="shared" si="545"/>
        <v>0</v>
      </c>
      <c r="BH790" t="str">
        <f t="shared" si="546"/>
        <v>C</v>
      </c>
      <c r="BI790">
        <f t="shared" si="547"/>
        <v>1</v>
      </c>
    </row>
    <row r="791" spans="1:61" x14ac:dyDescent="0.3">
      <c r="A791" t="s">
        <v>2821</v>
      </c>
      <c r="B791" t="s">
        <v>2823</v>
      </c>
      <c r="C791" t="s">
        <v>2826</v>
      </c>
      <c r="D791" t="s">
        <v>2836</v>
      </c>
      <c r="E791" t="s">
        <v>20</v>
      </c>
      <c r="F791">
        <v>1</v>
      </c>
      <c r="G791">
        <v>2</v>
      </c>
      <c r="H791" t="s">
        <v>2843</v>
      </c>
      <c r="I791">
        <v>1</v>
      </c>
      <c r="J791">
        <v>-3.7643689058441341</v>
      </c>
      <c r="K791">
        <v>123.30204897661667</v>
      </c>
      <c r="L791">
        <v>163.84855978743315</v>
      </c>
      <c r="M791">
        <v>105.0698932972212</v>
      </c>
      <c r="N791">
        <v>-108.67008854708662</v>
      </c>
      <c r="O791">
        <v>48.695090775187893</v>
      </c>
      <c r="P791">
        <v>75.609641767585757</v>
      </c>
      <c r="Q791">
        <v>-22.422560732600829</v>
      </c>
      <c r="R791">
        <v>103.15987615987927</v>
      </c>
      <c r="S791">
        <v>1</v>
      </c>
      <c r="T791">
        <v>4</v>
      </c>
      <c r="U791" t="s">
        <v>2817</v>
      </c>
      <c r="AN791">
        <f>VLOOKUP(J791,counts!$W$8:$Z$13,4,FALSE)</f>
        <v>53</v>
      </c>
      <c r="AO791">
        <f>VLOOKUP(K791,counts!$W$17:$Z$23,4,FALSE)</f>
        <v>73</v>
      </c>
      <c r="AP791">
        <f>VLOOKUP(L791,counts!$W$27:$Z$33,4,FALSE)</f>
        <v>38</v>
      </c>
      <c r="AQ791">
        <f>VLOOKUP(M791,counts!$W$38:$Z$49,4,FALSE)</f>
        <v>76</v>
      </c>
      <c r="AR791">
        <f>VLOOKUP(N791,counts!$W$53:$Z$54,4,FALSE)</f>
        <v>20</v>
      </c>
      <c r="AS791">
        <f>VLOOKUP(O791,counts!$W$58:$Z$62,4,FALSE)</f>
        <v>61</v>
      </c>
      <c r="AT791">
        <f>VLOOKUP(P791,counts!$W$66:$Z$69,4,FALSE)</f>
        <v>69</v>
      </c>
      <c r="AU791">
        <f>VLOOKUP(Q791,counts!$W$73:$Z$75,4,FALSE)</f>
        <v>50</v>
      </c>
      <c r="AV791">
        <f>VLOOKUP(R791,counts!$W$79:$Z$81,4,FALSE)</f>
        <v>75</v>
      </c>
      <c r="AW791">
        <f t="shared" si="535"/>
        <v>515</v>
      </c>
      <c r="AX791">
        <f t="shared" si="536"/>
        <v>1</v>
      </c>
      <c r="AY791">
        <f t="shared" si="537"/>
        <v>4</v>
      </c>
      <c r="AZ791" t="str">
        <f t="shared" si="538"/>
        <v>Test</v>
      </c>
      <c r="BA791" t="str">
        <f t="shared" si="539"/>
        <v>0-17</v>
      </c>
      <c r="BB791" t="str">
        <f t="shared" si="540"/>
        <v>F, G, T</v>
      </c>
      <c r="BC791" t="str">
        <f t="shared" si="541"/>
        <v>100+</v>
      </c>
      <c r="BD791" t="str">
        <f t="shared" si="542"/>
        <v>PA</v>
      </c>
      <c r="BE791" t="str">
        <f t="shared" si="543"/>
        <v>male</v>
      </c>
      <c r="BF791">
        <f t="shared" si="544"/>
        <v>1</v>
      </c>
      <c r="BG791">
        <f t="shared" si="545"/>
        <v>2</v>
      </c>
      <c r="BH791" t="str">
        <f t="shared" si="546"/>
        <v>S, blank</v>
      </c>
      <c r="BI791">
        <f t="shared" si="547"/>
        <v>1</v>
      </c>
    </row>
    <row r="792" spans="1:61" x14ac:dyDescent="0.3">
      <c r="A792" t="s">
        <v>2810</v>
      </c>
      <c r="B792" t="s">
        <v>2823</v>
      </c>
      <c r="C792" t="s">
        <v>2826</v>
      </c>
      <c r="D792" t="s">
        <v>2836</v>
      </c>
      <c r="E792" t="s">
        <v>15</v>
      </c>
      <c r="F792">
        <v>1</v>
      </c>
      <c r="G792">
        <v>2</v>
      </c>
      <c r="H792" t="s">
        <v>2843</v>
      </c>
      <c r="I792">
        <v>1</v>
      </c>
      <c r="J792">
        <v>32.769878926258563</v>
      </c>
      <c r="K792">
        <v>123.30204897661667</v>
      </c>
      <c r="L792">
        <v>163.84855978743315</v>
      </c>
      <c r="M792">
        <v>105.0698932972212</v>
      </c>
      <c r="N792">
        <v>151.41878811967541</v>
      </c>
      <c r="O792">
        <v>48.695090775187893</v>
      </c>
      <c r="P792">
        <v>75.609641767585757</v>
      </c>
      <c r="Q792">
        <v>-22.422560732600829</v>
      </c>
      <c r="R792">
        <v>103.15987615987927</v>
      </c>
      <c r="S792">
        <v>1</v>
      </c>
      <c r="T792">
        <v>4</v>
      </c>
      <c r="U792" t="s">
        <v>2817</v>
      </c>
      <c r="AN792">
        <f>VLOOKUP(J792,counts!$W$8:$Z$13,4,FALSE)</f>
        <v>61</v>
      </c>
      <c r="AO792">
        <f>VLOOKUP(K792,counts!$W$17:$Z$23,4,FALSE)</f>
        <v>73</v>
      </c>
      <c r="AP792">
        <f>VLOOKUP(L792,counts!$W$27:$Z$33,4,FALSE)</f>
        <v>38</v>
      </c>
      <c r="AQ792">
        <f>VLOOKUP(M792,counts!$W$38:$Z$49,4,FALSE)</f>
        <v>76</v>
      </c>
      <c r="AR792">
        <f>VLOOKUP(N792,counts!$W$53:$Z$54,4,FALSE)</f>
        <v>102</v>
      </c>
      <c r="AS792">
        <f>VLOOKUP(O792,counts!$W$58:$Z$62,4,FALSE)</f>
        <v>61</v>
      </c>
      <c r="AT792">
        <f>VLOOKUP(P792,counts!$W$66:$Z$69,4,FALSE)</f>
        <v>69</v>
      </c>
      <c r="AU792">
        <f>VLOOKUP(Q792,counts!$W$73:$Z$75,4,FALSE)</f>
        <v>50</v>
      </c>
      <c r="AV792">
        <f>VLOOKUP(R792,counts!$W$79:$Z$81,4,FALSE)</f>
        <v>75</v>
      </c>
      <c r="AW792">
        <f t="shared" si="535"/>
        <v>605</v>
      </c>
      <c r="AX792">
        <f t="shared" si="536"/>
        <v>1</v>
      </c>
      <c r="AY792">
        <f t="shared" si="537"/>
        <v>4</v>
      </c>
      <c r="AZ792" t="str">
        <f t="shared" si="538"/>
        <v>Test</v>
      </c>
      <c r="BA792" t="str">
        <f t="shared" si="539"/>
        <v>31-40</v>
      </c>
      <c r="BB792" t="str">
        <f t="shared" si="540"/>
        <v>F, G, T</v>
      </c>
      <c r="BC792" t="str">
        <f t="shared" si="541"/>
        <v>100+</v>
      </c>
      <c r="BD792" t="str">
        <f t="shared" si="542"/>
        <v>PA</v>
      </c>
      <c r="BE792" t="str">
        <f t="shared" si="543"/>
        <v>female</v>
      </c>
      <c r="BF792">
        <f t="shared" si="544"/>
        <v>1</v>
      </c>
      <c r="BG792">
        <f t="shared" si="545"/>
        <v>2</v>
      </c>
      <c r="BH792" t="str">
        <f t="shared" si="546"/>
        <v>S, blank</v>
      </c>
      <c r="BI792">
        <f t="shared" si="547"/>
        <v>1</v>
      </c>
    </row>
    <row r="793" spans="1:61" x14ac:dyDescent="0.3">
      <c r="A793" t="s">
        <v>2810</v>
      </c>
      <c r="B793" t="s">
        <v>2823</v>
      </c>
      <c r="C793" t="s">
        <v>2851</v>
      </c>
      <c r="D793" t="s">
        <v>2838</v>
      </c>
      <c r="E793" t="s">
        <v>20</v>
      </c>
      <c r="F793">
        <v>1</v>
      </c>
      <c r="G793">
        <v>0</v>
      </c>
      <c r="H793" t="s">
        <v>2843</v>
      </c>
      <c r="I793">
        <v>1</v>
      </c>
      <c r="J793">
        <v>32.769878926258563</v>
      </c>
      <c r="K793">
        <v>123.30204897661667</v>
      </c>
      <c r="L793">
        <v>70.538774768379497</v>
      </c>
      <c r="M793">
        <v>-33.757758935166962</v>
      </c>
      <c r="N793">
        <v>-108.67008854708662</v>
      </c>
      <c r="O793">
        <v>48.695090775187893</v>
      </c>
      <c r="P793">
        <v>-22.013681658285037</v>
      </c>
      <c r="Q793">
        <v>-22.422560732600829</v>
      </c>
      <c r="R793">
        <v>103.15987615987927</v>
      </c>
      <c r="S793">
        <v>0</v>
      </c>
      <c r="T793">
        <v>4</v>
      </c>
      <c r="U793" t="s">
        <v>2817</v>
      </c>
      <c r="AN793">
        <f>VLOOKUP(J793,counts!$W$8:$Z$13,4,FALSE)</f>
        <v>61</v>
      </c>
      <c r="AO793">
        <f>VLOOKUP(K793,counts!$W$17:$Z$23,4,FALSE)</f>
        <v>73</v>
      </c>
      <c r="AP793">
        <f>VLOOKUP(L793,counts!$W$27:$Z$33,4,FALSE)</f>
        <v>47</v>
      </c>
      <c r="AQ793">
        <f>VLOOKUP(M793,counts!$W$38:$Z$49,4,FALSE)</f>
        <v>47</v>
      </c>
      <c r="AR793">
        <f>VLOOKUP(N793,counts!$W$53:$Z$54,4,FALSE)</f>
        <v>20</v>
      </c>
      <c r="AS793">
        <f>VLOOKUP(O793,counts!$W$58:$Z$62,4,FALSE)</f>
        <v>61</v>
      </c>
      <c r="AT793">
        <f>VLOOKUP(P793,counts!$W$66:$Z$69,4,FALSE)</f>
        <v>50</v>
      </c>
      <c r="AU793">
        <f>VLOOKUP(Q793,counts!$W$73:$Z$75,4,FALSE)</f>
        <v>50</v>
      </c>
      <c r="AV793">
        <f>VLOOKUP(R793,counts!$W$79:$Z$81,4,FALSE)</f>
        <v>75</v>
      </c>
      <c r="AW793">
        <f t="shared" si="535"/>
        <v>484</v>
      </c>
      <c r="AX793">
        <f t="shared" si="536"/>
        <v>0</v>
      </c>
      <c r="AY793">
        <f t="shared" si="537"/>
        <v>4</v>
      </c>
      <c r="AZ793" t="str">
        <f t="shared" si="538"/>
        <v>Test</v>
      </c>
      <c r="BA793" t="str">
        <f t="shared" si="539"/>
        <v>31-40</v>
      </c>
      <c r="BB793" t="str">
        <f t="shared" si="540"/>
        <v>F, G, T</v>
      </c>
      <c r="BC793" t="str">
        <f t="shared" si="541"/>
        <v>41-100</v>
      </c>
      <c r="BD793" t="str">
        <f t="shared" si="542"/>
        <v>Blank</v>
      </c>
      <c r="BE793" t="str">
        <f t="shared" si="543"/>
        <v>male</v>
      </c>
      <c r="BF793">
        <f t="shared" si="544"/>
        <v>1</v>
      </c>
      <c r="BG793">
        <f t="shared" si="545"/>
        <v>0</v>
      </c>
      <c r="BH793" t="str">
        <f t="shared" si="546"/>
        <v>S, blank</v>
      </c>
      <c r="BI793">
        <f t="shared" si="547"/>
        <v>1</v>
      </c>
    </row>
    <row r="794" spans="1:61" x14ac:dyDescent="0.3">
      <c r="A794" t="s">
        <v>2820</v>
      </c>
      <c r="B794" t="s">
        <v>2823</v>
      </c>
      <c r="C794" t="s">
        <v>2826</v>
      </c>
      <c r="D794" t="s">
        <v>2839</v>
      </c>
      <c r="E794" t="s">
        <v>20</v>
      </c>
      <c r="F794">
        <v>1</v>
      </c>
      <c r="G794">
        <v>0</v>
      </c>
      <c r="H794" t="s">
        <v>44</v>
      </c>
      <c r="I794">
        <v>1</v>
      </c>
      <c r="J794">
        <v>-11.613432440426715</v>
      </c>
      <c r="K794">
        <v>123.30204897661667</v>
      </c>
      <c r="L794">
        <v>163.84855978743315</v>
      </c>
      <c r="M794">
        <v>40.634191658169868</v>
      </c>
      <c r="N794">
        <v>-108.67008854708662</v>
      </c>
      <c r="O794">
        <v>48.695090775187893</v>
      </c>
      <c r="P794">
        <v>-22.013681658285037</v>
      </c>
      <c r="Q794">
        <v>72.444458573419169</v>
      </c>
      <c r="R794">
        <v>103.15987615987927</v>
      </c>
      <c r="S794">
        <v>0</v>
      </c>
      <c r="T794">
        <v>4</v>
      </c>
      <c r="U794" t="s">
        <v>2817</v>
      </c>
      <c r="AN794">
        <f>VLOOKUP(J794,counts!$W$8:$Z$13,4,FALSE)</f>
        <v>52</v>
      </c>
      <c r="AO794">
        <f>VLOOKUP(K794,counts!$W$17:$Z$23,4,FALSE)</f>
        <v>73</v>
      </c>
      <c r="AP794">
        <f>VLOOKUP(L794,counts!$W$27:$Z$33,4,FALSE)</f>
        <v>38</v>
      </c>
      <c r="AQ794">
        <f>VLOOKUP(M794,counts!$W$38:$Z$49,4,FALSE)</f>
        <v>63</v>
      </c>
      <c r="AR794">
        <f>VLOOKUP(N794,counts!$W$53:$Z$54,4,FALSE)</f>
        <v>20</v>
      </c>
      <c r="AS794">
        <f>VLOOKUP(O794,counts!$W$58:$Z$62,4,FALSE)</f>
        <v>61</v>
      </c>
      <c r="AT794">
        <f>VLOOKUP(P794,counts!$W$66:$Z$69,4,FALSE)</f>
        <v>50</v>
      </c>
      <c r="AU794">
        <f>VLOOKUP(Q794,counts!$W$73:$Z$75,4,FALSE)</f>
        <v>68</v>
      </c>
      <c r="AV794">
        <f>VLOOKUP(R794,counts!$W$79:$Z$81,4,FALSE)</f>
        <v>75</v>
      </c>
      <c r="AW794">
        <f t="shared" si="535"/>
        <v>500</v>
      </c>
      <c r="AX794">
        <f t="shared" si="536"/>
        <v>0</v>
      </c>
      <c r="AY794">
        <f t="shared" si="537"/>
        <v>4</v>
      </c>
      <c r="AZ794" t="str">
        <f t="shared" si="538"/>
        <v>Test</v>
      </c>
      <c r="BA794" t="str">
        <f t="shared" si="539"/>
        <v>18-30</v>
      </c>
      <c r="BB794" t="str">
        <f t="shared" si="540"/>
        <v>F, G, T</v>
      </c>
      <c r="BC794" t="str">
        <f t="shared" si="541"/>
        <v>100+</v>
      </c>
      <c r="BD794" t="str">
        <f t="shared" si="542"/>
        <v>Others</v>
      </c>
      <c r="BE794" t="str">
        <f t="shared" si="543"/>
        <v>male</v>
      </c>
      <c r="BF794">
        <f t="shared" si="544"/>
        <v>1</v>
      </c>
      <c r="BG794">
        <f t="shared" si="545"/>
        <v>0</v>
      </c>
      <c r="BH794" t="str">
        <f t="shared" si="546"/>
        <v>C</v>
      </c>
      <c r="BI794">
        <f t="shared" si="547"/>
        <v>1</v>
      </c>
    </row>
    <row r="795" spans="1:61" x14ac:dyDescent="0.3">
      <c r="A795" t="s">
        <v>2810</v>
      </c>
      <c r="B795" t="s">
        <v>2823</v>
      </c>
      <c r="C795" t="s">
        <v>2851</v>
      </c>
      <c r="D795" t="s">
        <v>2832</v>
      </c>
      <c r="E795" t="s">
        <v>20</v>
      </c>
      <c r="F795">
        <v>1</v>
      </c>
      <c r="G795">
        <v>1</v>
      </c>
      <c r="H795" t="s">
        <v>44</v>
      </c>
      <c r="I795">
        <v>1</v>
      </c>
      <c r="J795">
        <v>32.769878926258563</v>
      </c>
      <c r="K795">
        <v>123.30204897661667</v>
      </c>
      <c r="L795">
        <v>70.538774768379497</v>
      </c>
      <c r="M795">
        <v>45.286193221659182</v>
      </c>
      <c r="N795">
        <v>-108.67008854708662</v>
      </c>
      <c r="O795">
        <v>48.695090775187893</v>
      </c>
      <c r="P795">
        <v>79.365382998232107</v>
      </c>
      <c r="Q795">
        <v>72.444458573419169</v>
      </c>
      <c r="R795">
        <v>103.15987615987927</v>
      </c>
      <c r="S795">
        <v>0</v>
      </c>
      <c r="T795">
        <v>4</v>
      </c>
      <c r="U795" t="s">
        <v>2817</v>
      </c>
      <c r="AN795">
        <f>VLOOKUP(J795,counts!$W$8:$Z$13,4,FALSE)</f>
        <v>61</v>
      </c>
      <c r="AO795">
        <f>VLOOKUP(K795,counts!$W$17:$Z$23,4,FALSE)</f>
        <v>73</v>
      </c>
      <c r="AP795">
        <f>VLOOKUP(L795,counts!$W$27:$Z$33,4,FALSE)</f>
        <v>47</v>
      </c>
      <c r="AQ795">
        <f>VLOOKUP(M795,counts!$W$38:$Z$49,4,FALSE)</f>
        <v>64</v>
      </c>
      <c r="AR795">
        <f>VLOOKUP(N795,counts!$W$53:$Z$54,4,FALSE)</f>
        <v>20</v>
      </c>
      <c r="AS795">
        <f>VLOOKUP(O795,counts!$W$58:$Z$62,4,FALSE)</f>
        <v>61</v>
      </c>
      <c r="AT795">
        <f>VLOOKUP(P795,counts!$W$66:$Z$69,4,FALSE)</f>
        <v>70</v>
      </c>
      <c r="AU795">
        <f>VLOOKUP(Q795,counts!$W$73:$Z$75,4,FALSE)</f>
        <v>68</v>
      </c>
      <c r="AV795">
        <f>VLOOKUP(R795,counts!$W$79:$Z$81,4,FALSE)</f>
        <v>75</v>
      </c>
      <c r="AW795">
        <f t="shared" si="535"/>
        <v>539</v>
      </c>
      <c r="AX795">
        <f t="shared" si="536"/>
        <v>0</v>
      </c>
      <c r="AY795">
        <f t="shared" si="537"/>
        <v>4</v>
      </c>
      <c r="AZ795" t="str">
        <f t="shared" si="538"/>
        <v>Test</v>
      </c>
      <c r="BA795" t="str">
        <f t="shared" si="539"/>
        <v>31-40</v>
      </c>
      <c r="BB795" t="str">
        <f t="shared" si="540"/>
        <v>F, G, T</v>
      </c>
      <c r="BC795" t="str">
        <f t="shared" si="541"/>
        <v>41-100</v>
      </c>
      <c r="BD795" t="str">
        <f t="shared" si="542"/>
        <v>NJ</v>
      </c>
      <c r="BE795" t="str">
        <f t="shared" si="543"/>
        <v>male</v>
      </c>
      <c r="BF795">
        <f t="shared" si="544"/>
        <v>1</v>
      </c>
      <c r="BG795">
        <f t="shared" si="545"/>
        <v>1</v>
      </c>
      <c r="BH795" t="str">
        <f t="shared" si="546"/>
        <v>C</v>
      </c>
      <c r="BI795">
        <f t="shared" si="547"/>
        <v>1</v>
      </c>
    </row>
    <row r="796" spans="1:61" x14ac:dyDescent="0.3">
      <c r="A796" t="s">
        <v>2821</v>
      </c>
      <c r="B796" t="s">
        <v>2838</v>
      </c>
      <c r="C796" t="s">
        <v>2849</v>
      </c>
      <c r="D796" t="s">
        <v>2839</v>
      </c>
      <c r="E796" t="s">
        <v>20</v>
      </c>
      <c r="F796">
        <v>0</v>
      </c>
      <c r="G796">
        <v>0</v>
      </c>
      <c r="H796" t="s">
        <v>2843</v>
      </c>
      <c r="I796">
        <v>1</v>
      </c>
      <c r="J796">
        <v>-3.7643689058441341</v>
      </c>
      <c r="K796">
        <v>-42.171718189759716</v>
      </c>
      <c r="L796">
        <v>40.172297072540438</v>
      </c>
      <c r="M796">
        <v>40.634191658169868</v>
      </c>
      <c r="N796">
        <v>-108.67008854708662</v>
      </c>
      <c r="O796">
        <v>-14.754319664473872</v>
      </c>
      <c r="P796">
        <v>-22.013681658285037</v>
      </c>
      <c r="Q796">
        <v>-22.422560732600829</v>
      </c>
      <c r="R796">
        <v>103.15987615987927</v>
      </c>
      <c r="S796">
        <v>0</v>
      </c>
      <c r="T796">
        <v>4</v>
      </c>
      <c r="U796" t="s">
        <v>2817</v>
      </c>
      <c r="AN796">
        <f>VLOOKUP(J796,counts!$W$8:$Z$13,4,FALSE)</f>
        <v>53</v>
      </c>
      <c r="AO796">
        <f>VLOOKUP(K796,counts!$W$17:$Z$23,4,FALSE)</f>
        <v>48</v>
      </c>
      <c r="AP796">
        <f>VLOOKUP(L796,counts!$W$27:$Z$33,4,FALSE)</f>
        <v>50</v>
      </c>
      <c r="AQ796">
        <f>VLOOKUP(M796,counts!$W$38:$Z$49,4,FALSE)</f>
        <v>63</v>
      </c>
      <c r="AR796">
        <f>VLOOKUP(N796,counts!$W$53:$Z$54,4,FALSE)</f>
        <v>20</v>
      </c>
      <c r="AS796">
        <f>VLOOKUP(O796,counts!$W$58:$Z$62,4,FALSE)</f>
        <v>52</v>
      </c>
      <c r="AT796">
        <f>VLOOKUP(P796,counts!$W$66:$Z$69,4,FALSE)</f>
        <v>50</v>
      </c>
      <c r="AU796">
        <f>VLOOKUP(Q796,counts!$W$73:$Z$75,4,FALSE)</f>
        <v>50</v>
      </c>
      <c r="AV796">
        <f>VLOOKUP(R796,counts!$W$79:$Z$81,4,FALSE)</f>
        <v>75</v>
      </c>
      <c r="AW796">
        <f t="shared" si="535"/>
        <v>461</v>
      </c>
      <c r="AX796">
        <f t="shared" si="536"/>
        <v>0</v>
      </c>
      <c r="AY796">
        <f t="shared" si="537"/>
        <v>4</v>
      </c>
      <c r="AZ796" t="str">
        <f t="shared" si="538"/>
        <v>Test</v>
      </c>
      <c r="BA796" t="str">
        <f t="shared" si="539"/>
        <v>0-17</v>
      </c>
      <c r="BB796" t="str">
        <f t="shared" si="540"/>
        <v>Blank</v>
      </c>
      <c r="BC796" t="str">
        <f t="shared" si="541"/>
        <v>21-30</v>
      </c>
      <c r="BD796" t="str">
        <f t="shared" si="542"/>
        <v>Others</v>
      </c>
      <c r="BE796" t="str">
        <f t="shared" si="543"/>
        <v>male</v>
      </c>
      <c r="BF796">
        <f t="shared" si="544"/>
        <v>0</v>
      </c>
      <c r="BG796">
        <f t="shared" si="545"/>
        <v>0</v>
      </c>
      <c r="BH796" t="str">
        <f t="shared" si="546"/>
        <v>S, blank</v>
      </c>
      <c r="BI796">
        <f t="shared" si="547"/>
        <v>1</v>
      </c>
    </row>
    <row r="797" spans="1:61" x14ac:dyDescent="0.3">
      <c r="A797" t="s">
        <v>2813</v>
      </c>
      <c r="B797" t="s">
        <v>2823</v>
      </c>
      <c r="C797" t="s">
        <v>2851</v>
      </c>
      <c r="D797" t="s">
        <v>2839</v>
      </c>
      <c r="E797" t="s">
        <v>20</v>
      </c>
      <c r="F797">
        <v>1</v>
      </c>
      <c r="G797">
        <v>1</v>
      </c>
      <c r="H797" t="s">
        <v>2843</v>
      </c>
      <c r="I797">
        <v>1</v>
      </c>
      <c r="J797">
        <v>-68.390212241589438</v>
      </c>
      <c r="K797">
        <v>123.30204897661667</v>
      </c>
      <c r="L797">
        <v>70.538774768379497</v>
      </c>
      <c r="M797">
        <v>40.634191658169868</v>
      </c>
      <c r="N797">
        <v>-108.67008854708662</v>
      </c>
      <c r="O797">
        <v>48.695090775187893</v>
      </c>
      <c r="P797">
        <v>79.365382998232107</v>
      </c>
      <c r="Q797">
        <v>-22.422560732600829</v>
      </c>
      <c r="R797">
        <v>103.15987615987927</v>
      </c>
      <c r="S797">
        <v>0</v>
      </c>
      <c r="T797">
        <v>4</v>
      </c>
      <c r="U797" t="s">
        <v>2817</v>
      </c>
      <c r="AN797">
        <f>VLOOKUP(J797,counts!$W$8:$Z$13,4,FALSE)</f>
        <v>40</v>
      </c>
      <c r="AO797">
        <f>VLOOKUP(K797,counts!$W$17:$Z$23,4,FALSE)</f>
        <v>73</v>
      </c>
      <c r="AP797">
        <f>VLOOKUP(L797,counts!$W$27:$Z$33,4,FALSE)</f>
        <v>47</v>
      </c>
      <c r="AQ797">
        <f>VLOOKUP(M797,counts!$W$38:$Z$49,4,FALSE)</f>
        <v>63</v>
      </c>
      <c r="AR797">
        <f>VLOOKUP(N797,counts!$W$53:$Z$54,4,FALSE)</f>
        <v>20</v>
      </c>
      <c r="AS797">
        <f>VLOOKUP(O797,counts!$W$58:$Z$62,4,FALSE)</f>
        <v>61</v>
      </c>
      <c r="AT797">
        <f>VLOOKUP(P797,counts!$W$66:$Z$69,4,FALSE)</f>
        <v>70</v>
      </c>
      <c r="AU797">
        <f>VLOOKUP(Q797,counts!$W$73:$Z$75,4,FALSE)</f>
        <v>50</v>
      </c>
      <c r="AV797">
        <f>VLOOKUP(R797,counts!$W$79:$Z$81,4,FALSE)</f>
        <v>75</v>
      </c>
      <c r="AW797">
        <f t="shared" si="535"/>
        <v>499</v>
      </c>
      <c r="AX797">
        <f t="shared" si="536"/>
        <v>0</v>
      </c>
      <c r="AY797">
        <f t="shared" si="537"/>
        <v>4</v>
      </c>
      <c r="AZ797" t="str">
        <f t="shared" si="538"/>
        <v>Test</v>
      </c>
      <c r="BA797" t="str">
        <f t="shared" si="539"/>
        <v>61+</v>
      </c>
      <c r="BB797" t="str">
        <f t="shared" si="540"/>
        <v>F, G, T</v>
      </c>
      <c r="BC797" t="str">
        <f t="shared" si="541"/>
        <v>41-100</v>
      </c>
      <c r="BD797" t="str">
        <f t="shared" si="542"/>
        <v>Others</v>
      </c>
      <c r="BE797" t="str">
        <f t="shared" si="543"/>
        <v>male</v>
      </c>
      <c r="BF797">
        <f t="shared" si="544"/>
        <v>1</v>
      </c>
      <c r="BG797">
        <f t="shared" si="545"/>
        <v>1</v>
      </c>
      <c r="BH797" t="str">
        <f t="shared" si="546"/>
        <v>S, blank</v>
      </c>
      <c r="BI797">
        <f t="shared" si="547"/>
        <v>1</v>
      </c>
    </row>
    <row r="798" spans="1:61" x14ac:dyDescent="0.3">
      <c r="A798" t="s">
        <v>2810</v>
      </c>
      <c r="B798" t="s">
        <v>2823</v>
      </c>
      <c r="C798" t="s">
        <v>2851</v>
      </c>
      <c r="D798" t="s">
        <v>2833</v>
      </c>
      <c r="E798" t="s">
        <v>15</v>
      </c>
      <c r="F798">
        <v>1</v>
      </c>
      <c r="G798">
        <v>0</v>
      </c>
      <c r="H798" t="s">
        <v>44</v>
      </c>
      <c r="I798">
        <v>1</v>
      </c>
      <c r="J798">
        <v>32.769878926258563</v>
      </c>
      <c r="K798">
        <v>123.30204897661667</v>
      </c>
      <c r="L798">
        <v>70.538774768379497</v>
      </c>
      <c r="M798">
        <v>57.761363718906857</v>
      </c>
      <c r="N798">
        <v>151.41878811967541</v>
      </c>
      <c r="O798">
        <v>48.695090775187893</v>
      </c>
      <c r="P798">
        <v>-22.013681658285037</v>
      </c>
      <c r="Q798">
        <v>72.444458573419169</v>
      </c>
      <c r="R798">
        <v>103.15987615987927</v>
      </c>
      <c r="S798">
        <v>1</v>
      </c>
      <c r="T798">
        <v>4</v>
      </c>
      <c r="U798" t="s">
        <v>2817</v>
      </c>
      <c r="AN798">
        <f>VLOOKUP(J798,counts!$W$8:$Z$13,4,FALSE)</f>
        <v>61</v>
      </c>
      <c r="AO798">
        <f>VLOOKUP(K798,counts!$W$17:$Z$23,4,FALSE)</f>
        <v>73</v>
      </c>
      <c r="AP798">
        <f>VLOOKUP(L798,counts!$W$27:$Z$33,4,FALSE)</f>
        <v>47</v>
      </c>
      <c r="AQ798">
        <f>VLOOKUP(M798,counts!$W$38:$Z$49,4,FALSE)</f>
        <v>66</v>
      </c>
      <c r="AR798">
        <f>VLOOKUP(N798,counts!$W$53:$Z$54,4,FALSE)</f>
        <v>102</v>
      </c>
      <c r="AS798">
        <f>VLOOKUP(O798,counts!$W$58:$Z$62,4,FALSE)</f>
        <v>61</v>
      </c>
      <c r="AT798">
        <f>VLOOKUP(P798,counts!$W$66:$Z$69,4,FALSE)</f>
        <v>50</v>
      </c>
      <c r="AU798">
        <f>VLOOKUP(Q798,counts!$W$73:$Z$75,4,FALSE)</f>
        <v>68</v>
      </c>
      <c r="AV798">
        <f>VLOOKUP(R798,counts!$W$79:$Z$81,4,FALSE)</f>
        <v>75</v>
      </c>
      <c r="AW798">
        <f t="shared" si="535"/>
        <v>603</v>
      </c>
      <c r="AX798">
        <f t="shared" si="536"/>
        <v>1</v>
      </c>
      <c r="AY798">
        <f t="shared" si="537"/>
        <v>4</v>
      </c>
      <c r="AZ798" t="str">
        <f t="shared" si="538"/>
        <v>Test</v>
      </c>
      <c r="BA798" t="str">
        <f t="shared" si="539"/>
        <v>31-40</v>
      </c>
      <c r="BB798" t="str">
        <f t="shared" si="540"/>
        <v>F, G, T</v>
      </c>
      <c r="BC798" t="str">
        <f t="shared" si="541"/>
        <v>41-100</v>
      </c>
      <c r="BD798" t="str">
        <f t="shared" si="542"/>
        <v>NY</v>
      </c>
      <c r="BE798" t="str">
        <f t="shared" si="543"/>
        <v>female</v>
      </c>
      <c r="BF798">
        <f t="shared" si="544"/>
        <v>1</v>
      </c>
      <c r="BG798">
        <f t="shared" si="545"/>
        <v>0</v>
      </c>
      <c r="BH798" t="str">
        <f t="shared" si="546"/>
        <v>C</v>
      </c>
      <c r="BI798">
        <f t="shared" si="547"/>
        <v>1</v>
      </c>
    </row>
    <row r="799" spans="1:61" x14ac:dyDescent="0.3">
      <c r="A799" t="s">
        <v>2821</v>
      </c>
      <c r="B799" t="s">
        <v>2838</v>
      </c>
      <c r="C799" t="s">
        <v>2826</v>
      </c>
      <c r="D799" t="s">
        <v>2838</v>
      </c>
      <c r="E799" t="s">
        <v>15</v>
      </c>
      <c r="F799">
        <v>0</v>
      </c>
      <c r="G799">
        <v>0</v>
      </c>
      <c r="H799" t="s">
        <v>44</v>
      </c>
      <c r="I799">
        <v>1</v>
      </c>
      <c r="J799">
        <v>-3.7643689058441341</v>
      </c>
      <c r="K799">
        <v>-42.171718189759716</v>
      </c>
      <c r="L799">
        <v>163.84855978743315</v>
      </c>
      <c r="M799">
        <v>-33.757758935166962</v>
      </c>
      <c r="N799">
        <v>151.41878811967541</v>
      </c>
      <c r="O799">
        <v>-14.754319664473872</v>
      </c>
      <c r="P799">
        <v>-22.013681658285037</v>
      </c>
      <c r="Q799">
        <v>72.444458573419169</v>
      </c>
      <c r="R799">
        <v>103.15987615987927</v>
      </c>
      <c r="S799">
        <v>1</v>
      </c>
      <c r="T799">
        <v>4</v>
      </c>
      <c r="U799" t="s">
        <v>2817</v>
      </c>
      <c r="AN799">
        <f>VLOOKUP(J799,counts!$W$8:$Z$13,4,FALSE)</f>
        <v>53</v>
      </c>
      <c r="AO799">
        <f>VLOOKUP(K799,counts!$W$17:$Z$23,4,FALSE)</f>
        <v>48</v>
      </c>
      <c r="AP799">
        <f>VLOOKUP(L799,counts!$W$27:$Z$33,4,FALSE)</f>
        <v>38</v>
      </c>
      <c r="AQ799">
        <f>VLOOKUP(M799,counts!$W$38:$Z$49,4,FALSE)</f>
        <v>47</v>
      </c>
      <c r="AR799">
        <f>VLOOKUP(N799,counts!$W$53:$Z$54,4,FALSE)</f>
        <v>102</v>
      </c>
      <c r="AS799">
        <f>VLOOKUP(O799,counts!$W$58:$Z$62,4,FALSE)</f>
        <v>52</v>
      </c>
      <c r="AT799">
        <f>VLOOKUP(P799,counts!$W$66:$Z$69,4,FALSE)</f>
        <v>50</v>
      </c>
      <c r="AU799">
        <f>VLOOKUP(Q799,counts!$W$73:$Z$75,4,FALSE)</f>
        <v>68</v>
      </c>
      <c r="AV799">
        <f>VLOOKUP(R799,counts!$W$79:$Z$81,4,FALSE)</f>
        <v>75</v>
      </c>
      <c r="AW799">
        <f t="shared" si="535"/>
        <v>533</v>
      </c>
      <c r="AX799">
        <f t="shared" si="536"/>
        <v>1</v>
      </c>
      <c r="AY799">
        <f t="shared" si="537"/>
        <v>4</v>
      </c>
      <c r="AZ799" t="str">
        <f t="shared" si="538"/>
        <v>Test</v>
      </c>
      <c r="BA799" t="str">
        <f t="shared" si="539"/>
        <v>0-17</v>
      </c>
      <c r="BB799" t="str">
        <f t="shared" si="540"/>
        <v>Blank</v>
      </c>
      <c r="BC799" t="str">
        <f t="shared" si="541"/>
        <v>100+</v>
      </c>
      <c r="BD799" t="str">
        <f t="shared" si="542"/>
        <v>Blank</v>
      </c>
      <c r="BE799" t="str">
        <f t="shared" si="543"/>
        <v>female</v>
      </c>
      <c r="BF799">
        <f t="shared" si="544"/>
        <v>0</v>
      </c>
      <c r="BG799">
        <f t="shared" si="545"/>
        <v>0</v>
      </c>
      <c r="BH799" t="str">
        <f t="shared" si="546"/>
        <v>C</v>
      </c>
      <c r="BI799">
        <f t="shared" si="547"/>
        <v>1</v>
      </c>
    </row>
    <row r="800" spans="1:61" x14ac:dyDescent="0.3">
      <c r="A800" t="s">
        <v>2820</v>
      </c>
      <c r="B800" t="s">
        <v>2823</v>
      </c>
      <c r="C800" t="s">
        <v>2826</v>
      </c>
      <c r="D800" t="s">
        <v>2839</v>
      </c>
      <c r="E800" t="s">
        <v>15</v>
      </c>
      <c r="F800">
        <v>3</v>
      </c>
      <c r="G800">
        <v>2</v>
      </c>
      <c r="H800" t="s">
        <v>2843</v>
      </c>
      <c r="I800">
        <v>1</v>
      </c>
      <c r="J800">
        <v>-11.613432440426715</v>
      </c>
      <c r="K800">
        <v>123.30204897661667</v>
      </c>
      <c r="L800">
        <v>163.84855978743315</v>
      </c>
      <c r="M800">
        <v>40.634191658169868</v>
      </c>
      <c r="N800">
        <v>151.41878811967541</v>
      </c>
      <c r="O800">
        <v>-37.641742266793358</v>
      </c>
      <c r="P800">
        <v>75.609641767585757</v>
      </c>
      <c r="Q800">
        <v>-22.422560732600829</v>
      </c>
      <c r="R800">
        <v>103.15987615987927</v>
      </c>
      <c r="S800">
        <v>1</v>
      </c>
      <c r="T800">
        <v>4</v>
      </c>
      <c r="U800" t="s">
        <v>2817</v>
      </c>
      <c r="AN800">
        <f>VLOOKUP(J800,counts!$W$8:$Z$13,4,FALSE)</f>
        <v>52</v>
      </c>
      <c r="AO800">
        <f>VLOOKUP(K800,counts!$W$17:$Z$23,4,FALSE)</f>
        <v>73</v>
      </c>
      <c r="AP800">
        <f>VLOOKUP(L800,counts!$W$27:$Z$33,4,FALSE)</f>
        <v>38</v>
      </c>
      <c r="AQ800">
        <f>VLOOKUP(M800,counts!$W$38:$Z$49,4,FALSE)</f>
        <v>63</v>
      </c>
      <c r="AR800">
        <f>VLOOKUP(N800,counts!$W$53:$Z$54,4,FALSE)</f>
        <v>102</v>
      </c>
      <c r="AS800">
        <f>VLOOKUP(O800,counts!$W$58:$Z$62,4,FALSE)</f>
        <v>49</v>
      </c>
      <c r="AT800">
        <f>VLOOKUP(P800,counts!$W$66:$Z$69,4,FALSE)</f>
        <v>69</v>
      </c>
      <c r="AU800">
        <f>VLOOKUP(Q800,counts!$W$73:$Z$75,4,FALSE)</f>
        <v>50</v>
      </c>
      <c r="AV800">
        <f>VLOOKUP(R800,counts!$W$79:$Z$81,4,FALSE)</f>
        <v>75</v>
      </c>
      <c r="AW800">
        <f t="shared" si="535"/>
        <v>571</v>
      </c>
      <c r="AX800">
        <f t="shared" si="536"/>
        <v>1</v>
      </c>
      <c r="AY800">
        <f t="shared" si="537"/>
        <v>4</v>
      </c>
      <c r="AZ800" t="str">
        <f t="shared" si="538"/>
        <v>Test</v>
      </c>
      <c r="BA800" t="str">
        <f t="shared" si="539"/>
        <v>18-30</v>
      </c>
      <c r="BB800" t="str">
        <f t="shared" si="540"/>
        <v>F, G, T</v>
      </c>
      <c r="BC800" t="str">
        <f t="shared" si="541"/>
        <v>100+</v>
      </c>
      <c r="BD800" t="str">
        <f t="shared" si="542"/>
        <v>Others</v>
      </c>
      <c r="BE800" t="str">
        <f t="shared" si="543"/>
        <v>female</v>
      </c>
      <c r="BF800">
        <f t="shared" si="544"/>
        <v>3</v>
      </c>
      <c r="BG800">
        <f t="shared" si="545"/>
        <v>2</v>
      </c>
      <c r="BH800" t="str">
        <f t="shared" si="546"/>
        <v>S, blank</v>
      </c>
      <c r="BI800">
        <f t="shared" si="547"/>
        <v>1</v>
      </c>
    </row>
    <row r="801" spans="1:61" x14ac:dyDescent="0.3">
      <c r="A801" t="s">
        <v>2820</v>
      </c>
      <c r="B801" t="s">
        <v>2823</v>
      </c>
      <c r="C801" t="s">
        <v>2826</v>
      </c>
      <c r="D801" t="s">
        <v>2839</v>
      </c>
      <c r="E801" t="s">
        <v>20</v>
      </c>
      <c r="F801">
        <v>3</v>
      </c>
      <c r="G801">
        <v>2</v>
      </c>
      <c r="H801" t="s">
        <v>2843</v>
      </c>
      <c r="I801">
        <v>1</v>
      </c>
      <c r="J801">
        <v>-11.613432440426715</v>
      </c>
      <c r="K801">
        <v>123.30204897661667</v>
      </c>
      <c r="L801">
        <v>163.84855978743315</v>
      </c>
      <c r="M801">
        <v>40.634191658169868</v>
      </c>
      <c r="N801">
        <v>-108.67008854708662</v>
      </c>
      <c r="O801">
        <v>-37.641742266793358</v>
      </c>
      <c r="P801">
        <v>75.609641767585757</v>
      </c>
      <c r="Q801">
        <v>-22.422560732600829</v>
      </c>
      <c r="R801">
        <v>103.15987615987927</v>
      </c>
      <c r="S801">
        <v>0</v>
      </c>
      <c r="T801">
        <v>4</v>
      </c>
      <c r="U801" t="s">
        <v>2817</v>
      </c>
      <c r="AN801">
        <f>VLOOKUP(J801,counts!$W$8:$Z$13,4,FALSE)</f>
        <v>52</v>
      </c>
      <c r="AO801">
        <f>VLOOKUP(K801,counts!$W$17:$Z$23,4,FALSE)</f>
        <v>73</v>
      </c>
      <c r="AP801">
        <f>VLOOKUP(L801,counts!$W$27:$Z$33,4,FALSE)</f>
        <v>38</v>
      </c>
      <c r="AQ801">
        <f>VLOOKUP(M801,counts!$W$38:$Z$49,4,FALSE)</f>
        <v>63</v>
      </c>
      <c r="AR801">
        <f>VLOOKUP(N801,counts!$W$53:$Z$54,4,FALSE)</f>
        <v>20</v>
      </c>
      <c r="AS801">
        <f>VLOOKUP(O801,counts!$W$58:$Z$62,4,FALSE)</f>
        <v>49</v>
      </c>
      <c r="AT801">
        <f>VLOOKUP(P801,counts!$W$66:$Z$69,4,FALSE)</f>
        <v>69</v>
      </c>
      <c r="AU801">
        <f>VLOOKUP(Q801,counts!$W$73:$Z$75,4,FALSE)</f>
        <v>50</v>
      </c>
      <c r="AV801">
        <f>VLOOKUP(R801,counts!$W$79:$Z$81,4,FALSE)</f>
        <v>75</v>
      </c>
      <c r="AW801">
        <f t="shared" si="535"/>
        <v>489</v>
      </c>
      <c r="AX801">
        <f t="shared" si="536"/>
        <v>0</v>
      </c>
      <c r="AY801">
        <f t="shared" si="537"/>
        <v>4</v>
      </c>
      <c r="AZ801" t="str">
        <f t="shared" si="538"/>
        <v>Test</v>
      </c>
      <c r="BA801" t="str">
        <f t="shared" si="539"/>
        <v>18-30</v>
      </c>
      <c r="BB801" t="str">
        <f t="shared" si="540"/>
        <v>F, G, T</v>
      </c>
      <c r="BC801" t="str">
        <f t="shared" si="541"/>
        <v>100+</v>
      </c>
      <c r="BD801" t="str">
        <f t="shared" si="542"/>
        <v>Others</v>
      </c>
      <c r="BE801" t="str">
        <f t="shared" si="543"/>
        <v>male</v>
      </c>
      <c r="BF801">
        <f t="shared" si="544"/>
        <v>3</v>
      </c>
      <c r="BG801">
        <f t="shared" si="545"/>
        <v>2</v>
      </c>
      <c r="BH801" t="str">
        <f t="shared" si="546"/>
        <v>S, blank</v>
      </c>
      <c r="BI801">
        <f t="shared" si="547"/>
        <v>1</v>
      </c>
    </row>
    <row r="802" spans="1:61" x14ac:dyDescent="0.3">
      <c r="A802" t="s">
        <v>2811</v>
      </c>
      <c r="B802" t="s">
        <v>2823</v>
      </c>
      <c r="C802" t="s">
        <v>2849</v>
      </c>
      <c r="D802" t="s">
        <v>2833</v>
      </c>
      <c r="E802" t="s">
        <v>20</v>
      </c>
      <c r="F802">
        <v>1</v>
      </c>
      <c r="G802">
        <v>0</v>
      </c>
      <c r="H802" t="s">
        <v>44</v>
      </c>
      <c r="I802">
        <v>1</v>
      </c>
      <c r="J802">
        <v>-13.385578549662212</v>
      </c>
      <c r="K802">
        <v>123.30204897661667</v>
      </c>
      <c r="L802">
        <v>40.172297072540438</v>
      </c>
      <c r="M802">
        <v>57.761363718906857</v>
      </c>
      <c r="N802">
        <v>-108.67008854708662</v>
      </c>
      <c r="O802">
        <v>48.695090775187893</v>
      </c>
      <c r="P802">
        <v>-22.013681658285037</v>
      </c>
      <c r="Q802">
        <v>72.444458573419169</v>
      </c>
      <c r="R802">
        <v>103.15987615987927</v>
      </c>
      <c r="S802">
        <v>1</v>
      </c>
      <c r="T802">
        <v>4</v>
      </c>
      <c r="U802" t="s">
        <v>2817</v>
      </c>
      <c r="AN802">
        <f>VLOOKUP(J802,counts!$W$8:$Z$13,4,FALSE)</f>
        <v>51</v>
      </c>
      <c r="AO802">
        <f>VLOOKUP(K802,counts!$W$17:$Z$23,4,FALSE)</f>
        <v>73</v>
      </c>
      <c r="AP802">
        <f>VLOOKUP(L802,counts!$W$27:$Z$33,4,FALSE)</f>
        <v>50</v>
      </c>
      <c r="AQ802">
        <f>VLOOKUP(M802,counts!$W$38:$Z$49,4,FALSE)</f>
        <v>66</v>
      </c>
      <c r="AR802">
        <f>VLOOKUP(N802,counts!$W$53:$Z$54,4,FALSE)</f>
        <v>20</v>
      </c>
      <c r="AS802">
        <f>VLOOKUP(O802,counts!$W$58:$Z$62,4,FALSE)</f>
        <v>61</v>
      </c>
      <c r="AT802">
        <f>VLOOKUP(P802,counts!$W$66:$Z$69,4,FALSE)</f>
        <v>50</v>
      </c>
      <c r="AU802">
        <f>VLOOKUP(Q802,counts!$W$73:$Z$75,4,FALSE)</f>
        <v>68</v>
      </c>
      <c r="AV802">
        <f>VLOOKUP(R802,counts!$W$79:$Z$81,4,FALSE)</f>
        <v>75</v>
      </c>
      <c r="AW802">
        <f t="shared" si="535"/>
        <v>514</v>
      </c>
      <c r="AX802">
        <f t="shared" si="536"/>
        <v>1</v>
      </c>
      <c r="AY802">
        <f t="shared" si="537"/>
        <v>4</v>
      </c>
      <c r="AZ802" t="str">
        <f t="shared" si="538"/>
        <v>Test</v>
      </c>
      <c r="BA802" t="str">
        <f t="shared" si="539"/>
        <v>41-50</v>
      </c>
      <c r="BB802" t="str">
        <f t="shared" si="540"/>
        <v>F, G, T</v>
      </c>
      <c r="BC802" t="str">
        <f t="shared" si="541"/>
        <v>21-30</v>
      </c>
      <c r="BD802" t="str">
        <f t="shared" si="542"/>
        <v>NY</v>
      </c>
      <c r="BE802" t="str">
        <f t="shared" si="543"/>
        <v>male</v>
      </c>
      <c r="BF802">
        <f t="shared" si="544"/>
        <v>1</v>
      </c>
      <c r="BG802">
        <f t="shared" si="545"/>
        <v>0</v>
      </c>
      <c r="BH802" t="str">
        <f t="shared" si="546"/>
        <v>C</v>
      </c>
      <c r="BI802">
        <f t="shared" si="547"/>
        <v>1</v>
      </c>
    </row>
    <row r="803" spans="1:61" x14ac:dyDescent="0.3">
      <c r="A803" t="s">
        <v>2821</v>
      </c>
      <c r="B803" t="s">
        <v>2838</v>
      </c>
      <c r="C803" t="s">
        <v>2826</v>
      </c>
      <c r="D803" t="s">
        <v>2833</v>
      </c>
      <c r="E803" t="s">
        <v>15</v>
      </c>
      <c r="F803">
        <v>1</v>
      </c>
      <c r="G803">
        <v>0</v>
      </c>
      <c r="H803" t="s">
        <v>2843</v>
      </c>
      <c r="I803">
        <v>1</v>
      </c>
      <c r="J803">
        <v>-3.7643689058441341</v>
      </c>
      <c r="K803">
        <v>-42.171718189759716</v>
      </c>
      <c r="L803">
        <v>163.84855978743315</v>
      </c>
      <c r="M803">
        <v>57.761363718906857</v>
      </c>
      <c r="N803">
        <v>151.41878811967541</v>
      </c>
      <c r="O803">
        <v>48.695090775187893</v>
      </c>
      <c r="P803">
        <v>-22.013681658285037</v>
      </c>
      <c r="Q803">
        <v>-22.422560732600829</v>
      </c>
      <c r="R803">
        <v>103.15987615987927</v>
      </c>
      <c r="S803">
        <v>1</v>
      </c>
      <c r="T803">
        <v>4</v>
      </c>
      <c r="U803" t="s">
        <v>2817</v>
      </c>
      <c r="AN803">
        <f>VLOOKUP(J803,counts!$W$8:$Z$13,4,FALSE)</f>
        <v>53</v>
      </c>
      <c r="AO803">
        <f>VLOOKUP(K803,counts!$W$17:$Z$23,4,FALSE)</f>
        <v>48</v>
      </c>
      <c r="AP803">
        <f>VLOOKUP(L803,counts!$W$27:$Z$33,4,FALSE)</f>
        <v>38</v>
      </c>
      <c r="AQ803">
        <f>VLOOKUP(M803,counts!$W$38:$Z$49,4,FALSE)</f>
        <v>66</v>
      </c>
      <c r="AR803">
        <f>VLOOKUP(N803,counts!$W$53:$Z$54,4,FALSE)</f>
        <v>102</v>
      </c>
      <c r="AS803">
        <f>VLOOKUP(O803,counts!$W$58:$Z$62,4,FALSE)</f>
        <v>61</v>
      </c>
      <c r="AT803">
        <f>VLOOKUP(P803,counts!$W$66:$Z$69,4,FALSE)</f>
        <v>50</v>
      </c>
      <c r="AU803">
        <f>VLOOKUP(Q803,counts!$W$73:$Z$75,4,FALSE)</f>
        <v>50</v>
      </c>
      <c r="AV803">
        <f>VLOOKUP(R803,counts!$W$79:$Z$81,4,FALSE)</f>
        <v>75</v>
      </c>
      <c r="AW803">
        <f t="shared" si="535"/>
        <v>543</v>
      </c>
      <c r="AX803">
        <f t="shared" si="536"/>
        <v>1</v>
      </c>
      <c r="AY803">
        <f t="shared" si="537"/>
        <v>4</v>
      </c>
      <c r="AZ803" t="str">
        <f t="shared" si="538"/>
        <v>Test</v>
      </c>
      <c r="BA803" t="str">
        <f t="shared" si="539"/>
        <v>0-17</v>
      </c>
      <c r="BB803" t="str">
        <f t="shared" si="540"/>
        <v>Blank</v>
      </c>
      <c r="BC803" t="str">
        <f t="shared" si="541"/>
        <v>100+</v>
      </c>
      <c r="BD803" t="str">
        <f t="shared" si="542"/>
        <v>NY</v>
      </c>
      <c r="BE803" t="str">
        <f t="shared" si="543"/>
        <v>female</v>
      </c>
      <c r="BF803">
        <f t="shared" si="544"/>
        <v>1</v>
      </c>
      <c r="BG803">
        <f t="shared" si="545"/>
        <v>0</v>
      </c>
      <c r="BH803" t="str">
        <f t="shared" si="546"/>
        <v>S, blank</v>
      </c>
      <c r="BI803">
        <f t="shared" si="547"/>
        <v>1</v>
      </c>
    </row>
    <row r="804" spans="1:61" x14ac:dyDescent="0.3">
      <c r="A804" t="s">
        <v>2812</v>
      </c>
      <c r="B804" t="s">
        <v>2823</v>
      </c>
      <c r="C804" t="s">
        <v>2849</v>
      </c>
      <c r="D804" t="s">
        <v>2839</v>
      </c>
      <c r="E804" t="s">
        <v>20</v>
      </c>
      <c r="F804">
        <v>0</v>
      </c>
      <c r="G804">
        <v>0</v>
      </c>
      <c r="H804" t="s">
        <v>44</v>
      </c>
      <c r="I804">
        <v>1</v>
      </c>
      <c r="J804">
        <v>74.751267398446615</v>
      </c>
      <c r="K804">
        <v>123.30204897661667</v>
      </c>
      <c r="L804">
        <v>40.172297072540438</v>
      </c>
      <c r="M804">
        <v>40.634191658169868</v>
      </c>
      <c r="N804">
        <v>-108.67008854708662</v>
      </c>
      <c r="O804">
        <v>-14.754319664473872</v>
      </c>
      <c r="P804">
        <v>-22.013681658285037</v>
      </c>
      <c r="Q804">
        <v>72.444458573419169</v>
      </c>
      <c r="R804">
        <v>103.15987615987927</v>
      </c>
      <c r="S804">
        <v>1</v>
      </c>
      <c r="T804">
        <v>4</v>
      </c>
      <c r="U804" t="s">
        <v>2817</v>
      </c>
      <c r="AN804">
        <f>VLOOKUP(J804,counts!$W$8:$Z$13,4,FALSE)</f>
        <v>70</v>
      </c>
      <c r="AO804">
        <f>VLOOKUP(K804,counts!$W$17:$Z$23,4,FALSE)</f>
        <v>73</v>
      </c>
      <c r="AP804">
        <f>VLOOKUP(L804,counts!$W$27:$Z$33,4,FALSE)</f>
        <v>50</v>
      </c>
      <c r="AQ804">
        <f>VLOOKUP(M804,counts!$W$38:$Z$49,4,FALSE)</f>
        <v>63</v>
      </c>
      <c r="AR804">
        <f>VLOOKUP(N804,counts!$W$53:$Z$54,4,FALSE)</f>
        <v>20</v>
      </c>
      <c r="AS804">
        <f>VLOOKUP(O804,counts!$W$58:$Z$62,4,FALSE)</f>
        <v>52</v>
      </c>
      <c r="AT804">
        <f>VLOOKUP(P804,counts!$W$66:$Z$69,4,FALSE)</f>
        <v>50</v>
      </c>
      <c r="AU804">
        <f>VLOOKUP(Q804,counts!$W$73:$Z$75,4,FALSE)</f>
        <v>68</v>
      </c>
      <c r="AV804">
        <f>VLOOKUP(R804,counts!$W$79:$Z$81,4,FALSE)</f>
        <v>75</v>
      </c>
      <c r="AW804">
        <f t="shared" si="535"/>
        <v>521</v>
      </c>
      <c r="AX804">
        <f t="shared" si="536"/>
        <v>1</v>
      </c>
      <c r="AY804">
        <f t="shared" si="537"/>
        <v>4</v>
      </c>
      <c r="AZ804" t="str">
        <f t="shared" si="538"/>
        <v>Test</v>
      </c>
      <c r="BA804" t="str">
        <f t="shared" si="539"/>
        <v>51-60</v>
      </c>
      <c r="BB804" t="str">
        <f t="shared" si="540"/>
        <v>F, G, T</v>
      </c>
      <c r="BC804" t="str">
        <f t="shared" si="541"/>
        <v>21-30</v>
      </c>
      <c r="BD804" t="str">
        <f t="shared" si="542"/>
        <v>Others</v>
      </c>
      <c r="BE804" t="str">
        <f t="shared" si="543"/>
        <v>male</v>
      </c>
      <c r="BF804">
        <f t="shared" si="544"/>
        <v>0</v>
      </c>
      <c r="BG804">
        <f t="shared" si="545"/>
        <v>0</v>
      </c>
      <c r="BH804" t="str">
        <f t="shared" si="546"/>
        <v>C</v>
      </c>
      <c r="BI804">
        <f t="shared" si="547"/>
        <v>1</v>
      </c>
    </row>
    <row r="805" spans="1:61" x14ac:dyDescent="0.3">
      <c r="A805" t="s">
        <v>2820</v>
      </c>
      <c r="B805" t="s">
        <v>2823</v>
      </c>
      <c r="C805" t="s">
        <v>2849</v>
      </c>
      <c r="D805" t="s">
        <v>2839</v>
      </c>
      <c r="E805" t="s">
        <v>15</v>
      </c>
      <c r="F805">
        <v>0</v>
      </c>
      <c r="G805">
        <v>0</v>
      </c>
      <c r="H805" t="s">
        <v>2843</v>
      </c>
      <c r="I805">
        <v>1</v>
      </c>
      <c r="J805">
        <v>-11.613432440426715</v>
      </c>
      <c r="K805">
        <v>123.30204897661667</v>
      </c>
      <c r="L805">
        <v>40.172297072540438</v>
      </c>
      <c r="M805">
        <v>40.634191658169868</v>
      </c>
      <c r="N805">
        <v>151.41878811967541</v>
      </c>
      <c r="O805">
        <v>-14.754319664473872</v>
      </c>
      <c r="P805">
        <v>-22.013681658285037</v>
      </c>
      <c r="Q805">
        <v>-22.422560732600829</v>
      </c>
      <c r="R805">
        <v>103.15987615987927</v>
      </c>
      <c r="S805">
        <v>1</v>
      </c>
      <c r="T805">
        <v>4</v>
      </c>
      <c r="U805" t="s">
        <v>2817</v>
      </c>
      <c r="AN805">
        <f>VLOOKUP(J805,counts!$W$8:$Z$13,4,FALSE)</f>
        <v>52</v>
      </c>
      <c r="AO805">
        <f>VLOOKUP(K805,counts!$W$17:$Z$23,4,FALSE)</f>
        <v>73</v>
      </c>
      <c r="AP805">
        <f>VLOOKUP(L805,counts!$W$27:$Z$33,4,FALSE)</f>
        <v>50</v>
      </c>
      <c r="AQ805">
        <f>VLOOKUP(M805,counts!$W$38:$Z$49,4,FALSE)</f>
        <v>63</v>
      </c>
      <c r="AR805">
        <f>VLOOKUP(N805,counts!$W$53:$Z$54,4,FALSE)</f>
        <v>102</v>
      </c>
      <c r="AS805">
        <f>VLOOKUP(O805,counts!$W$58:$Z$62,4,FALSE)</f>
        <v>52</v>
      </c>
      <c r="AT805">
        <f>VLOOKUP(P805,counts!$W$66:$Z$69,4,FALSE)</f>
        <v>50</v>
      </c>
      <c r="AU805">
        <f>VLOOKUP(Q805,counts!$W$73:$Z$75,4,FALSE)</f>
        <v>50</v>
      </c>
      <c r="AV805">
        <f>VLOOKUP(R805,counts!$W$79:$Z$81,4,FALSE)</f>
        <v>75</v>
      </c>
      <c r="AW805">
        <f t="shared" si="535"/>
        <v>567</v>
      </c>
      <c r="AX805">
        <f t="shared" si="536"/>
        <v>1</v>
      </c>
      <c r="AY805">
        <f t="shared" si="537"/>
        <v>4</v>
      </c>
      <c r="AZ805" t="str">
        <f t="shared" si="538"/>
        <v>Test</v>
      </c>
      <c r="BA805" t="str">
        <f t="shared" si="539"/>
        <v>18-30</v>
      </c>
      <c r="BB805" t="str">
        <f t="shared" si="540"/>
        <v>F, G, T</v>
      </c>
      <c r="BC805" t="str">
        <f t="shared" si="541"/>
        <v>21-30</v>
      </c>
      <c r="BD805" t="str">
        <f t="shared" si="542"/>
        <v>Others</v>
      </c>
      <c r="BE805" t="str">
        <f t="shared" si="543"/>
        <v>female</v>
      </c>
      <c r="BF805">
        <f t="shared" si="544"/>
        <v>0</v>
      </c>
      <c r="BG805">
        <f t="shared" si="545"/>
        <v>0</v>
      </c>
      <c r="BH805" t="str">
        <f t="shared" si="546"/>
        <v>S, blank</v>
      </c>
      <c r="BI805">
        <f t="shared" si="547"/>
        <v>1</v>
      </c>
    </row>
    <row r="806" spans="1:61" x14ac:dyDescent="0.3">
      <c r="A806" t="s">
        <v>2820</v>
      </c>
      <c r="B806" t="s">
        <v>2823</v>
      </c>
      <c r="C806" t="s">
        <v>2851</v>
      </c>
      <c r="D806" t="s">
        <v>2833</v>
      </c>
      <c r="E806" t="s">
        <v>20</v>
      </c>
      <c r="F806">
        <v>0</v>
      </c>
      <c r="G806">
        <v>1</v>
      </c>
      <c r="H806" t="s">
        <v>44</v>
      </c>
      <c r="I806">
        <v>1</v>
      </c>
      <c r="J806">
        <v>-11.613432440426715</v>
      </c>
      <c r="K806">
        <v>123.30204897661667</v>
      </c>
      <c r="L806">
        <v>70.538774768379497</v>
      </c>
      <c r="M806">
        <v>57.761363718906857</v>
      </c>
      <c r="N806">
        <v>-108.67008854708662</v>
      </c>
      <c r="O806">
        <v>-14.754319664473872</v>
      </c>
      <c r="P806">
        <v>79.365382998232107</v>
      </c>
      <c r="Q806">
        <v>72.444458573419169</v>
      </c>
      <c r="R806">
        <v>103.15987615987927</v>
      </c>
      <c r="S806">
        <v>1</v>
      </c>
      <c r="T806">
        <v>4</v>
      </c>
      <c r="U806" t="s">
        <v>2817</v>
      </c>
      <c r="AN806">
        <f>VLOOKUP(J806,counts!$W$8:$Z$13,4,FALSE)</f>
        <v>52</v>
      </c>
      <c r="AO806">
        <f>VLOOKUP(K806,counts!$W$17:$Z$23,4,FALSE)</f>
        <v>73</v>
      </c>
      <c r="AP806">
        <f>VLOOKUP(L806,counts!$W$27:$Z$33,4,FALSE)</f>
        <v>47</v>
      </c>
      <c r="AQ806">
        <f>VLOOKUP(M806,counts!$W$38:$Z$49,4,FALSE)</f>
        <v>66</v>
      </c>
      <c r="AR806">
        <f>VLOOKUP(N806,counts!$W$53:$Z$54,4,FALSE)</f>
        <v>20</v>
      </c>
      <c r="AS806">
        <f>VLOOKUP(O806,counts!$W$58:$Z$62,4,FALSE)</f>
        <v>52</v>
      </c>
      <c r="AT806">
        <f>VLOOKUP(P806,counts!$W$66:$Z$69,4,FALSE)</f>
        <v>70</v>
      </c>
      <c r="AU806">
        <f>VLOOKUP(Q806,counts!$W$73:$Z$75,4,FALSE)</f>
        <v>68</v>
      </c>
      <c r="AV806">
        <f>VLOOKUP(R806,counts!$W$79:$Z$81,4,FALSE)</f>
        <v>75</v>
      </c>
      <c r="AW806">
        <f t="shared" si="535"/>
        <v>523</v>
      </c>
      <c r="AX806">
        <f t="shared" si="536"/>
        <v>1</v>
      </c>
      <c r="AY806">
        <f t="shared" si="537"/>
        <v>4</v>
      </c>
      <c r="AZ806" t="str">
        <f t="shared" si="538"/>
        <v>Test</v>
      </c>
      <c r="BA806" t="str">
        <f t="shared" si="539"/>
        <v>18-30</v>
      </c>
      <c r="BB806" t="str">
        <f t="shared" si="540"/>
        <v>F, G, T</v>
      </c>
      <c r="BC806" t="str">
        <f t="shared" si="541"/>
        <v>41-100</v>
      </c>
      <c r="BD806" t="str">
        <f t="shared" si="542"/>
        <v>NY</v>
      </c>
      <c r="BE806" t="str">
        <f t="shared" si="543"/>
        <v>male</v>
      </c>
      <c r="BF806">
        <f t="shared" si="544"/>
        <v>0</v>
      </c>
      <c r="BG806">
        <f t="shared" si="545"/>
        <v>1</v>
      </c>
      <c r="BH806" t="str">
        <f t="shared" si="546"/>
        <v>C</v>
      </c>
      <c r="BI806">
        <f t="shared" si="547"/>
        <v>1</v>
      </c>
    </row>
    <row r="807" spans="1:61" x14ac:dyDescent="0.3">
      <c r="A807" t="s">
        <v>2820</v>
      </c>
      <c r="B807" t="s">
        <v>2823</v>
      </c>
      <c r="C807" t="s">
        <v>2851</v>
      </c>
      <c r="D807" t="s">
        <v>2833</v>
      </c>
      <c r="E807" t="s">
        <v>20</v>
      </c>
      <c r="F807">
        <v>1</v>
      </c>
      <c r="G807">
        <v>0</v>
      </c>
      <c r="H807" t="s">
        <v>44</v>
      </c>
      <c r="I807">
        <v>1</v>
      </c>
      <c r="J807">
        <v>-11.613432440426715</v>
      </c>
      <c r="K807">
        <v>123.30204897661667</v>
      </c>
      <c r="L807">
        <v>70.538774768379497</v>
      </c>
      <c r="M807">
        <v>57.761363718906857</v>
      </c>
      <c r="N807">
        <v>-108.67008854708662</v>
      </c>
      <c r="O807">
        <v>48.695090775187893</v>
      </c>
      <c r="P807">
        <v>-22.013681658285037</v>
      </c>
      <c r="Q807">
        <v>72.444458573419169</v>
      </c>
      <c r="R807">
        <v>103.15987615987927</v>
      </c>
      <c r="S807">
        <v>1</v>
      </c>
      <c r="T807">
        <v>4</v>
      </c>
      <c r="U807" t="s">
        <v>2817</v>
      </c>
      <c r="AN807">
        <f>VLOOKUP(J807,counts!$W$8:$Z$13,4,FALSE)</f>
        <v>52</v>
      </c>
      <c r="AO807">
        <f>VLOOKUP(K807,counts!$W$17:$Z$23,4,FALSE)</f>
        <v>73</v>
      </c>
      <c r="AP807">
        <f>VLOOKUP(L807,counts!$W$27:$Z$33,4,FALSE)</f>
        <v>47</v>
      </c>
      <c r="AQ807">
        <f>VLOOKUP(M807,counts!$W$38:$Z$49,4,FALSE)</f>
        <v>66</v>
      </c>
      <c r="AR807">
        <f>VLOOKUP(N807,counts!$W$53:$Z$54,4,FALSE)</f>
        <v>20</v>
      </c>
      <c r="AS807">
        <f>VLOOKUP(O807,counts!$W$58:$Z$62,4,FALSE)</f>
        <v>61</v>
      </c>
      <c r="AT807">
        <f>VLOOKUP(P807,counts!$W$66:$Z$69,4,FALSE)</f>
        <v>50</v>
      </c>
      <c r="AU807">
        <f>VLOOKUP(Q807,counts!$W$73:$Z$75,4,FALSE)</f>
        <v>68</v>
      </c>
      <c r="AV807">
        <f>VLOOKUP(R807,counts!$W$79:$Z$81,4,FALSE)</f>
        <v>75</v>
      </c>
      <c r="AW807">
        <f t="shared" si="535"/>
        <v>512</v>
      </c>
      <c r="AX807">
        <f t="shared" si="536"/>
        <v>1</v>
      </c>
      <c r="AY807">
        <f t="shared" si="537"/>
        <v>4</v>
      </c>
      <c r="AZ807" t="str">
        <f t="shared" si="538"/>
        <v>Test</v>
      </c>
      <c r="BA807" t="str">
        <f t="shared" si="539"/>
        <v>18-30</v>
      </c>
      <c r="BB807" t="str">
        <f t="shared" si="540"/>
        <v>F, G, T</v>
      </c>
      <c r="BC807" t="str">
        <f t="shared" si="541"/>
        <v>41-100</v>
      </c>
      <c r="BD807" t="str">
        <f t="shared" si="542"/>
        <v>NY</v>
      </c>
      <c r="BE807" t="str">
        <f t="shared" si="543"/>
        <v>male</v>
      </c>
      <c r="BF807">
        <f t="shared" si="544"/>
        <v>1</v>
      </c>
      <c r="BG807">
        <f t="shared" si="545"/>
        <v>0</v>
      </c>
      <c r="BH807" t="str">
        <f t="shared" si="546"/>
        <v>C</v>
      </c>
      <c r="BI807">
        <f t="shared" si="547"/>
        <v>1</v>
      </c>
    </row>
    <row r="808" spans="1:61" x14ac:dyDescent="0.3">
      <c r="A808" t="s">
        <v>2811</v>
      </c>
      <c r="B808" t="s">
        <v>2823</v>
      </c>
      <c r="C808" t="s">
        <v>2851</v>
      </c>
      <c r="D808" t="s">
        <v>2833</v>
      </c>
      <c r="E808" t="s">
        <v>15</v>
      </c>
      <c r="F808">
        <v>1</v>
      </c>
      <c r="G808">
        <v>0</v>
      </c>
      <c r="H808" t="s">
        <v>44</v>
      </c>
      <c r="I808">
        <v>1</v>
      </c>
      <c r="J808">
        <v>-13.385578549662212</v>
      </c>
      <c r="K808">
        <v>123.30204897661667</v>
      </c>
      <c r="L808">
        <v>70.538774768379497</v>
      </c>
      <c r="M808">
        <v>57.761363718906857</v>
      </c>
      <c r="N808">
        <v>151.41878811967541</v>
      </c>
      <c r="O808">
        <v>48.695090775187893</v>
      </c>
      <c r="P808">
        <v>-22.013681658285037</v>
      </c>
      <c r="Q808">
        <v>72.444458573419169</v>
      </c>
      <c r="R808">
        <v>103.15987615987927</v>
      </c>
      <c r="S808">
        <v>1</v>
      </c>
      <c r="T808">
        <v>4</v>
      </c>
      <c r="U808" t="s">
        <v>2817</v>
      </c>
      <c r="AN808">
        <f>VLOOKUP(J808,counts!$W$8:$Z$13,4,FALSE)</f>
        <v>51</v>
      </c>
      <c r="AO808">
        <f>VLOOKUP(K808,counts!$W$17:$Z$23,4,FALSE)</f>
        <v>73</v>
      </c>
      <c r="AP808">
        <f>VLOOKUP(L808,counts!$W$27:$Z$33,4,FALSE)</f>
        <v>47</v>
      </c>
      <c r="AQ808">
        <f>VLOOKUP(M808,counts!$W$38:$Z$49,4,FALSE)</f>
        <v>66</v>
      </c>
      <c r="AR808">
        <f>VLOOKUP(N808,counts!$W$53:$Z$54,4,FALSE)</f>
        <v>102</v>
      </c>
      <c r="AS808">
        <f>VLOOKUP(O808,counts!$W$58:$Z$62,4,FALSE)</f>
        <v>61</v>
      </c>
      <c r="AT808">
        <f>VLOOKUP(P808,counts!$W$66:$Z$69,4,FALSE)</f>
        <v>50</v>
      </c>
      <c r="AU808">
        <f>VLOOKUP(Q808,counts!$W$73:$Z$75,4,FALSE)</f>
        <v>68</v>
      </c>
      <c r="AV808">
        <f>VLOOKUP(R808,counts!$W$79:$Z$81,4,FALSE)</f>
        <v>75</v>
      </c>
      <c r="AW808">
        <f t="shared" si="535"/>
        <v>593</v>
      </c>
      <c r="AX808">
        <f t="shared" si="536"/>
        <v>1</v>
      </c>
      <c r="AY808">
        <f t="shared" si="537"/>
        <v>4</v>
      </c>
      <c r="AZ808" t="str">
        <f t="shared" si="538"/>
        <v>Test</v>
      </c>
      <c r="BA808" t="str">
        <f t="shared" si="539"/>
        <v>41-50</v>
      </c>
      <c r="BB808" t="str">
        <f t="shared" si="540"/>
        <v>F, G, T</v>
      </c>
      <c r="BC808" t="str">
        <f t="shared" si="541"/>
        <v>41-100</v>
      </c>
      <c r="BD808" t="str">
        <f t="shared" si="542"/>
        <v>NY</v>
      </c>
      <c r="BE808" t="str">
        <f t="shared" si="543"/>
        <v>female</v>
      </c>
      <c r="BF808">
        <f t="shared" si="544"/>
        <v>1</v>
      </c>
      <c r="BG808">
        <f t="shared" si="545"/>
        <v>0</v>
      </c>
      <c r="BH808" t="str">
        <f t="shared" si="546"/>
        <v>C</v>
      </c>
      <c r="BI808">
        <f t="shared" si="547"/>
        <v>1</v>
      </c>
    </row>
    <row r="809" spans="1:61" x14ac:dyDescent="0.3">
      <c r="A809" t="s">
        <v>2810</v>
      </c>
      <c r="B809" t="s">
        <v>2823</v>
      </c>
      <c r="C809" t="s">
        <v>2851</v>
      </c>
      <c r="D809" t="s">
        <v>2833</v>
      </c>
      <c r="E809" t="s">
        <v>15</v>
      </c>
      <c r="F809">
        <v>1</v>
      </c>
      <c r="G809">
        <v>0</v>
      </c>
      <c r="H809" t="s">
        <v>2843</v>
      </c>
      <c r="I809">
        <v>1</v>
      </c>
      <c r="J809">
        <v>32.769878926258563</v>
      </c>
      <c r="K809">
        <v>123.30204897661667</v>
      </c>
      <c r="L809">
        <v>70.538774768379497</v>
      </c>
      <c r="M809">
        <v>57.761363718906857</v>
      </c>
      <c r="N809">
        <v>151.41878811967541</v>
      </c>
      <c r="O809">
        <v>48.695090775187893</v>
      </c>
      <c r="P809">
        <v>-22.013681658285037</v>
      </c>
      <c r="Q809">
        <v>-22.422560732600829</v>
      </c>
      <c r="R809">
        <v>103.15987615987927</v>
      </c>
      <c r="S809">
        <v>1</v>
      </c>
      <c r="T809">
        <v>4</v>
      </c>
      <c r="U809" t="s">
        <v>2817</v>
      </c>
      <c r="AN809">
        <f>VLOOKUP(J809,counts!$W$8:$Z$13,4,FALSE)</f>
        <v>61</v>
      </c>
      <c r="AO809">
        <f>VLOOKUP(K809,counts!$W$17:$Z$23,4,FALSE)</f>
        <v>73</v>
      </c>
      <c r="AP809">
        <f>VLOOKUP(L809,counts!$W$27:$Z$33,4,FALSE)</f>
        <v>47</v>
      </c>
      <c r="AQ809">
        <f>VLOOKUP(M809,counts!$W$38:$Z$49,4,FALSE)</f>
        <v>66</v>
      </c>
      <c r="AR809">
        <f>VLOOKUP(N809,counts!$W$53:$Z$54,4,FALSE)</f>
        <v>102</v>
      </c>
      <c r="AS809">
        <f>VLOOKUP(O809,counts!$W$58:$Z$62,4,FALSE)</f>
        <v>61</v>
      </c>
      <c r="AT809">
        <f>VLOOKUP(P809,counts!$W$66:$Z$69,4,FALSE)</f>
        <v>50</v>
      </c>
      <c r="AU809">
        <f>VLOOKUP(Q809,counts!$W$73:$Z$75,4,FALSE)</f>
        <v>50</v>
      </c>
      <c r="AV809">
        <f>VLOOKUP(R809,counts!$W$79:$Z$81,4,FALSE)</f>
        <v>75</v>
      </c>
      <c r="AW809">
        <f t="shared" si="535"/>
        <v>585</v>
      </c>
      <c r="AX809">
        <f t="shared" si="536"/>
        <v>1</v>
      </c>
      <c r="AY809">
        <f t="shared" si="537"/>
        <v>4</v>
      </c>
      <c r="AZ809" t="str">
        <f t="shared" si="538"/>
        <v>Test</v>
      </c>
      <c r="BA809" t="str">
        <f t="shared" si="539"/>
        <v>31-40</v>
      </c>
      <c r="BB809" t="str">
        <f t="shared" si="540"/>
        <v>F, G, T</v>
      </c>
      <c r="BC809" t="str">
        <f t="shared" si="541"/>
        <v>41-100</v>
      </c>
      <c r="BD809" t="str">
        <f t="shared" si="542"/>
        <v>NY</v>
      </c>
      <c r="BE809" t="str">
        <f t="shared" si="543"/>
        <v>female</v>
      </c>
      <c r="BF809">
        <f t="shared" si="544"/>
        <v>1</v>
      </c>
      <c r="BG809">
        <f t="shared" si="545"/>
        <v>0</v>
      </c>
      <c r="BH809" t="str">
        <f t="shared" si="546"/>
        <v>S, blank</v>
      </c>
      <c r="BI809">
        <f t="shared" si="547"/>
        <v>1</v>
      </c>
    </row>
    <row r="810" spans="1:61" x14ac:dyDescent="0.3">
      <c r="A810" t="s">
        <v>2820</v>
      </c>
      <c r="B810" t="s">
        <v>2823</v>
      </c>
      <c r="C810" t="s">
        <v>2851</v>
      </c>
      <c r="D810" t="s">
        <v>2833</v>
      </c>
      <c r="E810" t="s">
        <v>15</v>
      </c>
      <c r="F810">
        <v>0</v>
      </c>
      <c r="G810">
        <v>0</v>
      </c>
      <c r="H810" t="s">
        <v>44</v>
      </c>
      <c r="I810">
        <v>1</v>
      </c>
      <c r="J810">
        <v>-11.613432440426715</v>
      </c>
      <c r="K810">
        <v>123.30204897661667</v>
      </c>
      <c r="L810">
        <v>70.538774768379497</v>
      </c>
      <c r="M810">
        <v>57.761363718906857</v>
      </c>
      <c r="N810">
        <v>151.41878811967541</v>
      </c>
      <c r="O810">
        <v>-14.754319664473872</v>
      </c>
      <c r="P810">
        <v>-22.013681658285037</v>
      </c>
      <c r="Q810">
        <v>72.444458573419169</v>
      </c>
      <c r="R810">
        <v>103.15987615987927</v>
      </c>
      <c r="S810">
        <v>1</v>
      </c>
      <c r="T810">
        <v>4</v>
      </c>
      <c r="U810" t="s">
        <v>2817</v>
      </c>
      <c r="AN810">
        <f>VLOOKUP(J810,counts!$W$8:$Z$13,4,FALSE)</f>
        <v>52</v>
      </c>
      <c r="AO810">
        <f>VLOOKUP(K810,counts!$W$17:$Z$23,4,FALSE)</f>
        <v>73</v>
      </c>
      <c r="AP810">
        <f>VLOOKUP(L810,counts!$W$27:$Z$33,4,FALSE)</f>
        <v>47</v>
      </c>
      <c r="AQ810">
        <f>VLOOKUP(M810,counts!$W$38:$Z$49,4,FALSE)</f>
        <v>66</v>
      </c>
      <c r="AR810">
        <f>VLOOKUP(N810,counts!$W$53:$Z$54,4,FALSE)</f>
        <v>102</v>
      </c>
      <c r="AS810">
        <f>VLOOKUP(O810,counts!$W$58:$Z$62,4,FALSE)</f>
        <v>52</v>
      </c>
      <c r="AT810">
        <f>VLOOKUP(P810,counts!$W$66:$Z$69,4,FALSE)</f>
        <v>50</v>
      </c>
      <c r="AU810">
        <f>VLOOKUP(Q810,counts!$W$73:$Z$75,4,FALSE)</f>
        <v>68</v>
      </c>
      <c r="AV810">
        <f>VLOOKUP(R810,counts!$W$79:$Z$81,4,FALSE)</f>
        <v>75</v>
      </c>
      <c r="AW810">
        <f t="shared" si="535"/>
        <v>585</v>
      </c>
      <c r="AX810">
        <f t="shared" si="536"/>
        <v>1</v>
      </c>
      <c r="AY810">
        <f t="shared" si="537"/>
        <v>4</v>
      </c>
      <c r="AZ810" t="str">
        <f t="shared" si="538"/>
        <v>Test</v>
      </c>
      <c r="BA810" t="str">
        <f t="shared" si="539"/>
        <v>18-30</v>
      </c>
      <c r="BB810" t="str">
        <f t="shared" si="540"/>
        <v>F, G, T</v>
      </c>
      <c r="BC810" t="str">
        <f t="shared" si="541"/>
        <v>41-100</v>
      </c>
      <c r="BD810" t="str">
        <f t="shared" si="542"/>
        <v>NY</v>
      </c>
      <c r="BE810" t="str">
        <f t="shared" si="543"/>
        <v>female</v>
      </c>
      <c r="BF810">
        <f t="shared" si="544"/>
        <v>0</v>
      </c>
      <c r="BG810">
        <f t="shared" si="545"/>
        <v>0</v>
      </c>
      <c r="BH810" t="str">
        <f t="shared" si="546"/>
        <v>C</v>
      </c>
      <c r="BI810">
        <f t="shared" si="547"/>
        <v>1</v>
      </c>
    </row>
    <row r="811" spans="1:61" x14ac:dyDescent="0.3">
      <c r="A811" t="s">
        <v>2812</v>
      </c>
      <c r="B811" t="s">
        <v>2823</v>
      </c>
      <c r="C811" t="s">
        <v>2851</v>
      </c>
      <c r="D811" t="s">
        <v>2837</v>
      </c>
      <c r="E811" t="s">
        <v>20</v>
      </c>
      <c r="F811">
        <v>1</v>
      </c>
      <c r="G811">
        <v>1</v>
      </c>
      <c r="H811" t="s">
        <v>2843</v>
      </c>
      <c r="I811">
        <v>1</v>
      </c>
      <c r="J811">
        <v>74.751267398446615</v>
      </c>
      <c r="K811">
        <v>123.30204897661667</v>
      </c>
      <c r="L811">
        <v>70.538774768379497</v>
      </c>
      <c r="M811">
        <v>123.30204897661667</v>
      </c>
      <c r="N811">
        <v>-108.67008854708662</v>
      </c>
      <c r="O811">
        <v>48.695090775187893</v>
      </c>
      <c r="P811">
        <v>79.365382998232107</v>
      </c>
      <c r="Q811">
        <v>-22.422560732600829</v>
      </c>
      <c r="R811">
        <v>103.15987615987927</v>
      </c>
      <c r="S811">
        <v>0</v>
      </c>
      <c r="T811">
        <v>4</v>
      </c>
      <c r="U811" t="s">
        <v>2817</v>
      </c>
      <c r="AN811">
        <f>VLOOKUP(J811,counts!$W$8:$Z$13,4,FALSE)</f>
        <v>70</v>
      </c>
      <c r="AO811">
        <f>VLOOKUP(K811,counts!$W$17:$Z$23,4,FALSE)</f>
        <v>73</v>
      </c>
      <c r="AP811">
        <f>VLOOKUP(L811,counts!$W$27:$Z$33,4,FALSE)</f>
        <v>47</v>
      </c>
      <c r="AQ811">
        <f>VLOOKUP(M811,counts!$W$38:$Z$49,4,FALSE)</f>
        <v>80</v>
      </c>
      <c r="AR811">
        <f>VLOOKUP(N811,counts!$W$53:$Z$54,4,FALSE)</f>
        <v>20</v>
      </c>
      <c r="AS811">
        <f>VLOOKUP(O811,counts!$W$58:$Z$62,4,FALSE)</f>
        <v>61</v>
      </c>
      <c r="AT811">
        <f>VLOOKUP(P811,counts!$W$66:$Z$69,4,FALSE)</f>
        <v>70</v>
      </c>
      <c r="AU811">
        <f>VLOOKUP(Q811,counts!$W$73:$Z$75,4,FALSE)</f>
        <v>50</v>
      </c>
      <c r="AV811">
        <f>VLOOKUP(R811,counts!$W$79:$Z$81,4,FALSE)</f>
        <v>75</v>
      </c>
      <c r="AW811">
        <f t="shared" si="535"/>
        <v>546</v>
      </c>
      <c r="AX811">
        <f t="shared" si="536"/>
        <v>0</v>
      </c>
      <c r="AY811">
        <f t="shared" si="537"/>
        <v>4</v>
      </c>
      <c r="AZ811" t="str">
        <f t="shared" si="538"/>
        <v>Test</v>
      </c>
      <c r="BA811" t="str">
        <f t="shared" si="539"/>
        <v>51-60</v>
      </c>
      <c r="BB811" t="str">
        <f t="shared" si="540"/>
        <v>F, G, T</v>
      </c>
      <c r="BC811" t="str">
        <f t="shared" si="541"/>
        <v>41-100</v>
      </c>
      <c r="BD811" t="str">
        <f t="shared" si="542"/>
        <v>PQ</v>
      </c>
      <c r="BE811" t="str">
        <f t="shared" si="543"/>
        <v>male</v>
      </c>
      <c r="BF811">
        <f t="shared" si="544"/>
        <v>1</v>
      </c>
      <c r="BG811">
        <f t="shared" si="545"/>
        <v>1</v>
      </c>
      <c r="BH811" t="str">
        <f t="shared" si="546"/>
        <v>S, blank</v>
      </c>
      <c r="BI811">
        <f t="shared" si="547"/>
        <v>1</v>
      </c>
    </row>
    <row r="812" spans="1:61" x14ac:dyDescent="0.3">
      <c r="A812" t="s">
        <v>2811</v>
      </c>
      <c r="B812" t="s">
        <v>2823</v>
      </c>
      <c r="C812" t="s">
        <v>2851</v>
      </c>
      <c r="D812" t="s">
        <v>2838</v>
      </c>
      <c r="E812" t="s">
        <v>20</v>
      </c>
      <c r="F812">
        <v>0</v>
      </c>
      <c r="G812">
        <v>0</v>
      </c>
      <c r="H812" t="s">
        <v>2843</v>
      </c>
      <c r="I812">
        <v>1</v>
      </c>
      <c r="J812">
        <v>-13.385578549662212</v>
      </c>
      <c r="K812">
        <v>123.30204897661667</v>
      </c>
      <c r="L812">
        <v>70.538774768379497</v>
      </c>
      <c r="M812">
        <v>-33.757758935166962</v>
      </c>
      <c r="N812">
        <v>-108.67008854708662</v>
      </c>
      <c r="O812">
        <v>-14.754319664473872</v>
      </c>
      <c r="P812">
        <v>-22.013681658285037</v>
      </c>
      <c r="Q812">
        <v>-22.422560732600829</v>
      </c>
      <c r="R812">
        <v>103.15987615987927</v>
      </c>
      <c r="S812">
        <v>0</v>
      </c>
      <c r="T812">
        <v>4</v>
      </c>
      <c r="U812" t="s">
        <v>2817</v>
      </c>
      <c r="AN812">
        <f>VLOOKUP(J812,counts!$W$8:$Z$13,4,FALSE)</f>
        <v>51</v>
      </c>
      <c r="AO812">
        <f>VLOOKUP(K812,counts!$W$17:$Z$23,4,FALSE)</f>
        <v>73</v>
      </c>
      <c r="AP812">
        <f>VLOOKUP(L812,counts!$W$27:$Z$33,4,FALSE)</f>
        <v>47</v>
      </c>
      <c r="AQ812">
        <f>VLOOKUP(M812,counts!$W$38:$Z$49,4,FALSE)</f>
        <v>47</v>
      </c>
      <c r="AR812">
        <f>VLOOKUP(N812,counts!$W$53:$Z$54,4,FALSE)</f>
        <v>20</v>
      </c>
      <c r="AS812">
        <f>VLOOKUP(O812,counts!$W$58:$Z$62,4,FALSE)</f>
        <v>52</v>
      </c>
      <c r="AT812">
        <f>VLOOKUP(P812,counts!$W$66:$Z$69,4,FALSE)</f>
        <v>50</v>
      </c>
      <c r="AU812">
        <f>VLOOKUP(Q812,counts!$W$73:$Z$75,4,FALSE)</f>
        <v>50</v>
      </c>
      <c r="AV812">
        <f>VLOOKUP(R812,counts!$W$79:$Z$81,4,FALSE)</f>
        <v>75</v>
      </c>
      <c r="AW812">
        <f t="shared" si="535"/>
        <v>465</v>
      </c>
      <c r="AX812">
        <f t="shared" si="536"/>
        <v>0</v>
      </c>
      <c r="AY812">
        <f t="shared" si="537"/>
        <v>4</v>
      </c>
      <c r="AZ812" t="str">
        <f t="shared" si="538"/>
        <v>Test</v>
      </c>
      <c r="BA812" t="str">
        <f t="shared" si="539"/>
        <v>41-50</v>
      </c>
      <c r="BB812" t="str">
        <f t="shared" si="540"/>
        <v>F, G, T</v>
      </c>
      <c r="BC812" t="str">
        <f t="shared" si="541"/>
        <v>41-100</v>
      </c>
      <c r="BD812" t="str">
        <f t="shared" si="542"/>
        <v>Blank</v>
      </c>
      <c r="BE812" t="str">
        <f t="shared" si="543"/>
        <v>male</v>
      </c>
      <c r="BF812">
        <f t="shared" si="544"/>
        <v>0</v>
      </c>
      <c r="BG812">
        <f t="shared" si="545"/>
        <v>0</v>
      </c>
      <c r="BH812" t="str">
        <f t="shared" si="546"/>
        <v>S, blank</v>
      </c>
      <c r="BI812">
        <f t="shared" si="547"/>
        <v>1</v>
      </c>
    </row>
    <row r="813" spans="1:61" x14ac:dyDescent="0.3">
      <c r="A813" t="s">
        <v>2810</v>
      </c>
      <c r="B813" t="s">
        <v>2823</v>
      </c>
      <c r="C813" t="s">
        <v>2851</v>
      </c>
      <c r="D813" t="s">
        <v>2838</v>
      </c>
      <c r="E813" t="s">
        <v>20</v>
      </c>
      <c r="F813">
        <v>1</v>
      </c>
      <c r="G813">
        <v>0</v>
      </c>
      <c r="H813" t="s">
        <v>2843</v>
      </c>
      <c r="I813">
        <v>1</v>
      </c>
      <c r="J813">
        <v>32.769878926258563</v>
      </c>
      <c r="K813">
        <v>123.30204897661667</v>
      </c>
      <c r="L813">
        <v>70.538774768379497</v>
      </c>
      <c r="M813">
        <v>-33.757758935166962</v>
      </c>
      <c r="N813">
        <v>-108.67008854708662</v>
      </c>
      <c r="O813">
        <v>48.695090775187893</v>
      </c>
      <c r="P813">
        <v>-22.013681658285037</v>
      </c>
      <c r="Q813">
        <v>-22.422560732600829</v>
      </c>
      <c r="R813">
        <v>103.15987615987927</v>
      </c>
      <c r="S813">
        <v>1</v>
      </c>
      <c r="T813">
        <v>4</v>
      </c>
      <c r="U813" t="s">
        <v>2817</v>
      </c>
      <c r="AN813">
        <f>VLOOKUP(J813,counts!$W$8:$Z$13,4,FALSE)</f>
        <v>61</v>
      </c>
      <c r="AO813">
        <f>VLOOKUP(K813,counts!$W$17:$Z$23,4,FALSE)</f>
        <v>73</v>
      </c>
      <c r="AP813">
        <f>VLOOKUP(L813,counts!$W$27:$Z$33,4,FALSE)</f>
        <v>47</v>
      </c>
      <c r="AQ813">
        <f>VLOOKUP(M813,counts!$W$38:$Z$49,4,FALSE)</f>
        <v>47</v>
      </c>
      <c r="AR813">
        <f>VLOOKUP(N813,counts!$W$53:$Z$54,4,FALSE)</f>
        <v>20</v>
      </c>
      <c r="AS813">
        <f>VLOOKUP(O813,counts!$W$58:$Z$62,4,FALSE)</f>
        <v>61</v>
      </c>
      <c r="AT813">
        <f>VLOOKUP(P813,counts!$W$66:$Z$69,4,FALSE)</f>
        <v>50</v>
      </c>
      <c r="AU813">
        <f>VLOOKUP(Q813,counts!$W$73:$Z$75,4,FALSE)</f>
        <v>50</v>
      </c>
      <c r="AV813">
        <f>VLOOKUP(R813,counts!$W$79:$Z$81,4,FALSE)</f>
        <v>75</v>
      </c>
      <c r="AW813">
        <f t="shared" si="535"/>
        <v>484</v>
      </c>
      <c r="AX813">
        <f t="shared" si="536"/>
        <v>1</v>
      </c>
      <c r="AY813">
        <f t="shared" si="537"/>
        <v>4</v>
      </c>
      <c r="AZ813" t="str">
        <f t="shared" si="538"/>
        <v>Test</v>
      </c>
      <c r="BA813" t="str">
        <f t="shared" si="539"/>
        <v>31-40</v>
      </c>
      <c r="BB813" t="str">
        <f t="shared" si="540"/>
        <v>F, G, T</v>
      </c>
      <c r="BC813" t="str">
        <f t="shared" si="541"/>
        <v>41-100</v>
      </c>
      <c r="BD813" t="str">
        <f t="shared" si="542"/>
        <v>Blank</v>
      </c>
      <c r="BE813" t="str">
        <f t="shared" si="543"/>
        <v>male</v>
      </c>
      <c r="BF813">
        <f t="shared" si="544"/>
        <v>1</v>
      </c>
      <c r="BG813">
        <f t="shared" si="545"/>
        <v>0</v>
      </c>
      <c r="BH813" t="str">
        <f t="shared" si="546"/>
        <v>S, blank</v>
      </c>
      <c r="BI813">
        <f t="shared" si="547"/>
        <v>1</v>
      </c>
    </row>
    <row r="814" spans="1:61" x14ac:dyDescent="0.3">
      <c r="A814" t="s">
        <v>2812</v>
      </c>
      <c r="B814" t="s">
        <v>2823</v>
      </c>
      <c r="C814" t="s">
        <v>2849</v>
      </c>
      <c r="D814" t="s">
        <v>2833</v>
      </c>
      <c r="E814" t="s">
        <v>20</v>
      </c>
      <c r="F814">
        <v>0</v>
      </c>
      <c r="G814">
        <v>0</v>
      </c>
      <c r="H814" t="s">
        <v>44</v>
      </c>
      <c r="I814">
        <v>1</v>
      </c>
      <c r="J814">
        <v>74.751267398446615</v>
      </c>
      <c r="K814">
        <v>123.30204897661667</v>
      </c>
      <c r="L814">
        <v>40.172297072540438</v>
      </c>
      <c r="M814">
        <v>57.761363718906857</v>
      </c>
      <c r="N814">
        <v>-108.67008854708662</v>
      </c>
      <c r="O814">
        <v>-14.754319664473872</v>
      </c>
      <c r="P814">
        <v>-22.013681658285037</v>
      </c>
      <c r="Q814">
        <v>72.444458573419169</v>
      </c>
      <c r="R814">
        <v>103.15987615987927</v>
      </c>
      <c r="S814">
        <v>0</v>
      </c>
      <c r="T814">
        <v>4</v>
      </c>
      <c r="U814" t="s">
        <v>2817</v>
      </c>
      <c r="AN814">
        <f>VLOOKUP(J814,counts!$W$8:$Z$13,4,FALSE)</f>
        <v>70</v>
      </c>
      <c r="AO814">
        <f>VLOOKUP(K814,counts!$W$17:$Z$23,4,FALSE)</f>
        <v>73</v>
      </c>
      <c r="AP814">
        <f>VLOOKUP(L814,counts!$W$27:$Z$33,4,FALSE)</f>
        <v>50</v>
      </c>
      <c r="AQ814">
        <f>VLOOKUP(M814,counts!$W$38:$Z$49,4,FALSE)</f>
        <v>66</v>
      </c>
      <c r="AR814">
        <f>VLOOKUP(N814,counts!$W$53:$Z$54,4,FALSE)</f>
        <v>20</v>
      </c>
      <c r="AS814">
        <f>VLOOKUP(O814,counts!$W$58:$Z$62,4,FALSE)</f>
        <v>52</v>
      </c>
      <c r="AT814">
        <f>VLOOKUP(P814,counts!$W$66:$Z$69,4,FALSE)</f>
        <v>50</v>
      </c>
      <c r="AU814">
        <f>VLOOKUP(Q814,counts!$W$73:$Z$75,4,FALSE)</f>
        <v>68</v>
      </c>
      <c r="AV814">
        <f>VLOOKUP(R814,counts!$W$79:$Z$81,4,FALSE)</f>
        <v>75</v>
      </c>
      <c r="AW814">
        <f t="shared" si="535"/>
        <v>524</v>
      </c>
      <c r="AX814">
        <f t="shared" si="536"/>
        <v>0</v>
      </c>
      <c r="AY814">
        <f t="shared" si="537"/>
        <v>4</v>
      </c>
      <c r="AZ814" t="str">
        <f t="shared" si="538"/>
        <v>Test</v>
      </c>
      <c r="BA814" t="str">
        <f t="shared" si="539"/>
        <v>51-60</v>
      </c>
      <c r="BB814" t="str">
        <f t="shared" si="540"/>
        <v>F, G, T</v>
      </c>
      <c r="BC814" t="str">
        <f t="shared" si="541"/>
        <v>21-30</v>
      </c>
      <c r="BD814" t="str">
        <f t="shared" si="542"/>
        <v>NY</v>
      </c>
      <c r="BE814" t="str">
        <f t="shared" si="543"/>
        <v>male</v>
      </c>
      <c r="BF814">
        <f t="shared" si="544"/>
        <v>0</v>
      </c>
      <c r="BG814">
        <f t="shared" si="545"/>
        <v>0</v>
      </c>
      <c r="BH814" t="str">
        <f t="shared" si="546"/>
        <v>C</v>
      </c>
      <c r="BI814">
        <f t="shared" si="547"/>
        <v>1</v>
      </c>
    </row>
    <row r="815" spans="1:61" x14ac:dyDescent="0.3">
      <c r="A815" t="s">
        <v>2821</v>
      </c>
      <c r="B815" t="s">
        <v>2823</v>
      </c>
      <c r="C815" t="s">
        <v>2851</v>
      </c>
      <c r="D815" t="s">
        <v>2839</v>
      </c>
      <c r="E815" t="s">
        <v>15</v>
      </c>
      <c r="F815">
        <v>1</v>
      </c>
      <c r="G815">
        <v>0</v>
      </c>
      <c r="H815" t="s">
        <v>2843</v>
      </c>
      <c r="I815">
        <v>1</v>
      </c>
      <c r="J815">
        <v>-3.7643689058441341</v>
      </c>
      <c r="K815">
        <v>123.30204897661667</v>
      </c>
      <c r="L815">
        <v>70.538774768379497</v>
      </c>
      <c r="M815">
        <v>40.634191658169868</v>
      </c>
      <c r="N815">
        <v>151.41878811967541</v>
      </c>
      <c r="O815">
        <v>48.695090775187893</v>
      </c>
      <c r="P815">
        <v>-22.013681658285037</v>
      </c>
      <c r="Q815">
        <v>-22.422560732600829</v>
      </c>
      <c r="R815">
        <v>103.15987615987927</v>
      </c>
      <c r="S815">
        <v>1</v>
      </c>
      <c r="T815">
        <v>4</v>
      </c>
      <c r="U815" t="s">
        <v>2817</v>
      </c>
      <c r="AN815">
        <f>VLOOKUP(J815,counts!$W$8:$Z$13,4,FALSE)</f>
        <v>53</v>
      </c>
      <c r="AO815">
        <f>VLOOKUP(K815,counts!$W$17:$Z$23,4,FALSE)</f>
        <v>73</v>
      </c>
      <c r="AP815">
        <f>VLOOKUP(L815,counts!$W$27:$Z$33,4,FALSE)</f>
        <v>47</v>
      </c>
      <c r="AQ815">
        <f>VLOOKUP(M815,counts!$W$38:$Z$49,4,FALSE)</f>
        <v>63</v>
      </c>
      <c r="AR815">
        <f>VLOOKUP(N815,counts!$W$53:$Z$54,4,FALSE)</f>
        <v>102</v>
      </c>
      <c r="AS815">
        <f>VLOOKUP(O815,counts!$W$58:$Z$62,4,FALSE)</f>
        <v>61</v>
      </c>
      <c r="AT815">
        <f>VLOOKUP(P815,counts!$W$66:$Z$69,4,FALSE)</f>
        <v>50</v>
      </c>
      <c r="AU815">
        <f>VLOOKUP(Q815,counts!$W$73:$Z$75,4,FALSE)</f>
        <v>50</v>
      </c>
      <c r="AV815">
        <f>VLOOKUP(R815,counts!$W$79:$Z$81,4,FALSE)</f>
        <v>75</v>
      </c>
      <c r="AW815">
        <f t="shared" si="535"/>
        <v>574</v>
      </c>
      <c r="AX815">
        <f t="shared" si="536"/>
        <v>1</v>
      </c>
      <c r="AY815">
        <f t="shared" si="537"/>
        <v>4</v>
      </c>
      <c r="AZ815" t="str">
        <f t="shared" si="538"/>
        <v>Test</v>
      </c>
      <c r="BA815" t="str">
        <f t="shared" si="539"/>
        <v>0-17</v>
      </c>
      <c r="BB815" t="str">
        <f t="shared" si="540"/>
        <v>F, G, T</v>
      </c>
      <c r="BC815" t="str">
        <f t="shared" si="541"/>
        <v>41-100</v>
      </c>
      <c r="BD815" t="str">
        <f t="shared" si="542"/>
        <v>Others</v>
      </c>
      <c r="BE815" t="str">
        <f t="shared" si="543"/>
        <v>female</v>
      </c>
      <c r="BF815">
        <f t="shared" si="544"/>
        <v>1</v>
      </c>
      <c r="BG815">
        <f t="shared" si="545"/>
        <v>0</v>
      </c>
      <c r="BH815" t="str">
        <f t="shared" si="546"/>
        <v>S, blank</v>
      </c>
      <c r="BI815">
        <f t="shared" si="547"/>
        <v>1</v>
      </c>
    </row>
    <row r="816" spans="1:61" x14ac:dyDescent="0.3">
      <c r="A816" t="s">
        <v>2811</v>
      </c>
      <c r="B816" t="s">
        <v>2823</v>
      </c>
      <c r="C816" t="s">
        <v>2851</v>
      </c>
      <c r="D816" t="s">
        <v>2829</v>
      </c>
      <c r="E816" t="s">
        <v>20</v>
      </c>
      <c r="F816">
        <v>1</v>
      </c>
      <c r="G816">
        <v>0</v>
      </c>
      <c r="H816" t="s">
        <v>2843</v>
      </c>
      <c r="I816">
        <v>1</v>
      </c>
      <c r="J816">
        <v>-13.385578549662212</v>
      </c>
      <c r="K816">
        <v>123.30204897661667</v>
      </c>
      <c r="L816">
        <v>70.538774768379497</v>
      </c>
      <c r="M816">
        <v>-23.331657902726029</v>
      </c>
      <c r="N816">
        <v>-108.67008854708662</v>
      </c>
      <c r="O816">
        <v>48.695090775187893</v>
      </c>
      <c r="P816">
        <v>-22.013681658285037</v>
      </c>
      <c r="Q816">
        <v>-22.422560732600829</v>
      </c>
      <c r="R816">
        <v>103.15987615987927</v>
      </c>
      <c r="S816">
        <v>1</v>
      </c>
      <c r="T816">
        <v>4</v>
      </c>
      <c r="U816" t="s">
        <v>2817</v>
      </c>
      <c r="AN816">
        <f>VLOOKUP(J816,counts!$W$8:$Z$13,4,FALSE)</f>
        <v>51</v>
      </c>
      <c r="AO816">
        <f>VLOOKUP(K816,counts!$W$17:$Z$23,4,FALSE)</f>
        <v>73</v>
      </c>
      <c r="AP816">
        <f>VLOOKUP(L816,counts!$W$27:$Z$33,4,FALSE)</f>
        <v>47</v>
      </c>
      <c r="AQ816">
        <f>VLOOKUP(M816,counts!$W$38:$Z$49,4,FALSE)</f>
        <v>49</v>
      </c>
      <c r="AR816">
        <f>VLOOKUP(N816,counts!$W$53:$Z$54,4,FALSE)</f>
        <v>20</v>
      </c>
      <c r="AS816">
        <f>VLOOKUP(O816,counts!$W$58:$Z$62,4,FALSE)</f>
        <v>61</v>
      </c>
      <c r="AT816">
        <f>VLOOKUP(P816,counts!$W$66:$Z$69,4,FALSE)</f>
        <v>50</v>
      </c>
      <c r="AU816">
        <f>VLOOKUP(Q816,counts!$W$73:$Z$75,4,FALSE)</f>
        <v>50</v>
      </c>
      <c r="AV816">
        <f>VLOOKUP(R816,counts!$W$79:$Z$81,4,FALSE)</f>
        <v>75</v>
      </c>
      <c r="AW816">
        <f t="shared" si="535"/>
        <v>476</v>
      </c>
      <c r="AX816">
        <f t="shared" si="536"/>
        <v>1</v>
      </c>
      <c r="AY816">
        <f t="shared" si="537"/>
        <v>4</v>
      </c>
      <c r="AZ816" t="str">
        <f t="shared" si="538"/>
        <v>Test</v>
      </c>
      <c r="BA816" t="str">
        <f t="shared" si="539"/>
        <v>41-50</v>
      </c>
      <c r="BB816" t="str">
        <f t="shared" si="540"/>
        <v>F, G, T</v>
      </c>
      <c r="BC816" t="str">
        <f t="shared" si="541"/>
        <v>41-100</v>
      </c>
      <c r="BD816" t="str">
        <f t="shared" si="542"/>
        <v>MA</v>
      </c>
      <c r="BE816" t="str">
        <f t="shared" si="543"/>
        <v>male</v>
      </c>
      <c r="BF816">
        <f t="shared" si="544"/>
        <v>1</v>
      </c>
      <c r="BG816">
        <f t="shared" si="545"/>
        <v>0</v>
      </c>
      <c r="BH816" t="str">
        <f t="shared" si="546"/>
        <v>S, blank</v>
      </c>
      <c r="BI816">
        <f t="shared" si="547"/>
        <v>1</v>
      </c>
    </row>
    <row r="817" spans="1:61" x14ac:dyDescent="0.3">
      <c r="A817" t="s">
        <v>2811</v>
      </c>
      <c r="B817" t="s">
        <v>2823</v>
      </c>
      <c r="C817" t="s">
        <v>2849</v>
      </c>
      <c r="D817" t="s">
        <v>2833</v>
      </c>
      <c r="E817" t="s">
        <v>15</v>
      </c>
      <c r="F817">
        <v>0</v>
      </c>
      <c r="G817">
        <v>0</v>
      </c>
      <c r="H817" t="s">
        <v>2843</v>
      </c>
      <c r="I817">
        <v>1</v>
      </c>
      <c r="J817">
        <v>-13.385578549662212</v>
      </c>
      <c r="K817">
        <v>123.30204897661667</v>
      </c>
      <c r="L817">
        <v>40.172297072540438</v>
      </c>
      <c r="M817">
        <v>57.761363718906857</v>
      </c>
      <c r="N817">
        <v>151.41878811967541</v>
      </c>
      <c r="O817">
        <v>-14.754319664473872</v>
      </c>
      <c r="P817">
        <v>-22.013681658285037</v>
      </c>
      <c r="Q817">
        <v>-22.422560732600829</v>
      </c>
      <c r="R817">
        <v>103.15987615987927</v>
      </c>
      <c r="S817">
        <v>1</v>
      </c>
      <c r="T817">
        <v>4</v>
      </c>
      <c r="U817" t="s">
        <v>2817</v>
      </c>
      <c r="AN817">
        <f>VLOOKUP(J817,counts!$W$8:$Z$13,4,FALSE)</f>
        <v>51</v>
      </c>
      <c r="AO817">
        <f>VLOOKUP(K817,counts!$W$17:$Z$23,4,FALSE)</f>
        <v>73</v>
      </c>
      <c r="AP817">
        <f>VLOOKUP(L817,counts!$W$27:$Z$33,4,FALSE)</f>
        <v>50</v>
      </c>
      <c r="AQ817">
        <f>VLOOKUP(M817,counts!$W$38:$Z$49,4,FALSE)</f>
        <v>66</v>
      </c>
      <c r="AR817">
        <f>VLOOKUP(N817,counts!$W$53:$Z$54,4,FALSE)</f>
        <v>102</v>
      </c>
      <c r="AS817">
        <f>VLOOKUP(O817,counts!$W$58:$Z$62,4,FALSE)</f>
        <v>52</v>
      </c>
      <c r="AT817">
        <f>VLOOKUP(P817,counts!$W$66:$Z$69,4,FALSE)</f>
        <v>50</v>
      </c>
      <c r="AU817">
        <f>VLOOKUP(Q817,counts!$W$73:$Z$75,4,FALSE)</f>
        <v>50</v>
      </c>
      <c r="AV817">
        <f>VLOOKUP(R817,counts!$W$79:$Z$81,4,FALSE)</f>
        <v>75</v>
      </c>
      <c r="AW817">
        <f t="shared" si="535"/>
        <v>569</v>
      </c>
      <c r="AX817">
        <f t="shared" si="536"/>
        <v>1</v>
      </c>
      <c r="AY817">
        <f t="shared" si="537"/>
        <v>4</v>
      </c>
      <c r="AZ817" t="str">
        <f t="shared" si="538"/>
        <v>Test</v>
      </c>
      <c r="BA817" t="str">
        <f t="shared" si="539"/>
        <v>41-50</v>
      </c>
      <c r="BB817" t="str">
        <f t="shared" si="540"/>
        <v>F, G, T</v>
      </c>
      <c r="BC817" t="str">
        <f t="shared" si="541"/>
        <v>21-30</v>
      </c>
      <c r="BD817" t="str">
        <f t="shared" si="542"/>
        <v>NY</v>
      </c>
      <c r="BE817" t="str">
        <f t="shared" si="543"/>
        <v>female</v>
      </c>
      <c r="BF817">
        <f t="shared" si="544"/>
        <v>0</v>
      </c>
      <c r="BG817">
        <f t="shared" si="545"/>
        <v>0</v>
      </c>
      <c r="BH817" t="str">
        <f t="shared" si="546"/>
        <v>S, blank</v>
      </c>
      <c r="BI817">
        <f t="shared" si="547"/>
        <v>1</v>
      </c>
    </row>
    <row r="818" spans="1:61" x14ac:dyDescent="0.3">
      <c r="A818" t="s">
        <v>2811</v>
      </c>
      <c r="B818" t="s">
        <v>2838</v>
      </c>
      <c r="C818" t="s">
        <v>2849</v>
      </c>
      <c r="D818" t="s">
        <v>2838</v>
      </c>
      <c r="E818" t="s">
        <v>20</v>
      </c>
      <c r="F818">
        <v>0</v>
      </c>
      <c r="G818">
        <v>0</v>
      </c>
      <c r="H818" t="s">
        <v>2843</v>
      </c>
      <c r="I818">
        <v>1</v>
      </c>
      <c r="J818">
        <v>-13.385578549662212</v>
      </c>
      <c r="K818">
        <v>-42.171718189759716</v>
      </c>
      <c r="L818">
        <v>40.172297072540438</v>
      </c>
      <c r="M818">
        <v>-33.757758935166962</v>
      </c>
      <c r="N818">
        <v>-108.67008854708662</v>
      </c>
      <c r="O818">
        <v>-14.754319664473872</v>
      </c>
      <c r="P818">
        <v>-22.013681658285037</v>
      </c>
      <c r="Q818">
        <v>-22.422560732600829</v>
      </c>
      <c r="R818">
        <v>103.15987615987927</v>
      </c>
      <c r="S818">
        <v>0</v>
      </c>
      <c r="T818">
        <v>4</v>
      </c>
      <c r="U818" t="s">
        <v>2817</v>
      </c>
      <c r="AN818">
        <f>VLOOKUP(J818,counts!$W$8:$Z$13,4,FALSE)</f>
        <v>51</v>
      </c>
      <c r="AO818">
        <f>VLOOKUP(K818,counts!$W$17:$Z$23,4,FALSE)</f>
        <v>48</v>
      </c>
      <c r="AP818">
        <f>VLOOKUP(L818,counts!$W$27:$Z$33,4,FALSE)</f>
        <v>50</v>
      </c>
      <c r="AQ818">
        <f>VLOOKUP(M818,counts!$W$38:$Z$49,4,FALSE)</f>
        <v>47</v>
      </c>
      <c r="AR818">
        <f>VLOOKUP(N818,counts!$W$53:$Z$54,4,FALSE)</f>
        <v>20</v>
      </c>
      <c r="AS818">
        <f>VLOOKUP(O818,counts!$W$58:$Z$62,4,FALSE)</f>
        <v>52</v>
      </c>
      <c r="AT818">
        <f>VLOOKUP(P818,counts!$W$66:$Z$69,4,FALSE)</f>
        <v>50</v>
      </c>
      <c r="AU818">
        <f>VLOOKUP(Q818,counts!$W$73:$Z$75,4,FALSE)</f>
        <v>50</v>
      </c>
      <c r="AV818">
        <f>VLOOKUP(R818,counts!$W$79:$Z$81,4,FALSE)</f>
        <v>75</v>
      </c>
      <c r="AW818">
        <f t="shared" si="535"/>
        <v>443</v>
      </c>
      <c r="AX818">
        <f t="shared" si="536"/>
        <v>0</v>
      </c>
      <c r="AY818">
        <f t="shared" si="537"/>
        <v>4</v>
      </c>
      <c r="AZ818" t="str">
        <f t="shared" si="538"/>
        <v>Test</v>
      </c>
      <c r="BA818" t="str">
        <f t="shared" si="539"/>
        <v>41-50</v>
      </c>
      <c r="BB818" t="str">
        <f t="shared" si="540"/>
        <v>Blank</v>
      </c>
      <c r="BC818" t="str">
        <f t="shared" si="541"/>
        <v>21-30</v>
      </c>
      <c r="BD818" t="str">
        <f t="shared" si="542"/>
        <v>Blank</v>
      </c>
      <c r="BE818" t="str">
        <f t="shared" si="543"/>
        <v>male</v>
      </c>
      <c r="BF818">
        <f t="shared" si="544"/>
        <v>0</v>
      </c>
      <c r="BG818">
        <f t="shared" si="545"/>
        <v>0</v>
      </c>
      <c r="BH818" t="str">
        <f t="shared" si="546"/>
        <v>S, blank</v>
      </c>
      <c r="BI818">
        <f t="shared" si="547"/>
        <v>1</v>
      </c>
    </row>
    <row r="819" spans="1:61" x14ac:dyDescent="0.3">
      <c r="A819" t="s">
        <v>2812</v>
      </c>
      <c r="B819" t="s">
        <v>2823</v>
      </c>
      <c r="C819" t="s">
        <v>2810</v>
      </c>
      <c r="D819" t="s">
        <v>2838</v>
      </c>
      <c r="E819" t="s">
        <v>15</v>
      </c>
      <c r="F819">
        <v>0</v>
      </c>
      <c r="G819">
        <v>1</v>
      </c>
      <c r="H819" t="s">
        <v>2843</v>
      </c>
      <c r="I819">
        <v>1</v>
      </c>
      <c r="J819">
        <v>74.751267398446615</v>
      </c>
      <c r="K819">
        <v>123.30204897661667</v>
      </c>
      <c r="L819">
        <v>22.971838090238197</v>
      </c>
      <c r="M819">
        <v>-33.757758935166962</v>
      </c>
      <c r="N819">
        <v>151.41878811967541</v>
      </c>
      <c r="O819">
        <v>-14.754319664473872</v>
      </c>
      <c r="P819">
        <v>79.365382998232107</v>
      </c>
      <c r="Q819">
        <v>-22.422560732600829</v>
      </c>
      <c r="R819">
        <v>103.15987615987927</v>
      </c>
      <c r="S819">
        <v>1</v>
      </c>
      <c r="T819">
        <v>4</v>
      </c>
      <c r="U819" t="s">
        <v>2817</v>
      </c>
      <c r="AN819">
        <f>VLOOKUP(J819,counts!$W$8:$Z$13,4,FALSE)</f>
        <v>70</v>
      </c>
      <c r="AO819">
        <f>VLOOKUP(K819,counts!$W$17:$Z$23,4,FALSE)</f>
        <v>73</v>
      </c>
      <c r="AP819">
        <f>VLOOKUP(L819,counts!$W$27:$Z$33,4,FALSE)</f>
        <v>52</v>
      </c>
      <c r="AQ819">
        <f>VLOOKUP(M819,counts!$W$38:$Z$49,4,FALSE)</f>
        <v>47</v>
      </c>
      <c r="AR819">
        <f>VLOOKUP(N819,counts!$W$53:$Z$54,4,FALSE)</f>
        <v>102</v>
      </c>
      <c r="AS819">
        <f>VLOOKUP(O819,counts!$W$58:$Z$62,4,FALSE)</f>
        <v>52</v>
      </c>
      <c r="AT819">
        <f>VLOOKUP(P819,counts!$W$66:$Z$69,4,FALSE)</f>
        <v>70</v>
      </c>
      <c r="AU819">
        <f>VLOOKUP(Q819,counts!$W$73:$Z$75,4,FALSE)</f>
        <v>50</v>
      </c>
      <c r="AV819">
        <f>VLOOKUP(R819,counts!$W$79:$Z$81,4,FALSE)</f>
        <v>75</v>
      </c>
      <c r="AW819">
        <f t="shared" si="535"/>
        <v>591</v>
      </c>
      <c r="AX819">
        <f t="shared" si="536"/>
        <v>1</v>
      </c>
      <c r="AY819">
        <f t="shared" si="537"/>
        <v>4</v>
      </c>
      <c r="AZ819" t="str">
        <f t="shared" si="538"/>
        <v>Test</v>
      </c>
      <c r="BA819" t="str">
        <f t="shared" si="539"/>
        <v>51-60</v>
      </c>
      <c r="BB819" t="str">
        <f t="shared" si="540"/>
        <v>F, G, T</v>
      </c>
      <c r="BC819" t="str">
        <f t="shared" si="541"/>
        <v>31-40</v>
      </c>
      <c r="BD819" t="str">
        <f t="shared" si="542"/>
        <v>Blank</v>
      </c>
      <c r="BE819" t="str">
        <f t="shared" si="543"/>
        <v>female</v>
      </c>
      <c r="BF819">
        <f t="shared" si="544"/>
        <v>0</v>
      </c>
      <c r="BG819">
        <f t="shared" si="545"/>
        <v>1</v>
      </c>
      <c r="BH819" t="str">
        <f t="shared" si="546"/>
        <v>S, blank</v>
      </c>
      <c r="BI819">
        <f t="shared" si="547"/>
        <v>1</v>
      </c>
    </row>
    <row r="820" spans="1:61" x14ac:dyDescent="0.3">
      <c r="A820" t="s">
        <v>2821</v>
      </c>
      <c r="B820" t="s">
        <v>2823</v>
      </c>
      <c r="C820" t="s">
        <v>2849</v>
      </c>
      <c r="D820" t="s">
        <v>2838</v>
      </c>
      <c r="E820" t="s">
        <v>20</v>
      </c>
      <c r="F820">
        <v>0</v>
      </c>
      <c r="G820">
        <v>0</v>
      </c>
      <c r="H820" t="s">
        <v>44</v>
      </c>
      <c r="I820">
        <v>1</v>
      </c>
      <c r="J820">
        <v>-3.7643689058441341</v>
      </c>
      <c r="K820">
        <v>123.30204897661667</v>
      </c>
      <c r="L820">
        <v>40.172297072540438</v>
      </c>
      <c r="M820">
        <v>-33.757758935166962</v>
      </c>
      <c r="N820">
        <v>-108.67008854708662</v>
      </c>
      <c r="O820">
        <v>-14.754319664473872</v>
      </c>
      <c r="P820">
        <v>-22.013681658285037</v>
      </c>
      <c r="Q820">
        <v>72.444458573419169</v>
      </c>
      <c r="R820">
        <v>103.15987615987927</v>
      </c>
      <c r="S820">
        <v>1</v>
      </c>
      <c r="T820">
        <v>4</v>
      </c>
      <c r="U820" t="s">
        <v>2817</v>
      </c>
      <c r="AN820">
        <f>VLOOKUP(J820,counts!$W$8:$Z$13,4,FALSE)</f>
        <v>53</v>
      </c>
      <c r="AO820">
        <f>VLOOKUP(K820,counts!$W$17:$Z$23,4,FALSE)</f>
        <v>73</v>
      </c>
      <c r="AP820">
        <f>VLOOKUP(L820,counts!$W$27:$Z$33,4,FALSE)</f>
        <v>50</v>
      </c>
      <c r="AQ820">
        <f>VLOOKUP(M820,counts!$W$38:$Z$49,4,FALSE)</f>
        <v>47</v>
      </c>
      <c r="AR820">
        <f>VLOOKUP(N820,counts!$W$53:$Z$54,4,FALSE)</f>
        <v>20</v>
      </c>
      <c r="AS820">
        <f>VLOOKUP(O820,counts!$W$58:$Z$62,4,FALSE)</f>
        <v>52</v>
      </c>
      <c r="AT820">
        <f>VLOOKUP(P820,counts!$W$66:$Z$69,4,FALSE)</f>
        <v>50</v>
      </c>
      <c r="AU820">
        <f>VLOOKUP(Q820,counts!$W$73:$Z$75,4,FALSE)</f>
        <v>68</v>
      </c>
      <c r="AV820">
        <f>VLOOKUP(R820,counts!$W$79:$Z$81,4,FALSE)</f>
        <v>75</v>
      </c>
      <c r="AW820">
        <f t="shared" si="535"/>
        <v>488</v>
      </c>
      <c r="AX820">
        <f t="shared" si="536"/>
        <v>1</v>
      </c>
      <c r="AY820">
        <f t="shared" si="537"/>
        <v>4</v>
      </c>
      <c r="AZ820" t="str">
        <f t="shared" si="538"/>
        <v>Test</v>
      </c>
      <c r="BA820" t="str">
        <f t="shared" si="539"/>
        <v>0-17</v>
      </c>
      <c r="BB820" t="str">
        <f t="shared" si="540"/>
        <v>F, G, T</v>
      </c>
      <c r="BC820" t="str">
        <f t="shared" si="541"/>
        <v>21-30</v>
      </c>
      <c r="BD820" t="str">
        <f t="shared" si="542"/>
        <v>Blank</v>
      </c>
      <c r="BE820" t="str">
        <f t="shared" si="543"/>
        <v>male</v>
      </c>
      <c r="BF820">
        <f t="shared" si="544"/>
        <v>0</v>
      </c>
      <c r="BG820">
        <f t="shared" si="545"/>
        <v>0</v>
      </c>
      <c r="BH820" t="str">
        <f t="shared" si="546"/>
        <v>C</v>
      </c>
      <c r="BI820">
        <f t="shared" si="547"/>
        <v>1</v>
      </c>
    </row>
    <row r="821" spans="1:61" x14ac:dyDescent="0.3">
      <c r="A821" t="s">
        <v>2810</v>
      </c>
      <c r="B821" t="s">
        <v>2823</v>
      </c>
      <c r="C821" t="s">
        <v>2849</v>
      </c>
      <c r="D821" t="s">
        <v>2836</v>
      </c>
      <c r="E821" t="s">
        <v>20</v>
      </c>
      <c r="F821">
        <v>0</v>
      </c>
      <c r="G821">
        <v>0</v>
      </c>
      <c r="H821" t="s">
        <v>2843</v>
      </c>
      <c r="I821">
        <v>1</v>
      </c>
      <c r="J821">
        <v>32.769878926258563</v>
      </c>
      <c r="K821">
        <v>123.30204897661667</v>
      </c>
      <c r="L821">
        <v>40.172297072540438</v>
      </c>
      <c r="M821">
        <v>105.0698932972212</v>
      </c>
      <c r="N821">
        <v>-108.67008854708662</v>
      </c>
      <c r="O821">
        <v>-14.754319664473872</v>
      </c>
      <c r="P821">
        <v>-22.013681658285037</v>
      </c>
      <c r="Q821">
        <v>-22.422560732600829</v>
      </c>
      <c r="R821">
        <v>103.15987615987927</v>
      </c>
      <c r="S821">
        <v>1</v>
      </c>
      <c r="T821">
        <v>4</v>
      </c>
      <c r="U821" t="s">
        <v>2817</v>
      </c>
      <c r="AN821">
        <f>VLOOKUP(J821,counts!$W$8:$Z$13,4,FALSE)</f>
        <v>61</v>
      </c>
      <c r="AO821">
        <f>VLOOKUP(K821,counts!$W$17:$Z$23,4,FALSE)</f>
        <v>73</v>
      </c>
      <c r="AP821">
        <f>VLOOKUP(L821,counts!$W$27:$Z$33,4,FALSE)</f>
        <v>50</v>
      </c>
      <c r="AQ821">
        <f>VLOOKUP(M821,counts!$W$38:$Z$49,4,FALSE)</f>
        <v>76</v>
      </c>
      <c r="AR821">
        <f>VLOOKUP(N821,counts!$W$53:$Z$54,4,FALSE)</f>
        <v>20</v>
      </c>
      <c r="AS821">
        <f>VLOOKUP(O821,counts!$W$58:$Z$62,4,FALSE)</f>
        <v>52</v>
      </c>
      <c r="AT821">
        <f>VLOOKUP(P821,counts!$W$66:$Z$69,4,FALSE)</f>
        <v>50</v>
      </c>
      <c r="AU821">
        <f>VLOOKUP(Q821,counts!$W$73:$Z$75,4,FALSE)</f>
        <v>50</v>
      </c>
      <c r="AV821">
        <f>VLOOKUP(R821,counts!$W$79:$Z$81,4,FALSE)</f>
        <v>75</v>
      </c>
      <c r="AW821">
        <f t="shared" si="535"/>
        <v>507</v>
      </c>
      <c r="AX821">
        <f t="shared" si="536"/>
        <v>1</v>
      </c>
      <c r="AY821">
        <f t="shared" si="537"/>
        <v>4</v>
      </c>
      <c r="AZ821" t="str">
        <f t="shared" si="538"/>
        <v>Test</v>
      </c>
      <c r="BA821" t="str">
        <f t="shared" si="539"/>
        <v>31-40</v>
      </c>
      <c r="BB821" t="str">
        <f t="shared" si="540"/>
        <v>F, G, T</v>
      </c>
      <c r="BC821" t="str">
        <f t="shared" si="541"/>
        <v>21-30</v>
      </c>
      <c r="BD821" t="str">
        <f t="shared" si="542"/>
        <v>PA</v>
      </c>
      <c r="BE821" t="str">
        <f t="shared" si="543"/>
        <v>male</v>
      </c>
      <c r="BF821">
        <f t="shared" si="544"/>
        <v>0</v>
      </c>
      <c r="BG821">
        <f t="shared" si="545"/>
        <v>0</v>
      </c>
      <c r="BH821" t="str">
        <f t="shared" si="546"/>
        <v>S, blank</v>
      </c>
      <c r="BI821">
        <f t="shared" si="547"/>
        <v>1</v>
      </c>
    </row>
    <row r="822" spans="1:61" x14ac:dyDescent="0.3">
      <c r="A822" t="s">
        <v>2820</v>
      </c>
      <c r="B822" t="s">
        <v>2823</v>
      </c>
      <c r="C822" t="s">
        <v>2851</v>
      </c>
      <c r="D822" t="s">
        <v>2833</v>
      </c>
      <c r="E822" t="s">
        <v>20</v>
      </c>
      <c r="F822">
        <v>1</v>
      </c>
      <c r="G822">
        <v>0</v>
      </c>
      <c r="H822" t="s">
        <v>44</v>
      </c>
      <c r="I822">
        <v>1</v>
      </c>
      <c r="J822">
        <v>-11.613432440426715</v>
      </c>
      <c r="K822">
        <v>123.30204897661667</v>
      </c>
      <c r="L822">
        <v>70.538774768379497</v>
      </c>
      <c r="M822">
        <v>57.761363718906857</v>
      </c>
      <c r="N822">
        <v>-108.67008854708662</v>
      </c>
      <c r="O822">
        <v>48.695090775187893</v>
      </c>
      <c r="P822">
        <v>-22.013681658285037</v>
      </c>
      <c r="Q822">
        <v>72.444458573419169</v>
      </c>
      <c r="R822">
        <v>103.15987615987927</v>
      </c>
      <c r="S822">
        <v>1</v>
      </c>
      <c r="T822">
        <v>4</v>
      </c>
      <c r="U822" t="s">
        <v>2817</v>
      </c>
      <c r="AN822">
        <f>VLOOKUP(J822,counts!$W$8:$Z$13,4,FALSE)</f>
        <v>52</v>
      </c>
      <c r="AO822">
        <f>VLOOKUP(K822,counts!$W$17:$Z$23,4,FALSE)</f>
        <v>73</v>
      </c>
      <c r="AP822">
        <f>VLOOKUP(L822,counts!$W$27:$Z$33,4,FALSE)</f>
        <v>47</v>
      </c>
      <c r="AQ822">
        <f>VLOOKUP(M822,counts!$W$38:$Z$49,4,FALSE)</f>
        <v>66</v>
      </c>
      <c r="AR822">
        <f>VLOOKUP(N822,counts!$W$53:$Z$54,4,FALSE)</f>
        <v>20</v>
      </c>
      <c r="AS822">
        <f>VLOOKUP(O822,counts!$W$58:$Z$62,4,FALSE)</f>
        <v>61</v>
      </c>
      <c r="AT822">
        <f>VLOOKUP(P822,counts!$W$66:$Z$69,4,FALSE)</f>
        <v>50</v>
      </c>
      <c r="AU822">
        <f>VLOOKUP(Q822,counts!$W$73:$Z$75,4,FALSE)</f>
        <v>68</v>
      </c>
      <c r="AV822">
        <f>VLOOKUP(R822,counts!$W$79:$Z$81,4,FALSE)</f>
        <v>75</v>
      </c>
      <c r="AW822">
        <f t="shared" si="535"/>
        <v>512</v>
      </c>
      <c r="AX822">
        <f t="shared" si="536"/>
        <v>1</v>
      </c>
      <c r="AY822">
        <f t="shared" si="537"/>
        <v>4</v>
      </c>
      <c r="AZ822" t="str">
        <f t="shared" si="538"/>
        <v>Test</v>
      </c>
      <c r="BA822" t="str">
        <f t="shared" si="539"/>
        <v>18-30</v>
      </c>
      <c r="BB822" t="str">
        <f t="shared" si="540"/>
        <v>F, G, T</v>
      </c>
      <c r="BC822" t="str">
        <f t="shared" si="541"/>
        <v>41-100</v>
      </c>
      <c r="BD822" t="str">
        <f t="shared" si="542"/>
        <v>NY</v>
      </c>
      <c r="BE822" t="str">
        <f t="shared" si="543"/>
        <v>male</v>
      </c>
      <c r="BF822">
        <f t="shared" si="544"/>
        <v>1</v>
      </c>
      <c r="BG822">
        <f t="shared" si="545"/>
        <v>0</v>
      </c>
      <c r="BH822" t="str">
        <f t="shared" si="546"/>
        <v>C</v>
      </c>
      <c r="BI822">
        <f t="shared" si="547"/>
        <v>1</v>
      </c>
    </row>
    <row r="823" spans="1:61" x14ac:dyDescent="0.3">
      <c r="A823" t="s">
        <v>2813</v>
      </c>
      <c r="B823" t="s">
        <v>2838</v>
      </c>
      <c r="C823" t="s">
        <v>2849</v>
      </c>
      <c r="D823" t="s">
        <v>2838</v>
      </c>
      <c r="E823" t="s">
        <v>20</v>
      </c>
      <c r="F823">
        <v>0</v>
      </c>
      <c r="G823">
        <v>0</v>
      </c>
      <c r="H823" t="s">
        <v>2843</v>
      </c>
      <c r="I823">
        <v>1</v>
      </c>
      <c r="J823">
        <v>-68.390212241589438</v>
      </c>
      <c r="K823">
        <v>-42.171718189759716</v>
      </c>
      <c r="L823">
        <v>40.172297072540438</v>
      </c>
      <c r="M823">
        <v>-33.757758935166962</v>
      </c>
      <c r="N823">
        <v>-108.67008854708662</v>
      </c>
      <c r="O823">
        <v>-14.754319664473872</v>
      </c>
      <c r="P823">
        <v>-22.013681658285037</v>
      </c>
      <c r="Q823">
        <v>-22.422560732600829</v>
      </c>
      <c r="R823">
        <v>103.15987615987927</v>
      </c>
      <c r="S823">
        <v>0</v>
      </c>
      <c r="T823">
        <v>4</v>
      </c>
      <c r="U823" t="s">
        <v>2817</v>
      </c>
      <c r="AN823">
        <f>VLOOKUP(J823,counts!$W$8:$Z$13,4,FALSE)</f>
        <v>40</v>
      </c>
      <c r="AO823">
        <f>VLOOKUP(K823,counts!$W$17:$Z$23,4,FALSE)</f>
        <v>48</v>
      </c>
      <c r="AP823">
        <f>VLOOKUP(L823,counts!$W$27:$Z$33,4,FALSE)</f>
        <v>50</v>
      </c>
      <c r="AQ823">
        <f>VLOOKUP(M823,counts!$W$38:$Z$49,4,FALSE)</f>
        <v>47</v>
      </c>
      <c r="AR823">
        <f>VLOOKUP(N823,counts!$W$53:$Z$54,4,FALSE)</f>
        <v>20</v>
      </c>
      <c r="AS823">
        <f>VLOOKUP(O823,counts!$W$58:$Z$62,4,FALSE)</f>
        <v>52</v>
      </c>
      <c r="AT823">
        <f>VLOOKUP(P823,counts!$W$66:$Z$69,4,FALSE)</f>
        <v>50</v>
      </c>
      <c r="AU823">
        <f>VLOOKUP(Q823,counts!$W$73:$Z$75,4,FALSE)</f>
        <v>50</v>
      </c>
      <c r="AV823">
        <f>VLOOKUP(R823,counts!$W$79:$Z$81,4,FALSE)</f>
        <v>75</v>
      </c>
      <c r="AW823">
        <f t="shared" si="535"/>
        <v>432</v>
      </c>
      <c r="AX823">
        <f t="shared" si="536"/>
        <v>0</v>
      </c>
      <c r="AY823">
        <f t="shared" si="537"/>
        <v>4</v>
      </c>
      <c r="AZ823" t="str">
        <f t="shared" si="538"/>
        <v>Test</v>
      </c>
      <c r="BA823" t="str">
        <f t="shared" si="539"/>
        <v>61+</v>
      </c>
      <c r="BB823" t="str">
        <f t="shared" si="540"/>
        <v>Blank</v>
      </c>
      <c r="BC823" t="str">
        <f t="shared" si="541"/>
        <v>21-30</v>
      </c>
      <c r="BD823" t="str">
        <f t="shared" si="542"/>
        <v>Blank</v>
      </c>
      <c r="BE823" t="str">
        <f t="shared" si="543"/>
        <v>male</v>
      </c>
      <c r="BF823">
        <f t="shared" si="544"/>
        <v>0</v>
      </c>
      <c r="BG823">
        <f t="shared" si="545"/>
        <v>0</v>
      </c>
      <c r="BH823" t="str">
        <f t="shared" si="546"/>
        <v>S, blank</v>
      </c>
      <c r="BI823">
        <f t="shared" si="547"/>
        <v>1</v>
      </c>
    </row>
    <row r="824" spans="1:61" x14ac:dyDescent="0.3">
      <c r="A824" t="s">
        <v>2821</v>
      </c>
      <c r="B824" t="s">
        <v>2838</v>
      </c>
      <c r="C824" t="s">
        <v>2849</v>
      </c>
      <c r="D824" t="s">
        <v>2838</v>
      </c>
      <c r="E824" t="s">
        <v>20</v>
      </c>
      <c r="F824">
        <v>0</v>
      </c>
      <c r="G824">
        <v>0</v>
      </c>
      <c r="H824" t="s">
        <v>44</v>
      </c>
      <c r="I824">
        <v>1</v>
      </c>
      <c r="J824">
        <v>-3.7643689058441341</v>
      </c>
      <c r="K824">
        <v>-42.171718189759716</v>
      </c>
      <c r="L824">
        <v>40.172297072540438</v>
      </c>
      <c r="M824">
        <v>-33.757758935166962</v>
      </c>
      <c r="N824">
        <v>-108.67008854708662</v>
      </c>
      <c r="O824">
        <v>-14.754319664473872</v>
      </c>
      <c r="P824">
        <v>-22.013681658285037</v>
      </c>
      <c r="Q824">
        <v>72.444458573419169</v>
      </c>
      <c r="R824">
        <v>103.15987615987927</v>
      </c>
      <c r="S824">
        <v>1</v>
      </c>
      <c r="T824">
        <v>4</v>
      </c>
      <c r="U824" t="s">
        <v>2817</v>
      </c>
      <c r="AN824">
        <f>VLOOKUP(J824,counts!$W$8:$Z$13,4,FALSE)</f>
        <v>53</v>
      </c>
      <c r="AO824">
        <f>VLOOKUP(K824,counts!$W$17:$Z$23,4,FALSE)</f>
        <v>48</v>
      </c>
      <c r="AP824">
        <f>VLOOKUP(L824,counts!$W$27:$Z$33,4,FALSE)</f>
        <v>50</v>
      </c>
      <c r="AQ824">
        <f>VLOOKUP(M824,counts!$W$38:$Z$49,4,FALSE)</f>
        <v>47</v>
      </c>
      <c r="AR824">
        <f>VLOOKUP(N824,counts!$W$53:$Z$54,4,FALSE)</f>
        <v>20</v>
      </c>
      <c r="AS824">
        <f>VLOOKUP(O824,counts!$W$58:$Z$62,4,FALSE)</f>
        <v>52</v>
      </c>
      <c r="AT824">
        <f>VLOOKUP(P824,counts!$W$66:$Z$69,4,FALSE)</f>
        <v>50</v>
      </c>
      <c r="AU824">
        <f>VLOOKUP(Q824,counts!$W$73:$Z$75,4,FALSE)</f>
        <v>68</v>
      </c>
      <c r="AV824">
        <f>VLOOKUP(R824,counts!$W$79:$Z$81,4,FALSE)</f>
        <v>75</v>
      </c>
      <c r="AW824">
        <f t="shared" si="535"/>
        <v>463</v>
      </c>
      <c r="AX824">
        <f t="shared" si="536"/>
        <v>1</v>
      </c>
      <c r="AY824">
        <f t="shared" si="537"/>
        <v>4</v>
      </c>
      <c r="AZ824" t="str">
        <f t="shared" si="538"/>
        <v>Test</v>
      </c>
      <c r="BA824" t="str">
        <f t="shared" si="539"/>
        <v>0-17</v>
      </c>
      <c r="BB824" t="str">
        <f t="shared" si="540"/>
        <v>Blank</v>
      </c>
      <c r="BC824" t="str">
        <f t="shared" si="541"/>
        <v>21-30</v>
      </c>
      <c r="BD824" t="str">
        <f t="shared" si="542"/>
        <v>Blank</v>
      </c>
      <c r="BE824" t="str">
        <f t="shared" si="543"/>
        <v>male</v>
      </c>
      <c r="BF824">
        <f t="shared" si="544"/>
        <v>0</v>
      </c>
      <c r="BG824">
        <f t="shared" si="545"/>
        <v>0</v>
      </c>
      <c r="BH824" t="str">
        <f t="shared" si="546"/>
        <v>C</v>
      </c>
      <c r="BI824">
        <f t="shared" si="547"/>
        <v>1</v>
      </c>
    </row>
    <row r="825" spans="1:61" x14ac:dyDescent="0.3">
      <c r="A825" t="s">
        <v>2811</v>
      </c>
      <c r="B825" t="s">
        <v>2823</v>
      </c>
      <c r="C825" t="s">
        <v>2849</v>
      </c>
      <c r="D825" t="s">
        <v>2838</v>
      </c>
      <c r="E825" t="s">
        <v>20</v>
      </c>
      <c r="F825">
        <v>0</v>
      </c>
      <c r="G825">
        <v>0</v>
      </c>
      <c r="H825" t="s">
        <v>2843</v>
      </c>
      <c r="I825">
        <v>1</v>
      </c>
      <c r="J825">
        <v>-13.385578549662212</v>
      </c>
      <c r="K825">
        <v>123.30204897661667</v>
      </c>
      <c r="L825">
        <v>40.172297072540438</v>
      </c>
      <c r="M825">
        <v>-33.757758935166962</v>
      </c>
      <c r="N825">
        <v>-108.67008854708662</v>
      </c>
      <c r="O825">
        <v>-14.754319664473872</v>
      </c>
      <c r="P825">
        <v>-22.013681658285037</v>
      </c>
      <c r="Q825">
        <v>-22.422560732600829</v>
      </c>
      <c r="R825">
        <v>103.15987615987927</v>
      </c>
      <c r="S825">
        <v>0</v>
      </c>
      <c r="T825">
        <v>4</v>
      </c>
      <c r="U825" t="s">
        <v>2817</v>
      </c>
      <c r="AN825">
        <f>VLOOKUP(J825,counts!$W$8:$Z$13,4,FALSE)</f>
        <v>51</v>
      </c>
      <c r="AO825">
        <f>VLOOKUP(K825,counts!$W$17:$Z$23,4,FALSE)</f>
        <v>73</v>
      </c>
      <c r="AP825">
        <f>VLOOKUP(L825,counts!$W$27:$Z$33,4,FALSE)</f>
        <v>50</v>
      </c>
      <c r="AQ825">
        <f>VLOOKUP(M825,counts!$W$38:$Z$49,4,FALSE)</f>
        <v>47</v>
      </c>
      <c r="AR825">
        <f>VLOOKUP(N825,counts!$W$53:$Z$54,4,FALSE)</f>
        <v>20</v>
      </c>
      <c r="AS825">
        <f>VLOOKUP(O825,counts!$W$58:$Z$62,4,FALSE)</f>
        <v>52</v>
      </c>
      <c r="AT825">
        <f>VLOOKUP(P825,counts!$W$66:$Z$69,4,FALSE)</f>
        <v>50</v>
      </c>
      <c r="AU825">
        <f>VLOOKUP(Q825,counts!$W$73:$Z$75,4,FALSE)</f>
        <v>50</v>
      </c>
      <c r="AV825">
        <f>VLOOKUP(R825,counts!$W$79:$Z$81,4,FALSE)</f>
        <v>75</v>
      </c>
      <c r="AW825">
        <f t="shared" si="535"/>
        <v>468</v>
      </c>
      <c r="AX825">
        <f t="shared" si="536"/>
        <v>0</v>
      </c>
      <c r="AY825">
        <f t="shared" si="537"/>
        <v>4</v>
      </c>
      <c r="AZ825" t="str">
        <f t="shared" si="538"/>
        <v>Test</v>
      </c>
      <c r="BA825" t="str">
        <f t="shared" si="539"/>
        <v>41-50</v>
      </c>
      <c r="BB825" t="str">
        <f t="shared" si="540"/>
        <v>F, G, T</v>
      </c>
      <c r="BC825" t="str">
        <f t="shared" si="541"/>
        <v>21-30</v>
      </c>
      <c r="BD825" t="str">
        <f t="shared" si="542"/>
        <v>Blank</v>
      </c>
      <c r="BE825" t="str">
        <f t="shared" si="543"/>
        <v>male</v>
      </c>
      <c r="BF825">
        <f t="shared" si="544"/>
        <v>0</v>
      </c>
      <c r="BG825">
        <f t="shared" si="545"/>
        <v>0</v>
      </c>
      <c r="BH825" t="str">
        <f t="shared" si="546"/>
        <v>S, blank</v>
      </c>
      <c r="BI825">
        <f t="shared" si="547"/>
        <v>1</v>
      </c>
    </row>
    <row r="826" spans="1:61" x14ac:dyDescent="0.3">
      <c r="A826" t="s">
        <v>2812</v>
      </c>
      <c r="B826" t="s">
        <v>2823</v>
      </c>
      <c r="C826" t="s">
        <v>2810</v>
      </c>
      <c r="D826" t="s">
        <v>2835</v>
      </c>
      <c r="E826" t="s">
        <v>20</v>
      </c>
      <c r="F826">
        <v>0</v>
      </c>
      <c r="G826">
        <v>0</v>
      </c>
      <c r="H826" t="s">
        <v>2843</v>
      </c>
      <c r="I826">
        <v>1</v>
      </c>
      <c r="J826">
        <v>74.751267398446615</v>
      </c>
      <c r="K826">
        <v>123.30204897661667</v>
      </c>
      <c r="L826">
        <v>22.971838090238197</v>
      </c>
      <c r="M826">
        <v>-202.50760482553153</v>
      </c>
      <c r="N826">
        <v>-108.67008854708662</v>
      </c>
      <c r="O826">
        <v>-14.754319664473872</v>
      </c>
      <c r="P826">
        <v>-22.013681658285037</v>
      </c>
      <c r="Q826">
        <v>-22.422560732600829</v>
      </c>
      <c r="R826">
        <v>103.15987615987927</v>
      </c>
      <c r="S826">
        <v>1</v>
      </c>
      <c r="T826">
        <v>4</v>
      </c>
      <c r="U826" t="s">
        <v>2817</v>
      </c>
      <c r="AN826">
        <f>VLOOKUP(J826,counts!$W$8:$Z$13,4,FALSE)</f>
        <v>70</v>
      </c>
      <c r="AO826">
        <f>VLOOKUP(K826,counts!$W$17:$Z$23,4,FALSE)</f>
        <v>73</v>
      </c>
      <c r="AP826">
        <f>VLOOKUP(L826,counts!$W$27:$Z$33,4,FALSE)</f>
        <v>52</v>
      </c>
      <c r="AQ826">
        <f>VLOOKUP(M826,counts!$W$38:$Z$49,4,FALSE)</f>
        <v>12</v>
      </c>
      <c r="AR826">
        <f>VLOOKUP(N826,counts!$W$53:$Z$54,4,FALSE)</f>
        <v>20</v>
      </c>
      <c r="AS826">
        <f>VLOOKUP(O826,counts!$W$58:$Z$62,4,FALSE)</f>
        <v>52</v>
      </c>
      <c r="AT826">
        <f>VLOOKUP(P826,counts!$W$66:$Z$69,4,FALSE)</f>
        <v>50</v>
      </c>
      <c r="AU826">
        <f>VLOOKUP(Q826,counts!$W$73:$Z$75,4,FALSE)</f>
        <v>50</v>
      </c>
      <c r="AV826">
        <f>VLOOKUP(R826,counts!$W$79:$Z$81,4,FALSE)</f>
        <v>75</v>
      </c>
      <c r="AW826">
        <f t="shared" si="535"/>
        <v>454</v>
      </c>
      <c r="AX826">
        <f t="shared" si="536"/>
        <v>1</v>
      </c>
      <c r="AY826">
        <f t="shared" si="537"/>
        <v>4</v>
      </c>
      <c r="AZ826" t="str">
        <f t="shared" si="538"/>
        <v>Test</v>
      </c>
      <c r="BA826" t="str">
        <f t="shared" si="539"/>
        <v>51-60</v>
      </c>
      <c r="BB826" t="str">
        <f t="shared" si="540"/>
        <v>F, G, T</v>
      </c>
      <c r="BC826" t="str">
        <f t="shared" si="541"/>
        <v>31-40</v>
      </c>
      <c r="BD826" t="str">
        <f t="shared" si="542"/>
        <v>ON</v>
      </c>
      <c r="BE826" t="str">
        <f t="shared" si="543"/>
        <v>male</v>
      </c>
      <c r="BF826">
        <f t="shared" si="544"/>
        <v>0</v>
      </c>
      <c r="BG826">
        <f t="shared" si="545"/>
        <v>0</v>
      </c>
      <c r="BH826" t="str">
        <f t="shared" si="546"/>
        <v>S, blank</v>
      </c>
      <c r="BI826">
        <f t="shared" si="547"/>
        <v>1</v>
      </c>
    </row>
    <row r="827" spans="1:61" x14ac:dyDescent="0.3">
      <c r="A827" t="s">
        <v>2811</v>
      </c>
      <c r="B827" t="s">
        <v>2823</v>
      </c>
      <c r="C827" t="s">
        <v>2851</v>
      </c>
      <c r="D827" t="s">
        <v>2829</v>
      </c>
      <c r="E827" t="s">
        <v>20</v>
      </c>
      <c r="F827">
        <v>0</v>
      </c>
      <c r="G827">
        <v>0</v>
      </c>
      <c r="H827" t="s">
        <v>2843</v>
      </c>
      <c r="I827">
        <v>1</v>
      </c>
      <c r="J827">
        <v>-13.385578549662212</v>
      </c>
      <c r="K827">
        <v>123.30204897661667</v>
      </c>
      <c r="L827">
        <v>70.538774768379497</v>
      </c>
      <c r="M827">
        <v>-23.331657902726029</v>
      </c>
      <c r="N827">
        <v>-108.67008854708662</v>
      </c>
      <c r="O827">
        <v>-14.754319664473872</v>
      </c>
      <c r="P827">
        <v>-22.013681658285037</v>
      </c>
      <c r="Q827">
        <v>-22.422560732600829</v>
      </c>
      <c r="R827">
        <v>103.15987615987927</v>
      </c>
      <c r="S827">
        <v>0</v>
      </c>
      <c r="T827">
        <v>4</v>
      </c>
      <c r="U827" t="s">
        <v>2817</v>
      </c>
      <c r="AN827">
        <f>VLOOKUP(J827,counts!$W$8:$Z$13,4,FALSE)</f>
        <v>51</v>
      </c>
      <c r="AO827">
        <f>VLOOKUP(K827,counts!$W$17:$Z$23,4,FALSE)</f>
        <v>73</v>
      </c>
      <c r="AP827">
        <f>VLOOKUP(L827,counts!$W$27:$Z$33,4,FALSE)</f>
        <v>47</v>
      </c>
      <c r="AQ827">
        <f>VLOOKUP(M827,counts!$W$38:$Z$49,4,FALSE)</f>
        <v>49</v>
      </c>
      <c r="AR827">
        <f>VLOOKUP(N827,counts!$W$53:$Z$54,4,FALSE)</f>
        <v>20</v>
      </c>
      <c r="AS827">
        <f>VLOOKUP(O827,counts!$W$58:$Z$62,4,FALSE)</f>
        <v>52</v>
      </c>
      <c r="AT827">
        <f>VLOOKUP(P827,counts!$W$66:$Z$69,4,FALSE)</f>
        <v>50</v>
      </c>
      <c r="AU827">
        <f>VLOOKUP(Q827,counts!$W$73:$Z$75,4,FALSE)</f>
        <v>50</v>
      </c>
      <c r="AV827">
        <f>VLOOKUP(R827,counts!$W$79:$Z$81,4,FALSE)</f>
        <v>75</v>
      </c>
      <c r="AW827">
        <f t="shared" si="535"/>
        <v>467</v>
      </c>
      <c r="AX827">
        <f t="shared" si="536"/>
        <v>0</v>
      </c>
      <c r="AY827">
        <f t="shared" si="537"/>
        <v>4</v>
      </c>
      <c r="AZ827" t="str">
        <f t="shared" si="538"/>
        <v>Test</v>
      </c>
      <c r="BA827" t="str">
        <f t="shared" si="539"/>
        <v>41-50</v>
      </c>
      <c r="BB827" t="str">
        <f t="shared" si="540"/>
        <v>F, G, T</v>
      </c>
      <c r="BC827" t="str">
        <f t="shared" si="541"/>
        <v>41-100</v>
      </c>
      <c r="BD827" t="str">
        <f t="shared" si="542"/>
        <v>MA</v>
      </c>
      <c r="BE827" t="str">
        <f t="shared" si="543"/>
        <v>male</v>
      </c>
      <c r="BF827">
        <f t="shared" si="544"/>
        <v>0</v>
      </c>
      <c r="BG827">
        <f t="shared" si="545"/>
        <v>0</v>
      </c>
      <c r="BH827" t="str">
        <f t="shared" si="546"/>
        <v>S, blank</v>
      </c>
      <c r="BI827">
        <f t="shared" si="547"/>
        <v>1</v>
      </c>
    </row>
    <row r="828" spans="1:61" x14ac:dyDescent="0.3">
      <c r="A828" t="s">
        <v>2811</v>
      </c>
      <c r="B828" t="s">
        <v>2823</v>
      </c>
      <c r="C828" t="s">
        <v>2826</v>
      </c>
      <c r="D828" t="s">
        <v>2839</v>
      </c>
      <c r="E828" t="s">
        <v>15</v>
      </c>
      <c r="F828">
        <v>0</v>
      </c>
      <c r="G828">
        <v>1</v>
      </c>
      <c r="H828" t="s">
        <v>2843</v>
      </c>
      <c r="I828">
        <v>1</v>
      </c>
      <c r="J828">
        <v>-13.385578549662212</v>
      </c>
      <c r="K828">
        <v>123.30204897661667</v>
      </c>
      <c r="L828">
        <v>163.84855978743315</v>
      </c>
      <c r="M828">
        <v>40.634191658169868</v>
      </c>
      <c r="N828">
        <v>151.41878811967541</v>
      </c>
      <c r="O828">
        <v>-14.754319664473872</v>
      </c>
      <c r="P828">
        <v>79.365382998232107</v>
      </c>
      <c r="Q828">
        <v>-22.422560732600829</v>
      </c>
      <c r="R828">
        <v>103.15987615987927</v>
      </c>
      <c r="S828">
        <v>1</v>
      </c>
      <c r="T828">
        <v>4</v>
      </c>
      <c r="U828" t="s">
        <v>2817</v>
      </c>
      <c r="AN828">
        <f>VLOOKUP(J828,counts!$W$8:$Z$13,4,FALSE)</f>
        <v>51</v>
      </c>
      <c r="AO828">
        <f>VLOOKUP(K828,counts!$W$17:$Z$23,4,FALSE)</f>
        <v>73</v>
      </c>
      <c r="AP828">
        <f>VLOOKUP(L828,counts!$W$27:$Z$33,4,FALSE)</f>
        <v>38</v>
      </c>
      <c r="AQ828">
        <f>VLOOKUP(M828,counts!$W$38:$Z$49,4,FALSE)</f>
        <v>63</v>
      </c>
      <c r="AR828">
        <f>VLOOKUP(N828,counts!$W$53:$Z$54,4,FALSE)</f>
        <v>102</v>
      </c>
      <c r="AS828">
        <f>VLOOKUP(O828,counts!$W$58:$Z$62,4,FALSE)</f>
        <v>52</v>
      </c>
      <c r="AT828">
        <f>VLOOKUP(P828,counts!$W$66:$Z$69,4,FALSE)</f>
        <v>70</v>
      </c>
      <c r="AU828">
        <f>VLOOKUP(Q828,counts!$W$73:$Z$75,4,FALSE)</f>
        <v>50</v>
      </c>
      <c r="AV828">
        <f>VLOOKUP(R828,counts!$W$79:$Z$81,4,FALSE)</f>
        <v>75</v>
      </c>
      <c r="AW828">
        <f t="shared" si="535"/>
        <v>574</v>
      </c>
      <c r="AX828">
        <f t="shared" si="536"/>
        <v>1</v>
      </c>
      <c r="AY828">
        <f t="shared" si="537"/>
        <v>4</v>
      </c>
      <c r="AZ828" t="str">
        <f t="shared" si="538"/>
        <v>Test</v>
      </c>
      <c r="BA828" t="str">
        <f t="shared" si="539"/>
        <v>41-50</v>
      </c>
      <c r="BB828" t="str">
        <f t="shared" si="540"/>
        <v>F, G, T</v>
      </c>
      <c r="BC828" t="str">
        <f t="shared" si="541"/>
        <v>100+</v>
      </c>
      <c r="BD828" t="str">
        <f t="shared" si="542"/>
        <v>Others</v>
      </c>
      <c r="BE828" t="str">
        <f t="shared" si="543"/>
        <v>female</v>
      </c>
      <c r="BF828">
        <f t="shared" si="544"/>
        <v>0</v>
      </c>
      <c r="BG828">
        <f t="shared" si="545"/>
        <v>1</v>
      </c>
      <c r="BH828" t="str">
        <f t="shared" si="546"/>
        <v>S, blank</v>
      </c>
      <c r="BI828">
        <f t="shared" si="547"/>
        <v>1</v>
      </c>
    </row>
    <row r="829" spans="1:61" x14ac:dyDescent="0.3">
      <c r="A829" t="s">
        <v>2821</v>
      </c>
      <c r="B829" t="s">
        <v>2823</v>
      </c>
      <c r="C829" t="s">
        <v>2851</v>
      </c>
      <c r="D829" t="s">
        <v>2839</v>
      </c>
      <c r="E829" t="s">
        <v>20</v>
      </c>
      <c r="F829">
        <v>0</v>
      </c>
      <c r="G829">
        <v>0</v>
      </c>
      <c r="H829" t="s">
        <v>2843</v>
      </c>
      <c r="I829">
        <v>1</v>
      </c>
      <c r="J829">
        <v>-3.7643689058441341</v>
      </c>
      <c r="K829">
        <v>123.30204897661667</v>
      </c>
      <c r="L829">
        <v>70.538774768379497</v>
      </c>
      <c r="M829">
        <v>40.634191658169868</v>
      </c>
      <c r="N829">
        <v>-108.67008854708662</v>
      </c>
      <c r="O829">
        <v>-14.754319664473872</v>
      </c>
      <c r="P829">
        <v>-22.013681658285037</v>
      </c>
      <c r="Q829">
        <v>-22.422560732600829</v>
      </c>
      <c r="R829">
        <v>103.15987615987927</v>
      </c>
      <c r="S829">
        <v>0</v>
      </c>
      <c r="T829">
        <v>4</v>
      </c>
      <c r="U829" t="s">
        <v>2817</v>
      </c>
      <c r="AN829">
        <f>VLOOKUP(J829,counts!$W$8:$Z$13,4,FALSE)</f>
        <v>53</v>
      </c>
      <c r="AO829">
        <f>VLOOKUP(K829,counts!$W$17:$Z$23,4,FALSE)</f>
        <v>73</v>
      </c>
      <c r="AP829">
        <f>VLOOKUP(L829,counts!$W$27:$Z$33,4,FALSE)</f>
        <v>47</v>
      </c>
      <c r="AQ829">
        <f>VLOOKUP(M829,counts!$W$38:$Z$49,4,FALSE)</f>
        <v>63</v>
      </c>
      <c r="AR829">
        <f>VLOOKUP(N829,counts!$W$53:$Z$54,4,FALSE)</f>
        <v>20</v>
      </c>
      <c r="AS829">
        <f>VLOOKUP(O829,counts!$W$58:$Z$62,4,FALSE)</f>
        <v>52</v>
      </c>
      <c r="AT829">
        <f>VLOOKUP(P829,counts!$W$66:$Z$69,4,FALSE)</f>
        <v>50</v>
      </c>
      <c r="AU829">
        <f>VLOOKUP(Q829,counts!$W$73:$Z$75,4,FALSE)</f>
        <v>50</v>
      </c>
      <c r="AV829">
        <f>VLOOKUP(R829,counts!$W$79:$Z$81,4,FALSE)</f>
        <v>75</v>
      </c>
      <c r="AW829">
        <f t="shared" si="535"/>
        <v>483</v>
      </c>
      <c r="AX829">
        <f t="shared" si="536"/>
        <v>0</v>
      </c>
      <c r="AY829">
        <f t="shared" si="537"/>
        <v>4</v>
      </c>
      <c r="AZ829" t="str">
        <f t="shared" si="538"/>
        <v>Test</v>
      </c>
      <c r="BA829" t="str">
        <f t="shared" si="539"/>
        <v>0-17</v>
      </c>
      <c r="BB829" t="str">
        <f t="shared" si="540"/>
        <v>F, G, T</v>
      </c>
      <c r="BC829" t="str">
        <f t="shared" si="541"/>
        <v>41-100</v>
      </c>
      <c r="BD829" t="str">
        <f t="shared" si="542"/>
        <v>Others</v>
      </c>
      <c r="BE829" t="str">
        <f t="shared" si="543"/>
        <v>male</v>
      </c>
      <c r="BF829">
        <f t="shared" si="544"/>
        <v>0</v>
      </c>
      <c r="BG829">
        <f t="shared" si="545"/>
        <v>0</v>
      </c>
      <c r="BH829" t="str">
        <f t="shared" si="546"/>
        <v>S, blank</v>
      </c>
      <c r="BI829">
        <f t="shared" si="547"/>
        <v>1</v>
      </c>
    </row>
    <row r="830" spans="1:61" x14ac:dyDescent="0.3">
      <c r="A830" t="s">
        <v>2821</v>
      </c>
      <c r="B830" t="s">
        <v>2823</v>
      </c>
      <c r="C830" t="s">
        <v>2810</v>
      </c>
      <c r="D830" t="s">
        <v>2838</v>
      </c>
      <c r="E830" t="s">
        <v>20</v>
      </c>
      <c r="F830">
        <v>0</v>
      </c>
      <c r="G830">
        <v>0</v>
      </c>
      <c r="H830" t="s">
        <v>2843</v>
      </c>
      <c r="I830">
        <v>1</v>
      </c>
      <c r="J830">
        <v>-3.7643689058441341</v>
      </c>
      <c r="K830">
        <v>123.30204897661667</v>
      </c>
      <c r="L830">
        <v>22.971838090238197</v>
      </c>
      <c r="M830">
        <v>-33.757758935166962</v>
      </c>
      <c r="N830">
        <v>-108.67008854708662</v>
      </c>
      <c r="O830">
        <v>-14.754319664473872</v>
      </c>
      <c r="P830">
        <v>-22.013681658285037</v>
      </c>
      <c r="Q830">
        <v>-22.422560732600829</v>
      </c>
      <c r="R830">
        <v>103.15987615987927</v>
      </c>
      <c r="S830">
        <v>1</v>
      </c>
      <c r="T830">
        <v>4</v>
      </c>
      <c r="U830" t="s">
        <v>2817</v>
      </c>
      <c r="AN830">
        <f>VLOOKUP(J830,counts!$W$8:$Z$13,4,FALSE)</f>
        <v>53</v>
      </c>
      <c r="AO830">
        <f>VLOOKUP(K830,counts!$W$17:$Z$23,4,FALSE)</f>
        <v>73</v>
      </c>
      <c r="AP830">
        <f>VLOOKUP(L830,counts!$W$27:$Z$33,4,FALSE)</f>
        <v>52</v>
      </c>
      <c r="AQ830">
        <f>VLOOKUP(M830,counts!$W$38:$Z$49,4,FALSE)</f>
        <v>47</v>
      </c>
      <c r="AR830">
        <f>VLOOKUP(N830,counts!$W$53:$Z$54,4,FALSE)</f>
        <v>20</v>
      </c>
      <c r="AS830">
        <f>VLOOKUP(O830,counts!$W$58:$Z$62,4,FALSE)</f>
        <v>52</v>
      </c>
      <c r="AT830">
        <f>VLOOKUP(P830,counts!$W$66:$Z$69,4,FALSE)</f>
        <v>50</v>
      </c>
      <c r="AU830">
        <f>VLOOKUP(Q830,counts!$W$73:$Z$75,4,FALSE)</f>
        <v>50</v>
      </c>
      <c r="AV830">
        <f>VLOOKUP(R830,counts!$W$79:$Z$81,4,FALSE)</f>
        <v>75</v>
      </c>
      <c r="AW830">
        <f t="shared" si="535"/>
        <v>472</v>
      </c>
      <c r="AX830">
        <f t="shared" si="536"/>
        <v>1</v>
      </c>
      <c r="AY830">
        <f t="shared" si="537"/>
        <v>4</v>
      </c>
      <c r="AZ830" t="str">
        <f t="shared" si="538"/>
        <v>Test</v>
      </c>
      <c r="BA830" t="str">
        <f t="shared" si="539"/>
        <v>0-17</v>
      </c>
      <c r="BB830" t="str">
        <f t="shared" si="540"/>
        <v>F, G, T</v>
      </c>
      <c r="BC830" t="str">
        <f t="shared" si="541"/>
        <v>31-40</v>
      </c>
      <c r="BD830" t="str">
        <f t="shared" si="542"/>
        <v>Blank</v>
      </c>
      <c r="BE830" t="str">
        <f t="shared" si="543"/>
        <v>male</v>
      </c>
      <c r="BF830">
        <f t="shared" si="544"/>
        <v>0</v>
      </c>
      <c r="BG830">
        <f t="shared" si="545"/>
        <v>0</v>
      </c>
      <c r="BH830" t="str">
        <f t="shared" si="546"/>
        <v>S, blank</v>
      </c>
      <c r="BI830">
        <f t="shared" si="547"/>
        <v>1</v>
      </c>
    </row>
    <row r="831" spans="1:61" x14ac:dyDescent="0.3">
      <c r="A831" t="s">
        <v>2810</v>
      </c>
      <c r="B831" t="s">
        <v>2823</v>
      </c>
      <c r="C831" t="s">
        <v>2849</v>
      </c>
      <c r="D831" t="s">
        <v>2839</v>
      </c>
      <c r="E831" t="s">
        <v>20</v>
      </c>
      <c r="F831">
        <v>0</v>
      </c>
      <c r="G831">
        <v>0</v>
      </c>
      <c r="H831" t="s">
        <v>2843</v>
      </c>
      <c r="I831">
        <v>1</v>
      </c>
      <c r="J831">
        <v>32.769878926258563</v>
      </c>
      <c r="K831">
        <v>123.30204897661667</v>
      </c>
      <c r="L831">
        <v>40.172297072540438</v>
      </c>
      <c r="M831">
        <v>40.634191658169868</v>
      </c>
      <c r="N831">
        <v>-108.67008854708662</v>
      </c>
      <c r="O831">
        <v>-14.754319664473872</v>
      </c>
      <c r="P831">
        <v>-22.013681658285037</v>
      </c>
      <c r="Q831">
        <v>-22.422560732600829</v>
      </c>
      <c r="R831">
        <v>103.15987615987927</v>
      </c>
      <c r="S831">
        <v>1</v>
      </c>
      <c r="T831">
        <v>4</v>
      </c>
      <c r="U831" t="s">
        <v>2817</v>
      </c>
      <c r="AN831">
        <f>VLOOKUP(J831,counts!$W$8:$Z$13,4,FALSE)</f>
        <v>61</v>
      </c>
      <c r="AO831">
        <f>VLOOKUP(K831,counts!$W$17:$Z$23,4,FALSE)</f>
        <v>73</v>
      </c>
      <c r="AP831">
        <f>VLOOKUP(L831,counts!$W$27:$Z$33,4,FALSE)</f>
        <v>50</v>
      </c>
      <c r="AQ831">
        <f>VLOOKUP(M831,counts!$W$38:$Z$49,4,FALSE)</f>
        <v>63</v>
      </c>
      <c r="AR831">
        <f>VLOOKUP(N831,counts!$W$53:$Z$54,4,FALSE)</f>
        <v>20</v>
      </c>
      <c r="AS831">
        <f>VLOOKUP(O831,counts!$W$58:$Z$62,4,FALSE)</f>
        <v>52</v>
      </c>
      <c r="AT831">
        <f>VLOOKUP(P831,counts!$W$66:$Z$69,4,FALSE)</f>
        <v>50</v>
      </c>
      <c r="AU831">
        <f>VLOOKUP(Q831,counts!$W$73:$Z$75,4,FALSE)</f>
        <v>50</v>
      </c>
      <c r="AV831">
        <f>VLOOKUP(R831,counts!$W$79:$Z$81,4,FALSE)</f>
        <v>75</v>
      </c>
      <c r="AW831">
        <f t="shared" si="535"/>
        <v>494</v>
      </c>
      <c r="AX831">
        <f t="shared" si="536"/>
        <v>1</v>
      </c>
      <c r="AY831">
        <f t="shared" si="537"/>
        <v>4</v>
      </c>
      <c r="AZ831" t="str">
        <f t="shared" si="538"/>
        <v>Test</v>
      </c>
      <c r="BA831" t="str">
        <f t="shared" si="539"/>
        <v>31-40</v>
      </c>
      <c r="BB831" t="str">
        <f t="shared" si="540"/>
        <v>F, G, T</v>
      </c>
      <c r="BC831" t="str">
        <f t="shared" si="541"/>
        <v>21-30</v>
      </c>
      <c r="BD831" t="str">
        <f t="shared" si="542"/>
        <v>Others</v>
      </c>
      <c r="BE831" t="str">
        <f t="shared" si="543"/>
        <v>male</v>
      </c>
      <c r="BF831">
        <f t="shared" si="544"/>
        <v>0</v>
      </c>
      <c r="BG831">
        <f t="shared" si="545"/>
        <v>0</v>
      </c>
      <c r="BH831" t="str">
        <f t="shared" si="546"/>
        <v>S, blank</v>
      </c>
      <c r="BI831">
        <f t="shared" si="547"/>
        <v>1</v>
      </c>
    </row>
    <row r="832" spans="1:61" x14ac:dyDescent="0.3">
      <c r="A832" t="s">
        <v>2811</v>
      </c>
      <c r="B832" t="s">
        <v>2823</v>
      </c>
      <c r="C832" t="s">
        <v>2851</v>
      </c>
      <c r="D832" t="s">
        <v>2831</v>
      </c>
      <c r="E832" t="s">
        <v>20</v>
      </c>
      <c r="F832">
        <v>1</v>
      </c>
      <c r="G832">
        <v>0</v>
      </c>
      <c r="H832" t="s">
        <v>2843</v>
      </c>
      <c r="I832">
        <v>1</v>
      </c>
      <c r="J832">
        <v>-13.385578549662212</v>
      </c>
      <c r="K832">
        <v>123.30204897661667</v>
      </c>
      <c r="L832">
        <v>70.538774768379497</v>
      </c>
      <c r="M832">
        <v>-96.420408757005262</v>
      </c>
      <c r="N832">
        <v>-108.67008854708662</v>
      </c>
      <c r="O832">
        <v>48.695090775187893</v>
      </c>
      <c r="P832">
        <v>-22.013681658285037</v>
      </c>
      <c r="Q832">
        <v>-22.422560732600829</v>
      </c>
      <c r="R832">
        <v>103.15987615987927</v>
      </c>
      <c r="S832">
        <v>0</v>
      </c>
      <c r="T832">
        <v>4</v>
      </c>
      <c r="U832" t="s">
        <v>2817</v>
      </c>
      <c r="AN832">
        <f>VLOOKUP(J832,counts!$W$8:$Z$13,4,FALSE)</f>
        <v>51</v>
      </c>
      <c r="AO832">
        <f>VLOOKUP(K832,counts!$W$17:$Z$23,4,FALSE)</f>
        <v>73</v>
      </c>
      <c r="AP832">
        <f>VLOOKUP(L832,counts!$W$27:$Z$33,4,FALSE)</f>
        <v>47</v>
      </c>
      <c r="AQ832">
        <f>VLOOKUP(M832,counts!$W$38:$Z$49,4,FALSE)</f>
        <v>34</v>
      </c>
      <c r="AR832">
        <f>VLOOKUP(N832,counts!$W$53:$Z$54,4,FALSE)</f>
        <v>20</v>
      </c>
      <c r="AS832">
        <f>VLOOKUP(O832,counts!$W$58:$Z$62,4,FALSE)</f>
        <v>61</v>
      </c>
      <c r="AT832">
        <f>VLOOKUP(P832,counts!$W$66:$Z$69,4,FALSE)</f>
        <v>50</v>
      </c>
      <c r="AU832">
        <f>VLOOKUP(Q832,counts!$W$73:$Z$75,4,FALSE)</f>
        <v>50</v>
      </c>
      <c r="AV832">
        <f>VLOOKUP(R832,counts!$W$79:$Z$81,4,FALSE)</f>
        <v>75</v>
      </c>
      <c r="AW832">
        <f t="shared" si="535"/>
        <v>461</v>
      </c>
      <c r="AX832">
        <f t="shared" si="536"/>
        <v>0</v>
      </c>
      <c r="AY832">
        <f t="shared" si="537"/>
        <v>4</v>
      </c>
      <c r="AZ832" t="str">
        <f t="shared" si="538"/>
        <v>Test</v>
      </c>
      <c r="BA832" t="str">
        <f t="shared" si="539"/>
        <v>41-50</v>
      </c>
      <c r="BB832" t="str">
        <f t="shared" si="540"/>
        <v>F, G, T</v>
      </c>
      <c r="BC832" t="str">
        <f t="shared" si="541"/>
        <v>41-100</v>
      </c>
      <c r="BD832" t="str">
        <f t="shared" si="542"/>
        <v>MN</v>
      </c>
      <c r="BE832" t="str">
        <f t="shared" si="543"/>
        <v>male</v>
      </c>
      <c r="BF832">
        <f t="shared" si="544"/>
        <v>1</v>
      </c>
      <c r="BG832">
        <f t="shared" si="545"/>
        <v>0</v>
      </c>
      <c r="BH832" t="str">
        <f t="shared" si="546"/>
        <v>S, blank</v>
      </c>
      <c r="BI832">
        <f t="shared" si="547"/>
        <v>1</v>
      </c>
    </row>
    <row r="833" spans="1:61" x14ac:dyDescent="0.3">
      <c r="A833" t="s">
        <v>2810</v>
      </c>
      <c r="B833" t="s">
        <v>2823</v>
      </c>
      <c r="C833" t="s">
        <v>2851</v>
      </c>
      <c r="D833" t="s">
        <v>2831</v>
      </c>
      <c r="E833" t="s">
        <v>15</v>
      </c>
      <c r="F833">
        <v>1</v>
      </c>
      <c r="G833">
        <v>0</v>
      </c>
      <c r="H833" t="s">
        <v>2843</v>
      </c>
      <c r="I833">
        <v>1</v>
      </c>
      <c r="J833">
        <v>32.769878926258563</v>
      </c>
      <c r="K833">
        <v>123.30204897661667</v>
      </c>
      <c r="L833">
        <v>70.538774768379497</v>
      </c>
      <c r="M833">
        <v>-96.420408757005262</v>
      </c>
      <c r="N833">
        <v>151.41878811967541</v>
      </c>
      <c r="O833">
        <v>48.695090775187893</v>
      </c>
      <c r="P833">
        <v>-22.013681658285037</v>
      </c>
      <c r="Q833">
        <v>-22.422560732600829</v>
      </c>
      <c r="R833">
        <v>103.15987615987927</v>
      </c>
      <c r="S833">
        <v>1</v>
      </c>
      <c r="T833">
        <v>4</v>
      </c>
      <c r="U833" t="s">
        <v>2817</v>
      </c>
      <c r="AN833">
        <f>VLOOKUP(J833,counts!$W$8:$Z$13,4,FALSE)</f>
        <v>61</v>
      </c>
      <c r="AO833">
        <f>VLOOKUP(K833,counts!$W$17:$Z$23,4,FALSE)</f>
        <v>73</v>
      </c>
      <c r="AP833">
        <f>VLOOKUP(L833,counts!$W$27:$Z$33,4,FALSE)</f>
        <v>47</v>
      </c>
      <c r="AQ833">
        <f>VLOOKUP(M833,counts!$W$38:$Z$49,4,FALSE)</f>
        <v>34</v>
      </c>
      <c r="AR833">
        <f>VLOOKUP(N833,counts!$W$53:$Z$54,4,FALSE)</f>
        <v>102</v>
      </c>
      <c r="AS833">
        <f>VLOOKUP(O833,counts!$W$58:$Z$62,4,FALSE)</f>
        <v>61</v>
      </c>
      <c r="AT833">
        <f>VLOOKUP(P833,counts!$W$66:$Z$69,4,FALSE)</f>
        <v>50</v>
      </c>
      <c r="AU833">
        <f>VLOOKUP(Q833,counts!$W$73:$Z$75,4,FALSE)</f>
        <v>50</v>
      </c>
      <c r="AV833">
        <f>VLOOKUP(R833,counts!$W$79:$Z$81,4,FALSE)</f>
        <v>75</v>
      </c>
      <c r="AW833">
        <f t="shared" si="535"/>
        <v>553</v>
      </c>
      <c r="AX833">
        <f t="shared" si="536"/>
        <v>1</v>
      </c>
      <c r="AY833">
        <f t="shared" si="537"/>
        <v>4</v>
      </c>
      <c r="AZ833" t="str">
        <f t="shared" si="538"/>
        <v>Test</v>
      </c>
      <c r="BA833" t="str">
        <f t="shared" si="539"/>
        <v>31-40</v>
      </c>
      <c r="BB833" t="str">
        <f t="shared" si="540"/>
        <v>F, G, T</v>
      </c>
      <c r="BC833" t="str">
        <f t="shared" si="541"/>
        <v>41-100</v>
      </c>
      <c r="BD833" t="str">
        <f t="shared" si="542"/>
        <v>MN</v>
      </c>
      <c r="BE833" t="str">
        <f t="shared" si="543"/>
        <v>female</v>
      </c>
      <c r="BF833">
        <f t="shared" si="544"/>
        <v>1</v>
      </c>
      <c r="BG833">
        <f t="shared" si="545"/>
        <v>0</v>
      </c>
      <c r="BH833" t="str">
        <f t="shared" si="546"/>
        <v>S, blank</v>
      </c>
      <c r="BI833">
        <f t="shared" si="547"/>
        <v>1</v>
      </c>
    </row>
    <row r="834" spans="1:61" x14ac:dyDescent="0.3">
      <c r="A834" t="s">
        <v>2820</v>
      </c>
      <c r="B834" t="s">
        <v>2823</v>
      </c>
      <c r="C834" t="s">
        <v>2851</v>
      </c>
      <c r="D834" t="s">
        <v>2839</v>
      </c>
      <c r="E834" t="s">
        <v>20</v>
      </c>
      <c r="F834">
        <v>1</v>
      </c>
      <c r="G834">
        <v>0</v>
      </c>
      <c r="H834" t="s">
        <v>2843</v>
      </c>
      <c r="I834">
        <v>1</v>
      </c>
      <c r="J834">
        <v>-11.613432440426715</v>
      </c>
      <c r="K834">
        <v>123.30204897661667</v>
      </c>
      <c r="L834">
        <v>70.538774768379497</v>
      </c>
      <c r="M834">
        <v>40.634191658169868</v>
      </c>
      <c r="N834">
        <v>-108.67008854708662</v>
      </c>
      <c r="O834">
        <v>48.695090775187893</v>
      </c>
      <c r="P834">
        <v>-22.013681658285037</v>
      </c>
      <c r="Q834">
        <v>-22.422560732600829</v>
      </c>
      <c r="R834">
        <v>103.15987615987927</v>
      </c>
      <c r="S834">
        <v>0</v>
      </c>
      <c r="T834">
        <v>4</v>
      </c>
      <c r="U834" t="s">
        <v>2817</v>
      </c>
      <c r="AN834">
        <f>VLOOKUP(J834,counts!$W$8:$Z$13,4,FALSE)</f>
        <v>52</v>
      </c>
      <c r="AO834">
        <f>VLOOKUP(K834,counts!$W$17:$Z$23,4,FALSE)</f>
        <v>73</v>
      </c>
      <c r="AP834">
        <f>VLOOKUP(L834,counts!$W$27:$Z$33,4,FALSE)</f>
        <v>47</v>
      </c>
      <c r="AQ834">
        <f>VLOOKUP(M834,counts!$W$38:$Z$49,4,FALSE)</f>
        <v>63</v>
      </c>
      <c r="AR834">
        <f>VLOOKUP(N834,counts!$W$53:$Z$54,4,FALSE)</f>
        <v>20</v>
      </c>
      <c r="AS834">
        <f>VLOOKUP(O834,counts!$W$58:$Z$62,4,FALSE)</f>
        <v>61</v>
      </c>
      <c r="AT834">
        <f>VLOOKUP(P834,counts!$W$66:$Z$69,4,FALSE)</f>
        <v>50</v>
      </c>
      <c r="AU834">
        <f>VLOOKUP(Q834,counts!$W$73:$Z$75,4,FALSE)</f>
        <v>50</v>
      </c>
      <c r="AV834">
        <f>VLOOKUP(R834,counts!$W$79:$Z$81,4,FALSE)</f>
        <v>75</v>
      </c>
      <c r="AW834">
        <f t="shared" si="535"/>
        <v>491</v>
      </c>
      <c r="AX834">
        <f t="shared" si="536"/>
        <v>0</v>
      </c>
      <c r="AY834">
        <f t="shared" si="537"/>
        <v>4</v>
      </c>
      <c r="AZ834" t="str">
        <f t="shared" si="538"/>
        <v>Test</v>
      </c>
      <c r="BA834" t="str">
        <f t="shared" si="539"/>
        <v>18-30</v>
      </c>
      <c r="BB834" t="str">
        <f t="shared" si="540"/>
        <v>F, G, T</v>
      </c>
      <c r="BC834" t="str">
        <f t="shared" si="541"/>
        <v>41-100</v>
      </c>
      <c r="BD834" t="str">
        <f t="shared" si="542"/>
        <v>Others</v>
      </c>
      <c r="BE834" t="str">
        <f t="shared" si="543"/>
        <v>male</v>
      </c>
      <c r="BF834">
        <f t="shared" si="544"/>
        <v>1</v>
      </c>
      <c r="BG834">
        <f t="shared" si="545"/>
        <v>0</v>
      </c>
      <c r="BH834" t="str">
        <f t="shared" si="546"/>
        <v>S, blank</v>
      </c>
      <c r="BI834">
        <f t="shared" si="547"/>
        <v>1</v>
      </c>
    </row>
    <row r="835" spans="1:61" x14ac:dyDescent="0.3">
      <c r="A835" t="s">
        <v>2820</v>
      </c>
      <c r="B835" t="s">
        <v>2823</v>
      </c>
      <c r="C835" t="s">
        <v>2851</v>
      </c>
      <c r="D835" t="s">
        <v>2839</v>
      </c>
      <c r="E835" t="s">
        <v>15</v>
      </c>
      <c r="F835">
        <v>1</v>
      </c>
      <c r="G835">
        <v>0</v>
      </c>
      <c r="H835" t="s">
        <v>2843</v>
      </c>
      <c r="I835">
        <v>1</v>
      </c>
      <c r="J835">
        <v>-11.613432440426715</v>
      </c>
      <c r="K835">
        <v>123.30204897661667</v>
      </c>
      <c r="L835">
        <v>70.538774768379497</v>
      </c>
      <c r="M835">
        <v>40.634191658169868</v>
      </c>
      <c r="N835">
        <v>151.41878811967541</v>
      </c>
      <c r="O835">
        <v>48.695090775187893</v>
      </c>
      <c r="P835">
        <v>-22.013681658285037</v>
      </c>
      <c r="Q835">
        <v>-22.422560732600829</v>
      </c>
      <c r="R835">
        <v>103.15987615987927</v>
      </c>
      <c r="S835">
        <v>1</v>
      </c>
      <c r="T835">
        <v>4</v>
      </c>
      <c r="U835" t="s">
        <v>2817</v>
      </c>
      <c r="AN835">
        <f>VLOOKUP(J835,counts!$W$8:$Z$13,4,FALSE)</f>
        <v>52</v>
      </c>
      <c r="AO835">
        <f>VLOOKUP(K835,counts!$W$17:$Z$23,4,FALSE)</f>
        <v>73</v>
      </c>
      <c r="AP835">
        <f>VLOOKUP(L835,counts!$W$27:$Z$33,4,FALSE)</f>
        <v>47</v>
      </c>
      <c r="AQ835">
        <f>VLOOKUP(M835,counts!$W$38:$Z$49,4,FALSE)</f>
        <v>63</v>
      </c>
      <c r="AR835">
        <f>VLOOKUP(N835,counts!$W$53:$Z$54,4,FALSE)</f>
        <v>102</v>
      </c>
      <c r="AS835">
        <f>VLOOKUP(O835,counts!$W$58:$Z$62,4,FALSE)</f>
        <v>61</v>
      </c>
      <c r="AT835">
        <f>VLOOKUP(P835,counts!$W$66:$Z$69,4,FALSE)</f>
        <v>50</v>
      </c>
      <c r="AU835">
        <f>VLOOKUP(Q835,counts!$W$73:$Z$75,4,FALSE)</f>
        <v>50</v>
      </c>
      <c r="AV835">
        <f>VLOOKUP(R835,counts!$W$79:$Z$81,4,FALSE)</f>
        <v>75</v>
      </c>
      <c r="AW835">
        <f t="shared" si="535"/>
        <v>573</v>
      </c>
      <c r="AX835">
        <f t="shared" si="536"/>
        <v>1</v>
      </c>
      <c r="AY835">
        <f t="shared" si="537"/>
        <v>4</v>
      </c>
      <c r="AZ835" t="str">
        <f t="shared" si="538"/>
        <v>Test</v>
      </c>
      <c r="BA835" t="str">
        <f t="shared" si="539"/>
        <v>18-30</v>
      </c>
      <c r="BB835" t="str">
        <f t="shared" si="540"/>
        <v>F, G, T</v>
      </c>
      <c r="BC835" t="str">
        <f t="shared" si="541"/>
        <v>41-100</v>
      </c>
      <c r="BD835" t="str">
        <f t="shared" si="542"/>
        <v>Others</v>
      </c>
      <c r="BE835" t="str">
        <f t="shared" si="543"/>
        <v>female</v>
      </c>
      <c r="BF835">
        <f t="shared" si="544"/>
        <v>1</v>
      </c>
      <c r="BG835">
        <f t="shared" si="545"/>
        <v>0</v>
      </c>
      <c r="BH835" t="str">
        <f t="shared" si="546"/>
        <v>S, blank</v>
      </c>
      <c r="BI835">
        <f t="shared" si="547"/>
        <v>1</v>
      </c>
    </row>
    <row r="836" spans="1:61" x14ac:dyDescent="0.3">
      <c r="A836" t="s">
        <v>2820</v>
      </c>
      <c r="B836" t="s">
        <v>2823</v>
      </c>
      <c r="C836" t="s">
        <v>2851</v>
      </c>
      <c r="D836" t="s">
        <v>2831</v>
      </c>
      <c r="E836" t="s">
        <v>15</v>
      </c>
      <c r="F836">
        <v>1</v>
      </c>
      <c r="G836">
        <v>0</v>
      </c>
      <c r="H836" t="s">
        <v>2843</v>
      </c>
      <c r="I836">
        <v>1</v>
      </c>
      <c r="J836">
        <v>-11.613432440426715</v>
      </c>
      <c r="K836">
        <v>123.30204897661667</v>
      </c>
      <c r="L836">
        <v>70.538774768379497</v>
      </c>
      <c r="M836">
        <v>-96.420408757005262</v>
      </c>
      <c r="N836">
        <v>151.41878811967541</v>
      </c>
      <c r="O836">
        <v>48.695090775187893</v>
      </c>
      <c r="P836">
        <v>-22.013681658285037</v>
      </c>
      <c r="Q836">
        <v>-22.422560732600829</v>
      </c>
      <c r="R836">
        <v>103.15987615987927</v>
      </c>
      <c r="S836">
        <v>1</v>
      </c>
      <c r="T836">
        <v>4</v>
      </c>
      <c r="U836" t="s">
        <v>2817</v>
      </c>
      <c r="AN836">
        <f>VLOOKUP(J836,counts!$W$8:$Z$13,4,FALSE)</f>
        <v>52</v>
      </c>
      <c r="AO836">
        <f>VLOOKUP(K836,counts!$W$17:$Z$23,4,FALSE)</f>
        <v>73</v>
      </c>
      <c r="AP836">
        <f>VLOOKUP(L836,counts!$W$27:$Z$33,4,FALSE)</f>
        <v>47</v>
      </c>
      <c r="AQ836">
        <f>VLOOKUP(M836,counts!$W$38:$Z$49,4,FALSE)</f>
        <v>34</v>
      </c>
      <c r="AR836">
        <f>VLOOKUP(N836,counts!$W$53:$Z$54,4,FALSE)</f>
        <v>102</v>
      </c>
      <c r="AS836">
        <f>VLOOKUP(O836,counts!$W$58:$Z$62,4,FALSE)</f>
        <v>61</v>
      </c>
      <c r="AT836">
        <f>VLOOKUP(P836,counts!$W$66:$Z$69,4,FALSE)</f>
        <v>50</v>
      </c>
      <c r="AU836">
        <f>VLOOKUP(Q836,counts!$W$73:$Z$75,4,FALSE)</f>
        <v>50</v>
      </c>
      <c r="AV836">
        <f>VLOOKUP(R836,counts!$W$79:$Z$81,4,FALSE)</f>
        <v>75</v>
      </c>
      <c r="AW836">
        <f t="shared" si="535"/>
        <v>544</v>
      </c>
      <c r="AX836">
        <f t="shared" si="536"/>
        <v>1</v>
      </c>
      <c r="AY836">
        <f t="shared" si="537"/>
        <v>4</v>
      </c>
      <c r="AZ836" t="str">
        <f t="shared" si="538"/>
        <v>Test</v>
      </c>
      <c r="BA836" t="str">
        <f t="shared" si="539"/>
        <v>18-30</v>
      </c>
      <c r="BB836" t="str">
        <f t="shared" si="540"/>
        <v>F, G, T</v>
      </c>
      <c r="BC836" t="str">
        <f t="shared" si="541"/>
        <v>41-100</v>
      </c>
      <c r="BD836" t="str">
        <f t="shared" si="542"/>
        <v>MN</v>
      </c>
      <c r="BE836" t="str">
        <f t="shared" si="543"/>
        <v>female</v>
      </c>
      <c r="BF836">
        <f t="shared" si="544"/>
        <v>1</v>
      </c>
      <c r="BG836">
        <f t="shared" si="545"/>
        <v>0</v>
      </c>
      <c r="BH836" t="str">
        <f t="shared" si="546"/>
        <v>S, blank</v>
      </c>
      <c r="BI836">
        <f t="shared" si="547"/>
        <v>1</v>
      </c>
    </row>
    <row r="837" spans="1:61" x14ac:dyDescent="0.3">
      <c r="A837" t="s">
        <v>2812</v>
      </c>
      <c r="B837" t="s">
        <v>2823</v>
      </c>
      <c r="C837" t="s">
        <v>2826</v>
      </c>
      <c r="D837" t="s">
        <v>2838</v>
      </c>
      <c r="E837" t="s">
        <v>20</v>
      </c>
      <c r="F837">
        <v>1</v>
      </c>
      <c r="G837">
        <v>0</v>
      </c>
      <c r="H837" t="s">
        <v>44</v>
      </c>
      <c r="I837">
        <v>1</v>
      </c>
      <c r="J837">
        <v>74.751267398446615</v>
      </c>
      <c r="K837">
        <v>123.30204897661667</v>
      </c>
      <c r="L837">
        <v>163.84855978743315</v>
      </c>
      <c r="M837">
        <v>-33.757758935166962</v>
      </c>
      <c r="N837">
        <v>-108.67008854708662</v>
      </c>
      <c r="O837">
        <v>48.695090775187893</v>
      </c>
      <c r="P837">
        <v>-22.013681658285037</v>
      </c>
      <c r="Q837">
        <v>72.444458573419169</v>
      </c>
      <c r="R837">
        <v>103.15987615987927</v>
      </c>
      <c r="S837">
        <v>0</v>
      </c>
      <c r="T837">
        <v>4</v>
      </c>
      <c r="U837" t="s">
        <v>2817</v>
      </c>
      <c r="AN837">
        <f>VLOOKUP(J837,counts!$W$8:$Z$13,4,FALSE)</f>
        <v>70</v>
      </c>
      <c r="AO837">
        <f>VLOOKUP(K837,counts!$W$17:$Z$23,4,FALSE)</f>
        <v>73</v>
      </c>
      <c r="AP837">
        <f>VLOOKUP(L837,counts!$W$27:$Z$33,4,FALSE)</f>
        <v>38</v>
      </c>
      <c r="AQ837">
        <f>VLOOKUP(M837,counts!$W$38:$Z$49,4,FALSE)</f>
        <v>47</v>
      </c>
      <c r="AR837">
        <f>VLOOKUP(N837,counts!$W$53:$Z$54,4,FALSE)</f>
        <v>20</v>
      </c>
      <c r="AS837">
        <f>VLOOKUP(O837,counts!$W$58:$Z$62,4,FALSE)</f>
        <v>61</v>
      </c>
      <c r="AT837">
        <f>VLOOKUP(P837,counts!$W$66:$Z$69,4,FALSE)</f>
        <v>50</v>
      </c>
      <c r="AU837">
        <f>VLOOKUP(Q837,counts!$W$73:$Z$75,4,FALSE)</f>
        <v>68</v>
      </c>
      <c r="AV837">
        <f>VLOOKUP(R837,counts!$W$79:$Z$81,4,FALSE)</f>
        <v>75</v>
      </c>
      <c r="AW837">
        <f t="shared" si="535"/>
        <v>502</v>
      </c>
      <c r="AX837">
        <f t="shared" si="536"/>
        <v>0</v>
      </c>
      <c r="AY837">
        <f t="shared" si="537"/>
        <v>4</v>
      </c>
      <c r="AZ837" t="str">
        <f t="shared" si="538"/>
        <v>Test</v>
      </c>
      <c r="BA837" t="str">
        <f t="shared" si="539"/>
        <v>51-60</v>
      </c>
      <c r="BB837" t="str">
        <f t="shared" si="540"/>
        <v>F, G, T</v>
      </c>
      <c r="BC837" t="str">
        <f t="shared" si="541"/>
        <v>100+</v>
      </c>
      <c r="BD837" t="str">
        <f t="shared" si="542"/>
        <v>Blank</v>
      </c>
      <c r="BE837" t="str">
        <f t="shared" si="543"/>
        <v>male</v>
      </c>
      <c r="BF837">
        <f t="shared" si="544"/>
        <v>1</v>
      </c>
      <c r="BG837">
        <f t="shared" si="545"/>
        <v>0</v>
      </c>
      <c r="BH837" t="str">
        <f t="shared" si="546"/>
        <v>C</v>
      </c>
      <c r="BI837">
        <f t="shared" si="547"/>
        <v>1</v>
      </c>
    </row>
    <row r="838" spans="1:61" x14ac:dyDescent="0.3">
      <c r="A838" t="s">
        <v>2813</v>
      </c>
      <c r="B838" t="s">
        <v>2823</v>
      </c>
      <c r="C838" t="s">
        <v>2849</v>
      </c>
      <c r="D838" t="s">
        <v>2838</v>
      </c>
      <c r="E838" t="s">
        <v>20</v>
      </c>
      <c r="F838">
        <v>0</v>
      </c>
      <c r="G838">
        <v>0</v>
      </c>
      <c r="H838" t="s">
        <v>2843</v>
      </c>
      <c r="I838">
        <v>1</v>
      </c>
      <c r="J838">
        <v>-68.390212241589438</v>
      </c>
      <c r="K838">
        <v>123.30204897661667</v>
      </c>
      <c r="L838">
        <v>40.172297072540438</v>
      </c>
      <c r="M838">
        <v>-33.757758935166962</v>
      </c>
      <c r="N838">
        <v>-108.67008854708662</v>
      </c>
      <c r="O838">
        <v>-14.754319664473872</v>
      </c>
      <c r="P838">
        <v>-22.013681658285037</v>
      </c>
      <c r="Q838">
        <v>-22.422560732600829</v>
      </c>
      <c r="R838">
        <v>103.15987615987927</v>
      </c>
      <c r="S838">
        <v>0</v>
      </c>
      <c r="T838">
        <v>4</v>
      </c>
      <c r="U838" t="s">
        <v>2817</v>
      </c>
      <c r="AN838">
        <f>VLOOKUP(J838,counts!$W$8:$Z$13,4,FALSE)</f>
        <v>40</v>
      </c>
      <c r="AO838">
        <f>VLOOKUP(K838,counts!$W$17:$Z$23,4,FALSE)</f>
        <v>73</v>
      </c>
      <c r="AP838">
        <f>VLOOKUP(L838,counts!$W$27:$Z$33,4,FALSE)</f>
        <v>50</v>
      </c>
      <c r="AQ838">
        <f>VLOOKUP(M838,counts!$W$38:$Z$49,4,FALSE)</f>
        <v>47</v>
      </c>
      <c r="AR838">
        <f>VLOOKUP(N838,counts!$W$53:$Z$54,4,FALSE)</f>
        <v>20</v>
      </c>
      <c r="AS838">
        <f>VLOOKUP(O838,counts!$W$58:$Z$62,4,FALSE)</f>
        <v>52</v>
      </c>
      <c r="AT838">
        <f>VLOOKUP(P838,counts!$W$66:$Z$69,4,FALSE)</f>
        <v>50</v>
      </c>
      <c r="AU838">
        <f>VLOOKUP(Q838,counts!$W$73:$Z$75,4,FALSE)</f>
        <v>50</v>
      </c>
      <c r="AV838">
        <f>VLOOKUP(R838,counts!$W$79:$Z$81,4,FALSE)</f>
        <v>75</v>
      </c>
      <c r="AW838">
        <f t="shared" ref="AW838:AW901" si="555">SUM(AN838:AV838)</f>
        <v>457</v>
      </c>
      <c r="AX838">
        <f t="shared" ref="AX838:AX901" si="556">S838</f>
        <v>0</v>
      </c>
      <c r="AY838">
        <f t="shared" ref="AY838:AY901" si="557">T838</f>
        <v>4</v>
      </c>
      <c r="AZ838" t="str">
        <f t="shared" ref="AZ838:AZ901" si="558">U838</f>
        <v>Test</v>
      </c>
      <c r="BA838" t="str">
        <f t="shared" ref="BA838:BA901" si="559">A838</f>
        <v>61+</v>
      </c>
      <c r="BB838" t="str">
        <f t="shared" ref="BB838:BB901" si="560">B838</f>
        <v>F, G, T</v>
      </c>
      <c r="BC838" t="str">
        <f t="shared" ref="BC838:BC901" si="561">C838</f>
        <v>21-30</v>
      </c>
      <c r="BD838" t="str">
        <f t="shared" ref="BD838:BD901" si="562">D838</f>
        <v>Blank</v>
      </c>
      <c r="BE838" t="str">
        <f t="shared" ref="BE838:BE901" si="563">E838</f>
        <v>male</v>
      </c>
      <c r="BF838">
        <f t="shared" ref="BF838:BF901" si="564">F838</f>
        <v>0</v>
      </c>
      <c r="BG838">
        <f t="shared" ref="BG838:BG901" si="565">G838</f>
        <v>0</v>
      </c>
      <c r="BH838" t="str">
        <f t="shared" ref="BH838:BH901" si="566">H838</f>
        <v>S, blank</v>
      </c>
      <c r="BI838">
        <f t="shared" ref="BI838:BI901" si="567">I838</f>
        <v>1</v>
      </c>
    </row>
    <row r="839" spans="1:61" x14ac:dyDescent="0.3">
      <c r="A839" t="s">
        <v>2812</v>
      </c>
      <c r="B839" t="s">
        <v>2823</v>
      </c>
      <c r="C839" t="s">
        <v>2851</v>
      </c>
      <c r="D839" t="s">
        <v>2836</v>
      </c>
      <c r="E839" t="s">
        <v>15</v>
      </c>
      <c r="F839">
        <v>1</v>
      </c>
      <c r="G839">
        <v>0</v>
      </c>
      <c r="H839" t="s">
        <v>44</v>
      </c>
      <c r="I839">
        <v>1</v>
      </c>
      <c r="J839">
        <v>74.751267398446615</v>
      </c>
      <c r="K839">
        <v>123.30204897661667</v>
      </c>
      <c r="L839">
        <v>70.538774768379497</v>
      </c>
      <c r="M839">
        <v>105.0698932972212</v>
      </c>
      <c r="N839">
        <v>151.41878811967541</v>
      </c>
      <c r="O839">
        <v>48.695090775187893</v>
      </c>
      <c r="P839">
        <v>-22.013681658285037</v>
      </c>
      <c r="Q839">
        <v>72.444458573419169</v>
      </c>
      <c r="R839">
        <v>103.15987615987927</v>
      </c>
      <c r="S839">
        <v>1</v>
      </c>
      <c r="T839">
        <v>4</v>
      </c>
      <c r="U839" t="s">
        <v>2817</v>
      </c>
      <c r="AN839">
        <f>VLOOKUP(J839,counts!$W$8:$Z$13,4,FALSE)</f>
        <v>70</v>
      </c>
      <c r="AO839">
        <f>VLOOKUP(K839,counts!$W$17:$Z$23,4,FALSE)</f>
        <v>73</v>
      </c>
      <c r="AP839">
        <f>VLOOKUP(L839,counts!$W$27:$Z$33,4,FALSE)</f>
        <v>47</v>
      </c>
      <c r="AQ839">
        <f>VLOOKUP(M839,counts!$W$38:$Z$49,4,FALSE)</f>
        <v>76</v>
      </c>
      <c r="AR839">
        <f>VLOOKUP(N839,counts!$W$53:$Z$54,4,FALSE)</f>
        <v>102</v>
      </c>
      <c r="AS839">
        <f>VLOOKUP(O839,counts!$W$58:$Z$62,4,FALSE)</f>
        <v>61</v>
      </c>
      <c r="AT839">
        <f>VLOOKUP(P839,counts!$W$66:$Z$69,4,FALSE)</f>
        <v>50</v>
      </c>
      <c r="AU839">
        <f>VLOOKUP(Q839,counts!$W$73:$Z$75,4,FALSE)</f>
        <v>68</v>
      </c>
      <c r="AV839">
        <f>VLOOKUP(R839,counts!$W$79:$Z$81,4,FALSE)</f>
        <v>75</v>
      </c>
      <c r="AW839">
        <f t="shared" si="555"/>
        <v>622</v>
      </c>
      <c r="AX839">
        <f t="shared" si="556"/>
        <v>1</v>
      </c>
      <c r="AY839">
        <f t="shared" si="557"/>
        <v>4</v>
      </c>
      <c r="AZ839" t="str">
        <f t="shared" si="558"/>
        <v>Test</v>
      </c>
      <c r="BA839" t="str">
        <f t="shared" si="559"/>
        <v>51-60</v>
      </c>
      <c r="BB839" t="str">
        <f t="shared" si="560"/>
        <v>F, G, T</v>
      </c>
      <c r="BC839" t="str">
        <f t="shared" si="561"/>
        <v>41-100</v>
      </c>
      <c r="BD839" t="str">
        <f t="shared" si="562"/>
        <v>PA</v>
      </c>
      <c r="BE839" t="str">
        <f t="shared" si="563"/>
        <v>female</v>
      </c>
      <c r="BF839">
        <f t="shared" si="564"/>
        <v>1</v>
      </c>
      <c r="BG839">
        <f t="shared" si="565"/>
        <v>0</v>
      </c>
      <c r="BH839" t="str">
        <f t="shared" si="566"/>
        <v>C</v>
      </c>
      <c r="BI839">
        <f t="shared" si="567"/>
        <v>1</v>
      </c>
    </row>
    <row r="840" spans="1:61" x14ac:dyDescent="0.3">
      <c r="A840" t="s">
        <v>2813</v>
      </c>
      <c r="B840" t="s">
        <v>2823</v>
      </c>
      <c r="C840" t="s">
        <v>2851</v>
      </c>
      <c r="D840" t="s">
        <v>2834</v>
      </c>
      <c r="E840" t="s">
        <v>15</v>
      </c>
      <c r="F840">
        <v>0</v>
      </c>
      <c r="G840">
        <v>0</v>
      </c>
      <c r="H840" t="s">
        <v>2843</v>
      </c>
      <c r="I840">
        <v>1</v>
      </c>
      <c r="J840">
        <v>-68.390212241589438</v>
      </c>
      <c r="K840">
        <v>123.30204897661667</v>
      </c>
      <c r="L840">
        <v>70.538774768379497</v>
      </c>
      <c r="M840">
        <v>82.755538165800246</v>
      </c>
      <c r="N840">
        <v>151.41878811967541</v>
      </c>
      <c r="O840">
        <v>-14.754319664473872</v>
      </c>
      <c r="P840">
        <v>-22.013681658285037</v>
      </c>
      <c r="Q840">
        <v>-22.422560732600829</v>
      </c>
      <c r="R840">
        <v>103.15987615987927</v>
      </c>
      <c r="S840">
        <v>1</v>
      </c>
      <c r="T840">
        <v>4</v>
      </c>
      <c r="U840" t="s">
        <v>2817</v>
      </c>
      <c r="AN840">
        <f>VLOOKUP(J840,counts!$W$8:$Z$13,4,FALSE)</f>
        <v>40</v>
      </c>
      <c r="AO840">
        <f>VLOOKUP(K840,counts!$W$17:$Z$23,4,FALSE)</f>
        <v>73</v>
      </c>
      <c r="AP840">
        <f>VLOOKUP(L840,counts!$W$27:$Z$33,4,FALSE)</f>
        <v>47</v>
      </c>
      <c r="AQ840">
        <f>VLOOKUP(M840,counts!$W$38:$Z$49,4,FALSE)</f>
        <v>71</v>
      </c>
      <c r="AR840">
        <f>VLOOKUP(N840,counts!$W$53:$Z$54,4,FALSE)</f>
        <v>102</v>
      </c>
      <c r="AS840">
        <f>VLOOKUP(O840,counts!$W$58:$Z$62,4,FALSE)</f>
        <v>52</v>
      </c>
      <c r="AT840">
        <f>VLOOKUP(P840,counts!$W$66:$Z$69,4,FALSE)</f>
        <v>50</v>
      </c>
      <c r="AU840">
        <f>VLOOKUP(Q840,counts!$W$73:$Z$75,4,FALSE)</f>
        <v>50</v>
      </c>
      <c r="AV840">
        <f>VLOOKUP(R840,counts!$W$79:$Z$81,4,FALSE)</f>
        <v>75</v>
      </c>
      <c r="AW840">
        <f t="shared" si="555"/>
        <v>560</v>
      </c>
      <c r="AX840">
        <f t="shared" si="556"/>
        <v>1</v>
      </c>
      <c r="AY840">
        <f t="shared" si="557"/>
        <v>4</v>
      </c>
      <c r="AZ840" t="str">
        <f t="shared" si="558"/>
        <v>Test</v>
      </c>
      <c r="BA840" t="str">
        <f t="shared" si="559"/>
        <v>61+</v>
      </c>
      <c r="BB840" t="str">
        <f t="shared" si="560"/>
        <v>F, G, T</v>
      </c>
      <c r="BC840" t="str">
        <f t="shared" si="561"/>
        <v>41-100</v>
      </c>
      <c r="BD840" t="str">
        <f t="shared" si="562"/>
        <v>OH</v>
      </c>
      <c r="BE840" t="str">
        <f t="shared" si="563"/>
        <v>female</v>
      </c>
      <c r="BF840">
        <f t="shared" si="564"/>
        <v>0</v>
      </c>
      <c r="BG840">
        <f t="shared" si="565"/>
        <v>0</v>
      </c>
      <c r="BH840" t="str">
        <f t="shared" si="566"/>
        <v>S, blank</v>
      </c>
      <c r="BI840">
        <f t="shared" si="567"/>
        <v>1</v>
      </c>
    </row>
    <row r="841" spans="1:61" x14ac:dyDescent="0.3">
      <c r="A841" t="s">
        <v>2813</v>
      </c>
      <c r="B841" t="s">
        <v>2823</v>
      </c>
      <c r="C841" t="s">
        <v>2826</v>
      </c>
      <c r="D841" t="s">
        <v>2833</v>
      </c>
      <c r="E841" t="s">
        <v>20</v>
      </c>
      <c r="F841">
        <v>1</v>
      </c>
      <c r="G841">
        <v>0</v>
      </c>
      <c r="H841" t="s">
        <v>2843</v>
      </c>
      <c r="I841">
        <v>1</v>
      </c>
      <c r="J841">
        <v>-68.390212241589438</v>
      </c>
      <c r="K841">
        <v>123.30204897661667</v>
      </c>
      <c r="L841">
        <v>163.84855978743315</v>
      </c>
      <c r="M841">
        <v>57.761363718906857</v>
      </c>
      <c r="N841">
        <v>-108.67008854708662</v>
      </c>
      <c r="O841">
        <v>48.695090775187893</v>
      </c>
      <c r="P841">
        <v>-22.013681658285037</v>
      </c>
      <c r="Q841">
        <v>-22.422560732600829</v>
      </c>
      <c r="R841">
        <v>103.15987615987927</v>
      </c>
      <c r="S841">
        <v>0</v>
      </c>
      <c r="T841">
        <v>4</v>
      </c>
      <c r="U841" t="s">
        <v>2817</v>
      </c>
      <c r="AN841">
        <f>VLOOKUP(J841,counts!$W$8:$Z$13,4,FALSE)</f>
        <v>40</v>
      </c>
      <c r="AO841">
        <f>VLOOKUP(K841,counts!$W$17:$Z$23,4,FALSE)</f>
        <v>73</v>
      </c>
      <c r="AP841">
        <f>VLOOKUP(L841,counts!$W$27:$Z$33,4,FALSE)</f>
        <v>38</v>
      </c>
      <c r="AQ841">
        <f>VLOOKUP(M841,counts!$W$38:$Z$49,4,FALSE)</f>
        <v>66</v>
      </c>
      <c r="AR841">
        <f>VLOOKUP(N841,counts!$W$53:$Z$54,4,FALSE)</f>
        <v>20</v>
      </c>
      <c r="AS841">
        <f>VLOOKUP(O841,counts!$W$58:$Z$62,4,FALSE)</f>
        <v>61</v>
      </c>
      <c r="AT841">
        <f>VLOOKUP(P841,counts!$W$66:$Z$69,4,FALSE)</f>
        <v>50</v>
      </c>
      <c r="AU841">
        <f>VLOOKUP(Q841,counts!$W$73:$Z$75,4,FALSE)</f>
        <v>50</v>
      </c>
      <c r="AV841">
        <f>VLOOKUP(R841,counts!$W$79:$Z$81,4,FALSE)</f>
        <v>75</v>
      </c>
      <c r="AW841">
        <f t="shared" si="555"/>
        <v>473</v>
      </c>
      <c r="AX841">
        <f t="shared" si="556"/>
        <v>0</v>
      </c>
      <c r="AY841">
        <f t="shared" si="557"/>
        <v>4</v>
      </c>
      <c r="AZ841" t="str">
        <f t="shared" si="558"/>
        <v>Test</v>
      </c>
      <c r="BA841" t="str">
        <f t="shared" si="559"/>
        <v>61+</v>
      </c>
      <c r="BB841" t="str">
        <f t="shared" si="560"/>
        <v>F, G, T</v>
      </c>
      <c r="BC841" t="str">
        <f t="shared" si="561"/>
        <v>100+</v>
      </c>
      <c r="BD841" t="str">
        <f t="shared" si="562"/>
        <v>NY</v>
      </c>
      <c r="BE841" t="str">
        <f t="shared" si="563"/>
        <v>male</v>
      </c>
      <c r="BF841">
        <f t="shared" si="564"/>
        <v>1</v>
      </c>
      <c r="BG841">
        <f t="shared" si="565"/>
        <v>0</v>
      </c>
      <c r="BH841" t="str">
        <f t="shared" si="566"/>
        <v>S, blank</v>
      </c>
      <c r="BI841">
        <f t="shared" si="567"/>
        <v>1</v>
      </c>
    </row>
    <row r="842" spans="1:61" x14ac:dyDescent="0.3">
      <c r="A842" t="s">
        <v>2813</v>
      </c>
      <c r="B842" t="s">
        <v>2823</v>
      </c>
      <c r="C842" t="s">
        <v>2810</v>
      </c>
      <c r="D842" t="s">
        <v>2832</v>
      </c>
      <c r="E842" t="s">
        <v>20</v>
      </c>
      <c r="F842">
        <v>0</v>
      </c>
      <c r="G842">
        <v>0</v>
      </c>
      <c r="H842" t="s">
        <v>2843</v>
      </c>
      <c r="I842">
        <v>1</v>
      </c>
      <c r="J842">
        <v>-68.390212241589438</v>
      </c>
      <c r="K842">
        <v>123.30204897661667</v>
      </c>
      <c r="L842">
        <v>22.971838090238197</v>
      </c>
      <c r="M842">
        <v>45.286193221659182</v>
      </c>
      <c r="N842">
        <v>-108.67008854708662</v>
      </c>
      <c r="O842">
        <v>-14.754319664473872</v>
      </c>
      <c r="P842">
        <v>-22.013681658285037</v>
      </c>
      <c r="Q842">
        <v>-22.422560732600829</v>
      </c>
      <c r="R842">
        <v>103.15987615987927</v>
      </c>
      <c r="S842">
        <v>0</v>
      </c>
      <c r="T842">
        <v>4</v>
      </c>
      <c r="U842" t="s">
        <v>2817</v>
      </c>
      <c r="AN842">
        <f>VLOOKUP(J842,counts!$W$8:$Z$13,4,FALSE)</f>
        <v>40</v>
      </c>
      <c r="AO842">
        <f>VLOOKUP(K842,counts!$W$17:$Z$23,4,FALSE)</f>
        <v>73</v>
      </c>
      <c r="AP842">
        <f>VLOOKUP(L842,counts!$W$27:$Z$33,4,FALSE)</f>
        <v>52</v>
      </c>
      <c r="AQ842">
        <f>VLOOKUP(M842,counts!$W$38:$Z$49,4,FALSE)</f>
        <v>64</v>
      </c>
      <c r="AR842">
        <f>VLOOKUP(N842,counts!$W$53:$Z$54,4,FALSE)</f>
        <v>20</v>
      </c>
      <c r="AS842">
        <f>VLOOKUP(O842,counts!$W$58:$Z$62,4,FALSE)</f>
        <v>52</v>
      </c>
      <c r="AT842">
        <f>VLOOKUP(P842,counts!$W$66:$Z$69,4,FALSE)</f>
        <v>50</v>
      </c>
      <c r="AU842">
        <f>VLOOKUP(Q842,counts!$W$73:$Z$75,4,FALSE)</f>
        <v>50</v>
      </c>
      <c r="AV842">
        <f>VLOOKUP(R842,counts!$W$79:$Z$81,4,FALSE)</f>
        <v>75</v>
      </c>
      <c r="AW842">
        <f t="shared" si="555"/>
        <v>476</v>
      </c>
      <c r="AX842">
        <f t="shared" si="556"/>
        <v>0</v>
      </c>
      <c r="AY842">
        <f t="shared" si="557"/>
        <v>4</v>
      </c>
      <c r="AZ842" t="str">
        <f t="shared" si="558"/>
        <v>Test</v>
      </c>
      <c r="BA842" t="str">
        <f t="shared" si="559"/>
        <v>61+</v>
      </c>
      <c r="BB842" t="str">
        <f t="shared" si="560"/>
        <v>F, G, T</v>
      </c>
      <c r="BC842" t="str">
        <f t="shared" si="561"/>
        <v>31-40</v>
      </c>
      <c r="BD842" t="str">
        <f t="shared" si="562"/>
        <v>NJ</v>
      </c>
      <c r="BE842" t="str">
        <f t="shared" si="563"/>
        <v>male</v>
      </c>
      <c r="BF842">
        <f t="shared" si="564"/>
        <v>0</v>
      </c>
      <c r="BG842">
        <f t="shared" si="565"/>
        <v>0</v>
      </c>
      <c r="BH842" t="str">
        <f t="shared" si="566"/>
        <v>S, blank</v>
      </c>
      <c r="BI842">
        <f t="shared" si="567"/>
        <v>1</v>
      </c>
    </row>
    <row r="843" spans="1:61" x14ac:dyDescent="0.3">
      <c r="A843" t="s">
        <v>2811</v>
      </c>
      <c r="B843" t="s">
        <v>2823</v>
      </c>
      <c r="C843" t="s">
        <v>2826</v>
      </c>
      <c r="D843" t="s">
        <v>2836</v>
      </c>
      <c r="E843" t="s">
        <v>20</v>
      </c>
      <c r="F843">
        <v>1</v>
      </c>
      <c r="G843">
        <v>1</v>
      </c>
      <c r="H843" t="s">
        <v>44</v>
      </c>
      <c r="I843">
        <v>1</v>
      </c>
      <c r="J843">
        <v>-13.385578549662212</v>
      </c>
      <c r="K843">
        <v>123.30204897661667</v>
      </c>
      <c r="L843">
        <v>163.84855978743315</v>
      </c>
      <c r="M843">
        <v>105.0698932972212</v>
      </c>
      <c r="N843">
        <v>-108.67008854708662</v>
      </c>
      <c r="O843">
        <v>48.695090775187893</v>
      </c>
      <c r="P843">
        <v>79.365382998232107</v>
      </c>
      <c r="Q843">
        <v>72.444458573419169</v>
      </c>
      <c r="R843">
        <v>103.15987615987927</v>
      </c>
      <c r="S843">
        <v>0</v>
      </c>
      <c r="T843">
        <v>4</v>
      </c>
      <c r="U843" t="s">
        <v>2817</v>
      </c>
      <c r="AN843">
        <f>VLOOKUP(J843,counts!$W$8:$Z$13,4,FALSE)</f>
        <v>51</v>
      </c>
      <c r="AO843">
        <f>VLOOKUP(K843,counts!$W$17:$Z$23,4,FALSE)</f>
        <v>73</v>
      </c>
      <c r="AP843">
        <f>VLOOKUP(L843,counts!$W$27:$Z$33,4,FALSE)</f>
        <v>38</v>
      </c>
      <c r="AQ843">
        <f>VLOOKUP(M843,counts!$W$38:$Z$49,4,FALSE)</f>
        <v>76</v>
      </c>
      <c r="AR843">
        <f>VLOOKUP(N843,counts!$W$53:$Z$54,4,FALSE)</f>
        <v>20</v>
      </c>
      <c r="AS843">
        <f>VLOOKUP(O843,counts!$W$58:$Z$62,4,FALSE)</f>
        <v>61</v>
      </c>
      <c r="AT843">
        <f>VLOOKUP(P843,counts!$W$66:$Z$69,4,FALSE)</f>
        <v>70</v>
      </c>
      <c r="AU843">
        <f>VLOOKUP(Q843,counts!$W$73:$Z$75,4,FALSE)</f>
        <v>68</v>
      </c>
      <c r="AV843">
        <f>VLOOKUP(R843,counts!$W$79:$Z$81,4,FALSE)</f>
        <v>75</v>
      </c>
      <c r="AW843">
        <f t="shared" si="555"/>
        <v>532</v>
      </c>
      <c r="AX843">
        <f t="shared" si="556"/>
        <v>0</v>
      </c>
      <c r="AY843">
        <f t="shared" si="557"/>
        <v>4</v>
      </c>
      <c r="AZ843" t="str">
        <f t="shared" si="558"/>
        <v>Test</v>
      </c>
      <c r="BA843" t="str">
        <f t="shared" si="559"/>
        <v>41-50</v>
      </c>
      <c r="BB843" t="str">
        <f t="shared" si="560"/>
        <v>F, G, T</v>
      </c>
      <c r="BC843" t="str">
        <f t="shared" si="561"/>
        <v>100+</v>
      </c>
      <c r="BD843" t="str">
        <f t="shared" si="562"/>
        <v>PA</v>
      </c>
      <c r="BE843" t="str">
        <f t="shared" si="563"/>
        <v>male</v>
      </c>
      <c r="BF843">
        <f t="shared" si="564"/>
        <v>1</v>
      </c>
      <c r="BG843">
        <f t="shared" si="565"/>
        <v>1</v>
      </c>
      <c r="BH843" t="str">
        <f t="shared" si="566"/>
        <v>C</v>
      </c>
      <c r="BI843">
        <f t="shared" si="567"/>
        <v>1</v>
      </c>
    </row>
    <row r="844" spans="1:61" x14ac:dyDescent="0.3">
      <c r="A844" t="s">
        <v>2811</v>
      </c>
      <c r="B844" t="s">
        <v>2838</v>
      </c>
      <c r="C844" t="s">
        <v>2826</v>
      </c>
      <c r="D844" t="s">
        <v>2834</v>
      </c>
      <c r="E844" t="s">
        <v>15</v>
      </c>
      <c r="F844">
        <v>1</v>
      </c>
      <c r="G844">
        <v>1</v>
      </c>
      <c r="H844" t="s">
        <v>2843</v>
      </c>
      <c r="I844">
        <v>1</v>
      </c>
      <c r="J844">
        <v>-13.385578549662212</v>
      </c>
      <c r="K844">
        <v>-42.171718189759716</v>
      </c>
      <c r="L844">
        <v>163.84855978743315</v>
      </c>
      <c r="M844">
        <v>82.755538165800246</v>
      </c>
      <c r="N844">
        <v>151.41878811967541</v>
      </c>
      <c r="O844">
        <v>48.695090775187893</v>
      </c>
      <c r="P844">
        <v>79.365382998232107</v>
      </c>
      <c r="Q844">
        <v>-22.422560732600829</v>
      </c>
      <c r="R844">
        <v>103.15987615987927</v>
      </c>
      <c r="S844">
        <v>1</v>
      </c>
      <c r="T844">
        <v>4</v>
      </c>
      <c r="U844" t="s">
        <v>2817</v>
      </c>
      <c r="AN844">
        <f>VLOOKUP(J844,counts!$W$8:$Z$13,4,FALSE)</f>
        <v>51</v>
      </c>
      <c r="AO844">
        <f>VLOOKUP(K844,counts!$W$17:$Z$23,4,FALSE)</f>
        <v>48</v>
      </c>
      <c r="AP844">
        <f>VLOOKUP(L844,counts!$W$27:$Z$33,4,FALSE)</f>
        <v>38</v>
      </c>
      <c r="AQ844">
        <f>VLOOKUP(M844,counts!$W$38:$Z$49,4,FALSE)</f>
        <v>71</v>
      </c>
      <c r="AR844">
        <f>VLOOKUP(N844,counts!$W$53:$Z$54,4,FALSE)</f>
        <v>102</v>
      </c>
      <c r="AS844">
        <f>VLOOKUP(O844,counts!$W$58:$Z$62,4,FALSE)</f>
        <v>61</v>
      </c>
      <c r="AT844">
        <f>VLOOKUP(P844,counts!$W$66:$Z$69,4,FALSE)</f>
        <v>70</v>
      </c>
      <c r="AU844">
        <f>VLOOKUP(Q844,counts!$W$73:$Z$75,4,FALSE)</f>
        <v>50</v>
      </c>
      <c r="AV844">
        <f>VLOOKUP(R844,counts!$W$79:$Z$81,4,FALSE)</f>
        <v>75</v>
      </c>
      <c r="AW844">
        <f t="shared" si="555"/>
        <v>566</v>
      </c>
      <c r="AX844">
        <f t="shared" si="556"/>
        <v>1</v>
      </c>
      <c r="AY844">
        <f t="shared" si="557"/>
        <v>4</v>
      </c>
      <c r="AZ844" t="str">
        <f t="shared" si="558"/>
        <v>Test</v>
      </c>
      <c r="BA844" t="str">
        <f t="shared" si="559"/>
        <v>41-50</v>
      </c>
      <c r="BB844" t="str">
        <f t="shared" si="560"/>
        <v>Blank</v>
      </c>
      <c r="BC844" t="str">
        <f t="shared" si="561"/>
        <v>100+</v>
      </c>
      <c r="BD844" t="str">
        <f t="shared" si="562"/>
        <v>OH</v>
      </c>
      <c r="BE844" t="str">
        <f t="shared" si="563"/>
        <v>female</v>
      </c>
      <c r="BF844">
        <f t="shared" si="564"/>
        <v>1</v>
      </c>
      <c r="BG844">
        <f t="shared" si="565"/>
        <v>1</v>
      </c>
      <c r="BH844" t="str">
        <f t="shared" si="566"/>
        <v>S, blank</v>
      </c>
      <c r="BI844">
        <f t="shared" si="567"/>
        <v>1</v>
      </c>
    </row>
    <row r="845" spans="1:61" x14ac:dyDescent="0.3">
      <c r="A845" t="s">
        <v>2812</v>
      </c>
      <c r="B845" t="s">
        <v>2838</v>
      </c>
      <c r="C845" t="s">
        <v>2851</v>
      </c>
      <c r="D845" t="s">
        <v>2836</v>
      </c>
      <c r="E845" t="s">
        <v>20</v>
      </c>
      <c r="F845">
        <v>0</v>
      </c>
      <c r="G845">
        <v>1</v>
      </c>
      <c r="H845" t="s">
        <v>44</v>
      </c>
      <c r="I845">
        <v>1</v>
      </c>
      <c r="J845">
        <v>74.751267398446615</v>
      </c>
      <c r="K845">
        <v>-42.171718189759716</v>
      </c>
      <c r="L845">
        <v>70.538774768379497</v>
      </c>
      <c r="M845">
        <v>105.0698932972212</v>
      </c>
      <c r="N845">
        <v>-108.67008854708662</v>
      </c>
      <c r="O845">
        <v>-14.754319664473872</v>
      </c>
      <c r="P845">
        <v>79.365382998232107</v>
      </c>
      <c r="Q845">
        <v>72.444458573419169</v>
      </c>
      <c r="R845">
        <v>103.15987615987927</v>
      </c>
      <c r="S845">
        <v>0</v>
      </c>
      <c r="T845">
        <v>4</v>
      </c>
      <c r="U845" t="s">
        <v>2817</v>
      </c>
      <c r="AN845">
        <f>VLOOKUP(J845,counts!$W$8:$Z$13,4,FALSE)</f>
        <v>70</v>
      </c>
      <c r="AO845">
        <f>VLOOKUP(K845,counts!$W$17:$Z$23,4,FALSE)</f>
        <v>48</v>
      </c>
      <c r="AP845">
        <f>VLOOKUP(L845,counts!$W$27:$Z$33,4,FALSE)</f>
        <v>47</v>
      </c>
      <c r="AQ845">
        <f>VLOOKUP(M845,counts!$W$38:$Z$49,4,FALSE)</f>
        <v>76</v>
      </c>
      <c r="AR845">
        <f>VLOOKUP(N845,counts!$W$53:$Z$54,4,FALSE)</f>
        <v>20</v>
      </c>
      <c r="AS845">
        <f>VLOOKUP(O845,counts!$W$58:$Z$62,4,FALSE)</f>
        <v>52</v>
      </c>
      <c r="AT845">
        <f>VLOOKUP(P845,counts!$W$66:$Z$69,4,FALSE)</f>
        <v>70</v>
      </c>
      <c r="AU845">
        <f>VLOOKUP(Q845,counts!$W$73:$Z$75,4,FALSE)</f>
        <v>68</v>
      </c>
      <c r="AV845">
        <f>VLOOKUP(R845,counts!$W$79:$Z$81,4,FALSE)</f>
        <v>75</v>
      </c>
      <c r="AW845">
        <f t="shared" si="555"/>
        <v>526</v>
      </c>
      <c r="AX845">
        <f t="shared" si="556"/>
        <v>0</v>
      </c>
      <c r="AY845">
        <f t="shared" si="557"/>
        <v>4</v>
      </c>
      <c r="AZ845" t="str">
        <f t="shared" si="558"/>
        <v>Test</v>
      </c>
      <c r="BA845" t="str">
        <f t="shared" si="559"/>
        <v>51-60</v>
      </c>
      <c r="BB845" t="str">
        <f t="shared" si="560"/>
        <v>Blank</v>
      </c>
      <c r="BC845" t="str">
        <f t="shared" si="561"/>
        <v>41-100</v>
      </c>
      <c r="BD845" t="str">
        <f t="shared" si="562"/>
        <v>PA</v>
      </c>
      <c r="BE845" t="str">
        <f t="shared" si="563"/>
        <v>male</v>
      </c>
      <c r="BF845">
        <f t="shared" si="564"/>
        <v>0</v>
      </c>
      <c r="BG845">
        <f t="shared" si="565"/>
        <v>1</v>
      </c>
      <c r="BH845" t="str">
        <f t="shared" si="566"/>
        <v>C</v>
      </c>
      <c r="BI845">
        <f t="shared" si="567"/>
        <v>1</v>
      </c>
    </row>
    <row r="846" spans="1:61" x14ac:dyDescent="0.3">
      <c r="A846" t="s">
        <v>2821</v>
      </c>
      <c r="B846" t="s">
        <v>2823</v>
      </c>
      <c r="C846" t="s">
        <v>2810</v>
      </c>
      <c r="D846" t="s">
        <v>2838</v>
      </c>
      <c r="E846" t="s">
        <v>20</v>
      </c>
      <c r="F846">
        <v>0</v>
      </c>
      <c r="G846">
        <v>0</v>
      </c>
      <c r="H846" t="s">
        <v>2843</v>
      </c>
      <c r="I846">
        <v>1</v>
      </c>
      <c r="J846">
        <v>-3.7643689058441341</v>
      </c>
      <c r="K846">
        <v>123.30204897661667</v>
      </c>
      <c r="L846">
        <v>22.971838090238197</v>
      </c>
      <c r="M846">
        <v>-33.757758935166962</v>
      </c>
      <c r="N846">
        <v>-108.67008854708662</v>
      </c>
      <c r="O846">
        <v>-14.754319664473872</v>
      </c>
      <c r="P846">
        <v>-22.013681658285037</v>
      </c>
      <c r="Q846">
        <v>-22.422560732600829</v>
      </c>
      <c r="R846">
        <v>103.15987615987927</v>
      </c>
      <c r="S846">
        <v>1</v>
      </c>
      <c r="T846">
        <v>4</v>
      </c>
      <c r="U846" t="s">
        <v>2817</v>
      </c>
      <c r="AN846">
        <f>VLOOKUP(J846,counts!$W$8:$Z$13,4,FALSE)</f>
        <v>53</v>
      </c>
      <c r="AO846">
        <f>VLOOKUP(K846,counts!$W$17:$Z$23,4,FALSE)</f>
        <v>73</v>
      </c>
      <c r="AP846">
        <f>VLOOKUP(L846,counts!$W$27:$Z$33,4,FALSE)</f>
        <v>52</v>
      </c>
      <c r="AQ846">
        <f>VLOOKUP(M846,counts!$W$38:$Z$49,4,FALSE)</f>
        <v>47</v>
      </c>
      <c r="AR846">
        <f>VLOOKUP(N846,counts!$W$53:$Z$54,4,FALSE)</f>
        <v>20</v>
      </c>
      <c r="AS846">
        <f>VLOOKUP(O846,counts!$W$58:$Z$62,4,FALSE)</f>
        <v>52</v>
      </c>
      <c r="AT846">
        <f>VLOOKUP(P846,counts!$W$66:$Z$69,4,FALSE)</f>
        <v>50</v>
      </c>
      <c r="AU846">
        <f>VLOOKUP(Q846,counts!$W$73:$Z$75,4,FALSE)</f>
        <v>50</v>
      </c>
      <c r="AV846">
        <f>VLOOKUP(R846,counts!$W$79:$Z$81,4,FALSE)</f>
        <v>75</v>
      </c>
      <c r="AW846">
        <f t="shared" si="555"/>
        <v>472</v>
      </c>
      <c r="AX846">
        <f t="shared" si="556"/>
        <v>1</v>
      </c>
      <c r="AY846">
        <f t="shared" si="557"/>
        <v>4</v>
      </c>
      <c r="AZ846" t="str">
        <f t="shared" si="558"/>
        <v>Test</v>
      </c>
      <c r="BA846" t="str">
        <f t="shared" si="559"/>
        <v>0-17</v>
      </c>
      <c r="BB846" t="str">
        <f t="shared" si="560"/>
        <v>F, G, T</v>
      </c>
      <c r="BC846" t="str">
        <f t="shared" si="561"/>
        <v>31-40</v>
      </c>
      <c r="BD846" t="str">
        <f t="shared" si="562"/>
        <v>Blank</v>
      </c>
      <c r="BE846" t="str">
        <f t="shared" si="563"/>
        <v>male</v>
      </c>
      <c r="BF846">
        <f t="shared" si="564"/>
        <v>0</v>
      </c>
      <c r="BG846">
        <f t="shared" si="565"/>
        <v>0</v>
      </c>
      <c r="BH846" t="str">
        <f t="shared" si="566"/>
        <v>S, blank</v>
      </c>
      <c r="BI846">
        <f t="shared" si="567"/>
        <v>1</v>
      </c>
    </row>
    <row r="847" spans="1:61" x14ac:dyDescent="0.3">
      <c r="A847" t="s">
        <v>2820</v>
      </c>
      <c r="B847" t="s">
        <v>2838</v>
      </c>
      <c r="C847" t="s">
        <v>2850</v>
      </c>
      <c r="D847" t="s">
        <v>2839</v>
      </c>
      <c r="E847" t="s">
        <v>20</v>
      </c>
      <c r="F847">
        <v>0</v>
      </c>
      <c r="G847">
        <v>0</v>
      </c>
      <c r="H847" t="s">
        <v>2843</v>
      </c>
      <c r="I847">
        <v>2</v>
      </c>
      <c r="J847">
        <v>-11.613432440426715</v>
      </c>
      <c r="K847">
        <v>-42.171718189759716</v>
      </c>
      <c r="L847">
        <v>-9.6115457513775127</v>
      </c>
      <c r="M847">
        <v>40.634191658169868</v>
      </c>
      <c r="N847">
        <v>-108.67008854708662</v>
      </c>
      <c r="O847">
        <v>-14.754319664473872</v>
      </c>
      <c r="P847">
        <v>-22.013681658285037</v>
      </c>
      <c r="Q847">
        <v>-22.422560732600829</v>
      </c>
      <c r="R847">
        <v>25.957134405206311</v>
      </c>
      <c r="S847">
        <v>0</v>
      </c>
      <c r="T847">
        <v>4</v>
      </c>
      <c r="U847" t="s">
        <v>2817</v>
      </c>
      <c r="AN847">
        <f>VLOOKUP(J847,counts!$W$8:$Z$13,4,FALSE)</f>
        <v>52</v>
      </c>
      <c r="AO847">
        <f>VLOOKUP(K847,counts!$W$17:$Z$23,4,FALSE)</f>
        <v>48</v>
      </c>
      <c r="AP847">
        <f>VLOOKUP(L847,counts!$W$27:$Z$33,4,FALSE)</f>
        <v>55</v>
      </c>
      <c r="AQ847">
        <f>VLOOKUP(M847,counts!$W$38:$Z$49,4,FALSE)</f>
        <v>63</v>
      </c>
      <c r="AR847">
        <f>VLOOKUP(N847,counts!$W$53:$Z$54,4,FALSE)</f>
        <v>20</v>
      </c>
      <c r="AS847">
        <f>VLOOKUP(O847,counts!$W$58:$Z$62,4,FALSE)</f>
        <v>52</v>
      </c>
      <c r="AT847">
        <f>VLOOKUP(P847,counts!$W$66:$Z$69,4,FALSE)</f>
        <v>50</v>
      </c>
      <c r="AU847">
        <f>VLOOKUP(Q847,counts!$W$73:$Z$75,4,FALSE)</f>
        <v>50</v>
      </c>
      <c r="AV847">
        <f>VLOOKUP(R847,counts!$W$79:$Z$81,4,FALSE)</f>
        <v>59</v>
      </c>
      <c r="AW847">
        <f t="shared" si="555"/>
        <v>449</v>
      </c>
      <c r="AX847">
        <f t="shared" si="556"/>
        <v>0</v>
      </c>
      <c r="AY847">
        <f t="shared" si="557"/>
        <v>4</v>
      </c>
      <c r="AZ847" t="str">
        <f t="shared" si="558"/>
        <v>Test</v>
      </c>
      <c r="BA847" t="str">
        <f t="shared" si="559"/>
        <v>18-30</v>
      </c>
      <c r="BB847" t="str">
        <f t="shared" si="560"/>
        <v>Blank</v>
      </c>
      <c r="BC847" t="str">
        <f t="shared" si="561"/>
        <v>11-20</v>
      </c>
      <c r="BD847" t="str">
        <f t="shared" si="562"/>
        <v>Others</v>
      </c>
      <c r="BE847" t="str">
        <f t="shared" si="563"/>
        <v>male</v>
      </c>
      <c r="BF847">
        <f t="shared" si="564"/>
        <v>0</v>
      </c>
      <c r="BG847">
        <f t="shared" si="565"/>
        <v>0</v>
      </c>
      <c r="BH847" t="str">
        <f t="shared" si="566"/>
        <v>S, blank</v>
      </c>
      <c r="BI847">
        <f t="shared" si="567"/>
        <v>2</v>
      </c>
    </row>
    <row r="848" spans="1:61" x14ac:dyDescent="0.3">
      <c r="A848" t="s">
        <v>2820</v>
      </c>
      <c r="B848" t="s">
        <v>2838</v>
      </c>
      <c r="C848" t="s">
        <v>2849</v>
      </c>
      <c r="D848" t="s">
        <v>2827</v>
      </c>
      <c r="E848" t="s">
        <v>15</v>
      </c>
      <c r="F848">
        <v>1</v>
      </c>
      <c r="G848">
        <v>0</v>
      </c>
      <c r="H848" t="s">
        <v>2843</v>
      </c>
      <c r="I848">
        <v>2</v>
      </c>
      <c r="J848">
        <v>-11.613432440426715</v>
      </c>
      <c r="K848">
        <v>-42.171718189759716</v>
      </c>
      <c r="L848">
        <v>40.172297072540438</v>
      </c>
      <c r="M848">
        <v>-68.390212241589438</v>
      </c>
      <c r="N848">
        <v>151.41878811967541</v>
      </c>
      <c r="O848">
        <v>48.695090775187893</v>
      </c>
      <c r="P848">
        <v>-22.013681658285037</v>
      </c>
      <c r="Q848">
        <v>-22.422560732600829</v>
      </c>
      <c r="R848">
        <v>25.957134405206311</v>
      </c>
      <c r="S848">
        <v>1</v>
      </c>
      <c r="T848">
        <v>4</v>
      </c>
      <c r="U848" t="s">
        <v>2817</v>
      </c>
      <c r="AN848">
        <f>VLOOKUP(J848,counts!$W$8:$Z$13,4,FALSE)</f>
        <v>52</v>
      </c>
      <c r="AO848">
        <f>VLOOKUP(K848,counts!$W$17:$Z$23,4,FALSE)</f>
        <v>48</v>
      </c>
      <c r="AP848">
        <f>VLOOKUP(L848,counts!$W$27:$Z$33,4,FALSE)</f>
        <v>50</v>
      </c>
      <c r="AQ848">
        <f>VLOOKUP(M848,counts!$W$38:$Z$49,4,FALSE)</f>
        <v>40</v>
      </c>
      <c r="AR848">
        <f>VLOOKUP(N848,counts!$W$53:$Z$54,4,FALSE)</f>
        <v>102</v>
      </c>
      <c r="AS848">
        <f>VLOOKUP(O848,counts!$W$58:$Z$62,4,FALSE)</f>
        <v>61</v>
      </c>
      <c r="AT848">
        <f>VLOOKUP(P848,counts!$W$66:$Z$69,4,FALSE)</f>
        <v>50</v>
      </c>
      <c r="AU848">
        <f>VLOOKUP(Q848,counts!$W$73:$Z$75,4,FALSE)</f>
        <v>50</v>
      </c>
      <c r="AV848">
        <f>VLOOKUP(R848,counts!$W$79:$Z$81,4,FALSE)</f>
        <v>59</v>
      </c>
      <c r="AW848">
        <f t="shared" si="555"/>
        <v>512</v>
      </c>
      <c r="AX848">
        <f t="shared" si="556"/>
        <v>1</v>
      </c>
      <c r="AY848">
        <f t="shared" si="557"/>
        <v>4</v>
      </c>
      <c r="AZ848" t="str">
        <f t="shared" si="558"/>
        <v>Test</v>
      </c>
      <c r="BA848" t="str">
        <f t="shared" si="559"/>
        <v>18-30</v>
      </c>
      <c r="BB848" t="str">
        <f t="shared" si="560"/>
        <v>Blank</v>
      </c>
      <c r="BC848" t="str">
        <f t="shared" si="561"/>
        <v>21-30</v>
      </c>
      <c r="BD848" t="str">
        <f t="shared" si="562"/>
        <v>IL</v>
      </c>
      <c r="BE848" t="str">
        <f t="shared" si="563"/>
        <v>female</v>
      </c>
      <c r="BF848">
        <f t="shared" si="564"/>
        <v>1</v>
      </c>
      <c r="BG848">
        <f t="shared" si="565"/>
        <v>0</v>
      </c>
      <c r="BH848" t="str">
        <f t="shared" si="566"/>
        <v>S, blank</v>
      </c>
      <c r="BI848">
        <f t="shared" si="567"/>
        <v>2</v>
      </c>
    </row>
    <row r="849" spans="1:61" x14ac:dyDescent="0.3">
      <c r="A849" t="s">
        <v>2810</v>
      </c>
      <c r="B849" t="s">
        <v>2838</v>
      </c>
      <c r="C849" t="s">
        <v>2850</v>
      </c>
      <c r="D849" t="s">
        <v>2839</v>
      </c>
      <c r="E849" t="s">
        <v>15</v>
      </c>
      <c r="F849">
        <v>0</v>
      </c>
      <c r="G849">
        <v>0</v>
      </c>
      <c r="H849" t="s">
        <v>2843</v>
      </c>
      <c r="I849">
        <v>2</v>
      </c>
      <c r="J849">
        <v>32.769878926258563</v>
      </c>
      <c r="K849">
        <v>-42.171718189759716</v>
      </c>
      <c r="L849">
        <v>-9.6115457513775127</v>
      </c>
      <c r="M849">
        <v>40.634191658169868</v>
      </c>
      <c r="N849">
        <v>151.41878811967541</v>
      </c>
      <c r="O849">
        <v>-14.754319664473872</v>
      </c>
      <c r="P849">
        <v>-22.013681658285037</v>
      </c>
      <c r="Q849">
        <v>-22.422560732600829</v>
      </c>
      <c r="R849">
        <v>25.957134405206311</v>
      </c>
      <c r="S849">
        <v>1</v>
      </c>
      <c r="T849">
        <v>4</v>
      </c>
      <c r="U849" t="s">
        <v>2817</v>
      </c>
      <c r="AN849">
        <f>VLOOKUP(J849,counts!$W$8:$Z$13,4,FALSE)</f>
        <v>61</v>
      </c>
      <c r="AO849">
        <f>VLOOKUP(K849,counts!$W$17:$Z$23,4,FALSE)</f>
        <v>48</v>
      </c>
      <c r="AP849">
        <f>VLOOKUP(L849,counts!$W$27:$Z$33,4,FALSE)</f>
        <v>55</v>
      </c>
      <c r="AQ849">
        <f>VLOOKUP(M849,counts!$W$38:$Z$49,4,FALSE)</f>
        <v>63</v>
      </c>
      <c r="AR849">
        <f>VLOOKUP(N849,counts!$W$53:$Z$54,4,FALSE)</f>
        <v>102</v>
      </c>
      <c r="AS849">
        <f>VLOOKUP(O849,counts!$W$58:$Z$62,4,FALSE)</f>
        <v>52</v>
      </c>
      <c r="AT849">
        <f>VLOOKUP(P849,counts!$W$66:$Z$69,4,FALSE)</f>
        <v>50</v>
      </c>
      <c r="AU849">
        <f>VLOOKUP(Q849,counts!$W$73:$Z$75,4,FALSE)</f>
        <v>50</v>
      </c>
      <c r="AV849">
        <f>VLOOKUP(R849,counts!$W$79:$Z$81,4,FALSE)</f>
        <v>59</v>
      </c>
      <c r="AW849">
        <f t="shared" si="555"/>
        <v>540</v>
      </c>
      <c r="AX849">
        <f t="shared" si="556"/>
        <v>1</v>
      </c>
      <c r="AY849">
        <f t="shared" si="557"/>
        <v>4</v>
      </c>
      <c r="AZ849" t="str">
        <f t="shared" si="558"/>
        <v>Test</v>
      </c>
      <c r="BA849" t="str">
        <f t="shared" si="559"/>
        <v>31-40</v>
      </c>
      <c r="BB849" t="str">
        <f t="shared" si="560"/>
        <v>Blank</v>
      </c>
      <c r="BC849" t="str">
        <f t="shared" si="561"/>
        <v>11-20</v>
      </c>
      <c r="BD849" t="str">
        <f t="shared" si="562"/>
        <v>Others</v>
      </c>
      <c r="BE849" t="str">
        <f t="shared" si="563"/>
        <v>female</v>
      </c>
      <c r="BF849">
        <f t="shared" si="564"/>
        <v>0</v>
      </c>
      <c r="BG849">
        <f t="shared" si="565"/>
        <v>0</v>
      </c>
      <c r="BH849" t="str">
        <f t="shared" si="566"/>
        <v>S, blank</v>
      </c>
      <c r="BI849">
        <f t="shared" si="567"/>
        <v>2</v>
      </c>
    </row>
    <row r="850" spans="1:61" x14ac:dyDescent="0.3">
      <c r="A850" t="s">
        <v>2811</v>
      </c>
      <c r="B850" t="s">
        <v>2838</v>
      </c>
      <c r="C850" t="s">
        <v>2850</v>
      </c>
      <c r="D850" t="s">
        <v>2833</v>
      </c>
      <c r="E850" t="s">
        <v>15</v>
      </c>
      <c r="F850">
        <v>0</v>
      </c>
      <c r="G850">
        <v>0</v>
      </c>
      <c r="H850" t="s">
        <v>2843</v>
      </c>
      <c r="I850">
        <v>2</v>
      </c>
      <c r="J850">
        <v>-13.385578549662212</v>
      </c>
      <c r="K850">
        <v>-42.171718189759716</v>
      </c>
      <c r="L850">
        <v>-9.6115457513775127</v>
      </c>
      <c r="M850">
        <v>57.761363718906857</v>
      </c>
      <c r="N850">
        <v>151.41878811967541</v>
      </c>
      <c r="O850">
        <v>-14.754319664473872</v>
      </c>
      <c r="P850">
        <v>-22.013681658285037</v>
      </c>
      <c r="Q850">
        <v>-22.422560732600829</v>
      </c>
      <c r="R850">
        <v>25.957134405206311</v>
      </c>
      <c r="S850">
        <v>1</v>
      </c>
      <c r="T850">
        <v>4</v>
      </c>
      <c r="U850" t="s">
        <v>2817</v>
      </c>
      <c r="AN850">
        <f>VLOOKUP(J850,counts!$W$8:$Z$13,4,FALSE)</f>
        <v>51</v>
      </c>
      <c r="AO850">
        <f>VLOOKUP(K850,counts!$W$17:$Z$23,4,FALSE)</f>
        <v>48</v>
      </c>
      <c r="AP850">
        <f>VLOOKUP(L850,counts!$W$27:$Z$33,4,FALSE)</f>
        <v>55</v>
      </c>
      <c r="AQ850">
        <f>VLOOKUP(M850,counts!$W$38:$Z$49,4,FALSE)</f>
        <v>66</v>
      </c>
      <c r="AR850">
        <f>VLOOKUP(N850,counts!$W$53:$Z$54,4,FALSE)</f>
        <v>102</v>
      </c>
      <c r="AS850">
        <f>VLOOKUP(O850,counts!$W$58:$Z$62,4,FALSE)</f>
        <v>52</v>
      </c>
      <c r="AT850">
        <f>VLOOKUP(P850,counts!$W$66:$Z$69,4,FALSE)</f>
        <v>50</v>
      </c>
      <c r="AU850">
        <f>VLOOKUP(Q850,counts!$W$73:$Z$75,4,FALSE)</f>
        <v>50</v>
      </c>
      <c r="AV850">
        <f>VLOOKUP(R850,counts!$W$79:$Z$81,4,FALSE)</f>
        <v>59</v>
      </c>
      <c r="AW850">
        <f t="shared" si="555"/>
        <v>533</v>
      </c>
      <c r="AX850">
        <f t="shared" si="556"/>
        <v>1</v>
      </c>
      <c r="AY850">
        <f t="shared" si="557"/>
        <v>4</v>
      </c>
      <c r="AZ850" t="str">
        <f t="shared" si="558"/>
        <v>Test</v>
      </c>
      <c r="BA850" t="str">
        <f t="shared" si="559"/>
        <v>41-50</v>
      </c>
      <c r="BB850" t="str">
        <f t="shared" si="560"/>
        <v>Blank</v>
      </c>
      <c r="BC850" t="str">
        <f t="shared" si="561"/>
        <v>11-20</v>
      </c>
      <c r="BD850" t="str">
        <f t="shared" si="562"/>
        <v>NY</v>
      </c>
      <c r="BE850" t="str">
        <f t="shared" si="563"/>
        <v>female</v>
      </c>
      <c r="BF850">
        <f t="shared" si="564"/>
        <v>0</v>
      </c>
      <c r="BG850">
        <f t="shared" si="565"/>
        <v>0</v>
      </c>
      <c r="BH850" t="str">
        <f t="shared" si="566"/>
        <v>S, blank</v>
      </c>
      <c r="BI850">
        <f t="shared" si="567"/>
        <v>2</v>
      </c>
    </row>
    <row r="851" spans="1:61" x14ac:dyDescent="0.3">
      <c r="A851" t="s">
        <v>2820</v>
      </c>
      <c r="B851" t="s">
        <v>2838</v>
      </c>
      <c r="C851" t="s">
        <v>2849</v>
      </c>
      <c r="D851" t="s">
        <v>2827</v>
      </c>
      <c r="E851" t="s">
        <v>15</v>
      </c>
      <c r="F851">
        <v>1</v>
      </c>
      <c r="G851">
        <v>1</v>
      </c>
      <c r="H851" t="s">
        <v>2843</v>
      </c>
      <c r="I851">
        <v>2</v>
      </c>
      <c r="J851">
        <v>-11.613432440426715</v>
      </c>
      <c r="K851">
        <v>-42.171718189759716</v>
      </c>
      <c r="L851">
        <v>40.172297072540438</v>
      </c>
      <c r="M851">
        <v>-68.390212241589438</v>
      </c>
      <c r="N851">
        <v>151.41878811967541</v>
      </c>
      <c r="O851">
        <v>48.695090775187893</v>
      </c>
      <c r="P851">
        <v>79.365382998232107</v>
      </c>
      <c r="Q851">
        <v>-22.422560732600829</v>
      </c>
      <c r="R851">
        <v>25.957134405206311</v>
      </c>
      <c r="S851">
        <v>1</v>
      </c>
      <c r="T851">
        <v>4</v>
      </c>
      <c r="U851" t="s">
        <v>2817</v>
      </c>
      <c r="AN851">
        <f>VLOOKUP(J851,counts!$W$8:$Z$13,4,FALSE)</f>
        <v>52</v>
      </c>
      <c r="AO851">
        <f>VLOOKUP(K851,counts!$W$17:$Z$23,4,FALSE)</f>
        <v>48</v>
      </c>
      <c r="AP851">
        <f>VLOOKUP(L851,counts!$W$27:$Z$33,4,FALSE)</f>
        <v>50</v>
      </c>
      <c r="AQ851">
        <f>VLOOKUP(M851,counts!$W$38:$Z$49,4,FALSE)</f>
        <v>40</v>
      </c>
      <c r="AR851">
        <f>VLOOKUP(N851,counts!$W$53:$Z$54,4,FALSE)</f>
        <v>102</v>
      </c>
      <c r="AS851">
        <f>VLOOKUP(O851,counts!$W$58:$Z$62,4,FALSE)</f>
        <v>61</v>
      </c>
      <c r="AT851">
        <f>VLOOKUP(P851,counts!$W$66:$Z$69,4,FALSE)</f>
        <v>70</v>
      </c>
      <c r="AU851">
        <f>VLOOKUP(Q851,counts!$W$73:$Z$75,4,FALSE)</f>
        <v>50</v>
      </c>
      <c r="AV851">
        <f>VLOOKUP(R851,counts!$W$79:$Z$81,4,FALSE)</f>
        <v>59</v>
      </c>
      <c r="AW851">
        <f t="shared" si="555"/>
        <v>532</v>
      </c>
      <c r="AX851">
        <f t="shared" si="556"/>
        <v>1</v>
      </c>
      <c r="AY851">
        <f t="shared" si="557"/>
        <v>4</v>
      </c>
      <c r="AZ851" t="str">
        <f t="shared" si="558"/>
        <v>Test</v>
      </c>
      <c r="BA851" t="str">
        <f t="shared" si="559"/>
        <v>18-30</v>
      </c>
      <c r="BB851" t="str">
        <f t="shared" si="560"/>
        <v>Blank</v>
      </c>
      <c r="BC851" t="str">
        <f t="shared" si="561"/>
        <v>21-30</v>
      </c>
      <c r="BD851" t="str">
        <f t="shared" si="562"/>
        <v>IL</v>
      </c>
      <c r="BE851" t="str">
        <f t="shared" si="563"/>
        <v>female</v>
      </c>
      <c r="BF851">
        <f t="shared" si="564"/>
        <v>1</v>
      </c>
      <c r="BG851">
        <f t="shared" si="565"/>
        <v>1</v>
      </c>
      <c r="BH851" t="str">
        <f t="shared" si="566"/>
        <v>S, blank</v>
      </c>
      <c r="BI851">
        <f t="shared" si="567"/>
        <v>2</v>
      </c>
    </row>
    <row r="852" spans="1:61" x14ac:dyDescent="0.3">
      <c r="A852" t="s">
        <v>2810</v>
      </c>
      <c r="B852" t="s">
        <v>2838</v>
      </c>
      <c r="C852" t="s">
        <v>2849</v>
      </c>
      <c r="D852" t="s">
        <v>2833</v>
      </c>
      <c r="E852" t="s">
        <v>15</v>
      </c>
      <c r="F852">
        <v>0</v>
      </c>
      <c r="G852">
        <v>0</v>
      </c>
      <c r="H852" t="s">
        <v>2843</v>
      </c>
      <c r="I852">
        <v>2</v>
      </c>
      <c r="J852">
        <v>32.769878926258563</v>
      </c>
      <c r="K852">
        <v>-42.171718189759716</v>
      </c>
      <c r="L852">
        <v>40.172297072540438</v>
      </c>
      <c r="M852">
        <v>57.761363718906857</v>
      </c>
      <c r="N852">
        <v>151.41878811967541</v>
      </c>
      <c r="O852">
        <v>-14.754319664473872</v>
      </c>
      <c r="P852">
        <v>-22.013681658285037</v>
      </c>
      <c r="Q852">
        <v>-22.422560732600829</v>
      </c>
      <c r="R852">
        <v>25.957134405206311</v>
      </c>
      <c r="S852">
        <v>1</v>
      </c>
      <c r="T852">
        <v>4</v>
      </c>
      <c r="U852" t="s">
        <v>2817</v>
      </c>
      <c r="AN852">
        <f>VLOOKUP(J852,counts!$W$8:$Z$13,4,FALSE)</f>
        <v>61</v>
      </c>
      <c r="AO852">
        <f>VLOOKUP(K852,counts!$W$17:$Z$23,4,FALSE)</f>
        <v>48</v>
      </c>
      <c r="AP852">
        <f>VLOOKUP(L852,counts!$W$27:$Z$33,4,FALSE)</f>
        <v>50</v>
      </c>
      <c r="AQ852">
        <f>VLOOKUP(M852,counts!$W$38:$Z$49,4,FALSE)</f>
        <v>66</v>
      </c>
      <c r="AR852">
        <f>VLOOKUP(N852,counts!$W$53:$Z$54,4,FALSE)</f>
        <v>102</v>
      </c>
      <c r="AS852">
        <f>VLOOKUP(O852,counts!$W$58:$Z$62,4,FALSE)</f>
        <v>52</v>
      </c>
      <c r="AT852">
        <f>VLOOKUP(P852,counts!$W$66:$Z$69,4,FALSE)</f>
        <v>50</v>
      </c>
      <c r="AU852">
        <f>VLOOKUP(Q852,counts!$W$73:$Z$75,4,FALSE)</f>
        <v>50</v>
      </c>
      <c r="AV852">
        <f>VLOOKUP(R852,counts!$W$79:$Z$81,4,FALSE)</f>
        <v>59</v>
      </c>
      <c r="AW852">
        <f t="shared" si="555"/>
        <v>538</v>
      </c>
      <c r="AX852">
        <f t="shared" si="556"/>
        <v>1</v>
      </c>
      <c r="AY852">
        <f t="shared" si="557"/>
        <v>4</v>
      </c>
      <c r="AZ852" t="str">
        <f t="shared" si="558"/>
        <v>Test</v>
      </c>
      <c r="BA852" t="str">
        <f t="shared" si="559"/>
        <v>31-40</v>
      </c>
      <c r="BB852" t="str">
        <f t="shared" si="560"/>
        <v>Blank</v>
      </c>
      <c r="BC852" t="str">
        <f t="shared" si="561"/>
        <v>21-30</v>
      </c>
      <c r="BD852" t="str">
        <f t="shared" si="562"/>
        <v>NY</v>
      </c>
      <c r="BE852" t="str">
        <f t="shared" si="563"/>
        <v>female</v>
      </c>
      <c r="BF852">
        <f t="shared" si="564"/>
        <v>0</v>
      </c>
      <c r="BG852">
        <f t="shared" si="565"/>
        <v>0</v>
      </c>
      <c r="BH852" t="str">
        <f t="shared" si="566"/>
        <v>S, blank</v>
      </c>
      <c r="BI852">
        <f t="shared" si="567"/>
        <v>2</v>
      </c>
    </row>
    <row r="853" spans="1:61" x14ac:dyDescent="0.3">
      <c r="A853" t="s">
        <v>2811</v>
      </c>
      <c r="B853" t="s">
        <v>2838</v>
      </c>
      <c r="C853" t="s">
        <v>2849</v>
      </c>
      <c r="D853" t="s">
        <v>2838</v>
      </c>
      <c r="E853" t="s">
        <v>15</v>
      </c>
      <c r="F853">
        <v>1</v>
      </c>
      <c r="G853">
        <v>0</v>
      </c>
      <c r="H853" t="s">
        <v>2843</v>
      </c>
      <c r="I853">
        <v>2</v>
      </c>
      <c r="J853">
        <v>-13.385578549662212</v>
      </c>
      <c r="K853">
        <v>-42.171718189759716</v>
      </c>
      <c r="L853">
        <v>40.172297072540438</v>
      </c>
      <c r="M853">
        <v>-33.757758935166962</v>
      </c>
      <c r="N853">
        <v>151.41878811967541</v>
      </c>
      <c r="O853">
        <v>48.695090775187893</v>
      </c>
      <c r="P853">
        <v>-22.013681658285037</v>
      </c>
      <c r="Q853">
        <v>-22.422560732600829</v>
      </c>
      <c r="R853">
        <v>25.957134405206311</v>
      </c>
      <c r="S853">
        <v>0</v>
      </c>
      <c r="T853">
        <v>4</v>
      </c>
      <c r="U853" t="s">
        <v>2817</v>
      </c>
      <c r="AN853">
        <f>VLOOKUP(J853,counts!$W$8:$Z$13,4,FALSE)</f>
        <v>51</v>
      </c>
      <c r="AO853">
        <f>VLOOKUP(K853,counts!$W$17:$Z$23,4,FALSE)</f>
        <v>48</v>
      </c>
      <c r="AP853">
        <f>VLOOKUP(L853,counts!$W$27:$Z$33,4,FALSE)</f>
        <v>50</v>
      </c>
      <c r="AQ853">
        <f>VLOOKUP(M853,counts!$W$38:$Z$49,4,FALSE)</f>
        <v>47</v>
      </c>
      <c r="AR853">
        <f>VLOOKUP(N853,counts!$W$53:$Z$54,4,FALSE)</f>
        <v>102</v>
      </c>
      <c r="AS853">
        <f>VLOOKUP(O853,counts!$W$58:$Z$62,4,FALSE)</f>
        <v>61</v>
      </c>
      <c r="AT853">
        <f>VLOOKUP(P853,counts!$W$66:$Z$69,4,FALSE)</f>
        <v>50</v>
      </c>
      <c r="AU853">
        <f>VLOOKUP(Q853,counts!$W$73:$Z$75,4,FALSE)</f>
        <v>50</v>
      </c>
      <c r="AV853">
        <f>VLOOKUP(R853,counts!$W$79:$Z$81,4,FALSE)</f>
        <v>59</v>
      </c>
      <c r="AW853">
        <f t="shared" si="555"/>
        <v>518</v>
      </c>
      <c r="AX853">
        <f t="shared" si="556"/>
        <v>0</v>
      </c>
      <c r="AY853">
        <f t="shared" si="557"/>
        <v>4</v>
      </c>
      <c r="AZ853" t="str">
        <f t="shared" si="558"/>
        <v>Test</v>
      </c>
      <c r="BA853" t="str">
        <f t="shared" si="559"/>
        <v>41-50</v>
      </c>
      <c r="BB853" t="str">
        <f t="shared" si="560"/>
        <v>Blank</v>
      </c>
      <c r="BC853" t="str">
        <f t="shared" si="561"/>
        <v>21-30</v>
      </c>
      <c r="BD853" t="str">
        <f t="shared" si="562"/>
        <v>Blank</v>
      </c>
      <c r="BE853" t="str">
        <f t="shared" si="563"/>
        <v>female</v>
      </c>
      <c r="BF853">
        <f t="shared" si="564"/>
        <v>1</v>
      </c>
      <c r="BG853">
        <f t="shared" si="565"/>
        <v>0</v>
      </c>
      <c r="BH853" t="str">
        <f t="shared" si="566"/>
        <v>S, blank</v>
      </c>
      <c r="BI853">
        <f t="shared" si="567"/>
        <v>2</v>
      </c>
    </row>
    <row r="854" spans="1:61" x14ac:dyDescent="0.3">
      <c r="A854" t="s">
        <v>2812</v>
      </c>
      <c r="B854" t="s">
        <v>2838</v>
      </c>
      <c r="C854" t="s">
        <v>2849</v>
      </c>
      <c r="D854" t="s">
        <v>2838</v>
      </c>
      <c r="E854" t="s">
        <v>20</v>
      </c>
      <c r="F854">
        <v>1</v>
      </c>
      <c r="G854">
        <v>0</v>
      </c>
      <c r="H854" t="s">
        <v>2843</v>
      </c>
      <c r="I854">
        <v>2</v>
      </c>
      <c r="J854">
        <v>74.751267398446615</v>
      </c>
      <c r="K854">
        <v>-42.171718189759716</v>
      </c>
      <c r="L854">
        <v>40.172297072540438</v>
      </c>
      <c r="M854">
        <v>-33.757758935166962</v>
      </c>
      <c r="N854">
        <v>-108.67008854708662</v>
      </c>
      <c r="O854">
        <v>48.695090775187893</v>
      </c>
      <c r="P854">
        <v>-22.013681658285037</v>
      </c>
      <c r="Q854">
        <v>-22.422560732600829</v>
      </c>
      <c r="R854">
        <v>25.957134405206311</v>
      </c>
      <c r="S854">
        <v>0</v>
      </c>
      <c r="T854">
        <v>4</v>
      </c>
      <c r="U854" t="s">
        <v>2817</v>
      </c>
      <c r="AN854">
        <f>VLOOKUP(J854,counts!$W$8:$Z$13,4,FALSE)</f>
        <v>70</v>
      </c>
      <c r="AO854">
        <f>VLOOKUP(K854,counts!$W$17:$Z$23,4,FALSE)</f>
        <v>48</v>
      </c>
      <c r="AP854">
        <f>VLOOKUP(L854,counts!$W$27:$Z$33,4,FALSE)</f>
        <v>50</v>
      </c>
      <c r="AQ854">
        <f>VLOOKUP(M854,counts!$W$38:$Z$49,4,FALSE)</f>
        <v>47</v>
      </c>
      <c r="AR854">
        <f>VLOOKUP(N854,counts!$W$53:$Z$54,4,FALSE)</f>
        <v>20</v>
      </c>
      <c r="AS854">
        <f>VLOOKUP(O854,counts!$W$58:$Z$62,4,FALSE)</f>
        <v>61</v>
      </c>
      <c r="AT854">
        <f>VLOOKUP(P854,counts!$W$66:$Z$69,4,FALSE)</f>
        <v>50</v>
      </c>
      <c r="AU854">
        <f>VLOOKUP(Q854,counts!$W$73:$Z$75,4,FALSE)</f>
        <v>50</v>
      </c>
      <c r="AV854">
        <f>VLOOKUP(R854,counts!$W$79:$Z$81,4,FALSE)</f>
        <v>59</v>
      </c>
      <c r="AW854">
        <f t="shared" si="555"/>
        <v>455</v>
      </c>
      <c r="AX854">
        <f t="shared" si="556"/>
        <v>0</v>
      </c>
      <c r="AY854">
        <f t="shared" si="557"/>
        <v>4</v>
      </c>
      <c r="AZ854" t="str">
        <f t="shared" si="558"/>
        <v>Test</v>
      </c>
      <c r="BA854" t="str">
        <f t="shared" si="559"/>
        <v>51-60</v>
      </c>
      <c r="BB854" t="str">
        <f t="shared" si="560"/>
        <v>Blank</v>
      </c>
      <c r="BC854" t="str">
        <f t="shared" si="561"/>
        <v>21-30</v>
      </c>
      <c r="BD854" t="str">
        <f t="shared" si="562"/>
        <v>Blank</v>
      </c>
      <c r="BE854" t="str">
        <f t="shared" si="563"/>
        <v>male</v>
      </c>
      <c r="BF854">
        <f t="shared" si="564"/>
        <v>1</v>
      </c>
      <c r="BG854">
        <f t="shared" si="565"/>
        <v>0</v>
      </c>
      <c r="BH854" t="str">
        <f t="shared" si="566"/>
        <v>S, blank</v>
      </c>
      <c r="BI854">
        <f t="shared" si="567"/>
        <v>2</v>
      </c>
    </row>
    <row r="855" spans="1:61" x14ac:dyDescent="0.3">
      <c r="A855" t="s">
        <v>2820</v>
      </c>
      <c r="B855" t="s">
        <v>2838</v>
      </c>
      <c r="C855" t="s">
        <v>2849</v>
      </c>
      <c r="D855" t="s">
        <v>2839</v>
      </c>
      <c r="E855" t="s">
        <v>15</v>
      </c>
      <c r="F855">
        <v>1</v>
      </c>
      <c r="G855">
        <v>0</v>
      </c>
      <c r="H855" t="s">
        <v>2843</v>
      </c>
      <c r="I855">
        <v>2</v>
      </c>
      <c r="J855">
        <v>-11.613432440426715</v>
      </c>
      <c r="K855">
        <v>-42.171718189759716</v>
      </c>
      <c r="L855">
        <v>40.172297072540438</v>
      </c>
      <c r="M855">
        <v>40.634191658169868</v>
      </c>
      <c r="N855">
        <v>151.41878811967541</v>
      </c>
      <c r="O855">
        <v>48.695090775187893</v>
      </c>
      <c r="P855">
        <v>-22.013681658285037</v>
      </c>
      <c r="Q855">
        <v>-22.422560732600829</v>
      </c>
      <c r="R855">
        <v>25.957134405206311</v>
      </c>
      <c r="S855">
        <v>1</v>
      </c>
      <c r="T855">
        <v>4</v>
      </c>
      <c r="U855" t="s">
        <v>2817</v>
      </c>
      <c r="AN855">
        <f>VLOOKUP(J855,counts!$W$8:$Z$13,4,FALSE)</f>
        <v>52</v>
      </c>
      <c r="AO855">
        <f>VLOOKUP(K855,counts!$W$17:$Z$23,4,FALSE)</f>
        <v>48</v>
      </c>
      <c r="AP855">
        <f>VLOOKUP(L855,counts!$W$27:$Z$33,4,FALSE)</f>
        <v>50</v>
      </c>
      <c r="AQ855">
        <f>VLOOKUP(M855,counts!$W$38:$Z$49,4,FALSE)</f>
        <v>63</v>
      </c>
      <c r="AR855">
        <f>VLOOKUP(N855,counts!$W$53:$Z$54,4,FALSE)</f>
        <v>102</v>
      </c>
      <c r="AS855">
        <f>VLOOKUP(O855,counts!$W$58:$Z$62,4,FALSE)</f>
        <v>61</v>
      </c>
      <c r="AT855">
        <f>VLOOKUP(P855,counts!$W$66:$Z$69,4,FALSE)</f>
        <v>50</v>
      </c>
      <c r="AU855">
        <f>VLOOKUP(Q855,counts!$W$73:$Z$75,4,FALSE)</f>
        <v>50</v>
      </c>
      <c r="AV855">
        <f>VLOOKUP(R855,counts!$W$79:$Z$81,4,FALSE)</f>
        <v>59</v>
      </c>
      <c r="AW855">
        <f t="shared" si="555"/>
        <v>535</v>
      </c>
      <c r="AX855">
        <f t="shared" si="556"/>
        <v>1</v>
      </c>
      <c r="AY855">
        <f t="shared" si="557"/>
        <v>4</v>
      </c>
      <c r="AZ855" t="str">
        <f t="shared" si="558"/>
        <v>Test</v>
      </c>
      <c r="BA855" t="str">
        <f t="shared" si="559"/>
        <v>18-30</v>
      </c>
      <c r="BB855" t="str">
        <f t="shared" si="560"/>
        <v>Blank</v>
      </c>
      <c r="BC855" t="str">
        <f t="shared" si="561"/>
        <v>21-30</v>
      </c>
      <c r="BD855" t="str">
        <f t="shared" si="562"/>
        <v>Others</v>
      </c>
      <c r="BE855" t="str">
        <f t="shared" si="563"/>
        <v>female</v>
      </c>
      <c r="BF855">
        <f t="shared" si="564"/>
        <v>1</v>
      </c>
      <c r="BG855">
        <f t="shared" si="565"/>
        <v>0</v>
      </c>
      <c r="BH855" t="str">
        <f t="shared" si="566"/>
        <v>S, blank</v>
      </c>
      <c r="BI855">
        <f t="shared" si="567"/>
        <v>2</v>
      </c>
    </row>
    <row r="856" spans="1:61" x14ac:dyDescent="0.3">
      <c r="A856" t="s">
        <v>2820</v>
      </c>
      <c r="B856" t="s">
        <v>2838</v>
      </c>
      <c r="C856" t="s">
        <v>2850</v>
      </c>
      <c r="D856" t="s">
        <v>2838</v>
      </c>
      <c r="E856" t="s">
        <v>20</v>
      </c>
      <c r="F856">
        <v>0</v>
      </c>
      <c r="G856">
        <v>0</v>
      </c>
      <c r="H856" t="s">
        <v>2843</v>
      </c>
      <c r="I856">
        <v>2</v>
      </c>
      <c r="J856">
        <v>-11.613432440426715</v>
      </c>
      <c r="K856">
        <v>-42.171718189759716</v>
      </c>
      <c r="L856">
        <v>-9.6115457513775127</v>
      </c>
      <c r="M856">
        <v>-33.757758935166962</v>
      </c>
      <c r="N856">
        <v>-108.67008854708662</v>
      </c>
      <c r="O856">
        <v>-14.754319664473872</v>
      </c>
      <c r="P856">
        <v>-22.013681658285037</v>
      </c>
      <c r="Q856">
        <v>-22.422560732600829</v>
      </c>
      <c r="R856">
        <v>25.957134405206311</v>
      </c>
      <c r="S856">
        <v>0</v>
      </c>
      <c r="T856">
        <v>4</v>
      </c>
      <c r="U856" t="s">
        <v>2817</v>
      </c>
      <c r="AN856">
        <f>VLOOKUP(J856,counts!$W$8:$Z$13,4,FALSE)</f>
        <v>52</v>
      </c>
      <c r="AO856">
        <f>VLOOKUP(K856,counts!$W$17:$Z$23,4,FALSE)</f>
        <v>48</v>
      </c>
      <c r="AP856">
        <f>VLOOKUP(L856,counts!$W$27:$Z$33,4,FALSE)</f>
        <v>55</v>
      </c>
      <c r="AQ856">
        <f>VLOOKUP(M856,counts!$W$38:$Z$49,4,FALSE)</f>
        <v>47</v>
      </c>
      <c r="AR856">
        <f>VLOOKUP(N856,counts!$W$53:$Z$54,4,FALSE)</f>
        <v>20</v>
      </c>
      <c r="AS856">
        <f>VLOOKUP(O856,counts!$W$58:$Z$62,4,FALSE)</f>
        <v>52</v>
      </c>
      <c r="AT856">
        <f>VLOOKUP(P856,counts!$W$66:$Z$69,4,FALSE)</f>
        <v>50</v>
      </c>
      <c r="AU856">
        <f>VLOOKUP(Q856,counts!$W$73:$Z$75,4,FALSE)</f>
        <v>50</v>
      </c>
      <c r="AV856">
        <f>VLOOKUP(R856,counts!$W$79:$Z$81,4,FALSE)</f>
        <v>59</v>
      </c>
      <c r="AW856">
        <f t="shared" si="555"/>
        <v>433</v>
      </c>
      <c r="AX856">
        <f t="shared" si="556"/>
        <v>0</v>
      </c>
      <c r="AY856">
        <f t="shared" si="557"/>
        <v>4</v>
      </c>
      <c r="AZ856" t="str">
        <f t="shared" si="558"/>
        <v>Test</v>
      </c>
      <c r="BA856" t="str">
        <f t="shared" si="559"/>
        <v>18-30</v>
      </c>
      <c r="BB856" t="str">
        <f t="shared" si="560"/>
        <v>Blank</v>
      </c>
      <c r="BC856" t="str">
        <f t="shared" si="561"/>
        <v>11-20</v>
      </c>
      <c r="BD856" t="str">
        <f t="shared" si="562"/>
        <v>Blank</v>
      </c>
      <c r="BE856" t="str">
        <f t="shared" si="563"/>
        <v>male</v>
      </c>
      <c r="BF856">
        <f t="shared" si="564"/>
        <v>0</v>
      </c>
      <c r="BG856">
        <f t="shared" si="565"/>
        <v>0</v>
      </c>
      <c r="BH856" t="str">
        <f t="shared" si="566"/>
        <v>S, blank</v>
      </c>
      <c r="BI856">
        <f t="shared" si="567"/>
        <v>2</v>
      </c>
    </row>
    <row r="857" spans="1:61" x14ac:dyDescent="0.3">
      <c r="A857" t="s">
        <v>2821</v>
      </c>
      <c r="B857" t="s">
        <v>2838</v>
      </c>
      <c r="C857" t="s">
        <v>2849</v>
      </c>
      <c r="D857" t="s">
        <v>2836</v>
      </c>
      <c r="E857" t="s">
        <v>15</v>
      </c>
      <c r="F857">
        <v>0</v>
      </c>
      <c r="G857">
        <v>0</v>
      </c>
      <c r="H857" t="s">
        <v>2843</v>
      </c>
      <c r="I857">
        <v>2</v>
      </c>
      <c r="J857">
        <v>-3.7643689058441341</v>
      </c>
      <c r="K857">
        <v>-42.171718189759716</v>
      </c>
      <c r="L857">
        <v>40.172297072540438</v>
      </c>
      <c r="M857">
        <v>105.0698932972212</v>
      </c>
      <c r="N857">
        <v>151.41878811967541</v>
      </c>
      <c r="O857">
        <v>-14.754319664473872</v>
      </c>
      <c r="P857">
        <v>-22.013681658285037</v>
      </c>
      <c r="Q857">
        <v>-22.422560732600829</v>
      </c>
      <c r="R857">
        <v>25.957134405206311</v>
      </c>
      <c r="S857">
        <v>0</v>
      </c>
      <c r="T857">
        <v>4</v>
      </c>
      <c r="U857" t="s">
        <v>2817</v>
      </c>
      <c r="AN857">
        <f>VLOOKUP(J857,counts!$W$8:$Z$13,4,FALSE)</f>
        <v>53</v>
      </c>
      <c r="AO857">
        <f>VLOOKUP(K857,counts!$W$17:$Z$23,4,FALSE)</f>
        <v>48</v>
      </c>
      <c r="AP857">
        <f>VLOOKUP(L857,counts!$W$27:$Z$33,4,FALSE)</f>
        <v>50</v>
      </c>
      <c r="AQ857">
        <f>VLOOKUP(M857,counts!$W$38:$Z$49,4,FALSE)</f>
        <v>76</v>
      </c>
      <c r="AR857">
        <f>VLOOKUP(N857,counts!$W$53:$Z$54,4,FALSE)</f>
        <v>102</v>
      </c>
      <c r="AS857">
        <f>VLOOKUP(O857,counts!$W$58:$Z$62,4,FALSE)</f>
        <v>52</v>
      </c>
      <c r="AT857">
        <f>VLOOKUP(P857,counts!$W$66:$Z$69,4,FALSE)</f>
        <v>50</v>
      </c>
      <c r="AU857">
        <f>VLOOKUP(Q857,counts!$W$73:$Z$75,4,FALSE)</f>
        <v>50</v>
      </c>
      <c r="AV857">
        <f>VLOOKUP(R857,counts!$W$79:$Z$81,4,FALSE)</f>
        <v>59</v>
      </c>
      <c r="AW857">
        <f t="shared" si="555"/>
        <v>540</v>
      </c>
      <c r="AX857">
        <f t="shared" si="556"/>
        <v>0</v>
      </c>
      <c r="AY857">
        <f t="shared" si="557"/>
        <v>4</v>
      </c>
      <c r="AZ857" t="str">
        <f t="shared" si="558"/>
        <v>Test</v>
      </c>
      <c r="BA857" t="str">
        <f t="shared" si="559"/>
        <v>0-17</v>
      </c>
      <c r="BB857" t="str">
        <f t="shared" si="560"/>
        <v>Blank</v>
      </c>
      <c r="BC857" t="str">
        <f t="shared" si="561"/>
        <v>21-30</v>
      </c>
      <c r="BD857" t="str">
        <f t="shared" si="562"/>
        <v>PA</v>
      </c>
      <c r="BE857" t="str">
        <f t="shared" si="563"/>
        <v>female</v>
      </c>
      <c r="BF857">
        <f t="shared" si="564"/>
        <v>0</v>
      </c>
      <c r="BG857">
        <f t="shared" si="565"/>
        <v>0</v>
      </c>
      <c r="BH857" t="str">
        <f t="shared" si="566"/>
        <v>S, blank</v>
      </c>
      <c r="BI857">
        <f t="shared" si="567"/>
        <v>2</v>
      </c>
    </row>
    <row r="858" spans="1:61" x14ac:dyDescent="0.3">
      <c r="A858" t="s">
        <v>2821</v>
      </c>
      <c r="B858" t="s">
        <v>2838</v>
      </c>
      <c r="C858" t="s">
        <v>2824</v>
      </c>
      <c r="D858" t="s">
        <v>2838</v>
      </c>
      <c r="E858" t="s">
        <v>20</v>
      </c>
      <c r="F858">
        <v>0</v>
      </c>
      <c r="G858">
        <v>0</v>
      </c>
      <c r="H858" t="s">
        <v>2843</v>
      </c>
      <c r="I858">
        <v>2</v>
      </c>
      <c r="J858">
        <v>-3.7643689058441341</v>
      </c>
      <c r="K858">
        <v>-42.171718189759716</v>
      </c>
      <c r="L858">
        <v>-194.50333405817787</v>
      </c>
      <c r="M858">
        <v>-33.757758935166962</v>
      </c>
      <c r="N858">
        <v>-108.67008854708662</v>
      </c>
      <c r="O858">
        <v>-14.754319664473872</v>
      </c>
      <c r="P858">
        <v>-22.013681658285037</v>
      </c>
      <c r="Q858">
        <v>-22.422560732600829</v>
      </c>
      <c r="R858">
        <v>25.957134405206311</v>
      </c>
      <c r="S858">
        <v>0</v>
      </c>
      <c r="T858">
        <v>4</v>
      </c>
      <c r="U858" t="s">
        <v>2817</v>
      </c>
      <c r="AN858">
        <f>VLOOKUP(J858,counts!$W$8:$Z$13,4,FALSE)</f>
        <v>53</v>
      </c>
      <c r="AO858">
        <f>VLOOKUP(K858,counts!$W$17:$Z$23,4,FALSE)</f>
        <v>48</v>
      </c>
      <c r="AP858">
        <f>VLOOKUP(L858,counts!$W$27:$Z$33,4,FALSE)</f>
        <v>73</v>
      </c>
      <c r="AQ858">
        <f>VLOOKUP(M858,counts!$W$38:$Z$49,4,FALSE)</f>
        <v>47</v>
      </c>
      <c r="AR858">
        <f>VLOOKUP(N858,counts!$W$53:$Z$54,4,FALSE)</f>
        <v>20</v>
      </c>
      <c r="AS858">
        <f>VLOOKUP(O858,counts!$W$58:$Z$62,4,FALSE)</f>
        <v>52</v>
      </c>
      <c r="AT858">
        <f>VLOOKUP(P858,counts!$W$66:$Z$69,4,FALSE)</f>
        <v>50</v>
      </c>
      <c r="AU858">
        <f>VLOOKUP(Q858,counts!$W$73:$Z$75,4,FALSE)</f>
        <v>50</v>
      </c>
      <c r="AV858">
        <f>VLOOKUP(R858,counts!$W$79:$Z$81,4,FALSE)</f>
        <v>59</v>
      </c>
      <c r="AW858">
        <f t="shared" si="555"/>
        <v>452</v>
      </c>
      <c r="AX858">
        <f t="shared" si="556"/>
        <v>0</v>
      </c>
      <c r="AY858">
        <f t="shared" si="557"/>
        <v>4</v>
      </c>
      <c r="AZ858" t="str">
        <f t="shared" si="558"/>
        <v>Test</v>
      </c>
      <c r="BA858" t="str">
        <f t="shared" si="559"/>
        <v>0-17</v>
      </c>
      <c r="BB858" t="str">
        <f t="shared" si="560"/>
        <v>Blank</v>
      </c>
      <c r="BC858" t="str">
        <f t="shared" si="561"/>
        <v>0</v>
      </c>
      <c r="BD858" t="str">
        <f t="shared" si="562"/>
        <v>Blank</v>
      </c>
      <c r="BE858" t="str">
        <f t="shared" si="563"/>
        <v>male</v>
      </c>
      <c r="BF858">
        <f t="shared" si="564"/>
        <v>0</v>
      </c>
      <c r="BG858">
        <f t="shared" si="565"/>
        <v>0</v>
      </c>
      <c r="BH858" t="str">
        <f t="shared" si="566"/>
        <v>S, blank</v>
      </c>
      <c r="BI858">
        <f t="shared" si="567"/>
        <v>2</v>
      </c>
    </row>
    <row r="859" spans="1:61" x14ac:dyDescent="0.3">
      <c r="A859" t="s">
        <v>2821</v>
      </c>
      <c r="B859" t="s">
        <v>2838</v>
      </c>
      <c r="C859" t="s">
        <v>2810</v>
      </c>
      <c r="D859" t="s">
        <v>2830</v>
      </c>
      <c r="E859" t="s">
        <v>20</v>
      </c>
      <c r="F859">
        <v>1</v>
      </c>
      <c r="G859">
        <v>1</v>
      </c>
      <c r="H859" t="s">
        <v>2843</v>
      </c>
      <c r="I859">
        <v>2</v>
      </c>
      <c r="J859">
        <v>-3.7643689058441341</v>
      </c>
      <c r="K859">
        <v>-42.171718189759716</v>
      </c>
      <c r="L859">
        <v>22.971838090238197</v>
      </c>
      <c r="M859">
        <v>123.30204897661667</v>
      </c>
      <c r="N859">
        <v>-108.67008854708662</v>
      </c>
      <c r="O859">
        <v>48.695090775187893</v>
      </c>
      <c r="P859">
        <v>79.365382998232107</v>
      </c>
      <c r="Q859">
        <v>-22.422560732600829</v>
      </c>
      <c r="R859">
        <v>25.957134405206311</v>
      </c>
      <c r="S859">
        <v>1</v>
      </c>
      <c r="T859">
        <v>4</v>
      </c>
      <c r="U859" t="s">
        <v>2817</v>
      </c>
      <c r="AN859">
        <f>VLOOKUP(J859,counts!$W$8:$Z$13,4,FALSE)</f>
        <v>53</v>
      </c>
      <c r="AO859">
        <f>VLOOKUP(K859,counts!$W$17:$Z$23,4,FALSE)</f>
        <v>48</v>
      </c>
      <c r="AP859">
        <f>VLOOKUP(L859,counts!$W$27:$Z$33,4,FALSE)</f>
        <v>52</v>
      </c>
      <c r="AQ859">
        <f>VLOOKUP(M859,counts!$W$38:$Z$49,4,FALSE)</f>
        <v>80</v>
      </c>
      <c r="AR859">
        <f>VLOOKUP(N859,counts!$W$53:$Z$54,4,FALSE)</f>
        <v>20</v>
      </c>
      <c r="AS859">
        <f>VLOOKUP(O859,counts!$W$58:$Z$62,4,FALSE)</f>
        <v>61</v>
      </c>
      <c r="AT859">
        <f>VLOOKUP(P859,counts!$W$66:$Z$69,4,FALSE)</f>
        <v>70</v>
      </c>
      <c r="AU859">
        <f>VLOOKUP(Q859,counts!$W$73:$Z$75,4,FALSE)</f>
        <v>50</v>
      </c>
      <c r="AV859">
        <f>VLOOKUP(R859,counts!$W$79:$Z$81,4,FALSE)</f>
        <v>59</v>
      </c>
      <c r="AW859">
        <f t="shared" si="555"/>
        <v>493</v>
      </c>
      <c r="AX859">
        <f t="shared" si="556"/>
        <v>1</v>
      </c>
      <c r="AY859">
        <f t="shared" si="557"/>
        <v>4</v>
      </c>
      <c r="AZ859" t="str">
        <f t="shared" si="558"/>
        <v>Test</v>
      </c>
      <c r="BA859" t="str">
        <f t="shared" si="559"/>
        <v>0-17</v>
      </c>
      <c r="BB859" t="str">
        <f t="shared" si="560"/>
        <v>Blank</v>
      </c>
      <c r="BC859" t="str">
        <f t="shared" si="561"/>
        <v>31-40</v>
      </c>
      <c r="BD859" t="str">
        <f t="shared" si="562"/>
        <v>MI</v>
      </c>
      <c r="BE859" t="str">
        <f t="shared" si="563"/>
        <v>male</v>
      </c>
      <c r="BF859">
        <f t="shared" si="564"/>
        <v>1</v>
      </c>
      <c r="BG859">
        <f t="shared" si="565"/>
        <v>1</v>
      </c>
      <c r="BH859" t="str">
        <f t="shared" si="566"/>
        <v>S, blank</v>
      </c>
      <c r="BI859">
        <f t="shared" si="567"/>
        <v>2</v>
      </c>
    </row>
    <row r="860" spans="1:61" x14ac:dyDescent="0.3">
      <c r="A860" t="s">
        <v>2820</v>
      </c>
      <c r="B860" t="s">
        <v>2838</v>
      </c>
      <c r="C860" t="s">
        <v>2850</v>
      </c>
      <c r="D860" t="s">
        <v>2833</v>
      </c>
      <c r="E860" t="s">
        <v>15</v>
      </c>
      <c r="F860">
        <v>0</v>
      </c>
      <c r="G860">
        <v>0</v>
      </c>
      <c r="H860" t="s">
        <v>2843</v>
      </c>
      <c r="I860">
        <v>2</v>
      </c>
      <c r="J860">
        <v>-11.613432440426715</v>
      </c>
      <c r="K860">
        <v>-42.171718189759716</v>
      </c>
      <c r="L860">
        <v>-9.6115457513775127</v>
      </c>
      <c r="M860">
        <v>57.761363718906857</v>
      </c>
      <c r="N860">
        <v>151.41878811967541</v>
      </c>
      <c r="O860">
        <v>-14.754319664473872</v>
      </c>
      <c r="P860">
        <v>-22.013681658285037</v>
      </c>
      <c r="Q860">
        <v>-22.422560732600829</v>
      </c>
      <c r="R860">
        <v>25.957134405206311</v>
      </c>
      <c r="S860">
        <v>1</v>
      </c>
      <c r="T860">
        <v>4</v>
      </c>
      <c r="U860" t="s">
        <v>2817</v>
      </c>
      <c r="AN860">
        <f>VLOOKUP(J860,counts!$W$8:$Z$13,4,FALSE)</f>
        <v>52</v>
      </c>
      <c r="AO860">
        <f>VLOOKUP(K860,counts!$W$17:$Z$23,4,FALSE)</f>
        <v>48</v>
      </c>
      <c r="AP860">
        <f>VLOOKUP(L860,counts!$W$27:$Z$33,4,FALSE)</f>
        <v>55</v>
      </c>
      <c r="AQ860">
        <f>VLOOKUP(M860,counts!$W$38:$Z$49,4,FALSE)</f>
        <v>66</v>
      </c>
      <c r="AR860">
        <f>VLOOKUP(N860,counts!$W$53:$Z$54,4,FALSE)</f>
        <v>102</v>
      </c>
      <c r="AS860">
        <f>VLOOKUP(O860,counts!$W$58:$Z$62,4,FALSE)</f>
        <v>52</v>
      </c>
      <c r="AT860">
        <f>VLOOKUP(P860,counts!$W$66:$Z$69,4,FALSE)</f>
        <v>50</v>
      </c>
      <c r="AU860">
        <f>VLOOKUP(Q860,counts!$W$73:$Z$75,4,FALSE)</f>
        <v>50</v>
      </c>
      <c r="AV860">
        <f>VLOOKUP(R860,counts!$W$79:$Z$81,4,FALSE)</f>
        <v>59</v>
      </c>
      <c r="AW860">
        <f t="shared" si="555"/>
        <v>534</v>
      </c>
      <c r="AX860">
        <f t="shared" si="556"/>
        <v>1</v>
      </c>
      <c r="AY860">
        <f t="shared" si="557"/>
        <v>4</v>
      </c>
      <c r="AZ860" t="str">
        <f t="shared" si="558"/>
        <v>Test</v>
      </c>
      <c r="BA860" t="str">
        <f t="shared" si="559"/>
        <v>18-30</v>
      </c>
      <c r="BB860" t="str">
        <f t="shared" si="560"/>
        <v>Blank</v>
      </c>
      <c r="BC860" t="str">
        <f t="shared" si="561"/>
        <v>11-20</v>
      </c>
      <c r="BD860" t="str">
        <f t="shared" si="562"/>
        <v>NY</v>
      </c>
      <c r="BE860" t="str">
        <f t="shared" si="563"/>
        <v>female</v>
      </c>
      <c r="BF860">
        <f t="shared" si="564"/>
        <v>0</v>
      </c>
      <c r="BG860">
        <f t="shared" si="565"/>
        <v>0</v>
      </c>
      <c r="BH860" t="str">
        <f t="shared" si="566"/>
        <v>S, blank</v>
      </c>
      <c r="BI860">
        <f t="shared" si="567"/>
        <v>2</v>
      </c>
    </row>
    <row r="861" spans="1:61" x14ac:dyDescent="0.3">
      <c r="A861" t="s">
        <v>2820</v>
      </c>
      <c r="B861" t="s">
        <v>2838</v>
      </c>
      <c r="C861" t="s">
        <v>2849</v>
      </c>
      <c r="D861" t="s">
        <v>2838</v>
      </c>
      <c r="E861" t="s">
        <v>20</v>
      </c>
      <c r="F861">
        <v>1</v>
      </c>
      <c r="G861">
        <v>0</v>
      </c>
      <c r="H861" t="s">
        <v>44</v>
      </c>
      <c r="I861">
        <v>2</v>
      </c>
      <c r="J861">
        <v>-11.613432440426715</v>
      </c>
      <c r="K861">
        <v>-42.171718189759716</v>
      </c>
      <c r="L861">
        <v>40.172297072540438</v>
      </c>
      <c r="M861">
        <v>-33.757758935166962</v>
      </c>
      <c r="N861">
        <v>-108.67008854708662</v>
      </c>
      <c r="O861">
        <v>48.695090775187893</v>
      </c>
      <c r="P861">
        <v>-22.013681658285037</v>
      </c>
      <c r="Q861">
        <v>72.444458573419169</v>
      </c>
      <c r="R861">
        <v>25.957134405206311</v>
      </c>
      <c r="S861">
        <v>0</v>
      </c>
      <c r="T861">
        <v>4</v>
      </c>
      <c r="U861" t="s">
        <v>2817</v>
      </c>
      <c r="AN861">
        <f>VLOOKUP(J861,counts!$W$8:$Z$13,4,FALSE)</f>
        <v>52</v>
      </c>
      <c r="AO861">
        <f>VLOOKUP(K861,counts!$W$17:$Z$23,4,FALSE)</f>
        <v>48</v>
      </c>
      <c r="AP861">
        <f>VLOOKUP(L861,counts!$W$27:$Z$33,4,FALSE)</f>
        <v>50</v>
      </c>
      <c r="AQ861">
        <f>VLOOKUP(M861,counts!$W$38:$Z$49,4,FALSE)</f>
        <v>47</v>
      </c>
      <c r="AR861">
        <f>VLOOKUP(N861,counts!$W$53:$Z$54,4,FALSE)</f>
        <v>20</v>
      </c>
      <c r="AS861">
        <f>VLOOKUP(O861,counts!$W$58:$Z$62,4,FALSE)</f>
        <v>61</v>
      </c>
      <c r="AT861">
        <f>VLOOKUP(P861,counts!$W$66:$Z$69,4,FALSE)</f>
        <v>50</v>
      </c>
      <c r="AU861">
        <f>VLOOKUP(Q861,counts!$W$73:$Z$75,4,FALSE)</f>
        <v>68</v>
      </c>
      <c r="AV861">
        <f>VLOOKUP(R861,counts!$W$79:$Z$81,4,FALSE)</f>
        <v>59</v>
      </c>
      <c r="AW861">
        <f t="shared" si="555"/>
        <v>455</v>
      </c>
      <c r="AX861">
        <f t="shared" si="556"/>
        <v>0</v>
      </c>
      <c r="AY861">
        <f t="shared" si="557"/>
        <v>4</v>
      </c>
      <c r="AZ861" t="str">
        <f t="shared" si="558"/>
        <v>Test</v>
      </c>
      <c r="BA861" t="str">
        <f t="shared" si="559"/>
        <v>18-30</v>
      </c>
      <c r="BB861" t="str">
        <f t="shared" si="560"/>
        <v>Blank</v>
      </c>
      <c r="BC861" t="str">
        <f t="shared" si="561"/>
        <v>21-30</v>
      </c>
      <c r="BD861" t="str">
        <f t="shared" si="562"/>
        <v>Blank</v>
      </c>
      <c r="BE861" t="str">
        <f t="shared" si="563"/>
        <v>male</v>
      </c>
      <c r="BF861">
        <f t="shared" si="564"/>
        <v>1</v>
      </c>
      <c r="BG861">
        <f t="shared" si="565"/>
        <v>0</v>
      </c>
      <c r="BH861" t="str">
        <f t="shared" si="566"/>
        <v>C</v>
      </c>
      <c r="BI861">
        <f t="shared" si="567"/>
        <v>2</v>
      </c>
    </row>
    <row r="862" spans="1:61" x14ac:dyDescent="0.3">
      <c r="A862" t="s">
        <v>2810</v>
      </c>
      <c r="B862" t="s">
        <v>2838</v>
      </c>
      <c r="C862" t="s">
        <v>2849</v>
      </c>
      <c r="D862" t="s">
        <v>2838</v>
      </c>
      <c r="E862" t="s">
        <v>15</v>
      </c>
      <c r="F862">
        <v>0</v>
      </c>
      <c r="G862">
        <v>1</v>
      </c>
      <c r="H862" t="s">
        <v>2843</v>
      </c>
      <c r="I862">
        <v>2</v>
      </c>
      <c r="J862">
        <v>32.769878926258563</v>
      </c>
      <c r="K862">
        <v>-42.171718189759716</v>
      </c>
      <c r="L862">
        <v>40.172297072540438</v>
      </c>
      <c r="M862">
        <v>-33.757758935166962</v>
      </c>
      <c r="N862">
        <v>151.41878811967541</v>
      </c>
      <c r="O862">
        <v>-14.754319664473872</v>
      </c>
      <c r="P862">
        <v>79.365382998232107</v>
      </c>
      <c r="Q862">
        <v>-22.422560732600829</v>
      </c>
      <c r="R862">
        <v>25.957134405206311</v>
      </c>
      <c r="S862">
        <v>1</v>
      </c>
      <c r="T862">
        <v>4</v>
      </c>
      <c r="U862" t="s">
        <v>2817</v>
      </c>
      <c r="AN862">
        <f>VLOOKUP(J862,counts!$W$8:$Z$13,4,FALSE)</f>
        <v>61</v>
      </c>
      <c r="AO862">
        <f>VLOOKUP(K862,counts!$W$17:$Z$23,4,FALSE)</f>
        <v>48</v>
      </c>
      <c r="AP862">
        <f>VLOOKUP(L862,counts!$W$27:$Z$33,4,FALSE)</f>
        <v>50</v>
      </c>
      <c r="AQ862">
        <f>VLOOKUP(M862,counts!$W$38:$Z$49,4,FALSE)</f>
        <v>47</v>
      </c>
      <c r="AR862">
        <f>VLOOKUP(N862,counts!$W$53:$Z$54,4,FALSE)</f>
        <v>102</v>
      </c>
      <c r="AS862">
        <f>VLOOKUP(O862,counts!$W$58:$Z$62,4,FALSE)</f>
        <v>52</v>
      </c>
      <c r="AT862">
        <f>VLOOKUP(P862,counts!$W$66:$Z$69,4,FALSE)</f>
        <v>70</v>
      </c>
      <c r="AU862">
        <f>VLOOKUP(Q862,counts!$W$73:$Z$75,4,FALSE)</f>
        <v>50</v>
      </c>
      <c r="AV862">
        <f>VLOOKUP(R862,counts!$W$79:$Z$81,4,FALSE)</f>
        <v>59</v>
      </c>
      <c r="AW862">
        <f t="shared" si="555"/>
        <v>539</v>
      </c>
      <c r="AX862">
        <f t="shared" si="556"/>
        <v>1</v>
      </c>
      <c r="AY862">
        <f t="shared" si="557"/>
        <v>4</v>
      </c>
      <c r="AZ862" t="str">
        <f t="shared" si="558"/>
        <v>Test</v>
      </c>
      <c r="BA862" t="str">
        <f t="shared" si="559"/>
        <v>31-40</v>
      </c>
      <c r="BB862" t="str">
        <f t="shared" si="560"/>
        <v>Blank</v>
      </c>
      <c r="BC862" t="str">
        <f t="shared" si="561"/>
        <v>21-30</v>
      </c>
      <c r="BD862" t="str">
        <f t="shared" si="562"/>
        <v>Blank</v>
      </c>
      <c r="BE862" t="str">
        <f t="shared" si="563"/>
        <v>female</v>
      </c>
      <c r="BF862">
        <f t="shared" si="564"/>
        <v>0</v>
      </c>
      <c r="BG862">
        <f t="shared" si="565"/>
        <v>1</v>
      </c>
      <c r="BH862" t="str">
        <f t="shared" si="566"/>
        <v>S, blank</v>
      </c>
      <c r="BI862">
        <f t="shared" si="567"/>
        <v>2</v>
      </c>
    </row>
    <row r="863" spans="1:61" x14ac:dyDescent="0.3">
      <c r="A863" t="s">
        <v>2810</v>
      </c>
      <c r="B863" t="s">
        <v>2838</v>
      </c>
      <c r="C863" t="s">
        <v>2810</v>
      </c>
      <c r="D863" t="s">
        <v>2833</v>
      </c>
      <c r="E863" t="s">
        <v>15</v>
      </c>
      <c r="F863">
        <v>1</v>
      </c>
      <c r="G863">
        <v>1</v>
      </c>
      <c r="H863" t="s">
        <v>2843</v>
      </c>
      <c r="I863">
        <v>2</v>
      </c>
      <c r="J863">
        <v>32.769878926258563</v>
      </c>
      <c r="K863">
        <v>-42.171718189759716</v>
      </c>
      <c r="L863">
        <v>22.971838090238197</v>
      </c>
      <c r="M863">
        <v>57.761363718906857</v>
      </c>
      <c r="N863">
        <v>151.41878811967541</v>
      </c>
      <c r="O863">
        <v>48.695090775187893</v>
      </c>
      <c r="P863">
        <v>79.365382998232107</v>
      </c>
      <c r="Q863">
        <v>-22.422560732600829</v>
      </c>
      <c r="R863">
        <v>25.957134405206311</v>
      </c>
      <c r="S863">
        <v>1</v>
      </c>
      <c r="T863">
        <v>4</v>
      </c>
      <c r="U863" t="s">
        <v>2817</v>
      </c>
      <c r="AN863">
        <f>VLOOKUP(J863,counts!$W$8:$Z$13,4,FALSE)</f>
        <v>61</v>
      </c>
      <c r="AO863">
        <f>VLOOKUP(K863,counts!$W$17:$Z$23,4,FALSE)</f>
        <v>48</v>
      </c>
      <c r="AP863">
        <f>VLOOKUP(L863,counts!$W$27:$Z$33,4,FALSE)</f>
        <v>52</v>
      </c>
      <c r="AQ863">
        <f>VLOOKUP(M863,counts!$W$38:$Z$49,4,FALSE)</f>
        <v>66</v>
      </c>
      <c r="AR863">
        <f>VLOOKUP(N863,counts!$W$53:$Z$54,4,FALSE)</f>
        <v>102</v>
      </c>
      <c r="AS863">
        <f>VLOOKUP(O863,counts!$W$58:$Z$62,4,FALSE)</f>
        <v>61</v>
      </c>
      <c r="AT863">
        <f>VLOOKUP(P863,counts!$W$66:$Z$69,4,FALSE)</f>
        <v>70</v>
      </c>
      <c r="AU863">
        <f>VLOOKUP(Q863,counts!$W$73:$Z$75,4,FALSE)</f>
        <v>50</v>
      </c>
      <c r="AV863">
        <f>VLOOKUP(R863,counts!$W$79:$Z$81,4,FALSE)</f>
        <v>59</v>
      </c>
      <c r="AW863">
        <f t="shared" si="555"/>
        <v>569</v>
      </c>
      <c r="AX863">
        <f t="shared" si="556"/>
        <v>1</v>
      </c>
      <c r="AY863">
        <f t="shared" si="557"/>
        <v>4</v>
      </c>
      <c r="AZ863" t="str">
        <f t="shared" si="558"/>
        <v>Test</v>
      </c>
      <c r="BA863" t="str">
        <f t="shared" si="559"/>
        <v>31-40</v>
      </c>
      <c r="BB863" t="str">
        <f t="shared" si="560"/>
        <v>Blank</v>
      </c>
      <c r="BC863" t="str">
        <f t="shared" si="561"/>
        <v>31-40</v>
      </c>
      <c r="BD863" t="str">
        <f t="shared" si="562"/>
        <v>NY</v>
      </c>
      <c r="BE863" t="str">
        <f t="shared" si="563"/>
        <v>female</v>
      </c>
      <c r="BF863">
        <f t="shared" si="564"/>
        <v>1</v>
      </c>
      <c r="BG863">
        <f t="shared" si="565"/>
        <v>1</v>
      </c>
      <c r="BH863" t="str">
        <f t="shared" si="566"/>
        <v>S, blank</v>
      </c>
      <c r="BI863">
        <f t="shared" si="567"/>
        <v>2</v>
      </c>
    </row>
    <row r="864" spans="1:61" x14ac:dyDescent="0.3">
      <c r="A864" t="s">
        <v>2820</v>
      </c>
      <c r="B864" t="s">
        <v>2838</v>
      </c>
      <c r="C864" t="s">
        <v>2850</v>
      </c>
      <c r="D864" t="s">
        <v>2830</v>
      </c>
      <c r="E864" t="s">
        <v>20</v>
      </c>
      <c r="F864">
        <v>0</v>
      </c>
      <c r="G864">
        <v>0</v>
      </c>
      <c r="H864" t="s">
        <v>2843</v>
      </c>
      <c r="I864">
        <v>2</v>
      </c>
      <c r="J864">
        <v>-11.613432440426715</v>
      </c>
      <c r="K864">
        <v>-42.171718189759716</v>
      </c>
      <c r="L864">
        <v>-9.6115457513775127</v>
      </c>
      <c r="M864">
        <v>123.30204897661667</v>
      </c>
      <c r="N864">
        <v>-108.67008854708662</v>
      </c>
      <c r="O864">
        <v>-14.754319664473872</v>
      </c>
      <c r="P864">
        <v>-22.013681658285037</v>
      </c>
      <c r="Q864">
        <v>-22.422560732600829</v>
      </c>
      <c r="R864">
        <v>25.957134405206311</v>
      </c>
      <c r="S864">
        <v>0</v>
      </c>
      <c r="T864">
        <v>4</v>
      </c>
      <c r="U864" t="s">
        <v>2817</v>
      </c>
      <c r="AN864">
        <f>VLOOKUP(J864,counts!$W$8:$Z$13,4,FALSE)</f>
        <v>52</v>
      </c>
      <c r="AO864">
        <f>VLOOKUP(K864,counts!$W$17:$Z$23,4,FALSE)</f>
        <v>48</v>
      </c>
      <c r="AP864">
        <f>VLOOKUP(L864,counts!$W$27:$Z$33,4,FALSE)</f>
        <v>55</v>
      </c>
      <c r="AQ864">
        <f>VLOOKUP(M864,counts!$W$38:$Z$49,4,FALSE)</f>
        <v>80</v>
      </c>
      <c r="AR864">
        <f>VLOOKUP(N864,counts!$W$53:$Z$54,4,FALSE)</f>
        <v>20</v>
      </c>
      <c r="AS864">
        <f>VLOOKUP(O864,counts!$W$58:$Z$62,4,FALSE)</f>
        <v>52</v>
      </c>
      <c r="AT864">
        <f>VLOOKUP(P864,counts!$W$66:$Z$69,4,FALSE)</f>
        <v>50</v>
      </c>
      <c r="AU864">
        <f>VLOOKUP(Q864,counts!$W$73:$Z$75,4,FALSE)</f>
        <v>50</v>
      </c>
      <c r="AV864">
        <f>VLOOKUP(R864,counts!$W$79:$Z$81,4,FALSE)</f>
        <v>59</v>
      </c>
      <c r="AW864">
        <f t="shared" si="555"/>
        <v>466</v>
      </c>
      <c r="AX864">
        <f t="shared" si="556"/>
        <v>0</v>
      </c>
      <c r="AY864">
        <f t="shared" si="557"/>
        <v>4</v>
      </c>
      <c r="AZ864" t="str">
        <f t="shared" si="558"/>
        <v>Test</v>
      </c>
      <c r="BA864" t="str">
        <f t="shared" si="559"/>
        <v>18-30</v>
      </c>
      <c r="BB864" t="str">
        <f t="shared" si="560"/>
        <v>Blank</v>
      </c>
      <c r="BC864" t="str">
        <f t="shared" si="561"/>
        <v>11-20</v>
      </c>
      <c r="BD864" t="str">
        <f t="shared" si="562"/>
        <v>MI</v>
      </c>
      <c r="BE864" t="str">
        <f t="shared" si="563"/>
        <v>male</v>
      </c>
      <c r="BF864">
        <f t="shared" si="564"/>
        <v>0</v>
      </c>
      <c r="BG864">
        <f t="shared" si="565"/>
        <v>0</v>
      </c>
      <c r="BH864" t="str">
        <f t="shared" si="566"/>
        <v>S, blank</v>
      </c>
      <c r="BI864">
        <f t="shared" si="567"/>
        <v>2</v>
      </c>
    </row>
    <row r="865" spans="1:61" x14ac:dyDescent="0.3">
      <c r="A865" t="s">
        <v>2810</v>
      </c>
      <c r="B865" t="s">
        <v>2838</v>
      </c>
      <c r="C865" t="s">
        <v>2849</v>
      </c>
      <c r="D865" t="s">
        <v>2836</v>
      </c>
      <c r="E865" t="s">
        <v>20</v>
      </c>
      <c r="F865">
        <v>1</v>
      </c>
      <c r="G865">
        <v>0</v>
      </c>
      <c r="H865" t="s">
        <v>2843</v>
      </c>
      <c r="I865">
        <v>2</v>
      </c>
      <c r="J865">
        <v>32.769878926258563</v>
      </c>
      <c r="K865">
        <v>-42.171718189759716</v>
      </c>
      <c r="L865">
        <v>40.172297072540438</v>
      </c>
      <c r="M865">
        <v>105.0698932972212</v>
      </c>
      <c r="N865">
        <v>-108.67008854708662</v>
      </c>
      <c r="O865">
        <v>48.695090775187893</v>
      </c>
      <c r="P865">
        <v>-22.013681658285037</v>
      </c>
      <c r="Q865">
        <v>-22.422560732600829</v>
      </c>
      <c r="R865">
        <v>25.957134405206311</v>
      </c>
      <c r="S865">
        <v>0</v>
      </c>
      <c r="T865">
        <v>4</v>
      </c>
      <c r="U865" t="s">
        <v>2817</v>
      </c>
      <c r="AN865">
        <f>VLOOKUP(J865,counts!$W$8:$Z$13,4,FALSE)</f>
        <v>61</v>
      </c>
      <c r="AO865">
        <f>VLOOKUP(K865,counts!$W$17:$Z$23,4,FALSE)</f>
        <v>48</v>
      </c>
      <c r="AP865">
        <f>VLOOKUP(L865,counts!$W$27:$Z$33,4,FALSE)</f>
        <v>50</v>
      </c>
      <c r="AQ865">
        <f>VLOOKUP(M865,counts!$W$38:$Z$49,4,FALSE)</f>
        <v>76</v>
      </c>
      <c r="AR865">
        <f>VLOOKUP(N865,counts!$W$53:$Z$54,4,FALSE)</f>
        <v>20</v>
      </c>
      <c r="AS865">
        <f>VLOOKUP(O865,counts!$W$58:$Z$62,4,FALSE)</f>
        <v>61</v>
      </c>
      <c r="AT865">
        <f>VLOOKUP(P865,counts!$W$66:$Z$69,4,FALSE)</f>
        <v>50</v>
      </c>
      <c r="AU865">
        <f>VLOOKUP(Q865,counts!$W$73:$Z$75,4,FALSE)</f>
        <v>50</v>
      </c>
      <c r="AV865">
        <f>VLOOKUP(R865,counts!$W$79:$Z$81,4,FALSE)</f>
        <v>59</v>
      </c>
      <c r="AW865">
        <f t="shared" si="555"/>
        <v>475</v>
      </c>
      <c r="AX865">
        <f t="shared" si="556"/>
        <v>0</v>
      </c>
      <c r="AY865">
        <f t="shared" si="557"/>
        <v>4</v>
      </c>
      <c r="AZ865" t="str">
        <f t="shared" si="558"/>
        <v>Test</v>
      </c>
      <c r="BA865" t="str">
        <f t="shared" si="559"/>
        <v>31-40</v>
      </c>
      <c r="BB865" t="str">
        <f t="shared" si="560"/>
        <v>Blank</v>
      </c>
      <c r="BC865" t="str">
        <f t="shared" si="561"/>
        <v>21-30</v>
      </c>
      <c r="BD865" t="str">
        <f t="shared" si="562"/>
        <v>PA</v>
      </c>
      <c r="BE865" t="str">
        <f t="shared" si="563"/>
        <v>male</v>
      </c>
      <c r="BF865">
        <f t="shared" si="564"/>
        <v>1</v>
      </c>
      <c r="BG865">
        <f t="shared" si="565"/>
        <v>0</v>
      </c>
      <c r="BH865" t="str">
        <f t="shared" si="566"/>
        <v>S, blank</v>
      </c>
      <c r="BI865">
        <f t="shared" si="567"/>
        <v>2</v>
      </c>
    </row>
    <row r="866" spans="1:61" x14ac:dyDescent="0.3">
      <c r="A866" t="s">
        <v>2820</v>
      </c>
      <c r="B866" t="s">
        <v>2838</v>
      </c>
      <c r="C866" t="s">
        <v>2849</v>
      </c>
      <c r="D866" t="s">
        <v>2838</v>
      </c>
      <c r="E866" t="s">
        <v>15</v>
      </c>
      <c r="F866">
        <v>1</v>
      </c>
      <c r="G866">
        <v>0</v>
      </c>
      <c r="H866" t="s">
        <v>2843</v>
      </c>
      <c r="I866">
        <v>2</v>
      </c>
      <c r="J866">
        <v>-11.613432440426715</v>
      </c>
      <c r="K866">
        <v>-42.171718189759716</v>
      </c>
      <c r="L866">
        <v>40.172297072540438</v>
      </c>
      <c r="M866">
        <v>-33.757758935166962</v>
      </c>
      <c r="N866">
        <v>151.41878811967541</v>
      </c>
      <c r="O866">
        <v>48.695090775187893</v>
      </c>
      <c r="P866">
        <v>-22.013681658285037</v>
      </c>
      <c r="Q866">
        <v>-22.422560732600829</v>
      </c>
      <c r="R866">
        <v>25.957134405206311</v>
      </c>
      <c r="S866">
        <v>1</v>
      </c>
      <c r="T866">
        <v>4</v>
      </c>
      <c r="U866" t="s">
        <v>2817</v>
      </c>
      <c r="AN866">
        <f>VLOOKUP(J866,counts!$W$8:$Z$13,4,FALSE)</f>
        <v>52</v>
      </c>
      <c r="AO866">
        <f>VLOOKUP(K866,counts!$W$17:$Z$23,4,FALSE)</f>
        <v>48</v>
      </c>
      <c r="AP866">
        <f>VLOOKUP(L866,counts!$W$27:$Z$33,4,FALSE)</f>
        <v>50</v>
      </c>
      <c r="AQ866">
        <f>VLOOKUP(M866,counts!$W$38:$Z$49,4,FALSE)</f>
        <v>47</v>
      </c>
      <c r="AR866">
        <f>VLOOKUP(N866,counts!$W$53:$Z$54,4,FALSE)</f>
        <v>102</v>
      </c>
      <c r="AS866">
        <f>VLOOKUP(O866,counts!$W$58:$Z$62,4,FALSE)</f>
        <v>61</v>
      </c>
      <c r="AT866">
        <f>VLOOKUP(P866,counts!$W$66:$Z$69,4,FALSE)</f>
        <v>50</v>
      </c>
      <c r="AU866">
        <f>VLOOKUP(Q866,counts!$W$73:$Z$75,4,FALSE)</f>
        <v>50</v>
      </c>
      <c r="AV866">
        <f>VLOOKUP(R866,counts!$W$79:$Z$81,4,FALSE)</f>
        <v>59</v>
      </c>
      <c r="AW866">
        <f t="shared" si="555"/>
        <v>519</v>
      </c>
      <c r="AX866">
        <f t="shared" si="556"/>
        <v>1</v>
      </c>
      <c r="AY866">
        <f t="shared" si="557"/>
        <v>4</v>
      </c>
      <c r="AZ866" t="str">
        <f t="shared" si="558"/>
        <v>Test</v>
      </c>
      <c r="BA866" t="str">
        <f t="shared" si="559"/>
        <v>18-30</v>
      </c>
      <c r="BB866" t="str">
        <f t="shared" si="560"/>
        <v>Blank</v>
      </c>
      <c r="BC866" t="str">
        <f t="shared" si="561"/>
        <v>21-30</v>
      </c>
      <c r="BD866" t="str">
        <f t="shared" si="562"/>
        <v>Blank</v>
      </c>
      <c r="BE866" t="str">
        <f t="shared" si="563"/>
        <v>female</v>
      </c>
      <c r="BF866">
        <f t="shared" si="564"/>
        <v>1</v>
      </c>
      <c r="BG866">
        <f t="shared" si="565"/>
        <v>0</v>
      </c>
      <c r="BH866" t="str">
        <f t="shared" si="566"/>
        <v>S, blank</v>
      </c>
      <c r="BI866">
        <f t="shared" si="567"/>
        <v>2</v>
      </c>
    </row>
    <row r="867" spans="1:61" x14ac:dyDescent="0.3">
      <c r="A867" t="s">
        <v>2820</v>
      </c>
      <c r="B867" t="s">
        <v>2838</v>
      </c>
      <c r="C867" t="s">
        <v>2850</v>
      </c>
      <c r="D867" t="s">
        <v>2832</v>
      </c>
      <c r="E867" t="s">
        <v>20</v>
      </c>
      <c r="F867">
        <v>1</v>
      </c>
      <c r="G867">
        <v>0</v>
      </c>
      <c r="H867" t="s">
        <v>2843</v>
      </c>
      <c r="I867">
        <v>2</v>
      </c>
      <c r="J867">
        <v>-11.613432440426715</v>
      </c>
      <c r="K867">
        <v>-42.171718189759716</v>
      </c>
      <c r="L867">
        <v>-9.6115457513775127</v>
      </c>
      <c r="M867">
        <v>45.286193221659182</v>
      </c>
      <c r="N867">
        <v>-108.67008854708662</v>
      </c>
      <c r="O867">
        <v>48.695090775187893</v>
      </c>
      <c r="P867">
        <v>-22.013681658285037</v>
      </c>
      <c r="Q867">
        <v>-22.422560732600829</v>
      </c>
      <c r="R867">
        <v>25.957134405206311</v>
      </c>
      <c r="S867">
        <v>0</v>
      </c>
      <c r="T867">
        <v>4</v>
      </c>
      <c r="U867" t="s">
        <v>2817</v>
      </c>
      <c r="AN867">
        <f>VLOOKUP(J867,counts!$W$8:$Z$13,4,FALSE)</f>
        <v>52</v>
      </c>
      <c r="AO867">
        <f>VLOOKUP(K867,counts!$W$17:$Z$23,4,FALSE)</f>
        <v>48</v>
      </c>
      <c r="AP867">
        <f>VLOOKUP(L867,counts!$W$27:$Z$33,4,FALSE)</f>
        <v>55</v>
      </c>
      <c r="AQ867">
        <f>VLOOKUP(M867,counts!$W$38:$Z$49,4,FALSE)</f>
        <v>64</v>
      </c>
      <c r="AR867">
        <f>VLOOKUP(N867,counts!$W$53:$Z$54,4,FALSE)</f>
        <v>20</v>
      </c>
      <c r="AS867">
        <f>VLOOKUP(O867,counts!$W$58:$Z$62,4,FALSE)</f>
        <v>61</v>
      </c>
      <c r="AT867">
        <f>VLOOKUP(P867,counts!$W$66:$Z$69,4,FALSE)</f>
        <v>50</v>
      </c>
      <c r="AU867">
        <f>VLOOKUP(Q867,counts!$W$73:$Z$75,4,FALSE)</f>
        <v>50</v>
      </c>
      <c r="AV867">
        <f>VLOOKUP(R867,counts!$W$79:$Z$81,4,FALSE)</f>
        <v>59</v>
      </c>
      <c r="AW867">
        <f t="shared" si="555"/>
        <v>459</v>
      </c>
      <c r="AX867">
        <f t="shared" si="556"/>
        <v>0</v>
      </c>
      <c r="AY867">
        <f t="shared" si="557"/>
        <v>4</v>
      </c>
      <c r="AZ867" t="str">
        <f t="shared" si="558"/>
        <v>Test</v>
      </c>
      <c r="BA867" t="str">
        <f t="shared" si="559"/>
        <v>18-30</v>
      </c>
      <c r="BB867" t="str">
        <f t="shared" si="560"/>
        <v>Blank</v>
      </c>
      <c r="BC867" t="str">
        <f t="shared" si="561"/>
        <v>11-20</v>
      </c>
      <c r="BD867" t="str">
        <f t="shared" si="562"/>
        <v>NJ</v>
      </c>
      <c r="BE867" t="str">
        <f t="shared" si="563"/>
        <v>male</v>
      </c>
      <c r="BF867">
        <f t="shared" si="564"/>
        <v>1</v>
      </c>
      <c r="BG867">
        <f t="shared" si="565"/>
        <v>0</v>
      </c>
      <c r="BH867" t="str">
        <f t="shared" si="566"/>
        <v>S, blank</v>
      </c>
      <c r="BI867">
        <f t="shared" si="567"/>
        <v>2</v>
      </c>
    </row>
    <row r="868" spans="1:61" x14ac:dyDescent="0.3">
      <c r="A868" t="s">
        <v>2821</v>
      </c>
      <c r="B868" t="s">
        <v>2838</v>
      </c>
      <c r="C868" t="s">
        <v>2850</v>
      </c>
      <c r="D868" t="s">
        <v>2830</v>
      </c>
      <c r="E868" t="s">
        <v>20</v>
      </c>
      <c r="F868">
        <v>1</v>
      </c>
      <c r="G868">
        <v>1</v>
      </c>
      <c r="H868" t="s">
        <v>2843</v>
      </c>
      <c r="I868">
        <v>2</v>
      </c>
      <c r="J868">
        <v>-3.7643689058441341</v>
      </c>
      <c r="K868">
        <v>-42.171718189759716</v>
      </c>
      <c r="L868">
        <v>-9.6115457513775127</v>
      </c>
      <c r="M868">
        <v>123.30204897661667</v>
      </c>
      <c r="N868">
        <v>-108.67008854708662</v>
      </c>
      <c r="O868">
        <v>48.695090775187893</v>
      </c>
      <c r="P868">
        <v>79.365382998232107</v>
      </c>
      <c r="Q868">
        <v>-22.422560732600829</v>
      </c>
      <c r="R868">
        <v>25.957134405206311</v>
      </c>
      <c r="S868">
        <v>1</v>
      </c>
      <c r="T868">
        <v>4</v>
      </c>
      <c r="U868" t="s">
        <v>2817</v>
      </c>
      <c r="AN868">
        <f>VLOOKUP(J868,counts!$W$8:$Z$13,4,FALSE)</f>
        <v>53</v>
      </c>
      <c r="AO868">
        <f>VLOOKUP(K868,counts!$W$17:$Z$23,4,FALSE)</f>
        <v>48</v>
      </c>
      <c r="AP868">
        <f>VLOOKUP(L868,counts!$W$27:$Z$33,4,FALSE)</f>
        <v>55</v>
      </c>
      <c r="AQ868">
        <f>VLOOKUP(M868,counts!$W$38:$Z$49,4,FALSE)</f>
        <v>80</v>
      </c>
      <c r="AR868">
        <f>VLOOKUP(N868,counts!$W$53:$Z$54,4,FALSE)</f>
        <v>20</v>
      </c>
      <c r="AS868">
        <f>VLOOKUP(O868,counts!$W$58:$Z$62,4,FALSE)</f>
        <v>61</v>
      </c>
      <c r="AT868">
        <f>VLOOKUP(P868,counts!$W$66:$Z$69,4,FALSE)</f>
        <v>70</v>
      </c>
      <c r="AU868">
        <f>VLOOKUP(Q868,counts!$W$73:$Z$75,4,FALSE)</f>
        <v>50</v>
      </c>
      <c r="AV868">
        <f>VLOOKUP(R868,counts!$W$79:$Z$81,4,FALSE)</f>
        <v>59</v>
      </c>
      <c r="AW868">
        <f t="shared" si="555"/>
        <v>496</v>
      </c>
      <c r="AX868">
        <f t="shared" si="556"/>
        <v>1</v>
      </c>
      <c r="AY868">
        <f t="shared" si="557"/>
        <v>4</v>
      </c>
      <c r="AZ868" t="str">
        <f t="shared" si="558"/>
        <v>Test</v>
      </c>
      <c r="BA868" t="str">
        <f t="shared" si="559"/>
        <v>0-17</v>
      </c>
      <c r="BB868" t="str">
        <f t="shared" si="560"/>
        <v>Blank</v>
      </c>
      <c r="BC868" t="str">
        <f t="shared" si="561"/>
        <v>11-20</v>
      </c>
      <c r="BD868" t="str">
        <f t="shared" si="562"/>
        <v>MI</v>
      </c>
      <c r="BE868" t="str">
        <f t="shared" si="563"/>
        <v>male</v>
      </c>
      <c r="BF868">
        <f t="shared" si="564"/>
        <v>1</v>
      </c>
      <c r="BG868">
        <f t="shared" si="565"/>
        <v>1</v>
      </c>
      <c r="BH868" t="str">
        <f t="shared" si="566"/>
        <v>S, blank</v>
      </c>
      <c r="BI868">
        <f t="shared" si="567"/>
        <v>2</v>
      </c>
    </row>
    <row r="869" spans="1:61" x14ac:dyDescent="0.3">
      <c r="A869" t="s">
        <v>2821</v>
      </c>
      <c r="B869" t="s">
        <v>2838</v>
      </c>
      <c r="C869" t="s">
        <v>2810</v>
      </c>
      <c r="D869" t="s">
        <v>2838</v>
      </c>
      <c r="E869" t="s">
        <v>15</v>
      </c>
      <c r="F869">
        <v>0</v>
      </c>
      <c r="G869">
        <v>1</v>
      </c>
      <c r="H869" t="s">
        <v>2843</v>
      </c>
      <c r="I869">
        <v>2</v>
      </c>
      <c r="J869">
        <v>-3.7643689058441341</v>
      </c>
      <c r="K869">
        <v>-42.171718189759716</v>
      </c>
      <c r="L869">
        <v>22.971838090238197</v>
      </c>
      <c r="M869">
        <v>-33.757758935166962</v>
      </c>
      <c r="N869">
        <v>151.41878811967541</v>
      </c>
      <c r="O869">
        <v>-14.754319664473872</v>
      </c>
      <c r="P869">
        <v>79.365382998232107</v>
      </c>
      <c r="Q869">
        <v>-22.422560732600829</v>
      </c>
      <c r="R869">
        <v>25.957134405206311</v>
      </c>
      <c r="S869">
        <v>1</v>
      </c>
      <c r="T869">
        <v>4</v>
      </c>
      <c r="U869" t="s">
        <v>2817</v>
      </c>
      <c r="AN869">
        <f>VLOOKUP(J869,counts!$W$8:$Z$13,4,FALSE)</f>
        <v>53</v>
      </c>
      <c r="AO869">
        <f>VLOOKUP(K869,counts!$W$17:$Z$23,4,FALSE)</f>
        <v>48</v>
      </c>
      <c r="AP869">
        <f>VLOOKUP(L869,counts!$W$27:$Z$33,4,FALSE)</f>
        <v>52</v>
      </c>
      <c r="AQ869">
        <f>VLOOKUP(M869,counts!$W$38:$Z$49,4,FALSE)</f>
        <v>47</v>
      </c>
      <c r="AR869">
        <f>VLOOKUP(N869,counts!$W$53:$Z$54,4,FALSE)</f>
        <v>102</v>
      </c>
      <c r="AS869">
        <f>VLOOKUP(O869,counts!$W$58:$Z$62,4,FALSE)</f>
        <v>52</v>
      </c>
      <c r="AT869">
        <f>VLOOKUP(P869,counts!$W$66:$Z$69,4,FALSE)</f>
        <v>70</v>
      </c>
      <c r="AU869">
        <f>VLOOKUP(Q869,counts!$W$73:$Z$75,4,FALSE)</f>
        <v>50</v>
      </c>
      <c r="AV869">
        <f>VLOOKUP(R869,counts!$W$79:$Z$81,4,FALSE)</f>
        <v>59</v>
      </c>
      <c r="AW869">
        <f t="shared" si="555"/>
        <v>533</v>
      </c>
      <c r="AX869">
        <f t="shared" si="556"/>
        <v>1</v>
      </c>
      <c r="AY869">
        <f t="shared" si="557"/>
        <v>4</v>
      </c>
      <c r="AZ869" t="str">
        <f t="shared" si="558"/>
        <v>Test</v>
      </c>
      <c r="BA869" t="str">
        <f t="shared" si="559"/>
        <v>0-17</v>
      </c>
      <c r="BB869" t="str">
        <f t="shared" si="560"/>
        <v>Blank</v>
      </c>
      <c r="BC869" t="str">
        <f t="shared" si="561"/>
        <v>31-40</v>
      </c>
      <c r="BD869" t="str">
        <f t="shared" si="562"/>
        <v>Blank</v>
      </c>
      <c r="BE869" t="str">
        <f t="shared" si="563"/>
        <v>female</v>
      </c>
      <c r="BF869">
        <f t="shared" si="564"/>
        <v>0</v>
      </c>
      <c r="BG869">
        <f t="shared" si="565"/>
        <v>1</v>
      </c>
      <c r="BH869" t="str">
        <f t="shared" si="566"/>
        <v>S, blank</v>
      </c>
      <c r="BI869">
        <f t="shared" si="567"/>
        <v>2</v>
      </c>
    </row>
    <row r="870" spans="1:61" x14ac:dyDescent="0.3">
      <c r="A870" t="s">
        <v>2813</v>
      </c>
      <c r="B870" t="s">
        <v>2838</v>
      </c>
      <c r="C870" t="s">
        <v>2850</v>
      </c>
      <c r="D870" t="s">
        <v>2838</v>
      </c>
      <c r="E870" t="s">
        <v>20</v>
      </c>
      <c r="F870">
        <v>0</v>
      </c>
      <c r="G870">
        <v>0</v>
      </c>
      <c r="H870" t="s">
        <v>2843</v>
      </c>
      <c r="I870">
        <v>2</v>
      </c>
      <c r="J870">
        <v>-68.390212241589438</v>
      </c>
      <c r="K870">
        <v>-42.171718189759716</v>
      </c>
      <c r="L870">
        <v>-9.6115457513775127</v>
      </c>
      <c r="M870">
        <v>-33.757758935166962</v>
      </c>
      <c r="N870">
        <v>-108.67008854708662</v>
      </c>
      <c r="O870">
        <v>-14.754319664473872</v>
      </c>
      <c r="P870">
        <v>-22.013681658285037</v>
      </c>
      <c r="Q870">
        <v>-22.422560732600829</v>
      </c>
      <c r="R870">
        <v>25.957134405206311</v>
      </c>
      <c r="S870">
        <v>1</v>
      </c>
      <c r="T870">
        <v>4</v>
      </c>
      <c r="U870" t="s">
        <v>2817</v>
      </c>
      <c r="AN870">
        <f>VLOOKUP(J870,counts!$W$8:$Z$13,4,FALSE)</f>
        <v>40</v>
      </c>
      <c r="AO870">
        <f>VLOOKUP(K870,counts!$W$17:$Z$23,4,FALSE)</f>
        <v>48</v>
      </c>
      <c r="AP870">
        <f>VLOOKUP(L870,counts!$W$27:$Z$33,4,FALSE)</f>
        <v>55</v>
      </c>
      <c r="AQ870">
        <f>VLOOKUP(M870,counts!$W$38:$Z$49,4,FALSE)</f>
        <v>47</v>
      </c>
      <c r="AR870">
        <f>VLOOKUP(N870,counts!$W$53:$Z$54,4,FALSE)</f>
        <v>20</v>
      </c>
      <c r="AS870">
        <f>VLOOKUP(O870,counts!$W$58:$Z$62,4,FALSE)</f>
        <v>52</v>
      </c>
      <c r="AT870">
        <f>VLOOKUP(P870,counts!$W$66:$Z$69,4,FALSE)</f>
        <v>50</v>
      </c>
      <c r="AU870">
        <f>VLOOKUP(Q870,counts!$W$73:$Z$75,4,FALSE)</f>
        <v>50</v>
      </c>
      <c r="AV870">
        <f>VLOOKUP(R870,counts!$W$79:$Z$81,4,FALSE)</f>
        <v>59</v>
      </c>
      <c r="AW870">
        <f t="shared" si="555"/>
        <v>421</v>
      </c>
      <c r="AX870">
        <f t="shared" si="556"/>
        <v>1</v>
      </c>
      <c r="AY870">
        <f t="shared" si="557"/>
        <v>4</v>
      </c>
      <c r="AZ870" t="str">
        <f t="shared" si="558"/>
        <v>Test</v>
      </c>
      <c r="BA870" t="str">
        <f t="shared" si="559"/>
        <v>61+</v>
      </c>
      <c r="BB870" t="str">
        <f t="shared" si="560"/>
        <v>Blank</v>
      </c>
      <c r="BC870" t="str">
        <f t="shared" si="561"/>
        <v>11-20</v>
      </c>
      <c r="BD870" t="str">
        <f t="shared" si="562"/>
        <v>Blank</v>
      </c>
      <c r="BE870" t="str">
        <f t="shared" si="563"/>
        <v>male</v>
      </c>
      <c r="BF870">
        <f t="shared" si="564"/>
        <v>0</v>
      </c>
      <c r="BG870">
        <f t="shared" si="565"/>
        <v>0</v>
      </c>
      <c r="BH870" t="str">
        <f t="shared" si="566"/>
        <v>S, blank</v>
      </c>
      <c r="BI870">
        <f t="shared" si="567"/>
        <v>2</v>
      </c>
    </row>
    <row r="871" spans="1:61" x14ac:dyDescent="0.3">
      <c r="A871" t="s">
        <v>2811</v>
      </c>
      <c r="B871" t="s">
        <v>2838</v>
      </c>
      <c r="C871" t="s">
        <v>2849</v>
      </c>
      <c r="D871" t="s">
        <v>2839</v>
      </c>
      <c r="E871" t="s">
        <v>20</v>
      </c>
      <c r="F871">
        <v>1</v>
      </c>
      <c r="G871">
        <v>0</v>
      </c>
      <c r="H871" t="s">
        <v>2843</v>
      </c>
      <c r="I871">
        <v>2</v>
      </c>
      <c r="J871">
        <v>-13.385578549662212</v>
      </c>
      <c r="K871">
        <v>-42.171718189759716</v>
      </c>
      <c r="L871">
        <v>40.172297072540438</v>
      </c>
      <c r="M871">
        <v>40.634191658169868</v>
      </c>
      <c r="N871">
        <v>-108.67008854708662</v>
      </c>
      <c r="O871">
        <v>48.695090775187893</v>
      </c>
      <c r="P871">
        <v>-22.013681658285037</v>
      </c>
      <c r="Q871">
        <v>-22.422560732600829</v>
      </c>
      <c r="R871">
        <v>25.957134405206311</v>
      </c>
      <c r="S871">
        <v>0</v>
      </c>
      <c r="T871">
        <v>4</v>
      </c>
      <c r="U871" t="s">
        <v>2817</v>
      </c>
      <c r="AN871">
        <f>VLOOKUP(J871,counts!$W$8:$Z$13,4,FALSE)</f>
        <v>51</v>
      </c>
      <c r="AO871">
        <f>VLOOKUP(K871,counts!$W$17:$Z$23,4,FALSE)</f>
        <v>48</v>
      </c>
      <c r="AP871">
        <f>VLOOKUP(L871,counts!$W$27:$Z$33,4,FALSE)</f>
        <v>50</v>
      </c>
      <c r="AQ871">
        <f>VLOOKUP(M871,counts!$W$38:$Z$49,4,FALSE)</f>
        <v>63</v>
      </c>
      <c r="AR871">
        <f>VLOOKUP(N871,counts!$W$53:$Z$54,4,FALSE)</f>
        <v>20</v>
      </c>
      <c r="AS871">
        <f>VLOOKUP(O871,counts!$W$58:$Z$62,4,FALSE)</f>
        <v>61</v>
      </c>
      <c r="AT871">
        <f>VLOOKUP(P871,counts!$W$66:$Z$69,4,FALSE)</f>
        <v>50</v>
      </c>
      <c r="AU871">
        <f>VLOOKUP(Q871,counts!$W$73:$Z$75,4,FALSE)</f>
        <v>50</v>
      </c>
      <c r="AV871">
        <f>VLOOKUP(R871,counts!$W$79:$Z$81,4,FALSE)</f>
        <v>59</v>
      </c>
      <c r="AW871">
        <f t="shared" si="555"/>
        <v>452</v>
      </c>
      <c r="AX871">
        <f t="shared" si="556"/>
        <v>0</v>
      </c>
      <c r="AY871">
        <f t="shared" si="557"/>
        <v>4</v>
      </c>
      <c r="AZ871" t="str">
        <f t="shared" si="558"/>
        <v>Test</v>
      </c>
      <c r="BA871" t="str">
        <f t="shared" si="559"/>
        <v>41-50</v>
      </c>
      <c r="BB871" t="str">
        <f t="shared" si="560"/>
        <v>Blank</v>
      </c>
      <c r="BC871" t="str">
        <f t="shared" si="561"/>
        <v>21-30</v>
      </c>
      <c r="BD871" t="str">
        <f t="shared" si="562"/>
        <v>Others</v>
      </c>
      <c r="BE871" t="str">
        <f t="shared" si="563"/>
        <v>male</v>
      </c>
      <c r="BF871">
        <f t="shared" si="564"/>
        <v>1</v>
      </c>
      <c r="BG871">
        <f t="shared" si="565"/>
        <v>0</v>
      </c>
      <c r="BH871" t="str">
        <f t="shared" si="566"/>
        <v>S, blank</v>
      </c>
      <c r="BI871">
        <f t="shared" si="567"/>
        <v>2</v>
      </c>
    </row>
    <row r="872" spans="1:61" x14ac:dyDescent="0.3">
      <c r="A872" t="s">
        <v>2812</v>
      </c>
      <c r="B872" t="s">
        <v>2838</v>
      </c>
      <c r="C872" t="s">
        <v>2849</v>
      </c>
      <c r="D872" t="s">
        <v>2838</v>
      </c>
      <c r="E872" t="s">
        <v>15</v>
      </c>
      <c r="F872">
        <v>1</v>
      </c>
      <c r="G872">
        <v>0</v>
      </c>
      <c r="H872" t="s">
        <v>2843</v>
      </c>
      <c r="I872">
        <v>2</v>
      </c>
      <c r="J872">
        <v>74.751267398446615</v>
      </c>
      <c r="K872">
        <v>-42.171718189759716</v>
      </c>
      <c r="L872">
        <v>40.172297072540438</v>
      </c>
      <c r="M872">
        <v>-33.757758935166962</v>
      </c>
      <c r="N872">
        <v>151.41878811967541</v>
      </c>
      <c r="O872">
        <v>48.695090775187893</v>
      </c>
      <c r="P872">
        <v>-22.013681658285037</v>
      </c>
      <c r="Q872">
        <v>-22.422560732600829</v>
      </c>
      <c r="R872">
        <v>25.957134405206311</v>
      </c>
      <c r="S872">
        <v>0</v>
      </c>
      <c r="T872">
        <v>4</v>
      </c>
      <c r="U872" t="s">
        <v>2817</v>
      </c>
      <c r="AN872">
        <f>VLOOKUP(J872,counts!$W$8:$Z$13,4,FALSE)</f>
        <v>70</v>
      </c>
      <c r="AO872">
        <f>VLOOKUP(K872,counts!$W$17:$Z$23,4,FALSE)</f>
        <v>48</v>
      </c>
      <c r="AP872">
        <f>VLOOKUP(L872,counts!$W$27:$Z$33,4,FALSE)</f>
        <v>50</v>
      </c>
      <c r="AQ872">
        <f>VLOOKUP(M872,counts!$W$38:$Z$49,4,FALSE)</f>
        <v>47</v>
      </c>
      <c r="AR872">
        <f>VLOOKUP(N872,counts!$W$53:$Z$54,4,FALSE)</f>
        <v>102</v>
      </c>
      <c r="AS872">
        <f>VLOOKUP(O872,counts!$W$58:$Z$62,4,FALSE)</f>
        <v>61</v>
      </c>
      <c r="AT872">
        <f>VLOOKUP(P872,counts!$W$66:$Z$69,4,FALSE)</f>
        <v>50</v>
      </c>
      <c r="AU872">
        <f>VLOOKUP(Q872,counts!$W$73:$Z$75,4,FALSE)</f>
        <v>50</v>
      </c>
      <c r="AV872">
        <f>VLOOKUP(R872,counts!$W$79:$Z$81,4,FALSE)</f>
        <v>59</v>
      </c>
      <c r="AW872">
        <f t="shared" si="555"/>
        <v>537</v>
      </c>
      <c r="AX872">
        <f t="shared" si="556"/>
        <v>0</v>
      </c>
      <c r="AY872">
        <f t="shared" si="557"/>
        <v>4</v>
      </c>
      <c r="AZ872" t="str">
        <f t="shared" si="558"/>
        <v>Test</v>
      </c>
      <c r="BA872" t="str">
        <f t="shared" si="559"/>
        <v>51-60</v>
      </c>
      <c r="BB872" t="str">
        <f t="shared" si="560"/>
        <v>Blank</v>
      </c>
      <c r="BC872" t="str">
        <f t="shared" si="561"/>
        <v>21-30</v>
      </c>
      <c r="BD872" t="str">
        <f t="shared" si="562"/>
        <v>Blank</v>
      </c>
      <c r="BE872" t="str">
        <f t="shared" si="563"/>
        <v>female</v>
      </c>
      <c r="BF872">
        <f t="shared" si="564"/>
        <v>1</v>
      </c>
      <c r="BG872">
        <f t="shared" si="565"/>
        <v>0</v>
      </c>
      <c r="BH872" t="str">
        <f t="shared" si="566"/>
        <v>S, blank</v>
      </c>
      <c r="BI872">
        <f t="shared" si="567"/>
        <v>2</v>
      </c>
    </row>
    <row r="873" spans="1:61" x14ac:dyDescent="0.3">
      <c r="A873" t="s">
        <v>2821</v>
      </c>
      <c r="B873" t="s">
        <v>2838</v>
      </c>
      <c r="C873" t="s">
        <v>2850</v>
      </c>
      <c r="D873" t="s">
        <v>2838</v>
      </c>
      <c r="E873" t="s">
        <v>15</v>
      </c>
      <c r="F873">
        <v>0</v>
      </c>
      <c r="G873">
        <v>0</v>
      </c>
      <c r="H873" t="s">
        <v>2843</v>
      </c>
      <c r="I873">
        <v>2</v>
      </c>
      <c r="J873">
        <v>-3.7643689058441341</v>
      </c>
      <c r="K873">
        <v>-42.171718189759716</v>
      </c>
      <c r="L873">
        <v>-9.6115457513775127</v>
      </c>
      <c r="M873">
        <v>-33.757758935166962</v>
      </c>
      <c r="N873">
        <v>151.41878811967541</v>
      </c>
      <c r="O873">
        <v>-14.754319664473872</v>
      </c>
      <c r="P873">
        <v>-22.013681658285037</v>
      </c>
      <c r="Q873">
        <v>-22.422560732600829</v>
      </c>
      <c r="R873">
        <v>25.957134405206311</v>
      </c>
      <c r="S873">
        <v>1</v>
      </c>
      <c r="T873">
        <v>4</v>
      </c>
      <c r="U873" t="s">
        <v>2817</v>
      </c>
      <c r="AN873">
        <f>VLOOKUP(J873,counts!$W$8:$Z$13,4,FALSE)</f>
        <v>53</v>
      </c>
      <c r="AO873">
        <f>VLOOKUP(K873,counts!$W$17:$Z$23,4,FALSE)</f>
        <v>48</v>
      </c>
      <c r="AP873">
        <f>VLOOKUP(L873,counts!$W$27:$Z$33,4,FALSE)</f>
        <v>55</v>
      </c>
      <c r="AQ873">
        <f>VLOOKUP(M873,counts!$W$38:$Z$49,4,FALSE)</f>
        <v>47</v>
      </c>
      <c r="AR873">
        <f>VLOOKUP(N873,counts!$W$53:$Z$54,4,FALSE)</f>
        <v>102</v>
      </c>
      <c r="AS873">
        <f>VLOOKUP(O873,counts!$W$58:$Z$62,4,FALSE)</f>
        <v>52</v>
      </c>
      <c r="AT873">
        <f>VLOOKUP(P873,counts!$W$66:$Z$69,4,FALSE)</f>
        <v>50</v>
      </c>
      <c r="AU873">
        <f>VLOOKUP(Q873,counts!$W$73:$Z$75,4,FALSE)</f>
        <v>50</v>
      </c>
      <c r="AV873">
        <f>VLOOKUP(R873,counts!$W$79:$Z$81,4,FALSE)</f>
        <v>59</v>
      </c>
      <c r="AW873">
        <f t="shared" si="555"/>
        <v>516</v>
      </c>
      <c r="AX873">
        <f t="shared" si="556"/>
        <v>1</v>
      </c>
      <c r="AY873">
        <f t="shared" si="557"/>
        <v>4</v>
      </c>
      <c r="AZ873" t="str">
        <f t="shared" si="558"/>
        <v>Test</v>
      </c>
      <c r="BA873" t="str">
        <f t="shared" si="559"/>
        <v>0-17</v>
      </c>
      <c r="BB873" t="str">
        <f t="shared" si="560"/>
        <v>Blank</v>
      </c>
      <c r="BC873" t="str">
        <f t="shared" si="561"/>
        <v>11-20</v>
      </c>
      <c r="BD873" t="str">
        <f t="shared" si="562"/>
        <v>Blank</v>
      </c>
      <c r="BE873" t="str">
        <f t="shared" si="563"/>
        <v>female</v>
      </c>
      <c r="BF873">
        <f t="shared" si="564"/>
        <v>0</v>
      </c>
      <c r="BG873">
        <f t="shared" si="565"/>
        <v>0</v>
      </c>
      <c r="BH873" t="str">
        <f t="shared" si="566"/>
        <v>S, blank</v>
      </c>
      <c r="BI873">
        <f t="shared" si="567"/>
        <v>2</v>
      </c>
    </row>
    <row r="874" spans="1:61" x14ac:dyDescent="0.3">
      <c r="A874" t="s">
        <v>2810</v>
      </c>
      <c r="B874" t="s">
        <v>2838</v>
      </c>
      <c r="C874" t="s">
        <v>2849</v>
      </c>
      <c r="D874" t="s">
        <v>2833</v>
      </c>
      <c r="E874" t="s">
        <v>20</v>
      </c>
      <c r="F874">
        <v>1</v>
      </c>
      <c r="G874">
        <v>0</v>
      </c>
      <c r="H874" t="s">
        <v>2843</v>
      </c>
      <c r="I874">
        <v>2</v>
      </c>
      <c r="J874">
        <v>32.769878926258563</v>
      </c>
      <c r="K874">
        <v>-42.171718189759716</v>
      </c>
      <c r="L874">
        <v>40.172297072540438</v>
      </c>
      <c r="M874">
        <v>57.761363718906857</v>
      </c>
      <c r="N874">
        <v>-108.67008854708662</v>
      </c>
      <c r="O874">
        <v>48.695090775187893</v>
      </c>
      <c r="P874">
        <v>-22.013681658285037</v>
      </c>
      <c r="Q874">
        <v>-22.422560732600829</v>
      </c>
      <c r="R874">
        <v>25.957134405206311</v>
      </c>
      <c r="S874">
        <v>0</v>
      </c>
      <c r="T874">
        <v>4</v>
      </c>
      <c r="U874" t="s">
        <v>2817</v>
      </c>
      <c r="AN874">
        <f>VLOOKUP(J874,counts!$W$8:$Z$13,4,FALSE)</f>
        <v>61</v>
      </c>
      <c r="AO874">
        <f>VLOOKUP(K874,counts!$W$17:$Z$23,4,FALSE)</f>
        <v>48</v>
      </c>
      <c r="AP874">
        <f>VLOOKUP(L874,counts!$W$27:$Z$33,4,FALSE)</f>
        <v>50</v>
      </c>
      <c r="AQ874">
        <f>VLOOKUP(M874,counts!$W$38:$Z$49,4,FALSE)</f>
        <v>66</v>
      </c>
      <c r="AR874">
        <f>VLOOKUP(N874,counts!$W$53:$Z$54,4,FALSE)</f>
        <v>20</v>
      </c>
      <c r="AS874">
        <f>VLOOKUP(O874,counts!$W$58:$Z$62,4,FALSE)</f>
        <v>61</v>
      </c>
      <c r="AT874">
        <f>VLOOKUP(P874,counts!$W$66:$Z$69,4,FALSE)</f>
        <v>50</v>
      </c>
      <c r="AU874">
        <f>VLOOKUP(Q874,counts!$W$73:$Z$75,4,FALSE)</f>
        <v>50</v>
      </c>
      <c r="AV874">
        <f>VLOOKUP(R874,counts!$W$79:$Z$81,4,FALSE)</f>
        <v>59</v>
      </c>
      <c r="AW874">
        <f t="shared" si="555"/>
        <v>465</v>
      </c>
      <c r="AX874">
        <f t="shared" si="556"/>
        <v>0</v>
      </c>
      <c r="AY874">
        <f t="shared" si="557"/>
        <v>4</v>
      </c>
      <c r="AZ874" t="str">
        <f t="shared" si="558"/>
        <v>Test</v>
      </c>
      <c r="BA874" t="str">
        <f t="shared" si="559"/>
        <v>31-40</v>
      </c>
      <c r="BB874" t="str">
        <f t="shared" si="560"/>
        <v>Blank</v>
      </c>
      <c r="BC874" t="str">
        <f t="shared" si="561"/>
        <v>21-30</v>
      </c>
      <c r="BD874" t="str">
        <f t="shared" si="562"/>
        <v>NY</v>
      </c>
      <c r="BE874" t="str">
        <f t="shared" si="563"/>
        <v>male</v>
      </c>
      <c r="BF874">
        <f t="shared" si="564"/>
        <v>1</v>
      </c>
      <c r="BG874">
        <f t="shared" si="565"/>
        <v>0</v>
      </c>
      <c r="BH874" t="str">
        <f t="shared" si="566"/>
        <v>S, blank</v>
      </c>
      <c r="BI874">
        <f t="shared" si="567"/>
        <v>2</v>
      </c>
    </row>
    <row r="875" spans="1:61" x14ac:dyDescent="0.3">
      <c r="A875" t="s">
        <v>2811</v>
      </c>
      <c r="B875" t="s">
        <v>2838</v>
      </c>
      <c r="C875" t="s">
        <v>2850</v>
      </c>
      <c r="D875" t="s">
        <v>2833</v>
      </c>
      <c r="E875" t="s">
        <v>15</v>
      </c>
      <c r="F875">
        <v>0</v>
      </c>
      <c r="G875">
        <v>0</v>
      </c>
      <c r="H875" t="s">
        <v>2843</v>
      </c>
      <c r="I875">
        <v>2</v>
      </c>
      <c r="J875">
        <v>-13.385578549662212</v>
      </c>
      <c r="K875">
        <v>-42.171718189759716</v>
      </c>
      <c r="L875">
        <v>-9.6115457513775127</v>
      </c>
      <c r="M875">
        <v>57.761363718906857</v>
      </c>
      <c r="N875">
        <v>151.41878811967541</v>
      </c>
      <c r="O875">
        <v>-14.754319664473872</v>
      </c>
      <c r="P875">
        <v>-22.013681658285037</v>
      </c>
      <c r="Q875">
        <v>-22.422560732600829</v>
      </c>
      <c r="R875">
        <v>25.957134405206311</v>
      </c>
      <c r="S875">
        <v>1</v>
      </c>
      <c r="T875">
        <v>4</v>
      </c>
      <c r="U875" t="s">
        <v>2817</v>
      </c>
      <c r="AN875">
        <f>VLOOKUP(J875,counts!$W$8:$Z$13,4,FALSE)</f>
        <v>51</v>
      </c>
      <c r="AO875">
        <f>VLOOKUP(K875,counts!$W$17:$Z$23,4,FALSE)</f>
        <v>48</v>
      </c>
      <c r="AP875">
        <f>VLOOKUP(L875,counts!$W$27:$Z$33,4,FALSE)</f>
        <v>55</v>
      </c>
      <c r="AQ875">
        <f>VLOOKUP(M875,counts!$W$38:$Z$49,4,FALSE)</f>
        <v>66</v>
      </c>
      <c r="AR875">
        <f>VLOOKUP(N875,counts!$W$53:$Z$54,4,FALSE)</f>
        <v>102</v>
      </c>
      <c r="AS875">
        <f>VLOOKUP(O875,counts!$W$58:$Z$62,4,FALSE)</f>
        <v>52</v>
      </c>
      <c r="AT875">
        <f>VLOOKUP(P875,counts!$W$66:$Z$69,4,FALSE)</f>
        <v>50</v>
      </c>
      <c r="AU875">
        <f>VLOOKUP(Q875,counts!$W$73:$Z$75,4,FALSE)</f>
        <v>50</v>
      </c>
      <c r="AV875">
        <f>VLOOKUP(R875,counts!$W$79:$Z$81,4,FALSE)</f>
        <v>59</v>
      </c>
      <c r="AW875">
        <f t="shared" si="555"/>
        <v>533</v>
      </c>
      <c r="AX875">
        <f t="shared" si="556"/>
        <v>1</v>
      </c>
      <c r="AY875">
        <f t="shared" si="557"/>
        <v>4</v>
      </c>
      <c r="AZ875" t="str">
        <f t="shared" si="558"/>
        <v>Test</v>
      </c>
      <c r="BA875" t="str">
        <f t="shared" si="559"/>
        <v>41-50</v>
      </c>
      <c r="BB875" t="str">
        <f t="shared" si="560"/>
        <v>Blank</v>
      </c>
      <c r="BC875" t="str">
        <f t="shared" si="561"/>
        <v>11-20</v>
      </c>
      <c r="BD875" t="str">
        <f t="shared" si="562"/>
        <v>NY</v>
      </c>
      <c r="BE875" t="str">
        <f t="shared" si="563"/>
        <v>female</v>
      </c>
      <c r="BF875">
        <f t="shared" si="564"/>
        <v>0</v>
      </c>
      <c r="BG875">
        <f t="shared" si="565"/>
        <v>0</v>
      </c>
      <c r="BH875" t="str">
        <f t="shared" si="566"/>
        <v>S, blank</v>
      </c>
      <c r="BI875">
        <f t="shared" si="567"/>
        <v>2</v>
      </c>
    </row>
    <row r="876" spans="1:61" x14ac:dyDescent="0.3">
      <c r="A876" t="s">
        <v>2821</v>
      </c>
      <c r="B876" t="s">
        <v>2838</v>
      </c>
      <c r="C876" t="s">
        <v>2850</v>
      </c>
      <c r="D876" t="s">
        <v>2838</v>
      </c>
      <c r="E876" t="s">
        <v>20</v>
      </c>
      <c r="F876">
        <v>0</v>
      </c>
      <c r="G876">
        <v>0</v>
      </c>
      <c r="H876" t="s">
        <v>2843</v>
      </c>
      <c r="I876">
        <v>2</v>
      </c>
      <c r="J876">
        <v>-3.7643689058441341</v>
      </c>
      <c r="K876">
        <v>-42.171718189759716</v>
      </c>
      <c r="L876">
        <v>-9.6115457513775127</v>
      </c>
      <c r="M876">
        <v>-33.757758935166962</v>
      </c>
      <c r="N876">
        <v>-108.67008854708662</v>
      </c>
      <c r="O876">
        <v>-14.754319664473872</v>
      </c>
      <c r="P876">
        <v>-22.013681658285037</v>
      </c>
      <c r="Q876">
        <v>-22.422560732600829</v>
      </c>
      <c r="R876">
        <v>25.957134405206311</v>
      </c>
      <c r="S876">
        <v>0</v>
      </c>
      <c r="T876">
        <v>4</v>
      </c>
      <c r="U876" t="s">
        <v>2817</v>
      </c>
      <c r="AN876">
        <f>VLOOKUP(J876,counts!$W$8:$Z$13,4,FALSE)</f>
        <v>53</v>
      </c>
      <c r="AO876">
        <f>VLOOKUP(K876,counts!$W$17:$Z$23,4,FALSE)</f>
        <v>48</v>
      </c>
      <c r="AP876">
        <f>VLOOKUP(L876,counts!$W$27:$Z$33,4,FALSE)</f>
        <v>55</v>
      </c>
      <c r="AQ876">
        <f>VLOOKUP(M876,counts!$W$38:$Z$49,4,FALSE)</f>
        <v>47</v>
      </c>
      <c r="AR876">
        <f>VLOOKUP(N876,counts!$W$53:$Z$54,4,FALSE)</f>
        <v>20</v>
      </c>
      <c r="AS876">
        <f>VLOOKUP(O876,counts!$W$58:$Z$62,4,FALSE)</f>
        <v>52</v>
      </c>
      <c r="AT876">
        <f>VLOOKUP(P876,counts!$W$66:$Z$69,4,FALSE)</f>
        <v>50</v>
      </c>
      <c r="AU876">
        <f>VLOOKUP(Q876,counts!$W$73:$Z$75,4,FALSE)</f>
        <v>50</v>
      </c>
      <c r="AV876">
        <f>VLOOKUP(R876,counts!$W$79:$Z$81,4,FALSE)</f>
        <v>59</v>
      </c>
      <c r="AW876">
        <f t="shared" si="555"/>
        <v>434</v>
      </c>
      <c r="AX876">
        <f t="shared" si="556"/>
        <v>0</v>
      </c>
      <c r="AY876">
        <f t="shared" si="557"/>
        <v>4</v>
      </c>
      <c r="AZ876" t="str">
        <f t="shared" si="558"/>
        <v>Test</v>
      </c>
      <c r="BA876" t="str">
        <f t="shared" si="559"/>
        <v>0-17</v>
      </c>
      <c r="BB876" t="str">
        <f t="shared" si="560"/>
        <v>Blank</v>
      </c>
      <c r="BC876" t="str">
        <f t="shared" si="561"/>
        <v>11-20</v>
      </c>
      <c r="BD876" t="str">
        <f t="shared" si="562"/>
        <v>Blank</v>
      </c>
      <c r="BE876" t="str">
        <f t="shared" si="563"/>
        <v>male</v>
      </c>
      <c r="BF876">
        <f t="shared" si="564"/>
        <v>0</v>
      </c>
      <c r="BG876">
        <f t="shared" si="565"/>
        <v>0</v>
      </c>
      <c r="BH876" t="str">
        <f t="shared" si="566"/>
        <v>S, blank</v>
      </c>
      <c r="BI876">
        <f t="shared" si="567"/>
        <v>2</v>
      </c>
    </row>
    <row r="877" spans="1:61" x14ac:dyDescent="0.3">
      <c r="A877" t="s">
        <v>2821</v>
      </c>
      <c r="B877" t="s">
        <v>2823</v>
      </c>
      <c r="C877" t="s">
        <v>2849</v>
      </c>
      <c r="D877" t="s">
        <v>2838</v>
      </c>
      <c r="E877" t="s">
        <v>20</v>
      </c>
      <c r="F877">
        <v>1</v>
      </c>
      <c r="G877">
        <v>1</v>
      </c>
      <c r="H877" t="s">
        <v>2843</v>
      </c>
      <c r="I877">
        <v>2</v>
      </c>
      <c r="J877">
        <v>-3.7643689058441341</v>
      </c>
      <c r="K877">
        <v>123.30204897661667</v>
      </c>
      <c r="L877">
        <v>40.172297072540438</v>
      </c>
      <c r="M877">
        <v>-33.757758935166962</v>
      </c>
      <c r="N877">
        <v>-108.67008854708662</v>
      </c>
      <c r="O877">
        <v>48.695090775187893</v>
      </c>
      <c r="P877">
        <v>79.365382998232107</v>
      </c>
      <c r="Q877">
        <v>-22.422560732600829</v>
      </c>
      <c r="R877">
        <v>25.957134405206311</v>
      </c>
      <c r="S877">
        <v>1</v>
      </c>
      <c r="T877">
        <v>4</v>
      </c>
      <c r="U877" t="s">
        <v>2817</v>
      </c>
      <c r="AN877">
        <f>VLOOKUP(J877,counts!$W$8:$Z$13,4,FALSE)</f>
        <v>53</v>
      </c>
      <c r="AO877">
        <f>VLOOKUP(K877,counts!$W$17:$Z$23,4,FALSE)</f>
        <v>73</v>
      </c>
      <c r="AP877">
        <f>VLOOKUP(L877,counts!$W$27:$Z$33,4,FALSE)</f>
        <v>50</v>
      </c>
      <c r="AQ877">
        <f>VLOOKUP(M877,counts!$W$38:$Z$49,4,FALSE)</f>
        <v>47</v>
      </c>
      <c r="AR877">
        <f>VLOOKUP(N877,counts!$W$53:$Z$54,4,FALSE)</f>
        <v>20</v>
      </c>
      <c r="AS877">
        <f>VLOOKUP(O877,counts!$W$58:$Z$62,4,FALSE)</f>
        <v>61</v>
      </c>
      <c r="AT877">
        <f>VLOOKUP(P877,counts!$W$66:$Z$69,4,FALSE)</f>
        <v>70</v>
      </c>
      <c r="AU877">
        <f>VLOOKUP(Q877,counts!$W$73:$Z$75,4,FALSE)</f>
        <v>50</v>
      </c>
      <c r="AV877">
        <f>VLOOKUP(R877,counts!$W$79:$Z$81,4,FALSE)</f>
        <v>59</v>
      </c>
      <c r="AW877">
        <f t="shared" si="555"/>
        <v>483</v>
      </c>
      <c r="AX877">
        <f t="shared" si="556"/>
        <v>1</v>
      </c>
      <c r="AY877">
        <f t="shared" si="557"/>
        <v>4</v>
      </c>
      <c r="AZ877" t="str">
        <f t="shared" si="558"/>
        <v>Test</v>
      </c>
      <c r="BA877" t="str">
        <f t="shared" si="559"/>
        <v>0-17</v>
      </c>
      <c r="BB877" t="str">
        <f t="shared" si="560"/>
        <v>F, G, T</v>
      </c>
      <c r="BC877" t="str">
        <f t="shared" si="561"/>
        <v>21-30</v>
      </c>
      <c r="BD877" t="str">
        <f t="shared" si="562"/>
        <v>Blank</v>
      </c>
      <c r="BE877" t="str">
        <f t="shared" si="563"/>
        <v>male</v>
      </c>
      <c r="BF877">
        <f t="shared" si="564"/>
        <v>1</v>
      </c>
      <c r="BG877">
        <f t="shared" si="565"/>
        <v>1</v>
      </c>
      <c r="BH877" t="str">
        <f t="shared" si="566"/>
        <v>S, blank</v>
      </c>
      <c r="BI877">
        <f t="shared" si="567"/>
        <v>2</v>
      </c>
    </row>
    <row r="878" spans="1:61" x14ac:dyDescent="0.3">
      <c r="A878" t="s">
        <v>2820</v>
      </c>
      <c r="B878" t="s">
        <v>2838</v>
      </c>
      <c r="C878" t="s">
        <v>2810</v>
      </c>
      <c r="D878" t="s">
        <v>2830</v>
      </c>
      <c r="E878" t="s">
        <v>20</v>
      </c>
      <c r="F878">
        <v>1</v>
      </c>
      <c r="G878">
        <v>1</v>
      </c>
      <c r="H878" t="s">
        <v>2843</v>
      </c>
      <c r="I878">
        <v>2</v>
      </c>
      <c r="J878">
        <v>-11.613432440426715</v>
      </c>
      <c r="K878">
        <v>-42.171718189759716</v>
      </c>
      <c r="L878">
        <v>22.971838090238197</v>
      </c>
      <c r="M878">
        <v>123.30204897661667</v>
      </c>
      <c r="N878">
        <v>-108.67008854708662</v>
      </c>
      <c r="O878">
        <v>48.695090775187893</v>
      </c>
      <c r="P878">
        <v>79.365382998232107</v>
      </c>
      <c r="Q878">
        <v>-22.422560732600829</v>
      </c>
      <c r="R878">
        <v>25.957134405206311</v>
      </c>
      <c r="S878">
        <v>0</v>
      </c>
      <c r="T878">
        <v>4</v>
      </c>
      <c r="U878" t="s">
        <v>2817</v>
      </c>
      <c r="AN878">
        <f>VLOOKUP(J878,counts!$W$8:$Z$13,4,FALSE)</f>
        <v>52</v>
      </c>
      <c r="AO878">
        <f>VLOOKUP(K878,counts!$W$17:$Z$23,4,FALSE)</f>
        <v>48</v>
      </c>
      <c r="AP878">
        <f>VLOOKUP(L878,counts!$W$27:$Z$33,4,FALSE)</f>
        <v>52</v>
      </c>
      <c r="AQ878">
        <f>VLOOKUP(M878,counts!$W$38:$Z$49,4,FALSE)</f>
        <v>80</v>
      </c>
      <c r="AR878">
        <f>VLOOKUP(N878,counts!$W$53:$Z$54,4,FALSE)</f>
        <v>20</v>
      </c>
      <c r="AS878">
        <f>VLOOKUP(O878,counts!$W$58:$Z$62,4,FALSE)</f>
        <v>61</v>
      </c>
      <c r="AT878">
        <f>VLOOKUP(P878,counts!$W$66:$Z$69,4,FALSE)</f>
        <v>70</v>
      </c>
      <c r="AU878">
        <f>VLOOKUP(Q878,counts!$W$73:$Z$75,4,FALSE)</f>
        <v>50</v>
      </c>
      <c r="AV878">
        <f>VLOOKUP(R878,counts!$W$79:$Z$81,4,FALSE)</f>
        <v>59</v>
      </c>
      <c r="AW878">
        <f t="shared" si="555"/>
        <v>492</v>
      </c>
      <c r="AX878">
        <f t="shared" si="556"/>
        <v>0</v>
      </c>
      <c r="AY878">
        <f t="shared" si="557"/>
        <v>4</v>
      </c>
      <c r="AZ878" t="str">
        <f t="shared" si="558"/>
        <v>Test</v>
      </c>
      <c r="BA878" t="str">
        <f t="shared" si="559"/>
        <v>18-30</v>
      </c>
      <c r="BB878" t="str">
        <f t="shared" si="560"/>
        <v>Blank</v>
      </c>
      <c r="BC878" t="str">
        <f t="shared" si="561"/>
        <v>31-40</v>
      </c>
      <c r="BD878" t="str">
        <f t="shared" si="562"/>
        <v>MI</v>
      </c>
      <c r="BE878" t="str">
        <f t="shared" si="563"/>
        <v>male</v>
      </c>
      <c r="BF878">
        <f t="shared" si="564"/>
        <v>1</v>
      </c>
      <c r="BG878">
        <f t="shared" si="565"/>
        <v>1</v>
      </c>
      <c r="BH878" t="str">
        <f t="shared" si="566"/>
        <v>S, blank</v>
      </c>
      <c r="BI878">
        <f t="shared" si="567"/>
        <v>2</v>
      </c>
    </row>
    <row r="879" spans="1:61" x14ac:dyDescent="0.3">
      <c r="A879" t="s">
        <v>2820</v>
      </c>
      <c r="B879" t="s">
        <v>2838</v>
      </c>
      <c r="C879" t="s">
        <v>2850</v>
      </c>
      <c r="D879" t="s">
        <v>2838</v>
      </c>
      <c r="E879" t="s">
        <v>20</v>
      </c>
      <c r="F879">
        <v>0</v>
      </c>
      <c r="G879">
        <v>0</v>
      </c>
      <c r="H879" t="s">
        <v>2843</v>
      </c>
      <c r="I879">
        <v>2</v>
      </c>
      <c r="J879">
        <v>-11.613432440426715</v>
      </c>
      <c r="K879">
        <v>-42.171718189759716</v>
      </c>
      <c r="L879">
        <v>-9.6115457513775127</v>
      </c>
      <c r="M879">
        <v>-33.757758935166962</v>
      </c>
      <c r="N879">
        <v>-108.67008854708662</v>
      </c>
      <c r="O879">
        <v>-14.754319664473872</v>
      </c>
      <c r="P879">
        <v>-22.013681658285037</v>
      </c>
      <c r="Q879">
        <v>-22.422560732600829</v>
      </c>
      <c r="R879">
        <v>25.957134405206311</v>
      </c>
      <c r="S879">
        <v>0</v>
      </c>
      <c r="T879">
        <v>4</v>
      </c>
      <c r="U879" t="s">
        <v>2817</v>
      </c>
      <c r="AN879">
        <f>VLOOKUP(J879,counts!$W$8:$Z$13,4,FALSE)</f>
        <v>52</v>
      </c>
      <c r="AO879">
        <f>VLOOKUP(K879,counts!$W$17:$Z$23,4,FALSE)</f>
        <v>48</v>
      </c>
      <c r="AP879">
        <f>VLOOKUP(L879,counts!$W$27:$Z$33,4,FALSE)</f>
        <v>55</v>
      </c>
      <c r="AQ879">
        <f>VLOOKUP(M879,counts!$W$38:$Z$49,4,FALSE)</f>
        <v>47</v>
      </c>
      <c r="AR879">
        <f>VLOOKUP(N879,counts!$W$53:$Z$54,4,FALSE)</f>
        <v>20</v>
      </c>
      <c r="AS879">
        <f>VLOOKUP(O879,counts!$W$58:$Z$62,4,FALSE)</f>
        <v>52</v>
      </c>
      <c r="AT879">
        <f>VLOOKUP(P879,counts!$W$66:$Z$69,4,FALSE)</f>
        <v>50</v>
      </c>
      <c r="AU879">
        <f>VLOOKUP(Q879,counts!$W$73:$Z$75,4,FALSE)</f>
        <v>50</v>
      </c>
      <c r="AV879">
        <f>VLOOKUP(R879,counts!$W$79:$Z$81,4,FALSE)</f>
        <v>59</v>
      </c>
      <c r="AW879">
        <f t="shared" si="555"/>
        <v>433</v>
      </c>
      <c r="AX879">
        <f t="shared" si="556"/>
        <v>0</v>
      </c>
      <c r="AY879">
        <f t="shared" si="557"/>
        <v>4</v>
      </c>
      <c r="AZ879" t="str">
        <f t="shared" si="558"/>
        <v>Test</v>
      </c>
      <c r="BA879" t="str">
        <f t="shared" si="559"/>
        <v>18-30</v>
      </c>
      <c r="BB879" t="str">
        <f t="shared" si="560"/>
        <v>Blank</v>
      </c>
      <c r="BC879" t="str">
        <f t="shared" si="561"/>
        <v>11-20</v>
      </c>
      <c r="BD879" t="str">
        <f t="shared" si="562"/>
        <v>Blank</v>
      </c>
      <c r="BE879" t="str">
        <f t="shared" si="563"/>
        <v>male</v>
      </c>
      <c r="BF879">
        <f t="shared" si="564"/>
        <v>0</v>
      </c>
      <c r="BG879">
        <f t="shared" si="565"/>
        <v>0</v>
      </c>
      <c r="BH879" t="str">
        <f t="shared" si="566"/>
        <v>S, blank</v>
      </c>
      <c r="BI879">
        <f t="shared" si="567"/>
        <v>2</v>
      </c>
    </row>
    <row r="880" spans="1:61" x14ac:dyDescent="0.3">
      <c r="A880" t="s">
        <v>2821</v>
      </c>
      <c r="B880" t="s">
        <v>2838</v>
      </c>
      <c r="C880" t="s">
        <v>2850</v>
      </c>
      <c r="D880" t="s">
        <v>2838</v>
      </c>
      <c r="E880" t="s">
        <v>20</v>
      </c>
      <c r="F880">
        <v>0</v>
      </c>
      <c r="G880">
        <v>0</v>
      </c>
      <c r="H880" t="s">
        <v>44</v>
      </c>
      <c r="I880">
        <v>2</v>
      </c>
      <c r="J880">
        <v>-3.7643689058441341</v>
      </c>
      <c r="K880">
        <v>-42.171718189759716</v>
      </c>
      <c r="L880">
        <v>-9.6115457513775127</v>
      </c>
      <c r="M880">
        <v>-33.757758935166962</v>
      </c>
      <c r="N880">
        <v>-108.67008854708662</v>
      </c>
      <c r="O880">
        <v>-14.754319664473872</v>
      </c>
      <c r="P880">
        <v>-22.013681658285037</v>
      </c>
      <c r="Q880">
        <v>72.444458573419169</v>
      </c>
      <c r="R880">
        <v>25.957134405206311</v>
      </c>
      <c r="S880">
        <v>1</v>
      </c>
      <c r="T880">
        <v>4</v>
      </c>
      <c r="U880" t="s">
        <v>2817</v>
      </c>
      <c r="AN880">
        <f>VLOOKUP(J880,counts!$W$8:$Z$13,4,FALSE)</f>
        <v>53</v>
      </c>
      <c r="AO880">
        <f>VLOOKUP(K880,counts!$W$17:$Z$23,4,FALSE)</f>
        <v>48</v>
      </c>
      <c r="AP880">
        <f>VLOOKUP(L880,counts!$W$27:$Z$33,4,FALSE)</f>
        <v>55</v>
      </c>
      <c r="AQ880">
        <f>VLOOKUP(M880,counts!$W$38:$Z$49,4,FALSE)</f>
        <v>47</v>
      </c>
      <c r="AR880">
        <f>VLOOKUP(N880,counts!$W$53:$Z$54,4,FALSE)</f>
        <v>20</v>
      </c>
      <c r="AS880">
        <f>VLOOKUP(O880,counts!$W$58:$Z$62,4,FALSE)</f>
        <v>52</v>
      </c>
      <c r="AT880">
        <f>VLOOKUP(P880,counts!$W$66:$Z$69,4,FALSE)</f>
        <v>50</v>
      </c>
      <c r="AU880">
        <f>VLOOKUP(Q880,counts!$W$73:$Z$75,4,FALSE)</f>
        <v>68</v>
      </c>
      <c r="AV880">
        <f>VLOOKUP(R880,counts!$W$79:$Z$81,4,FALSE)</f>
        <v>59</v>
      </c>
      <c r="AW880">
        <f t="shared" si="555"/>
        <v>452</v>
      </c>
      <c r="AX880">
        <f t="shared" si="556"/>
        <v>1</v>
      </c>
      <c r="AY880">
        <f t="shared" si="557"/>
        <v>4</v>
      </c>
      <c r="AZ880" t="str">
        <f t="shared" si="558"/>
        <v>Test</v>
      </c>
      <c r="BA880" t="str">
        <f t="shared" si="559"/>
        <v>0-17</v>
      </c>
      <c r="BB880" t="str">
        <f t="shared" si="560"/>
        <v>Blank</v>
      </c>
      <c r="BC880" t="str">
        <f t="shared" si="561"/>
        <v>11-20</v>
      </c>
      <c r="BD880" t="str">
        <f t="shared" si="562"/>
        <v>Blank</v>
      </c>
      <c r="BE880" t="str">
        <f t="shared" si="563"/>
        <v>male</v>
      </c>
      <c r="BF880">
        <f t="shared" si="564"/>
        <v>0</v>
      </c>
      <c r="BG880">
        <f t="shared" si="565"/>
        <v>0</v>
      </c>
      <c r="BH880" t="str">
        <f t="shared" si="566"/>
        <v>C</v>
      </c>
      <c r="BI880">
        <f t="shared" si="567"/>
        <v>2</v>
      </c>
    </row>
    <row r="881" spans="1:61" x14ac:dyDescent="0.3">
      <c r="A881" t="s">
        <v>2811</v>
      </c>
      <c r="B881" t="s">
        <v>2838</v>
      </c>
      <c r="C881" t="s">
        <v>2850</v>
      </c>
      <c r="D881" t="s">
        <v>2838</v>
      </c>
      <c r="E881" t="s">
        <v>20</v>
      </c>
      <c r="F881">
        <v>0</v>
      </c>
      <c r="G881">
        <v>0</v>
      </c>
      <c r="H881" t="s">
        <v>2843</v>
      </c>
      <c r="I881">
        <v>2</v>
      </c>
      <c r="J881">
        <v>-13.385578549662212</v>
      </c>
      <c r="K881">
        <v>-42.171718189759716</v>
      </c>
      <c r="L881">
        <v>-9.6115457513775127</v>
      </c>
      <c r="M881">
        <v>-33.757758935166962</v>
      </c>
      <c r="N881">
        <v>-108.67008854708662</v>
      </c>
      <c r="O881">
        <v>-14.754319664473872</v>
      </c>
      <c r="P881">
        <v>-22.013681658285037</v>
      </c>
      <c r="Q881">
        <v>-22.422560732600829</v>
      </c>
      <c r="R881">
        <v>25.957134405206311</v>
      </c>
      <c r="S881">
        <v>0</v>
      </c>
      <c r="T881">
        <v>4</v>
      </c>
      <c r="U881" t="s">
        <v>2817</v>
      </c>
      <c r="AN881">
        <f>VLOOKUP(J881,counts!$W$8:$Z$13,4,FALSE)</f>
        <v>51</v>
      </c>
      <c r="AO881">
        <f>VLOOKUP(K881,counts!$W$17:$Z$23,4,FALSE)</f>
        <v>48</v>
      </c>
      <c r="AP881">
        <f>VLOOKUP(L881,counts!$W$27:$Z$33,4,FALSE)</f>
        <v>55</v>
      </c>
      <c r="AQ881">
        <f>VLOOKUP(M881,counts!$W$38:$Z$49,4,FALSE)</f>
        <v>47</v>
      </c>
      <c r="AR881">
        <f>VLOOKUP(N881,counts!$W$53:$Z$54,4,FALSE)</f>
        <v>20</v>
      </c>
      <c r="AS881">
        <f>VLOOKUP(O881,counts!$W$58:$Z$62,4,FALSE)</f>
        <v>52</v>
      </c>
      <c r="AT881">
        <f>VLOOKUP(P881,counts!$W$66:$Z$69,4,FALSE)</f>
        <v>50</v>
      </c>
      <c r="AU881">
        <f>VLOOKUP(Q881,counts!$W$73:$Z$75,4,FALSE)</f>
        <v>50</v>
      </c>
      <c r="AV881">
        <f>VLOOKUP(R881,counts!$W$79:$Z$81,4,FALSE)</f>
        <v>59</v>
      </c>
      <c r="AW881">
        <f t="shared" si="555"/>
        <v>432</v>
      </c>
      <c r="AX881">
        <f t="shared" si="556"/>
        <v>0</v>
      </c>
      <c r="AY881">
        <f t="shared" si="557"/>
        <v>4</v>
      </c>
      <c r="AZ881" t="str">
        <f t="shared" si="558"/>
        <v>Test</v>
      </c>
      <c r="BA881" t="str">
        <f t="shared" si="559"/>
        <v>41-50</v>
      </c>
      <c r="BB881" t="str">
        <f t="shared" si="560"/>
        <v>Blank</v>
      </c>
      <c r="BC881" t="str">
        <f t="shared" si="561"/>
        <v>11-20</v>
      </c>
      <c r="BD881" t="str">
        <f t="shared" si="562"/>
        <v>Blank</v>
      </c>
      <c r="BE881" t="str">
        <f t="shared" si="563"/>
        <v>male</v>
      </c>
      <c r="BF881">
        <f t="shared" si="564"/>
        <v>0</v>
      </c>
      <c r="BG881">
        <f t="shared" si="565"/>
        <v>0</v>
      </c>
      <c r="BH881" t="str">
        <f t="shared" si="566"/>
        <v>S, blank</v>
      </c>
      <c r="BI881">
        <f t="shared" si="567"/>
        <v>2</v>
      </c>
    </row>
    <row r="882" spans="1:61" x14ac:dyDescent="0.3">
      <c r="A882" t="s">
        <v>2810</v>
      </c>
      <c r="B882" t="s">
        <v>2838</v>
      </c>
      <c r="C882" t="s">
        <v>2849</v>
      </c>
      <c r="D882" t="s">
        <v>2832</v>
      </c>
      <c r="E882" t="s">
        <v>20</v>
      </c>
      <c r="F882">
        <v>1</v>
      </c>
      <c r="G882">
        <v>0</v>
      </c>
      <c r="H882" t="s">
        <v>2843</v>
      </c>
      <c r="I882">
        <v>2</v>
      </c>
      <c r="J882">
        <v>32.769878926258563</v>
      </c>
      <c r="K882">
        <v>-42.171718189759716</v>
      </c>
      <c r="L882">
        <v>40.172297072540438</v>
      </c>
      <c r="M882">
        <v>45.286193221659182</v>
      </c>
      <c r="N882">
        <v>-108.67008854708662</v>
      </c>
      <c r="O882">
        <v>48.695090775187893</v>
      </c>
      <c r="P882">
        <v>-22.013681658285037</v>
      </c>
      <c r="Q882">
        <v>-22.422560732600829</v>
      </c>
      <c r="R882">
        <v>25.957134405206311</v>
      </c>
      <c r="S882">
        <v>0</v>
      </c>
      <c r="T882">
        <v>4</v>
      </c>
      <c r="U882" t="s">
        <v>2817</v>
      </c>
      <c r="AN882">
        <f>VLOOKUP(J882,counts!$W$8:$Z$13,4,FALSE)</f>
        <v>61</v>
      </c>
      <c r="AO882">
        <f>VLOOKUP(K882,counts!$W$17:$Z$23,4,FALSE)</f>
        <v>48</v>
      </c>
      <c r="AP882">
        <f>VLOOKUP(L882,counts!$W$27:$Z$33,4,FALSE)</f>
        <v>50</v>
      </c>
      <c r="AQ882">
        <f>VLOOKUP(M882,counts!$W$38:$Z$49,4,FALSE)</f>
        <v>64</v>
      </c>
      <c r="AR882">
        <f>VLOOKUP(N882,counts!$W$53:$Z$54,4,FALSE)</f>
        <v>20</v>
      </c>
      <c r="AS882">
        <f>VLOOKUP(O882,counts!$W$58:$Z$62,4,FALSE)</f>
        <v>61</v>
      </c>
      <c r="AT882">
        <f>VLOOKUP(P882,counts!$W$66:$Z$69,4,FALSE)</f>
        <v>50</v>
      </c>
      <c r="AU882">
        <f>VLOOKUP(Q882,counts!$W$73:$Z$75,4,FALSE)</f>
        <v>50</v>
      </c>
      <c r="AV882">
        <f>VLOOKUP(R882,counts!$W$79:$Z$81,4,FALSE)</f>
        <v>59</v>
      </c>
      <c r="AW882">
        <f t="shared" si="555"/>
        <v>463</v>
      </c>
      <c r="AX882">
        <f t="shared" si="556"/>
        <v>0</v>
      </c>
      <c r="AY882">
        <f t="shared" si="557"/>
        <v>4</v>
      </c>
      <c r="AZ882" t="str">
        <f t="shared" si="558"/>
        <v>Test</v>
      </c>
      <c r="BA882" t="str">
        <f t="shared" si="559"/>
        <v>31-40</v>
      </c>
      <c r="BB882" t="str">
        <f t="shared" si="560"/>
        <v>Blank</v>
      </c>
      <c r="BC882" t="str">
        <f t="shared" si="561"/>
        <v>21-30</v>
      </c>
      <c r="BD882" t="str">
        <f t="shared" si="562"/>
        <v>NJ</v>
      </c>
      <c r="BE882" t="str">
        <f t="shared" si="563"/>
        <v>male</v>
      </c>
      <c r="BF882">
        <f t="shared" si="564"/>
        <v>1</v>
      </c>
      <c r="BG882">
        <f t="shared" si="565"/>
        <v>0</v>
      </c>
      <c r="BH882" t="str">
        <f t="shared" si="566"/>
        <v>S, blank</v>
      </c>
      <c r="BI882">
        <f t="shared" si="567"/>
        <v>2</v>
      </c>
    </row>
    <row r="883" spans="1:61" x14ac:dyDescent="0.3">
      <c r="A883" t="s">
        <v>2811</v>
      </c>
      <c r="B883" t="s">
        <v>2838</v>
      </c>
      <c r="C883" t="s">
        <v>2850</v>
      </c>
      <c r="D883" t="s">
        <v>2839</v>
      </c>
      <c r="E883" t="s">
        <v>15</v>
      </c>
      <c r="F883">
        <v>0</v>
      </c>
      <c r="G883">
        <v>0</v>
      </c>
      <c r="H883" t="s">
        <v>2843</v>
      </c>
      <c r="I883">
        <v>2</v>
      </c>
      <c r="J883">
        <v>-13.385578549662212</v>
      </c>
      <c r="K883">
        <v>-42.171718189759716</v>
      </c>
      <c r="L883">
        <v>-9.6115457513775127</v>
      </c>
      <c r="M883">
        <v>40.634191658169868</v>
      </c>
      <c r="N883">
        <v>151.41878811967541</v>
      </c>
      <c r="O883">
        <v>-14.754319664473872</v>
      </c>
      <c r="P883">
        <v>-22.013681658285037</v>
      </c>
      <c r="Q883">
        <v>-22.422560732600829</v>
      </c>
      <c r="R883">
        <v>25.957134405206311</v>
      </c>
      <c r="S883">
        <v>1</v>
      </c>
      <c r="T883">
        <v>4</v>
      </c>
      <c r="U883" t="s">
        <v>2817</v>
      </c>
      <c r="AN883">
        <f>VLOOKUP(J883,counts!$W$8:$Z$13,4,FALSE)</f>
        <v>51</v>
      </c>
      <c r="AO883">
        <f>VLOOKUP(K883,counts!$W$17:$Z$23,4,FALSE)</f>
        <v>48</v>
      </c>
      <c r="AP883">
        <f>VLOOKUP(L883,counts!$W$27:$Z$33,4,FALSE)</f>
        <v>55</v>
      </c>
      <c r="AQ883">
        <f>VLOOKUP(M883,counts!$W$38:$Z$49,4,FALSE)</f>
        <v>63</v>
      </c>
      <c r="AR883">
        <f>VLOOKUP(N883,counts!$W$53:$Z$54,4,FALSE)</f>
        <v>102</v>
      </c>
      <c r="AS883">
        <f>VLOOKUP(O883,counts!$W$58:$Z$62,4,FALSE)</f>
        <v>52</v>
      </c>
      <c r="AT883">
        <f>VLOOKUP(P883,counts!$W$66:$Z$69,4,FALSE)</f>
        <v>50</v>
      </c>
      <c r="AU883">
        <f>VLOOKUP(Q883,counts!$W$73:$Z$75,4,FALSE)</f>
        <v>50</v>
      </c>
      <c r="AV883">
        <f>VLOOKUP(R883,counts!$W$79:$Z$81,4,FALSE)</f>
        <v>59</v>
      </c>
      <c r="AW883">
        <f t="shared" si="555"/>
        <v>530</v>
      </c>
      <c r="AX883">
        <f t="shared" si="556"/>
        <v>1</v>
      </c>
      <c r="AY883">
        <f t="shared" si="557"/>
        <v>4</v>
      </c>
      <c r="AZ883" t="str">
        <f t="shared" si="558"/>
        <v>Test</v>
      </c>
      <c r="BA883" t="str">
        <f t="shared" si="559"/>
        <v>41-50</v>
      </c>
      <c r="BB883" t="str">
        <f t="shared" si="560"/>
        <v>Blank</v>
      </c>
      <c r="BC883" t="str">
        <f t="shared" si="561"/>
        <v>11-20</v>
      </c>
      <c r="BD883" t="str">
        <f t="shared" si="562"/>
        <v>Others</v>
      </c>
      <c r="BE883" t="str">
        <f t="shared" si="563"/>
        <v>female</v>
      </c>
      <c r="BF883">
        <f t="shared" si="564"/>
        <v>0</v>
      </c>
      <c r="BG883">
        <f t="shared" si="565"/>
        <v>0</v>
      </c>
      <c r="BH883" t="str">
        <f t="shared" si="566"/>
        <v>S, blank</v>
      </c>
      <c r="BI883">
        <f t="shared" si="567"/>
        <v>2</v>
      </c>
    </row>
    <row r="884" spans="1:61" x14ac:dyDescent="0.3">
      <c r="A884" t="s">
        <v>2820</v>
      </c>
      <c r="B884" t="s">
        <v>2838</v>
      </c>
      <c r="C884" t="s">
        <v>2850</v>
      </c>
      <c r="D884" t="s">
        <v>2838</v>
      </c>
      <c r="E884" t="s">
        <v>20</v>
      </c>
      <c r="F884">
        <v>0</v>
      </c>
      <c r="G884">
        <v>0</v>
      </c>
      <c r="H884" t="s">
        <v>2843</v>
      </c>
      <c r="I884">
        <v>2</v>
      </c>
      <c r="J884">
        <v>-11.613432440426715</v>
      </c>
      <c r="K884">
        <v>-42.171718189759716</v>
      </c>
      <c r="L884">
        <v>-9.6115457513775127</v>
      </c>
      <c r="M884">
        <v>-33.757758935166962</v>
      </c>
      <c r="N884">
        <v>-108.67008854708662</v>
      </c>
      <c r="O884">
        <v>-14.754319664473872</v>
      </c>
      <c r="P884">
        <v>-22.013681658285037</v>
      </c>
      <c r="Q884">
        <v>-22.422560732600829</v>
      </c>
      <c r="R884">
        <v>25.957134405206311</v>
      </c>
      <c r="S884">
        <v>0</v>
      </c>
      <c r="T884">
        <v>4</v>
      </c>
      <c r="U884" t="s">
        <v>2817</v>
      </c>
      <c r="AN884">
        <f>VLOOKUP(J884,counts!$W$8:$Z$13,4,FALSE)</f>
        <v>52</v>
      </c>
      <c r="AO884">
        <f>VLOOKUP(K884,counts!$W$17:$Z$23,4,FALSE)</f>
        <v>48</v>
      </c>
      <c r="AP884">
        <f>VLOOKUP(L884,counts!$W$27:$Z$33,4,FALSE)</f>
        <v>55</v>
      </c>
      <c r="AQ884">
        <f>VLOOKUP(M884,counts!$W$38:$Z$49,4,FALSE)</f>
        <v>47</v>
      </c>
      <c r="AR884">
        <f>VLOOKUP(N884,counts!$W$53:$Z$54,4,FALSE)</f>
        <v>20</v>
      </c>
      <c r="AS884">
        <f>VLOOKUP(O884,counts!$W$58:$Z$62,4,FALSE)</f>
        <v>52</v>
      </c>
      <c r="AT884">
        <f>VLOOKUP(P884,counts!$W$66:$Z$69,4,FALSE)</f>
        <v>50</v>
      </c>
      <c r="AU884">
        <f>VLOOKUP(Q884,counts!$W$73:$Z$75,4,FALSE)</f>
        <v>50</v>
      </c>
      <c r="AV884">
        <f>VLOOKUP(R884,counts!$W$79:$Z$81,4,FALSE)</f>
        <v>59</v>
      </c>
      <c r="AW884">
        <f t="shared" si="555"/>
        <v>433</v>
      </c>
      <c r="AX884">
        <f t="shared" si="556"/>
        <v>0</v>
      </c>
      <c r="AY884">
        <f t="shared" si="557"/>
        <v>4</v>
      </c>
      <c r="AZ884" t="str">
        <f t="shared" si="558"/>
        <v>Test</v>
      </c>
      <c r="BA884" t="str">
        <f t="shared" si="559"/>
        <v>18-30</v>
      </c>
      <c r="BB884" t="str">
        <f t="shared" si="560"/>
        <v>Blank</v>
      </c>
      <c r="BC884" t="str">
        <f t="shared" si="561"/>
        <v>11-20</v>
      </c>
      <c r="BD884" t="str">
        <f t="shared" si="562"/>
        <v>Blank</v>
      </c>
      <c r="BE884" t="str">
        <f t="shared" si="563"/>
        <v>male</v>
      </c>
      <c r="BF884">
        <f t="shared" si="564"/>
        <v>0</v>
      </c>
      <c r="BG884">
        <f t="shared" si="565"/>
        <v>0</v>
      </c>
      <c r="BH884" t="str">
        <f t="shared" si="566"/>
        <v>S, blank</v>
      </c>
      <c r="BI884">
        <f t="shared" si="567"/>
        <v>2</v>
      </c>
    </row>
    <row r="885" spans="1:61" x14ac:dyDescent="0.3">
      <c r="A885" t="s">
        <v>2820</v>
      </c>
      <c r="B885" t="s">
        <v>2838</v>
      </c>
      <c r="C885" t="s">
        <v>2850</v>
      </c>
      <c r="D885" t="s">
        <v>2831</v>
      </c>
      <c r="E885" t="s">
        <v>15</v>
      </c>
      <c r="F885">
        <v>0</v>
      </c>
      <c r="G885">
        <v>2</v>
      </c>
      <c r="H885" t="s">
        <v>2843</v>
      </c>
      <c r="I885">
        <v>2</v>
      </c>
      <c r="J885">
        <v>-11.613432440426715</v>
      </c>
      <c r="K885">
        <v>-42.171718189759716</v>
      </c>
      <c r="L885">
        <v>-9.6115457513775127</v>
      </c>
      <c r="M885">
        <v>-96.420408757005262</v>
      </c>
      <c r="N885">
        <v>151.41878811967541</v>
      </c>
      <c r="O885">
        <v>-14.754319664473872</v>
      </c>
      <c r="P885">
        <v>75.609641767585757</v>
      </c>
      <c r="Q885">
        <v>-22.422560732600829</v>
      </c>
      <c r="R885">
        <v>25.957134405206311</v>
      </c>
      <c r="S885">
        <v>1</v>
      </c>
      <c r="T885">
        <v>4</v>
      </c>
      <c r="U885" t="s">
        <v>2817</v>
      </c>
      <c r="AN885">
        <f>VLOOKUP(J885,counts!$W$8:$Z$13,4,FALSE)</f>
        <v>52</v>
      </c>
      <c r="AO885">
        <f>VLOOKUP(K885,counts!$W$17:$Z$23,4,FALSE)</f>
        <v>48</v>
      </c>
      <c r="AP885">
        <f>VLOOKUP(L885,counts!$W$27:$Z$33,4,FALSE)</f>
        <v>55</v>
      </c>
      <c r="AQ885">
        <f>VLOOKUP(M885,counts!$W$38:$Z$49,4,FALSE)</f>
        <v>34</v>
      </c>
      <c r="AR885">
        <f>VLOOKUP(N885,counts!$W$53:$Z$54,4,FALSE)</f>
        <v>102</v>
      </c>
      <c r="AS885">
        <f>VLOOKUP(O885,counts!$W$58:$Z$62,4,FALSE)</f>
        <v>52</v>
      </c>
      <c r="AT885">
        <f>VLOOKUP(P885,counts!$W$66:$Z$69,4,FALSE)</f>
        <v>69</v>
      </c>
      <c r="AU885">
        <f>VLOOKUP(Q885,counts!$W$73:$Z$75,4,FALSE)</f>
        <v>50</v>
      </c>
      <c r="AV885">
        <f>VLOOKUP(R885,counts!$W$79:$Z$81,4,FALSE)</f>
        <v>59</v>
      </c>
      <c r="AW885">
        <f t="shared" si="555"/>
        <v>521</v>
      </c>
      <c r="AX885">
        <f t="shared" si="556"/>
        <v>1</v>
      </c>
      <c r="AY885">
        <f t="shared" si="557"/>
        <v>4</v>
      </c>
      <c r="AZ885" t="str">
        <f t="shared" si="558"/>
        <v>Test</v>
      </c>
      <c r="BA885" t="str">
        <f t="shared" si="559"/>
        <v>18-30</v>
      </c>
      <c r="BB885" t="str">
        <f t="shared" si="560"/>
        <v>Blank</v>
      </c>
      <c r="BC885" t="str">
        <f t="shared" si="561"/>
        <v>11-20</v>
      </c>
      <c r="BD885" t="str">
        <f t="shared" si="562"/>
        <v>MN</v>
      </c>
      <c r="BE885" t="str">
        <f t="shared" si="563"/>
        <v>female</v>
      </c>
      <c r="BF885">
        <f t="shared" si="564"/>
        <v>0</v>
      </c>
      <c r="BG885">
        <f t="shared" si="565"/>
        <v>2</v>
      </c>
      <c r="BH885" t="str">
        <f t="shared" si="566"/>
        <v>S, blank</v>
      </c>
      <c r="BI885">
        <f t="shared" si="567"/>
        <v>2</v>
      </c>
    </row>
    <row r="886" spans="1:61" x14ac:dyDescent="0.3">
      <c r="A886" t="s">
        <v>2810</v>
      </c>
      <c r="B886" t="s">
        <v>2838</v>
      </c>
      <c r="C886" t="s">
        <v>2850</v>
      </c>
      <c r="D886" t="s">
        <v>2838</v>
      </c>
      <c r="E886" t="s">
        <v>15</v>
      </c>
      <c r="F886">
        <v>0</v>
      </c>
      <c r="G886">
        <v>0</v>
      </c>
      <c r="H886" t="s">
        <v>2843</v>
      </c>
      <c r="I886">
        <v>2</v>
      </c>
      <c r="J886">
        <v>32.769878926258563</v>
      </c>
      <c r="K886">
        <v>-42.171718189759716</v>
      </c>
      <c r="L886">
        <v>-9.6115457513775127</v>
      </c>
      <c r="M886">
        <v>-33.757758935166962</v>
      </c>
      <c r="N886">
        <v>151.41878811967541</v>
      </c>
      <c r="O886">
        <v>-14.754319664473872</v>
      </c>
      <c r="P886">
        <v>-22.013681658285037</v>
      </c>
      <c r="Q886">
        <v>-22.422560732600829</v>
      </c>
      <c r="R886">
        <v>25.957134405206311</v>
      </c>
      <c r="S886">
        <v>1</v>
      </c>
      <c r="T886">
        <v>4</v>
      </c>
      <c r="U886" t="s">
        <v>2817</v>
      </c>
      <c r="AN886">
        <f>VLOOKUP(J886,counts!$W$8:$Z$13,4,FALSE)</f>
        <v>61</v>
      </c>
      <c r="AO886">
        <f>VLOOKUP(K886,counts!$W$17:$Z$23,4,FALSE)</f>
        <v>48</v>
      </c>
      <c r="AP886">
        <f>VLOOKUP(L886,counts!$W$27:$Z$33,4,FALSE)</f>
        <v>55</v>
      </c>
      <c r="AQ886">
        <f>VLOOKUP(M886,counts!$W$38:$Z$49,4,FALSE)</f>
        <v>47</v>
      </c>
      <c r="AR886">
        <f>VLOOKUP(N886,counts!$W$53:$Z$54,4,FALSE)</f>
        <v>102</v>
      </c>
      <c r="AS886">
        <f>VLOOKUP(O886,counts!$W$58:$Z$62,4,FALSE)</f>
        <v>52</v>
      </c>
      <c r="AT886">
        <f>VLOOKUP(P886,counts!$W$66:$Z$69,4,FALSE)</f>
        <v>50</v>
      </c>
      <c r="AU886">
        <f>VLOOKUP(Q886,counts!$W$73:$Z$75,4,FALSE)</f>
        <v>50</v>
      </c>
      <c r="AV886">
        <f>VLOOKUP(R886,counts!$W$79:$Z$81,4,FALSE)</f>
        <v>59</v>
      </c>
      <c r="AW886">
        <f t="shared" si="555"/>
        <v>524</v>
      </c>
      <c r="AX886">
        <f t="shared" si="556"/>
        <v>1</v>
      </c>
      <c r="AY886">
        <f t="shared" si="557"/>
        <v>4</v>
      </c>
      <c r="AZ886" t="str">
        <f t="shared" si="558"/>
        <v>Test</v>
      </c>
      <c r="BA886" t="str">
        <f t="shared" si="559"/>
        <v>31-40</v>
      </c>
      <c r="BB886" t="str">
        <f t="shared" si="560"/>
        <v>Blank</v>
      </c>
      <c r="BC886" t="str">
        <f t="shared" si="561"/>
        <v>11-20</v>
      </c>
      <c r="BD886" t="str">
        <f t="shared" si="562"/>
        <v>Blank</v>
      </c>
      <c r="BE886" t="str">
        <f t="shared" si="563"/>
        <v>female</v>
      </c>
      <c r="BF886">
        <f t="shared" si="564"/>
        <v>0</v>
      </c>
      <c r="BG886">
        <f t="shared" si="565"/>
        <v>0</v>
      </c>
      <c r="BH886" t="str">
        <f t="shared" si="566"/>
        <v>S, blank</v>
      </c>
      <c r="BI886">
        <f t="shared" si="567"/>
        <v>2</v>
      </c>
    </row>
    <row r="887" spans="1:61" x14ac:dyDescent="0.3">
      <c r="A887" t="s">
        <v>2811</v>
      </c>
      <c r="B887" t="s">
        <v>2838</v>
      </c>
      <c r="C887" t="s">
        <v>2850</v>
      </c>
      <c r="D887" t="s">
        <v>2833</v>
      </c>
      <c r="E887" t="s">
        <v>20</v>
      </c>
      <c r="F887">
        <v>0</v>
      </c>
      <c r="G887">
        <v>0</v>
      </c>
      <c r="H887" t="s">
        <v>44</v>
      </c>
      <c r="I887">
        <v>2</v>
      </c>
      <c r="J887">
        <v>-13.385578549662212</v>
      </c>
      <c r="K887">
        <v>-42.171718189759716</v>
      </c>
      <c r="L887">
        <v>-9.6115457513775127</v>
      </c>
      <c r="M887">
        <v>57.761363718906857</v>
      </c>
      <c r="N887">
        <v>-108.67008854708662</v>
      </c>
      <c r="O887">
        <v>-14.754319664473872</v>
      </c>
      <c r="P887">
        <v>-22.013681658285037</v>
      </c>
      <c r="Q887">
        <v>72.444458573419169</v>
      </c>
      <c r="R887">
        <v>25.957134405206311</v>
      </c>
      <c r="S887">
        <v>0</v>
      </c>
      <c r="T887">
        <v>4</v>
      </c>
      <c r="U887" t="s">
        <v>2817</v>
      </c>
      <c r="AN887">
        <f>VLOOKUP(J887,counts!$W$8:$Z$13,4,FALSE)</f>
        <v>51</v>
      </c>
      <c r="AO887">
        <f>VLOOKUP(K887,counts!$W$17:$Z$23,4,FALSE)</f>
        <v>48</v>
      </c>
      <c r="AP887">
        <f>VLOOKUP(L887,counts!$W$27:$Z$33,4,FALSE)</f>
        <v>55</v>
      </c>
      <c r="AQ887">
        <f>VLOOKUP(M887,counts!$W$38:$Z$49,4,FALSE)</f>
        <v>66</v>
      </c>
      <c r="AR887">
        <f>VLOOKUP(N887,counts!$W$53:$Z$54,4,FALSE)</f>
        <v>20</v>
      </c>
      <c r="AS887">
        <f>VLOOKUP(O887,counts!$W$58:$Z$62,4,FALSE)</f>
        <v>52</v>
      </c>
      <c r="AT887">
        <f>VLOOKUP(P887,counts!$W$66:$Z$69,4,FALSE)</f>
        <v>50</v>
      </c>
      <c r="AU887">
        <f>VLOOKUP(Q887,counts!$W$73:$Z$75,4,FALSE)</f>
        <v>68</v>
      </c>
      <c r="AV887">
        <f>VLOOKUP(R887,counts!$W$79:$Z$81,4,FALSE)</f>
        <v>59</v>
      </c>
      <c r="AW887">
        <f t="shared" si="555"/>
        <v>469</v>
      </c>
      <c r="AX887">
        <f t="shared" si="556"/>
        <v>0</v>
      </c>
      <c r="AY887">
        <f t="shared" si="557"/>
        <v>4</v>
      </c>
      <c r="AZ887" t="str">
        <f t="shared" si="558"/>
        <v>Test</v>
      </c>
      <c r="BA887" t="str">
        <f t="shared" si="559"/>
        <v>41-50</v>
      </c>
      <c r="BB887" t="str">
        <f t="shared" si="560"/>
        <v>Blank</v>
      </c>
      <c r="BC887" t="str">
        <f t="shared" si="561"/>
        <v>11-20</v>
      </c>
      <c r="BD887" t="str">
        <f t="shared" si="562"/>
        <v>NY</v>
      </c>
      <c r="BE887" t="str">
        <f t="shared" si="563"/>
        <v>male</v>
      </c>
      <c r="BF887">
        <f t="shared" si="564"/>
        <v>0</v>
      </c>
      <c r="BG887">
        <f t="shared" si="565"/>
        <v>0</v>
      </c>
      <c r="BH887" t="str">
        <f t="shared" si="566"/>
        <v>C</v>
      </c>
      <c r="BI887">
        <f t="shared" si="567"/>
        <v>2</v>
      </c>
    </row>
    <row r="888" spans="1:61" x14ac:dyDescent="0.3">
      <c r="A888" t="s">
        <v>2811</v>
      </c>
      <c r="B888" t="s">
        <v>2838</v>
      </c>
      <c r="C888" t="s">
        <v>2850</v>
      </c>
      <c r="D888" t="s">
        <v>2839</v>
      </c>
      <c r="E888" t="s">
        <v>15</v>
      </c>
      <c r="F888">
        <v>0</v>
      </c>
      <c r="G888">
        <v>0</v>
      </c>
      <c r="H888" t="s">
        <v>2843</v>
      </c>
      <c r="I888">
        <v>2</v>
      </c>
      <c r="J888">
        <v>-13.385578549662212</v>
      </c>
      <c r="K888">
        <v>-42.171718189759716</v>
      </c>
      <c r="L888">
        <v>-9.6115457513775127</v>
      </c>
      <c r="M888">
        <v>40.634191658169868</v>
      </c>
      <c r="N888">
        <v>151.41878811967541</v>
      </c>
      <c r="O888">
        <v>-14.754319664473872</v>
      </c>
      <c r="P888">
        <v>-22.013681658285037</v>
      </c>
      <c r="Q888">
        <v>-22.422560732600829</v>
      </c>
      <c r="R888">
        <v>25.957134405206311</v>
      </c>
      <c r="S888">
        <v>1</v>
      </c>
      <c r="T888">
        <v>4</v>
      </c>
      <c r="U888" t="s">
        <v>2817</v>
      </c>
      <c r="AN888">
        <f>VLOOKUP(J888,counts!$W$8:$Z$13,4,FALSE)</f>
        <v>51</v>
      </c>
      <c r="AO888">
        <f>VLOOKUP(K888,counts!$W$17:$Z$23,4,FALSE)</f>
        <v>48</v>
      </c>
      <c r="AP888">
        <f>VLOOKUP(L888,counts!$W$27:$Z$33,4,FALSE)</f>
        <v>55</v>
      </c>
      <c r="AQ888">
        <f>VLOOKUP(M888,counts!$W$38:$Z$49,4,FALSE)</f>
        <v>63</v>
      </c>
      <c r="AR888">
        <f>VLOOKUP(N888,counts!$W$53:$Z$54,4,FALSE)</f>
        <v>102</v>
      </c>
      <c r="AS888">
        <f>VLOOKUP(O888,counts!$W$58:$Z$62,4,FALSE)</f>
        <v>52</v>
      </c>
      <c r="AT888">
        <f>VLOOKUP(P888,counts!$W$66:$Z$69,4,FALSE)</f>
        <v>50</v>
      </c>
      <c r="AU888">
        <f>VLOOKUP(Q888,counts!$W$73:$Z$75,4,FALSE)</f>
        <v>50</v>
      </c>
      <c r="AV888">
        <f>VLOOKUP(R888,counts!$W$79:$Z$81,4,FALSE)</f>
        <v>59</v>
      </c>
      <c r="AW888">
        <f t="shared" si="555"/>
        <v>530</v>
      </c>
      <c r="AX888">
        <f t="shared" si="556"/>
        <v>1</v>
      </c>
      <c r="AY888">
        <f t="shared" si="557"/>
        <v>4</v>
      </c>
      <c r="AZ888" t="str">
        <f t="shared" si="558"/>
        <v>Test</v>
      </c>
      <c r="BA888" t="str">
        <f t="shared" si="559"/>
        <v>41-50</v>
      </c>
      <c r="BB888" t="str">
        <f t="shared" si="560"/>
        <v>Blank</v>
      </c>
      <c r="BC888" t="str">
        <f t="shared" si="561"/>
        <v>11-20</v>
      </c>
      <c r="BD888" t="str">
        <f t="shared" si="562"/>
        <v>Others</v>
      </c>
      <c r="BE888" t="str">
        <f t="shared" si="563"/>
        <v>female</v>
      </c>
      <c r="BF888">
        <f t="shared" si="564"/>
        <v>0</v>
      </c>
      <c r="BG888">
        <f t="shared" si="565"/>
        <v>0</v>
      </c>
      <c r="BH888" t="str">
        <f t="shared" si="566"/>
        <v>S, blank</v>
      </c>
      <c r="BI888">
        <f t="shared" si="567"/>
        <v>2</v>
      </c>
    </row>
    <row r="889" spans="1:61" x14ac:dyDescent="0.3">
      <c r="A889" t="s">
        <v>2810</v>
      </c>
      <c r="B889" t="s">
        <v>2838</v>
      </c>
      <c r="C889" t="s">
        <v>2849</v>
      </c>
      <c r="D889" t="s">
        <v>2839</v>
      </c>
      <c r="E889" t="s">
        <v>15</v>
      </c>
      <c r="F889">
        <v>0</v>
      </c>
      <c r="G889">
        <v>0</v>
      </c>
      <c r="H889" t="s">
        <v>2843</v>
      </c>
      <c r="I889">
        <v>2</v>
      </c>
      <c r="J889">
        <v>32.769878926258563</v>
      </c>
      <c r="K889">
        <v>-42.171718189759716</v>
      </c>
      <c r="L889">
        <v>40.172297072540438</v>
      </c>
      <c r="M889">
        <v>40.634191658169868</v>
      </c>
      <c r="N889">
        <v>151.41878811967541</v>
      </c>
      <c r="O889">
        <v>-14.754319664473872</v>
      </c>
      <c r="P889">
        <v>-22.013681658285037</v>
      </c>
      <c r="Q889">
        <v>-22.422560732600829</v>
      </c>
      <c r="R889">
        <v>25.957134405206311</v>
      </c>
      <c r="S889">
        <v>1</v>
      </c>
      <c r="T889">
        <v>4</v>
      </c>
      <c r="U889" t="s">
        <v>2817</v>
      </c>
      <c r="AN889">
        <f>VLOOKUP(J889,counts!$W$8:$Z$13,4,FALSE)</f>
        <v>61</v>
      </c>
      <c r="AO889">
        <f>VLOOKUP(K889,counts!$W$17:$Z$23,4,FALSE)</f>
        <v>48</v>
      </c>
      <c r="AP889">
        <f>VLOOKUP(L889,counts!$W$27:$Z$33,4,FALSE)</f>
        <v>50</v>
      </c>
      <c r="AQ889">
        <f>VLOOKUP(M889,counts!$W$38:$Z$49,4,FALSE)</f>
        <v>63</v>
      </c>
      <c r="AR889">
        <f>VLOOKUP(N889,counts!$W$53:$Z$54,4,FALSE)</f>
        <v>102</v>
      </c>
      <c r="AS889">
        <f>VLOOKUP(O889,counts!$W$58:$Z$62,4,FALSE)</f>
        <v>52</v>
      </c>
      <c r="AT889">
        <f>VLOOKUP(P889,counts!$W$66:$Z$69,4,FALSE)</f>
        <v>50</v>
      </c>
      <c r="AU889">
        <f>VLOOKUP(Q889,counts!$W$73:$Z$75,4,FALSE)</f>
        <v>50</v>
      </c>
      <c r="AV889">
        <f>VLOOKUP(R889,counts!$W$79:$Z$81,4,FALSE)</f>
        <v>59</v>
      </c>
      <c r="AW889">
        <f t="shared" si="555"/>
        <v>535</v>
      </c>
      <c r="AX889">
        <f t="shared" si="556"/>
        <v>1</v>
      </c>
      <c r="AY889">
        <f t="shared" si="557"/>
        <v>4</v>
      </c>
      <c r="AZ889" t="str">
        <f t="shared" si="558"/>
        <v>Test</v>
      </c>
      <c r="BA889" t="str">
        <f t="shared" si="559"/>
        <v>31-40</v>
      </c>
      <c r="BB889" t="str">
        <f t="shared" si="560"/>
        <v>Blank</v>
      </c>
      <c r="BC889" t="str">
        <f t="shared" si="561"/>
        <v>21-30</v>
      </c>
      <c r="BD889" t="str">
        <f t="shared" si="562"/>
        <v>Others</v>
      </c>
      <c r="BE889" t="str">
        <f t="shared" si="563"/>
        <v>female</v>
      </c>
      <c r="BF889">
        <f t="shared" si="564"/>
        <v>0</v>
      </c>
      <c r="BG889">
        <f t="shared" si="565"/>
        <v>0</v>
      </c>
      <c r="BH889" t="str">
        <f t="shared" si="566"/>
        <v>S, blank</v>
      </c>
      <c r="BI889">
        <f t="shared" si="567"/>
        <v>2</v>
      </c>
    </row>
    <row r="890" spans="1:61" x14ac:dyDescent="0.3">
      <c r="A890" t="s">
        <v>2821</v>
      </c>
      <c r="B890" t="s">
        <v>2838</v>
      </c>
      <c r="C890" t="s">
        <v>2850</v>
      </c>
      <c r="D890" t="s">
        <v>2839</v>
      </c>
      <c r="E890" t="s">
        <v>15</v>
      </c>
      <c r="F890">
        <v>0</v>
      </c>
      <c r="G890">
        <v>0</v>
      </c>
      <c r="H890" t="s">
        <v>2843</v>
      </c>
      <c r="I890">
        <v>2</v>
      </c>
      <c r="J890">
        <v>-3.7643689058441341</v>
      </c>
      <c r="K890">
        <v>-42.171718189759716</v>
      </c>
      <c r="L890">
        <v>-9.6115457513775127</v>
      </c>
      <c r="M890">
        <v>40.634191658169868</v>
      </c>
      <c r="N890">
        <v>151.41878811967541</v>
      </c>
      <c r="O890">
        <v>-14.754319664473872</v>
      </c>
      <c r="P890">
        <v>-22.013681658285037</v>
      </c>
      <c r="Q890">
        <v>-22.422560732600829</v>
      </c>
      <c r="R890">
        <v>25.957134405206311</v>
      </c>
      <c r="S890">
        <v>1</v>
      </c>
      <c r="T890">
        <v>4</v>
      </c>
      <c r="U890" t="s">
        <v>2817</v>
      </c>
      <c r="AN890">
        <f>VLOOKUP(J890,counts!$W$8:$Z$13,4,FALSE)</f>
        <v>53</v>
      </c>
      <c r="AO890">
        <f>VLOOKUP(K890,counts!$W$17:$Z$23,4,FALSE)</f>
        <v>48</v>
      </c>
      <c r="AP890">
        <f>VLOOKUP(L890,counts!$W$27:$Z$33,4,FALSE)</f>
        <v>55</v>
      </c>
      <c r="AQ890">
        <f>VLOOKUP(M890,counts!$W$38:$Z$49,4,FALSE)</f>
        <v>63</v>
      </c>
      <c r="AR890">
        <f>VLOOKUP(N890,counts!$W$53:$Z$54,4,FALSE)</f>
        <v>102</v>
      </c>
      <c r="AS890">
        <f>VLOOKUP(O890,counts!$W$58:$Z$62,4,FALSE)</f>
        <v>52</v>
      </c>
      <c r="AT890">
        <f>VLOOKUP(P890,counts!$W$66:$Z$69,4,FALSE)</f>
        <v>50</v>
      </c>
      <c r="AU890">
        <f>VLOOKUP(Q890,counts!$W$73:$Z$75,4,FALSE)</f>
        <v>50</v>
      </c>
      <c r="AV890">
        <f>VLOOKUP(R890,counts!$W$79:$Z$81,4,FALSE)</f>
        <v>59</v>
      </c>
      <c r="AW890">
        <f t="shared" si="555"/>
        <v>532</v>
      </c>
      <c r="AX890">
        <f t="shared" si="556"/>
        <v>1</v>
      </c>
      <c r="AY890">
        <f t="shared" si="557"/>
        <v>4</v>
      </c>
      <c r="AZ890" t="str">
        <f t="shared" si="558"/>
        <v>Test</v>
      </c>
      <c r="BA890" t="str">
        <f t="shared" si="559"/>
        <v>0-17</v>
      </c>
      <c r="BB890" t="str">
        <f t="shared" si="560"/>
        <v>Blank</v>
      </c>
      <c r="BC890" t="str">
        <f t="shared" si="561"/>
        <v>11-20</v>
      </c>
      <c r="BD890" t="str">
        <f t="shared" si="562"/>
        <v>Others</v>
      </c>
      <c r="BE890" t="str">
        <f t="shared" si="563"/>
        <v>female</v>
      </c>
      <c r="BF890">
        <f t="shared" si="564"/>
        <v>0</v>
      </c>
      <c r="BG890">
        <f t="shared" si="565"/>
        <v>0</v>
      </c>
      <c r="BH890" t="str">
        <f t="shared" si="566"/>
        <v>S, blank</v>
      </c>
      <c r="BI890">
        <f t="shared" si="567"/>
        <v>2</v>
      </c>
    </row>
    <row r="891" spans="1:61" x14ac:dyDescent="0.3">
      <c r="A891" t="s">
        <v>2820</v>
      </c>
      <c r="B891" t="s">
        <v>2838</v>
      </c>
      <c r="C891" t="s">
        <v>2849</v>
      </c>
      <c r="D891" t="s">
        <v>2837</v>
      </c>
      <c r="E891" t="s">
        <v>20</v>
      </c>
      <c r="F891">
        <v>1</v>
      </c>
      <c r="G891">
        <v>0</v>
      </c>
      <c r="H891" t="s">
        <v>2843</v>
      </c>
      <c r="I891">
        <v>2</v>
      </c>
      <c r="J891">
        <v>-11.613432440426715</v>
      </c>
      <c r="K891">
        <v>-42.171718189759716</v>
      </c>
      <c r="L891">
        <v>40.172297072540438</v>
      </c>
      <c r="M891">
        <v>123.30204897661667</v>
      </c>
      <c r="N891">
        <v>-108.67008854708662</v>
      </c>
      <c r="O891">
        <v>48.695090775187893</v>
      </c>
      <c r="P891">
        <v>-22.013681658285037</v>
      </c>
      <c r="Q891">
        <v>-22.422560732600829</v>
      </c>
      <c r="R891">
        <v>25.957134405206311</v>
      </c>
      <c r="S891">
        <v>0</v>
      </c>
      <c r="T891">
        <v>4</v>
      </c>
      <c r="U891" t="s">
        <v>2817</v>
      </c>
      <c r="AN891">
        <f>VLOOKUP(J891,counts!$W$8:$Z$13,4,FALSE)</f>
        <v>52</v>
      </c>
      <c r="AO891">
        <f>VLOOKUP(K891,counts!$W$17:$Z$23,4,FALSE)</f>
        <v>48</v>
      </c>
      <c r="AP891">
        <f>VLOOKUP(L891,counts!$W$27:$Z$33,4,FALSE)</f>
        <v>50</v>
      </c>
      <c r="AQ891">
        <f>VLOOKUP(M891,counts!$W$38:$Z$49,4,FALSE)</f>
        <v>80</v>
      </c>
      <c r="AR891">
        <f>VLOOKUP(N891,counts!$W$53:$Z$54,4,FALSE)</f>
        <v>20</v>
      </c>
      <c r="AS891">
        <f>VLOOKUP(O891,counts!$W$58:$Z$62,4,FALSE)</f>
        <v>61</v>
      </c>
      <c r="AT891">
        <f>VLOOKUP(P891,counts!$W$66:$Z$69,4,FALSE)</f>
        <v>50</v>
      </c>
      <c r="AU891">
        <f>VLOOKUP(Q891,counts!$W$73:$Z$75,4,FALSE)</f>
        <v>50</v>
      </c>
      <c r="AV891">
        <f>VLOOKUP(R891,counts!$W$79:$Z$81,4,FALSE)</f>
        <v>59</v>
      </c>
      <c r="AW891">
        <f t="shared" si="555"/>
        <v>470</v>
      </c>
      <c r="AX891">
        <f t="shared" si="556"/>
        <v>0</v>
      </c>
      <c r="AY891">
        <f t="shared" si="557"/>
        <v>4</v>
      </c>
      <c r="AZ891" t="str">
        <f t="shared" si="558"/>
        <v>Test</v>
      </c>
      <c r="BA891" t="str">
        <f t="shared" si="559"/>
        <v>18-30</v>
      </c>
      <c r="BB891" t="str">
        <f t="shared" si="560"/>
        <v>Blank</v>
      </c>
      <c r="BC891" t="str">
        <f t="shared" si="561"/>
        <v>21-30</v>
      </c>
      <c r="BD891" t="str">
        <f t="shared" si="562"/>
        <v>PQ</v>
      </c>
      <c r="BE891" t="str">
        <f t="shared" si="563"/>
        <v>male</v>
      </c>
      <c r="BF891">
        <f t="shared" si="564"/>
        <v>1</v>
      </c>
      <c r="BG891">
        <f t="shared" si="565"/>
        <v>0</v>
      </c>
      <c r="BH891" t="str">
        <f t="shared" si="566"/>
        <v>S, blank</v>
      </c>
      <c r="BI891">
        <f t="shared" si="567"/>
        <v>2</v>
      </c>
    </row>
    <row r="892" spans="1:61" x14ac:dyDescent="0.3">
      <c r="A892" t="s">
        <v>2820</v>
      </c>
      <c r="B892" t="s">
        <v>2838</v>
      </c>
      <c r="C892" t="s">
        <v>2849</v>
      </c>
      <c r="D892" t="s">
        <v>2837</v>
      </c>
      <c r="E892" t="s">
        <v>15</v>
      </c>
      <c r="F892">
        <v>1</v>
      </c>
      <c r="G892">
        <v>0</v>
      </c>
      <c r="H892" t="s">
        <v>2843</v>
      </c>
      <c r="I892">
        <v>2</v>
      </c>
      <c r="J892">
        <v>-11.613432440426715</v>
      </c>
      <c r="K892">
        <v>-42.171718189759716</v>
      </c>
      <c r="L892">
        <v>40.172297072540438</v>
      </c>
      <c r="M892">
        <v>123.30204897661667</v>
      </c>
      <c r="N892">
        <v>151.41878811967541</v>
      </c>
      <c r="O892">
        <v>48.695090775187893</v>
      </c>
      <c r="P892">
        <v>-22.013681658285037</v>
      </c>
      <c r="Q892">
        <v>-22.422560732600829</v>
      </c>
      <c r="R892">
        <v>25.957134405206311</v>
      </c>
      <c r="S892">
        <v>1</v>
      </c>
      <c r="T892">
        <v>4</v>
      </c>
      <c r="U892" t="s">
        <v>2817</v>
      </c>
      <c r="AN892">
        <f>VLOOKUP(J892,counts!$W$8:$Z$13,4,FALSE)</f>
        <v>52</v>
      </c>
      <c r="AO892">
        <f>VLOOKUP(K892,counts!$W$17:$Z$23,4,FALSE)</f>
        <v>48</v>
      </c>
      <c r="AP892">
        <f>VLOOKUP(L892,counts!$W$27:$Z$33,4,FALSE)</f>
        <v>50</v>
      </c>
      <c r="AQ892">
        <f>VLOOKUP(M892,counts!$W$38:$Z$49,4,FALSE)</f>
        <v>80</v>
      </c>
      <c r="AR892">
        <f>VLOOKUP(N892,counts!$W$53:$Z$54,4,FALSE)</f>
        <v>102</v>
      </c>
      <c r="AS892">
        <f>VLOOKUP(O892,counts!$W$58:$Z$62,4,FALSE)</f>
        <v>61</v>
      </c>
      <c r="AT892">
        <f>VLOOKUP(P892,counts!$W$66:$Z$69,4,FALSE)</f>
        <v>50</v>
      </c>
      <c r="AU892">
        <f>VLOOKUP(Q892,counts!$W$73:$Z$75,4,FALSE)</f>
        <v>50</v>
      </c>
      <c r="AV892">
        <f>VLOOKUP(R892,counts!$W$79:$Z$81,4,FALSE)</f>
        <v>59</v>
      </c>
      <c r="AW892">
        <f t="shared" si="555"/>
        <v>552</v>
      </c>
      <c r="AX892">
        <f t="shared" si="556"/>
        <v>1</v>
      </c>
      <c r="AY892">
        <f t="shared" si="557"/>
        <v>4</v>
      </c>
      <c r="AZ892" t="str">
        <f t="shared" si="558"/>
        <v>Test</v>
      </c>
      <c r="BA892" t="str">
        <f t="shared" si="559"/>
        <v>18-30</v>
      </c>
      <c r="BB892" t="str">
        <f t="shared" si="560"/>
        <v>Blank</v>
      </c>
      <c r="BC892" t="str">
        <f t="shared" si="561"/>
        <v>21-30</v>
      </c>
      <c r="BD892" t="str">
        <f t="shared" si="562"/>
        <v>PQ</v>
      </c>
      <c r="BE892" t="str">
        <f t="shared" si="563"/>
        <v>female</v>
      </c>
      <c r="BF892">
        <f t="shared" si="564"/>
        <v>1</v>
      </c>
      <c r="BG892">
        <f t="shared" si="565"/>
        <v>0</v>
      </c>
      <c r="BH892" t="str">
        <f t="shared" si="566"/>
        <v>S, blank</v>
      </c>
      <c r="BI892">
        <f t="shared" si="567"/>
        <v>2</v>
      </c>
    </row>
    <row r="893" spans="1:61" x14ac:dyDescent="0.3">
      <c r="A893" t="s">
        <v>2813</v>
      </c>
      <c r="B893" t="s">
        <v>2838</v>
      </c>
      <c r="C893" t="s">
        <v>2850</v>
      </c>
      <c r="D893" t="s">
        <v>2839</v>
      </c>
      <c r="E893" t="s">
        <v>20</v>
      </c>
      <c r="F893">
        <v>0</v>
      </c>
      <c r="G893">
        <v>0</v>
      </c>
      <c r="H893" t="s">
        <v>2843</v>
      </c>
      <c r="I893">
        <v>2</v>
      </c>
      <c r="J893">
        <v>-68.390212241589438</v>
      </c>
      <c r="K893">
        <v>-42.171718189759716</v>
      </c>
      <c r="L893">
        <v>-9.6115457513775127</v>
      </c>
      <c r="M893">
        <v>40.634191658169868</v>
      </c>
      <c r="N893">
        <v>-108.67008854708662</v>
      </c>
      <c r="O893">
        <v>-14.754319664473872</v>
      </c>
      <c r="P893">
        <v>-22.013681658285037</v>
      </c>
      <c r="Q893">
        <v>-22.422560732600829</v>
      </c>
      <c r="R893">
        <v>25.957134405206311</v>
      </c>
      <c r="S893">
        <v>0</v>
      </c>
      <c r="T893">
        <v>4</v>
      </c>
      <c r="U893" t="s">
        <v>2817</v>
      </c>
      <c r="AN893">
        <f>VLOOKUP(J893,counts!$W$8:$Z$13,4,FALSE)</f>
        <v>40</v>
      </c>
      <c r="AO893">
        <f>VLOOKUP(K893,counts!$W$17:$Z$23,4,FALSE)</f>
        <v>48</v>
      </c>
      <c r="AP893">
        <f>VLOOKUP(L893,counts!$W$27:$Z$33,4,FALSE)</f>
        <v>55</v>
      </c>
      <c r="AQ893">
        <f>VLOOKUP(M893,counts!$W$38:$Z$49,4,FALSE)</f>
        <v>63</v>
      </c>
      <c r="AR893">
        <f>VLOOKUP(N893,counts!$W$53:$Z$54,4,FALSE)</f>
        <v>20</v>
      </c>
      <c r="AS893">
        <f>VLOOKUP(O893,counts!$W$58:$Z$62,4,FALSE)</f>
        <v>52</v>
      </c>
      <c r="AT893">
        <f>VLOOKUP(P893,counts!$W$66:$Z$69,4,FALSE)</f>
        <v>50</v>
      </c>
      <c r="AU893">
        <f>VLOOKUP(Q893,counts!$W$73:$Z$75,4,FALSE)</f>
        <v>50</v>
      </c>
      <c r="AV893">
        <f>VLOOKUP(R893,counts!$W$79:$Z$81,4,FALSE)</f>
        <v>59</v>
      </c>
      <c r="AW893">
        <f t="shared" si="555"/>
        <v>437</v>
      </c>
      <c r="AX893">
        <f t="shared" si="556"/>
        <v>0</v>
      </c>
      <c r="AY893">
        <f t="shared" si="557"/>
        <v>4</v>
      </c>
      <c r="AZ893" t="str">
        <f t="shared" si="558"/>
        <v>Test</v>
      </c>
      <c r="BA893" t="str">
        <f t="shared" si="559"/>
        <v>61+</v>
      </c>
      <c r="BB893" t="str">
        <f t="shared" si="560"/>
        <v>Blank</v>
      </c>
      <c r="BC893" t="str">
        <f t="shared" si="561"/>
        <v>11-20</v>
      </c>
      <c r="BD893" t="str">
        <f t="shared" si="562"/>
        <v>Others</v>
      </c>
      <c r="BE893" t="str">
        <f t="shared" si="563"/>
        <v>male</v>
      </c>
      <c r="BF893">
        <f t="shared" si="564"/>
        <v>0</v>
      </c>
      <c r="BG893">
        <f t="shared" si="565"/>
        <v>0</v>
      </c>
      <c r="BH893" t="str">
        <f t="shared" si="566"/>
        <v>S, blank</v>
      </c>
      <c r="BI893">
        <f t="shared" si="567"/>
        <v>2</v>
      </c>
    </row>
    <row r="894" spans="1:61" x14ac:dyDescent="0.3">
      <c r="A894" t="s">
        <v>2821</v>
      </c>
      <c r="B894" t="s">
        <v>2838</v>
      </c>
      <c r="C894" t="s">
        <v>2850</v>
      </c>
      <c r="D894" t="s">
        <v>2838</v>
      </c>
      <c r="E894" t="s">
        <v>20</v>
      </c>
      <c r="F894">
        <v>0</v>
      </c>
      <c r="G894">
        <v>0</v>
      </c>
      <c r="H894" t="s">
        <v>2843</v>
      </c>
      <c r="I894">
        <v>2</v>
      </c>
      <c r="J894">
        <v>-3.7643689058441341</v>
      </c>
      <c r="K894">
        <v>-42.171718189759716</v>
      </c>
      <c r="L894">
        <v>-9.6115457513775127</v>
      </c>
      <c r="M894">
        <v>-33.757758935166962</v>
      </c>
      <c r="N894">
        <v>-108.67008854708662</v>
      </c>
      <c r="O894">
        <v>-14.754319664473872</v>
      </c>
      <c r="P894">
        <v>-22.013681658285037</v>
      </c>
      <c r="Q894">
        <v>-22.422560732600829</v>
      </c>
      <c r="R894">
        <v>25.957134405206311</v>
      </c>
      <c r="S894">
        <v>1</v>
      </c>
      <c r="T894">
        <v>4</v>
      </c>
      <c r="U894" t="s">
        <v>2817</v>
      </c>
      <c r="AN894">
        <f>VLOOKUP(J894,counts!$W$8:$Z$13,4,FALSE)</f>
        <v>53</v>
      </c>
      <c r="AO894">
        <f>VLOOKUP(K894,counts!$W$17:$Z$23,4,FALSE)</f>
        <v>48</v>
      </c>
      <c r="AP894">
        <f>VLOOKUP(L894,counts!$W$27:$Z$33,4,FALSE)</f>
        <v>55</v>
      </c>
      <c r="AQ894">
        <f>VLOOKUP(M894,counts!$W$38:$Z$49,4,FALSE)</f>
        <v>47</v>
      </c>
      <c r="AR894">
        <f>VLOOKUP(N894,counts!$W$53:$Z$54,4,FALSE)</f>
        <v>20</v>
      </c>
      <c r="AS894">
        <f>VLOOKUP(O894,counts!$W$58:$Z$62,4,FALSE)</f>
        <v>52</v>
      </c>
      <c r="AT894">
        <f>VLOOKUP(P894,counts!$W$66:$Z$69,4,FALSE)</f>
        <v>50</v>
      </c>
      <c r="AU894">
        <f>VLOOKUP(Q894,counts!$W$73:$Z$75,4,FALSE)</f>
        <v>50</v>
      </c>
      <c r="AV894">
        <f>VLOOKUP(R894,counts!$W$79:$Z$81,4,FALSE)</f>
        <v>59</v>
      </c>
      <c r="AW894">
        <f t="shared" si="555"/>
        <v>434</v>
      </c>
      <c r="AX894">
        <f t="shared" si="556"/>
        <v>1</v>
      </c>
      <c r="AY894">
        <f t="shared" si="557"/>
        <v>4</v>
      </c>
      <c r="AZ894" t="str">
        <f t="shared" si="558"/>
        <v>Test</v>
      </c>
      <c r="BA894" t="str">
        <f t="shared" si="559"/>
        <v>0-17</v>
      </c>
      <c r="BB894" t="str">
        <f t="shared" si="560"/>
        <v>Blank</v>
      </c>
      <c r="BC894" t="str">
        <f t="shared" si="561"/>
        <v>11-20</v>
      </c>
      <c r="BD894" t="str">
        <f t="shared" si="562"/>
        <v>Blank</v>
      </c>
      <c r="BE894" t="str">
        <f t="shared" si="563"/>
        <v>male</v>
      </c>
      <c r="BF894">
        <f t="shared" si="564"/>
        <v>0</v>
      </c>
      <c r="BG894">
        <f t="shared" si="565"/>
        <v>0</v>
      </c>
      <c r="BH894" t="str">
        <f t="shared" si="566"/>
        <v>S, blank</v>
      </c>
      <c r="BI894">
        <f t="shared" si="567"/>
        <v>2</v>
      </c>
    </row>
    <row r="895" spans="1:61" x14ac:dyDescent="0.3">
      <c r="A895" t="s">
        <v>2820</v>
      </c>
      <c r="B895" t="s">
        <v>2838</v>
      </c>
      <c r="C895" t="s">
        <v>2850</v>
      </c>
      <c r="D895" t="s">
        <v>2839</v>
      </c>
      <c r="E895" t="s">
        <v>15</v>
      </c>
      <c r="F895">
        <v>0</v>
      </c>
      <c r="G895">
        <v>0</v>
      </c>
      <c r="H895" t="s">
        <v>2843</v>
      </c>
      <c r="I895">
        <v>2</v>
      </c>
      <c r="J895">
        <v>-11.613432440426715</v>
      </c>
      <c r="K895">
        <v>-42.171718189759716</v>
      </c>
      <c r="L895">
        <v>-9.6115457513775127</v>
      </c>
      <c r="M895">
        <v>40.634191658169868</v>
      </c>
      <c r="N895">
        <v>151.41878811967541</v>
      </c>
      <c r="O895">
        <v>-14.754319664473872</v>
      </c>
      <c r="P895">
        <v>-22.013681658285037</v>
      </c>
      <c r="Q895">
        <v>-22.422560732600829</v>
      </c>
      <c r="R895">
        <v>25.957134405206311</v>
      </c>
      <c r="S895">
        <v>1</v>
      </c>
      <c r="T895">
        <v>4</v>
      </c>
      <c r="U895" t="s">
        <v>2817</v>
      </c>
      <c r="AN895">
        <f>VLOOKUP(J895,counts!$W$8:$Z$13,4,FALSE)</f>
        <v>52</v>
      </c>
      <c r="AO895">
        <f>VLOOKUP(K895,counts!$W$17:$Z$23,4,FALSE)</f>
        <v>48</v>
      </c>
      <c r="AP895">
        <f>VLOOKUP(L895,counts!$W$27:$Z$33,4,FALSE)</f>
        <v>55</v>
      </c>
      <c r="AQ895">
        <f>VLOOKUP(M895,counts!$W$38:$Z$49,4,FALSE)</f>
        <v>63</v>
      </c>
      <c r="AR895">
        <f>VLOOKUP(N895,counts!$W$53:$Z$54,4,FALSE)</f>
        <v>102</v>
      </c>
      <c r="AS895">
        <f>VLOOKUP(O895,counts!$W$58:$Z$62,4,FALSE)</f>
        <v>52</v>
      </c>
      <c r="AT895">
        <f>VLOOKUP(P895,counts!$W$66:$Z$69,4,FALSE)</f>
        <v>50</v>
      </c>
      <c r="AU895">
        <f>VLOOKUP(Q895,counts!$W$73:$Z$75,4,FALSE)</f>
        <v>50</v>
      </c>
      <c r="AV895">
        <f>VLOOKUP(R895,counts!$W$79:$Z$81,4,FALSE)</f>
        <v>59</v>
      </c>
      <c r="AW895">
        <f t="shared" si="555"/>
        <v>531</v>
      </c>
      <c r="AX895">
        <f t="shared" si="556"/>
        <v>1</v>
      </c>
      <c r="AY895">
        <f t="shared" si="557"/>
        <v>4</v>
      </c>
      <c r="AZ895" t="str">
        <f t="shared" si="558"/>
        <v>Test</v>
      </c>
      <c r="BA895" t="str">
        <f t="shared" si="559"/>
        <v>18-30</v>
      </c>
      <c r="BB895" t="str">
        <f t="shared" si="560"/>
        <v>Blank</v>
      </c>
      <c r="BC895" t="str">
        <f t="shared" si="561"/>
        <v>11-20</v>
      </c>
      <c r="BD895" t="str">
        <f t="shared" si="562"/>
        <v>Others</v>
      </c>
      <c r="BE895" t="str">
        <f t="shared" si="563"/>
        <v>female</v>
      </c>
      <c r="BF895">
        <f t="shared" si="564"/>
        <v>0</v>
      </c>
      <c r="BG895">
        <f t="shared" si="565"/>
        <v>0</v>
      </c>
      <c r="BH895" t="str">
        <f t="shared" si="566"/>
        <v>S, blank</v>
      </c>
      <c r="BI895">
        <f t="shared" si="567"/>
        <v>2</v>
      </c>
    </row>
    <row r="896" spans="1:61" x14ac:dyDescent="0.3">
      <c r="A896" t="s">
        <v>2821</v>
      </c>
      <c r="B896" t="s">
        <v>2838</v>
      </c>
      <c r="C896" t="s">
        <v>2825</v>
      </c>
      <c r="D896" t="s">
        <v>2839</v>
      </c>
      <c r="E896" t="s">
        <v>15</v>
      </c>
      <c r="F896">
        <v>0</v>
      </c>
      <c r="G896">
        <v>0</v>
      </c>
      <c r="H896" t="s">
        <v>2843</v>
      </c>
      <c r="I896">
        <v>3</v>
      </c>
      <c r="J896">
        <v>-3.7643689058441341</v>
      </c>
      <c r="K896">
        <v>-42.171718189759716</v>
      </c>
      <c r="L896">
        <v>-82.840254641099079</v>
      </c>
      <c r="M896">
        <v>40.634191658169868</v>
      </c>
      <c r="N896">
        <v>151.41878811967541</v>
      </c>
      <c r="O896">
        <v>-14.754319664473872</v>
      </c>
      <c r="P896">
        <v>-22.013681658285037</v>
      </c>
      <c r="Q896">
        <v>-22.422560732600829</v>
      </c>
      <c r="R896">
        <v>-67.960368165567971</v>
      </c>
      <c r="S896">
        <v>1</v>
      </c>
      <c r="T896">
        <v>4</v>
      </c>
      <c r="U896" t="s">
        <v>2817</v>
      </c>
      <c r="AN896">
        <f>VLOOKUP(J896,counts!$W$8:$Z$13,4,FALSE)</f>
        <v>53</v>
      </c>
      <c r="AO896">
        <f>VLOOKUP(K896,counts!$W$17:$Z$23,4,FALSE)</f>
        <v>48</v>
      </c>
      <c r="AP896">
        <f>VLOOKUP(L896,counts!$W$27:$Z$33,4,FALSE)</f>
        <v>62</v>
      </c>
      <c r="AQ896">
        <f>VLOOKUP(M896,counts!$W$38:$Z$49,4,FALSE)</f>
        <v>63</v>
      </c>
      <c r="AR896">
        <f>VLOOKUP(N896,counts!$W$53:$Z$54,4,FALSE)</f>
        <v>102</v>
      </c>
      <c r="AS896">
        <f>VLOOKUP(O896,counts!$W$58:$Z$62,4,FALSE)</f>
        <v>52</v>
      </c>
      <c r="AT896">
        <f>VLOOKUP(P896,counts!$W$66:$Z$69,4,FALSE)</f>
        <v>50</v>
      </c>
      <c r="AU896">
        <f>VLOOKUP(Q896,counts!$W$73:$Z$75,4,FALSE)</f>
        <v>50</v>
      </c>
      <c r="AV896">
        <f>VLOOKUP(R896,counts!$W$79:$Z$81,4,FALSE)</f>
        <v>40</v>
      </c>
      <c r="AW896">
        <f t="shared" si="555"/>
        <v>520</v>
      </c>
      <c r="AX896">
        <f t="shared" si="556"/>
        <v>1</v>
      </c>
      <c r="AY896">
        <f t="shared" si="557"/>
        <v>4</v>
      </c>
      <c r="AZ896" t="str">
        <f t="shared" si="558"/>
        <v>Test</v>
      </c>
      <c r="BA896" t="str">
        <f t="shared" si="559"/>
        <v>0-17</v>
      </c>
      <c r="BB896" t="str">
        <f t="shared" si="560"/>
        <v>Blank</v>
      </c>
      <c r="BC896" t="str">
        <f t="shared" si="561"/>
        <v>0-10</v>
      </c>
      <c r="BD896" t="str">
        <f t="shared" si="562"/>
        <v>Others</v>
      </c>
      <c r="BE896" t="str">
        <f t="shared" si="563"/>
        <v>female</v>
      </c>
      <c r="BF896">
        <f t="shared" si="564"/>
        <v>0</v>
      </c>
      <c r="BG896">
        <f t="shared" si="565"/>
        <v>0</v>
      </c>
      <c r="BH896" t="str">
        <f t="shared" si="566"/>
        <v>S, blank</v>
      </c>
      <c r="BI896">
        <f t="shared" si="567"/>
        <v>3</v>
      </c>
    </row>
    <row r="897" spans="1:61" x14ac:dyDescent="0.3">
      <c r="A897" t="s">
        <v>2820</v>
      </c>
      <c r="B897" t="s">
        <v>2823</v>
      </c>
      <c r="C897" t="s">
        <v>2825</v>
      </c>
      <c r="D897" t="s">
        <v>2839</v>
      </c>
      <c r="E897" t="s">
        <v>20</v>
      </c>
      <c r="F897">
        <v>0</v>
      </c>
      <c r="G897">
        <v>0</v>
      </c>
      <c r="H897" t="s">
        <v>2843</v>
      </c>
      <c r="I897">
        <v>3</v>
      </c>
      <c r="J897">
        <v>-11.613432440426715</v>
      </c>
      <c r="K897">
        <v>123.30204897661667</v>
      </c>
      <c r="L897">
        <v>-82.840254641099079</v>
      </c>
      <c r="M897">
        <v>40.634191658169868</v>
      </c>
      <c r="N897">
        <v>-108.67008854708662</v>
      </c>
      <c r="O897">
        <v>-14.754319664473872</v>
      </c>
      <c r="P897">
        <v>-22.013681658285037</v>
      </c>
      <c r="Q897">
        <v>-22.422560732600829</v>
      </c>
      <c r="R897">
        <v>-67.960368165567971</v>
      </c>
      <c r="S897">
        <v>1</v>
      </c>
      <c r="T897">
        <v>4</v>
      </c>
      <c r="U897" t="s">
        <v>2817</v>
      </c>
      <c r="AN897">
        <f>VLOOKUP(J897,counts!$W$8:$Z$13,4,FALSE)</f>
        <v>52</v>
      </c>
      <c r="AO897">
        <f>VLOOKUP(K897,counts!$W$17:$Z$23,4,FALSE)</f>
        <v>73</v>
      </c>
      <c r="AP897">
        <f>VLOOKUP(L897,counts!$W$27:$Z$33,4,FALSE)</f>
        <v>62</v>
      </c>
      <c r="AQ897">
        <f>VLOOKUP(M897,counts!$W$38:$Z$49,4,FALSE)</f>
        <v>63</v>
      </c>
      <c r="AR897">
        <f>VLOOKUP(N897,counts!$W$53:$Z$54,4,FALSE)</f>
        <v>20</v>
      </c>
      <c r="AS897">
        <f>VLOOKUP(O897,counts!$W$58:$Z$62,4,FALSE)</f>
        <v>52</v>
      </c>
      <c r="AT897">
        <f>VLOOKUP(P897,counts!$W$66:$Z$69,4,FALSE)</f>
        <v>50</v>
      </c>
      <c r="AU897">
        <f>VLOOKUP(Q897,counts!$W$73:$Z$75,4,FALSE)</f>
        <v>50</v>
      </c>
      <c r="AV897">
        <f>VLOOKUP(R897,counts!$W$79:$Z$81,4,FALSE)</f>
        <v>40</v>
      </c>
      <c r="AW897">
        <f t="shared" si="555"/>
        <v>462</v>
      </c>
      <c r="AX897">
        <f t="shared" si="556"/>
        <v>1</v>
      </c>
      <c r="AY897">
        <f t="shared" si="557"/>
        <v>4</v>
      </c>
      <c r="AZ897" t="str">
        <f t="shared" si="558"/>
        <v>Test</v>
      </c>
      <c r="BA897" t="str">
        <f t="shared" si="559"/>
        <v>18-30</v>
      </c>
      <c r="BB897" t="str">
        <f t="shared" si="560"/>
        <v>F, G, T</v>
      </c>
      <c r="BC897" t="str">
        <f t="shared" si="561"/>
        <v>0-10</v>
      </c>
      <c r="BD897" t="str">
        <f t="shared" si="562"/>
        <v>Others</v>
      </c>
      <c r="BE897" t="str">
        <f t="shared" si="563"/>
        <v>male</v>
      </c>
      <c r="BF897">
        <f t="shared" si="564"/>
        <v>0</v>
      </c>
      <c r="BG897">
        <f t="shared" si="565"/>
        <v>0</v>
      </c>
      <c r="BH897" t="str">
        <f t="shared" si="566"/>
        <v>S, blank</v>
      </c>
      <c r="BI897">
        <f t="shared" si="567"/>
        <v>3</v>
      </c>
    </row>
    <row r="898" spans="1:61" x14ac:dyDescent="0.3">
      <c r="A898" t="s">
        <v>2820</v>
      </c>
      <c r="B898" t="s">
        <v>2838</v>
      </c>
      <c r="C898" t="s">
        <v>2825</v>
      </c>
      <c r="D898" t="s">
        <v>2833</v>
      </c>
      <c r="E898" t="s">
        <v>20</v>
      </c>
      <c r="F898">
        <v>0</v>
      </c>
      <c r="G898">
        <v>0</v>
      </c>
      <c r="H898" t="s">
        <v>2843</v>
      </c>
      <c r="I898">
        <v>3</v>
      </c>
      <c r="J898">
        <v>-11.613432440426715</v>
      </c>
      <c r="K898">
        <v>-42.171718189759716</v>
      </c>
      <c r="L898">
        <v>-82.840254641099079</v>
      </c>
      <c r="M898">
        <v>57.761363718906857</v>
      </c>
      <c r="N898">
        <v>-108.67008854708662</v>
      </c>
      <c r="O898">
        <v>-14.754319664473872</v>
      </c>
      <c r="P898">
        <v>-22.013681658285037</v>
      </c>
      <c r="Q898">
        <v>-22.422560732600829</v>
      </c>
      <c r="R898">
        <v>-67.960368165567971</v>
      </c>
      <c r="S898">
        <v>0</v>
      </c>
      <c r="T898">
        <v>4</v>
      </c>
      <c r="U898" t="s">
        <v>2817</v>
      </c>
      <c r="AN898">
        <f>VLOOKUP(J898,counts!$W$8:$Z$13,4,FALSE)</f>
        <v>52</v>
      </c>
      <c r="AO898">
        <f>VLOOKUP(K898,counts!$W$17:$Z$23,4,FALSE)</f>
        <v>48</v>
      </c>
      <c r="AP898">
        <f>VLOOKUP(L898,counts!$W$27:$Z$33,4,FALSE)</f>
        <v>62</v>
      </c>
      <c r="AQ898">
        <f>VLOOKUP(M898,counts!$W$38:$Z$49,4,FALSE)</f>
        <v>66</v>
      </c>
      <c r="AR898">
        <f>VLOOKUP(N898,counts!$W$53:$Z$54,4,FALSE)</f>
        <v>20</v>
      </c>
      <c r="AS898">
        <f>VLOOKUP(O898,counts!$W$58:$Z$62,4,FALSE)</f>
        <v>52</v>
      </c>
      <c r="AT898">
        <f>VLOOKUP(P898,counts!$W$66:$Z$69,4,FALSE)</f>
        <v>50</v>
      </c>
      <c r="AU898">
        <f>VLOOKUP(Q898,counts!$W$73:$Z$75,4,FALSE)</f>
        <v>50</v>
      </c>
      <c r="AV898">
        <f>VLOOKUP(R898,counts!$W$79:$Z$81,4,FALSE)</f>
        <v>40</v>
      </c>
      <c r="AW898">
        <f t="shared" si="555"/>
        <v>440</v>
      </c>
      <c r="AX898">
        <f t="shared" si="556"/>
        <v>0</v>
      </c>
      <c r="AY898">
        <f t="shared" si="557"/>
        <v>4</v>
      </c>
      <c r="AZ898" t="str">
        <f t="shared" si="558"/>
        <v>Test</v>
      </c>
      <c r="BA898" t="str">
        <f t="shared" si="559"/>
        <v>18-30</v>
      </c>
      <c r="BB898" t="str">
        <f t="shared" si="560"/>
        <v>Blank</v>
      </c>
      <c r="BC898" t="str">
        <f t="shared" si="561"/>
        <v>0-10</v>
      </c>
      <c r="BD898" t="str">
        <f t="shared" si="562"/>
        <v>NY</v>
      </c>
      <c r="BE898" t="str">
        <f t="shared" si="563"/>
        <v>male</v>
      </c>
      <c r="BF898">
        <f t="shared" si="564"/>
        <v>0</v>
      </c>
      <c r="BG898">
        <f t="shared" si="565"/>
        <v>0</v>
      </c>
      <c r="BH898" t="str">
        <f t="shared" si="566"/>
        <v>S, blank</v>
      </c>
      <c r="BI898">
        <f t="shared" si="567"/>
        <v>3</v>
      </c>
    </row>
    <row r="899" spans="1:61" x14ac:dyDescent="0.3">
      <c r="A899" t="s">
        <v>2820</v>
      </c>
      <c r="B899" t="s">
        <v>2838</v>
      </c>
      <c r="C899" t="s">
        <v>2850</v>
      </c>
      <c r="D899" t="s">
        <v>2839</v>
      </c>
      <c r="E899" t="s">
        <v>20</v>
      </c>
      <c r="F899">
        <v>0</v>
      </c>
      <c r="G899">
        <v>0</v>
      </c>
      <c r="H899" t="s">
        <v>44</v>
      </c>
      <c r="I899">
        <v>3</v>
      </c>
      <c r="J899">
        <v>-11.613432440426715</v>
      </c>
      <c r="K899">
        <v>-42.171718189759716</v>
      </c>
      <c r="L899">
        <v>-9.6115457513775127</v>
      </c>
      <c r="M899">
        <v>40.634191658169868</v>
      </c>
      <c r="N899">
        <v>-108.67008854708662</v>
      </c>
      <c r="O899">
        <v>-14.754319664473872</v>
      </c>
      <c r="P899">
        <v>-22.013681658285037</v>
      </c>
      <c r="Q899">
        <v>72.444458573419169</v>
      </c>
      <c r="R899">
        <v>-67.960368165567971</v>
      </c>
      <c r="S899">
        <v>1</v>
      </c>
      <c r="T899">
        <v>4</v>
      </c>
      <c r="U899" t="s">
        <v>2817</v>
      </c>
      <c r="AN899">
        <f>VLOOKUP(J899,counts!$W$8:$Z$13,4,FALSE)</f>
        <v>52</v>
      </c>
      <c r="AO899">
        <f>VLOOKUP(K899,counts!$W$17:$Z$23,4,FALSE)</f>
        <v>48</v>
      </c>
      <c r="AP899">
        <f>VLOOKUP(L899,counts!$W$27:$Z$33,4,FALSE)</f>
        <v>55</v>
      </c>
      <c r="AQ899">
        <f>VLOOKUP(M899,counts!$W$38:$Z$49,4,FALSE)</f>
        <v>63</v>
      </c>
      <c r="AR899">
        <f>VLOOKUP(N899,counts!$W$53:$Z$54,4,FALSE)</f>
        <v>20</v>
      </c>
      <c r="AS899">
        <f>VLOOKUP(O899,counts!$W$58:$Z$62,4,FALSE)</f>
        <v>52</v>
      </c>
      <c r="AT899">
        <f>VLOOKUP(P899,counts!$W$66:$Z$69,4,FALSE)</f>
        <v>50</v>
      </c>
      <c r="AU899">
        <f>VLOOKUP(Q899,counts!$W$73:$Z$75,4,FALSE)</f>
        <v>68</v>
      </c>
      <c r="AV899">
        <f>VLOOKUP(R899,counts!$W$79:$Z$81,4,FALSE)</f>
        <v>40</v>
      </c>
      <c r="AW899">
        <f t="shared" si="555"/>
        <v>448</v>
      </c>
      <c r="AX899">
        <f t="shared" si="556"/>
        <v>1</v>
      </c>
      <c r="AY899">
        <f t="shared" si="557"/>
        <v>4</v>
      </c>
      <c r="AZ899" t="str">
        <f t="shared" si="558"/>
        <v>Test</v>
      </c>
      <c r="BA899" t="str">
        <f t="shared" si="559"/>
        <v>18-30</v>
      </c>
      <c r="BB899" t="str">
        <f t="shared" si="560"/>
        <v>Blank</v>
      </c>
      <c r="BC899" t="str">
        <f t="shared" si="561"/>
        <v>11-20</v>
      </c>
      <c r="BD899" t="str">
        <f t="shared" si="562"/>
        <v>Others</v>
      </c>
      <c r="BE899" t="str">
        <f t="shared" si="563"/>
        <v>male</v>
      </c>
      <c r="BF899">
        <f t="shared" si="564"/>
        <v>0</v>
      </c>
      <c r="BG899">
        <f t="shared" si="565"/>
        <v>0</v>
      </c>
      <c r="BH899" t="str">
        <f t="shared" si="566"/>
        <v>C</v>
      </c>
      <c r="BI899">
        <f t="shared" si="567"/>
        <v>3</v>
      </c>
    </row>
    <row r="900" spans="1:61" x14ac:dyDescent="0.3">
      <c r="A900" t="s">
        <v>2821</v>
      </c>
      <c r="B900" t="s">
        <v>2838</v>
      </c>
      <c r="C900" t="s">
        <v>2825</v>
      </c>
      <c r="D900" t="s">
        <v>2833</v>
      </c>
      <c r="E900" t="s">
        <v>15</v>
      </c>
      <c r="F900" t="s">
        <v>2841</v>
      </c>
      <c r="G900">
        <v>2</v>
      </c>
      <c r="H900" t="s">
        <v>2843</v>
      </c>
      <c r="I900">
        <v>3</v>
      </c>
      <c r="J900">
        <v>-3.7643689058441341</v>
      </c>
      <c r="K900">
        <v>-42.171718189759716</v>
      </c>
      <c r="L900">
        <v>-82.840254641099079</v>
      </c>
      <c r="M900">
        <v>57.761363718906857</v>
      </c>
      <c r="N900">
        <v>151.41878811967541</v>
      </c>
      <c r="O900">
        <v>-259.56209067229281</v>
      </c>
      <c r="P900">
        <v>75.609641767585757</v>
      </c>
      <c r="Q900">
        <v>-22.422560732600829</v>
      </c>
      <c r="R900">
        <v>-67.960368165567971</v>
      </c>
      <c r="S900">
        <v>1</v>
      </c>
      <c r="T900">
        <v>4</v>
      </c>
      <c r="U900" t="s">
        <v>2817</v>
      </c>
      <c r="AN900">
        <f>VLOOKUP(J900,counts!$W$8:$Z$13,4,FALSE)</f>
        <v>53</v>
      </c>
      <c r="AO900">
        <f>VLOOKUP(K900,counts!$W$17:$Z$23,4,FALSE)</f>
        <v>48</v>
      </c>
      <c r="AP900">
        <f>VLOOKUP(L900,counts!$W$27:$Z$33,4,FALSE)</f>
        <v>62</v>
      </c>
      <c r="AQ900">
        <f>VLOOKUP(M900,counts!$W$38:$Z$49,4,FALSE)</f>
        <v>66</v>
      </c>
      <c r="AR900">
        <f>VLOOKUP(N900,counts!$W$53:$Z$54,4,FALSE)</f>
        <v>102</v>
      </c>
      <c r="AS900">
        <f>VLOOKUP(O900,counts!$W$58:$Z$62,4,FALSE)</f>
        <v>20</v>
      </c>
      <c r="AT900">
        <f>VLOOKUP(P900,counts!$W$66:$Z$69,4,FALSE)</f>
        <v>69</v>
      </c>
      <c r="AU900">
        <f>VLOOKUP(Q900,counts!$W$73:$Z$75,4,FALSE)</f>
        <v>50</v>
      </c>
      <c r="AV900">
        <f>VLOOKUP(R900,counts!$W$79:$Z$81,4,FALSE)</f>
        <v>40</v>
      </c>
      <c r="AW900">
        <f t="shared" si="555"/>
        <v>510</v>
      </c>
      <c r="AX900">
        <f t="shared" si="556"/>
        <v>1</v>
      </c>
      <c r="AY900">
        <f t="shared" si="557"/>
        <v>4</v>
      </c>
      <c r="AZ900" t="str">
        <f t="shared" si="558"/>
        <v>Test</v>
      </c>
      <c r="BA900" t="str">
        <f t="shared" si="559"/>
        <v>0-17</v>
      </c>
      <c r="BB900" t="str">
        <f t="shared" si="560"/>
        <v>Blank</v>
      </c>
      <c r="BC900" t="str">
        <f t="shared" si="561"/>
        <v>0-10</v>
      </c>
      <c r="BD900" t="str">
        <f t="shared" si="562"/>
        <v>NY</v>
      </c>
      <c r="BE900" t="str">
        <f t="shared" si="563"/>
        <v>female</v>
      </c>
      <c r="BF900" t="str">
        <f t="shared" si="564"/>
        <v>4, 5, 8</v>
      </c>
      <c r="BG900">
        <f t="shared" si="565"/>
        <v>2</v>
      </c>
      <c r="BH900" t="str">
        <f t="shared" si="566"/>
        <v>S, blank</v>
      </c>
      <c r="BI900">
        <f t="shared" si="567"/>
        <v>3</v>
      </c>
    </row>
    <row r="901" spans="1:61" x14ac:dyDescent="0.3">
      <c r="A901" t="s">
        <v>2810</v>
      </c>
      <c r="B901" t="s">
        <v>2838</v>
      </c>
      <c r="C901" t="s">
        <v>2825</v>
      </c>
      <c r="D901" t="s">
        <v>2830</v>
      </c>
      <c r="E901" t="s">
        <v>15</v>
      </c>
      <c r="F901" t="s">
        <v>2841</v>
      </c>
      <c r="G901">
        <v>2</v>
      </c>
      <c r="H901" t="s">
        <v>2843</v>
      </c>
      <c r="I901">
        <v>3</v>
      </c>
      <c r="J901">
        <v>32.769878926258563</v>
      </c>
      <c r="K901">
        <v>-42.171718189759716</v>
      </c>
      <c r="L901">
        <v>-82.840254641099079</v>
      </c>
      <c r="M901">
        <v>123.30204897661667</v>
      </c>
      <c r="N901">
        <v>151.41878811967541</v>
      </c>
      <c r="O901">
        <v>-259.56209067229281</v>
      </c>
      <c r="P901">
        <v>75.609641767585757</v>
      </c>
      <c r="Q901">
        <v>-22.422560732600829</v>
      </c>
      <c r="R901">
        <v>-67.960368165567971</v>
      </c>
      <c r="S901">
        <v>0</v>
      </c>
      <c r="T901">
        <v>4</v>
      </c>
      <c r="U901" t="s">
        <v>2817</v>
      </c>
      <c r="AN901">
        <f>VLOOKUP(J901,counts!$W$8:$Z$13,4,FALSE)</f>
        <v>61</v>
      </c>
      <c r="AO901">
        <f>VLOOKUP(K901,counts!$W$17:$Z$23,4,FALSE)</f>
        <v>48</v>
      </c>
      <c r="AP901">
        <f>VLOOKUP(L901,counts!$W$27:$Z$33,4,FALSE)</f>
        <v>62</v>
      </c>
      <c r="AQ901">
        <f>VLOOKUP(M901,counts!$W$38:$Z$49,4,FALSE)</f>
        <v>80</v>
      </c>
      <c r="AR901">
        <f>VLOOKUP(N901,counts!$W$53:$Z$54,4,FALSE)</f>
        <v>102</v>
      </c>
      <c r="AS901">
        <f>VLOOKUP(O901,counts!$W$58:$Z$62,4,FALSE)</f>
        <v>20</v>
      </c>
      <c r="AT901">
        <f>VLOOKUP(P901,counts!$W$66:$Z$69,4,FALSE)</f>
        <v>69</v>
      </c>
      <c r="AU901">
        <f>VLOOKUP(Q901,counts!$W$73:$Z$75,4,FALSE)</f>
        <v>50</v>
      </c>
      <c r="AV901">
        <f>VLOOKUP(R901,counts!$W$79:$Z$81,4,FALSE)</f>
        <v>40</v>
      </c>
      <c r="AW901">
        <f t="shared" si="555"/>
        <v>532</v>
      </c>
      <c r="AX901">
        <f t="shared" si="556"/>
        <v>0</v>
      </c>
      <c r="AY901">
        <f t="shared" si="557"/>
        <v>4</v>
      </c>
      <c r="AZ901" t="str">
        <f t="shared" si="558"/>
        <v>Test</v>
      </c>
      <c r="BA901" t="str">
        <f t="shared" si="559"/>
        <v>31-40</v>
      </c>
      <c r="BB901" t="str">
        <f t="shared" si="560"/>
        <v>Blank</v>
      </c>
      <c r="BC901" t="str">
        <f t="shared" si="561"/>
        <v>0-10</v>
      </c>
      <c r="BD901" t="str">
        <f t="shared" si="562"/>
        <v>MI</v>
      </c>
      <c r="BE901" t="str">
        <f t="shared" si="563"/>
        <v>female</v>
      </c>
      <c r="BF901" t="str">
        <f t="shared" si="564"/>
        <v>4, 5, 8</v>
      </c>
      <c r="BG901">
        <f t="shared" si="565"/>
        <v>2</v>
      </c>
      <c r="BH901" t="str">
        <f t="shared" si="566"/>
        <v>S, blank</v>
      </c>
      <c r="BI901">
        <f t="shared" si="567"/>
        <v>3</v>
      </c>
    </row>
    <row r="902" spans="1:61" x14ac:dyDescent="0.3">
      <c r="A902" t="s">
        <v>2820</v>
      </c>
      <c r="B902" t="s">
        <v>2838</v>
      </c>
      <c r="C902" t="s">
        <v>2850</v>
      </c>
      <c r="D902" t="s">
        <v>2838</v>
      </c>
      <c r="E902" t="s">
        <v>20</v>
      </c>
      <c r="F902">
        <v>1</v>
      </c>
      <c r="G902">
        <v>0</v>
      </c>
      <c r="H902" t="s">
        <v>2843</v>
      </c>
      <c r="I902">
        <v>3</v>
      </c>
      <c r="J902">
        <v>-11.613432440426715</v>
      </c>
      <c r="K902">
        <v>-42.171718189759716</v>
      </c>
      <c r="L902">
        <v>-9.6115457513775127</v>
      </c>
      <c r="M902">
        <v>-33.757758935166962</v>
      </c>
      <c r="N902">
        <v>-108.67008854708662</v>
      </c>
      <c r="O902">
        <v>48.695090775187893</v>
      </c>
      <c r="P902">
        <v>-22.013681658285037</v>
      </c>
      <c r="Q902">
        <v>-22.422560732600829</v>
      </c>
      <c r="R902">
        <v>-67.960368165567971</v>
      </c>
      <c r="S902">
        <v>0</v>
      </c>
      <c r="T902">
        <v>4</v>
      </c>
      <c r="U902" t="s">
        <v>2817</v>
      </c>
      <c r="AN902">
        <f>VLOOKUP(J902,counts!$W$8:$Z$13,4,FALSE)</f>
        <v>52</v>
      </c>
      <c r="AO902">
        <f>VLOOKUP(K902,counts!$W$17:$Z$23,4,FALSE)</f>
        <v>48</v>
      </c>
      <c r="AP902">
        <f>VLOOKUP(L902,counts!$W$27:$Z$33,4,FALSE)</f>
        <v>55</v>
      </c>
      <c r="AQ902">
        <f>VLOOKUP(M902,counts!$W$38:$Z$49,4,FALSE)</f>
        <v>47</v>
      </c>
      <c r="AR902">
        <f>VLOOKUP(N902,counts!$W$53:$Z$54,4,FALSE)</f>
        <v>20</v>
      </c>
      <c r="AS902">
        <f>VLOOKUP(O902,counts!$W$58:$Z$62,4,FALSE)</f>
        <v>61</v>
      </c>
      <c r="AT902">
        <f>VLOOKUP(P902,counts!$W$66:$Z$69,4,FALSE)</f>
        <v>50</v>
      </c>
      <c r="AU902">
        <f>VLOOKUP(Q902,counts!$W$73:$Z$75,4,FALSE)</f>
        <v>50</v>
      </c>
      <c r="AV902">
        <f>VLOOKUP(R902,counts!$W$79:$Z$81,4,FALSE)</f>
        <v>40</v>
      </c>
      <c r="AW902">
        <f t="shared" ref="AW902:AW965" si="568">SUM(AN902:AV902)</f>
        <v>423</v>
      </c>
      <c r="AX902">
        <f t="shared" ref="AX902:AX965" si="569">S902</f>
        <v>0</v>
      </c>
      <c r="AY902">
        <f t="shared" ref="AY902:AY965" si="570">T902</f>
        <v>4</v>
      </c>
      <c r="AZ902" t="str">
        <f t="shared" ref="AZ902:AZ965" si="571">U902</f>
        <v>Test</v>
      </c>
      <c r="BA902" t="str">
        <f t="shared" ref="BA902:BA965" si="572">A902</f>
        <v>18-30</v>
      </c>
      <c r="BB902" t="str">
        <f t="shared" ref="BB902:BB965" si="573">B902</f>
        <v>Blank</v>
      </c>
      <c r="BC902" t="str">
        <f t="shared" ref="BC902:BC965" si="574">C902</f>
        <v>11-20</v>
      </c>
      <c r="BD902" t="str">
        <f t="shared" ref="BD902:BD965" si="575">D902</f>
        <v>Blank</v>
      </c>
      <c r="BE902" t="str">
        <f t="shared" ref="BE902:BE965" si="576">E902</f>
        <v>male</v>
      </c>
      <c r="BF902">
        <f t="shared" ref="BF902:BF965" si="577">F902</f>
        <v>1</v>
      </c>
      <c r="BG902">
        <f t="shared" ref="BG902:BG965" si="578">G902</f>
        <v>0</v>
      </c>
      <c r="BH902" t="str">
        <f t="shared" ref="BH902:BH965" si="579">H902</f>
        <v>S, blank</v>
      </c>
      <c r="BI902">
        <f t="shared" ref="BI902:BI965" si="580">I902</f>
        <v>3</v>
      </c>
    </row>
    <row r="903" spans="1:61" x14ac:dyDescent="0.3">
      <c r="A903" t="s">
        <v>2820</v>
      </c>
      <c r="B903" t="s">
        <v>2838</v>
      </c>
      <c r="C903" t="s">
        <v>2850</v>
      </c>
      <c r="D903" t="s">
        <v>2838</v>
      </c>
      <c r="E903" t="s">
        <v>15</v>
      </c>
      <c r="F903">
        <v>1</v>
      </c>
      <c r="G903">
        <v>0</v>
      </c>
      <c r="H903" t="s">
        <v>2843</v>
      </c>
      <c r="I903">
        <v>3</v>
      </c>
      <c r="J903">
        <v>-11.613432440426715</v>
      </c>
      <c r="K903">
        <v>-42.171718189759716</v>
      </c>
      <c r="L903">
        <v>-9.6115457513775127</v>
      </c>
      <c r="M903">
        <v>-33.757758935166962</v>
      </c>
      <c r="N903">
        <v>151.41878811967541</v>
      </c>
      <c r="O903">
        <v>48.695090775187893</v>
      </c>
      <c r="P903">
        <v>-22.013681658285037</v>
      </c>
      <c r="Q903">
        <v>-22.422560732600829</v>
      </c>
      <c r="R903">
        <v>-67.960368165567971</v>
      </c>
      <c r="S903">
        <v>0</v>
      </c>
      <c r="T903">
        <v>4</v>
      </c>
      <c r="U903" t="s">
        <v>2817</v>
      </c>
      <c r="AN903">
        <f>VLOOKUP(J903,counts!$W$8:$Z$13,4,FALSE)</f>
        <v>52</v>
      </c>
      <c r="AO903">
        <f>VLOOKUP(K903,counts!$W$17:$Z$23,4,FALSE)</f>
        <v>48</v>
      </c>
      <c r="AP903">
        <f>VLOOKUP(L903,counts!$W$27:$Z$33,4,FALSE)</f>
        <v>55</v>
      </c>
      <c r="AQ903">
        <f>VLOOKUP(M903,counts!$W$38:$Z$49,4,FALSE)</f>
        <v>47</v>
      </c>
      <c r="AR903">
        <f>VLOOKUP(N903,counts!$W$53:$Z$54,4,FALSE)</f>
        <v>102</v>
      </c>
      <c r="AS903">
        <f>VLOOKUP(O903,counts!$W$58:$Z$62,4,FALSE)</f>
        <v>61</v>
      </c>
      <c r="AT903">
        <f>VLOOKUP(P903,counts!$W$66:$Z$69,4,FALSE)</f>
        <v>50</v>
      </c>
      <c r="AU903">
        <f>VLOOKUP(Q903,counts!$W$73:$Z$75,4,FALSE)</f>
        <v>50</v>
      </c>
      <c r="AV903">
        <f>VLOOKUP(R903,counts!$W$79:$Z$81,4,FALSE)</f>
        <v>40</v>
      </c>
      <c r="AW903">
        <f t="shared" si="568"/>
        <v>505</v>
      </c>
      <c r="AX903">
        <f t="shared" si="569"/>
        <v>0</v>
      </c>
      <c r="AY903">
        <f t="shared" si="570"/>
        <v>4</v>
      </c>
      <c r="AZ903" t="str">
        <f t="shared" si="571"/>
        <v>Test</v>
      </c>
      <c r="BA903" t="str">
        <f t="shared" si="572"/>
        <v>18-30</v>
      </c>
      <c r="BB903" t="str">
        <f t="shared" si="573"/>
        <v>Blank</v>
      </c>
      <c r="BC903" t="str">
        <f t="shared" si="574"/>
        <v>11-20</v>
      </c>
      <c r="BD903" t="str">
        <f t="shared" si="575"/>
        <v>Blank</v>
      </c>
      <c r="BE903" t="str">
        <f t="shared" si="576"/>
        <v>female</v>
      </c>
      <c r="BF903">
        <f t="shared" si="577"/>
        <v>1</v>
      </c>
      <c r="BG903">
        <f t="shared" si="578"/>
        <v>0</v>
      </c>
      <c r="BH903" t="str">
        <f t="shared" si="579"/>
        <v>S, blank</v>
      </c>
      <c r="BI903">
        <f t="shared" si="580"/>
        <v>3</v>
      </c>
    </row>
    <row r="904" spans="1:61" x14ac:dyDescent="0.3">
      <c r="A904" t="s">
        <v>2810</v>
      </c>
      <c r="B904" t="s">
        <v>2838</v>
      </c>
      <c r="C904" t="s">
        <v>2825</v>
      </c>
      <c r="D904" t="s">
        <v>2838</v>
      </c>
      <c r="E904" t="s">
        <v>20</v>
      </c>
      <c r="F904">
        <v>0</v>
      </c>
      <c r="G904">
        <v>0</v>
      </c>
      <c r="H904" t="s">
        <v>2843</v>
      </c>
      <c r="I904">
        <v>3</v>
      </c>
      <c r="J904">
        <v>32.769878926258563</v>
      </c>
      <c r="K904">
        <v>-42.171718189759716</v>
      </c>
      <c r="L904">
        <v>-82.840254641099079</v>
      </c>
      <c r="M904">
        <v>-33.757758935166962</v>
      </c>
      <c r="N904">
        <v>-108.67008854708662</v>
      </c>
      <c r="O904">
        <v>-14.754319664473872</v>
      </c>
      <c r="P904">
        <v>-22.013681658285037</v>
      </c>
      <c r="Q904">
        <v>-22.422560732600829</v>
      </c>
      <c r="R904">
        <v>-67.960368165567971</v>
      </c>
      <c r="S904">
        <v>0</v>
      </c>
      <c r="T904">
        <v>4</v>
      </c>
      <c r="U904" t="s">
        <v>2817</v>
      </c>
      <c r="AN904">
        <f>VLOOKUP(J904,counts!$W$8:$Z$13,4,FALSE)</f>
        <v>61</v>
      </c>
      <c r="AO904">
        <f>VLOOKUP(K904,counts!$W$17:$Z$23,4,FALSE)</f>
        <v>48</v>
      </c>
      <c r="AP904">
        <f>VLOOKUP(L904,counts!$W$27:$Z$33,4,FALSE)</f>
        <v>62</v>
      </c>
      <c r="AQ904">
        <f>VLOOKUP(M904,counts!$W$38:$Z$49,4,FALSE)</f>
        <v>47</v>
      </c>
      <c r="AR904">
        <f>VLOOKUP(N904,counts!$W$53:$Z$54,4,FALSE)</f>
        <v>20</v>
      </c>
      <c r="AS904">
        <f>VLOOKUP(O904,counts!$W$58:$Z$62,4,FALSE)</f>
        <v>52</v>
      </c>
      <c r="AT904">
        <f>VLOOKUP(P904,counts!$W$66:$Z$69,4,FALSE)</f>
        <v>50</v>
      </c>
      <c r="AU904">
        <f>VLOOKUP(Q904,counts!$W$73:$Z$75,4,FALSE)</f>
        <v>50</v>
      </c>
      <c r="AV904">
        <f>VLOOKUP(R904,counts!$W$79:$Z$81,4,FALSE)</f>
        <v>40</v>
      </c>
      <c r="AW904">
        <f t="shared" si="568"/>
        <v>430</v>
      </c>
      <c r="AX904">
        <f t="shared" si="569"/>
        <v>0</v>
      </c>
      <c r="AY904">
        <f t="shared" si="570"/>
        <v>4</v>
      </c>
      <c r="AZ904" t="str">
        <f t="shared" si="571"/>
        <v>Test</v>
      </c>
      <c r="BA904" t="str">
        <f t="shared" si="572"/>
        <v>31-40</v>
      </c>
      <c r="BB904" t="str">
        <f t="shared" si="573"/>
        <v>Blank</v>
      </c>
      <c r="BC904" t="str">
        <f t="shared" si="574"/>
        <v>0-10</v>
      </c>
      <c r="BD904" t="str">
        <f t="shared" si="575"/>
        <v>Blank</v>
      </c>
      <c r="BE904" t="str">
        <f t="shared" si="576"/>
        <v>male</v>
      </c>
      <c r="BF904">
        <f t="shared" si="577"/>
        <v>0</v>
      </c>
      <c r="BG904">
        <f t="shared" si="578"/>
        <v>0</v>
      </c>
      <c r="BH904" t="str">
        <f t="shared" si="579"/>
        <v>S, blank</v>
      </c>
      <c r="BI904">
        <f t="shared" si="580"/>
        <v>3</v>
      </c>
    </row>
    <row r="905" spans="1:61" x14ac:dyDescent="0.3">
      <c r="A905" t="s">
        <v>2820</v>
      </c>
      <c r="B905" t="s">
        <v>2838</v>
      </c>
      <c r="C905" t="s">
        <v>2825</v>
      </c>
      <c r="D905" t="s">
        <v>2831</v>
      </c>
      <c r="E905" t="s">
        <v>20</v>
      </c>
      <c r="F905">
        <v>0</v>
      </c>
      <c r="G905">
        <v>0</v>
      </c>
      <c r="H905" t="s">
        <v>2843</v>
      </c>
      <c r="I905">
        <v>3</v>
      </c>
      <c r="J905">
        <v>-11.613432440426715</v>
      </c>
      <c r="K905">
        <v>-42.171718189759716</v>
      </c>
      <c r="L905">
        <v>-82.840254641099079</v>
      </c>
      <c r="M905">
        <v>-96.420408757005262</v>
      </c>
      <c r="N905">
        <v>-108.67008854708662</v>
      </c>
      <c r="O905">
        <v>-14.754319664473872</v>
      </c>
      <c r="P905">
        <v>-22.013681658285037</v>
      </c>
      <c r="Q905">
        <v>-22.422560732600829</v>
      </c>
      <c r="R905">
        <v>-67.960368165567971</v>
      </c>
      <c r="S905">
        <v>1</v>
      </c>
      <c r="T905">
        <v>4</v>
      </c>
      <c r="U905" t="s">
        <v>2817</v>
      </c>
      <c r="AN905">
        <f>VLOOKUP(J905,counts!$W$8:$Z$13,4,FALSE)</f>
        <v>52</v>
      </c>
      <c r="AO905">
        <f>VLOOKUP(K905,counts!$W$17:$Z$23,4,FALSE)</f>
        <v>48</v>
      </c>
      <c r="AP905">
        <f>VLOOKUP(L905,counts!$W$27:$Z$33,4,FALSE)</f>
        <v>62</v>
      </c>
      <c r="AQ905">
        <f>VLOOKUP(M905,counts!$W$38:$Z$49,4,FALSE)</f>
        <v>34</v>
      </c>
      <c r="AR905">
        <f>VLOOKUP(N905,counts!$W$53:$Z$54,4,FALSE)</f>
        <v>20</v>
      </c>
      <c r="AS905">
        <f>VLOOKUP(O905,counts!$W$58:$Z$62,4,FALSE)</f>
        <v>52</v>
      </c>
      <c r="AT905">
        <f>VLOOKUP(P905,counts!$W$66:$Z$69,4,FALSE)</f>
        <v>50</v>
      </c>
      <c r="AU905">
        <f>VLOOKUP(Q905,counts!$W$73:$Z$75,4,FALSE)</f>
        <v>50</v>
      </c>
      <c r="AV905">
        <f>VLOOKUP(R905,counts!$W$79:$Z$81,4,FALSE)</f>
        <v>40</v>
      </c>
      <c r="AW905">
        <f t="shared" si="568"/>
        <v>408</v>
      </c>
      <c r="AX905">
        <f t="shared" si="569"/>
        <v>1</v>
      </c>
      <c r="AY905">
        <f t="shared" si="570"/>
        <v>4</v>
      </c>
      <c r="AZ905" t="str">
        <f t="shared" si="571"/>
        <v>Test</v>
      </c>
      <c r="BA905" t="str">
        <f t="shared" si="572"/>
        <v>18-30</v>
      </c>
      <c r="BB905" t="str">
        <f t="shared" si="573"/>
        <v>Blank</v>
      </c>
      <c r="BC905" t="str">
        <f t="shared" si="574"/>
        <v>0-10</v>
      </c>
      <c r="BD905" t="str">
        <f t="shared" si="575"/>
        <v>MN</v>
      </c>
      <c r="BE905" t="str">
        <f t="shared" si="576"/>
        <v>male</v>
      </c>
      <c r="BF905">
        <f t="shared" si="577"/>
        <v>0</v>
      </c>
      <c r="BG905">
        <f t="shared" si="578"/>
        <v>0</v>
      </c>
      <c r="BH905" t="str">
        <f t="shared" si="579"/>
        <v>S, blank</v>
      </c>
      <c r="BI905">
        <f t="shared" si="580"/>
        <v>3</v>
      </c>
    </row>
    <row r="906" spans="1:61" x14ac:dyDescent="0.3">
      <c r="A906" t="s">
        <v>2811</v>
      </c>
      <c r="B906" t="s">
        <v>2838</v>
      </c>
      <c r="C906" t="s">
        <v>2825</v>
      </c>
      <c r="D906" t="s">
        <v>2835</v>
      </c>
      <c r="E906" t="s">
        <v>15</v>
      </c>
      <c r="F906">
        <v>0</v>
      </c>
      <c r="G906">
        <v>0</v>
      </c>
      <c r="H906" t="s">
        <v>44</v>
      </c>
      <c r="I906">
        <v>3</v>
      </c>
      <c r="J906">
        <v>-13.385578549662212</v>
      </c>
      <c r="K906">
        <v>-42.171718189759716</v>
      </c>
      <c r="L906">
        <v>-82.840254641099079</v>
      </c>
      <c r="M906">
        <v>-202.50760482553153</v>
      </c>
      <c r="N906">
        <v>151.41878811967541</v>
      </c>
      <c r="O906">
        <v>-14.754319664473872</v>
      </c>
      <c r="P906">
        <v>-22.013681658285037</v>
      </c>
      <c r="Q906">
        <v>72.444458573419169</v>
      </c>
      <c r="R906">
        <v>-67.960368165567971</v>
      </c>
      <c r="S906">
        <v>1</v>
      </c>
      <c r="T906">
        <v>4</v>
      </c>
      <c r="U906" t="s">
        <v>2817</v>
      </c>
      <c r="AN906">
        <f>VLOOKUP(J906,counts!$W$8:$Z$13,4,FALSE)</f>
        <v>51</v>
      </c>
      <c r="AO906">
        <f>VLOOKUP(K906,counts!$W$17:$Z$23,4,FALSE)</f>
        <v>48</v>
      </c>
      <c r="AP906">
        <f>VLOOKUP(L906,counts!$W$27:$Z$33,4,FALSE)</f>
        <v>62</v>
      </c>
      <c r="AQ906">
        <f>VLOOKUP(M906,counts!$W$38:$Z$49,4,FALSE)</f>
        <v>12</v>
      </c>
      <c r="AR906">
        <f>VLOOKUP(N906,counts!$W$53:$Z$54,4,FALSE)</f>
        <v>102</v>
      </c>
      <c r="AS906">
        <f>VLOOKUP(O906,counts!$W$58:$Z$62,4,FALSE)</f>
        <v>52</v>
      </c>
      <c r="AT906">
        <f>VLOOKUP(P906,counts!$W$66:$Z$69,4,FALSE)</f>
        <v>50</v>
      </c>
      <c r="AU906">
        <f>VLOOKUP(Q906,counts!$W$73:$Z$75,4,FALSE)</f>
        <v>68</v>
      </c>
      <c r="AV906">
        <f>VLOOKUP(R906,counts!$W$79:$Z$81,4,FALSE)</f>
        <v>40</v>
      </c>
      <c r="AW906">
        <f t="shared" si="568"/>
        <v>485</v>
      </c>
      <c r="AX906">
        <f t="shared" si="569"/>
        <v>1</v>
      </c>
      <c r="AY906">
        <f t="shared" si="570"/>
        <v>4</v>
      </c>
      <c r="AZ906" t="str">
        <f t="shared" si="571"/>
        <v>Test</v>
      </c>
      <c r="BA906" t="str">
        <f t="shared" si="572"/>
        <v>41-50</v>
      </c>
      <c r="BB906" t="str">
        <f t="shared" si="573"/>
        <v>Blank</v>
      </c>
      <c r="BC906" t="str">
        <f t="shared" si="574"/>
        <v>0-10</v>
      </c>
      <c r="BD906" t="str">
        <f t="shared" si="575"/>
        <v>ON</v>
      </c>
      <c r="BE906" t="str">
        <f t="shared" si="576"/>
        <v>female</v>
      </c>
      <c r="BF906">
        <f t="shared" si="577"/>
        <v>0</v>
      </c>
      <c r="BG906">
        <f t="shared" si="578"/>
        <v>0</v>
      </c>
      <c r="BH906" t="str">
        <f t="shared" si="579"/>
        <v>C</v>
      </c>
      <c r="BI906">
        <f t="shared" si="580"/>
        <v>3</v>
      </c>
    </row>
    <row r="907" spans="1:61" x14ac:dyDescent="0.3">
      <c r="A907" t="s">
        <v>2810</v>
      </c>
      <c r="B907" t="s">
        <v>2838</v>
      </c>
      <c r="C907" t="s">
        <v>2850</v>
      </c>
      <c r="D907" t="s">
        <v>2833</v>
      </c>
      <c r="E907" t="s">
        <v>15</v>
      </c>
      <c r="F907">
        <v>3</v>
      </c>
      <c r="G907">
        <v>0</v>
      </c>
      <c r="H907" t="s">
        <v>2843</v>
      </c>
      <c r="I907">
        <v>3</v>
      </c>
      <c r="J907">
        <v>32.769878926258563</v>
      </c>
      <c r="K907">
        <v>-42.171718189759716</v>
      </c>
      <c r="L907">
        <v>-9.6115457513775127</v>
      </c>
      <c r="M907">
        <v>57.761363718906857</v>
      </c>
      <c r="N907">
        <v>151.41878811967541</v>
      </c>
      <c r="O907">
        <v>-37.641742266793358</v>
      </c>
      <c r="P907">
        <v>-22.013681658285037</v>
      </c>
      <c r="Q907">
        <v>-22.422560732600829</v>
      </c>
      <c r="R907">
        <v>-67.960368165567971</v>
      </c>
      <c r="S907">
        <v>1</v>
      </c>
      <c r="T907">
        <v>4</v>
      </c>
      <c r="U907" t="s">
        <v>2817</v>
      </c>
      <c r="AN907">
        <f>VLOOKUP(J907,counts!$W$8:$Z$13,4,FALSE)</f>
        <v>61</v>
      </c>
      <c r="AO907">
        <f>VLOOKUP(K907,counts!$W$17:$Z$23,4,FALSE)</f>
        <v>48</v>
      </c>
      <c r="AP907">
        <f>VLOOKUP(L907,counts!$W$27:$Z$33,4,FALSE)</f>
        <v>55</v>
      </c>
      <c r="AQ907">
        <f>VLOOKUP(M907,counts!$W$38:$Z$49,4,FALSE)</f>
        <v>66</v>
      </c>
      <c r="AR907">
        <f>VLOOKUP(N907,counts!$W$53:$Z$54,4,FALSE)</f>
        <v>102</v>
      </c>
      <c r="AS907">
        <f>VLOOKUP(O907,counts!$W$58:$Z$62,4,FALSE)</f>
        <v>49</v>
      </c>
      <c r="AT907">
        <f>VLOOKUP(P907,counts!$W$66:$Z$69,4,FALSE)</f>
        <v>50</v>
      </c>
      <c r="AU907">
        <f>VLOOKUP(Q907,counts!$W$73:$Z$75,4,FALSE)</f>
        <v>50</v>
      </c>
      <c r="AV907">
        <f>VLOOKUP(R907,counts!$W$79:$Z$81,4,FALSE)</f>
        <v>40</v>
      </c>
      <c r="AW907">
        <f t="shared" si="568"/>
        <v>521</v>
      </c>
      <c r="AX907">
        <f t="shared" si="569"/>
        <v>1</v>
      </c>
      <c r="AY907">
        <f t="shared" si="570"/>
        <v>4</v>
      </c>
      <c r="AZ907" t="str">
        <f t="shared" si="571"/>
        <v>Test</v>
      </c>
      <c r="BA907" t="str">
        <f t="shared" si="572"/>
        <v>31-40</v>
      </c>
      <c r="BB907" t="str">
        <f t="shared" si="573"/>
        <v>Blank</v>
      </c>
      <c r="BC907" t="str">
        <f t="shared" si="574"/>
        <v>11-20</v>
      </c>
      <c r="BD907" t="str">
        <f t="shared" si="575"/>
        <v>NY</v>
      </c>
      <c r="BE907" t="str">
        <f t="shared" si="576"/>
        <v>female</v>
      </c>
      <c r="BF907">
        <f t="shared" si="577"/>
        <v>3</v>
      </c>
      <c r="BG907">
        <f t="shared" si="578"/>
        <v>0</v>
      </c>
      <c r="BH907" t="str">
        <f t="shared" si="579"/>
        <v>S, blank</v>
      </c>
      <c r="BI907">
        <f t="shared" si="580"/>
        <v>3</v>
      </c>
    </row>
    <row r="908" spans="1:61" x14ac:dyDescent="0.3">
      <c r="A908" t="s">
        <v>2820</v>
      </c>
      <c r="B908" t="s">
        <v>2838</v>
      </c>
      <c r="C908" t="s">
        <v>2825</v>
      </c>
      <c r="D908" t="s">
        <v>2833</v>
      </c>
      <c r="E908" t="s">
        <v>15</v>
      </c>
      <c r="F908">
        <v>0</v>
      </c>
      <c r="G908">
        <v>0</v>
      </c>
      <c r="H908" t="s">
        <v>527</v>
      </c>
      <c r="I908">
        <v>3</v>
      </c>
      <c r="J908">
        <v>-11.613432440426715</v>
      </c>
      <c r="K908">
        <v>-42.171718189759716</v>
      </c>
      <c r="L908">
        <v>-82.840254641099079</v>
      </c>
      <c r="M908">
        <v>57.761363718906857</v>
      </c>
      <c r="N908">
        <v>151.41878811967541</v>
      </c>
      <c r="O908">
        <v>-14.754319664473872</v>
      </c>
      <c r="P908">
        <v>-22.013681658285037</v>
      </c>
      <c r="Q908">
        <v>-11.405315820044242</v>
      </c>
      <c r="R908">
        <v>-67.960368165567971</v>
      </c>
      <c r="S908">
        <v>0</v>
      </c>
      <c r="T908">
        <v>4</v>
      </c>
      <c r="U908" t="s">
        <v>2817</v>
      </c>
      <c r="AN908">
        <f>VLOOKUP(J908,counts!$W$8:$Z$13,4,FALSE)</f>
        <v>52</v>
      </c>
      <c r="AO908">
        <f>VLOOKUP(K908,counts!$W$17:$Z$23,4,FALSE)</f>
        <v>48</v>
      </c>
      <c r="AP908">
        <f>VLOOKUP(L908,counts!$W$27:$Z$33,4,FALSE)</f>
        <v>62</v>
      </c>
      <c r="AQ908">
        <f>VLOOKUP(M908,counts!$W$38:$Z$49,4,FALSE)</f>
        <v>66</v>
      </c>
      <c r="AR908">
        <f>VLOOKUP(N908,counts!$W$53:$Z$54,4,FALSE)</f>
        <v>102</v>
      </c>
      <c r="AS908">
        <f>VLOOKUP(O908,counts!$W$58:$Z$62,4,FALSE)</f>
        <v>52</v>
      </c>
      <c r="AT908">
        <f>VLOOKUP(P908,counts!$W$66:$Z$69,4,FALSE)</f>
        <v>50</v>
      </c>
      <c r="AU908">
        <f>VLOOKUP(Q908,counts!$W$73:$Z$75,4,FALSE)</f>
        <v>52</v>
      </c>
      <c r="AV908">
        <f>VLOOKUP(R908,counts!$W$79:$Z$81,4,FALSE)</f>
        <v>40</v>
      </c>
      <c r="AW908">
        <f t="shared" si="568"/>
        <v>524</v>
      </c>
      <c r="AX908">
        <f t="shared" si="569"/>
        <v>0</v>
      </c>
      <c r="AY908">
        <f t="shared" si="570"/>
        <v>4</v>
      </c>
      <c r="AZ908" t="str">
        <f t="shared" si="571"/>
        <v>Test</v>
      </c>
      <c r="BA908" t="str">
        <f t="shared" si="572"/>
        <v>18-30</v>
      </c>
      <c r="BB908" t="str">
        <f t="shared" si="573"/>
        <v>Blank</v>
      </c>
      <c r="BC908" t="str">
        <f t="shared" si="574"/>
        <v>0-10</v>
      </c>
      <c r="BD908" t="str">
        <f t="shared" si="575"/>
        <v>NY</v>
      </c>
      <c r="BE908" t="str">
        <f t="shared" si="576"/>
        <v>female</v>
      </c>
      <c r="BF908">
        <f t="shared" si="577"/>
        <v>0</v>
      </c>
      <c r="BG908">
        <f t="shared" si="578"/>
        <v>0</v>
      </c>
      <c r="BH908" t="str">
        <f t="shared" si="579"/>
        <v>Q</v>
      </c>
      <c r="BI908">
        <f t="shared" si="580"/>
        <v>3</v>
      </c>
    </row>
    <row r="909" spans="1:61" x14ac:dyDescent="0.3">
      <c r="A909" t="s">
        <v>2820</v>
      </c>
      <c r="B909" t="s">
        <v>2838</v>
      </c>
      <c r="C909" t="s">
        <v>2825</v>
      </c>
      <c r="D909" t="s">
        <v>2833</v>
      </c>
      <c r="E909" t="s">
        <v>20</v>
      </c>
      <c r="F909">
        <v>0</v>
      </c>
      <c r="G909">
        <v>0</v>
      </c>
      <c r="H909" t="s">
        <v>2843</v>
      </c>
      <c r="I909">
        <v>3</v>
      </c>
      <c r="J909">
        <v>-11.613432440426715</v>
      </c>
      <c r="K909">
        <v>-42.171718189759716</v>
      </c>
      <c r="L909">
        <v>-82.840254641099079</v>
      </c>
      <c r="M909">
        <v>57.761363718906857</v>
      </c>
      <c r="N909">
        <v>-108.67008854708662</v>
      </c>
      <c r="O909">
        <v>-14.754319664473872</v>
      </c>
      <c r="P909">
        <v>-22.013681658285037</v>
      </c>
      <c r="Q909">
        <v>-22.422560732600829</v>
      </c>
      <c r="R909">
        <v>-67.960368165567971</v>
      </c>
      <c r="S909">
        <v>0</v>
      </c>
      <c r="T909">
        <v>4</v>
      </c>
      <c r="U909" t="s">
        <v>2817</v>
      </c>
      <c r="AN909">
        <f>VLOOKUP(J909,counts!$W$8:$Z$13,4,FALSE)</f>
        <v>52</v>
      </c>
      <c r="AO909">
        <f>VLOOKUP(K909,counts!$W$17:$Z$23,4,FALSE)</f>
        <v>48</v>
      </c>
      <c r="AP909">
        <f>VLOOKUP(L909,counts!$W$27:$Z$33,4,FALSE)</f>
        <v>62</v>
      </c>
      <c r="AQ909">
        <f>VLOOKUP(M909,counts!$W$38:$Z$49,4,FALSE)</f>
        <v>66</v>
      </c>
      <c r="AR909">
        <f>VLOOKUP(N909,counts!$W$53:$Z$54,4,FALSE)</f>
        <v>20</v>
      </c>
      <c r="AS909">
        <f>VLOOKUP(O909,counts!$W$58:$Z$62,4,FALSE)</f>
        <v>52</v>
      </c>
      <c r="AT909">
        <f>VLOOKUP(P909,counts!$W$66:$Z$69,4,FALSE)</f>
        <v>50</v>
      </c>
      <c r="AU909">
        <f>VLOOKUP(Q909,counts!$W$73:$Z$75,4,FALSE)</f>
        <v>50</v>
      </c>
      <c r="AV909">
        <f>VLOOKUP(R909,counts!$W$79:$Z$81,4,FALSE)</f>
        <v>40</v>
      </c>
      <c r="AW909">
        <f t="shared" si="568"/>
        <v>440</v>
      </c>
      <c r="AX909">
        <f t="shared" si="569"/>
        <v>0</v>
      </c>
      <c r="AY909">
        <f t="shared" si="570"/>
        <v>4</v>
      </c>
      <c r="AZ909" t="str">
        <f t="shared" si="571"/>
        <v>Test</v>
      </c>
      <c r="BA909" t="str">
        <f t="shared" si="572"/>
        <v>18-30</v>
      </c>
      <c r="BB909" t="str">
        <f t="shared" si="573"/>
        <v>Blank</v>
      </c>
      <c r="BC909" t="str">
        <f t="shared" si="574"/>
        <v>0-10</v>
      </c>
      <c r="BD909" t="str">
        <f t="shared" si="575"/>
        <v>NY</v>
      </c>
      <c r="BE909" t="str">
        <f t="shared" si="576"/>
        <v>male</v>
      </c>
      <c r="BF909">
        <f t="shared" si="577"/>
        <v>0</v>
      </c>
      <c r="BG909">
        <f t="shared" si="578"/>
        <v>0</v>
      </c>
      <c r="BH909" t="str">
        <f t="shared" si="579"/>
        <v>S, blank</v>
      </c>
      <c r="BI909">
        <f t="shared" si="580"/>
        <v>3</v>
      </c>
    </row>
    <row r="910" spans="1:61" x14ac:dyDescent="0.3">
      <c r="A910" t="s">
        <v>2820</v>
      </c>
      <c r="B910" t="s">
        <v>2838</v>
      </c>
      <c r="C910" t="s">
        <v>2825</v>
      </c>
      <c r="D910" t="s">
        <v>2838</v>
      </c>
      <c r="E910" t="s">
        <v>20</v>
      </c>
      <c r="F910">
        <v>0</v>
      </c>
      <c r="G910">
        <v>0</v>
      </c>
      <c r="H910" t="s">
        <v>44</v>
      </c>
      <c r="I910">
        <v>3</v>
      </c>
      <c r="J910">
        <v>-11.613432440426715</v>
      </c>
      <c r="K910">
        <v>-42.171718189759716</v>
      </c>
      <c r="L910">
        <v>-82.840254641099079</v>
      </c>
      <c r="M910">
        <v>-33.757758935166962</v>
      </c>
      <c r="N910">
        <v>-108.67008854708662</v>
      </c>
      <c r="O910">
        <v>-14.754319664473872</v>
      </c>
      <c r="P910">
        <v>-22.013681658285037</v>
      </c>
      <c r="Q910">
        <v>72.444458573419169</v>
      </c>
      <c r="R910">
        <v>-67.960368165567971</v>
      </c>
      <c r="S910">
        <v>0</v>
      </c>
      <c r="T910">
        <v>4</v>
      </c>
      <c r="U910" t="s">
        <v>2817</v>
      </c>
      <c r="AN910">
        <f>VLOOKUP(J910,counts!$W$8:$Z$13,4,FALSE)</f>
        <v>52</v>
      </c>
      <c r="AO910">
        <f>VLOOKUP(K910,counts!$W$17:$Z$23,4,FALSE)</f>
        <v>48</v>
      </c>
      <c r="AP910">
        <f>VLOOKUP(L910,counts!$W$27:$Z$33,4,FALSE)</f>
        <v>62</v>
      </c>
      <c r="AQ910">
        <f>VLOOKUP(M910,counts!$W$38:$Z$49,4,FALSE)</f>
        <v>47</v>
      </c>
      <c r="AR910">
        <f>VLOOKUP(N910,counts!$W$53:$Z$54,4,FALSE)</f>
        <v>20</v>
      </c>
      <c r="AS910">
        <f>VLOOKUP(O910,counts!$W$58:$Z$62,4,FALSE)</f>
        <v>52</v>
      </c>
      <c r="AT910">
        <f>VLOOKUP(P910,counts!$W$66:$Z$69,4,FALSE)</f>
        <v>50</v>
      </c>
      <c r="AU910">
        <f>VLOOKUP(Q910,counts!$W$73:$Z$75,4,FALSE)</f>
        <v>68</v>
      </c>
      <c r="AV910">
        <f>VLOOKUP(R910,counts!$W$79:$Z$81,4,FALSE)</f>
        <v>40</v>
      </c>
      <c r="AW910">
        <f t="shared" si="568"/>
        <v>439</v>
      </c>
      <c r="AX910">
        <f t="shared" si="569"/>
        <v>0</v>
      </c>
      <c r="AY910">
        <f t="shared" si="570"/>
        <v>4</v>
      </c>
      <c r="AZ910" t="str">
        <f t="shared" si="571"/>
        <v>Test</v>
      </c>
      <c r="BA910" t="str">
        <f t="shared" si="572"/>
        <v>18-30</v>
      </c>
      <c r="BB910" t="str">
        <f t="shared" si="573"/>
        <v>Blank</v>
      </c>
      <c r="BC910" t="str">
        <f t="shared" si="574"/>
        <v>0-10</v>
      </c>
      <c r="BD910" t="str">
        <f t="shared" si="575"/>
        <v>Blank</v>
      </c>
      <c r="BE910" t="str">
        <f t="shared" si="576"/>
        <v>male</v>
      </c>
      <c r="BF910">
        <f t="shared" si="577"/>
        <v>0</v>
      </c>
      <c r="BG910">
        <f t="shared" si="578"/>
        <v>0</v>
      </c>
      <c r="BH910" t="str">
        <f t="shared" si="579"/>
        <v>C</v>
      </c>
      <c r="BI910">
        <f t="shared" si="580"/>
        <v>3</v>
      </c>
    </row>
    <row r="911" spans="1:61" x14ac:dyDescent="0.3">
      <c r="A911" t="s">
        <v>2821</v>
      </c>
      <c r="B911" t="s">
        <v>2838</v>
      </c>
      <c r="C911" t="s">
        <v>2850</v>
      </c>
      <c r="D911" t="s">
        <v>2835</v>
      </c>
      <c r="E911" t="s">
        <v>15</v>
      </c>
      <c r="F911">
        <v>0</v>
      </c>
      <c r="G911">
        <v>2</v>
      </c>
      <c r="H911" t="s">
        <v>44</v>
      </c>
      <c r="I911">
        <v>3</v>
      </c>
      <c r="J911">
        <v>-3.7643689058441341</v>
      </c>
      <c r="K911">
        <v>-42.171718189759716</v>
      </c>
      <c r="L911">
        <v>-9.6115457513775127</v>
      </c>
      <c r="M911">
        <v>-202.50760482553153</v>
      </c>
      <c r="N911">
        <v>151.41878811967541</v>
      </c>
      <c r="O911">
        <v>-14.754319664473872</v>
      </c>
      <c r="P911">
        <v>75.609641767585757</v>
      </c>
      <c r="Q911">
        <v>72.444458573419169</v>
      </c>
      <c r="R911">
        <v>-67.960368165567971</v>
      </c>
      <c r="S911">
        <v>0</v>
      </c>
      <c r="T911">
        <v>4</v>
      </c>
      <c r="U911" t="s">
        <v>2817</v>
      </c>
      <c r="AN911">
        <f>VLOOKUP(J911,counts!$W$8:$Z$13,4,FALSE)</f>
        <v>53</v>
      </c>
      <c r="AO911">
        <f>VLOOKUP(K911,counts!$W$17:$Z$23,4,FALSE)</f>
        <v>48</v>
      </c>
      <c r="AP911">
        <f>VLOOKUP(L911,counts!$W$27:$Z$33,4,FALSE)</f>
        <v>55</v>
      </c>
      <c r="AQ911">
        <f>VLOOKUP(M911,counts!$W$38:$Z$49,4,FALSE)</f>
        <v>12</v>
      </c>
      <c r="AR911">
        <f>VLOOKUP(N911,counts!$W$53:$Z$54,4,FALSE)</f>
        <v>102</v>
      </c>
      <c r="AS911">
        <f>VLOOKUP(O911,counts!$W$58:$Z$62,4,FALSE)</f>
        <v>52</v>
      </c>
      <c r="AT911">
        <f>VLOOKUP(P911,counts!$W$66:$Z$69,4,FALSE)</f>
        <v>69</v>
      </c>
      <c r="AU911">
        <f>VLOOKUP(Q911,counts!$W$73:$Z$75,4,FALSE)</f>
        <v>68</v>
      </c>
      <c r="AV911">
        <f>VLOOKUP(R911,counts!$W$79:$Z$81,4,FALSE)</f>
        <v>40</v>
      </c>
      <c r="AW911">
        <f t="shared" si="568"/>
        <v>499</v>
      </c>
      <c r="AX911">
        <f t="shared" si="569"/>
        <v>0</v>
      </c>
      <c r="AY911">
        <f t="shared" si="570"/>
        <v>4</v>
      </c>
      <c r="AZ911" t="str">
        <f t="shared" si="571"/>
        <v>Test</v>
      </c>
      <c r="BA911" t="str">
        <f t="shared" si="572"/>
        <v>0-17</v>
      </c>
      <c r="BB911" t="str">
        <f t="shared" si="573"/>
        <v>Blank</v>
      </c>
      <c r="BC911" t="str">
        <f t="shared" si="574"/>
        <v>11-20</v>
      </c>
      <c r="BD911" t="str">
        <f t="shared" si="575"/>
        <v>ON</v>
      </c>
      <c r="BE911" t="str">
        <f t="shared" si="576"/>
        <v>female</v>
      </c>
      <c r="BF911">
        <f t="shared" si="577"/>
        <v>0</v>
      </c>
      <c r="BG911">
        <f t="shared" si="578"/>
        <v>2</v>
      </c>
      <c r="BH911" t="str">
        <f t="shared" si="579"/>
        <v>C</v>
      </c>
      <c r="BI911">
        <f t="shared" si="580"/>
        <v>3</v>
      </c>
    </row>
    <row r="912" spans="1:61" x14ac:dyDescent="0.3">
      <c r="A912" t="s">
        <v>2820</v>
      </c>
      <c r="B912" t="s">
        <v>2838</v>
      </c>
      <c r="C912" t="s">
        <v>2850</v>
      </c>
      <c r="D912" t="s">
        <v>2838</v>
      </c>
      <c r="E912" t="s">
        <v>20</v>
      </c>
      <c r="F912">
        <v>0</v>
      </c>
      <c r="G912">
        <v>0</v>
      </c>
      <c r="H912" t="s">
        <v>2843</v>
      </c>
      <c r="I912">
        <v>3</v>
      </c>
      <c r="J912">
        <v>-11.613432440426715</v>
      </c>
      <c r="K912">
        <v>-42.171718189759716</v>
      </c>
      <c r="L912">
        <v>-9.6115457513775127</v>
      </c>
      <c r="M912">
        <v>-33.757758935166962</v>
      </c>
      <c r="N912">
        <v>-108.67008854708662</v>
      </c>
      <c r="O912">
        <v>-14.754319664473872</v>
      </c>
      <c r="P912">
        <v>-22.013681658285037</v>
      </c>
      <c r="Q912">
        <v>-22.422560732600829</v>
      </c>
      <c r="R912">
        <v>-67.960368165567971</v>
      </c>
      <c r="S912">
        <v>0</v>
      </c>
      <c r="T912">
        <v>4</v>
      </c>
      <c r="U912" t="s">
        <v>2817</v>
      </c>
      <c r="AN912">
        <f>VLOOKUP(J912,counts!$W$8:$Z$13,4,FALSE)</f>
        <v>52</v>
      </c>
      <c r="AO912">
        <f>VLOOKUP(K912,counts!$W$17:$Z$23,4,FALSE)</f>
        <v>48</v>
      </c>
      <c r="AP912">
        <f>VLOOKUP(L912,counts!$W$27:$Z$33,4,FALSE)</f>
        <v>55</v>
      </c>
      <c r="AQ912">
        <f>VLOOKUP(M912,counts!$W$38:$Z$49,4,FALSE)</f>
        <v>47</v>
      </c>
      <c r="AR912">
        <f>VLOOKUP(N912,counts!$W$53:$Z$54,4,FALSE)</f>
        <v>20</v>
      </c>
      <c r="AS912">
        <f>VLOOKUP(O912,counts!$W$58:$Z$62,4,FALSE)</f>
        <v>52</v>
      </c>
      <c r="AT912">
        <f>VLOOKUP(P912,counts!$W$66:$Z$69,4,FALSE)</f>
        <v>50</v>
      </c>
      <c r="AU912">
        <f>VLOOKUP(Q912,counts!$W$73:$Z$75,4,FALSE)</f>
        <v>50</v>
      </c>
      <c r="AV912">
        <f>VLOOKUP(R912,counts!$W$79:$Z$81,4,FALSE)</f>
        <v>40</v>
      </c>
      <c r="AW912">
        <f t="shared" si="568"/>
        <v>414</v>
      </c>
      <c r="AX912">
        <f t="shared" si="569"/>
        <v>0</v>
      </c>
      <c r="AY912">
        <f t="shared" si="570"/>
        <v>4</v>
      </c>
      <c r="AZ912" t="str">
        <f t="shared" si="571"/>
        <v>Test</v>
      </c>
      <c r="BA912" t="str">
        <f t="shared" si="572"/>
        <v>18-30</v>
      </c>
      <c r="BB912" t="str">
        <f t="shared" si="573"/>
        <v>Blank</v>
      </c>
      <c r="BC912" t="str">
        <f t="shared" si="574"/>
        <v>11-20</v>
      </c>
      <c r="BD912" t="str">
        <f t="shared" si="575"/>
        <v>Blank</v>
      </c>
      <c r="BE912" t="str">
        <f t="shared" si="576"/>
        <v>male</v>
      </c>
      <c r="BF912">
        <f t="shared" si="577"/>
        <v>0</v>
      </c>
      <c r="BG912">
        <f t="shared" si="578"/>
        <v>0</v>
      </c>
      <c r="BH912" t="str">
        <f t="shared" si="579"/>
        <v>S, blank</v>
      </c>
      <c r="BI912">
        <f t="shared" si="580"/>
        <v>3</v>
      </c>
    </row>
    <row r="913" spans="1:61" x14ac:dyDescent="0.3">
      <c r="A913" t="s">
        <v>2810</v>
      </c>
      <c r="B913" t="s">
        <v>2838</v>
      </c>
      <c r="C913" t="s">
        <v>2825</v>
      </c>
      <c r="D913" t="s">
        <v>2838</v>
      </c>
      <c r="E913" t="s">
        <v>20</v>
      </c>
      <c r="F913">
        <v>0</v>
      </c>
      <c r="G913">
        <v>0</v>
      </c>
      <c r="H913" t="s">
        <v>2843</v>
      </c>
      <c r="I913">
        <v>3</v>
      </c>
      <c r="J913">
        <v>32.769878926258563</v>
      </c>
      <c r="K913">
        <v>-42.171718189759716</v>
      </c>
      <c r="L913">
        <v>-82.840254641099079</v>
      </c>
      <c r="M913">
        <v>-33.757758935166962</v>
      </c>
      <c r="N913">
        <v>-108.67008854708662</v>
      </c>
      <c r="O913">
        <v>-14.754319664473872</v>
      </c>
      <c r="P913">
        <v>-22.013681658285037</v>
      </c>
      <c r="Q913">
        <v>-22.422560732600829</v>
      </c>
      <c r="R913">
        <v>-67.960368165567971</v>
      </c>
      <c r="S913">
        <v>0</v>
      </c>
      <c r="T913">
        <v>4</v>
      </c>
      <c r="U913" t="s">
        <v>2817</v>
      </c>
      <c r="AN913">
        <f>VLOOKUP(J913,counts!$W$8:$Z$13,4,FALSE)</f>
        <v>61</v>
      </c>
      <c r="AO913">
        <f>VLOOKUP(K913,counts!$W$17:$Z$23,4,FALSE)</f>
        <v>48</v>
      </c>
      <c r="AP913">
        <f>VLOOKUP(L913,counts!$W$27:$Z$33,4,FALSE)</f>
        <v>62</v>
      </c>
      <c r="AQ913">
        <f>VLOOKUP(M913,counts!$W$38:$Z$49,4,FALSE)</f>
        <v>47</v>
      </c>
      <c r="AR913">
        <f>VLOOKUP(N913,counts!$W$53:$Z$54,4,FALSE)</f>
        <v>20</v>
      </c>
      <c r="AS913">
        <f>VLOOKUP(O913,counts!$W$58:$Z$62,4,FALSE)</f>
        <v>52</v>
      </c>
      <c r="AT913">
        <f>VLOOKUP(P913,counts!$W$66:$Z$69,4,FALSE)</f>
        <v>50</v>
      </c>
      <c r="AU913">
        <f>VLOOKUP(Q913,counts!$W$73:$Z$75,4,FALSE)</f>
        <v>50</v>
      </c>
      <c r="AV913">
        <f>VLOOKUP(R913,counts!$W$79:$Z$81,4,FALSE)</f>
        <v>40</v>
      </c>
      <c r="AW913">
        <f t="shared" si="568"/>
        <v>430</v>
      </c>
      <c r="AX913">
        <f t="shared" si="569"/>
        <v>0</v>
      </c>
      <c r="AY913">
        <f t="shared" si="570"/>
        <v>4</v>
      </c>
      <c r="AZ913" t="str">
        <f t="shared" si="571"/>
        <v>Test</v>
      </c>
      <c r="BA913" t="str">
        <f t="shared" si="572"/>
        <v>31-40</v>
      </c>
      <c r="BB913" t="str">
        <f t="shared" si="573"/>
        <v>Blank</v>
      </c>
      <c r="BC913" t="str">
        <f t="shared" si="574"/>
        <v>0-10</v>
      </c>
      <c r="BD913" t="str">
        <f t="shared" si="575"/>
        <v>Blank</v>
      </c>
      <c r="BE913" t="str">
        <f t="shared" si="576"/>
        <v>male</v>
      </c>
      <c r="BF913">
        <f t="shared" si="577"/>
        <v>0</v>
      </c>
      <c r="BG913">
        <f t="shared" si="578"/>
        <v>0</v>
      </c>
      <c r="BH913" t="str">
        <f t="shared" si="579"/>
        <v>S, blank</v>
      </c>
      <c r="BI913">
        <f t="shared" si="580"/>
        <v>3</v>
      </c>
    </row>
    <row r="914" spans="1:61" x14ac:dyDescent="0.3">
      <c r="A914" t="s">
        <v>2820</v>
      </c>
      <c r="B914" t="s">
        <v>2838</v>
      </c>
      <c r="C914" t="s">
        <v>2825</v>
      </c>
      <c r="D914" t="s">
        <v>2833</v>
      </c>
      <c r="E914" t="s">
        <v>20</v>
      </c>
      <c r="F914">
        <v>0</v>
      </c>
      <c r="G914">
        <v>0</v>
      </c>
      <c r="H914" t="s">
        <v>527</v>
      </c>
      <c r="I914">
        <v>3</v>
      </c>
      <c r="J914">
        <v>-11.613432440426715</v>
      </c>
      <c r="K914">
        <v>-42.171718189759716</v>
      </c>
      <c r="L914">
        <v>-82.840254641099079</v>
      </c>
      <c r="M914">
        <v>57.761363718906857</v>
      </c>
      <c r="N914">
        <v>-108.67008854708662</v>
      </c>
      <c r="O914">
        <v>-14.754319664473872</v>
      </c>
      <c r="P914">
        <v>-22.013681658285037</v>
      </c>
      <c r="Q914">
        <v>-11.405315820044242</v>
      </c>
      <c r="R914">
        <v>-67.960368165567971</v>
      </c>
      <c r="S914">
        <v>1</v>
      </c>
      <c r="T914">
        <v>4</v>
      </c>
      <c r="U914" t="s">
        <v>2817</v>
      </c>
      <c r="AN914">
        <f>VLOOKUP(J914,counts!$W$8:$Z$13,4,FALSE)</f>
        <v>52</v>
      </c>
      <c r="AO914">
        <f>VLOOKUP(K914,counts!$W$17:$Z$23,4,FALSE)</f>
        <v>48</v>
      </c>
      <c r="AP914">
        <f>VLOOKUP(L914,counts!$W$27:$Z$33,4,FALSE)</f>
        <v>62</v>
      </c>
      <c r="AQ914">
        <f>VLOOKUP(M914,counts!$W$38:$Z$49,4,FALSE)</f>
        <v>66</v>
      </c>
      <c r="AR914">
        <f>VLOOKUP(N914,counts!$W$53:$Z$54,4,FALSE)</f>
        <v>20</v>
      </c>
      <c r="AS914">
        <f>VLOOKUP(O914,counts!$W$58:$Z$62,4,FALSE)</f>
        <v>52</v>
      </c>
      <c r="AT914">
        <f>VLOOKUP(P914,counts!$W$66:$Z$69,4,FALSE)</f>
        <v>50</v>
      </c>
      <c r="AU914">
        <f>VLOOKUP(Q914,counts!$W$73:$Z$75,4,FALSE)</f>
        <v>52</v>
      </c>
      <c r="AV914">
        <f>VLOOKUP(R914,counts!$W$79:$Z$81,4,FALSE)</f>
        <v>40</v>
      </c>
      <c r="AW914">
        <f t="shared" si="568"/>
        <v>442</v>
      </c>
      <c r="AX914">
        <f t="shared" si="569"/>
        <v>1</v>
      </c>
      <c r="AY914">
        <f t="shared" si="570"/>
        <v>4</v>
      </c>
      <c r="AZ914" t="str">
        <f t="shared" si="571"/>
        <v>Test</v>
      </c>
      <c r="BA914" t="str">
        <f t="shared" si="572"/>
        <v>18-30</v>
      </c>
      <c r="BB914" t="str">
        <f t="shared" si="573"/>
        <v>Blank</v>
      </c>
      <c r="BC914" t="str">
        <f t="shared" si="574"/>
        <v>0-10</v>
      </c>
      <c r="BD914" t="str">
        <f t="shared" si="575"/>
        <v>NY</v>
      </c>
      <c r="BE914" t="str">
        <f t="shared" si="576"/>
        <v>male</v>
      </c>
      <c r="BF914">
        <f t="shared" si="577"/>
        <v>0</v>
      </c>
      <c r="BG914">
        <f t="shared" si="578"/>
        <v>0</v>
      </c>
      <c r="BH914" t="str">
        <f t="shared" si="579"/>
        <v>Q</v>
      </c>
      <c r="BI914">
        <f t="shared" si="580"/>
        <v>3</v>
      </c>
    </row>
    <row r="915" spans="1:61" x14ac:dyDescent="0.3">
      <c r="A915" t="s">
        <v>2820</v>
      </c>
      <c r="B915" t="s">
        <v>2838</v>
      </c>
      <c r="C915" t="s">
        <v>2825</v>
      </c>
      <c r="D915" t="s">
        <v>2838</v>
      </c>
      <c r="E915" t="s">
        <v>20</v>
      </c>
      <c r="F915">
        <v>0</v>
      </c>
      <c r="G915">
        <v>0</v>
      </c>
      <c r="H915" t="s">
        <v>2843</v>
      </c>
      <c r="I915">
        <v>3</v>
      </c>
      <c r="J915">
        <v>-11.613432440426715</v>
      </c>
      <c r="K915">
        <v>-42.171718189759716</v>
      </c>
      <c r="L915">
        <v>-82.840254641099079</v>
      </c>
      <c r="M915">
        <v>-33.757758935166962</v>
      </c>
      <c r="N915">
        <v>-108.67008854708662</v>
      </c>
      <c r="O915">
        <v>-14.754319664473872</v>
      </c>
      <c r="P915">
        <v>-22.013681658285037</v>
      </c>
      <c r="Q915">
        <v>-22.422560732600829</v>
      </c>
      <c r="R915">
        <v>-67.960368165567971</v>
      </c>
      <c r="S915">
        <v>0</v>
      </c>
      <c r="T915">
        <v>4</v>
      </c>
      <c r="U915" t="s">
        <v>2817</v>
      </c>
      <c r="AN915">
        <f>VLOOKUP(J915,counts!$W$8:$Z$13,4,FALSE)</f>
        <v>52</v>
      </c>
      <c r="AO915">
        <f>VLOOKUP(K915,counts!$W$17:$Z$23,4,FALSE)</f>
        <v>48</v>
      </c>
      <c r="AP915">
        <f>VLOOKUP(L915,counts!$W$27:$Z$33,4,FALSE)</f>
        <v>62</v>
      </c>
      <c r="AQ915">
        <f>VLOOKUP(M915,counts!$W$38:$Z$49,4,FALSE)</f>
        <v>47</v>
      </c>
      <c r="AR915">
        <f>VLOOKUP(N915,counts!$W$53:$Z$54,4,FALSE)</f>
        <v>20</v>
      </c>
      <c r="AS915">
        <f>VLOOKUP(O915,counts!$W$58:$Z$62,4,FALSE)</f>
        <v>52</v>
      </c>
      <c r="AT915">
        <f>VLOOKUP(P915,counts!$W$66:$Z$69,4,FALSE)</f>
        <v>50</v>
      </c>
      <c r="AU915">
        <f>VLOOKUP(Q915,counts!$W$73:$Z$75,4,FALSE)</f>
        <v>50</v>
      </c>
      <c r="AV915">
        <f>VLOOKUP(R915,counts!$W$79:$Z$81,4,FALSE)</f>
        <v>40</v>
      </c>
      <c r="AW915">
        <f t="shared" si="568"/>
        <v>421</v>
      </c>
      <c r="AX915">
        <f t="shared" si="569"/>
        <v>0</v>
      </c>
      <c r="AY915">
        <f t="shared" si="570"/>
        <v>4</v>
      </c>
      <c r="AZ915" t="str">
        <f t="shared" si="571"/>
        <v>Test</v>
      </c>
      <c r="BA915" t="str">
        <f t="shared" si="572"/>
        <v>18-30</v>
      </c>
      <c r="BB915" t="str">
        <f t="shared" si="573"/>
        <v>Blank</v>
      </c>
      <c r="BC915" t="str">
        <f t="shared" si="574"/>
        <v>0-10</v>
      </c>
      <c r="BD915" t="str">
        <f t="shared" si="575"/>
        <v>Blank</v>
      </c>
      <c r="BE915" t="str">
        <f t="shared" si="576"/>
        <v>male</v>
      </c>
      <c r="BF915">
        <f t="shared" si="577"/>
        <v>0</v>
      </c>
      <c r="BG915">
        <f t="shared" si="578"/>
        <v>0</v>
      </c>
      <c r="BH915" t="str">
        <f t="shared" si="579"/>
        <v>S, blank</v>
      </c>
      <c r="BI915">
        <f t="shared" si="580"/>
        <v>3</v>
      </c>
    </row>
    <row r="916" spans="1:61" x14ac:dyDescent="0.3">
      <c r="A916" t="s">
        <v>2821</v>
      </c>
      <c r="B916" t="s">
        <v>2838</v>
      </c>
      <c r="C916" t="s">
        <v>2825</v>
      </c>
      <c r="D916" t="s">
        <v>2838</v>
      </c>
      <c r="E916" t="s">
        <v>20</v>
      </c>
      <c r="F916">
        <v>0</v>
      </c>
      <c r="G916">
        <v>0</v>
      </c>
      <c r="H916" t="s">
        <v>2843</v>
      </c>
      <c r="I916">
        <v>3</v>
      </c>
      <c r="J916">
        <v>-3.7643689058441341</v>
      </c>
      <c r="K916">
        <v>-42.171718189759716</v>
      </c>
      <c r="L916">
        <v>-82.840254641099079</v>
      </c>
      <c r="M916">
        <v>-33.757758935166962</v>
      </c>
      <c r="N916">
        <v>-108.67008854708662</v>
      </c>
      <c r="O916">
        <v>-14.754319664473872</v>
      </c>
      <c r="P916">
        <v>-22.013681658285037</v>
      </c>
      <c r="Q916">
        <v>-22.422560732600829</v>
      </c>
      <c r="R916">
        <v>-67.960368165567971</v>
      </c>
      <c r="S916">
        <v>0</v>
      </c>
      <c r="T916">
        <v>4</v>
      </c>
      <c r="U916" t="s">
        <v>2817</v>
      </c>
      <c r="AN916">
        <f>VLOOKUP(J916,counts!$W$8:$Z$13,4,FALSE)</f>
        <v>53</v>
      </c>
      <c r="AO916">
        <f>VLOOKUP(K916,counts!$W$17:$Z$23,4,FALSE)</f>
        <v>48</v>
      </c>
      <c r="AP916">
        <f>VLOOKUP(L916,counts!$W$27:$Z$33,4,FALSE)</f>
        <v>62</v>
      </c>
      <c r="AQ916">
        <f>VLOOKUP(M916,counts!$W$38:$Z$49,4,FALSE)</f>
        <v>47</v>
      </c>
      <c r="AR916">
        <f>VLOOKUP(N916,counts!$W$53:$Z$54,4,FALSE)</f>
        <v>20</v>
      </c>
      <c r="AS916">
        <f>VLOOKUP(O916,counts!$W$58:$Z$62,4,FALSE)</f>
        <v>52</v>
      </c>
      <c r="AT916">
        <f>VLOOKUP(P916,counts!$W$66:$Z$69,4,FALSE)</f>
        <v>50</v>
      </c>
      <c r="AU916">
        <f>VLOOKUP(Q916,counts!$W$73:$Z$75,4,FALSE)</f>
        <v>50</v>
      </c>
      <c r="AV916">
        <f>VLOOKUP(R916,counts!$W$79:$Z$81,4,FALSE)</f>
        <v>40</v>
      </c>
      <c r="AW916">
        <f t="shared" si="568"/>
        <v>422</v>
      </c>
      <c r="AX916">
        <f t="shared" si="569"/>
        <v>0</v>
      </c>
      <c r="AY916">
        <f t="shared" si="570"/>
        <v>4</v>
      </c>
      <c r="AZ916" t="str">
        <f t="shared" si="571"/>
        <v>Test</v>
      </c>
      <c r="BA916" t="str">
        <f t="shared" si="572"/>
        <v>0-17</v>
      </c>
      <c r="BB916" t="str">
        <f t="shared" si="573"/>
        <v>Blank</v>
      </c>
      <c r="BC916" t="str">
        <f t="shared" si="574"/>
        <v>0-10</v>
      </c>
      <c r="BD916" t="str">
        <f t="shared" si="575"/>
        <v>Blank</v>
      </c>
      <c r="BE916" t="str">
        <f t="shared" si="576"/>
        <v>male</v>
      </c>
      <c r="BF916">
        <f t="shared" si="577"/>
        <v>0</v>
      </c>
      <c r="BG916">
        <f t="shared" si="578"/>
        <v>0</v>
      </c>
      <c r="BH916" t="str">
        <f t="shared" si="579"/>
        <v>S, blank</v>
      </c>
      <c r="BI916">
        <f t="shared" si="580"/>
        <v>3</v>
      </c>
    </row>
    <row r="917" spans="1:61" x14ac:dyDescent="0.3">
      <c r="A917" t="s">
        <v>2821</v>
      </c>
      <c r="B917" t="s">
        <v>2838</v>
      </c>
      <c r="C917" t="s">
        <v>2850</v>
      </c>
      <c r="D917" t="s">
        <v>2835</v>
      </c>
      <c r="E917" t="s">
        <v>15</v>
      </c>
      <c r="F917">
        <v>1</v>
      </c>
      <c r="G917">
        <v>0</v>
      </c>
      <c r="H917" t="s">
        <v>44</v>
      </c>
      <c r="I917">
        <v>3</v>
      </c>
      <c r="J917">
        <v>-3.7643689058441341</v>
      </c>
      <c r="K917">
        <v>-42.171718189759716</v>
      </c>
      <c r="L917">
        <v>-9.6115457513775127</v>
      </c>
      <c r="M917">
        <v>-202.50760482553153</v>
      </c>
      <c r="N917">
        <v>151.41878811967541</v>
      </c>
      <c r="O917">
        <v>48.695090775187893</v>
      </c>
      <c r="P917">
        <v>-22.013681658285037</v>
      </c>
      <c r="Q917">
        <v>72.444458573419169</v>
      </c>
      <c r="R917">
        <v>-67.960368165567971</v>
      </c>
      <c r="S917">
        <v>0</v>
      </c>
      <c r="T917">
        <v>4</v>
      </c>
      <c r="U917" t="s">
        <v>2817</v>
      </c>
      <c r="AN917">
        <f>VLOOKUP(J917,counts!$W$8:$Z$13,4,FALSE)</f>
        <v>53</v>
      </c>
      <c r="AO917">
        <f>VLOOKUP(K917,counts!$W$17:$Z$23,4,FALSE)</f>
        <v>48</v>
      </c>
      <c r="AP917">
        <f>VLOOKUP(L917,counts!$W$27:$Z$33,4,FALSE)</f>
        <v>55</v>
      </c>
      <c r="AQ917">
        <f>VLOOKUP(M917,counts!$W$38:$Z$49,4,FALSE)</f>
        <v>12</v>
      </c>
      <c r="AR917">
        <f>VLOOKUP(N917,counts!$W$53:$Z$54,4,FALSE)</f>
        <v>102</v>
      </c>
      <c r="AS917">
        <f>VLOOKUP(O917,counts!$W$58:$Z$62,4,FALSE)</f>
        <v>61</v>
      </c>
      <c r="AT917">
        <f>VLOOKUP(P917,counts!$W$66:$Z$69,4,FALSE)</f>
        <v>50</v>
      </c>
      <c r="AU917">
        <f>VLOOKUP(Q917,counts!$W$73:$Z$75,4,FALSE)</f>
        <v>68</v>
      </c>
      <c r="AV917">
        <f>VLOOKUP(R917,counts!$W$79:$Z$81,4,FALSE)</f>
        <v>40</v>
      </c>
      <c r="AW917">
        <f t="shared" si="568"/>
        <v>489</v>
      </c>
      <c r="AX917">
        <f t="shared" si="569"/>
        <v>0</v>
      </c>
      <c r="AY917">
        <f t="shared" si="570"/>
        <v>4</v>
      </c>
      <c r="AZ917" t="str">
        <f t="shared" si="571"/>
        <v>Test</v>
      </c>
      <c r="BA917" t="str">
        <f t="shared" si="572"/>
        <v>0-17</v>
      </c>
      <c r="BB917" t="str">
        <f t="shared" si="573"/>
        <v>Blank</v>
      </c>
      <c r="BC917" t="str">
        <f t="shared" si="574"/>
        <v>11-20</v>
      </c>
      <c r="BD917" t="str">
        <f t="shared" si="575"/>
        <v>ON</v>
      </c>
      <c r="BE917" t="str">
        <f t="shared" si="576"/>
        <v>female</v>
      </c>
      <c r="BF917">
        <f t="shared" si="577"/>
        <v>1</v>
      </c>
      <c r="BG917">
        <f t="shared" si="578"/>
        <v>0</v>
      </c>
      <c r="BH917" t="str">
        <f t="shared" si="579"/>
        <v>C</v>
      </c>
      <c r="BI917">
        <f t="shared" si="580"/>
        <v>3</v>
      </c>
    </row>
    <row r="918" spans="1:61" x14ac:dyDescent="0.3">
      <c r="A918" t="s">
        <v>2821</v>
      </c>
      <c r="B918" t="s">
        <v>2838</v>
      </c>
      <c r="C918" t="s">
        <v>2825</v>
      </c>
      <c r="D918" t="s">
        <v>2833</v>
      </c>
      <c r="E918" t="s">
        <v>15</v>
      </c>
      <c r="F918">
        <v>0</v>
      </c>
      <c r="G918">
        <v>0</v>
      </c>
      <c r="H918" t="s">
        <v>527</v>
      </c>
      <c r="I918">
        <v>3</v>
      </c>
      <c r="J918">
        <v>-3.7643689058441341</v>
      </c>
      <c r="K918">
        <v>-42.171718189759716</v>
      </c>
      <c r="L918">
        <v>-82.840254641099079</v>
      </c>
      <c r="M918">
        <v>57.761363718906857</v>
      </c>
      <c r="N918">
        <v>151.41878811967541</v>
      </c>
      <c r="O918">
        <v>-14.754319664473872</v>
      </c>
      <c r="P918">
        <v>-22.013681658285037</v>
      </c>
      <c r="Q918">
        <v>-11.405315820044242</v>
      </c>
      <c r="R918">
        <v>-67.960368165567971</v>
      </c>
      <c r="S918">
        <v>1</v>
      </c>
      <c r="T918">
        <v>4</v>
      </c>
      <c r="U918" t="s">
        <v>2817</v>
      </c>
      <c r="AN918">
        <f>VLOOKUP(J918,counts!$W$8:$Z$13,4,FALSE)</f>
        <v>53</v>
      </c>
      <c r="AO918">
        <f>VLOOKUP(K918,counts!$W$17:$Z$23,4,FALSE)</f>
        <v>48</v>
      </c>
      <c r="AP918">
        <f>VLOOKUP(L918,counts!$W$27:$Z$33,4,FALSE)</f>
        <v>62</v>
      </c>
      <c r="AQ918">
        <f>VLOOKUP(M918,counts!$W$38:$Z$49,4,FALSE)</f>
        <v>66</v>
      </c>
      <c r="AR918">
        <f>VLOOKUP(N918,counts!$W$53:$Z$54,4,FALSE)</f>
        <v>102</v>
      </c>
      <c r="AS918">
        <f>VLOOKUP(O918,counts!$W$58:$Z$62,4,FALSE)</f>
        <v>52</v>
      </c>
      <c r="AT918">
        <f>VLOOKUP(P918,counts!$W$66:$Z$69,4,FALSE)</f>
        <v>50</v>
      </c>
      <c r="AU918">
        <f>VLOOKUP(Q918,counts!$W$73:$Z$75,4,FALSE)</f>
        <v>52</v>
      </c>
      <c r="AV918">
        <f>VLOOKUP(R918,counts!$W$79:$Z$81,4,FALSE)</f>
        <v>40</v>
      </c>
      <c r="AW918">
        <f t="shared" si="568"/>
        <v>525</v>
      </c>
      <c r="AX918">
        <f t="shared" si="569"/>
        <v>1</v>
      </c>
      <c r="AY918">
        <f t="shared" si="570"/>
        <v>4</v>
      </c>
      <c r="AZ918" t="str">
        <f t="shared" si="571"/>
        <v>Test</v>
      </c>
      <c r="BA918" t="str">
        <f t="shared" si="572"/>
        <v>0-17</v>
      </c>
      <c r="BB918" t="str">
        <f t="shared" si="573"/>
        <v>Blank</v>
      </c>
      <c r="BC918" t="str">
        <f t="shared" si="574"/>
        <v>0-10</v>
      </c>
      <c r="BD918" t="str">
        <f t="shared" si="575"/>
        <v>NY</v>
      </c>
      <c r="BE918" t="str">
        <f t="shared" si="576"/>
        <v>female</v>
      </c>
      <c r="BF918">
        <f t="shared" si="577"/>
        <v>0</v>
      </c>
      <c r="BG918">
        <f t="shared" si="578"/>
        <v>0</v>
      </c>
      <c r="BH918" t="str">
        <f t="shared" si="579"/>
        <v>Q</v>
      </c>
      <c r="BI918">
        <f t="shared" si="580"/>
        <v>3</v>
      </c>
    </row>
    <row r="919" spans="1:61" x14ac:dyDescent="0.3">
      <c r="A919" t="s">
        <v>2820</v>
      </c>
      <c r="B919" t="s">
        <v>2838</v>
      </c>
      <c r="C919" t="s">
        <v>2825</v>
      </c>
      <c r="D919" t="s">
        <v>2838</v>
      </c>
      <c r="E919" t="s">
        <v>20</v>
      </c>
      <c r="F919">
        <v>0</v>
      </c>
      <c r="G919">
        <v>0</v>
      </c>
      <c r="H919" t="s">
        <v>2843</v>
      </c>
      <c r="I919">
        <v>3</v>
      </c>
      <c r="J919">
        <v>-11.613432440426715</v>
      </c>
      <c r="K919">
        <v>-42.171718189759716</v>
      </c>
      <c r="L919">
        <v>-82.840254641099079</v>
      </c>
      <c r="M919">
        <v>-33.757758935166962</v>
      </c>
      <c r="N919">
        <v>-108.67008854708662</v>
      </c>
      <c r="O919">
        <v>-14.754319664473872</v>
      </c>
      <c r="P919">
        <v>-22.013681658285037</v>
      </c>
      <c r="Q919">
        <v>-22.422560732600829</v>
      </c>
      <c r="R919">
        <v>-67.960368165567971</v>
      </c>
      <c r="S919">
        <v>0</v>
      </c>
      <c r="T919">
        <v>4</v>
      </c>
      <c r="U919" t="s">
        <v>2817</v>
      </c>
      <c r="AN919">
        <f>VLOOKUP(J919,counts!$W$8:$Z$13,4,FALSE)</f>
        <v>52</v>
      </c>
      <c r="AO919">
        <f>VLOOKUP(K919,counts!$W$17:$Z$23,4,FALSE)</f>
        <v>48</v>
      </c>
      <c r="AP919">
        <f>VLOOKUP(L919,counts!$W$27:$Z$33,4,FALSE)</f>
        <v>62</v>
      </c>
      <c r="AQ919">
        <f>VLOOKUP(M919,counts!$W$38:$Z$49,4,FALSE)</f>
        <v>47</v>
      </c>
      <c r="AR919">
        <f>VLOOKUP(N919,counts!$W$53:$Z$54,4,FALSE)</f>
        <v>20</v>
      </c>
      <c r="AS919">
        <f>VLOOKUP(O919,counts!$W$58:$Z$62,4,FALSE)</f>
        <v>52</v>
      </c>
      <c r="AT919">
        <f>VLOOKUP(P919,counts!$W$66:$Z$69,4,FALSE)</f>
        <v>50</v>
      </c>
      <c r="AU919">
        <f>VLOOKUP(Q919,counts!$W$73:$Z$75,4,FALSE)</f>
        <v>50</v>
      </c>
      <c r="AV919">
        <f>VLOOKUP(R919,counts!$W$79:$Z$81,4,FALSE)</f>
        <v>40</v>
      </c>
      <c r="AW919">
        <f t="shared" si="568"/>
        <v>421</v>
      </c>
      <c r="AX919">
        <f t="shared" si="569"/>
        <v>0</v>
      </c>
      <c r="AY919">
        <f t="shared" si="570"/>
        <v>4</v>
      </c>
      <c r="AZ919" t="str">
        <f t="shared" si="571"/>
        <v>Test</v>
      </c>
      <c r="BA919" t="str">
        <f t="shared" si="572"/>
        <v>18-30</v>
      </c>
      <c r="BB919" t="str">
        <f t="shared" si="573"/>
        <v>Blank</v>
      </c>
      <c r="BC919" t="str">
        <f t="shared" si="574"/>
        <v>0-10</v>
      </c>
      <c r="BD919" t="str">
        <f t="shared" si="575"/>
        <v>Blank</v>
      </c>
      <c r="BE919" t="str">
        <f t="shared" si="576"/>
        <v>male</v>
      </c>
      <c r="BF919">
        <f t="shared" si="577"/>
        <v>0</v>
      </c>
      <c r="BG919">
        <f t="shared" si="578"/>
        <v>0</v>
      </c>
      <c r="BH919" t="str">
        <f t="shared" si="579"/>
        <v>S, blank</v>
      </c>
      <c r="BI919">
        <f t="shared" si="580"/>
        <v>3</v>
      </c>
    </row>
    <row r="920" spans="1:61" x14ac:dyDescent="0.3">
      <c r="A920" t="s">
        <v>2810</v>
      </c>
      <c r="B920" t="s">
        <v>2838</v>
      </c>
      <c r="C920" t="s">
        <v>2851</v>
      </c>
      <c r="D920" t="s">
        <v>2833</v>
      </c>
      <c r="E920" t="s">
        <v>20</v>
      </c>
      <c r="F920">
        <v>0</v>
      </c>
      <c r="G920">
        <v>0</v>
      </c>
      <c r="H920" t="s">
        <v>2843</v>
      </c>
      <c r="I920">
        <v>3</v>
      </c>
      <c r="J920">
        <v>32.769878926258563</v>
      </c>
      <c r="K920">
        <v>-42.171718189759716</v>
      </c>
      <c r="L920">
        <v>70.538774768379497</v>
      </c>
      <c r="M920">
        <v>57.761363718906857</v>
      </c>
      <c r="N920">
        <v>-108.67008854708662</v>
      </c>
      <c r="O920">
        <v>-14.754319664473872</v>
      </c>
      <c r="P920">
        <v>-22.013681658285037</v>
      </c>
      <c r="Q920">
        <v>-22.422560732600829</v>
      </c>
      <c r="R920">
        <v>-67.960368165567971</v>
      </c>
      <c r="S920">
        <v>1</v>
      </c>
      <c r="T920">
        <v>4</v>
      </c>
      <c r="U920" t="s">
        <v>2817</v>
      </c>
      <c r="AN920">
        <f>VLOOKUP(J920,counts!$W$8:$Z$13,4,FALSE)</f>
        <v>61</v>
      </c>
      <c r="AO920">
        <f>VLOOKUP(K920,counts!$W$17:$Z$23,4,FALSE)</f>
        <v>48</v>
      </c>
      <c r="AP920">
        <f>VLOOKUP(L920,counts!$W$27:$Z$33,4,FALSE)</f>
        <v>47</v>
      </c>
      <c r="AQ920">
        <f>VLOOKUP(M920,counts!$W$38:$Z$49,4,FALSE)</f>
        <v>66</v>
      </c>
      <c r="AR920">
        <f>VLOOKUP(N920,counts!$W$53:$Z$54,4,FALSE)</f>
        <v>20</v>
      </c>
      <c r="AS920">
        <f>VLOOKUP(O920,counts!$W$58:$Z$62,4,FALSE)</f>
        <v>52</v>
      </c>
      <c r="AT920">
        <f>VLOOKUP(P920,counts!$W$66:$Z$69,4,FALSE)</f>
        <v>50</v>
      </c>
      <c r="AU920">
        <f>VLOOKUP(Q920,counts!$W$73:$Z$75,4,FALSE)</f>
        <v>50</v>
      </c>
      <c r="AV920">
        <f>VLOOKUP(R920,counts!$W$79:$Z$81,4,FALSE)</f>
        <v>40</v>
      </c>
      <c r="AW920">
        <f t="shared" si="568"/>
        <v>434</v>
      </c>
      <c r="AX920">
        <f t="shared" si="569"/>
        <v>1</v>
      </c>
      <c r="AY920">
        <f t="shared" si="570"/>
        <v>4</v>
      </c>
      <c r="AZ920" t="str">
        <f t="shared" si="571"/>
        <v>Test</v>
      </c>
      <c r="BA920" t="str">
        <f t="shared" si="572"/>
        <v>31-40</v>
      </c>
      <c r="BB920" t="str">
        <f t="shared" si="573"/>
        <v>Blank</v>
      </c>
      <c r="BC920" t="str">
        <f t="shared" si="574"/>
        <v>41-100</v>
      </c>
      <c r="BD920" t="str">
        <f t="shared" si="575"/>
        <v>NY</v>
      </c>
      <c r="BE920" t="str">
        <f t="shared" si="576"/>
        <v>male</v>
      </c>
      <c r="BF920">
        <f t="shared" si="577"/>
        <v>0</v>
      </c>
      <c r="BG920">
        <f t="shared" si="578"/>
        <v>0</v>
      </c>
      <c r="BH920" t="str">
        <f t="shared" si="579"/>
        <v>S, blank</v>
      </c>
      <c r="BI920">
        <f t="shared" si="580"/>
        <v>3</v>
      </c>
    </row>
    <row r="921" spans="1:61" x14ac:dyDescent="0.3">
      <c r="A921" t="s">
        <v>2820</v>
      </c>
      <c r="B921" t="s">
        <v>2838</v>
      </c>
      <c r="C921" t="s">
        <v>2825</v>
      </c>
      <c r="D921" t="s">
        <v>2837</v>
      </c>
      <c r="E921" t="s">
        <v>20</v>
      </c>
      <c r="F921">
        <v>0</v>
      </c>
      <c r="G921">
        <v>0</v>
      </c>
      <c r="H921" t="s">
        <v>527</v>
      </c>
      <c r="I921">
        <v>3</v>
      </c>
      <c r="J921">
        <v>-11.613432440426715</v>
      </c>
      <c r="K921">
        <v>-42.171718189759716</v>
      </c>
      <c r="L921">
        <v>-82.840254641099079</v>
      </c>
      <c r="M921">
        <v>123.30204897661667</v>
      </c>
      <c r="N921">
        <v>-108.67008854708662</v>
      </c>
      <c r="O921">
        <v>-14.754319664473872</v>
      </c>
      <c r="P921">
        <v>-22.013681658285037</v>
      </c>
      <c r="Q921">
        <v>-11.405315820044242</v>
      </c>
      <c r="R921">
        <v>-67.960368165567971</v>
      </c>
      <c r="S921">
        <v>0</v>
      </c>
      <c r="T921">
        <v>4</v>
      </c>
      <c r="U921" t="s">
        <v>2817</v>
      </c>
      <c r="AN921">
        <f>VLOOKUP(J921,counts!$W$8:$Z$13,4,FALSE)</f>
        <v>52</v>
      </c>
      <c r="AO921">
        <f>VLOOKUP(K921,counts!$W$17:$Z$23,4,FALSE)</f>
        <v>48</v>
      </c>
      <c r="AP921">
        <f>VLOOKUP(L921,counts!$W$27:$Z$33,4,FALSE)</f>
        <v>62</v>
      </c>
      <c r="AQ921">
        <f>VLOOKUP(M921,counts!$W$38:$Z$49,4,FALSE)</f>
        <v>80</v>
      </c>
      <c r="AR921">
        <f>VLOOKUP(N921,counts!$W$53:$Z$54,4,FALSE)</f>
        <v>20</v>
      </c>
      <c r="AS921">
        <f>VLOOKUP(O921,counts!$W$58:$Z$62,4,FALSE)</f>
        <v>52</v>
      </c>
      <c r="AT921">
        <f>VLOOKUP(P921,counts!$W$66:$Z$69,4,FALSE)</f>
        <v>50</v>
      </c>
      <c r="AU921">
        <f>VLOOKUP(Q921,counts!$W$73:$Z$75,4,FALSE)</f>
        <v>52</v>
      </c>
      <c r="AV921">
        <f>VLOOKUP(R921,counts!$W$79:$Z$81,4,FALSE)</f>
        <v>40</v>
      </c>
      <c r="AW921">
        <f t="shared" si="568"/>
        <v>456</v>
      </c>
      <c r="AX921">
        <f t="shared" si="569"/>
        <v>0</v>
      </c>
      <c r="AY921">
        <f t="shared" si="570"/>
        <v>4</v>
      </c>
      <c r="AZ921" t="str">
        <f t="shared" si="571"/>
        <v>Test</v>
      </c>
      <c r="BA921" t="str">
        <f t="shared" si="572"/>
        <v>18-30</v>
      </c>
      <c r="BB921" t="str">
        <f t="shared" si="573"/>
        <v>Blank</v>
      </c>
      <c r="BC921" t="str">
        <f t="shared" si="574"/>
        <v>0-10</v>
      </c>
      <c r="BD921" t="str">
        <f t="shared" si="575"/>
        <v>PQ</v>
      </c>
      <c r="BE921" t="str">
        <f t="shared" si="576"/>
        <v>male</v>
      </c>
      <c r="BF921">
        <f t="shared" si="577"/>
        <v>0</v>
      </c>
      <c r="BG921">
        <f t="shared" si="578"/>
        <v>0</v>
      </c>
      <c r="BH921" t="str">
        <f t="shared" si="579"/>
        <v>Q</v>
      </c>
      <c r="BI921">
        <f t="shared" si="580"/>
        <v>3</v>
      </c>
    </row>
    <row r="922" spans="1:61" x14ac:dyDescent="0.3">
      <c r="A922" t="s">
        <v>2820</v>
      </c>
      <c r="B922" t="s">
        <v>2838</v>
      </c>
      <c r="C922" t="s">
        <v>2825</v>
      </c>
      <c r="D922" t="s">
        <v>2838</v>
      </c>
      <c r="E922" t="s">
        <v>20</v>
      </c>
      <c r="F922">
        <v>0</v>
      </c>
      <c r="G922">
        <v>0</v>
      </c>
      <c r="H922" t="s">
        <v>2843</v>
      </c>
      <c r="I922">
        <v>3</v>
      </c>
      <c r="J922">
        <v>-11.613432440426715</v>
      </c>
      <c r="K922">
        <v>-42.171718189759716</v>
      </c>
      <c r="L922">
        <v>-82.840254641099079</v>
      </c>
      <c r="M922">
        <v>-33.757758935166962</v>
      </c>
      <c r="N922">
        <v>-108.67008854708662</v>
      </c>
      <c r="O922">
        <v>-14.754319664473872</v>
      </c>
      <c r="P922">
        <v>-22.013681658285037</v>
      </c>
      <c r="Q922">
        <v>-22.422560732600829</v>
      </c>
      <c r="R922">
        <v>-67.960368165567971</v>
      </c>
      <c r="S922">
        <v>0</v>
      </c>
      <c r="T922">
        <v>4</v>
      </c>
      <c r="U922" t="s">
        <v>2817</v>
      </c>
      <c r="AN922">
        <f>VLOOKUP(J922,counts!$W$8:$Z$13,4,FALSE)</f>
        <v>52</v>
      </c>
      <c r="AO922">
        <f>VLOOKUP(K922,counts!$W$17:$Z$23,4,FALSE)</f>
        <v>48</v>
      </c>
      <c r="AP922">
        <f>VLOOKUP(L922,counts!$W$27:$Z$33,4,FALSE)</f>
        <v>62</v>
      </c>
      <c r="AQ922">
        <f>VLOOKUP(M922,counts!$W$38:$Z$49,4,FALSE)</f>
        <v>47</v>
      </c>
      <c r="AR922">
        <f>VLOOKUP(N922,counts!$W$53:$Z$54,4,FALSE)</f>
        <v>20</v>
      </c>
      <c r="AS922">
        <f>VLOOKUP(O922,counts!$W$58:$Z$62,4,FALSE)</f>
        <v>52</v>
      </c>
      <c r="AT922">
        <f>VLOOKUP(P922,counts!$W$66:$Z$69,4,FALSE)</f>
        <v>50</v>
      </c>
      <c r="AU922">
        <f>VLOOKUP(Q922,counts!$W$73:$Z$75,4,FALSE)</f>
        <v>50</v>
      </c>
      <c r="AV922">
        <f>VLOOKUP(R922,counts!$W$79:$Z$81,4,FALSE)</f>
        <v>40</v>
      </c>
      <c r="AW922">
        <f t="shared" si="568"/>
        <v>421</v>
      </c>
      <c r="AX922">
        <f t="shared" si="569"/>
        <v>0</v>
      </c>
      <c r="AY922">
        <f t="shared" si="570"/>
        <v>4</v>
      </c>
      <c r="AZ922" t="str">
        <f t="shared" si="571"/>
        <v>Test</v>
      </c>
      <c r="BA922" t="str">
        <f t="shared" si="572"/>
        <v>18-30</v>
      </c>
      <c r="BB922" t="str">
        <f t="shared" si="573"/>
        <v>Blank</v>
      </c>
      <c r="BC922" t="str">
        <f t="shared" si="574"/>
        <v>0-10</v>
      </c>
      <c r="BD922" t="str">
        <f t="shared" si="575"/>
        <v>Blank</v>
      </c>
      <c r="BE922" t="str">
        <f t="shared" si="576"/>
        <v>male</v>
      </c>
      <c r="BF922">
        <f t="shared" si="577"/>
        <v>0</v>
      </c>
      <c r="BG922">
        <f t="shared" si="578"/>
        <v>0</v>
      </c>
      <c r="BH922" t="str">
        <f t="shared" si="579"/>
        <v>S, blank</v>
      </c>
      <c r="BI922">
        <f t="shared" si="580"/>
        <v>3</v>
      </c>
    </row>
    <row r="923" spans="1:61" x14ac:dyDescent="0.3">
      <c r="A923" t="s">
        <v>2810</v>
      </c>
      <c r="B923" t="s">
        <v>2838</v>
      </c>
      <c r="C923" t="s">
        <v>2825</v>
      </c>
      <c r="D923" t="s">
        <v>2836</v>
      </c>
      <c r="E923" t="s">
        <v>20</v>
      </c>
      <c r="F923">
        <v>0</v>
      </c>
      <c r="G923">
        <v>0</v>
      </c>
      <c r="H923" t="s">
        <v>527</v>
      </c>
      <c r="I923">
        <v>3</v>
      </c>
      <c r="J923">
        <v>32.769878926258563</v>
      </c>
      <c r="K923">
        <v>-42.171718189759716</v>
      </c>
      <c r="L923">
        <v>-82.840254641099079</v>
      </c>
      <c r="M923">
        <v>105.0698932972212</v>
      </c>
      <c r="N923">
        <v>-108.67008854708662</v>
      </c>
      <c r="O923">
        <v>-14.754319664473872</v>
      </c>
      <c r="P923">
        <v>-22.013681658285037</v>
      </c>
      <c r="Q923">
        <v>-11.405315820044242</v>
      </c>
      <c r="R923">
        <v>-67.960368165567971</v>
      </c>
      <c r="S923">
        <v>0</v>
      </c>
      <c r="T923">
        <v>4</v>
      </c>
      <c r="U923" t="s">
        <v>2817</v>
      </c>
      <c r="AN923">
        <f>VLOOKUP(J923,counts!$W$8:$Z$13,4,FALSE)</f>
        <v>61</v>
      </c>
      <c r="AO923">
        <f>VLOOKUP(K923,counts!$W$17:$Z$23,4,FALSE)</f>
        <v>48</v>
      </c>
      <c r="AP923">
        <f>VLOOKUP(L923,counts!$W$27:$Z$33,4,FALSE)</f>
        <v>62</v>
      </c>
      <c r="AQ923">
        <f>VLOOKUP(M923,counts!$W$38:$Z$49,4,FALSE)</f>
        <v>76</v>
      </c>
      <c r="AR923">
        <f>VLOOKUP(N923,counts!$W$53:$Z$54,4,FALSE)</f>
        <v>20</v>
      </c>
      <c r="AS923">
        <f>VLOOKUP(O923,counts!$W$58:$Z$62,4,FALSE)</f>
        <v>52</v>
      </c>
      <c r="AT923">
        <f>VLOOKUP(P923,counts!$W$66:$Z$69,4,FALSE)</f>
        <v>50</v>
      </c>
      <c r="AU923">
        <f>VLOOKUP(Q923,counts!$W$73:$Z$75,4,FALSE)</f>
        <v>52</v>
      </c>
      <c r="AV923">
        <f>VLOOKUP(R923,counts!$W$79:$Z$81,4,FALSE)</f>
        <v>40</v>
      </c>
      <c r="AW923">
        <f t="shared" si="568"/>
        <v>461</v>
      </c>
      <c r="AX923">
        <f t="shared" si="569"/>
        <v>0</v>
      </c>
      <c r="AY923">
        <f t="shared" si="570"/>
        <v>4</v>
      </c>
      <c r="AZ923" t="str">
        <f t="shared" si="571"/>
        <v>Test</v>
      </c>
      <c r="BA923" t="str">
        <f t="shared" si="572"/>
        <v>31-40</v>
      </c>
      <c r="BB923" t="str">
        <f t="shared" si="573"/>
        <v>Blank</v>
      </c>
      <c r="BC923" t="str">
        <f t="shared" si="574"/>
        <v>0-10</v>
      </c>
      <c r="BD923" t="str">
        <f t="shared" si="575"/>
        <v>PA</v>
      </c>
      <c r="BE923" t="str">
        <f t="shared" si="576"/>
        <v>male</v>
      </c>
      <c r="BF923">
        <f t="shared" si="577"/>
        <v>0</v>
      </c>
      <c r="BG923">
        <f t="shared" si="578"/>
        <v>0</v>
      </c>
      <c r="BH923" t="str">
        <f t="shared" si="579"/>
        <v>Q</v>
      </c>
      <c r="BI923">
        <f t="shared" si="580"/>
        <v>3</v>
      </c>
    </row>
    <row r="924" spans="1:61" x14ac:dyDescent="0.3">
      <c r="A924" t="s">
        <v>2820</v>
      </c>
      <c r="B924" t="s">
        <v>2838</v>
      </c>
      <c r="C924" t="s">
        <v>2825</v>
      </c>
      <c r="D924" t="s">
        <v>2838</v>
      </c>
      <c r="E924" t="s">
        <v>20</v>
      </c>
      <c r="F924">
        <v>0</v>
      </c>
      <c r="G924">
        <v>0</v>
      </c>
      <c r="H924" t="s">
        <v>2843</v>
      </c>
      <c r="I924">
        <v>3</v>
      </c>
      <c r="J924">
        <v>-11.613432440426715</v>
      </c>
      <c r="K924">
        <v>-42.171718189759716</v>
      </c>
      <c r="L924">
        <v>-82.840254641099079</v>
      </c>
      <c r="M924">
        <v>-33.757758935166962</v>
      </c>
      <c r="N924">
        <v>-108.67008854708662</v>
      </c>
      <c r="O924">
        <v>-14.754319664473872</v>
      </c>
      <c r="P924">
        <v>-22.013681658285037</v>
      </c>
      <c r="Q924">
        <v>-22.422560732600829</v>
      </c>
      <c r="R924">
        <v>-67.960368165567971</v>
      </c>
      <c r="S924">
        <v>0</v>
      </c>
      <c r="T924">
        <v>4</v>
      </c>
      <c r="U924" t="s">
        <v>2817</v>
      </c>
      <c r="AN924">
        <f>VLOOKUP(J924,counts!$W$8:$Z$13,4,FALSE)</f>
        <v>52</v>
      </c>
      <c r="AO924">
        <f>VLOOKUP(K924,counts!$W$17:$Z$23,4,FALSE)</f>
        <v>48</v>
      </c>
      <c r="AP924">
        <f>VLOOKUP(L924,counts!$W$27:$Z$33,4,FALSE)</f>
        <v>62</v>
      </c>
      <c r="AQ924">
        <f>VLOOKUP(M924,counts!$W$38:$Z$49,4,FALSE)</f>
        <v>47</v>
      </c>
      <c r="AR924">
        <f>VLOOKUP(N924,counts!$W$53:$Z$54,4,FALSE)</f>
        <v>20</v>
      </c>
      <c r="AS924">
        <f>VLOOKUP(O924,counts!$W$58:$Z$62,4,FALSE)</f>
        <v>52</v>
      </c>
      <c r="AT924">
        <f>VLOOKUP(P924,counts!$W$66:$Z$69,4,FALSE)</f>
        <v>50</v>
      </c>
      <c r="AU924">
        <f>VLOOKUP(Q924,counts!$W$73:$Z$75,4,FALSE)</f>
        <v>50</v>
      </c>
      <c r="AV924">
        <f>VLOOKUP(R924,counts!$W$79:$Z$81,4,FALSE)</f>
        <v>40</v>
      </c>
      <c r="AW924">
        <f t="shared" si="568"/>
        <v>421</v>
      </c>
      <c r="AX924">
        <f t="shared" si="569"/>
        <v>0</v>
      </c>
      <c r="AY924">
        <f t="shared" si="570"/>
        <v>4</v>
      </c>
      <c r="AZ924" t="str">
        <f t="shared" si="571"/>
        <v>Test</v>
      </c>
      <c r="BA924" t="str">
        <f t="shared" si="572"/>
        <v>18-30</v>
      </c>
      <c r="BB924" t="str">
        <f t="shared" si="573"/>
        <v>Blank</v>
      </c>
      <c r="BC924" t="str">
        <f t="shared" si="574"/>
        <v>0-10</v>
      </c>
      <c r="BD924" t="str">
        <f t="shared" si="575"/>
        <v>Blank</v>
      </c>
      <c r="BE924" t="str">
        <f t="shared" si="576"/>
        <v>male</v>
      </c>
      <c r="BF924">
        <f t="shared" si="577"/>
        <v>0</v>
      </c>
      <c r="BG924">
        <f t="shared" si="578"/>
        <v>0</v>
      </c>
      <c r="BH924" t="str">
        <f t="shared" si="579"/>
        <v>S, blank</v>
      </c>
      <c r="BI924">
        <f t="shared" si="580"/>
        <v>3</v>
      </c>
    </row>
    <row r="925" spans="1:61" x14ac:dyDescent="0.3">
      <c r="A925" t="s">
        <v>2820</v>
      </c>
      <c r="B925" t="s">
        <v>2838</v>
      </c>
      <c r="C925" t="s">
        <v>2825</v>
      </c>
      <c r="D925" t="s">
        <v>2838</v>
      </c>
      <c r="E925" t="s">
        <v>20</v>
      </c>
      <c r="F925">
        <v>0</v>
      </c>
      <c r="G925">
        <v>0</v>
      </c>
      <c r="H925" t="s">
        <v>2843</v>
      </c>
      <c r="I925">
        <v>3</v>
      </c>
      <c r="J925">
        <v>-11.613432440426715</v>
      </c>
      <c r="K925">
        <v>-42.171718189759716</v>
      </c>
      <c r="L925">
        <v>-82.840254641099079</v>
      </c>
      <c r="M925">
        <v>-33.757758935166962</v>
      </c>
      <c r="N925">
        <v>-108.67008854708662</v>
      </c>
      <c r="O925">
        <v>-14.754319664473872</v>
      </c>
      <c r="P925">
        <v>-22.013681658285037</v>
      </c>
      <c r="Q925">
        <v>-22.422560732600829</v>
      </c>
      <c r="R925">
        <v>-67.960368165567971</v>
      </c>
      <c r="S925">
        <v>0</v>
      </c>
      <c r="T925">
        <v>4</v>
      </c>
      <c r="U925" t="s">
        <v>2817</v>
      </c>
      <c r="AN925">
        <f>VLOOKUP(J925,counts!$W$8:$Z$13,4,FALSE)</f>
        <v>52</v>
      </c>
      <c r="AO925">
        <f>VLOOKUP(K925,counts!$W$17:$Z$23,4,FALSE)</f>
        <v>48</v>
      </c>
      <c r="AP925">
        <f>VLOOKUP(L925,counts!$W$27:$Z$33,4,FALSE)</f>
        <v>62</v>
      </c>
      <c r="AQ925">
        <f>VLOOKUP(M925,counts!$W$38:$Z$49,4,FALSE)</f>
        <v>47</v>
      </c>
      <c r="AR925">
        <f>VLOOKUP(N925,counts!$W$53:$Z$54,4,FALSE)</f>
        <v>20</v>
      </c>
      <c r="AS925">
        <f>VLOOKUP(O925,counts!$W$58:$Z$62,4,FALSE)</f>
        <v>52</v>
      </c>
      <c r="AT925">
        <f>VLOOKUP(P925,counts!$W$66:$Z$69,4,FALSE)</f>
        <v>50</v>
      </c>
      <c r="AU925">
        <f>VLOOKUP(Q925,counts!$W$73:$Z$75,4,FALSE)</f>
        <v>50</v>
      </c>
      <c r="AV925">
        <f>VLOOKUP(R925,counts!$W$79:$Z$81,4,FALSE)</f>
        <v>40</v>
      </c>
      <c r="AW925">
        <f t="shared" si="568"/>
        <v>421</v>
      </c>
      <c r="AX925">
        <f t="shared" si="569"/>
        <v>0</v>
      </c>
      <c r="AY925">
        <f t="shared" si="570"/>
        <v>4</v>
      </c>
      <c r="AZ925" t="str">
        <f t="shared" si="571"/>
        <v>Test</v>
      </c>
      <c r="BA925" t="str">
        <f t="shared" si="572"/>
        <v>18-30</v>
      </c>
      <c r="BB925" t="str">
        <f t="shared" si="573"/>
        <v>Blank</v>
      </c>
      <c r="BC925" t="str">
        <f t="shared" si="574"/>
        <v>0-10</v>
      </c>
      <c r="BD925" t="str">
        <f t="shared" si="575"/>
        <v>Blank</v>
      </c>
      <c r="BE925" t="str">
        <f t="shared" si="576"/>
        <v>male</v>
      </c>
      <c r="BF925">
        <f t="shared" si="577"/>
        <v>0</v>
      </c>
      <c r="BG925">
        <f t="shared" si="578"/>
        <v>0</v>
      </c>
      <c r="BH925" t="str">
        <f t="shared" si="579"/>
        <v>S, blank</v>
      </c>
      <c r="BI925">
        <f t="shared" si="580"/>
        <v>3</v>
      </c>
    </row>
    <row r="926" spans="1:61" x14ac:dyDescent="0.3">
      <c r="A926" t="s">
        <v>2812</v>
      </c>
      <c r="B926" t="s">
        <v>2838</v>
      </c>
      <c r="C926" t="s">
        <v>2825</v>
      </c>
      <c r="D926" t="s">
        <v>2839</v>
      </c>
      <c r="E926" t="s">
        <v>20</v>
      </c>
      <c r="F926">
        <v>0</v>
      </c>
      <c r="G926">
        <v>0</v>
      </c>
      <c r="H926" t="s">
        <v>2843</v>
      </c>
      <c r="I926">
        <v>3</v>
      </c>
      <c r="J926">
        <v>74.751267398446615</v>
      </c>
      <c r="K926">
        <v>-42.171718189759716</v>
      </c>
      <c r="L926">
        <v>-82.840254641099079</v>
      </c>
      <c r="M926">
        <v>40.634191658169868</v>
      </c>
      <c r="N926">
        <v>-108.67008854708662</v>
      </c>
      <c r="O926">
        <v>-14.754319664473872</v>
      </c>
      <c r="P926">
        <v>-22.013681658285037</v>
      </c>
      <c r="Q926">
        <v>-22.422560732600829</v>
      </c>
      <c r="R926">
        <v>-67.960368165567971</v>
      </c>
      <c r="S926">
        <v>0</v>
      </c>
      <c r="T926">
        <v>4</v>
      </c>
      <c r="U926" t="s">
        <v>2817</v>
      </c>
      <c r="AN926">
        <f>VLOOKUP(J926,counts!$W$8:$Z$13,4,FALSE)</f>
        <v>70</v>
      </c>
      <c r="AO926">
        <f>VLOOKUP(K926,counts!$W$17:$Z$23,4,FALSE)</f>
        <v>48</v>
      </c>
      <c r="AP926">
        <f>VLOOKUP(L926,counts!$W$27:$Z$33,4,FALSE)</f>
        <v>62</v>
      </c>
      <c r="AQ926">
        <f>VLOOKUP(M926,counts!$W$38:$Z$49,4,FALSE)</f>
        <v>63</v>
      </c>
      <c r="AR926">
        <f>VLOOKUP(N926,counts!$W$53:$Z$54,4,FALSE)</f>
        <v>20</v>
      </c>
      <c r="AS926">
        <f>VLOOKUP(O926,counts!$W$58:$Z$62,4,FALSE)</f>
        <v>52</v>
      </c>
      <c r="AT926">
        <f>VLOOKUP(P926,counts!$W$66:$Z$69,4,FALSE)</f>
        <v>50</v>
      </c>
      <c r="AU926">
        <f>VLOOKUP(Q926,counts!$W$73:$Z$75,4,FALSE)</f>
        <v>50</v>
      </c>
      <c r="AV926">
        <f>VLOOKUP(R926,counts!$W$79:$Z$81,4,FALSE)</f>
        <v>40</v>
      </c>
      <c r="AW926">
        <f t="shared" si="568"/>
        <v>455</v>
      </c>
      <c r="AX926">
        <f t="shared" si="569"/>
        <v>0</v>
      </c>
      <c r="AY926">
        <f t="shared" si="570"/>
        <v>4</v>
      </c>
      <c r="AZ926" t="str">
        <f t="shared" si="571"/>
        <v>Test</v>
      </c>
      <c r="BA926" t="str">
        <f t="shared" si="572"/>
        <v>51-60</v>
      </c>
      <c r="BB926" t="str">
        <f t="shared" si="573"/>
        <v>Blank</v>
      </c>
      <c r="BC926" t="str">
        <f t="shared" si="574"/>
        <v>0-10</v>
      </c>
      <c r="BD926" t="str">
        <f t="shared" si="575"/>
        <v>Others</v>
      </c>
      <c r="BE926" t="str">
        <f t="shared" si="576"/>
        <v>male</v>
      </c>
      <c r="BF926">
        <f t="shared" si="577"/>
        <v>0</v>
      </c>
      <c r="BG926">
        <f t="shared" si="578"/>
        <v>0</v>
      </c>
      <c r="BH926" t="str">
        <f t="shared" si="579"/>
        <v>S, blank</v>
      </c>
      <c r="BI926">
        <f t="shared" si="580"/>
        <v>3</v>
      </c>
    </row>
    <row r="927" spans="1:61" x14ac:dyDescent="0.3">
      <c r="A927" t="s">
        <v>2811</v>
      </c>
      <c r="B927" t="s">
        <v>2838</v>
      </c>
      <c r="C927" t="s">
        <v>2825</v>
      </c>
      <c r="D927" t="s">
        <v>2839</v>
      </c>
      <c r="E927" t="s">
        <v>20</v>
      </c>
      <c r="F927">
        <v>0</v>
      </c>
      <c r="G927">
        <v>0</v>
      </c>
      <c r="H927" t="s">
        <v>2843</v>
      </c>
      <c r="I927">
        <v>3</v>
      </c>
      <c r="J927">
        <v>-13.385578549662212</v>
      </c>
      <c r="K927">
        <v>-42.171718189759716</v>
      </c>
      <c r="L927">
        <v>-82.840254641099079</v>
      </c>
      <c r="M927">
        <v>40.634191658169868</v>
      </c>
      <c r="N927">
        <v>-108.67008854708662</v>
      </c>
      <c r="O927">
        <v>-14.754319664473872</v>
      </c>
      <c r="P927">
        <v>-22.013681658285037</v>
      </c>
      <c r="Q927">
        <v>-22.422560732600829</v>
      </c>
      <c r="R927">
        <v>-67.960368165567971</v>
      </c>
      <c r="S927">
        <v>1</v>
      </c>
      <c r="T927">
        <v>4</v>
      </c>
      <c r="U927" t="s">
        <v>2817</v>
      </c>
      <c r="AN927">
        <f>VLOOKUP(J927,counts!$W$8:$Z$13,4,FALSE)</f>
        <v>51</v>
      </c>
      <c r="AO927">
        <f>VLOOKUP(K927,counts!$W$17:$Z$23,4,FALSE)</f>
        <v>48</v>
      </c>
      <c r="AP927">
        <f>VLOOKUP(L927,counts!$W$27:$Z$33,4,FALSE)</f>
        <v>62</v>
      </c>
      <c r="AQ927">
        <f>VLOOKUP(M927,counts!$W$38:$Z$49,4,FALSE)</f>
        <v>63</v>
      </c>
      <c r="AR927">
        <f>VLOOKUP(N927,counts!$W$53:$Z$54,4,FALSE)</f>
        <v>20</v>
      </c>
      <c r="AS927">
        <f>VLOOKUP(O927,counts!$W$58:$Z$62,4,FALSE)</f>
        <v>52</v>
      </c>
      <c r="AT927">
        <f>VLOOKUP(P927,counts!$W$66:$Z$69,4,FALSE)</f>
        <v>50</v>
      </c>
      <c r="AU927">
        <f>VLOOKUP(Q927,counts!$W$73:$Z$75,4,FALSE)</f>
        <v>50</v>
      </c>
      <c r="AV927">
        <f>VLOOKUP(R927,counts!$W$79:$Z$81,4,FALSE)</f>
        <v>40</v>
      </c>
      <c r="AW927">
        <f t="shared" si="568"/>
        <v>436</v>
      </c>
      <c r="AX927">
        <f t="shared" si="569"/>
        <v>1</v>
      </c>
      <c r="AY927">
        <f t="shared" si="570"/>
        <v>4</v>
      </c>
      <c r="AZ927" t="str">
        <f t="shared" si="571"/>
        <v>Test</v>
      </c>
      <c r="BA927" t="str">
        <f t="shared" si="572"/>
        <v>41-50</v>
      </c>
      <c r="BB927" t="str">
        <f t="shared" si="573"/>
        <v>Blank</v>
      </c>
      <c r="BC927" t="str">
        <f t="shared" si="574"/>
        <v>0-10</v>
      </c>
      <c r="BD927" t="str">
        <f t="shared" si="575"/>
        <v>Others</v>
      </c>
      <c r="BE927" t="str">
        <f t="shared" si="576"/>
        <v>male</v>
      </c>
      <c r="BF927">
        <f t="shared" si="577"/>
        <v>0</v>
      </c>
      <c r="BG927">
        <f t="shared" si="578"/>
        <v>0</v>
      </c>
      <c r="BH927" t="str">
        <f t="shared" si="579"/>
        <v>S, blank</v>
      </c>
      <c r="BI927">
        <f t="shared" si="580"/>
        <v>3</v>
      </c>
    </row>
    <row r="928" spans="1:61" x14ac:dyDescent="0.3">
      <c r="A928" t="s">
        <v>2820</v>
      </c>
      <c r="B928" t="s">
        <v>2838</v>
      </c>
      <c r="C928" t="s">
        <v>2825</v>
      </c>
      <c r="D928" t="s">
        <v>2838</v>
      </c>
      <c r="E928" t="s">
        <v>20</v>
      </c>
      <c r="F928">
        <v>0</v>
      </c>
      <c r="G928">
        <v>0</v>
      </c>
      <c r="H928" t="s">
        <v>2843</v>
      </c>
      <c r="I928">
        <v>3</v>
      </c>
      <c r="J928">
        <v>-11.613432440426715</v>
      </c>
      <c r="K928">
        <v>-42.171718189759716</v>
      </c>
      <c r="L928">
        <v>-82.840254641099079</v>
      </c>
      <c r="M928">
        <v>-33.757758935166962</v>
      </c>
      <c r="N928">
        <v>-108.67008854708662</v>
      </c>
      <c r="O928">
        <v>-14.754319664473872</v>
      </c>
      <c r="P928">
        <v>-22.013681658285037</v>
      </c>
      <c r="Q928">
        <v>-22.422560732600829</v>
      </c>
      <c r="R928">
        <v>-67.960368165567971</v>
      </c>
      <c r="S928">
        <v>0</v>
      </c>
      <c r="T928">
        <v>4</v>
      </c>
      <c r="U928" t="s">
        <v>2817</v>
      </c>
      <c r="AN928">
        <f>VLOOKUP(J928,counts!$W$8:$Z$13,4,FALSE)</f>
        <v>52</v>
      </c>
      <c r="AO928">
        <f>VLOOKUP(K928,counts!$W$17:$Z$23,4,FALSE)</f>
        <v>48</v>
      </c>
      <c r="AP928">
        <f>VLOOKUP(L928,counts!$W$27:$Z$33,4,FALSE)</f>
        <v>62</v>
      </c>
      <c r="AQ928">
        <f>VLOOKUP(M928,counts!$W$38:$Z$49,4,FALSE)</f>
        <v>47</v>
      </c>
      <c r="AR928">
        <f>VLOOKUP(N928,counts!$W$53:$Z$54,4,FALSE)</f>
        <v>20</v>
      </c>
      <c r="AS928">
        <f>VLOOKUP(O928,counts!$W$58:$Z$62,4,FALSE)</f>
        <v>52</v>
      </c>
      <c r="AT928">
        <f>VLOOKUP(P928,counts!$W$66:$Z$69,4,FALSE)</f>
        <v>50</v>
      </c>
      <c r="AU928">
        <f>VLOOKUP(Q928,counts!$W$73:$Z$75,4,FALSE)</f>
        <v>50</v>
      </c>
      <c r="AV928">
        <f>VLOOKUP(R928,counts!$W$79:$Z$81,4,FALSE)</f>
        <v>40</v>
      </c>
      <c r="AW928">
        <f t="shared" si="568"/>
        <v>421</v>
      </c>
      <c r="AX928">
        <f t="shared" si="569"/>
        <v>0</v>
      </c>
      <c r="AY928">
        <f t="shared" si="570"/>
        <v>4</v>
      </c>
      <c r="AZ928" t="str">
        <f t="shared" si="571"/>
        <v>Test</v>
      </c>
      <c r="BA928" t="str">
        <f t="shared" si="572"/>
        <v>18-30</v>
      </c>
      <c r="BB928" t="str">
        <f t="shared" si="573"/>
        <v>Blank</v>
      </c>
      <c r="BC928" t="str">
        <f t="shared" si="574"/>
        <v>0-10</v>
      </c>
      <c r="BD928" t="str">
        <f t="shared" si="575"/>
        <v>Blank</v>
      </c>
      <c r="BE928" t="str">
        <f t="shared" si="576"/>
        <v>male</v>
      </c>
      <c r="BF928">
        <f t="shared" si="577"/>
        <v>0</v>
      </c>
      <c r="BG928">
        <f t="shared" si="578"/>
        <v>0</v>
      </c>
      <c r="BH928" t="str">
        <f t="shared" si="579"/>
        <v>S, blank</v>
      </c>
      <c r="BI928">
        <f t="shared" si="580"/>
        <v>3</v>
      </c>
    </row>
    <row r="929" spans="1:61" x14ac:dyDescent="0.3">
      <c r="A929" t="s">
        <v>2820</v>
      </c>
      <c r="B929" t="s">
        <v>2838</v>
      </c>
      <c r="C929" t="s">
        <v>2825</v>
      </c>
      <c r="D929" t="s">
        <v>2833</v>
      </c>
      <c r="E929" t="s">
        <v>15</v>
      </c>
      <c r="F929">
        <v>0</v>
      </c>
      <c r="G929">
        <v>0</v>
      </c>
      <c r="H929" t="s">
        <v>527</v>
      </c>
      <c r="I929">
        <v>3</v>
      </c>
      <c r="J929">
        <v>-11.613432440426715</v>
      </c>
      <c r="K929">
        <v>-42.171718189759716</v>
      </c>
      <c r="L929">
        <v>-82.840254641099079</v>
      </c>
      <c r="M929">
        <v>57.761363718906857</v>
      </c>
      <c r="N929">
        <v>151.41878811967541</v>
      </c>
      <c r="O929">
        <v>-14.754319664473872</v>
      </c>
      <c r="P929">
        <v>-22.013681658285037</v>
      </c>
      <c r="Q929">
        <v>-11.405315820044242</v>
      </c>
      <c r="R929">
        <v>-67.960368165567971</v>
      </c>
      <c r="S929">
        <v>1</v>
      </c>
      <c r="T929">
        <v>4</v>
      </c>
      <c r="U929" t="s">
        <v>2817</v>
      </c>
      <c r="AN929">
        <f>VLOOKUP(J929,counts!$W$8:$Z$13,4,FALSE)</f>
        <v>52</v>
      </c>
      <c r="AO929">
        <f>VLOOKUP(K929,counts!$W$17:$Z$23,4,FALSE)</f>
        <v>48</v>
      </c>
      <c r="AP929">
        <f>VLOOKUP(L929,counts!$W$27:$Z$33,4,FALSE)</f>
        <v>62</v>
      </c>
      <c r="AQ929">
        <f>VLOOKUP(M929,counts!$W$38:$Z$49,4,FALSE)</f>
        <v>66</v>
      </c>
      <c r="AR929">
        <f>VLOOKUP(N929,counts!$W$53:$Z$54,4,FALSE)</f>
        <v>102</v>
      </c>
      <c r="AS929">
        <f>VLOOKUP(O929,counts!$W$58:$Z$62,4,FALSE)</f>
        <v>52</v>
      </c>
      <c r="AT929">
        <f>VLOOKUP(P929,counts!$W$66:$Z$69,4,FALSE)</f>
        <v>50</v>
      </c>
      <c r="AU929">
        <f>VLOOKUP(Q929,counts!$W$73:$Z$75,4,FALSE)</f>
        <v>52</v>
      </c>
      <c r="AV929">
        <f>VLOOKUP(R929,counts!$W$79:$Z$81,4,FALSE)</f>
        <v>40</v>
      </c>
      <c r="AW929">
        <f t="shared" si="568"/>
        <v>524</v>
      </c>
      <c r="AX929">
        <f t="shared" si="569"/>
        <v>1</v>
      </c>
      <c r="AY929">
        <f t="shared" si="570"/>
        <v>4</v>
      </c>
      <c r="AZ929" t="str">
        <f t="shared" si="571"/>
        <v>Test</v>
      </c>
      <c r="BA929" t="str">
        <f t="shared" si="572"/>
        <v>18-30</v>
      </c>
      <c r="BB929" t="str">
        <f t="shared" si="573"/>
        <v>Blank</v>
      </c>
      <c r="BC929" t="str">
        <f t="shared" si="574"/>
        <v>0-10</v>
      </c>
      <c r="BD929" t="str">
        <f t="shared" si="575"/>
        <v>NY</v>
      </c>
      <c r="BE929" t="str">
        <f t="shared" si="576"/>
        <v>female</v>
      </c>
      <c r="BF929">
        <f t="shared" si="577"/>
        <v>0</v>
      </c>
      <c r="BG929">
        <f t="shared" si="578"/>
        <v>0</v>
      </c>
      <c r="BH929" t="str">
        <f t="shared" si="579"/>
        <v>Q</v>
      </c>
      <c r="BI929">
        <f t="shared" si="580"/>
        <v>3</v>
      </c>
    </row>
    <row r="930" spans="1:61" x14ac:dyDescent="0.3">
      <c r="A930" t="s">
        <v>2821</v>
      </c>
      <c r="B930" t="s">
        <v>2838</v>
      </c>
      <c r="C930" t="s">
        <v>2825</v>
      </c>
      <c r="D930" t="s">
        <v>2838</v>
      </c>
      <c r="E930" t="s">
        <v>20</v>
      </c>
      <c r="F930">
        <v>0</v>
      </c>
      <c r="G930">
        <v>0</v>
      </c>
      <c r="H930" t="s">
        <v>44</v>
      </c>
      <c r="I930">
        <v>3</v>
      </c>
      <c r="J930">
        <v>-3.7643689058441341</v>
      </c>
      <c r="K930">
        <v>-42.171718189759716</v>
      </c>
      <c r="L930">
        <v>-82.840254641099079</v>
      </c>
      <c r="M930">
        <v>-33.757758935166962</v>
      </c>
      <c r="N930">
        <v>-108.67008854708662</v>
      </c>
      <c r="O930">
        <v>-14.754319664473872</v>
      </c>
      <c r="P930">
        <v>-22.013681658285037</v>
      </c>
      <c r="Q930">
        <v>72.444458573419169</v>
      </c>
      <c r="R930">
        <v>-67.960368165567971</v>
      </c>
      <c r="S930">
        <v>0</v>
      </c>
      <c r="T930">
        <v>4</v>
      </c>
      <c r="U930" t="s">
        <v>2817</v>
      </c>
      <c r="AN930">
        <f>VLOOKUP(J930,counts!$W$8:$Z$13,4,FALSE)</f>
        <v>53</v>
      </c>
      <c r="AO930">
        <f>VLOOKUP(K930,counts!$W$17:$Z$23,4,FALSE)</f>
        <v>48</v>
      </c>
      <c r="AP930">
        <f>VLOOKUP(L930,counts!$W$27:$Z$33,4,FALSE)</f>
        <v>62</v>
      </c>
      <c r="AQ930">
        <f>VLOOKUP(M930,counts!$W$38:$Z$49,4,FALSE)</f>
        <v>47</v>
      </c>
      <c r="AR930">
        <f>VLOOKUP(N930,counts!$W$53:$Z$54,4,FALSE)</f>
        <v>20</v>
      </c>
      <c r="AS930">
        <f>VLOOKUP(O930,counts!$W$58:$Z$62,4,FALSE)</f>
        <v>52</v>
      </c>
      <c r="AT930">
        <f>VLOOKUP(P930,counts!$W$66:$Z$69,4,FALSE)</f>
        <v>50</v>
      </c>
      <c r="AU930">
        <f>VLOOKUP(Q930,counts!$W$73:$Z$75,4,FALSE)</f>
        <v>68</v>
      </c>
      <c r="AV930">
        <f>VLOOKUP(R930,counts!$W$79:$Z$81,4,FALSE)</f>
        <v>40</v>
      </c>
      <c r="AW930">
        <f t="shared" si="568"/>
        <v>440</v>
      </c>
      <c r="AX930">
        <f t="shared" si="569"/>
        <v>0</v>
      </c>
      <c r="AY930">
        <f t="shared" si="570"/>
        <v>4</v>
      </c>
      <c r="AZ930" t="str">
        <f t="shared" si="571"/>
        <v>Test</v>
      </c>
      <c r="BA930" t="str">
        <f t="shared" si="572"/>
        <v>0-17</v>
      </c>
      <c r="BB930" t="str">
        <f t="shared" si="573"/>
        <v>Blank</v>
      </c>
      <c r="BC930" t="str">
        <f t="shared" si="574"/>
        <v>0-10</v>
      </c>
      <c r="BD930" t="str">
        <f t="shared" si="575"/>
        <v>Blank</v>
      </c>
      <c r="BE930" t="str">
        <f t="shared" si="576"/>
        <v>male</v>
      </c>
      <c r="BF930">
        <f t="shared" si="577"/>
        <v>0</v>
      </c>
      <c r="BG930">
        <f t="shared" si="578"/>
        <v>0</v>
      </c>
      <c r="BH930" t="str">
        <f t="shared" si="579"/>
        <v>C</v>
      </c>
      <c r="BI930">
        <f t="shared" si="580"/>
        <v>3</v>
      </c>
    </row>
    <row r="931" spans="1:61" x14ac:dyDescent="0.3">
      <c r="A931" t="s">
        <v>2821</v>
      </c>
      <c r="B931" t="s">
        <v>2838</v>
      </c>
      <c r="C931" t="s">
        <v>2825</v>
      </c>
      <c r="D931" t="s">
        <v>2838</v>
      </c>
      <c r="E931" t="s">
        <v>20</v>
      </c>
      <c r="F931">
        <v>1</v>
      </c>
      <c r="G931">
        <v>1</v>
      </c>
      <c r="H931" t="s">
        <v>44</v>
      </c>
      <c r="I931">
        <v>3</v>
      </c>
      <c r="J931">
        <v>-3.7643689058441341</v>
      </c>
      <c r="K931">
        <v>-42.171718189759716</v>
      </c>
      <c r="L931">
        <v>-82.840254641099079</v>
      </c>
      <c r="M931">
        <v>-33.757758935166962</v>
      </c>
      <c r="N931">
        <v>-108.67008854708662</v>
      </c>
      <c r="O931">
        <v>48.695090775187893</v>
      </c>
      <c r="P931">
        <v>79.365382998232107</v>
      </c>
      <c r="Q931">
        <v>72.444458573419169</v>
      </c>
      <c r="R931">
        <v>-67.960368165567971</v>
      </c>
      <c r="S931">
        <v>0</v>
      </c>
      <c r="T931">
        <v>4</v>
      </c>
      <c r="U931" t="s">
        <v>2817</v>
      </c>
      <c r="AN931">
        <f>VLOOKUP(J931,counts!$W$8:$Z$13,4,FALSE)</f>
        <v>53</v>
      </c>
      <c r="AO931">
        <f>VLOOKUP(K931,counts!$W$17:$Z$23,4,FALSE)</f>
        <v>48</v>
      </c>
      <c r="AP931">
        <f>VLOOKUP(L931,counts!$W$27:$Z$33,4,FALSE)</f>
        <v>62</v>
      </c>
      <c r="AQ931">
        <f>VLOOKUP(M931,counts!$W$38:$Z$49,4,FALSE)</f>
        <v>47</v>
      </c>
      <c r="AR931">
        <f>VLOOKUP(N931,counts!$W$53:$Z$54,4,FALSE)</f>
        <v>20</v>
      </c>
      <c r="AS931">
        <f>VLOOKUP(O931,counts!$W$58:$Z$62,4,FALSE)</f>
        <v>61</v>
      </c>
      <c r="AT931">
        <f>VLOOKUP(P931,counts!$W$66:$Z$69,4,FALSE)</f>
        <v>70</v>
      </c>
      <c r="AU931">
        <f>VLOOKUP(Q931,counts!$W$73:$Z$75,4,FALSE)</f>
        <v>68</v>
      </c>
      <c r="AV931">
        <f>VLOOKUP(R931,counts!$W$79:$Z$81,4,FALSE)</f>
        <v>40</v>
      </c>
      <c r="AW931">
        <f t="shared" si="568"/>
        <v>469</v>
      </c>
      <c r="AX931">
        <f t="shared" si="569"/>
        <v>0</v>
      </c>
      <c r="AY931">
        <f t="shared" si="570"/>
        <v>4</v>
      </c>
      <c r="AZ931" t="str">
        <f t="shared" si="571"/>
        <v>Test</v>
      </c>
      <c r="BA931" t="str">
        <f t="shared" si="572"/>
        <v>0-17</v>
      </c>
      <c r="BB931" t="str">
        <f t="shared" si="573"/>
        <v>Blank</v>
      </c>
      <c r="BC931" t="str">
        <f t="shared" si="574"/>
        <v>0-10</v>
      </c>
      <c r="BD931" t="str">
        <f t="shared" si="575"/>
        <v>Blank</v>
      </c>
      <c r="BE931" t="str">
        <f t="shared" si="576"/>
        <v>male</v>
      </c>
      <c r="BF931">
        <f t="shared" si="577"/>
        <v>1</v>
      </c>
      <c r="BG931">
        <f t="shared" si="578"/>
        <v>1</v>
      </c>
      <c r="BH931" t="str">
        <f t="shared" si="579"/>
        <v>C</v>
      </c>
      <c r="BI931">
        <f t="shared" si="580"/>
        <v>3</v>
      </c>
    </row>
    <row r="932" spans="1:61" x14ac:dyDescent="0.3">
      <c r="A932" t="s">
        <v>2821</v>
      </c>
      <c r="B932" t="s">
        <v>2838</v>
      </c>
      <c r="C932" t="s">
        <v>2825</v>
      </c>
      <c r="D932" t="s">
        <v>2838</v>
      </c>
      <c r="E932" t="s">
        <v>20</v>
      </c>
      <c r="F932">
        <v>0</v>
      </c>
      <c r="G932">
        <v>0</v>
      </c>
      <c r="H932" t="s">
        <v>44</v>
      </c>
      <c r="I932">
        <v>3</v>
      </c>
      <c r="J932">
        <v>-3.7643689058441341</v>
      </c>
      <c r="K932">
        <v>-42.171718189759716</v>
      </c>
      <c r="L932">
        <v>-82.840254641099079</v>
      </c>
      <c r="M932">
        <v>-33.757758935166962</v>
      </c>
      <c r="N932">
        <v>-108.67008854708662</v>
      </c>
      <c r="O932">
        <v>-14.754319664473872</v>
      </c>
      <c r="P932">
        <v>-22.013681658285037</v>
      </c>
      <c r="Q932">
        <v>72.444458573419169</v>
      </c>
      <c r="R932">
        <v>-67.960368165567971</v>
      </c>
      <c r="S932">
        <v>0</v>
      </c>
      <c r="T932">
        <v>4</v>
      </c>
      <c r="U932" t="s">
        <v>2817</v>
      </c>
      <c r="AN932">
        <f>VLOOKUP(J932,counts!$W$8:$Z$13,4,FALSE)</f>
        <v>53</v>
      </c>
      <c r="AO932">
        <f>VLOOKUP(K932,counts!$W$17:$Z$23,4,FALSE)</f>
        <v>48</v>
      </c>
      <c r="AP932">
        <f>VLOOKUP(L932,counts!$W$27:$Z$33,4,FALSE)</f>
        <v>62</v>
      </c>
      <c r="AQ932">
        <f>VLOOKUP(M932,counts!$W$38:$Z$49,4,FALSE)</f>
        <v>47</v>
      </c>
      <c r="AR932">
        <f>VLOOKUP(N932,counts!$W$53:$Z$54,4,FALSE)</f>
        <v>20</v>
      </c>
      <c r="AS932">
        <f>VLOOKUP(O932,counts!$W$58:$Z$62,4,FALSE)</f>
        <v>52</v>
      </c>
      <c r="AT932">
        <f>VLOOKUP(P932,counts!$W$66:$Z$69,4,FALSE)</f>
        <v>50</v>
      </c>
      <c r="AU932">
        <f>VLOOKUP(Q932,counts!$W$73:$Z$75,4,FALSE)</f>
        <v>68</v>
      </c>
      <c r="AV932">
        <f>VLOOKUP(R932,counts!$W$79:$Z$81,4,FALSE)</f>
        <v>40</v>
      </c>
      <c r="AW932">
        <f t="shared" si="568"/>
        <v>440</v>
      </c>
      <c r="AX932">
        <f t="shared" si="569"/>
        <v>0</v>
      </c>
      <c r="AY932">
        <f t="shared" si="570"/>
        <v>4</v>
      </c>
      <c r="AZ932" t="str">
        <f t="shared" si="571"/>
        <v>Test</v>
      </c>
      <c r="BA932" t="str">
        <f t="shared" si="572"/>
        <v>0-17</v>
      </c>
      <c r="BB932" t="str">
        <f t="shared" si="573"/>
        <v>Blank</v>
      </c>
      <c r="BC932" t="str">
        <f t="shared" si="574"/>
        <v>0-10</v>
      </c>
      <c r="BD932" t="str">
        <f t="shared" si="575"/>
        <v>Blank</v>
      </c>
      <c r="BE932" t="str">
        <f t="shared" si="576"/>
        <v>male</v>
      </c>
      <c r="BF932">
        <f t="shared" si="577"/>
        <v>0</v>
      </c>
      <c r="BG932">
        <f t="shared" si="578"/>
        <v>0</v>
      </c>
      <c r="BH932" t="str">
        <f t="shared" si="579"/>
        <v>C</v>
      </c>
      <c r="BI932">
        <f t="shared" si="580"/>
        <v>3</v>
      </c>
    </row>
    <row r="933" spans="1:61" x14ac:dyDescent="0.3">
      <c r="A933" t="s">
        <v>2811</v>
      </c>
      <c r="B933" t="s">
        <v>2838</v>
      </c>
      <c r="C933" t="s">
        <v>2850</v>
      </c>
      <c r="D933" t="s">
        <v>2838</v>
      </c>
      <c r="E933" t="s">
        <v>20</v>
      </c>
      <c r="F933">
        <v>0</v>
      </c>
      <c r="G933">
        <v>0</v>
      </c>
      <c r="H933" t="s">
        <v>2843</v>
      </c>
      <c r="I933">
        <v>3</v>
      </c>
      <c r="J933">
        <v>-13.385578549662212</v>
      </c>
      <c r="K933">
        <v>-42.171718189759716</v>
      </c>
      <c r="L933">
        <v>-9.6115457513775127</v>
      </c>
      <c r="M933">
        <v>-33.757758935166962</v>
      </c>
      <c r="N933">
        <v>-108.67008854708662</v>
      </c>
      <c r="O933">
        <v>-14.754319664473872</v>
      </c>
      <c r="P933">
        <v>-22.013681658285037</v>
      </c>
      <c r="Q933">
        <v>-22.422560732600829</v>
      </c>
      <c r="R933">
        <v>-67.960368165567971</v>
      </c>
      <c r="S933">
        <v>0</v>
      </c>
      <c r="T933">
        <v>4</v>
      </c>
      <c r="U933" t="s">
        <v>2817</v>
      </c>
      <c r="AN933">
        <f>VLOOKUP(J933,counts!$W$8:$Z$13,4,FALSE)</f>
        <v>51</v>
      </c>
      <c r="AO933">
        <f>VLOOKUP(K933,counts!$W$17:$Z$23,4,FALSE)</f>
        <v>48</v>
      </c>
      <c r="AP933">
        <f>VLOOKUP(L933,counts!$W$27:$Z$33,4,FALSE)</f>
        <v>55</v>
      </c>
      <c r="AQ933">
        <f>VLOOKUP(M933,counts!$W$38:$Z$49,4,FALSE)</f>
        <v>47</v>
      </c>
      <c r="AR933">
        <f>VLOOKUP(N933,counts!$W$53:$Z$54,4,FALSE)</f>
        <v>20</v>
      </c>
      <c r="AS933">
        <f>VLOOKUP(O933,counts!$W$58:$Z$62,4,FALSE)</f>
        <v>52</v>
      </c>
      <c r="AT933">
        <f>VLOOKUP(P933,counts!$W$66:$Z$69,4,FALSE)</f>
        <v>50</v>
      </c>
      <c r="AU933">
        <f>VLOOKUP(Q933,counts!$W$73:$Z$75,4,FALSE)</f>
        <v>50</v>
      </c>
      <c r="AV933">
        <f>VLOOKUP(R933,counts!$W$79:$Z$81,4,FALSE)</f>
        <v>40</v>
      </c>
      <c r="AW933">
        <f t="shared" si="568"/>
        <v>413</v>
      </c>
      <c r="AX933">
        <f t="shared" si="569"/>
        <v>0</v>
      </c>
      <c r="AY933">
        <f t="shared" si="570"/>
        <v>4</v>
      </c>
      <c r="AZ933" t="str">
        <f t="shared" si="571"/>
        <v>Test</v>
      </c>
      <c r="BA933" t="str">
        <f t="shared" si="572"/>
        <v>41-50</v>
      </c>
      <c r="BB933" t="str">
        <f t="shared" si="573"/>
        <v>Blank</v>
      </c>
      <c r="BC933" t="str">
        <f t="shared" si="574"/>
        <v>11-20</v>
      </c>
      <c r="BD933" t="str">
        <f t="shared" si="575"/>
        <v>Blank</v>
      </c>
      <c r="BE933" t="str">
        <f t="shared" si="576"/>
        <v>male</v>
      </c>
      <c r="BF933">
        <f t="shared" si="577"/>
        <v>0</v>
      </c>
      <c r="BG933">
        <f t="shared" si="578"/>
        <v>0</v>
      </c>
      <c r="BH933" t="str">
        <f t="shared" si="579"/>
        <v>S, blank</v>
      </c>
      <c r="BI933">
        <f t="shared" si="580"/>
        <v>3</v>
      </c>
    </row>
    <row r="934" spans="1:61" x14ac:dyDescent="0.3">
      <c r="A934" t="s">
        <v>2821</v>
      </c>
      <c r="B934" t="s">
        <v>2838</v>
      </c>
      <c r="C934" t="s">
        <v>2825</v>
      </c>
      <c r="D934" t="s">
        <v>2838</v>
      </c>
      <c r="E934" t="s">
        <v>20</v>
      </c>
      <c r="F934">
        <v>0</v>
      </c>
      <c r="G934">
        <v>0</v>
      </c>
      <c r="H934" t="s">
        <v>527</v>
      </c>
      <c r="I934">
        <v>3</v>
      </c>
      <c r="J934">
        <v>-3.7643689058441341</v>
      </c>
      <c r="K934">
        <v>-42.171718189759716</v>
      </c>
      <c r="L934">
        <v>-82.840254641099079</v>
      </c>
      <c r="M934">
        <v>-33.757758935166962</v>
      </c>
      <c r="N934">
        <v>-108.67008854708662</v>
      </c>
      <c r="O934">
        <v>-14.754319664473872</v>
      </c>
      <c r="P934">
        <v>-22.013681658285037</v>
      </c>
      <c r="Q934">
        <v>-11.405315820044242</v>
      </c>
      <c r="R934">
        <v>-67.960368165567971</v>
      </c>
      <c r="S934">
        <v>0</v>
      </c>
      <c r="T934">
        <v>4</v>
      </c>
      <c r="U934" t="s">
        <v>2817</v>
      </c>
      <c r="AN934">
        <f>VLOOKUP(J934,counts!$W$8:$Z$13,4,FALSE)</f>
        <v>53</v>
      </c>
      <c r="AO934">
        <f>VLOOKUP(K934,counts!$W$17:$Z$23,4,FALSE)</f>
        <v>48</v>
      </c>
      <c r="AP934">
        <f>VLOOKUP(L934,counts!$W$27:$Z$33,4,FALSE)</f>
        <v>62</v>
      </c>
      <c r="AQ934">
        <f>VLOOKUP(M934,counts!$W$38:$Z$49,4,FALSE)</f>
        <v>47</v>
      </c>
      <c r="AR934">
        <f>VLOOKUP(N934,counts!$W$53:$Z$54,4,FALSE)</f>
        <v>20</v>
      </c>
      <c r="AS934">
        <f>VLOOKUP(O934,counts!$W$58:$Z$62,4,FALSE)</f>
        <v>52</v>
      </c>
      <c r="AT934">
        <f>VLOOKUP(P934,counts!$W$66:$Z$69,4,FALSE)</f>
        <v>50</v>
      </c>
      <c r="AU934">
        <f>VLOOKUP(Q934,counts!$W$73:$Z$75,4,FALSE)</f>
        <v>52</v>
      </c>
      <c r="AV934">
        <f>VLOOKUP(R934,counts!$W$79:$Z$81,4,FALSE)</f>
        <v>40</v>
      </c>
      <c r="AW934">
        <f t="shared" si="568"/>
        <v>424</v>
      </c>
      <c r="AX934">
        <f t="shared" si="569"/>
        <v>0</v>
      </c>
      <c r="AY934">
        <f t="shared" si="570"/>
        <v>4</v>
      </c>
      <c r="AZ934" t="str">
        <f t="shared" si="571"/>
        <v>Test</v>
      </c>
      <c r="BA934" t="str">
        <f t="shared" si="572"/>
        <v>0-17</v>
      </c>
      <c r="BB934" t="str">
        <f t="shared" si="573"/>
        <v>Blank</v>
      </c>
      <c r="BC934" t="str">
        <f t="shared" si="574"/>
        <v>0-10</v>
      </c>
      <c r="BD934" t="str">
        <f t="shared" si="575"/>
        <v>Blank</v>
      </c>
      <c r="BE934" t="str">
        <f t="shared" si="576"/>
        <v>male</v>
      </c>
      <c r="BF934">
        <f t="shared" si="577"/>
        <v>0</v>
      </c>
      <c r="BG934">
        <f t="shared" si="578"/>
        <v>0</v>
      </c>
      <c r="BH934" t="str">
        <f t="shared" si="579"/>
        <v>Q</v>
      </c>
      <c r="BI934">
        <f t="shared" si="580"/>
        <v>3</v>
      </c>
    </row>
    <row r="935" spans="1:61" x14ac:dyDescent="0.3">
      <c r="A935" t="s">
        <v>2821</v>
      </c>
      <c r="B935" t="s">
        <v>2838</v>
      </c>
      <c r="C935" t="s">
        <v>2810</v>
      </c>
      <c r="D935" t="s">
        <v>2829</v>
      </c>
      <c r="E935" t="s">
        <v>20</v>
      </c>
      <c r="F935">
        <v>1</v>
      </c>
      <c r="G935" t="s">
        <v>2842</v>
      </c>
      <c r="H935" t="s">
        <v>2843</v>
      </c>
      <c r="I935">
        <v>3</v>
      </c>
      <c r="J935">
        <v>-3.7643689058441341</v>
      </c>
      <c r="K935">
        <v>-42.171718189759716</v>
      </c>
      <c r="L935">
        <v>22.971838090238197</v>
      </c>
      <c r="M935">
        <v>-23.331657902726029</v>
      </c>
      <c r="N935">
        <v>-108.67008854708662</v>
      </c>
      <c r="O935">
        <v>48.695090775187893</v>
      </c>
      <c r="P935">
        <v>-92.646375958720569</v>
      </c>
      <c r="Q935">
        <v>-22.422560732600829</v>
      </c>
      <c r="R935">
        <v>-67.960368165567971</v>
      </c>
      <c r="S935">
        <v>0</v>
      </c>
      <c r="T935">
        <v>4</v>
      </c>
      <c r="U935" t="s">
        <v>2817</v>
      </c>
      <c r="AN935">
        <f>VLOOKUP(J935,counts!$W$8:$Z$13,4,FALSE)</f>
        <v>53</v>
      </c>
      <c r="AO935">
        <f>VLOOKUP(K935,counts!$W$17:$Z$23,4,FALSE)</f>
        <v>48</v>
      </c>
      <c r="AP935">
        <f>VLOOKUP(L935,counts!$W$27:$Z$33,4,FALSE)</f>
        <v>52</v>
      </c>
      <c r="AQ935">
        <f>VLOOKUP(M935,counts!$W$38:$Z$49,4,FALSE)</f>
        <v>49</v>
      </c>
      <c r="AR935">
        <f>VLOOKUP(N935,counts!$W$53:$Z$54,4,FALSE)</f>
        <v>20</v>
      </c>
      <c r="AS935">
        <f>VLOOKUP(O935,counts!$W$58:$Z$62,4,FALSE)</f>
        <v>61</v>
      </c>
      <c r="AT935">
        <f>VLOOKUP(P935,counts!$W$66:$Z$69,4,FALSE)</f>
        <v>36</v>
      </c>
      <c r="AU935">
        <f>VLOOKUP(Q935,counts!$W$73:$Z$75,4,FALSE)</f>
        <v>50</v>
      </c>
      <c r="AV935">
        <f>VLOOKUP(R935,counts!$W$79:$Z$81,4,FALSE)</f>
        <v>40</v>
      </c>
      <c r="AW935">
        <f t="shared" si="568"/>
        <v>409</v>
      </c>
      <c r="AX935">
        <f t="shared" si="569"/>
        <v>0</v>
      </c>
      <c r="AY935">
        <f t="shared" si="570"/>
        <v>4</v>
      </c>
      <c r="AZ935" t="str">
        <f t="shared" si="571"/>
        <v>Test</v>
      </c>
      <c r="BA935" t="str">
        <f t="shared" si="572"/>
        <v>0-17</v>
      </c>
      <c r="BB935" t="str">
        <f t="shared" si="573"/>
        <v>Blank</v>
      </c>
      <c r="BC935" t="str">
        <f t="shared" si="574"/>
        <v>31-40</v>
      </c>
      <c r="BD935" t="str">
        <f t="shared" si="575"/>
        <v>MA</v>
      </c>
      <c r="BE935" t="str">
        <f t="shared" si="576"/>
        <v>male</v>
      </c>
      <c r="BF935">
        <f t="shared" si="577"/>
        <v>1</v>
      </c>
      <c r="BG935" t="str">
        <f t="shared" si="578"/>
        <v>3, 4, 5, 6, 9</v>
      </c>
      <c r="BH935" t="str">
        <f t="shared" si="579"/>
        <v>S, blank</v>
      </c>
      <c r="BI935">
        <f t="shared" si="580"/>
        <v>3</v>
      </c>
    </row>
    <row r="936" spans="1:61" x14ac:dyDescent="0.3">
      <c r="A936" t="s">
        <v>2820</v>
      </c>
      <c r="B936" t="s">
        <v>2838</v>
      </c>
      <c r="C936" t="s">
        <v>2825</v>
      </c>
      <c r="D936" t="s">
        <v>2833</v>
      </c>
      <c r="E936" t="s">
        <v>20</v>
      </c>
      <c r="F936">
        <v>0</v>
      </c>
      <c r="G936">
        <v>0</v>
      </c>
      <c r="H936" t="s">
        <v>527</v>
      </c>
      <c r="I936">
        <v>3</v>
      </c>
      <c r="J936">
        <v>-11.613432440426715</v>
      </c>
      <c r="K936">
        <v>-42.171718189759716</v>
      </c>
      <c r="L936">
        <v>-82.840254641099079</v>
      </c>
      <c r="M936">
        <v>57.761363718906857</v>
      </c>
      <c r="N936">
        <v>-108.67008854708662</v>
      </c>
      <c r="O936">
        <v>-14.754319664473872</v>
      </c>
      <c r="P936">
        <v>-22.013681658285037</v>
      </c>
      <c r="Q936">
        <v>-11.405315820044242</v>
      </c>
      <c r="R936">
        <v>-67.960368165567971</v>
      </c>
      <c r="S936">
        <v>0</v>
      </c>
      <c r="T936">
        <v>4</v>
      </c>
      <c r="U936" t="s">
        <v>2817</v>
      </c>
      <c r="AN936">
        <f>VLOOKUP(J936,counts!$W$8:$Z$13,4,FALSE)</f>
        <v>52</v>
      </c>
      <c r="AO936">
        <f>VLOOKUP(K936,counts!$W$17:$Z$23,4,FALSE)</f>
        <v>48</v>
      </c>
      <c r="AP936">
        <f>VLOOKUP(L936,counts!$W$27:$Z$33,4,FALSE)</f>
        <v>62</v>
      </c>
      <c r="AQ936">
        <f>VLOOKUP(M936,counts!$W$38:$Z$49,4,FALSE)</f>
        <v>66</v>
      </c>
      <c r="AR936">
        <f>VLOOKUP(N936,counts!$W$53:$Z$54,4,FALSE)</f>
        <v>20</v>
      </c>
      <c r="AS936">
        <f>VLOOKUP(O936,counts!$W$58:$Z$62,4,FALSE)</f>
        <v>52</v>
      </c>
      <c r="AT936">
        <f>VLOOKUP(P936,counts!$W$66:$Z$69,4,FALSE)</f>
        <v>50</v>
      </c>
      <c r="AU936">
        <f>VLOOKUP(Q936,counts!$W$73:$Z$75,4,FALSE)</f>
        <v>52</v>
      </c>
      <c r="AV936">
        <f>VLOOKUP(R936,counts!$W$79:$Z$81,4,FALSE)</f>
        <v>40</v>
      </c>
      <c r="AW936">
        <f t="shared" si="568"/>
        <v>442</v>
      </c>
      <c r="AX936">
        <f t="shared" si="569"/>
        <v>0</v>
      </c>
      <c r="AY936">
        <f t="shared" si="570"/>
        <v>4</v>
      </c>
      <c r="AZ936" t="str">
        <f t="shared" si="571"/>
        <v>Test</v>
      </c>
      <c r="BA936" t="str">
        <f t="shared" si="572"/>
        <v>18-30</v>
      </c>
      <c r="BB936" t="str">
        <f t="shared" si="573"/>
        <v>Blank</v>
      </c>
      <c r="BC936" t="str">
        <f t="shared" si="574"/>
        <v>0-10</v>
      </c>
      <c r="BD936" t="str">
        <f t="shared" si="575"/>
        <v>NY</v>
      </c>
      <c r="BE936" t="str">
        <f t="shared" si="576"/>
        <v>male</v>
      </c>
      <c r="BF936">
        <f t="shared" si="577"/>
        <v>0</v>
      </c>
      <c r="BG936">
        <f t="shared" si="578"/>
        <v>0</v>
      </c>
      <c r="BH936" t="str">
        <f t="shared" si="579"/>
        <v>Q</v>
      </c>
      <c r="BI936">
        <f t="shared" si="580"/>
        <v>3</v>
      </c>
    </row>
    <row r="937" spans="1:61" x14ac:dyDescent="0.3">
      <c r="A937" t="s">
        <v>2821</v>
      </c>
      <c r="B937" t="s">
        <v>2838</v>
      </c>
      <c r="C937" t="s">
        <v>2850</v>
      </c>
      <c r="D937" t="s">
        <v>2838</v>
      </c>
      <c r="E937" t="s">
        <v>20</v>
      </c>
      <c r="F937">
        <v>0</v>
      </c>
      <c r="G937">
        <v>0</v>
      </c>
      <c r="H937" t="s">
        <v>2843</v>
      </c>
      <c r="I937">
        <v>3</v>
      </c>
      <c r="J937">
        <v>-3.7643689058441341</v>
      </c>
      <c r="K937">
        <v>-42.171718189759716</v>
      </c>
      <c r="L937">
        <v>-9.6115457513775127</v>
      </c>
      <c r="M937">
        <v>-33.757758935166962</v>
      </c>
      <c r="N937">
        <v>-108.67008854708662</v>
      </c>
      <c r="O937">
        <v>-14.754319664473872</v>
      </c>
      <c r="P937">
        <v>-22.013681658285037</v>
      </c>
      <c r="Q937">
        <v>-22.422560732600829</v>
      </c>
      <c r="R937">
        <v>-67.960368165567971</v>
      </c>
      <c r="S937">
        <v>0</v>
      </c>
      <c r="T937">
        <v>4</v>
      </c>
      <c r="U937" t="s">
        <v>2817</v>
      </c>
      <c r="AN937">
        <f>VLOOKUP(J937,counts!$W$8:$Z$13,4,FALSE)</f>
        <v>53</v>
      </c>
      <c r="AO937">
        <f>VLOOKUP(K937,counts!$W$17:$Z$23,4,FALSE)</f>
        <v>48</v>
      </c>
      <c r="AP937">
        <f>VLOOKUP(L937,counts!$W$27:$Z$33,4,FALSE)</f>
        <v>55</v>
      </c>
      <c r="AQ937">
        <f>VLOOKUP(M937,counts!$W$38:$Z$49,4,FALSE)</f>
        <v>47</v>
      </c>
      <c r="AR937">
        <f>VLOOKUP(N937,counts!$W$53:$Z$54,4,FALSE)</f>
        <v>20</v>
      </c>
      <c r="AS937">
        <f>VLOOKUP(O937,counts!$W$58:$Z$62,4,FALSE)</f>
        <v>52</v>
      </c>
      <c r="AT937">
        <f>VLOOKUP(P937,counts!$W$66:$Z$69,4,FALSE)</f>
        <v>50</v>
      </c>
      <c r="AU937">
        <f>VLOOKUP(Q937,counts!$W$73:$Z$75,4,FALSE)</f>
        <v>50</v>
      </c>
      <c r="AV937">
        <f>VLOOKUP(R937,counts!$W$79:$Z$81,4,FALSE)</f>
        <v>40</v>
      </c>
      <c r="AW937">
        <f t="shared" si="568"/>
        <v>415</v>
      </c>
      <c r="AX937">
        <f t="shared" si="569"/>
        <v>0</v>
      </c>
      <c r="AY937">
        <f t="shared" si="570"/>
        <v>4</v>
      </c>
      <c r="AZ937" t="str">
        <f t="shared" si="571"/>
        <v>Test</v>
      </c>
      <c r="BA937" t="str">
        <f t="shared" si="572"/>
        <v>0-17</v>
      </c>
      <c r="BB937" t="str">
        <f t="shared" si="573"/>
        <v>Blank</v>
      </c>
      <c r="BC937" t="str">
        <f t="shared" si="574"/>
        <v>11-20</v>
      </c>
      <c r="BD937" t="str">
        <f t="shared" si="575"/>
        <v>Blank</v>
      </c>
      <c r="BE937" t="str">
        <f t="shared" si="576"/>
        <v>male</v>
      </c>
      <c r="BF937">
        <f t="shared" si="577"/>
        <v>0</v>
      </c>
      <c r="BG937">
        <f t="shared" si="578"/>
        <v>0</v>
      </c>
      <c r="BH937" t="str">
        <f t="shared" si="579"/>
        <v>S, blank</v>
      </c>
      <c r="BI937">
        <f t="shared" si="580"/>
        <v>3</v>
      </c>
    </row>
    <row r="938" spans="1:61" x14ac:dyDescent="0.3">
      <c r="A938" t="s">
        <v>2821</v>
      </c>
      <c r="B938" t="s">
        <v>2838</v>
      </c>
      <c r="C938" t="s">
        <v>2825</v>
      </c>
      <c r="D938" t="s">
        <v>2833</v>
      </c>
      <c r="E938" t="s">
        <v>15</v>
      </c>
      <c r="F938">
        <v>0</v>
      </c>
      <c r="G938">
        <v>0</v>
      </c>
      <c r="H938" t="s">
        <v>527</v>
      </c>
      <c r="I938">
        <v>3</v>
      </c>
      <c r="J938">
        <v>-3.7643689058441341</v>
      </c>
      <c r="K938">
        <v>-42.171718189759716</v>
      </c>
      <c r="L938">
        <v>-82.840254641099079</v>
      </c>
      <c r="M938">
        <v>57.761363718906857</v>
      </c>
      <c r="N938">
        <v>151.41878811967541</v>
      </c>
      <c r="O938">
        <v>-14.754319664473872</v>
      </c>
      <c r="P938">
        <v>-22.013681658285037</v>
      </c>
      <c r="Q938">
        <v>-11.405315820044242</v>
      </c>
      <c r="R938">
        <v>-67.960368165567971</v>
      </c>
      <c r="S938">
        <v>1</v>
      </c>
      <c r="T938">
        <v>4</v>
      </c>
      <c r="U938" t="s">
        <v>2817</v>
      </c>
      <c r="AN938">
        <f>VLOOKUP(J938,counts!$W$8:$Z$13,4,FALSE)</f>
        <v>53</v>
      </c>
      <c r="AO938">
        <f>VLOOKUP(K938,counts!$W$17:$Z$23,4,FALSE)</f>
        <v>48</v>
      </c>
      <c r="AP938">
        <f>VLOOKUP(L938,counts!$W$27:$Z$33,4,FALSE)</f>
        <v>62</v>
      </c>
      <c r="AQ938">
        <f>VLOOKUP(M938,counts!$W$38:$Z$49,4,FALSE)</f>
        <v>66</v>
      </c>
      <c r="AR938">
        <f>VLOOKUP(N938,counts!$W$53:$Z$54,4,FALSE)</f>
        <v>102</v>
      </c>
      <c r="AS938">
        <f>VLOOKUP(O938,counts!$W$58:$Z$62,4,FALSE)</f>
        <v>52</v>
      </c>
      <c r="AT938">
        <f>VLOOKUP(P938,counts!$W$66:$Z$69,4,FALSE)</f>
        <v>50</v>
      </c>
      <c r="AU938">
        <f>VLOOKUP(Q938,counts!$W$73:$Z$75,4,FALSE)</f>
        <v>52</v>
      </c>
      <c r="AV938">
        <f>VLOOKUP(R938,counts!$W$79:$Z$81,4,FALSE)</f>
        <v>40</v>
      </c>
      <c r="AW938">
        <f t="shared" si="568"/>
        <v>525</v>
      </c>
      <c r="AX938">
        <f t="shared" si="569"/>
        <v>1</v>
      </c>
      <c r="AY938">
        <f t="shared" si="570"/>
        <v>4</v>
      </c>
      <c r="AZ938" t="str">
        <f t="shared" si="571"/>
        <v>Test</v>
      </c>
      <c r="BA938" t="str">
        <f t="shared" si="572"/>
        <v>0-17</v>
      </c>
      <c r="BB938" t="str">
        <f t="shared" si="573"/>
        <v>Blank</v>
      </c>
      <c r="BC938" t="str">
        <f t="shared" si="574"/>
        <v>0-10</v>
      </c>
      <c r="BD938" t="str">
        <f t="shared" si="575"/>
        <v>NY</v>
      </c>
      <c r="BE938" t="str">
        <f t="shared" si="576"/>
        <v>female</v>
      </c>
      <c r="BF938">
        <f t="shared" si="577"/>
        <v>0</v>
      </c>
      <c r="BG938">
        <f t="shared" si="578"/>
        <v>0</v>
      </c>
      <c r="BH938" t="str">
        <f t="shared" si="579"/>
        <v>Q</v>
      </c>
      <c r="BI938">
        <f t="shared" si="580"/>
        <v>3</v>
      </c>
    </row>
    <row r="939" spans="1:61" x14ac:dyDescent="0.3">
      <c r="A939" t="s">
        <v>2810</v>
      </c>
      <c r="B939" t="s">
        <v>2838</v>
      </c>
      <c r="C939" t="s">
        <v>2849</v>
      </c>
      <c r="D939" t="s">
        <v>2830</v>
      </c>
      <c r="E939" t="s">
        <v>20</v>
      </c>
      <c r="F939">
        <v>1</v>
      </c>
      <c r="G939">
        <v>1</v>
      </c>
      <c r="H939" t="s">
        <v>2843</v>
      </c>
      <c r="I939">
        <v>3</v>
      </c>
      <c r="J939">
        <v>32.769878926258563</v>
      </c>
      <c r="K939">
        <v>-42.171718189759716</v>
      </c>
      <c r="L939">
        <v>40.172297072540438</v>
      </c>
      <c r="M939">
        <v>123.30204897661667</v>
      </c>
      <c r="N939">
        <v>-108.67008854708662</v>
      </c>
      <c r="O939">
        <v>48.695090775187893</v>
      </c>
      <c r="P939">
        <v>79.365382998232107</v>
      </c>
      <c r="Q939">
        <v>-22.422560732600829</v>
      </c>
      <c r="R939">
        <v>-67.960368165567971</v>
      </c>
      <c r="S939">
        <v>0</v>
      </c>
      <c r="T939">
        <v>4</v>
      </c>
      <c r="U939" t="s">
        <v>2817</v>
      </c>
      <c r="AN939">
        <f>VLOOKUP(J939,counts!$W$8:$Z$13,4,FALSE)</f>
        <v>61</v>
      </c>
      <c r="AO939">
        <f>VLOOKUP(K939,counts!$W$17:$Z$23,4,FALSE)</f>
        <v>48</v>
      </c>
      <c r="AP939">
        <f>VLOOKUP(L939,counts!$W$27:$Z$33,4,FALSE)</f>
        <v>50</v>
      </c>
      <c r="AQ939">
        <f>VLOOKUP(M939,counts!$W$38:$Z$49,4,FALSE)</f>
        <v>80</v>
      </c>
      <c r="AR939">
        <f>VLOOKUP(N939,counts!$W$53:$Z$54,4,FALSE)</f>
        <v>20</v>
      </c>
      <c r="AS939">
        <f>VLOOKUP(O939,counts!$W$58:$Z$62,4,FALSE)</f>
        <v>61</v>
      </c>
      <c r="AT939">
        <f>VLOOKUP(P939,counts!$W$66:$Z$69,4,FALSE)</f>
        <v>70</v>
      </c>
      <c r="AU939">
        <f>VLOOKUP(Q939,counts!$W$73:$Z$75,4,FALSE)</f>
        <v>50</v>
      </c>
      <c r="AV939">
        <f>VLOOKUP(R939,counts!$W$79:$Z$81,4,FALSE)</f>
        <v>40</v>
      </c>
      <c r="AW939">
        <f t="shared" si="568"/>
        <v>480</v>
      </c>
      <c r="AX939">
        <f t="shared" si="569"/>
        <v>0</v>
      </c>
      <c r="AY939">
        <f t="shared" si="570"/>
        <v>4</v>
      </c>
      <c r="AZ939" t="str">
        <f t="shared" si="571"/>
        <v>Test</v>
      </c>
      <c r="BA939" t="str">
        <f t="shared" si="572"/>
        <v>31-40</v>
      </c>
      <c r="BB939" t="str">
        <f t="shared" si="573"/>
        <v>Blank</v>
      </c>
      <c r="BC939" t="str">
        <f t="shared" si="574"/>
        <v>21-30</v>
      </c>
      <c r="BD939" t="str">
        <f t="shared" si="575"/>
        <v>MI</v>
      </c>
      <c r="BE939" t="str">
        <f t="shared" si="576"/>
        <v>male</v>
      </c>
      <c r="BF939">
        <f t="shared" si="577"/>
        <v>1</v>
      </c>
      <c r="BG939">
        <f t="shared" si="578"/>
        <v>1</v>
      </c>
      <c r="BH939" t="str">
        <f t="shared" si="579"/>
        <v>S, blank</v>
      </c>
      <c r="BI939">
        <f t="shared" si="580"/>
        <v>3</v>
      </c>
    </row>
    <row r="940" spans="1:61" x14ac:dyDescent="0.3">
      <c r="A940" t="s">
        <v>2810</v>
      </c>
      <c r="B940" t="s">
        <v>2838</v>
      </c>
      <c r="C940" t="s">
        <v>2851</v>
      </c>
      <c r="D940" t="s">
        <v>2833</v>
      </c>
      <c r="E940" t="s">
        <v>20</v>
      </c>
      <c r="F940">
        <v>1</v>
      </c>
      <c r="G940" t="s">
        <v>2842</v>
      </c>
      <c r="H940" t="s">
        <v>2843</v>
      </c>
      <c r="I940">
        <v>3</v>
      </c>
      <c r="J940">
        <v>32.769878926258563</v>
      </c>
      <c r="K940">
        <v>-42.171718189759716</v>
      </c>
      <c r="L940">
        <v>70.538774768379497</v>
      </c>
      <c r="M940">
        <v>57.761363718906857</v>
      </c>
      <c r="N940">
        <v>-108.67008854708662</v>
      </c>
      <c r="O940">
        <v>48.695090775187893</v>
      </c>
      <c r="P940">
        <v>-92.646375958720569</v>
      </c>
      <c r="Q940">
        <v>-22.422560732600829</v>
      </c>
      <c r="R940">
        <v>-67.960368165567971</v>
      </c>
      <c r="S940">
        <v>0</v>
      </c>
      <c r="T940">
        <v>4</v>
      </c>
      <c r="U940" t="s">
        <v>2817</v>
      </c>
      <c r="AN940">
        <f>VLOOKUP(J940,counts!$W$8:$Z$13,4,FALSE)</f>
        <v>61</v>
      </c>
      <c r="AO940">
        <f>VLOOKUP(K940,counts!$W$17:$Z$23,4,FALSE)</f>
        <v>48</v>
      </c>
      <c r="AP940">
        <f>VLOOKUP(L940,counts!$W$27:$Z$33,4,FALSE)</f>
        <v>47</v>
      </c>
      <c r="AQ940">
        <f>VLOOKUP(M940,counts!$W$38:$Z$49,4,FALSE)</f>
        <v>66</v>
      </c>
      <c r="AR940">
        <f>VLOOKUP(N940,counts!$W$53:$Z$54,4,FALSE)</f>
        <v>20</v>
      </c>
      <c r="AS940">
        <f>VLOOKUP(O940,counts!$W$58:$Z$62,4,FALSE)</f>
        <v>61</v>
      </c>
      <c r="AT940">
        <f>VLOOKUP(P940,counts!$W$66:$Z$69,4,FALSE)</f>
        <v>36</v>
      </c>
      <c r="AU940">
        <f>VLOOKUP(Q940,counts!$W$73:$Z$75,4,FALSE)</f>
        <v>50</v>
      </c>
      <c r="AV940">
        <f>VLOOKUP(R940,counts!$W$79:$Z$81,4,FALSE)</f>
        <v>40</v>
      </c>
      <c r="AW940">
        <f t="shared" si="568"/>
        <v>429</v>
      </c>
      <c r="AX940">
        <f t="shared" si="569"/>
        <v>0</v>
      </c>
      <c r="AY940">
        <f t="shared" si="570"/>
        <v>4</v>
      </c>
      <c r="AZ940" t="str">
        <f t="shared" si="571"/>
        <v>Test</v>
      </c>
      <c r="BA940" t="str">
        <f t="shared" si="572"/>
        <v>31-40</v>
      </c>
      <c r="BB940" t="str">
        <f t="shared" si="573"/>
        <v>Blank</v>
      </c>
      <c r="BC940" t="str">
        <f t="shared" si="574"/>
        <v>41-100</v>
      </c>
      <c r="BD940" t="str">
        <f t="shared" si="575"/>
        <v>NY</v>
      </c>
      <c r="BE940" t="str">
        <f t="shared" si="576"/>
        <v>male</v>
      </c>
      <c r="BF940">
        <f t="shared" si="577"/>
        <v>1</v>
      </c>
      <c r="BG940" t="str">
        <f t="shared" si="578"/>
        <v>3, 4, 5, 6, 9</v>
      </c>
      <c r="BH940" t="str">
        <f t="shared" si="579"/>
        <v>S, blank</v>
      </c>
      <c r="BI940">
        <f t="shared" si="580"/>
        <v>3</v>
      </c>
    </row>
    <row r="941" spans="1:61" x14ac:dyDescent="0.3">
      <c r="A941" t="s">
        <v>2812</v>
      </c>
      <c r="B941" t="s">
        <v>2838</v>
      </c>
      <c r="C941" t="s">
        <v>2825</v>
      </c>
      <c r="D941" t="s">
        <v>2838</v>
      </c>
      <c r="E941" t="s">
        <v>20</v>
      </c>
      <c r="F941">
        <v>0</v>
      </c>
      <c r="G941">
        <v>0</v>
      </c>
      <c r="H941" t="s">
        <v>2843</v>
      </c>
      <c r="I941">
        <v>3</v>
      </c>
      <c r="J941">
        <v>74.751267398446615</v>
      </c>
      <c r="K941">
        <v>-42.171718189759716</v>
      </c>
      <c r="L941">
        <v>-82.840254641099079</v>
      </c>
      <c r="M941">
        <v>-33.757758935166962</v>
      </c>
      <c r="N941">
        <v>-108.67008854708662</v>
      </c>
      <c r="O941">
        <v>-14.754319664473872</v>
      </c>
      <c r="P941">
        <v>-22.013681658285037</v>
      </c>
      <c r="Q941">
        <v>-22.422560732600829</v>
      </c>
      <c r="R941">
        <v>-67.960368165567971</v>
      </c>
      <c r="S941">
        <v>0</v>
      </c>
      <c r="T941">
        <v>4</v>
      </c>
      <c r="U941" t="s">
        <v>2817</v>
      </c>
      <c r="AN941">
        <f>VLOOKUP(J941,counts!$W$8:$Z$13,4,FALSE)</f>
        <v>70</v>
      </c>
      <c r="AO941">
        <f>VLOOKUP(K941,counts!$W$17:$Z$23,4,FALSE)</f>
        <v>48</v>
      </c>
      <c r="AP941">
        <f>VLOOKUP(L941,counts!$W$27:$Z$33,4,FALSE)</f>
        <v>62</v>
      </c>
      <c r="AQ941">
        <f>VLOOKUP(M941,counts!$W$38:$Z$49,4,FALSE)</f>
        <v>47</v>
      </c>
      <c r="AR941">
        <f>VLOOKUP(N941,counts!$W$53:$Z$54,4,FALSE)</f>
        <v>20</v>
      </c>
      <c r="AS941">
        <f>VLOOKUP(O941,counts!$W$58:$Z$62,4,FALSE)</f>
        <v>52</v>
      </c>
      <c r="AT941">
        <f>VLOOKUP(P941,counts!$W$66:$Z$69,4,FALSE)</f>
        <v>50</v>
      </c>
      <c r="AU941">
        <f>VLOOKUP(Q941,counts!$W$73:$Z$75,4,FALSE)</f>
        <v>50</v>
      </c>
      <c r="AV941">
        <f>VLOOKUP(R941,counts!$W$79:$Z$81,4,FALSE)</f>
        <v>40</v>
      </c>
      <c r="AW941">
        <f t="shared" si="568"/>
        <v>439</v>
      </c>
      <c r="AX941">
        <f t="shared" si="569"/>
        <v>0</v>
      </c>
      <c r="AY941">
        <f t="shared" si="570"/>
        <v>4</v>
      </c>
      <c r="AZ941" t="str">
        <f t="shared" si="571"/>
        <v>Test</v>
      </c>
      <c r="BA941" t="str">
        <f t="shared" si="572"/>
        <v>51-60</v>
      </c>
      <c r="BB941" t="str">
        <f t="shared" si="573"/>
        <v>Blank</v>
      </c>
      <c r="BC941" t="str">
        <f t="shared" si="574"/>
        <v>0-10</v>
      </c>
      <c r="BD941" t="str">
        <f t="shared" si="575"/>
        <v>Blank</v>
      </c>
      <c r="BE941" t="str">
        <f t="shared" si="576"/>
        <v>male</v>
      </c>
      <c r="BF941">
        <f t="shared" si="577"/>
        <v>0</v>
      </c>
      <c r="BG941">
        <f t="shared" si="578"/>
        <v>0</v>
      </c>
      <c r="BH941" t="str">
        <f t="shared" si="579"/>
        <v>S, blank</v>
      </c>
      <c r="BI941">
        <f t="shared" si="580"/>
        <v>3</v>
      </c>
    </row>
    <row r="942" spans="1:61" x14ac:dyDescent="0.3">
      <c r="A942" t="s">
        <v>2821</v>
      </c>
      <c r="B942" t="s">
        <v>2838</v>
      </c>
      <c r="C942" t="s">
        <v>2850</v>
      </c>
      <c r="D942" t="s">
        <v>2838</v>
      </c>
      <c r="E942" t="s">
        <v>20</v>
      </c>
      <c r="F942">
        <v>1</v>
      </c>
      <c r="G942">
        <v>0</v>
      </c>
      <c r="H942" t="s">
        <v>2843</v>
      </c>
      <c r="I942">
        <v>3</v>
      </c>
      <c r="J942">
        <v>-3.7643689058441341</v>
      </c>
      <c r="K942">
        <v>-42.171718189759716</v>
      </c>
      <c r="L942">
        <v>-9.6115457513775127</v>
      </c>
      <c r="M942">
        <v>-33.757758935166962</v>
      </c>
      <c r="N942">
        <v>-108.67008854708662</v>
      </c>
      <c r="O942">
        <v>48.695090775187893</v>
      </c>
      <c r="P942">
        <v>-22.013681658285037</v>
      </c>
      <c r="Q942">
        <v>-22.422560732600829</v>
      </c>
      <c r="R942">
        <v>-67.960368165567971</v>
      </c>
      <c r="S942">
        <v>0</v>
      </c>
      <c r="T942">
        <v>4</v>
      </c>
      <c r="U942" t="s">
        <v>2817</v>
      </c>
      <c r="AN942">
        <f>VLOOKUP(J942,counts!$W$8:$Z$13,4,FALSE)</f>
        <v>53</v>
      </c>
      <c r="AO942">
        <f>VLOOKUP(K942,counts!$W$17:$Z$23,4,FALSE)</f>
        <v>48</v>
      </c>
      <c r="AP942">
        <f>VLOOKUP(L942,counts!$W$27:$Z$33,4,FALSE)</f>
        <v>55</v>
      </c>
      <c r="AQ942">
        <f>VLOOKUP(M942,counts!$W$38:$Z$49,4,FALSE)</f>
        <v>47</v>
      </c>
      <c r="AR942">
        <f>VLOOKUP(N942,counts!$W$53:$Z$54,4,FALSE)</f>
        <v>20</v>
      </c>
      <c r="AS942">
        <f>VLOOKUP(O942,counts!$W$58:$Z$62,4,FALSE)</f>
        <v>61</v>
      </c>
      <c r="AT942">
        <f>VLOOKUP(P942,counts!$W$66:$Z$69,4,FALSE)</f>
        <v>50</v>
      </c>
      <c r="AU942">
        <f>VLOOKUP(Q942,counts!$W$73:$Z$75,4,FALSE)</f>
        <v>50</v>
      </c>
      <c r="AV942">
        <f>VLOOKUP(R942,counts!$W$79:$Z$81,4,FALSE)</f>
        <v>40</v>
      </c>
      <c r="AW942">
        <f t="shared" si="568"/>
        <v>424</v>
      </c>
      <c r="AX942">
        <f t="shared" si="569"/>
        <v>0</v>
      </c>
      <c r="AY942">
        <f t="shared" si="570"/>
        <v>4</v>
      </c>
      <c r="AZ942" t="str">
        <f t="shared" si="571"/>
        <v>Test</v>
      </c>
      <c r="BA942" t="str">
        <f t="shared" si="572"/>
        <v>0-17</v>
      </c>
      <c r="BB942" t="str">
        <f t="shared" si="573"/>
        <v>Blank</v>
      </c>
      <c r="BC942" t="str">
        <f t="shared" si="574"/>
        <v>11-20</v>
      </c>
      <c r="BD942" t="str">
        <f t="shared" si="575"/>
        <v>Blank</v>
      </c>
      <c r="BE942" t="str">
        <f t="shared" si="576"/>
        <v>male</v>
      </c>
      <c r="BF942">
        <f t="shared" si="577"/>
        <v>1</v>
      </c>
      <c r="BG942">
        <f t="shared" si="578"/>
        <v>0</v>
      </c>
      <c r="BH942" t="str">
        <f t="shared" si="579"/>
        <v>S, blank</v>
      </c>
      <c r="BI942">
        <f t="shared" si="580"/>
        <v>3</v>
      </c>
    </row>
    <row r="943" spans="1:61" x14ac:dyDescent="0.3">
      <c r="A943" t="s">
        <v>2820</v>
      </c>
      <c r="B943" t="s">
        <v>2838</v>
      </c>
      <c r="C943" t="s">
        <v>2825</v>
      </c>
      <c r="D943" t="s">
        <v>2838</v>
      </c>
      <c r="E943" t="s">
        <v>20</v>
      </c>
      <c r="F943">
        <v>0</v>
      </c>
      <c r="G943">
        <v>0</v>
      </c>
      <c r="H943" t="s">
        <v>2843</v>
      </c>
      <c r="I943">
        <v>3</v>
      </c>
      <c r="J943">
        <v>-11.613432440426715</v>
      </c>
      <c r="K943">
        <v>-42.171718189759716</v>
      </c>
      <c r="L943">
        <v>-82.840254641099079</v>
      </c>
      <c r="M943">
        <v>-33.757758935166962</v>
      </c>
      <c r="N943">
        <v>-108.67008854708662</v>
      </c>
      <c r="O943">
        <v>-14.754319664473872</v>
      </c>
      <c r="P943">
        <v>-22.013681658285037</v>
      </c>
      <c r="Q943">
        <v>-22.422560732600829</v>
      </c>
      <c r="R943">
        <v>-67.960368165567971</v>
      </c>
      <c r="S943">
        <v>0</v>
      </c>
      <c r="T943">
        <v>4</v>
      </c>
      <c r="U943" t="s">
        <v>2817</v>
      </c>
      <c r="AN943">
        <f>VLOOKUP(J943,counts!$W$8:$Z$13,4,FALSE)</f>
        <v>52</v>
      </c>
      <c r="AO943">
        <f>VLOOKUP(K943,counts!$W$17:$Z$23,4,FALSE)</f>
        <v>48</v>
      </c>
      <c r="AP943">
        <f>VLOOKUP(L943,counts!$W$27:$Z$33,4,FALSE)</f>
        <v>62</v>
      </c>
      <c r="AQ943">
        <f>VLOOKUP(M943,counts!$W$38:$Z$49,4,FALSE)</f>
        <v>47</v>
      </c>
      <c r="AR943">
        <f>VLOOKUP(N943,counts!$W$53:$Z$54,4,FALSE)</f>
        <v>20</v>
      </c>
      <c r="AS943">
        <f>VLOOKUP(O943,counts!$W$58:$Z$62,4,FALSE)</f>
        <v>52</v>
      </c>
      <c r="AT943">
        <f>VLOOKUP(P943,counts!$W$66:$Z$69,4,FALSE)</f>
        <v>50</v>
      </c>
      <c r="AU943">
        <f>VLOOKUP(Q943,counts!$W$73:$Z$75,4,FALSE)</f>
        <v>50</v>
      </c>
      <c r="AV943">
        <f>VLOOKUP(R943,counts!$W$79:$Z$81,4,FALSE)</f>
        <v>40</v>
      </c>
      <c r="AW943">
        <f t="shared" si="568"/>
        <v>421</v>
      </c>
      <c r="AX943">
        <f t="shared" si="569"/>
        <v>0</v>
      </c>
      <c r="AY943">
        <f t="shared" si="570"/>
        <v>4</v>
      </c>
      <c r="AZ943" t="str">
        <f t="shared" si="571"/>
        <v>Test</v>
      </c>
      <c r="BA943" t="str">
        <f t="shared" si="572"/>
        <v>18-30</v>
      </c>
      <c r="BB943" t="str">
        <f t="shared" si="573"/>
        <v>Blank</v>
      </c>
      <c r="BC943" t="str">
        <f t="shared" si="574"/>
        <v>0-10</v>
      </c>
      <c r="BD943" t="str">
        <f t="shared" si="575"/>
        <v>Blank</v>
      </c>
      <c r="BE943" t="str">
        <f t="shared" si="576"/>
        <v>male</v>
      </c>
      <c r="BF943">
        <f t="shared" si="577"/>
        <v>0</v>
      </c>
      <c r="BG943">
        <f t="shared" si="578"/>
        <v>0</v>
      </c>
      <c r="BH943" t="str">
        <f t="shared" si="579"/>
        <v>S, blank</v>
      </c>
      <c r="BI943">
        <f t="shared" si="580"/>
        <v>3</v>
      </c>
    </row>
    <row r="944" spans="1:61" x14ac:dyDescent="0.3">
      <c r="A944" t="s">
        <v>2820</v>
      </c>
      <c r="B944" t="s">
        <v>2838</v>
      </c>
      <c r="C944" t="s">
        <v>2825</v>
      </c>
      <c r="D944" t="s">
        <v>2838</v>
      </c>
      <c r="E944" t="s">
        <v>20</v>
      </c>
      <c r="F944">
        <v>0</v>
      </c>
      <c r="G944">
        <v>0</v>
      </c>
      <c r="H944" t="s">
        <v>2843</v>
      </c>
      <c r="I944">
        <v>3</v>
      </c>
      <c r="J944">
        <v>-11.613432440426715</v>
      </c>
      <c r="K944">
        <v>-42.171718189759716</v>
      </c>
      <c r="L944">
        <v>-82.840254641099079</v>
      </c>
      <c r="M944">
        <v>-33.757758935166962</v>
      </c>
      <c r="N944">
        <v>-108.67008854708662</v>
      </c>
      <c r="O944">
        <v>-14.754319664473872</v>
      </c>
      <c r="P944">
        <v>-22.013681658285037</v>
      </c>
      <c r="Q944">
        <v>-22.422560732600829</v>
      </c>
      <c r="R944">
        <v>-67.960368165567971</v>
      </c>
      <c r="S944">
        <v>0</v>
      </c>
      <c r="T944">
        <v>4</v>
      </c>
      <c r="U944" t="s">
        <v>2817</v>
      </c>
      <c r="AN944">
        <f>VLOOKUP(J944,counts!$W$8:$Z$13,4,FALSE)</f>
        <v>52</v>
      </c>
      <c r="AO944">
        <f>VLOOKUP(K944,counts!$W$17:$Z$23,4,FALSE)</f>
        <v>48</v>
      </c>
      <c r="AP944">
        <f>VLOOKUP(L944,counts!$W$27:$Z$33,4,FALSE)</f>
        <v>62</v>
      </c>
      <c r="AQ944">
        <f>VLOOKUP(M944,counts!$W$38:$Z$49,4,FALSE)</f>
        <v>47</v>
      </c>
      <c r="AR944">
        <f>VLOOKUP(N944,counts!$W$53:$Z$54,4,FALSE)</f>
        <v>20</v>
      </c>
      <c r="AS944">
        <f>VLOOKUP(O944,counts!$W$58:$Z$62,4,FALSE)</f>
        <v>52</v>
      </c>
      <c r="AT944">
        <f>VLOOKUP(P944,counts!$W$66:$Z$69,4,FALSE)</f>
        <v>50</v>
      </c>
      <c r="AU944">
        <f>VLOOKUP(Q944,counts!$W$73:$Z$75,4,FALSE)</f>
        <v>50</v>
      </c>
      <c r="AV944">
        <f>VLOOKUP(R944,counts!$W$79:$Z$81,4,FALSE)</f>
        <v>40</v>
      </c>
      <c r="AW944">
        <f t="shared" si="568"/>
        <v>421</v>
      </c>
      <c r="AX944">
        <f t="shared" si="569"/>
        <v>0</v>
      </c>
      <c r="AY944">
        <f t="shared" si="570"/>
        <v>4</v>
      </c>
      <c r="AZ944" t="str">
        <f t="shared" si="571"/>
        <v>Test</v>
      </c>
      <c r="BA944" t="str">
        <f t="shared" si="572"/>
        <v>18-30</v>
      </c>
      <c r="BB944" t="str">
        <f t="shared" si="573"/>
        <v>Blank</v>
      </c>
      <c r="BC944" t="str">
        <f t="shared" si="574"/>
        <v>0-10</v>
      </c>
      <c r="BD944" t="str">
        <f t="shared" si="575"/>
        <v>Blank</v>
      </c>
      <c r="BE944" t="str">
        <f t="shared" si="576"/>
        <v>male</v>
      </c>
      <c r="BF944">
        <f t="shared" si="577"/>
        <v>0</v>
      </c>
      <c r="BG944">
        <f t="shared" si="578"/>
        <v>0</v>
      </c>
      <c r="BH944" t="str">
        <f t="shared" si="579"/>
        <v>S, blank</v>
      </c>
      <c r="BI944">
        <f t="shared" si="580"/>
        <v>3</v>
      </c>
    </row>
    <row r="945" spans="1:61" x14ac:dyDescent="0.3">
      <c r="A945" t="s">
        <v>2821</v>
      </c>
      <c r="B945" t="s">
        <v>2838</v>
      </c>
      <c r="C945" t="s">
        <v>2851</v>
      </c>
      <c r="D945" t="s">
        <v>2838</v>
      </c>
      <c r="E945" t="s">
        <v>20</v>
      </c>
      <c r="F945">
        <v>0</v>
      </c>
      <c r="G945">
        <v>0</v>
      </c>
      <c r="H945" t="s">
        <v>2843</v>
      </c>
      <c r="I945">
        <v>3</v>
      </c>
      <c r="J945">
        <v>-3.7643689058441341</v>
      </c>
      <c r="K945">
        <v>-42.171718189759716</v>
      </c>
      <c r="L945">
        <v>70.538774768379497</v>
      </c>
      <c r="M945">
        <v>-33.757758935166962</v>
      </c>
      <c r="N945">
        <v>-108.67008854708662</v>
      </c>
      <c r="O945">
        <v>-14.754319664473872</v>
      </c>
      <c r="P945">
        <v>-22.013681658285037</v>
      </c>
      <c r="Q945">
        <v>-22.422560732600829</v>
      </c>
      <c r="R945">
        <v>-67.960368165567971</v>
      </c>
      <c r="S945">
        <v>1</v>
      </c>
      <c r="T945">
        <v>4</v>
      </c>
      <c r="U945" t="s">
        <v>2817</v>
      </c>
      <c r="AN945">
        <f>VLOOKUP(J945,counts!$W$8:$Z$13,4,FALSE)</f>
        <v>53</v>
      </c>
      <c r="AO945">
        <f>VLOOKUP(K945,counts!$W$17:$Z$23,4,FALSE)</f>
        <v>48</v>
      </c>
      <c r="AP945">
        <f>VLOOKUP(L945,counts!$W$27:$Z$33,4,FALSE)</f>
        <v>47</v>
      </c>
      <c r="AQ945">
        <f>VLOOKUP(M945,counts!$W$38:$Z$49,4,FALSE)</f>
        <v>47</v>
      </c>
      <c r="AR945">
        <f>VLOOKUP(N945,counts!$W$53:$Z$54,4,FALSE)</f>
        <v>20</v>
      </c>
      <c r="AS945">
        <f>VLOOKUP(O945,counts!$W$58:$Z$62,4,FALSE)</f>
        <v>52</v>
      </c>
      <c r="AT945">
        <f>VLOOKUP(P945,counts!$W$66:$Z$69,4,FALSE)</f>
        <v>50</v>
      </c>
      <c r="AU945">
        <f>VLOOKUP(Q945,counts!$W$73:$Z$75,4,FALSE)</f>
        <v>50</v>
      </c>
      <c r="AV945">
        <f>VLOOKUP(R945,counts!$W$79:$Z$81,4,FALSE)</f>
        <v>40</v>
      </c>
      <c r="AW945">
        <f t="shared" si="568"/>
        <v>407</v>
      </c>
      <c r="AX945">
        <f t="shared" si="569"/>
        <v>1</v>
      </c>
      <c r="AY945">
        <f t="shared" si="570"/>
        <v>4</v>
      </c>
      <c r="AZ945" t="str">
        <f t="shared" si="571"/>
        <v>Test</v>
      </c>
      <c r="BA945" t="str">
        <f t="shared" si="572"/>
        <v>0-17</v>
      </c>
      <c r="BB945" t="str">
        <f t="shared" si="573"/>
        <v>Blank</v>
      </c>
      <c r="BC945" t="str">
        <f t="shared" si="574"/>
        <v>41-100</v>
      </c>
      <c r="BD945" t="str">
        <f t="shared" si="575"/>
        <v>Blank</v>
      </c>
      <c r="BE945" t="str">
        <f t="shared" si="576"/>
        <v>male</v>
      </c>
      <c r="BF945">
        <f t="shared" si="577"/>
        <v>0</v>
      </c>
      <c r="BG945">
        <f t="shared" si="578"/>
        <v>0</v>
      </c>
      <c r="BH945" t="str">
        <f t="shared" si="579"/>
        <v>S, blank</v>
      </c>
      <c r="BI945">
        <f t="shared" si="580"/>
        <v>3</v>
      </c>
    </row>
    <row r="946" spans="1:61" x14ac:dyDescent="0.3">
      <c r="A946" t="s">
        <v>2811</v>
      </c>
      <c r="B946" t="s">
        <v>2838</v>
      </c>
      <c r="C946" t="s">
        <v>2825</v>
      </c>
      <c r="D946" t="s">
        <v>2838</v>
      </c>
      <c r="E946" t="s">
        <v>20</v>
      </c>
      <c r="F946">
        <v>0</v>
      </c>
      <c r="G946">
        <v>0</v>
      </c>
      <c r="H946" t="s">
        <v>2843</v>
      </c>
      <c r="I946">
        <v>3</v>
      </c>
      <c r="J946">
        <v>-13.385578549662212</v>
      </c>
      <c r="K946">
        <v>-42.171718189759716</v>
      </c>
      <c r="L946">
        <v>-82.840254641099079</v>
      </c>
      <c r="M946">
        <v>-33.757758935166962</v>
      </c>
      <c r="N946">
        <v>-108.67008854708662</v>
      </c>
      <c r="O946">
        <v>-14.754319664473872</v>
      </c>
      <c r="P946">
        <v>-22.013681658285037</v>
      </c>
      <c r="Q946">
        <v>-22.422560732600829</v>
      </c>
      <c r="R946">
        <v>-67.960368165567971</v>
      </c>
      <c r="S946">
        <v>0</v>
      </c>
      <c r="T946">
        <v>4</v>
      </c>
      <c r="U946" t="s">
        <v>2817</v>
      </c>
      <c r="AN946">
        <f>VLOOKUP(J946,counts!$W$8:$Z$13,4,FALSE)</f>
        <v>51</v>
      </c>
      <c r="AO946">
        <f>VLOOKUP(K946,counts!$W$17:$Z$23,4,FALSE)</f>
        <v>48</v>
      </c>
      <c r="AP946">
        <f>VLOOKUP(L946,counts!$W$27:$Z$33,4,FALSE)</f>
        <v>62</v>
      </c>
      <c r="AQ946">
        <f>VLOOKUP(M946,counts!$W$38:$Z$49,4,FALSE)</f>
        <v>47</v>
      </c>
      <c r="AR946">
        <f>VLOOKUP(N946,counts!$W$53:$Z$54,4,FALSE)</f>
        <v>20</v>
      </c>
      <c r="AS946">
        <f>VLOOKUP(O946,counts!$W$58:$Z$62,4,FALSE)</f>
        <v>52</v>
      </c>
      <c r="AT946">
        <f>VLOOKUP(P946,counts!$W$66:$Z$69,4,FALSE)</f>
        <v>50</v>
      </c>
      <c r="AU946">
        <f>VLOOKUP(Q946,counts!$W$73:$Z$75,4,FALSE)</f>
        <v>50</v>
      </c>
      <c r="AV946">
        <f>VLOOKUP(R946,counts!$W$79:$Z$81,4,FALSE)</f>
        <v>40</v>
      </c>
      <c r="AW946">
        <f t="shared" si="568"/>
        <v>420</v>
      </c>
      <c r="AX946">
        <f t="shared" si="569"/>
        <v>0</v>
      </c>
      <c r="AY946">
        <f t="shared" si="570"/>
        <v>4</v>
      </c>
      <c r="AZ946" t="str">
        <f t="shared" si="571"/>
        <v>Test</v>
      </c>
      <c r="BA946" t="str">
        <f t="shared" si="572"/>
        <v>41-50</v>
      </c>
      <c r="BB946" t="str">
        <f t="shared" si="573"/>
        <v>Blank</v>
      </c>
      <c r="BC946" t="str">
        <f t="shared" si="574"/>
        <v>0-10</v>
      </c>
      <c r="BD946" t="str">
        <f t="shared" si="575"/>
        <v>Blank</v>
      </c>
      <c r="BE946" t="str">
        <f t="shared" si="576"/>
        <v>male</v>
      </c>
      <c r="BF946">
        <f t="shared" si="577"/>
        <v>0</v>
      </c>
      <c r="BG946">
        <f t="shared" si="578"/>
        <v>0</v>
      </c>
      <c r="BH946" t="str">
        <f t="shared" si="579"/>
        <v>S, blank</v>
      </c>
      <c r="BI946">
        <f t="shared" si="580"/>
        <v>3</v>
      </c>
    </row>
    <row r="947" spans="1:61" x14ac:dyDescent="0.3">
      <c r="A947" t="s">
        <v>2811</v>
      </c>
      <c r="B947" t="s">
        <v>2823</v>
      </c>
      <c r="C947" t="s">
        <v>2825</v>
      </c>
      <c r="D947" t="s">
        <v>2838</v>
      </c>
      <c r="E947" t="s">
        <v>20</v>
      </c>
      <c r="F947">
        <v>0</v>
      </c>
      <c r="G947">
        <v>0</v>
      </c>
      <c r="H947" t="s">
        <v>2843</v>
      </c>
      <c r="I947">
        <v>3</v>
      </c>
      <c r="J947">
        <v>-13.385578549662212</v>
      </c>
      <c r="K947">
        <v>123.30204897661667</v>
      </c>
      <c r="L947">
        <v>-82.840254641099079</v>
      </c>
      <c r="M947">
        <v>-33.757758935166962</v>
      </c>
      <c r="N947">
        <v>-108.67008854708662</v>
      </c>
      <c r="O947">
        <v>-14.754319664473872</v>
      </c>
      <c r="P947">
        <v>-22.013681658285037</v>
      </c>
      <c r="Q947">
        <v>-22.422560732600829</v>
      </c>
      <c r="R947">
        <v>-67.960368165567971</v>
      </c>
      <c r="S947">
        <v>0</v>
      </c>
      <c r="T947">
        <v>4</v>
      </c>
      <c r="U947" t="s">
        <v>2817</v>
      </c>
      <c r="AN947">
        <f>VLOOKUP(J947,counts!$W$8:$Z$13,4,FALSE)</f>
        <v>51</v>
      </c>
      <c r="AO947">
        <f>VLOOKUP(K947,counts!$W$17:$Z$23,4,FALSE)</f>
        <v>73</v>
      </c>
      <c r="AP947">
        <f>VLOOKUP(L947,counts!$W$27:$Z$33,4,FALSE)</f>
        <v>62</v>
      </c>
      <c r="AQ947">
        <f>VLOOKUP(M947,counts!$W$38:$Z$49,4,FALSE)</f>
        <v>47</v>
      </c>
      <c r="AR947">
        <f>VLOOKUP(N947,counts!$W$53:$Z$54,4,FALSE)</f>
        <v>20</v>
      </c>
      <c r="AS947">
        <f>VLOOKUP(O947,counts!$W$58:$Z$62,4,FALSE)</f>
        <v>52</v>
      </c>
      <c r="AT947">
        <f>VLOOKUP(P947,counts!$W$66:$Z$69,4,FALSE)</f>
        <v>50</v>
      </c>
      <c r="AU947">
        <f>VLOOKUP(Q947,counts!$W$73:$Z$75,4,FALSE)</f>
        <v>50</v>
      </c>
      <c r="AV947">
        <f>VLOOKUP(R947,counts!$W$79:$Z$81,4,FALSE)</f>
        <v>40</v>
      </c>
      <c r="AW947">
        <f t="shared" si="568"/>
        <v>445</v>
      </c>
      <c r="AX947">
        <f t="shared" si="569"/>
        <v>0</v>
      </c>
      <c r="AY947">
        <f t="shared" si="570"/>
        <v>4</v>
      </c>
      <c r="AZ947" t="str">
        <f t="shared" si="571"/>
        <v>Test</v>
      </c>
      <c r="BA947" t="str">
        <f t="shared" si="572"/>
        <v>41-50</v>
      </c>
      <c r="BB947" t="str">
        <f t="shared" si="573"/>
        <v>F, G, T</v>
      </c>
      <c r="BC947" t="str">
        <f t="shared" si="574"/>
        <v>0-10</v>
      </c>
      <c r="BD947" t="str">
        <f t="shared" si="575"/>
        <v>Blank</v>
      </c>
      <c r="BE947" t="str">
        <f t="shared" si="576"/>
        <v>male</v>
      </c>
      <c r="BF947">
        <f t="shared" si="577"/>
        <v>0</v>
      </c>
      <c r="BG947">
        <f t="shared" si="578"/>
        <v>0</v>
      </c>
      <c r="BH947" t="str">
        <f t="shared" si="579"/>
        <v>S, blank</v>
      </c>
      <c r="BI947">
        <f t="shared" si="580"/>
        <v>3</v>
      </c>
    </row>
    <row r="948" spans="1:61" x14ac:dyDescent="0.3">
      <c r="A948" t="s">
        <v>2820</v>
      </c>
      <c r="B948" t="s">
        <v>2838</v>
      </c>
      <c r="C948" t="s">
        <v>2825</v>
      </c>
      <c r="D948" t="s">
        <v>2838</v>
      </c>
      <c r="E948" t="s">
        <v>20</v>
      </c>
      <c r="F948">
        <v>0</v>
      </c>
      <c r="G948">
        <v>0</v>
      </c>
      <c r="H948" t="s">
        <v>2843</v>
      </c>
      <c r="I948">
        <v>3</v>
      </c>
      <c r="J948">
        <v>-11.613432440426715</v>
      </c>
      <c r="K948">
        <v>-42.171718189759716</v>
      </c>
      <c r="L948">
        <v>-82.840254641099079</v>
      </c>
      <c r="M948">
        <v>-33.757758935166962</v>
      </c>
      <c r="N948">
        <v>-108.67008854708662</v>
      </c>
      <c r="O948">
        <v>-14.754319664473872</v>
      </c>
      <c r="P948">
        <v>-22.013681658285037</v>
      </c>
      <c r="Q948">
        <v>-22.422560732600829</v>
      </c>
      <c r="R948">
        <v>-67.960368165567971</v>
      </c>
      <c r="S948">
        <v>1</v>
      </c>
      <c r="T948">
        <v>4</v>
      </c>
      <c r="U948" t="s">
        <v>2817</v>
      </c>
      <c r="AN948">
        <f>VLOOKUP(J948,counts!$W$8:$Z$13,4,FALSE)</f>
        <v>52</v>
      </c>
      <c r="AO948">
        <f>VLOOKUP(K948,counts!$W$17:$Z$23,4,FALSE)</f>
        <v>48</v>
      </c>
      <c r="AP948">
        <f>VLOOKUP(L948,counts!$W$27:$Z$33,4,FALSE)</f>
        <v>62</v>
      </c>
      <c r="AQ948">
        <f>VLOOKUP(M948,counts!$W$38:$Z$49,4,FALSE)</f>
        <v>47</v>
      </c>
      <c r="AR948">
        <f>VLOOKUP(N948,counts!$W$53:$Z$54,4,FALSE)</f>
        <v>20</v>
      </c>
      <c r="AS948">
        <f>VLOOKUP(O948,counts!$W$58:$Z$62,4,FALSE)</f>
        <v>52</v>
      </c>
      <c r="AT948">
        <f>VLOOKUP(P948,counts!$W$66:$Z$69,4,FALSE)</f>
        <v>50</v>
      </c>
      <c r="AU948">
        <f>VLOOKUP(Q948,counts!$W$73:$Z$75,4,FALSE)</f>
        <v>50</v>
      </c>
      <c r="AV948">
        <f>VLOOKUP(R948,counts!$W$79:$Z$81,4,FALSE)</f>
        <v>40</v>
      </c>
      <c r="AW948">
        <f t="shared" si="568"/>
        <v>421</v>
      </c>
      <c r="AX948">
        <f t="shared" si="569"/>
        <v>1</v>
      </c>
      <c r="AY948">
        <f t="shared" si="570"/>
        <v>4</v>
      </c>
      <c r="AZ948" t="str">
        <f t="shared" si="571"/>
        <v>Test</v>
      </c>
      <c r="BA948" t="str">
        <f t="shared" si="572"/>
        <v>18-30</v>
      </c>
      <c r="BB948" t="str">
        <f t="shared" si="573"/>
        <v>Blank</v>
      </c>
      <c r="BC948" t="str">
        <f t="shared" si="574"/>
        <v>0-10</v>
      </c>
      <c r="BD948" t="str">
        <f t="shared" si="575"/>
        <v>Blank</v>
      </c>
      <c r="BE948" t="str">
        <f t="shared" si="576"/>
        <v>male</v>
      </c>
      <c r="BF948">
        <f t="shared" si="577"/>
        <v>0</v>
      </c>
      <c r="BG948">
        <f t="shared" si="578"/>
        <v>0</v>
      </c>
      <c r="BH948" t="str">
        <f t="shared" si="579"/>
        <v>S, blank</v>
      </c>
      <c r="BI948">
        <f t="shared" si="580"/>
        <v>3</v>
      </c>
    </row>
    <row r="949" spans="1:61" x14ac:dyDescent="0.3">
      <c r="A949" t="s">
        <v>2811</v>
      </c>
      <c r="B949" t="s">
        <v>2838</v>
      </c>
      <c r="C949" t="s">
        <v>2825</v>
      </c>
      <c r="D949" t="s">
        <v>2838</v>
      </c>
      <c r="E949" t="s">
        <v>20</v>
      </c>
      <c r="F949">
        <v>0</v>
      </c>
      <c r="G949">
        <v>0</v>
      </c>
      <c r="H949" t="s">
        <v>2843</v>
      </c>
      <c r="I949">
        <v>3</v>
      </c>
      <c r="J949">
        <v>-13.385578549662212</v>
      </c>
      <c r="K949">
        <v>-42.171718189759716</v>
      </c>
      <c r="L949">
        <v>-82.840254641099079</v>
      </c>
      <c r="M949">
        <v>-33.757758935166962</v>
      </c>
      <c r="N949">
        <v>-108.67008854708662</v>
      </c>
      <c r="O949">
        <v>-14.754319664473872</v>
      </c>
      <c r="P949">
        <v>-22.013681658285037</v>
      </c>
      <c r="Q949">
        <v>-22.422560732600829</v>
      </c>
      <c r="R949">
        <v>-67.960368165567971</v>
      </c>
      <c r="S949">
        <v>0</v>
      </c>
      <c r="T949">
        <v>4</v>
      </c>
      <c r="U949" t="s">
        <v>2817</v>
      </c>
      <c r="AN949">
        <f>VLOOKUP(J949,counts!$W$8:$Z$13,4,FALSE)</f>
        <v>51</v>
      </c>
      <c r="AO949">
        <f>VLOOKUP(K949,counts!$W$17:$Z$23,4,FALSE)</f>
        <v>48</v>
      </c>
      <c r="AP949">
        <f>VLOOKUP(L949,counts!$W$27:$Z$33,4,FALSE)</f>
        <v>62</v>
      </c>
      <c r="AQ949">
        <f>VLOOKUP(M949,counts!$W$38:$Z$49,4,FALSE)</f>
        <v>47</v>
      </c>
      <c r="AR949">
        <f>VLOOKUP(N949,counts!$W$53:$Z$54,4,FALSE)</f>
        <v>20</v>
      </c>
      <c r="AS949">
        <f>VLOOKUP(O949,counts!$W$58:$Z$62,4,FALSE)</f>
        <v>52</v>
      </c>
      <c r="AT949">
        <f>VLOOKUP(P949,counts!$W$66:$Z$69,4,FALSE)</f>
        <v>50</v>
      </c>
      <c r="AU949">
        <f>VLOOKUP(Q949,counts!$W$73:$Z$75,4,FALSE)</f>
        <v>50</v>
      </c>
      <c r="AV949">
        <f>VLOOKUP(R949,counts!$W$79:$Z$81,4,FALSE)</f>
        <v>40</v>
      </c>
      <c r="AW949">
        <f t="shared" si="568"/>
        <v>420</v>
      </c>
      <c r="AX949">
        <f t="shared" si="569"/>
        <v>0</v>
      </c>
      <c r="AY949">
        <f t="shared" si="570"/>
        <v>4</v>
      </c>
      <c r="AZ949" t="str">
        <f t="shared" si="571"/>
        <v>Test</v>
      </c>
      <c r="BA949" t="str">
        <f t="shared" si="572"/>
        <v>41-50</v>
      </c>
      <c r="BB949" t="str">
        <f t="shared" si="573"/>
        <v>Blank</v>
      </c>
      <c r="BC949" t="str">
        <f t="shared" si="574"/>
        <v>0-10</v>
      </c>
      <c r="BD949" t="str">
        <f t="shared" si="575"/>
        <v>Blank</v>
      </c>
      <c r="BE949" t="str">
        <f t="shared" si="576"/>
        <v>male</v>
      </c>
      <c r="BF949">
        <f t="shared" si="577"/>
        <v>0</v>
      </c>
      <c r="BG949">
        <f t="shared" si="578"/>
        <v>0</v>
      </c>
      <c r="BH949" t="str">
        <f t="shared" si="579"/>
        <v>S, blank</v>
      </c>
      <c r="BI949">
        <f t="shared" si="580"/>
        <v>3</v>
      </c>
    </row>
    <row r="950" spans="1:61" x14ac:dyDescent="0.3">
      <c r="A950" t="s">
        <v>2821</v>
      </c>
      <c r="B950" t="s">
        <v>2838</v>
      </c>
      <c r="C950" t="s">
        <v>2825</v>
      </c>
      <c r="D950" t="s">
        <v>2838</v>
      </c>
      <c r="E950" t="s">
        <v>15</v>
      </c>
      <c r="F950">
        <v>0</v>
      </c>
      <c r="G950">
        <v>0</v>
      </c>
      <c r="H950" t="s">
        <v>527</v>
      </c>
      <c r="I950">
        <v>3</v>
      </c>
      <c r="J950">
        <v>-3.7643689058441341</v>
      </c>
      <c r="K950">
        <v>-42.171718189759716</v>
      </c>
      <c r="L950">
        <v>-82.840254641099079</v>
      </c>
      <c r="M950">
        <v>-33.757758935166962</v>
      </c>
      <c r="N950">
        <v>151.41878811967541</v>
      </c>
      <c r="O950">
        <v>-14.754319664473872</v>
      </c>
      <c r="P950">
        <v>-22.013681658285037</v>
      </c>
      <c r="Q950">
        <v>-11.405315820044242</v>
      </c>
      <c r="R950">
        <v>-67.960368165567971</v>
      </c>
      <c r="S950">
        <v>1</v>
      </c>
      <c r="T950">
        <v>4</v>
      </c>
      <c r="U950" t="s">
        <v>2817</v>
      </c>
      <c r="AN950">
        <f>VLOOKUP(J950,counts!$W$8:$Z$13,4,FALSE)</f>
        <v>53</v>
      </c>
      <c r="AO950">
        <f>VLOOKUP(K950,counts!$W$17:$Z$23,4,FALSE)</f>
        <v>48</v>
      </c>
      <c r="AP950">
        <f>VLOOKUP(L950,counts!$W$27:$Z$33,4,FALSE)</f>
        <v>62</v>
      </c>
      <c r="AQ950">
        <f>VLOOKUP(M950,counts!$W$38:$Z$49,4,FALSE)</f>
        <v>47</v>
      </c>
      <c r="AR950">
        <f>VLOOKUP(N950,counts!$W$53:$Z$54,4,FALSE)</f>
        <v>102</v>
      </c>
      <c r="AS950">
        <f>VLOOKUP(O950,counts!$W$58:$Z$62,4,FALSE)</f>
        <v>52</v>
      </c>
      <c r="AT950">
        <f>VLOOKUP(P950,counts!$W$66:$Z$69,4,FALSE)</f>
        <v>50</v>
      </c>
      <c r="AU950">
        <f>VLOOKUP(Q950,counts!$W$73:$Z$75,4,FALSE)</f>
        <v>52</v>
      </c>
      <c r="AV950">
        <f>VLOOKUP(R950,counts!$W$79:$Z$81,4,FALSE)</f>
        <v>40</v>
      </c>
      <c r="AW950">
        <f t="shared" si="568"/>
        <v>506</v>
      </c>
      <c r="AX950">
        <f t="shared" si="569"/>
        <v>1</v>
      </c>
      <c r="AY950">
        <f t="shared" si="570"/>
        <v>4</v>
      </c>
      <c r="AZ950" t="str">
        <f t="shared" si="571"/>
        <v>Test</v>
      </c>
      <c r="BA950" t="str">
        <f t="shared" si="572"/>
        <v>0-17</v>
      </c>
      <c r="BB950" t="str">
        <f t="shared" si="573"/>
        <v>Blank</v>
      </c>
      <c r="BC950" t="str">
        <f t="shared" si="574"/>
        <v>0-10</v>
      </c>
      <c r="BD950" t="str">
        <f t="shared" si="575"/>
        <v>Blank</v>
      </c>
      <c r="BE950" t="str">
        <f t="shared" si="576"/>
        <v>female</v>
      </c>
      <c r="BF950">
        <f t="shared" si="577"/>
        <v>0</v>
      </c>
      <c r="BG950">
        <f t="shared" si="578"/>
        <v>0</v>
      </c>
      <c r="BH950" t="str">
        <f t="shared" si="579"/>
        <v>Q</v>
      </c>
      <c r="BI950">
        <f t="shared" si="580"/>
        <v>3</v>
      </c>
    </row>
    <row r="951" spans="1:61" x14ac:dyDescent="0.3">
      <c r="A951" t="s">
        <v>2810</v>
      </c>
      <c r="B951" t="s">
        <v>2838</v>
      </c>
      <c r="C951" t="s">
        <v>2825</v>
      </c>
      <c r="D951" t="s">
        <v>2838</v>
      </c>
      <c r="E951" t="s">
        <v>20</v>
      </c>
      <c r="F951">
        <v>0</v>
      </c>
      <c r="G951">
        <v>0</v>
      </c>
      <c r="H951" t="s">
        <v>2843</v>
      </c>
      <c r="I951">
        <v>3</v>
      </c>
      <c r="J951">
        <v>32.769878926258563</v>
      </c>
      <c r="K951">
        <v>-42.171718189759716</v>
      </c>
      <c r="L951">
        <v>-82.840254641099079</v>
      </c>
      <c r="M951">
        <v>-33.757758935166962</v>
      </c>
      <c r="N951">
        <v>-108.67008854708662</v>
      </c>
      <c r="O951">
        <v>-14.754319664473872</v>
      </c>
      <c r="P951">
        <v>-22.013681658285037</v>
      </c>
      <c r="Q951">
        <v>-22.422560732600829</v>
      </c>
      <c r="R951">
        <v>-67.960368165567971</v>
      </c>
      <c r="S951">
        <v>0</v>
      </c>
      <c r="T951">
        <v>4</v>
      </c>
      <c r="U951" t="s">
        <v>2817</v>
      </c>
      <c r="AN951">
        <f>VLOOKUP(J951,counts!$W$8:$Z$13,4,FALSE)</f>
        <v>61</v>
      </c>
      <c r="AO951">
        <f>VLOOKUP(K951,counts!$W$17:$Z$23,4,FALSE)</f>
        <v>48</v>
      </c>
      <c r="AP951">
        <f>VLOOKUP(L951,counts!$W$27:$Z$33,4,FALSE)</f>
        <v>62</v>
      </c>
      <c r="AQ951">
        <f>VLOOKUP(M951,counts!$W$38:$Z$49,4,FALSE)</f>
        <v>47</v>
      </c>
      <c r="AR951">
        <f>VLOOKUP(N951,counts!$W$53:$Z$54,4,FALSE)</f>
        <v>20</v>
      </c>
      <c r="AS951">
        <f>VLOOKUP(O951,counts!$W$58:$Z$62,4,FALSE)</f>
        <v>52</v>
      </c>
      <c r="AT951">
        <f>VLOOKUP(P951,counts!$W$66:$Z$69,4,FALSE)</f>
        <v>50</v>
      </c>
      <c r="AU951">
        <f>VLOOKUP(Q951,counts!$W$73:$Z$75,4,FALSE)</f>
        <v>50</v>
      </c>
      <c r="AV951">
        <f>VLOOKUP(R951,counts!$W$79:$Z$81,4,FALSE)</f>
        <v>40</v>
      </c>
      <c r="AW951">
        <f t="shared" si="568"/>
        <v>430</v>
      </c>
      <c r="AX951">
        <f t="shared" si="569"/>
        <v>0</v>
      </c>
      <c r="AY951">
        <f t="shared" si="570"/>
        <v>4</v>
      </c>
      <c r="AZ951" t="str">
        <f t="shared" si="571"/>
        <v>Test</v>
      </c>
      <c r="BA951" t="str">
        <f t="shared" si="572"/>
        <v>31-40</v>
      </c>
      <c r="BB951" t="str">
        <f t="shared" si="573"/>
        <v>Blank</v>
      </c>
      <c r="BC951" t="str">
        <f t="shared" si="574"/>
        <v>0-10</v>
      </c>
      <c r="BD951" t="str">
        <f t="shared" si="575"/>
        <v>Blank</v>
      </c>
      <c r="BE951" t="str">
        <f t="shared" si="576"/>
        <v>male</v>
      </c>
      <c r="BF951">
        <f t="shared" si="577"/>
        <v>0</v>
      </c>
      <c r="BG951">
        <f t="shared" si="578"/>
        <v>0</v>
      </c>
      <c r="BH951" t="str">
        <f t="shared" si="579"/>
        <v>S, blank</v>
      </c>
      <c r="BI951">
        <f t="shared" si="580"/>
        <v>3</v>
      </c>
    </row>
    <row r="952" spans="1:61" x14ac:dyDescent="0.3">
      <c r="A952" t="s">
        <v>2820</v>
      </c>
      <c r="B952" t="s">
        <v>2838</v>
      </c>
      <c r="C952" t="s">
        <v>2850</v>
      </c>
      <c r="D952" t="s">
        <v>2838</v>
      </c>
      <c r="E952" t="s">
        <v>15</v>
      </c>
      <c r="F952">
        <v>0</v>
      </c>
      <c r="G952">
        <v>2</v>
      </c>
      <c r="H952" t="s">
        <v>2843</v>
      </c>
      <c r="I952">
        <v>3</v>
      </c>
      <c r="J952">
        <v>-11.613432440426715</v>
      </c>
      <c r="K952">
        <v>-42.171718189759716</v>
      </c>
      <c r="L952">
        <v>-9.6115457513775127</v>
      </c>
      <c r="M952">
        <v>-33.757758935166962</v>
      </c>
      <c r="N952">
        <v>151.41878811967541</v>
      </c>
      <c r="O952">
        <v>-14.754319664473872</v>
      </c>
      <c r="P952">
        <v>75.609641767585757</v>
      </c>
      <c r="Q952">
        <v>-22.422560732600829</v>
      </c>
      <c r="R952">
        <v>-67.960368165567971</v>
      </c>
      <c r="S952">
        <v>1</v>
      </c>
      <c r="T952">
        <v>4</v>
      </c>
      <c r="U952" t="s">
        <v>2817</v>
      </c>
      <c r="AN952">
        <f>VLOOKUP(J952,counts!$W$8:$Z$13,4,FALSE)</f>
        <v>52</v>
      </c>
      <c r="AO952">
        <f>VLOOKUP(K952,counts!$W$17:$Z$23,4,FALSE)</f>
        <v>48</v>
      </c>
      <c r="AP952">
        <f>VLOOKUP(L952,counts!$W$27:$Z$33,4,FALSE)</f>
        <v>55</v>
      </c>
      <c r="AQ952">
        <f>VLOOKUP(M952,counts!$W$38:$Z$49,4,FALSE)</f>
        <v>47</v>
      </c>
      <c r="AR952">
        <f>VLOOKUP(N952,counts!$W$53:$Z$54,4,FALSE)</f>
        <v>102</v>
      </c>
      <c r="AS952">
        <f>VLOOKUP(O952,counts!$W$58:$Z$62,4,FALSE)</f>
        <v>52</v>
      </c>
      <c r="AT952">
        <f>VLOOKUP(P952,counts!$W$66:$Z$69,4,FALSE)</f>
        <v>69</v>
      </c>
      <c r="AU952">
        <f>VLOOKUP(Q952,counts!$W$73:$Z$75,4,FALSE)</f>
        <v>50</v>
      </c>
      <c r="AV952">
        <f>VLOOKUP(R952,counts!$W$79:$Z$81,4,FALSE)</f>
        <v>40</v>
      </c>
      <c r="AW952">
        <f t="shared" si="568"/>
        <v>515</v>
      </c>
      <c r="AX952">
        <f t="shared" si="569"/>
        <v>1</v>
      </c>
      <c r="AY952">
        <f t="shared" si="570"/>
        <v>4</v>
      </c>
      <c r="AZ952" t="str">
        <f t="shared" si="571"/>
        <v>Test</v>
      </c>
      <c r="BA952" t="str">
        <f t="shared" si="572"/>
        <v>18-30</v>
      </c>
      <c r="BB952" t="str">
        <f t="shared" si="573"/>
        <v>Blank</v>
      </c>
      <c r="BC952" t="str">
        <f t="shared" si="574"/>
        <v>11-20</v>
      </c>
      <c r="BD952" t="str">
        <f t="shared" si="575"/>
        <v>Blank</v>
      </c>
      <c r="BE952" t="str">
        <f t="shared" si="576"/>
        <v>female</v>
      </c>
      <c r="BF952">
        <f t="shared" si="577"/>
        <v>0</v>
      </c>
      <c r="BG952">
        <f t="shared" si="578"/>
        <v>2</v>
      </c>
      <c r="BH952" t="str">
        <f t="shared" si="579"/>
        <v>S, blank</v>
      </c>
      <c r="BI952">
        <f t="shared" si="580"/>
        <v>3</v>
      </c>
    </row>
    <row r="953" spans="1:61" x14ac:dyDescent="0.3">
      <c r="A953" t="s">
        <v>2821</v>
      </c>
      <c r="B953" t="s">
        <v>2838</v>
      </c>
      <c r="C953" t="s">
        <v>2849</v>
      </c>
      <c r="D953" t="s">
        <v>2838</v>
      </c>
      <c r="E953" t="s">
        <v>20</v>
      </c>
      <c r="F953">
        <v>1</v>
      </c>
      <c r="G953">
        <v>2</v>
      </c>
      <c r="H953" t="s">
        <v>2843</v>
      </c>
      <c r="I953">
        <v>3</v>
      </c>
      <c r="J953">
        <v>-3.7643689058441341</v>
      </c>
      <c r="K953">
        <v>-42.171718189759716</v>
      </c>
      <c r="L953">
        <v>40.172297072540438</v>
      </c>
      <c r="M953">
        <v>-33.757758935166962</v>
      </c>
      <c r="N953">
        <v>-108.67008854708662</v>
      </c>
      <c r="O953">
        <v>48.695090775187893</v>
      </c>
      <c r="P953">
        <v>75.609641767585757</v>
      </c>
      <c r="Q953">
        <v>-22.422560732600829</v>
      </c>
      <c r="R953">
        <v>-67.960368165567971</v>
      </c>
      <c r="S953">
        <v>0</v>
      </c>
      <c r="T953">
        <v>4</v>
      </c>
      <c r="U953" t="s">
        <v>2817</v>
      </c>
      <c r="AN953">
        <f>VLOOKUP(J953,counts!$W$8:$Z$13,4,FALSE)</f>
        <v>53</v>
      </c>
      <c r="AO953">
        <f>VLOOKUP(K953,counts!$W$17:$Z$23,4,FALSE)</f>
        <v>48</v>
      </c>
      <c r="AP953">
        <f>VLOOKUP(L953,counts!$W$27:$Z$33,4,FALSE)</f>
        <v>50</v>
      </c>
      <c r="AQ953">
        <f>VLOOKUP(M953,counts!$W$38:$Z$49,4,FALSE)</f>
        <v>47</v>
      </c>
      <c r="AR953">
        <f>VLOOKUP(N953,counts!$W$53:$Z$54,4,FALSE)</f>
        <v>20</v>
      </c>
      <c r="AS953">
        <f>VLOOKUP(O953,counts!$W$58:$Z$62,4,FALSE)</f>
        <v>61</v>
      </c>
      <c r="AT953">
        <f>VLOOKUP(P953,counts!$W$66:$Z$69,4,FALSE)</f>
        <v>69</v>
      </c>
      <c r="AU953">
        <f>VLOOKUP(Q953,counts!$W$73:$Z$75,4,FALSE)</f>
        <v>50</v>
      </c>
      <c r="AV953">
        <f>VLOOKUP(R953,counts!$W$79:$Z$81,4,FALSE)</f>
        <v>40</v>
      </c>
      <c r="AW953">
        <f t="shared" si="568"/>
        <v>438</v>
      </c>
      <c r="AX953">
        <f t="shared" si="569"/>
        <v>0</v>
      </c>
      <c r="AY953">
        <f t="shared" si="570"/>
        <v>4</v>
      </c>
      <c r="AZ953" t="str">
        <f t="shared" si="571"/>
        <v>Test</v>
      </c>
      <c r="BA953" t="str">
        <f t="shared" si="572"/>
        <v>0-17</v>
      </c>
      <c r="BB953" t="str">
        <f t="shared" si="573"/>
        <v>Blank</v>
      </c>
      <c r="BC953" t="str">
        <f t="shared" si="574"/>
        <v>21-30</v>
      </c>
      <c r="BD953" t="str">
        <f t="shared" si="575"/>
        <v>Blank</v>
      </c>
      <c r="BE953" t="str">
        <f t="shared" si="576"/>
        <v>male</v>
      </c>
      <c r="BF953">
        <f t="shared" si="577"/>
        <v>1</v>
      </c>
      <c r="BG953">
        <f t="shared" si="578"/>
        <v>2</v>
      </c>
      <c r="BH953" t="str">
        <f t="shared" si="579"/>
        <v>S, blank</v>
      </c>
      <c r="BI953">
        <f t="shared" si="580"/>
        <v>3</v>
      </c>
    </row>
    <row r="954" spans="1:61" x14ac:dyDescent="0.3">
      <c r="A954" t="s">
        <v>2810</v>
      </c>
      <c r="B954" t="s">
        <v>2838</v>
      </c>
      <c r="C954" t="s">
        <v>2825</v>
      </c>
      <c r="D954" t="s">
        <v>2838</v>
      </c>
      <c r="E954" t="s">
        <v>20</v>
      </c>
      <c r="F954">
        <v>0</v>
      </c>
      <c r="G954">
        <v>0</v>
      </c>
      <c r="H954" t="s">
        <v>2843</v>
      </c>
      <c r="I954">
        <v>3</v>
      </c>
      <c r="J954">
        <v>32.769878926258563</v>
      </c>
      <c r="K954">
        <v>-42.171718189759716</v>
      </c>
      <c r="L954">
        <v>-82.840254641099079</v>
      </c>
      <c r="M954">
        <v>-33.757758935166962</v>
      </c>
      <c r="N954">
        <v>-108.67008854708662</v>
      </c>
      <c r="O954">
        <v>-14.754319664473872</v>
      </c>
      <c r="P954">
        <v>-22.013681658285037</v>
      </c>
      <c r="Q954">
        <v>-22.422560732600829</v>
      </c>
      <c r="R954">
        <v>-67.960368165567971</v>
      </c>
      <c r="S954">
        <v>1</v>
      </c>
      <c r="T954">
        <v>4</v>
      </c>
      <c r="U954" t="s">
        <v>2817</v>
      </c>
      <c r="AN954">
        <f>VLOOKUP(J954,counts!$W$8:$Z$13,4,FALSE)</f>
        <v>61</v>
      </c>
      <c r="AO954">
        <f>VLOOKUP(K954,counts!$W$17:$Z$23,4,FALSE)</f>
        <v>48</v>
      </c>
      <c r="AP954">
        <f>VLOOKUP(L954,counts!$W$27:$Z$33,4,FALSE)</f>
        <v>62</v>
      </c>
      <c r="AQ954">
        <f>VLOOKUP(M954,counts!$W$38:$Z$49,4,FALSE)</f>
        <v>47</v>
      </c>
      <c r="AR954">
        <f>VLOOKUP(N954,counts!$W$53:$Z$54,4,FALSE)</f>
        <v>20</v>
      </c>
      <c r="AS954">
        <f>VLOOKUP(O954,counts!$W$58:$Z$62,4,FALSE)</f>
        <v>52</v>
      </c>
      <c r="AT954">
        <f>VLOOKUP(P954,counts!$W$66:$Z$69,4,FALSE)</f>
        <v>50</v>
      </c>
      <c r="AU954">
        <f>VLOOKUP(Q954,counts!$W$73:$Z$75,4,FALSE)</f>
        <v>50</v>
      </c>
      <c r="AV954">
        <f>VLOOKUP(R954,counts!$W$79:$Z$81,4,FALSE)</f>
        <v>40</v>
      </c>
      <c r="AW954">
        <f t="shared" si="568"/>
        <v>430</v>
      </c>
      <c r="AX954">
        <f t="shared" si="569"/>
        <v>1</v>
      </c>
      <c r="AY954">
        <f t="shared" si="570"/>
        <v>4</v>
      </c>
      <c r="AZ954" t="str">
        <f t="shared" si="571"/>
        <v>Test</v>
      </c>
      <c r="BA954" t="str">
        <f t="shared" si="572"/>
        <v>31-40</v>
      </c>
      <c r="BB954" t="str">
        <f t="shared" si="573"/>
        <v>Blank</v>
      </c>
      <c r="BC954" t="str">
        <f t="shared" si="574"/>
        <v>0-10</v>
      </c>
      <c r="BD954" t="str">
        <f t="shared" si="575"/>
        <v>Blank</v>
      </c>
      <c r="BE954" t="str">
        <f t="shared" si="576"/>
        <v>male</v>
      </c>
      <c r="BF954">
        <f t="shared" si="577"/>
        <v>0</v>
      </c>
      <c r="BG954">
        <f t="shared" si="578"/>
        <v>0</v>
      </c>
      <c r="BH954" t="str">
        <f t="shared" si="579"/>
        <v>S, blank</v>
      </c>
      <c r="BI954">
        <f t="shared" si="580"/>
        <v>3</v>
      </c>
    </row>
    <row r="955" spans="1:61" x14ac:dyDescent="0.3">
      <c r="A955" t="s">
        <v>2820</v>
      </c>
      <c r="B955" t="s">
        <v>2838</v>
      </c>
      <c r="C955" t="s">
        <v>2825</v>
      </c>
      <c r="D955" t="s">
        <v>2838</v>
      </c>
      <c r="E955" t="s">
        <v>15</v>
      </c>
      <c r="F955">
        <v>1</v>
      </c>
      <c r="G955">
        <v>0</v>
      </c>
      <c r="H955" t="s">
        <v>2843</v>
      </c>
      <c r="I955">
        <v>3</v>
      </c>
      <c r="J955">
        <v>-11.613432440426715</v>
      </c>
      <c r="K955">
        <v>-42.171718189759716</v>
      </c>
      <c r="L955">
        <v>-82.840254641099079</v>
      </c>
      <c r="M955">
        <v>-33.757758935166962</v>
      </c>
      <c r="N955">
        <v>151.41878811967541</v>
      </c>
      <c r="O955">
        <v>48.695090775187893</v>
      </c>
      <c r="P955">
        <v>-22.013681658285037</v>
      </c>
      <c r="Q955">
        <v>-22.422560732600829</v>
      </c>
      <c r="R955">
        <v>-67.960368165567971</v>
      </c>
      <c r="S955">
        <v>0</v>
      </c>
      <c r="T955">
        <v>4</v>
      </c>
      <c r="U955" t="s">
        <v>2817</v>
      </c>
      <c r="AN955">
        <f>VLOOKUP(J955,counts!$W$8:$Z$13,4,FALSE)</f>
        <v>52</v>
      </c>
      <c r="AO955">
        <f>VLOOKUP(K955,counts!$W$17:$Z$23,4,FALSE)</f>
        <v>48</v>
      </c>
      <c r="AP955">
        <f>VLOOKUP(L955,counts!$W$27:$Z$33,4,FALSE)</f>
        <v>62</v>
      </c>
      <c r="AQ955">
        <f>VLOOKUP(M955,counts!$W$38:$Z$49,4,FALSE)</f>
        <v>47</v>
      </c>
      <c r="AR955">
        <f>VLOOKUP(N955,counts!$W$53:$Z$54,4,FALSE)</f>
        <v>102</v>
      </c>
      <c r="AS955">
        <f>VLOOKUP(O955,counts!$W$58:$Z$62,4,FALSE)</f>
        <v>61</v>
      </c>
      <c r="AT955">
        <f>VLOOKUP(P955,counts!$W$66:$Z$69,4,FALSE)</f>
        <v>50</v>
      </c>
      <c r="AU955">
        <f>VLOOKUP(Q955,counts!$W$73:$Z$75,4,FALSE)</f>
        <v>50</v>
      </c>
      <c r="AV955">
        <f>VLOOKUP(R955,counts!$W$79:$Z$81,4,FALSE)</f>
        <v>40</v>
      </c>
      <c r="AW955">
        <f t="shared" si="568"/>
        <v>512</v>
      </c>
      <c r="AX955">
        <f t="shared" si="569"/>
        <v>0</v>
      </c>
      <c r="AY955">
        <f t="shared" si="570"/>
        <v>4</v>
      </c>
      <c r="AZ955" t="str">
        <f t="shared" si="571"/>
        <v>Test</v>
      </c>
      <c r="BA955" t="str">
        <f t="shared" si="572"/>
        <v>18-30</v>
      </c>
      <c r="BB955" t="str">
        <f t="shared" si="573"/>
        <v>Blank</v>
      </c>
      <c r="BC955" t="str">
        <f t="shared" si="574"/>
        <v>0-10</v>
      </c>
      <c r="BD955" t="str">
        <f t="shared" si="575"/>
        <v>Blank</v>
      </c>
      <c r="BE955" t="str">
        <f t="shared" si="576"/>
        <v>female</v>
      </c>
      <c r="BF955">
        <f t="shared" si="577"/>
        <v>1</v>
      </c>
      <c r="BG955">
        <f t="shared" si="578"/>
        <v>0</v>
      </c>
      <c r="BH955" t="str">
        <f t="shared" si="579"/>
        <v>S, blank</v>
      </c>
      <c r="BI955">
        <f t="shared" si="580"/>
        <v>3</v>
      </c>
    </row>
    <row r="956" spans="1:61" x14ac:dyDescent="0.3">
      <c r="A956" t="s">
        <v>2820</v>
      </c>
      <c r="B956" t="s">
        <v>2838</v>
      </c>
      <c r="C956" t="s">
        <v>2825</v>
      </c>
      <c r="D956" t="s">
        <v>2838</v>
      </c>
      <c r="E956" t="s">
        <v>20</v>
      </c>
      <c r="F956">
        <v>0</v>
      </c>
      <c r="G956">
        <v>0</v>
      </c>
      <c r="H956" t="s">
        <v>2843</v>
      </c>
      <c r="I956">
        <v>3</v>
      </c>
      <c r="J956">
        <v>-11.613432440426715</v>
      </c>
      <c r="K956">
        <v>-42.171718189759716</v>
      </c>
      <c r="L956">
        <v>-82.840254641099079</v>
      </c>
      <c r="M956">
        <v>-33.757758935166962</v>
      </c>
      <c r="N956">
        <v>-108.67008854708662</v>
      </c>
      <c r="O956">
        <v>-14.754319664473872</v>
      </c>
      <c r="P956">
        <v>-22.013681658285037</v>
      </c>
      <c r="Q956">
        <v>-22.422560732600829</v>
      </c>
      <c r="R956">
        <v>-67.960368165567971</v>
      </c>
      <c r="S956">
        <v>1</v>
      </c>
      <c r="T956">
        <v>4</v>
      </c>
      <c r="U956" t="s">
        <v>2817</v>
      </c>
      <c r="AN956">
        <f>VLOOKUP(J956,counts!$W$8:$Z$13,4,FALSE)</f>
        <v>52</v>
      </c>
      <c r="AO956">
        <f>VLOOKUP(K956,counts!$W$17:$Z$23,4,FALSE)</f>
        <v>48</v>
      </c>
      <c r="AP956">
        <f>VLOOKUP(L956,counts!$W$27:$Z$33,4,FALSE)</f>
        <v>62</v>
      </c>
      <c r="AQ956">
        <f>VLOOKUP(M956,counts!$W$38:$Z$49,4,FALSE)</f>
        <v>47</v>
      </c>
      <c r="AR956">
        <f>VLOOKUP(N956,counts!$W$53:$Z$54,4,FALSE)</f>
        <v>20</v>
      </c>
      <c r="AS956">
        <f>VLOOKUP(O956,counts!$W$58:$Z$62,4,FALSE)</f>
        <v>52</v>
      </c>
      <c r="AT956">
        <f>VLOOKUP(P956,counts!$W$66:$Z$69,4,FALSE)</f>
        <v>50</v>
      </c>
      <c r="AU956">
        <f>VLOOKUP(Q956,counts!$W$73:$Z$75,4,FALSE)</f>
        <v>50</v>
      </c>
      <c r="AV956">
        <f>VLOOKUP(R956,counts!$W$79:$Z$81,4,FALSE)</f>
        <v>40</v>
      </c>
      <c r="AW956">
        <f t="shared" si="568"/>
        <v>421</v>
      </c>
      <c r="AX956">
        <f t="shared" si="569"/>
        <v>1</v>
      </c>
      <c r="AY956">
        <f t="shared" si="570"/>
        <v>4</v>
      </c>
      <c r="AZ956" t="str">
        <f t="shared" si="571"/>
        <v>Test</v>
      </c>
      <c r="BA956" t="str">
        <f t="shared" si="572"/>
        <v>18-30</v>
      </c>
      <c r="BB956" t="str">
        <f t="shared" si="573"/>
        <v>Blank</v>
      </c>
      <c r="BC956" t="str">
        <f t="shared" si="574"/>
        <v>0-10</v>
      </c>
      <c r="BD956" t="str">
        <f t="shared" si="575"/>
        <v>Blank</v>
      </c>
      <c r="BE956" t="str">
        <f t="shared" si="576"/>
        <v>male</v>
      </c>
      <c r="BF956">
        <f t="shared" si="577"/>
        <v>0</v>
      </c>
      <c r="BG956">
        <f t="shared" si="578"/>
        <v>0</v>
      </c>
      <c r="BH956" t="str">
        <f t="shared" si="579"/>
        <v>S, blank</v>
      </c>
      <c r="BI956">
        <f t="shared" si="580"/>
        <v>3</v>
      </c>
    </row>
    <row r="957" spans="1:61" x14ac:dyDescent="0.3">
      <c r="A957" t="s">
        <v>2821</v>
      </c>
      <c r="B957" t="s">
        <v>2838</v>
      </c>
      <c r="C957" t="s">
        <v>2850</v>
      </c>
      <c r="D957" t="s">
        <v>2838</v>
      </c>
      <c r="E957" t="s">
        <v>15</v>
      </c>
      <c r="F957">
        <v>0</v>
      </c>
      <c r="G957">
        <v>1</v>
      </c>
      <c r="H957" t="s">
        <v>44</v>
      </c>
      <c r="I957">
        <v>3</v>
      </c>
      <c r="J957">
        <v>-3.7643689058441341</v>
      </c>
      <c r="K957">
        <v>-42.171718189759716</v>
      </c>
      <c r="L957">
        <v>-9.6115457513775127</v>
      </c>
      <c r="M957">
        <v>-33.757758935166962</v>
      </c>
      <c r="N957">
        <v>151.41878811967541</v>
      </c>
      <c r="O957">
        <v>-14.754319664473872</v>
      </c>
      <c r="P957">
        <v>79.365382998232107</v>
      </c>
      <c r="Q957">
        <v>72.444458573419169</v>
      </c>
      <c r="R957">
        <v>-67.960368165567971</v>
      </c>
      <c r="S957">
        <v>1</v>
      </c>
      <c r="T957">
        <v>4</v>
      </c>
      <c r="U957" t="s">
        <v>2817</v>
      </c>
      <c r="AN957">
        <f>VLOOKUP(J957,counts!$W$8:$Z$13,4,FALSE)</f>
        <v>53</v>
      </c>
      <c r="AO957">
        <f>VLOOKUP(K957,counts!$W$17:$Z$23,4,FALSE)</f>
        <v>48</v>
      </c>
      <c r="AP957">
        <f>VLOOKUP(L957,counts!$W$27:$Z$33,4,FALSE)</f>
        <v>55</v>
      </c>
      <c r="AQ957">
        <f>VLOOKUP(M957,counts!$W$38:$Z$49,4,FALSE)</f>
        <v>47</v>
      </c>
      <c r="AR957">
        <f>VLOOKUP(N957,counts!$W$53:$Z$54,4,FALSE)</f>
        <v>102</v>
      </c>
      <c r="AS957">
        <f>VLOOKUP(O957,counts!$W$58:$Z$62,4,FALSE)</f>
        <v>52</v>
      </c>
      <c r="AT957">
        <f>VLOOKUP(P957,counts!$W$66:$Z$69,4,FALSE)</f>
        <v>70</v>
      </c>
      <c r="AU957">
        <f>VLOOKUP(Q957,counts!$W$73:$Z$75,4,FALSE)</f>
        <v>68</v>
      </c>
      <c r="AV957">
        <f>VLOOKUP(R957,counts!$W$79:$Z$81,4,FALSE)</f>
        <v>40</v>
      </c>
      <c r="AW957">
        <f t="shared" si="568"/>
        <v>535</v>
      </c>
      <c r="AX957">
        <f t="shared" si="569"/>
        <v>1</v>
      </c>
      <c r="AY957">
        <f t="shared" si="570"/>
        <v>4</v>
      </c>
      <c r="AZ957" t="str">
        <f t="shared" si="571"/>
        <v>Test</v>
      </c>
      <c r="BA957" t="str">
        <f t="shared" si="572"/>
        <v>0-17</v>
      </c>
      <c r="BB957" t="str">
        <f t="shared" si="573"/>
        <v>Blank</v>
      </c>
      <c r="BC957" t="str">
        <f t="shared" si="574"/>
        <v>11-20</v>
      </c>
      <c r="BD957" t="str">
        <f t="shared" si="575"/>
        <v>Blank</v>
      </c>
      <c r="BE957" t="str">
        <f t="shared" si="576"/>
        <v>female</v>
      </c>
      <c r="BF957">
        <f t="shared" si="577"/>
        <v>0</v>
      </c>
      <c r="BG957">
        <f t="shared" si="578"/>
        <v>1</v>
      </c>
      <c r="BH957" t="str">
        <f t="shared" si="579"/>
        <v>C</v>
      </c>
      <c r="BI957">
        <f t="shared" si="580"/>
        <v>3</v>
      </c>
    </row>
    <row r="958" spans="1:61" x14ac:dyDescent="0.3">
      <c r="A958" t="s">
        <v>2821</v>
      </c>
      <c r="B958" t="s">
        <v>2838</v>
      </c>
      <c r="C958" t="s">
        <v>2825</v>
      </c>
      <c r="D958" t="s">
        <v>2838</v>
      </c>
      <c r="E958" t="s">
        <v>20</v>
      </c>
      <c r="F958">
        <v>0</v>
      </c>
      <c r="G958">
        <v>0</v>
      </c>
      <c r="H958" t="s">
        <v>527</v>
      </c>
      <c r="I958">
        <v>3</v>
      </c>
      <c r="J958">
        <v>-3.7643689058441341</v>
      </c>
      <c r="K958">
        <v>-42.171718189759716</v>
      </c>
      <c r="L958">
        <v>-82.840254641099079</v>
      </c>
      <c r="M958">
        <v>-33.757758935166962</v>
      </c>
      <c r="N958">
        <v>-108.67008854708662</v>
      </c>
      <c r="O958">
        <v>-14.754319664473872</v>
      </c>
      <c r="P958">
        <v>-22.013681658285037</v>
      </c>
      <c r="Q958">
        <v>-11.405315820044242</v>
      </c>
      <c r="R958">
        <v>-67.960368165567971</v>
      </c>
      <c r="S958">
        <v>0</v>
      </c>
      <c r="T958">
        <v>4</v>
      </c>
      <c r="U958" t="s">
        <v>2817</v>
      </c>
      <c r="AN958">
        <f>VLOOKUP(J958,counts!$W$8:$Z$13,4,FALSE)</f>
        <v>53</v>
      </c>
      <c r="AO958">
        <f>VLOOKUP(K958,counts!$W$17:$Z$23,4,FALSE)</f>
        <v>48</v>
      </c>
      <c r="AP958">
        <f>VLOOKUP(L958,counts!$W$27:$Z$33,4,FALSE)</f>
        <v>62</v>
      </c>
      <c r="AQ958">
        <f>VLOOKUP(M958,counts!$W$38:$Z$49,4,FALSE)</f>
        <v>47</v>
      </c>
      <c r="AR958">
        <f>VLOOKUP(N958,counts!$W$53:$Z$54,4,FALSE)</f>
        <v>20</v>
      </c>
      <c r="AS958">
        <f>VLOOKUP(O958,counts!$W$58:$Z$62,4,FALSE)</f>
        <v>52</v>
      </c>
      <c r="AT958">
        <f>VLOOKUP(P958,counts!$W$66:$Z$69,4,FALSE)</f>
        <v>50</v>
      </c>
      <c r="AU958">
        <f>VLOOKUP(Q958,counts!$W$73:$Z$75,4,FALSE)</f>
        <v>52</v>
      </c>
      <c r="AV958">
        <f>VLOOKUP(R958,counts!$W$79:$Z$81,4,FALSE)</f>
        <v>40</v>
      </c>
      <c r="AW958">
        <f t="shared" si="568"/>
        <v>424</v>
      </c>
      <c r="AX958">
        <f t="shared" si="569"/>
        <v>0</v>
      </c>
      <c r="AY958">
        <f t="shared" si="570"/>
        <v>4</v>
      </c>
      <c r="AZ958" t="str">
        <f t="shared" si="571"/>
        <v>Test</v>
      </c>
      <c r="BA958" t="str">
        <f t="shared" si="572"/>
        <v>0-17</v>
      </c>
      <c r="BB958" t="str">
        <f t="shared" si="573"/>
        <v>Blank</v>
      </c>
      <c r="BC958" t="str">
        <f t="shared" si="574"/>
        <v>0-10</v>
      </c>
      <c r="BD958" t="str">
        <f t="shared" si="575"/>
        <v>Blank</v>
      </c>
      <c r="BE958" t="str">
        <f t="shared" si="576"/>
        <v>male</v>
      </c>
      <c r="BF958">
        <f t="shared" si="577"/>
        <v>0</v>
      </c>
      <c r="BG958">
        <f t="shared" si="578"/>
        <v>0</v>
      </c>
      <c r="BH958" t="str">
        <f t="shared" si="579"/>
        <v>Q</v>
      </c>
      <c r="BI958">
        <f t="shared" si="580"/>
        <v>3</v>
      </c>
    </row>
    <row r="959" spans="1:61" x14ac:dyDescent="0.3">
      <c r="A959" t="s">
        <v>2821</v>
      </c>
      <c r="B959" t="s">
        <v>2838</v>
      </c>
      <c r="C959" t="s">
        <v>2825</v>
      </c>
      <c r="D959" t="s">
        <v>2838</v>
      </c>
      <c r="E959" t="s">
        <v>15</v>
      </c>
      <c r="F959">
        <v>0</v>
      </c>
      <c r="G959">
        <v>0</v>
      </c>
      <c r="H959" t="s">
        <v>527</v>
      </c>
      <c r="I959">
        <v>3</v>
      </c>
      <c r="J959">
        <v>-3.7643689058441341</v>
      </c>
      <c r="K959">
        <v>-42.171718189759716</v>
      </c>
      <c r="L959">
        <v>-82.840254641099079</v>
      </c>
      <c r="M959">
        <v>-33.757758935166962</v>
      </c>
      <c r="N959">
        <v>151.41878811967541</v>
      </c>
      <c r="O959">
        <v>-14.754319664473872</v>
      </c>
      <c r="P959">
        <v>-22.013681658285037</v>
      </c>
      <c r="Q959">
        <v>-11.405315820044242</v>
      </c>
      <c r="R959">
        <v>-67.960368165567971</v>
      </c>
      <c r="S959">
        <v>1</v>
      </c>
      <c r="T959">
        <v>4</v>
      </c>
      <c r="U959" t="s">
        <v>2817</v>
      </c>
      <c r="AN959">
        <f>VLOOKUP(J959,counts!$W$8:$Z$13,4,FALSE)</f>
        <v>53</v>
      </c>
      <c r="AO959">
        <f>VLOOKUP(K959,counts!$W$17:$Z$23,4,FALSE)</f>
        <v>48</v>
      </c>
      <c r="AP959">
        <f>VLOOKUP(L959,counts!$W$27:$Z$33,4,FALSE)</f>
        <v>62</v>
      </c>
      <c r="AQ959">
        <f>VLOOKUP(M959,counts!$W$38:$Z$49,4,FALSE)</f>
        <v>47</v>
      </c>
      <c r="AR959">
        <f>VLOOKUP(N959,counts!$W$53:$Z$54,4,FALSE)</f>
        <v>102</v>
      </c>
      <c r="AS959">
        <f>VLOOKUP(O959,counts!$W$58:$Z$62,4,FALSE)</f>
        <v>52</v>
      </c>
      <c r="AT959">
        <f>VLOOKUP(P959,counts!$W$66:$Z$69,4,FALSE)</f>
        <v>50</v>
      </c>
      <c r="AU959">
        <f>VLOOKUP(Q959,counts!$W$73:$Z$75,4,FALSE)</f>
        <v>52</v>
      </c>
      <c r="AV959">
        <f>VLOOKUP(R959,counts!$W$79:$Z$81,4,FALSE)</f>
        <v>40</v>
      </c>
      <c r="AW959">
        <f t="shared" si="568"/>
        <v>506</v>
      </c>
      <c r="AX959">
        <f t="shared" si="569"/>
        <v>1</v>
      </c>
      <c r="AY959">
        <f t="shared" si="570"/>
        <v>4</v>
      </c>
      <c r="AZ959" t="str">
        <f t="shared" si="571"/>
        <v>Test</v>
      </c>
      <c r="BA959" t="str">
        <f t="shared" si="572"/>
        <v>0-17</v>
      </c>
      <c r="BB959" t="str">
        <f t="shared" si="573"/>
        <v>Blank</v>
      </c>
      <c r="BC959" t="str">
        <f t="shared" si="574"/>
        <v>0-10</v>
      </c>
      <c r="BD959" t="str">
        <f t="shared" si="575"/>
        <v>Blank</v>
      </c>
      <c r="BE959" t="str">
        <f t="shared" si="576"/>
        <v>female</v>
      </c>
      <c r="BF959">
        <f t="shared" si="577"/>
        <v>0</v>
      </c>
      <c r="BG959">
        <f t="shared" si="578"/>
        <v>0</v>
      </c>
      <c r="BH959" t="str">
        <f t="shared" si="579"/>
        <v>Q</v>
      </c>
      <c r="BI959">
        <f t="shared" si="580"/>
        <v>3</v>
      </c>
    </row>
    <row r="960" spans="1:61" x14ac:dyDescent="0.3">
      <c r="A960" t="s">
        <v>2821</v>
      </c>
      <c r="B960" t="s">
        <v>2838</v>
      </c>
      <c r="C960" t="s">
        <v>2850</v>
      </c>
      <c r="D960" t="s">
        <v>2838</v>
      </c>
      <c r="E960" t="s">
        <v>20</v>
      </c>
      <c r="F960">
        <v>1</v>
      </c>
      <c r="G960">
        <v>0</v>
      </c>
      <c r="H960" t="s">
        <v>44</v>
      </c>
      <c r="I960">
        <v>3</v>
      </c>
      <c r="J960">
        <v>-3.7643689058441341</v>
      </c>
      <c r="K960">
        <v>-42.171718189759716</v>
      </c>
      <c r="L960">
        <v>-9.6115457513775127</v>
      </c>
      <c r="M960">
        <v>-33.757758935166962</v>
      </c>
      <c r="N960">
        <v>-108.67008854708662</v>
      </c>
      <c r="O960">
        <v>48.695090775187893</v>
      </c>
      <c r="P960">
        <v>-22.013681658285037</v>
      </c>
      <c r="Q960">
        <v>72.444458573419169</v>
      </c>
      <c r="R960">
        <v>-67.960368165567971</v>
      </c>
      <c r="S960">
        <v>0</v>
      </c>
      <c r="T960">
        <v>4</v>
      </c>
      <c r="U960" t="s">
        <v>2817</v>
      </c>
      <c r="AN960">
        <f>VLOOKUP(J960,counts!$W$8:$Z$13,4,FALSE)</f>
        <v>53</v>
      </c>
      <c r="AO960">
        <f>VLOOKUP(K960,counts!$W$17:$Z$23,4,FALSE)</f>
        <v>48</v>
      </c>
      <c r="AP960">
        <f>VLOOKUP(L960,counts!$W$27:$Z$33,4,FALSE)</f>
        <v>55</v>
      </c>
      <c r="AQ960">
        <f>VLOOKUP(M960,counts!$W$38:$Z$49,4,FALSE)</f>
        <v>47</v>
      </c>
      <c r="AR960">
        <f>VLOOKUP(N960,counts!$W$53:$Z$54,4,FALSE)</f>
        <v>20</v>
      </c>
      <c r="AS960">
        <f>VLOOKUP(O960,counts!$W$58:$Z$62,4,FALSE)</f>
        <v>61</v>
      </c>
      <c r="AT960">
        <f>VLOOKUP(P960,counts!$W$66:$Z$69,4,FALSE)</f>
        <v>50</v>
      </c>
      <c r="AU960">
        <f>VLOOKUP(Q960,counts!$W$73:$Z$75,4,FALSE)</f>
        <v>68</v>
      </c>
      <c r="AV960">
        <f>VLOOKUP(R960,counts!$W$79:$Z$81,4,FALSE)</f>
        <v>40</v>
      </c>
      <c r="AW960">
        <f t="shared" si="568"/>
        <v>442</v>
      </c>
      <c r="AX960">
        <f t="shared" si="569"/>
        <v>0</v>
      </c>
      <c r="AY960">
        <f t="shared" si="570"/>
        <v>4</v>
      </c>
      <c r="AZ960" t="str">
        <f t="shared" si="571"/>
        <v>Test</v>
      </c>
      <c r="BA960" t="str">
        <f t="shared" si="572"/>
        <v>0-17</v>
      </c>
      <c r="BB960" t="str">
        <f t="shared" si="573"/>
        <v>Blank</v>
      </c>
      <c r="BC960" t="str">
        <f t="shared" si="574"/>
        <v>11-20</v>
      </c>
      <c r="BD960" t="str">
        <f t="shared" si="575"/>
        <v>Blank</v>
      </c>
      <c r="BE960" t="str">
        <f t="shared" si="576"/>
        <v>male</v>
      </c>
      <c r="BF960">
        <f t="shared" si="577"/>
        <v>1</v>
      </c>
      <c r="BG960">
        <f t="shared" si="578"/>
        <v>0</v>
      </c>
      <c r="BH960" t="str">
        <f t="shared" si="579"/>
        <v>C</v>
      </c>
      <c r="BI960">
        <f t="shared" si="580"/>
        <v>3</v>
      </c>
    </row>
    <row r="961" spans="1:61" x14ac:dyDescent="0.3">
      <c r="A961" t="s">
        <v>2820</v>
      </c>
      <c r="B961" t="s">
        <v>2838</v>
      </c>
      <c r="C961" t="s">
        <v>2825</v>
      </c>
      <c r="D961" t="s">
        <v>2838</v>
      </c>
      <c r="E961" t="s">
        <v>20</v>
      </c>
      <c r="F961">
        <v>2</v>
      </c>
      <c r="G961">
        <v>0</v>
      </c>
      <c r="H961" t="s">
        <v>2843</v>
      </c>
      <c r="I961">
        <v>3</v>
      </c>
      <c r="J961">
        <v>-11.613432440426715</v>
      </c>
      <c r="K961">
        <v>-42.171718189759716</v>
      </c>
      <c r="L961">
        <v>-82.840254641099079</v>
      </c>
      <c r="M961">
        <v>-33.757758935166962</v>
      </c>
      <c r="N961">
        <v>-108.67008854708662</v>
      </c>
      <c r="O961">
        <v>47.533478806865013</v>
      </c>
      <c r="P961">
        <v>-22.013681658285037</v>
      </c>
      <c r="Q961">
        <v>-22.422560732600829</v>
      </c>
      <c r="R961">
        <v>-67.960368165567971</v>
      </c>
      <c r="S961">
        <v>0</v>
      </c>
      <c r="T961">
        <v>4</v>
      </c>
      <c r="U961" t="s">
        <v>2817</v>
      </c>
      <c r="AN961">
        <f>VLOOKUP(J961,counts!$W$8:$Z$13,4,FALSE)</f>
        <v>52</v>
      </c>
      <c r="AO961">
        <f>VLOOKUP(K961,counts!$W$17:$Z$23,4,FALSE)</f>
        <v>48</v>
      </c>
      <c r="AP961">
        <f>VLOOKUP(L961,counts!$W$27:$Z$33,4,FALSE)</f>
        <v>62</v>
      </c>
      <c r="AQ961">
        <f>VLOOKUP(M961,counts!$W$38:$Z$49,4,FALSE)</f>
        <v>47</v>
      </c>
      <c r="AR961">
        <f>VLOOKUP(N961,counts!$W$53:$Z$54,4,FALSE)</f>
        <v>20</v>
      </c>
      <c r="AS961">
        <f>VLOOKUP(O961,counts!$W$58:$Z$62,4,FALSE)</f>
        <v>60</v>
      </c>
      <c r="AT961">
        <f>VLOOKUP(P961,counts!$W$66:$Z$69,4,FALSE)</f>
        <v>50</v>
      </c>
      <c r="AU961">
        <f>VLOOKUP(Q961,counts!$W$73:$Z$75,4,FALSE)</f>
        <v>50</v>
      </c>
      <c r="AV961">
        <f>VLOOKUP(R961,counts!$W$79:$Z$81,4,FALSE)</f>
        <v>40</v>
      </c>
      <c r="AW961">
        <f t="shared" si="568"/>
        <v>429</v>
      </c>
      <c r="AX961">
        <f t="shared" si="569"/>
        <v>0</v>
      </c>
      <c r="AY961">
        <f t="shared" si="570"/>
        <v>4</v>
      </c>
      <c r="AZ961" t="str">
        <f t="shared" si="571"/>
        <v>Test</v>
      </c>
      <c r="BA961" t="str">
        <f t="shared" si="572"/>
        <v>18-30</v>
      </c>
      <c r="BB961" t="str">
        <f t="shared" si="573"/>
        <v>Blank</v>
      </c>
      <c r="BC961" t="str">
        <f t="shared" si="574"/>
        <v>0-10</v>
      </c>
      <c r="BD961" t="str">
        <f t="shared" si="575"/>
        <v>Blank</v>
      </c>
      <c r="BE961" t="str">
        <f t="shared" si="576"/>
        <v>male</v>
      </c>
      <c r="BF961">
        <f t="shared" si="577"/>
        <v>2</v>
      </c>
      <c r="BG961">
        <f t="shared" si="578"/>
        <v>0</v>
      </c>
      <c r="BH961" t="str">
        <f t="shared" si="579"/>
        <v>S, blank</v>
      </c>
      <c r="BI961">
        <f t="shared" si="580"/>
        <v>3</v>
      </c>
    </row>
    <row r="962" spans="1:61" x14ac:dyDescent="0.3">
      <c r="A962" t="s">
        <v>2821</v>
      </c>
      <c r="B962" t="s">
        <v>2838</v>
      </c>
      <c r="C962" t="s">
        <v>2850</v>
      </c>
      <c r="D962" t="s">
        <v>2838</v>
      </c>
      <c r="E962" t="s">
        <v>15</v>
      </c>
      <c r="F962">
        <v>1</v>
      </c>
      <c r="G962">
        <v>1</v>
      </c>
      <c r="H962" t="s">
        <v>2843</v>
      </c>
      <c r="I962">
        <v>3</v>
      </c>
      <c r="J962">
        <v>-3.7643689058441341</v>
      </c>
      <c r="K962">
        <v>-42.171718189759716</v>
      </c>
      <c r="L962">
        <v>-9.6115457513775127</v>
      </c>
      <c r="M962">
        <v>-33.757758935166962</v>
      </c>
      <c r="N962">
        <v>151.41878811967541</v>
      </c>
      <c r="O962">
        <v>48.695090775187893</v>
      </c>
      <c r="P962">
        <v>79.365382998232107</v>
      </c>
      <c r="Q962">
        <v>-22.422560732600829</v>
      </c>
      <c r="R962">
        <v>-67.960368165567971</v>
      </c>
      <c r="S962">
        <v>0</v>
      </c>
      <c r="T962">
        <v>4</v>
      </c>
      <c r="U962" t="s">
        <v>2817</v>
      </c>
      <c r="AN962">
        <f>VLOOKUP(J962,counts!$W$8:$Z$13,4,FALSE)</f>
        <v>53</v>
      </c>
      <c r="AO962">
        <f>VLOOKUP(K962,counts!$W$17:$Z$23,4,FALSE)</f>
        <v>48</v>
      </c>
      <c r="AP962">
        <f>VLOOKUP(L962,counts!$W$27:$Z$33,4,FALSE)</f>
        <v>55</v>
      </c>
      <c r="AQ962">
        <f>VLOOKUP(M962,counts!$W$38:$Z$49,4,FALSE)</f>
        <v>47</v>
      </c>
      <c r="AR962">
        <f>VLOOKUP(N962,counts!$W$53:$Z$54,4,FALSE)</f>
        <v>102</v>
      </c>
      <c r="AS962">
        <f>VLOOKUP(O962,counts!$W$58:$Z$62,4,FALSE)</f>
        <v>61</v>
      </c>
      <c r="AT962">
        <f>VLOOKUP(P962,counts!$W$66:$Z$69,4,FALSE)</f>
        <v>70</v>
      </c>
      <c r="AU962">
        <f>VLOOKUP(Q962,counts!$W$73:$Z$75,4,FALSE)</f>
        <v>50</v>
      </c>
      <c r="AV962">
        <f>VLOOKUP(R962,counts!$W$79:$Z$81,4,FALSE)</f>
        <v>40</v>
      </c>
      <c r="AW962">
        <f t="shared" si="568"/>
        <v>526</v>
      </c>
      <c r="AX962">
        <f t="shared" si="569"/>
        <v>0</v>
      </c>
      <c r="AY962">
        <f t="shared" si="570"/>
        <v>4</v>
      </c>
      <c r="AZ962" t="str">
        <f t="shared" si="571"/>
        <v>Test</v>
      </c>
      <c r="BA962" t="str">
        <f t="shared" si="572"/>
        <v>0-17</v>
      </c>
      <c r="BB962" t="str">
        <f t="shared" si="573"/>
        <v>Blank</v>
      </c>
      <c r="BC962" t="str">
        <f t="shared" si="574"/>
        <v>11-20</v>
      </c>
      <c r="BD962" t="str">
        <f t="shared" si="575"/>
        <v>Blank</v>
      </c>
      <c r="BE962" t="str">
        <f t="shared" si="576"/>
        <v>female</v>
      </c>
      <c r="BF962">
        <f t="shared" si="577"/>
        <v>1</v>
      </c>
      <c r="BG962">
        <f t="shared" si="578"/>
        <v>1</v>
      </c>
      <c r="BH962" t="str">
        <f t="shared" si="579"/>
        <v>S, blank</v>
      </c>
      <c r="BI962">
        <f t="shared" si="580"/>
        <v>3</v>
      </c>
    </row>
    <row r="963" spans="1:61" x14ac:dyDescent="0.3">
      <c r="A963" t="s">
        <v>2810</v>
      </c>
      <c r="B963" t="s">
        <v>2838</v>
      </c>
      <c r="C963" t="s">
        <v>2850</v>
      </c>
      <c r="D963" t="s">
        <v>2838</v>
      </c>
      <c r="E963" t="s">
        <v>15</v>
      </c>
      <c r="F963">
        <v>0</v>
      </c>
      <c r="G963">
        <v>2</v>
      </c>
      <c r="H963" t="s">
        <v>2843</v>
      </c>
      <c r="I963">
        <v>3</v>
      </c>
      <c r="J963">
        <v>32.769878926258563</v>
      </c>
      <c r="K963">
        <v>-42.171718189759716</v>
      </c>
      <c r="L963">
        <v>-9.6115457513775127</v>
      </c>
      <c r="M963">
        <v>-33.757758935166962</v>
      </c>
      <c r="N963">
        <v>151.41878811967541</v>
      </c>
      <c r="O963">
        <v>-14.754319664473872</v>
      </c>
      <c r="P963">
        <v>75.609641767585757</v>
      </c>
      <c r="Q963">
        <v>-22.422560732600829</v>
      </c>
      <c r="R963">
        <v>-67.960368165567971</v>
      </c>
      <c r="S963">
        <v>0</v>
      </c>
      <c r="T963">
        <v>4</v>
      </c>
      <c r="U963" t="s">
        <v>2817</v>
      </c>
      <c r="AN963">
        <f>VLOOKUP(J963,counts!$W$8:$Z$13,4,FALSE)</f>
        <v>61</v>
      </c>
      <c r="AO963">
        <f>VLOOKUP(K963,counts!$W$17:$Z$23,4,FALSE)</f>
        <v>48</v>
      </c>
      <c r="AP963">
        <f>VLOOKUP(L963,counts!$W$27:$Z$33,4,FALSE)</f>
        <v>55</v>
      </c>
      <c r="AQ963">
        <f>VLOOKUP(M963,counts!$W$38:$Z$49,4,FALSE)</f>
        <v>47</v>
      </c>
      <c r="AR963">
        <f>VLOOKUP(N963,counts!$W$53:$Z$54,4,FALSE)</f>
        <v>102</v>
      </c>
      <c r="AS963">
        <f>VLOOKUP(O963,counts!$W$58:$Z$62,4,FALSE)</f>
        <v>52</v>
      </c>
      <c r="AT963">
        <f>VLOOKUP(P963,counts!$W$66:$Z$69,4,FALSE)</f>
        <v>69</v>
      </c>
      <c r="AU963">
        <f>VLOOKUP(Q963,counts!$W$73:$Z$75,4,FALSE)</f>
        <v>50</v>
      </c>
      <c r="AV963">
        <f>VLOOKUP(R963,counts!$W$79:$Z$81,4,FALSE)</f>
        <v>40</v>
      </c>
      <c r="AW963">
        <f t="shared" si="568"/>
        <v>524</v>
      </c>
      <c r="AX963">
        <f t="shared" si="569"/>
        <v>0</v>
      </c>
      <c r="AY963">
        <f t="shared" si="570"/>
        <v>4</v>
      </c>
      <c r="AZ963" t="str">
        <f t="shared" si="571"/>
        <v>Test</v>
      </c>
      <c r="BA963" t="str">
        <f t="shared" si="572"/>
        <v>31-40</v>
      </c>
      <c r="BB963" t="str">
        <f t="shared" si="573"/>
        <v>Blank</v>
      </c>
      <c r="BC963" t="str">
        <f t="shared" si="574"/>
        <v>11-20</v>
      </c>
      <c r="BD963" t="str">
        <f t="shared" si="575"/>
        <v>Blank</v>
      </c>
      <c r="BE963" t="str">
        <f t="shared" si="576"/>
        <v>female</v>
      </c>
      <c r="BF963">
        <f t="shared" si="577"/>
        <v>0</v>
      </c>
      <c r="BG963">
        <f t="shared" si="578"/>
        <v>2</v>
      </c>
      <c r="BH963" t="str">
        <f t="shared" si="579"/>
        <v>S, blank</v>
      </c>
      <c r="BI963">
        <f t="shared" si="580"/>
        <v>3</v>
      </c>
    </row>
    <row r="964" spans="1:61" x14ac:dyDescent="0.3">
      <c r="A964" t="s">
        <v>2810</v>
      </c>
      <c r="B964" t="s">
        <v>2838</v>
      </c>
      <c r="C964" t="s">
        <v>2825</v>
      </c>
      <c r="D964" t="s">
        <v>2838</v>
      </c>
      <c r="E964" t="s">
        <v>15</v>
      </c>
      <c r="F964">
        <v>0</v>
      </c>
      <c r="G964">
        <v>0</v>
      </c>
      <c r="H964" t="s">
        <v>2843</v>
      </c>
      <c r="I964">
        <v>3</v>
      </c>
      <c r="J964">
        <v>32.769878926258563</v>
      </c>
      <c r="K964">
        <v>-42.171718189759716</v>
      </c>
      <c r="L964">
        <v>-82.840254641099079</v>
      </c>
      <c r="M964">
        <v>-33.757758935166962</v>
      </c>
      <c r="N964">
        <v>151.41878811967541</v>
      </c>
      <c r="O964">
        <v>-14.754319664473872</v>
      </c>
      <c r="P964">
        <v>-22.013681658285037</v>
      </c>
      <c r="Q964">
        <v>-22.422560732600829</v>
      </c>
      <c r="R964">
        <v>-67.960368165567971</v>
      </c>
      <c r="S964">
        <v>0</v>
      </c>
      <c r="T964">
        <v>4</v>
      </c>
      <c r="U964" t="s">
        <v>2817</v>
      </c>
      <c r="AN964">
        <f>VLOOKUP(J964,counts!$W$8:$Z$13,4,FALSE)</f>
        <v>61</v>
      </c>
      <c r="AO964">
        <f>VLOOKUP(K964,counts!$W$17:$Z$23,4,FALSE)</f>
        <v>48</v>
      </c>
      <c r="AP964">
        <f>VLOOKUP(L964,counts!$W$27:$Z$33,4,FALSE)</f>
        <v>62</v>
      </c>
      <c r="AQ964">
        <f>VLOOKUP(M964,counts!$W$38:$Z$49,4,FALSE)</f>
        <v>47</v>
      </c>
      <c r="AR964">
        <f>VLOOKUP(N964,counts!$W$53:$Z$54,4,FALSE)</f>
        <v>102</v>
      </c>
      <c r="AS964">
        <f>VLOOKUP(O964,counts!$W$58:$Z$62,4,FALSE)</f>
        <v>52</v>
      </c>
      <c r="AT964">
        <f>VLOOKUP(P964,counts!$W$66:$Z$69,4,FALSE)</f>
        <v>50</v>
      </c>
      <c r="AU964">
        <f>VLOOKUP(Q964,counts!$W$73:$Z$75,4,FALSE)</f>
        <v>50</v>
      </c>
      <c r="AV964">
        <f>VLOOKUP(R964,counts!$W$79:$Z$81,4,FALSE)</f>
        <v>40</v>
      </c>
      <c r="AW964">
        <f t="shared" si="568"/>
        <v>512</v>
      </c>
      <c r="AX964">
        <f t="shared" si="569"/>
        <v>0</v>
      </c>
      <c r="AY964">
        <f t="shared" si="570"/>
        <v>4</v>
      </c>
      <c r="AZ964" t="str">
        <f t="shared" si="571"/>
        <v>Test</v>
      </c>
      <c r="BA964" t="str">
        <f t="shared" si="572"/>
        <v>31-40</v>
      </c>
      <c r="BB964" t="str">
        <f t="shared" si="573"/>
        <v>Blank</v>
      </c>
      <c r="BC964" t="str">
        <f t="shared" si="574"/>
        <v>0-10</v>
      </c>
      <c r="BD964" t="str">
        <f t="shared" si="575"/>
        <v>Blank</v>
      </c>
      <c r="BE964" t="str">
        <f t="shared" si="576"/>
        <v>female</v>
      </c>
      <c r="BF964">
        <f t="shared" si="577"/>
        <v>0</v>
      </c>
      <c r="BG964">
        <f t="shared" si="578"/>
        <v>0</v>
      </c>
      <c r="BH964" t="str">
        <f t="shared" si="579"/>
        <v>S, blank</v>
      </c>
      <c r="BI964">
        <f t="shared" si="580"/>
        <v>3</v>
      </c>
    </row>
    <row r="965" spans="1:61" x14ac:dyDescent="0.3">
      <c r="A965" t="s">
        <v>2821</v>
      </c>
      <c r="B965" t="s">
        <v>2838</v>
      </c>
      <c r="C965" t="s">
        <v>2825</v>
      </c>
      <c r="D965" t="s">
        <v>2838</v>
      </c>
      <c r="E965" t="s">
        <v>20</v>
      </c>
      <c r="F965">
        <v>0</v>
      </c>
      <c r="G965">
        <v>0</v>
      </c>
      <c r="H965" t="s">
        <v>527</v>
      </c>
      <c r="I965">
        <v>3</v>
      </c>
      <c r="J965">
        <v>-3.7643689058441341</v>
      </c>
      <c r="K965">
        <v>-42.171718189759716</v>
      </c>
      <c r="L965">
        <v>-82.840254641099079</v>
      </c>
      <c r="M965">
        <v>-33.757758935166962</v>
      </c>
      <c r="N965">
        <v>-108.67008854708662</v>
      </c>
      <c r="O965">
        <v>-14.754319664473872</v>
      </c>
      <c r="P965">
        <v>-22.013681658285037</v>
      </c>
      <c r="Q965">
        <v>-11.405315820044242</v>
      </c>
      <c r="R965">
        <v>-67.960368165567971</v>
      </c>
      <c r="S965">
        <v>0</v>
      </c>
      <c r="T965">
        <v>4</v>
      </c>
      <c r="U965" t="s">
        <v>2817</v>
      </c>
      <c r="AN965">
        <f>VLOOKUP(J965,counts!$W$8:$Z$13,4,FALSE)</f>
        <v>53</v>
      </c>
      <c r="AO965">
        <f>VLOOKUP(K965,counts!$W$17:$Z$23,4,FALSE)</f>
        <v>48</v>
      </c>
      <c r="AP965">
        <f>VLOOKUP(L965,counts!$W$27:$Z$33,4,FALSE)</f>
        <v>62</v>
      </c>
      <c r="AQ965">
        <f>VLOOKUP(M965,counts!$W$38:$Z$49,4,FALSE)</f>
        <v>47</v>
      </c>
      <c r="AR965">
        <f>VLOOKUP(N965,counts!$W$53:$Z$54,4,FALSE)</f>
        <v>20</v>
      </c>
      <c r="AS965">
        <f>VLOOKUP(O965,counts!$W$58:$Z$62,4,FALSE)</f>
        <v>52</v>
      </c>
      <c r="AT965">
        <f>VLOOKUP(P965,counts!$W$66:$Z$69,4,FALSE)</f>
        <v>50</v>
      </c>
      <c r="AU965">
        <f>VLOOKUP(Q965,counts!$W$73:$Z$75,4,FALSE)</f>
        <v>52</v>
      </c>
      <c r="AV965">
        <f>VLOOKUP(R965,counts!$W$79:$Z$81,4,FALSE)</f>
        <v>40</v>
      </c>
      <c r="AW965">
        <f t="shared" si="568"/>
        <v>424</v>
      </c>
      <c r="AX965">
        <f t="shared" si="569"/>
        <v>0</v>
      </c>
      <c r="AY965">
        <f t="shared" si="570"/>
        <v>4</v>
      </c>
      <c r="AZ965" t="str">
        <f t="shared" si="571"/>
        <v>Test</v>
      </c>
      <c r="BA965" t="str">
        <f t="shared" si="572"/>
        <v>0-17</v>
      </c>
      <c r="BB965" t="str">
        <f t="shared" si="573"/>
        <v>Blank</v>
      </c>
      <c r="BC965" t="str">
        <f t="shared" si="574"/>
        <v>0-10</v>
      </c>
      <c r="BD965" t="str">
        <f t="shared" si="575"/>
        <v>Blank</v>
      </c>
      <c r="BE965" t="str">
        <f t="shared" si="576"/>
        <v>male</v>
      </c>
      <c r="BF965">
        <f t="shared" si="577"/>
        <v>0</v>
      </c>
      <c r="BG965">
        <f t="shared" si="578"/>
        <v>0</v>
      </c>
      <c r="BH965" t="str">
        <f t="shared" si="579"/>
        <v>Q</v>
      </c>
      <c r="BI965">
        <f t="shared" si="580"/>
        <v>3</v>
      </c>
    </row>
    <row r="966" spans="1:61" x14ac:dyDescent="0.3">
      <c r="A966" t="s">
        <v>2820</v>
      </c>
      <c r="B966" t="s">
        <v>2838</v>
      </c>
      <c r="C966" t="s">
        <v>2825</v>
      </c>
      <c r="D966" t="s">
        <v>2838</v>
      </c>
      <c r="E966" t="s">
        <v>20</v>
      </c>
      <c r="F966">
        <v>0</v>
      </c>
      <c r="G966">
        <v>0</v>
      </c>
      <c r="H966" t="s">
        <v>2843</v>
      </c>
      <c r="I966">
        <v>3</v>
      </c>
      <c r="J966">
        <v>-11.613432440426715</v>
      </c>
      <c r="K966">
        <v>-42.171718189759716</v>
      </c>
      <c r="L966">
        <v>-82.840254641099079</v>
      </c>
      <c r="M966">
        <v>-33.757758935166962</v>
      </c>
      <c r="N966">
        <v>-108.67008854708662</v>
      </c>
      <c r="O966">
        <v>-14.754319664473872</v>
      </c>
      <c r="P966">
        <v>-22.013681658285037</v>
      </c>
      <c r="Q966">
        <v>-22.422560732600829</v>
      </c>
      <c r="R966">
        <v>-67.960368165567971</v>
      </c>
      <c r="S966">
        <v>0</v>
      </c>
      <c r="T966">
        <v>4</v>
      </c>
      <c r="U966" t="s">
        <v>2817</v>
      </c>
      <c r="AN966">
        <f>VLOOKUP(J966,counts!$W$8:$Z$13,4,FALSE)</f>
        <v>52</v>
      </c>
      <c r="AO966">
        <f>VLOOKUP(K966,counts!$W$17:$Z$23,4,FALSE)</f>
        <v>48</v>
      </c>
      <c r="AP966">
        <f>VLOOKUP(L966,counts!$W$27:$Z$33,4,FALSE)</f>
        <v>62</v>
      </c>
      <c r="AQ966">
        <f>VLOOKUP(M966,counts!$W$38:$Z$49,4,FALSE)</f>
        <v>47</v>
      </c>
      <c r="AR966">
        <f>VLOOKUP(N966,counts!$W$53:$Z$54,4,FALSE)</f>
        <v>20</v>
      </c>
      <c r="AS966">
        <f>VLOOKUP(O966,counts!$W$58:$Z$62,4,FALSE)</f>
        <v>52</v>
      </c>
      <c r="AT966">
        <f>VLOOKUP(P966,counts!$W$66:$Z$69,4,FALSE)</f>
        <v>50</v>
      </c>
      <c r="AU966">
        <f>VLOOKUP(Q966,counts!$W$73:$Z$75,4,FALSE)</f>
        <v>50</v>
      </c>
      <c r="AV966">
        <f>VLOOKUP(R966,counts!$W$79:$Z$81,4,FALSE)</f>
        <v>40</v>
      </c>
      <c r="AW966">
        <f t="shared" ref="AW966:AW1029" si="581">SUM(AN966:AV966)</f>
        <v>421</v>
      </c>
      <c r="AX966">
        <f t="shared" ref="AX966:AX1029" si="582">S966</f>
        <v>0</v>
      </c>
      <c r="AY966">
        <f t="shared" ref="AY966:AY1029" si="583">T966</f>
        <v>4</v>
      </c>
      <c r="AZ966" t="str">
        <f t="shared" ref="AZ966:AZ1029" si="584">U966</f>
        <v>Test</v>
      </c>
      <c r="BA966" t="str">
        <f t="shared" ref="BA966:BA1029" si="585">A966</f>
        <v>18-30</v>
      </c>
      <c r="BB966" t="str">
        <f t="shared" ref="BB966:BB1029" si="586">B966</f>
        <v>Blank</v>
      </c>
      <c r="BC966" t="str">
        <f t="shared" ref="BC966:BC1029" si="587">C966</f>
        <v>0-10</v>
      </c>
      <c r="BD966" t="str">
        <f t="shared" ref="BD966:BD1029" si="588">D966</f>
        <v>Blank</v>
      </c>
      <c r="BE966" t="str">
        <f t="shared" ref="BE966:BE1029" si="589">E966</f>
        <v>male</v>
      </c>
      <c r="BF966">
        <f t="shared" ref="BF966:BF1029" si="590">F966</f>
        <v>0</v>
      </c>
      <c r="BG966">
        <f t="shared" ref="BG966:BG1029" si="591">G966</f>
        <v>0</v>
      </c>
      <c r="BH966" t="str">
        <f t="shared" ref="BH966:BH1029" si="592">H966</f>
        <v>S, blank</v>
      </c>
      <c r="BI966">
        <f t="shared" ref="BI966:BI1029" si="593">I966</f>
        <v>3</v>
      </c>
    </row>
    <row r="967" spans="1:61" x14ac:dyDescent="0.3">
      <c r="A967" t="s">
        <v>2821</v>
      </c>
      <c r="B967" t="s">
        <v>2838</v>
      </c>
      <c r="C967" t="s">
        <v>2849</v>
      </c>
      <c r="D967" t="s">
        <v>2838</v>
      </c>
      <c r="E967" t="s">
        <v>15</v>
      </c>
      <c r="F967">
        <v>3</v>
      </c>
      <c r="G967">
        <v>1</v>
      </c>
      <c r="H967" t="s">
        <v>2843</v>
      </c>
      <c r="I967">
        <v>3</v>
      </c>
      <c r="J967">
        <v>-3.7643689058441341</v>
      </c>
      <c r="K967">
        <v>-42.171718189759716</v>
      </c>
      <c r="L967">
        <v>40.172297072540438</v>
      </c>
      <c r="M967">
        <v>-33.757758935166962</v>
      </c>
      <c r="N967">
        <v>151.41878811967541</v>
      </c>
      <c r="O967">
        <v>-37.641742266793358</v>
      </c>
      <c r="P967">
        <v>79.365382998232107</v>
      </c>
      <c r="Q967">
        <v>-22.422560732600829</v>
      </c>
      <c r="R967">
        <v>-67.960368165567971</v>
      </c>
      <c r="S967">
        <v>0</v>
      </c>
      <c r="T967">
        <v>4</v>
      </c>
      <c r="U967" t="s">
        <v>2817</v>
      </c>
      <c r="AN967">
        <f>VLOOKUP(J967,counts!$W$8:$Z$13,4,FALSE)</f>
        <v>53</v>
      </c>
      <c r="AO967">
        <f>VLOOKUP(K967,counts!$W$17:$Z$23,4,FALSE)</f>
        <v>48</v>
      </c>
      <c r="AP967">
        <f>VLOOKUP(L967,counts!$W$27:$Z$33,4,FALSE)</f>
        <v>50</v>
      </c>
      <c r="AQ967">
        <f>VLOOKUP(M967,counts!$W$38:$Z$49,4,FALSE)</f>
        <v>47</v>
      </c>
      <c r="AR967">
        <f>VLOOKUP(N967,counts!$W$53:$Z$54,4,FALSE)</f>
        <v>102</v>
      </c>
      <c r="AS967">
        <f>VLOOKUP(O967,counts!$W$58:$Z$62,4,FALSE)</f>
        <v>49</v>
      </c>
      <c r="AT967">
        <f>VLOOKUP(P967,counts!$W$66:$Z$69,4,FALSE)</f>
        <v>70</v>
      </c>
      <c r="AU967">
        <f>VLOOKUP(Q967,counts!$W$73:$Z$75,4,FALSE)</f>
        <v>50</v>
      </c>
      <c r="AV967">
        <f>VLOOKUP(R967,counts!$W$79:$Z$81,4,FALSE)</f>
        <v>40</v>
      </c>
      <c r="AW967">
        <f t="shared" si="581"/>
        <v>509</v>
      </c>
      <c r="AX967">
        <f t="shared" si="582"/>
        <v>0</v>
      </c>
      <c r="AY967">
        <f t="shared" si="583"/>
        <v>4</v>
      </c>
      <c r="AZ967" t="str">
        <f t="shared" si="584"/>
        <v>Test</v>
      </c>
      <c r="BA967" t="str">
        <f t="shared" si="585"/>
        <v>0-17</v>
      </c>
      <c r="BB967" t="str">
        <f t="shared" si="586"/>
        <v>Blank</v>
      </c>
      <c r="BC967" t="str">
        <f t="shared" si="587"/>
        <v>21-30</v>
      </c>
      <c r="BD967" t="str">
        <f t="shared" si="588"/>
        <v>Blank</v>
      </c>
      <c r="BE967" t="str">
        <f t="shared" si="589"/>
        <v>female</v>
      </c>
      <c r="BF967">
        <f t="shared" si="590"/>
        <v>3</v>
      </c>
      <c r="BG967">
        <f t="shared" si="591"/>
        <v>1</v>
      </c>
      <c r="BH967" t="str">
        <f t="shared" si="592"/>
        <v>S, blank</v>
      </c>
      <c r="BI967">
        <f t="shared" si="593"/>
        <v>3</v>
      </c>
    </row>
    <row r="968" spans="1:61" x14ac:dyDescent="0.3">
      <c r="A968" t="s">
        <v>2821</v>
      </c>
      <c r="B968" t="s">
        <v>2838</v>
      </c>
      <c r="C968" t="s">
        <v>2849</v>
      </c>
      <c r="D968" t="s">
        <v>2838</v>
      </c>
      <c r="E968" t="s">
        <v>15</v>
      </c>
      <c r="F968">
        <v>3</v>
      </c>
      <c r="G968">
        <v>1</v>
      </c>
      <c r="H968" t="s">
        <v>2843</v>
      </c>
      <c r="I968">
        <v>3</v>
      </c>
      <c r="J968">
        <v>-3.7643689058441341</v>
      </c>
      <c r="K968">
        <v>-42.171718189759716</v>
      </c>
      <c r="L968">
        <v>40.172297072540438</v>
      </c>
      <c r="M968">
        <v>-33.757758935166962</v>
      </c>
      <c r="N968">
        <v>151.41878811967541</v>
      </c>
      <c r="O968">
        <v>-37.641742266793358</v>
      </c>
      <c r="P968">
        <v>79.365382998232107</v>
      </c>
      <c r="Q968">
        <v>-22.422560732600829</v>
      </c>
      <c r="R968">
        <v>-67.960368165567971</v>
      </c>
      <c r="S968">
        <v>0</v>
      </c>
      <c r="T968">
        <v>4</v>
      </c>
      <c r="U968" t="s">
        <v>2817</v>
      </c>
      <c r="AN968">
        <f>VLOOKUP(J968,counts!$W$8:$Z$13,4,FALSE)</f>
        <v>53</v>
      </c>
      <c r="AO968">
        <f>VLOOKUP(K968,counts!$W$17:$Z$23,4,FALSE)</f>
        <v>48</v>
      </c>
      <c r="AP968">
        <f>VLOOKUP(L968,counts!$W$27:$Z$33,4,FALSE)</f>
        <v>50</v>
      </c>
      <c r="AQ968">
        <f>VLOOKUP(M968,counts!$W$38:$Z$49,4,FALSE)</f>
        <v>47</v>
      </c>
      <c r="AR968">
        <f>VLOOKUP(N968,counts!$W$53:$Z$54,4,FALSE)</f>
        <v>102</v>
      </c>
      <c r="AS968">
        <f>VLOOKUP(O968,counts!$W$58:$Z$62,4,FALSE)</f>
        <v>49</v>
      </c>
      <c r="AT968">
        <f>VLOOKUP(P968,counts!$W$66:$Z$69,4,FALSE)</f>
        <v>70</v>
      </c>
      <c r="AU968">
        <f>VLOOKUP(Q968,counts!$W$73:$Z$75,4,FALSE)</f>
        <v>50</v>
      </c>
      <c r="AV968">
        <f>VLOOKUP(R968,counts!$W$79:$Z$81,4,FALSE)</f>
        <v>40</v>
      </c>
      <c r="AW968">
        <f t="shared" si="581"/>
        <v>509</v>
      </c>
      <c r="AX968">
        <f t="shared" si="582"/>
        <v>0</v>
      </c>
      <c r="AY968">
        <f t="shared" si="583"/>
        <v>4</v>
      </c>
      <c r="AZ968" t="str">
        <f t="shared" si="584"/>
        <v>Test</v>
      </c>
      <c r="BA968" t="str">
        <f t="shared" si="585"/>
        <v>0-17</v>
      </c>
      <c r="BB968" t="str">
        <f t="shared" si="586"/>
        <v>Blank</v>
      </c>
      <c r="BC968" t="str">
        <f t="shared" si="587"/>
        <v>21-30</v>
      </c>
      <c r="BD968" t="str">
        <f t="shared" si="588"/>
        <v>Blank</v>
      </c>
      <c r="BE968" t="str">
        <f t="shared" si="589"/>
        <v>female</v>
      </c>
      <c r="BF968">
        <f t="shared" si="590"/>
        <v>3</v>
      </c>
      <c r="BG968">
        <f t="shared" si="591"/>
        <v>1</v>
      </c>
      <c r="BH968" t="str">
        <f t="shared" si="592"/>
        <v>S, blank</v>
      </c>
      <c r="BI968">
        <f t="shared" si="593"/>
        <v>3</v>
      </c>
    </row>
    <row r="969" spans="1:61" x14ac:dyDescent="0.3">
      <c r="A969" t="s">
        <v>2821</v>
      </c>
      <c r="B969" t="s">
        <v>2838</v>
      </c>
      <c r="C969" t="s">
        <v>2849</v>
      </c>
      <c r="D969" t="s">
        <v>2838</v>
      </c>
      <c r="E969" t="s">
        <v>15</v>
      </c>
      <c r="F969">
        <v>0</v>
      </c>
      <c r="G969" t="s">
        <v>2842</v>
      </c>
      <c r="H969" t="s">
        <v>2843</v>
      </c>
      <c r="I969">
        <v>3</v>
      </c>
      <c r="J969">
        <v>-3.7643689058441341</v>
      </c>
      <c r="K969">
        <v>-42.171718189759716</v>
      </c>
      <c r="L969">
        <v>40.172297072540438</v>
      </c>
      <c r="M969">
        <v>-33.757758935166962</v>
      </c>
      <c r="N969">
        <v>151.41878811967541</v>
      </c>
      <c r="O969">
        <v>-14.754319664473872</v>
      </c>
      <c r="P969">
        <v>-92.646375958720569</v>
      </c>
      <c r="Q969">
        <v>-22.422560732600829</v>
      </c>
      <c r="R969">
        <v>-67.960368165567971</v>
      </c>
      <c r="S969">
        <v>0</v>
      </c>
      <c r="T969">
        <v>4</v>
      </c>
      <c r="U969" t="s">
        <v>2817</v>
      </c>
      <c r="AN969">
        <f>VLOOKUP(J969,counts!$W$8:$Z$13,4,FALSE)</f>
        <v>53</v>
      </c>
      <c r="AO969">
        <f>VLOOKUP(K969,counts!$W$17:$Z$23,4,FALSE)</f>
        <v>48</v>
      </c>
      <c r="AP969">
        <f>VLOOKUP(L969,counts!$W$27:$Z$33,4,FALSE)</f>
        <v>50</v>
      </c>
      <c r="AQ969">
        <f>VLOOKUP(M969,counts!$W$38:$Z$49,4,FALSE)</f>
        <v>47</v>
      </c>
      <c r="AR969">
        <f>VLOOKUP(N969,counts!$W$53:$Z$54,4,FALSE)</f>
        <v>102</v>
      </c>
      <c r="AS969">
        <f>VLOOKUP(O969,counts!$W$58:$Z$62,4,FALSE)</f>
        <v>52</v>
      </c>
      <c r="AT969">
        <f>VLOOKUP(P969,counts!$W$66:$Z$69,4,FALSE)</f>
        <v>36</v>
      </c>
      <c r="AU969">
        <f>VLOOKUP(Q969,counts!$W$73:$Z$75,4,FALSE)</f>
        <v>50</v>
      </c>
      <c r="AV969">
        <f>VLOOKUP(R969,counts!$W$79:$Z$81,4,FALSE)</f>
        <v>40</v>
      </c>
      <c r="AW969">
        <f t="shared" si="581"/>
        <v>478</v>
      </c>
      <c r="AX969">
        <f t="shared" si="582"/>
        <v>0</v>
      </c>
      <c r="AY969">
        <f t="shared" si="583"/>
        <v>4</v>
      </c>
      <c r="AZ969" t="str">
        <f t="shared" si="584"/>
        <v>Test</v>
      </c>
      <c r="BA969" t="str">
        <f t="shared" si="585"/>
        <v>0-17</v>
      </c>
      <c r="BB969" t="str">
        <f t="shared" si="586"/>
        <v>Blank</v>
      </c>
      <c r="BC969" t="str">
        <f t="shared" si="587"/>
        <v>21-30</v>
      </c>
      <c r="BD969" t="str">
        <f t="shared" si="588"/>
        <v>Blank</v>
      </c>
      <c r="BE969" t="str">
        <f t="shared" si="589"/>
        <v>female</v>
      </c>
      <c r="BF969">
        <f t="shared" si="590"/>
        <v>0</v>
      </c>
      <c r="BG969" t="str">
        <f t="shared" si="591"/>
        <v>3, 4, 5, 6, 9</v>
      </c>
      <c r="BH969" t="str">
        <f t="shared" si="592"/>
        <v>S, blank</v>
      </c>
      <c r="BI969">
        <f t="shared" si="593"/>
        <v>3</v>
      </c>
    </row>
    <row r="970" spans="1:61" x14ac:dyDescent="0.3">
      <c r="A970" t="s">
        <v>2820</v>
      </c>
      <c r="B970" t="s">
        <v>2838</v>
      </c>
      <c r="C970" t="s">
        <v>2825</v>
      </c>
      <c r="D970" t="s">
        <v>2838</v>
      </c>
      <c r="E970" t="s">
        <v>20</v>
      </c>
      <c r="F970">
        <v>0</v>
      </c>
      <c r="G970">
        <v>0</v>
      </c>
      <c r="H970" t="s">
        <v>2843</v>
      </c>
      <c r="I970">
        <v>3</v>
      </c>
      <c r="J970">
        <v>-11.613432440426715</v>
      </c>
      <c r="K970">
        <v>-42.171718189759716</v>
      </c>
      <c r="L970">
        <v>-82.840254641099079</v>
      </c>
      <c r="M970">
        <v>-33.757758935166962</v>
      </c>
      <c r="N970">
        <v>-108.67008854708662</v>
      </c>
      <c r="O970">
        <v>-14.754319664473872</v>
      </c>
      <c r="P970">
        <v>-22.013681658285037</v>
      </c>
      <c r="Q970">
        <v>-22.422560732600829</v>
      </c>
      <c r="R970">
        <v>-67.960368165567971</v>
      </c>
      <c r="S970">
        <v>0</v>
      </c>
      <c r="T970">
        <v>4</v>
      </c>
      <c r="U970" t="s">
        <v>2817</v>
      </c>
      <c r="AN970">
        <f>VLOOKUP(J970,counts!$W$8:$Z$13,4,FALSE)</f>
        <v>52</v>
      </c>
      <c r="AO970">
        <f>VLOOKUP(K970,counts!$W$17:$Z$23,4,FALSE)</f>
        <v>48</v>
      </c>
      <c r="AP970">
        <f>VLOOKUP(L970,counts!$W$27:$Z$33,4,FALSE)</f>
        <v>62</v>
      </c>
      <c r="AQ970">
        <f>VLOOKUP(M970,counts!$W$38:$Z$49,4,FALSE)</f>
        <v>47</v>
      </c>
      <c r="AR970">
        <f>VLOOKUP(N970,counts!$W$53:$Z$54,4,FALSE)</f>
        <v>20</v>
      </c>
      <c r="AS970">
        <f>VLOOKUP(O970,counts!$W$58:$Z$62,4,FALSE)</f>
        <v>52</v>
      </c>
      <c r="AT970">
        <f>VLOOKUP(P970,counts!$W$66:$Z$69,4,FALSE)</f>
        <v>50</v>
      </c>
      <c r="AU970">
        <f>VLOOKUP(Q970,counts!$W$73:$Z$75,4,FALSE)</f>
        <v>50</v>
      </c>
      <c r="AV970">
        <f>VLOOKUP(R970,counts!$W$79:$Z$81,4,FALSE)</f>
        <v>40</v>
      </c>
      <c r="AW970">
        <f t="shared" si="581"/>
        <v>421</v>
      </c>
      <c r="AX970">
        <f t="shared" si="582"/>
        <v>0</v>
      </c>
      <c r="AY970">
        <f t="shared" si="583"/>
        <v>4</v>
      </c>
      <c r="AZ970" t="str">
        <f t="shared" si="584"/>
        <v>Test</v>
      </c>
      <c r="BA970" t="str">
        <f t="shared" si="585"/>
        <v>18-30</v>
      </c>
      <c r="BB970" t="str">
        <f t="shared" si="586"/>
        <v>Blank</v>
      </c>
      <c r="BC970" t="str">
        <f t="shared" si="587"/>
        <v>0-10</v>
      </c>
      <c r="BD970" t="str">
        <f t="shared" si="588"/>
        <v>Blank</v>
      </c>
      <c r="BE970" t="str">
        <f t="shared" si="589"/>
        <v>male</v>
      </c>
      <c r="BF970">
        <f t="shared" si="590"/>
        <v>0</v>
      </c>
      <c r="BG970">
        <f t="shared" si="591"/>
        <v>0</v>
      </c>
      <c r="BH970" t="str">
        <f t="shared" si="592"/>
        <v>S, blank</v>
      </c>
      <c r="BI970">
        <f t="shared" si="593"/>
        <v>3</v>
      </c>
    </row>
    <row r="971" spans="1:61" x14ac:dyDescent="0.3">
      <c r="A971" t="s">
        <v>2810</v>
      </c>
      <c r="B971" t="s">
        <v>2838</v>
      </c>
      <c r="C971" t="s">
        <v>2850</v>
      </c>
      <c r="D971" t="s">
        <v>2838</v>
      </c>
      <c r="E971" t="s">
        <v>20</v>
      </c>
      <c r="F971">
        <v>1</v>
      </c>
      <c r="G971">
        <v>0</v>
      </c>
      <c r="H971" t="s">
        <v>2843</v>
      </c>
      <c r="I971">
        <v>3</v>
      </c>
      <c r="J971">
        <v>32.769878926258563</v>
      </c>
      <c r="K971">
        <v>-42.171718189759716</v>
      </c>
      <c r="L971">
        <v>-9.6115457513775127</v>
      </c>
      <c r="M971">
        <v>-33.757758935166962</v>
      </c>
      <c r="N971">
        <v>-108.67008854708662</v>
      </c>
      <c r="O971">
        <v>48.695090775187893</v>
      </c>
      <c r="P971">
        <v>-22.013681658285037</v>
      </c>
      <c r="Q971">
        <v>-22.422560732600829</v>
      </c>
      <c r="R971">
        <v>-67.960368165567971</v>
      </c>
      <c r="S971">
        <v>0</v>
      </c>
      <c r="T971">
        <v>4</v>
      </c>
      <c r="U971" t="s">
        <v>2817</v>
      </c>
      <c r="AN971">
        <f>VLOOKUP(J971,counts!$W$8:$Z$13,4,FALSE)</f>
        <v>61</v>
      </c>
      <c r="AO971">
        <f>VLOOKUP(K971,counts!$W$17:$Z$23,4,FALSE)</f>
        <v>48</v>
      </c>
      <c r="AP971">
        <f>VLOOKUP(L971,counts!$W$27:$Z$33,4,FALSE)</f>
        <v>55</v>
      </c>
      <c r="AQ971">
        <f>VLOOKUP(M971,counts!$W$38:$Z$49,4,FALSE)</f>
        <v>47</v>
      </c>
      <c r="AR971">
        <f>VLOOKUP(N971,counts!$W$53:$Z$54,4,FALSE)</f>
        <v>20</v>
      </c>
      <c r="AS971">
        <f>VLOOKUP(O971,counts!$W$58:$Z$62,4,FALSE)</f>
        <v>61</v>
      </c>
      <c r="AT971">
        <f>VLOOKUP(P971,counts!$W$66:$Z$69,4,FALSE)</f>
        <v>50</v>
      </c>
      <c r="AU971">
        <f>VLOOKUP(Q971,counts!$W$73:$Z$75,4,FALSE)</f>
        <v>50</v>
      </c>
      <c r="AV971">
        <f>VLOOKUP(R971,counts!$W$79:$Z$81,4,FALSE)</f>
        <v>40</v>
      </c>
      <c r="AW971">
        <f t="shared" si="581"/>
        <v>432</v>
      </c>
      <c r="AX971">
        <f t="shared" si="582"/>
        <v>0</v>
      </c>
      <c r="AY971">
        <f t="shared" si="583"/>
        <v>4</v>
      </c>
      <c r="AZ971" t="str">
        <f t="shared" si="584"/>
        <v>Test</v>
      </c>
      <c r="BA971" t="str">
        <f t="shared" si="585"/>
        <v>31-40</v>
      </c>
      <c r="BB971" t="str">
        <f t="shared" si="586"/>
        <v>Blank</v>
      </c>
      <c r="BC971" t="str">
        <f t="shared" si="587"/>
        <v>11-20</v>
      </c>
      <c r="BD971" t="str">
        <f t="shared" si="588"/>
        <v>Blank</v>
      </c>
      <c r="BE971" t="str">
        <f t="shared" si="589"/>
        <v>male</v>
      </c>
      <c r="BF971">
        <f t="shared" si="590"/>
        <v>1</v>
      </c>
      <c r="BG971">
        <f t="shared" si="591"/>
        <v>0</v>
      </c>
      <c r="BH971" t="str">
        <f t="shared" si="592"/>
        <v>S, blank</v>
      </c>
      <c r="BI971">
        <f t="shared" si="593"/>
        <v>3</v>
      </c>
    </row>
    <row r="972" spans="1:61" x14ac:dyDescent="0.3">
      <c r="A972" t="s">
        <v>2821</v>
      </c>
      <c r="B972" t="s">
        <v>2838</v>
      </c>
      <c r="C972" t="s">
        <v>2825</v>
      </c>
      <c r="D972" t="s">
        <v>2838</v>
      </c>
      <c r="E972" t="s">
        <v>20</v>
      </c>
      <c r="F972">
        <v>0</v>
      </c>
      <c r="G972">
        <v>0</v>
      </c>
      <c r="H972" t="s">
        <v>2843</v>
      </c>
      <c r="I972">
        <v>3</v>
      </c>
      <c r="J972">
        <v>-3.7643689058441341</v>
      </c>
      <c r="K972">
        <v>-42.171718189759716</v>
      </c>
      <c r="L972">
        <v>-82.840254641099079</v>
      </c>
      <c r="M972">
        <v>-33.757758935166962</v>
      </c>
      <c r="N972">
        <v>-108.67008854708662</v>
      </c>
      <c r="O972">
        <v>-14.754319664473872</v>
      </c>
      <c r="P972">
        <v>-22.013681658285037</v>
      </c>
      <c r="Q972">
        <v>-22.422560732600829</v>
      </c>
      <c r="R972">
        <v>-67.960368165567971</v>
      </c>
      <c r="S972">
        <v>0</v>
      </c>
      <c r="T972">
        <v>4</v>
      </c>
      <c r="U972" t="s">
        <v>2817</v>
      </c>
      <c r="AN972">
        <f>VLOOKUP(J972,counts!$W$8:$Z$13,4,FALSE)</f>
        <v>53</v>
      </c>
      <c r="AO972">
        <f>VLOOKUP(K972,counts!$W$17:$Z$23,4,FALSE)</f>
        <v>48</v>
      </c>
      <c r="AP972">
        <f>VLOOKUP(L972,counts!$W$27:$Z$33,4,FALSE)</f>
        <v>62</v>
      </c>
      <c r="AQ972">
        <f>VLOOKUP(M972,counts!$W$38:$Z$49,4,FALSE)</f>
        <v>47</v>
      </c>
      <c r="AR972">
        <f>VLOOKUP(N972,counts!$W$53:$Z$54,4,FALSE)</f>
        <v>20</v>
      </c>
      <c r="AS972">
        <f>VLOOKUP(O972,counts!$W$58:$Z$62,4,FALSE)</f>
        <v>52</v>
      </c>
      <c r="AT972">
        <f>VLOOKUP(P972,counts!$W$66:$Z$69,4,FALSE)</f>
        <v>50</v>
      </c>
      <c r="AU972">
        <f>VLOOKUP(Q972,counts!$W$73:$Z$75,4,FALSE)</f>
        <v>50</v>
      </c>
      <c r="AV972">
        <f>VLOOKUP(R972,counts!$W$79:$Z$81,4,FALSE)</f>
        <v>40</v>
      </c>
      <c r="AW972">
        <f t="shared" si="581"/>
        <v>422</v>
      </c>
      <c r="AX972">
        <f t="shared" si="582"/>
        <v>0</v>
      </c>
      <c r="AY972">
        <f t="shared" si="583"/>
        <v>4</v>
      </c>
      <c r="AZ972" t="str">
        <f t="shared" si="584"/>
        <v>Test</v>
      </c>
      <c r="BA972" t="str">
        <f t="shared" si="585"/>
        <v>0-17</v>
      </c>
      <c r="BB972" t="str">
        <f t="shared" si="586"/>
        <v>Blank</v>
      </c>
      <c r="BC972" t="str">
        <f t="shared" si="587"/>
        <v>0-10</v>
      </c>
      <c r="BD972" t="str">
        <f t="shared" si="588"/>
        <v>Blank</v>
      </c>
      <c r="BE972" t="str">
        <f t="shared" si="589"/>
        <v>male</v>
      </c>
      <c r="BF972">
        <f t="shared" si="590"/>
        <v>0</v>
      </c>
      <c r="BG972">
        <f t="shared" si="591"/>
        <v>0</v>
      </c>
      <c r="BH972" t="str">
        <f t="shared" si="592"/>
        <v>S, blank</v>
      </c>
      <c r="BI972">
        <f t="shared" si="593"/>
        <v>3</v>
      </c>
    </row>
    <row r="973" spans="1:61" x14ac:dyDescent="0.3">
      <c r="A973" t="s">
        <v>2810</v>
      </c>
      <c r="B973" t="s">
        <v>2838</v>
      </c>
      <c r="C973" t="s">
        <v>2825</v>
      </c>
      <c r="D973" t="s">
        <v>2838</v>
      </c>
      <c r="E973" t="s">
        <v>20</v>
      </c>
      <c r="F973">
        <v>0</v>
      </c>
      <c r="G973">
        <v>0</v>
      </c>
      <c r="H973" t="s">
        <v>2843</v>
      </c>
      <c r="I973">
        <v>3</v>
      </c>
      <c r="J973">
        <v>32.769878926258563</v>
      </c>
      <c r="K973">
        <v>-42.171718189759716</v>
      </c>
      <c r="L973">
        <v>-82.840254641099079</v>
      </c>
      <c r="M973">
        <v>-33.757758935166962</v>
      </c>
      <c r="N973">
        <v>-108.67008854708662</v>
      </c>
      <c r="O973">
        <v>-14.754319664473872</v>
      </c>
      <c r="P973">
        <v>-22.013681658285037</v>
      </c>
      <c r="Q973">
        <v>-22.422560732600829</v>
      </c>
      <c r="R973">
        <v>-67.960368165567971</v>
      </c>
      <c r="S973">
        <v>1</v>
      </c>
      <c r="T973">
        <v>4</v>
      </c>
      <c r="U973" t="s">
        <v>2817</v>
      </c>
      <c r="AN973">
        <f>VLOOKUP(J973,counts!$W$8:$Z$13,4,FALSE)</f>
        <v>61</v>
      </c>
      <c r="AO973">
        <f>VLOOKUP(K973,counts!$W$17:$Z$23,4,FALSE)</f>
        <v>48</v>
      </c>
      <c r="AP973">
        <f>VLOOKUP(L973,counts!$W$27:$Z$33,4,FALSE)</f>
        <v>62</v>
      </c>
      <c r="AQ973">
        <f>VLOOKUP(M973,counts!$W$38:$Z$49,4,FALSE)</f>
        <v>47</v>
      </c>
      <c r="AR973">
        <f>VLOOKUP(N973,counts!$W$53:$Z$54,4,FALSE)</f>
        <v>20</v>
      </c>
      <c r="AS973">
        <f>VLOOKUP(O973,counts!$W$58:$Z$62,4,FALSE)</f>
        <v>52</v>
      </c>
      <c r="AT973">
        <f>VLOOKUP(P973,counts!$W$66:$Z$69,4,FALSE)</f>
        <v>50</v>
      </c>
      <c r="AU973">
        <f>VLOOKUP(Q973,counts!$W$73:$Z$75,4,FALSE)</f>
        <v>50</v>
      </c>
      <c r="AV973">
        <f>VLOOKUP(R973,counts!$W$79:$Z$81,4,FALSE)</f>
        <v>40</v>
      </c>
      <c r="AW973">
        <f t="shared" si="581"/>
        <v>430</v>
      </c>
      <c r="AX973">
        <f t="shared" si="582"/>
        <v>1</v>
      </c>
      <c r="AY973">
        <f t="shared" si="583"/>
        <v>4</v>
      </c>
      <c r="AZ973" t="str">
        <f t="shared" si="584"/>
        <v>Test</v>
      </c>
      <c r="BA973" t="str">
        <f t="shared" si="585"/>
        <v>31-40</v>
      </c>
      <c r="BB973" t="str">
        <f t="shared" si="586"/>
        <v>Blank</v>
      </c>
      <c r="BC973" t="str">
        <f t="shared" si="587"/>
        <v>0-10</v>
      </c>
      <c r="BD973" t="str">
        <f t="shared" si="588"/>
        <v>Blank</v>
      </c>
      <c r="BE973" t="str">
        <f t="shared" si="589"/>
        <v>male</v>
      </c>
      <c r="BF973">
        <f t="shared" si="590"/>
        <v>0</v>
      </c>
      <c r="BG973">
        <f t="shared" si="591"/>
        <v>0</v>
      </c>
      <c r="BH973" t="str">
        <f t="shared" si="592"/>
        <v>S, blank</v>
      </c>
      <c r="BI973">
        <f t="shared" si="593"/>
        <v>3</v>
      </c>
    </row>
    <row r="974" spans="1:61" x14ac:dyDescent="0.3">
      <c r="A974" t="s">
        <v>2821</v>
      </c>
      <c r="B974" t="s">
        <v>2838</v>
      </c>
      <c r="C974" t="s">
        <v>2825</v>
      </c>
      <c r="D974" t="s">
        <v>2838</v>
      </c>
      <c r="E974" t="s">
        <v>20</v>
      </c>
      <c r="F974">
        <v>0</v>
      </c>
      <c r="G974">
        <v>0</v>
      </c>
      <c r="H974" t="s">
        <v>2843</v>
      </c>
      <c r="I974">
        <v>3</v>
      </c>
      <c r="J974">
        <v>-3.7643689058441341</v>
      </c>
      <c r="K974">
        <v>-42.171718189759716</v>
      </c>
      <c r="L974">
        <v>-82.840254641099079</v>
      </c>
      <c r="M974">
        <v>-33.757758935166962</v>
      </c>
      <c r="N974">
        <v>-108.67008854708662</v>
      </c>
      <c r="O974">
        <v>-14.754319664473872</v>
      </c>
      <c r="P974">
        <v>-22.013681658285037</v>
      </c>
      <c r="Q974">
        <v>-22.422560732600829</v>
      </c>
      <c r="R974">
        <v>-67.960368165567971</v>
      </c>
      <c r="S974">
        <v>0</v>
      </c>
      <c r="T974">
        <v>4</v>
      </c>
      <c r="U974" t="s">
        <v>2817</v>
      </c>
      <c r="AN974">
        <f>VLOOKUP(J974,counts!$W$8:$Z$13,4,FALSE)</f>
        <v>53</v>
      </c>
      <c r="AO974">
        <f>VLOOKUP(K974,counts!$W$17:$Z$23,4,FALSE)</f>
        <v>48</v>
      </c>
      <c r="AP974">
        <f>VLOOKUP(L974,counts!$W$27:$Z$33,4,FALSE)</f>
        <v>62</v>
      </c>
      <c r="AQ974">
        <f>VLOOKUP(M974,counts!$W$38:$Z$49,4,FALSE)</f>
        <v>47</v>
      </c>
      <c r="AR974">
        <f>VLOOKUP(N974,counts!$W$53:$Z$54,4,FALSE)</f>
        <v>20</v>
      </c>
      <c r="AS974">
        <f>VLOOKUP(O974,counts!$W$58:$Z$62,4,FALSE)</f>
        <v>52</v>
      </c>
      <c r="AT974">
        <f>VLOOKUP(P974,counts!$W$66:$Z$69,4,FALSE)</f>
        <v>50</v>
      </c>
      <c r="AU974">
        <f>VLOOKUP(Q974,counts!$W$73:$Z$75,4,FALSE)</f>
        <v>50</v>
      </c>
      <c r="AV974">
        <f>VLOOKUP(R974,counts!$W$79:$Z$81,4,FALSE)</f>
        <v>40</v>
      </c>
      <c r="AW974">
        <f t="shared" si="581"/>
        <v>422</v>
      </c>
      <c r="AX974">
        <f t="shared" si="582"/>
        <v>0</v>
      </c>
      <c r="AY974">
        <f t="shared" si="583"/>
        <v>4</v>
      </c>
      <c r="AZ974" t="str">
        <f t="shared" si="584"/>
        <v>Test</v>
      </c>
      <c r="BA974" t="str">
        <f t="shared" si="585"/>
        <v>0-17</v>
      </c>
      <c r="BB974" t="str">
        <f t="shared" si="586"/>
        <v>Blank</v>
      </c>
      <c r="BC974" t="str">
        <f t="shared" si="587"/>
        <v>0-10</v>
      </c>
      <c r="BD974" t="str">
        <f t="shared" si="588"/>
        <v>Blank</v>
      </c>
      <c r="BE974" t="str">
        <f t="shared" si="589"/>
        <v>male</v>
      </c>
      <c r="BF974">
        <f t="shared" si="590"/>
        <v>0</v>
      </c>
      <c r="BG974">
        <f t="shared" si="591"/>
        <v>0</v>
      </c>
      <c r="BH974" t="str">
        <f t="shared" si="592"/>
        <v>S, blank</v>
      </c>
      <c r="BI974">
        <f t="shared" si="593"/>
        <v>3</v>
      </c>
    </row>
    <row r="975" spans="1:61" x14ac:dyDescent="0.3">
      <c r="A975" t="s">
        <v>2820</v>
      </c>
      <c r="B975" t="s">
        <v>2838</v>
      </c>
      <c r="C975" t="s">
        <v>2825</v>
      </c>
      <c r="D975" t="s">
        <v>2838</v>
      </c>
      <c r="E975" t="s">
        <v>20</v>
      </c>
      <c r="F975">
        <v>0</v>
      </c>
      <c r="G975">
        <v>0</v>
      </c>
      <c r="H975" t="s">
        <v>2843</v>
      </c>
      <c r="I975">
        <v>3</v>
      </c>
      <c r="J975">
        <v>-11.613432440426715</v>
      </c>
      <c r="K975">
        <v>-42.171718189759716</v>
      </c>
      <c r="L975">
        <v>-82.840254641099079</v>
      </c>
      <c r="M975">
        <v>-33.757758935166962</v>
      </c>
      <c r="N975">
        <v>-108.67008854708662</v>
      </c>
      <c r="O975">
        <v>-14.754319664473872</v>
      </c>
      <c r="P975">
        <v>-22.013681658285037</v>
      </c>
      <c r="Q975">
        <v>-22.422560732600829</v>
      </c>
      <c r="R975">
        <v>-67.960368165567971</v>
      </c>
      <c r="S975">
        <v>0</v>
      </c>
      <c r="T975">
        <v>4</v>
      </c>
      <c r="U975" t="s">
        <v>2817</v>
      </c>
      <c r="AN975">
        <f>VLOOKUP(J975,counts!$W$8:$Z$13,4,FALSE)</f>
        <v>52</v>
      </c>
      <c r="AO975">
        <f>VLOOKUP(K975,counts!$W$17:$Z$23,4,FALSE)</f>
        <v>48</v>
      </c>
      <c r="AP975">
        <f>VLOOKUP(L975,counts!$W$27:$Z$33,4,FALSE)</f>
        <v>62</v>
      </c>
      <c r="AQ975">
        <f>VLOOKUP(M975,counts!$W$38:$Z$49,4,FALSE)</f>
        <v>47</v>
      </c>
      <c r="AR975">
        <f>VLOOKUP(N975,counts!$W$53:$Z$54,4,FALSE)</f>
        <v>20</v>
      </c>
      <c r="AS975">
        <f>VLOOKUP(O975,counts!$W$58:$Z$62,4,FALSE)</f>
        <v>52</v>
      </c>
      <c r="AT975">
        <f>VLOOKUP(P975,counts!$W$66:$Z$69,4,FALSE)</f>
        <v>50</v>
      </c>
      <c r="AU975">
        <f>VLOOKUP(Q975,counts!$W$73:$Z$75,4,FALSE)</f>
        <v>50</v>
      </c>
      <c r="AV975">
        <f>VLOOKUP(R975,counts!$W$79:$Z$81,4,FALSE)</f>
        <v>40</v>
      </c>
      <c r="AW975">
        <f t="shared" si="581"/>
        <v>421</v>
      </c>
      <c r="AX975">
        <f t="shared" si="582"/>
        <v>0</v>
      </c>
      <c r="AY975">
        <f t="shared" si="583"/>
        <v>4</v>
      </c>
      <c r="AZ975" t="str">
        <f t="shared" si="584"/>
        <v>Test</v>
      </c>
      <c r="BA975" t="str">
        <f t="shared" si="585"/>
        <v>18-30</v>
      </c>
      <c r="BB975" t="str">
        <f t="shared" si="586"/>
        <v>Blank</v>
      </c>
      <c r="BC975" t="str">
        <f t="shared" si="587"/>
        <v>0-10</v>
      </c>
      <c r="BD975" t="str">
        <f t="shared" si="588"/>
        <v>Blank</v>
      </c>
      <c r="BE975" t="str">
        <f t="shared" si="589"/>
        <v>male</v>
      </c>
      <c r="BF975">
        <f t="shared" si="590"/>
        <v>0</v>
      </c>
      <c r="BG975">
        <f t="shared" si="591"/>
        <v>0</v>
      </c>
      <c r="BH975" t="str">
        <f t="shared" si="592"/>
        <v>S, blank</v>
      </c>
      <c r="BI975">
        <f t="shared" si="593"/>
        <v>3</v>
      </c>
    </row>
    <row r="976" spans="1:61" x14ac:dyDescent="0.3">
      <c r="A976" t="s">
        <v>2821</v>
      </c>
      <c r="B976" t="s">
        <v>2838</v>
      </c>
      <c r="C976" t="s">
        <v>2825</v>
      </c>
      <c r="D976" t="s">
        <v>2838</v>
      </c>
      <c r="E976" t="s">
        <v>20</v>
      </c>
      <c r="F976">
        <v>0</v>
      </c>
      <c r="G976">
        <v>0</v>
      </c>
      <c r="H976" t="s">
        <v>527</v>
      </c>
      <c r="I976">
        <v>3</v>
      </c>
      <c r="J976">
        <v>-3.7643689058441341</v>
      </c>
      <c r="K976">
        <v>-42.171718189759716</v>
      </c>
      <c r="L976">
        <v>-82.840254641099079</v>
      </c>
      <c r="M976">
        <v>-33.757758935166962</v>
      </c>
      <c r="N976">
        <v>-108.67008854708662</v>
      </c>
      <c r="O976">
        <v>-14.754319664473872</v>
      </c>
      <c r="P976">
        <v>-22.013681658285037</v>
      </c>
      <c r="Q976">
        <v>-11.405315820044242</v>
      </c>
      <c r="R976">
        <v>-67.960368165567971</v>
      </c>
      <c r="S976">
        <v>0</v>
      </c>
      <c r="T976">
        <v>4</v>
      </c>
      <c r="U976" t="s">
        <v>2817</v>
      </c>
      <c r="AN976">
        <f>VLOOKUP(J976,counts!$W$8:$Z$13,4,FALSE)</f>
        <v>53</v>
      </c>
      <c r="AO976">
        <f>VLOOKUP(K976,counts!$W$17:$Z$23,4,FALSE)</f>
        <v>48</v>
      </c>
      <c r="AP976">
        <f>VLOOKUP(L976,counts!$W$27:$Z$33,4,FALSE)</f>
        <v>62</v>
      </c>
      <c r="AQ976">
        <f>VLOOKUP(M976,counts!$W$38:$Z$49,4,FALSE)</f>
        <v>47</v>
      </c>
      <c r="AR976">
        <f>VLOOKUP(N976,counts!$W$53:$Z$54,4,FALSE)</f>
        <v>20</v>
      </c>
      <c r="AS976">
        <f>VLOOKUP(O976,counts!$W$58:$Z$62,4,FALSE)</f>
        <v>52</v>
      </c>
      <c r="AT976">
        <f>VLOOKUP(P976,counts!$W$66:$Z$69,4,FALSE)</f>
        <v>50</v>
      </c>
      <c r="AU976">
        <f>VLOOKUP(Q976,counts!$W$73:$Z$75,4,FALSE)</f>
        <v>52</v>
      </c>
      <c r="AV976">
        <f>VLOOKUP(R976,counts!$W$79:$Z$81,4,FALSE)</f>
        <v>40</v>
      </c>
      <c r="AW976">
        <f t="shared" si="581"/>
        <v>424</v>
      </c>
      <c r="AX976">
        <f t="shared" si="582"/>
        <v>0</v>
      </c>
      <c r="AY976">
        <f t="shared" si="583"/>
        <v>4</v>
      </c>
      <c r="AZ976" t="str">
        <f t="shared" si="584"/>
        <v>Test</v>
      </c>
      <c r="BA976" t="str">
        <f t="shared" si="585"/>
        <v>0-17</v>
      </c>
      <c r="BB976" t="str">
        <f t="shared" si="586"/>
        <v>Blank</v>
      </c>
      <c r="BC976" t="str">
        <f t="shared" si="587"/>
        <v>0-10</v>
      </c>
      <c r="BD976" t="str">
        <f t="shared" si="588"/>
        <v>Blank</v>
      </c>
      <c r="BE976" t="str">
        <f t="shared" si="589"/>
        <v>male</v>
      </c>
      <c r="BF976">
        <f t="shared" si="590"/>
        <v>0</v>
      </c>
      <c r="BG976">
        <f t="shared" si="591"/>
        <v>0</v>
      </c>
      <c r="BH976" t="str">
        <f t="shared" si="592"/>
        <v>Q</v>
      </c>
      <c r="BI976">
        <f t="shared" si="593"/>
        <v>3</v>
      </c>
    </row>
    <row r="977" spans="1:61" x14ac:dyDescent="0.3">
      <c r="A977" t="s">
        <v>2821</v>
      </c>
      <c r="B977" t="s">
        <v>2838</v>
      </c>
      <c r="C977" t="s">
        <v>2825</v>
      </c>
      <c r="D977" t="s">
        <v>2838</v>
      </c>
      <c r="E977" t="s">
        <v>15</v>
      </c>
      <c r="F977">
        <v>0</v>
      </c>
      <c r="G977">
        <v>0</v>
      </c>
      <c r="H977" t="s">
        <v>527</v>
      </c>
      <c r="I977">
        <v>3</v>
      </c>
      <c r="J977">
        <v>-3.7643689058441341</v>
      </c>
      <c r="K977">
        <v>-42.171718189759716</v>
      </c>
      <c r="L977">
        <v>-82.840254641099079</v>
      </c>
      <c r="M977">
        <v>-33.757758935166962</v>
      </c>
      <c r="N977">
        <v>151.41878811967541</v>
      </c>
      <c r="O977">
        <v>-14.754319664473872</v>
      </c>
      <c r="P977">
        <v>-22.013681658285037</v>
      </c>
      <c r="Q977">
        <v>-11.405315820044242</v>
      </c>
      <c r="R977">
        <v>-67.960368165567971</v>
      </c>
      <c r="S977">
        <v>1</v>
      </c>
      <c r="T977">
        <v>4</v>
      </c>
      <c r="U977" t="s">
        <v>2817</v>
      </c>
      <c r="AN977">
        <f>VLOOKUP(J977,counts!$W$8:$Z$13,4,FALSE)</f>
        <v>53</v>
      </c>
      <c r="AO977">
        <f>VLOOKUP(K977,counts!$W$17:$Z$23,4,FALSE)</f>
        <v>48</v>
      </c>
      <c r="AP977">
        <f>VLOOKUP(L977,counts!$W$27:$Z$33,4,FALSE)</f>
        <v>62</v>
      </c>
      <c r="AQ977">
        <f>VLOOKUP(M977,counts!$W$38:$Z$49,4,FALSE)</f>
        <v>47</v>
      </c>
      <c r="AR977">
        <f>VLOOKUP(N977,counts!$W$53:$Z$54,4,FALSE)</f>
        <v>102</v>
      </c>
      <c r="AS977">
        <f>VLOOKUP(O977,counts!$W$58:$Z$62,4,FALSE)</f>
        <v>52</v>
      </c>
      <c r="AT977">
        <f>VLOOKUP(P977,counts!$W$66:$Z$69,4,FALSE)</f>
        <v>50</v>
      </c>
      <c r="AU977">
        <f>VLOOKUP(Q977,counts!$W$73:$Z$75,4,FALSE)</f>
        <v>52</v>
      </c>
      <c r="AV977">
        <f>VLOOKUP(R977,counts!$W$79:$Z$81,4,FALSE)</f>
        <v>40</v>
      </c>
      <c r="AW977">
        <f t="shared" si="581"/>
        <v>506</v>
      </c>
      <c r="AX977">
        <f t="shared" si="582"/>
        <v>1</v>
      </c>
      <c r="AY977">
        <f t="shared" si="583"/>
        <v>4</v>
      </c>
      <c r="AZ977" t="str">
        <f t="shared" si="584"/>
        <v>Test</v>
      </c>
      <c r="BA977" t="str">
        <f t="shared" si="585"/>
        <v>0-17</v>
      </c>
      <c r="BB977" t="str">
        <f t="shared" si="586"/>
        <v>Blank</v>
      </c>
      <c r="BC977" t="str">
        <f t="shared" si="587"/>
        <v>0-10</v>
      </c>
      <c r="BD977" t="str">
        <f t="shared" si="588"/>
        <v>Blank</v>
      </c>
      <c r="BE977" t="str">
        <f t="shared" si="589"/>
        <v>female</v>
      </c>
      <c r="BF977">
        <f t="shared" si="590"/>
        <v>0</v>
      </c>
      <c r="BG977">
        <f t="shared" si="591"/>
        <v>0</v>
      </c>
      <c r="BH977" t="str">
        <f t="shared" si="592"/>
        <v>Q</v>
      </c>
      <c r="BI977">
        <f t="shared" si="593"/>
        <v>3</v>
      </c>
    </row>
    <row r="978" spans="1:61" x14ac:dyDescent="0.3">
      <c r="A978" t="s">
        <v>2821</v>
      </c>
      <c r="B978" t="s">
        <v>2838</v>
      </c>
      <c r="C978" t="s">
        <v>2825</v>
      </c>
      <c r="D978" t="s">
        <v>2838</v>
      </c>
      <c r="E978" t="s">
        <v>15</v>
      </c>
      <c r="F978">
        <v>0</v>
      </c>
      <c r="G978">
        <v>0</v>
      </c>
      <c r="H978" t="s">
        <v>527</v>
      </c>
      <c r="I978">
        <v>3</v>
      </c>
      <c r="J978">
        <v>-3.7643689058441341</v>
      </c>
      <c r="K978">
        <v>-42.171718189759716</v>
      </c>
      <c r="L978">
        <v>-82.840254641099079</v>
      </c>
      <c r="M978">
        <v>-33.757758935166962</v>
      </c>
      <c r="N978">
        <v>151.41878811967541</v>
      </c>
      <c r="O978">
        <v>-14.754319664473872</v>
      </c>
      <c r="P978">
        <v>-22.013681658285037</v>
      </c>
      <c r="Q978">
        <v>-11.405315820044242</v>
      </c>
      <c r="R978">
        <v>-67.960368165567971</v>
      </c>
      <c r="S978">
        <v>1</v>
      </c>
      <c r="T978">
        <v>4</v>
      </c>
      <c r="U978" t="s">
        <v>2817</v>
      </c>
      <c r="AN978">
        <f>VLOOKUP(J978,counts!$W$8:$Z$13,4,FALSE)</f>
        <v>53</v>
      </c>
      <c r="AO978">
        <f>VLOOKUP(K978,counts!$W$17:$Z$23,4,FALSE)</f>
        <v>48</v>
      </c>
      <c r="AP978">
        <f>VLOOKUP(L978,counts!$W$27:$Z$33,4,FALSE)</f>
        <v>62</v>
      </c>
      <c r="AQ978">
        <f>VLOOKUP(M978,counts!$W$38:$Z$49,4,FALSE)</f>
        <v>47</v>
      </c>
      <c r="AR978">
        <f>VLOOKUP(N978,counts!$W$53:$Z$54,4,FALSE)</f>
        <v>102</v>
      </c>
      <c r="AS978">
        <f>VLOOKUP(O978,counts!$W$58:$Z$62,4,FALSE)</f>
        <v>52</v>
      </c>
      <c r="AT978">
        <f>VLOOKUP(P978,counts!$W$66:$Z$69,4,FALSE)</f>
        <v>50</v>
      </c>
      <c r="AU978">
        <f>VLOOKUP(Q978,counts!$W$73:$Z$75,4,FALSE)</f>
        <v>52</v>
      </c>
      <c r="AV978">
        <f>VLOOKUP(R978,counts!$W$79:$Z$81,4,FALSE)</f>
        <v>40</v>
      </c>
      <c r="AW978">
        <f t="shared" si="581"/>
        <v>506</v>
      </c>
      <c r="AX978">
        <f t="shared" si="582"/>
        <v>1</v>
      </c>
      <c r="AY978">
        <f t="shared" si="583"/>
        <v>4</v>
      </c>
      <c r="AZ978" t="str">
        <f t="shared" si="584"/>
        <v>Test</v>
      </c>
      <c r="BA978" t="str">
        <f t="shared" si="585"/>
        <v>0-17</v>
      </c>
      <c r="BB978" t="str">
        <f t="shared" si="586"/>
        <v>Blank</v>
      </c>
      <c r="BC978" t="str">
        <f t="shared" si="587"/>
        <v>0-10</v>
      </c>
      <c r="BD978" t="str">
        <f t="shared" si="588"/>
        <v>Blank</v>
      </c>
      <c r="BE978" t="str">
        <f t="shared" si="589"/>
        <v>female</v>
      </c>
      <c r="BF978">
        <f t="shared" si="590"/>
        <v>0</v>
      </c>
      <c r="BG978">
        <f t="shared" si="591"/>
        <v>0</v>
      </c>
      <c r="BH978" t="str">
        <f t="shared" si="592"/>
        <v>Q</v>
      </c>
      <c r="BI978">
        <f t="shared" si="593"/>
        <v>3</v>
      </c>
    </row>
    <row r="979" spans="1:61" x14ac:dyDescent="0.3">
      <c r="A979" t="s">
        <v>2821</v>
      </c>
      <c r="B979" t="s">
        <v>2838</v>
      </c>
      <c r="C979" t="s">
        <v>2825</v>
      </c>
      <c r="D979" t="s">
        <v>2838</v>
      </c>
      <c r="E979" t="s">
        <v>15</v>
      </c>
      <c r="F979">
        <v>0</v>
      </c>
      <c r="G979">
        <v>0</v>
      </c>
      <c r="H979" t="s">
        <v>527</v>
      </c>
      <c r="I979">
        <v>3</v>
      </c>
      <c r="J979">
        <v>-3.7643689058441341</v>
      </c>
      <c r="K979">
        <v>-42.171718189759716</v>
      </c>
      <c r="L979">
        <v>-82.840254641099079</v>
      </c>
      <c r="M979">
        <v>-33.757758935166962</v>
      </c>
      <c r="N979">
        <v>151.41878811967541</v>
      </c>
      <c r="O979">
        <v>-14.754319664473872</v>
      </c>
      <c r="P979">
        <v>-22.013681658285037</v>
      </c>
      <c r="Q979">
        <v>-11.405315820044242</v>
      </c>
      <c r="R979">
        <v>-67.960368165567971</v>
      </c>
      <c r="S979">
        <v>1</v>
      </c>
      <c r="T979">
        <v>4</v>
      </c>
      <c r="U979" t="s">
        <v>2817</v>
      </c>
      <c r="AN979">
        <f>VLOOKUP(J979,counts!$W$8:$Z$13,4,FALSE)</f>
        <v>53</v>
      </c>
      <c r="AO979">
        <f>VLOOKUP(K979,counts!$W$17:$Z$23,4,FALSE)</f>
        <v>48</v>
      </c>
      <c r="AP979">
        <f>VLOOKUP(L979,counts!$W$27:$Z$33,4,FALSE)</f>
        <v>62</v>
      </c>
      <c r="AQ979">
        <f>VLOOKUP(M979,counts!$W$38:$Z$49,4,FALSE)</f>
        <v>47</v>
      </c>
      <c r="AR979">
        <f>VLOOKUP(N979,counts!$W$53:$Z$54,4,FALSE)</f>
        <v>102</v>
      </c>
      <c r="AS979">
        <f>VLOOKUP(O979,counts!$W$58:$Z$62,4,FALSE)</f>
        <v>52</v>
      </c>
      <c r="AT979">
        <f>VLOOKUP(P979,counts!$W$66:$Z$69,4,FALSE)</f>
        <v>50</v>
      </c>
      <c r="AU979">
        <f>VLOOKUP(Q979,counts!$W$73:$Z$75,4,FALSE)</f>
        <v>52</v>
      </c>
      <c r="AV979">
        <f>VLOOKUP(R979,counts!$W$79:$Z$81,4,FALSE)</f>
        <v>40</v>
      </c>
      <c r="AW979">
        <f t="shared" si="581"/>
        <v>506</v>
      </c>
      <c r="AX979">
        <f t="shared" si="582"/>
        <v>1</v>
      </c>
      <c r="AY979">
        <f t="shared" si="583"/>
        <v>4</v>
      </c>
      <c r="AZ979" t="str">
        <f t="shared" si="584"/>
        <v>Test</v>
      </c>
      <c r="BA979" t="str">
        <f t="shared" si="585"/>
        <v>0-17</v>
      </c>
      <c r="BB979" t="str">
        <f t="shared" si="586"/>
        <v>Blank</v>
      </c>
      <c r="BC979" t="str">
        <f t="shared" si="587"/>
        <v>0-10</v>
      </c>
      <c r="BD979" t="str">
        <f t="shared" si="588"/>
        <v>Blank</v>
      </c>
      <c r="BE979" t="str">
        <f t="shared" si="589"/>
        <v>female</v>
      </c>
      <c r="BF979">
        <f t="shared" si="590"/>
        <v>0</v>
      </c>
      <c r="BG979">
        <f t="shared" si="591"/>
        <v>0</v>
      </c>
      <c r="BH979" t="str">
        <f t="shared" si="592"/>
        <v>Q</v>
      </c>
      <c r="BI979">
        <f t="shared" si="593"/>
        <v>3</v>
      </c>
    </row>
    <row r="980" spans="1:61" x14ac:dyDescent="0.3">
      <c r="A980" t="s">
        <v>2820</v>
      </c>
      <c r="B980" t="s">
        <v>2823</v>
      </c>
      <c r="C980" t="s">
        <v>2825</v>
      </c>
      <c r="D980" t="s">
        <v>2838</v>
      </c>
      <c r="E980" t="s">
        <v>20</v>
      </c>
      <c r="F980">
        <v>0</v>
      </c>
      <c r="G980">
        <v>0</v>
      </c>
      <c r="H980" t="s">
        <v>2843</v>
      </c>
      <c r="I980">
        <v>3</v>
      </c>
      <c r="J980">
        <v>-11.613432440426715</v>
      </c>
      <c r="K980">
        <v>123.30204897661667</v>
      </c>
      <c r="L980">
        <v>-82.840254641099079</v>
      </c>
      <c r="M980">
        <v>-33.757758935166962</v>
      </c>
      <c r="N980">
        <v>-108.67008854708662</v>
      </c>
      <c r="O980">
        <v>-14.754319664473872</v>
      </c>
      <c r="P980">
        <v>-22.013681658285037</v>
      </c>
      <c r="Q980">
        <v>-22.422560732600829</v>
      </c>
      <c r="R980">
        <v>-67.960368165567971</v>
      </c>
      <c r="S980">
        <v>0</v>
      </c>
      <c r="T980">
        <v>4</v>
      </c>
      <c r="U980" t="s">
        <v>2817</v>
      </c>
      <c r="AN980">
        <f>VLOOKUP(J980,counts!$W$8:$Z$13,4,FALSE)</f>
        <v>52</v>
      </c>
      <c r="AO980">
        <f>VLOOKUP(K980,counts!$W$17:$Z$23,4,FALSE)</f>
        <v>73</v>
      </c>
      <c r="AP980">
        <f>VLOOKUP(L980,counts!$W$27:$Z$33,4,FALSE)</f>
        <v>62</v>
      </c>
      <c r="AQ980">
        <f>VLOOKUP(M980,counts!$W$38:$Z$49,4,FALSE)</f>
        <v>47</v>
      </c>
      <c r="AR980">
        <f>VLOOKUP(N980,counts!$W$53:$Z$54,4,FALSE)</f>
        <v>20</v>
      </c>
      <c r="AS980">
        <f>VLOOKUP(O980,counts!$W$58:$Z$62,4,FALSE)</f>
        <v>52</v>
      </c>
      <c r="AT980">
        <f>VLOOKUP(P980,counts!$W$66:$Z$69,4,FALSE)</f>
        <v>50</v>
      </c>
      <c r="AU980">
        <f>VLOOKUP(Q980,counts!$W$73:$Z$75,4,FALSE)</f>
        <v>50</v>
      </c>
      <c r="AV980">
        <f>VLOOKUP(R980,counts!$W$79:$Z$81,4,FALSE)</f>
        <v>40</v>
      </c>
      <c r="AW980">
        <f t="shared" si="581"/>
        <v>446</v>
      </c>
      <c r="AX980">
        <f t="shared" si="582"/>
        <v>0</v>
      </c>
      <c r="AY980">
        <f t="shared" si="583"/>
        <v>4</v>
      </c>
      <c r="AZ980" t="str">
        <f t="shared" si="584"/>
        <v>Test</v>
      </c>
      <c r="BA980" t="str">
        <f t="shared" si="585"/>
        <v>18-30</v>
      </c>
      <c r="BB980" t="str">
        <f t="shared" si="586"/>
        <v>F, G, T</v>
      </c>
      <c r="BC980" t="str">
        <f t="shared" si="587"/>
        <v>0-10</v>
      </c>
      <c r="BD980" t="str">
        <f t="shared" si="588"/>
        <v>Blank</v>
      </c>
      <c r="BE980" t="str">
        <f t="shared" si="589"/>
        <v>male</v>
      </c>
      <c r="BF980">
        <f t="shared" si="590"/>
        <v>0</v>
      </c>
      <c r="BG980">
        <f t="shared" si="591"/>
        <v>0</v>
      </c>
      <c r="BH980" t="str">
        <f t="shared" si="592"/>
        <v>S, blank</v>
      </c>
      <c r="BI980">
        <f t="shared" si="593"/>
        <v>3</v>
      </c>
    </row>
    <row r="981" spans="1:61" x14ac:dyDescent="0.3">
      <c r="A981" t="s">
        <v>2821</v>
      </c>
      <c r="B981" t="s">
        <v>2838</v>
      </c>
      <c r="C981" t="s">
        <v>2825</v>
      </c>
      <c r="D981" t="s">
        <v>2838</v>
      </c>
      <c r="E981" t="s">
        <v>20</v>
      </c>
      <c r="F981">
        <v>0</v>
      </c>
      <c r="G981">
        <v>0</v>
      </c>
      <c r="H981" t="s">
        <v>527</v>
      </c>
      <c r="I981">
        <v>3</v>
      </c>
      <c r="J981">
        <v>-3.7643689058441341</v>
      </c>
      <c r="K981">
        <v>-42.171718189759716</v>
      </c>
      <c r="L981">
        <v>-82.840254641099079</v>
      </c>
      <c r="M981">
        <v>-33.757758935166962</v>
      </c>
      <c r="N981">
        <v>-108.67008854708662</v>
      </c>
      <c r="O981">
        <v>-14.754319664473872</v>
      </c>
      <c r="P981">
        <v>-22.013681658285037</v>
      </c>
      <c r="Q981">
        <v>-11.405315820044242</v>
      </c>
      <c r="R981">
        <v>-67.960368165567971</v>
      </c>
      <c r="S981">
        <v>0</v>
      </c>
      <c r="T981">
        <v>4</v>
      </c>
      <c r="U981" t="s">
        <v>2817</v>
      </c>
      <c r="AN981">
        <f>VLOOKUP(J981,counts!$W$8:$Z$13,4,FALSE)</f>
        <v>53</v>
      </c>
      <c r="AO981">
        <f>VLOOKUP(K981,counts!$W$17:$Z$23,4,FALSE)</f>
        <v>48</v>
      </c>
      <c r="AP981">
        <f>VLOOKUP(L981,counts!$W$27:$Z$33,4,FALSE)</f>
        <v>62</v>
      </c>
      <c r="AQ981">
        <f>VLOOKUP(M981,counts!$W$38:$Z$49,4,FALSE)</f>
        <v>47</v>
      </c>
      <c r="AR981">
        <f>VLOOKUP(N981,counts!$W$53:$Z$54,4,FALSE)</f>
        <v>20</v>
      </c>
      <c r="AS981">
        <f>VLOOKUP(O981,counts!$W$58:$Z$62,4,FALSE)</f>
        <v>52</v>
      </c>
      <c r="AT981">
        <f>VLOOKUP(P981,counts!$W$66:$Z$69,4,FALSE)</f>
        <v>50</v>
      </c>
      <c r="AU981">
        <f>VLOOKUP(Q981,counts!$W$73:$Z$75,4,FALSE)</f>
        <v>52</v>
      </c>
      <c r="AV981">
        <f>VLOOKUP(R981,counts!$W$79:$Z$81,4,FALSE)</f>
        <v>40</v>
      </c>
      <c r="AW981">
        <f t="shared" si="581"/>
        <v>424</v>
      </c>
      <c r="AX981">
        <f t="shared" si="582"/>
        <v>0</v>
      </c>
      <c r="AY981">
        <f t="shared" si="583"/>
        <v>4</v>
      </c>
      <c r="AZ981" t="str">
        <f t="shared" si="584"/>
        <v>Test</v>
      </c>
      <c r="BA981" t="str">
        <f t="shared" si="585"/>
        <v>0-17</v>
      </c>
      <c r="BB981" t="str">
        <f t="shared" si="586"/>
        <v>Blank</v>
      </c>
      <c r="BC981" t="str">
        <f t="shared" si="587"/>
        <v>0-10</v>
      </c>
      <c r="BD981" t="str">
        <f t="shared" si="588"/>
        <v>Blank</v>
      </c>
      <c r="BE981" t="str">
        <f t="shared" si="589"/>
        <v>male</v>
      </c>
      <c r="BF981">
        <f t="shared" si="590"/>
        <v>0</v>
      </c>
      <c r="BG981">
        <f t="shared" si="591"/>
        <v>0</v>
      </c>
      <c r="BH981" t="str">
        <f t="shared" si="592"/>
        <v>Q</v>
      </c>
      <c r="BI981">
        <f t="shared" si="593"/>
        <v>3</v>
      </c>
    </row>
    <row r="982" spans="1:61" x14ac:dyDescent="0.3">
      <c r="A982" t="s">
        <v>2821</v>
      </c>
      <c r="B982" t="s">
        <v>2838</v>
      </c>
      <c r="C982" t="s">
        <v>2850</v>
      </c>
      <c r="D982" t="s">
        <v>2838</v>
      </c>
      <c r="E982" t="s">
        <v>20</v>
      </c>
      <c r="F982">
        <v>1</v>
      </c>
      <c r="G982">
        <v>1</v>
      </c>
      <c r="H982" t="s">
        <v>44</v>
      </c>
      <c r="I982">
        <v>3</v>
      </c>
      <c r="J982">
        <v>-3.7643689058441341</v>
      </c>
      <c r="K982">
        <v>-42.171718189759716</v>
      </c>
      <c r="L982">
        <v>-9.6115457513775127</v>
      </c>
      <c r="M982">
        <v>-33.757758935166962</v>
      </c>
      <c r="N982">
        <v>-108.67008854708662</v>
      </c>
      <c r="O982">
        <v>48.695090775187893</v>
      </c>
      <c r="P982">
        <v>79.365382998232107</v>
      </c>
      <c r="Q982">
        <v>72.444458573419169</v>
      </c>
      <c r="R982">
        <v>-67.960368165567971</v>
      </c>
      <c r="S982">
        <v>1</v>
      </c>
      <c r="T982">
        <v>4</v>
      </c>
      <c r="U982" t="s">
        <v>2817</v>
      </c>
      <c r="AN982">
        <f>VLOOKUP(J982,counts!$W$8:$Z$13,4,FALSE)</f>
        <v>53</v>
      </c>
      <c r="AO982">
        <f>VLOOKUP(K982,counts!$W$17:$Z$23,4,FALSE)</f>
        <v>48</v>
      </c>
      <c r="AP982">
        <f>VLOOKUP(L982,counts!$W$27:$Z$33,4,FALSE)</f>
        <v>55</v>
      </c>
      <c r="AQ982">
        <f>VLOOKUP(M982,counts!$W$38:$Z$49,4,FALSE)</f>
        <v>47</v>
      </c>
      <c r="AR982">
        <f>VLOOKUP(N982,counts!$W$53:$Z$54,4,FALSE)</f>
        <v>20</v>
      </c>
      <c r="AS982">
        <f>VLOOKUP(O982,counts!$W$58:$Z$62,4,FALSE)</f>
        <v>61</v>
      </c>
      <c r="AT982">
        <f>VLOOKUP(P982,counts!$W$66:$Z$69,4,FALSE)</f>
        <v>70</v>
      </c>
      <c r="AU982">
        <f>VLOOKUP(Q982,counts!$W$73:$Z$75,4,FALSE)</f>
        <v>68</v>
      </c>
      <c r="AV982">
        <f>VLOOKUP(R982,counts!$W$79:$Z$81,4,FALSE)</f>
        <v>40</v>
      </c>
      <c r="AW982">
        <f t="shared" si="581"/>
        <v>462</v>
      </c>
      <c r="AX982">
        <f t="shared" si="582"/>
        <v>1</v>
      </c>
      <c r="AY982">
        <f t="shared" si="583"/>
        <v>4</v>
      </c>
      <c r="AZ982" t="str">
        <f t="shared" si="584"/>
        <v>Test</v>
      </c>
      <c r="BA982" t="str">
        <f t="shared" si="585"/>
        <v>0-17</v>
      </c>
      <c r="BB982" t="str">
        <f t="shared" si="586"/>
        <v>Blank</v>
      </c>
      <c r="BC982" t="str">
        <f t="shared" si="587"/>
        <v>11-20</v>
      </c>
      <c r="BD982" t="str">
        <f t="shared" si="588"/>
        <v>Blank</v>
      </c>
      <c r="BE982" t="str">
        <f t="shared" si="589"/>
        <v>male</v>
      </c>
      <c r="BF982">
        <f t="shared" si="590"/>
        <v>1</v>
      </c>
      <c r="BG982">
        <f t="shared" si="591"/>
        <v>1</v>
      </c>
      <c r="BH982" t="str">
        <f t="shared" si="592"/>
        <v>C</v>
      </c>
      <c r="BI982">
        <f t="shared" si="593"/>
        <v>3</v>
      </c>
    </row>
    <row r="983" spans="1:61" x14ac:dyDescent="0.3">
      <c r="A983" t="s">
        <v>2821</v>
      </c>
      <c r="B983" t="s">
        <v>2838</v>
      </c>
      <c r="C983" t="s">
        <v>2825</v>
      </c>
      <c r="D983" t="s">
        <v>2838</v>
      </c>
      <c r="E983" t="s">
        <v>20</v>
      </c>
      <c r="F983">
        <v>0</v>
      </c>
      <c r="G983">
        <v>0</v>
      </c>
      <c r="H983" t="s">
        <v>44</v>
      </c>
      <c r="I983">
        <v>3</v>
      </c>
      <c r="J983">
        <v>-3.7643689058441341</v>
      </c>
      <c r="K983">
        <v>-42.171718189759716</v>
      </c>
      <c r="L983">
        <v>-82.840254641099079</v>
      </c>
      <c r="M983">
        <v>-33.757758935166962</v>
      </c>
      <c r="N983">
        <v>-108.67008854708662</v>
      </c>
      <c r="O983">
        <v>-14.754319664473872</v>
      </c>
      <c r="P983">
        <v>-22.013681658285037</v>
      </c>
      <c r="Q983">
        <v>72.444458573419169</v>
      </c>
      <c r="R983">
        <v>-67.960368165567971</v>
      </c>
      <c r="S983">
        <v>0</v>
      </c>
      <c r="T983">
        <v>4</v>
      </c>
      <c r="U983" t="s">
        <v>2817</v>
      </c>
      <c r="AN983">
        <f>VLOOKUP(J983,counts!$W$8:$Z$13,4,FALSE)</f>
        <v>53</v>
      </c>
      <c r="AO983">
        <f>VLOOKUP(K983,counts!$W$17:$Z$23,4,FALSE)</f>
        <v>48</v>
      </c>
      <c r="AP983">
        <f>VLOOKUP(L983,counts!$W$27:$Z$33,4,FALSE)</f>
        <v>62</v>
      </c>
      <c r="AQ983">
        <f>VLOOKUP(M983,counts!$W$38:$Z$49,4,FALSE)</f>
        <v>47</v>
      </c>
      <c r="AR983">
        <f>VLOOKUP(N983,counts!$W$53:$Z$54,4,FALSE)</f>
        <v>20</v>
      </c>
      <c r="AS983">
        <f>VLOOKUP(O983,counts!$W$58:$Z$62,4,FALSE)</f>
        <v>52</v>
      </c>
      <c r="AT983">
        <f>VLOOKUP(P983,counts!$W$66:$Z$69,4,FALSE)</f>
        <v>50</v>
      </c>
      <c r="AU983">
        <f>VLOOKUP(Q983,counts!$W$73:$Z$75,4,FALSE)</f>
        <v>68</v>
      </c>
      <c r="AV983">
        <f>VLOOKUP(R983,counts!$W$79:$Z$81,4,FALSE)</f>
        <v>40</v>
      </c>
      <c r="AW983">
        <f t="shared" si="581"/>
        <v>440</v>
      </c>
      <c r="AX983">
        <f t="shared" si="582"/>
        <v>0</v>
      </c>
      <c r="AY983">
        <f t="shared" si="583"/>
        <v>4</v>
      </c>
      <c r="AZ983" t="str">
        <f t="shared" si="584"/>
        <v>Test</v>
      </c>
      <c r="BA983" t="str">
        <f t="shared" si="585"/>
        <v>0-17</v>
      </c>
      <c r="BB983" t="str">
        <f t="shared" si="586"/>
        <v>Blank</v>
      </c>
      <c r="BC983" t="str">
        <f t="shared" si="587"/>
        <v>0-10</v>
      </c>
      <c r="BD983" t="str">
        <f t="shared" si="588"/>
        <v>Blank</v>
      </c>
      <c r="BE983" t="str">
        <f t="shared" si="589"/>
        <v>male</v>
      </c>
      <c r="BF983">
        <f t="shared" si="590"/>
        <v>0</v>
      </c>
      <c r="BG983">
        <f t="shared" si="591"/>
        <v>0</v>
      </c>
      <c r="BH983" t="str">
        <f t="shared" si="592"/>
        <v>C</v>
      </c>
      <c r="BI983">
        <f t="shared" si="593"/>
        <v>3</v>
      </c>
    </row>
    <row r="984" spans="1:61" x14ac:dyDescent="0.3">
      <c r="A984" t="s">
        <v>2821</v>
      </c>
      <c r="B984" t="s">
        <v>2838</v>
      </c>
      <c r="C984" t="s">
        <v>2825</v>
      </c>
      <c r="D984" t="s">
        <v>2838</v>
      </c>
      <c r="E984" t="s">
        <v>15</v>
      </c>
      <c r="F984">
        <v>0</v>
      </c>
      <c r="G984">
        <v>0</v>
      </c>
      <c r="H984" t="s">
        <v>527</v>
      </c>
      <c r="I984">
        <v>3</v>
      </c>
      <c r="J984">
        <v>-3.7643689058441341</v>
      </c>
      <c r="K984">
        <v>-42.171718189759716</v>
      </c>
      <c r="L984">
        <v>-82.840254641099079</v>
      </c>
      <c r="M984">
        <v>-33.757758935166962</v>
      </c>
      <c r="N984">
        <v>151.41878811967541</v>
      </c>
      <c r="O984">
        <v>-14.754319664473872</v>
      </c>
      <c r="P984">
        <v>-22.013681658285037</v>
      </c>
      <c r="Q984">
        <v>-11.405315820044242</v>
      </c>
      <c r="R984">
        <v>-67.960368165567971</v>
      </c>
      <c r="S984">
        <v>0</v>
      </c>
      <c r="T984">
        <v>4</v>
      </c>
      <c r="U984" t="s">
        <v>2817</v>
      </c>
      <c r="AN984">
        <f>VLOOKUP(J984,counts!$W$8:$Z$13,4,FALSE)</f>
        <v>53</v>
      </c>
      <c r="AO984">
        <f>VLOOKUP(K984,counts!$W$17:$Z$23,4,FALSE)</f>
        <v>48</v>
      </c>
      <c r="AP984">
        <f>VLOOKUP(L984,counts!$W$27:$Z$33,4,FALSE)</f>
        <v>62</v>
      </c>
      <c r="AQ984">
        <f>VLOOKUP(M984,counts!$W$38:$Z$49,4,FALSE)</f>
        <v>47</v>
      </c>
      <c r="AR984">
        <f>VLOOKUP(N984,counts!$W$53:$Z$54,4,FALSE)</f>
        <v>102</v>
      </c>
      <c r="AS984">
        <f>VLOOKUP(O984,counts!$W$58:$Z$62,4,FALSE)</f>
        <v>52</v>
      </c>
      <c r="AT984">
        <f>VLOOKUP(P984,counts!$W$66:$Z$69,4,FALSE)</f>
        <v>50</v>
      </c>
      <c r="AU984">
        <f>VLOOKUP(Q984,counts!$W$73:$Z$75,4,FALSE)</f>
        <v>52</v>
      </c>
      <c r="AV984">
        <f>VLOOKUP(R984,counts!$W$79:$Z$81,4,FALSE)</f>
        <v>40</v>
      </c>
      <c r="AW984">
        <f t="shared" si="581"/>
        <v>506</v>
      </c>
      <c r="AX984">
        <f t="shared" si="582"/>
        <v>0</v>
      </c>
      <c r="AY984">
        <f t="shared" si="583"/>
        <v>4</v>
      </c>
      <c r="AZ984" t="str">
        <f t="shared" si="584"/>
        <v>Test</v>
      </c>
      <c r="BA984" t="str">
        <f t="shared" si="585"/>
        <v>0-17</v>
      </c>
      <c r="BB984" t="str">
        <f t="shared" si="586"/>
        <v>Blank</v>
      </c>
      <c r="BC984" t="str">
        <f t="shared" si="587"/>
        <v>0-10</v>
      </c>
      <c r="BD984" t="str">
        <f t="shared" si="588"/>
        <v>Blank</v>
      </c>
      <c r="BE984" t="str">
        <f t="shared" si="589"/>
        <v>female</v>
      </c>
      <c r="BF984">
        <f t="shared" si="590"/>
        <v>0</v>
      </c>
      <c r="BG984">
        <f t="shared" si="591"/>
        <v>0</v>
      </c>
      <c r="BH984" t="str">
        <f t="shared" si="592"/>
        <v>Q</v>
      </c>
      <c r="BI984">
        <f t="shared" si="593"/>
        <v>3</v>
      </c>
    </row>
    <row r="985" spans="1:61" x14ac:dyDescent="0.3">
      <c r="A985" t="s">
        <v>2821</v>
      </c>
      <c r="B985" t="s">
        <v>2838</v>
      </c>
      <c r="C985" t="s">
        <v>2825</v>
      </c>
      <c r="D985" t="s">
        <v>2838</v>
      </c>
      <c r="E985" t="s">
        <v>15</v>
      </c>
      <c r="F985">
        <v>0</v>
      </c>
      <c r="G985">
        <v>0</v>
      </c>
      <c r="H985" t="s">
        <v>527</v>
      </c>
      <c r="I985">
        <v>3</v>
      </c>
      <c r="J985">
        <v>-3.7643689058441341</v>
      </c>
      <c r="K985">
        <v>-42.171718189759716</v>
      </c>
      <c r="L985">
        <v>-82.840254641099079</v>
      </c>
      <c r="M985">
        <v>-33.757758935166962</v>
      </c>
      <c r="N985">
        <v>151.41878811967541</v>
      </c>
      <c r="O985">
        <v>-14.754319664473872</v>
      </c>
      <c r="P985">
        <v>-22.013681658285037</v>
      </c>
      <c r="Q985">
        <v>-11.405315820044242</v>
      </c>
      <c r="R985">
        <v>-67.960368165567971</v>
      </c>
      <c r="S985">
        <v>1</v>
      </c>
      <c r="T985">
        <v>4</v>
      </c>
      <c r="U985" t="s">
        <v>2817</v>
      </c>
      <c r="AN985">
        <f>VLOOKUP(J985,counts!$W$8:$Z$13,4,FALSE)</f>
        <v>53</v>
      </c>
      <c r="AO985">
        <f>VLOOKUP(K985,counts!$W$17:$Z$23,4,FALSE)</f>
        <v>48</v>
      </c>
      <c r="AP985">
        <f>VLOOKUP(L985,counts!$W$27:$Z$33,4,FALSE)</f>
        <v>62</v>
      </c>
      <c r="AQ985">
        <f>VLOOKUP(M985,counts!$W$38:$Z$49,4,FALSE)</f>
        <v>47</v>
      </c>
      <c r="AR985">
        <f>VLOOKUP(N985,counts!$W$53:$Z$54,4,FALSE)</f>
        <v>102</v>
      </c>
      <c r="AS985">
        <f>VLOOKUP(O985,counts!$W$58:$Z$62,4,FALSE)</f>
        <v>52</v>
      </c>
      <c r="AT985">
        <f>VLOOKUP(P985,counts!$W$66:$Z$69,4,FALSE)</f>
        <v>50</v>
      </c>
      <c r="AU985">
        <f>VLOOKUP(Q985,counts!$W$73:$Z$75,4,FALSE)</f>
        <v>52</v>
      </c>
      <c r="AV985">
        <f>VLOOKUP(R985,counts!$W$79:$Z$81,4,FALSE)</f>
        <v>40</v>
      </c>
      <c r="AW985">
        <f t="shared" si="581"/>
        <v>506</v>
      </c>
      <c r="AX985">
        <f t="shared" si="582"/>
        <v>1</v>
      </c>
      <c r="AY985">
        <f t="shared" si="583"/>
        <v>4</v>
      </c>
      <c r="AZ985" t="str">
        <f t="shared" si="584"/>
        <v>Test</v>
      </c>
      <c r="BA985" t="str">
        <f t="shared" si="585"/>
        <v>0-17</v>
      </c>
      <c r="BB985" t="str">
        <f t="shared" si="586"/>
        <v>Blank</v>
      </c>
      <c r="BC985" t="str">
        <f t="shared" si="587"/>
        <v>0-10</v>
      </c>
      <c r="BD985" t="str">
        <f t="shared" si="588"/>
        <v>Blank</v>
      </c>
      <c r="BE985" t="str">
        <f t="shared" si="589"/>
        <v>female</v>
      </c>
      <c r="BF985">
        <f t="shared" si="590"/>
        <v>0</v>
      </c>
      <c r="BG985">
        <f t="shared" si="591"/>
        <v>0</v>
      </c>
      <c r="BH985" t="str">
        <f t="shared" si="592"/>
        <v>Q</v>
      </c>
      <c r="BI985">
        <f t="shared" si="593"/>
        <v>3</v>
      </c>
    </row>
    <row r="986" spans="1:61" x14ac:dyDescent="0.3">
      <c r="A986" t="s">
        <v>2820</v>
      </c>
      <c r="B986" t="s">
        <v>2838</v>
      </c>
      <c r="C986" t="s">
        <v>2825</v>
      </c>
      <c r="D986" t="s">
        <v>2838</v>
      </c>
      <c r="E986" t="s">
        <v>15</v>
      </c>
      <c r="F986">
        <v>0</v>
      </c>
      <c r="G986">
        <v>0</v>
      </c>
      <c r="H986" t="s">
        <v>2843</v>
      </c>
      <c r="I986">
        <v>3</v>
      </c>
      <c r="J986">
        <v>-11.613432440426715</v>
      </c>
      <c r="K986">
        <v>-42.171718189759716</v>
      </c>
      <c r="L986">
        <v>-82.840254641099079</v>
      </c>
      <c r="M986">
        <v>-33.757758935166962</v>
      </c>
      <c r="N986">
        <v>151.41878811967541</v>
      </c>
      <c r="O986">
        <v>-14.754319664473872</v>
      </c>
      <c r="P986">
        <v>-22.013681658285037</v>
      </c>
      <c r="Q986">
        <v>-22.422560732600829</v>
      </c>
      <c r="R986">
        <v>-67.960368165567971</v>
      </c>
      <c r="S986">
        <v>1</v>
      </c>
      <c r="T986">
        <v>4</v>
      </c>
      <c r="U986" t="s">
        <v>2817</v>
      </c>
      <c r="AN986">
        <f>VLOOKUP(J986,counts!$W$8:$Z$13,4,FALSE)</f>
        <v>52</v>
      </c>
      <c r="AO986">
        <f>VLOOKUP(K986,counts!$W$17:$Z$23,4,FALSE)</f>
        <v>48</v>
      </c>
      <c r="AP986">
        <f>VLOOKUP(L986,counts!$W$27:$Z$33,4,FALSE)</f>
        <v>62</v>
      </c>
      <c r="AQ986">
        <f>VLOOKUP(M986,counts!$W$38:$Z$49,4,FALSE)</f>
        <v>47</v>
      </c>
      <c r="AR986">
        <f>VLOOKUP(N986,counts!$W$53:$Z$54,4,FALSE)</f>
        <v>102</v>
      </c>
      <c r="AS986">
        <f>VLOOKUP(O986,counts!$W$58:$Z$62,4,FALSE)</f>
        <v>52</v>
      </c>
      <c r="AT986">
        <f>VLOOKUP(P986,counts!$W$66:$Z$69,4,FALSE)</f>
        <v>50</v>
      </c>
      <c r="AU986">
        <f>VLOOKUP(Q986,counts!$W$73:$Z$75,4,FALSE)</f>
        <v>50</v>
      </c>
      <c r="AV986">
        <f>VLOOKUP(R986,counts!$W$79:$Z$81,4,FALSE)</f>
        <v>40</v>
      </c>
      <c r="AW986">
        <f t="shared" si="581"/>
        <v>503</v>
      </c>
      <c r="AX986">
        <f t="shared" si="582"/>
        <v>1</v>
      </c>
      <c r="AY986">
        <f t="shared" si="583"/>
        <v>4</v>
      </c>
      <c r="AZ986" t="str">
        <f t="shared" si="584"/>
        <v>Test</v>
      </c>
      <c r="BA986" t="str">
        <f t="shared" si="585"/>
        <v>18-30</v>
      </c>
      <c r="BB986" t="str">
        <f t="shared" si="586"/>
        <v>Blank</v>
      </c>
      <c r="BC986" t="str">
        <f t="shared" si="587"/>
        <v>0-10</v>
      </c>
      <c r="BD986" t="str">
        <f t="shared" si="588"/>
        <v>Blank</v>
      </c>
      <c r="BE986" t="str">
        <f t="shared" si="589"/>
        <v>female</v>
      </c>
      <c r="BF986">
        <f t="shared" si="590"/>
        <v>0</v>
      </c>
      <c r="BG986">
        <f t="shared" si="591"/>
        <v>0</v>
      </c>
      <c r="BH986" t="str">
        <f t="shared" si="592"/>
        <v>S, blank</v>
      </c>
      <c r="BI986">
        <f t="shared" si="593"/>
        <v>3</v>
      </c>
    </row>
    <row r="987" spans="1:61" x14ac:dyDescent="0.3">
      <c r="A987" t="s">
        <v>2811</v>
      </c>
      <c r="B987" t="s">
        <v>2838</v>
      </c>
      <c r="C987" t="s">
        <v>2825</v>
      </c>
      <c r="D987" t="s">
        <v>2838</v>
      </c>
      <c r="E987" t="s">
        <v>20</v>
      </c>
      <c r="F987">
        <v>0</v>
      </c>
      <c r="G987">
        <v>1</v>
      </c>
      <c r="H987" t="s">
        <v>2843</v>
      </c>
      <c r="I987">
        <v>3</v>
      </c>
      <c r="J987">
        <v>-13.385578549662212</v>
      </c>
      <c r="K987">
        <v>-42.171718189759716</v>
      </c>
      <c r="L987">
        <v>-82.840254641099079</v>
      </c>
      <c r="M987">
        <v>-33.757758935166962</v>
      </c>
      <c r="N987">
        <v>-108.67008854708662</v>
      </c>
      <c r="O987">
        <v>-14.754319664473872</v>
      </c>
      <c r="P987">
        <v>79.365382998232107</v>
      </c>
      <c r="Q987">
        <v>-22.422560732600829</v>
      </c>
      <c r="R987">
        <v>-67.960368165567971</v>
      </c>
      <c r="S987">
        <v>0</v>
      </c>
      <c r="T987">
        <v>4</v>
      </c>
      <c r="U987" t="s">
        <v>2817</v>
      </c>
      <c r="AN987">
        <f>VLOOKUP(J987,counts!$W$8:$Z$13,4,FALSE)</f>
        <v>51</v>
      </c>
      <c r="AO987">
        <f>VLOOKUP(K987,counts!$W$17:$Z$23,4,FALSE)</f>
        <v>48</v>
      </c>
      <c r="AP987">
        <f>VLOOKUP(L987,counts!$W$27:$Z$33,4,FALSE)</f>
        <v>62</v>
      </c>
      <c r="AQ987">
        <f>VLOOKUP(M987,counts!$W$38:$Z$49,4,FALSE)</f>
        <v>47</v>
      </c>
      <c r="AR987">
        <f>VLOOKUP(N987,counts!$W$53:$Z$54,4,FALSE)</f>
        <v>20</v>
      </c>
      <c r="AS987">
        <f>VLOOKUP(O987,counts!$W$58:$Z$62,4,FALSE)</f>
        <v>52</v>
      </c>
      <c r="AT987">
        <f>VLOOKUP(P987,counts!$W$66:$Z$69,4,FALSE)</f>
        <v>70</v>
      </c>
      <c r="AU987">
        <f>VLOOKUP(Q987,counts!$W$73:$Z$75,4,FALSE)</f>
        <v>50</v>
      </c>
      <c r="AV987">
        <f>VLOOKUP(R987,counts!$W$79:$Z$81,4,FALSE)</f>
        <v>40</v>
      </c>
      <c r="AW987">
        <f t="shared" si="581"/>
        <v>440</v>
      </c>
      <c r="AX987">
        <f t="shared" si="582"/>
        <v>0</v>
      </c>
      <c r="AY987">
        <f t="shared" si="583"/>
        <v>4</v>
      </c>
      <c r="AZ987" t="str">
        <f t="shared" si="584"/>
        <v>Test</v>
      </c>
      <c r="BA987" t="str">
        <f t="shared" si="585"/>
        <v>41-50</v>
      </c>
      <c r="BB987" t="str">
        <f t="shared" si="586"/>
        <v>Blank</v>
      </c>
      <c r="BC987" t="str">
        <f t="shared" si="587"/>
        <v>0-10</v>
      </c>
      <c r="BD987" t="str">
        <f t="shared" si="588"/>
        <v>Blank</v>
      </c>
      <c r="BE987" t="str">
        <f t="shared" si="589"/>
        <v>male</v>
      </c>
      <c r="BF987">
        <f t="shared" si="590"/>
        <v>0</v>
      </c>
      <c r="BG987">
        <f t="shared" si="591"/>
        <v>1</v>
      </c>
      <c r="BH987" t="str">
        <f t="shared" si="592"/>
        <v>S, blank</v>
      </c>
      <c r="BI987">
        <f t="shared" si="593"/>
        <v>3</v>
      </c>
    </row>
    <row r="988" spans="1:61" x14ac:dyDescent="0.3">
      <c r="A988" t="s">
        <v>2810</v>
      </c>
      <c r="B988" t="s">
        <v>2838</v>
      </c>
      <c r="C988" t="s">
        <v>2825</v>
      </c>
      <c r="D988" t="s">
        <v>2838</v>
      </c>
      <c r="E988" t="s">
        <v>15</v>
      </c>
      <c r="F988">
        <v>0</v>
      </c>
      <c r="G988">
        <v>0</v>
      </c>
      <c r="H988" t="s">
        <v>2843</v>
      </c>
      <c r="I988">
        <v>3</v>
      </c>
      <c r="J988">
        <v>32.769878926258563</v>
      </c>
      <c r="K988">
        <v>-42.171718189759716</v>
      </c>
      <c r="L988">
        <v>-82.840254641099079</v>
      </c>
      <c r="M988">
        <v>-33.757758935166962</v>
      </c>
      <c r="N988">
        <v>151.41878811967541</v>
      </c>
      <c r="O988">
        <v>-14.754319664473872</v>
      </c>
      <c r="P988">
        <v>-22.013681658285037</v>
      </c>
      <c r="Q988">
        <v>-22.422560732600829</v>
      </c>
      <c r="R988">
        <v>-67.960368165567971</v>
      </c>
      <c r="S988">
        <v>0</v>
      </c>
      <c r="T988">
        <v>4</v>
      </c>
      <c r="U988" t="s">
        <v>2817</v>
      </c>
      <c r="AN988">
        <f>VLOOKUP(J988,counts!$W$8:$Z$13,4,FALSE)</f>
        <v>61</v>
      </c>
      <c r="AO988">
        <f>VLOOKUP(K988,counts!$W$17:$Z$23,4,FALSE)</f>
        <v>48</v>
      </c>
      <c r="AP988">
        <f>VLOOKUP(L988,counts!$W$27:$Z$33,4,FALSE)</f>
        <v>62</v>
      </c>
      <c r="AQ988">
        <f>VLOOKUP(M988,counts!$W$38:$Z$49,4,FALSE)</f>
        <v>47</v>
      </c>
      <c r="AR988">
        <f>VLOOKUP(N988,counts!$W$53:$Z$54,4,FALSE)</f>
        <v>102</v>
      </c>
      <c r="AS988">
        <f>VLOOKUP(O988,counts!$W$58:$Z$62,4,FALSE)</f>
        <v>52</v>
      </c>
      <c r="AT988">
        <f>VLOOKUP(P988,counts!$W$66:$Z$69,4,FALSE)</f>
        <v>50</v>
      </c>
      <c r="AU988">
        <f>VLOOKUP(Q988,counts!$W$73:$Z$75,4,FALSE)</f>
        <v>50</v>
      </c>
      <c r="AV988">
        <f>VLOOKUP(R988,counts!$W$79:$Z$81,4,FALSE)</f>
        <v>40</v>
      </c>
      <c r="AW988">
        <f t="shared" si="581"/>
        <v>512</v>
      </c>
      <c r="AX988">
        <f t="shared" si="582"/>
        <v>0</v>
      </c>
      <c r="AY988">
        <f t="shared" si="583"/>
        <v>4</v>
      </c>
      <c r="AZ988" t="str">
        <f t="shared" si="584"/>
        <v>Test</v>
      </c>
      <c r="BA988" t="str">
        <f t="shared" si="585"/>
        <v>31-40</v>
      </c>
      <c r="BB988" t="str">
        <f t="shared" si="586"/>
        <v>Blank</v>
      </c>
      <c r="BC988" t="str">
        <f t="shared" si="587"/>
        <v>0-10</v>
      </c>
      <c r="BD988" t="str">
        <f t="shared" si="588"/>
        <v>Blank</v>
      </c>
      <c r="BE988" t="str">
        <f t="shared" si="589"/>
        <v>female</v>
      </c>
      <c r="BF988">
        <f t="shared" si="590"/>
        <v>0</v>
      </c>
      <c r="BG988">
        <f t="shared" si="591"/>
        <v>0</v>
      </c>
      <c r="BH988" t="str">
        <f t="shared" si="592"/>
        <v>S, blank</v>
      </c>
      <c r="BI988">
        <f t="shared" si="593"/>
        <v>3</v>
      </c>
    </row>
    <row r="989" spans="1:61" x14ac:dyDescent="0.3">
      <c r="A989" t="s">
        <v>2820</v>
      </c>
      <c r="B989" t="s">
        <v>2838</v>
      </c>
      <c r="C989" t="s">
        <v>2825</v>
      </c>
      <c r="D989" t="s">
        <v>2838</v>
      </c>
      <c r="E989" t="s">
        <v>15</v>
      </c>
      <c r="F989">
        <v>0</v>
      </c>
      <c r="G989">
        <v>0</v>
      </c>
      <c r="H989" t="s">
        <v>2843</v>
      </c>
      <c r="I989">
        <v>3</v>
      </c>
      <c r="J989">
        <v>-11.613432440426715</v>
      </c>
      <c r="K989">
        <v>-42.171718189759716</v>
      </c>
      <c r="L989">
        <v>-82.840254641099079</v>
      </c>
      <c r="M989">
        <v>-33.757758935166962</v>
      </c>
      <c r="N989">
        <v>151.41878811967541</v>
      </c>
      <c r="O989">
        <v>-14.754319664473872</v>
      </c>
      <c r="P989">
        <v>-22.013681658285037</v>
      </c>
      <c r="Q989">
        <v>-22.422560732600829</v>
      </c>
      <c r="R989">
        <v>-67.960368165567971</v>
      </c>
      <c r="S989">
        <v>0</v>
      </c>
      <c r="T989">
        <v>4</v>
      </c>
      <c r="U989" t="s">
        <v>2817</v>
      </c>
      <c r="AN989">
        <f>VLOOKUP(J989,counts!$W$8:$Z$13,4,FALSE)</f>
        <v>52</v>
      </c>
      <c r="AO989">
        <f>VLOOKUP(K989,counts!$W$17:$Z$23,4,FALSE)</f>
        <v>48</v>
      </c>
      <c r="AP989">
        <f>VLOOKUP(L989,counts!$W$27:$Z$33,4,FALSE)</f>
        <v>62</v>
      </c>
      <c r="AQ989">
        <f>VLOOKUP(M989,counts!$W$38:$Z$49,4,FALSE)</f>
        <v>47</v>
      </c>
      <c r="AR989">
        <f>VLOOKUP(N989,counts!$W$53:$Z$54,4,FALSE)</f>
        <v>102</v>
      </c>
      <c r="AS989">
        <f>VLOOKUP(O989,counts!$W$58:$Z$62,4,FALSE)</f>
        <v>52</v>
      </c>
      <c r="AT989">
        <f>VLOOKUP(P989,counts!$W$66:$Z$69,4,FALSE)</f>
        <v>50</v>
      </c>
      <c r="AU989">
        <f>VLOOKUP(Q989,counts!$W$73:$Z$75,4,FALSE)</f>
        <v>50</v>
      </c>
      <c r="AV989">
        <f>VLOOKUP(R989,counts!$W$79:$Z$81,4,FALSE)</f>
        <v>40</v>
      </c>
      <c r="AW989">
        <f t="shared" si="581"/>
        <v>503</v>
      </c>
      <c r="AX989">
        <f t="shared" si="582"/>
        <v>0</v>
      </c>
      <c r="AY989">
        <f t="shared" si="583"/>
        <v>4</v>
      </c>
      <c r="AZ989" t="str">
        <f t="shared" si="584"/>
        <v>Test</v>
      </c>
      <c r="BA989" t="str">
        <f t="shared" si="585"/>
        <v>18-30</v>
      </c>
      <c r="BB989" t="str">
        <f t="shared" si="586"/>
        <v>Blank</v>
      </c>
      <c r="BC989" t="str">
        <f t="shared" si="587"/>
        <v>0-10</v>
      </c>
      <c r="BD989" t="str">
        <f t="shared" si="588"/>
        <v>Blank</v>
      </c>
      <c r="BE989" t="str">
        <f t="shared" si="589"/>
        <v>female</v>
      </c>
      <c r="BF989">
        <f t="shared" si="590"/>
        <v>0</v>
      </c>
      <c r="BG989">
        <f t="shared" si="591"/>
        <v>0</v>
      </c>
      <c r="BH989" t="str">
        <f t="shared" si="592"/>
        <v>S, blank</v>
      </c>
      <c r="BI989">
        <f t="shared" si="593"/>
        <v>3</v>
      </c>
    </row>
    <row r="990" spans="1:61" x14ac:dyDescent="0.3">
      <c r="A990" t="s">
        <v>2820</v>
      </c>
      <c r="B990" t="s">
        <v>2838</v>
      </c>
      <c r="C990" t="s">
        <v>2825</v>
      </c>
      <c r="D990" t="s">
        <v>2838</v>
      </c>
      <c r="E990" t="s">
        <v>20</v>
      </c>
      <c r="F990">
        <v>0</v>
      </c>
      <c r="G990">
        <v>0</v>
      </c>
      <c r="H990" t="s">
        <v>2843</v>
      </c>
      <c r="I990">
        <v>3</v>
      </c>
      <c r="J990">
        <v>-11.613432440426715</v>
      </c>
      <c r="K990">
        <v>-42.171718189759716</v>
      </c>
      <c r="L990">
        <v>-82.840254641099079</v>
      </c>
      <c r="M990">
        <v>-33.757758935166962</v>
      </c>
      <c r="N990">
        <v>-108.67008854708662</v>
      </c>
      <c r="O990">
        <v>-14.754319664473872</v>
      </c>
      <c r="P990">
        <v>-22.013681658285037</v>
      </c>
      <c r="Q990">
        <v>-22.422560732600829</v>
      </c>
      <c r="R990">
        <v>-67.960368165567971</v>
      </c>
      <c r="S990">
        <v>0</v>
      </c>
      <c r="T990">
        <v>4</v>
      </c>
      <c r="U990" t="s">
        <v>2817</v>
      </c>
      <c r="AN990">
        <f>VLOOKUP(J990,counts!$W$8:$Z$13,4,FALSE)</f>
        <v>52</v>
      </c>
      <c r="AO990">
        <f>VLOOKUP(K990,counts!$W$17:$Z$23,4,FALSE)</f>
        <v>48</v>
      </c>
      <c r="AP990">
        <f>VLOOKUP(L990,counts!$W$27:$Z$33,4,FALSE)</f>
        <v>62</v>
      </c>
      <c r="AQ990">
        <f>VLOOKUP(M990,counts!$W$38:$Z$49,4,FALSE)</f>
        <v>47</v>
      </c>
      <c r="AR990">
        <f>VLOOKUP(N990,counts!$W$53:$Z$54,4,FALSE)</f>
        <v>20</v>
      </c>
      <c r="AS990">
        <f>VLOOKUP(O990,counts!$W$58:$Z$62,4,FALSE)</f>
        <v>52</v>
      </c>
      <c r="AT990">
        <f>VLOOKUP(P990,counts!$W$66:$Z$69,4,FALSE)</f>
        <v>50</v>
      </c>
      <c r="AU990">
        <f>VLOOKUP(Q990,counts!$W$73:$Z$75,4,FALSE)</f>
        <v>50</v>
      </c>
      <c r="AV990">
        <f>VLOOKUP(R990,counts!$W$79:$Z$81,4,FALSE)</f>
        <v>40</v>
      </c>
      <c r="AW990">
        <f t="shared" si="581"/>
        <v>421</v>
      </c>
      <c r="AX990">
        <f t="shared" si="582"/>
        <v>0</v>
      </c>
      <c r="AY990">
        <f t="shared" si="583"/>
        <v>4</v>
      </c>
      <c r="AZ990" t="str">
        <f t="shared" si="584"/>
        <v>Test</v>
      </c>
      <c r="BA990" t="str">
        <f t="shared" si="585"/>
        <v>18-30</v>
      </c>
      <c r="BB990" t="str">
        <f t="shared" si="586"/>
        <v>Blank</v>
      </c>
      <c r="BC990" t="str">
        <f t="shared" si="587"/>
        <v>0-10</v>
      </c>
      <c r="BD990" t="str">
        <f t="shared" si="588"/>
        <v>Blank</v>
      </c>
      <c r="BE990" t="str">
        <f t="shared" si="589"/>
        <v>male</v>
      </c>
      <c r="BF990">
        <f t="shared" si="590"/>
        <v>0</v>
      </c>
      <c r="BG990">
        <f t="shared" si="591"/>
        <v>0</v>
      </c>
      <c r="BH990" t="str">
        <f t="shared" si="592"/>
        <v>S, blank</v>
      </c>
      <c r="BI990">
        <f t="shared" si="593"/>
        <v>3</v>
      </c>
    </row>
    <row r="991" spans="1:61" x14ac:dyDescent="0.3">
      <c r="A991" t="s">
        <v>2821</v>
      </c>
      <c r="B991" t="s">
        <v>2838</v>
      </c>
      <c r="C991" t="s">
        <v>2849</v>
      </c>
      <c r="D991" t="s">
        <v>2838</v>
      </c>
      <c r="E991" t="s">
        <v>20</v>
      </c>
      <c r="F991">
        <v>3</v>
      </c>
      <c r="G991">
        <v>1</v>
      </c>
      <c r="H991" t="s">
        <v>2843</v>
      </c>
      <c r="I991">
        <v>3</v>
      </c>
      <c r="J991">
        <v>-3.7643689058441341</v>
      </c>
      <c r="K991">
        <v>-42.171718189759716</v>
      </c>
      <c r="L991">
        <v>40.172297072540438</v>
      </c>
      <c r="M991">
        <v>-33.757758935166962</v>
      </c>
      <c r="N991">
        <v>-108.67008854708662</v>
      </c>
      <c r="O991">
        <v>-37.641742266793358</v>
      </c>
      <c r="P991">
        <v>79.365382998232107</v>
      </c>
      <c r="Q991">
        <v>-22.422560732600829</v>
      </c>
      <c r="R991">
        <v>-67.960368165567971</v>
      </c>
      <c r="S991">
        <v>0</v>
      </c>
      <c r="T991">
        <v>4</v>
      </c>
      <c r="U991" t="s">
        <v>2817</v>
      </c>
      <c r="AN991">
        <f>VLOOKUP(J991,counts!$W$8:$Z$13,4,FALSE)</f>
        <v>53</v>
      </c>
      <c r="AO991">
        <f>VLOOKUP(K991,counts!$W$17:$Z$23,4,FALSE)</f>
        <v>48</v>
      </c>
      <c r="AP991">
        <f>VLOOKUP(L991,counts!$W$27:$Z$33,4,FALSE)</f>
        <v>50</v>
      </c>
      <c r="AQ991">
        <f>VLOOKUP(M991,counts!$W$38:$Z$49,4,FALSE)</f>
        <v>47</v>
      </c>
      <c r="AR991">
        <f>VLOOKUP(N991,counts!$W$53:$Z$54,4,FALSE)</f>
        <v>20</v>
      </c>
      <c r="AS991">
        <f>VLOOKUP(O991,counts!$W$58:$Z$62,4,FALSE)</f>
        <v>49</v>
      </c>
      <c r="AT991">
        <f>VLOOKUP(P991,counts!$W$66:$Z$69,4,FALSE)</f>
        <v>70</v>
      </c>
      <c r="AU991">
        <f>VLOOKUP(Q991,counts!$W$73:$Z$75,4,FALSE)</f>
        <v>50</v>
      </c>
      <c r="AV991">
        <f>VLOOKUP(R991,counts!$W$79:$Z$81,4,FALSE)</f>
        <v>40</v>
      </c>
      <c r="AW991">
        <f t="shared" si="581"/>
        <v>427</v>
      </c>
      <c r="AX991">
        <f t="shared" si="582"/>
        <v>0</v>
      </c>
      <c r="AY991">
        <f t="shared" si="583"/>
        <v>4</v>
      </c>
      <c r="AZ991" t="str">
        <f t="shared" si="584"/>
        <v>Test</v>
      </c>
      <c r="BA991" t="str">
        <f t="shared" si="585"/>
        <v>0-17</v>
      </c>
      <c r="BB991" t="str">
        <f t="shared" si="586"/>
        <v>Blank</v>
      </c>
      <c r="BC991" t="str">
        <f t="shared" si="587"/>
        <v>21-30</v>
      </c>
      <c r="BD991" t="str">
        <f t="shared" si="588"/>
        <v>Blank</v>
      </c>
      <c r="BE991" t="str">
        <f t="shared" si="589"/>
        <v>male</v>
      </c>
      <c r="BF991">
        <f t="shared" si="590"/>
        <v>3</v>
      </c>
      <c r="BG991">
        <f t="shared" si="591"/>
        <v>1</v>
      </c>
      <c r="BH991" t="str">
        <f t="shared" si="592"/>
        <v>S, blank</v>
      </c>
      <c r="BI991">
        <f t="shared" si="593"/>
        <v>3</v>
      </c>
    </row>
    <row r="992" spans="1:61" x14ac:dyDescent="0.3">
      <c r="A992" t="s">
        <v>2821</v>
      </c>
      <c r="B992" t="s">
        <v>2838</v>
      </c>
      <c r="C992" t="s">
        <v>2849</v>
      </c>
      <c r="D992" t="s">
        <v>2838</v>
      </c>
      <c r="E992" t="s">
        <v>15</v>
      </c>
      <c r="F992">
        <v>3</v>
      </c>
      <c r="G992">
        <v>1</v>
      </c>
      <c r="H992" t="s">
        <v>2843</v>
      </c>
      <c r="I992">
        <v>3</v>
      </c>
      <c r="J992">
        <v>-3.7643689058441341</v>
      </c>
      <c r="K992">
        <v>-42.171718189759716</v>
      </c>
      <c r="L992">
        <v>40.172297072540438</v>
      </c>
      <c r="M992">
        <v>-33.757758935166962</v>
      </c>
      <c r="N992">
        <v>151.41878811967541</v>
      </c>
      <c r="O992">
        <v>-37.641742266793358</v>
      </c>
      <c r="P992">
        <v>79.365382998232107</v>
      </c>
      <c r="Q992">
        <v>-22.422560732600829</v>
      </c>
      <c r="R992">
        <v>-67.960368165567971</v>
      </c>
      <c r="S992">
        <v>0</v>
      </c>
      <c r="T992">
        <v>4</v>
      </c>
      <c r="U992" t="s">
        <v>2817</v>
      </c>
      <c r="AN992">
        <f>VLOOKUP(J992,counts!$W$8:$Z$13,4,FALSE)</f>
        <v>53</v>
      </c>
      <c r="AO992">
        <f>VLOOKUP(K992,counts!$W$17:$Z$23,4,FALSE)</f>
        <v>48</v>
      </c>
      <c r="AP992">
        <f>VLOOKUP(L992,counts!$W$27:$Z$33,4,FALSE)</f>
        <v>50</v>
      </c>
      <c r="AQ992">
        <f>VLOOKUP(M992,counts!$W$38:$Z$49,4,FALSE)</f>
        <v>47</v>
      </c>
      <c r="AR992">
        <f>VLOOKUP(N992,counts!$W$53:$Z$54,4,FALSE)</f>
        <v>102</v>
      </c>
      <c r="AS992">
        <f>VLOOKUP(O992,counts!$W$58:$Z$62,4,FALSE)</f>
        <v>49</v>
      </c>
      <c r="AT992">
        <f>VLOOKUP(P992,counts!$W$66:$Z$69,4,FALSE)</f>
        <v>70</v>
      </c>
      <c r="AU992">
        <f>VLOOKUP(Q992,counts!$W$73:$Z$75,4,FALSE)</f>
        <v>50</v>
      </c>
      <c r="AV992">
        <f>VLOOKUP(R992,counts!$W$79:$Z$81,4,FALSE)</f>
        <v>40</v>
      </c>
      <c r="AW992">
        <f t="shared" si="581"/>
        <v>509</v>
      </c>
      <c r="AX992">
        <f t="shared" si="582"/>
        <v>0</v>
      </c>
      <c r="AY992">
        <f t="shared" si="583"/>
        <v>4</v>
      </c>
      <c r="AZ992" t="str">
        <f t="shared" si="584"/>
        <v>Test</v>
      </c>
      <c r="BA992" t="str">
        <f t="shared" si="585"/>
        <v>0-17</v>
      </c>
      <c r="BB992" t="str">
        <f t="shared" si="586"/>
        <v>Blank</v>
      </c>
      <c r="BC992" t="str">
        <f t="shared" si="587"/>
        <v>21-30</v>
      </c>
      <c r="BD992" t="str">
        <f t="shared" si="588"/>
        <v>Blank</v>
      </c>
      <c r="BE992" t="str">
        <f t="shared" si="589"/>
        <v>female</v>
      </c>
      <c r="BF992">
        <f t="shared" si="590"/>
        <v>3</v>
      </c>
      <c r="BG992">
        <f t="shared" si="591"/>
        <v>1</v>
      </c>
      <c r="BH992" t="str">
        <f t="shared" si="592"/>
        <v>S, blank</v>
      </c>
      <c r="BI992">
        <f t="shared" si="593"/>
        <v>3</v>
      </c>
    </row>
    <row r="993" spans="1:61" x14ac:dyDescent="0.3">
      <c r="A993" t="s">
        <v>2821</v>
      </c>
      <c r="B993" t="s">
        <v>2838</v>
      </c>
      <c r="C993" t="s">
        <v>2810</v>
      </c>
      <c r="D993" t="s">
        <v>2838</v>
      </c>
      <c r="E993" t="s">
        <v>20</v>
      </c>
      <c r="F993" t="s">
        <v>2841</v>
      </c>
      <c r="G993">
        <v>1</v>
      </c>
      <c r="H993" t="s">
        <v>2843</v>
      </c>
      <c r="I993">
        <v>3</v>
      </c>
      <c r="J993">
        <v>-3.7643689058441341</v>
      </c>
      <c r="K993">
        <v>-42.171718189759716</v>
      </c>
      <c r="L993">
        <v>22.971838090238197</v>
      </c>
      <c r="M993">
        <v>-33.757758935166962</v>
      </c>
      <c r="N993">
        <v>-108.67008854708662</v>
      </c>
      <c r="O993">
        <v>-259.56209067229281</v>
      </c>
      <c r="P993">
        <v>79.365382998232107</v>
      </c>
      <c r="Q993">
        <v>-22.422560732600829</v>
      </c>
      <c r="R993">
        <v>-67.960368165567971</v>
      </c>
      <c r="S993">
        <v>0</v>
      </c>
      <c r="T993">
        <v>4</v>
      </c>
      <c r="U993" t="s">
        <v>2817</v>
      </c>
      <c r="AN993">
        <f>VLOOKUP(J993,counts!$W$8:$Z$13,4,FALSE)</f>
        <v>53</v>
      </c>
      <c r="AO993">
        <f>VLOOKUP(K993,counts!$W$17:$Z$23,4,FALSE)</f>
        <v>48</v>
      </c>
      <c r="AP993">
        <f>VLOOKUP(L993,counts!$W$27:$Z$33,4,FALSE)</f>
        <v>52</v>
      </c>
      <c r="AQ993">
        <f>VLOOKUP(M993,counts!$W$38:$Z$49,4,FALSE)</f>
        <v>47</v>
      </c>
      <c r="AR993">
        <f>VLOOKUP(N993,counts!$W$53:$Z$54,4,FALSE)</f>
        <v>20</v>
      </c>
      <c r="AS993">
        <f>VLOOKUP(O993,counts!$W$58:$Z$62,4,FALSE)</f>
        <v>20</v>
      </c>
      <c r="AT993">
        <f>VLOOKUP(P993,counts!$W$66:$Z$69,4,FALSE)</f>
        <v>70</v>
      </c>
      <c r="AU993">
        <f>VLOOKUP(Q993,counts!$W$73:$Z$75,4,FALSE)</f>
        <v>50</v>
      </c>
      <c r="AV993">
        <f>VLOOKUP(R993,counts!$W$79:$Z$81,4,FALSE)</f>
        <v>40</v>
      </c>
      <c r="AW993">
        <f t="shared" si="581"/>
        <v>400</v>
      </c>
      <c r="AX993">
        <f t="shared" si="582"/>
        <v>0</v>
      </c>
      <c r="AY993">
        <f t="shared" si="583"/>
        <v>4</v>
      </c>
      <c r="AZ993" t="str">
        <f t="shared" si="584"/>
        <v>Test</v>
      </c>
      <c r="BA993" t="str">
        <f t="shared" si="585"/>
        <v>0-17</v>
      </c>
      <c r="BB993" t="str">
        <f t="shared" si="586"/>
        <v>Blank</v>
      </c>
      <c r="BC993" t="str">
        <f t="shared" si="587"/>
        <v>31-40</v>
      </c>
      <c r="BD993" t="str">
        <f t="shared" si="588"/>
        <v>Blank</v>
      </c>
      <c r="BE993" t="str">
        <f t="shared" si="589"/>
        <v>male</v>
      </c>
      <c r="BF993" t="str">
        <f t="shared" si="590"/>
        <v>4, 5, 8</v>
      </c>
      <c r="BG993">
        <f t="shared" si="591"/>
        <v>1</v>
      </c>
      <c r="BH993" t="str">
        <f t="shared" si="592"/>
        <v>S, blank</v>
      </c>
      <c r="BI993">
        <f t="shared" si="593"/>
        <v>3</v>
      </c>
    </row>
    <row r="994" spans="1:61" x14ac:dyDescent="0.3">
      <c r="A994" t="s">
        <v>2820</v>
      </c>
      <c r="B994" t="s">
        <v>2838</v>
      </c>
      <c r="C994" t="s">
        <v>2825</v>
      </c>
      <c r="D994" t="s">
        <v>2838</v>
      </c>
      <c r="E994" t="s">
        <v>20</v>
      </c>
      <c r="F994">
        <v>0</v>
      </c>
      <c r="G994">
        <v>0</v>
      </c>
      <c r="H994" t="s">
        <v>2843</v>
      </c>
      <c r="I994">
        <v>3</v>
      </c>
      <c r="J994">
        <v>-11.613432440426715</v>
      </c>
      <c r="K994">
        <v>-42.171718189759716</v>
      </c>
      <c r="L994">
        <v>-82.840254641099079</v>
      </c>
      <c r="M994">
        <v>-33.757758935166962</v>
      </c>
      <c r="N994">
        <v>-108.67008854708662</v>
      </c>
      <c r="O994">
        <v>-14.754319664473872</v>
      </c>
      <c r="P994">
        <v>-22.013681658285037</v>
      </c>
      <c r="Q994">
        <v>-22.422560732600829</v>
      </c>
      <c r="R994">
        <v>-67.960368165567971</v>
      </c>
      <c r="S994">
        <v>0</v>
      </c>
      <c r="T994">
        <v>4</v>
      </c>
      <c r="U994" t="s">
        <v>2817</v>
      </c>
      <c r="AN994">
        <f>VLOOKUP(J994,counts!$W$8:$Z$13,4,FALSE)</f>
        <v>52</v>
      </c>
      <c r="AO994">
        <f>VLOOKUP(K994,counts!$W$17:$Z$23,4,FALSE)</f>
        <v>48</v>
      </c>
      <c r="AP994">
        <f>VLOOKUP(L994,counts!$W$27:$Z$33,4,FALSE)</f>
        <v>62</v>
      </c>
      <c r="AQ994">
        <f>VLOOKUP(M994,counts!$W$38:$Z$49,4,FALSE)</f>
        <v>47</v>
      </c>
      <c r="AR994">
        <f>VLOOKUP(N994,counts!$W$53:$Z$54,4,FALSE)</f>
        <v>20</v>
      </c>
      <c r="AS994">
        <f>VLOOKUP(O994,counts!$W$58:$Z$62,4,FALSE)</f>
        <v>52</v>
      </c>
      <c r="AT994">
        <f>VLOOKUP(P994,counts!$W$66:$Z$69,4,FALSE)</f>
        <v>50</v>
      </c>
      <c r="AU994">
        <f>VLOOKUP(Q994,counts!$W$73:$Z$75,4,FALSE)</f>
        <v>50</v>
      </c>
      <c r="AV994">
        <f>VLOOKUP(R994,counts!$W$79:$Z$81,4,FALSE)</f>
        <v>40</v>
      </c>
      <c r="AW994">
        <f t="shared" si="581"/>
        <v>421</v>
      </c>
      <c r="AX994">
        <f t="shared" si="582"/>
        <v>0</v>
      </c>
      <c r="AY994">
        <f t="shared" si="583"/>
        <v>4</v>
      </c>
      <c r="AZ994" t="str">
        <f t="shared" si="584"/>
        <v>Test</v>
      </c>
      <c r="BA994" t="str">
        <f t="shared" si="585"/>
        <v>18-30</v>
      </c>
      <c r="BB994" t="str">
        <f t="shared" si="586"/>
        <v>Blank</v>
      </c>
      <c r="BC994" t="str">
        <f t="shared" si="587"/>
        <v>0-10</v>
      </c>
      <c r="BD994" t="str">
        <f t="shared" si="588"/>
        <v>Blank</v>
      </c>
      <c r="BE994" t="str">
        <f t="shared" si="589"/>
        <v>male</v>
      </c>
      <c r="BF994">
        <f t="shared" si="590"/>
        <v>0</v>
      </c>
      <c r="BG994">
        <f t="shared" si="591"/>
        <v>0</v>
      </c>
      <c r="BH994" t="str">
        <f t="shared" si="592"/>
        <v>S, blank</v>
      </c>
      <c r="BI994">
        <f t="shared" si="593"/>
        <v>3</v>
      </c>
    </row>
    <row r="995" spans="1:61" x14ac:dyDescent="0.3">
      <c r="A995" t="s">
        <v>2821</v>
      </c>
      <c r="B995" t="s">
        <v>2838</v>
      </c>
      <c r="C995" t="s">
        <v>2825</v>
      </c>
      <c r="D995" t="s">
        <v>2838</v>
      </c>
      <c r="E995" t="s">
        <v>20</v>
      </c>
      <c r="F995">
        <v>0</v>
      </c>
      <c r="G995">
        <v>0</v>
      </c>
      <c r="H995" t="s">
        <v>2843</v>
      </c>
      <c r="I995">
        <v>3</v>
      </c>
      <c r="J995">
        <v>-3.7643689058441341</v>
      </c>
      <c r="K995">
        <v>-42.171718189759716</v>
      </c>
      <c r="L995">
        <v>-82.840254641099079</v>
      </c>
      <c r="M995">
        <v>-33.757758935166962</v>
      </c>
      <c r="N995">
        <v>-108.67008854708662</v>
      </c>
      <c r="O995">
        <v>-14.754319664473872</v>
      </c>
      <c r="P995">
        <v>-22.013681658285037</v>
      </c>
      <c r="Q995">
        <v>-22.422560732600829</v>
      </c>
      <c r="R995">
        <v>-67.960368165567971</v>
      </c>
      <c r="S995">
        <v>0</v>
      </c>
      <c r="T995">
        <v>4</v>
      </c>
      <c r="U995" t="s">
        <v>2817</v>
      </c>
      <c r="AN995">
        <f>VLOOKUP(J995,counts!$W$8:$Z$13,4,FALSE)</f>
        <v>53</v>
      </c>
      <c r="AO995">
        <f>VLOOKUP(K995,counts!$W$17:$Z$23,4,FALSE)</f>
        <v>48</v>
      </c>
      <c r="AP995">
        <f>VLOOKUP(L995,counts!$W$27:$Z$33,4,FALSE)</f>
        <v>62</v>
      </c>
      <c r="AQ995">
        <f>VLOOKUP(M995,counts!$W$38:$Z$49,4,FALSE)</f>
        <v>47</v>
      </c>
      <c r="AR995">
        <f>VLOOKUP(N995,counts!$W$53:$Z$54,4,FALSE)</f>
        <v>20</v>
      </c>
      <c r="AS995">
        <f>VLOOKUP(O995,counts!$W$58:$Z$62,4,FALSE)</f>
        <v>52</v>
      </c>
      <c r="AT995">
        <f>VLOOKUP(P995,counts!$W$66:$Z$69,4,FALSE)</f>
        <v>50</v>
      </c>
      <c r="AU995">
        <f>VLOOKUP(Q995,counts!$W$73:$Z$75,4,FALSE)</f>
        <v>50</v>
      </c>
      <c r="AV995">
        <f>VLOOKUP(R995,counts!$W$79:$Z$81,4,FALSE)</f>
        <v>40</v>
      </c>
      <c r="AW995">
        <f t="shared" si="581"/>
        <v>422</v>
      </c>
      <c r="AX995">
        <f t="shared" si="582"/>
        <v>0</v>
      </c>
      <c r="AY995">
        <f t="shared" si="583"/>
        <v>4</v>
      </c>
      <c r="AZ995" t="str">
        <f t="shared" si="584"/>
        <v>Test</v>
      </c>
      <c r="BA995" t="str">
        <f t="shared" si="585"/>
        <v>0-17</v>
      </c>
      <c r="BB995" t="str">
        <f t="shared" si="586"/>
        <v>Blank</v>
      </c>
      <c r="BC995" t="str">
        <f t="shared" si="587"/>
        <v>0-10</v>
      </c>
      <c r="BD995" t="str">
        <f t="shared" si="588"/>
        <v>Blank</v>
      </c>
      <c r="BE995" t="str">
        <f t="shared" si="589"/>
        <v>male</v>
      </c>
      <c r="BF995">
        <f t="shared" si="590"/>
        <v>0</v>
      </c>
      <c r="BG995">
        <f t="shared" si="591"/>
        <v>0</v>
      </c>
      <c r="BH995" t="str">
        <f t="shared" si="592"/>
        <v>S, blank</v>
      </c>
      <c r="BI995">
        <f t="shared" si="593"/>
        <v>3</v>
      </c>
    </row>
    <row r="996" spans="1:61" x14ac:dyDescent="0.3">
      <c r="A996" t="s">
        <v>2821</v>
      </c>
      <c r="B996" t="s">
        <v>2838</v>
      </c>
      <c r="C996" t="s">
        <v>2825</v>
      </c>
      <c r="D996" t="s">
        <v>2838</v>
      </c>
      <c r="E996" t="s">
        <v>20</v>
      </c>
      <c r="F996">
        <v>0</v>
      </c>
      <c r="G996">
        <v>0</v>
      </c>
      <c r="H996" t="s">
        <v>2843</v>
      </c>
      <c r="I996">
        <v>3</v>
      </c>
      <c r="J996">
        <v>-3.7643689058441341</v>
      </c>
      <c r="K996">
        <v>-42.171718189759716</v>
      </c>
      <c r="L996">
        <v>-82.840254641099079</v>
      </c>
      <c r="M996">
        <v>-33.757758935166962</v>
      </c>
      <c r="N996">
        <v>-108.67008854708662</v>
      </c>
      <c r="O996">
        <v>-14.754319664473872</v>
      </c>
      <c r="P996">
        <v>-22.013681658285037</v>
      </c>
      <c r="Q996">
        <v>-22.422560732600829</v>
      </c>
      <c r="R996">
        <v>-67.960368165567971</v>
      </c>
      <c r="S996">
        <v>0</v>
      </c>
      <c r="T996">
        <v>4</v>
      </c>
      <c r="U996" t="s">
        <v>2817</v>
      </c>
      <c r="AN996">
        <f>VLOOKUP(J996,counts!$W$8:$Z$13,4,FALSE)</f>
        <v>53</v>
      </c>
      <c r="AO996">
        <f>VLOOKUP(K996,counts!$W$17:$Z$23,4,FALSE)</f>
        <v>48</v>
      </c>
      <c r="AP996">
        <f>VLOOKUP(L996,counts!$W$27:$Z$33,4,FALSE)</f>
        <v>62</v>
      </c>
      <c r="AQ996">
        <f>VLOOKUP(M996,counts!$W$38:$Z$49,4,FALSE)</f>
        <v>47</v>
      </c>
      <c r="AR996">
        <f>VLOOKUP(N996,counts!$W$53:$Z$54,4,FALSE)</f>
        <v>20</v>
      </c>
      <c r="AS996">
        <f>VLOOKUP(O996,counts!$W$58:$Z$62,4,FALSE)</f>
        <v>52</v>
      </c>
      <c r="AT996">
        <f>VLOOKUP(P996,counts!$W$66:$Z$69,4,FALSE)</f>
        <v>50</v>
      </c>
      <c r="AU996">
        <f>VLOOKUP(Q996,counts!$W$73:$Z$75,4,FALSE)</f>
        <v>50</v>
      </c>
      <c r="AV996">
        <f>VLOOKUP(R996,counts!$W$79:$Z$81,4,FALSE)</f>
        <v>40</v>
      </c>
      <c r="AW996">
        <f t="shared" si="581"/>
        <v>422</v>
      </c>
      <c r="AX996">
        <f t="shared" si="582"/>
        <v>0</v>
      </c>
      <c r="AY996">
        <f t="shared" si="583"/>
        <v>4</v>
      </c>
      <c r="AZ996" t="str">
        <f t="shared" si="584"/>
        <v>Test</v>
      </c>
      <c r="BA996" t="str">
        <f t="shared" si="585"/>
        <v>0-17</v>
      </c>
      <c r="BB996" t="str">
        <f t="shared" si="586"/>
        <v>Blank</v>
      </c>
      <c r="BC996" t="str">
        <f t="shared" si="587"/>
        <v>0-10</v>
      </c>
      <c r="BD996" t="str">
        <f t="shared" si="588"/>
        <v>Blank</v>
      </c>
      <c r="BE996" t="str">
        <f t="shared" si="589"/>
        <v>male</v>
      </c>
      <c r="BF996">
        <f t="shared" si="590"/>
        <v>0</v>
      </c>
      <c r="BG996">
        <f t="shared" si="591"/>
        <v>0</v>
      </c>
      <c r="BH996" t="str">
        <f t="shared" si="592"/>
        <v>S, blank</v>
      </c>
      <c r="BI996">
        <f t="shared" si="593"/>
        <v>3</v>
      </c>
    </row>
    <row r="997" spans="1:61" x14ac:dyDescent="0.3">
      <c r="A997" t="s">
        <v>2821</v>
      </c>
      <c r="B997" t="s">
        <v>2838</v>
      </c>
      <c r="C997" t="s">
        <v>2825</v>
      </c>
      <c r="D997" t="s">
        <v>2838</v>
      </c>
      <c r="E997" t="s">
        <v>20</v>
      </c>
      <c r="F997">
        <v>0</v>
      </c>
      <c r="G997">
        <v>0</v>
      </c>
      <c r="H997" t="s">
        <v>2843</v>
      </c>
      <c r="I997">
        <v>3</v>
      </c>
      <c r="J997">
        <v>-3.7643689058441341</v>
      </c>
      <c r="K997">
        <v>-42.171718189759716</v>
      </c>
      <c r="L997">
        <v>-82.840254641099079</v>
      </c>
      <c r="M997">
        <v>-33.757758935166962</v>
      </c>
      <c r="N997">
        <v>-108.67008854708662</v>
      </c>
      <c r="O997">
        <v>-14.754319664473872</v>
      </c>
      <c r="P997">
        <v>-22.013681658285037</v>
      </c>
      <c r="Q997">
        <v>-22.422560732600829</v>
      </c>
      <c r="R997">
        <v>-67.960368165567971</v>
      </c>
      <c r="S997">
        <v>0</v>
      </c>
      <c r="T997">
        <v>4</v>
      </c>
      <c r="U997" t="s">
        <v>2817</v>
      </c>
      <c r="AN997">
        <f>VLOOKUP(J997,counts!$W$8:$Z$13,4,FALSE)</f>
        <v>53</v>
      </c>
      <c r="AO997">
        <f>VLOOKUP(K997,counts!$W$17:$Z$23,4,FALSE)</f>
        <v>48</v>
      </c>
      <c r="AP997">
        <f>VLOOKUP(L997,counts!$W$27:$Z$33,4,FALSE)</f>
        <v>62</v>
      </c>
      <c r="AQ997">
        <f>VLOOKUP(M997,counts!$W$38:$Z$49,4,FALSE)</f>
        <v>47</v>
      </c>
      <c r="AR997">
        <f>VLOOKUP(N997,counts!$W$53:$Z$54,4,FALSE)</f>
        <v>20</v>
      </c>
      <c r="AS997">
        <f>VLOOKUP(O997,counts!$W$58:$Z$62,4,FALSE)</f>
        <v>52</v>
      </c>
      <c r="AT997">
        <f>VLOOKUP(P997,counts!$W$66:$Z$69,4,FALSE)</f>
        <v>50</v>
      </c>
      <c r="AU997">
        <f>VLOOKUP(Q997,counts!$W$73:$Z$75,4,FALSE)</f>
        <v>50</v>
      </c>
      <c r="AV997">
        <f>VLOOKUP(R997,counts!$W$79:$Z$81,4,FALSE)</f>
        <v>40</v>
      </c>
      <c r="AW997">
        <f t="shared" si="581"/>
        <v>422</v>
      </c>
      <c r="AX997">
        <f t="shared" si="582"/>
        <v>0</v>
      </c>
      <c r="AY997">
        <f t="shared" si="583"/>
        <v>4</v>
      </c>
      <c r="AZ997" t="str">
        <f t="shared" si="584"/>
        <v>Test</v>
      </c>
      <c r="BA997" t="str">
        <f t="shared" si="585"/>
        <v>0-17</v>
      </c>
      <c r="BB997" t="str">
        <f t="shared" si="586"/>
        <v>Blank</v>
      </c>
      <c r="BC997" t="str">
        <f t="shared" si="587"/>
        <v>0-10</v>
      </c>
      <c r="BD997" t="str">
        <f t="shared" si="588"/>
        <v>Blank</v>
      </c>
      <c r="BE997" t="str">
        <f t="shared" si="589"/>
        <v>male</v>
      </c>
      <c r="BF997">
        <f t="shared" si="590"/>
        <v>0</v>
      </c>
      <c r="BG997">
        <f t="shared" si="591"/>
        <v>0</v>
      </c>
      <c r="BH997" t="str">
        <f t="shared" si="592"/>
        <v>S, blank</v>
      </c>
      <c r="BI997">
        <f t="shared" si="593"/>
        <v>3</v>
      </c>
    </row>
    <row r="998" spans="1:61" x14ac:dyDescent="0.3">
      <c r="A998" t="s">
        <v>2820</v>
      </c>
      <c r="B998" t="s">
        <v>2838</v>
      </c>
      <c r="C998" t="s">
        <v>2825</v>
      </c>
      <c r="D998" t="s">
        <v>2838</v>
      </c>
      <c r="E998" t="s">
        <v>20</v>
      </c>
      <c r="F998">
        <v>0</v>
      </c>
      <c r="G998">
        <v>0</v>
      </c>
      <c r="H998" t="s">
        <v>2843</v>
      </c>
      <c r="I998">
        <v>3</v>
      </c>
      <c r="J998">
        <v>-11.613432440426715</v>
      </c>
      <c r="K998">
        <v>-42.171718189759716</v>
      </c>
      <c r="L998">
        <v>-82.840254641099079</v>
      </c>
      <c r="M998">
        <v>-33.757758935166962</v>
      </c>
      <c r="N998">
        <v>-108.67008854708662</v>
      </c>
      <c r="O998">
        <v>-14.754319664473872</v>
      </c>
      <c r="P998">
        <v>-22.013681658285037</v>
      </c>
      <c r="Q998">
        <v>-22.422560732600829</v>
      </c>
      <c r="R998">
        <v>-67.960368165567971</v>
      </c>
      <c r="S998">
        <v>0</v>
      </c>
      <c r="T998">
        <v>4</v>
      </c>
      <c r="U998" t="s">
        <v>2817</v>
      </c>
      <c r="AN998">
        <f>VLOOKUP(J998,counts!$W$8:$Z$13,4,FALSE)</f>
        <v>52</v>
      </c>
      <c r="AO998">
        <f>VLOOKUP(K998,counts!$W$17:$Z$23,4,FALSE)</f>
        <v>48</v>
      </c>
      <c r="AP998">
        <f>VLOOKUP(L998,counts!$W$27:$Z$33,4,FALSE)</f>
        <v>62</v>
      </c>
      <c r="AQ998">
        <f>VLOOKUP(M998,counts!$W$38:$Z$49,4,FALSE)</f>
        <v>47</v>
      </c>
      <c r="AR998">
        <f>VLOOKUP(N998,counts!$W$53:$Z$54,4,FALSE)</f>
        <v>20</v>
      </c>
      <c r="AS998">
        <f>VLOOKUP(O998,counts!$W$58:$Z$62,4,FALSE)</f>
        <v>52</v>
      </c>
      <c r="AT998">
        <f>VLOOKUP(P998,counts!$W$66:$Z$69,4,FALSE)</f>
        <v>50</v>
      </c>
      <c r="AU998">
        <f>VLOOKUP(Q998,counts!$W$73:$Z$75,4,FALSE)</f>
        <v>50</v>
      </c>
      <c r="AV998">
        <f>VLOOKUP(R998,counts!$W$79:$Z$81,4,FALSE)</f>
        <v>40</v>
      </c>
      <c r="AW998">
        <f t="shared" si="581"/>
        <v>421</v>
      </c>
      <c r="AX998">
        <f t="shared" si="582"/>
        <v>0</v>
      </c>
      <c r="AY998">
        <f t="shared" si="583"/>
        <v>4</v>
      </c>
      <c r="AZ998" t="str">
        <f t="shared" si="584"/>
        <v>Test</v>
      </c>
      <c r="BA998" t="str">
        <f t="shared" si="585"/>
        <v>18-30</v>
      </c>
      <c r="BB998" t="str">
        <f t="shared" si="586"/>
        <v>Blank</v>
      </c>
      <c r="BC998" t="str">
        <f t="shared" si="587"/>
        <v>0-10</v>
      </c>
      <c r="BD998" t="str">
        <f t="shared" si="588"/>
        <v>Blank</v>
      </c>
      <c r="BE998" t="str">
        <f t="shared" si="589"/>
        <v>male</v>
      </c>
      <c r="BF998">
        <f t="shared" si="590"/>
        <v>0</v>
      </c>
      <c r="BG998">
        <f t="shared" si="591"/>
        <v>0</v>
      </c>
      <c r="BH998" t="str">
        <f t="shared" si="592"/>
        <v>S, blank</v>
      </c>
      <c r="BI998">
        <f t="shared" si="593"/>
        <v>3</v>
      </c>
    </row>
    <row r="999" spans="1:61" x14ac:dyDescent="0.3">
      <c r="A999" t="s">
        <v>2821</v>
      </c>
      <c r="B999" t="s">
        <v>2838</v>
      </c>
      <c r="C999" t="s">
        <v>2825</v>
      </c>
      <c r="D999" t="s">
        <v>2838</v>
      </c>
      <c r="E999" t="s">
        <v>20</v>
      </c>
      <c r="F999">
        <v>0</v>
      </c>
      <c r="G999">
        <v>0</v>
      </c>
      <c r="H999" t="s">
        <v>2843</v>
      </c>
      <c r="I999">
        <v>3</v>
      </c>
      <c r="J999">
        <v>-3.7643689058441341</v>
      </c>
      <c r="K999">
        <v>-42.171718189759716</v>
      </c>
      <c r="L999">
        <v>-82.840254641099079</v>
      </c>
      <c r="M999">
        <v>-33.757758935166962</v>
      </c>
      <c r="N999">
        <v>-108.67008854708662</v>
      </c>
      <c r="O999">
        <v>-14.754319664473872</v>
      </c>
      <c r="P999">
        <v>-22.013681658285037</v>
      </c>
      <c r="Q999">
        <v>-22.422560732600829</v>
      </c>
      <c r="R999">
        <v>-67.960368165567971</v>
      </c>
      <c r="S999">
        <v>0</v>
      </c>
      <c r="T999">
        <v>4</v>
      </c>
      <c r="U999" t="s">
        <v>2817</v>
      </c>
      <c r="AN999">
        <f>VLOOKUP(J999,counts!$W$8:$Z$13,4,FALSE)</f>
        <v>53</v>
      </c>
      <c r="AO999">
        <f>VLOOKUP(K999,counts!$W$17:$Z$23,4,FALSE)</f>
        <v>48</v>
      </c>
      <c r="AP999">
        <f>VLOOKUP(L999,counts!$W$27:$Z$33,4,FALSE)</f>
        <v>62</v>
      </c>
      <c r="AQ999">
        <f>VLOOKUP(M999,counts!$W$38:$Z$49,4,FALSE)</f>
        <v>47</v>
      </c>
      <c r="AR999">
        <f>VLOOKUP(N999,counts!$W$53:$Z$54,4,FALSE)</f>
        <v>20</v>
      </c>
      <c r="AS999">
        <f>VLOOKUP(O999,counts!$W$58:$Z$62,4,FALSE)</f>
        <v>52</v>
      </c>
      <c r="AT999">
        <f>VLOOKUP(P999,counts!$W$66:$Z$69,4,FALSE)</f>
        <v>50</v>
      </c>
      <c r="AU999">
        <f>VLOOKUP(Q999,counts!$W$73:$Z$75,4,FALSE)</f>
        <v>50</v>
      </c>
      <c r="AV999">
        <f>VLOOKUP(R999,counts!$W$79:$Z$81,4,FALSE)</f>
        <v>40</v>
      </c>
      <c r="AW999">
        <f t="shared" si="581"/>
        <v>422</v>
      </c>
      <c r="AX999">
        <f t="shared" si="582"/>
        <v>0</v>
      </c>
      <c r="AY999">
        <f t="shared" si="583"/>
        <v>4</v>
      </c>
      <c r="AZ999" t="str">
        <f t="shared" si="584"/>
        <v>Test</v>
      </c>
      <c r="BA999" t="str">
        <f t="shared" si="585"/>
        <v>0-17</v>
      </c>
      <c r="BB999" t="str">
        <f t="shared" si="586"/>
        <v>Blank</v>
      </c>
      <c r="BC999" t="str">
        <f t="shared" si="587"/>
        <v>0-10</v>
      </c>
      <c r="BD999" t="str">
        <f t="shared" si="588"/>
        <v>Blank</v>
      </c>
      <c r="BE999" t="str">
        <f t="shared" si="589"/>
        <v>male</v>
      </c>
      <c r="BF999">
        <f t="shared" si="590"/>
        <v>0</v>
      </c>
      <c r="BG999">
        <f t="shared" si="591"/>
        <v>0</v>
      </c>
      <c r="BH999" t="str">
        <f t="shared" si="592"/>
        <v>S, blank</v>
      </c>
      <c r="BI999">
        <f t="shared" si="593"/>
        <v>3</v>
      </c>
    </row>
    <row r="1000" spans="1:61" x14ac:dyDescent="0.3">
      <c r="A1000" t="s">
        <v>2810</v>
      </c>
      <c r="B1000" t="s">
        <v>2838</v>
      </c>
      <c r="C1000" t="s">
        <v>2825</v>
      </c>
      <c r="D1000" t="s">
        <v>2838</v>
      </c>
      <c r="E1000" t="s">
        <v>20</v>
      </c>
      <c r="F1000">
        <v>0</v>
      </c>
      <c r="G1000">
        <v>0</v>
      </c>
      <c r="H1000" t="s">
        <v>2843</v>
      </c>
      <c r="I1000">
        <v>3</v>
      </c>
      <c r="J1000">
        <v>32.769878926258563</v>
      </c>
      <c r="K1000">
        <v>-42.171718189759716</v>
      </c>
      <c r="L1000">
        <v>-82.840254641099079</v>
      </c>
      <c r="M1000">
        <v>-33.757758935166962</v>
      </c>
      <c r="N1000">
        <v>-108.67008854708662</v>
      </c>
      <c r="O1000">
        <v>-14.754319664473872</v>
      </c>
      <c r="P1000">
        <v>-22.013681658285037</v>
      </c>
      <c r="Q1000">
        <v>-22.422560732600829</v>
      </c>
      <c r="R1000">
        <v>-67.960368165567971</v>
      </c>
      <c r="S1000">
        <v>0</v>
      </c>
      <c r="T1000">
        <v>4</v>
      </c>
      <c r="U1000" t="s">
        <v>2817</v>
      </c>
      <c r="AN1000">
        <f>VLOOKUP(J1000,counts!$W$8:$Z$13,4,FALSE)</f>
        <v>61</v>
      </c>
      <c r="AO1000">
        <f>VLOOKUP(K1000,counts!$W$17:$Z$23,4,FALSE)</f>
        <v>48</v>
      </c>
      <c r="AP1000">
        <f>VLOOKUP(L1000,counts!$W$27:$Z$33,4,FALSE)</f>
        <v>62</v>
      </c>
      <c r="AQ1000">
        <f>VLOOKUP(M1000,counts!$W$38:$Z$49,4,FALSE)</f>
        <v>47</v>
      </c>
      <c r="AR1000">
        <f>VLOOKUP(N1000,counts!$W$53:$Z$54,4,FALSE)</f>
        <v>20</v>
      </c>
      <c r="AS1000">
        <f>VLOOKUP(O1000,counts!$W$58:$Z$62,4,FALSE)</f>
        <v>52</v>
      </c>
      <c r="AT1000">
        <f>VLOOKUP(P1000,counts!$W$66:$Z$69,4,FALSE)</f>
        <v>50</v>
      </c>
      <c r="AU1000">
        <f>VLOOKUP(Q1000,counts!$W$73:$Z$75,4,FALSE)</f>
        <v>50</v>
      </c>
      <c r="AV1000">
        <f>VLOOKUP(R1000,counts!$W$79:$Z$81,4,FALSE)</f>
        <v>40</v>
      </c>
      <c r="AW1000">
        <f t="shared" si="581"/>
        <v>430</v>
      </c>
      <c r="AX1000">
        <f t="shared" si="582"/>
        <v>0</v>
      </c>
      <c r="AY1000">
        <f t="shared" si="583"/>
        <v>4</v>
      </c>
      <c r="AZ1000" t="str">
        <f t="shared" si="584"/>
        <v>Test</v>
      </c>
      <c r="BA1000" t="str">
        <f t="shared" si="585"/>
        <v>31-40</v>
      </c>
      <c r="BB1000" t="str">
        <f t="shared" si="586"/>
        <v>Blank</v>
      </c>
      <c r="BC1000" t="str">
        <f t="shared" si="587"/>
        <v>0-10</v>
      </c>
      <c r="BD1000" t="str">
        <f t="shared" si="588"/>
        <v>Blank</v>
      </c>
      <c r="BE1000" t="str">
        <f t="shared" si="589"/>
        <v>male</v>
      </c>
      <c r="BF1000">
        <f t="shared" si="590"/>
        <v>0</v>
      </c>
      <c r="BG1000">
        <f t="shared" si="591"/>
        <v>0</v>
      </c>
      <c r="BH1000" t="str">
        <f t="shared" si="592"/>
        <v>S, blank</v>
      </c>
      <c r="BI1000">
        <f t="shared" si="593"/>
        <v>3</v>
      </c>
    </row>
    <row r="1001" spans="1:61" x14ac:dyDescent="0.3">
      <c r="A1001" t="s">
        <v>2820</v>
      </c>
      <c r="B1001" t="s">
        <v>2838</v>
      </c>
      <c r="C1001" t="s">
        <v>2825</v>
      </c>
      <c r="D1001" t="s">
        <v>2838</v>
      </c>
      <c r="E1001" t="s">
        <v>20</v>
      </c>
      <c r="F1001">
        <v>0</v>
      </c>
      <c r="G1001">
        <v>0</v>
      </c>
      <c r="H1001" t="s">
        <v>2843</v>
      </c>
      <c r="I1001">
        <v>3</v>
      </c>
      <c r="J1001">
        <v>-11.613432440426715</v>
      </c>
      <c r="K1001">
        <v>-42.171718189759716</v>
      </c>
      <c r="L1001">
        <v>-82.840254641099079</v>
      </c>
      <c r="M1001">
        <v>-33.757758935166962</v>
      </c>
      <c r="N1001">
        <v>-108.67008854708662</v>
      </c>
      <c r="O1001">
        <v>-14.754319664473872</v>
      </c>
      <c r="P1001">
        <v>-22.013681658285037</v>
      </c>
      <c r="Q1001">
        <v>-22.422560732600829</v>
      </c>
      <c r="R1001">
        <v>-67.960368165567971</v>
      </c>
      <c r="S1001">
        <v>0</v>
      </c>
      <c r="T1001">
        <v>4</v>
      </c>
      <c r="U1001" t="s">
        <v>2817</v>
      </c>
      <c r="AN1001">
        <f>VLOOKUP(J1001,counts!$W$8:$Z$13,4,FALSE)</f>
        <v>52</v>
      </c>
      <c r="AO1001">
        <f>VLOOKUP(K1001,counts!$W$17:$Z$23,4,FALSE)</f>
        <v>48</v>
      </c>
      <c r="AP1001">
        <f>VLOOKUP(L1001,counts!$W$27:$Z$33,4,FALSE)</f>
        <v>62</v>
      </c>
      <c r="AQ1001">
        <f>VLOOKUP(M1001,counts!$W$38:$Z$49,4,FALSE)</f>
        <v>47</v>
      </c>
      <c r="AR1001">
        <f>VLOOKUP(N1001,counts!$W$53:$Z$54,4,FALSE)</f>
        <v>20</v>
      </c>
      <c r="AS1001">
        <f>VLOOKUP(O1001,counts!$W$58:$Z$62,4,FALSE)</f>
        <v>52</v>
      </c>
      <c r="AT1001">
        <f>VLOOKUP(P1001,counts!$W$66:$Z$69,4,FALSE)</f>
        <v>50</v>
      </c>
      <c r="AU1001">
        <f>VLOOKUP(Q1001,counts!$W$73:$Z$75,4,FALSE)</f>
        <v>50</v>
      </c>
      <c r="AV1001">
        <f>VLOOKUP(R1001,counts!$W$79:$Z$81,4,FALSE)</f>
        <v>40</v>
      </c>
      <c r="AW1001">
        <f t="shared" si="581"/>
        <v>421</v>
      </c>
      <c r="AX1001">
        <f t="shared" si="582"/>
        <v>0</v>
      </c>
      <c r="AY1001">
        <f t="shared" si="583"/>
        <v>4</v>
      </c>
      <c r="AZ1001" t="str">
        <f t="shared" si="584"/>
        <v>Test</v>
      </c>
      <c r="BA1001" t="str">
        <f t="shared" si="585"/>
        <v>18-30</v>
      </c>
      <c r="BB1001" t="str">
        <f t="shared" si="586"/>
        <v>Blank</v>
      </c>
      <c r="BC1001" t="str">
        <f t="shared" si="587"/>
        <v>0-10</v>
      </c>
      <c r="BD1001" t="str">
        <f t="shared" si="588"/>
        <v>Blank</v>
      </c>
      <c r="BE1001" t="str">
        <f t="shared" si="589"/>
        <v>male</v>
      </c>
      <c r="BF1001">
        <f t="shared" si="590"/>
        <v>0</v>
      </c>
      <c r="BG1001">
        <f t="shared" si="591"/>
        <v>0</v>
      </c>
      <c r="BH1001" t="str">
        <f t="shared" si="592"/>
        <v>S, blank</v>
      </c>
      <c r="BI1001">
        <f t="shared" si="593"/>
        <v>3</v>
      </c>
    </row>
    <row r="1002" spans="1:61" x14ac:dyDescent="0.3">
      <c r="A1002" t="s">
        <v>2820</v>
      </c>
      <c r="B1002" t="s">
        <v>2838</v>
      </c>
      <c r="C1002" t="s">
        <v>2810</v>
      </c>
      <c r="D1002" t="s">
        <v>2838</v>
      </c>
      <c r="E1002" t="s">
        <v>15</v>
      </c>
      <c r="F1002">
        <v>0</v>
      </c>
      <c r="G1002">
        <v>0</v>
      </c>
      <c r="H1002" t="s">
        <v>2843</v>
      </c>
      <c r="I1002">
        <v>3</v>
      </c>
      <c r="J1002">
        <v>-11.613432440426715</v>
      </c>
      <c r="K1002">
        <v>-42.171718189759716</v>
      </c>
      <c r="L1002">
        <v>22.971838090238197</v>
      </c>
      <c r="M1002">
        <v>-33.757758935166962</v>
      </c>
      <c r="N1002">
        <v>151.41878811967541</v>
      </c>
      <c r="O1002">
        <v>-14.754319664473872</v>
      </c>
      <c r="P1002">
        <v>-22.013681658285037</v>
      </c>
      <c r="Q1002">
        <v>-22.422560732600829</v>
      </c>
      <c r="R1002">
        <v>-67.960368165567971</v>
      </c>
      <c r="S1002">
        <v>0</v>
      </c>
      <c r="T1002">
        <v>4</v>
      </c>
      <c r="U1002" t="s">
        <v>2817</v>
      </c>
      <c r="AN1002">
        <f>VLOOKUP(J1002,counts!$W$8:$Z$13,4,FALSE)</f>
        <v>52</v>
      </c>
      <c r="AO1002">
        <f>VLOOKUP(K1002,counts!$W$17:$Z$23,4,FALSE)</f>
        <v>48</v>
      </c>
      <c r="AP1002">
        <f>VLOOKUP(L1002,counts!$W$27:$Z$33,4,FALSE)</f>
        <v>52</v>
      </c>
      <c r="AQ1002">
        <f>VLOOKUP(M1002,counts!$W$38:$Z$49,4,FALSE)</f>
        <v>47</v>
      </c>
      <c r="AR1002">
        <f>VLOOKUP(N1002,counts!$W$53:$Z$54,4,FALSE)</f>
        <v>102</v>
      </c>
      <c r="AS1002">
        <f>VLOOKUP(O1002,counts!$W$58:$Z$62,4,FALSE)</f>
        <v>52</v>
      </c>
      <c r="AT1002">
        <f>VLOOKUP(P1002,counts!$W$66:$Z$69,4,FALSE)</f>
        <v>50</v>
      </c>
      <c r="AU1002">
        <f>VLOOKUP(Q1002,counts!$W$73:$Z$75,4,FALSE)</f>
        <v>50</v>
      </c>
      <c r="AV1002">
        <f>VLOOKUP(R1002,counts!$W$79:$Z$81,4,FALSE)</f>
        <v>40</v>
      </c>
      <c r="AW1002">
        <f t="shared" si="581"/>
        <v>493</v>
      </c>
      <c r="AX1002">
        <f t="shared" si="582"/>
        <v>0</v>
      </c>
      <c r="AY1002">
        <f t="shared" si="583"/>
        <v>4</v>
      </c>
      <c r="AZ1002" t="str">
        <f t="shared" si="584"/>
        <v>Test</v>
      </c>
      <c r="BA1002" t="str">
        <f t="shared" si="585"/>
        <v>18-30</v>
      </c>
      <c r="BB1002" t="str">
        <f t="shared" si="586"/>
        <v>Blank</v>
      </c>
      <c r="BC1002" t="str">
        <f t="shared" si="587"/>
        <v>31-40</v>
      </c>
      <c r="BD1002" t="str">
        <f t="shared" si="588"/>
        <v>Blank</v>
      </c>
      <c r="BE1002" t="str">
        <f t="shared" si="589"/>
        <v>female</v>
      </c>
      <c r="BF1002">
        <f t="shared" si="590"/>
        <v>0</v>
      </c>
      <c r="BG1002">
        <f t="shared" si="591"/>
        <v>0</v>
      </c>
      <c r="BH1002" t="str">
        <f t="shared" si="592"/>
        <v>S, blank</v>
      </c>
      <c r="BI1002">
        <f t="shared" si="593"/>
        <v>3</v>
      </c>
    </row>
    <row r="1003" spans="1:61" x14ac:dyDescent="0.3">
      <c r="A1003" t="s">
        <v>2810</v>
      </c>
      <c r="B1003" t="s">
        <v>2838</v>
      </c>
      <c r="C1003" t="s">
        <v>2825</v>
      </c>
      <c r="D1003" t="s">
        <v>2838</v>
      </c>
      <c r="E1003" t="s">
        <v>20</v>
      </c>
      <c r="F1003">
        <v>0</v>
      </c>
      <c r="G1003">
        <v>0</v>
      </c>
      <c r="H1003" t="s">
        <v>2843</v>
      </c>
      <c r="I1003">
        <v>3</v>
      </c>
      <c r="J1003">
        <v>32.769878926258563</v>
      </c>
      <c r="K1003">
        <v>-42.171718189759716</v>
      </c>
      <c r="L1003">
        <v>-82.840254641099079</v>
      </c>
      <c r="M1003">
        <v>-33.757758935166962</v>
      </c>
      <c r="N1003">
        <v>-108.67008854708662</v>
      </c>
      <c r="O1003">
        <v>-14.754319664473872</v>
      </c>
      <c r="P1003">
        <v>-22.013681658285037</v>
      </c>
      <c r="Q1003">
        <v>-22.422560732600829</v>
      </c>
      <c r="R1003">
        <v>-67.960368165567971</v>
      </c>
      <c r="S1003">
        <v>0</v>
      </c>
      <c r="T1003">
        <v>4</v>
      </c>
      <c r="U1003" t="s">
        <v>2817</v>
      </c>
      <c r="AN1003">
        <f>VLOOKUP(J1003,counts!$W$8:$Z$13,4,FALSE)</f>
        <v>61</v>
      </c>
      <c r="AO1003">
        <f>VLOOKUP(K1003,counts!$W$17:$Z$23,4,FALSE)</f>
        <v>48</v>
      </c>
      <c r="AP1003">
        <f>VLOOKUP(L1003,counts!$W$27:$Z$33,4,FALSE)</f>
        <v>62</v>
      </c>
      <c r="AQ1003">
        <f>VLOOKUP(M1003,counts!$W$38:$Z$49,4,FALSE)</f>
        <v>47</v>
      </c>
      <c r="AR1003">
        <f>VLOOKUP(N1003,counts!$W$53:$Z$54,4,FALSE)</f>
        <v>20</v>
      </c>
      <c r="AS1003">
        <f>VLOOKUP(O1003,counts!$W$58:$Z$62,4,FALSE)</f>
        <v>52</v>
      </c>
      <c r="AT1003">
        <f>VLOOKUP(P1003,counts!$W$66:$Z$69,4,FALSE)</f>
        <v>50</v>
      </c>
      <c r="AU1003">
        <f>VLOOKUP(Q1003,counts!$W$73:$Z$75,4,FALSE)</f>
        <v>50</v>
      </c>
      <c r="AV1003">
        <f>VLOOKUP(R1003,counts!$W$79:$Z$81,4,FALSE)</f>
        <v>40</v>
      </c>
      <c r="AW1003">
        <f t="shared" si="581"/>
        <v>430</v>
      </c>
      <c r="AX1003">
        <f t="shared" si="582"/>
        <v>0</v>
      </c>
      <c r="AY1003">
        <f t="shared" si="583"/>
        <v>4</v>
      </c>
      <c r="AZ1003" t="str">
        <f t="shared" si="584"/>
        <v>Test</v>
      </c>
      <c r="BA1003" t="str">
        <f t="shared" si="585"/>
        <v>31-40</v>
      </c>
      <c r="BB1003" t="str">
        <f t="shared" si="586"/>
        <v>Blank</v>
      </c>
      <c r="BC1003" t="str">
        <f t="shared" si="587"/>
        <v>0-10</v>
      </c>
      <c r="BD1003" t="str">
        <f t="shared" si="588"/>
        <v>Blank</v>
      </c>
      <c r="BE1003" t="str">
        <f t="shared" si="589"/>
        <v>male</v>
      </c>
      <c r="BF1003">
        <f t="shared" si="590"/>
        <v>0</v>
      </c>
      <c r="BG1003">
        <f t="shared" si="591"/>
        <v>0</v>
      </c>
      <c r="BH1003" t="str">
        <f t="shared" si="592"/>
        <v>S, blank</v>
      </c>
      <c r="BI1003">
        <f t="shared" si="593"/>
        <v>3</v>
      </c>
    </row>
    <row r="1004" spans="1:61" x14ac:dyDescent="0.3">
      <c r="A1004" t="s">
        <v>2811</v>
      </c>
      <c r="B1004" t="s">
        <v>2838</v>
      </c>
      <c r="C1004" t="s">
        <v>2850</v>
      </c>
      <c r="D1004" t="s">
        <v>2838</v>
      </c>
      <c r="E1004" t="s">
        <v>20</v>
      </c>
      <c r="F1004">
        <v>1</v>
      </c>
      <c r="G1004">
        <v>0</v>
      </c>
      <c r="H1004" t="s">
        <v>2843</v>
      </c>
      <c r="I1004">
        <v>3</v>
      </c>
      <c r="J1004">
        <v>-13.385578549662212</v>
      </c>
      <c r="K1004">
        <v>-42.171718189759716</v>
      </c>
      <c r="L1004">
        <v>-9.6115457513775127</v>
      </c>
      <c r="M1004">
        <v>-33.757758935166962</v>
      </c>
      <c r="N1004">
        <v>-108.67008854708662</v>
      </c>
      <c r="O1004">
        <v>48.695090775187893</v>
      </c>
      <c r="P1004">
        <v>-22.013681658285037</v>
      </c>
      <c r="Q1004">
        <v>-22.422560732600829</v>
      </c>
      <c r="R1004">
        <v>-67.960368165567971</v>
      </c>
      <c r="S1004">
        <v>0</v>
      </c>
      <c r="T1004">
        <v>4</v>
      </c>
      <c r="U1004" t="s">
        <v>2817</v>
      </c>
      <c r="AN1004">
        <f>VLOOKUP(J1004,counts!$W$8:$Z$13,4,FALSE)</f>
        <v>51</v>
      </c>
      <c r="AO1004">
        <f>VLOOKUP(K1004,counts!$W$17:$Z$23,4,FALSE)</f>
        <v>48</v>
      </c>
      <c r="AP1004">
        <f>VLOOKUP(L1004,counts!$W$27:$Z$33,4,FALSE)</f>
        <v>55</v>
      </c>
      <c r="AQ1004">
        <f>VLOOKUP(M1004,counts!$W$38:$Z$49,4,FALSE)</f>
        <v>47</v>
      </c>
      <c r="AR1004">
        <f>VLOOKUP(N1004,counts!$W$53:$Z$54,4,FALSE)</f>
        <v>20</v>
      </c>
      <c r="AS1004">
        <f>VLOOKUP(O1004,counts!$W$58:$Z$62,4,FALSE)</f>
        <v>61</v>
      </c>
      <c r="AT1004">
        <f>VLOOKUP(P1004,counts!$W$66:$Z$69,4,FALSE)</f>
        <v>50</v>
      </c>
      <c r="AU1004">
        <f>VLOOKUP(Q1004,counts!$W$73:$Z$75,4,FALSE)</f>
        <v>50</v>
      </c>
      <c r="AV1004">
        <f>VLOOKUP(R1004,counts!$W$79:$Z$81,4,FALSE)</f>
        <v>40</v>
      </c>
      <c r="AW1004">
        <f t="shared" si="581"/>
        <v>422</v>
      </c>
      <c r="AX1004">
        <f t="shared" si="582"/>
        <v>0</v>
      </c>
      <c r="AY1004">
        <f t="shared" si="583"/>
        <v>4</v>
      </c>
      <c r="AZ1004" t="str">
        <f t="shared" si="584"/>
        <v>Test</v>
      </c>
      <c r="BA1004" t="str">
        <f t="shared" si="585"/>
        <v>41-50</v>
      </c>
      <c r="BB1004" t="str">
        <f t="shared" si="586"/>
        <v>Blank</v>
      </c>
      <c r="BC1004" t="str">
        <f t="shared" si="587"/>
        <v>11-20</v>
      </c>
      <c r="BD1004" t="str">
        <f t="shared" si="588"/>
        <v>Blank</v>
      </c>
      <c r="BE1004" t="str">
        <f t="shared" si="589"/>
        <v>male</v>
      </c>
      <c r="BF1004">
        <f t="shared" si="590"/>
        <v>1</v>
      </c>
      <c r="BG1004">
        <f t="shared" si="591"/>
        <v>0</v>
      </c>
      <c r="BH1004" t="str">
        <f t="shared" si="592"/>
        <v>S, blank</v>
      </c>
      <c r="BI1004">
        <f t="shared" si="593"/>
        <v>3</v>
      </c>
    </row>
    <row r="1005" spans="1:61" x14ac:dyDescent="0.3">
      <c r="A1005" t="s">
        <v>2820</v>
      </c>
      <c r="B1005" t="s">
        <v>2838</v>
      </c>
      <c r="C1005" t="s">
        <v>2825</v>
      </c>
      <c r="D1005" t="s">
        <v>2838</v>
      </c>
      <c r="E1005" t="s">
        <v>20</v>
      </c>
      <c r="F1005">
        <v>0</v>
      </c>
      <c r="G1005">
        <v>0</v>
      </c>
      <c r="H1005" t="s">
        <v>44</v>
      </c>
      <c r="I1005">
        <v>3</v>
      </c>
      <c r="J1005">
        <v>-11.613432440426715</v>
      </c>
      <c r="K1005">
        <v>-42.171718189759716</v>
      </c>
      <c r="L1005">
        <v>-82.840254641099079</v>
      </c>
      <c r="M1005">
        <v>-33.757758935166962</v>
      </c>
      <c r="N1005">
        <v>-108.67008854708662</v>
      </c>
      <c r="O1005">
        <v>-14.754319664473872</v>
      </c>
      <c r="P1005">
        <v>-22.013681658285037</v>
      </c>
      <c r="Q1005">
        <v>72.444458573419169</v>
      </c>
      <c r="R1005">
        <v>-67.960368165567971</v>
      </c>
      <c r="S1005">
        <v>0</v>
      </c>
      <c r="T1005">
        <v>4</v>
      </c>
      <c r="U1005" t="s">
        <v>2817</v>
      </c>
      <c r="AN1005">
        <f>VLOOKUP(J1005,counts!$W$8:$Z$13,4,FALSE)</f>
        <v>52</v>
      </c>
      <c r="AO1005">
        <f>VLOOKUP(K1005,counts!$W$17:$Z$23,4,FALSE)</f>
        <v>48</v>
      </c>
      <c r="AP1005">
        <f>VLOOKUP(L1005,counts!$W$27:$Z$33,4,FALSE)</f>
        <v>62</v>
      </c>
      <c r="AQ1005">
        <f>VLOOKUP(M1005,counts!$W$38:$Z$49,4,FALSE)</f>
        <v>47</v>
      </c>
      <c r="AR1005">
        <f>VLOOKUP(N1005,counts!$W$53:$Z$54,4,FALSE)</f>
        <v>20</v>
      </c>
      <c r="AS1005">
        <f>VLOOKUP(O1005,counts!$W$58:$Z$62,4,FALSE)</f>
        <v>52</v>
      </c>
      <c r="AT1005">
        <f>VLOOKUP(P1005,counts!$W$66:$Z$69,4,FALSE)</f>
        <v>50</v>
      </c>
      <c r="AU1005">
        <f>VLOOKUP(Q1005,counts!$W$73:$Z$75,4,FALSE)</f>
        <v>68</v>
      </c>
      <c r="AV1005">
        <f>VLOOKUP(R1005,counts!$W$79:$Z$81,4,FALSE)</f>
        <v>40</v>
      </c>
      <c r="AW1005">
        <f t="shared" si="581"/>
        <v>439</v>
      </c>
      <c r="AX1005">
        <f t="shared" si="582"/>
        <v>0</v>
      </c>
      <c r="AY1005">
        <f t="shared" si="583"/>
        <v>4</v>
      </c>
      <c r="AZ1005" t="str">
        <f t="shared" si="584"/>
        <v>Test</v>
      </c>
      <c r="BA1005" t="str">
        <f t="shared" si="585"/>
        <v>18-30</v>
      </c>
      <c r="BB1005" t="str">
        <f t="shared" si="586"/>
        <v>Blank</v>
      </c>
      <c r="BC1005" t="str">
        <f t="shared" si="587"/>
        <v>0-10</v>
      </c>
      <c r="BD1005" t="str">
        <f t="shared" si="588"/>
        <v>Blank</v>
      </c>
      <c r="BE1005" t="str">
        <f t="shared" si="589"/>
        <v>male</v>
      </c>
      <c r="BF1005">
        <f t="shared" si="590"/>
        <v>0</v>
      </c>
      <c r="BG1005">
        <f t="shared" si="591"/>
        <v>0</v>
      </c>
      <c r="BH1005" t="str">
        <f t="shared" si="592"/>
        <v>C</v>
      </c>
      <c r="BI1005">
        <f t="shared" si="593"/>
        <v>3</v>
      </c>
    </row>
    <row r="1006" spans="1:61" x14ac:dyDescent="0.3">
      <c r="A1006" t="s">
        <v>2821</v>
      </c>
      <c r="B1006" t="s">
        <v>2838</v>
      </c>
      <c r="C1006" t="s">
        <v>2825</v>
      </c>
      <c r="D1006" t="s">
        <v>2838</v>
      </c>
      <c r="E1006" t="s">
        <v>20</v>
      </c>
      <c r="F1006">
        <v>0</v>
      </c>
      <c r="G1006">
        <v>0</v>
      </c>
      <c r="H1006" t="s">
        <v>2843</v>
      </c>
      <c r="I1006">
        <v>3</v>
      </c>
      <c r="J1006">
        <v>-3.7643689058441341</v>
      </c>
      <c r="K1006">
        <v>-42.171718189759716</v>
      </c>
      <c r="L1006">
        <v>-82.840254641099079</v>
      </c>
      <c r="M1006">
        <v>-33.757758935166962</v>
      </c>
      <c r="N1006">
        <v>-108.67008854708662</v>
      </c>
      <c r="O1006">
        <v>-14.754319664473872</v>
      </c>
      <c r="P1006">
        <v>-22.013681658285037</v>
      </c>
      <c r="Q1006">
        <v>-22.422560732600829</v>
      </c>
      <c r="R1006">
        <v>-67.960368165567971</v>
      </c>
      <c r="S1006">
        <v>0</v>
      </c>
      <c r="T1006">
        <v>4</v>
      </c>
      <c r="U1006" t="s">
        <v>2817</v>
      </c>
      <c r="AN1006">
        <f>VLOOKUP(J1006,counts!$W$8:$Z$13,4,FALSE)</f>
        <v>53</v>
      </c>
      <c r="AO1006">
        <f>VLOOKUP(K1006,counts!$W$17:$Z$23,4,FALSE)</f>
        <v>48</v>
      </c>
      <c r="AP1006">
        <f>VLOOKUP(L1006,counts!$W$27:$Z$33,4,FALSE)</f>
        <v>62</v>
      </c>
      <c r="AQ1006">
        <f>VLOOKUP(M1006,counts!$W$38:$Z$49,4,FALSE)</f>
        <v>47</v>
      </c>
      <c r="AR1006">
        <f>VLOOKUP(N1006,counts!$W$53:$Z$54,4,FALSE)</f>
        <v>20</v>
      </c>
      <c r="AS1006">
        <f>VLOOKUP(O1006,counts!$W$58:$Z$62,4,FALSE)</f>
        <v>52</v>
      </c>
      <c r="AT1006">
        <f>VLOOKUP(P1006,counts!$W$66:$Z$69,4,FALSE)</f>
        <v>50</v>
      </c>
      <c r="AU1006">
        <f>VLOOKUP(Q1006,counts!$W$73:$Z$75,4,FALSE)</f>
        <v>50</v>
      </c>
      <c r="AV1006">
        <f>VLOOKUP(R1006,counts!$W$79:$Z$81,4,FALSE)</f>
        <v>40</v>
      </c>
      <c r="AW1006">
        <f t="shared" si="581"/>
        <v>422</v>
      </c>
      <c r="AX1006">
        <f t="shared" si="582"/>
        <v>0</v>
      </c>
      <c r="AY1006">
        <f t="shared" si="583"/>
        <v>4</v>
      </c>
      <c r="AZ1006" t="str">
        <f t="shared" si="584"/>
        <v>Test</v>
      </c>
      <c r="BA1006" t="str">
        <f t="shared" si="585"/>
        <v>0-17</v>
      </c>
      <c r="BB1006" t="str">
        <f t="shared" si="586"/>
        <v>Blank</v>
      </c>
      <c r="BC1006" t="str">
        <f t="shared" si="587"/>
        <v>0-10</v>
      </c>
      <c r="BD1006" t="str">
        <f t="shared" si="588"/>
        <v>Blank</v>
      </c>
      <c r="BE1006" t="str">
        <f t="shared" si="589"/>
        <v>male</v>
      </c>
      <c r="BF1006">
        <f t="shared" si="590"/>
        <v>0</v>
      </c>
      <c r="BG1006">
        <f t="shared" si="591"/>
        <v>0</v>
      </c>
      <c r="BH1006" t="str">
        <f t="shared" si="592"/>
        <v>S, blank</v>
      </c>
      <c r="BI1006">
        <f t="shared" si="593"/>
        <v>3</v>
      </c>
    </row>
    <row r="1007" spans="1:61" x14ac:dyDescent="0.3">
      <c r="A1007" t="s">
        <v>2821</v>
      </c>
      <c r="B1007" t="s">
        <v>2838</v>
      </c>
      <c r="C1007" t="s">
        <v>2851</v>
      </c>
      <c r="D1007" t="s">
        <v>2838</v>
      </c>
      <c r="E1007" t="s">
        <v>15</v>
      </c>
      <c r="F1007" t="s">
        <v>2841</v>
      </c>
      <c r="G1007">
        <v>2</v>
      </c>
      <c r="H1007" t="s">
        <v>2843</v>
      </c>
      <c r="I1007">
        <v>3</v>
      </c>
      <c r="J1007">
        <v>-3.7643689058441341</v>
      </c>
      <c r="K1007">
        <v>-42.171718189759716</v>
      </c>
      <c r="L1007">
        <v>70.538774768379497</v>
      </c>
      <c r="M1007">
        <v>-33.757758935166962</v>
      </c>
      <c r="N1007">
        <v>151.41878811967541</v>
      </c>
      <c r="O1007">
        <v>-259.56209067229281</v>
      </c>
      <c r="P1007">
        <v>75.609641767585757</v>
      </c>
      <c r="Q1007">
        <v>-22.422560732600829</v>
      </c>
      <c r="R1007">
        <v>-67.960368165567971</v>
      </c>
      <c r="S1007">
        <v>0</v>
      </c>
      <c r="T1007">
        <v>4</v>
      </c>
      <c r="U1007" t="s">
        <v>2817</v>
      </c>
      <c r="AN1007">
        <f>VLOOKUP(J1007,counts!$W$8:$Z$13,4,FALSE)</f>
        <v>53</v>
      </c>
      <c r="AO1007">
        <f>VLOOKUP(K1007,counts!$W$17:$Z$23,4,FALSE)</f>
        <v>48</v>
      </c>
      <c r="AP1007">
        <f>VLOOKUP(L1007,counts!$W$27:$Z$33,4,FALSE)</f>
        <v>47</v>
      </c>
      <c r="AQ1007">
        <f>VLOOKUP(M1007,counts!$W$38:$Z$49,4,FALSE)</f>
        <v>47</v>
      </c>
      <c r="AR1007">
        <f>VLOOKUP(N1007,counts!$W$53:$Z$54,4,FALSE)</f>
        <v>102</v>
      </c>
      <c r="AS1007">
        <f>VLOOKUP(O1007,counts!$W$58:$Z$62,4,FALSE)</f>
        <v>20</v>
      </c>
      <c r="AT1007">
        <f>VLOOKUP(P1007,counts!$W$66:$Z$69,4,FALSE)</f>
        <v>69</v>
      </c>
      <c r="AU1007">
        <f>VLOOKUP(Q1007,counts!$W$73:$Z$75,4,FALSE)</f>
        <v>50</v>
      </c>
      <c r="AV1007">
        <f>VLOOKUP(R1007,counts!$W$79:$Z$81,4,FALSE)</f>
        <v>40</v>
      </c>
      <c r="AW1007">
        <f t="shared" si="581"/>
        <v>476</v>
      </c>
      <c r="AX1007">
        <f t="shared" si="582"/>
        <v>0</v>
      </c>
      <c r="AY1007">
        <f t="shared" si="583"/>
        <v>4</v>
      </c>
      <c r="AZ1007" t="str">
        <f t="shared" si="584"/>
        <v>Test</v>
      </c>
      <c r="BA1007" t="str">
        <f t="shared" si="585"/>
        <v>0-17</v>
      </c>
      <c r="BB1007" t="str">
        <f t="shared" si="586"/>
        <v>Blank</v>
      </c>
      <c r="BC1007" t="str">
        <f t="shared" si="587"/>
        <v>41-100</v>
      </c>
      <c r="BD1007" t="str">
        <f t="shared" si="588"/>
        <v>Blank</v>
      </c>
      <c r="BE1007" t="str">
        <f t="shared" si="589"/>
        <v>female</v>
      </c>
      <c r="BF1007" t="str">
        <f t="shared" si="590"/>
        <v>4, 5, 8</v>
      </c>
      <c r="BG1007">
        <f t="shared" si="591"/>
        <v>2</v>
      </c>
      <c r="BH1007" t="str">
        <f t="shared" si="592"/>
        <v>S, blank</v>
      </c>
      <c r="BI1007">
        <f t="shared" si="593"/>
        <v>3</v>
      </c>
    </row>
    <row r="1008" spans="1:61" x14ac:dyDescent="0.3">
      <c r="A1008" t="s">
        <v>2821</v>
      </c>
      <c r="B1008" t="s">
        <v>2838</v>
      </c>
      <c r="C1008" t="s">
        <v>2851</v>
      </c>
      <c r="D1008" t="s">
        <v>2838</v>
      </c>
      <c r="E1008" t="s">
        <v>20</v>
      </c>
      <c r="F1008" t="s">
        <v>2841</v>
      </c>
      <c r="G1008">
        <v>2</v>
      </c>
      <c r="H1008" t="s">
        <v>2843</v>
      </c>
      <c r="I1008">
        <v>3</v>
      </c>
      <c r="J1008">
        <v>-3.7643689058441341</v>
      </c>
      <c r="K1008">
        <v>-42.171718189759716</v>
      </c>
      <c r="L1008">
        <v>70.538774768379497</v>
      </c>
      <c r="M1008">
        <v>-33.757758935166962</v>
      </c>
      <c r="N1008">
        <v>-108.67008854708662</v>
      </c>
      <c r="O1008">
        <v>-259.56209067229281</v>
      </c>
      <c r="P1008">
        <v>75.609641767585757</v>
      </c>
      <c r="Q1008">
        <v>-22.422560732600829</v>
      </c>
      <c r="R1008">
        <v>-67.960368165567971</v>
      </c>
      <c r="S1008">
        <v>0</v>
      </c>
      <c r="T1008">
        <v>4</v>
      </c>
      <c r="U1008" t="s">
        <v>2817</v>
      </c>
      <c r="AN1008">
        <f>VLOOKUP(J1008,counts!$W$8:$Z$13,4,FALSE)</f>
        <v>53</v>
      </c>
      <c r="AO1008">
        <f>VLOOKUP(K1008,counts!$W$17:$Z$23,4,FALSE)</f>
        <v>48</v>
      </c>
      <c r="AP1008">
        <f>VLOOKUP(L1008,counts!$W$27:$Z$33,4,FALSE)</f>
        <v>47</v>
      </c>
      <c r="AQ1008">
        <f>VLOOKUP(M1008,counts!$W$38:$Z$49,4,FALSE)</f>
        <v>47</v>
      </c>
      <c r="AR1008">
        <f>VLOOKUP(N1008,counts!$W$53:$Z$54,4,FALSE)</f>
        <v>20</v>
      </c>
      <c r="AS1008">
        <f>VLOOKUP(O1008,counts!$W$58:$Z$62,4,FALSE)</f>
        <v>20</v>
      </c>
      <c r="AT1008">
        <f>VLOOKUP(P1008,counts!$W$66:$Z$69,4,FALSE)</f>
        <v>69</v>
      </c>
      <c r="AU1008">
        <f>VLOOKUP(Q1008,counts!$W$73:$Z$75,4,FALSE)</f>
        <v>50</v>
      </c>
      <c r="AV1008">
        <f>VLOOKUP(R1008,counts!$W$79:$Z$81,4,FALSE)</f>
        <v>40</v>
      </c>
      <c r="AW1008">
        <f t="shared" si="581"/>
        <v>394</v>
      </c>
      <c r="AX1008">
        <f t="shared" si="582"/>
        <v>0</v>
      </c>
      <c r="AY1008">
        <f t="shared" si="583"/>
        <v>4</v>
      </c>
      <c r="AZ1008" t="str">
        <f t="shared" si="584"/>
        <v>Test</v>
      </c>
      <c r="BA1008" t="str">
        <f t="shared" si="585"/>
        <v>0-17</v>
      </c>
      <c r="BB1008" t="str">
        <f t="shared" si="586"/>
        <v>Blank</v>
      </c>
      <c r="BC1008" t="str">
        <f t="shared" si="587"/>
        <v>41-100</v>
      </c>
      <c r="BD1008" t="str">
        <f t="shared" si="588"/>
        <v>Blank</v>
      </c>
      <c r="BE1008" t="str">
        <f t="shared" si="589"/>
        <v>male</v>
      </c>
      <c r="BF1008" t="str">
        <f t="shared" si="590"/>
        <v>4, 5, 8</v>
      </c>
      <c r="BG1008">
        <f t="shared" si="591"/>
        <v>2</v>
      </c>
      <c r="BH1008" t="str">
        <f t="shared" si="592"/>
        <v>S, blank</v>
      </c>
      <c r="BI1008">
        <f t="shared" si="593"/>
        <v>3</v>
      </c>
    </row>
    <row r="1009" spans="1:61" x14ac:dyDescent="0.3">
      <c r="A1009" t="s">
        <v>2821</v>
      </c>
      <c r="B1009" t="s">
        <v>2838</v>
      </c>
      <c r="C1009" t="s">
        <v>2825</v>
      </c>
      <c r="D1009" t="s">
        <v>2838</v>
      </c>
      <c r="E1009" t="s">
        <v>20</v>
      </c>
      <c r="F1009">
        <v>0</v>
      </c>
      <c r="G1009">
        <v>0</v>
      </c>
      <c r="H1009" t="s">
        <v>527</v>
      </c>
      <c r="I1009">
        <v>3</v>
      </c>
      <c r="J1009">
        <v>-3.7643689058441341</v>
      </c>
      <c r="K1009">
        <v>-42.171718189759716</v>
      </c>
      <c r="L1009">
        <v>-82.840254641099079</v>
      </c>
      <c r="M1009">
        <v>-33.757758935166962</v>
      </c>
      <c r="N1009">
        <v>-108.67008854708662</v>
      </c>
      <c r="O1009">
        <v>-14.754319664473872</v>
      </c>
      <c r="P1009">
        <v>-22.013681658285037</v>
      </c>
      <c r="Q1009">
        <v>-11.405315820044242</v>
      </c>
      <c r="R1009">
        <v>-67.960368165567971</v>
      </c>
      <c r="S1009">
        <v>0</v>
      </c>
      <c r="T1009">
        <v>4</v>
      </c>
      <c r="U1009" t="s">
        <v>2817</v>
      </c>
      <c r="AN1009">
        <f>VLOOKUP(J1009,counts!$W$8:$Z$13,4,FALSE)</f>
        <v>53</v>
      </c>
      <c r="AO1009">
        <f>VLOOKUP(K1009,counts!$W$17:$Z$23,4,FALSE)</f>
        <v>48</v>
      </c>
      <c r="AP1009">
        <f>VLOOKUP(L1009,counts!$W$27:$Z$33,4,FALSE)</f>
        <v>62</v>
      </c>
      <c r="AQ1009">
        <f>VLOOKUP(M1009,counts!$W$38:$Z$49,4,FALSE)</f>
        <v>47</v>
      </c>
      <c r="AR1009">
        <f>VLOOKUP(N1009,counts!$W$53:$Z$54,4,FALSE)</f>
        <v>20</v>
      </c>
      <c r="AS1009">
        <f>VLOOKUP(O1009,counts!$W$58:$Z$62,4,FALSE)</f>
        <v>52</v>
      </c>
      <c r="AT1009">
        <f>VLOOKUP(P1009,counts!$W$66:$Z$69,4,FALSE)</f>
        <v>50</v>
      </c>
      <c r="AU1009">
        <f>VLOOKUP(Q1009,counts!$W$73:$Z$75,4,FALSE)</f>
        <v>52</v>
      </c>
      <c r="AV1009">
        <f>VLOOKUP(R1009,counts!$W$79:$Z$81,4,FALSE)</f>
        <v>40</v>
      </c>
      <c r="AW1009">
        <f t="shared" si="581"/>
        <v>424</v>
      </c>
      <c r="AX1009">
        <f t="shared" si="582"/>
        <v>0</v>
      </c>
      <c r="AY1009">
        <f t="shared" si="583"/>
        <v>4</v>
      </c>
      <c r="AZ1009" t="str">
        <f t="shared" si="584"/>
        <v>Test</v>
      </c>
      <c r="BA1009" t="str">
        <f t="shared" si="585"/>
        <v>0-17</v>
      </c>
      <c r="BB1009" t="str">
        <f t="shared" si="586"/>
        <v>Blank</v>
      </c>
      <c r="BC1009" t="str">
        <f t="shared" si="587"/>
        <v>0-10</v>
      </c>
      <c r="BD1009" t="str">
        <f t="shared" si="588"/>
        <v>Blank</v>
      </c>
      <c r="BE1009" t="str">
        <f t="shared" si="589"/>
        <v>male</v>
      </c>
      <c r="BF1009">
        <f t="shared" si="590"/>
        <v>0</v>
      </c>
      <c r="BG1009">
        <f t="shared" si="591"/>
        <v>0</v>
      </c>
      <c r="BH1009" t="str">
        <f t="shared" si="592"/>
        <v>Q</v>
      </c>
      <c r="BI1009">
        <f t="shared" si="593"/>
        <v>3</v>
      </c>
    </row>
    <row r="1010" spans="1:61" x14ac:dyDescent="0.3">
      <c r="A1010" t="s">
        <v>2821</v>
      </c>
      <c r="B1010" t="s">
        <v>2838</v>
      </c>
      <c r="C1010" t="s">
        <v>2825</v>
      </c>
      <c r="D1010" t="s">
        <v>2838</v>
      </c>
      <c r="E1010" t="s">
        <v>20</v>
      </c>
      <c r="F1010">
        <v>0</v>
      </c>
      <c r="G1010">
        <v>0</v>
      </c>
      <c r="H1010" t="s">
        <v>527</v>
      </c>
      <c r="I1010">
        <v>3</v>
      </c>
      <c r="J1010">
        <v>-3.7643689058441341</v>
      </c>
      <c r="K1010">
        <v>-42.171718189759716</v>
      </c>
      <c r="L1010">
        <v>-82.840254641099079</v>
      </c>
      <c r="M1010">
        <v>-33.757758935166962</v>
      </c>
      <c r="N1010">
        <v>-108.67008854708662</v>
      </c>
      <c r="O1010">
        <v>-14.754319664473872</v>
      </c>
      <c r="P1010">
        <v>-22.013681658285037</v>
      </c>
      <c r="Q1010">
        <v>-11.405315820044242</v>
      </c>
      <c r="R1010">
        <v>-67.960368165567971</v>
      </c>
      <c r="S1010">
        <v>0</v>
      </c>
      <c r="T1010">
        <v>4</v>
      </c>
      <c r="U1010" t="s">
        <v>2817</v>
      </c>
      <c r="AN1010">
        <f>VLOOKUP(J1010,counts!$W$8:$Z$13,4,FALSE)</f>
        <v>53</v>
      </c>
      <c r="AO1010">
        <f>VLOOKUP(K1010,counts!$W$17:$Z$23,4,FALSE)</f>
        <v>48</v>
      </c>
      <c r="AP1010">
        <f>VLOOKUP(L1010,counts!$W$27:$Z$33,4,FALSE)</f>
        <v>62</v>
      </c>
      <c r="AQ1010">
        <f>VLOOKUP(M1010,counts!$W$38:$Z$49,4,FALSE)</f>
        <v>47</v>
      </c>
      <c r="AR1010">
        <f>VLOOKUP(N1010,counts!$W$53:$Z$54,4,FALSE)</f>
        <v>20</v>
      </c>
      <c r="AS1010">
        <f>VLOOKUP(O1010,counts!$W$58:$Z$62,4,FALSE)</f>
        <v>52</v>
      </c>
      <c r="AT1010">
        <f>VLOOKUP(P1010,counts!$W$66:$Z$69,4,FALSE)</f>
        <v>50</v>
      </c>
      <c r="AU1010">
        <f>VLOOKUP(Q1010,counts!$W$73:$Z$75,4,FALSE)</f>
        <v>52</v>
      </c>
      <c r="AV1010">
        <f>VLOOKUP(R1010,counts!$W$79:$Z$81,4,FALSE)</f>
        <v>40</v>
      </c>
      <c r="AW1010">
        <f t="shared" si="581"/>
        <v>424</v>
      </c>
      <c r="AX1010">
        <f t="shared" si="582"/>
        <v>0</v>
      </c>
      <c r="AY1010">
        <f t="shared" si="583"/>
        <v>4</v>
      </c>
      <c r="AZ1010" t="str">
        <f t="shared" si="584"/>
        <v>Test</v>
      </c>
      <c r="BA1010" t="str">
        <f t="shared" si="585"/>
        <v>0-17</v>
      </c>
      <c r="BB1010" t="str">
        <f t="shared" si="586"/>
        <v>Blank</v>
      </c>
      <c r="BC1010" t="str">
        <f t="shared" si="587"/>
        <v>0-10</v>
      </c>
      <c r="BD1010" t="str">
        <f t="shared" si="588"/>
        <v>Blank</v>
      </c>
      <c r="BE1010" t="str">
        <f t="shared" si="589"/>
        <v>male</v>
      </c>
      <c r="BF1010">
        <f t="shared" si="590"/>
        <v>0</v>
      </c>
      <c r="BG1010">
        <f t="shared" si="591"/>
        <v>0</v>
      </c>
      <c r="BH1010" t="str">
        <f t="shared" si="592"/>
        <v>Q</v>
      </c>
      <c r="BI1010">
        <f t="shared" si="593"/>
        <v>3</v>
      </c>
    </row>
    <row r="1011" spans="1:61" x14ac:dyDescent="0.3">
      <c r="A1011" t="s">
        <v>2820</v>
      </c>
      <c r="B1011" t="s">
        <v>2838</v>
      </c>
      <c r="C1011" t="s">
        <v>2825</v>
      </c>
      <c r="D1011" t="s">
        <v>2838</v>
      </c>
      <c r="E1011" t="s">
        <v>20</v>
      </c>
      <c r="F1011">
        <v>0</v>
      </c>
      <c r="G1011">
        <v>0</v>
      </c>
      <c r="H1011" t="s">
        <v>2843</v>
      </c>
      <c r="I1011">
        <v>3</v>
      </c>
      <c r="J1011">
        <v>-11.613432440426715</v>
      </c>
      <c r="K1011">
        <v>-42.171718189759716</v>
      </c>
      <c r="L1011">
        <v>-82.840254641099079</v>
      </c>
      <c r="M1011">
        <v>-33.757758935166962</v>
      </c>
      <c r="N1011">
        <v>-108.67008854708662</v>
      </c>
      <c r="O1011">
        <v>-14.754319664473872</v>
      </c>
      <c r="P1011">
        <v>-22.013681658285037</v>
      </c>
      <c r="Q1011">
        <v>-22.422560732600829</v>
      </c>
      <c r="R1011">
        <v>-67.960368165567971</v>
      </c>
      <c r="S1011">
        <v>1</v>
      </c>
      <c r="T1011">
        <v>4</v>
      </c>
      <c r="U1011" t="s">
        <v>2817</v>
      </c>
      <c r="AN1011">
        <f>VLOOKUP(J1011,counts!$W$8:$Z$13,4,FALSE)</f>
        <v>52</v>
      </c>
      <c r="AO1011">
        <f>VLOOKUP(K1011,counts!$W$17:$Z$23,4,FALSE)</f>
        <v>48</v>
      </c>
      <c r="AP1011">
        <f>VLOOKUP(L1011,counts!$W$27:$Z$33,4,FALSE)</f>
        <v>62</v>
      </c>
      <c r="AQ1011">
        <f>VLOOKUP(M1011,counts!$W$38:$Z$49,4,FALSE)</f>
        <v>47</v>
      </c>
      <c r="AR1011">
        <f>VLOOKUP(N1011,counts!$W$53:$Z$54,4,FALSE)</f>
        <v>20</v>
      </c>
      <c r="AS1011">
        <f>VLOOKUP(O1011,counts!$W$58:$Z$62,4,FALSE)</f>
        <v>52</v>
      </c>
      <c r="AT1011">
        <f>VLOOKUP(P1011,counts!$W$66:$Z$69,4,FALSE)</f>
        <v>50</v>
      </c>
      <c r="AU1011">
        <f>VLOOKUP(Q1011,counts!$W$73:$Z$75,4,FALSE)</f>
        <v>50</v>
      </c>
      <c r="AV1011">
        <f>VLOOKUP(R1011,counts!$W$79:$Z$81,4,FALSE)</f>
        <v>40</v>
      </c>
      <c r="AW1011">
        <f t="shared" si="581"/>
        <v>421</v>
      </c>
      <c r="AX1011">
        <f t="shared" si="582"/>
        <v>1</v>
      </c>
      <c r="AY1011">
        <f t="shared" si="583"/>
        <v>4</v>
      </c>
      <c r="AZ1011" t="str">
        <f t="shared" si="584"/>
        <v>Test</v>
      </c>
      <c r="BA1011" t="str">
        <f t="shared" si="585"/>
        <v>18-30</v>
      </c>
      <c r="BB1011" t="str">
        <f t="shared" si="586"/>
        <v>Blank</v>
      </c>
      <c r="BC1011" t="str">
        <f t="shared" si="587"/>
        <v>0-10</v>
      </c>
      <c r="BD1011" t="str">
        <f t="shared" si="588"/>
        <v>Blank</v>
      </c>
      <c r="BE1011" t="str">
        <f t="shared" si="589"/>
        <v>male</v>
      </c>
      <c r="BF1011">
        <f t="shared" si="590"/>
        <v>0</v>
      </c>
      <c r="BG1011">
        <f t="shared" si="591"/>
        <v>0</v>
      </c>
      <c r="BH1011" t="str">
        <f t="shared" si="592"/>
        <v>S, blank</v>
      </c>
      <c r="BI1011">
        <f t="shared" si="593"/>
        <v>3</v>
      </c>
    </row>
    <row r="1012" spans="1:61" x14ac:dyDescent="0.3">
      <c r="A1012" t="s">
        <v>2810</v>
      </c>
      <c r="B1012" t="s">
        <v>2838</v>
      </c>
      <c r="C1012" t="s">
        <v>2825</v>
      </c>
      <c r="D1012" t="s">
        <v>2838</v>
      </c>
      <c r="E1012" t="s">
        <v>20</v>
      </c>
      <c r="F1012">
        <v>0</v>
      </c>
      <c r="G1012">
        <v>0</v>
      </c>
      <c r="H1012" t="s">
        <v>2843</v>
      </c>
      <c r="I1012">
        <v>3</v>
      </c>
      <c r="J1012">
        <v>32.769878926258563</v>
      </c>
      <c r="K1012">
        <v>-42.171718189759716</v>
      </c>
      <c r="L1012">
        <v>-82.840254641099079</v>
      </c>
      <c r="M1012">
        <v>-33.757758935166962</v>
      </c>
      <c r="N1012">
        <v>-108.67008854708662</v>
      </c>
      <c r="O1012">
        <v>-14.754319664473872</v>
      </c>
      <c r="P1012">
        <v>-22.013681658285037</v>
      </c>
      <c r="Q1012">
        <v>-22.422560732600829</v>
      </c>
      <c r="R1012">
        <v>-67.960368165567971</v>
      </c>
      <c r="S1012">
        <v>0</v>
      </c>
      <c r="T1012">
        <v>4</v>
      </c>
      <c r="U1012" t="s">
        <v>2817</v>
      </c>
      <c r="AN1012">
        <f>VLOOKUP(J1012,counts!$W$8:$Z$13,4,FALSE)</f>
        <v>61</v>
      </c>
      <c r="AO1012">
        <f>VLOOKUP(K1012,counts!$W$17:$Z$23,4,FALSE)</f>
        <v>48</v>
      </c>
      <c r="AP1012">
        <f>VLOOKUP(L1012,counts!$W$27:$Z$33,4,FALSE)</f>
        <v>62</v>
      </c>
      <c r="AQ1012">
        <f>VLOOKUP(M1012,counts!$W$38:$Z$49,4,FALSE)</f>
        <v>47</v>
      </c>
      <c r="AR1012">
        <f>VLOOKUP(N1012,counts!$W$53:$Z$54,4,FALSE)</f>
        <v>20</v>
      </c>
      <c r="AS1012">
        <f>VLOOKUP(O1012,counts!$W$58:$Z$62,4,FALSE)</f>
        <v>52</v>
      </c>
      <c r="AT1012">
        <f>VLOOKUP(P1012,counts!$W$66:$Z$69,4,FALSE)</f>
        <v>50</v>
      </c>
      <c r="AU1012">
        <f>VLOOKUP(Q1012,counts!$W$73:$Z$75,4,FALSE)</f>
        <v>50</v>
      </c>
      <c r="AV1012">
        <f>VLOOKUP(R1012,counts!$W$79:$Z$81,4,FALSE)</f>
        <v>40</v>
      </c>
      <c r="AW1012">
        <f t="shared" si="581"/>
        <v>430</v>
      </c>
      <c r="AX1012">
        <f t="shared" si="582"/>
        <v>0</v>
      </c>
      <c r="AY1012">
        <f t="shared" si="583"/>
        <v>4</v>
      </c>
      <c r="AZ1012" t="str">
        <f t="shared" si="584"/>
        <v>Test</v>
      </c>
      <c r="BA1012" t="str">
        <f t="shared" si="585"/>
        <v>31-40</v>
      </c>
      <c r="BB1012" t="str">
        <f t="shared" si="586"/>
        <v>Blank</v>
      </c>
      <c r="BC1012" t="str">
        <f t="shared" si="587"/>
        <v>0-10</v>
      </c>
      <c r="BD1012" t="str">
        <f t="shared" si="588"/>
        <v>Blank</v>
      </c>
      <c r="BE1012" t="str">
        <f t="shared" si="589"/>
        <v>male</v>
      </c>
      <c r="BF1012">
        <f t="shared" si="590"/>
        <v>0</v>
      </c>
      <c r="BG1012">
        <f t="shared" si="591"/>
        <v>0</v>
      </c>
      <c r="BH1012" t="str">
        <f t="shared" si="592"/>
        <v>S, blank</v>
      </c>
      <c r="BI1012">
        <f t="shared" si="593"/>
        <v>3</v>
      </c>
    </row>
    <row r="1013" spans="1:61" x14ac:dyDescent="0.3">
      <c r="A1013" t="s">
        <v>2821</v>
      </c>
      <c r="B1013" t="s">
        <v>2838</v>
      </c>
      <c r="C1013" t="s">
        <v>2849</v>
      </c>
      <c r="D1013" t="s">
        <v>2838</v>
      </c>
      <c r="E1013" t="s">
        <v>15</v>
      </c>
      <c r="F1013">
        <v>3</v>
      </c>
      <c r="G1013">
        <v>2</v>
      </c>
      <c r="H1013" t="s">
        <v>2843</v>
      </c>
      <c r="I1013">
        <v>3</v>
      </c>
      <c r="J1013">
        <v>-3.7643689058441341</v>
      </c>
      <c r="K1013">
        <v>-42.171718189759716</v>
      </c>
      <c r="L1013">
        <v>40.172297072540438</v>
      </c>
      <c r="M1013">
        <v>-33.757758935166962</v>
      </c>
      <c r="N1013">
        <v>151.41878811967541</v>
      </c>
      <c r="O1013">
        <v>-37.641742266793358</v>
      </c>
      <c r="P1013">
        <v>75.609641767585757</v>
      </c>
      <c r="Q1013">
        <v>-22.422560732600829</v>
      </c>
      <c r="R1013">
        <v>-67.960368165567971</v>
      </c>
      <c r="S1013">
        <v>0</v>
      </c>
      <c r="T1013">
        <v>4</v>
      </c>
      <c r="U1013" t="s">
        <v>2817</v>
      </c>
      <c r="AN1013">
        <f>VLOOKUP(J1013,counts!$W$8:$Z$13,4,FALSE)</f>
        <v>53</v>
      </c>
      <c r="AO1013">
        <f>VLOOKUP(K1013,counts!$W$17:$Z$23,4,FALSE)</f>
        <v>48</v>
      </c>
      <c r="AP1013">
        <f>VLOOKUP(L1013,counts!$W$27:$Z$33,4,FALSE)</f>
        <v>50</v>
      </c>
      <c r="AQ1013">
        <f>VLOOKUP(M1013,counts!$W$38:$Z$49,4,FALSE)</f>
        <v>47</v>
      </c>
      <c r="AR1013">
        <f>VLOOKUP(N1013,counts!$W$53:$Z$54,4,FALSE)</f>
        <v>102</v>
      </c>
      <c r="AS1013">
        <f>VLOOKUP(O1013,counts!$W$58:$Z$62,4,FALSE)</f>
        <v>49</v>
      </c>
      <c r="AT1013">
        <f>VLOOKUP(P1013,counts!$W$66:$Z$69,4,FALSE)</f>
        <v>69</v>
      </c>
      <c r="AU1013">
        <f>VLOOKUP(Q1013,counts!$W$73:$Z$75,4,FALSE)</f>
        <v>50</v>
      </c>
      <c r="AV1013">
        <f>VLOOKUP(R1013,counts!$W$79:$Z$81,4,FALSE)</f>
        <v>40</v>
      </c>
      <c r="AW1013">
        <f t="shared" si="581"/>
        <v>508</v>
      </c>
      <c r="AX1013">
        <f t="shared" si="582"/>
        <v>0</v>
      </c>
      <c r="AY1013">
        <f t="shared" si="583"/>
        <v>4</v>
      </c>
      <c r="AZ1013" t="str">
        <f t="shared" si="584"/>
        <v>Test</v>
      </c>
      <c r="BA1013" t="str">
        <f t="shared" si="585"/>
        <v>0-17</v>
      </c>
      <c r="BB1013" t="str">
        <f t="shared" si="586"/>
        <v>Blank</v>
      </c>
      <c r="BC1013" t="str">
        <f t="shared" si="587"/>
        <v>21-30</v>
      </c>
      <c r="BD1013" t="str">
        <f t="shared" si="588"/>
        <v>Blank</v>
      </c>
      <c r="BE1013" t="str">
        <f t="shared" si="589"/>
        <v>female</v>
      </c>
      <c r="BF1013">
        <f t="shared" si="590"/>
        <v>3</v>
      </c>
      <c r="BG1013">
        <f t="shared" si="591"/>
        <v>2</v>
      </c>
      <c r="BH1013" t="str">
        <f t="shared" si="592"/>
        <v>S, blank</v>
      </c>
      <c r="BI1013">
        <f t="shared" si="593"/>
        <v>3</v>
      </c>
    </row>
    <row r="1014" spans="1:61" x14ac:dyDescent="0.3">
      <c r="A1014" t="s">
        <v>2821</v>
      </c>
      <c r="B1014" t="s">
        <v>2838</v>
      </c>
      <c r="C1014" t="s">
        <v>2825</v>
      </c>
      <c r="D1014" t="s">
        <v>2838</v>
      </c>
      <c r="E1014" t="s">
        <v>20</v>
      </c>
      <c r="F1014">
        <v>0</v>
      </c>
      <c r="G1014">
        <v>0</v>
      </c>
      <c r="H1014" t="s">
        <v>2843</v>
      </c>
      <c r="I1014">
        <v>3</v>
      </c>
      <c r="J1014">
        <v>-3.7643689058441341</v>
      </c>
      <c r="K1014">
        <v>-42.171718189759716</v>
      </c>
      <c r="L1014">
        <v>-82.840254641099079</v>
      </c>
      <c r="M1014">
        <v>-33.757758935166962</v>
      </c>
      <c r="N1014">
        <v>-108.67008854708662</v>
      </c>
      <c r="O1014">
        <v>-14.754319664473872</v>
      </c>
      <c r="P1014">
        <v>-22.013681658285037</v>
      </c>
      <c r="Q1014">
        <v>-22.422560732600829</v>
      </c>
      <c r="R1014">
        <v>-67.960368165567971</v>
      </c>
      <c r="S1014">
        <v>0</v>
      </c>
      <c r="T1014">
        <v>4</v>
      </c>
      <c r="U1014" t="s">
        <v>2817</v>
      </c>
      <c r="AN1014">
        <f>VLOOKUP(J1014,counts!$W$8:$Z$13,4,FALSE)</f>
        <v>53</v>
      </c>
      <c r="AO1014">
        <f>VLOOKUP(K1014,counts!$W$17:$Z$23,4,FALSE)</f>
        <v>48</v>
      </c>
      <c r="AP1014">
        <f>VLOOKUP(L1014,counts!$W$27:$Z$33,4,FALSE)</f>
        <v>62</v>
      </c>
      <c r="AQ1014">
        <f>VLOOKUP(M1014,counts!$W$38:$Z$49,4,FALSE)</f>
        <v>47</v>
      </c>
      <c r="AR1014">
        <f>VLOOKUP(N1014,counts!$W$53:$Z$54,4,FALSE)</f>
        <v>20</v>
      </c>
      <c r="AS1014">
        <f>VLOOKUP(O1014,counts!$W$58:$Z$62,4,FALSE)</f>
        <v>52</v>
      </c>
      <c r="AT1014">
        <f>VLOOKUP(P1014,counts!$W$66:$Z$69,4,FALSE)</f>
        <v>50</v>
      </c>
      <c r="AU1014">
        <f>VLOOKUP(Q1014,counts!$W$73:$Z$75,4,FALSE)</f>
        <v>50</v>
      </c>
      <c r="AV1014">
        <f>VLOOKUP(R1014,counts!$W$79:$Z$81,4,FALSE)</f>
        <v>40</v>
      </c>
      <c r="AW1014">
        <f t="shared" si="581"/>
        <v>422</v>
      </c>
      <c r="AX1014">
        <f t="shared" si="582"/>
        <v>0</v>
      </c>
      <c r="AY1014">
        <f t="shared" si="583"/>
        <v>4</v>
      </c>
      <c r="AZ1014" t="str">
        <f t="shared" si="584"/>
        <v>Test</v>
      </c>
      <c r="BA1014" t="str">
        <f t="shared" si="585"/>
        <v>0-17</v>
      </c>
      <c r="BB1014" t="str">
        <f t="shared" si="586"/>
        <v>Blank</v>
      </c>
      <c r="BC1014" t="str">
        <f t="shared" si="587"/>
        <v>0-10</v>
      </c>
      <c r="BD1014" t="str">
        <f t="shared" si="588"/>
        <v>Blank</v>
      </c>
      <c r="BE1014" t="str">
        <f t="shared" si="589"/>
        <v>male</v>
      </c>
      <c r="BF1014">
        <f t="shared" si="590"/>
        <v>0</v>
      </c>
      <c r="BG1014">
        <f t="shared" si="591"/>
        <v>0</v>
      </c>
      <c r="BH1014" t="str">
        <f t="shared" si="592"/>
        <v>S, blank</v>
      </c>
      <c r="BI1014">
        <f t="shared" si="593"/>
        <v>3</v>
      </c>
    </row>
    <row r="1015" spans="1:61" x14ac:dyDescent="0.3">
      <c r="A1015" t="s">
        <v>2821</v>
      </c>
      <c r="B1015" t="s">
        <v>2838</v>
      </c>
      <c r="C1015" t="s">
        <v>2825</v>
      </c>
      <c r="D1015" t="s">
        <v>2838</v>
      </c>
      <c r="E1015" t="s">
        <v>20</v>
      </c>
      <c r="F1015">
        <v>0</v>
      </c>
      <c r="G1015">
        <v>0</v>
      </c>
      <c r="H1015" t="s">
        <v>527</v>
      </c>
      <c r="I1015">
        <v>3</v>
      </c>
      <c r="J1015">
        <v>-3.7643689058441341</v>
      </c>
      <c r="K1015">
        <v>-42.171718189759716</v>
      </c>
      <c r="L1015">
        <v>-82.840254641099079</v>
      </c>
      <c r="M1015">
        <v>-33.757758935166962</v>
      </c>
      <c r="N1015">
        <v>-108.67008854708662</v>
      </c>
      <c r="O1015">
        <v>-14.754319664473872</v>
      </c>
      <c r="P1015">
        <v>-22.013681658285037</v>
      </c>
      <c r="Q1015">
        <v>-11.405315820044242</v>
      </c>
      <c r="R1015">
        <v>-67.960368165567971</v>
      </c>
      <c r="S1015">
        <v>0</v>
      </c>
      <c r="T1015">
        <v>4</v>
      </c>
      <c r="U1015" t="s">
        <v>2817</v>
      </c>
      <c r="AN1015">
        <f>VLOOKUP(J1015,counts!$W$8:$Z$13,4,FALSE)</f>
        <v>53</v>
      </c>
      <c r="AO1015">
        <f>VLOOKUP(K1015,counts!$W$17:$Z$23,4,FALSE)</f>
        <v>48</v>
      </c>
      <c r="AP1015">
        <f>VLOOKUP(L1015,counts!$W$27:$Z$33,4,FALSE)</f>
        <v>62</v>
      </c>
      <c r="AQ1015">
        <f>VLOOKUP(M1015,counts!$W$38:$Z$49,4,FALSE)</f>
        <v>47</v>
      </c>
      <c r="AR1015">
        <f>VLOOKUP(N1015,counts!$W$53:$Z$54,4,FALSE)</f>
        <v>20</v>
      </c>
      <c r="AS1015">
        <f>VLOOKUP(O1015,counts!$W$58:$Z$62,4,FALSE)</f>
        <v>52</v>
      </c>
      <c r="AT1015">
        <f>VLOOKUP(P1015,counts!$W$66:$Z$69,4,FALSE)</f>
        <v>50</v>
      </c>
      <c r="AU1015">
        <f>VLOOKUP(Q1015,counts!$W$73:$Z$75,4,FALSE)</f>
        <v>52</v>
      </c>
      <c r="AV1015">
        <f>VLOOKUP(R1015,counts!$W$79:$Z$81,4,FALSE)</f>
        <v>40</v>
      </c>
      <c r="AW1015">
        <f t="shared" si="581"/>
        <v>424</v>
      </c>
      <c r="AX1015">
        <f t="shared" si="582"/>
        <v>0</v>
      </c>
      <c r="AY1015">
        <f t="shared" si="583"/>
        <v>4</v>
      </c>
      <c r="AZ1015" t="str">
        <f t="shared" si="584"/>
        <v>Test</v>
      </c>
      <c r="BA1015" t="str">
        <f t="shared" si="585"/>
        <v>0-17</v>
      </c>
      <c r="BB1015" t="str">
        <f t="shared" si="586"/>
        <v>Blank</v>
      </c>
      <c r="BC1015" t="str">
        <f t="shared" si="587"/>
        <v>0-10</v>
      </c>
      <c r="BD1015" t="str">
        <f t="shared" si="588"/>
        <v>Blank</v>
      </c>
      <c r="BE1015" t="str">
        <f t="shared" si="589"/>
        <v>male</v>
      </c>
      <c r="BF1015">
        <f t="shared" si="590"/>
        <v>0</v>
      </c>
      <c r="BG1015">
        <f t="shared" si="591"/>
        <v>0</v>
      </c>
      <c r="BH1015" t="str">
        <f t="shared" si="592"/>
        <v>Q</v>
      </c>
      <c r="BI1015">
        <f t="shared" si="593"/>
        <v>3</v>
      </c>
    </row>
    <row r="1016" spans="1:61" x14ac:dyDescent="0.3">
      <c r="A1016" t="s">
        <v>2820</v>
      </c>
      <c r="B1016" t="s">
        <v>2838</v>
      </c>
      <c r="C1016" t="s">
        <v>2825</v>
      </c>
      <c r="D1016" t="s">
        <v>2838</v>
      </c>
      <c r="E1016" t="s">
        <v>20</v>
      </c>
      <c r="F1016">
        <v>0</v>
      </c>
      <c r="G1016">
        <v>0</v>
      </c>
      <c r="H1016" t="s">
        <v>2843</v>
      </c>
      <c r="I1016">
        <v>3</v>
      </c>
      <c r="J1016">
        <v>-11.613432440426715</v>
      </c>
      <c r="K1016">
        <v>-42.171718189759716</v>
      </c>
      <c r="L1016">
        <v>-82.840254641099079</v>
      </c>
      <c r="M1016">
        <v>-33.757758935166962</v>
      </c>
      <c r="N1016">
        <v>-108.67008854708662</v>
      </c>
      <c r="O1016">
        <v>-14.754319664473872</v>
      </c>
      <c r="P1016">
        <v>-22.013681658285037</v>
      </c>
      <c r="Q1016">
        <v>-22.422560732600829</v>
      </c>
      <c r="R1016">
        <v>-67.960368165567971</v>
      </c>
      <c r="S1016">
        <v>0</v>
      </c>
      <c r="T1016">
        <v>4</v>
      </c>
      <c r="U1016" t="s">
        <v>2817</v>
      </c>
      <c r="AN1016">
        <f>VLOOKUP(J1016,counts!$W$8:$Z$13,4,FALSE)</f>
        <v>52</v>
      </c>
      <c r="AO1016">
        <f>VLOOKUP(K1016,counts!$W$17:$Z$23,4,FALSE)</f>
        <v>48</v>
      </c>
      <c r="AP1016">
        <f>VLOOKUP(L1016,counts!$W$27:$Z$33,4,FALSE)</f>
        <v>62</v>
      </c>
      <c r="AQ1016">
        <f>VLOOKUP(M1016,counts!$W$38:$Z$49,4,FALSE)</f>
        <v>47</v>
      </c>
      <c r="AR1016">
        <f>VLOOKUP(N1016,counts!$W$53:$Z$54,4,FALSE)</f>
        <v>20</v>
      </c>
      <c r="AS1016">
        <f>VLOOKUP(O1016,counts!$W$58:$Z$62,4,FALSE)</f>
        <v>52</v>
      </c>
      <c r="AT1016">
        <f>VLOOKUP(P1016,counts!$W$66:$Z$69,4,FALSE)</f>
        <v>50</v>
      </c>
      <c r="AU1016">
        <f>VLOOKUP(Q1016,counts!$W$73:$Z$75,4,FALSE)</f>
        <v>50</v>
      </c>
      <c r="AV1016">
        <f>VLOOKUP(R1016,counts!$W$79:$Z$81,4,FALSE)</f>
        <v>40</v>
      </c>
      <c r="AW1016">
        <f t="shared" si="581"/>
        <v>421</v>
      </c>
      <c r="AX1016">
        <f t="shared" si="582"/>
        <v>0</v>
      </c>
      <c r="AY1016">
        <f t="shared" si="583"/>
        <v>4</v>
      </c>
      <c r="AZ1016" t="str">
        <f t="shared" si="584"/>
        <v>Test</v>
      </c>
      <c r="BA1016" t="str">
        <f t="shared" si="585"/>
        <v>18-30</v>
      </c>
      <c r="BB1016" t="str">
        <f t="shared" si="586"/>
        <v>Blank</v>
      </c>
      <c r="BC1016" t="str">
        <f t="shared" si="587"/>
        <v>0-10</v>
      </c>
      <c r="BD1016" t="str">
        <f t="shared" si="588"/>
        <v>Blank</v>
      </c>
      <c r="BE1016" t="str">
        <f t="shared" si="589"/>
        <v>male</v>
      </c>
      <c r="BF1016">
        <f t="shared" si="590"/>
        <v>0</v>
      </c>
      <c r="BG1016">
        <f t="shared" si="591"/>
        <v>0</v>
      </c>
      <c r="BH1016" t="str">
        <f t="shared" si="592"/>
        <v>S, blank</v>
      </c>
      <c r="BI1016">
        <f t="shared" si="593"/>
        <v>3</v>
      </c>
    </row>
    <row r="1017" spans="1:61" x14ac:dyDescent="0.3">
      <c r="A1017" t="s">
        <v>2821</v>
      </c>
      <c r="B1017" t="s">
        <v>2838</v>
      </c>
      <c r="C1017" t="s">
        <v>2825</v>
      </c>
      <c r="D1017" t="s">
        <v>2838</v>
      </c>
      <c r="E1017" t="s">
        <v>20</v>
      </c>
      <c r="F1017">
        <v>0</v>
      </c>
      <c r="G1017">
        <v>0</v>
      </c>
      <c r="H1017" t="s">
        <v>2843</v>
      </c>
      <c r="I1017">
        <v>3</v>
      </c>
      <c r="J1017">
        <v>-3.7643689058441341</v>
      </c>
      <c r="K1017">
        <v>-42.171718189759716</v>
      </c>
      <c r="L1017">
        <v>-82.840254641099079</v>
      </c>
      <c r="M1017">
        <v>-33.757758935166962</v>
      </c>
      <c r="N1017">
        <v>-108.67008854708662</v>
      </c>
      <c r="O1017">
        <v>-14.754319664473872</v>
      </c>
      <c r="P1017">
        <v>-22.013681658285037</v>
      </c>
      <c r="Q1017">
        <v>-22.422560732600829</v>
      </c>
      <c r="R1017">
        <v>-67.960368165567971</v>
      </c>
      <c r="S1017">
        <v>0</v>
      </c>
      <c r="T1017">
        <v>4</v>
      </c>
      <c r="U1017" t="s">
        <v>2817</v>
      </c>
      <c r="AN1017">
        <f>VLOOKUP(J1017,counts!$W$8:$Z$13,4,FALSE)</f>
        <v>53</v>
      </c>
      <c r="AO1017">
        <f>VLOOKUP(K1017,counts!$W$17:$Z$23,4,FALSE)</f>
        <v>48</v>
      </c>
      <c r="AP1017">
        <f>VLOOKUP(L1017,counts!$W$27:$Z$33,4,FALSE)</f>
        <v>62</v>
      </c>
      <c r="AQ1017">
        <f>VLOOKUP(M1017,counts!$W$38:$Z$49,4,FALSE)</f>
        <v>47</v>
      </c>
      <c r="AR1017">
        <f>VLOOKUP(N1017,counts!$W$53:$Z$54,4,FALSE)</f>
        <v>20</v>
      </c>
      <c r="AS1017">
        <f>VLOOKUP(O1017,counts!$W$58:$Z$62,4,FALSE)</f>
        <v>52</v>
      </c>
      <c r="AT1017">
        <f>VLOOKUP(P1017,counts!$W$66:$Z$69,4,FALSE)</f>
        <v>50</v>
      </c>
      <c r="AU1017">
        <f>VLOOKUP(Q1017,counts!$W$73:$Z$75,4,FALSE)</f>
        <v>50</v>
      </c>
      <c r="AV1017">
        <f>VLOOKUP(R1017,counts!$W$79:$Z$81,4,FALSE)</f>
        <v>40</v>
      </c>
      <c r="AW1017">
        <f t="shared" si="581"/>
        <v>422</v>
      </c>
      <c r="AX1017">
        <f t="shared" si="582"/>
        <v>0</v>
      </c>
      <c r="AY1017">
        <f t="shared" si="583"/>
        <v>4</v>
      </c>
      <c r="AZ1017" t="str">
        <f t="shared" si="584"/>
        <v>Test</v>
      </c>
      <c r="BA1017" t="str">
        <f t="shared" si="585"/>
        <v>0-17</v>
      </c>
      <c r="BB1017" t="str">
        <f t="shared" si="586"/>
        <v>Blank</v>
      </c>
      <c r="BC1017" t="str">
        <f t="shared" si="587"/>
        <v>0-10</v>
      </c>
      <c r="BD1017" t="str">
        <f t="shared" si="588"/>
        <v>Blank</v>
      </c>
      <c r="BE1017" t="str">
        <f t="shared" si="589"/>
        <v>male</v>
      </c>
      <c r="BF1017">
        <f t="shared" si="590"/>
        <v>0</v>
      </c>
      <c r="BG1017">
        <f t="shared" si="591"/>
        <v>0</v>
      </c>
      <c r="BH1017" t="str">
        <f t="shared" si="592"/>
        <v>S, blank</v>
      </c>
      <c r="BI1017">
        <f t="shared" si="593"/>
        <v>3</v>
      </c>
    </row>
    <row r="1018" spans="1:61" x14ac:dyDescent="0.3">
      <c r="A1018" t="s">
        <v>2820</v>
      </c>
      <c r="B1018" t="s">
        <v>2838</v>
      </c>
      <c r="C1018" t="s">
        <v>2825</v>
      </c>
      <c r="D1018" t="s">
        <v>2838</v>
      </c>
      <c r="E1018" t="s">
        <v>15</v>
      </c>
      <c r="F1018">
        <v>0</v>
      </c>
      <c r="G1018">
        <v>0</v>
      </c>
      <c r="H1018" t="s">
        <v>2843</v>
      </c>
      <c r="I1018">
        <v>3</v>
      </c>
      <c r="J1018">
        <v>-11.613432440426715</v>
      </c>
      <c r="K1018">
        <v>-42.171718189759716</v>
      </c>
      <c r="L1018">
        <v>-82.840254641099079</v>
      </c>
      <c r="M1018">
        <v>-33.757758935166962</v>
      </c>
      <c r="N1018">
        <v>151.41878811967541</v>
      </c>
      <c r="O1018">
        <v>-14.754319664473872</v>
      </c>
      <c r="P1018">
        <v>-22.013681658285037</v>
      </c>
      <c r="Q1018">
        <v>-22.422560732600829</v>
      </c>
      <c r="R1018">
        <v>-67.960368165567971</v>
      </c>
      <c r="S1018">
        <v>1</v>
      </c>
      <c r="T1018">
        <v>4</v>
      </c>
      <c r="U1018" t="s">
        <v>2817</v>
      </c>
      <c r="AN1018">
        <f>VLOOKUP(J1018,counts!$W$8:$Z$13,4,FALSE)</f>
        <v>52</v>
      </c>
      <c r="AO1018">
        <f>VLOOKUP(K1018,counts!$W$17:$Z$23,4,FALSE)</f>
        <v>48</v>
      </c>
      <c r="AP1018">
        <f>VLOOKUP(L1018,counts!$W$27:$Z$33,4,FALSE)</f>
        <v>62</v>
      </c>
      <c r="AQ1018">
        <f>VLOOKUP(M1018,counts!$W$38:$Z$49,4,FALSE)</f>
        <v>47</v>
      </c>
      <c r="AR1018">
        <f>VLOOKUP(N1018,counts!$W$53:$Z$54,4,FALSE)</f>
        <v>102</v>
      </c>
      <c r="AS1018">
        <f>VLOOKUP(O1018,counts!$W$58:$Z$62,4,FALSE)</f>
        <v>52</v>
      </c>
      <c r="AT1018">
        <f>VLOOKUP(P1018,counts!$W$66:$Z$69,4,FALSE)</f>
        <v>50</v>
      </c>
      <c r="AU1018">
        <f>VLOOKUP(Q1018,counts!$W$73:$Z$75,4,FALSE)</f>
        <v>50</v>
      </c>
      <c r="AV1018">
        <f>VLOOKUP(R1018,counts!$W$79:$Z$81,4,FALSE)</f>
        <v>40</v>
      </c>
      <c r="AW1018">
        <f t="shared" si="581"/>
        <v>503</v>
      </c>
      <c r="AX1018">
        <f t="shared" si="582"/>
        <v>1</v>
      </c>
      <c r="AY1018">
        <f t="shared" si="583"/>
        <v>4</v>
      </c>
      <c r="AZ1018" t="str">
        <f t="shared" si="584"/>
        <v>Test</v>
      </c>
      <c r="BA1018" t="str">
        <f t="shared" si="585"/>
        <v>18-30</v>
      </c>
      <c r="BB1018" t="str">
        <f t="shared" si="586"/>
        <v>Blank</v>
      </c>
      <c r="BC1018" t="str">
        <f t="shared" si="587"/>
        <v>0-10</v>
      </c>
      <c r="BD1018" t="str">
        <f t="shared" si="588"/>
        <v>Blank</v>
      </c>
      <c r="BE1018" t="str">
        <f t="shared" si="589"/>
        <v>female</v>
      </c>
      <c r="BF1018">
        <f t="shared" si="590"/>
        <v>0</v>
      </c>
      <c r="BG1018">
        <f t="shared" si="591"/>
        <v>0</v>
      </c>
      <c r="BH1018" t="str">
        <f t="shared" si="592"/>
        <v>S, blank</v>
      </c>
      <c r="BI1018">
        <f t="shared" si="593"/>
        <v>3</v>
      </c>
    </row>
    <row r="1019" spans="1:61" x14ac:dyDescent="0.3">
      <c r="A1019" t="s">
        <v>2813</v>
      </c>
      <c r="B1019" t="s">
        <v>2838</v>
      </c>
      <c r="C1019" t="s">
        <v>2824</v>
      </c>
      <c r="D1019" t="s">
        <v>2838</v>
      </c>
      <c r="E1019" t="s">
        <v>20</v>
      </c>
      <c r="F1019">
        <v>0</v>
      </c>
      <c r="G1019">
        <v>0</v>
      </c>
      <c r="H1019" t="s">
        <v>2843</v>
      </c>
      <c r="I1019">
        <v>3</v>
      </c>
      <c r="J1019">
        <v>-68.390212241589438</v>
      </c>
      <c r="K1019">
        <v>-42.171718189759716</v>
      </c>
      <c r="L1019">
        <v>-194.50333405817787</v>
      </c>
      <c r="M1019">
        <v>-33.757758935166962</v>
      </c>
      <c r="N1019">
        <v>-108.67008854708662</v>
      </c>
      <c r="O1019">
        <v>-14.754319664473872</v>
      </c>
      <c r="P1019">
        <v>-22.013681658285037</v>
      </c>
      <c r="Q1019">
        <v>-22.422560732600829</v>
      </c>
      <c r="R1019">
        <v>-67.960368165567971</v>
      </c>
      <c r="S1019">
        <v>0</v>
      </c>
      <c r="T1019">
        <v>4</v>
      </c>
      <c r="U1019" t="s">
        <v>2817</v>
      </c>
      <c r="AN1019">
        <f>VLOOKUP(J1019,counts!$W$8:$Z$13,4,FALSE)</f>
        <v>40</v>
      </c>
      <c r="AO1019">
        <f>VLOOKUP(K1019,counts!$W$17:$Z$23,4,FALSE)</f>
        <v>48</v>
      </c>
      <c r="AP1019">
        <f>VLOOKUP(L1019,counts!$W$27:$Z$33,4,FALSE)</f>
        <v>73</v>
      </c>
      <c r="AQ1019">
        <f>VLOOKUP(M1019,counts!$W$38:$Z$49,4,FALSE)</f>
        <v>47</v>
      </c>
      <c r="AR1019">
        <f>VLOOKUP(N1019,counts!$W$53:$Z$54,4,FALSE)</f>
        <v>20</v>
      </c>
      <c r="AS1019">
        <f>VLOOKUP(O1019,counts!$W$58:$Z$62,4,FALSE)</f>
        <v>52</v>
      </c>
      <c r="AT1019">
        <f>VLOOKUP(P1019,counts!$W$66:$Z$69,4,FALSE)</f>
        <v>50</v>
      </c>
      <c r="AU1019">
        <f>VLOOKUP(Q1019,counts!$W$73:$Z$75,4,FALSE)</f>
        <v>50</v>
      </c>
      <c r="AV1019">
        <f>VLOOKUP(R1019,counts!$W$79:$Z$81,4,FALSE)</f>
        <v>40</v>
      </c>
      <c r="AW1019">
        <f t="shared" si="581"/>
        <v>420</v>
      </c>
      <c r="AX1019">
        <f t="shared" si="582"/>
        <v>0</v>
      </c>
      <c r="AY1019">
        <f t="shared" si="583"/>
        <v>4</v>
      </c>
      <c r="AZ1019" t="str">
        <f t="shared" si="584"/>
        <v>Test</v>
      </c>
      <c r="BA1019" t="str">
        <f t="shared" si="585"/>
        <v>61+</v>
      </c>
      <c r="BB1019" t="str">
        <f t="shared" si="586"/>
        <v>Blank</v>
      </c>
      <c r="BC1019" t="str">
        <f t="shared" si="587"/>
        <v>0</v>
      </c>
      <c r="BD1019" t="str">
        <f t="shared" si="588"/>
        <v>Blank</v>
      </c>
      <c r="BE1019" t="str">
        <f t="shared" si="589"/>
        <v>male</v>
      </c>
      <c r="BF1019">
        <f t="shared" si="590"/>
        <v>0</v>
      </c>
      <c r="BG1019">
        <f t="shared" si="591"/>
        <v>0</v>
      </c>
      <c r="BH1019" t="str">
        <f t="shared" si="592"/>
        <v>S, blank</v>
      </c>
      <c r="BI1019">
        <f t="shared" si="593"/>
        <v>3</v>
      </c>
    </row>
    <row r="1020" spans="1:61" x14ac:dyDescent="0.3">
      <c r="A1020" t="s">
        <v>2820</v>
      </c>
      <c r="B1020" t="s">
        <v>2838</v>
      </c>
      <c r="C1020" t="s">
        <v>2825</v>
      </c>
      <c r="D1020" t="s">
        <v>2838</v>
      </c>
      <c r="E1020" t="s">
        <v>20</v>
      </c>
      <c r="F1020">
        <v>0</v>
      </c>
      <c r="G1020">
        <v>0</v>
      </c>
      <c r="H1020" t="s">
        <v>2843</v>
      </c>
      <c r="I1020">
        <v>3</v>
      </c>
      <c r="J1020">
        <v>-11.613432440426715</v>
      </c>
      <c r="K1020">
        <v>-42.171718189759716</v>
      </c>
      <c r="L1020">
        <v>-82.840254641099079</v>
      </c>
      <c r="M1020">
        <v>-33.757758935166962</v>
      </c>
      <c r="N1020">
        <v>-108.67008854708662</v>
      </c>
      <c r="O1020">
        <v>-14.754319664473872</v>
      </c>
      <c r="P1020">
        <v>-22.013681658285037</v>
      </c>
      <c r="Q1020">
        <v>-22.422560732600829</v>
      </c>
      <c r="R1020">
        <v>-67.960368165567971</v>
      </c>
      <c r="S1020">
        <v>0</v>
      </c>
      <c r="T1020">
        <v>4</v>
      </c>
      <c r="U1020" t="s">
        <v>2817</v>
      </c>
      <c r="AN1020">
        <f>VLOOKUP(J1020,counts!$W$8:$Z$13,4,FALSE)</f>
        <v>52</v>
      </c>
      <c r="AO1020">
        <f>VLOOKUP(K1020,counts!$W$17:$Z$23,4,FALSE)</f>
        <v>48</v>
      </c>
      <c r="AP1020">
        <f>VLOOKUP(L1020,counts!$W$27:$Z$33,4,FALSE)</f>
        <v>62</v>
      </c>
      <c r="AQ1020">
        <f>VLOOKUP(M1020,counts!$W$38:$Z$49,4,FALSE)</f>
        <v>47</v>
      </c>
      <c r="AR1020">
        <f>VLOOKUP(N1020,counts!$W$53:$Z$54,4,FALSE)</f>
        <v>20</v>
      </c>
      <c r="AS1020">
        <f>VLOOKUP(O1020,counts!$W$58:$Z$62,4,FALSE)</f>
        <v>52</v>
      </c>
      <c r="AT1020">
        <f>VLOOKUP(P1020,counts!$W$66:$Z$69,4,FALSE)</f>
        <v>50</v>
      </c>
      <c r="AU1020">
        <f>VLOOKUP(Q1020,counts!$W$73:$Z$75,4,FALSE)</f>
        <v>50</v>
      </c>
      <c r="AV1020">
        <f>VLOOKUP(R1020,counts!$W$79:$Z$81,4,FALSE)</f>
        <v>40</v>
      </c>
      <c r="AW1020">
        <f t="shared" si="581"/>
        <v>421</v>
      </c>
      <c r="AX1020">
        <f t="shared" si="582"/>
        <v>0</v>
      </c>
      <c r="AY1020">
        <f t="shared" si="583"/>
        <v>4</v>
      </c>
      <c r="AZ1020" t="str">
        <f t="shared" si="584"/>
        <v>Test</v>
      </c>
      <c r="BA1020" t="str">
        <f t="shared" si="585"/>
        <v>18-30</v>
      </c>
      <c r="BB1020" t="str">
        <f t="shared" si="586"/>
        <v>Blank</v>
      </c>
      <c r="BC1020" t="str">
        <f t="shared" si="587"/>
        <v>0-10</v>
      </c>
      <c r="BD1020" t="str">
        <f t="shared" si="588"/>
        <v>Blank</v>
      </c>
      <c r="BE1020" t="str">
        <f t="shared" si="589"/>
        <v>male</v>
      </c>
      <c r="BF1020">
        <f t="shared" si="590"/>
        <v>0</v>
      </c>
      <c r="BG1020">
        <f t="shared" si="591"/>
        <v>0</v>
      </c>
      <c r="BH1020" t="str">
        <f t="shared" si="592"/>
        <v>S, blank</v>
      </c>
      <c r="BI1020">
        <f t="shared" si="593"/>
        <v>3</v>
      </c>
    </row>
    <row r="1021" spans="1:61" x14ac:dyDescent="0.3">
      <c r="A1021" t="s">
        <v>2810</v>
      </c>
      <c r="B1021" t="s">
        <v>2838</v>
      </c>
      <c r="C1021" t="s">
        <v>2825</v>
      </c>
      <c r="D1021" t="s">
        <v>2838</v>
      </c>
      <c r="E1021" t="s">
        <v>20</v>
      </c>
      <c r="F1021">
        <v>0</v>
      </c>
      <c r="G1021">
        <v>0</v>
      </c>
      <c r="H1021" t="s">
        <v>2843</v>
      </c>
      <c r="I1021">
        <v>3</v>
      </c>
      <c r="J1021">
        <v>32.769878926258563</v>
      </c>
      <c r="K1021">
        <v>-42.171718189759716</v>
      </c>
      <c r="L1021">
        <v>-82.840254641099079</v>
      </c>
      <c r="M1021">
        <v>-33.757758935166962</v>
      </c>
      <c r="N1021">
        <v>-108.67008854708662</v>
      </c>
      <c r="O1021">
        <v>-14.754319664473872</v>
      </c>
      <c r="P1021">
        <v>-22.013681658285037</v>
      </c>
      <c r="Q1021">
        <v>-22.422560732600829</v>
      </c>
      <c r="R1021">
        <v>-67.960368165567971</v>
      </c>
      <c r="S1021">
        <v>1</v>
      </c>
      <c r="T1021">
        <v>4</v>
      </c>
      <c r="U1021" t="s">
        <v>2817</v>
      </c>
      <c r="AN1021">
        <f>VLOOKUP(J1021,counts!$W$8:$Z$13,4,FALSE)</f>
        <v>61</v>
      </c>
      <c r="AO1021">
        <f>VLOOKUP(K1021,counts!$W$17:$Z$23,4,FALSE)</f>
        <v>48</v>
      </c>
      <c r="AP1021">
        <f>VLOOKUP(L1021,counts!$W$27:$Z$33,4,FALSE)</f>
        <v>62</v>
      </c>
      <c r="AQ1021">
        <f>VLOOKUP(M1021,counts!$W$38:$Z$49,4,FALSE)</f>
        <v>47</v>
      </c>
      <c r="AR1021">
        <f>VLOOKUP(N1021,counts!$W$53:$Z$54,4,FALSE)</f>
        <v>20</v>
      </c>
      <c r="AS1021">
        <f>VLOOKUP(O1021,counts!$W$58:$Z$62,4,FALSE)</f>
        <v>52</v>
      </c>
      <c r="AT1021">
        <f>VLOOKUP(P1021,counts!$W$66:$Z$69,4,FALSE)</f>
        <v>50</v>
      </c>
      <c r="AU1021">
        <f>VLOOKUP(Q1021,counts!$W$73:$Z$75,4,FALSE)</f>
        <v>50</v>
      </c>
      <c r="AV1021">
        <f>VLOOKUP(R1021,counts!$W$79:$Z$81,4,FALSE)</f>
        <v>40</v>
      </c>
      <c r="AW1021">
        <f t="shared" si="581"/>
        <v>430</v>
      </c>
      <c r="AX1021">
        <f t="shared" si="582"/>
        <v>1</v>
      </c>
      <c r="AY1021">
        <f t="shared" si="583"/>
        <v>4</v>
      </c>
      <c r="AZ1021" t="str">
        <f t="shared" si="584"/>
        <v>Test</v>
      </c>
      <c r="BA1021" t="str">
        <f t="shared" si="585"/>
        <v>31-40</v>
      </c>
      <c r="BB1021" t="str">
        <f t="shared" si="586"/>
        <v>Blank</v>
      </c>
      <c r="BC1021" t="str">
        <f t="shared" si="587"/>
        <v>0-10</v>
      </c>
      <c r="BD1021" t="str">
        <f t="shared" si="588"/>
        <v>Blank</v>
      </c>
      <c r="BE1021" t="str">
        <f t="shared" si="589"/>
        <v>male</v>
      </c>
      <c r="BF1021">
        <f t="shared" si="590"/>
        <v>0</v>
      </c>
      <c r="BG1021">
        <f t="shared" si="591"/>
        <v>0</v>
      </c>
      <c r="BH1021" t="str">
        <f t="shared" si="592"/>
        <v>S, blank</v>
      </c>
      <c r="BI1021">
        <f t="shared" si="593"/>
        <v>3</v>
      </c>
    </row>
    <row r="1022" spans="1:61" x14ac:dyDescent="0.3">
      <c r="A1022" t="s">
        <v>2820</v>
      </c>
      <c r="B1022" t="s">
        <v>2838</v>
      </c>
      <c r="C1022" t="s">
        <v>2825</v>
      </c>
      <c r="D1022" t="s">
        <v>2838</v>
      </c>
      <c r="E1022" t="s">
        <v>20</v>
      </c>
      <c r="F1022">
        <v>0</v>
      </c>
      <c r="G1022">
        <v>0</v>
      </c>
      <c r="H1022" t="s">
        <v>2843</v>
      </c>
      <c r="I1022">
        <v>3</v>
      </c>
      <c r="J1022">
        <v>-11.613432440426715</v>
      </c>
      <c r="K1022">
        <v>-42.171718189759716</v>
      </c>
      <c r="L1022">
        <v>-82.840254641099079</v>
      </c>
      <c r="M1022">
        <v>-33.757758935166962</v>
      </c>
      <c r="N1022">
        <v>-108.67008854708662</v>
      </c>
      <c r="O1022">
        <v>-14.754319664473872</v>
      </c>
      <c r="P1022">
        <v>-22.013681658285037</v>
      </c>
      <c r="Q1022">
        <v>-22.422560732600829</v>
      </c>
      <c r="R1022">
        <v>-67.960368165567971</v>
      </c>
      <c r="S1022">
        <v>0</v>
      </c>
      <c r="T1022">
        <v>4</v>
      </c>
      <c r="U1022" t="s">
        <v>2817</v>
      </c>
      <c r="AN1022">
        <f>VLOOKUP(J1022,counts!$W$8:$Z$13,4,FALSE)</f>
        <v>52</v>
      </c>
      <c r="AO1022">
        <f>VLOOKUP(K1022,counts!$W$17:$Z$23,4,FALSE)</f>
        <v>48</v>
      </c>
      <c r="AP1022">
        <f>VLOOKUP(L1022,counts!$W$27:$Z$33,4,FALSE)</f>
        <v>62</v>
      </c>
      <c r="AQ1022">
        <f>VLOOKUP(M1022,counts!$W$38:$Z$49,4,FALSE)</f>
        <v>47</v>
      </c>
      <c r="AR1022">
        <f>VLOOKUP(N1022,counts!$W$53:$Z$54,4,FALSE)</f>
        <v>20</v>
      </c>
      <c r="AS1022">
        <f>VLOOKUP(O1022,counts!$W$58:$Z$62,4,FALSE)</f>
        <v>52</v>
      </c>
      <c r="AT1022">
        <f>VLOOKUP(P1022,counts!$W$66:$Z$69,4,FALSE)</f>
        <v>50</v>
      </c>
      <c r="AU1022">
        <f>VLOOKUP(Q1022,counts!$W$73:$Z$75,4,FALSE)</f>
        <v>50</v>
      </c>
      <c r="AV1022">
        <f>VLOOKUP(R1022,counts!$W$79:$Z$81,4,FALSE)</f>
        <v>40</v>
      </c>
      <c r="AW1022">
        <f t="shared" si="581"/>
        <v>421</v>
      </c>
      <c r="AX1022">
        <f t="shared" si="582"/>
        <v>0</v>
      </c>
      <c r="AY1022">
        <f t="shared" si="583"/>
        <v>4</v>
      </c>
      <c r="AZ1022" t="str">
        <f t="shared" si="584"/>
        <v>Test</v>
      </c>
      <c r="BA1022" t="str">
        <f t="shared" si="585"/>
        <v>18-30</v>
      </c>
      <c r="BB1022" t="str">
        <f t="shared" si="586"/>
        <v>Blank</v>
      </c>
      <c r="BC1022" t="str">
        <f t="shared" si="587"/>
        <v>0-10</v>
      </c>
      <c r="BD1022" t="str">
        <f t="shared" si="588"/>
        <v>Blank</v>
      </c>
      <c r="BE1022" t="str">
        <f t="shared" si="589"/>
        <v>male</v>
      </c>
      <c r="BF1022">
        <f t="shared" si="590"/>
        <v>0</v>
      </c>
      <c r="BG1022">
        <f t="shared" si="591"/>
        <v>0</v>
      </c>
      <c r="BH1022" t="str">
        <f t="shared" si="592"/>
        <v>S, blank</v>
      </c>
      <c r="BI1022">
        <f t="shared" si="593"/>
        <v>3</v>
      </c>
    </row>
    <row r="1023" spans="1:61" x14ac:dyDescent="0.3">
      <c r="A1023" t="s">
        <v>2821</v>
      </c>
      <c r="B1023" t="s">
        <v>2838</v>
      </c>
      <c r="C1023" t="s">
        <v>2825</v>
      </c>
      <c r="D1023" t="s">
        <v>2838</v>
      </c>
      <c r="E1023" t="s">
        <v>15</v>
      </c>
      <c r="F1023">
        <v>1</v>
      </c>
      <c r="G1023">
        <v>1</v>
      </c>
      <c r="H1023" t="s">
        <v>44</v>
      </c>
      <c r="I1023">
        <v>3</v>
      </c>
      <c r="J1023">
        <v>-3.7643689058441341</v>
      </c>
      <c r="K1023">
        <v>-42.171718189759716</v>
      </c>
      <c r="L1023">
        <v>-82.840254641099079</v>
      </c>
      <c r="M1023">
        <v>-33.757758935166962</v>
      </c>
      <c r="N1023">
        <v>151.41878811967541</v>
      </c>
      <c r="O1023">
        <v>48.695090775187893</v>
      </c>
      <c r="P1023">
        <v>79.365382998232107</v>
      </c>
      <c r="Q1023">
        <v>72.444458573419169</v>
      </c>
      <c r="R1023">
        <v>-67.960368165567971</v>
      </c>
      <c r="S1023">
        <v>1</v>
      </c>
      <c r="T1023">
        <v>4</v>
      </c>
      <c r="U1023" t="s">
        <v>2817</v>
      </c>
      <c r="AN1023">
        <f>VLOOKUP(J1023,counts!$W$8:$Z$13,4,FALSE)</f>
        <v>53</v>
      </c>
      <c r="AO1023">
        <f>VLOOKUP(K1023,counts!$W$17:$Z$23,4,FALSE)</f>
        <v>48</v>
      </c>
      <c r="AP1023">
        <f>VLOOKUP(L1023,counts!$W$27:$Z$33,4,FALSE)</f>
        <v>62</v>
      </c>
      <c r="AQ1023">
        <f>VLOOKUP(M1023,counts!$W$38:$Z$49,4,FALSE)</f>
        <v>47</v>
      </c>
      <c r="AR1023">
        <f>VLOOKUP(N1023,counts!$W$53:$Z$54,4,FALSE)</f>
        <v>102</v>
      </c>
      <c r="AS1023">
        <f>VLOOKUP(O1023,counts!$W$58:$Z$62,4,FALSE)</f>
        <v>61</v>
      </c>
      <c r="AT1023">
        <f>VLOOKUP(P1023,counts!$W$66:$Z$69,4,FALSE)</f>
        <v>70</v>
      </c>
      <c r="AU1023">
        <f>VLOOKUP(Q1023,counts!$W$73:$Z$75,4,FALSE)</f>
        <v>68</v>
      </c>
      <c r="AV1023">
        <f>VLOOKUP(R1023,counts!$W$79:$Z$81,4,FALSE)</f>
        <v>40</v>
      </c>
      <c r="AW1023">
        <f t="shared" si="581"/>
        <v>551</v>
      </c>
      <c r="AX1023">
        <f t="shared" si="582"/>
        <v>1</v>
      </c>
      <c r="AY1023">
        <f t="shared" si="583"/>
        <v>4</v>
      </c>
      <c r="AZ1023" t="str">
        <f t="shared" si="584"/>
        <v>Test</v>
      </c>
      <c r="BA1023" t="str">
        <f t="shared" si="585"/>
        <v>0-17</v>
      </c>
      <c r="BB1023" t="str">
        <f t="shared" si="586"/>
        <v>Blank</v>
      </c>
      <c r="BC1023" t="str">
        <f t="shared" si="587"/>
        <v>0-10</v>
      </c>
      <c r="BD1023" t="str">
        <f t="shared" si="588"/>
        <v>Blank</v>
      </c>
      <c r="BE1023" t="str">
        <f t="shared" si="589"/>
        <v>female</v>
      </c>
      <c r="BF1023">
        <f t="shared" si="590"/>
        <v>1</v>
      </c>
      <c r="BG1023">
        <f t="shared" si="591"/>
        <v>1</v>
      </c>
      <c r="BH1023" t="str">
        <f t="shared" si="592"/>
        <v>C</v>
      </c>
      <c r="BI1023">
        <f t="shared" si="593"/>
        <v>3</v>
      </c>
    </row>
    <row r="1024" spans="1:61" x14ac:dyDescent="0.3">
      <c r="A1024" t="s">
        <v>2810</v>
      </c>
      <c r="B1024" t="s">
        <v>2838</v>
      </c>
      <c r="C1024" t="s">
        <v>2825</v>
      </c>
      <c r="D1024" t="s">
        <v>2838</v>
      </c>
      <c r="E1024" t="s">
        <v>20</v>
      </c>
      <c r="F1024">
        <v>0</v>
      </c>
      <c r="G1024">
        <v>0</v>
      </c>
      <c r="H1024" t="s">
        <v>2843</v>
      </c>
      <c r="I1024">
        <v>3</v>
      </c>
      <c r="J1024">
        <v>32.769878926258563</v>
      </c>
      <c r="K1024">
        <v>-42.171718189759716</v>
      </c>
      <c r="L1024">
        <v>-82.840254641099079</v>
      </c>
      <c r="M1024">
        <v>-33.757758935166962</v>
      </c>
      <c r="N1024">
        <v>-108.67008854708662</v>
      </c>
      <c r="O1024">
        <v>-14.754319664473872</v>
      </c>
      <c r="P1024">
        <v>-22.013681658285037</v>
      </c>
      <c r="Q1024">
        <v>-22.422560732600829</v>
      </c>
      <c r="R1024">
        <v>-67.960368165567971</v>
      </c>
      <c r="S1024">
        <v>0</v>
      </c>
      <c r="T1024">
        <v>4</v>
      </c>
      <c r="U1024" t="s">
        <v>2817</v>
      </c>
      <c r="AN1024">
        <f>VLOOKUP(J1024,counts!$W$8:$Z$13,4,FALSE)</f>
        <v>61</v>
      </c>
      <c r="AO1024">
        <f>VLOOKUP(K1024,counts!$W$17:$Z$23,4,FALSE)</f>
        <v>48</v>
      </c>
      <c r="AP1024">
        <f>VLOOKUP(L1024,counts!$W$27:$Z$33,4,FALSE)</f>
        <v>62</v>
      </c>
      <c r="AQ1024">
        <f>VLOOKUP(M1024,counts!$W$38:$Z$49,4,FALSE)</f>
        <v>47</v>
      </c>
      <c r="AR1024">
        <f>VLOOKUP(N1024,counts!$W$53:$Z$54,4,FALSE)</f>
        <v>20</v>
      </c>
      <c r="AS1024">
        <f>VLOOKUP(O1024,counts!$W$58:$Z$62,4,FALSE)</f>
        <v>52</v>
      </c>
      <c r="AT1024">
        <f>VLOOKUP(P1024,counts!$W$66:$Z$69,4,FALSE)</f>
        <v>50</v>
      </c>
      <c r="AU1024">
        <f>VLOOKUP(Q1024,counts!$W$73:$Z$75,4,FALSE)</f>
        <v>50</v>
      </c>
      <c r="AV1024">
        <f>VLOOKUP(R1024,counts!$W$79:$Z$81,4,FALSE)</f>
        <v>40</v>
      </c>
      <c r="AW1024">
        <f t="shared" si="581"/>
        <v>430</v>
      </c>
      <c r="AX1024">
        <f t="shared" si="582"/>
        <v>0</v>
      </c>
      <c r="AY1024">
        <f t="shared" si="583"/>
        <v>4</v>
      </c>
      <c r="AZ1024" t="str">
        <f t="shared" si="584"/>
        <v>Test</v>
      </c>
      <c r="BA1024" t="str">
        <f t="shared" si="585"/>
        <v>31-40</v>
      </c>
      <c r="BB1024" t="str">
        <f t="shared" si="586"/>
        <v>Blank</v>
      </c>
      <c r="BC1024" t="str">
        <f t="shared" si="587"/>
        <v>0-10</v>
      </c>
      <c r="BD1024" t="str">
        <f t="shared" si="588"/>
        <v>Blank</v>
      </c>
      <c r="BE1024" t="str">
        <f t="shared" si="589"/>
        <v>male</v>
      </c>
      <c r="BF1024">
        <f t="shared" si="590"/>
        <v>0</v>
      </c>
      <c r="BG1024">
        <f t="shared" si="591"/>
        <v>0</v>
      </c>
      <c r="BH1024" t="str">
        <f t="shared" si="592"/>
        <v>S, blank</v>
      </c>
      <c r="BI1024">
        <f t="shared" si="593"/>
        <v>3</v>
      </c>
    </row>
    <row r="1025" spans="1:61" x14ac:dyDescent="0.3">
      <c r="A1025" t="s">
        <v>2821</v>
      </c>
      <c r="B1025" t="s">
        <v>2838</v>
      </c>
      <c r="C1025" t="s">
        <v>2825</v>
      </c>
      <c r="D1025" t="s">
        <v>2838</v>
      </c>
      <c r="E1025" t="s">
        <v>20</v>
      </c>
      <c r="F1025">
        <v>0</v>
      </c>
      <c r="G1025">
        <v>0</v>
      </c>
      <c r="H1025" t="s">
        <v>44</v>
      </c>
      <c r="I1025">
        <v>3</v>
      </c>
      <c r="J1025">
        <v>-3.7643689058441341</v>
      </c>
      <c r="K1025">
        <v>-42.171718189759716</v>
      </c>
      <c r="L1025">
        <v>-82.840254641099079</v>
      </c>
      <c r="M1025">
        <v>-33.757758935166962</v>
      </c>
      <c r="N1025">
        <v>-108.67008854708662</v>
      </c>
      <c r="O1025">
        <v>-14.754319664473872</v>
      </c>
      <c r="P1025">
        <v>-22.013681658285037</v>
      </c>
      <c r="Q1025">
        <v>72.444458573419169</v>
      </c>
      <c r="R1025">
        <v>-67.960368165567971</v>
      </c>
      <c r="S1025">
        <v>0</v>
      </c>
      <c r="T1025">
        <v>4</v>
      </c>
      <c r="U1025" t="s">
        <v>2817</v>
      </c>
      <c r="AN1025">
        <f>VLOOKUP(J1025,counts!$W$8:$Z$13,4,FALSE)</f>
        <v>53</v>
      </c>
      <c r="AO1025">
        <f>VLOOKUP(K1025,counts!$W$17:$Z$23,4,FALSE)</f>
        <v>48</v>
      </c>
      <c r="AP1025">
        <f>VLOOKUP(L1025,counts!$W$27:$Z$33,4,FALSE)</f>
        <v>62</v>
      </c>
      <c r="AQ1025">
        <f>VLOOKUP(M1025,counts!$W$38:$Z$49,4,FALSE)</f>
        <v>47</v>
      </c>
      <c r="AR1025">
        <f>VLOOKUP(N1025,counts!$W$53:$Z$54,4,FALSE)</f>
        <v>20</v>
      </c>
      <c r="AS1025">
        <f>VLOOKUP(O1025,counts!$W$58:$Z$62,4,FALSE)</f>
        <v>52</v>
      </c>
      <c r="AT1025">
        <f>VLOOKUP(P1025,counts!$W$66:$Z$69,4,FALSE)</f>
        <v>50</v>
      </c>
      <c r="AU1025">
        <f>VLOOKUP(Q1025,counts!$W$73:$Z$75,4,FALSE)</f>
        <v>68</v>
      </c>
      <c r="AV1025">
        <f>VLOOKUP(R1025,counts!$W$79:$Z$81,4,FALSE)</f>
        <v>40</v>
      </c>
      <c r="AW1025">
        <f t="shared" si="581"/>
        <v>440</v>
      </c>
      <c r="AX1025">
        <f t="shared" si="582"/>
        <v>0</v>
      </c>
      <c r="AY1025">
        <f t="shared" si="583"/>
        <v>4</v>
      </c>
      <c r="AZ1025" t="str">
        <f t="shared" si="584"/>
        <v>Test</v>
      </c>
      <c r="BA1025" t="str">
        <f t="shared" si="585"/>
        <v>0-17</v>
      </c>
      <c r="BB1025" t="str">
        <f t="shared" si="586"/>
        <v>Blank</v>
      </c>
      <c r="BC1025" t="str">
        <f t="shared" si="587"/>
        <v>0-10</v>
      </c>
      <c r="BD1025" t="str">
        <f t="shared" si="588"/>
        <v>Blank</v>
      </c>
      <c r="BE1025" t="str">
        <f t="shared" si="589"/>
        <v>male</v>
      </c>
      <c r="BF1025">
        <f t="shared" si="590"/>
        <v>0</v>
      </c>
      <c r="BG1025">
        <f t="shared" si="591"/>
        <v>0</v>
      </c>
      <c r="BH1025" t="str">
        <f t="shared" si="592"/>
        <v>C</v>
      </c>
      <c r="BI1025">
        <f t="shared" si="593"/>
        <v>3</v>
      </c>
    </row>
    <row r="1026" spans="1:61" x14ac:dyDescent="0.3">
      <c r="A1026" t="s">
        <v>2821</v>
      </c>
      <c r="B1026" t="s">
        <v>2838</v>
      </c>
      <c r="C1026" t="s">
        <v>2850</v>
      </c>
      <c r="D1026" t="s">
        <v>2838</v>
      </c>
      <c r="E1026" t="s">
        <v>15</v>
      </c>
      <c r="F1026">
        <v>1</v>
      </c>
      <c r="G1026">
        <v>1</v>
      </c>
      <c r="H1026" t="s">
        <v>44</v>
      </c>
      <c r="I1026">
        <v>3</v>
      </c>
      <c r="J1026">
        <v>-3.7643689058441341</v>
      </c>
      <c r="K1026">
        <v>-42.171718189759716</v>
      </c>
      <c r="L1026">
        <v>-9.6115457513775127</v>
      </c>
      <c r="M1026">
        <v>-33.757758935166962</v>
      </c>
      <c r="N1026">
        <v>151.41878811967541</v>
      </c>
      <c r="O1026">
        <v>48.695090775187893</v>
      </c>
      <c r="P1026">
        <v>79.365382998232107</v>
      </c>
      <c r="Q1026">
        <v>72.444458573419169</v>
      </c>
      <c r="R1026">
        <v>-67.960368165567971</v>
      </c>
      <c r="S1026">
        <v>1</v>
      </c>
      <c r="T1026">
        <v>4</v>
      </c>
      <c r="U1026" t="s">
        <v>2817</v>
      </c>
      <c r="AN1026">
        <f>VLOOKUP(J1026,counts!$W$8:$Z$13,4,FALSE)</f>
        <v>53</v>
      </c>
      <c r="AO1026">
        <f>VLOOKUP(K1026,counts!$W$17:$Z$23,4,FALSE)</f>
        <v>48</v>
      </c>
      <c r="AP1026">
        <f>VLOOKUP(L1026,counts!$W$27:$Z$33,4,FALSE)</f>
        <v>55</v>
      </c>
      <c r="AQ1026">
        <f>VLOOKUP(M1026,counts!$W$38:$Z$49,4,FALSE)</f>
        <v>47</v>
      </c>
      <c r="AR1026">
        <f>VLOOKUP(N1026,counts!$W$53:$Z$54,4,FALSE)</f>
        <v>102</v>
      </c>
      <c r="AS1026">
        <f>VLOOKUP(O1026,counts!$W$58:$Z$62,4,FALSE)</f>
        <v>61</v>
      </c>
      <c r="AT1026">
        <f>VLOOKUP(P1026,counts!$W$66:$Z$69,4,FALSE)</f>
        <v>70</v>
      </c>
      <c r="AU1026">
        <f>VLOOKUP(Q1026,counts!$W$73:$Z$75,4,FALSE)</f>
        <v>68</v>
      </c>
      <c r="AV1026">
        <f>VLOOKUP(R1026,counts!$W$79:$Z$81,4,FALSE)</f>
        <v>40</v>
      </c>
      <c r="AW1026">
        <f t="shared" si="581"/>
        <v>544</v>
      </c>
      <c r="AX1026">
        <f t="shared" si="582"/>
        <v>1</v>
      </c>
      <c r="AY1026">
        <f t="shared" si="583"/>
        <v>4</v>
      </c>
      <c r="AZ1026" t="str">
        <f t="shared" si="584"/>
        <v>Test</v>
      </c>
      <c r="BA1026" t="str">
        <f t="shared" si="585"/>
        <v>0-17</v>
      </c>
      <c r="BB1026" t="str">
        <f t="shared" si="586"/>
        <v>Blank</v>
      </c>
      <c r="BC1026" t="str">
        <f t="shared" si="587"/>
        <v>11-20</v>
      </c>
      <c r="BD1026" t="str">
        <f t="shared" si="588"/>
        <v>Blank</v>
      </c>
      <c r="BE1026" t="str">
        <f t="shared" si="589"/>
        <v>female</v>
      </c>
      <c r="BF1026">
        <f t="shared" si="590"/>
        <v>1</v>
      </c>
      <c r="BG1026">
        <f t="shared" si="591"/>
        <v>1</v>
      </c>
      <c r="BH1026" t="str">
        <f t="shared" si="592"/>
        <v>C</v>
      </c>
      <c r="BI1026">
        <f t="shared" si="593"/>
        <v>3</v>
      </c>
    </row>
    <row r="1027" spans="1:61" x14ac:dyDescent="0.3">
      <c r="A1027" t="s">
        <v>2820</v>
      </c>
      <c r="B1027" t="s">
        <v>2838</v>
      </c>
      <c r="C1027" t="s">
        <v>2850</v>
      </c>
      <c r="D1027" t="s">
        <v>2838</v>
      </c>
      <c r="E1027" t="s">
        <v>15</v>
      </c>
      <c r="F1027">
        <v>0</v>
      </c>
      <c r="G1027">
        <v>2</v>
      </c>
      <c r="H1027" t="s">
        <v>44</v>
      </c>
      <c r="I1027">
        <v>3</v>
      </c>
      <c r="J1027">
        <v>-11.613432440426715</v>
      </c>
      <c r="K1027">
        <v>-42.171718189759716</v>
      </c>
      <c r="L1027">
        <v>-9.6115457513775127</v>
      </c>
      <c r="M1027">
        <v>-33.757758935166962</v>
      </c>
      <c r="N1027">
        <v>151.41878811967541</v>
      </c>
      <c r="O1027">
        <v>-14.754319664473872</v>
      </c>
      <c r="P1027">
        <v>75.609641767585757</v>
      </c>
      <c r="Q1027">
        <v>72.444458573419169</v>
      </c>
      <c r="R1027">
        <v>-67.960368165567971</v>
      </c>
      <c r="S1027">
        <v>1</v>
      </c>
      <c r="T1027">
        <v>4</v>
      </c>
      <c r="U1027" t="s">
        <v>2817</v>
      </c>
      <c r="AN1027">
        <f>VLOOKUP(J1027,counts!$W$8:$Z$13,4,FALSE)</f>
        <v>52</v>
      </c>
      <c r="AO1027">
        <f>VLOOKUP(K1027,counts!$W$17:$Z$23,4,FALSE)</f>
        <v>48</v>
      </c>
      <c r="AP1027">
        <f>VLOOKUP(L1027,counts!$W$27:$Z$33,4,FALSE)</f>
        <v>55</v>
      </c>
      <c r="AQ1027">
        <f>VLOOKUP(M1027,counts!$W$38:$Z$49,4,FALSE)</f>
        <v>47</v>
      </c>
      <c r="AR1027">
        <f>VLOOKUP(N1027,counts!$W$53:$Z$54,4,FALSE)</f>
        <v>102</v>
      </c>
      <c r="AS1027">
        <f>VLOOKUP(O1027,counts!$W$58:$Z$62,4,FALSE)</f>
        <v>52</v>
      </c>
      <c r="AT1027">
        <f>VLOOKUP(P1027,counts!$W$66:$Z$69,4,FALSE)</f>
        <v>69</v>
      </c>
      <c r="AU1027">
        <f>VLOOKUP(Q1027,counts!$W$73:$Z$75,4,FALSE)</f>
        <v>68</v>
      </c>
      <c r="AV1027">
        <f>VLOOKUP(R1027,counts!$W$79:$Z$81,4,FALSE)</f>
        <v>40</v>
      </c>
      <c r="AW1027">
        <f t="shared" si="581"/>
        <v>533</v>
      </c>
      <c r="AX1027">
        <f t="shared" si="582"/>
        <v>1</v>
      </c>
      <c r="AY1027">
        <f t="shared" si="583"/>
        <v>4</v>
      </c>
      <c r="AZ1027" t="str">
        <f t="shared" si="584"/>
        <v>Test</v>
      </c>
      <c r="BA1027" t="str">
        <f t="shared" si="585"/>
        <v>18-30</v>
      </c>
      <c r="BB1027" t="str">
        <f t="shared" si="586"/>
        <v>Blank</v>
      </c>
      <c r="BC1027" t="str">
        <f t="shared" si="587"/>
        <v>11-20</v>
      </c>
      <c r="BD1027" t="str">
        <f t="shared" si="588"/>
        <v>Blank</v>
      </c>
      <c r="BE1027" t="str">
        <f t="shared" si="589"/>
        <v>female</v>
      </c>
      <c r="BF1027">
        <f t="shared" si="590"/>
        <v>0</v>
      </c>
      <c r="BG1027">
        <f t="shared" si="591"/>
        <v>2</v>
      </c>
      <c r="BH1027" t="str">
        <f t="shared" si="592"/>
        <v>C</v>
      </c>
      <c r="BI1027">
        <f t="shared" si="593"/>
        <v>3</v>
      </c>
    </row>
    <row r="1028" spans="1:61" x14ac:dyDescent="0.3">
      <c r="A1028" t="s">
        <v>2820</v>
      </c>
      <c r="B1028" t="s">
        <v>2838</v>
      </c>
      <c r="C1028" t="s">
        <v>2825</v>
      </c>
      <c r="D1028" t="s">
        <v>2838</v>
      </c>
      <c r="E1028" t="s">
        <v>15</v>
      </c>
      <c r="F1028">
        <v>0</v>
      </c>
      <c r="G1028">
        <v>0</v>
      </c>
      <c r="H1028" t="s">
        <v>2843</v>
      </c>
      <c r="I1028">
        <v>3</v>
      </c>
      <c r="J1028">
        <v>-11.613432440426715</v>
      </c>
      <c r="K1028">
        <v>-42.171718189759716</v>
      </c>
      <c r="L1028">
        <v>-82.840254641099079</v>
      </c>
      <c r="M1028">
        <v>-33.757758935166962</v>
      </c>
      <c r="N1028">
        <v>151.41878811967541</v>
      </c>
      <c r="O1028">
        <v>-14.754319664473872</v>
      </c>
      <c r="P1028">
        <v>-22.013681658285037</v>
      </c>
      <c r="Q1028">
        <v>-22.422560732600829</v>
      </c>
      <c r="R1028">
        <v>-67.960368165567971</v>
      </c>
      <c r="S1028">
        <v>1</v>
      </c>
      <c r="T1028">
        <v>4</v>
      </c>
      <c r="U1028" t="s">
        <v>2817</v>
      </c>
      <c r="AN1028">
        <f>VLOOKUP(J1028,counts!$W$8:$Z$13,4,FALSE)</f>
        <v>52</v>
      </c>
      <c r="AO1028">
        <f>VLOOKUP(K1028,counts!$W$17:$Z$23,4,FALSE)</f>
        <v>48</v>
      </c>
      <c r="AP1028">
        <f>VLOOKUP(L1028,counts!$W$27:$Z$33,4,FALSE)</f>
        <v>62</v>
      </c>
      <c r="AQ1028">
        <f>VLOOKUP(M1028,counts!$W$38:$Z$49,4,FALSE)</f>
        <v>47</v>
      </c>
      <c r="AR1028">
        <f>VLOOKUP(N1028,counts!$W$53:$Z$54,4,FALSE)</f>
        <v>102</v>
      </c>
      <c r="AS1028">
        <f>VLOOKUP(O1028,counts!$W$58:$Z$62,4,FALSE)</f>
        <v>52</v>
      </c>
      <c r="AT1028">
        <f>VLOOKUP(P1028,counts!$W$66:$Z$69,4,FALSE)</f>
        <v>50</v>
      </c>
      <c r="AU1028">
        <f>VLOOKUP(Q1028,counts!$W$73:$Z$75,4,FALSE)</f>
        <v>50</v>
      </c>
      <c r="AV1028">
        <f>VLOOKUP(R1028,counts!$W$79:$Z$81,4,FALSE)</f>
        <v>40</v>
      </c>
      <c r="AW1028">
        <f t="shared" si="581"/>
        <v>503</v>
      </c>
      <c r="AX1028">
        <f t="shared" si="582"/>
        <v>1</v>
      </c>
      <c r="AY1028">
        <f t="shared" si="583"/>
        <v>4</v>
      </c>
      <c r="AZ1028" t="str">
        <f t="shared" si="584"/>
        <v>Test</v>
      </c>
      <c r="BA1028" t="str">
        <f t="shared" si="585"/>
        <v>18-30</v>
      </c>
      <c r="BB1028" t="str">
        <f t="shared" si="586"/>
        <v>Blank</v>
      </c>
      <c r="BC1028" t="str">
        <f t="shared" si="587"/>
        <v>0-10</v>
      </c>
      <c r="BD1028" t="str">
        <f t="shared" si="588"/>
        <v>Blank</v>
      </c>
      <c r="BE1028" t="str">
        <f t="shared" si="589"/>
        <v>female</v>
      </c>
      <c r="BF1028">
        <f t="shared" si="590"/>
        <v>0</v>
      </c>
      <c r="BG1028">
        <f t="shared" si="591"/>
        <v>0</v>
      </c>
      <c r="BH1028" t="str">
        <f t="shared" si="592"/>
        <v>S, blank</v>
      </c>
      <c r="BI1028">
        <f t="shared" si="593"/>
        <v>3</v>
      </c>
    </row>
    <row r="1029" spans="1:61" x14ac:dyDescent="0.3">
      <c r="A1029" t="s">
        <v>2821</v>
      </c>
      <c r="B1029" t="s">
        <v>2838</v>
      </c>
      <c r="C1029" t="s">
        <v>2850</v>
      </c>
      <c r="D1029" t="s">
        <v>2838</v>
      </c>
      <c r="E1029" t="s">
        <v>20</v>
      </c>
      <c r="F1029">
        <v>1</v>
      </c>
      <c r="G1029">
        <v>1</v>
      </c>
      <c r="H1029" t="s">
        <v>2843</v>
      </c>
      <c r="I1029">
        <v>3</v>
      </c>
      <c r="J1029">
        <v>-3.7643689058441341</v>
      </c>
      <c r="K1029">
        <v>-42.171718189759716</v>
      </c>
      <c r="L1029">
        <v>-9.6115457513775127</v>
      </c>
      <c r="M1029">
        <v>-33.757758935166962</v>
      </c>
      <c r="N1029">
        <v>-108.67008854708662</v>
      </c>
      <c r="O1029">
        <v>48.695090775187893</v>
      </c>
      <c r="P1029">
        <v>79.365382998232107</v>
      </c>
      <c r="Q1029">
        <v>-22.422560732600829</v>
      </c>
      <c r="R1029">
        <v>-67.960368165567971</v>
      </c>
      <c r="S1029">
        <v>0</v>
      </c>
      <c r="T1029">
        <v>4</v>
      </c>
      <c r="U1029" t="s">
        <v>2817</v>
      </c>
      <c r="AN1029">
        <f>VLOOKUP(J1029,counts!$W$8:$Z$13,4,FALSE)</f>
        <v>53</v>
      </c>
      <c r="AO1029">
        <f>VLOOKUP(K1029,counts!$W$17:$Z$23,4,FALSE)</f>
        <v>48</v>
      </c>
      <c r="AP1029">
        <f>VLOOKUP(L1029,counts!$W$27:$Z$33,4,FALSE)</f>
        <v>55</v>
      </c>
      <c r="AQ1029">
        <f>VLOOKUP(M1029,counts!$W$38:$Z$49,4,FALSE)</f>
        <v>47</v>
      </c>
      <c r="AR1029">
        <f>VLOOKUP(N1029,counts!$W$53:$Z$54,4,FALSE)</f>
        <v>20</v>
      </c>
      <c r="AS1029">
        <f>VLOOKUP(O1029,counts!$W$58:$Z$62,4,FALSE)</f>
        <v>61</v>
      </c>
      <c r="AT1029">
        <f>VLOOKUP(P1029,counts!$W$66:$Z$69,4,FALSE)</f>
        <v>70</v>
      </c>
      <c r="AU1029">
        <f>VLOOKUP(Q1029,counts!$W$73:$Z$75,4,FALSE)</f>
        <v>50</v>
      </c>
      <c r="AV1029">
        <f>VLOOKUP(R1029,counts!$W$79:$Z$81,4,FALSE)</f>
        <v>40</v>
      </c>
      <c r="AW1029">
        <f t="shared" si="581"/>
        <v>444</v>
      </c>
      <c r="AX1029">
        <f t="shared" si="582"/>
        <v>0</v>
      </c>
      <c r="AY1029">
        <f t="shared" si="583"/>
        <v>4</v>
      </c>
      <c r="AZ1029" t="str">
        <f t="shared" si="584"/>
        <v>Test</v>
      </c>
      <c r="BA1029" t="str">
        <f t="shared" si="585"/>
        <v>0-17</v>
      </c>
      <c r="BB1029" t="str">
        <f t="shared" si="586"/>
        <v>Blank</v>
      </c>
      <c r="BC1029" t="str">
        <f t="shared" si="587"/>
        <v>11-20</v>
      </c>
      <c r="BD1029" t="str">
        <f t="shared" si="588"/>
        <v>Blank</v>
      </c>
      <c r="BE1029" t="str">
        <f t="shared" si="589"/>
        <v>male</v>
      </c>
      <c r="BF1029">
        <f t="shared" si="590"/>
        <v>1</v>
      </c>
      <c r="BG1029">
        <f t="shared" si="591"/>
        <v>1</v>
      </c>
      <c r="BH1029" t="str">
        <f t="shared" si="592"/>
        <v>S, blank</v>
      </c>
      <c r="BI1029">
        <f t="shared" si="593"/>
        <v>3</v>
      </c>
    </row>
    <row r="1030" spans="1:61" x14ac:dyDescent="0.3">
      <c r="A1030" t="s">
        <v>2820</v>
      </c>
      <c r="B1030" t="s">
        <v>2838</v>
      </c>
      <c r="C1030" t="s">
        <v>2850</v>
      </c>
      <c r="D1030" t="s">
        <v>2838</v>
      </c>
      <c r="E1030" t="s">
        <v>15</v>
      </c>
      <c r="F1030">
        <v>2</v>
      </c>
      <c r="G1030">
        <v>0</v>
      </c>
      <c r="H1030" t="s">
        <v>2843</v>
      </c>
      <c r="I1030">
        <v>3</v>
      </c>
      <c r="J1030">
        <v>-11.613432440426715</v>
      </c>
      <c r="K1030">
        <v>-42.171718189759716</v>
      </c>
      <c r="L1030">
        <v>-9.6115457513775127</v>
      </c>
      <c r="M1030">
        <v>-33.757758935166962</v>
      </c>
      <c r="N1030">
        <v>151.41878811967541</v>
      </c>
      <c r="O1030">
        <v>47.533478806865013</v>
      </c>
      <c r="P1030">
        <v>-22.013681658285037</v>
      </c>
      <c r="Q1030">
        <v>-22.422560732600829</v>
      </c>
      <c r="R1030">
        <v>-67.960368165567971</v>
      </c>
      <c r="S1030">
        <v>0</v>
      </c>
      <c r="T1030">
        <v>4</v>
      </c>
      <c r="U1030" t="s">
        <v>2817</v>
      </c>
      <c r="AN1030">
        <f>VLOOKUP(J1030,counts!$W$8:$Z$13,4,FALSE)</f>
        <v>52</v>
      </c>
      <c r="AO1030">
        <f>VLOOKUP(K1030,counts!$W$17:$Z$23,4,FALSE)</f>
        <v>48</v>
      </c>
      <c r="AP1030">
        <f>VLOOKUP(L1030,counts!$W$27:$Z$33,4,FALSE)</f>
        <v>55</v>
      </c>
      <c r="AQ1030">
        <f>VLOOKUP(M1030,counts!$W$38:$Z$49,4,FALSE)</f>
        <v>47</v>
      </c>
      <c r="AR1030">
        <f>VLOOKUP(N1030,counts!$W$53:$Z$54,4,FALSE)</f>
        <v>102</v>
      </c>
      <c r="AS1030">
        <f>VLOOKUP(O1030,counts!$W$58:$Z$62,4,FALSE)</f>
        <v>60</v>
      </c>
      <c r="AT1030">
        <f>VLOOKUP(P1030,counts!$W$66:$Z$69,4,FALSE)</f>
        <v>50</v>
      </c>
      <c r="AU1030">
        <f>VLOOKUP(Q1030,counts!$W$73:$Z$75,4,FALSE)</f>
        <v>50</v>
      </c>
      <c r="AV1030">
        <f>VLOOKUP(R1030,counts!$W$79:$Z$81,4,FALSE)</f>
        <v>40</v>
      </c>
      <c r="AW1030">
        <f t="shared" ref="AW1030:AW1093" si="594">SUM(AN1030:AV1030)</f>
        <v>504</v>
      </c>
      <c r="AX1030">
        <f t="shared" ref="AX1030:AX1093" si="595">S1030</f>
        <v>0</v>
      </c>
      <c r="AY1030">
        <f t="shared" ref="AY1030:AY1093" si="596">T1030</f>
        <v>4</v>
      </c>
      <c r="AZ1030" t="str">
        <f t="shared" ref="AZ1030:AZ1093" si="597">U1030</f>
        <v>Test</v>
      </c>
      <c r="BA1030" t="str">
        <f t="shared" ref="BA1030:BA1093" si="598">A1030</f>
        <v>18-30</v>
      </c>
      <c r="BB1030" t="str">
        <f t="shared" ref="BB1030:BB1093" si="599">B1030</f>
        <v>Blank</v>
      </c>
      <c r="BC1030" t="str">
        <f t="shared" ref="BC1030:BC1093" si="600">C1030</f>
        <v>11-20</v>
      </c>
      <c r="BD1030" t="str">
        <f t="shared" ref="BD1030:BD1093" si="601">D1030</f>
        <v>Blank</v>
      </c>
      <c r="BE1030" t="str">
        <f t="shared" ref="BE1030:BE1093" si="602">E1030</f>
        <v>female</v>
      </c>
      <c r="BF1030">
        <f t="shared" ref="BF1030:BF1093" si="603">F1030</f>
        <v>2</v>
      </c>
      <c r="BG1030">
        <f t="shared" ref="BG1030:BG1093" si="604">G1030</f>
        <v>0</v>
      </c>
      <c r="BH1030" t="str">
        <f t="shared" ref="BH1030:BH1093" si="605">H1030</f>
        <v>S, blank</v>
      </c>
      <c r="BI1030">
        <f t="shared" ref="BI1030:BI1093" si="606">I1030</f>
        <v>3</v>
      </c>
    </row>
    <row r="1031" spans="1:61" x14ac:dyDescent="0.3">
      <c r="A1031" t="s">
        <v>2810</v>
      </c>
      <c r="B1031" t="s">
        <v>2838</v>
      </c>
      <c r="C1031" t="s">
        <v>2850</v>
      </c>
      <c r="D1031" t="s">
        <v>2838</v>
      </c>
      <c r="E1031" t="s">
        <v>20</v>
      </c>
      <c r="F1031">
        <v>3</v>
      </c>
      <c r="G1031">
        <v>0</v>
      </c>
      <c r="H1031" t="s">
        <v>2843</v>
      </c>
      <c r="I1031">
        <v>3</v>
      </c>
      <c r="J1031">
        <v>32.769878926258563</v>
      </c>
      <c r="K1031">
        <v>-42.171718189759716</v>
      </c>
      <c r="L1031">
        <v>-9.6115457513775127</v>
      </c>
      <c r="M1031">
        <v>-33.757758935166962</v>
      </c>
      <c r="N1031">
        <v>-108.67008854708662</v>
      </c>
      <c r="O1031">
        <v>-37.641742266793358</v>
      </c>
      <c r="P1031">
        <v>-22.013681658285037</v>
      </c>
      <c r="Q1031">
        <v>-22.422560732600829</v>
      </c>
      <c r="R1031">
        <v>-67.960368165567971</v>
      </c>
      <c r="S1031">
        <v>0</v>
      </c>
      <c r="T1031">
        <v>4</v>
      </c>
      <c r="U1031" t="s">
        <v>2817</v>
      </c>
      <c r="AN1031">
        <f>VLOOKUP(J1031,counts!$W$8:$Z$13,4,FALSE)</f>
        <v>61</v>
      </c>
      <c r="AO1031">
        <f>VLOOKUP(K1031,counts!$W$17:$Z$23,4,FALSE)</f>
        <v>48</v>
      </c>
      <c r="AP1031">
        <f>VLOOKUP(L1031,counts!$W$27:$Z$33,4,FALSE)</f>
        <v>55</v>
      </c>
      <c r="AQ1031">
        <f>VLOOKUP(M1031,counts!$W$38:$Z$49,4,FALSE)</f>
        <v>47</v>
      </c>
      <c r="AR1031">
        <f>VLOOKUP(N1031,counts!$W$53:$Z$54,4,FALSE)</f>
        <v>20</v>
      </c>
      <c r="AS1031">
        <f>VLOOKUP(O1031,counts!$W$58:$Z$62,4,FALSE)</f>
        <v>49</v>
      </c>
      <c r="AT1031">
        <f>VLOOKUP(P1031,counts!$W$66:$Z$69,4,FALSE)</f>
        <v>50</v>
      </c>
      <c r="AU1031">
        <f>VLOOKUP(Q1031,counts!$W$73:$Z$75,4,FALSE)</f>
        <v>50</v>
      </c>
      <c r="AV1031">
        <f>VLOOKUP(R1031,counts!$W$79:$Z$81,4,FALSE)</f>
        <v>40</v>
      </c>
      <c r="AW1031">
        <f t="shared" si="594"/>
        <v>420</v>
      </c>
      <c r="AX1031">
        <f t="shared" si="595"/>
        <v>0</v>
      </c>
      <c r="AY1031">
        <f t="shared" si="596"/>
        <v>4</v>
      </c>
      <c r="AZ1031" t="str">
        <f t="shared" si="597"/>
        <v>Test</v>
      </c>
      <c r="BA1031" t="str">
        <f t="shared" si="598"/>
        <v>31-40</v>
      </c>
      <c r="BB1031" t="str">
        <f t="shared" si="599"/>
        <v>Blank</v>
      </c>
      <c r="BC1031" t="str">
        <f t="shared" si="600"/>
        <v>11-20</v>
      </c>
      <c r="BD1031" t="str">
        <f t="shared" si="601"/>
        <v>Blank</v>
      </c>
      <c r="BE1031" t="str">
        <f t="shared" si="602"/>
        <v>male</v>
      </c>
      <c r="BF1031">
        <f t="shared" si="603"/>
        <v>3</v>
      </c>
      <c r="BG1031">
        <f t="shared" si="604"/>
        <v>0</v>
      </c>
      <c r="BH1031" t="str">
        <f t="shared" si="605"/>
        <v>S, blank</v>
      </c>
      <c r="BI1031">
        <f t="shared" si="606"/>
        <v>3</v>
      </c>
    </row>
    <row r="1032" spans="1:61" x14ac:dyDescent="0.3">
      <c r="A1032" t="s">
        <v>2821</v>
      </c>
      <c r="B1032" t="s">
        <v>2838</v>
      </c>
      <c r="C1032" t="s">
        <v>2825</v>
      </c>
      <c r="D1032" t="s">
        <v>2838</v>
      </c>
      <c r="E1032" t="s">
        <v>20</v>
      </c>
      <c r="F1032">
        <v>0</v>
      </c>
      <c r="G1032">
        <v>0</v>
      </c>
      <c r="H1032" t="s">
        <v>2843</v>
      </c>
      <c r="I1032">
        <v>3</v>
      </c>
      <c r="J1032">
        <v>-3.7643689058441341</v>
      </c>
      <c r="K1032">
        <v>-42.171718189759716</v>
      </c>
      <c r="L1032">
        <v>-82.840254641099079</v>
      </c>
      <c r="M1032">
        <v>-33.757758935166962</v>
      </c>
      <c r="N1032">
        <v>-108.67008854708662</v>
      </c>
      <c r="O1032">
        <v>-14.754319664473872</v>
      </c>
      <c r="P1032">
        <v>-22.013681658285037</v>
      </c>
      <c r="Q1032">
        <v>-22.422560732600829</v>
      </c>
      <c r="R1032">
        <v>-67.960368165567971</v>
      </c>
      <c r="S1032">
        <v>0</v>
      </c>
      <c r="T1032">
        <v>4</v>
      </c>
      <c r="U1032" t="s">
        <v>2817</v>
      </c>
      <c r="AN1032">
        <f>VLOOKUP(J1032,counts!$W$8:$Z$13,4,FALSE)</f>
        <v>53</v>
      </c>
      <c r="AO1032">
        <f>VLOOKUP(K1032,counts!$W$17:$Z$23,4,FALSE)</f>
        <v>48</v>
      </c>
      <c r="AP1032">
        <f>VLOOKUP(L1032,counts!$W$27:$Z$33,4,FALSE)</f>
        <v>62</v>
      </c>
      <c r="AQ1032">
        <f>VLOOKUP(M1032,counts!$W$38:$Z$49,4,FALSE)</f>
        <v>47</v>
      </c>
      <c r="AR1032">
        <f>VLOOKUP(N1032,counts!$W$53:$Z$54,4,FALSE)</f>
        <v>20</v>
      </c>
      <c r="AS1032">
        <f>VLOOKUP(O1032,counts!$W$58:$Z$62,4,FALSE)</f>
        <v>52</v>
      </c>
      <c r="AT1032">
        <f>VLOOKUP(P1032,counts!$W$66:$Z$69,4,FALSE)</f>
        <v>50</v>
      </c>
      <c r="AU1032">
        <f>VLOOKUP(Q1032,counts!$W$73:$Z$75,4,FALSE)</f>
        <v>50</v>
      </c>
      <c r="AV1032">
        <f>VLOOKUP(R1032,counts!$W$79:$Z$81,4,FALSE)</f>
        <v>40</v>
      </c>
      <c r="AW1032">
        <f t="shared" si="594"/>
        <v>422</v>
      </c>
      <c r="AX1032">
        <f t="shared" si="595"/>
        <v>0</v>
      </c>
      <c r="AY1032">
        <f t="shared" si="596"/>
        <v>4</v>
      </c>
      <c r="AZ1032" t="str">
        <f t="shared" si="597"/>
        <v>Test</v>
      </c>
      <c r="BA1032" t="str">
        <f t="shared" si="598"/>
        <v>0-17</v>
      </c>
      <c r="BB1032" t="str">
        <f t="shared" si="599"/>
        <v>Blank</v>
      </c>
      <c r="BC1032" t="str">
        <f t="shared" si="600"/>
        <v>0-10</v>
      </c>
      <c r="BD1032" t="str">
        <f t="shared" si="601"/>
        <v>Blank</v>
      </c>
      <c r="BE1032" t="str">
        <f t="shared" si="602"/>
        <v>male</v>
      </c>
      <c r="BF1032">
        <f t="shared" si="603"/>
        <v>0</v>
      </c>
      <c r="BG1032">
        <f t="shared" si="604"/>
        <v>0</v>
      </c>
      <c r="BH1032" t="str">
        <f t="shared" si="605"/>
        <v>S, blank</v>
      </c>
      <c r="BI1032">
        <f t="shared" si="606"/>
        <v>3</v>
      </c>
    </row>
    <row r="1033" spans="1:61" x14ac:dyDescent="0.3">
      <c r="A1033" t="s">
        <v>2821</v>
      </c>
      <c r="B1033" t="s">
        <v>2838</v>
      </c>
      <c r="C1033" t="s">
        <v>2825</v>
      </c>
      <c r="D1033" t="s">
        <v>2838</v>
      </c>
      <c r="E1033" t="s">
        <v>20</v>
      </c>
      <c r="F1033">
        <v>0</v>
      </c>
      <c r="G1033">
        <v>0</v>
      </c>
      <c r="H1033" t="s">
        <v>2843</v>
      </c>
      <c r="I1033">
        <v>3</v>
      </c>
      <c r="J1033">
        <v>-3.7643689058441341</v>
      </c>
      <c r="K1033">
        <v>-42.171718189759716</v>
      </c>
      <c r="L1033">
        <v>-82.840254641099079</v>
      </c>
      <c r="M1033">
        <v>-33.757758935166962</v>
      </c>
      <c r="N1033">
        <v>-108.67008854708662</v>
      </c>
      <c r="O1033">
        <v>-14.754319664473872</v>
      </c>
      <c r="P1033">
        <v>-22.013681658285037</v>
      </c>
      <c r="Q1033">
        <v>-22.422560732600829</v>
      </c>
      <c r="R1033">
        <v>-67.960368165567971</v>
      </c>
      <c r="S1033">
        <v>0</v>
      </c>
      <c r="T1033">
        <v>4</v>
      </c>
      <c r="U1033" t="s">
        <v>2817</v>
      </c>
      <c r="AN1033">
        <f>VLOOKUP(J1033,counts!$W$8:$Z$13,4,FALSE)</f>
        <v>53</v>
      </c>
      <c r="AO1033">
        <f>VLOOKUP(K1033,counts!$W$17:$Z$23,4,FALSE)</f>
        <v>48</v>
      </c>
      <c r="AP1033">
        <f>VLOOKUP(L1033,counts!$W$27:$Z$33,4,FALSE)</f>
        <v>62</v>
      </c>
      <c r="AQ1033">
        <f>VLOOKUP(M1033,counts!$W$38:$Z$49,4,FALSE)</f>
        <v>47</v>
      </c>
      <c r="AR1033">
        <f>VLOOKUP(N1033,counts!$W$53:$Z$54,4,FALSE)</f>
        <v>20</v>
      </c>
      <c r="AS1033">
        <f>VLOOKUP(O1033,counts!$W$58:$Z$62,4,FALSE)</f>
        <v>52</v>
      </c>
      <c r="AT1033">
        <f>VLOOKUP(P1033,counts!$W$66:$Z$69,4,FALSE)</f>
        <v>50</v>
      </c>
      <c r="AU1033">
        <f>VLOOKUP(Q1033,counts!$W$73:$Z$75,4,FALSE)</f>
        <v>50</v>
      </c>
      <c r="AV1033">
        <f>VLOOKUP(R1033,counts!$W$79:$Z$81,4,FALSE)</f>
        <v>40</v>
      </c>
      <c r="AW1033">
        <f t="shared" si="594"/>
        <v>422</v>
      </c>
      <c r="AX1033">
        <f t="shared" si="595"/>
        <v>0</v>
      </c>
      <c r="AY1033">
        <f t="shared" si="596"/>
        <v>4</v>
      </c>
      <c r="AZ1033" t="str">
        <f t="shared" si="597"/>
        <v>Test</v>
      </c>
      <c r="BA1033" t="str">
        <f t="shared" si="598"/>
        <v>0-17</v>
      </c>
      <c r="BB1033" t="str">
        <f t="shared" si="599"/>
        <v>Blank</v>
      </c>
      <c r="BC1033" t="str">
        <f t="shared" si="600"/>
        <v>0-10</v>
      </c>
      <c r="BD1033" t="str">
        <f t="shared" si="601"/>
        <v>Blank</v>
      </c>
      <c r="BE1033" t="str">
        <f t="shared" si="602"/>
        <v>male</v>
      </c>
      <c r="BF1033">
        <f t="shared" si="603"/>
        <v>0</v>
      </c>
      <c r="BG1033">
        <f t="shared" si="604"/>
        <v>0</v>
      </c>
      <c r="BH1033" t="str">
        <f t="shared" si="605"/>
        <v>S, blank</v>
      </c>
      <c r="BI1033">
        <f t="shared" si="606"/>
        <v>3</v>
      </c>
    </row>
    <row r="1034" spans="1:61" x14ac:dyDescent="0.3">
      <c r="A1034" t="s">
        <v>2821</v>
      </c>
      <c r="B1034" t="s">
        <v>2838</v>
      </c>
      <c r="C1034" t="s">
        <v>2825</v>
      </c>
      <c r="D1034" t="s">
        <v>2838</v>
      </c>
      <c r="E1034" t="s">
        <v>20</v>
      </c>
      <c r="F1034">
        <v>0</v>
      </c>
      <c r="G1034">
        <v>0</v>
      </c>
      <c r="H1034" t="s">
        <v>2843</v>
      </c>
      <c r="I1034">
        <v>3</v>
      </c>
      <c r="J1034">
        <v>-3.7643689058441341</v>
      </c>
      <c r="K1034">
        <v>-42.171718189759716</v>
      </c>
      <c r="L1034">
        <v>-82.840254641099079</v>
      </c>
      <c r="M1034">
        <v>-33.757758935166962</v>
      </c>
      <c r="N1034">
        <v>-108.67008854708662</v>
      </c>
      <c r="O1034">
        <v>-14.754319664473872</v>
      </c>
      <c r="P1034">
        <v>-22.013681658285037</v>
      </c>
      <c r="Q1034">
        <v>-22.422560732600829</v>
      </c>
      <c r="R1034">
        <v>-67.960368165567971</v>
      </c>
      <c r="S1034">
        <v>0</v>
      </c>
      <c r="T1034">
        <v>4</v>
      </c>
      <c r="U1034" t="s">
        <v>2817</v>
      </c>
      <c r="AN1034">
        <f>VLOOKUP(J1034,counts!$W$8:$Z$13,4,FALSE)</f>
        <v>53</v>
      </c>
      <c r="AO1034">
        <f>VLOOKUP(K1034,counts!$W$17:$Z$23,4,FALSE)</f>
        <v>48</v>
      </c>
      <c r="AP1034">
        <f>VLOOKUP(L1034,counts!$W$27:$Z$33,4,FALSE)</f>
        <v>62</v>
      </c>
      <c r="AQ1034">
        <f>VLOOKUP(M1034,counts!$W$38:$Z$49,4,FALSE)</f>
        <v>47</v>
      </c>
      <c r="AR1034">
        <f>VLOOKUP(N1034,counts!$W$53:$Z$54,4,FALSE)</f>
        <v>20</v>
      </c>
      <c r="AS1034">
        <f>VLOOKUP(O1034,counts!$W$58:$Z$62,4,FALSE)</f>
        <v>52</v>
      </c>
      <c r="AT1034">
        <f>VLOOKUP(P1034,counts!$W$66:$Z$69,4,FALSE)</f>
        <v>50</v>
      </c>
      <c r="AU1034">
        <f>VLOOKUP(Q1034,counts!$W$73:$Z$75,4,FALSE)</f>
        <v>50</v>
      </c>
      <c r="AV1034">
        <f>VLOOKUP(R1034,counts!$W$79:$Z$81,4,FALSE)</f>
        <v>40</v>
      </c>
      <c r="AW1034">
        <f t="shared" si="594"/>
        <v>422</v>
      </c>
      <c r="AX1034">
        <f t="shared" si="595"/>
        <v>0</v>
      </c>
      <c r="AY1034">
        <f t="shared" si="596"/>
        <v>4</v>
      </c>
      <c r="AZ1034" t="str">
        <f t="shared" si="597"/>
        <v>Test</v>
      </c>
      <c r="BA1034" t="str">
        <f t="shared" si="598"/>
        <v>0-17</v>
      </c>
      <c r="BB1034" t="str">
        <f t="shared" si="599"/>
        <v>Blank</v>
      </c>
      <c r="BC1034" t="str">
        <f t="shared" si="600"/>
        <v>0-10</v>
      </c>
      <c r="BD1034" t="str">
        <f t="shared" si="601"/>
        <v>Blank</v>
      </c>
      <c r="BE1034" t="str">
        <f t="shared" si="602"/>
        <v>male</v>
      </c>
      <c r="BF1034">
        <f t="shared" si="603"/>
        <v>0</v>
      </c>
      <c r="BG1034">
        <f t="shared" si="604"/>
        <v>0</v>
      </c>
      <c r="BH1034" t="str">
        <f t="shared" si="605"/>
        <v>S, blank</v>
      </c>
      <c r="BI1034">
        <f t="shared" si="606"/>
        <v>3</v>
      </c>
    </row>
    <row r="1035" spans="1:61" x14ac:dyDescent="0.3">
      <c r="A1035" t="s">
        <v>2820</v>
      </c>
      <c r="B1035" t="s">
        <v>2838</v>
      </c>
      <c r="C1035" t="s">
        <v>2825</v>
      </c>
      <c r="D1035" t="s">
        <v>2838</v>
      </c>
      <c r="E1035" t="s">
        <v>20</v>
      </c>
      <c r="F1035">
        <v>0</v>
      </c>
      <c r="G1035">
        <v>0</v>
      </c>
      <c r="H1035" t="s">
        <v>2843</v>
      </c>
      <c r="I1035">
        <v>3</v>
      </c>
      <c r="J1035">
        <v>-11.613432440426715</v>
      </c>
      <c r="K1035">
        <v>-42.171718189759716</v>
      </c>
      <c r="L1035">
        <v>-82.840254641099079</v>
      </c>
      <c r="M1035">
        <v>-33.757758935166962</v>
      </c>
      <c r="N1035">
        <v>-108.67008854708662</v>
      </c>
      <c r="O1035">
        <v>-14.754319664473872</v>
      </c>
      <c r="P1035">
        <v>-22.013681658285037</v>
      </c>
      <c r="Q1035">
        <v>-22.422560732600829</v>
      </c>
      <c r="R1035">
        <v>-67.960368165567971</v>
      </c>
      <c r="S1035">
        <v>0</v>
      </c>
      <c r="T1035">
        <v>4</v>
      </c>
      <c r="U1035" t="s">
        <v>2817</v>
      </c>
      <c r="AN1035">
        <f>VLOOKUP(J1035,counts!$W$8:$Z$13,4,FALSE)</f>
        <v>52</v>
      </c>
      <c r="AO1035">
        <f>VLOOKUP(K1035,counts!$W$17:$Z$23,4,FALSE)</f>
        <v>48</v>
      </c>
      <c r="AP1035">
        <f>VLOOKUP(L1035,counts!$W$27:$Z$33,4,FALSE)</f>
        <v>62</v>
      </c>
      <c r="AQ1035">
        <f>VLOOKUP(M1035,counts!$W$38:$Z$49,4,FALSE)</f>
        <v>47</v>
      </c>
      <c r="AR1035">
        <f>VLOOKUP(N1035,counts!$W$53:$Z$54,4,FALSE)</f>
        <v>20</v>
      </c>
      <c r="AS1035">
        <f>VLOOKUP(O1035,counts!$W$58:$Z$62,4,FALSE)</f>
        <v>52</v>
      </c>
      <c r="AT1035">
        <f>VLOOKUP(P1035,counts!$W$66:$Z$69,4,FALSE)</f>
        <v>50</v>
      </c>
      <c r="AU1035">
        <f>VLOOKUP(Q1035,counts!$W$73:$Z$75,4,FALSE)</f>
        <v>50</v>
      </c>
      <c r="AV1035">
        <f>VLOOKUP(R1035,counts!$W$79:$Z$81,4,FALSE)</f>
        <v>40</v>
      </c>
      <c r="AW1035">
        <f t="shared" si="594"/>
        <v>421</v>
      </c>
      <c r="AX1035">
        <f t="shared" si="595"/>
        <v>0</v>
      </c>
      <c r="AY1035">
        <f t="shared" si="596"/>
        <v>4</v>
      </c>
      <c r="AZ1035" t="str">
        <f t="shared" si="597"/>
        <v>Test</v>
      </c>
      <c r="BA1035" t="str">
        <f t="shared" si="598"/>
        <v>18-30</v>
      </c>
      <c r="BB1035" t="str">
        <f t="shared" si="599"/>
        <v>Blank</v>
      </c>
      <c r="BC1035" t="str">
        <f t="shared" si="600"/>
        <v>0-10</v>
      </c>
      <c r="BD1035" t="str">
        <f t="shared" si="601"/>
        <v>Blank</v>
      </c>
      <c r="BE1035" t="str">
        <f t="shared" si="602"/>
        <v>male</v>
      </c>
      <c r="BF1035">
        <f t="shared" si="603"/>
        <v>0</v>
      </c>
      <c r="BG1035">
        <f t="shared" si="604"/>
        <v>0</v>
      </c>
      <c r="BH1035" t="str">
        <f t="shared" si="605"/>
        <v>S, blank</v>
      </c>
      <c r="BI1035">
        <f t="shared" si="606"/>
        <v>3</v>
      </c>
    </row>
    <row r="1036" spans="1:61" x14ac:dyDescent="0.3">
      <c r="A1036" t="s">
        <v>2821</v>
      </c>
      <c r="B1036" t="s">
        <v>2838</v>
      </c>
      <c r="C1036" t="s">
        <v>2825</v>
      </c>
      <c r="D1036" t="s">
        <v>2838</v>
      </c>
      <c r="E1036" t="s">
        <v>20</v>
      </c>
      <c r="F1036">
        <v>0</v>
      </c>
      <c r="G1036">
        <v>0</v>
      </c>
      <c r="H1036" t="s">
        <v>2843</v>
      </c>
      <c r="I1036">
        <v>3</v>
      </c>
      <c r="J1036">
        <v>-3.7643689058441341</v>
      </c>
      <c r="K1036">
        <v>-42.171718189759716</v>
      </c>
      <c r="L1036">
        <v>-82.840254641099079</v>
      </c>
      <c r="M1036">
        <v>-33.757758935166962</v>
      </c>
      <c r="N1036">
        <v>-108.67008854708662</v>
      </c>
      <c r="O1036">
        <v>-14.754319664473872</v>
      </c>
      <c r="P1036">
        <v>-22.013681658285037</v>
      </c>
      <c r="Q1036">
        <v>-22.422560732600829</v>
      </c>
      <c r="R1036">
        <v>-67.960368165567971</v>
      </c>
      <c r="S1036">
        <v>0</v>
      </c>
      <c r="T1036">
        <v>4</v>
      </c>
      <c r="U1036" t="s">
        <v>2817</v>
      </c>
      <c r="AN1036">
        <f>VLOOKUP(J1036,counts!$W$8:$Z$13,4,FALSE)</f>
        <v>53</v>
      </c>
      <c r="AO1036">
        <f>VLOOKUP(K1036,counts!$W$17:$Z$23,4,FALSE)</f>
        <v>48</v>
      </c>
      <c r="AP1036">
        <f>VLOOKUP(L1036,counts!$W$27:$Z$33,4,FALSE)</f>
        <v>62</v>
      </c>
      <c r="AQ1036">
        <f>VLOOKUP(M1036,counts!$W$38:$Z$49,4,FALSE)</f>
        <v>47</v>
      </c>
      <c r="AR1036">
        <f>VLOOKUP(N1036,counts!$W$53:$Z$54,4,FALSE)</f>
        <v>20</v>
      </c>
      <c r="AS1036">
        <f>VLOOKUP(O1036,counts!$W$58:$Z$62,4,FALSE)</f>
        <v>52</v>
      </c>
      <c r="AT1036">
        <f>VLOOKUP(P1036,counts!$W$66:$Z$69,4,FALSE)</f>
        <v>50</v>
      </c>
      <c r="AU1036">
        <f>VLOOKUP(Q1036,counts!$W$73:$Z$75,4,FALSE)</f>
        <v>50</v>
      </c>
      <c r="AV1036">
        <f>VLOOKUP(R1036,counts!$W$79:$Z$81,4,FALSE)</f>
        <v>40</v>
      </c>
      <c r="AW1036">
        <f t="shared" si="594"/>
        <v>422</v>
      </c>
      <c r="AX1036">
        <f t="shared" si="595"/>
        <v>0</v>
      </c>
      <c r="AY1036">
        <f t="shared" si="596"/>
        <v>4</v>
      </c>
      <c r="AZ1036" t="str">
        <f t="shared" si="597"/>
        <v>Test</v>
      </c>
      <c r="BA1036" t="str">
        <f t="shared" si="598"/>
        <v>0-17</v>
      </c>
      <c r="BB1036" t="str">
        <f t="shared" si="599"/>
        <v>Blank</v>
      </c>
      <c r="BC1036" t="str">
        <f t="shared" si="600"/>
        <v>0-10</v>
      </c>
      <c r="BD1036" t="str">
        <f t="shared" si="601"/>
        <v>Blank</v>
      </c>
      <c r="BE1036" t="str">
        <f t="shared" si="602"/>
        <v>male</v>
      </c>
      <c r="BF1036">
        <f t="shared" si="603"/>
        <v>0</v>
      </c>
      <c r="BG1036">
        <f t="shared" si="604"/>
        <v>0</v>
      </c>
      <c r="BH1036" t="str">
        <f t="shared" si="605"/>
        <v>S, blank</v>
      </c>
      <c r="BI1036">
        <f t="shared" si="606"/>
        <v>3</v>
      </c>
    </row>
    <row r="1037" spans="1:61" x14ac:dyDescent="0.3">
      <c r="A1037" t="s">
        <v>2821</v>
      </c>
      <c r="B1037" t="s">
        <v>2838</v>
      </c>
      <c r="C1037" t="s">
        <v>2850</v>
      </c>
      <c r="D1037" t="s">
        <v>2838</v>
      </c>
      <c r="E1037" t="s">
        <v>15</v>
      </c>
      <c r="F1037">
        <v>1</v>
      </c>
      <c r="G1037">
        <v>0</v>
      </c>
      <c r="H1037" t="s">
        <v>44</v>
      </c>
      <c r="I1037">
        <v>3</v>
      </c>
      <c r="J1037">
        <v>-3.7643689058441341</v>
      </c>
      <c r="K1037">
        <v>-42.171718189759716</v>
      </c>
      <c r="L1037">
        <v>-9.6115457513775127</v>
      </c>
      <c r="M1037">
        <v>-33.757758935166962</v>
      </c>
      <c r="N1037">
        <v>151.41878811967541</v>
      </c>
      <c r="O1037">
        <v>48.695090775187893</v>
      </c>
      <c r="P1037">
        <v>-22.013681658285037</v>
      </c>
      <c r="Q1037">
        <v>72.444458573419169</v>
      </c>
      <c r="R1037">
        <v>-67.960368165567971</v>
      </c>
      <c r="S1037">
        <v>1</v>
      </c>
      <c r="T1037">
        <v>4</v>
      </c>
      <c r="U1037" t="s">
        <v>2817</v>
      </c>
      <c r="AN1037">
        <f>VLOOKUP(J1037,counts!$W$8:$Z$13,4,FALSE)</f>
        <v>53</v>
      </c>
      <c r="AO1037">
        <f>VLOOKUP(K1037,counts!$W$17:$Z$23,4,FALSE)</f>
        <v>48</v>
      </c>
      <c r="AP1037">
        <f>VLOOKUP(L1037,counts!$W$27:$Z$33,4,FALSE)</f>
        <v>55</v>
      </c>
      <c r="AQ1037">
        <f>VLOOKUP(M1037,counts!$W$38:$Z$49,4,FALSE)</f>
        <v>47</v>
      </c>
      <c r="AR1037">
        <f>VLOOKUP(N1037,counts!$W$53:$Z$54,4,FALSE)</f>
        <v>102</v>
      </c>
      <c r="AS1037">
        <f>VLOOKUP(O1037,counts!$W$58:$Z$62,4,FALSE)</f>
        <v>61</v>
      </c>
      <c r="AT1037">
        <f>VLOOKUP(P1037,counts!$W$66:$Z$69,4,FALSE)</f>
        <v>50</v>
      </c>
      <c r="AU1037">
        <f>VLOOKUP(Q1037,counts!$W$73:$Z$75,4,FALSE)</f>
        <v>68</v>
      </c>
      <c r="AV1037">
        <f>VLOOKUP(R1037,counts!$W$79:$Z$81,4,FALSE)</f>
        <v>40</v>
      </c>
      <c r="AW1037">
        <f t="shared" si="594"/>
        <v>524</v>
      </c>
      <c r="AX1037">
        <f t="shared" si="595"/>
        <v>1</v>
      </c>
      <c r="AY1037">
        <f t="shared" si="596"/>
        <v>4</v>
      </c>
      <c r="AZ1037" t="str">
        <f t="shared" si="597"/>
        <v>Test</v>
      </c>
      <c r="BA1037" t="str">
        <f t="shared" si="598"/>
        <v>0-17</v>
      </c>
      <c r="BB1037" t="str">
        <f t="shared" si="599"/>
        <v>Blank</v>
      </c>
      <c r="BC1037" t="str">
        <f t="shared" si="600"/>
        <v>11-20</v>
      </c>
      <c r="BD1037" t="str">
        <f t="shared" si="601"/>
        <v>Blank</v>
      </c>
      <c r="BE1037" t="str">
        <f t="shared" si="602"/>
        <v>female</v>
      </c>
      <c r="BF1037">
        <f t="shared" si="603"/>
        <v>1</v>
      </c>
      <c r="BG1037">
        <f t="shared" si="604"/>
        <v>0</v>
      </c>
      <c r="BH1037" t="str">
        <f t="shared" si="605"/>
        <v>C</v>
      </c>
      <c r="BI1037">
        <f t="shared" si="606"/>
        <v>3</v>
      </c>
    </row>
    <row r="1038" spans="1:61" x14ac:dyDescent="0.3">
      <c r="A1038" t="s">
        <v>2820</v>
      </c>
      <c r="B1038" t="s">
        <v>2838</v>
      </c>
      <c r="C1038" t="s">
        <v>2825</v>
      </c>
      <c r="D1038" t="s">
        <v>2838</v>
      </c>
      <c r="E1038" t="s">
        <v>20</v>
      </c>
      <c r="F1038">
        <v>0</v>
      </c>
      <c r="G1038">
        <v>0</v>
      </c>
      <c r="H1038" t="s">
        <v>44</v>
      </c>
      <c r="I1038">
        <v>3</v>
      </c>
      <c r="J1038">
        <v>-11.613432440426715</v>
      </c>
      <c r="K1038">
        <v>-42.171718189759716</v>
      </c>
      <c r="L1038">
        <v>-82.840254641099079</v>
      </c>
      <c r="M1038">
        <v>-33.757758935166962</v>
      </c>
      <c r="N1038">
        <v>-108.67008854708662</v>
      </c>
      <c r="O1038">
        <v>-14.754319664473872</v>
      </c>
      <c r="P1038">
        <v>-22.013681658285037</v>
      </c>
      <c r="Q1038">
        <v>72.444458573419169</v>
      </c>
      <c r="R1038">
        <v>-67.960368165567971</v>
      </c>
      <c r="S1038">
        <v>0</v>
      </c>
      <c r="T1038">
        <v>4</v>
      </c>
      <c r="U1038" t="s">
        <v>2817</v>
      </c>
      <c r="AN1038">
        <f>VLOOKUP(J1038,counts!$W$8:$Z$13,4,FALSE)</f>
        <v>52</v>
      </c>
      <c r="AO1038">
        <f>VLOOKUP(K1038,counts!$W$17:$Z$23,4,FALSE)</f>
        <v>48</v>
      </c>
      <c r="AP1038">
        <f>VLOOKUP(L1038,counts!$W$27:$Z$33,4,FALSE)</f>
        <v>62</v>
      </c>
      <c r="AQ1038">
        <f>VLOOKUP(M1038,counts!$W$38:$Z$49,4,FALSE)</f>
        <v>47</v>
      </c>
      <c r="AR1038">
        <f>VLOOKUP(N1038,counts!$W$53:$Z$54,4,FALSE)</f>
        <v>20</v>
      </c>
      <c r="AS1038">
        <f>VLOOKUP(O1038,counts!$W$58:$Z$62,4,FALSE)</f>
        <v>52</v>
      </c>
      <c r="AT1038">
        <f>VLOOKUP(P1038,counts!$W$66:$Z$69,4,FALSE)</f>
        <v>50</v>
      </c>
      <c r="AU1038">
        <f>VLOOKUP(Q1038,counts!$W$73:$Z$75,4,FALSE)</f>
        <v>68</v>
      </c>
      <c r="AV1038">
        <f>VLOOKUP(R1038,counts!$W$79:$Z$81,4,FALSE)</f>
        <v>40</v>
      </c>
      <c r="AW1038">
        <f t="shared" si="594"/>
        <v>439</v>
      </c>
      <c r="AX1038">
        <f t="shared" si="595"/>
        <v>0</v>
      </c>
      <c r="AY1038">
        <f t="shared" si="596"/>
        <v>4</v>
      </c>
      <c r="AZ1038" t="str">
        <f t="shared" si="597"/>
        <v>Test</v>
      </c>
      <c r="BA1038" t="str">
        <f t="shared" si="598"/>
        <v>18-30</v>
      </c>
      <c r="BB1038" t="str">
        <f t="shared" si="599"/>
        <v>Blank</v>
      </c>
      <c r="BC1038" t="str">
        <f t="shared" si="600"/>
        <v>0-10</v>
      </c>
      <c r="BD1038" t="str">
        <f t="shared" si="601"/>
        <v>Blank</v>
      </c>
      <c r="BE1038" t="str">
        <f t="shared" si="602"/>
        <v>male</v>
      </c>
      <c r="BF1038">
        <f t="shared" si="603"/>
        <v>0</v>
      </c>
      <c r="BG1038">
        <f t="shared" si="604"/>
        <v>0</v>
      </c>
      <c r="BH1038" t="str">
        <f t="shared" si="605"/>
        <v>C</v>
      </c>
      <c r="BI1038">
        <f t="shared" si="606"/>
        <v>3</v>
      </c>
    </row>
    <row r="1039" spans="1:61" x14ac:dyDescent="0.3">
      <c r="A1039" t="s">
        <v>2820</v>
      </c>
      <c r="B1039" t="s">
        <v>2823</v>
      </c>
      <c r="C1039" t="s">
        <v>2826</v>
      </c>
      <c r="D1039" t="s">
        <v>2835</v>
      </c>
      <c r="E1039" t="s">
        <v>20</v>
      </c>
      <c r="F1039">
        <v>1</v>
      </c>
      <c r="G1039">
        <v>2</v>
      </c>
      <c r="H1039" t="s">
        <v>2843</v>
      </c>
      <c r="I1039">
        <v>1</v>
      </c>
      <c r="J1039">
        <v>-11.613432440426715</v>
      </c>
      <c r="K1039">
        <v>123.30204897661667</v>
      </c>
      <c r="L1039">
        <v>163.84855978743315</v>
      </c>
      <c r="M1039">
        <v>-202.50760482553153</v>
      </c>
      <c r="N1039">
        <v>-108.67008854708662</v>
      </c>
      <c r="O1039">
        <v>48.695090775187893</v>
      </c>
      <c r="P1039">
        <v>75.609641767585757</v>
      </c>
      <c r="Q1039">
        <v>-22.422560732600829</v>
      </c>
      <c r="R1039">
        <v>103.15987615987927</v>
      </c>
      <c r="S1039">
        <v>0</v>
      </c>
      <c r="T1039">
        <v>5</v>
      </c>
      <c r="U1039" t="s">
        <v>2819</v>
      </c>
      <c r="AN1039">
        <f>VLOOKUP(J1039,counts!$W$8:$Z$13,4,FALSE)</f>
        <v>52</v>
      </c>
      <c r="AO1039">
        <f>VLOOKUP(K1039,counts!$W$17:$Z$23,4,FALSE)</f>
        <v>73</v>
      </c>
      <c r="AP1039">
        <f>VLOOKUP(L1039,counts!$W$27:$Z$33,4,FALSE)</f>
        <v>38</v>
      </c>
      <c r="AQ1039">
        <f>VLOOKUP(M1039,counts!$W$38:$Z$49,4,FALSE)</f>
        <v>12</v>
      </c>
      <c r="AR1039">
        <f>VLOOKUP(N1039,counts!$W$53:$Z$54,4,FALSE)</f>
        <v>20</v>
      </c>
      <c r="AS1039">
        <f>VLOOKUP(O1039,counts!$W$58:$Z$62,4,FALSE)</f>
        <v>61</v>
      </c>
      <c r="AT1039">
        <f>VLOOKUP(P1039,counts!$W$66:$Z$69,4,FALSE)</f>
        <v>69</v>
      </c>
      <c r="AU1039">
        <f>VLOOKUP(Q1039,counts!$W$73:$Z$75,4,FALSE)</f>
        <v>50</v>
      </c>
      <c r="AV1039">
        <f>VLOOKUP(R1039,counts!$W$79:$Z$81,4,FALSE)</f>
        <v>75</v>
      </c>
      <c r="AW1039">
        <f t="shared" si="594"/>
        <v>450</v>
      </c>
      <c r="AX1039">
        <f t="shared" si="595"/>
        <v>0</v>
      </c>
      <c r="AY1039">
        <f t="shared" si="596"/>
        <v>5</v>
      </c>
      <c r="AZ1039" t="str">
        <f t="shared" si="597"/>
        <v>Validate</v>
      </c>
      <c r="BA1039" t="str">
        <f t="shared" si="598"/>
        <v>18-30</v>
      </c>
      <c r="BB1039" t="str">
        <f t="shared" si="599"/>
        <v>F, G, T</v>
      </c>
      <c r="BC1039" t="str">
        <f t="shared" si="600"/>
        <v>100+</v>
      </c>
      <c r="BD1039" t="str">
        <f t="shared" si="601"/>
        <v>ON</v>
      </c>
      <c r="BE1039" t="str">
        <f t="shared" si="602"/>
        <v>male</v>
      </c>
      <c r="BF1039">
        <f t="shared" si="603"/>
        <v>1</v>
      </c>
      <c r="BG1039">
        <f t="shared" si="604"/>
        <v>2</v>
      </c>
      <c r="BH1039" t="str">
        <f t="shared" si="605"/>
        <v>S, blank</v>
      </c>
      <c r="BI1039">
        <f t="shared" si="606"/>
        <v>1</v>
      </c>
    </row>
    <row r="1040" spans="1:61" x14ac:dyDescent="0.3">
      <c r="A1040" t="s">
        <v>2811</v>
      </c>
      <c r="B1040" t="s">
        <v>2823</v>
      </c>
      <c r="C1040" t="s">
        <v>2826</v>
      </c>
      <c r="D1040" t="s">
        <v>2837</v>
      </c>
      <c r="E1040" t="s">
        <v>15</v>
      </c>
      <c r="F1040">
        <v>0</v>
      </c>
      <c r="G1040">
        <v>1</v>
      </c>
      <c r="H1040" t="s">
        <v>44</v>
      </c>
      <c r="I1040">
        <v>1</v>
      </c>
      <c r="J1040">
        <v>-13.385578549662212</v>
      </c>
      <c r="K1040">
        <v>123.30204897661667</v>
      </c>
      <c r="L1040">
        <v>163.84855978743315</v>
      </c>
      <c r="M1040">
        <v>123.30204897661667</v>
      </c>
      <c r="N1040">
        <v>151.41878811967541</v>
      </c>
      <c r="O1040">
        <v>-14.754319664473872</v>
      </c>
      <c r="P1040">
        <v>79.365382998232107</v>
      </c>
      <c r="Q1040">
        <v>72.444458573419169</v>
      </c>
      <c r="R1040">
        <v>103.15987615987927</v>
      </c>
      <c r="S1040">
        <v>1</v>
      </c>
      <c r="T1040">
        <v>5</v>
      </c>
      <c r="U1040" t="s">
        <v>2819</v>
      </c>
      <c r="AN1040">
        <f>VLOOKUP(J1040,counts!$W$8:$Z$13,4,FALSE)</f>
        <v>51</v>
      </c>
      <c r="AO1040">
        <f>VLOOKUP(K1040,counts!$W$17:$Z$23,4,FALSE)</f>
        <v>73</v>
      </c>
      <c r="AP1040">
        <f>VLOOKUP(L1040,counts!$W$27:$Z$33,4,FALSE)</f>
        <v>38</v>
      </c>
      <c r="AQ1040">
        <f>VLOOKUP(M1040,counts!$W$38:$Z$49,4,FALSE)</f>
        <v>80</v>
      </c>
      <c r="AR1040">
        <f>VLOOKUP(N1040,counts!$W$53:$Z$54,4,FALSE)</f>
        <v>102</v>
      </c>
      <c r="AS1040">
        <f>VLOOKUP(O1040,counts!$W$58:$Z$62,4,FALSE)</f>
        <v>52</v>
      </c>
      <c r="AT1040">
        <f>VLOOKUP(P1040,counts!$W$66:$Z$69,4,FALSE)</f>
        <v>70</v>
      </c>
      <c r="AU1040">
        <f>VLOOKUP(Q1040,counts!$W$73:$Z$75,4,FALSE)</f>
        <v>68</v>
      </c>
      <c r="AV1040">
        <f>VLOOKUP(R1040,counts!$W$79:$Z$81,4,FALSE)</f>
        <v>75</v>
      </c>
      <c r="AW1040">
        <f t="shared" si="594"/>
        <v>609</v>
      </c>
      <c r="AX1040">
        <f t="shared" si="595"/>
        <v>1</v>
      </c>
      <c r="AY1040">
        <f t="shared" si="596"/>
        <v>5</v>
      </c>
      <c r="AZ1040" t="str">
        <f t="shared" si="597"/>
        <v>Validate</v>
      </c>
      <c r="BA1040" t="str">
        <f t="shared" si="598"/>
        <v>41-50</v>
      </c>
      <c r="BB1040" t="str">
        <f t="shared" si="599"/>
        <v>F, G, T</v>
      </c>
      <c r="BC1040" t="str">
        <f t="shared" si="600"/>
        <v>100+</v>
      </c>
      <c r="BD1040" t="str">
        <f t="shared" si="601"/>
        <v>PQ</v>
      </c>
      <c r="BE1040" t="str">
        <f t="shared" si="602"/>
        <v>female</v>
      </c>
      <c r="BF1040">
        <f t="shared" si="603"/>
        <v>0</v>
      </c>
      <c r="BG1040">
        <f t="shared" si="604"/>
        <v>1</v>
      </c>
      <c r="BH1040" t="str">
        <f t="shared" si="605"/>
        <v>C</v>
      </c>
      <c r="BI1040">
        <f t="shared" si="606"/>
        <v>1</v>
      </c>
    </row>
    <row r="1041" spans="1:61" x14ac:dyDescent="0.3">
      <c r="A1041" t="s">
        <v>2811</v>
      </c>
      <c r="B1041" t="s">
        <v>2823</v>
      </c>
      <c r="C1041" t="s">
        <v>2851</v>
      </c>
      <c r="D1041" t="s">
        <v>2833</v>
      </c>
      <c r="E1041" t="s">
        <v>15</v>
      </c>
      <c r="F1041">
        <v>1</v>
      </c>
      <c r="G1041">
        <v>1</v>
      </c>
      <c r="H1041" t="s">
        <v>2843</v>
      </c>
      <c r="I1041">
        <v>1</v>
      </c>
      <c r="J1041">
        <v>-13.385578549662212</v>
      </c>
      <c r="K1041">
        <v>123.30204897661667</v>
      </c>
      <c r="L1041">
        <v>70.538774768379497</v>
      </c>
      <c r="M1041">
        <v>57.761363718906857</v>
      </c>
      <c r="N1041">
        <v>151.41878811967541</v>
      </c>
      <c r="O1041">
        <v>48.695090775187893</v>
      </c>
      <c r="P1041">
        <v>79.365382998232107</v>
      </c>
      <c r="Q1041">
        <v>-22.422560732600829</v>
      </c>
      <c r="R1041">
        <v>103.15987615987927</v>
      </c>
      <c r="S1041">
        <v>1</v>
      </c>
      <c r="T1041">
        <v>5</v>
      </c>
      <c r="U1041" t="s">
        <v>2819</v>
      </c>
      <c r="AN1041">
        <f>VLOOKUP(J1041,counts!$W$8:$Z$13,4,FALSE)</f>
        <v>51</v>
      </c>
      <c r="AO1041">
        <f>VLOOKUP(K1041,counts!$W$17:$Z$23,4,FALSE)</f>
        <v>73</v>
      </c>
      <c r="AP1041">
        <f>VLOOKUP(L1041,counts!$W$27:$Z$33,4,FALSE)</f>
        <v>47</v>
      </c>
      <c r="AQ1041">
        <f>VLOOKUP(M1041,counts!$W$38:$Z$49,4,FALSE)</f>
        <v>66</v>
      </c>
      <c r="AR1041">
        <f>VLOOKUP(N1041,counts!$W$53:$Z$54,4,FALSE)</f>
        <v>102</v>
      </c>
      <c r="AS1041">
        <f>VLOOKUP(O1041,counts!$W$58:$Z$62,4,FALSE)</f>
        <v>61</v>
      </c>
      <c r="AT1041">
        <f>VLOOKUP(P1041,counts!$W$66:$Z$69,4,FALSE)</f>
        <v>70</v>
      </c>
      <c r="AU1041">
        <f>VLOOKUP(Q1041,counts!$W$73:$Z$75,4,FALSE)</f>
        <v>50</v>
      </c>
      <c r="AV1041">
        <f>VLOOKUP(R1041,counts!$W$79:$Z$81,4,FALSE)</f>
        <v>75</v>
      </c>
      <c r="AW1041">
        <f t="shared" si="594"/>
        <v>595</v>
      </c>
      <c r="AX1041">
        <f t="shared" si="595"/>
        <v>1</v>
      </c>
      <c r="AY1041">
        <f t="shared" si="596"/>
        <v>5</v>
      </c>
      <c r="AZ1041" t="str">
        <f t="shared" si="597"/>
        <v>Validate</v>
      </c>
      <c r="BA1041" t="str">
        <f t="shared" si="598"/>
        <v>41-50</v>
      </c>
      <c r="BB1041" t="str">
        <f t="shared" si="599"/>
        <v>F, G, T</v>
      </c>
      <c r="BC1041" t="str">
        <f t="shared" si="600"/>
        <v>41-100</v>
      </c>
      <c r="BD1041" t="str">
        <f t="shared" si="601"/>
        <v>NY</v>
      </c>
      <c r="BE1041" t="str">
        <f t="shared" si="602"/>
        <v>female</v>
      </c>
      <c r="BF1041">
        <f t="shared" si="603"/>
        <v>1</v>
      </c>
      <c r="BG1041">
        <f t="shared" si="604"/>
        <v>1</v>
      </c>
      <c r="BH1041" t="str">
        <f t="shared" si="605"/>
        <v>S, blank</v>
      </c>
      <c r="BI1041">
        <f t="shared" si="606"/>
        <v>1</v>
      </c>
    </row>
    <row r="1042" spans="1:61" x14ac:dyDescent="0.3">
      <c r="A1042" t="s">
        <v>2811</v>
      </c>
      <c r="B1042" t="s">
        <v>2838</v>
      </c>
      <c r="C1042" t="s">
        <v>2826</v>
      </c>
      <c r="D1042" t="s">
        <v>2833</v>
      </c>
      <c r="E1042" t="s">
        <v>15</v>
      </c>
      <c r="F1042">
        <v>0</v>
      </c>
      <c r="G1042">
        <v>0</v>
      </c>
      <c r="H1042" t="s">
        <v>44</v>
      </c>
      <c r="I1042">
        <v>1</v>
      </c>
      <c r="J1042">
        <v>-13.385578549662212</v>
      </c>
      <c r="K1042">
        <v>-42.171718189759716</v>
      </c>
      <c r="L1042">
        <v>163.84855978743315</v>
      </c>
      <c r="M1042">
        <v>57.761363718906857</v>
      </c>
      <c r="N1042">
        <v>151.41878811967541</v>
      </c>
      <c r="O1042">
        <v>-14.754319664473872</v>
      </c>
      <c r="P1042">
        <v>-22.013681658285037</v>
      </c>
      <c r="Q1042">
        <v>72.444458573419169</v>
      </c>
      <c r="R1042">
        <v>103.15987615987927</v>
      </c>
      <c r="S1042">
        <v>1</v>
      </c>
      <c r="T1042">
        <v>5</v>
      </c>
      <c r="U1042" t="s">
        <v>2819</v>
      </c>
      <c r="AN1042">
        <f>VLOOKUP(J1042,counts!$W$8:$Z$13,4,FALSE)</f>
        <v>51</v>
      </c>
      <c r="AO1042">
        <f>VLOOKUP(K1042,counts!$W$17:$Z$23,4,FALSE)</f>
        <v>48</v>
      </c>
      <c r="AP1042">
        <f>VLOOKUP(L1042,counts!$W$27:$Z$33,4,FALSE)</f>
        <v>38</v>
      </c>
      <c r="AQ1042">
        <f>VLOOKUP(M1042,counts!$W$38:$Z$49,4,FALSE)</f>
        <v>66</v>
      </c>
      <c r="AR1042">
        <f>VLOOKUP(N1042,counts!$W$53:$Z$54,4,FALSE)</f>
        <v>102</v>
      </c>
      <c r="AS1042">
        <f>VLOOKUP(O1042,counts!$W$58:$Z$62,4,FALSE)</f>
        <v>52</v>
      </c>
      <c r="AT1042">
        <f>VLOOKUP(P1042,counts!$W$66:$Z$69,4,FALSE)</f>
        <v>50</v>
      </c>
      <c r="AU1042">
        <f>VLOOKUP(Q1042,counts!$W$73:$Z$75,4,FALSE)</f>
        <v>68</v>
      </c>
      <c r="AV1042">
        <f>VLOOKUP(R1042,counts!$W$79:$Z$81,4,FALSE)</f>
        <v>75</v>
      </c>
      <c r="AW1042">
        <f t="shared" si="594"/>
        <v>550</v>
      </c>
      <c r="AX1042">
        <f t="shared" si="595"/>
        <v>1</v>
      </c>
      <c r="AY1042">
        <f t="shared" si="596"/>
        <v>5</v>
      </c>
      <c r="AZ1042" t="str">
        <f t="shared" si="597"/>
        <v>Validate</v>
      </c>
      <c r="BA1042" t="str">
        <f t="shared" si="598"/>
        <v>41-50</v>
      </c>
      <c r="BB1042" t="str">
        <f t="shared" si="599"/>
        <v>Blank</v>
      </c>
      <c r="BC1042" t="str">
        <f t="shared" si="600"/>
        <v>100+</v>
      </c>
      <c r="BD1042" t="str">
        <f t="shared" si="601"/>
        <v>NY</v>
      </c>
      <c r="BE1042" t="str">
        <f t="shared" si="602"/>
        <v>female</v>
      </c>
      <c r="BF1042">
        <f t="shared" si="603"/>
        <v>0</v>
      </c>
      <c r="BG1042">
        <f t="shared" si="604"/>
        <v>0</v>
      </c>
      <c r="BH1042" t="str">
        <f t="shared" si="605"/>
        <v>C</v>
      </c>
      <c r="BI1042">
        <f t="shared" si="606"/>
        <v>1</v>
      </c>
    </row>
    <row r="1043" spans="1:61" x14ac:dyDescent="0.3">
      <c r="A1043" t="s">
        <v>2821</v>
      </c>
      <c r="B1043" t="s">
        <v>2838</v>
      </c>
      <c r="C1043" t="s">
        <v>2849</v>
      </c>
      <c r="D1043" t="s">
        <v>2839</v>
      </c>
      <c r="E1043" t="s">
        <v>20</v>
      </c>
      <c r="F1043">
        <v>0</v>
      </c>
      <c r="G1043">
        <v>0</v>
      </c>
      <c r="H1043" t="s">
        <v>2843</v>
      </c>
      <c r="I1043">
        <v>1</v>
      </c>
      <c r="J1043">
        <v>-3.7643689058441341</v>
      </c>
      <c r="K1043">
        <v>-42.171718189759716</v>
      </c>
      <c r="L1043">
        <v>40.172297072540438</v>
      </c>
      <c r="M1043">
        <v>40.634191658169868</v>
      </c>
      <c r="N1043">
        <v>-108.67008854708662</v>
      </c>
      <c r="O1043">
        <v>-14.754319664473872</v>
      </c>
      <c r="P1043">
        <v>-22.013681658285037</v>
      </c>
      <c r="Q1043">
        <v>-22.422560732600829</v>
      </c>
      <c r="R1043">
        <v>103.15987615987927</v>
      </c>
      <c r="S1043">
        <v>1</v>
      </c>
      <c r="T1043">
        <v>5</v>
      </c>
      <c r="U1043" t="s">
        <v>2819</v>
      </c>
      <c r="AN1043">
        <f>VLOOKUP(J1043,counts!$W$8:$Z$13,4,FALSE)</f>
        <v>53</v>
      </c>
      <c r="AO1043">
        <f>VLOOKUP(K1043,counts!$W$17:$Z$23,4,FALSE)</f>
        <v>48</v>
      </c>
      <c r="AP1043">
        <f>VLOOKUP(L1043,counts!$W$27:$Z$33,4,FALSE)</f>
        <v>50</v>
      </c>
      <c r="AQ1043">
        <f>VLOOKUP(M1043,counts!$W$38:$Z$49,4,FALSE)</f>
        <v>63</v>
      </c>
      <c r="AR1043">
        <f>VLOOKUP(N1043,counts!$W$53:$Z$54,4,FALSE)</f>
        <v>20</v>
      </c>
      <c r="AS1043">
        <f>VLOOKUP(O1043,counts!$W$58:$Z$62,4,FALSE)</f>
        <v>52</v>
      </c>
      <c r="AT1043">
        <f>VLOOKUP(P1043,counts!$W$66:$Z$69,4,FALSE)</f>
        <v>50</v>
      </c>
      <c r="AU1043">
        <f>VLOOKUP(Q1043,counts!$W$73:$Z$75,4,FALSE)</f>
        <v>50</v>
      </c>
      <c r="AV1043">
        <f>VLOOKUP(R1043,counts!$W$79:$Z$81,4,FALSE)</f>
        <v>75</v>
      </c>
      <c r="AW1043">
        <f t="shared" si="594"/>
        <v>461</v>
      </c>
      <c r="AX1043">
        <f t="shared" si="595"/>
        <v>1</v>
      </c>
      <c r="AY1043">
        <f t="shared" si="596"/>
        <v>5</v>
      </c>
      <c r="AZ1043" t="str">
        <f t="shared" si="597"/>
        <v>Validate</v>
      </c>
      <c r="BA1043" t="str">
        <f t="shared" si="598"/>
        <v>0-17</v>
      </c>
      <c r="BB1043" t="str">
        <f t="shared" si="599"/>
        <v>Blank</v>
      </c>
      <c r="BC1043" t="str">
        <f t="shared" si="600"/>
        <v>21-30</v>
      </c>
      <c r="BD1043" t="str">
        <f t="shared" si="601"/>
        <v>Others</v>
      </c>
      <c r="BE1043" t="str">
        <f t="shared" si="602"/>
        <v>male</v>
      </c>
      <c r="BF1043">
        <f t="shared" si="603"/>
        <v>0</v>
      </c>
      <c r="BG1043">
        <f t="shared" si="604"/>
        <v>0</v>
      </c>
      <c r="BH1043" t="str">
        <f t="shared" si="605"/>
        <v>S, blank</v>
      </c>
      <c r="BI1043">
        <f t="shared" si="606"/>
        <v>1</v>
      </c>
    </row>
    <row r="1044" spans="1:61" x14ac:dyDescent="0.3">
      <c r="A1044" t="s">
        <v>2811</v>
      </c>
      <c r="B1044" t="s">
        <v>2823</v>
      </c>
      <c r="C1044" t="s">
        <v>2851</v>
      </c>
      <c r="D1044" t="s">
        <v>2839</v>
      </c>
      <c r="E1044" t="s">
        <v>20</v>
      </c>
      <c r="F1044">
        <v>0</v>
      </c>
      <c r="G1044">
        <v>0</v>
      </c>
      <c r="H1044" t="s">
        <v>44</v>
      </c>
      <c r="I1044">
        <v>1</v>
      </c>
      <c r="J1044">
        <v>-13.385578549662212</v>
      </c>
      <c r="K1044">
        <v>123.30204897661667</v>
      </c>
      <c r="L1044">
        <v>70.538774768379497</v>
      </c>
      <c r="M1044">
        <v>40.634191658169868</v>
      </c>
      <c r="N1044">
        <v>-108.67008854708662</v>
      </c>
      <c r="O1044">
        <v>-14.754319664473872</v>
      </c>
      <c r="P1044">
        <v>-22.013681658285037</v>
      </c>
      <c r="Q1044">
        <v>72.444458573419169</v>
      </c>
      <c r="R1044">
        <v>103.15987615987927</v>
      </c>
      <c r="S1044">
        <v>0</v>
      </c>
      <c r="T1044">
        <v>5</v>
      </c>
      <c r="U1044" t="s">
        <v>2819</v>
      </c>
      <c r="AN1044">
        <f>VLOOKUP(J1044,counts!$W$8:$Z$13,4,FALSE)</f>
        <v>51</v>
      </c>
      <c r="AO1044">
        <f>VLOOKUP(K1044,counts!$W$17:$Z$23,4,FALSE)</f>
        <v>73</v>
      </c>
      <c r="AP1044">
        <f>VLOOKUP(L1044,counts!$W$27:$Z$33,4,FALSE)</f>
        <v>47</v>
      </c>
      <c r="AQ1044">
        <f>VLOOKUP(M1044,counts!$W$38:$Z$49,4,FALSE)</f>
        <v>63</v>
      </c>
      <c r="AR1044">
        <f>VLOOKUP(N1044,counts!$W$53:$Z$54,4,FALSE)</f>
        <v>20</v>
      </c>
      <c r="AS1044">
        <f>VLOOKUP(O1044,counts!$W$58:$Z$62,4,FALSE)</f>
        <v>52</v>
      </c>
      <c r="AT1044">
        <f>VLOOKUP(P1044,counts!$W$66:$Z$69,4,FALSE)</f>
        <v>50</v>
      </c>
      <c r="AU1044">
        <f>VLOOKUP(Q1044,counts!$W$73:$Z$75,4,FALSE)</f>
        <v>68</v>
      </c>
      <c r="AV1044">
        <f>VLOOKUP(R1044,counts!$W$79:$Z$81,4,FALSE)</f>
        <v>75</v>
      </c>
      <c r="AW1044">
        <f t="shared" si="594"/>
        <v>499</v>
      </c>
      <c r="AX1044">
        <f t="shared" si="595"/>
        <v>0</v>
      </c>
      <c r="AY1044">
        <f t="shared" si="596"/>
        <v>5</v>
      </c>
      <c r="AZ1044" t="str">
        <f t="shared" si="597"/>
        <v>Validate</v>
      </c>
      <c r="BA1044" t="str">
        <f t="shared" si="598"/>
        <v>41-50</v>
      </c>
      <c r="BB1044" t="str">
        <f t="shared" si="599"/>
        <v>F, G, T</v>
      </c>
      <c r="BC1044" t="str">
        <f t="shared" si="600"/>
        <v>41-100</v>
      </c>
      <c r="BD1044" t="str">
        <f t="shared" si="601"/>
        <v>Others</v>
      </c>
      <c r="BE1044" t="str">
        <f t="shared" si="602"/>
        <v>male</v>
      </c>
      <c r="BF1044">
        <f t="shared" si="603"/>
        <v>0</v>
      </c>
      <c r="BG1044">
        <f t="shared" si="604"/>
        <v>0</v>
      </c>
      <c r="BH1044" t="str">
        <f t="shared" si="605"/>
        <v>C</v>
      </c>
      <c r="BI1044">
        <f t="shared" si="606"/>
        <v>1</v>
      </c>
    </row>
    <row r="1045" spans="1:61" x14ac:dyDescent="0.3">
      <c r="A1045" t="s">
        <v>2821</v>
      </c>
      <c r="B1045" t="s">
        <v>2838</v>
      </c>
      <c r="C1045" t="s">
        <v>2810</v>
      </c>
      <c r="D1045" t="s">
        <v>2836</v>
      </c>
      <c r="E1045" t="s">
        <v>20</v>
      </c>
      <c r="F1045">
        <v>0</v>
      </c>
      <c r="G1045">
        <v>0</v>
      </c>
      <c r="H1045" t="s">
        <v>44</v>
      </c>
      <c r="I1045">
        <v>1</v>
      </c>
      <c r="J1045">
        <v>-3.7643689058441341</v>
      </c>
      <c r="K1045">
        <v>-42.171718189759716</v>
      </c>
      <c r="L1045">
        <v>22.971838090238197</v>
      </c>
      <c r="M1045">
        <v>105.0698932972212</v>
      </c>
      <c r="N1045">
        <v>-108.67008854708662</v>
      </c>
      <c r="O1045">
        <v>-14.754319664473872</v>
      </c>
      <c r="P1045">
        <v>-22.013681658285037</v>
      </c>
      <c r="Q1045">
        <v>72.444458573419169</v>
      </c>
      <c r="R1045">
        <v>103.15987615987927</v>
      </c>
      <c r="S1045">
        <v>0</v>
      </c>
      <c r="T1045">
        <v>5</v>
      </c>
      <c r="U1045" t="s">
        <v>2819</v>
      </c>
      <c r="AN1045">
        <f>VLOOKUP(J1045,counts!$W$8:$Z$13,4,FALSE)</f>
        <v>53</v>
      </c>
      <c r="AO1045">
        <f>VLOOKUP(K1045,counts!$W$17:$Z$23,4,FALSE)</f>
        <v>48</v>
      </c>
      <c r="AP1045">
        <f>VLOOKUP(L1045,counts!$W$27:$Z$33,4,FALSE)</f>
        <v>52</v>
      </c>
      <c r="AQ1045">
        <f>VLOOKUP(M1045,counts!$W$38:$Z$49,4,FALSE)</f>
        <v>76</v>
      </c>
      <c r="AR1045">
        <f>VLOOKUP(N1045,counts!$W$53:$Z$54,4,FALSE)</f>
        <v>20</v>
      </c>
      <c r="AS1045">
        <f>VLOOKUP(O1045,counts!$W$58:$Z$62,4,FALSE)</f>
        <v>52</v>
      </c>
      <c r="AT1045">
        <f>VLOOKUP(P1045,counts!$W$66:$Z$69,4,FALSE)</f>
        <v>50</v>
      </c>
      <c r="AU1045">
        <f>VLOOKUP(Q1045,counts!$W$73:$Z$75,4,FALSE)</f>
        <v>68</v>
      </c>
      <c r="AV1045">
        <f>VLOOKUP(R1045,counts!$W$79:$Z$81,4,FALSE)</f>
        <v>75</v>
      </c>
      <c r="AW1045">
        <f t="shared" si="594"/>
        <v>494</v>
      </c>
      <c r="AX1045">
        <f t="shared" si="595"/>
        <v>0</v>
      </c>
      <c r="AY1045">
        <f t="shared" si="596"/>
        <v>5</v>
      </c>
      <c r="AZ1045" t="str">
        <f t="shared" si="597"/>
        <v>Validate</v>
      </c>
      <c r="BA1045" t="str">
        <f t="shared" si="598"/>
        <v>0-17</v>
      </c>
      <c r="BB1045" t="str">
        <f t="shared" si="599"/>
        <v>Blank</v>
      </c>
      <c r="BC1045" t="str">
        <f t="shared" si="600"/>
        <v>31-40</v>
      </c>
      <c r="BD1045" t="str">
        <f t="shared" si="601"/>
        <v>PA</v>
      </c>
      <c r="BE1045" t="str">
        <f t="shared" si="602"/>
        <v>male</v>
      </c>
      <c r="BF1045">
        <f t="shared" si="603"/>
        <v>0</v>
      </c>
      <c r="BG1045">
        <f t="shared" si="604"/>
        <v>0</v>
      </c>
      <c r="BH1045" t="str">
        <f t="shared" si="605"/>
        <v>C</v>
      </c>
      <c r="BI1045">
        <f t="shared" si="606"/>
        <v>1</v>
      </c>
    </row>
    <row r="1046" spans="1:61" x14ac:dyDescent="0.3">
      <c r="A1046" t="s">
        <v>2812</v>
      </c>
      <c r="B1046" t="s">
        <v>2823</v>
      </c>
      <c r="C1046" t="s">
        <v>2851</v>
      </c>
      <c r="D1046" t="s">
        <v>2836</v>
      </c>
      <c r="E1046" t="s">
        <v>15</v>
      </c>
      <c r="F1046">
        <v>0</v>
      </c>
      <c r="G1046">
        <v>0</v>
      </c>
      <c r="H1046" t="s">
        <v>44</v>
      </c>
      <c r="I1046">
        <v>1</v>
      </c>
      <c r="J1046">
        <v>74.751267398446615</v>
      </c>
      <c r="K1046">
        <v>123.30204897661667</v>
      </c>
      <c r="L1046">
        <v>70.538774768379497</v>
      </c>
      <c r="M1046">
        <v>105.0698932972212</v>
      </c>
      <c r="N1046">
        <v>151.41878811967541</v>
      </c>
      <c r="O1046">
        <v>-14.754319664473872</v>
      </c>
      <c r="P1046">
        <v>-22.013681658285037</v>
      </c>
      <c r="Q1046">
        <v>72.444458573419169</v>
      </c>
      <c r="R1046">
        <v>103.15987615987927</v>
      </c>
      <c r="S1046">
        <v>1</v>
      </c>
      <c r="T1046">
        <v>5</v>
      </c>
      <c r="U1046" t="s">
        <v>2819</v>
      </c>
      <c r="AN1046">
        <f>VLOOKUP(J1046,counts!$W$8:$Z$13,4,FALSE)</f>
        <v>70</v>
      </c>
      <c r="AO1046">
        <f>VLOOKUP(K1046,counts!$W$17:$Z$23,4,FALSE)</f>
        <v>73</v>
      </c>
      <c r="AP1046">
        <f>VLOOKUP(L1046,counts!$W$27:$Z$33,4,FALSE)</f>
        <v>47</v>
      </c>
      <c r="AQ1046">
        <f>VLOOKUP(M1046,counts!$W$38:$Z$49,4,FALSE)</f>
        <v>76</v>
      </c>
      <c r="AR1046">
        <f>VLOOKUP(N1046,counts!$W$53:$Z$54,4,FALSE)</f>
        <v>102</v>
      </c>
      <c r="AS1046">
        <f>VLOOKUP(O1046,counts!$W$58:$Z$62,4,FALSE)</f>
        <v>52</v>
      </c>
      <c r="AT1046">
        <f>VLOOKUP(P1046,counts!$W$66:$Z$69,4,FALSE)</f>
        <v>50</v>
      </c>
      <c r="AU1046">
        <f>VLOOKUP(Q1046,counts!$W$73:$Z$75,4,FALSE)</f>
        <v>68</v>
      </c>
      <c r="AV1046">
        <f>VLOOKUP(R1046,counts!$W$79:$Z$81,4,FALSE)</f>
        <v>75</v>
      </c>
      <c r="AW1046">
        <f t="shared" si="594"/>
        <v>613</v>
      </c>
      <c r="AX1046">
        <f t="shared" si="595"/>
        <v>1</v>
      </c>
      <c r="AY1046">
        <f t="shared" si="596"/>
        <v>5</v>
      </c>
      <c r="AZ1046" t="str">
        <f t="shared" si="597"/>
        <v>Validate</v>
      </c>
      <c r="BA1046" t="str">
        <f t="shared" si="598"/>
        <v>51-60</v>
      </c>
      <c r="BB1046" t="str">
        <f t="shared" si="599"/>
        <v>F, G, T</v>
      </c>
      <c r="BC1046" t="str">
        <f t="shared" si="600"/>
        <v>41-100</v>
      </c>
      <c r="BD1046" t="str">
        <f t="shared" si="601"/>
        <v>PA</v>
      </c>
      <c r="BE1046" t="str">
        <f t="shared" si="602"/>
        <v>female</v>
      </c>
      <c r="BF1046">
        <f t="shared" si="603"/>
        <v>0</v>
      </c>
      <c r="BG1046">
        <f t="shared" si="604"/>
        <v>0</v>
      </c>
      <c r="BH1046" t="str">
        <f t="shared" si="605"/>
        <v>C</v>
      </c>
      <c r="BI1046">
        <f t="shared" si="606"/>
        <v>1</v>
      </c>
    </row>
    <row r="1047" spans="1:61" x14ac:dyDescent="0.3">
      <c r="A1047" t="s">
        <v>2811</v>
      </c>
      <c r="B1047" t="s">
        <v>2823</v>
      </c>
      <c r="C1047" t="s">
        <v>2826</v>
      </c>
      <c r="D1047" t="s">
        <v>2838</v>
      </c>
      <c r="E1047" t="s">
        <v>15</v>
      </c>
      <c r="F1047">
        <v>0</v>
      </c>
      <c r="G1047">
        <v>0</v>
      </c>
      <c r="H1047" t="s">
        <v>44</v>
      </c>
      <c r="I1047">
        <v>1</v>
      </c>
      <c r="J1047">
        <v>-13.385578549662212</v>
      </c>
      <c r="K1047">
        <v>123.30204897661667</v>
      </c>
      <c r="L1047">
        <v>163.84855978743315</v>
      </c>
      <c r="M1047">
        <v>-33.757758935166962</v>
      </c>
      <c r="N1047">
        <v>151.41878811967541</v>
      </c>
      <c r="O1047">
        <v>-14.754319664473872</v>
      </c>
      <c r="P1047">
        <v>-22.013681658285037</v>
      </c>
      <c r="Q1047">
        <v>72.444458573419169</v>
      </c>
      <c r="R1047">
        <v>103.15987615987927</v>
      </c>
      <c r="S1047">
        <v>1</v>
      </c>
      <c r="T1047">
        <v>5</v>
      </c>
      <c r="U1047" t="s">
        <v>2819</v>
      </c>
      <c r="AN1047">
        <f>VLOOKUP(J1047,counts!$W$8:$Z$13,4,FALSE)</f>
        <v>51</v>
      </c>
      <c r="AO1047">
        <f>VLOOKUP(K1047,counts!$W$17:$Z$23,4,FALSE)</f>
        <v>73</v>
      </c>
      <c r="AP1047">
        <f>VLOOKUP(L1047,counts!$W$27:$Z$33,4,FALSE)</f>
        <v>38</v>
      </c>
      <c r="AQ1047">
        <f>VLOOKUP(M1047,counts!$W$38:$Z$49,4,FALSE)</f>
        <v>47</v>
      </c>
      <c r="AR1047">
        <f>VLOOKUP(N1047,counts!$W$53:$Z$54,4,FALSE)</f>
        <v>102</v>
      </c>
      <c r="AS1047">
        <f>VLOOKUP(O1047,counts!$W$58:$Z$62,4,FALSE)</f>
        <v>52</v>
      </c>
      <c r="AT1047">
        <f>VLOOKUP(P1047,counts!$W$66:$Z$69,4,FALSE)</f>
        <v>50</v>
      </c>
      <c r="AU1047">
        <f>VLOOKUP(Q1047,counts!$W$73:$Z$75,4,FALSE)</f>
        <v>68</v>
      </c>
      <c r="AV1047">
        <f>VLOOKUP(R1047,counts!$W$79:$Z$81,4,FALSE)</f>
        <v>75</v>
      </c>
      <c r="AW1047">
        <f t="shared" si="594"/>
        <v>556</v>
      </c>
      <c r="AX1047">
        <f t="shared" si="595"/>
        <v>1</v>
      </c>
      <c r="AY1047">
        <f t="shared" si="596"/>
        <v>5</v>
      </c>
      <c r="AZ1047" t="str">
        <f t="shared" si="597"/>
        <v>Validate</v>
      </c>
      <c r="BA1047" t="str">
        <f t="shared" si="598"/>
        <v>41-50</v>
      </c>
      <c r="BB1047" t="str">
        <f t="shared" si="599"/>
        <v>F, G, T</v>
      </c>
      <c r="BC1047" t="str">
        <f t="shared" si="600"/>
        <v>100+</v>
      </c>
      <c r="BD1047" t="str">
        <f t="shared" si="601"/>
        <v>Blank</v>
      </c>
      <c r="BE1047" t="str">
        <f t="shared" si="602"/>
        <v>female</v>
      </c>
      <c r="BF1047">
        <f t="shared" si="603"/>
        <v>0</v>
      </c>
      <c r="BG1047">
        <f t="shared" si="604"/>
        <v>0</v>
      </c>
      <c r="BH1047" t="str">
        <f t="shared" si="605"/>
        <v>C</v>
      </c>
      <c r="BI1047">
        <f t="shared" si="606"/>
        <v>1</v>
      </c>
    </row>
    <row r="1048" spans="1:61" x14ac:dyDescent="0.3">
      <c r="A1048" t="s">
        <v>2821</v>
      </c>
      <c r="B1048" t="s">
        <v>2838</v>
      </c>
      <c r="C1048" t="s">
        <v>2810</v>
      </c>
      <c r="D1048" t="s">
        <v>2838</v>
      </c>
      <c r="E1048" t="s">
        <v>20</v>
      </c>
      <c r="F1048">
        <v>0</v>
      </c>
      <c r="G1048">
        <v>0</v>
      </c>
      <c r="H1048" t="s">
        <v>2843</v>
      </c>
      <c r="I1048">
        <v>1</v>
      </c>
      <c r="J1048">
        <v>-3.7643689058441341</v>
      </c>
      <c r="K1048">
        <v>-42.171718189759716</v>
      </c>
      <c r="L1048">
        <v>22.971838090238197</v>
      </c>
      <c r="M1048">
        <v>-33.757758935166962</v>
      </c>
      <c r="N1048">
        <v>-108.67008854708662</v>
      </c>
      <c r="O1048">
        <v>-14.754319664473872</v>
      </c>
      <c r="P1048">
        <v>-22.013681658285037</v>
      </c>
      <c r="Q1048">
        <v>-22.422560732600829</v>
      </c>
      <c r="R1048">
        <v>103.15987615987927</v>
      </c>
      <c r="S1048">
        <v>0</v>
      </c>
      <c r="T1048">
        <v>5</v>
      </c>
      <c r="U1048" t="s">
        <v>2819</v>
      </c>
      <c r="AN1048">
        <f>VLOOKUP(J1048,counts!$W$8:$Z$13,4,FALSE)</f>
        <v>53</v>
      </c>
      <c r="AO1048">
        <f>VLOOKUP(K1048,counts!$W$17:$Z$23,4,FALSE)</f>
        <v>48</v>
      </c>
      <c r="AP1048">
        <f>VLOOKUP(L1048,counts!$W$27:$Z$33,4,FALSE)</f>
        <v>52</v>
      </c>
      <c r="AQ1048">
        <f>VLOOKUP(M1048,counts!$W$38:$Z$49,4,FALSE)</f>
        <v>47</v>
      </c>
      <c r="AR1048">
        <f>VLOOKUP(N1048,counts!$W$53:$Z$54,4,FALSE)</f>
        <v>20</v>
      </c>
      <c r="AS1048">
        <f>VLOOKUP(O1048,counts!$W$58:$Z$62,4,FALSE)</f>
        <v>52</v>
      </c>
      <c r="AT1048">
        <f>VLOOKUP(P1048,counts!$W$66:$Z$69,4,FALSE)</f>
        <v>50</v>
      </c>
      <c r="AU1048">
        <f>VLOOKUP(Q1048,counts!$W$73:$Z$75,4,FALSE)</f>
        <v>50</v>
      </c>
      <c r="AV1048">
        <f>VLOOKUP(R1048,counts!$W$79:$Z$81,4,FALSE)</f>
        <v>75</v>
      </c>
      <c r="AW1048">
        <f t="shared" si="594"/>
        <v>447</v>
      </c>
      <c r="AX1048">
        <f t="shared" si="595"/>
        <v>0</v>
      </c>
      <c r="AY1048">
        <f t="shared" si="596"/>
        <v>5</v>
      </c>
      <c r="AZ1048" t="str">
        <f t="shared" si="597"/>
        <v>Validate</v>
      </c>
      <c r="BA1048" t="str">
        <f t="shared" si="598"/>
        <v>0-17</v>
      </c>
      <c r="BB1048" t="str">
        <f t="shared" si="599"/>
        <v>Blank</v>
      </c>
      <c r="BC1048" t="str">
        <f t="shared" si="600"/>
        <v>31-40</v>
      </c>
      <c r="BD1048" t="str">
        <f t="shared" si="601"/>
        <v>Blank</v>
      </c>
      <c r="BE1048" t="str">
        <f t="shared" si="602"/>
        <v>male</v>
      </c>
      <c r="BF1048">
        <f t="shared" si="603"/>
        <v>0</v>
      </c>
      <c r="BG1048">
        <f t="shared" si="604"/>
        <v>0</v>
      </c>
      <c r="BH1048" t="str">
        <f t="shared" si="605"/>
        <v>S, blank</v>
      </c>
      <c r="BI1048">
        <f t="shared" si="606"/>
        <v>1</v>
      </c>
    </row>
    <row r="1049" spans="1:61" x14ac:dyDescent="0.3">
      <c r="A1049" t="s">
        <v>2811</v>
      </c>
      <c r="B1049" t="s">
        <v>2823</v>
      </c>
      <c r="C1049" t="s">
        <v>2849</v>
      </c>
      <c r="D1049" t="s">
        <v>2833</v>
      </c>
      <c r="E1049" t="s">
        <v>20</v>
      </c>
      <c r="F1049">
        <v>0</v>
      </c>
      <c r="G1049">
        <v>0</v>
      </c>
      <c r="H1049" t="s">
        <v>2843</v>
      </c>
      <c r="I1049">
        <v>1</v>
      </c>
      <c r="J1049">
        <v>-13.385578549662212</v>
      </c>
      <c r="K1049">
        <v>123.30204897661667</v>
      </c>
      <c r="L1049">
        <v>40.172297072540438</v>
      </c>
      <c r="M1049">
        <v>57.761363718906857</v>
      </c>
      <c r="N1049">
        <v>-108.67008854708662</v>
      </c>
      <c r="O1049">
        <v>-14.754319664473872</v>
      </c>
      <c r="P1049">
        <v>-22.013681658285037</v>
      </c>
      <c r="Q1049">
        <v>-22.422560732600829</v>
      </c>
      <c r="R1049">
        <v>103.15987615987927</v>
      </c>
      <c r="S1049">
        <v>1</v>
      </c>
      <c r="T1049">
        <v>5</v>
      </c>
      <c r="U1049" t="s">
        <v>2819</v>
      </c>
      <c r="AN1049">
        <f>VLOOKUP(J1049,counts!$W$8:$Z$13,4,FALSE)</f>
        <v>51</v>
      </c>
      <c r="AO1049">
        <f>VLOOKUP(K1049,counts!$W$17:$Z$23,4,FALSE)</f>
        <v>73</v>
      </c>
      <c r="AP1049">
        <f>VLOOKUP(L1049,counts!$W$27:$Z$33,4,FALSE)</f>
        <v>50</v>
      </c>
      <c r="AQ1049">
        <f>VLOOKUP(M1049,counts!$W$38:$Z$49,4,FALSE)</f>
        <v>66</v>
      </c>
      <c r="AR1049">
        <f>VLOOKUP(N1049,counts!$W$53:$Z$54,4,FALSE)</f>
        <v>20</v>
      </c>
      <c r="AS1049">
        <f>VLOOKUP(O1049,counts!$W$58:$Z$62,4,FALSE)</f>
        <v>52</v>
      </c>
      <c r="AT1049">
        <f>VLOOKUP(P1049,counts!$W$66:$Z$69,4,FALSE)</f>
        <v>50</v>
      </c>
      <c r="AU1049">
        <f>VLOOKUP(Q1049,counts!$W$73:$Z$75,4,FALSE)</f>
        <v>50</v>
      </c>
      <c r="AV1049">
        <f>VLOOKUP(R1049,counts!$W$79:$Z$81,4,FALSE)</f>
        <v>75</v>
      </c>
      <c r="AW1049">
        <f t="shared" si="594"/>
        <v>487</v>
      </c>
      <c r="AX1049">
        <f t="shared" si="595"/>
        <v>1</v>
      </c>
      <c r="AY1049">
        <f t="shared" si="596"/>
        <v>5</v>
      </c>
      <c r="AZ1049" t="str">
        <f t="shared" si="597"/>
        <v>Validate</v>
      </c>
      <c r="BA1049" t="str">
        <f t="shared" si="598"/>
        <v>41-50</v>
      </c>
      <c r="BB1049" t="str">
        <f t="shared" si="599"/>
        <v>F, G, T</v>
      </c>
      <c r="BC1049" t="str">
        <f t="shared" si="600"/>
        <v>21-30</v>
      </c>
      <c r="BD1049" t="str">
        <f t="shared" si="601"/>
        <v>NY</v>
      </c>
      <c r="BE1049" t="str">
        <f t="shared" si="602"/>
        <v>male</v>
      </c>
      <c r="BF1049">
        <f t="shared" si="603"/>
        <v>0</v>
      </c>
      <c r="BG1049">
        <f t="shared" si="604"/>
        <v>0</v>
      </c>
      <c r="BH1049" t="str">
        <f t="shared" si="605"/>
        <v>S, blank</v>
      </c>
      <c r="BI1049">
        <f t="shared" si="606"/>
        <v>1</v>
      </c>
    </row>
    <row r="1050" spans="1:61" x14ac:dyDescent="0.3">
      <c r="A1050" t="s">
        <v>2821</v>
      </c>
      <c r="B1050" t="s">
        <v>2838</v>
      </c>
      <c r="C1050" t="s">
        <v>2851</v>
      </c>
      <c r="D1050" t="s">
        <v>2838</v>
      </c>
      <c r="E1050" t="s">
        <v>20</v>
      </c>
      <c r="F1050">
        <v>0</v>
      </c>
      <c r="G1050">
        <v>0</v>
      </c>
      <c r="H1050" t="s">
        <v>2843</v>
      </c>
      <c r="I1050">
        <v>1</v>
      </c>
      <c r="J1050">
        <v>-3.7643689058441341</v>
      </c>
      <c r="K1050">
        <v>-42.171718189759716</v>
      </c>
      <c r="L1050">
        <v>70.538774768379497</v>
      </c>
      <c r="M1050">
        <v>-33.757758935166962</v>
      </c>
      <c r="N1050">
        <v>-108.67008854708662</v>
      </c>
      <c r="O1050">
        <v>-14.754319664473872</v>
      </c>
      <c r="P1050">
        <v>-22.013681658285037</v>
      </c>
      <c r="Q1050">
        <v>-22.422560732600829</v>
      </c>
      <c r="R1050">
        <v>103.15987615987927</v>
      </c>
      <c r="S1050">
        <v>0</v>
      </c>
      <c r="T1050">
        <v>5</v>
      </c>
      <c r="U1050" t="s">
        <v>2819</v>
      </c>
      <c r="AN1050">
        <f>VLOOKUP(J1050,counts!$W$8:$Z$13,4,FALSE)</f>
        <v>53</v>
      </c>
      <c r="AO1050">
        <f>VLOOKUP(K1050,counts!$W$17:$Z$23,4,FALSE)</f>
        <v>48</v>
      </c>
      <c r="AP1050">
        <f>VLOOKUP(L1050,counts!$W$27:$Z$33,4,FALSE)</f>
        <v>47</v>
      </c>
      <c r="AQ1050">
        <f>VLOOKUP(M1050,counts!$W$38:$Z$49,4,FALSE)</f>
        <v>47</v>
      </c>
      <c r="AR1050">
        <f>VLOOKUP(N1050,counts!$W$53:$Z$54,4,FALSE)</f>
        <v>20</v>
      </c>
      <c r="AS1050">
        <f>VLOOKUP(O1050,counts!$W$58:$Z$62,4,FALSE)</f>
        <v>52</v>
      </c>
      <c r="AT1050">
        <f>VLOOKUP(P1050,counts!$W$66:$Z$69,4,FALSE)</f>
        <v>50</v>
      </c>
      <c r="AU1050">
        <f>VLOOKUP(Q1050,counts!$W$73:$Z$75,4,FALSE)</f>
        <v>50</v>
      </c>
      <c r="AV1050">
        <f>VLOOKUP(R1050,counts!$W$79:$Z$81,4,FALSE)</f>
        <v>75</v>
      </c>
      <c r="AW1050">
        <f t="shared" si="594"/>
        <v>442</v>
      </c>
      <c r="AX1050">
        <f t="shared" si="595"/>
        <v>0</v>
      </c>
      <c r="AY1050">
        <f t="shared" si="596"/>
        <v>5</v>
      </c>
      <c r="AZ1050" t="str">
        <f t="shared" si="597"/>
        <v>Validate</v>
      </c>
      <c r="BA1050" t="str">
        <f t="shared" si="598"/>
        <v>0-17</v>
      </c>
      <c r="BB1050" t="str">
        <f t="shared" si="599"/>
        <v>Blank</v>
      </c>
      <c r="BC1050" t="str">
        <f t="shared" si="600"/>
        <v>41-100</v>
      </c>
      <c r="BD1050" t="str">
        <f t="shared" si="601"/>
        <v>Blank</v>
      </c>
      <c r="BE1050" t="str">
        <f t="shared" si="602"/>
        <v>male</v>
      </c>
      <c r="BF1050">
        <f t="shared" si="603"/>
        <v>0</v>
      </c>
      <c r="BG1050">
        <f t="shared" si="604"/>
        <v>0</v>
      </c>
      <c r="BH1050" t="str">
        <f t="shared" si="605"/>
        <v>S, blank</v>
      </c>
      <c r="BI1050">
        <f t="shared" si="606"/>
        <v>1</v>
      </c>
    </row>
    <row r="1051" spans="1:61" x14ac:dyDescent="0.3">
      <c r="A1051" t="s">
        <v>2820</v>
      </c>
      <c r="B1051" t="s">
        <v>2838</v>
      </c>
      <c r="C1051" t="s">
        <v>2826</v>
      </c>
      <c r="D1051" t="s">
        <v>2838</v>
      </c>
      <c r="E1051" t="s">
        <v>15</v>
      </c>
      <c r="F1051">
        <v>0</v>
      </c>
      <c r="G1051">
        <v>0</v>
      </c>
      <c r="H1051" t="s">
        <v>2843</v>
      </c>
      <c r="I1051">
        <v>1</v>
      </c>
      <c r="J1051">
        <v>-11.613432440426715</v>
      </c>
      <c r="K1051">
        <v>-42.171718189759716</v>
      </c>
      <c r="L1051">
        <v>163.84855978743315</v>
      </c>
      <c r="M1051">
        <v>-33.757758935166962</v>
      </c>
      <c r="N1051">
        <v>151.41878811967541</v>
      </c>
      <c r="O1051">
        <v>-14.754319664473872</v>
      </c>
      <c r="P1051">
        <v>-22.013681658285037</v>
      </c>
      <c r="Q1051">
        <v>-22.422560732600829</v>
      </c>
      <c r="R1051">
        <v>103.15987615987927</v>
      </c>
      <c r="S1051">
        <v>1</v>
      </c>
      <c r="T1051">
        <v>5</v>
      </c>
      <c r="U1051" t="s">
        <v>2819</v>
      </c>
      <c r="AN1051">
        <f>VLOOKUP(J1051,counts!$W$8:$Z$13,4,FALSE)</f>
        <v>52</v>
      </c>
      <c r="AO1051">
        <f>VLOOKUP(K1051,counts!$W$17:$Z$23,4,FALSE)</f>
        <v>48</v>
      </c>
      <c r="AP1051">
        <f>VLOOKUP(L1051,counts!$W$27:$Z$33,4,FALSE)</f>
        <v>38</v>
      </c>
      <c r="AQ1051">
        <f>VLOOKUP(M1051,counts!$W$38:$Z$49,4,FALSE)</f>
        <v>47</v>
      </c>
      <c r="AR1051">
        <f>VLOOKUP(N1051,counts!$W$53:$Z$54,4,FALSE)</f>
        <v>102</v>
      </c>
      <c r="AS1051">
        <f>VLOOKUP(O1051,counts!$W$58:$Z$62,4,FALSE)</f>
        <v>52</v>
      </c>
      <c r="AT1051">
        <f>VLOOKUP(P1051,counts!$W$66:$Z$69,4,FALSE)</f>
        <v>50</v>
      </c>
      <c r="AU1051">
        <f>VLOOKUP(Q1051,counts!$W$73:$Z$75,4,FALSE)</f>
        <v>50</v>
      </c>
      <c r="AV1051">
        <f>VLOOKUP(R1051,counts!$W$79:$Z$81,4,FALSE)</f>
        <v>75</v>
      </c>
      <c r="AW1051">
        <f t="shared" si="594"/>
        <v>514</v>
      </c>
      <c r="AX1051">
        <f t="shared" si="595"/>
        <v>1</v>
      </c>
      <c r="AY1051">
        <f t="shared" si="596"/>
        <v>5</v>
      </c>
      <c r="AZ1051" t="str">
        <f t="shared" si="597"/>
        <v>Validate</v>
      </c>
      <c r="BA1051" t="str">
        <f t="shared" si="598"/>
        <v>18-30</v>
      </c>
      <c r="BB1051" t="str">
        <f t="shared" si="599"/>
        <v>Blank</v>
      </c>
      <c r="BC1051" t="str">
        <f t="shared" si="600"/>
        <v>100+</v>
      </c>
      <c r="BD1051" t="str">
        <f t="shared" si="601"/>
        <v>Blank</v>
      </c>
      <c r="BE1051" t="str">
        <f t="shared" si="602"/>
        <v>female</v>
      </c>
      <c r="BF1051">
        <f t="shared" si="603"/>
        <v>0</v>
      </c>
      <c r="BG1051">
        <f t="shared" si="604"/>
        <v>0</v>
      </c>
      <c r="BH1051" t="str">
        <f t="shared" si="605"/>
        <v>S, blank</v>
      </c>
      <c r="BI1051">
        <f t="shared" si="606"/>
        <v>1</v>
      </c>
    </row>
    <row r="1052" spans="1:61" x14ac:dyDescent="0.3">
      <c r="A1052" t="s">
        <v>2813</v>
      </c>
      <c r="B1052" t="s">
        <v>2823</v>
      </c>
      <c r="C1052" t="s">
        <v>2849</v>
      </c>
      <c r="D1052" t="s">
        <v>2839</v>
      </c>
      <c r="E1052" t="s">
        <v>15</v>
      </c>
      <c r="F1052">
        <v>1</v>
      </c>
      <c r="G1052">
        <v>1</v>
      </c>
      <c r="H1052" t="s">
        <v>2843</v>
      </c>
      <c r="I1052">
        <v>1</v>
      </c>
      <c r="J1052">
        <v>-68.390212241589438</v>
      </c>
      <c r="K1052">
        <v>123.30204897661667</v>
      </c>
      <c r="L1052">
        <v>40.172297072540438</v>
      </c>
      <c r="M1052">
        <v>40.634191658169868</v>
      </c>
      <c r="N1052">
        <v>151.41878811967541</v>
      </c>
      <c r="O1052">
        <v>48.695090775187893</v>
      </c>
      <c r="P1052">
        <v>79.365382998232107</v>
      </c>
      <c r="Q1052">
        <v>-22.422560732600829</v>
      </c>
      <c r="R1052">
        <v>103.15987615987927</v>
      </c>
      <c r="S1052">
        <v>1</v>
      </c>
      <c r="T1052">
        <v>5</v>
      </c>
      <c r="U1052" t="s">
        <v>2819</v>
      </c>
      <c r="AN1052">
        <f>VLOOKUP(J1052,counts!$W$8:$Z$13,4,FALSE)</f>
        <v>40</v>
      </c>
      <c r="AO1052">
        <f>VLOOKUP(K1052,counts!$W$17:$Z$23,4,FALSE)</f>
        <v>73</v>
      </c>
      <c r="AP1052">
        <f>VLOOKUP(L1052,counts!$W$27:$Z$33,4,FALSE)</f>
        <v>50</v>
      </c>
      <c r="AQ1052">
        <f>VLOOKUP(M1052,counts!$W$38:$Z$49,4,FALSE)</f>
        <v>63</v>
      </c>
      <c r="AR1052">
        <f>VLOOKUP(N1052,counts!$W$53:$Z$54,4,FALSE)</f>
        <v>102</v>
      </c>
      <c r="AS1052">
        <f>VLOOKUP(O1052,counts!$W$58:$Z$62,4,FALSE)</f>
        <v>61</v>
      </c>
      <c r="AT1052">
        <f>VLOOKUP(P1052,counts!$W$66:$Z$69,4,FALSE)</f>
        <v>70</v>
      </c>
      <c r="AU1052">
        <f>VLOOKUP(Q1052,counts!$W$73:$Z$75,4,FALSE)</f>
        <v>50</v>
      </c>
      <c r="AV1052">
        <f>VLOOKUP(R1052,counts!$W$79:$Z$81,4,FALSE)</f>
        <v>75</v>
      </c>
      <c r="AW1052">
        <f t="shared" si="594"/>
        <v>584</v>
      </c>
      <c r="AX1052">
        <f t="shared" si="595"/>
        <v>1</v>
      </c>
      <c r="AY1052">
        <f t="shared" si="596"/>
        <v>5</v>
      </c>
      <c r="AZ1052" t="str">
        <f t="shared" si="597"/>
        <v>Validate</v>
      </c>
      <c r="BA1052" t="str">
        <f t="shared" si="598"/>
        <v>61+</v>
      </c>
      <c r="BB1052" t="str">
        <f t="shared" si="599"/>
        <v>F, G, T</v>
      </c>
      <c r="BC1052" t="str">
        <f t="shared" si="600"/>
        <v>21-30</v>
      </c>
      <c r="BD1052" t="str">
        <f t="shared" si="601"/>
        <v>Others</v>
      </c>
      <c r="BE1052" t="str">
        <f t="shared" si="602"/>
        <v>female</v>
      </c>
      <c r="BF1052">
        <f t="shared" si="603"/>
        <v>1</v>
      </c>
      <c r="BG1052">
        <f t="shared" si="604"/>
        <v>1</v>
      </c>
      <c r="BH1052" t="str">
        <f t="shared" si="605"/>
        <v>S, blank</v>
      </c>
      <c r="BI1052">
        <f t="shared" si="606"/>
        <v>1</v>
      </c>
    </row>
    <row r="1053" spans="1:61" x14ac:dyDescent="0.3">
      <c r="A1053" t="s">
        <v>2811</v>
      </c>
      <c r="B1053" t="s">
        <v>2823</v>
      </c>
      <c r="C1053" t="s">
        <v>2826</v>
      </c>
      <c r="D1053" t="s">
        <v>2839</v>
      </c>
      <c r="E1053" t="s">
        <v>15</v>
      </c>
      <c r="F1053">
        <v>1</v>
      </c>
      <c r="G1053">
        <v>0</v>
      </c>
      <c r="H1053" t="s">
        <v>44</v>
      </c>
      <c r="I1053">
        <v>1</v>
      </c>
      <c r="J1053">
        <v>-13.385578549662212</v>
      </c>
      <c r="K1053">
        <v>123.30204897661667</v>
      </c>
      <c r="L1053">
        <v>163.84855978743315</v>
      </c>
      <c r="M1053">
        <v>40.634191658169868</v>
      </c>
      <c r="N1053">
        <v>151.41878811967541</v>
      </c>
      <c r="O1053">
        <v>48.695090775187893</v>
      </c>
      <c r="P1053">
        <v>-22.013681658285037</v>
      </c>
      <c r="Q1053">
        <v>72.444458573419169</v>
      </c>
      <c r="R1053">
        <v>103.15987615987927</v>
      </c>
      <c r="S1053">
        <v>1</v>
      </c>
      <c r="T1053">
        <v>5</v>
      </c>
      <c r="U1053" t="s">
        <v>2819</v>
      </c>
      <c r="AN1053">
        <f>VLOOKUP(J1053,counts!$W$8:$Z$13,4,FALSE)</f>
        <v>51</v>
      </c>
      <c r="AO1053">
        <f>VLOOKUP(K1053,counts!$W$17:$Z$23,4,FALSE)</f>
        <v>73</v>
      </c>
      <c r="AP1053">
        <f>VLOOKUP(L1053,counts!$W$27:$Z$33,4,FALSE)</f>
        <v>38</v>
      </c>
      <c r="AQ1053">
        <f>VLOOKUP(M1053,counts!$W$38:$Z$49,4,FALSE)</f>
        <v>63</v>
      </c>
      <c r="AR1053">
        <f>VLOOKUP(N1053,counts!$W$53:$Z$54,4,FALSE)</f>
        <v>102</v>
      </c>
      <c r="AS1053">
        <f>VLOOKUP(O1053,counts!$W$58:$Z$62,4,FALSE)</f>
        <v>61</v>
      </c>
      <c r="AT1053">
        <f>VLOOKUP(P1053,counts!$W$66:$Z$69,4,FALSE)</f>
        <v>50</v>
      </c>
      <c r="AU1053">
        <f>VLOOKUP(Q1053,counts!$W$73:$Z$75,4,FALSE)</f>
        <v>68</v>
      </c>
      <c r="AV1053">
        <f>VLOOKUP(R1053,counts!$W$79:$Z$81,4,FALSE)</f>
        <v>75</v>
      </c>
      <c r="AW1053">
        <f t="shared" si="594"/>
        <v>581</v>
      </c>
      <c r="AX1053">
        <f t="shared" si="595"/>
        <v>1</v>
      </c>
      <c r="AY1053">
        <f t="shared" si="596"/>
        <v>5</v>
      </c>
      <c r="AZ1053" t="str">
        <f t="shared" si="597"/>
        <v>Validate</v>
      </c>
      <c r="BA1053" t="str">
        <f t="shared" si="598"/>
        <v>41-50</v>
      </c>
      <c r="BB1053" t="str">
        <f t="shared" si="599"/>
        <v>F, G, T</v>
      </c>
      <c r="BC1053" t="str">
        <f t="shared" si="600"/>
        <v>100+</v>
      </c>
      <c r="BD1053" t="str">
        <f t="shared" si="601"/>
        <v>Others</v>
      </c>
      <c r="BE1053" t="str">
        <f t="shared" si="602"/>
        <v>female</v>
      </c>
      <c r="BF1053">
        <f t="shared" si="603"/>
        <v>1</v>
      </c>
      <c r="BG1053">
        <f t="shared" si="604"/>
        <v>0</v>
      </c>
      <c r="BH1053" t="str">
        <f t="shared" si="605"/>
        <v>C</v>
      </c>
      <c r="BI1053">
        <f t="shared" si="606"/>
        <v>1</v>
      </c>
    </row>
    <row r="1054" spans="1:61" x14ac:dyDescent="0.3">
      <c r="A1054" t="s">
        <v>2812</v>
      </c>
      <c r="B1054" t="s">
        <v>2823</v>
      </c>
      <c r="C1054" t="s">
        <v>2851</v>
      </c>
      <c r="D1054" t="s">
        <v>2829</v>
      </c>
      <c r="E1054" t="s">
        <v>15</v>
      </c>
      <c r="F1054">
        <v>1</v>
      </c>
      <c r="G1054">
        <v>0</v>
      </c>
      <c r="H1054" t="s">
        <v>44</v>
      </c>
      <c r="I1054">
        <v>1</v>
      </c>
      <c r="J1054">
        <v>74.751267398446615</v>
      </c>
      <c r="K1054">
        <v>123.30204897661667</v>
      </c>
      <c r="L1054">
        <v>70.538774768379497</v>
      </c>
      <c r="M1054">
        <v>-23.331657902726029</v>
      </c>
      <c r="N1054">
        <v>151.41878811967541</v>
      </c>
      <c r="O1054">
        <v>48.695090775187893</v>
      </c>
      <c r="P1054">
        <v>-22.013681658285037</v>
      </c>
      <c r="Q1054">
        <v>72.444458573419169</v>
      </c>
      <c r="R1054">
        <v>103.15987615987927</v>
      </c>
      <c r="S1054">
        <v>1</v>
      </c>
      <c r="T1054">
        <v>5</v>
      </c>
      <c r="U1054" t="s">
        <v>2819</v>
      </c>
      <c r="AN1054">
        <f>VLOOKUP(J1054,counts!$W$8:$Z$13,4,FALSE)</f>
        <v>70</v>
      </c>
      <c r="AO1054">
        <f>VLOOKUP(K1054,counts!$W$17:$Z$23,4,FALSE)</f>
        <v>73</v>
      </c>
      <c r="AP1054">
        <f>VLOOKUP(L1054,counts!$W$27:$Z$33,4,FALSE)</f>
        <v>47</v>
      </c>
      <c r="AQ1054">
        <f>VLOOKUP(M1054,counts!$W$38:$Z$49,4,FALSE)</f>
        <v>49</v>
      </c>
      <c r="AR1054">
        <f>VLOOKUP(N1054,counts!$W$53:$Z$54,4,FALSE)</f>
        <v>102</v>
      </c>
      <c r="AS1054">
        <f>VLOOKUP(O1054,counts!$W$58:$Z$62,4,FALSE)</f>
        <v>61</v>
      </c>
      <c r="AT1054">
        <f>VLOOKUP(P1054,counts!$W$66:$Z$69,4,FALSE)</f>
        <v>50</v>
      </c>
      <c r="AU1054">
        <f>VLOOKUP(Q1054,counts!$W$73:$Z$75,4,FALSE)</f>
        <v>68</v>
      </c>
      <c r="AV1054">
        <f>VLOOKUP(R1054,counts!$W$79:$Z$81,4,FALSE)</f>
        <v>75</v>
      </c>
      <c r="AW1054">
        <f t="shared" si="594"/>
        <v>595</v>
      </c>
      <c r="AX1054">
        <f t="shared" si="595"/>
        <v>1</v>
      </c>
      <c r="AY1054">
        <f t="shared" si="596"/>
        <v>5</v>
      </c>
      <c r="AZ1054" t="str">
        <f t="shared" si="597"/>
        <v>Validate</v>
      </c>
      <c r="BA1054" t="str">
        <f t="shared" si="598"/>
        <v>51-60</v>
      </c>
      <c r="BB1054" t="str">
        <f t="shared" si="599"/>
        <v>F, G, T</v>
      </c>
      <c r="BC1054" t="str">
        <f t="shared" si="600"/>
        <v>41-100</v>
      </c>
      <c r="BD1054" t="str">
        <f t="shared" si="601"/>
        <v>MA</v>
      </c>
      <c r="BE1054" t="str">
        <f t="shared" si="602"/>
        <v>female</v>
      </c>
      <c r="BF1054">
        <f t="shared" si="603"/>
        <v>1</v>
      </c>
      <c r="BG1054">
        <f t="shared" si="604"/>
        <v>0</v>
      </c>
      <c r="BH1054" t="str">
        <f t="shared" si="605"/>
        <v>C</v>
      </c>
      <c r="BI1054">
        <f t="shared" si="606"/>
        <v>1</v>
      </c>
    </row>
    <row r="1055" spans="1:61" x14ac:dyDescent="0.3">
      <c r="A1055" t="s">
        <v>2810</v>
      </c>
      <c r="B1055" t="s">
        <v>2823</v>
      </c>
      <c r="C1055" t="s">
        <v>2810</v>
      </c>
      <c r="D1055" t="s">
        <v>2833</v>
      </c>
      <c r="E1055" t="s">
        <v>15</v>
      </c>
      <c r="F1055">
        <v>0</v>
      </c>
      <c r="G1055">
        <v>0</v>
      </c>
      <c r="H1055" t="s">
        <v>44</v>
      </c>
      <c r="I1055">
        <v>1</v>
      </c>
      <c r="J1055">
        <v>32.769878926258563</v>
      </c>
      <c r="K1055">
        <v>123.30204897661667</v>
      </c>
      <c r="L1055">
        <v>22.971838090238197</v>
      </c>
      <c r="M1055">
        <v>57.761363718906857</v>
      </c>
      <c r="N1055">
        <v>151.41878811967541</v>
      </c>
      <c r="O1055">
        <v>-14.754319664473872</v>
      </c>
      <c r="P1055">
        <v>-22.013681658285037</v>
      </c>
      <c r="Q1055">
        <v>72.444458573419169</v>
      </c>
      <c r="R1055">
        <v>103.15987615987927</v>
      </c>
      <c r="S1055">
        <v>0</v>
      </c>
      <c r="T1055">
        <v>5</v>
      </c>
      <c r="U1055" t="s">
        <v>2819</v>
      </c>
      <c r="AN1055">
        <f>VLOOKUP(J1055,counts!$W$8:$Z$13,4,FALSE)</f>
        <v>61</v>
      </c>
      <c r="AO1055">
        <f>VLOOKUP(K1055,counts!$W$17:$Z$23,4,FALSE)</f>
        <v>73</v>
      </c>
      <c r="AP1055">
        <f>VLOOKUP(L1055,counts!$W$27:$Z$33,4,FALSE)</f>
        <v>52</v>
      </c>
      <c r="AQ1055">
        <f>VLOOKUP(M1055,counts!$W$38:$Z$49,4,FALSE)</f>
        <v>66</v>
      </c>
      <c r="AR1055">
        <f>VLOOKUP(N1055,counts!$W$53:$Z$54,4,FALSE)</f>
        <v>102</v>
      </c>
      <c r="AS1055">
        <f>VLOOKUP(O1055,counts!$W$58:$Z$62,4,FALSE)</f>
        <v>52</v>
      </c>
      <c r="AT1055">
        <f>VLOOKUP(P1055,counts!$W$66:$Z$69,4,FALSE)</f>
        <v>50</v>
      </c>
      <c r="AU1055">
        <f>VLOOKUP(Q1055,counts!$W$73:$Z$75,4,FALSE)</f>
        <v>68</v>
      </c>
      <c r="AV1055">
        <f>VLOOKUP(R1055,counts!$W$79:$Z$81,4,FALSE)</f>
        <v>75</v>
      </c>
      <c r="AW1055">
        <f t="shared" si="594"/>
        <v>599</v>
      </c>
      <c r="AX1055">
        <f t="shared" si="595"/>
        <v>0</v>
      </c>
      <c r="AY1055">
        <f t="shared" si="596"/>
        <v>5</v>
      </c>
      <c r="AZ1055" t="str">
        <f t="shared" si="597"/>
        <v>Validate</v>
      </c>
      <c r="BA1055" t="str">
        <f t="shared" si="598"/>
        <v>31-40</v>
      </c>
      <c r="BB1055" t="str">
        <f t="shared" si="599"/>
        <v>F, G, T</v>
      </c>
      <c r="BC1055" t="str">
        <f t="shared" si="600"/>
        <v>31-40</v>
      </c>
      <c r="BD1055" t="str">
        <f t="shared" si="601"/>
        <v>NY</v>
      </c>
      <c r="BE1055" t="str">
        <f t="shared" si="602"/>
        <v>female</v>
      </c>
      <c r="BF1055">
        <f t="shared" si="603"/>
        <v>0</v>
      </c>
      <c r="BG1055">
        <f t="shared" si="604"/>
        <v>0</v>
      </c>
      <c r="BH1055" t="str">
        <f t="shared" si="605"/>
        <v>C</v>
      </c>
      <c r="BI1055">
        <f t="shared" si="606"/>
        <v>1</v>
      </c>
    </row>
    <row r="1056" spans="1:61" x14ac:dyDescent="0.3">
      <c r="A1056" t="s">
        <v>2821</v>
      </c>
      <c r="B1056" t="s">
        <v>2823</v>
      </c>
      <c r="C1056" t="s">
        <v>2826</v>
      </c>
      <c r="D1056" t="s">
        <v>2838</v>
      </c>
      <c r="E1056" t="s">
        <v>20</v>
      </c>
      <c r="F1056">
        <v>0</v>
      </c>
      <c r="G1056">
        <v>0</v>
      </c>
      <c r="H1056" t="s">
        <v>2843</v>
      </c>
      <c r="I1056">
        <v>1</v>
      </c>
      <c r="J1056">
        <v>-3.7643689058441341</v>
      </c>
      <c r="K1056">
        <v>123.30204897661667</v>
      </c>
      <c r="L1056">
        <v>163.84855978743315</v>
      </c>
      <c r="M1056">
        <v>-33.757758935166962</v>
      </c>
      <c r="N1056">
        <v>-108.67008854708662</v>
      </c>
      <c r="O1056">
        <v>-14.754319664473872</v>
      </c>
      <c r="P1056">
        <v>-22.013681658285037</v>
      </c>
      <c r="Q1056">
        <v>-22.422560732600829</v>
      </c>
      <c r="R1056">
        <v>103.15987615987927</v>
      </c>
      <c r="S1056">
        <v>0</v>
      </c>
      <c r="T1056">
        <v>5</v>
      </c>
      <c r="U1056" t="s">
        <v>2819</v>
      </c>
      <c r="AN1056">
        <f>VLOOKUP(J1056,counts!$W$8:$Z$13,4,FALSE)</f>
        <v>53</v>
      </c>
      <c r="AO1056">
        <f>VLOOKUP(K1056,counts!$W$17:$Z$23,4,FALSE)</f>
        <v>73</v>
      </c>
      <c r="AP1056">
        <f>VLOOKUP(L1056,counts!$W$27:$Z$33,4,FALSE)</f>
        <v>38</v>
      </c>
      <c r="AQ1056">
        <f>VLOOKUP(M1056,counts!$W$38:$Z$49,4,FALSE)</f>
        <v>47</v>
      </c>
      <c r="AR1056">
        <f>VLOOKUP(N1056,counts!$W$53:$Z$54,4,FALSE)</f>
        <v>20</v>
      </c>
      <c r="AS1056">
        <f>VLOOKUP(O1056,counts!$W$58:$Z$62,4,FALSE)</f>
        <v>52</v>
      </c>
      <c r="AT1056">
        <f>VLOOKUP(P1056,counts!$W$66:$Z$69,4,FALSE)</f>
        <v>50</v>
      </c>
      <c r="AU1056">
        <f>VLOOKUP(Q1056,counts!$W$73:$Z$75,4,FALSE)</f>
        <v>50</v>
      </c>
      <c r="AV1056">
        <f>VLOOKUP(R1056,counts!$W$79:$Z$81,4,FALSE)</f>
        <v>75</v>
      </c>
      <c r="AW1056">
        <f t="shared" si="594"/>
        <v>458</v>
      </c>
      <c r="AX1056">
        <f t="shared" si="595"/>
        <v>0</v>
      </c>
      <c r="AY1056">
        <f t="shared" si="596"/>
        <v>5</v>
      </c>
      <c r="AZ1056" t="str">
        <f t="shared" si="597"/>
        <v>Validate</v>
      </c>
      <c r="BA1056" t="str">
        <f t="shared" si="598"/>
        <v>0-17</v>
      </c>
      <c r="BB1056" t="str">
        <f t="shared" si="599"/>
        <v>F, G, T</v>
      </c>
      <c r="BC1056" t="str">
        <f t="shared" si="600"/>
        <v>100+</v>
      </c>
      <c r="BD1056" t="str">
        <f t="shared" si="601"/>
        <v>Blank</v>
      </c>
      <c r="BE1056" t="str">
        <f t="shared" si="602"/>
        <v>male</v>
      </c>
      <c r="BF1056">
        <f t="shared" si="603"/>
        <v>0</v>
      </c>
      <c r="BG1056">
        <f t="shared" si="604"/>
        <v>0</v>
      </c>
      <c r="BH1056" t="str">
        <f t="shared" si="605"/>
        <v>S, blank</v>
      </c>
      <c r="BI1056">
        <f t="shared" si="606"/>
        <v>1</v>
      </c>
    </row>
    <row r="1057" spans="1:61" x14ac:dyDescent="0.3">
      <c r="A1057" t="s">
        <v>2812</v>
      </c>
      <c r="B1057" t="s">
        <v>2823</v>
      </c>
      <c r="C1057" t="s">
        <v>2826</v>
      </c>
      <c r="D1057" t="s">
        <v>2839</v>
      </c>
      <c r="E1057" t="s">
        <v>15</v>
      </c>
      <c r="F1057">
        <v>0</v>
      </c>
      <c r="G1057">
        <v>1</v>
      </c>
      <c r="H1057" t="s">
        <v>2843</v>
      </c>
      <c r="I1057">
        <v>1</v>
      </c>
      <c r="J1057">
        <v>74.751267398446615</v>
      </c>
      <c r="K1057">
        <v>123.30204897661667</v>
      </c>
      <c r="L1057">
        <v>163.84855978743315</v>
      </c>
      <c r="M1057">
        <v>40.634191658169868</v>
      </c>
      <c r="N1057">
        <v>151.41878811967541</v>
      </c>
      <c r="O1057">
        <v>-14.754319664473872</v>
      </c>
      <c r="P1057">
        <v>79.365382998232107</v>
      </c>
      <c r="Q1057">
        <v>-22.422560732600829</v>
      </c>
      <c r="R1057">
        <v>103.15987615987927</v>
      </c>
      <c r="S1057">
        <v>1</v>
      </c>
      <c r="T1057">
        <v>5</v>
      </c>
      <c r="U1057" t="s">
        <v>2819</v>
      </c>
      <c r="AN1057">
        <f>VLOOKUP(J1057,counts!$W$8:$Z$13,4,FALSE)</f>
        <v>70</v>
      </c>
      <c r="AO1057">
        <f>VLOOKUP(K1057,counts!$W$17:$Z$23,4,FALSE)</f>
        <v>73</v>
      </c>
      <c r="AP1057">
        <f>VLOOKUP(L1057,counts!$W$27:$Z$33,4,FALSE)</f>
        <v>38</v>
      </c>
      <c r="AQ1057">
        <f>VLOOKUP(M1057,counts!$W$38:$Z$49,4,FALSE)</f>
        <v>63</v>
      </c>
      <c r="AR1057">
        <f>VLOOKUP(N1057,counts!$W$53:$Z$54,4,FALSE)</f>
        <v>102</v>
      </c>
      <c r="AS1057">
        <f>VLOOKUP(O1057,counts!$W$58:$Z$62,4,FALSE)</f>
        <v>52</v>
      </c>
      <c r="AT1057">
        <f>VLOOKUP(P1057,counts!$W$66:$Z$69,4,FALSE)</f>
        <v>70</v>
      </c>
      <c r="AU1057">
        <f>VLOOKUP(Q1057,counts!$W$73:$Z$75,4,FALSE)</f>
        <v>50</v>
      </c>
      <c r="AV1057">
        <f>VLOOKUP(R1057,counts!$W$79:$Z$81,4,FALSE)</f>
        <v>75</v>
      </c>
      <c r="AW1057">
        <f t="shared" si="594"/>
        <v>593</v>
      </c>
      <c r="AX1057">
        <f t="shared" si="595"/>
        <v>1</v>
      </c>
      <c r="AY1057">
        <f t="shared" si="596"/>
        <v>5</v>
      </c>
      <c r="AZ1057" t="str">
        <f t="shared" si="597"/>
        <v>Validate</v>
      </c>
      <c r="BA1057" t="str">
        <f t="shared" si="598"/>
        <v>51-60</v>
      </c>
      <c r="BB1057" t="str">
        <f t="shared" si="599"/>
        <v>F, G, T</v>
      </c>
      <c r="BC1057" t="str">
        <f t="shared" si="600"/>
        <v>100+</v>
      </c>
      <c r="BD1057" t="str">
        <f t="shared" si="601"/>
        <v>Others</v>
      </c>
      <c r="BE1057" t="str">
        <f t="shared" si="602"/>
        <v>female</v>
      </c>
      <c r="BF1057">
        <f t="shared" si="603"/>
        <v>0</v>
      </c>
      <c r="BG1057">
        <f t="shared" si="604"/>
        <v>1</v>
      </c>
      <c r="BH1057" t="str">
        <f t="shared" si="605"/>
        <v>S, blank</v>
      </c>
      <c r="BI1057">
        <f t="shared" si="606"/>
        <v>1</v>
      </c>
    </row>
    <row r="1058" spans="1:61" x14ac:dyDescent="0.3">
      <c r="A1058" t="s">
        <v>2811</v>
      </c>
      <c r="B1058" t="s">
        <v>2823</v>
      </c>
      <c r="C1058" t="s">
        <v>2851</v>
      </c>
      <c r="D1058" t="s">
        <v>2833</v>
      </c>
      <c r="E1058" t="s">
        <v>15</v>
      </c>
      <c r="F1058">
        <v>0</v>
      </c>
      <c r="G1058">
        <v>1</v>
      </c>
      <c r="H1058" t="s">
        <v>44</v>
      </c>
      <c r="I1058">
        <v>1</v>
      </c>
      <c r="J1058">
        <v>-13.385578549662212</v>
      </c>
      <c r="K1058">
        <v>123.30204897661667</v>
      </c>
      <c r="L1058">
        <v>70.538774768379497</v>
      </c>
      <c r="M1058">
        <v>57.761363718906857</v>
      </c>
      <c r="N1058">
        <v>151.41878811967541</v>
      </c>
      <c r="O1058">
        <v>-14.754319664473872</v>
      </c>
      <c r="P1058">
        <v>79.365382998232107</v>
      </c>
      <c r="Q1058">
        <v>72.444458573419169</v>
      </c>
      <c r="R1058">
        <v>103.15987615987927</v>
      </c>
      <c r="S1058">
        <v>1</v>
      </c>
      <c r="T1058">
        <v>5</v>
      </c>
      <c r="U1058" t="s">
        <v>2819</v>
      </c>
      <c r="AN1058">
        <f>VLOOKUP(J1058,counts!$W$8:$Z$13,4,FALSE)</f>
        <v>51</v>
      </c>
      <c r="AO1058">
        <f>VLOOKUP(K1058,counts!$W$17:$Z$23,4,FALSE)</f>
        <v>73</v>
      </c>
      <c r="AP1058">
        <f>VLOOKUP(L1058,counts!$W$27:$Z$33,4,FALSE)</f>
        <v>47</v>
      </c>
      <c r="AQ1058">
        <f>VLOOKUP(M1058,counts!$W$38:$Z$49,4,FALSE)</f>
        <v>66</v>
      </c>
      <c r="AR1058">
        <f>VLOOKUP(N1058,counts!$W$53:$Z$54,4,FALSE)</f>
        <v>102</v>
      </c>
      <c r="AS1058">
        <f>VLOOKUP(O1058,counts!$W$58:$Z$62,4,FALSE)</f>
        <v>52</v>
      </c>
      <c r="AT1058">
        <f>VLOOKUP(P1058,counts!$W$66:$Z$69,4,FALSE)</f>
        <v>70</v>
      </c>
      <c r="AU1058">
        <f>VLOOKUP(Q1058,counts!$W$73:$Z$75,4,FALSE)</f>
        <v>68</v>
      </c>
      <c r="AV1058">
        <f>VLOOKUP(R1058,counts!$W$79:$Z$81,4,FALSE)</f>
        <v>75</v>
      </c>
      <c r="AW1058">
        <f t="shared" si="594"/>
        <v>604</v>
      </c>
      <c r="AX1058">
        <f t="shared" si="595"/>
        <v>1</v>
      </c>
      <c r="AY1058">
        <f t="shared" si="596"/>
        <v>5</v>
      </c>
      <c r="AZ1058" t="str">
        <f t="shared" si="597"/>
        <v>Validate</v>
      </c>
      <c r="BA1058" t="str">
        <f t="shared" si="598"/>
        <v>41-50</v>
      </c>
      <c r="BB1058" t="str">
        <f t="shared" si="599"/>
        <v>F, G, T</v>
      </c>
      <c r="BC1058" t="str">
        <f t="shared" si="600"/>
        <v>41-100</v>
      </c>
      <c r="BD1058" t="str">
        <f t="shared" si="601"/>
        <v>NY</v>
      </c>
      <c r="BE1058" t="str">
        <f t="shared" si="602"/>
        <v>female</v>
      </c>
      <c r="BF1058">
        <f t="shared" si="603"/>
        <v>0</v>
      </c>
      <c r="BG1058">
        <f t="shared" si="604"/>
        <v>1</v>
      </c>
      <c r="BH1058" t="str">
        <f t="shared" si="605"/>
        <v>C</v>
      </c>
      <c r="BI1058">
        <f t="shared" si="606"/>
        <v>1</v>
      </c>
    </row>
    <row r="1059" spans="1:61" x14ac:dyDescent="0.3">
      <c r="A1059" t="s">
        <v>2811</v>
      </c>
      <c r="B1059" t="s">
        <v>2823</v>
      </c>
      <c r="C1059" t="s">
        <v>2851</v>
      </c>
      <c r="D1059" t="s">
        <v>2833</v>
      </c>
      <c r="E1059" t="s">
        <v>20</v>
      </c>
      <c r="F1059">
        <v>1</v>
      </c>
      <c r="G1059">
        <v>0</v>
      </c>
      <c r="H1059" t="s">
        <v>44</v>
      </c>
      <c r="I1059">
        <v>1</v>
      </c>
      <c r="J1059">
        <v>-13.385578549662212</v>
      </c>
      <c r="K1059">
        <v>123.30204897661667</v>
      </c>
      <c r="L1059">
        <v>70.538774768379497</v>
      </c>
      <c r="M1059">
        <v>57.761363718906857</v>
      </c>
      <c r="N1059">
        <v>-108.67008854708662</v>
      </c>
      <c r="O1059">
        <v>48.695090775187893</v>
      </c>
      <c r="P1059">
        <v>-22.013681658285037</v>
      </c>
      <c r="Q1059">
        <v>72.444458573419169</v>
      </c>
      <c r="R1059">
        <v>103.15987615987927</v>
      </c>
      <c r="S1059">
        <v>1</v>
      </c>
      <c r="T1059">
        <v>5</v>
      </c>
      <c r="U1059" t="s">
        <v>2819</v>
      </c>
      <c r="AN1059">
        <f>VLOOKUP(J1059,counts!$W$8:$Z$13,4,FALSE)</f>
        <v>51</v>
      </c>
      <c r="AO1059">
        <f>VLOOKUP(K1059,counts!$W$17:$Z$23,4,FALSE)</f>
        <v>73</v>
      </c>
      <c r="AP1059">
        <f>VLOOKUP(L1059,counts!$W$27:$Z$33,4,FALSE)</f>
        <v>47</v>
      </c>
      <c r="AQ1059">
        <f>VLOOKUP(M1059,counts!$W$38:$Z$49,4,FALSE)</f>
        <v>66</v>
      </c>
      <c r="AR1059">
        <f>VLOOKUP(N1059,counts!$W$53:$Z$54,4,FALSE)</f>
        <v>20</v>
      </c>
      <c r="AS1059">
        <f>VLOOKUP(O1059,counts!$W$58:$Z$62,4,FALSE)</f>
        <v>61</v>
      </c>
      <c r="AT1059">
        <f>VLOOKUP(P1059,counts!$W$66:$Z$69,4,FALSE)</f>
        <v>50</v>
      </c>
      <c r="AU1059">
        <f>VLOOKUP(Q1059,counts!$W$73:$Z$75,4,FALSE)</f>
        <v>68</v>
      </c>
      <c r="AV1059">
        <f>VLOOKUP(R1059,counts!$W$79:$Z$81,4,FALSE)</f>
        <v>75</v>
      </c>
      <c r="AW1059">
        <f t="shared" si="594"/>
        <v>511</v>
      </c>
      <c r="AX1059">
        <f t="shared" si="595"/>
        <v>1</v>
      </c>
      <c r="AY1059">
        <f t="shared" si="596"/>
        <v>5</v>
      </c>
      <c r="AZ1059" t="str">
        <f t="shared" si="597"/>
        <v>Validate</v>
      </c>
      <c r="BA1059" t="str">
        <f t="shared" si="598"/>
        <v>41-50</v>
      </c>
      <c r="BB1059" t="str">
        <f t="shared" si="599"/>
        <v>F, G, T</v>
      </c>
      <c r="BC1059" t="str">
        <f t="shared" si="600"/>
        <v>41-100</v>
      </c>
      <c r="BD1059" t="str">
        <f t="shared" si="601"/>
        <v>NY</v>
      </c>
      <c r="BE1059" t="str">
        <f t="shared" si="602"/>
        <v>male</v>
      </c>
      <c r="BF1059">
        <f t="shared" si="603"/>
        <v>1</v>
      </c>
      <c r="BG1059">
        <f t="shared" si="604"/>
        <v>0</v>
      </c>
      <c r="BH1059" t="str">
        <f t="shared" si="605"/>
        <v>C</v>
      </c>
      <c r="BI1059">
        <f t="shared" si="606"/>
        <v>1</v>
      </c>
    </row>
    <row r="1060" spans="1:61" x14ac:dyDescent="0.3">
      <c r="A1060" t="s">
        <v>2812</v>
      </c>
      <c r="B1060" t="s">
        <v>2823</v>
      </c>
      <c r="C1060" t="s">
        <v>2851</v>
      </c>
      <c r="D1060" t="s">
        <v>2838</v>
      </c>
      <c r="E1060" t="s">
        <v>20</v>
      </c>
      <c r="F1060">
        <v>0</v>
      </c>
      <c r="G1060">
        <v>0</v>
      </c>
      <c r="H1060" t="s">
        <v>2843</v>
      </c>
      <c r="I1060">
        <v>1</v>
      </c>
      <c r="J1060">
        <v>74.751267398446615</v>
      </c>
      <c r="K1060">
        <v>123.30204897661667</v>
      </c>
      <c r="L1060">
        <v>70.538774768379497</v>
      </c>
      <c r="M1060">
        <v>-33.757758935166962</v>
      </c>
      <c r="N1060">
        <v>-108.67008854708662</v>
      </c>
      <c r="O1060">
        <v>-14.754319664473872</v>
      </c>
      <c r="P1060">
        <v>-22.013681658285037</v>
      </c>
      <c r="Q1060">
        <v>-22.422560732600829</v>
      </c>
      <c r="R1060">
        <v>103.15987615987927</v>
      </c>
      <c r="S1060">
        <v>0</v>
      </c>
      <c r="T1060">
        <v>5</v>
      </c>
      <c r="U1060" t="s">
        <v>2819</v>
      </c>
      <c r="AN1060">
        <f>VLOOKUP(J1060,counts!$W$8:$Z$13,4,FALSE)</f>
        <v>70</v>
      </c>
      <c r="AO1060">
        <f>VLOOKUP(K1060,counts!$W$17:$Z$23,4,FALSE)</f>
        <v>73</v>
      </c>
      <c r="AP1060">
        <f>VLOOKUP(L1060,counts!$W$27:$Z$33,4,FALSE)</f>
        <v>47</v>
      </c>
      <c r="AQ1060">
        <f>VLOOKUP(M1060,counts!$W$38:$Z$49,4,FALSE)</f>
        <v>47</v>
      </c>
      <c r="AR1060">
        <f>VLOOKUP(N1060,counts!$W$53:$Z$54,4,FALSE)</f>
        <v>20</v>
      </c>
      <c r="AS1060">
        <f>VLOOKUP(O1060,counts!$W$58:$Z$62,4,FALSE)</f>
        <v>52</v>
      </c>
      <c r="AT1060">
        <f>VLOOKUP(P1060,counts!$W$66:$Z$69,4,FALSE)</f>
        <v>50</v>
      </c>
      <c r="AU1060">
        <f>VLOOKUP(Q1060,counts!$W$73:$Z$75,4,FALSE)</f>
        <v>50</v>
      </c>
      <c r="AV1060">
        <f>VLOOKUP(R1060,counts!$W$79:$Z$81,4,FALSE)</f>
        <v>75</v>
      </c>
      <c r="AW1060">
        <f t="shared" si="594"/>
        <v>484</v>
      </c>
      <c r="AX1060">
        <f t="shared" si="595"/>
        <v>0</v>
      </c>
      <c r="AY1060">
        <f t="shared" si="596"/>
        <v>5</v>
      </c>
      <c r="AZ1060" t="str">
        <f t="shared" si="597"/>
        <v>Validate</v>
      </c>
      <c r="BA1060" t="str">
        <f t="shared" si="598"/>
        <v>51-60</v>
      </c>
      <c r="BB1060" t="str">
        <f t="shared" si="599"/>
        <v>F, G, T</v>
      </c>
      <c r="BC1060" t="str">
        <f t="shared" si="600"/>
        <v>41-100</v>
      </c>
      <c r="BD1060" t="str">
        <f t="shared" si="601"/>
        <v>Blank</v>
      </c>
      <c r="BE1060" t="str">
        <f t="shared" si="602"/>
        <v>male</v>
      </c>
      <c r="BF1060">
        <f t="shared" si="603"/>
        <v>0</v>
      </c>
      <c r="BG1060">
        <f t="shared" si="604"/>
        <v>0</v>
      </c>
      <c r="BH1060" t="str">
        <f t="shared" si="605"/>
        <v>S, blank</v>
      </c>
      <c r="BI1060">
        <f t="shared" si="606"/>
        <v>1</v>
      </c>
    </row>
    <row r="1061" spans="1:61" x14ac:dyDescent="0.3">
      <c r="A1061" t="s">
        <v>2810</v>
      </c>
      <c r="B1061" t="s">
        <v>2838</v>
      </c>
      <c r="C1061" t="s">
        <v>2849</v>
      </c>
      <c r="D1061" t="s">
        <v>2839</v>
      </c>
      <c r="E1061" t="s">
        <v>20</v>
      </c>
      <c r="F1061">
        <v>0</v>
      </c>
      <c r="G1061">
        <v>0</v>
      </c>
      <c r="H1061" t="s">
        <v>44</v>
      </c>
      <c r="I1061">
        <v>1</v>
      </c>
      <c r="J1061">
        <v>32.769878926258563</v>
      </c>
      <c r="K1061">
        <v>-42.171718189759716</v>
      </c>
      <c r="L1061">
        <v>40.172297072540438</v>
      </c>
      <c r="M1061">
        <v>40.634191658169868</v>
      </c>
      <c r="N1061">
        <v>-108.67008854708662</v>
      </c>
      <c r="O1061">
        <v>-14.754319664473872</v>
      </c>
      <c r="P1061">
        <v>-22.013681658285037</v>
      </c>
      <c r="Q1061">
        <v>72.444458573419169</v>
      </c>
      <c r="R1061">
        <v>103.15987615987927</v>
      </c>
      <c r="S1061">
        <v>1</v>
      </c>
      <c r="T1061">
        <v>5</v>
      </c>
      <c r="U1061" t="s">
        <v>2819</v>
      </c>
      <c r="AN1061">
        <f>VLOOKUP(J1061,counts!$W$8:$Z$13,4,FALSE)</f>
        <v>61</v>
      </c>
      <c r="AO1061">
        <f>VLOOKUP(K1061,counts!$W$17:$Z$23,4,FALSE)</f>
        <v>48</v>
      </c>
      <c r="AP1061">
        <f>VLOOKUP(L1061,counts!$W$27:$Z$33,4,FALSE)</f>
        <v>50</v>
      </c>
      <c r="AQ1061">
        <f>VLOOKUP(M1061,counts!$W$38:$Z$49,4,FALSE)</f>
        <v>63</v>
      </c>
      <c r="AR1061">
        <f>VLOOKUP(N1061,counts!$W$53:$Z$54,4,FALSE)</f>
        <v>20</v>
      </c>
      <c r="AS1061">
        <f>VLOOKUP(O1061,counts!$W$58:$Z$62,4,FALSE)</f>
        <v>52</v>
      </c>
      <c r="AT1061">
        <f>VLOOKUP(P1061,counts!$W$66:$Z$69,4,FALSE)</f>
        <v>50</v>
      </c>
      <c r="AU1061">
        <f>VLOOKUP(Q1061,counts!$W$73:$Z$75,4,FALSE)</f>
        <v>68</v>
      </c>
      <c r="AV1061">
        <f>VLOOKUP(R1061,counts!$W$79:$Z$81,4,FALSE)</f>
        <v>75</v>
      </c>
      <c r="AW1061">
        <f t="shared" si="594"/>
        <v>487</v>
      </c>
      <c r="AX1061">
        <f t="shared" si="595"/>
        <v>1</v>
      </c>
      <c r="AY1061">
        <f t="shared" si="596"/>
        <v>5</v>
      </c>
      <c r="AZ1061" t="str">
        <f t="shared" si="597"/>
        <v>Validate</v>
      </c>
      <c r="BA1061" t="str">
        <f t="shared" si="598"/>
        <v>31-40</v>
      </c>
      <c r="BB1061" t="str">
        <f t="shared" si="599"/>
        <v>Blank</v>
      </c>
      <c r="BC1061" t="str">
        <f t="shared" si="600"/>
        <v>21-30</v>
      </c>
      <c r="BD1061" t="str">
        <f t="shared" si="601"/>
        <v>Others</v>
      </c>
      <c r="BE1061" t="str">
        <f t="shared" si="602"/>
        <v>male</v>
      </c>
      <c r="BF1061">
        <f t="shared" si="603"/>
        <v>0</v>
      </c>
      <c r="BG1061">
        <f t="shared" si="604"/>
        <v>0</v>
      </c>
      <c r="BH1061" t="str">
        <f t="shared" si="605"/>
        <v>C</v>
      </c>
      <c r="BI1061">
        <f t="shared" si="606"/>
        <v>1</v>
      </c>
    </row>
    <row r="1062" spans="1:61" x14ac:dyDescent="0.3">
      <c r="A1062" t="s">
        <v>2810</v>
      </c>
      <c r="B1062" t="s">
        <v>2823</v>
      </c>
      <c r="C1062" t="s">
        <v>2851</v>
      </c>
      <c r="D1062" t="s">
        <v>2838</v>
      </c>
      <c r="E1062" t="s">
        <v>15</v>
      </c>
      <c r="F1062">
        <v>1</v>
      </c>
      <c r="G1062">
        <v>0</v>
      </c>
      <c r="H1062" t="s">
        <v>2843</v>
      </c>
      <c r="I1062">
        <v>1</v>
      </c>
      <c r="J1062">
        <v>32.769878926258563</v>
      </c>
      <c r="K1062">
        <v>123.30204897661667</v>
      </c>
      <c r="L1062">
        <v>70.538774768379497</v>
      </c>
      <c r="M1062">
        <v>-33.757758935166962</v>
      </c>
      <c r="N1062">
        <v>151.41878811967541</v>
      </c>
      <c r="O1062">
        <v>48.695090775187893</v>
      </c>
      <c r="P1062">
        <v>-22.013681658285037</v>
      </c>
      <c r="Q1062">
        <v>-22.422560732600829</v>
      </c>
      <c r="R1062">
        <v>103.15987615987927</v>
      </c>
      <c r="S1062">
        <v>1</v>
      </c>
      <c r="T1062">
        <v>5</v>
      </c>
      <c r="U1062" t="s">
        <v>2819</v>
      </c>
      <c r="AN1062">
        <f>VLOOKUP(J1062,counts!$W$8:$Z$13,4,FALSE)</f>
        <v>61</v>
      </c>
      <c r="AO1062">
        <f>VLOOKUP(K1062,counts!$W$17:$Z$23,4,FALSE)</f>
        <v>73</v>
      </c>
      <c r="AP1062">
        <f>VLOOKUP(L1062,counts!$W$27:$Z$33,4,FALSE)</f>
        <v>47</v>
      </c>
      <c r="AQ1062">
        <f>VLOOKUP(M1062,counts!$W$38:$Z$49,4,FALSE)</f>
        <v>47</v>
      </c>
      <c r="AR1062">
        <f>VLOOKUP(N1062,counts!$W$53:$Z$54,4,FALSE)</f>
        <v>102</v>
      </c>
      <c r="AS1062">
        <f>VLOOKUP(O1062,counts!$W$58:$Z$62,4,FALSE)</f>
        <v>61</v>
      </c>
      <c r="AT1062">
        <f>VLOOKUP(P1062,counts!$W$66:$Z$69,4,FALSE)</f>
        <v>50</v>
      </c>
      <c r="AU1062">
        <f>VLOOKUP(Q1062,counts!$W$73:$Z$75,4,FALSE)</f>
        <v>50</v>
      </c>
      <c r="AV1062">
        <f>VLOOKUP(R1062,counts!$W$79:$Z$81,4,FALSE)</f>
        <v>75</v>
      </c>
      <c r="AW1062">
        <f t="shared" si="594"/>
        <v>566</v>
      </c>
      <c r="AX1062">
        <f t="shared" si="595"/>
        <v>1</v>
      </c>
      <c r="AY1062">
        <f t="shared" si="596"/>
        <v>5</v>
      </c>
      <c r="AZ1062" t="str">
        <f t="shared" si="597"/>
        <v>Validate</v>
      </c>
      <c r="BA1062" t="str">
        <f t="shared" si="598"/>
        <v>31-40</v>
      </c>
      <c r="BB1062" t="str">
        <f t="shared" si="599"/>
        <v>F, G, T</v>
      </c>
      <c r="BC1062" t="str">
        <f t="shared" si="600"/>
        <v>41-100</v>
      </c>
      <c r="BD1062" t="str">
        <f t="shared" si="601"/>
        <v>Blank</v>
      </c>
      <c r="BE1062" t="str">
        <f t="shared" si="602"/>
        <v>female</v>
      </c>
      <c r="BF1062">
        <f t="shared" si="603"/>
        <v>1</v>
      </c>
      <c r="BG1062">
        <f t="shared" si="604"/>
        <v>0</v>
      </c>
      <c r="BH1062" t="str">
        <f t="shared" si="605"/>
        <v>S, blank</v>
      </c>
      <c r="BI1062">
        <f t="shared" si="606"/>
        <v>1</v>
      </c>
    </row>
    <row r="1063" spans="1:61" x14ac:dyDescent="0.3">
      <c r="A1063" t="s">
        <v>2811</v>
      </c>
      <c r="B1063" t="s">
        <v>2823</v>
      </c>
      <c r="C1063" t="s">
        <v>2824</v>
      </c>
      <c r="D1063" t="s">
        <v>2838</v>
      </c>
      <c r="E1063" t="s">
        <v>20</v>
      </c>
      <c r="F1063">
        <v>0</v>
      </c>
      <c r="G1063">
        <v>0</v>
      </c>
      <c r="H1063" t="s">
        <v>2843</v>
      </c>
      <c r="I1063">
        <v>1</v>
      </c>
      <c r="J1063">
        <v>-13.385578549662212</v>
      </c>
      <c r="K1063">
        <v>123.30204897661667</v>
      </c>
      <c r="L1063">
        <v>-194.50333405817787</v>
      </c>
      <c r="M1063">
        <v>-33.757758935166962</v>
      </c>
      <c r="N1063">
        <v>-108.67008854708662</v>
      </c>
      <c r="O1063">
        <v>-14.754319664473872</v>
      </c>
      <c r="P1063">
        <v>-22.013681658285037</v>
      </c>
      <c r="Q1063">
        <v>-22.422560732600829</v>
      </c>
      <c r="R1063">
        <v>103.15987615987927</v>
      </c>
      <c r="S1063">
        <v>1</v>
      </c>
      <c r="T1063">
        <v>5</v>
      </c>
      <c r="U1063" t="s">
        <v>2819</v>
      </c>
      <c r="AN1063">
        <f>VLOOKUP(J1063,counts!$W$8:$Z$13,4,FALSE)</f>
        <v>51</v>
      </c>
      <c r="AO1063">
        <f>VLOOKUP(K1063,counts!$W$17:$Z$23,4,FALSE)</f>
        <v>73</v>
      </c>
      <c r="AP1063">
        <f>VLOOKUP(L1063,counts!$W$27:$Z$33,4,FALSE)</f>
        <v>73</v>
      </c>
      <c r="AQ1063">
        <f>VLOOKUP(M1063,counts!$W$38:$Z$49,4,FALSE)</f>
        <v>47</v>
      </c>
      <c r="AR1063">
        <f>VLOOKUP(N1063,counts!$W$53:$Z$54,4,FALSE)</f>
        <v>20</v>
      </c>
      <c r="AS1063">
        <f>VLOOKUP(O1063,counts!$W$58:$Z$62,4,FALSE)</f>
        <v>52</v>
      </c>
      <c r="AT1063">
        <f>VLOOKUP(P1063,counts!$W$66:$Z$69,4,FALSE)</f>
        <v>50</v>
      </c>
      <c r="AU1063">
        <f>VLOOKUP(Q1063,counts!$W$73:$Z$75,4,FALSE)</f>
        <v>50</v>
      </c>
      <c r="AV1063">
        <f>VLOOKUP(R1063,counts!$W$79:$Z$81,4,FALSE)</f>
        <v>75</v>
      </c>
      <c r="AW1063">
        <f t="shared" si="594"/>
        <v>491</v>
      </c>
      <c r="AX1063">
        <f t="shared" si="595"/>
        <v>1</v>
      </c>
      <c r="AY1063">
        <f t="shared" si="596"/>
        <v>5</v>
      </c>
      <c r="AZ1063" t="str">
        <f t="shared" si="597"/>
        <v>Validate</v>
      </c>
      <c r="BA1063" t="str">
        <f t="shared" si="598"/>
        <v>41-50</v>
      </c>
      <c r="BB1063" t="str">
        <f t="shared" si="599"/>
        <v>F, G, T</v>
      </c>
      <c r="BC1063" t="str">
        <f t="shared" si="600"/>
        <v>0</v>
      </c>
      <c r="BD1063" t="str">
        <f t="shared" si="601"/>
        <v>Blank</v>
      </c>
      <c r="BE1063" t="str">
        <f t="shared" si="602"/>
        <v>male</v>
      </c>
      <c r="BF1063">
        <f t="shared" si="603"/>
        <v>0</v>
      </c>
      <c r="BG1063">
        <f t="shared" si="604"/>
        <v>0</v>
      </c>
      <c r="BH1063" t="str">
        <f t="shared" si="605"/>
        <v>S, blank</v>
      </c>
      <c r="BI1063">
        <f t="shared" si="606"/>
        <v>1</v>
      </c>
    </row>
    <row r="1064" spans="1:61" x14ac:dyDescent="0.3">
      <c r="A1064" t="s">
        <v>2811</v>
      </c>
      <c r="B1064" t="s">
        <v>2838</v>
      </c>
      <c r="C1064" t="s">
        <v>2849</v>
      </c>
      <c r="D1064" t="s">
        <v>2839</v>
      </c>
      <c r="E1064" t="s">
        <v>20</v>
      </c>
      <c r="F1064">
        <v>0</v>
      </c>
      <c r="G1064">
        <v>0</v>
      </c>
      <c r="H1064" t="s">
        <v>2843</v>
      </c>
      <c r="I1064">
        <v>1</v>
      </c>
      <c r="J1064">
        <v>-13.385578549662212</v>
      </c>
      <c r="K1064">
        <v>-42.171718189759716</v>
      </c>
      <c r="L1064">
        <v>40.172297072540438</v>
      </c>
      <c r="M1064">
        <v>40.634191658169868</v>
      </c>
      <c r="N1064">
        <v>-108.67008854708662</v>
      </c>
      <c r="O1064">
        <v>-14.754319664473872</v>
      </c>
      <c r="P1064">
        <v>-22.013681658285037</v>
      </c>
      <c r="Q1064">
        <v>-22.422560732600829</v>
      </c>
      <c r="R1064">
        <v>103.15987615987927</v>
      </c>
      <c r="S1064">
        <v>0</v>
      </c>
      <c r="T1064">
        <v>5</v>
      </c>
      <c r="U1064" t="s">
        <v>2819</v>
      </c>
      <c r="AN1064">
        <f>VLOOKUP(J1064,counts!$W$8:$Z$13,4,FALSE)</f>
        <v>51</v>
      </c>
      <c r="AO1064">
        <f>VLOOKUP(K1064,counts!$W$17:$Z$23,4,FALSE)</f>
        <v>48</v>
      </c>
      <c r="AP1064">
        <f>VLOOKUP(L1064,counts!$W$27:$Z$33,4,FALSE)</f>
        <v>50</v>
      </c>
      <c r="AQ1064">
        <f>VLOOKUP(M1064,counts!$W$38:$Z$49,4,FALSE)</f>
        <v>63</v>
      </c>
      <c r="AR1064">
        <f>VLOOKUP(N1064,counts!$W$53:$Z$54,4,FALSE)</f>
        <v>20</v>
      </c>
      <c r="AS1064">
        <f>VLOOKUP(O1064,counts!$W$58:$Z$62,4,FALSE)</f>
        <v>52</v>
      </c>
      <c r="AT1064">
        <f>VLOOKUP(P1064,counts!$W$66:$Z$69,4,FALSE)</f>
        <v>50</v>
      </c>
      <c r="AU1064">
        <f>VLOOKUP(Q1064,counts!$W$73:$Z$75,4,FALSE)</f>
        <v>50</v>
      </c>
      <c r="AV1064">
        <f>VLOOKUP(R1064,counts!$W$79:$Z$81,4,FALSE)</f>
        <v>75</v>
      </c>
      <c r="AW1064">
        <f t="shared" si="594"/>
        <v>459</v>
      </c>
      <c r="AX1064">
        <f t="shared" si="595"/>
        <v>0</v>
      </c>
      <c r="AY1064">
        <f t="shared" si="596"/>
        <v>5</v>
      </c>
      <c r="AZ1064" t="str">
        <f t="shared" si="597"/>
        <v>Validate</v>
      </c>
      <c r="BA1064" t="str">
        <f t="shared" si="598"/>
        <v>41-50</v>
      </c>
      <c r="BB1064" t="str">
        <f t="shared" si="599"/>
        <v>Blank</v>
      </c>
      <c r="BC1064" t="str">
        <f t="shared" si="600"/>
        <v>21-30</v>
      </c>
      <c r="BD1064" t="str">
        <f t="shared" si="601"/>
        <v>Others</v>
      </c>
      <c r="BE1064" t="str">
        <f t="shared" si="602"/>
        <v>male</v>
      </c>
      <c r="BF1064">
        <f t="shared" si="603"/>
        <v>0</v>
      </c>
      <c r="BG1064">
        <f t="shared" si="604"/>
        <v>0</v>
      </c>
      <c r="BH1064" t="str">
        <f t="shared" si="605"/>
        <v>S, blank</v>
      </c>
      <c r="BI1064">
        <f t="shared" si="606"/>
        <v>1</v>
      </c>
    </row>
    <row r="1065" spans="1:61" x14ac:dyDescent="0.3">
      <c r="A1065" t="s">
        <v>2810</v>
      </c>
      <c r="B1065" t="s">
        <v>2823</v>
      </c>
      <c r="C1065" t="s">
        <v>2826</v>
      </c>
      <c r="D1065" t="s">
        <v>2838</v>
      </c>
      <c r="E1065" t="s">
        <v>20</v>
      </c>
      <c r="F1065">
        <v>0</v>
      </c>
      <c r="G1065">
        <v>0</v>
      </c>
      <c r="H1065" t="s">
        <v>44</v>
      </c>
      <c r="I1065">
        <v>1</v>
      </c>
      <c r="J1065">
        <v>32.769878926258563</v>
      </c>
      <c r="K1065">
        <v>123.30204897661667</v>
      </c>
      <c r="L1065">
        <v>163.84855978743315</v>
      </c>
      <c r="M1065">
        <v>-33.757758935166962</v>
      </c>
      <c r="N1065">
        <v>-108.67008854708662</v>
      </c>
      <c r="O1065">
        <v>-14.754319664473872</v>
      </c>
      <c r="P1065">
        <v>-22.013681658285037</v>
      </c>
      <c r="Q1065">
        <v>72.444458573419169</v>
      </c>
      <c r="R1065">
        <v>103.15987615987927</v>
      </c>
      <c r="S1065">
        <v>0</v>
      </c>
      <c r="T1065">
        <v>5</v>
      </c>
      <c r="U1065" t="s">
        <v>2819</v>
      </c>
      <c r="AN1065">
        <f>VLOOKUP(J1065,counts!$W$8:$Z$13,4,FALSE)</f>
        <v>61</v>
      </c>
      <c r="AO1065">
        <f>VLOOKUP(K1065,counts!$W$17:$Z$23,4,FALSE)</f>
        <v>73</v>
      </c>
      <c r="AP1065">
        <f>VLOOKUP(L1065,counts!$W$27:$Z$33,4,FALSE)</f>
        <v>38</v>
      </c>
      <c r="AQ1065">
        <f>VLOOKUP(M1065,counts!$W$38:$Z$49,4,FALSE)</f>
        <v>47</v>
      </c>
      <c r="AR1065">
        <f>VLOOKUP(N1065,counts!$W$53:$Z$54,4,FALSE)</f>
        <v>20</v>
      </c>
      <c r="AS1065">
        <f>VLOOKUP(O1065,counts!$W$58:$Z$62,4,FALSE)</f>
        <v>52</v>
      </c>
      <c r="AT1065">
        <f>VLOOKUP(P1065,counts!$W$66:$Z$69,4,FALSE)</f>
        <v>50</v>
      </c>
      <c r="AU1065">
        <f>VLOOKUP(Q1065,counts!$W$73:$Z$75,4,FALSE)</f>
        <v>68</v>
      </c>
      <c r="AV1065">
        <f>VLOOKUP(R1065,counts!$W$79:$Z$81,4,FALSE)</f>
        <v>75</v>
      </c>
      <c r="AW1065">
        <f t="shared" si="594"/>
        <v>484</v>
      </c>
      <c r="AX1065">
        <f t="shared" si="595"/>
        <v>0</v>
      </c>
      <c r="AY1065">
        <f t="shared" si="596"/>
        <v>5</v>
      </c>
      <c r="AZ1065" t="str">
        <f t="shared" si="597"/>
        <v>Validate</v>
      </c>
      <c r="BA1065" t="str">
        <f t="shared" si="598"/>
        <v>31-40</v>
      </c>
      <c r="BB1065" t="str">
        <f t="shared" si="599"/>
        <v>F, G, T</v>
      </c>
      <c r="BC1065" t="str">
        <f t="shared" si="600"/>
        <v>100+</v>
      </c>
      <c r="BD1065" t="str">
        <f t="shared" si="601"/>
        <v>Blank</v>
      </c>
      <c r="BE1065" t="str">
        <f t="shared" si="602"/>
        <v>male</v>
      </c>
      <c r="BF1065">
        <f t="shared" si="603"/>
        <v>0</v>
      </c>
      <c r="BG1065">
        <f t="shared" si="604"/>
        <v>0</v>
      </c>
      <c r="BH1065" t="str">
        <f t="shared" si="605"/>
        <v>C</v>
      </c>
      <c r="BI1065">
        <f t="shared" si="606"/>
        <v>1</v>
      </c>
    </row>
    <row r="1066" spans="1:61" x14ac:dyDescent="0.3">
      <c r="A1066" t="s">
        <v>2821</v>
      </c>
      <c r="B1066" t="s">
        <v>2838</v>
      </c>
      <c r="C1066" t="s">
        <v>2849</v>
      </c>
      <c r="D1066" t="s">
        <v>2827</v>
      </c>
      <c r="E1066" t="s">
        <v>20</v>
      </c>
      <c r="F1066">
        <v>0</v>
      </c>
      <c r="G1066">
        <v>0</v>
      </c>
      <c r="H1066" t="s">
        <v>44</v>
      </c>
      <c r="I1066">
        <v>1</v>
      </c>
      <c r="J1066">
        <v>-3.7643689058441341</v>
      </c>
      <c r="K1066">
        <v>-42.171718189759716</v>
      </c>
      <c r="L1066">
        <v>40.172297072540438</v>
      </c>
      <c r="M1066">
        <v>-68.390212241589438</v>
      </c>
      <c r="N1066">
        <v>-108.67008854708662</v>
      </c>
      <c r="O1066">
        <v>-14.754319664473872</v>
      </c>
      <c r="P1066">
        <v>-22.013681658285037</v>
      </c>
      <c r="Q1066">
        <v>72.444458573419169</v>
      </c>
      <c r="R1066">
        <v>103.15987615987927</v>
      </c>
      <c r="S1066">
        <v>0</v>
      </c>
      <c r="T1066">
        <v>5</v>
      </c>
      <c r="U1066" t="s">
        <v>2819</v>
      </c>
      <c r="AN1066">
        <f>VLOOKUP(J1066,counts!$W$8:$Z$13,4,FALSE)</f>
        <v>53</v>
      </c>
      <c r="AO1066">
        <f>VLOOKUP(K1066,counts!$W$17:$Z$23,4,FALSE)</f>
        <v>48</v>
      </c>
      <c r="AP1066">
        <f>VLOOKUP(L1066,counts!$W$27:$Z$33,4,FALSE)</f>
        <v>50</v>
      </c>
      <c r="AQ1066">
        <f>VLOOKUP(M1066,counts!$W$38:$Z$49,4,FALSE)</f>
        <v>40</v>
      </c>
      <c r="AR1066">
        <f>VLOOKUP(N1066,counts!$W$53:$Z$54,4,FALSE)</f>
        <v>20</v>
      </c>
      <c r="AS1066">
        <f>VLOOKUP(O1066,counts!$W$58:$Z$62,4,FALSE)</f>
        <v>52</v>
      </c>
      <c r="AT1066">
        <f>VLOOKUP(P1066,counts!$W$66:$Z$69,4,FALSE)</f>
        <v>50</v>
      </c>
      <c r="AU1066">
        <f>VLOOKUP(Q1066,counts!$W$73:$Z$75,4,FALSE)</f>
        <v>68</v>
      </c>
      <c r="AV1066">
        <f>VLOOKUP(R1066,counts!$W$79:$Z$81,4,FALSE)</f>
        <v>75</v>
      </c>
      <c r="AW1066">
        <f t="shared" si="594"/>
        <v>456</v>
      </c>
      <c r="AX1066">
        <f t="shared" si="595"/>
        <v>0</v>
      </c>
      <c r="AY1066">
        <f t="shared" si="596"/>
        <v>5</v>
      </c>
      <c r="AZ1066" t="str">
        <f t="shared" si="597"/>
        <v>Validate</v>
      </c>
      <c r="BA1066" t="str">
        <f t="shared" si="598"/>
        <v>0-17</v>
      </c>
      <c r="BB1066" t="str">
        <f t="shared" si="599"/>
        <v>Blank</v>
      </c>
      <c r="BC1066" t="str">
        <f t="shared" si="600"/>
        <v>21-30</v>
      </c>
      <c r="BD1066" t="str">
        <f t="shared" si="601"/>
        <v>IL</v>
      </c>
      <c r="BE1066" t="str">
        <f t="shared" si="602"/>
        <v>male</v>
      </c>
      <c r="BF1066">
        <f t="shared" si="603"/>
        <v>0</v>
      </c>
      <c r="BG1066">
        <f t="shared" si="604"/>
        <v>0</v>
      </c>
      <c r="BH1066" t="str">
        <f t="shared" si="605"/>
        <v>C</v>
      </c>
      <c r="BI1066">
        <f t="shared" si="606"/>
        <v>1</v>
      </c>
    </row>
    <row r="1067" spans="1:61" x14ac:dyDescent="0.3">
      <c r="A1067" t="s">
        <v>2821</v>
      </c>
      <c r="B1067" t="s">
        <v>2823</v>
      </c>
      <c r="C1067" t="s">
        <v>2810</v>
      </c>
      <c r="D1067" t="s">
        <v>2838</v>
      </c>
      <c r="E1067" t="s">
        <v>15</v>
      </c>
      <c r="F1067">
        <v>0</v>
      </c>
      <c r="G1067">
        <v>1</v>
      </c>
      <c r="H1067" t="s">
        <v>2843</v>
      </c>
      <c r="I1067">
        <v>1</v>
      </c>
      <c r="J1067">
        <v>-3.7643689058441341</v>
      </c>
      <c r="K1067">
        <v>123.30204897661667</v>
      </c>
      <c r="L1067">
        <v>22.971838090238197</v>
      </c>
      <c r="M1067">
        <v>-33.757758935166962</v>
      </c>
      <c r="N1067">
        <v>151.41878811967541</v>
      </c>
      <c r="O1067">
        <v>-14.754319664473872</v>
      </c>
      <c r="P1067">
        <v>79.365382998232107</v>
      </c>
      <c r="Q1067">
        <v>-22.422560732600829</v>
      </c>
      <c r="R1067">
        <v>103.15987615987927</v>
      </c>
      <c r="S1067">
        <v>1</v>
      </c>
      <c r="T1067">
        <v>5</v>
      </c>
      <c r="U1067" t="s">
        <v>2819</v>
      </c>
      <c r="AN1067">
        <f>VLOOKUP(J1067,counts!$W$8:$Z$13,4,FALSE)</f>
        <v>53</v>
      </c>
      <c r="AO1067">
        <f>VLOOKUP(K1067,counts!$W$17:$Z$23,4,FALSE)</f>
        <v>73</v>
      </c>
      <c r="AP1067">
        <f>VLOOKUP(L1067,counts!$W$27:$Z$33,4,FALSE)</f>
        <v>52</v>
      </c>
      <c r="AQ1067">
        <f>VLOOKUP(M1067,counts!$W$38:$Z$49,4,FALSE)</f>
        <v>47</v>
      </c>
      <c r="AR1067">
        <f>VLOOKUP(N1067,counts!$W$53:$Z$54,4,FALSE)</f>
        <v>102</v>
      </c>
      <c r="AS1067">
        <f>VLOOKUP(O1067,counts!$W$58:$Z$62,4,FALSE)</f>
        <v>52</v>
      </c>
      <c r="AT1067">
        <f>VLOOKUP(P1067,counts!$W$66:$Z$69,4,FALSE)</f>
        <v>70</v>
      </c>
      <c r="AU1067">
        <f>VLOOKUP(Q1067,counts!$W$73:$Z$75,4,FALSE)</f>
        <v>50</v>
      </c>
      <c r="AV1067">
        <f>VLOOKUP(R1067,counts!$W$79:$Z$81,4,FALSE)</f>
        <v>75</v>
      </c>
      <c r="AW1067">
        <f t="shared" si="594"/>
        <v>574</v>
      </c>
      <c r="AX1067">
        <f t="shared" si="595"/>
        <v>1</v>
      </c>
      <c r="AY1067">
        <f t="shared" si="596"/>
        <v>5</v>
      </c>
      <c r="AZ1067" t="str">
        <f t="shared" si="597"/>
        <v>Validate</v>
      </c>
      <c r="BA1067" t="str">
        <f t="shared" si="598"/>
        <v>0-17</v>
      </c>
      <c r="BB1067" t="str">
        <f t="shared" si="599"/>
        <v>F, G, T</v>
      </c>
      <c r="BC1067" t="str">
        <f t="shared" si="600"/>
        <v>31-40</v>
      </c>
      <c r="BD1067" t="str">
        <f t="shared" si="601"/>
        <v>Blank</v>
      </c>
      <c r="BE1067" t="str">
        <f t="shared" si="602"/>
        <v>female</v>
      </c>
      <c r="BF1067">
        <f t="shared" si="603"/>
        <v>0</v>
      </c>
      <c r="BG1067">
        <f t="shared" si="604"/>
        <v>1</v>
      </c>
      <c r="BH1067" t="str">
        <f t="shared" si="605"/>
        <v>S, blank</v>
      </c>
      <c r="BI1067">
        <f t="shared" si="606"/>
        <v>1</v>
      </c>
    </row>
    <row r="1068" spans="1:61" x14ac:dyDescent="0.3">
      <c r="A1068" t="s">
        <v>2820</v>
      </c>
      <c r="B1068" t="s">
        <v>2823</v>
      </c>
      <c r="C1068" t="s">
        <v>2849</v>
      </c>
      <c r="D1068" t="s">
        <v>2829</v>
      </c>
      <c r="E1068" t="s">
        <v>20</v>
      </c>
      <c r="F1068">
        <v>0</v>
      </c>
      <c r="G1068">
        <v>0</v>
      </c>
      <c r="H1068" t="s">
        <v>2843</v>
      </c>
      <c r="I1068">
        <v>1</v>
      </c>
      <c r="J1068">
        <v>-11.613432440426715</v>
      </c>
      <c r="K1068">
        <v>123.30204897661667</v>
      </c>
      <c r="L1068">
        <v>40.172297072540438</v>
      </c>
      <c r="M1068">
        <v>-23.331657902726029</v>
      </c>
      <c r="N1068">
        <v>-108.67008854708662</v>
      </c>
      <c r="O1068">
        <v>-14.754319664473872</v>
      </c>
      <c r="P1068">
        <v>-22.013681658285037</v>
      </c>
      <c r="Q1068">
        <v>-22.422560732600829</v>
      </c>
      <c r="R1068">
        <v>103.15987615987927</v>
      </c>
      <c r="S1068">
        <v>0</v>
      </c>
      <c r="T1068">
        <v>5</v>
      </c>
      <c r="U1068" t="s">
        <v>2819</v>
      </c>
      <c r="AN1068">
        <f>VLOOKUP(J1068,counts!$W$8:$Z$13,4,FALSE)</f>
        <v>52</v>
      </c>
      <c r="AO1068">
        <f>VLOOKUP(K1068,counts!$W$17:$Z$23,4,FALSE)</f>
        <v>73</v>
      </c>
      <c r="AP1068">
        <f>VLOOKUP(L1068,counts!$W$27:$Z$33,4,FALSE)</f>
        <v>50</v>
      </c>
      <c r="AQ1068">
        <f>VLOOKUP(M1068,counts!$W$38:$Z$49,4,FALSE)</f>
        <v>49</v>
      </c>
      <c r="AR1068">
        <f>VLOOKUP(N1068,counts!$W$53:$Z$54,4,FALSE)</f>
        <v>20</v>
      </c>
      <c r="AS1068">
        <f>VLOOKUP(O1068,counts!$W$58:$Z$62,4,FALSE)</f>
        <v>52</v>
      </c>
      <c r="AT1068">
        <f>VLOOKUP(P1068,counts!$W$66:$Z$69,4,FALSE)</f>
        <v>50</v>
      </c>
      <c r="AU1068">
        <f>VLOOKUP(Q1068,counts!$W$73:$Z$75,4,FALSE)</f>
        <v>50</v>
      </c>
      <c r="AV1068">
        <f>VLOOKUP(R1068,counts!$W$79:$Z$81,4,FALSE)</f>
        <v>75</v>
      </c>
      <c r="AW1068">
        <f t="shared" si="594"/>
        <v>471</v>
      </c>
      <c r="AX1068">
        <f t="shared" si="595"/>
        <v>0</v>
      </c>
      <c r="AY1068">
        <f t="shared" si="596"/>
        <v>5</v>
      </c>
      <c r="AZ1068" t="str">
        <f t="shared" si="597"/>
        <v>Validate</v>
      </c>
      <c r="BA1068" t="str">
        <f t="shared" si="598"/>
        <v>18-30</v>
      </c>
      <c r="BB1068" t="str">
        <f t="shared" si="599"/>
        <v>F, G, T</v>
      </c>
      <c r="BC1068" t="str">
        <f t="shared" si="600"/>
        <v>21-30</v>
      </c>
      <c r="BD1068" t="str">
        <f t="shared" si="601"/>
        <v>MA</v>
      </c>
      <c r="BE1068" t="str">
        <f t="shared" si="602"/>
        <v>male</v>
      </c>
      <c r="BF1068">
        <f t="shared" si="603"/>
        <v>0</v>
      </c>
      <c r="BG1068">
        <f t="shared" si="604"/>
        <v>0</v>
      </c>
      <c r="BH1068" t="str">
        <f t="shared" si="605"/>
        <v>S, blank</v>
      </c>
      <c r="BI1068">
        <f t="shared" si="606"/>
        <v>1</v>
      </c>
    </row>
    <row r="1069" spans="1:61" x14ac:dyDescent="0.3">
      <c r="A1069" t="s">
        <v>2821</v>
      </c>
      <c r="B1069" t="s">
        <v>2823</v>
      </c>
      <c r="C1069" t="s">
        <v>2851</v>
      </c>
      <c r="D1069" t="s">
        <v>2838</v>
      </c>
      <c r="E1069" t="s">
        <v>15</v>
      </c>
      <c r="F1069">
        <v>0</v>
      </c>
      <c r="G1069">
        <v>0</v>
      </c>
      <c r="H1069" t="s">
        <v>2843</v>
      </c>
      <c r="I1069">
        <v>1</v>
      </c>
      <c r="J1069">
        <v>-3.7643689058441341</v>
      </c>
      <c r="K1069">
        <v>123.30204897661667</v>
      </c>
      <c r="L1069">
        <v>70.538774768379497</v>
      </c>
      <c r="M1069">
        <v>-33.757758935166962</v>
      </c>
      <c r="N1069">
        <v>151.41878811967541</v>
      </c>
      <c r="O1069">
        <v>-14.754319664473872</v>
      </c>
      <c r="P1069">
        <v>-22.013681658285037</v>
      </c>
      <c r="Q1069">
        <v>-22.422560732600829</v>
      </c>
      <c r="R1069">
        <v>103.15987615987927</v>
      </c>
      <c r="S1069">
        <v>1</v>
      </c>
      <c r="T1069">
        <v>5</v>
      </c>
      <c r="U1069" t="s">
        <v>2819</v>
      </c>
      <c r="AN1069">
        <f>VLOOKUP(J1069,counts!$W$8:$Z$13,4,FALSE)</f>
        <v>53</v>
      </c>
      <c r="AO1069">
        <f>VLOOKUP(K1069,counts!$W$17:$Z$23,4,FALSE)</f>
        <v>73</v>
      </c>
      <c r="AP1069">
        <f>VLOOKUP(L1069,counts!$W$27:$Z$33,4,FALSE)</f>
        <v>47</v>
      </c>
      <c r="AQ1069">
        <f>VLOOKUP(M1069,counts!$W$38:$Z$49,4,FALSE)</f>
        <v>47</v>
      </c>
      <c r="AR1069">
        <f>VLOOKUP(N1069,counts!$W$53:$Z$54,4,FALSE)</f>
        <v>102</v>
      </c>
      <c r="AS1069">
        <f>VLOOKUP(O1069,counts!$W$58:$Z$62,4,FALSE)</f>
        <v>52</v>
      </c>
      <c r="AT1069">
        <f>VLOOKUP(P1069,counts!$W$66:$Z$69,4,FALSE)</f>
        <v>50</v>
      </c>
      <c r="AU1069">
        <f>VLOOKUP(Q1069,counts!$W$73:$Z$75,4,FALSE)</f>
        <v>50</v>
      </c>
      <c r="AV1069">
        <f>VLOOKUP(R1069,counts!$W$79:$Z$81,4,FALSE)</f>
        <v>75</v>
      </c>
      <c r="AW1069">
        <f t="shared" si="594"/>
        <v>549</v>
      </c>
      <c r="AX1069">
        <f t="shared" si="595"/>
        <v>1</v>
      </c>
      <c r="AY1069">
        <f t="shared" si="596"/>
        <v>5</v>
      </c>
      <c r="AZ1069" t="str">
        <f t="shared" si="597"/>
        <v>Validate</v>
      </c>
      <c r="BA1069" t="str">
        <f t="shared" si="598"/>
        <v>0-17</v>
      </c>
      <c r="BB1069" t="str">
        <f t="shared" si="599"/>
        <v>F, G, T</v>
      </c>
      <c r="BC1069" t="str">
        <f t="shared" si="600"/>
        <v>41-100</v>
      </c>
      <c r="BD1069" t="str">
        <f t="shared" si="601"/>
        <v>Blank</v>
      </c>
      <c r="BE1069" t="str">
        <f t="shared" si="602"/>
        <v>female</v>
      </c>
      <c r="BF1069">
        <f t="shared" si="603"/>
        <v>0</v>
      </c>
      <c r="BG1069">
        <f t="shared" si="604"/>
        <v>0</v>
      </c>
      <c r="BH1069" t="str">
        <f t="shared" si="605"/>
        <v>S, blank</v>
      </c>
      <c r="BI1069">
        <f t="shared" si="606"/>
        <v>1</v>
      </c>
    </row>
    <row r="1070" spans="1:61" x14ac:dyDescent="0.3">
      <c r="A1070" t="s">
        <v>2821</v>
      </c>
      <c r="B1070" t="s">
        <v>2838</v>
      </c>
      <c r="C1070" t="s">
        <v>2851</v>
      </c>
      <c r="D1070" t="s">
        <v>2833</v>
      </c>
      <c r="E1070" t="s">
        <v>15</v>
      </c>
      <c r="F1070">
        <v>1</v>
      </c>
      <c r="G1070">
        <v>0</v>
      </c>
      <c r="H1070" t="s">
        <v>44</v>
      </c>
      <c r="I1070">
        <v>1</v>
      </c>
      <c r="J1070">
        <v>-3.7643689058441341</v>
      </c>
      <c r="K1070">
        <v>-42.171718189759716</v>
      </c>
      <c r="L1070">
        <v>70.538774768379497</v>
      </c>
      <c r="M1070">
        <v>57.761363718906857</v>
      </c>
      <c r="N1070">
        <v>151.41878811967541</v>
      </c>
      <c r="O1070">
        <v>48.695090775187893</v>
      </c>
      <c r="P1070">
        <v>-22.013681658285037</v>
      </c>
      <c r="Q1070">
        <v>72.444458573419169</v>
      </c>
      <c r="R1070">
        <v>103.15987615987927</v>
      </c>
      <c r="S1070">
        <v>1</v>
      </c>
      <c r="T1070">
        <v>5</v>
      </c>
      <c r="U1070" t="s">
        <v>2819</v>
      </c>
      <c r="AN1070">
        <f>VLOOKUP(J1070,counts!$W$8:$Z$13,4,FALSE)</f>
        <v>53</v>
      </c>
      <c r="AO1070">
        <f>VLOOKUP(K1070,counts!$W$17:$Z$23,4,FALSE)</f>
        <v>48</v>
      </c>
      <c r="AP1070">
        <f>VLOOKUP(L1070,counts!$W$27:$Z$33,4,FALSE)</f>
        <v>47</v>
      </c>
      <c r="AQ1070">
        <f>VLOOKUP(M1070,counts!$W$38:$Z$49,4,FALSE)</f>
        <v>66</v>
      </c>
      <c r="AR1070">
        <f>VLOOKUP(N1070,counts!$W$53:$Z$54,4,FALSE)</f>
        <v>102</v>
      </c>
      <c r="AS1070">
        <f>VLOOKUP(O1070,counts!$W$58:$Z$62,4,FALSE)</f>
        <v>61</v>
      </c>
      <c r="AT1070">
        <f>VLOOKUP(P1070,counts!$W$66:$Z$69,4,FALSE)</f>
        <v>50</v>
      </c>
      <c r="AU1070">
        <f>VLOOKUP(Q1070,counts!$W$73:$Z$75,4,FALSE)</f>
        <v>68</v>
      </c>
      <c r="AV1070">
        <f>VLOOKUP(R1070,counts!$W$79:$Z$81,4,FALSE)</f>
        <v>75</v>
      </c>
      <c r="AW1070">
        <f t="shared" si="594"/>
        <v>570</v>
      </c>
      <c r="AX1070">
        <f t="shared" si="595"/>
        <v>1</v>
      </c>
      <c r="AY1070">
        <f t="shared" si="596"/>
        <v>5</v>
      </c>
      <c r="AZ1070" t="str">
        <f t="shared" si="597"/>
        <v>Validate</v>
      </c>
      <c r="BA1070" t="str">
        <f t="shared" si="598"/>
        <v>0-17</v>
      </c>
      <c r="BB1070" t="str">
        <f t="shared" si="599"/>
        <v>Blank</v>
      </c>
      <c r="BC1070" t="str">
        <f t="shared" si="600"/>
        <v>41-100</v>
      </c>
      <c r="BD1070" t="str">
        <f t="shared" si="601"/>
        <v>NY</v>
      </c>
      <c r="BE1070" t="str">
        <f t="shared" si="602"/>
        <v>female</v>
      </c>
      <c r="BF1070">
        <f t="shared" si="603"/>
        <v>1</v>
      </c>
      <c r="BG1070">
        <f t="shared" si="604"/>
        <v>0</v>
      </c>
      <c r="BH1070" t="str">
        <f t="shared" si="605"/>
        <v>C</v>
      </c>
      <c r="BI1070">
        <f t="shared" si="606"/>
        <v>1</v>
      </c>
    </row>
    <row r="1071" spans="1:61" x14ac:dyDescent="0.3">
      <c r="A1071" t="s">
        <v>2810</v>
      </c>
      <c r="B1071" t="s">
        <v>2823</v>
      </c>
      <c r="C1071" t="s">
        <v>2851</v>
      </c>
      <c r="D1071" t="s">
        <v>2839</v>
      </c>
      <c r="E1071" t="s">
        <v>15</v>
      </c>
      <c r="F1071">
        <v>1</v>
      </c>
      <c r="G1071">
        <v>0</v>
      </c>
      <c r="H1071" t="s">
        <v>527</v>
      </c>
      <c r="I1071">
        <v>1</v>
      </c>
      <c r="J1071">
        <v>32.769878926258563</v>
      </c>
      <c r="K1071">
        <v>123.30204897661667</v>
      </c>
      <c r="L1071">
        <v>70.538774768379497</v>
      </c>
      <c r="M1071">
        <v>40.634191658169868</v>
      </c>
      <c r="N1071">
        <v>151.41878811967541</v>
      </c>
      <c r="O1071">
        <v>48.695090775187893</v>
      </c>
      <c r="P1071">
        <v>-22.013681658285037</v>
      </c>
      <c r="Q1071">
        <v>-11.405315820044242</v>
      </c>
      <c r="R1071">
        <v>103.15987615987927</v>
      </c>
      <c r="S1071">
        <v>1</v>
      </c>
      <c r="T1071">
        <v>5</v>
      </c>
      <c r="U1071" t="s">
        <v>2819</v>
      </c>
      <c r="AN1071">
        <f>VLOOKUP(J1071,counts!$W$8:$Z$13,4,FALSE)</f>
        <v>61</v>
      </c>
      <c r="AO1071">
        <f>VLOOKUP(K1071,counts!$W$17:$Z$23,4,FALSE)</f>
        <v>73</v>
      </c>
      <c r="AP1071">
        <f>VLOOKUP(L1071,counts!$W$27:$Z$33,4,FALSE)</f>
        <v>47</v>
      </c>
      <c r="AQ1071">
        <f>VLOOKUP(M1071,counts!$W$38:$Z$49,4,FALSE)</f>
        <v>63</v>
      </c>
      <c r="AR1071">
        <f>VLOOKUP(N1071,counts!$W$53:$Z$54,4,FALSE)</f>
        <v>102</v>
      </c>
      <c r="AS1071">
        <f>VLOOKUP(O1071,counts!$W$58:$Z$62,4,FALSE)</f>
        <v>61</v>
      </c>
      <c r="AT1071">
        <f>VLOOKUP(P1071,counts!$W$66:$Z$69,4,FALSE)</f>
        <v>50</v>
      </c>
      <c r="AU1071">
        <f>VLOOKUP(Q1071,counts!$W$73:$Z$75,4,FALSE)</f>
        <v>52</v>
      </c>
      <c r="AV1071">
        <f>VLOOKUP(R1071,counts!$W$79:$Z$81,4,FALSE)</f>
        <v>75</v>
      </c>
      <c r="AW1071">
        <f t="shared" si="594"/>
        <v>584</v>
      </c>
      <c r="AX1071">
        <f t="shared" si="595"/>
        <v>1</v>
      </c>
      <c r="AY1071">
        <f t="shared" si="596"/>
        <v>5</v>
      </c>
      <c r="AZ1071" t="str">
        <f t="shared" si="597"/>
        <v>Validate</v>
      </c>
      <c r="BA1071" t="str">
        <f t="shared" si="598"/>
        <v>31-40</v>
      </c>
      <c r="BB1071" t="str">
        <f t="shared" si="599"/>
        <v>F, G, T</v>
      </c>
      <c r="BC1071" t="str">
        <f t="shared" si="600"/>
        <v>41-100</v>
      </c>
      <c r="BD1071" t="str">
        <f t="shared" si="601"/>
        <v>Others</v>
      </c>
      <c r="BE1071" t="str">
        <f t="shared" si="602"/>
        <v>female</v>
      </c>
      <c r="BF1071">
        <f t="shared" si="603"/>
        <v>1</v>
      </c>
      <c r="BG1071">
        <f t="shared" si="604"/>
        <v>0</v>
      </c>
      <c r="BH1071" t="str">
        <f t="shared" si="605"/>
        <v>Q</v>
      </c>
      <c r="BI1071">
        <f t="shared" si="606"/>
        <v>1</v>
      </c>
    </row>
    <row r="1072" spans="1:61" x14ac:dyDescent="0.3">
      <c r="A1072" t="s">
        <v>2812</v>
      </c>
      <c r="B1072" t="s">
        <v>2823</v>
      </c>
      <c r="C1072" t="s">
        <v>2810</v>
      </c>
      <c r="D1072" t="s">
        <v>2837</v>
      </c>
      <c r="E1072" t="s">
        <v>20</v>
      </c>
      <c r="F1072">
        <v>0</v>
      </c>
      <c r="G1072">
        <v>0</v>
      </c>
      <c r="H1072" t="s">
        <v>2843</v>
      </c>
      <c r="I1072">
        <v>1</v>
      </c>
      <c r="J1072">
        <v>74.751267398446615</v>
      </c>
      <c r="K1072">
        <v>123.30204897661667</v>
      </c>
      <c r="L1072">
        <v>22.971838090238197</v>
      </c>
      <c r="M1072">
        <v>123.30204897661667</v>
      </c>
      <c r="N1072">
        <v>-108.67008854708662</v>
      </c>
      <c r="O1072">
        <v>-14.754319664473872</v>
      </c>
      <c r="P1072">
        <v>-22.013681658285037</v>
      </c>
      <c r="Q1072">
        <v>-22.422560732600829</v>
      </c>
      <c r="R1072">
        <v>103.15987615987927</v>
      </c>
      <c r="S1072">
        <v>0</v>
      </c>
      <c r="T1072">
        <v>5</v>
      </c>
      <c r="U1072" t="s">
        <v>2819</v>
      </c>
      <c r="AN1072">
        <f>VLOOKUP(J1072,counts!$W$8:$Z$13,4,FALSE)</f>
        <v>70</v>
      </c>
      <c r="AO1072">
        <f>VLOOKUP(K1072,counts!$W$17:$Z$23,4,FALSE)</f>
        <v>73</v>
      </c>
      <c r="AP1072">
        <f>VLOOKUP(L1072,counts!$W$27:$Z$33,4,FALSE)</f>
        <v>52</v>
      </c>
      <c r="AQ1072">
        <f>VLOOKUP(M1072,counts!$W$38:$Z$49,4,FALSE)</f>
        <v>80</v>
      </c>
      <c r="AR1072">
        <f>VLOOKUP(N1072,counts!$W$53:$Z$54,4,FALSE)</f>
        <v>20</v>
      </c>
      <c r="AS1072">
        <f>VLOOKUP(O1072,counts!$W$58:$Z$62,4,FALSE)</f>
        <v>52</v>
      </c>
      <c r="AT1072">
        <f>VLOOKUP(P1072,counts!$W$66:$Z$69,4,FALSE)</f>
        <v>50</v>
      </c>
      <c r="AU1072">
        <f>VLOOKUP(Q1072,counts!$W$73:$Z$75,4,FALSE)</f>
        <v>50</v>
      </c>
      <c r="AV1072">
        <f>VLOOKUP(R1072,counts!$W$79:$Z$81,4,FALSE)</f>
        <v>75</v>
      </c>
      <c r="AW1072">
        <f t="shared" si="594"/>
        <v>522</v>
      </c>
      <c r="AX1072">
        <f t="shared" si="595"/>
        <v>0</v>
      </c>
      <c r="AY1072">
        <f t="shared" si="596"/>
        <v>5</v>
      </c>
      <c r="AZ1072" t="str">
        <f t="shared" si="597"/>
        <v>Validate</v>
      </c>
      <c r="BA1072" t="str">
        <f t="shared" si="598"/>
        <v>51-60</v>
      </c>
      <c r="BB1072" t="str">
        <f t="shared" si="599"/>
        <v>F, G, T</v>
      </c>
      <c r="BC1072" t="str">
        <f t="shared" si="600"/>
        <v>31-40</v>
      </c>
      <c r="BD1072" t="str">
        <f t="shared" si="601"/>
        <v>PQ</v>
      </c>
      <c r="BE1072" t="str">
        <f t="shared" si="602"/>
        <v>male</v>
      </c>
      <c r="BF1072">
        <f t="shared" si="603"/>
        <v>0</v>
      </c>
      <c r="BG1072">
        <f t="shared" si="604"/>
        <v>0</v>
      </c>
      <c r="BH1072" t="str">
        <f t="shared" si="605"/>
        <v>S, blank</v>
      </c>
      <c r="BI1072">
        <f t="shared" si="606"/>
        <v>1</v>
      </c>
    </row>
    <row r="1073" spans="1:61" x14ac:dyDescent="0.3">
      <c r="A1073" t="s">
        <v>2820</v>
      </c>
      <c r="B1073" t="s">
        <v>2823</v>
      </c>
      <c r="C1073" t="s">
        <v>2826</v>
      </c>
      <c r="D1073" t="s">
        <v>2829</v>
      </c>
      <c r="E1073" t="s">
        <v>15</v>
      </c>
      <c r="F1073">
        <v>1</v>
      </c>
      <c r="G1073">
        <v>0</v>
      </c>
      <c r="H1073" t="s">
        <v>44</v>
      </c>
      <c r="I1073">
        <v>1</v>
      </c>
      <c r="J1073">
        <v>-11.613432440426715</v>
      </c>
      <c r="K1073">
        <v>123.30204897661667</v>
      </c>
      <c r="L1073">
        <v>163.84855978743315</v>
      </c>
      <c r="M1073">
        <v>-23.331657902726029</v>
      </c>
      <c r="N1073">
        <v>151.41878811967541</v>
      </c>
      <c r="O1073">
        <v>48.695090775187893</v>
      </c>
      <c r="P1073">
        <v>-22.013681658285037</v>
      </c>
      <c r="Q1073">
        <v>72.444458573419169</v>
      </c>
      <c r="R1073">
        <v>103.15987615987927</v>
      </c>
      <c r="S1073">
        <v>1</v>
      </c>
      <c r="T1073">
        <v>5</v>
      </c>
      <c r="U1073" t="s">
        <v>2819</v>
      </c>
      <c r="AN1073">
        <f>VLOOKUP(J1073,counts!$W$8:$Z$13,4,FALSE)</f>
        <v>52</v>
      </c>
      <c r="AO1073">
        <f>VLOOKUP(K1073,counts!$W$17:$Z$23,4,FALSE)</f>
        <v>73</v>
      </c>
      <c r="AP1073">
        <f>VLOOKUP(L1073,counts!$W$27:$Z$33,4,FALSE)</f>
        <v>38</v>
      </c>
      <c r="AQ1073">
        <f>VLOOKUP(M1073,counts!$W$38:$Z$49,4,FALSE)</f>
        <v>49</v>
      </c>
      <c r="AR1073">
        <f>VLOOKUP(N1073,counts!$W$53:$Z$54,4,FALSE)</f>
        <v>102</v>
      </c>
      <c r="AS1073">
        <f>VLOOKUP(O1073,counts!$W$58:$Z$62,4,FALSE)</f>
        <v>61</v>
      </c>
      <c r="AT1073">
        <f>VLOOKUP(P1073,counts!$W$66:$Z$69,4,FALSE)</f>
        <v>50</v>
      </c>
      <c r="AU1073">
        <f>VLOOKUP(Q1073,counts!$W$73:$Z$75,4,FALSE)</f>
        <v>68</v>
      </c>
      <c r="AV1073">
        <f>VLOOKUP(R1073,counts!$W$79:$Z$81,4,FALSE)</f>
        <v>75</v>
      </c>
      <c r="AW1073">
        <f t="shared" si="594"/>
        <v>568</v>
      </c>
      <c r="AX1073">
        <f t="shared" si="595"/>
        <v>1</v>
      </c>
      <c r="AY1073">
        <f t="shared" si="596"/>
        <v>5</v>
      </c>
      <c r="AZ1073" t="str">
        <f t="shared" si="597"/>
        <v>Validate</v>
      </c>
      <c r="BA1073" t="str">
        <f t="shared" si="598"/>
        <v>18-30</v>
      </c>
      <c r="BB1073" t="str">
        <f t="shared" si="599"/>
        <v>F, G, T</v>
      </c>
      <c r="BC1073" t="str">
        <f t="shared" si="600"/>
        <v>100+</v>
      </c>
      <c r="BD1073" t="str">
        <f t="shared" si="601"/>
        <v>MA</v>
      </c>
      <c r="BE1073" t="str">
        <f t="shared" si="602"/>
        <v>female</v>
      </c>
      <c r="BF1073">
        <f t="shared" si="603"/>
        <v>1</v>
      </c>
      <c r="BG1073">
        <f t="shared" si="604"/>
        <v>0</v>
      </c>
      <c r="BH1073" t="str">
        <f t="shared" si="605"/>
        <v>C</v>
      </c>
      <c r="BI1073">
        <f t="shared" si="606"/>
        <v>1</v>
      </c>
    </row>
    <row r="1074" spans="1:61" x14ac:dyDescent="0.3">
      <c r="A1074" t="s">
        <v>2812</v>
      </c>
      <c r="B1074" t="s">
        <v>2823</v>
      </c>
      <c r="C1074" t="s">
        <v>2826</v>
      </c>
      <c r="D1074" t="s">
        <v>2829</v>
      </c>
      <c r="E1074" t="s">
        <v>20</v>
      </c>
      <c r="F1074">
        <v>0</v>
      </c>
      <c r="G1074">
        <v>2</v>
      </c>
      <c r="H1074" t="s">
        <v>44</v>
      </c>
      <c r="I1074">
        <v>1</v>
      </c>
      <c r="J1074">
        <v>74.751267398446615</v>
      </c>
      <c r="K1074">
        <v>123.30204897661667</v>
      </c>
      <c r="L1074">
        <v>163.84855978743315</v>
      </c>
      <c r="M1074">
        <v>-23.331657902726029</v>
      </c>
      <c r="N1074">
        <v>-108.67008854708662</v>
      </c>
      <c r="O1074">
        <v>-14.754319664473872</v>
      </c>
      <c r="P1074">
        <v>75.609641767585757</v>
      </c>
      <c r="Q1074">
        <v>72.444458573419169</v>
      </c>
      <c r="R1074">
        <v>103.15987615987927</v>
      </c>
      <c r="S1074">
        <v>0</v>
      </c>
      <c r="T1074">
        <v>5</v>
      </c>
      <c r="U1074" t="s">
        <v>2819</v>
      </c>
      <c r="AN1074">
        <f>VLOOKUP(J1074,counts!$W$8:$Z$13,4,FALSE)</f>
        <v>70</v>
      </c>
      <c r="AO1074">
        <f>VLOOKUP(K1074,counts!$W$17:$Z$23,4,FALSE)</f>
        <v>73</v>
      </c>
      <c r="AP1074">
        <f>VLOOKUP(L1074,counts!$W$27:$Z$33,4,FALSE)</f>
        <v>38</v>
      </c>
      <c r="AQ1074">
        <f>VLOOKUP(M1074,counts!$W$38:$Z$49,4,FALSE)</f>
        <v>49</v>
      </c>
      <c r="AR1074">
        <f>VLOOKUP(N1074,counts!$W$53:$Z$54,4,FALSE)</f>
        <v>20</v>
      </c>
      <c r="AS1074">
        <f>VLOOKUP(O1074,counts!$W$58:$Z$62,4,FALSE)</f>
        <v>52</v>
      </c>
      <c r="AT1074">
        <f>VLOOKUP(P1074,counts!$W$66:$Z$69,4,FALSE)</f>
        <v>69</v>
      </c>
      <c r="AU1074">
        <f>VLOOKUP(Q1074,counts!$W$73:$Z$75,4,FALSE)</f>
        <v>68</v>
      </c>
      <c r="AV1074">
        <f>VLOOKUP(R1074,counts!$W$79:$Z$81,4,FALSE)</f>
        <v>75</v>
      </c>
      <c r="AW1074">
        <f t="shared" si="594"/>
        <v>514</v>
      </c>
      <c r="AX1074">
        <f t="shared" si="595"/>
        <v>0</v>
      </c>
      <c r="AY1074">
        <f t="shared" si="596"/>
        <v>5</v>
      </c>
      <c r="AZ1074" t="str">
        <f t="shared" si="597"/>
        <v>Validate</v>
      </c>
      <c r="BA1074" t="str">
        <f t="shared" si="598"/>
        <v>51-60</v>
      </c>
      <c r="BB1074" t="str">
        <f t="shared" si="599"/>
        <v>F, G, T</v>
      </c>
      <c r="BC1074" t="str">
        <f t="shared" si="600"/>
        <v>100+</v>
      </c>
      <c r="BD1074" t="str">
        <f t="shared" si="601"/>
        <v>MA</v>
      </c>
      <c r="BE1074" t="str">
        <f t="shared" si="602"/>
        <v>male</v>
      </c>
      <c r="BF1074">
        <f t="shared" si="603"/>
        <v>0</v>
      </c>
      <c r="BG1074">
        <f t="shared" si="604"/>
        <v>2</v>
      </c>
      <c r="BH1074" t="str">
        <f t="shared" si="605"/>
        <v>C</v>
      </c>
      <c r="BI1074">
        <f t="shared" si="606"/>
        <v>1</v>
      </c>
    </row>
    <row r="1075" spans="1:61" x14ac:dyDescent="0.3">
      <c r="A1075" t="s">
        <v>2820</v>
      </c>
      <c r="B1075" t="s">
        <v>2823</v>
      </c>
      <c r="C1075" t="s">
        <v>2849</v>
      </c>
      <c r="D1075" t="s">
        <v>2838</v>
      </c>
      <c r="E1075" t="s">
        <v>20</v>
      </c>
      <c r="F1075">
        <v>0</v>
      </c>
      <c r="G1075">
        <v>0</v>
      </c>
      <c r="H1075" t="s">
        <v>44</v>
      </c>
      <c r="I1075">
        <v>1</v>
      </c>
      <c r="J1075">
        <v>-11.613432440426715</v>
      </c>
      <c r="K1075">
        <v>123.30204897661667</v>
      </c>
      <c r="L1075">
        <v>40.172297072540438</v>
      </c>
      <c r="M1075">
        <v>-33.757758935166962</v>
      </c>
      <c r="N1075">
        <v>-108.67008854708662</v>
      </c>
      <c r="O1075">
        <v>-14.754319664473872</v>
      </c>
      <c r="P1075">
        <v>-22.013681658285037</v>
      </c>
      <c r="Q1075">
        <v>72.444458573419169</v>
      </c>
      <c r="R1075">
        <v>103.15987615987927</v>
      </c>
      <c r="S1075">
        <v>0</v>
      </c>
      <c r="T1075">
        <v>5</v>
      </c>
      <c r="U1075" t="s">
        <v>2819</v>
      </c>
      <c r="AN1075">
        <f>VLOOKUP(J1075,counts!$W$8:$Z$13,4,FALSE)</f>
        <v>52</v>
      </c>
      <c r="AO1075">
        <f>VLOOKUP(K1075,counts!$W$17:$Z$23,4,FALSE)</f>
        <v>73</v>
      </c>
      <c r="AP1075">
        <f>VLOOKUP(L1075,counts!$W$27:$Z$33,4,FALSE)</f>
        <v>50</v>
      </c>
      <c r="AQ1075">
        <f>VLOOKUP(M1075,counts!$W$38:$Z$49,4,FALSE)</f>
        <v>47</v>
      </c>
      <c r="AR1075">
        <f>VLOOKUP(N1075,counts!$W$53:$Z$54,4,FALSE)</f>
        <v>20</v>
      </c>
      <c r="AS1075">
        <f>VLOOKUP(O1075,counts!$W$58:$Z$62,4,FALSE)</f>
        <v>52</v>
      </c>
      <c r="AT1075">
        <f>VLOOKUP(P1075,counts!$W$66:$Z$69,4,FALSE)</f>
        <v>50</v>
      </c>
      <c r="AU1075">
        <f>VLOOKUP(Q1075,counts!$W$73:$Z$75,4,FALSE)</f>
        <v>68</v>
      </c>
      <c r="AV1075">
        <f>VLOOKUP(R1075,counts!$W$79:$Z$81,4,FALSE)</f>
        <v>75</v>
      </c>
      <c r="AW1075">
        <f t="shared" si="594"/>
        <v>487</v>
      </c>
      <c r="AX1075">
        <f t="shared" si="595"/>
        <v>0</v>
      </c>
      <c r="AY1075">
        <f t="shared" si="596"/>
        <v>5</v>
      </c>
      <c r="AZ1075" t="str">
        <f t="shared" si="597"/>
        <v>Validate</v>
      </c>
      <c r="BA1075" t="str">
        <f t="shared" si="598"/>
        <v>18-30</v>
      </c>
      <c r="BB1075" t="str">
        <f t="shared" si="599"/>
        <v>F, G, T</v>
      </c>
      <c r="BC1075" t="str">
        <f t="shared" si="600"/>
        <v>21-30</v>
      </c>
      <c r="BD1075" t="str">
        <f t="shared" si="601"/>
        <v>Blank</v>
      </c>
      <c r="BE1075" t="str">
        <f t="shared" si="602"/>
        <v>male</v>
      </c>
      <c r="BF1075">
        <f t="shared" si="603"/>
        <v>0</v>
      </c>
      <c r="BG1075">
        <f t="shared" si="604"/>
        <v>0</v>
      </c>
      <c r="BH1075" t="str">
        <f t="shared" si="605"/>
        <v>C</v>
      </c>
      <c r="BI1075">
        <f t="shared" si="606"/>
        <v>1</v>
      </c>
    </row>
    <row r="1076" spans="1:61" x14ac:dyDescent="0.3">
      <c r="A1076" t="s">
        <v>2820</v>
      </c>
      <c r="B1076" t="s">
        <v>2823</v>
      </c>
      <c r="C1076" t="s">
        <v>2851</v>
      </c>
      <c r="D1076" t="s">
        <v>2837</v>
      </c>
      <c r="E1076" t="s">
        <v>20</v>
      </c>
      <c r="F1076">
        <v>0</v>
      </c>
      <c r="G1076">
        <v>0</v>
      </c>
      <c r="H1076" t="s">
        <v>2843</v>
      </c>
      <c r="I1076">
        <v>1</v>
      </c>
      <c r="J1076">
        <v>-11.613432440426715</v>
      </c>
      <c r="K1076">
        <v>123.30204897661667</v>
      </c>
      <c r="L1076">
        <v>70.538774768379497</v>
      </c>
      <c r="M1076">
        <v>123.30204897661667</v>
      </c>
      <c r="N1076">
        <v>-108.67008854708662</v>
      </c>
      <c r="O1076">
        <v>-14.754319664473872</v>
      </c>
      <c r="P1076">
        <v>-22.013681658285037</v>
      </c>
      <c r="Q1076">
        <v>-22.422560732600829</v>
      </c>
      <c r="R1076">
        <v>103.15987615987927</v>
      </c>
      <c r="S1076">
        <v>0</v>
      </c>
      <c r="T1076">
        <v>5</v>
      </c>
      <c r="U1076" t="s">
        <v>2819</v>
      </c>
      <c r="AN1076">
        <f>VLOOKUP(J1076,counts!$W$8:$Z$13,4,FALSE)</f>
        <v>52</v>
      </c>
      <c r="AO1076">
        <f>VLOOKUP(K1076,counts!$W$17:$Z$23,4,FALSE)</f>
        <v>73</v>
      </c>
      <c r="AP1076">
        <f>VLOOKUP(L1076,counts!$W$27:$Z$33,4,FALSE)</f>
        <v>47</v>
      </c>
      <c r="AQ1076">
        <f>VLOOKUP(M1076,counts!$W$38:$Z$49,4,FALSE)</f>
        <v>80</v>
      </c>
      <c r="AR1076">
        <f>VLOOKUP(N1076,counts!$W$53:$Z$54,4,FALSE)</f>
        <v>20</v>
      </c>
      <c r="AS1076">
        <f>VLOOKUP(O1076,counts!$W$58:$Z$62,4,FALSE)</f>
        <v>52</v>
      </c>
      <c r="AT1076">
        <f>VLOOKUP(P1076,counts!$W$66:$Z$69,4,FALSE)</f>
        <v>50</v>
      </c>
      <c r="AU1076">
        <f>VLOOKUP(Q1076,counts!$W$73:$Z$75,4,FALSE)</f>
        <v>50</v>
      </c>
      <c r="AV1076">
        <f>VLOOKUP(R1076,counts!$W$79:$Z$81,4,FALSE)</f>
        <v>75</v>
      </c>
      <c r="AW1076">
        <f t="shared" si="594"/>
        <v>499</v>
      </c>
      <c r="AX1076">
        <f t="shared" si="595"/>
        <v>0</v>
      </c>
      <c r="AY1076">
        <f t="shared" si="596"/>
        <v>5</v>
      </c>
      <c r="AZ1076" t="str">
        <f t="shared" si="597"/>
        <v>Validate</v>
      </c>
      <c r="BA1076" t="str">
        <f t="shared" si="598"/>
        <v>18-30</v>
      </c>
      <c r="BB1076" t="str">
        <f t="shared" si="599"/>
        <v>F, G, T</v>
      </c>
      <c r="BC1076" t="str">
        <f t="shared" si="600"/>
        <v>41-100</v>
      </c>
      <c r="BD1076" t="str">
        <f t="shared" si="601"/>
        <v>PQ</v>
      </c>
      <c r="BE1076" t="str">
        <f t="shared" si="602"/>
        <v>male</v>
      </c>
      <c r="BF1076">
        <f t="shared" si="603"/>
        <v>0</v>
      </c>
      <c r="BG1076">
        <f t="shared" si="604"/>
        <v>0</v>
      </c>
      <c r="BH1076" t="str">
        <f t="shared" si="605"/>
        <v>S, blank</v>
      </c>
      <c r="BI1076">
        <f t="shared" si="606"/>
        <v>1</v>
      </c>
    </row>
    <row r="1077" spans="1:61" x14ac:dyDescent="0.3">
      <c r="A1077" t="s">
        <v>2820</v>
      </c>
      <c r="B1077" t="s">
        <v>2823</v>
      </c>
      <c r="C1077" t="s">
        <v>2851</v>
      </c>
      <c r="D1077" t="s">
        <v>2838</v>
      </c>
      <c r="E1077" t="s">
        <v>20</v>
      </c>
      <c r="F1077">
        <v>1</v>
      </c>
      <c r="G1077">
        <v>0</v>
      </c>
      <c r="H1077" t="s">
        <v>2843</v>
      </c>
      <c r="I1077">
        <v>1</v>
      </c>
      <c r="J1077">
        <v>-11.613432440426715</v>
      </c>
      <c r="K1077">
        <v>123.30204897661667</v>
      </c>
      <c r="L1077">
        <v>70.538774768379497</v>
      </c>
      <c r="M1077">
        <v>-33.757758935166962</v>
      </c>
      <c r="N1077">
        <v>-108.67008854708662</v>
      </c>
      <c r="O1077">
        <v>48.695090775187893</v>
      </c>
      <c r="P1077">
        <v>-22.013681658285037</v>
      </c>
      <c r="Q1077">
        <v>-22.422560732600829</v>
      </c>
      <c r="R1077">
        <v>103.15987615987927</v>
      </c>
      <c r="S1077">
        <v>0</v>
      </c>
      <c r="T1077">
        <v>5</v>
      </c>
      <c r="U1077" t="s">
        <v>2819</v>
      </c>
      <c r="AN1077">
        <f>VLOOKUP(J1077,counts!$W$8:$Z$13,4,FALSE)</f>
        <v>52</v>
      </c>
      <c r="AO1077">
        <f>VLOOKUP(K1077,counts!$W$17:$Z$23,4,FALSE)</f>
        <v>73</v>
      </c>
      <c r="AP1077">
        <f>VLOOKUP(L1077,counts!$W$27:$Z$33,4,FALSE)</f>
        <v>47</v>
      </c>
      <c r="AQ1077">
        <f>VLOOKUP(M1077,counts!$W$38:$Z$49,4,FALSE)</f>
        <v>47</v>
      </c>
      <c r="AR1077">
        <f>VLOOKUP(N1077,counts!$W$53:$Z$54,4,FALSE)</f>
        <v>20</v>
      </c>
      <c r="AS1077">
        <f>VLOOKUP(O1077,counts!$W$58:$Z$62,4,FALSE)</f>
        <v>61</v>
      </c>
      <c r="AT1077">
        <f>VLOOKUP(P1077,counts!$W$66:$Z$69,4,FALSE)</f>
        <v>50</v>
      </c>
      <c r="AU1077">
        <f>VLOOKUP(Q1077,counts!$W$73:$Z$75,4,FALSE)</f>
        <v>50</v>
      </c>
      <c r="AV1077">
        <f>VLOOKUP(R1077,counts!$W$79:$Z$81,4,FALSE)</f>
        <v>75</v>
      </c>
      <c r="AW1077">
        <f t="shared" si="594"/>
        <v>475</v>
      </c>
      <c r="AX1077">
        <f t="shared" si="595"/>
        <v>0</v>
      </c>
      <c r="AY1077">
        <f t="shared" si="596"/>
        <v>5</v>
      </c>
      <c r="AZ1077" t="str">
        <f t="shared" si="597"/>
        <v>Validate</v>
      </c>
      <c r="BA1077" t="str">
        <f t="shared" si="598"/>
        <v>18-30</v>
      </c>
      <c r="BB1077" t="str">
        <f t="shared" si="599"/>
        <v>F, G, T</v>
      </c>
      <c r="BC1077" t="str">
        <f t="shared" si="600"/>
        <v>41-100</v>
      </c>
      <c r="BD1077" t="str">
        <f t="shared" si="601"/>
        <v>Blank</v>
      </c>
      <c r="BE1077" t="str">
        <f t="shared" si="602"/>
        <v>male</v>
      </c>
      <c r="BF1077">
        <f t="shared" si="603"/>
        <v>1</v>
      </c>
      <c r="BG1077">
        <f t="shared" si="604"/>
        <v>0</v>
      </c>
      <c r="BH1077" t="str">
        <f t="shared" si="605"/>
        <v>S, blank</v>
      </c>
      <c r="BI1077">
        <f t="shared" si="606"/>
        <v>1</v>
      </c>
    </row>
    <row r="1078" spans="1:61" x14ac:dyDescent="0.3">
      <c r="A1078" t="s">
        <v>2820</v>
      </c>
      <c r="B1078" t="s">
        <v>2823</v>
      </c>
      <c r="C1078" t="s">
        <v>2851</v>
      </c>
      <c r="D1078" t="s">
        <v>2838</v>
      </c>
      <c r="E1078" t="s">
        <v>15</v>
      </c>
      <c r="F1078">
        <v>1</v>
      </c>
      <c r="G1078">
        <v>0</v>
      </c>
      <c r="H1078" t="s">
        <v>2843</v>
      </c>
      <c r="I1078">
        <v>1</v>
      </c>
      <c r="J1078">
        <v>-11.613432440426715</v>
      </c>
      <c r="K1078">
        <v>123.30204897661667</v>
      </c>
      <c r="L1078">
        <v>70.538774768379497</v>
      </c>
      <c r="M1078">
        <v>-33.757758935166962</v>
      </c>
      <c r="N1078">
        <v>151.41878811967541</v>
      </c>
      <c r="O1078">
        <v>48.695090775187893</v>
      </c>
      <c r="P1078">
        <v>-22.013681658285037</v>
      </c>
      <c r="Q1078">
        <v>-22.422560732600829</v>
      </c>
      <c r="R1078">
        <v>103.15987615987927</v>
      </c>
      <c r="S1078">
        <v>1</v>
      </c>
      <c r="T1078">
        <v>5</v>
      </c>
      <c r="U1078" t="s">
        <v>2819</v>
      </c>
      <c r="AN1078">
        <f>VLOOKUP(J1078,counts!$W$8:$Z$13,4,FALSE)</f>
        <v>52</v>
      </c>
      <c r="AO1078">
        <f>VLOOKUP(K1078,counts!$W$17:$Z$23,4,FALSE)</f>
        <v>73</v>
      </c>
      <c r="AP1078">
        <f>VLOOKUP(L1078,counts!$W$27:$Z$33,4,FALSE)</f>
        <v>47</v>
      </c>
      <c r="AQ1078">
        <f>VLOOKUP(M1078,counts!$W$38:$Z$49,4,FALSE)</f>
        <v>47</v>
      </c>
      <c r="AR1078">
        <f>VLOOKUP(N1078,counts!$W$53:$Z$54,4,FALSE)</f>
        <v>102</v>
      </c>
      <c r="AS1078">
        <f>VLOOKUP(O1078,counts!$W$58:$Z$62,4,FALSE)</f>
        <v>61</v>
      </c>
      <c r="AT1078">
        <f>VLOOKUP(P1078,counts!$W$66:$Z$69,4,FALSE)</f>
        <v>50</v>
      </c>
      <c r="AU1078">
        <f>VLOOKUP(Q1078,counts!$W$73:$Z$75,4,FALSE)</f>
        <v>50</v>
      </c>
      <c r="AV1078">
        <f>VLOOKUP(R1078,counts!$W$79:$Z$81,4,FALSE)</f>
        <v>75</v>
      </c>
      <c r="AW1078">
        <f t="shared" si="594"/>
        <v>557</v>
      </c>
      <c r="AX1078">
        <f t="shared" si="595"/>
        <v>1</v>
      </c>
      <c r="AY1078">
        <f t="shared" si="596"/>
        <v>5</v>
      </c>
      <c r="AZ1078" t="str">
        <f t="shared" si="597"/>
        <v>Validate</v>
      </c>
      <c r="BA1078" t="str">
        <f t="shared" si="598"/>
        <v>18-30</v>
      </c>
      <c r="BB1078" t="str">
        <f t="shared" si="599"/>
        <v>F, G, T</v>
      </c>
      <c r="BC1078" t="str">
        <f t="shared" si="600"/>
        <v>41-100</v>
      </c>
      <c r="BD1078" t="str">
        <f t="shared" si="601"/>
        <v>Blank</v>
      </c>
      <c r="BE1078" t="str">
        <f t="shared" si="602"/>
        <v>female</v>
      </c>
      <c r="BF1078">
        <f t="shared" si="603"/>
        <v>1</v>
      </c>
      <c r="BG1078">
        <f t="shared" si="604"/>
        <v>0</v>
      </c>
      <c r="BH1078" t="str">
        <f t="shared" si="605"/>
        <v>S, blank</v>
      </c>
      <c r="BI1078">
        <f t="shared" si="606"/>
        <v>1</v>
      </c>
    </row>
    <row r="1079" spans="1:61" x14ac:dyDescent="0.3">
      <c r="A1079" t="s">
        <v>2820</v>
      </c>
      <c r="B1079" t="s">
        <v>2823</v>
      </c>
      <c r="C1079" t="s">
        <v>2851</v>
      </c>
      <c r="D1079" t="s">
        <v>2838</v>
      </c>
      <c r="E1079" t="s">
        <v>15</v>
      </c>
      <c r="F1079">
        <v>0</v>
      </c>
      <c r="G1079">
        <v>0</v>
      </c>
      <c r="H1079" t="s">
        <v>2843</v>
      </c>
      <c r="I1079">
        <v>1</v>
      </c>
      <c r="J1079">
        <v>-11.613432440426715</v>
      </c>
      <c r="K1079">
        <v>123.30204897661667</v>
      </c>
      <c r="L1079">
        <v>70.538774768379497</v>
      </c>
      <c r="M1079">
        <v>-33.757758935166962</v>
      </c>
      <c r="N1079">
        <v>151.41878811967541</v>
      </c>
      <c r="O1079">
        <v>-14.754319664473872</v>
      </c>
      <c r="P1079">
        <v>-22.013681658285037</v>
      </c>
      <c r="Q1079">
        <v>-22.422560732600829</v>
      </c>
      <c r="R1079">
        <v>103.15987615987927</v>
      </c>
      <c r="S1079">
        <v>1</v>
      </c>
      <c r="T1079">
        <v>5</v>
      </c>
      <c r="U1079" t="s">
        <v>2819</v>
      </c>
      <c r="AN1079">
        <f>VLOOKUP(J1079,counts!$W$8:$Z$13,4,FALSE)</f>
        <v>52</v>
      </c>
      <c r="AO1079">
        <f>VLOOKUP(K1079,counts!$W$17:$Z$23,4,FALSE)</f>
        <v>73</v>
      </c>
      <c r="AP1079">
        <f>VLOOKUP(L1079,counts!$W$27:$Z$33,4,FALSE)</f>
        <v>47</v>
      </c>
      <c r="AQ1079">
        <f>VLOOKUP(M1079,counts!$W$38:$Z$49,4,FALSE)</f>
        <v>47</v>
      </c>
      <c r="AR1079">
        <f>VLOOKUP(N1079,counts!$W$53:$Z$54,4,FALSE)</f>
        <v>102</v>
      </c>
      <c r="AS1079">
        <f>VLOOKUP(O1079,counts!$W$58:$Z$62,4,FALSE)</f>
        <v>52</v>
      </c>
      <c r="AT1079">
        <f>VLOOKUP(P1079,counts!$W$66:$Z$69,4,FALSE)</f>
        <v>50</v>
      </c>
      <c r="AU1079">
        <f>VLOOKUP(Q1079,counts!$W$73:$Z$75,4,FALSE)</f>
        <v>50</v>
      </c>
      <c r="AV1079">
        <f>VLOOKUP(R1079,counts!$W$79:$Z$81,4,FALSE)</f>
        <v>75</v>
      </c>
      <c r="AW1079">
        <f t="shared" si="594"/>
        <v>548</v>
      </c>
      <c r="AX1079">
        <f t="shared" si="595"/>
        <v>1</v>
      </c>
      <c r="AY1079">
        <f t="shared" si="596"/>
        <v>5</v>
      </c>
      <c r="AZ1079" t="str">
        <f t="shared" si="597"/>
        <v>Validate</v>
      </c>
      <c r="BA1079" t="str">
        <f t="shared" si="598"/>
        <v>18-30</v>
      </c>
      <c r="BB1079" t="str">
        <f t="shared" si="599"/>
        <v>F, G, T</v>
      </c>
      <c r="BC1079" t="str">
        <f t="shared" si="600"/>
        <v>41-100</v>
      </c>
      <c r="BD1079" t="str">
        <f t="shared" si="601"/>
        <v>Blank</v>
      </c>
      <c r="BE1079" t="str">
        <f t="shared" si="602"/>
        <v>female</v>
      </c>
      <c r="BF1079">
        <f t="shared" si="603"/>
        <v>0</v>
      </c>
      <c r="BG1079">
        <f t="shared" si="604"/>
        <v>0</v>
      </c>
      <c r="BH1079" t="str">
        <f t="shared" si="605"/>
        <v>S, blank</v>
      </c>
      <c r="BI1079">
        <f t="shared" si="606"/>
        <v>1</v>
      </c>
    </row>
    <row r="1080" spans="1:61" x14ac:dyDescent="0.3">
      <c r="A1080" t="s">
        <v>2812</v>
      </c>
      <c r="B1080" t="s">
        <v>2823</v>
      </c>
      <c r="C1080" t="s">
        <v>2851</v>
      </c>
      <c r="D1080" t="s">
        <v>2836</v>
      </c>
      <c r="E1080" t="s">
        <v>15</v>
      </c>
      <c r="F1080">
        <v>0</v>
      </c>
      <c r="G1080">
        <v>1</v>
      </c>
      <c r="H1080" t="s">
        <v>44</v>
      </c>
      <c r="I1080">
        <v>1</v>
      </c>
      <c r="J1080">
        <v>74.751267398446615</v>
      </c>
      <c r="K1080">
        <v>123.30204897661667</v>
      </c>
      <c r="L1080">
        <v>70.538774768379497</v>
      </c>
      <c r="M1080">
        <v>105.0698932972212</v>
      </c>
      <c r="N1080">
        <v>151.41878811967541</v>
      </c>
      <c r="O1080">
        <v>-14.754319664473872</v>
      </c>
      <c r="P1080">
        <v>79.365382998232107</v>
      </c>
      <c r="Q1080">
        <v>72.444458573419169</v>
      </c>
      <c r="R1080">
        <v>103.15987615987927</v>
      </c>
      <c r="S1080">
        <v>1</v>
      </c>
      <c r="T1080">
        <v>5</v>
      </c>
      <c r="U1080" t="s">
        <v>2819</v>
      </c>
      <c r="AN1080">
        <f>VLOOKUP(J1080,counts!$W$8:$Z$13,4,FALSE)</f>
        <v>70</v>
      </c>
      <c r="AO1080">
        <f>VLOOKUP(K1080,counts!$W$17:$Z$23,4,FALSE)</f>
        <v>73</v>
      </c>
      <c r="AP1080">
        <f>VLOOKUP(L1080,counts!$W$27:$Z$33,4,FALSE)</f>
        <v>47</v>
      </c>
      <c r="AQ1080">
        <f>VLOOKUP(M1080,counts!$W$38:$Z$49,4,FALSE)</f>
        <v>76</v>
      </c>
      <c r="AR1080">
        <f>VLOOKUP(N1080,counts!$W$53:$Z$54,4,FALSE)</f>
        <v>102</v>
      </c>
      <c r="AS1080">
        <f>VLOOKUP(O1080,counts!$W$58:$Z$62,4,FALSE)</f>
        <v>52</v>
      </c>
      <c r="AT1080">
        <f>VLOOKUP(P1080,counts!$W$66:$Z$69,4,FALSE)</f>
        <v>70</v>
      </c>
      <c r="AU1080">
        <f>VLOOKUP(Q1080,counts!$W$73:$Z$75,4,FALSE)</f>
        <v>68</v>
      </c>
      <c r="AV1080">
        <f>VLOOKUP(R1080,counts!$W$79:$Z$81,4,FALSE)</f>
        <v>75</v>
      </c>
      <c r="AW1080">
        <f t="shared" si="594"/>
        <v>633</v>
      </c>
      <c r="AX1080">
        <f t="shared" si="595"/>
        <v>1</v>
      </c>
      <c r="AY1080">
        <f t="shared" si="596"/>
        <v>5</v>
      </c>
      <c r="AZ1080" t="str">
        <f t="shared" si="597"/>
        <v>Validate</v>
      </c>
      <c r="BA1080" t="str">
        <f t="shared" si="598"/>
        <v>51-60</v>
      </c>
      <c r="BB1080" t="str">
        <f t="shared" si="599"/>
        <v>F, G, T</v>
      </c>
      <c r="BC1080" t="str">
        <f t="shared" si="600"/>
        <v>41-100</v>
      </c>
      <c r="BD1080" t="str">
        <f t="shared" si="601"/>
        <v>PA</v>
      </c>
      <c r="BE1080" t="str">
        <f t="shared" si="602"/>
        <v>female</v>
      </c>
      <c r="BF1080">
        <f t="shared" si="603"/>
        <v>0</v>
      </c>
      <c r="BG1080">
        <f t="shared" si="604"/>
        <v>1</v>
      </c>
      <c r="BH1080" t="str">
        <f t="shared" si="605"/>
        <v>C</v>
      </c>
      <c r="BI1080">
        <f t="shared" si="606"/>
        <v>1</v>
      </c>
    </row>
    <row r="1081" spans="1:61" x14ac:dyDescent="0.3">
      <c r="A1081" t="s">
        <v>2810</v>
      </c>
      <c r="B1081" t="s">
        <v>2823</v>
      </c>
      <c r="C1081" t="s">
        <v>2851</v>
      </c>
      <c r="D1081" t="s">
        <v>2832</v>
      </c>
      <c r="E1081" t="s">
        <v>20</v>
      </c>
      <c r="F1081">
        <v>0</v>
      </c>
      <c r="G1081">
        <v>0</v>
      </c>
      <c r="H1081" t="s">
        <v>2843</v>
      </c>
      <c r="I1081">
        <v>1</v>
      </c>
      <c r="J1081">
        <v>32.769878926258563</v>
      </c>
      <c r="K1081">
        <v>123.30204897661667</v>
      </c>
      <c r="L1081">
        <v>70.538774768379497</v>
      </c>
      <c r="M1081">
        <v>45.286193221659182</v>
      </c>
      <c r="N1081">
        <v>-108.67008854708662</v>
      </c>
      <c r="O1081">
        <v>-14.754319664473872</v>
      </c>
      <c r="P1081">
        <v>-22.013681658285037</v>
      </c>
      <c r="Q1081">
        <v>-22.422560732600829</v>
      </c>
      <c r="R1081">
        <v>103.15987615987927</v>
      </c>
      <c r="S1081">
        <v>0</v>
      </c>
      <c r="T1081">
        <v>5</v>
      </c>
      <c r="U1081" t="s">
        <v>2819</v>
      </c>
      <c r="AN1081">
        <f>VLOOKUP(J1081,counts!$W$8:$Z$13,4,FALSE)</f>
        <v>61</v>
      </c>
      <c r="AO1081">
        <f>VLOOKUP(K1081,counts!$W$17:$Z$23,4,FALSE)</f>
        <v>73</v>
      </c>
      <c r="AP1081">
        <f>VLOOKUP(L1081,counts!$W$27:$Z$33,4,FALSE)</f>
        <v>47</v>
      </c>
      <c r="AQ1081">
        <f>VLOOKUP(M1081,counts!$W$38:$Z$49,4,FALSE)</f>
        <v>64</v>
      </c>
      <c r="AR1081">
        <f>VLOOKUP(N1081,counts!$W$53:$Z$54,4,FALSE)</f>
        <v>20</v>
      </c>
      <c r="AS1081">
        <f>VLOOKUP(O1081,counts!$W$58:$Z$62,4,FALSE)</f>
        <v>52</v>
      </c>
      <c r="AT1081">
        <f>VLOOKUP(P1081,counts!$W$66:$Z$69,4,FALSE)</f>
        <v>50</v>
      </c>
      <c r="AU1081">
        <f>VLOOKUP(Q1081,counts!$W$73:$Z$75,4,FALSE)</f>
        <v>50</v>
      </c>
      <c r="AV1081">
        <f>VLOOKUP(R1081,counts!$W$79:$Z$81,4,FALSE)</f>
        <v>75</v>
      </c>
      <c r="AW1081">
        <f t="shared" si="594"/>
        <v>492</v>
      </c>
      <c r="AX1081">
        <f t="shared" si="595"/>
        <v>0</v>
      </c>
      <c r="AY1081">
        <f t="shared" si="596"/>
        <v>5</v>
      </c>
      <c r="AZ1081" t="str">
        <f t="shared" si="597"/>
        <v>Validate</v>
      </c>
      <c r="BA1081" t="str">
        <f t="shared" si="598"/>
        <v>31-40</v>
      </c>
      <c r="BB1081" t="str">
        <f t="shared" si="599"/>
        <v>F, G, T</v>
      </c>
      <c r="BC1081" t="str">
        <f t="shared" si="600"/>
        <v>41-100</v>
      </c>
      <c r="BD1081" t="str">
        <f t="shared" si="601"/>
        <v>NJ</v>
      </c>
      <c r="BE1081" t="str">
        <f t="shared" si="602"/>
        <v>male</v>
      </c>
      <c r="BF1081">
        <f t="shared" si="603"/>
        <v>0</v>
      </c>
      <c r="BG1081">
        <f t="shared" si="604"/>
        <v>0</v>
      </c>
      <c r="BH1081" t="str">
        <f t="shared" si="605"/>
        <v>S, blank</v>
      </c>
      <c r="BI1081">
        <f t="shared" si="606"/>
        <v>1</v>
      </c>
    </row>
    <row r="1082" spans="1:61" x14ac:dyDescent="0.3">
      <c r="A1082" t="s">
        <v>2812</v>
      </c>
      <c r="B1082" t="s">
        <v>2838</v>
      </c>
      <c r="C1082" t="s">
        <v>2851</v>
      </c>
      <c r="D1082" t="s">
        <v>2833</v>
      </c>
      <c r="E1082" t="s">
        <v>15</v>
      </c>
      <c r="F1082">
        <v>1</v>
      </c>
      <c r="G1082">
        <v>0</v>
      </c>
      <c r="H1082" t="s">
        <v>44</v>
      </c>
      <c r="I1082">
        <v>1</v>
      </c>
      <c r="J1082">
        <v>74.751267398446615</v>
      </c>
      <c r="K1082">
        <v>-42.171718189759716</v>
      </c>
      <c r="L1082">
        <v>70.538774768379497</v>
      </c>
      <c r="M1082">
        <v>57.761363718906857</v>
      </c>
      <c r="N1082">
        <v>151.41878811967541</v>
      </c>
      <c r="O1082">
        <v>48.695090775187893</v>
      </c>
      <c r="P1082">
        <v>-22.013681658285037</v>
      </c>
      <c r="Q1082">
        <v>72.444458573419169</v>
      </c>
      <c r="R1082">
        <v>103.15987615987927</v>
      </c>
      <c r="S1082">
        <v>1</v>
      </c>
      <c r="T1082">
        <v>5</v>
      </c>
      <c r="U1082" t="s">
        <v>2819</v>
      </c>
      <c r="AN1082">
        <f>VLOOKUP(J1082,counts!$W$8:$Z$13,4,FALSE)</f>
        <v>70</v>
      </c>
      <c r="AO1082">
        <f>VLOOKUP(K1082,counts!$W$17:$Z$23,4,FALSE)</f>
        <v>48</v>
      </c>
      <c r="AP1082">
        <f>VLOOKUP(L1082,counts!$W$27:$Z$33,4,FALSE)</f>
        <v>47</v>
      </c>
      <c r="AQ1082">
        <f>VLOOKUP(M1082,counts!$W$38:$Z$49,4,FALSE)</f>
        <v>66</v>
      </c>
      <c r="AR1082">
        <f>VLOOKUP(N1082,counts!$W$53:$Z$54,4,FALSE)</f>
        <v>102</v>
      </c>
      <c r="AS1082">
        <f>VLOOKUP(O1082,counts!$W$58:$Z$62,4,FALSE)</f>
        <v>61</v>
      </c>
      <c r="AT1082">
        <f>VLOOKUP(P1082,counts!$W$66:$Z$69,4,FALSE)</f>
        <v>50</v>
      </c>
      <c r="AU1082">
        <f>VLOOKUP(Q1082,counts!$W$73:$Z$75,4,FALSE)</f>
        <v>68</v>
      </c>
      <c r="AV1082">
        <f>VLOOKUP(R1082,counts!$W$79:$Z$81,4,FALSE)</f>
        <v>75</v>
      </c>
      <c r="AW1082">
        <f t="shared" si="594"/>
        <v>587</v>
      </c>
      <c r="AX1082">
        <f t="shared" si="595"/>
        <v>1</v>
      </c>
      <c r="AY1082">
        <f t="shared" si="596"/>
        <v>5</v>
      </c>
      <c r="AZ1082" t="str">
        <f t="shared" si="597"/>
        <v>Validate</v>
      </c>
      <c r="BA1082" t="str">
        <f t="shared" si="598"/>
        <v>51-60</v>
      </c>
      <c r="BB1082" t="str">
        <f t="shared" si="599"/>
        <v>Blank</v>
      </c>
      <c r="BC1082" t="str">
        <f t="shared" si="600"/>
        <v>41-100</v>
      </c>
      <c r="BD1082" t="str">
        <f t="shared" si="601"/>
        <v>NY</v>
      </c>
      <c r="BE1082" t="str">
        <f t="shared" si="602"/>
        <v>female</v>
      </c>
      <c r="BF1082">
        <f t="shared" si="603"/>
        <v>1</v>
      </c>
      <c r="BG1082">
        <f t="shared" si="604"/>
        <v>0</v>
      </c>
      <c r="BH1082" t="str">
        <f t="shared" si="605"/>
        <v>C</v>
      </c>
      <c r="BI1082">
        <f t="shared" si="606"/>
        <v>1</v>
      </c>
    </row>
    <row r="1083" spans="1:61" x14ac:dyDescent="0.3">
      <c r="A1083" t="s">
        <v>2810</v>
      </c>
      <c r="B1083" t="s">
        <v>2838</v>
      </c>
      <c r="C1083" t="s">
        <v>2849</v>
      </c>
      <c r="D1083" t="s">
        <v>2838</v>
      </c>
      <c r="E1083" t="s">
        <v>20</v>
      </c>
      <c r="F1083">
        <v>0</v>
      </c>
      <c r="G1083">
        <v>0</v>
      </c>
      <c r="H1083" t="s">
        <v>2843</v>
      </c>
      <c r="I1083">
        <v>1</v>
      </c>
      <c r="J1083">
        <v>32.769878926258563</v>
      </c>
      <c r="K1083">
        <v>-42.171718189759716</v>
      </c>
      <c r="L1083">
        <v>40.172297072540438</v>
      </c>
      <c r="M1083">
        <v>-33.757758935166962</v>
      </c>
      <c r="N1083">
        <v>-108.67008854708662</v>
      </c>
      <c r="O1083">
        <v>-14.754319664473872</v>
      </c>
      <c r="P1083">
        <v>-22.013681658285037</v>
      </c>
      <c r="Q1083">
        <v>-22.422560732600829</v>
      </c>
      <c r="R1083">
        <v>103.15987615987927</v>
      </c>
      <c r="S1083">
        <v>0</v>
      </c>
      <c r="T1083">
        <v>5</v>
      </c>
      <c r="U1083" t="s">
        <v>2819</v>
      </c>
      <c r="AN1083">
        <f>VLOOKUP(J1083,counts!$W$8:$Z$13,4,FALSE)</f>
        <v>61</v>
      </c>
      <c r="AO1083">
        <f>VLOOKUP(K1083,counts!$W$17:$Z$23,4,FALSE)</f>
        <v>48</v>
      </c>
      <c r="AP1083">
        <f>VLOOKUP(L1083,counts!$W$27:$Z$33,4,FALSE)</f>
        <v>50</v>
      </c>
      <c r="AQ1083">
        <f>VLOOKUP(M1083,counts!$W$38:$Z$49,4,FALSE)</f>
        <v>47</v>
      </c>
      <c r="AR1083">
        <f>VLOOKUP(N1083,counts!$W$53:$Z$54,4,FALSE)</f>
        <v>20</v>
      </c>
      <c r="AS1083">
        <f>VLOOKUP(O1083,counts!$W$58:$Z$62,4,FALSE)</f>
        <v>52</v>
      </c>
      <c r="AT1083">
        <f>VLOOKUP(P1083,counts!$W$66:$Z$69,4,FALSE)</f>
        <v>50</v>
      </c>
      <c r="AU1083">
        <f>VLOOKUP(Q1083,counts!$W$73:$Z$75,4,FALSE)</f>
        <v>50</v>
      </c>
      <c r="AV1083">
        <f>VLOOKUP(R1083,counts!$W$79:$Z$81,4,FALSE)</f>
        <v>75</v>
      </c>
      <c r="AW1083">
        <f t="shared" si="594"/>
        <v>453</v>
      </c>
      <c r="AX1083">
        <f t="shared" si="595"/>
        <v>0</v>
      </c>
      <c r="AY1083">
        <f t="shared" si="596"/>
        <v>5</v>
      </c>
      <c r="AZ1083" t="str">
        <f t="shared" si="597"/>
        <v>Validate</v>
      </c>
      <c r="BA1083" t="str">
        <f t="shared" si="598"/>
        <v>31-40</v>
      </c>
      <c r="BB1083" t="str">
        <f t="shared" si="599"/>
        <v>Blank</v>
      </c>
      <c r="BC1083" t="str">
        <f t="shared" si="600"/>
        <v>21-30</v>
      </c>
      <c r="BD1083" t="str">
        <f t="shared" si="601"/>
        <v>Blank</v>
      </c>
      <c r="BE1083" t="str">
        <f t="shared" si="602"/>
        <v>male</v>
      </c>
      <c r="BF1083">
        <f t="shared" si="603"/>
        <v>0</v>
      </c>
      <c r="BG1083">
        <f t="shared" si="604"/>
        <v>0</v>
      </c>
      <c r="BH1083" t="str">
        <f t="shared" si="605"/>
        <v>S, blank</v>
      </c>
      <c r="BI1083">
        <f t="shared" si="606"/>
        <v>1</v>
      </c>
    </row>
    <row r="1084" spans="1:61" x14ac:dyDescent="0.3">
      <c r="A1084" t="s">
        <v>2820</v>
      </c>
      <c r="B1084" t="s">
        <v>2823</v>
      </c>
      <c r="C1084" t="s">
        <v>2826</v>
      </c>
      <c r="D1084" t="s">
        <v>2833</v>
      </c>
      <c r="E1084" t="s">
        <v>15</v>
      </c>
      <c r="F1084">
        <v>2</v>
      </c>
      <c r="G1084">
        <v>2</v>
      </c>
      <c r="H1084" t="s">
        <v>44</v>
      </c>
      <c r="I1084">
        <v>1</v>
      </c>
      <c r="J1084">
        <v>-11.613432440426715</v>
      </c>
      <c r="K1084">
        <v>123.30204897661667</v>
      </c>
      <c r="L1084">
        <v>163.84855978743315</v>
      </c>
      <c r="M1084">
        <v>57.761363718906857</v>
      </c>
      <c r="N1084">
        <v>151.41878811967541</v>
      </c>
      <c r="O1084">
        <v>47.533478806865013</v>
      </c>
      <c r="P1084">
        <v>75.609641767585757</v>
      </c>
      <c r="Q1084">
        <v>72.444458573419169</v>
      </c>
      <c r="R1084">
        <v>103.15987615987927</v>
      </c>
      <c r="S1084">
        <v>1</v>
      </c>
      <c r="T1084">
        <v>5</v>
      </c>
      <c r="U1084" t="s">
        <v>2819</v>
      </c>
      <c r="AN1084">
        <f>VLOOKUP(J1084,counts!$W$8:$Z$13,4,FALSE)</f>
        <v>52</v>
      </c>
      <c r="AO1084">
        <f>VLOOKUP(K1084,counts!$W$17:$Z$23,4,FALSE)</f>
        <v>73</v>
      </c>
      <c r="AP1084">
        <f>VLOOKUP(L1084,counts!$W$27:$Z$33,4,FALSE)</f>
        <v>38</v>
      </c>
      <c r="AQ1084">
        <f>VLOOKUP(M1084,counts!$W$38:$Z$49,4,FALSE)</f>
        <v>66</v>
      </c>
      <c r="AR1084">
        <f>VLOOKUP(N1084,counts!$W$53:$Z$54,4,FALSE)</f>
        <v>102</v>
      </c>
      <c r="AS1084">
        <f>VLOOKUP(O1084,counts!$W$58:$Z$62,4,FALSE)</f>
        <v>60</v>
      </c>
      <c r="AT1084">
        <f>VLOOKUP(P1084,counts!$W$66:$Z$69,4,FALSE)</f>
        <v>69</v>
      </c>
      <c r="AU1084">
        <f>VLOOKUP(Q1084,counts!$W$73:$Z$75,4,FALSE)</f>
        <v>68</v>
      </c>
      <c r="AV1084">
        <f>VLOOKUP(R1084,counts!$W$79:$Z$81,4,FALSE)</f>
        <v>75</v>
      </c>
      <c r="AW1084">
        <f t="shared" si="594"/>
        <v>603</v>
      </c>
      <c r="AX1084">
        <f t="shared" si="595"/>
        <v>1</v>
      </c>
      <c r="AY1084">
        <f t="shared" si="596"/>
        <v>5</v>
      </c>
      <c r="AZ1084" t="str">
        <f t="shared" si="597"/>
        <v>Validate</v>
      </c>
      <c r="BA1084" t="str">
        <f t="shared" si="598"/>
        <v>18-30</v>
      </c>
      <c r="BB1084" t="str">
        <f t="shared" si="599"/>
        <v>F, G, T</v>
      </c>
      <c r="BC1084" t="str">
        <f t="shared" si="600"/>
        <v>100+</v>
      </c>
      <c r="BD1084" t="str">
        <f t="shared" si="601"/>
        <v>NY</v>
      </c>
      <c r="BE1084" t="str">
        <f t="shared" si="602"/>
        <v>female</v>
      </c>
      <c r="BF1084">
        <f t="shared" si="603"/>
        <v>2</v>
      </c>
      <c r="BG1084">
        <f t="shared" si="604"/>
        <v>2</v>
      </c>
      <c r="BH1084" t="str">
        <f t="shared" si="605"/>
        <v>C</v>
      </c>
      <c r="BI1084">
        <f t="shared" si="606"/>
        <v>1</v>
      </c>
    </row>
    <row r="1085" spans="1:61" x14ac:dyDescent="0.3">
      <c r="A1085" t="s">
        <v>2811</v>
      </c>
      <c r="B1085" t="s">
        <v>2823</v>
      </c>
      <c r="C1085" t="s">
        <v>2826</v>
      </c>
      <c r="D1085" t="s">
        <v>2833</v>
      </c>
      <c r="E1085" t="s">
        <v>15</v>
      </c>
      <c r="F1085">
        <v>1</v>
      </c>
      <c r="G1085" t="s">
        <v>2842</v>
      </c>
      <c r="H1085" t="s">
        <v>44</v>
      </c>
      <c r="I1085">
        <v>1</v>
      </c>
      <c r="J1085">
        <v>-13.385578549662212</v>
      </c>
      <c r="K1085">
        <v>123.30204897661667</v>
      </c>
      <c r="L1085">
        <v>163.84855978743315</v>
      </c>
      <c r="M1085">
        <v>57.761363718906857</v>
      </c>
      <c r="N1085">
        <v>151.41878811967541</v>
      </c>
      <c r="O1085">
        <v>48.695090775187893</v>
      </c>
      <c r="P1085">
        <v>-92.646375958720569</v>
      </c>
      <c r="Q1085">
        <v>72.444458573419169</v>
      </c>
      <c r="R1085">
        <v>103.15987615987927</v>
      </c>
      <c r="S1085">
        <v>1</v>
      </c>
      <c r="T1085">
        <v>5</v>
      </c>
      <c r="U1085" t="s">
        <v>2819</v>
      </c>
      <c r="AN1085">
        <f>VLOOKUP(J1085,counts!$W$8:$Z$13,4,FALSE)</f>
        <v>51</v>
      </c>
      <c r="AO1085">
        <f>VLOOKUP(K1085,counts!$W$17:$Z$23,4,FALSE)</f>
        <v>73</v>
      </c>
      <c r="AP1085">
        <f>VLOOKUP(L1085,counts!$W$27:$Z$33,4,FALSE)</f>
        <v>38</v>
      </c>
      <c r="AQ1085">
        <f>VLOOKUP(M1085,counts!$W$38:$Z$49,4,FALSE)</f>
        <v>66</v>
      </c>
      <c r="AR1085">
        <f>VLOOKUP(N1085,counts!$W$53:$Z$54,4,FALSE)</f>
        <v>102</v>
      </c>
      <c r="AS1085">
        <f>VLOOKUP(O1085,counts!$W$58:$Z$62,4,FALSE)</f>
        <v>61</v>
      </c>
      <c r="AT1085">
        <f>VLOOKUP(P1085,counts!$W$66:$Z$69,4,FALSE)</f>
        <v>36</v>
      </c>
      <c r="AU1085">
        <f>VLOOKUP(Q1085,counts!$W$73:$Z$75,4,FALSE)</f>
        <v>68</v>
      </c>
      <c r="AV1085">
        <f>VLOOKUP(R1085,counts!$W$79:$Z$81,4,FALSE)</f>
        <v>75</v>
      </c>
      <c r="AW1085">
        <f t="shared" si="594"/>
        <v>570</v>
      </c>
      <c r="AX1085">
        <f t="shared" si="595"/>
        <v>1</v>
      </c>
      <c r="AY1085">
        <f t="shared" si="596"/>
        <v>5</v>
      </c>
      <c r="AZ1085" t="str">
        <f t="shared" si="597"/>
        <v>Validate</v>
      </c>
      <c r="BA1085" t="str">
        <f t="shared" si="598"/>
        <v>41-50</v>
      </c>
      <c r="BB1085" t="str">
        <f t="shared" si="599"/>
        <v>F, G, T</v>
      </c>
      <c r="BC1085" t="str">
        <f t="shared" si="600"/>
        <v>100+</v>
      </c>
      <c r="BD1085" t="str">
        <f t="shared" si="601"/>
        <v>NY</v>
      </c>
      <c r="BE1085" t="str">
        <f t="shared" si="602"/>
        <v>female</v>
      </c>
      <c r="BF1085">
        <f t="shared" si="603"/>
        <v>1</v>
      </c>
      <c r="BG1085" t="str">
        <f t="shared" si="604"/>
        <v>3, 4, 5, 6, 9</v>
      </c>
      <c r="BH1085" t="str">
        <f t="shared" si="605"/>
        <v>C</v>
      </c>
      <c r="BI1085">
        <f t="shared" si="606"/>
        <v>1</v>
      </c>
    </row>
    <row r="1086" spans="1:61" x14ac:dyDescent="0.3">
      <c r="A1086" t="s">
        <v>2821</v>
      </c>
      <c r="B1086" t="s">
        <v>2838</v>
      </c>
      <c r="C1086" t="s">
        <v>2849</v>
      </c>
      <c r="D1086" t="s">
        <v>2833</v>
      </c>
      <c r="E1086" t="s">
        <v>20</v>
      </c>
      <c r="F1086">
        <v>0</v>
      </c>
      <c r="G1086">
        <v>0</v>
      </c>
      <c r="H1086" t="s">
        <v>2843</v>
      </c>
      <c r="I1086">
        <v>1</v>
      </c>
      <c r="J1086">
        <v>-3.7643689058441341</v>
      </c>
      <c r="K1086">
        <v>-42.171718189759716</v>
      </c>
      <c r="L1086">
        <v>40.172297072540438</v>
      </c>
      <c r="M1086">
        <v>57.761363718906857</v>
      </c>
      <c r="N1086">
        <v>-108.67008854708662</v>
      </c>
      <c r="O1086">
        <v>-14.754319664473872</v>
      </c>
      <c r="P1086">
        <v>-22.013681658285037</v>
      </c>
      <c r="Q1086">
        <v>-22.422560732600829</v>
      </c>
      <c r="R1086">
        <v>103.15987615987927</v>
      </c>
      <c r="S1086">
        <v>1</v>
      </c>
      <c r="T1086">
        <v>5</v>
      </c>
      <c r="U1086" t="s">
        <v>2819</v>
      </c>
      <c r="AN1086">
        <f>VLOOKUP(J1086,counts!$W$8:$Z$13,4,FALSE)</f>
        <v>53</v>
      </c>
      <c r="AO1086">
        <f>VLOOKUP(K1086,counts!$W$17:$Z$23,4,FALSE)</f>
        <v>48</v>
      </c>
      <c r="AP1086">
        <f>VLOOKUP(L1086,counts!$W$27:$Z$33,4,FALSE)</f>
        <v>50</v>
      </c>
      <c r="AQ1086">
        <f>VLOOKUP(M1086,counts!$W$38:$Z$49,4,FALSE)</f>
        <v>66</v>
      </c>
      <c r="AR1086">
        <f>VLOOKUP(N1086,counts!$W$53:$Z$54,4,FALSE)</f>
        <v>20</v>
      </c>
      <c r="AS1086">
        <f>VLOOKUP(O1086,counts!$W$58:$Z$62,4,FALSE)</f>
        <v>52</v>
      </c>
      <c r="AT1086">
        <f>VLOOKUP(P1086,counts!$W$66:$Z$69,4,FALSE)</f>
        <v>50</v>
      </c>
      <c r="AU1086">
        <f>VLOOKUP(Q1086,counts!$W$73:$Z$75,4,FALSE)</f>
        <v>50</v>
      </c>
      <c r="AV1086">
        <f>VLOOKUP(R1086,counts!$W$79:$Z$81,4,FALSE)</f>
        <v>75</v>
      </c>
      <c r="AW1086">
        <f t="shared" si="594"/>
        <v>464</v>
      </c>
      <c r="AX1086">
        <f t="shared" si="595"/>
        <v>1</v>
      </c>
      <c r="AY1086">
        <f t="shared" si="596"/>
        <v>5</v>
      </c>
      <c r="AZ1086" t="str">
        <f t="shared" si="597"/>
        <v>Validate</v>
      </c>
      <c r="BA1086" t="str">
        <f t="shared" si="598"/>
        <v>0-17</v>
      </c>
      <c r="BB1086" t="str">
        <f t="shared" si="599"/>
        <v>Blank</v>
      </c>
      <c r="BC1086" t="str">
        <f t="shared" si="600"/>
        <v>21-30</v>
      </c>
      <c r="BD1086" t="str">
        <f t="shared" si="601"/>
        <v>NY</v>
      </c>
      <c r="BE1086" t="str">
        <f t="shared" si="602"/>
        <v>male</v>
      </c>
      <c r="BF1086">
        <f t="shared" si="603"/>
        <v>0</v>
      </c>
      <c r="BG1086">
        <f t="shared" si="604"/>
        <v>0</v>
      </c>
      <c r="BH1086" t="str">
        <f t="shared" si="605"/>
        <v>S, blank</v>
      </c>
      <c r="BI1086">
        <f t="shared" si="606"/>
        <v>1</v>
      </c>
    </row>
    <row r="1087" spans="1:61" x14ac:dyDescent="0.3">
      <c r="A1087" t="s">
        <v>2810</v>
      </c>
      <c r="B1087" t="s">
        <v>2823</v>
      </c>
      <c r="C1087" t="s">
        <v>2826</v>
      </c>
      <c r="D1087" t="s">
        <v>2838</v>
      </c>
      <c r="E1087" t="s">
        <v>15</v>
      </c>
      <c r="F1087">
        <v>0</v>
      </c>
      <c r="G1087">
        <v>0</v>
      </c>
      <c r="H1087" t="s">
        <v>2843</v>
      </c>
      <c r="I1087">
        <v>1</v>
      </c>
      <c r="J1087">
        <v>32.769878926258563</v>
      </c>
      <c r="K1087">
        <v>123.30204897661667</v>
      </c>
      <c r="L1087">
        <v>163.84855978743315</v>
      </c>
      <c r="M1087">
        <v>-33.757758935166962</v>
      </c>
      <c r="N1087">
        <v>151.41878811967541</v>
      </c>
      <c r="O1087">
        <v>-14.754319664473872</v>
      </c>
      <c r="P1087">
        <v>-22.013681658285037</v>
      </c>
      <c r="Q1087">
        <v>-22.422560732600829</v>
      </c>
      <c r="R1087">
        <v>103.15987615987927</v>
      </c>
      <c r="S1087">
        <v>1</v>
      </c>
      <c r="T1087">
        <v>5</v>
      </c>
      <c r="U1087" t="s">
        <v>2819</v>
      </c>
      <c r="AN1087">
        <f>VLOOKUP(J1087,counts!$W$8:$Z$13,4,FALSE)</f>
        <v>61</v>
      </c>
      <c r="AO1087">
        <f>VLOOKUP(K1087,counts!$W$17:$Z$23,4,FALSE)</f>
        <v>73</v>
      </c>
      <c r="AP1087">
        <f>VLOOKUP(L1087,counts!$W$27:$Z$33,4,FALSE)</f>
        <v>38</v>
      </c>
      <c r="AQ1087">
        <f>VLOOKUP(M1087,counts!$W$38:$Z$49,4,FALSE)</f>
        <v>47</v>
      </c>
      <c r="AR1087">
        <f>VLOOKUP(N1087,counts!$W$53:$Z$54,4,FALSE)</f>
        <v>102</v>
      </c>
      <c r="AS1087">
        <f>VLOOKUP(O1087,counts!$W$58:$Z$62,4,FALSE)</f>
        <v>52</v>
      </c>
      <c r="AT1087">
        <f>VLOOKUP(P1087,counts!$W$66:$Z$69,4,FALSE)</f>
        <v>50</v>
      </c>
      <c r="AU1087">
        <f>VLOOKUP(Q1087,counts!$W$73:$Z$75,4,FALSE)</f>
        <v>50</v>
      </c>
      <c r="AV1087">
        <f>VLOOKUP(R1087,counts!$W$79:$Z$81,4,FALSE)</f>
        <v>75</v>
      </c>
      <c r="AW1087">
        <f t="shared" si="594"/>
        <v>548</v>
      </c>
      <c r="AX1087">
        <f t="shared" si="595"/>
        <v>1</v>
      </c>
      <c r="AY1087">
        <f t="shared" si="596"/>
        <v>5</v>
      </c>
      <c r="AZ1087" t="str">
        <f t="shared" si="597"/>
        <v>Validate</v>
      </c>
      <c r="BA1087" t="str">
        <f t="shared" si="598"/>
        <v>31-40</v>
      </c>
      <c r="BB1087" t="str">
        <f t="shared" si="599"/>
        <v>F, G, T</v>
      </c>
      <c r="BC1087" t="str">
        <f t="shared" si="600"/>
        <v>100+</v>
      </c>
      <c r="BD1087" t="str">
        <f t="shared" si="601"/>
        <v>Blank</v>
      </c>
      <c r="BE1087" t="str">
        <f t="shared" si="602"/>
        <v>female</v>
      </c>
      <c r="BF1087">
        <f t="shared" si="603"/>
        <v>0</v>
      </c>
      <c r="BG1087">
        <f t="shared" si="604"/>
        <v>0</v>
      </c>
      <c r="BH1087" t="str">
        <f t="shared" si="605"/>
        <v>S, blank</v>
      </c>
      <c r="BI1087">
        <f t="shared" si="606"/>
        <v>1</v>
      </c>
    </row>
    <row r="1088" spans="1:61" x14ac:dyDescent="0.3">
      <c r="A1088" t="s">
        <v>2812</v>
      </c>
      <c r="B1088" t="s">
        <v>2838</v>
      </c>
      <c r="C1088" t="s">
        <v>2849</v>
      </c>
      <c r="D1088" t="s">
        <v>2833</v>
      </c>
      <c r="E1088" t="s">
        <v>20</v>
      </c>
      <c r="F1088">
        <v>0</v>
      </c>
      <c r="G1088">
        <v>0</v>
      </c>
      <c r="H1088" t="s">
        <v>2843</v>
      </c>
      <c r="I1088">
        <v>1</v>
      </c>
      <c r="J1088">
        <v>74.751267398446615</v>
      </c>
      <c r="K1088">
        <v>-42.171718189759716</v>
      </c>
      <c r="L1088">
        <v>40.172297072540438</v>
      </c>
      <c r="M1088">
        <v>57.761363718906857</v>
      </c>
      <c r="N1088">
        <v>-108.67008854708662</v>
      </c>
      <c r="O1088">
        <v>-14.754319664473872</v>
      </c>
      <c r="P1088">
        <v>-22.013681658285037</v>
      </c>
      <c r="Q1088">
        <v>-22.422560732600829</v>
      </c>
      <c r="R1088">
        <v>103.15987615987927</v>
      </c>
      <c r="S1088">
        <v>0</v>
      </c>
      <c r="T1088">
        <v>5</v>
      </c>
      <c r="U1088" t="s">
        <v>2819</v>
      </c>
      <c r="AN1088">
        <f>VLOOKUP(J1088,counts!$W$8:$Z$13,4,FALSE)</f>
        <v>70</v>
      </c>
      <c r="AO1088">
        <f>VLOOKUP(K1088,counts!$W$17:$Z$23,4,FALSE)</f>
        <v>48</v>
      </c>
      <c r="AP1088">
        <f>VLOOKUP(L1088,counts!$W$27:$Z$33,4,FALSE)</f>
        <v>50</v>
      </c>
      <c r="AQ1088">
        <f>VLOOKUP(M1088,counts!$W$38:$Z$49,4,FALSE)</f>
        <v>66</v>
      </c>
      <c r="AR1088">
        <f>VLOOKUP(N1088,counts!$W$53:$Z$54,4,FALSE)</f>
        <v>20</v>
      </c>
      <c r="AS1088">
        <f>VLOOKUP(O1088,counts!$W$58:$Z$62,4,FALSE)</f>
        <v>52</v>
      </c>
      <c r="AT1088">
        <f>VLOOKUP(P1088,counts!$W$66:$Z$69,4,FALSE)</f>
        <v>50</v>
      </c>
      <c r="AU1088">
        <f>VLOOKUP(Q1088,counts!$W$73:$Z$75,4,FALSE)</f>
        <v>50</v>
      </c>
      <c r="AV1088">
        <f>VLOOKUP(R1088,counts!$W$79:$Z$81,4,FALSE)</f>
        <v>75</v>
      </c>
      <c r="AW1088">
        <f t="shared" si="594"/>
        <v>481</v>
      </c>
      <c r="AX1088">
        <f t="shared" si="595"/>
        <v>0</v>
      </c>
      <c r="AY1088">
        <f t="shared" si="596"/>
        <v>5</v>
      </c>
      <c r="AZ1088" t="str">
        <f t="shared" si="597"/>
        <v>Validate</v>
      </c>
      <c r="BA1088" t="str">
        <f t="shared" si="598"/>
        <v>51-60</v>
      </c>
      <c r="BB1088" t="str">
        <f t="shared" si="599"/>
        <v>Blank</v>
      </c>
      <c r="BC1088" t="str">
        <f t="shared" si="600"/>
        <v>21-30</v>
      </c>
      <c r="BD1088" t="str">
        <f t="shared" si="601"/>
        <v>NY</v>
      </c>
      <c r="BE1088" t="str">
        <f t="shared" si="602"/>
        <v>male</v>
      </c>
      <c r="BF1088">
        <f t="shared" si="603"/>
        <v>0</v>
      </c>
      <c r="BG1088">
        <f t="shared" si="604"/>
        <v>0</v>
      </c>
      <c r="BH1088" t="str">
        <f t="shared" si="605"/>
        <v>S, blank</v>
      </c>
      <c r="BI1088">
        <f t="shared" si="606"/>
        <v>1</v>
      </c>
    </row>
    <row r="1089" spans="1:61" x14ac:dyDescent="0.3">
      <c r="A1089" t="s">
        <v>2821</v>
      </c>
      <c r="B1089" t="s">
        <v>2823</v>
      </c>
      <c r="C1089" t="s">
        <v>2826</v>
      </c>
      <c r="D1089" t="s">
        <v>2833</v>
      </c>
      <c r="E1089" t="s">
        <v>20</v>
      </c>
      <c r="F1089">
        <v>0</v>
      </c>
      <c r="G1089">
        <v>2</v>
      </c>
      <c r="H1089" t="s">
        <v>44</v>
      </c>
      <c r="I1089">
        <v>1</v>
      </c>
      <c r="J1089">
        <v>-3.7643689058441341</v>
      </c>
      <c r="K1089">
        <v>123.30204897661667</v>
      </c>
      <c r="L1089">
        <v>163.84855978743315</v>
      </c>
      <c r="M1089">
        <v>57.761363718906857</v>
      </c>
      <c r="N1089">
        <v>-108.67008854708662</v>
      </c>
      <c r="O1089">
        <v>-14.754319664473872</v>
      </c>
      <c r="P1089">
        <v>75.609641767585757</v>
      </c>
      <c r="Q1089">
        <v>72.444458573419169</v>
      </c>
      <c r="R1089">
        <v>103.15987615987927</v>
      </c>
      <c r="S1089">
        <v>1</v>
      </c>
      <c r="T1089">
        <v>5</v>
      </c>
      <c r="U1089" t="s">
        <v>2819</v>
      </c>
      <c r="AN1089">
        <f>VLOOKUP(J1089,counts!$W$8:$Z$13,4,FALSE)</f>
        <v>53</v>
      </c>
      <c r="AO1089">
        <f>VLOOKUP(K1089,counts!$W$17:$Z$23,4,FALSE)</f>
        <v>73</v>
      </c>
      <c r="AP1089">
        <f>VLOOKUP(L1089,counts!$W$27:$Z$33,4,FALSE)</f>
        <v>38</v>
      </c>
      <c r="AQ1089">
        <f>VLOOKUP(M1089,counts!$W$38:$Z$49,4,FALSE)</f>
        <v>66</v>
      </c>
      <c r="AR1089">
        <f>VLOOKUP(N1089,counts!$W$53:$Z$54,4,FALSE)</f>
        <v>20</v>
      </c>
      <c r="AS1089">
        <f>VLOOKUP(O1089,counts!$W$58:$Z$62,4,FALSE)</f>
        <v>52</v>
      </c>
      <c r="AT1089">
        <f>VLOOKUP(P1089,counts!$W$66:$Z$69,4,FALSE)</f>
        <v>69</v>
      </c>
      <c r="AU1089">
        <f>VLOOKUP(Q1089,counts!$W$73:$Z$75,4,FALSE)</f>
        <v>68</v>
      </c>
      <c r="AV1089">
        <f>VLOOKUP(R1089,counts!$W$79:$Z$81,4,FALSE)</f>
        <v>75</v>
      </c>
      <c r="AW1089">
        <f t="shared" si="594"/>
        <v>514</v>
      </c>
      <c r="AX1089">
        <f t="shared" si="595"/>
        <v>1</v>
      </c>
      <c r="AY1089">
        <f t="shared" si="596"/>
        <v>5</v>
      </c>
      <c r="AZ1089" t="str">
        <f t="shared" si="597"/>
        <v>Validate</v>
      </c>
      <c r="BA1089" t="str">
        <f t="shared" si="598"/>
        <v>0-17</v>
      </c>
      <c r="BB1089" t="str">
        <f t="shared" si="599"/>
        <v>F, G, T</v>
      </c>
      <c r="BC1089" t="str">
        <f t="shared" si="600"/>
        <v>100+</v>
      </c>
      <c r="BD1089" t="str">
        <f t="shared" si="601"/>
        <v>NY</v>
      </c>
      <c r="BE1089" t="str">
        <f t="shared" si="602"/>
        <v>male</v>
      </c>
      <c r="BF1089">
        <f t="shared" si="603"/>
        <v>0</v>
      </c>
      <c r="BG1089">
        <f t="shared" si="604"/>
        <v>2</v>
      </c>
      <c r="BH1089" t="str">
        <f t="shared" si="605"/>
        <v>C</v>
      </c>
      <c r="BI1089">
        <f t="shared" si="606"/>
        <v>1</v>
      </c>
    </row>
    <row r="1090" spans="1:61" x14ac:dyDescent="0.3">
      <c r="A1090" t="s">
        <v>2821</v>
      </c>
      <c r="B1090" t="s">
        <v>2823</v>
      </c>
      <c r="C1090" t="s">
        <v>2826</v>
      </c>
      <c r="D1090" t="s">
        <v>2838</v>
      </c>
      <c r="E1090" t="s">
        <v>15</v>
      </c>
      <c r="F1090">
        <v>1</v>
      </c>
      <c r="G1090">
        <v>0</v>
      </c>
      <c r="H1090" t="s">
        <v>44</v>
      </c>
      <c r="I1090">
        <v>1</v>
      </c>
      <c r="J1090">
        <v>-3.7643689058441341</v>
      </c>
      <c r="K1090">
        <v>123.30204897661667</v>
      </c>
      <c r="L1090">
        <v>163.84855978743315</v>
      </c>
      <c r="M1090">
        <v>-33.757758935166962</v>
      </c>
      <c r="N1090">
        <v>151.41878811967541</v>
      </c>
      <c r="O1090">
        <v>48.695090775187893</v>
      </c>
      <c r="P1090">
        <v>-22.013681658285037</v>
      </c>
      <c r="Q1090">
        <v>72.444458573419169</v>
      </c>
      <c r="R1090">
        <v>103.15987615987927</v>
      </c>
      <c r="S1090">
        <v>1</v>
      </c>
      <c r="T1090">
        <v>5</v>
      </c>
      <c r="U1090" t="s">
        <v>2819</v>
      </c>
      <c r="AN1090">
        <f>VLOOKUP(J1090,counts!$W$8:$Z$13,4,FALSE)</f>
        <v>53</v>
      </c>
      <c r="AO1090">
        <f>VLOOKUP(K1090,counts!$W$17:$Z$23,4,FALSE)</f>
        <v>73</v>
      </c>
      <c r="AP1090">
        <f>VLOOKUP(L1090,counts!$W$27:$Z$33,4,FALSE)</f>
        <v>38</v>
      </c>
      <c r="AQ1090">
        <f>VLOOKUP(M1090,counts!$W$38:$Z$49,4,FALSE)</f>
        <v>47</v>
      </c>
      <c r="AR1090">
        <f>VLOOKUP(N1090,counts!$W$53:$Z$54,4,FALSE)</f>
        <v>102</v>
      </c>
      <c r="AS1090">
        <f>VLOOKUP(O1090,counts!$W$58:$Z$62,4,FALSE)</f>
        <v>61</v>
      </c>
      <c r="AT1090">
        <f>VLOOKUP(P1090,counts!$W$66:$Z$69,4,FALSE)</f>
        <v>50</v>
      </c>
      <c r="AU1090">
        <f>VLOOKUP(Q1090,counts!$W$73:$Z$75,4,FALSE)</f>
        <v>68</v>
      </c>
      <c r="AV1090">
        <f>VLOOKUP(R1090,counts!$W$79:$Z$81,4,FALSE)</f>
        <v>75</v>
      </c>
      <c r="AW1090">
        <f t="shared" si="594"/>
        <v>567</v>
      </c>
      <c r="AX1090">
        <f t="shared" si="595"/>
        <v>1</v>
      </c>
      <c r="AY1090">
        <f t="shared" si="596"/>
        <v>5</v>
      </c>
      <c r="AZ1090" t="str">
        <f t="shared" si="597"/>
        <v>Validate</v>
      </c>
      <c r="BA1090" t="str">
        <f t="shared" si="598"/>
        <v>0-17</v>
      </c>
      <c r="BB1090" t="str">
        <f t="shared" si="599"/>
        <v>F, G, T</v>
      </c>
      <c r="BC1090" t="str">
        <f t="shared" si="600"/>
        <v>100+</v>
      </c>
      <c r="BD1090" t="str">
        <f t="shared" si="601"/>
        <v>Blank</v>
      </c>
      <c r="BE1090" t="str">
        <f t="shared" si="602"/>
        <v>female</v>
      </c>
      <c r="BF1090">
        <f t="shared" si="603"/>
        <v>1</v>
      </c>
      <c r="BG1090">
        <f t="shared" si="604"/>
        <v>0</v>
      </c>
      <c r="BH1090" t="str">
        <f t="shared" si="605"/>
        <v>C</v>
      </c>
      <c r="BI1090">
        <f t="shared" si="606"/>
        <v>1</v>
      </c>
    </row>
    <row r="1091" spans="1:61" x14ac:dyDescent="0.3">
      <c r="A1091" t="s">
        <v>2821</v>
      </c>
      <c r="B1091" t="s">
        <v>2838</v>
      </c>
      <c r="C1091" t="s">
        <v>2849</v>
      </c>
      <c r="D1091" t="s">
        <v>2838</v>
      </c>
      <c r="E1091" t="s">
        <v>20</v>
      </c>
      <c r="F1091">
        <v>0</v>
      </c>
      <c r="G1091">
        <v>0</v>
      </c>
      <c r="H1091" t="s">
        <v>44</v>
      </c>
      <c r="I1091">
        <v>1</v>
      </c>
      <c r="J1091">
        <v>-3.7643689058441341</v>
      </c>
      <c r="K1091">
        <v>-42.171718189759716</v>
      </c>
      <c r="L1091">
        <v>40.172297072540438</v>
      </c>
      <c r="M1091">
        <v>-33.757758935166962</v>
      </c>
      <c r="N1091">
        <v>-108.67008854708662</v>
      </c>
      <c r="O1091">
        <v>-14.754319664473872</v>
      </c>
      <c r="P1091">
        <v>-22.013681658285037</v>
      </c>
      <c r="Q1091">
        <v>72.444458573419169</v>
      </c>
      <c r="R1091">
        <v>103.15987615987927</v>
      </c>
      <c r="S1091">
        <v>0</v>
      </c>
      <c r="T1091">
        <v>5</v>
      </c>
      <c r="U1091" t="s">
        <v>2819</v>
      </c>
      <c r="AN1091">
        <f>VLOOKUP(J1091,counts!$W$8:$Z$13,4,FALSE)</f>
        <v>53</v>
      </c>
      <c r="AO1091">
        <f>VLOOKUP(K1091,counts!$W$17:$Z$23,4,FALSE)</f>
        <v>48</v>
      </c>
      <c r="AP1091">
        <f>VLOOKUP(L1091,counts!$W$27:$Z$33,4,FALSE)</f>
        <v>50</v>
      </c>
      <c r="AQ1091">
        <f>VLOOKUP(M1091,counts!$W$38:$Z$49,4,FALSE)</f>
        <v>47</v>
      </c>
      <c r="AR1091">
        <f>VLOOKUP(N1091,counts!$W$53:$Z$54,4,FALSE)</f>
        <v>20</v>
      </c>
      <c r="AS1091">
        <f>VLOOKUP(O1091,counts!$W$58:$Z$62,4,FALSE)</f>
        <v>52</v>
      </c>
      <c r="AT1091">
        <f>VLOOKUP(P1091,counts!$W$66:$Z$69,4,FALSE)</f>
        <v>50</v>
      </c>
      <c r="AU1091">
        <f>VLOOKUP(Q1091,counts!$W$73:$Z$75,4,FALSE)</f>
        <v>68</v>
      </c>
      <c r="AV1091">
        <f>VLOOKUP(R1091,counts!$W$79:$Z$81,4,FALSE)</f>
        <v>75</v>
      </c>
      <c r="AW1091">
        <f t="shared" si="594"/>
        <v>463</v>
      </c>
      <c r="AX1091">
        <f t="shared" si="595"/>
        <v>0</v>
      </c>
      <c r="AY1091">
        <f t="shared" si="596"/>
        <v>5</v>
      </c>
      <c r="AZ1091" t="str">
        <f t="shared" si="597"/>
        <v>Validate</v>
      </c>
      <c r="BA1091" t="str">
        <f t="shared" si="598"/>
        <v>0-17</v>
      </c>
      <c r="BB1091" t="str">
        <f t="shared" si="599"/>
        <v>Blank</v>
      </c>
      <c r="BC1091" t="str">
        <f t="shared" si="600"/>
        <v>21-30</v>
      </c>
      <c r="BD1091" t="str">
        <f t="shared" si="601"/>
        <v>Blank</v>
      </c>
      <c r="BE1091" t="str">
        <f t="shared" si="602"/>
        <v>male</v>
      </c>
      <c r="BF1091">
        <f t="shared" si="603"/>
        <v>0</v>
      </c>
      <c r="BG1091">
        <f t="shared" si="604"/>
        <v>0</v>
      </c>
      <c r="BH1091" t="str">
        <f t="shared" si="605"/>
        <v>C</v>
      </c>
      <c r="BI1091">
        <f t="shared" si="606"/>
        <v>1</v>
      </c>
    </row>
    <row r="1092" spans="1:61" x14ac:dyDescent="0.3">
      <c r="A1092" t="s">
        <v>2820</v>
      </c>
      <c r="B1092" t="s">
        <v>2823</v>
      </c>
      <c r="C1092" t="s">
        <v>2851</v>
      </c>
      <c r="D1092" t="s">
        <v>2833</v>
      </c>
      <c r="E1092" t="s">
        <v>15</v>
      </c>
      <c r="F1092">
        <v>0</v>
      </c>
      <c r="G1092">
        <v>2</v>
      </c>
      <c r="H1092" t="s">
        <v>2843</v>
      </c>
      <c r="I1092">
        <v>1</v>
      </c>
      <c r="J1092">
        <v>-11.613432440426715</v>
      </c>
      <c r="K1092">
        <v>123.30204897661667</v>
      </c>
      <c r="L1092">
        <v>70.538774768379497</v>
      </c>
      <c r="M1092">
        <v>57.761363718906857</v>
      </c>
      <c r="N1092">
        <v>151.41878811967541</v>
      </c>
      <c r="O1092">
        <v>-14.754319664473872</v>
      </c>
      <c r="P1092">
        <v>75.609641767585757</v>
      </c>
      <c r="Q1092">
        <v>-22.422560732600829</v>
      </c>
      <c r="R1092">
        <v>103.15987615987927</v>
      </c>
      <c r="S1092">
        <v>1</v>
      </c>
      <c r="T1092">
        <v>5</v>
      </c>
      <c r="U1092" t="s">
        <v>2819</v>
      </c>
      <c r="AN1092">
        <f>VLOOKUP(J1092,counts!$W$8:$Z$13,4,FALSE)</f>
        <v>52</v>
      </c>
      <c r="AO1092">
        <f>VLOOKUP(K1092,counts!$W$17:$Z$23,4,FALSE)</f>
        <v>73</v>
      </c>
      <c r="AP1092">
        <f>VLOOKUP(L1092,counts!$W$27:$Z$33,4,FALSE)</f>
        <v>47</v>
      </c>
      <c r="AQ1092">
        <f>VLOOKUP(M1092,counts!$W$38:$Z$49,4,FALSE)</f>
        <v>66</v>
      </c>
      <c r="AR1092">
        <f>VLOOKUP(N1092,counts!$W$53:$Z$54,4,FALSE)</f>
        <v>102</v>
      </c>
      <c r="AS1092">
        <f>VLOOKUP(O1092,counts!$W$58:$Z$62,4,FALSE)</f>
        <v>52</v>
      </c>
      <c r="AT1092">
        <f>VLOOKUP(P1092,counts!$W$66:$Z$69,4,FALSE)</f>
        <v>69</v>
      </c>
      <c r="AU1092">
        <f>VLOOKUP(Q1092,counts!$W$73:$Z$75,4,FALSE)</f>
        <v>50</v>
      </c>
      <c r="AV1092">
        <f>VLOOKUP(R1092,counts!$W$79:$Z$81,4,FALSE)</f>
        <v>75</v>
      </c>
      <c r="AW1092">
        <f t="shared" si="594"/>
        <v>586</v>
      </c>
      <c r="AX1092">
        <f t="shared" si="595"/>
        <v>1</v>
      </c>
      <c r="AY1092">
        <f t="shared" si="596"/>
        <v>5</v>
      </c>
      <c r="AZ1092" t="str">
        <f t="shared" si="597"/>
        <v>Validate</v>
      </c>
      <c r="BA1092" t="str">
        <f t="shared" si="598"/>
        <v>18-30</v>
      </c>
      <c r="BB1092" t="str">
        <f t="shared" si="599"/>
        <v>F, G, T</v>
      </c>
      <c r="BC1092" t="str">
        <f t="shared" si="600"/>
        <v>41-100</v>
      </c>
      <c r="BD1092" t="str">
        <f t="shared" si="601"/>
        <v>NY</v>
      </c>
      <c r="BE1092" t="str">
        <f t="shared" si="602"/>
        <v>female</v>
      </c>
      <c r="BF1092">
        <f t="shared" si="603"/>
        <v>0</v>
      </c>
      <c r="BG1092">
        <f t="shared" si="604"/>
        <v>2</v>
      </c>
      <c r="BH1092" t="str">
        <f t="shared" si="605"/>
        <v>S, blank</v>
      </c>
      <c r="BI1092">
        <f t="shared" si="606"/>
        <v>1</v>
      </c>
    </row>
    <row r="1093" spans="1:61" x14ac:dyDescent="0.3">
      <c r="A1093" t="s">
        <v>2810</v>
      </c>
      <c r="B1093" t="s">
        <v>2823</v>
      </c>
      <c r="C1093" t="s">
        <v>2851</v>
      </c>
      <c r="D1093" t="s">
        <v>2833</v>
      </c>
      <c r="E1093" t="s">
        <v>15</v>
      </c>
      <c r="F1093">
        <v>1</v>
      </c>
      <c r="G1093">
        <v>1</v>
      </c>
      <c r="H1093" t="s">
        <v>2843</v>
      </c>
      <c r="I1093">
        <v>1</v>
      </c>
      <c r="J1093">
        <v>32.769878926258563</v>
      </c>
      <c r="K1093">
        <v>123.30204897661667</v>
      </c>
      <c r="L1093">
        <v>70.538774768379497</v>
      </c>
      <c r="M1093">
        <v>57.761363718906857</v>
      </c>
      <c r="N1093">
        <v>151.41878811967541</v>
      </c>
      <c r="O1093">
        <v>48.695090775187893</v>
      </c>
      <c r="P1093">
        <v>79.365382998232107</v>
      </c>
      <c r="Q1093">
        <v>-22.422560732600829</v>
      </c>
      <c r="R1093">
        <v>103.15987615987927</v>
      </c>
      <c r="S1093">
        <v>1</v>
      </c>
      <c r="T1093">
        <v>5</v>
      </c>
      <c r="U1093" t="s">
        <v>2819</v>
      </c>
      <c r="AN1093">
        <f>VLOOKUP(J1093,counts!$W$8:$Z$13,4,FALSE)</f>
        <v>61</v>
      </c>
      <c r="AO1093">
        <f>VLOOKUP(K1093,counts!$W$17:$Z$23,4,FALSE)</f>
        <v>73</v>
      </c>
      <c r="AP1093">
        <f>VLOOKUP(L1093,counts!$W$27:$Z$33,4,FALSE)</f>
        <v>47</v>
      </c>
      <c r="AQ1093">
        <f>VLOOKUP(M1093,counts!$W$38:$Z$49,4,FALSE)</f>
        <v>66</v>
      </c>
      <c r="AR1093">
        <f>VLOOKUP(N1093,counts!$W$53:$Z$54,4,FALSE)</f>
        <v>102</v>
      </c>
      <c r="AS1093">
        <f>VLOOKUP(O1093,counts!$W$58:$Z$62,4,FALSE)</f>
        <v>61</v>
      </c>
      <c r="AT1093">
        <f>VLOOKUP(P1093,counts!$W$66:$Z$69,4,FALSE)</f>
        <v>70</v>
      </c>
      <c r="AU1093">
        <f>VLOOKUP(Q1093,counts!$W$73:$Z$75,4,FALSE)</f>
        <v>50</v>
      </c>
      <c r="AV1093">
        <f>VLOOKUP(R1093,counts!$W$79:$Z$81,4,FALSE)</f>
        <v>75</v>
      </c>
      <c r="AW1093">
        <f t="shared" si="594"/>
        <v>605</v>
      </c>
      <c r="AX1093">
        <f t="shared" si="595"/>
        <v>1</v>
      </c>
      <c r="AY1093">
        <f t="shared" si="596"/>
        <v>5</v>
      </c>
      <c r="AZ1093" t="str">
        <f t="shared" si="597"/>
        <v>Validate</v>
      </c>
      <c r="BA1093" t="str">
        <f t="shared" si="598"/>
        <v>31-40</v>
      </c>
      <c r="BB1093" t="str">
        <f t="shared" si="599"/>
        <v>F, G, T</v>
      </c>
      <c r="BC1093" t="str">
        <f t="shared" si="600"/>
        <v>41-100</v>
      </c>
      <c r="BD1093" t="str">
        <f t="shared" si="601"/>
        <v>NY</v>
      </c>
      <c r="BE1093" t="str">
        <f t="shared" si="602"/>
        <v>female</v>
      </c>
      <c r="BF1093">
        <f t="shared" si="603"/>
        <v>1</v>
      </c>
      <c r="BG1093">
        <f t="shared" si="604"/>
        <v>1</v>
      </c>
      <c r="BH1093" t="str">
        <f t="shared" si="605"/>
        <v>S, blank</v>
      </c>
      <c r="BI1093">
        <f t="shared" si="606"/>
        <v>1</v>
      </c>
    </row>
    <row r="1094" spans="1:61" x14ac:dyDescent="0.3">
      <c r="A1094" t="s">
        <v>2810</v>
      </c>
      <c r="B1094" t="s">
        <v>2838</v>
      </c>
      <c r="C1094" t="s">
        <v>2849</v>
      </c>
      <c r="D1094" t="s">
        <v>2838</v>
      </c>
      <c r="E1094" t="s">
        <v>20</v>
      </c>
      <c r="F1094">
        <v>0</v>
      </c>
      <c r="G1094">
        <v>0</v>
      </c>
      <c r="H1094" t="s">
        <v>44</v>
      </c>
      <c r="I1094">
        <v>1</v>
      </c>
      <c r="J1094">
        <v>32.769878926258563</v>
      </c>
      <c r="K1094">
        <v>-42.171718189759716</v>
      </c>
      <c r="L1094">
        <v>40.172297072540438</v>
      </c>
      <c r="M1094">
        <v>-33.757758935166962</v>
      </c>
      <c r="N1094">
        <v>-108.67008854708662</v>
      </c>
      <c r="O1094">
        <v>-14.754319664473872</v>
      </c>
      <c r="P1094">
        <v>-22.013681658285037</v>
      </c>
      <c r="Q1094">
        <v>72.444458573419169</v>
      </c>
      <c r="R1094">
        <v>103.15987615987927</v>
      </c>
      <c r="S1094">
        <v>0</v>
      </c>
      <c r="T1094">
        <v>5</v>
      </c>
      <c r="U1094" t="s">
        <v>2819</v>
      </c>
      <c r="AN1094">
        <f>VLOOKUP(J1094,counts!$W$8:$Z$13,4,FALSE)</f>
        <v>61</v>
      </c>
      <c r="AO1094">
        <f>VLOOKUP(K1094,counts!$W$17:$Z$23,4,FALSE)</f>
        <v>48</v>
      </c>
      <c r="AP1094">
        <f>VLOOKUP(L1094,counts!$W$27:$Z$33,4,FALSE)</f>
        <v>50</v>
      </c>
      <c r="AQ1094">
        <f>VLOOKUP(M1094,counts!$W$38:$Z$49,4,FALSE)</f>
        <v>47</v>
      </c>
      <c r="AR1094">
        <f>VLOOKUP(N1094,counts!$W$53:$Z$54,4,FALSE)</f>
        <v>20</v>
      </c>
      <c r="AS1094">
        <f>VLOOKUP(O1094,counts!$W$58:$Z$62,4,FALSE)</f>
        <v>52</v>
      </c>
      <c r="AT1094">
        <f>VLOOKUP(P1094,counts!$W$66:$Z$69,4,FALSE)</f>
        <v>50</v>
      </c>
      <c r="AU1094">
        <f>VLOOKUP(Q1094,counts!$W$73:$Z$75,4,FALSE)</f>
        <v>68</v>
      </c>
      <c r="AV1094">
        <f>VLOOKUP(R1094,counts!$W$79:$Z$81,4,FALSE)</f>
        <v>75</v>
      </c>
      <c r="AW1094">
        <f t="shared" ref="AW1094:AW1157" si="607">SUM(AN1094:AV1094)</f>
        <v>471</v>
      </c>
      <c r="AX1094">
        <f t="shared" ref="AX1094:AX1157" si="608">S1094</f>
        <v>0</v>
      </c>
      <c r="AY1094">
        <f t="shared" ref="AY1094:AY1157" si="609">T1094</f>
        <v>5</v>
      </c>
      <c r="AZ1094" t="str">
        <f t="shared" ref="AZ1094:AZ1157" si="610">U1094</f>
        <v>Validate</v>
      </c>
      <c r="BA1094" t="str">
        <f t="shared" ref="BA1094:BA1157" si="611">A1094</f>
        <v>31-40</v>
      </c>
      <c r="BB1094" t="str">
        <f t="shared" ref="BB1094:BB1157" si="612">B1094</f>
        <v>Blank</v>
      </c>
      <c r="BC1094" t="str">
        <f t="shared" ref="BC1094:BC1157" si="613">C1094</f>
        <v>21-30</v>
      </c>
      <c r="BD1094" t="str">
        <f t="shared" ref="BD1094:BD1157" si="614">D1094</f>
        <v>Blank</v>
      </c>
      <c r="BE1094" t="str">
        <f t="shared" ref="BE1094:BE1157" si="615">E1094</f>
        <v>male</v>
      </c>
      <c r="BF1094">
        <f t="shared" ref="BF1094:BF1157" si="616">F1094</f>
        <v>0</v>
      </c>
      <c r="BG1094">
        <f t="shared" ref="BG1094:BG1157" si="617">G1094</f>
        <v>0</v>
      </c>
      <c r="BH1094" t="str">
        <f t="shared" ref="BH1094:BH1157" si="618">H1094</f>
        <v>C</v>
      </c>
      <c r="BI1094">
        <f t="shared" ref="BI1094:BI1157" si="619">I1094</f>
        <v>1</v>
      </c>
    </row>
    <row r="1095" spans="1:61" x14ac:dyDescent="0.3">
      <c r="A1095" t="s">
        <v>2812</v>
      </c>
      <c r="B1095" t="s">
        <v>2823</v>
      </c>
      <c r="C1095" t="s">
        <v>2851</v>
      </c>
      <c r="D1095" t="s">
        <v>2839</v>
      </c>
      <c r="E1095" t="s">
        <v>15</v>
      </c>
      <c r="F1095">
        <v>1</v>
      </c>
      <c r="G1095">
        <v>0</v>
      </c>
      <c r="H1095" t="s">
        <v>44</v>
      </c>
      <c r="I1095">
        <v>1</v>
      </c>
      <c r="J1095">
        <v>74.751267398446615</v>
      </c>
      <c r="K1095">
        <v>123.30204897661667</v>
      </c>
      <c r="L1095">
        <v>70.538774768379497</v>
      </c>
      <c r="M1095">
        <v>40.634191658169868</v>
      </c>
      <c r="N1095">
        <v>151.41878811967541</v>
      </c>
      <c r="O1095">
        <v>48.695090775187893</v>
      </c>
      <c r="P1095">
        <v>-22.013681658285037</v>
      </c>
      <c r="Q1095">
        <v>72.444458573419169</v>
      </c>
      <c r="R1095">
        <v>103.15987615987927</v>
      </c>
      <c r="S1095">
        <v>1</v>
      </c>
      <c r="T1095">
        <v>5</v>
      </c>
      <c r="U1095" t="s">
        <v>2819</v>
      </c>
      <c r="AN1095">
        <f>VLOOKUP(J1095,counts!$W$8:$Z$13,4,FALSE)</f>
        <v>70</v>
      </c>
      <c r="AO1095">
        <f>VLOOKUP(K1095,counts!$W$17:$Z$23,4,FALSE)</f>
        <v>73</v>
      </c>
      <c r="AP1095">
        <f>VLOOKUP(L1095,counts!$W$27:$Z$33,4,FALSE)</f>
        <v>47</v>
      </c>
      <c r="AQ1095">
        <f>VLOOKUP(M1095,counts!$W$38:$Z$49,4,FALSE)</f>
        <v>63</v>
      </c>
      <c r="AR1095">
        <f>VLOOKUP(N1095,counts!$W$53:$Z$54,4,FALSE)</f>
        <v>102</v>
      </c>
      <c r="AS1095">
        <f>VLOOKUP(O1095,counts!$W$58:$Z$62,4,FALSE)</f>
        <v>61</v>
      </c>
      <c r="AT1095">
        <f>VLOOKUP(P1095,counts!$W$66:$Z$69,4,FALSE)</f>
        <v>50</v>
      </c>
      <c r="AU1095">
        <f>VLOOKUP(Q1095,counts!$W$73:$Z$75,4,FALSE)</f>
        <v>68</v>
      </c>
      <c r="AV1095">
        <f>VLOOKUP(R1095,counts!$W$79:$Z$81,4,FALSE)</f>
        <v>75</v>
      </c>
      <c r="AW1095">
        <f t="shared" si="607"/>
        <v>609</v>
      </c>
      <c r="AX1095">
        <f t="shared" si="608"/>
        <v>1</v>
      </c>
      <c r="AY1095">
        <f t="shared" si="609"/>
        <v>5</v>
      </c>
      <c r="AZ1095" t="str">
        <f t="shared" si="610"/>
        <v>Validate</v>
      </c>
      <c r="BA1095" t="str">
        <f t="shared" si="611"/>
        <v>51-60</v>
      </c>
      <c r="BB1095" t="str">
        <f t="shared" si="612"/>
        <v>F, G, T</v>
      </c>
      <c r="BC1095" t="str">
        <f t="shared" si="613"/>
        <v>41-100</v>
      </c>
      <c r="BD1095" t="str">
        <f t="shared" si="614"/>
        <v>Others</v>
      </c>
      <c r="BE1095" t="str">
        <f t="shared" si="615"/>
        <v>female</v>
      </c>
      <c r="BF1095">
        <f t="shared" si="616"/>
        <v>1</v>
      </c>
      <c r="BG1095">
        <f t="shared" si="617"/>
        <v>0</v>
      </c>
      <c r="BH1095" t="str">
        <f t="shared" si="618"/>
        <v>C</v>
      </c>
      <c r="BI1095">
        <f t="shared" si="619"/>
        <v>1</v>
      </c>
    </row>
    <row r="1096" spans="1:61" x14ac:dyDescent="0.3">
      <c r="A1096" t="s">
        <v>2812</v>
      </c>
      <c r="B1096" t="s">
        <v>2823</v>
      </c>
      <c r="C1096" t="s">
        <v>2826</v>
      </c>
      <c r="D1096" t="s">
        <v>2838</v>
      </c>
      <c r="E1096" t="s">
        <v>15</v>
      </c>
      <c r="F1096">
        <v>0</v>
      </c>
      <c r="G1096">
        <v>0</v>
      </c>
      <c r="H1096" t="s">
        <v>44</v>
      </c>
      <c r="I1096">
        <v>1</v>
      </c>
      <c r="J1096">
        <v>74.751267398446615</v>
      </c>
      <c r="K1096">
        <v>123.30204897661667</v>
      </c>
      <c r="L1096">
        <v>163.84855978743315</v>
      </c>
      <c r="M1096">
        <v>-33.757758935166962</v>
      </c>
      <c r="N1096">
        <v>151.41878811967541</v>
      </c>
      <c r="O1096">
        <v>-14.754319664473872</v>
      </c>
      <c r="P1096">
        <v>-22.013681658285037</v>
      </c>
      <c r="Q1096">
        <v>72.444458573419169</v>
      </c>
      <c r="R1096">
        <v>103.15987615987927</v>
      </c>
      <c r="S1096">
        <v>1</v>
      </c>
      <c r="T1096">
        <v>5</v>
      </c>
      <c r="U1096" t="s">
        <v>2819</v>
      </c>
      <c r="AN1096">
        <f>VLOOKUP(J1096,counts!$W$8:$Z$13,4,FALSE)</f>
        <v>70</v>
      </c>
      <c r="AO1096">
        <f>VLOOKUP(K1096,counts!$W$17:$Z$23,4,FALSE)</f>
        <v>73</v>
      </c>
      <c r="AP1096">
        <f>VLOOKUP(L1096,counts!$W$27:$Z$33,4,FALSE)</f>
        <v>38</v>
      </c>
      <c r="AQ1096">
        <f>VLOOKUP(M1096,counts!$W$38:$Z$49,4,FALSE)</f>
        <v>47</v>
      </c>
      <c r="AR1096">
        <f>VLOOKUP(N1096,counts!$W$53:$Z$54,4,FALSE)</f>
        <v>102</v>
      </c>
      <c r="AS1096">
        <f>VLOOKUP(O1096,counts!$W$58:$Z$62,4,FALSE)</f>
        <v>52</v>
      </c>
      <c r="AT1096">
        <f>VLOOKUP(P1096,counts!$W$66:$Z$69,4,FALSE)</f>
        <v>50</v>
      </c>
      <c r="AU1096">
        <f>VLOOKUP(Q1096,counts!$W$73:$Z$75,4,FALSE)</f>
        <v>68</v>
      </c>
      <c r="AV1096">
        <f>VLOOKUP(R1096,counts!$W$79:$Z$81,4,FALSE)</f>
        <v>75</v>
      </c>
      <c r="AW1096">
        <f t="shared" si="607"/>
        <v>575</v>
      </c>
      <c r="AX1096">
        <f t="shared" si="608"/>
        <v>1</v>
      </c>
      <c r="AY1096">
        <f t="shared" si="609"/>
        <v>5</v>
      </c>
      <c r="AZ1096" t="str">
        <f t="shared" si="610"/>
        <v>Validate</v>
      </c>
      <c r="BA1096" t="str">
        <f t="shared" si="611"/>
        <v>51-60</v>
      </c>
      <c r="BB1096" t="str">
        <f t="shared" si="612"/>
        <v>F, G, T</v>
      </c>
      <c r="BC1096" t="str">
        <f t="shared" si="613"/>
        <v>100+</v>
      </c>
      <c r="BD1096" t="str">
        <f t="shared" si="614"/>
        <v>Blank</v>
      </c>
      <c r="BE1096" t="str">
        <f t="shared" si="615"/>
        <v>female</v>
      </c>
      <c r="BF1096">
        <f t="shared" si="616"/>
        <v>0</v>
      </c>
      <c r="BG1096">
        <f t="shared" si="617"/>
        <v>0</v>
      </c>
      <c r="BH1096" t="str">
        <f t="shared" si="618"/>
        <v>C</v>
      </c>
      <c r="BI1096">
        <f t="shared" si="619"/>
        <v>1</v>
      </c>
    </row>
    <row r="1097" spans="1:61" x14ac:dyDescent="0.3">
      <c r="A1097" t="s">
        <v>2820</v>
      </c>
      <c r="B1097" t="s">
        <v>2823</v>
      </c>
      <c r="C1097" t="s">
        <v>2826</v>
      </c>
      <c r="D1097" t="s">
        <v>2836</v>
      </c>
      <c r="E1097" t="s">
        <v>20</v>
      </c>
      <c r="F1097">
        <v>0</v>
      </c>
      <c r="G1097">
        <v>2</v>
      </c>
      <c r="H1097" t="s">
        <v>44</v>
      </c>
      <c r="I1097">
        <v>1</v>
      </c>
      <c r="J1097">
        <v>-11.613432440426715</v>
      </c>
      <c r="K1097">
        <v>123.30204897661667</v>
      </c>
      <c r="L1097">
        <v>163.84855978743315</v>
      </c>
      <c r="M1097">
        <v>105.0698932972212</v>
      </c>
      <c r="N1097">
        <v>-108.67008854708662</v>
      </c>
      <c r="O1097">
        <v>-14.754319664473872</v>
      </c>
      <c r="P1097">
        <v>75.609641767585757</v>
      </c>
      <c r="Q1097">
        <v>72.444458573419169</v>
      </c>
      <c r="R1097">
        <v>103.15987615987927</v>
      </c>
      <c r="S1097">
        <v>0</v>
      </c>
      <c r="T1097">
        <v>5</v>
      </c>
      <c r="U1097" t="s">
        <v>2819</v>
      </c>
      <c r="AN1097">
        <f>VLOOKUP(J1097,counts!$W$8:$Z$13,4,FALSE)</f>
        <v>52</v>
      </c>
      <c r="AO1097">
        <f>VLOOKUP(K1097,counts!$W$17:$Z$23,4,FALSE)</f>
        <v>73</v>
      </c>
      <c r="AP1097">
        <f>VLOOKUP(L1097,counts!$W$27:$Z$33,4,FALSE)</f>
        <v>38</v>
      </c>
      <c r="AQ1097">
        <f>VLOOKUP(M1097,counts!$W$38:$Z$49,4,FALSE)</f>
        <v>76</v>
      </c>
      <c r="AR1097">
        <f>VLOOKUP(N1097,counts!$W$53:$Z$54,4,FALSE)</f>
        <v>20</v>
      </c>
      <c r="AS1097">
        <f>VLOOKUP(O1097,counts!$W$58:$Z$62,4,FALSE)</f>
        <v>52</v>
      </c>
      <c r="AT1097">
        <f>VLOOKUP(P1097,counts!$W$66:$Z$69,4,FALSE)</f>
        <v>69</v>
      </c>
      <c r="AU1097">
        <f>VLOOKUP(Q1097,counts!$W$73:$Z$75,4,FALSE)</f>
        <v>68</v>
      </c>
      <c r="AV1097">
        <f>VLOOKUP(R1097,counts!$W$79:$Z$81,4,FALSE)</f>
        <v>75</v>
      </c>
      <c r="AW1097">
        <f t="shared" si="607"/>
        <v>523</v>
      </c>
      <c r="AX1097">
        <f t="shared" si="608"/>
        <v>0</v>
      </c>
      <c r="AY1097">
        <f t="shared" si="609"/>
        <v>5</v>
      </c>
      <c r="AZ1097" t="str">
        <f t="shared" si="610"/>
        <v>Validate</v>
      </c>
      <c r="BA1097" t="str">
        <f t="shared" si="611"/>
        <v>18-30</v>
      </c>
      <c r="BB1097" t="str">
        <f t="shared" si="612"/>
        <v>F, G, T</v>
      </c>
      <c r="BC1097" t="str">
        <f t="shared" si="613"/>
        <v>100+</v>
      </c>
      <c r="BD1097" t="str">
        <f t="shared" si="614"/>
        <v>PA</v>
      </c>
      <c r="BE1097" t="str">
        <f t="shared" si="615"/>
        <v>male</v>
      </c>
      <c r="BF1097">
        <f t="shared" si="616"/>
        <v>0</v>
      </c>
      <c r="BG1097">
        <f t="shared" si="617"/>
        <v>2</v>
      </c>
      <c r="BH1097" t="str">
        <f t="shared" si="618"/>
        <v>C</v>
      </c>
      <c r="BI1097">
        <f t="shared" si="619"/>
        <v>1</v>
      </c>
    </row>
    <row r="1098" spans="1:61" x14ac:dyDescent="0.3">
      <c r="A1098" t="s">
        <v>2820</v>
      </c>
      <c r="B1098" t="s">
        <v>2838</v>
      </c>
      <c r="C1098" t="s">
        <v>2851</v>
      </c>
      <c r="D1098" t="s">
        <v>2836</v>
      </c>
      <c r="E1098" t="s">
        <v>20</v>
      </c>
      <c r="F1098">
        <v>0</v>
      </c>
      <c r="G1098">
        <v>1</v>
      </c>
      <c r="H1098" t="s">
        <v>44</v>
      </c>
      <c r="I1098">
        <v>1</v>
      </c>
      <c r="J1098">
        <v>-11.613432440426715</v>
      </c>
      <c r="K1098">
        <v>-42.171718189759716</v>
      </c>
      <c r="L1098">
        <v>70.538774768379497</v>
      </c>
      <c r="M1098">
        <v>105.0698932972212</v>
      </c>
      <c r="N1098">
        <v>-108.67008854708662</v>
      </c>
      <c r="O1098">
        <v>-14.754319664473872</v>
      </c>
      <c r="P1098">
        <v>79.365382998232107</v>
      </c>
      <c r="Q1098">
        <v>72.444458573419169</v>
      </c>
      <c r="R1098">
        <v>103.15987615987927</v>
      </c>
      <c r="S1098">
        <v>1</v>
      </c>
      <c r="T1098">
        <v>5</v>
      </c>
      <c r="U1098" t="s">
        <v>2819</v>
      </c>
      <c r="AN1098">
        <f>VLOOKUP(J1098,counts!$W$8:$Z$13,4,FALSE)</f>
        <v>52</v>
      </c>
      <c r="AO1098">
        <f>VLOOKUP(K1098,counts!$W$17:$Z$23,4,FALSE)</f>
        <v>48</v>
      </c>
      <c r="AP1098">
        <f>VLOOKUP(L1098,counts!$W$27:$Z$33,4,FALSE)</f>
        <v>47</v>
      </c>
      <c r="AQ1098">
        <f>VLOOKUP(M1098,counts!$W$38:$Z$49,4,FALSE)</f>
        <v>76</v>
      </c>
      <c r="AR1098">
        <f>VLOOKUP(N1098,counts!$W$53:$Z$54,4,FALSE)</f>
        <v>20</v>
      </c>
      <c r="AS1098">
        <f>VLOOKUP(O1098,counts!$W$58:$Z$62,4,FALSE)</f>
        <v>52</v>
      </c>
      <c r="AT1098">
        <f>VLOOKUP(P1098,counts!$W$66:$Z$69,4,FALSE)</f>
        <v>70</v>
      </c>
      <c r="AU1098">
        <f>VLOOKUP(Q1098,counts!$W$73:$Z$75,4,FALSE)</f>
        <v>68</v>
      </c>
      <c r="AV1098">
        <f>VLOOKUP(R1098,counts!$W$79:$Z$81,4,FALSE)</f>
        <v>75</v>
      </c>
      <c r="AW1098">
        <f t="shared" si="607"/>
        <v>508</v>
      </c>
      <c r="AX1098">
        <f t="shared" si="608"/>
        <v>1</v>
      </c>
      <c r="AY1098">
        <f t="shared" si="609"/>
        <v>5</v>
      </c>
      <c r="AZ1098" t="str">
        <f t="shared" si="610"/>
        <v>Validate</v>
      </c>
      <c r="BA1098" t="str">
        <f t="shared" si="611"/>
        <v>18-30</v>
      </c>
      <c r="BB1098" t="str">
        <f t="shared" si="612"/>
        <v>Blank</v>
      </c>
      <c r="BC1098" t="str">
        <f t="shared" si="613"/>
        <v>41-100</v>
      </c>
      <c r="BD1098" t="str">
        <f t="shared" si="614"/>
        <v>PA</v>
      </c>
      <c r="BE1098" t="str">
        <f t="shared" si="615"/>
        <v>male</v>
      </c>
      <c r="BF1098">
        <f t="shared" si="616"/>
        <v>0</v>
      </c>
      <c r="BG1098">
        <f t="shared" si="617"/>
        <v>1</v>
      </c>
      <c r="BH1098" t="str">
        <f t="shared" si="618"/>
        <v>C</v>
      </c>
      <c r="BI1098">
        <f t="shared" si="619"/>
        <v>1</v>
      </c>
    </row>
    <row r="1099" spans="1:61" x14ac:dyDescent="0.3">
      <c r="A1099" t="s">
        <v>2820</v>
      </c>
      <c r="B1099" t="s">
        <v>2838</v>
      </c>
      <c r="C1099" t="s">
        <v>2850</v>
      </c>
      <c r="D1099" t="s">
        <v>2830</v>
      </c>
      <c r="E1099" t="s">
        <v>20</v>
      </c>
      <c r="F1099">
        <v>0</v>
      </c>
      <c r="G1099">
        <v>0</v>
      </c>
      <c r="H1099" t="s">
        <v>2843</v>
      </c>
      <c r="I1099">
        <v>2</v>
      </c>
      <c r="J1099">
        <v>-11.613432440426715</v>
      </c>
      <c r="K1099">
        <v>-42.171718189759716</v>
      </c>
      <c r="L1099">
        <v>-9.6115457513775127</v>
      </c>
      <c r="M1099">
        <v>123.30204897661667</v>
      </c>
      <c r="N1099">
        <v>-108.67008854708662</v>
      </c>
      <c r="O1099">
        <v>-14.754319664473872</v>
      </c>
      <c r="P1099">
        <v>-22.013681658285037</v>
      </c>
      <c r="Q1099">
        <v>-22.422560732600829</v>
      </c>
      <c r="R1099">
        <v>25.957134405206311</v>
      </c>
      <c r="S1099">
        <v>0</v>
      </c>
      <c r="T1099">
        <v>5</v>
      </c>
      <c r="U1099" t="s">
        <v>2819</v>
      </c>
      <c r="AN1099">
        <f>VLOOKUP(J1099,counts!$W$8:$Z$13,4,FALSE)</f>
        <v>52</v>
      </c>
      <c r="AO1099">
        <f>VLOOKUP(K1099,counts!$W$17:$Z$23,4,FALSE)</f>
        <v>48</v>
      </c>
      <c r="AP1099">
        <f>VLOOKUP(L1099,counts!$W$27:$Z$33,4,FALSE)</f>
        <v>55</v>
      </c>
      <c r="AQ1099">
        <f>VLOOKUP(M1099,counts!$W$38:$Z$49,4,FALSE)</f>
        <v>80</v>
      </c>
      <c r="AR1099">
        <f>VLOOKUP(N1099,counts!$W$53:$Z$54,4,FALSE)</f>
        <v>20</v>
      </c>
      <c r="AS1099">
        <f>VLOOKUP(O1099,counts!$W$58:$Z$62,4,FALSE)</f>
        <v>52</v>
      </c>
      <c r="AT1099">
        <f>VLOOKUP(P1099,counts!$W$66:$Z$69,4,FALSE)</f>
        <v>50</v>
      </c>
      <c r="AU1099">
        <f>VLOOKUP(Q1099,counts!$W$73:$Z$75,4,FALSE)</f>
        <v>50</v>
      </c>
      <c r="AV1099">
        <f>VLOOKUP(R1099,counts!$W$79:$Z$81,4,FALSE)</f>
        <v>59</v>
      </c>
      <c r="AW1099">
        <f t="shared" si="607"/>
        <v>466</v>
      </c>
      <c r="AX1099">
        <f t="shared" si="608"/>
        <v>0</v>
      </c>
      <c r="AY1099">
        <f t="shared" si="609"/>
        <v>5</v>
      </c>
      <c r="AZ1099" t="str">
        <f t="shared" si="610"/>
        <v>Validate</v>
      </c>
      <c r="BA1099" t="str">
        <f t="shared" si="611"/>
        <v>18-30</v>
      </c>
      <c r="BB1099" t="str">
        <f t="shared" si="612"/>
        <v>Blank</v>
      </c>
      <c r="BC1099" t="str">
        <f t="shared" si="613"/>
        <v>11-20</v>
      </c>
      <c r="BD1099" t="str">
        <f t="shared" si="614"/>
        <v>MI</v>
      </c>
      <c r="BE1099" t="str">
        <f t="shared" si="615"/>
        <v>male</v>
      </c>
      <c r="BF1099">
        <f t="shared" si="616"/>
        <v>0</v>
      </c>
      <c r="BG1099">
        <f t="shared" si="617"/>
        <v>0</v>
      </c>
      <c r="BH1099" t="str">
        <f t="shared" si="618"/>
        <v>S, blank</v>
      </c>
      <c r="BI1099">
        <f t="shared" si="619"/>
        <v>2</v>
      </c>
    </row>
    <row r="1100" spans="1:61" x14ac:dyDescent="0.3">
      <c r="A1100" t="s">
        <v>2810</v>
      </c>
      <c r="B1100" t="s">
        <v>2838</v>
      </c>
      <c r="C1100" t="s">
        <v>2849</v>
      </c>
      <c r="D1100" t="s">
        <v>2838</v>
      </c>
      <c r="E1100" t="s">
        <v>15</v>
      </c>
      <c r="F1100">
        <v>1</v>
      </c>
      <c r="G1100">
        <v>0</v>
      </c>
      <c r="H1100" t="s">
        <v>2843</v>
      </c>
      <c r="I1100">
        <v>2</v>
      </c>
      <c r="J1100">
        <v>32.769878926258563</v>
      </c>
      <c r="K1100">
        <v>-42.171718189759716</v>
      </c>
      <c r="L1100">
        <v>40.172297072540438</v>
      </c>
      <c r="M1100">
        <v>-33.757758935166962</v>
      </c>
      <c r="N1100">
        <v>151.41878811967541</v>
      </c>
      <c r="O1100">
        <v>48.695090775187893</v>
      </c>
      <c r="P1100">
        <v>-22.013681658285037</v>
      </c>
      <c r="Q1100">
        <v>-22.422560732600829</v>
      </c>
      <c r="R1100">
        <v>25.957134405206311</v>
      </c>
      <c r="S1100">
        <v>1</v>
      </c>
      <c r="T1100">
        <v>5</v>
      </c>
      <c r="U1100" t="s">
        <v>2819</v>
      </c>
      <c r="AN1100">
        <f>VLOOKUP(J1100,counts!$W$8:$Z$13,4,FALSE)</f>
        <v>61</v>
      </c>
      <c r="AO1100">
        <f>VLOOKUP(K1100,counts!$W$17:$Z$23,4,FALSE)</f>
        <v>48</v>
      </c>
      <c r="AP1100">
        <f>VLOOKUP(L1100,counts!$W$27:$Z$33,4,FALSE)</f>
        <v>50</v>
      </c>
      <c r="AQ1100">
        <f>VLOOKUP(M1100,counts!$W$38:$Z$49,4,FALSE)</f>
        <v>47</v>
      </c>
      <c r="AR1100">
        <f>VLOOKUP(N1100,counts!$W$53:$Z$54,4,FALSE)</f>
        <v>102</v>
      </c>
      <c r="AS1100">
        <f>VLOOKUP(O1100,counts!$W$58:$Z$62,4,FALSE)</f>
        <v>61</v>
      </c>
      <c r="AT1100">
        <f>VLOOKUP(P1100,counts!$W$66:$Z$69,4,FALSE)</f>
        <v>50</v>
      </c>
      <c r="AU1100">
        <f>VLOOKUP(Q1100,counts!$W$73:$Z$75,4,FALSE)</f>
        <v>50</v>
      </c>
      <c r="AV1100">
        <f>VLOOKUP(R1100,counts!$W$79:$Z$81,4,FALSE)</f>
        <v>59</v>
      </c>
      <c r="AW1100">
        <f t="shared" si="607"/>
        <v>528</v>
      </c>
      <c r="AX1100">
        <f t="shared" si="608"/>
        <v>1</v>
      </c>
      <c r="AY1100">
        <f t="shared" si="609"/>
        <v>5</v>
      </c>
      <c r="AZ1100" t="str">
        <f t="shared" si="610"/>
        <v>Validate</v>
      </c>
      <c r="BA1100" t="str">
        <f t="shared" si="611"/>
        <v>31-40</v>
      </c>
      <c r="BB1100" t="str">
        <f t="shared" si="612"/>
        <v>Blank</v>
      </c>
      <c r="BC1100" t="str">
        <f t="shared" si="613"/>
        <v>21-30</v>
      </c>
      <c r="BD1100" t="str">
        <f t="shared" si="614"/>
        <v>Blank</v>
      </c>
      <c r="BE1100" t="str">
        <f t="shared" si="615"/>
        <v>female</v>
      </c>
      <c r="BF1100">
        <f t="shared" si="616"/>
        <v>1</v>
      </c>
      <c r="BG1100">
        <f t="shared" si="617"/>
        <v>0</v>
      </c>
      <c r="BH1100" t="str">
        <f t="shared" si="618"/>
        <v>S, blank</v>
      </c>
      <c r="BI1100">
        <f t="shared" si="619"/>
        <v>2</v>
      </c>
    </row>
    <row r="1101" spans="1:61" x14ac:dyDescent="0.3">
      <c r="A1101" t="s">
        <v>2812</v>
      </c>
      <c r="B1101" t="s">
        <v>2838</v>
      </c>
      <c r="C1101" t="s">
        <v>2850</v>
      </c>
      <c r="D1101" t="s">
        <v>2832</v>
      </c>
      <c r="E1101" t="s">
        <v>20</v>
      </c>
      <c r="F1101">
        <v>0</v>
      </c>
      <c r="G1101">
        <v>0</v>
      </c>
      <c r="H1101" t="s">
        <v>2843</v>
      </c>
      <c r="I1101">
        <v>2</v>
      </c>
      <c r="J1101">
        <v>74.751267398446615</v>
      </c>
      <c r="K1101">
        <v>-42.171718189759716</v>
      </c>
      <c r="L1101">
        <v>-9.6115457513775127</v>
      </c>
      <c r="M1101">
        <v>45.286193221659182</v>
      </c>
      <c r="N1101">
        <v>-108.67008854708662</v>
      </c>
      <c r="O1101">
        <v>-14.754319664473872</v>
      </c>
      <c r="P1101">
        <v>-22.013681658285037</v>
      </c>
      <c r="Q1101">
        <v>-22.422560732600829</v>
      </c>
      <c r="R1101">
        <v>25.957134405206311</v>
      </c>
      <c r="S1101">
        <v>0</v>
      </c>
      <c r="T1101">
        <v>5</v>
      </c>
      <c r="U1101" t="s">
        <v>2819</v>
      </c>
      <c r="AN1101">
        <f>VLOOKUP(J1101,counts!$W$8:$Z$13,4,FALSE)</f>
        <v>70</v>
      </c>
      <c r="AO1101">
        <f>VLOOKUP(K1101,counts!$W$17:$Z$23,4,FALSE)</f>
        <v>48</v>
      </c>
      <c r="AP1101">
        <f>VLOOKUP(L1101,counts!$W$27:$Z$33,4,FALSE)</f>
        <v>55</v>
      </c>
      <c r="AQ1101">
        <f>VLOOKUP(M1101,counts!$W$38:$Z$49,4,FALSE)</f>
        <v>64</v>
      </c>
      <c r="AR1101">
        <f>VLOOKUP(N1101,counts!$W$53:$Z$54,4,FALSE)</f>
        <v>20</v>
      </c>
      <c r="AS1101">
        <f>VLOOKUP(O1101,counts!$W$58:$Z$62,4,FALSE)</f>
        <v>52</v>
      </c>
      <c r="AT1101">
        <f>VLOOKUP(P1101,counts!$W$66:$Z$69,4,FALSE)</f>
        <v>50</v>
      </c>
      <c r="AU1101">
        <f>VLOOKUP(Q1101,counts!$W$73:$Z$75,4,FALSE)</f>
        <v>50</v>
      </c>
      <c r="AV1101">
        <f>VLOOKUP(R1101,counts!$W$79:$Z$81,4,FALSE)</f>
        <v>59</v>
      </c>
      <c r="AW1101">
        <f t="shared" si="607"/>
        <v>468</v>
      </c>
      <c r="AX1101">
        <f t="shared" si="608"/>
        <v>0</v>
      </c>
      <c r="AY1101">
        <f t="shared" si="609"/>
        <v>5</v>
      </c>
      <c r="AZ1101" t="str">
        <f t="shared" si="610"/>
        <v>Validate</v>
      </c>
      <c r="BA1101" t="str">
        <f t="shared" si="611"/>
        <v>51-60</v>
      </c>
      <c r="BB1101" t="str">
        <f t="shared" si="612"/>
        <v>Blank</v>
      </c>
      <c r="BC1101" t="str">
        <f t="shared" si="613"/>
        <v>11-20</v>
      </c>
      <c r="BD1101" t="str">
        <f t="shared" si="614"/>
        <v>NJ</v>
      </c>
      <c r="BE1101" t="str">
        <f t="shared" si="615"/>
        <v>male</v>
      </c>
      <c r="BF1101">
        <f t="shared" si="616"/>
        <v>0</v>
      </c>
      <c r="BG1101">
        <f t="shared" si="617"/>
        <v>0</v>
      </c>
      <c r="BH1101" t="str">
        <f t="shared" si="618"/>
        <v>S, blank</v>
      </c>
      <c r="BI1101">
        <f t="shared" si="619"/>
        <v>2</v>
      </c>
    </row>
    <row r="1102" spans="1:61" x14ac:dyDescent="0.3">
      <c r="A1102" t="s">
        <v>2820</v>
      </c>
      <c r="B1102" t="s">
        <v>2838</v>
      </c>
      <c r="C1102" t="s">
        <v>2850</v>
      </c>
      <c r="D1102" t="s">
        <v>2830</v>
      </c>
      <c r="E1102" t="s">
        <v>20</v>
      </c>
      <c r="F1102">
        <v>0</v>
      </c>
      <c r="G1102">
        <v>0</v>
      </c>
      <c r="H1102" t="s">
        <v>2843</v>
      </c>
      <c r="I1102">
        <v>2</v>
      </c>
      <c r="J1102">
        <v>-11.613432440426715</v>
      </c>
      <c r="K1102">
        <v>-42.171718189759716</v>
      </c>
      <c r="L1102">
        <v>-9.6115457513775127</v>
      </c>
      <c r="M1102">
        <v>123.30204897661667</v>
      </c>
      <c r="N1102">
        <v>-108.67008854708662</v>
      </c>
      <c r="O1102">
        <v>-14.754319664473872</v>
      </c>
      <c r="P1102">
        <v>-22.013681658285037</v>
      </c>
      <c r="Q1102">
        <v>-22.422560732600829</v>
      </c>
      <c r="R1102">
        <v>25.957134405206311</v>
      </c>
      <c r="S1102">
        <v>0</v>
      </c>
      <c r="T1102">
        <v>5</v>
      </c>
      <c r="U1102" t="s">
        <v>2819</v>
      </c>
      <c r="AN1102">
        <f>VLOOKUP(J1102,counts!$W$8:$Z$13,4,FALSE)</f>
        <v>52</v>
      </c>
      <c r="AO1102">
        <f>VLOOKUP(K1102,counts!$W$17:$Z$23,4,FALSE)</f>
        <v>48</v>
      </c>
      <c r="AP1102">
        <f>VLOOKUP(L1102,counts!$W$27:$Z$33,4,FALSE)</f>
        <v>55</v>
      </c>
      <c r="AQ1102">
        <f>VLOOKUP(M1102,counts!$W$38:$Z$49,4,FALSE)</f>
        <v>80</v>
      </c>
      <c r="AR1102">
        <f>VLOOKUP(N1102,counts!$W$53:$Z$54,4,FALSE)</f>
        <v>20</v>
      </c>
      <c r="AS1102">
        <f>VLOOKUP(O1102,counts!$W$58:$Z$62,4,FALSE)</f>
        <v>52</v>
      </c>
      <c r="AT1102">
        <f>VLOOKUP(P1102,counts!$W$66:$Z$69,4,FALSE)</f>
        <v>50</v>
      </c>
      <c r="AU1102">
        <f>VLOOKUP(Q1102,counts!$W$73:$Z$75,4,FALSE)</f>
        <v>50</v>
      </c>
      <c r="AV1102">
        <f>VLOOKUP(R1102,counts!$W$79:$Z$81,4,FALSE)</f>
        <v>59</v>
      </c>
      <c r="AW1102">
        <f t="shared" si="607"/>
        <v>466</v>
      </c>
      <c r="AX1102">
        <f t="shared" si="608"/>
        <v>0</v>
      </c>
      <c r="AY1102">
        <f t="shared" si="609"/>
        <v>5</v>
      </c>
      <c r="AZ1102" t="str">
        <f t="shared" si="610"/>
        <v>Validate</v>
      </c>
      <c r="BA1102" t="str">
        <f t="shared" si="611"/>
        <v>18-30</v>
      </c>
      <c r="BB1102" t="str">
        <f t="shared" si="612"/>
        <v>Blank</v>
      </c>
      <c r="BC1102" t="str">
        <f t="shared" si="613"/>
        <v>11-20</v>
      </c>
      <c r="BD1102" t="str">
        <f t="shared" si="614"/>
        <v>MI</v>
      </c>
      <c r="BE1102" t="str">
        <f t="shared" si="615"/>
        <v>male</v>
      </c>
      <c r="BF1102">
        <f t="shared" si="616"/>
        <v>0</v>
      </c>
      <c r="BG1102">
        <f t="shared" si="617"/>
        <v>0</v>
      </c>
      <c r="BH1102" t="str">
        <f t="shared" si="618"/>
        <v>S, blank</v>
      </c>
      <c r="BI1102">
        <f t="shared" si="619"/>
        <v>2</v>
      </c>
    </row>
    <row r="1103" spans="1:61" x14ac:dyDescent="0.3">
      <c r="A1103" t="s">
        <v>2810</v>
      </c>
      <c r="B1103" t="s">
        <v>2838</v>
      </c>
      <c r="C1103" t="s">
        <v>2849</v>
      </c>
      <c r="D1103" t="s">
        <v>2833</v>
      </c>
      <c r="E1103" t="s">
        <v>20</v>
      </c>
      <c r="F1103">
        <v>1</v>
      </c>
      <c r="G1103">
        <v>0</v>
      </c>
      <c r="H1103" t="s">
        <v>2843</v>
      </c>
      <c r="I1103">
        <v>2</v>
      </c>
      <c r="J1103">
        <v>32.769878926258563</v>
      </c>
      <c r="K1103">
        <v>-42.171718189759716</v>
      </c>
      <c r="L1103">
        <v>40.172297072540438</v>
      </c>
      <c r="M1103">
        <v>57.761363718906857</v>
      </c>
      <c r="N1103">
        <v>-108.67008854708662</v>
      </c>
      <c r="O1103">
        <v>48.695090775187893</v>
      </c>
      <c r="P1103">
        <v>-22.013681658285037</v>
      </c>
      <c r="Q1103">
        <v>-22.422560732600829</v>
      </c>
      <c r="R1103">
        <v>25.957134405206311</v>
      </c>
      <c r="S1103">
        <v>1</v>
      </c>
      <c r="T1103">
        <v>5</v>
      </c>
      <c r="U1103" t="s">
        <v>2819</v>
      </c>
      <c r="AN1103">
        <f>VLOOKUP(J1103,counts!$W$8:$Z$13,4,FALSE)</f>
        <v>61</v>
      </c>
      <c r="AO1103">
        <f>VLOOKUP(K1103,counts!$W$17:$Z$23,4,FALSE)</f>
        <v>48</v>
      </c>
      <c r="AP1103">
        <f>VLOOKUP(L1103,counts!$W$27:$Z$33,4,FALSE)</f>
        <v>50</v>
      </c>
      <c r="AQ1103">
        <f>VLOOKUP(M1103,counts!$W$38:$Z$49,4,FALSE)</f>
        <v>66</v>
      </c>
      <c r="AR1103">
        <f>VLOOKUP(N1103,counts!$W$53:$Z$54,4,FALSE)</f>
        <v>20</v>
      </c>
      <c r="AS1103">
        <f>VLOOKUP(O1103,counts!$W$58:$Z$62,4,FALSE)</f>
        <v>61</v>
      </c>
      <c r="AT1103">
        <f>VLOOKUP(P1103,counts!$W$66:$Z$69,4,FALSE)</f>
        <v>50</v>
      </c>
      <c r="AU1103">
        <f>VLOOKUP(Q1103,counts!$W$73:$Z$75,4,FALSE)</f>
        <v>50</v>
      </c>
      <c r="AV1103">
        <f>VLOOKUP(R1103,counts!$W$79:$Z$81,4,FALSE)</f>
        <v>59</v>
      </c>
      <c r="AW1103">
        <f t="shared" si="607"/>
        <v>465</v>
      </c>
      <c r="AX1103">
        <f t="shared" si="608"/>
        <v>1</v>
      </c>
      <c r="AY1103">
        <f t="shared" si="609"/>
        <v>5</v>
      </c>
      <c r="AZ1103" t="str">
        <f t="shared" si="610"/>
        <v>Validate</v>
      </c>
      <c r="BA1103" t="str">
        <f t="shared" si="611"/>
        <v>31-40</v>
      </c>
      <c r="BB1103" t="str">
        <f t="shared" si="612"/>
        <v>Blank</v>
      </c>
      <c r="BC1103" t="str">
        <f t="shared" si="613"/>
        <v>21-30</v>
      </c>
      <c r="BD1103" t="str">
        <f t="shared" si="614"/>
        <v>NY</v>
      </c>
      <c r="BE1103" t="str">
        <f t="shared" si="615"/>
        <v>male</v>
      </c>
      <c r="BF1103">
        <f t="shared" si="616"/>
        <v>1</v>
      </c>
      <c r="BG1103">
        <f t="shared" si="617"/>
        <v>0</v>
      </c>
      <c r="BH1103" t="str">
        <f t="shared" si="618"/>
        <v>S, blank</v>
      </c>
      <c r="BI1103">
        <f t="shared" si="619"/>
        <v>2</v>
      </c>
    </row>
    <row r="1104" spans="1:61" x14ac:dyDescent="0.3">
      <c r="A1104" t="s">
        <v>2810</v>
      </c>
      <c r="B1104" t="s">
        <v>2823</v>
      </c>
      <c r="C1104" t="s">
        <v>2810</v>
      </c>
      <c r="D1104" t="s">
        <v>2830</v>
      </c>
      <c r="E1104" t="s">
        <v>15</v>
      </c>
      <c r="F1104">
        <v>0</v>
      </c>
      <c r="G1104" t="s">
        <v>2842</v>
      </c>
      <c r="H1104" t="s">
        <v>2843</v>
      </c>
      <c r="I1104">
        <v>2</v>
      </c>
      <c r="J1104">
        <v>32.769878926258563</v>
      </c>
      <c r="K1104">
        <v>123.30204897661667</v>
      </c>
      <c r="L1104">
        <v>22.971838090238197</v>
      </c>
      <c r="M1104">
        <v>123.30204897661667</v>
      </c>
      <c r="N1104">
        <v>151.41878811967541</v>
      </c>
      <c r="O1104">
        <v>-14.754319664473872</v>
      </c>
      <c r="P1104">
        <v>-92.646375958720569</v>
      </c>
      <c r="Q1104">
        <v>-22.422560732600829</v>
      </c>
      <c r="R1104">
        <v>25.957134405206311</v>
      </c>
      <c r="S1104">
        <v>1</v>
      </c>
      <c r="T1104">
        <v>5</v>
      </c>
      <c r="U1104" t="s">
        <v>2819</v>
      </c>
      <c r="AN1104">
        <f>VLOOKUP(J1104,counts!$W$8:$Z$13,4,FALSE)</f>
        <v>61</v>
      </c>
      <c r="AO1104">
        <f>VLOOKUP(K1104,counts!$W$17:$Z$23,4,FALSE)</f>
        <v>73</v>
      </c>
      <c r="AP1104">
        <f>VLOOKUP(L1104,counts!$W$27:$Z$33,4,FALSE)</f>
        <v>52</v>
      </c>
      <c r="AQ1104">
        <f>VLOOKUP(M1104,counts!$W$38:$Z$49,4,FALSE)</f>
        <v>80</v>
      </c>
      <c r="AR1104">
        <f>VLOOKUP(N1104,counts!$W$53:$Z$54,4,FALSE)</f>
        <v>102</v>
      </c>
      <c r="AS1104">
        <f>VLOOKUP(O1104,counts!$W$58:$Z$62,4,FALSE)</f>
        <v>52</v>
      </c>
      <c r="AT1104">
        <f>VLOOKUP(P1104,counts!$W$66:$Z$69,4,FALSE)</f>
        <v>36</v>
      </c>
      <c r="AU1104">
        <f>VLOOKUP(Q1104,counts!$W$73:$Z$75,4,FALSE)</f>
        <v>50</v>
      </c>
      <c r="AV1104">
        <f>VLOOKUP(R1104,counts!$W$79:$Z$81,4,FALSE)</f>
        <v>59</v>
      </c>
      <c r="AW1104">
        <f t="shared" si="607"/>
        <v>565</v>
      </c>
      <c r="AX1104">
        <f t="shared" si="608"/>
        <v>1</v>
      </c>
      <c r="AY1104">
        <f t="shared" si="609"/>
        <v>5</v>
      </c>
      <c r="AZ1104" t="str">
        <f t="shared" si="610"/>
        <v>Validate</v>
      </c>
      <c r="BA1104" t="str">
        <f t="shared" si="611"/>
        <v>31-40</v>
      </c>
      <c r="BB1104" t="str">
        <f t="shared" si="612"/>
        <v>F, G, T</v>
      </c>
      <c r="BC1104" t="str">
        <f t="shared" si="613"/>
        <v>31-40</v>
      </c>
      <c r="BD1104" t="str">
        <f t="shared" si="614"/>
        <v>MI</v>
      </c>
      <c r="BE1104" t="str">
        <f t="shared" si="615"/>
        <v>female</v>
      </c>
      <c r="BF1104">
        <f t="shared" si="616"/>
        <v>0</v>
      </c>
      <c r="BG1104" t="str">
        <f t="shared" si="617"/>
        <v>3, 4, 5, 6, 9</v>
      </c>
      <c r="BH1104" t="str">
        <f t="shared" si="618"/>
        <v>S, blank</v>
      </c>
      <c r="BI1104">
        <f t="shared" si="619"/>
        <v>2</v>
      </c>
    </row>
    <row r="1105" spans="1:61" x14ac:dyDescent="0.3">
      <c r="A1105" t="s">
        <v>2811</v>
      </c>
      <c r="B1105" t="s">
        <v>2838</v>
      </c>
      <c r="C1105" t="s">
        <v>2850</v>
      </c>
      <c r="D1105" t="s">
        <v>2838</v>
      </c>
      <c r="E1105" t="s">
        <v>20</v>
      </c>
      <c r="F1105">
        <v>0</v>
      </c>
      <c r="G1105">
        <v>0</v>
      </c>
      <c r="H1105" t="s">
        <v>2843</v>
      </c>
      <c r="I1105">
        <v>2</v>
      </c>
      <c r="J1105">
        <v>-13.385578549662212</v>
      </c>
      <c r="K1105">
        <v>-42.171718189759716</v>
      </c>
      <c r="L1105">
        <v>-9.6115457513775127</v>
      </c>
      <c r="M1105">
        <v>-33.757758935166962</v>
      </c>
      <c r="N1105">
        <v>-108.67008854708662</v>
      </c>
      <c r="O1105">
        <v>-14.754319664473872</v>
      </c>
      <c r="P1105">
        <v>-22.013681658285037</v>
      </c>
      <c r="Q1105">
        <v>-22.422560732600829</v>
      </c>
      <c r="R1105">
        <v>25.957134405206311</v>
      </c>
      <c r="S1105">
        <v>0</v>
      </c>
      <c r="T1105">
        <v>5</v>
      </c>
      <c r="U1105" t="s">
        <v>2819</v>
      </c>
      <c r="AN1105">
        <f>VLOOKUP(J1105,counts!$W$8:$Z$13,4,FALSE)</f>
        <v>51</v>
      </c>
      <c r="AO1105">
        <f>VLOOKUP(K1105,counts!$W$17:$Z$23,4,FALSE)</f>
        <v>48</v>
      </c>
      <c r="AP1105">
        <f>VLOOKUP(L1105,counts!$W$27:$Z$33,4,FALSE)</f>
        <v>55</v>
      </c>
      <c r="AQ1105">
        <f>VLOOKUP(M1105,counts!$W$38:$Z$49,4,FALSE)</f>
        <v>47</v>
      </c>
      <c r="AR1105">
        <f>VLOOKUP(N1105,counts!$W$53:$Z$54,4,FALSE)</f>
        <v>20</v>
      </c>
      <c r="AS1105">
        <f>VLOOKUP(O1105,counts!$W$58:$Z$62,4,FALSE)</f>
        <v>52</v>
      </c>
      <c r="AT1105">
        <f>VLOOKUP(P1105,counts!$W$66:$Z$69,4,FALSE)</f>
        <v>50</v>
      </c>
      <c r="AU1105">
        <f>VLOOKUP(Q1105,counts!$W$73:$Z$75,4,FALSE)</f>
        <v>50</v>
      </c>
      <c r="AV1105">
        <f>VLOOKUP(R1105,counts!$W$79:$Z$81,4,FALSE)</f>
        <v>59</v>
      </c>
      <c r="AW1105">
        <f t="shared" si="607"/>
        <v>432</v>
      </c>
      <c r="AX1105">
        <f t="shared" si="608"/>
        <v>0</v>
      </c>
      <c r="AY1105">
        <f t="shared" si="609"/>
        <v>5</v>
      </c>
      <c r="AZ1105" t="str">
        <f t="shared" si="610"/>
        <v>Validate</v>
      </c>
      <c r="BA1105" t="str">
        <f t="shared" si="611"/>
        <v>41-50</v>
      </c>
      <c r="BB1105" t="str">
        <f t="shared" si="612"/>
        <v>Blank</v>
      </c>
      <c r="BC1105" t="str">
        <f t="shared" si="613"/>
        <v>11-20</v>
      </c>
      <c r="BD1105" t="str">
        <f t="shared" si="614"/>
        <v>Blank</v>
      </c>
      <c r="BE1105" t="str">
        <f t="shared" si="615"/>
        <v>male</v>
      </c>
      <c r="BF1105">
        <f t="shared" si="616"/>
        <v>0</v>
      </c>
      <c r="BG1105">
        <f t="shared" si="617"/>
        <v>0</v>
      </c>
      <c r="BH1105" t="str">
        <f t="shared" si="618"/>
        <v>S, blank</v>
      </c>
      <c r="BI1105">
        <f t="shared" si="619"/>
        <v>2</v>
      </c>
    </row>
    <row r="1106" spans="1:61" x14ac:dyDescent="0.3">
      <c r="A1106" t="s">
        <v>2820</v>
      </c>
      <c r="B1106" t="s">
        <v>2823</v>
      </c>
      <c r="C1106" t="s">
        <v>2850</v>
      </c>
      <c r="D1106" t="s">
        <v>2837</v>
      </c>
      <c r="E1106" t="s">
        <v>15</v>
      </c>
      <c r="F1106">
        <v>0</v>
      </c>
      <c r="G1106">
        <v>0</v>
      </c>
      <c r="H1106" t="s">
        <v>2843</v>
      </c>
      <c r="I1106">
        <v>2</v>
      </c>
      <c r="J1106">
        <v>-11.613432440426715</v>
      </c>
      <c r="K1106">
        <v>123.30204897661667</v>
      </c>
      <c r="L1106">
        <v>-9.6115457513775127</v>
      </c>
      <c r="M1106">
        <v>123.30204897661667</v>
      </c>
      <c r="N1106">
        <v>151.41878811967541</v>
      </c>
      <c r="O1106">
        <v>-14.754319664473872</v>
      </c>
      <c r="P1106">
        <v>-22.013681658285037</v>
      </c>
      <c r="Q1106">
        <v>-22.422560732600829</v>
      </c>
      <c r="R1106">
        <v>25.957134405206311</v>
      </c>
      <c r="S1106">
        <v>1</v>
      </c>
      <c r="T1106">
        <v>5</v>
      </c>
      <c r="U1106" t="s">
        <v>2819</v>
      </c>
      <c r="AN1106">
        <f>VLOOKUP(J1106,counts!$W$8:$Z$13,4,FALSE)</f>
        <v>52</v>
      </c>
      <c r="AO1106">
        <f>VLOOKUP(K1106,counts!$W$17:$Z$23,4,FALSE)</f>
        <v>73</v>
      </c>
      <c r="AP1106">
        <f>VLOOKUP(L1106,counts!$W$27:$Z$33,4,FALSE)</f>
        <v>55</v>
      </c>
      <c r="AQ1106">
        <f>VLOOKUP(M1106,counts!$W$38:$Z$49,4,FALSE)</f>
        <v>80</v>
      </c>
      <c r="AR1106">
        <f>VLOOKUP(N1106,counts!$W$53:$Z$54,4,FALSE)</f>
        <v>102</v>
      </c>
      <c r="AS1106">
        <f>VLOOKUP(O1106,counts!$W$58:$Z$62,4,FALSE)</f>
        <v>52</v>
      </c>
      <c r="AT1106">
        <f>VLOOKUP(P1106,counts!$W$66:$Z$69,4,FALSE)</f>
        <v>50</v>
      </c>
      <c r="AU1106">
        <f>VLOOKUP(Q1106,counts!$W$73:$Z$75,4,FALSE)</f>
        <v>50</v>
      </c>
      <c r="AV1106">
        <f>VLOOKUP(R1106,counts!$W$79:$Z$81,4,FALSE)</f>
        <v>59</v>
      </c>
      <c r="AW1106">
        <f t="shared" si="607"/>
        <v>573</v>
      </c>
      <c r="AX1106">
        <f t="shared" si="608"/>
        <v>1</v>
      </c>
      <c r="AY1106">
        <f t="shared" si="609"/>
        <v>5</v>
      </c>
      <c r="AZ1106" t="str">
        <f t="shared" si="610"/>
        <v>Validate</v>
      </c>
      <c r="BA1106" t="str">
        <f t="shared" si="611"/>
        <v>18-30</v>
      </c>
      <c r="BB1106" t="str">
        <f t="shared" si="612"/>
        <v>F, G, T</v>
      </c>
      <c r="BC1106" t="str">
        <f t="shared" si="613"/>
        <v>11-20</v>
      </c>
      <c r="BD1106" t="str">
        <f t="shared" si="614"/>
        <v>PQ</v>
      </c>
      <c r="BE1106" t="str">
        <f t="shared" si="615"/>
        <v>female</v>
      </c>
      <c r="BF1106">
        <f t="shared" si="616"/>
        <v>0</v>
      </c>
      <c r="BG1106">
        <f t="shared" si="617"/>
        <v>0</v>
      </c>
      <c r="BH1106" t="str">
        <f t="shared" si="618"/>
        <v>S, blank</v>
      </c>
      <c r="BI1106">
        <f t="shared" si="619"/>
        <v>2</v>
      </c>
    </row>
    <row r="1107" spans="1:61" x14ac:dyDescent="0.3">
      <c r="A1107" t="s">
        <v>2821</v>
      </c>
      <c r="B1107" t="s">
        <v>2838</v>
      </c>
      <c r="C1107" t="s">
        <v>2810</v>
      </c>
      <c r="D1107" t="s">
        <v>2839</v>
      </c>
      <c r="E1107" t="s">
        <v>15</v>
      </c>
      <c r="F1107">
        <v>0</v>
      </c>
      <c r="G1107">
        <v>2</v>
      </c>
      <c r="H1107" t="s">
        <v>2843</v>
      </c>
      <c r="I1107">
        <v>2</v>
      </c>
      <c r="J1107">
        <v>-3.7643689058441341</v>
      </c>
      <c r="K1107">
        <v>-42.171718189759716</v>
      </c>
      <c r="L1107">
        <v>22.971838090238197</v>
      </c>
      <c r="M1107">
        <v>40.634191658169868</v>
      </c>
      <c r="N1107">
        <v>151.41878811967541</v>
      </c>
      <c r="O1107">
        <v>-14.754319664473872</v>
      </c>
      <c r="P1107">
        <v>75.609641767585757</v>
      </c>
      <c r="Q1107">
        <v>-22.422560732600829</v>
      </c>
      <c r="R1107">
        <v>25.957134405206311</v>
      </c>
      <c r="S1107">
        <v>1</v>
      </c>
      <c r="T1107">
        <v>5</v>
      </c>
      <c r="U1107" t="s">
        <v>2819</v>
      </c>
      <c r="AN1107">
        <f>VLOOKUP(J1107,counts!$W$8:$Z$13,4,FALSE)</f>
        <v>53</v>
      </c>
      <c r="AO1107">
        <f>VLOOKUP(K1107,counts!$W$17:$Z$23,4,FALSE)</f>
        <v>48</v>
      </c>
      <c r="AP1107">
        <f>VLOOKUP(L1107,counts!$W$27:$Z$33,4,FALSE)</f>
        <v>52</v>
      </c>
      <c r="AQ1107">
        <f>VLOOKUP(M1107,counts!$W$38:$Z$49,4,FALSE)</f>
        <v>63</v>
      </c>
      <c r="AR1107">
        <f>VLOOKUP(N1107,counts!$W$53:$Z$54,4,FALSE)</f>
        <v>102</v>
      </c>
      <c r="AS1107">
        <f>VLOOKUP(O1107,counts!$W$58:$Z$62,4,FALSE)</f>
        <v>52</v>
      </c>
      <c r="AT1107">
        <f>VLOOKUP(P1107,counts!$W$66:$Z$69,4,FALSE)</f>
        <v>69</v>
      </c>
      <c r="AU1107">
        <f>VLOOKUP(Q1107,counts!$W$73:$Z$75,4,FALSE)</f>
        <v>50</v>
      </c>
      <c r="AV1107">
        <f>VLOOKUP(R1107,counts!$W$79:$Z$81,4,FALSE)</f>
        <v>59</v>
      </c>
      <c r="AW1107">
        <f t="shared" si="607"/>
        <v>548</v>
      </c>
      <c r="AX1107">
        <f t="shared" si="608"/>
        <v>1</v>
      </c>
      <c r="AY1107">
        <f t="shared" si="609"/>
        <v>5</v>
      </c>
      <c r="AZ1107" t="str">
        <f t="shared" si="610"/>
        <v>Validate</v>
      </c>
      <c r="BA1107" t="str">
        <f t="shared" si="611"/>
        <v>0-17</v>
      </c>
      <c r="BB1107" t="str">
        <f t="shared" si="612"/>
        <v>Blank</v>
      </c>
      <c r="BC1107" t="str">
        <f t="shared" si="613"/>
        <v>31-40</v>
      </c>
      <c r="BD1107" t="str">
        <f t="shared" si="614"/>
        <v>Others</v>
      </c>
      <c r="BE1107" t="str">
        <f t="shared" si="615"/>
        <v>female</v>
      </c>
      <c r="BF1107">
        <f t="shared" si="616"/>
        <v>0</v>
      </c>
      <c r="BG1107">
        <f t="shared" si="617"/>
        <v>2</v>
      </c>
      <c r="BH1107" t="str">
        <f t="shared" si="618"/>
        <v>S, blank</v>
      </c>
      <c r="BI1107">
        <f t="shared" si="619"/>
        <v>2</v>
      </c>
    </row>
    <row r="1108" spans="1:61" x14ac:dyDescent="0.3">
      <c r="A1108" t="s">
        <v>2812</v>
      </c>
      <c r="B1108" t="s">
        <v>2838</v>
      </c>
      <c r="C1108" t="s">
        <v>2810</v>
      </c>
      <c r="D1108" t="s">
        <v>2839</v>
      </c>
      <c r="E1108" t="s">
        <v>20</v>
      </c>
      <c r="F1108">
        <v>1</v>
      </c>
      <c r="G1108">
        <v>1</v>
      </c>
      <c r="H1108" t="s">
        <v>2843</v>
      </c>
      <c r="I1108">
        <v>2</v>
      </c>
      <c r="J1108">
        <v>74.751267398446615</v>
      </c>
      <c r="K1108">
        <v>-42.171718189759716</v>
      </c>
      <c r="L1108">
        <v>22.971838090238197</v>
      </c>
      <c r="M1108">
        <v>40.634191658169868</v>
      </c>
      <c r="N1108">
        <v>-108.67008854708662</v>
      </c>
      <c r="O1108">
        <v>48.695090775187893</v>
      </c>
      <c r="P1108">
        <v>79.365382998232107</v>
      </c>
      <c r="Q1108">
        <v>-22.422560732600829</v>
      </c>
      <c r="R1108">
        <v>25.957134405206311</v>
      </c>
      <c r="S1108">
        <v>0</v>
      </c>
      <c r="T1108">
        <v>5</v>
      </c>
      <c r="U1108" t="s">
        <v>2819</v>
      </c>
      <c r="AN1108">
        <f>VLOOKUP(J1108,counts!$W$8:$Z$13,4,FALSE)</f>
        <v>70</v>
      </c>
      <c r="AO1108">
        <f>VLOOKUP(K1108,counts!$W$17:$Z$23,4,FALSE)</f>
        <v>48</v>
      </c>
      <c r="AP1108">
        <f>VLOOKUP(L1108,counts!$W$27:$Z$33,4,FALSE)</f>
        <v>52</v>
      </c>
      <c r="AQ1108">
        <f>VLOOKUP(M1108,counts!$W$38:$Z$49,4,FALSE)</f>
        <v>63</v>
      </c>
      <c r="AR1108">
        <f>VLOOKUP(N1108,counts!$W$53:$Z$54,4,FALSE)</f>
        <v>20</v>
      </c>
      <c r="AS1108">
        <f>VLOOKUP(O1108,counts!$W$58:$Z$62,4,FALSE)</f>
        <v>61</v>
      </c>
      <c r="AT1108">
        <f>VLOOKUP(P1108,counts!$W$66:$Z$69,4,FALSE)</f>
        <v>70</v>
      </c>
      <c r="AU1108">
        <f>VLOOKUP(Q1108,counts!$W$73:$Z$75,4,FALSE)</f>
        <v>50</v>
      </c>
      <c r="AV1108">
        <f>VLOOKUP(R1108,counts!$W$79:$Z$81,4,FALSE)</f>
        <v>59</v>
      </c>
      <c r="AW1108">
        <f t="shared" si="607"/>
        <v>493</v>
      </c>
      <c r="AX1108">
        <f t="shared" si="608"/>
        <v>0</v>
      </c>
      <c r="AY1108">
        <f t="shared" si="609"/>
        <v>5</v>
      </c>
      <c r="AZ1108" t="str">
        <f t="shared" si="610"/>
        <v>Validate</v>
      </c>
      <c r="BA1108" t="str">
        <f t="shared" si="611"/>
        <v>51-60</v>
      </c>
      <c r="BB1108" t="str">
        <f t="shared" si="612"/>
        <v>Blank</v>
      </c>
      <c r="BC1108" t="str">
        <f t="shared" si="613"/>
        <v>31-40</v>
      </c>
      <c r="BD1108" t="str">
        <f t="shared" si="614"/>
        <v>Others</v>
      </c>
      <c r="BE1108" t="str">
        <f t="shared" si="615"/>
        <v>male</v>
      </c>
      <c r="BF1108">
        <f t="shared" si="616"/>
        <v>1</v>
      </c>
      <c r="BG1108">
        <f t="shared" si="617"/>
        <v>1</v>
      </c>
      <c r="BH1108" t="str">
        <f t="shared" si="618"/>
        <v>S, blank</v>
      </c>
      <c r="BI1108">
        <f t="shared" si="619"/>
        <v>2</v>
      </c>
    </row>
    <row r="1109" spans="1:61" x14ac:dyDescent="0.3">
      <c r="A1109" t="s">
        <v>2820</v>
      </c>
      <c r="B1109" t="s">
        <v>2838</v>
      </c>
      <c r="C1109" t="s">
        <v>2849</v>
      </c>
      <c r="D1109" t="s">
        <v>2827</v>
      </c>
      <c r="E1109" t="s">
        <v>20</v>
      </c>
      <c r="F1109">
        <v>1</v>
      </c>
      <c r="G1109">
        <v>1</v>
      </c>
      <c r="H1109" t="s">
        <v>2843</v>
      </c>
      <c r="I1109">
        <v>2</v>
      </c>
      <c r="J1109">
        <v>-11.613432440426715</v>
      </c>
      <c r="K1109">
        <v>-42.171718189759716</v>
      </c>
      <c r="L1109">
        <v>40.172297072540438</v>
      </c>
      <c r="M1109">
        <v>-68.390212241589438</v>
      </c>
      <c r="N1109">
        <v>-108.67008854708662</v>
      </c>
      <c r="O1109">
        <v>48.695090775187893</v>
      </c>
      <c r="P1109">
        <v>79.365382998232107</v>
      </c>
      <c r="Q1109">
        <v>-22.422560732600829</v>
      </c>
      <c r="R1109">
        <v>25.957134405206311</v>
      </c>
      <c r="S1109">
        <v>1</v>
      </c>
      <c r="T1109">
        <v>5</v>
      </c>
      <c r="U1109" t="s">
        <v>2819</v>
      </c>
      <c r="AN1109">
        <f>VLOOKUP(J1109,counts!$W$8:$Z$13,4,FALSE)</f>
        <v>52</v>
      </c>
      <c r="AO1109">
        <f>VLOOKUP(K1109,counts!$W$17:$Z$23,4,FALSE)</f>
        <v>48</v>
      </c>
      <c r="AP1109">
        <f>VLOOKUP(L1109,counts!$W$27:$Z$33,4,FALSE)</f>
        <v>50</v>
      </c>
      <c r="AQ1109">
        <f>VLOOKUP(M1109,counts!$W$38:$Z$49,4,FALSE)</f>
        <v>40</v>
      </c>
      <c r="AR1109">
        <f>VLOOKUP(N1109,counts!$W$53:$Z$54,4,FALSE)</f>
        <v>20</v>
      </c>
      <c r="AS1109">
        <f>VLOOKUP(O1109,counts!$W$58:$Z$62,4,FALSE)</f>
        <v>61</v>
      </c>
      <c r="AT1109">
        <f>VLOOKUP(P1109,counts!$W$66:$Z$69,4,FALSE)</f>
        <v>70</v>
      </c>
      <c r="AU1109">
        <f>VLOOKUP(Q1109,counts!$W$73:$Z$75,4,FALSE)</f>
        <v>50</v>
      </c>
      <c r="AV1109">
        <f>VLOOKUP(R1109,counts!$W$79:$Z$81,4,FALSE)</f>
        <v>59</v>
      </c>
      <c r="AW1109">
        <f t="shared" si="607"/>
        <v>450</v>
      </c>
      <c r="AX1109">
        <f t="shared" si="608"/>
        <v>1</v>
      </c>
      <c r="AY1109">
        <f t="shared" si="609"/>
        <v>5</v>
      </c>
      <c r="AZ1109" t="str">
        <f t="shared" si="610"/>
        <v>Validate</v>
      </c>
      <c r="BA1109" t="str">
        <f t="shared" si="611"/>
        <v>18-30</v>
      </c>
      <c r="BB1109" t="str">
        <f t="shared" si="612"/>
        <v>Blank</v>
      </c>
      <c r="BC1109" t="str">
        <f t="shared" si="613"/>
        <v>21-30</v>
      </c>
      <c r="BD1109" t="str">
        <f t="shared" si="614"/>
        <v>IL</v>
      </c>
      <c r="BE1109" t="str">
        <f t="shared" si="615"/>
        <v>male</v>
      </c>
      <c r="BF1109">
        <f t="shared" si="616"/>
        <v>1</v>
      </c>
      <c r="BG1109">
        <f t="shared" si="617"/>
        <v>1</v>
      </c>
      <c r="BH1109" t="str">
        <f t="shared" si="618"/>
        <v>S, blank</v>
      </c>
      <c r="BI1109">
        <f t="shared" si="619"/>
        <v>2</v>
      </c>
    </row>
    <row r="1110" spans="1:61" x14ac:dyDescent="0.3">
      <c r="A1110" t="s">
        <v>2812</v>
      </c>
      <c r="B1110" t="s">
        <v>2838</v>
      </c>
      <c r="C1110" t="s">
        <v>2850</v>
      </c>
      <c r="D1110" t="s">
        <v>2833</v>
      </c>
      <c r="E1110" t="s">
        <v>20</v>
      </c>
      <c r="F1110">
        <v>0</v>
      </c>
      <c r="G1110">
        <v>0</v>
      </c>
      <c r="H1110" t="s">
        <v>2843</v>
      </c>
      <c r="I1110">
        <v>2</v>
      </c>
      <c r="J1110">
        <v>74.751267398446615</v>
      </c>
      <c r="K1110">
        <v>-42.171718189759716</v>
      </c>
      <c r="L1110">
        <v>-9.6115457513775127</v>
      </c>
      <c r="M1110">
        <v>57.761363718906857</v>
      </c>
      <c r="N1110">
        <v>-108.67008854708662</v>
      </c>
      <c r="O1110">
        <v>-14.754319664473872</v>
      </c>
      <c r="P1110">
        <v>-22.013681658285037</v>
      </c>
      <c r="Q1110">
        <v>-22.422560732600829</v>
      </c>
      <c r="R1110">
        <v>25.957134405206311</v>
      </c>
      <c r="S1110">
        <v>0</v>
      </c>
      <c r="T1110">
        <v>5</v>
      </c>
      <c r="U1110" t="s">
        <v>2819</v>
      </c>
      <c r="AN1110">
        <f>VLOOKUP(J1110,counts!$W$8:$Z$13,4,FALSE)</f>
        <v>70</v>
      </c>
      <c r="AO1110">
        <f>VLOOKUP(K1110,counts!$W$17:$Z$23,4,FALSE)</f>
        <v>48</v>
      </c>
      <c r="AP1110">
        <f>VLOOKUP(L1110,counts!$W$27:$Z$33,4,FALSE)</f>
        <v>55</v>
      </c>
      <c r="AQ1110">
        <f>VLOOKUP(M1110,counts!$W$38:$Z$49,4,FALSE)</f>
        <v>66</v>
      </c>
      <c r="AR1110">
        <f>VLOOKUP(N1110,counts!$W$53:$Z$54,4,FALSE)</f>
        <v>20</v>
      </c>
      <c r="AS1110">
        <f>VLOOKUP(O1110,counts!$W$58:$Z$62,4,FALSE)</f>
        <v>52</v>
      </c>
      <c r="AT1110">
        <f>VLOOKUP(P1110,counts!$W$66:$Z$69,4,FALSE)</f>
        <v>50</v>
      </c>
      <c r="AU1110">
        <f>VLOOKUP(Q1110,counts!$W$73:$Z$75,4,FALSE)</f>
        <v>50</v>
      </c>
      <c r="AV1110">
        <f>VLOOKUP(R1110,counts!$W$79:$Z$81,4,FALSE)</f>
        <v>59</v>
      </c>
      <c r="AW1110">
        <f t="shared" si="607"/>
        <v>470</v>
      </c>
      <c r="AX1110">
        <f t="shared" si="608"/>
        <v>0</v>
      </c>
      <c r="AY1110">
        <f t="shared" si="609"/>
        <v>5</v>
      </c>
      <c r="AZ1110" t="str">
        <f t="shared" si="610"/>
        <v>Validate</v>
      </c>
      <c r="BA1110" t="str">
        <f t="shared" si="611"/>
        <v>51-60</v>
      </c>
      <c r="BB1110" t="str">
        <f t="shared" si="612"/>
        <v>Blank</v>
      </c>
      <c r="BC1110" t="str">
        <f t="shared" si="613"/>
        <v>11-20</v>
      </c>
      <c r="BD1110" t="str">
        <f t="shared" si="614"/>
        <v>NY</v>
      </c>
      <c r="BE1110" t="str">
        <f t="shared" si="615"/>
        <v>male</v>
      </c>
      <c r="BF1110">
        <f t="shared" si="616"/>
        <v>0</v>
      </c>
      <c r="BG1110">
        <f t="shared" si="617"/>
        <v>0</v>
      </c>
      <c r="BH1110" t="str">
        <f t="shared" si="618"/>
        <v>S, blank</v>
      </c>
      <c r="BI1110">
        <f t="shared" si="619"/>
        <v>2</v>
      </c>
    </row>
    <row r="1111" spans="1:61" x14ac:dyDescent="0.3">
      <c r="A1111" t="s">
        <v>2820</v>
      </c>
      <c r="B1111" t="s">
        <v>2838</v>
      </c>
      <c r="C1111" t="s">
        <v>2849</v>
      </c>
      <c r="D1111" t="s">
        <v>2839</v>
      </c>
      <c r="E1111" t="s">
        <v>15</v>
      </c>
      <c r="F1111">
        <v>1</v>
      </c>
      <c r="G1111">
        <v>0</v>
      </c>
      <c r="H1111" t="s">
        <v>2843</v>
      </c>
      <c r="I1111">
        <v>2</v>
      </c>
      <c r="J1111">
        <v>-11.613432440426715</v>
      </c>
      <c r="K1111">
        <v>-42.171718189759716</v>
      </c>
      <c r="L1111">
        <v>40.172297072540438</v>
      </c>
      <c r="M1111">
        <v>40.634191658169868</v>
      </c>
      <c r="N1111">
        <v>151.41878811967541</v>
      </c>
      <c r="O1111">
        <v>48.695090775187893</v>
      </c>
      <c r="P1111">
        <v>-22.013681658285037</v>
      </c>
      <c r="Q1111">
        <v>-22.422560732600829</v>
      </c>
      <c r="R1111">
        <v>25.957134405206311</v>
      </c>
      <c r="S1111">
        <v>0</v>
      </c>
      <c r="T1111">
        <v>5</v>
      </c>
      <c r="U1111" t="s">
        <v>2819</v>
      </c>
      <c r="AN1111">
        <f>VLOOKUP(J1111,counts!$W$8:$Z$13,4,FALSE)</f>
        <v>52</v>
      </c>
      <c r="AO1111">
        <f>VLOOKUP(K1111,counts!$W$17:$Z$23,4,FALSE)</f>
        <v>48</v>
      </c>
      <c r="AP1111">
        <f>VLOOKUP(L1111,counts!$W$27:$Z$33,4,FALSE)</f>
        <v>50</v>
      </c>
      <c r="AQ1111">
        <f>VLOOKUP(M1111,counts!$W$38:$Z$49,4,FALSE)</f>
        <v>63</v>
      </c>
      <c r="AR1111">
        <f>VLOOKUP(N1111,counts!$W$53:$Z$54,4,FALSE)</f>
        <v>102</v>
      </c>
      <c r="AS1111">
        <f>VLOOKUP(O1111,counts!$W$58:$Z$62,4,FALSE)</f>
        <v>61</v>
      </c>
      <c r="AT1111">
        <f>VLOOKUP(P1111,counts!$W$66:$Z$69,4,FALSE)</f>
        <v>50</v>
      </c>
      <c r="AU1111">
        <f>VLOOKUP(Q1111,counts!$W$73:$Z$75,4,FALSE)</f>
        <v>50</v>
      </c>
      <c r="AV1111">
        <f>VLOOKUP(R1111,counts!$W$79:$Z$81,4,FALSE)</f>
        <v>59</v>
      </c>
      <c r="AW1111">
        <f t="shared" si="607"/>
        <v>535</v>
      </c>
      <c r="AX1111">
        <f t="shared" si="608"/>
        <v>0</v>
      </c>
      <c r="AY1111">
        <f t="shared" si="609"/>
        <v>5</v>
      </c>
      <c r="AZ1111" t="str">
        <f t="shared" si="610"/>
        <v>Validate</v>
      </c>
      <c r="BA1111" t="str">
        <f t="shared" si="611"/>
        <v>18-30</v>
      </c>
      <c r="BB1111" t="str">
        <f t="shared" si="612"/>
        <v>Blank</v>
      </c>
      <c r="BC1111" t="str">
        <f t="shared" si="613"/>
        <v>21-30</v>
      </c>
      <c r="BD1111" t="str">
        <f t="shared" si="614"/>
        <v>Others</v>
      </c>
      <c r="BE1111" t="str">
        <f t="shared" si="615"/>
        <v>female</v>
      </c>
      <c r="BF1111">
        <f t="shared" si="616"/>
        <v>1</v>
      </c>
      <c r="BG1111">
        <f t="shared" si="617"/>
        <v>0</v>
      </c>
      <c r="BH1111" t="str">
        <f t="shared" si="618"/>
        <v>S, blank</v>
      </c>
      <c r="BI1111">
        <f t="shared" si="619"/>
        <v>2</v>
      </c>
    </row>
    <row r="1112" spans="1:61" x14ac:dyDescent="0.3">
      <c r="A1112" t="s">
        <v>2811</v>
      </c>
      <c r="B1112" t="s">
        <v>2838</v>
      </c>
      <c r="C1112" t="s">
        <v>2849</v>
      </c>
      <c r="D1112" t="s">
        <v>2838</v>
      </c>
      <c r="E1112" t="s">
        <v>15</v>
      </c>
      <c r="F1112">
        <v>0</v>
      </c>
      <c r="G1112">
        <v>2</v>
      </c>
      <c r="H1112" t="s">
        <v>2843</v>
      </c>
      <c r="I1112">
        <v>2</v>
      </c>
      <c r="J1112">
        <v>-13.385578549662212</v>
      </c>
      <c r="K1112">
        <v>-42.171718189759716</v>
      </c>
      <c r="L1112">
        <v>40.172297072540438</v>
      </c>
      <c r="M1112">
        <v>-33.757758935166962</v>
      </c>
      <c r="N1112">
        <v>151.41878811967541</v>
      </c>
      <c r="O1112">
        <v>-14.754319664473872</v>
      </c>
      <c r="P1112">
        <v>75.609641767585757</v>
      </c>
      <c r="Q1112">
        <v>-22.422560732600829</v>
      </c>
      <c r="R1112">
        <v>25.957134405206311</v>
      </c>
      <c r="S1112">
        <v>1</v>
      </c>
      <c r="T1112">
        <v>5</v>
      </c>
      <c r="U1112" t="s">
        <v>2819</v>
      </c>
      <c r="AN1112">
        <f>VLOOKUP(J1112,counts!$W$8:$Z$13,4,FALSE)</f>
        <v>51</v>
      </c>
      <c r="AO1112">
        <f>VLOOKUP(K1112,counts!$W$17:$Z$23,4,FALSE)</f>
        <v>48</v>
      </c>
      <c r="AP1112">
        <f>VLOOKUP(L1112,counts!$W$27:$Z$33,4,FALSE)</f>
        <v>50</v>
      </c>
      <c r="AQ1112">
        <f>VLOOKUP(M1112,counts!$W$38:$Z$49,4,FALSE)</f>
        <v>47</v>
      </c>
      <c r="AR1112">
        <f>VLOOKUP(N1112,counts!$W$53:$Z$54,4,FALSE)</f>
        <v>102</v>
      </c>
      <c r="AS1112">
        <f>VLOOKUP(O1112,counts!$W$58:$Z$62,4,FALSE)</f>
        <v>52</v>
      </c>
      <c r="AT1112">
        <f>VLOOKUP(P1112,counts!$W$66:$Z$69,4,FALSE)</f>
        <v>69</v>
      </c>
      <c r="AU1112">
        <f>VLOOKUP(Q1112,counts!$W$73:$Z$75,4,FALSE)</f>
        <v>50</v>
      </c>
      <c r="AV1112">
        <f>VLOOKUP(R1112,counts!$W$79:$Z$81,4,FALSE)</f>
        <v>59</v>
      </c>
      <c r="AW1112">
        <f t="shared" si="607"/>
        <v>528</v>
      </c>
      <c r="AX1112">
        <f t="shared" si="608"/>
        <v>1</v>
      </c>
      <c r="AY1112">
        <f t="shared" si="609"/>
        <v>5</v>
      </c>
      <c r="AZ1112" t="str">
        <f t="shared" si="610"/>
        <v>Validate</v>
      </c>
      <c r="BA1112" t="str">
        <f t="shared" si="611"/>
        <v>41-50</v>
      </c>
      <c r="BB1112" t="str">
        <f t="shared" si="612"/>
        <v>Blank</v>
      </c>
      <c r="BC1112" t="str">
        <f t="shared" si="613"/>
        <v>21-30</v>
      </c>
      <c r="BD1112" t="str">
        <f t="shared" si="614"/>
        <v>Blank</v>
      </c>
      <c r="BE1112" t="str">
        <f t="shared" si="615"/>
        <v>female</v>
      </c>
      <c r="BF1112">
        <f t="shared" si="616"/>
        <v>0</v>
      </c>
      <c r="BG1112">
        <f t="shared" si="617"/>
        <v>2</v>
      </c>
      <c r="BH1112" t="str">
        <f t="shared" si="618"/>
        <v>S, blank</v>
      </c>
      <c r="BI1112">
        <f t="shared" si="619"/>
        <v>2</v>
      </c>
    </row>
    <row r="1113" spans="1:61" x14ac:dyDescent="0.3">
      <c r="A1113" t="s">
        <v>2820</v>
      </c>
      <c r="B1113" t="s">
        <v>2838</v>
      </c>
      <c r="C1113" t="s">
        <v>2850</v>
      </c>
      <c r="D1113" t="s">
        <v>2838</v>
      </c>
      <c r="E1113" t="s">
        <v>20</v>
      </c>
      <c r="F1113">
        <v>0</v>
      </c>
      <c r="G1113">
        <v>0</v>
      </c>
      <c r="H1113" t="s">
        <v>2843</v>
      </c>
      <c r="I1113">
        <v>2</v>
      </c>
      <c r="J1113">
        <v>-11.613432440426715</v>
      </c>
      <c r="K1113">
        <v>-42.171718189759716</v>
      </c>
      <c r="L1113">
        <v>-9.6115457513775127</v>
      </c>
      <c r="M1113">
        <v>-33.757758935166962</v>
      </c>
      <c r="N1113">
        <v>-108.67008854708662</v>
      </c>
      <c r="O1113">
        <v>-14.754319664473872</v>
      </c>
      <c r="P1113">
        <v>-22.013681658285037</v>
      </c>
      <c r="Q1113">
        <v>-22.422560732600829</v>
      </c>
      <c r="R1113">
        <v>25.957134405206311</v>
      </c>
      <c r="S1113">
        <v>0</v>
      </c>
      <c r="T1113">
        <v>5</v>
      </c>
      <c r="U1113" t="s">
        <v>2819</v>
      </c>
      <c r="AN1113">
        <f>VLOOKUP(J1113,counts!$W$8:$Z$13,4,FALSE)</f>
        <v>52</v>
      </c>
      <c r="AO1113">
        <f>VLOOKUP(K1113,counts!$W$17:$Z$23,4,FALSE)</f>
        <v>48</v>
      </c>
      <c r="AP1113">
        <f>VLOOKUP(L1113,counts!$W$27:$Z$33,4,FALSE)</f>
        <v>55</v>
      </c>
      <c r="AQ1113">
        <f>VLOOKUP(M1113,counts!$W$38:$Z$49,4,FALSE)</f>
        <v>47</v>
      </c>
      <c r="AR1113">
        <f>VLOOKUP(N1113,counts!$W$53:$Z$54,4,FALSE)</f>
        <v>20</v>
      </c>
      <c r="AS1113">
        <f>VLOOKUP(O1113,counts!$W$58:$Z$62,4,FALSE)</f>
        <v>52</v>
      </c>
      <c r="AT1113">
        <f>VLOOKUP(P1113,counts!$W$66:$Z$69,4,FALSE)</f>
        <v>50</v>
      </c>
      <c r="AU1113">
        <f>VLOOKUP(Q1113,counts!$W$73:$Z$75,4,FALSE)</f>
        <v>50</v>
      </c>
      <c r="AV1113">
        <f>VLOOKUP(R1113,counts!$W$79:$Z$81,4,FALSE)</f>
        <v>59</v>
      </c>
      <c r="AW1113">
        <f t="shared" si="607"/>
        <v>433</v>
      </c>
      <c r="AX1113">
        <f t="shared" si="608"/>
        <v>0</v>
      </c>
      <c r="AY1113">
        <f t="shared" si="609"/>
        <v>5</v>
      </c>
      <c r="AZ1113" t="str">
        <f t="shared" si="610"/>
        <v>Validate</v>
      </c>
      <c r="BA1113" t="str">
        <f t="shared" si="611"/>
        <v>18-30</v>
      </c>
      <c r="BB1113" t="str">
        <f t="shared" si="612"/>
        <v>Blank</v>
      </c>
      <c r="BC1113" t="str">
        <f t="shared" si="613"/>
        <v>11-20</v>
      </c>
      <c r="BD1113" t="str">
        <f t="shared" si="614"/>
        <v>Blank</v>
      </c>
      <c r="BE1113" t="str">
        <f t="shared" si="615"/>
        <v>male</v>
      </c>
      <c r="BF1113">
        <f t="shared" si="616"/>
        <v>0</v>
      </c>
      <c r="BG1113">
        <f t="shared" si="617"/>
        <v>0</v>
      </c>
      <c r="BH1113" t="str">
        <f t="shared" si="618"/>
        <v>S, blank</v>
      </c>
      <c r="BI1113">
        <f t="shared" si="619"/>
        <v>2</v>
      </c>
    </row>
    <row r="1114" spans="1:61" x14ac:dyDescent="0.3">
      <c r="A1114" t="s">
        <v>2820</v>
      </c>
      <c r="B1114" t="s">
        <v>2838</v>
      </c>
      <c r="C1114" t="s">
        <v>2850</v>
      </c>
      <c r="D1114" t="s">
        <v>2833</v>
      </c>
      <c r="E1114" t="s">
        <v>20</v>
      </c>
      <c r="F1114">
        <v>0</v>
      </c>
      <c r="G1114">
        <v>0</v>
      </c>
      <c r="H1114" t="s">
        <v>2843</v>
      </c>
      <c r="I1114">
        <v>2</v>
      </c>
      <c r="J1114">
        <v>-11.613432440426715</v>
      </c>
      <c r="K1114">
        <v>-42.171718189759716</v>
      </c>
      <c r="L1114">
        <v>-9.6115457513775127</v>
      </c>
      <c r="M1114">
        <v>57.761363718906857</v>
      </c>
      <c r="N1114">
        <v>-108.67008854708662</v>
      </c>
      <c r="O1114">
        <v>-14.754319664473872</v>
      </c>
      <c r="P1114">
        <v>-22.013681658285037</v>
      </c>
      <c r="Q1114">
        <v>-22.422560732600829</v>
      </c>
      <c r="R1114">
        <v>25.957134405206311</v>
      </c>
      <c r="S1114">
        <v>1</v>
      </c>
      <c r="T1114">
        <v>5</v>
      </c>
      <c r="U1114" t="s">
        <v>2819</v>
      </c>
      <c r="AN1114">
        <f>VLOOKUP(J1114,counts!$W$8:$Z$13,4,FALSE)</f>
        <v>52</v>
      </c>
      <c r="AO1114">
        <f>VLOOKUP(K1114,counts!$W$17:$Z$23,4,FALSE)</f>
        <v>48</v>
      </c>
      <c r="AP1114">
        <f>VLOOKUP(L1114,counts!$W$27:$Z$33,4,FALSE)</f>
        <v>55</v>
      </c>
      <c r="AQ1114">
        <f>VLOOKUP(M1114,counts!$W$38:$Z$49,4,FALSE)</f>
        <v>66</v>
      </c>
      <c r="AR1114">
        <f>VLOOKUP(N1114,counts!$W$53:$Z$54,4,FALSE)</f>
        <v>20</v>
      </c>
      <c r="AS1114">
        <f>VLOOKUP(O1114,counts!$W$58:$Z$62,4,FALSE)</f>
        <v>52</v>
      </c>
      <c r="AT1114">
        <f>VLOOKUP(P1114,counts!$W$66:$Z$69,4,FALSE)</f>
        <v>50</v>
      </c>
      <c r="AU1114">
        <f>VLOOKUP(Q1114,counts!$W$73:$Z$75,4,FALSE)</f>
        <v>50</v>
      </c>
      <c r="AV1114">
        <f>VLOOKUP(R1114,counts!$W$79:$Z$81,4,FALSE)</f>
        <v>59</v>
      </c>
      <c r="AW1114">
        <f t="shared" si="607"/>
        <v>452</v>
      </c>
      <c r="AX1114">
        <f t="shared" si="608"/>
        <v>1</v>
      </c>
      <c r="AY1114">
        <f t="shared" si="609"/>
        <v>5</v>
      </c>
      <c r="AZ1114" t="str">
        <f t="shared" si="610"/>
        <v>Validate</v>
      </c>
      <c r="BA1114" t="str">
        <f t="shared" si="611"/>
        <v>18-30</v>
      </c>
      <c r="BB1114" t="str">
        <f t="shared" si="612"/>
        <v>Blank</v>
      </c>
      <c r="BC1114" t="str">
        <f t="shared" si="613"/>
        <v>11-20</v>
      </c>
      <c r="BD1114" t="str">
        <f t="shared" si="614"/>
        <v>NY</v>
      </c>
      <c r="BE1114" t="str">
        <f t="shared" si="615"/>
        <v>male</v>
      </c>
      <c r="BF1114">
        <f t="shared" si="616"/>
        <v>0</v>
      </c>
      <c r="BG1114">
        <f t="shared" si="617"/>
        <v>0</v>
      </c>
      <c r="BH1114" t="str">
        <f t="shared" si="618"/>
        <v>S, blank</v>
      </c>
      <c r="BI1114">
        <f t="shared" si="619"/>
        <v>2</v>
      </c>
    </row>
    <row r="1115" spans="1:61" x14ac:dyDescent="0.3">
      <c r="A1115" t="s">
        <v>2810</v>
      </c>
      <c r="B1115" t="s">
        <v>2838</v>
      </c>
      <c r="C1115" t="s">
        <v>2850</v>
      </c>
      <c r="D1115" t="s">
        <v>2838</v>
      </c>
      <c r="E1115" t="s">
        <v>20</v>
      </c>
      <c r="F1115">
        <v>0</v>
      </c>
      <c r="G1115">
        <v>0</v>
      </c>
      <c r="H1115" t="s">
        <v>2843</v>
      </c>
      <c r="I1115">
        <v>2</v>
      </c>
      <c r="J1115">
        <v>32.769878926258563</v>
      </c>
      <c r="K1115">
        <v>-42.171718189759716</v>
      </c>
      <c r="L1115">
        <v>-9.6115457513775127</v>
      </c>
      <c r="M1115">
        <v>-33.757758935166962</v>
      </c>
      <c r="N1115">
        <v>-108.67008854708662</v>
      </c>
      <c r="O1115">
        <v>-14.754319664473872</v>
      </c>
      <c r="P1115">
        <v>-22.013681658285037</v>
      </c>
      <c r="Q1115">
        <v>-22.422560732600829</v>
      </c>
      <c r="R1115">
        <v>25.957134405206311</v>
      </c>
      <c r="S1115">
        <v>0</v>
      </c>
      <c r="T1115">
        <v>5</v>
      </c>
      <c r="U1115" t="s">
        <v>2819</v>
      </c>
      <c r="AN1115">
        <f>VLOOKUP(J1115,counts!$W$8:$Z$13,4,FALSE)</f>
        <v>61</v>
      </c>
      <c r="AO1115">
        <f>VLOOKUP(K1115,counts!$W$17:$Z$23,4,FALSE)</f>
        <v>48</v>
      </c>
      <c r="AP1115">
        <f>VLOOKUP(L1115,counts!$W$27:$Z$33,4,FALSE)</f>
        <v>55</v>
      </c>
      <c r="AQ1115">
        <f>VLOOKUP(M1115,counts!$W$38:$Z$49,4,FALSE)</f>
        <v>47</v>
      </c>
      <c r="AR1115">
        <f>VLOOKUP(N1115,counts!$W$53:$Z$54,4,FALSE)</f>
        <v>20</v>
      </c>
      <c r="AS1115">
        <f>VLOOKUP(O1115,counts!$W$58:$Z$62,4,FALSE)</f>
        <v>52</v>
      </c>
      <c r="AT1115">
        <f>VLOOKUP(P1115,counts!$W$66:$Z$69,4,FALSE)</f>
        <v>50</v>
      </c>
      <c r="AU1115">
        <f>VLOOKUP(Q1115,counts!$W$73:$Z$75,4,FALSE)</f>
        <v>50</v>
      </c>
      <c r="AV1115">
        <f>VLOOKUP(R1115,counts!$W$79:$Z$81,4,FALSE)</f>
        <v>59</v>
      </c>
      <c r="AW1115">
        <f t="shared" si="607"/>
        <v>442</v>
      </c>
      <c r="AX1115">
        <f t="shared" si="608"/>
        <v>0</v>
      </c>
      <c r="AY1115">
        <f t="shared" si="609"/>
        <v>5</v>
      </c>
      <c r="AZ1115" t="str">
        <f t="shared" si="610"/>
        <v>Validate</v>
      </c>
      <c r="BA1115" t="str">
        <f t="shared" si="611"/>
        <v>31-40</v>
      </c>
      <c r="BB1115" t="str">
        <f t="shared" si="612"/>
        <v>Blank</v>
      </c>
      <c r="BC1115" t="str">
        <f t="shared" si="613"/>
        <v>11-20</v>
      </c>
      <c r="BD1115" t="str">
        <f t="shared" si="614"/>
        <v>Blank</v>
      </c>
      <c r="BE1115" t="str">
        <f t="shared" si="615"/>
        <v>male</v>
      </c>
      <c r="BF1115">
        <f t="shared" si="616"/>
        <v>0</v>
      </c>
      <c r="BG1115">
        <f t="shared" si="617"/>
        <v>0</v>
      </c>
      <c r="BH1115" t="str">
        <f t="shared" si="618"/>
        <v>S, blank</v>
      </c>
      <c r="BI1115">
        <f t="shared" si="619"/>
        <v>2</v>
      </c>
    </row>
    <row r="1116" spans="1:61" x14ac:dyDescent="0.3">
      <c r="A1116" t="s">
        <v>2821</v>
      </c>
      <c r="B1116" t="s">
        <v>2838</v>
      </c>
      <c r="C1116" t="s">
        <v>2851</v>
      </c>
      <c r="D1116" t="s">
        <v>2838</v>
      </c>
      <c r="E1116" t="s">
        <v>20</v>
      </c>
      <c r="F1116">
        <v>0</v>
      </c>
      <c r="G1116">
        <v>0</v>
      </c>
      <c r="H1116" t="s">
        <v>2843</v>
      </c>
      <c r="I1116">
        <v>2</v>
      </c>
      <c r="J1116">
        <v>-3.7643689058441341</v>
      </c>
      <c r="K1116">
        <v>-42.171718189759716</v>
      </c>
      <c r="L1116">
        <v>70.538774768379497</v>
      </c>
      <c r="M1116">
        <v>-33.757758935166962</v>
      </c>
      <c r="N1116">
        <v>-108.67008854708662</v>
      </c>
      <c r="O1116">
        <v>-14.754319664473872</v>
      </c>
      <c r="P1116">
        <v>-22.013681658285037</v>
      </c>
      <c r="Q1116">
        <v>-22.422560732600829</v>
      </c>
      <c r="R1116">
        <v>25.957134405206311</v>
      </c>
      <c r="S1116">
        <v>0</v>
      </c>
      <c r="T1116">
        <v>5</v>
      </c>
      <c r="U1116" t="s">
        <v>2819</v>
      </c>
      <c r="AN1116">
        <f>VLOOKUP(J1116,counts!$W$8:$Z$13,4,FALSE)</f>
        <v>53</v>
      </c>
      <c r="AO1116">
        <f>VLOOKUP(K1116,counts!$W$17:$Z$23,4,FALSE)</f>
        <v>48</v>
      </c>
      <c r="AP1116">
        <f>VLOOKUP(L1116,counts!$W$27:$Z$33,4,FALSE)</f>
        <v>47</v>
      </c>
      <c r="AQ1116">
        <f>VLOOKUP(M1116,counts!$W$38:$Z$49,4,FALSE)</f>
        <v>47</v>
      </c>
      <c r="AR1116">
        <f>VLOOKUP(N1116,counts!$W$53:$Z$54,4,FALSE)</f>
        <v>20</v>
      </c>
      <c r="AS1116">
        <f>VLOOKUP(O1116,counts!$W$58:$Z$62,4,FALSE)</f>
        <v>52</v>
      </c>
      <c r="AT1116">
        <f>VLOOKUP(P1116,counts!$W$66:$Z$69,4,FALSE)</f>
        <v>50</v>
      </c>
      <c r="AU1116">
        <f>VLOOKUP(Q1116,counts!$W$73:$Z$75,4,FALSE)</f>
        <v>50</v>
      </c>
      <c r="AV1116">
        <f>VLOOKUP(R1116,counts!$W$79:$Z$81,4,FALSE)</f>
        <v>59</v>
      </c>
      <c r="AW1116">
        <f t="shared" si="607"/>
        <v>426</v>
      </c>
      <c r="AX1116">
        <f t="shared" si="608"/>
        <v>0</v>
      </c>
      <c r="AY1116">
        <f t="shared" si="609"/>
        <v>5</v>
      </c>
      <c r="AZ1116" t="str">
        <f t="shared" si="610"/>
        <v>Validate</v>
      </c>
      <c r="BA1116" t="str">
        <f t="shared" si="611"/>
        <v>0-17</v>
      </c>
      <c r="BB1116" t="str">
        <f t="shared" si="612"/>
        <v>Blank</v>
      </c>
      <c r="BC1116" t="str">
        <f t="shared" si="613"/>
        <v>41-100</v>
      </c>
      <c r="BD1116" t="str">
        <f t="shared" si="614"/>
        <v>Blank</v>
      </c>
      <c r="BE1116" t="str">
        <f t="shared" si="615"/>
        <v>male</v>
      </c>
      <c r="BF1116">
        <f t="shared" si="616"/>
        <v>0</v>
      </c>
      <c r="BG1116">
        <f t="shared" si="617"/>
        <v>0</v>
      </c>
      <c r="BH1116" t="str">
        <f t="shared" si="618"/>
        <v>S, blank</v>
      </c>
      <c r="BI1116">
        <f t="shared" si="619"/>
        <v>2</v>
      </c>
    </row>
    <row r="1117" spans="1:61" x14ac:dyDescent="0.3">
      <c r="A1117" t="s">
        <v>2820</v>
      </c>
      <c r="B1117" t="s">
        <v>2838</v>
      </c>
      <c r="C1117" t="s">
        <v>2849</v>
      </c>
      <c r="D1117" t="s">
        <v>2838</v>
      </c>
      <c r="E1117" t="s">
        <v>15</v>
      </c>
      <c r="F1117">
        <v>0</v>
      </c>
      <c r="G1117">
        <v>1</v>
      </c>
      <c r="H1117" t="s">
        <v>2843</v>
      </c>
      <c r="I1117">
        <v>2</v>
      </c>
      <c r="J1117">
        <v>-11.613432440426715</v>
      </c>
      <c r="K1117">
        <v>-42.171718189759716</v>
      </c>
      <c r="L1117">
        <v>40.172297072540438</v>
      </c>
      <c r="M1117">
        <v>-33.757758935166962</v>
      </c>
      <c r="N1117">
        <v>151.41878811967541</v>
      </c>
      <c r="O1117">
        <v>-14.754319664473872</v>
      </c>
      <c r="P1117">
        <v>79.365382998232107</v>
      </c>
      <c r="Q1117">
        <v>-22.422560732600829</v>
      </c>
      <c r="R1117">
        <v>25.957134405206311</v>
      </c>
      <c r="S1117">
        <v>1</v>
      </c>
      <c r="T1117">
        <v>5</v>
      </c>
      <c r="U1117" t="s">
        <v>2819</v>
      </c>
      <c r="AN1117">
        <f>VLOOKUP(J1117,counts!$W$8:$Z$13,4,FALSE)</f>
        <v>52</v>
      </c>
      <c r="AO1117">
        <f>VLOOKUP(K1117,counts!$W$17:$Z$23,4,FALSE)</f>
        <v>48</v>
      </c>
      <c r="AP1117">
        <f>VLOOKUP(L1117,counts!$W$27:$Z$33,4,FALSE)</f>
        <v>50</v>
      </c>
      <c r="AQ1117">
        <f>VLOOKUP(M1117,counts!$W$38:$Z$49,4,FALSE)</f>
        <v>47</v>
      </c>
      <c r="AR1117">
        <f>VLOOKUP(N1117,counts!$W$53:$Z$54,4,FALSE)</f>
        <v>102</v>
      </c>
      <c r="AS1117">
        <f>VLOOKUP(O1117,counts!$W$58:$Z$62,4,FALSE)</f>
        <v>52</v>
      </c>
      <c r="AT1117">
        <f>VLOOKUP(P1117,counts!$W$66:$Z$69,4,FALSE)</f>
        <v>70</v>
      </c>
      <c r="AU1117">
        <f>VLOOKUP(Q1117,counts!$W$73:$Z$75,4,FALSE)</f>
        <v>50</v>
      </c>
      <c r="AV1117">
        <f>VLOOKUP(R1117,counts!$W$79:$Z$81,4,FALSE)</f>
        <v>59</v>
      </c>
      <c r="AW1117">
        <f t="shared" si="607"/>
        <v>530</v>
      </c>
      <c r="AX1117">
        <f t="shared" si="608"/>
        <v>1</v>
      </c>
      <c r="AY1117">
        <f t="shared" si="609"/>
        <v>5</v>
      </c>
      <c r="AZ1117" t="str">
        <f t="shared" si="610"/>
        <v>Validate</v>
      </c>
      <c r="BA1117" t="str">
        <f t="shared" si="611"/>
        <v>18-30</v>
      </c>
      <c r="BB1117" t="str">
        <f t="shared" si="612"/>
        <v>Blank</v>
      </c>
      <c r="BC1117" t="str">
        <f t="shared" si="613"/>
        <v>21-30</v>
      </c>
      <c r="BD1117" t="str">
        <f t="shared" si="614"/>
        <v>Blank</v>
      </c>
      <c r="BE1117" t="str">
        <f t="shared" si="615"/>
        <v>female</v>
      </c>
      <c r="BF1117">
        <f t="shared" si="616"/>
        <v>0</v>
      </c>
      <c r="BG1117">
        <f t="shared" si="617"/>
        <v>1</v>
      </c>
      <c r="BH1117" t="str">
        <f t="shared" si="618"/>
        <v>S, blank</v>
      </c>
      <c r="BI1117">
        <f t="shared" si="619"/>
        <v>2</v>
      </c>
    </row>
    <row r="1118" spans="1:61" x14ac:dyDescent="0.3">
      <c r="A1118" t="s">
        <v>2820</v>
      </c>
      <c r="B1118" t="s">
        <v>2838</v>
      </c>
      <c r="C1118" t="s">
        <v>2850</v>
      </c>
      <c r="D1118" t="s">
        <v>2830</v>
      </c>
      <c r="E1118" t="s">
        <v>20</v>
      </c>
      <c r="F1118">
        <v>0</v>
      </c>
      <c r="G1118">
        <v>0</v>
      </c>
      <c r="H1118" t="s">
        <v>2843</v>
      </c>
      <c r="I1118">
        <v>2</v>
      </c>
      <c r="J1118">
        <v>-11.613432440426715</v>
      </c>
      <c r="K1118">
        <v>-42.171718189759716</v>
      </c>
      <c r="L1118">
        <v>-9.6115457513775127</v>
      </c>
      <c r="M1118">
        <v>123.30204897661667</v>
      </c>
      <c r="N1118">
        <v>-108.67008854708662</v>
      </c>
      <c r="O1118">
        <v>-14.754319664473872</v>
      </c>
      <c r="P1118">
        <v>-22.013681658285037</v>
      </c>
      <c r="Q1118">
        <v>-22.422560732600829</v>
      </c>
      <c r="R1118">
        <v>25.957134405206311</v>
      </c>
      <c r="S1118">
        <v>0</v>
      </c>
      <c r="T1118">
        <v>5</v>
      </c>
      <c r="U1118" t="s">
        <v>2819</v>
      </c>
      <c r="AN1118">
        <f>VLOOKUP(J1118,counts!$W$8:$Z$13,4,FALSE)</f>
        <v>52</v>
      </c>
      <c r="AO1118">
        <f>VLOOKUP(K1118,counts!$W$17:$Z$23,4,FALSE)</f>
        <v>48</v>
      </c>
      <c r="AP1118">
        <f>VLOOKUP(L1118,counts!$W$27:$Z$33,4,FALSE)</f>
        <v>55</v>
      </c>
      <c r="AQ1118">
        <f>VLOOKUP(M1118,counts!$W$38:$Z$49,4,FALSE)</f>
        <v>80</v>
      </c>
      <c r="AR1118">
        <f>VLOOKUP(N1118,counts!$W$53:$Z$54,4,FALSE)</f>
        <v>20</v>
      </c>
      <c r="AS1118">
        <f>VLOOKUP(O1118,counts!$W$58:$Z$62,4,FALSE)</f>
        <v>52</v>
      </c>
      <c r="AT1118">
        <f>VLOOKUP(P1118,counts!$W$66:$Z$69,4,FALSE)</f>
        <v>50</v>
      </c>
      <c r="AU1118">
        <f>VLOOKUP(Q1118,counts!$W$73:$Z$75,4,FALSE)</f>
        <v>50</v>
      </c>
      <c r="AV1118">
        <f>VLOOKUP(R1118,counts!$W$79:$Z$81,4,FALSE)</f>
        <v>59</v>
      </c>
      <c r="AW1118">
        <f t="shared" si="607"/>
        <v>466</v>
      </c>
      <c r="AX1118">
        <f t="shared" si="608"/>
        <v>0</v>
      </c>
      <c r="AY1118">
        <f t="shared" si="609"/>
        <v>5</v>
      </c>
      <c r="AZ1118" t="str">
        <f t="shared" si="610"/>
        <v>Validate</v>
      </c>
      <c r="BA1118" t="str">
        <f t="shared" si="611"/>
        <v>18-30</v>
      </c>
      <c r="BB1118" t="str">
        <f t="shared" si="612"/>
        <v>Blank</v>
      </c>
      <c r="BC1118" t="str">
        <f t="shared" si="613"/>
        <v>11-20</v>
      </c>
      <c r="BD1118" t="str">
        <f t="shared" si="614"/>
        <v>MI</v>
      </c>
      <c r="BE1118" t="str">
        <f t="shared" si="615"/>
        <v>male</v>
      </c>
      <c r="BF1118">
        <f t="shared" si="616"/>
        <v>0</v>
      </c>
      <c r="BG1118">
        <f t="shared" si="617"/>
        <v>0</v>
      </c>
      <c r="BH1118" t="str">
        <f t="shared" si="618"/>
        <v>S, blank</v>
      </c>
      <c r="BI1118">
        <f t="shared" si="619"/>
        <v>2</v>
      </c>
    </row>
    <row r="1119" spans="1:61" x14ac:dyDescent="0.3">
      <c r="A1119" t="s">
        <v>2821</v>
      </c>
      <c r="B1119" t="s">
        <v>2838</v>
      </c>
      <c r="C1119" t="s">
        <v>2824</v>
      </c>
      <c r="D1119" t="s">
        <v>2838</v>
      </c>
      <c r="E1119" t="s">
        <v>20</v>
      </c>
      <c r="F1119">
        <v>0</v>
      </c>
      <c r="G1119">
        <v>0</v>
      </c>
      <c r="H1119" t="s">
        <v>2843</v>
      </c>
      <c r="I1119">
        <v>2</v>
      </c>
      <c r="J1119">
        <v>-3.7643689058441341</v>
      </c>
      <c r="K1119">
        <v>-42.171718189759716</v>
      </c>
      <c r="L1119">
        <v>-194.50333405817787</v>
      </c>
      <c r="M1119">
        <v>-33.757758935166962</v>
      </c>
      <c r="N1119">
        <v>-108.67008854708662</v>
      </c>
      <c r="O1119">
        <v>-14.754319664473872</v>
      </c>
      <c r="P1119">
        <v>-22.013681658285037</v>
      </c>
      <c r="Q1119">
        <v>-22.422560732600829</v>
      </c>
      <c r="R1119">
        <v>25.957134405206311</v>
      </c>
      <c r="S1119">
        <v>0</v>
      </c>
      <c r="T1119">
        <v>5</v>
      </c>
      <c r="U1119" t="s">
        <v>2819</v>
      </c>
      <c r="AN1119">
        <f>VLOOKUP(J1119,counts!$W$8:$Z$13,4,FALSE)</f>
        <v>53</v>
      </c>
      <c r="AO1119">
        <f>VLOOKUP(K1119,counts!$W$17:$Z$23,4,FALSE)</f>
        <v>48</v>
      </c>
      <c r="AP1119">
        <f>VLOOKUP(L1119,counts!$W$27:$Z$33,4,FALSE)</f>
        <v>73</v>
      </c>
      <c r="AQ1119">
        <f>VLOOKUP(M1119,counts!$W$38:$Z$49,4,FALSE)</f>
        <v>47</v>
      </c>
      <c r="AR1119">
        <f>VLOOKUP(N1119,counts!$W$53:$Z$54,4,FALSE)</f>
        <v>20</v>
      </c>
      <c r="AS1119">
        <f>VLOOKUP(O1119,counts!$W$58:$Z$62,4,FALSE)</f>
        <v>52</v>
      </c>
      <c r="AT1119">
        <f>VLOOKUP(P1119,counts!$W$66:$Z$69,4,FALSE)</f>
        <v>50</v>
      </c>
      <c r="AU1119">
        <f>VLOOKUP(Q1119,counts!$W$73:$Z$75,4,FALSE)</f>
        <v>50</v>
      </c>
      <c r="AV1119">
        <f>VLOOKUP(R1119,counts!$W$79:$Z$81,4,FALSE)</f>
        <v>59</v>
      </c>
      <c r="AW1119">
        <f t="shared" si="607"/>
        <v>452</v>
      </c>
      <c r="AX1119">
        <f t="shared" si="608"/>
        <v>0</v>
      </c>
      <c r="AY1119">
        <f t="shared" si="609"/>
        <v>5</v>
      </c>
      <c r="AZ1119" t="str">
        <f t="shared" si="610"/>
        <v>Validate</v>
      </c>
      <c r="BA1119" t="str">
        <f t="shared" si="611"/>
        <v>0-17</v>
      </c>
      <c r="BB1119" t="str">
        <f t="shared" si="612"/>
        <v>Blank</v>
      </c>
      <c r="BC1119" t="str">
        <f t="shared" si="613"/>
        <v>0</v>
      </c>
      <c r="BD1119" t="str">
        <f t="shared" si="614"/>
        <v>Blank</v>
      </c>
      <c r="BE1119" t="str">
        <f t="shared" si="615"/>
        <v>male</v>
      </c>
      <c r="BF1119">
        <f t="shared" si="616"/>
        <v>0</v>
      </c>
      <c r="BG1119">
        <f t="shared" si="617"/>
        <v>0</v>
      </c>
      <c r="BH1119" t="str">
        <f t="shared" si="618"/>
        <v>S, blank</v>
      </c>
      <c r="BI1119">
        <f t="shared" si="619"/>
        <v>2</v>
      </c>
    </row>
    <row r="1120" spans="1:61" x14ac:dyDescent="0.3">
      <c r="A1120" t="s">
        <v>2810</v>
      </c>
      <c r="B1120" t="s">
        <v>2838</v>
      </c>
      <c r="C1120" t="s">
        <v>2849</v>
      </c>
      <c r="D1120" t="s">
        <v>2837</v>
      </c>
      <c r="E1120" t="s">
        <v>20</v>
      </c>
      <c r="F1120">
        <v>0</v>
      </c>
      <c r="G1120">
        <v>0</v>
      </c>
      <c r="H1120" t="s">
        <v>2843</v>
      </c>
      <c r="I1120">
        <v>2</v>
      </c>
      <c r="J1120">
        <v>32.769878926258563</v>
      </c>
      <c r="K1120">
        <v>-42.171718189759716</v>
      </c>
      <c r="L1120">
        <v>40.172297072540438</v>
      </c>
      <c r="M1120">
        <v>123.30204897661667</v>
      </c>
      <c r="N1120">
        <v>-108.67008854708662</v>
      </c>
      <c r="O1120">
        <v>-14.754319664473872</v>
      </c>
      <c r="P1120">
        <v>-22.013681658285037</v>
      </c>
      <c r="Q1120">
        <v>-22.422560732600829</v>
      </c>
      <c r="R1120">
        <v>25.957134405206311</v>
      </c>
      <c r="S1120">
        <v>0</v>
      </c>
      <c r="T1120">
        <v>5</v>
      </c>
      <c r="U1120" t="s">
        <v>2819</v>
      </c>
      <c r="AN1120">
        <f>VLOOKUP(J1120,counts!$W$8:$Z$13,4,FALSE)</f>
        <v>61</v>
      </c>
      <c r="AO1120">
        <f>VLOOKUP(K1120,counts!$W$17:$Z$23,4,FALSE)</f>
        <v>48</v>
      </c>
      <c r="AP1120">
        <f>VLOOKUP(L1120,counts!$W$27:$Z$33,4,FALSE)</f>
        <v>50</v>
      </c>
      <c r="AQ1120">
        <f>VLOOKUP(M1120,counts!$W$38:$Z$49,4,FALSE)</f>
        <v>80</v>
      </c>
      <c r="AR1120">
        <f>VLOOKUP(N1120,counts!$W$53:$Z$54,4,FALSE)</f>
        <v>20</v>
      </c>
      <c r="AS1120">
        <f>VLOOKUP(O1120,counts!$W$58:$Z$62,4,FALSE)</f>
        <v>52</v>
      </c>
      <c r="AT1120">
        <f>VLOOKUP(P1120,counts!$W$66:$Z$69,4,FALSE)</f>
        <v>50</v>
      </c>
      <c r="AU1120">
        <f>VLOOKUP(Q1120,counts!$W$73:$Z$75,4,FALSE)</f>
        <v>50</v>
      </c>
      <c r="AV1120">
        <f>VLOOKUP(R1120,counts!$W$79:$Z$81,4,FALSE)</f>
        <v>59</v>
      </c>
      <c r="AW1120">
        <f t="shared" si="607"/>
        <v>470</v>
      </c>
      <c r="AX1120">
        <f t="shared" si="608"/>
        <v>0</v>
      </c>
      <c r="AY1120">
        <f t="shared" si="609"/>
        <v>5</v>
      </c>
      <c r="AZ1120" t="str">
        <f t="shared" si="610"/>
        <v>Validate</v>
      </c>
      <c r="BA1120" t="str">
        <f t="shared" si="611"/>
        <v>31-40</v>
      </c>
      <c r="BB1120" t="str">
        <f t="shared" si="612"/>
        <v>Blank</v>
      </c>
      <c r="BC1120" t="str">
        <f t="shared" si="613"/>
        <v>21-30</v>
      </c>
      <c r="BD1120" t="str">
        <f t="shared" si="614"/>
        <v>PQ</v>
      </c>
      <c r="BE1120" t="str">
        <f t="shared" si="615"/>
        <v>male</v>
      </c>
      <c r="BF1120">
        <f t="shared" si="616"/>
        <v>0</v>
      </c>
      <c r="BG1120">
        <f t="shared" si="617"/>
        <v>0</v>
      </c>
      <c r="BH1120" t="str">
        <f t="shared" si="618"/>
        <v>S, blank</v>
      </c>
      <c r="BI1120">
        <f t="shared" si="619"/>
        <v>2</v>
      </c>
    </row>
    <row r="1121" spans="1:61" x14ac:dyDescent="0.3">
      <c r="A1121" t="s">
        <v>2810</v>
      </c>
      <c r="B1121" t="s">
        <v>2838</v>
      </c>
      <c r="C1121" t="s">
        <v>2849</v>
      </c>
      <c r="D1121" t="s">
        <v>2839</v>
      </c>
      <c r="E1121" t="s">
        <v>20</v>
      </c>
      <c r="F1121">
        <v>1</v>
      </c>
      <c r="G1121">
        <v>0</v>
      </c>
      <c r="H1121" t="s">
        <v>2843</v>
      </c>
      <c r="I1121">
        <v>2</v>
      </c>
      <c r="J1121">
        <v>32.769878926258563</v>
      </c>
      <c r="K1121">
        <v>-42.171718189759716</v>
      </c>
      <c r="L1121">
        <v>40.172297072540438</v>
      </c>
      <c r="M1121">
        <v>40.634191658169868</v>
      </c>
      <c r="N1121">
        <v>-108.67008854708662</v>
      </c>
      <c r="O1121">
        <v>48.695090775187893</v>
      </c>
      <c r="P1121">
        <v>-22.013681658285037</v>
      </c>
      <c r="Q1121">
        <v>-22.422560732600829</v>
      </c>
      <c r="R1121">
        <v>25.957134405206311</v>
      </c>
      <c r="S1121">
        <v>0</v>
      </c>
      <c r="T1121">
        <v>5</v>
      </c>
      <c r="U1121" t="s">
        <v>2819</v>
      </c>
      <c r="AN1121">
        <f>VLOOKUP(J1121,counts!$W$8:$Z$13,4,FALSE)</f>
        <v>61</v>
      </c>
      <c r="AO1121">
        <f>VLOOKUP(K1121,counts!$W$17:$Z$23,4,FALSE)</f>
        <v>48</v>
      </c>
      <c r="AP1121">
        <f>VLOOKUP(L1121,counts!$W$27:$Z$33,4,FALSE)</f>
        <v>50</v>
      </c>
      <c r="AQ1121">
        <f>VLOOKUP(M1121,counts!$W$38:$Z$49,4,FALSE)</f>
        <v>63</v>
      </c>
      <c r="AR1121">
        <f>VLOOKUP(N1121,counts!$W$53:$Z$54,4,FALSE)</f>
        <v>20</v>
      </c>
      <c r="AS1121">
        <f>VLOOKUP(O1121,counts!$W$58:$Z$62,4,FALSE)</f>
        <v>61</v>
      </c>
      <c r="AT1121">
        <f>VLOOKUP(P1121,counts!$W$66:$Z$69,4,FALSE)</f>
        <v>50</v>
      </c>
      <c r="AU1121">
        <f>VLOOKUP(Q1121,counts!$W$73:$Z$75,4,FALSE)</f>
        <v>50</v>
      </c>
      <c r="AV1121">
        <f>VLOOKUP(R1121,counts!$W$79:$Z$81,4,FALSE)</f>
        <v>59</v>
      </c>
      <c r="AW1121">
        <f t="shared" si="607"/>
        <v>462</v>
      </c>
      <c r="AX1121">
        <f t="shared" si="608"/>
        <v>0</v>
      </c>
      <c r="AY1121">
        <f t="shared" si="609"/>
        <v>5</v>
      </c>
      <c r="AZ1121" t="str">
        <f t="shared" si="610"/>
        <v>Validate</v>
      </c>
      <c r="BA1121" t="str">
        <f t="shared" si="611"/>
        <v>31-40</v>
      </c>
      <c r="BB1121" t="str">
        <f t="shared" si="612"/>
        <v>Blank</v>
      </c>
      <c r="BC1121" t="str">
        <f t="shared" si="613"/>
        <v>21-30</v>
      </c>
      <c r="BD1121" t="str">
        <f t="shared" si="614"/>
        <v>Others</v>
      </c>
      <c r="BE1121" t="str">
        <f t="shared" si="615"/>
        <v>male</v>
      </c>
      <c r="BF1121">
        <f t="shared" si="616"/>
        <v>1</v>
      </c>
      <c r="BG1121">
        <f t="shared" si="617"/>
        <v>0</v>
      </c>
      <c r="BH1121" t="str">
        <f t="shared" si="618"/>
        <v>S, blank</v>
      </c>
      <c r="BI1121">
        <f t="shared" si="619"/>
        <v>2</v>
      </c>
    </row>
    <row r="1122" spans="1:61" x14ac:dyDescent="0.3">
      <c r="A1122" t="s">
        <v>2821</v>
      </c>
      <c r="B1122" t="s">
        <v>2838</v>
      </c>
      <c r="C1122" t="s">
        <v>2849</v>
      </c>
      <c r="D1122" t="s">
        <v>2837</v>
      </c>
      <c r="E1122" t="s">
        <v>20</v>
      </c>
      <c r="F1122">
        <v>0</v>
      </c>
      <c r="G1122">
        <v>0</v>
      </c>
      <c r="H1122" t="s">
        <v>2843</v>
      </c>
      <c r="I1122">
        <v>2</v>
      </c>
      <c r="J1122">
        <v>-3.7643689058441341</v>
      </c>
      <c r="K1122">
        <v>-42.171718189759716</v>
      </c>
      <c r="L1122">
        <v>40.172297072540438</v>
      </c>
      <c r="M1122">
        <v>123.30204897661667</v>
      </c>
      <c r="N1122">
        <v>-108.67008854708662</v>
      </c>
      <c r="O1122">
        <v>-14.754319664473872</v>
      </c>
      <c r="P1122">
        <v>-22.013681658285037</v>
      </c>
      <c r="Q1122">
        <v>-22.422560732600829</v>
      </c>
      <c r="R1122">
        <v>25.957134405206311</v>
      </c>
      <c r="S1122">
        <v>0</v>
      </c>
      <c r="T1122">
        <v>5</v>
      </c>
      <c r="U1122" t="s">
        <v>2819</v>
      </c>
      <c r="AN1122">
        <f>VLOOKUP(J1122,counts!$W$8:$Z$13,4,FALSE)</f>
        <v>53</v>
      </c>
      <c r="AO1122">
        <f>VLOOKUP(K1122,counts!$W$17:$Z$23,4,FALSE)</f>
        <v>48</v>
      </c>
      <c r="AP1122">
        <f>VLOOKUP(L1122,counts!$W$27:$Z$33,4,FALSE)</f>
        <v>50</v>
      </c>
      <c r="AQ1122">
        <f>VLOOKUP(M1122,counts!$W$38:$Z$49,4,FALSE)</f>
        <v>80</v>
      </c>
      <c r="AR1122">
        <f>VLOOKUP(N1122,counts!$W$53:$Z$54,4,FALSE)</f>
        <v>20</v>
      </c>
      <c r="AS1122">
        <f>VLOOKUP(O1122,counts!$W$58:$Z$62,4,FALSE)</f>
        <v>52</v>
      </c>
      <c r="AT1122">
        <f>VLOOKUP(P1122,counts!$W$66:$Z$69,4,FALSE)</f>
        <v>50</v>
      </c>
      <c r="AU1122">
        <f>VLOOKUP(Q1122,counts!$W$73:$Z$75,4,FALSE)</f>
        <v>50</v>
      </c>
      <c r="AV1122">
        <f>VLOOKUP(R1122,counts!$W$79:$Z$81,4,FALSE)</f>
        <v>59</v>
      </c>
      <c r="AW1122">
        <f t="shared" si="607"/>
        <v>462</v>
      </c>
      <c r="AX1122">
        <f t="shared" si="608"/>
        <v>0</v>
      </c>
      <c r="AY1122">
        <f t="shared" si="609"/>
        <v>5</v>
      </c>
      <c r="AZ1122" t="str">
        <f t="shared" si="610"/>
        <v>Validate</v>
      </c>
      <c r="BA1122" t="str">
        <f t="shared" si="611"/>
        <v>0-17</v>
      </c>
      <c r="BB1122" t="str">
        <f t="shared" si="612"/>
        <v>Blank</v>
      </c>
      <c r="BC1122" t="str">
        <f t="shared" si="613"/>
        <v>21-30</v>
      </c>
      <c r="BD1122" t="str">
        <f t="shared" si="614"/>
        <v>PQ</v>
      </c>
      <c r="BE1122" t="str">
        <f t="shared" si="615"/>
        <v>male</v>
      </c>
      <c r="BF1122">
        <f t="shared" si="616"/>
        <v>0</v>
      </c>
      <c r="BG1122">
        <f t="shared" si="617"/>
        <v>0</v>
      </c>
      <c r="BH1122" t="str">
        <f t="shared" si="618"/>
        <v>S, blank</v>
      </c>
      <c r="BI1122">
        <f t="shared" si="619"/>
        <v>2</v>
      </c>
    </row>
    <row r="1123" spans="1:61" x14ac:dyDescent="0.3">
      <c r="A1123" t="s">
        <v>2820</v>
      </c>
      <c r="B1123" t="s">
        <v>2838</v>
      </c>
      <c r="C1123" t="s">
        <v>2850</v>
      </c>
      <c r="D1123" t="s">
        <v>2832</v>
      </c>
      <c r="E1123" t="s">
        <v>20</v>
      </c>
      <c r="F1123">
        <v>0</v>
      </c>
      <c r="G1123">
        <v>0</v>
      </c>
      <c r="H1123" t="s">
        <v>2843</v>
      </c>
      <c r="I1123">
        <v>2</v>
      </c>
      <c r="J1123">
        <v>-11.613432440426715</v>
      </c>
      <c r="K1123">
        <v>-42.171718189759716</v>
      </c>
      <c r="L1123">
        <v>-9.6115457513775127</v>
      </c>
      <c r="M1123">
        <v>45.286193221659182</v>
      </c>
      <c r="N1123">
        <v>-108.67008854708662</v>
      </c>
      <c r="O1123">
        <v>-14.754319664473872</v>
      </c>
      <c r="P1123">
        <v>-22.013681658285037</v>
      </c>
      <c r="Q1123">
        <v>-22.422560732600829</v>
      </c>
      <c r="R1123">
        <v>25.957134405206311</v>
      </c>
      <c r="S1123">
        <v>0</v>
      </c>
      <c r="T1123">
        <v>5</v>
      </c>
      <c r="U1123" t="s">
        <v>2819</v>
      </c>
      <c r="AN1123">
        <f>VLOOKUP(J1123,counts!$W$8:$Z$13,4,FALSE)</f>
        <v>52</v>
      </c>
      <c r="AO1123">
        <f>VLOOKUP(K1123,counts!$W$17:$Z$23,4,FALSE)</f>
        <v>48</v>
      </c>
      <c r="AP1123">
        <f>VLOOKUP(L1123,counts!$W$27:$Z$33,4,FALSE)</f>
        <v>55</v>
      </c>
      <c r="AQ1123">
        <f>VLOOKUP(M1123,counts!$W$38:$Z$49,4,FALSE)</f>
        <v>64</v>
      </c>
      <c r="AR1123">
        <f>VLOOKUP(N1123,counts!$W$53:$Z$54,4,FALSE)</f>
        <v>20</v>
      </c>
      <c r="AS1123">
        <f>VLOOKUP(O1123,counts!$W$58:$Z$62,4,FALSE)</f>
        <v>52</v>
      </c>
      <c r="AT1123">
        <f>VLOOKUP(P1123,counts!$W$66:$Z$69,4,FALSE)</f>
        <v>50</v>
      </c>
      <c r="AU1123">
        <f>VLOOKUP(Q1123,counts!$W$73:$Z$75,4,FALSE)</f>
        <v>50</v>
      </c>
      <c r="AV1123">
        <f>VLOOKUP(R1123,counts!$W$79:$Z$81,4,FALSE)</f>
        <v>59</v>
      </c>
      <c r="AW1123">
        <f t="shared" si="607"/>
        <v>450</v>
      </c>
      <c r="AX1123">
        <f t="shared" si="608"/>
        <v>0</v>
      </c>
      <c r="AY1123">
        <f t="shared" si="609"/>
        <v>5</v>
      </c>
      <c r="AZ1123" t="str">
        <f t="shared" si="610"/>
        <v>Validate</v>
      </c>
      <c r="BA1123" t="str">
        <f t="shared" si="611"/>
        <v>18-30</v>
      </c>
      <c r="BB1123" t="str">
        <f t="shared" si="612"/>
        <v>Blank</v>
      </c>
      <c r="BC1123" t="str">
        <f t="shared" si="613"/>
        <v>11-20</v>
      </c>
      <c r="BD1123" t="str">
        <f t="shared" si="614"/>
        <v>NJ</v>
      </c>
      <c r="BE1123" t="str">
        <f t="shared" si="615"/>
        <v>male</v>
      </c>
      <c r="BF1123">
        <f t="shared" si="616"/>
        <v>0</v>
      </c>
      <c r="BG1123">
        <f t="shared" si="617"/>
        <v>0</v>
      </c>
      <c r="BH1123" t="str">
        <f t="shared" si="618"/>
        <v>S, blank</v>
      </c>
      <c r="BI1123">
        <f t="shared" si="619"/>
        <v>2</v>
      </c>
    </row>
    <row r="1124" spans="1:61" x14ac:dyDescent="0.3">
      <c r="A1124" t="s">
        <v>2812</v>
      </c>
      <c r="B1124" t="s">
        <v>2838</v>
      </c>
      <c r="C1124" t="s">
        <v>2850</v>
      </c>
      <c r="D1124" t="s">
        <v>2833</v>
      </c>
      <c r="E1124" t="s">
        <v>20</v>
      </c>
      <c r="F1124">
        <v>0</v>
      </c>
      <c r="G1124">
        <v>0</v>
      </c>
      <c r="H1124" t="s">
        <v>2843</v>
      </c>
      <c r="I1124">
        <v>2</v>
      </c>
      <c r="J1124">
        <v>74.751267398446615</v>
      </c>
      <c r="K1124">
        <v>-42.171718189759716</v>
      </c>
      <c r="L1124">
        <v>-9.6115457513775127</v>
      </c>
      <c r="M1124">
        <v>57.761363718906857</v>
      </c>
      <c r="N1124">
        <v>-108.67008854708662</v>
      </c>
      <c r="O1124">
        <v>-14.754319664473872</v>
      </c>
      <c r="P1124">
        <v>-22.013681658285037</v>
      </c>
      <c r="Q1124">
        <v>-22.422560732600829</v>
      </c>
      <c r="R1124">
        <v>25.957134405206311</v>
      </c>
      <c r="S1124">
        <v>0</v>
      </c>
      <c r="T1124">
        <v>5</v>
      </c>
      <c r="U1124" t="s">
        <v>2819</v>
      </c>
      <c r="AN1124">
        <f>VLOOKUP(J1124,counts!$W$8:$Z$13,4,FALSE)</f>
        <v>70</v>
      </c>
      <c r="AO1124">
        <f>VLOOKUP(K1124,counts!$W$17:$Z$23,4,FALSE)</f>
        <v>48</v>
      </c>
      <c r="AP1124">
        <f>VLOOKUP(L1124,counts!$W$27:$Z$33,4,FALSE)</f>
        <v>55</v>
      </c>
      <c r="AQ1124">
        <f>VLOOKUP(M1124,counts!$W$38:$Z$49,4,FALSE)</f>
        <v>66</v>
      </c>
      <c r="AR1124">
        <f>VLOOKUP(N1124,counts!$W$53:$Z$54,4,FALSE)</f>
        <v>20</v>
      </c>
      <c r="AS1124">
        <f>VLOOKUP(O1124,counts!$W$58:$Z$62,4,FALSE)</f>
        <v>52</v>
      </c>
      <c r="AT1124">
        <f>VLOOKUP(P1124,counts!$W$66:$Z$69,4,FALSE)</f>
        <v>50</v>
      </c>
      <c r="AU1124">
        <f>VLOOKUP(Q1124,counts!$W$73:$Z$75,4,FALSE)</f>
        <v>50</v>
      </c>
      <c r="AV1124">
        <f>VLOOKUP(R1124,counts!$W$79:$Z$81,4,FALSE)</f>
        <v>59</v>
      </c>
      <c r="AW1124">
        <f t="shared" si="607"/>
        <v>470</v>
      </c>
      <c r="AX1124">
        <f t="shared" si="608"/>
        <v>0</v>
      </c>
      <c r="AY1124">
        <f t="shared" si="609"/>
        <v>5</v>
      </c>
      <c r="AZ1124" t="str">
        <f t="shared" si="610"/>
        <v>Validate</v>
      </c>
      <c r="BA1124" t="str">
        <f t="shared" si="611"/>
        <v>51-60</v>
      </c>
      <c r="BB1124" t="str">
        <f t="shared" si="612"/>
        <v>Blank</v>
      </c>
      <c r="BC1124" t="str">
        <f t="shared" si="613"/>
        <v>11-20</v>
      </c>
      <c r="BD1124" t="str">
        <f t="shared" si="614"/>
        <v>NY</v>
      </c>
      <c r="BE1124" t="str">
        <f t="shared" si="615"/>
        <v>male</v>
      </c>
      <c r="BF1124">
        <f t="shared" si="616"/>
        <v>0</v>
      </c>
      <c r="BG1124">
        <f t="shared" si="617"/>
        <v>0</v>
      </c>
      <c r="BH1124" t="str">
        <f t="shared" si="618"/>
        <v>S, blank</v>
      </c>
      <c r="BI1124">
        <f t="shared" si="619"/>
        <v>2</v>
      </c>
    </row>
    <row r="1125" spans="1:61" x14ac:dyDescent="0.3">
      <c r="A1125" t="s">
        <v>2811</v>
      </c>
      <c r="B1125" t="s">
        <v>2838</v>
      </c>
      <c r="C1125" t="s">
        <v>2850</v>
      </c>
      <c r="D1125" t="s">
        <v>2834</v>
      </c>
      <c r="E1125" t="s">
        <v>20</v>
      </c>
      <c r="F1125">
        <v>0</v>
      </c>
      <c r="G1125">
        <v>0</v>
      </c>
      <c r="H1125" t="s">
        <v>2843</v>
      </c>
      <c r="I1125">
        <v>2</v>
      </c>
      <c r="J1125">
        <v>-13.385578549662212</v>
      </c>
      <c r="K1125">
        <v>-42.171718189759716</v>
      </c>
      <c r="L1125">
        <v>-9.6115457513775127</v>
      </c>
      <c r="M1125">
        <v>82.755538165800246</v>
      </c>
      <c r="N1125">
        <v>-108.67008854708662</v>
      </c>
      <c r="O1125">
        <v>-14.754319664473872</v>
      </c>
      <c r="P1125">
        <v>-22.013681658285037</v>
      </c>
      <c r="Q1125">
        <v>-22.422560732600829</v>
      </c>
      <c r="R1125">
        <v>25.957134405206311</v>
      </c>
      <c r="S1125">
        <v>0</v>
      </c>
      <c r="T1125">
        <v>5</v>
      </c>
      <c r="U1125" t="s">
        <v>2819</v>
      </c>
      <c r="AN1125">
        <f>VLOOKUP(J1125,counts!$W$8:$Z$13,4,FALSE)</f>
        <v>51</v>
      </c>
      <c r="AO1125">
        <f>VLOOKUP(K1125,counts!$W$17:$Z$23,4,FALSE)</f>
        <v>48</v>
      </c>
      <c r="AP1125">
        <f>VLOOKUP(L1125,counts!$W$27:$Z$33,4,FALSE)</f>
        <v>55</v>
      </c>
      <c r="AQ1125">
        <f>VLOOKUP(M1125,counts!$W$38:$Z$49,4,FALSE)</f>
        <v>71</v>
      </c>
      <c r="AR1125">
        <f>VLOOKUP(N1125,counts!$W$53:$Z$54,4,FALSE)</f>
        <v>20</v>
      </c>
      <c r="AS1125">
        <f>VLOOKUP(O1125,counts!$W$58:$Z$62,4,FALSE)</f>
        <v>52</v>
      </c>
      <c r="AT1125">
        <f>VLOOKUP(P1125,counts!$W$66:$Z$69,4,FALSE)</f>
        <v>50</v>
      </c>
      <c r="AU1125">
        <f>VLOOKUP(Q1125,counts!$W$73:$Z$75,4,FALSE)</f>
        <v>50</v>
      </c>
      <c r="AV1125">
        <f>VLOOKUP(R1125,counts!$W$79:$Z$81,4,FALSE)</f>
        <v>59</v>
      </c>
      <c r="AW1125">
        <f t="shared" si="607"/>
        <v>456</v>
      </c>
      <c r="AX1125">
        <f t="shared" si="608"/>
        <v>0</v>
      </c>
      <c r="AY1125">
        <f t="shared" si="609"/>
        <v>5</v>
      </c>
      <c r="AZ1125" t="str">
        <f t="shared" si="610"/>
        <v>Validate</v>
      </c>
      <c r="BA1125" t="str">
        <f t="shared" si="611"/>
        <v>41-50</v>
      </c>
      <c r="BB1125" t="str">
        <f t="shared" si="612"/>
        <v>Blank</v>
      </c>
      <c r="BC1125" t="str">
        <f t="shared" si="613"/>
        <v>11-20</v>
      </c>
      <c r="BD1125" t="str">
        <f t="shared" si="614"/>
        <v>OH</v>
      </c>
      <c r="BE1125" t="str">
        <f t="shared" si="615"/>
        <v>male</v>
      </c>
      <c r="BF1125">
        <f t="shared" si="616"/>
        <v>0</v>
      </c>
      <c r="BG1125">
        <f t="shared" si="617"/>
        <v>0</v>
      </c>
      <c r="BH1125" t="str">
        <f t="shared" si="618"/>
        <v>S, blank</v>
      </c>
      <c r="BI1125">
        <f t="shared" si="619"/>
        <v>2</v>
      </c>
    </row>
    <row r="1126" spans="1:61" x14ac:dyDescent="0.3">
      <c r="A1126" t="s">
        <v>2821</v>
      </c>
      <c r="B1126" t="s">
        <v>2838</v>
      </c>
      <c r="C1126" t="s">
        <v>2849</v>
      </c>
      <c r="D1126" t="s">
        <v>2839</v>
      </c>
      <c r="E1126" t="s">
        <v>15</v>
      </c>
      <c r="F1126">
        <v>0</v>
      </c>
      <c r="G1126">
        <v>2</v>
      </c>
      <c r="H1126" t="s">
        <v>2843</v>
      </c>
      <c r="I1126">
        <v>2</v>
      </c>
      <c r="J1126">
        <v>-3.7643689058441341</v>
      </c>
      <c r="K1126">
        <v>-42.171718189759716</v>
      </c>
      <c r="L1126">
        <v>40.172297072540438</v>
      </c>
      <c r="M1126">
        <v>40.634191658169868</v>
      </c>
      <c r="N1126">
        <v>151.41878811967541</v>
      </c>
      <c r="O1126">
        <v>-14.754319664473872</v>
      </c>
      <c r="P1126">
        <v>75.609641767585757</v>
      </c>
      <c r="Q1126">
        <v>-22.422560732600829</v>
      </c>
      <c r="R1126">
        <v>25.957134405206311</v>
      </c>
      <c r="S1126">
        <v>1</v>
      </c>
      <c r="T1126">
        <v>5</v>
      </c>
      <c r="U1126" t="s">
        <v>2819</v>
      </c>
      <c r="AN1126">
        <f>VLOOKUP(J1126,counts!$W$8:$Z$13,4,FALSE)</f>
        <v>53</v>
      </c>
      <c r="AO1126">
        <f>VLOOKUP(K1126,counts!$W$17:$Z$23,4,FALSE)</f>
        <v>48</v>
      </c>
      <c r="AP1126">
        <f>VLOOKUP(L1126,counts!$W$27:$Z$33,4,FALSE)</f>
        <v>50</v>
      </c>
      <c r="AQ1126">
        <f>VLOOKUP(M1126,counts!$W$38:$Z$49,4,FALSE)</f>
        <v>63</v>
      </c>
      <c r="AR1126">
        <f>VLOOKUP(N1126,counts!$W$53:$Z$54,4,FALSE)</f>
        <v>102</v>
      </c>
      <c r="AS1126">
        <f>VLOOKUP(O1126,counts!$W$58:$Z$62,4,FALSE)</f>
        <v>52</v>
      </c>
      <c r="AT1126">
        <f>VLOOKUP(P1126,counts!$W$66:$Z$69,4,FALSE)</f>
        <v>69</v>
      </c>
      <c r="AU1126">
        <f>VLOOKUP(Q1126,counts!$W$73:$Z$75,4,FALSE)</f>
        <v>50</v>
      </c>
      <c r="AV1126">
        <f>VLOOKUP(R1126,counts!$W$79:$Z$81,4,FALSE)</f>
        <v>59</v>
      </c>
      <c r="AW1126">
        <f t="shared" si="607"/>
        <v>546</v>
      </c>
      <c r="AX1126">
        <f t="shared" si="608"/>
        <v>1</v>
      </c>
      <c r="AY1126">
        <f t="shared" si="609"/>
        <v>5</v>
      </c>
      <c r="AZ1126" t="str">
        <f t="shared" si="610"/>
        <v>Validate</v>
      </c>
      <c r="BA1126" t="str">
        <f t="shared" si="611"/>
        <v>0-17</v>
      </c>
      <c r="BB1126" t="str">
        <f t="shared" si="612"/>
        <v>Blank</v>
      </c>
      <c r="BC1126" t="str">
        <f t="shared" si="613"/>
        <v>21-30</v>
      </c>
      <c r="BD1126" t="str">
        <f t="shared" si="614"/>
        <v>Others</v>
      </c>
      <c r="BE1126" t="str">
        <f t="shared" si="615"/>
        <v>female</v>
      </c>
      <c r="BF1126">
        <f t="shared" si="616"/>
        <v>0</v>
      </c>
      <c r="BG1126">
        <f t="shared" si="617"/>
        <v>2</v>
      </c>
      <c r="BH1126" t="str">
        <f t="shared" si="618"/>
        <v>S, blank</v>
      </c>
      <c r="BI1126">
        <f t="shared" si="619"/>
        <v>2</v>
      </c>
    </row>
    <row r="1127" spans="1:61" x14ac:dyDescent="0.3">
      <c r="A1127" t="s">
        <v>2820</v>
      </c>
      <c r="B1127" t="s">
        <v>2838</v>
      </c>
      <c r="C1127" t="s">
        <v>2851</v>
      </c>
      <c r="D1127" t="s">
        <v>2832</v>
      </c>
      <c r="E1127" t="s">
        <v>15</v>
      </c>
      <c r="F1127">
        <v>1</v>
      </c>
      <c r="G1127">
        <v>2</v>
      </c>
      <c r="H1127" t="s">
        <v>2843</v>
      </c>
      <c r="I1127">
        <v>2</v>
      </c>
      <c r="J1127">
        <v>-11.613432440426715</v>
      </c>
      <c r="K1127">
        <v>-42.171718189759716</v>
      </c>
      <c r="L1127">
        <v>70.538774768379497</v>
      </c>
      <c r="M1127">
        <v>45.286193221659182</v>
      </c>
      <c r="N1127">
        <v>151.41878811967541</v>
      </c>
      <c r="O1127">
        <v>48.695090775187893</v>
      </c>
      <c r="P1127">
        <v>75.609641767585757</v>
      </c>
      <c r="Q1127">
        <v>-22.422560732600829</v>
      </c>
      <c r="R1127">
        <v>25.957134405206311</v>
      </c>
      <c r="S1127">
        <v>1</v>
      </c>
      <c r="T1127">
        <v>5</v>
      </c>
      <c r="U1127" t="s">
        <v>2819</v>
      </c>
      <c r="AN1127">
        <f>VLOOKUP(J1127,counts!$W$8:$Z$13,4,FALSE)</f>
        <v>52</v>
      </c>
      <c r="AO1127">
        <f>VLOOKUP(K1127,counts!$W$17:$Z$23,4,FALSE)</f>
        <v>48</v>
      </c>
      <c r="AP1127">
        <f>VLOOKUP(L1127,counts!$W$27:$Z$33,4,FALSE)</f>
        <v>47</v>
      </c>
      <c r="AQ1127">
        <f>VLOOKUP(M1127,counts!$W$38:$Z$49,4,FALSE)</f>
        <v>64</v>
      </c>
      <c r="AR1127">
        <f>VLOOKUP(N1127,counts!$W$53:$Z$54,4,FALSE)</f>
        <v>102</v>
      </c>
      <c r="AS1127">
        <f>VLOOKUP(O1127,counts!$W$58:$Z$62,4,FALSE)</f>
        <v>61</v>
      </c>
      <c r="AT1127">
        <f>VLOOKUP(P1127,counts!$W$66:$Z$69,4,FALSE)</f>
        <v>69</v>
      </c>
      <c r="AU1127">
        <f>VLOOKUP(Q1127,counts!$W$73:$Z$75,4,FALSE)</f>
        <v>50</v>
      </c>
      <c r="AV1127">
        <f>VLOOKUP(R1127,counts!$W$79:$Z$81,4,FALSE)</f>
        <v>59</v>
      </c>
      <c r="AW1127">
        <f t="shared" si="607"/>
        <v>552</v>
      </c>
      <c r="AX1127">
        <f t="shared" si="608"/>
        <v>1</v>
      </c>
      <c r="AY1127">
        <f t="shared" si="609"/>
        <v>5</v>
      </c>
      <c r="AZ1127" t="str">
        <f t="shared" si="610"/>
        <v>Validate</v>
      </c>
      <c r="BA1127" t="str">
        <f t="shared" si="611"/>
        <v>18-30</v>
      </c>
      <c r="BB1127" t="str">
        <f t="shared" si="612"/>
        <v>Blank</v>
      </c>
      <c r="BC1127" t="str">
        <f t="shared" si="613"/>
        <v>41-100</v>
      </c>
      <c r="BD1127" t="str">
        <f t="shared" si="614"/>
        <v>NJ</v>
      </c>
      <c r="BE1127" t="str">
        <f t="shared" si="615"/>
        <v>female</v>
      </c>
      <c r="BF1127">
        <f t="shared" si="616"/>
        <v>1</v>
      </c>
      <c r="BG1127">
        <f t="shared" si="617"/>
        <v>2</v>
      </c>
      <c r="BH1127" t="str">
        <f t="shared" si="618"/>
        <v>S, blank</v>
      </c>
      <c r="BI1127">
        <f t="shared" si="619"/>
        <v>2</v>
      </c>
    </row>
    <row r="1128" spans="1:61" x14ac:dyDescent="0.3">
      <c r="A1128" t="s">
        <v>2811</v>
      </c>
      <c r="B1128" t="s">
        <v>2838</v>
      </c>
      <c r="C1128" t="s">
        <v>2851</v>
      </c>
      <c r="D1128" t="s">
        <v>2832</v>
      </c>
      <c r="E1128" t="s">
        <v>15</v>
      </c>
      <c r="F1128">
        <v>1</v>
      </c>
      <c r="G1128">
        <v>2</v>
      </c>
      <c r="H1128" t="s">
        <v>2843</v>
      </c>
      <c r="I1128">
        <v>2</v>
      </c>
      <c r="J1128">
        <v>-13.385578549662212</v>
      </c>
      <c r="K1128">
        <v>-42.171718189759716</v>
      </c>
      <c r="L1128">
        <v>70.538774768379497</v>
      </c>
      <c r="M1128">
        <v>45.286193221659182</v>
      </c>
      <c r="N1128">
        <v>151.41878811967541</v>
      </c>
      <c r="O1128">
        <v>48.695090775187893</v>
      </c>
      <c r="P1128">
        <v>75.609641767585757</v>
      </c>
      <c r="Q1128">
        <v>-22.422560732600829</v>
      </c>
      <c r="R1128">
        <v>25.957134405206311</v>
      </c>
      <c r="S1128">
        <v>1</v>
      </c>
      <c r="T1128">
        <v>5</v>
      </c>
      <c r="U1128" t="s">
        <v>2819</v>
      </c>
      <c r="AN1128">
        <f>VLOOKUP(J1128,counts!$W$8:$Z$13,4,FALSE)</f>
        <v>51</v>
      </c>
      <c r="AO1128">
        <f>VLOOKUP(K1128,counts!$W$17:$Z$23,4,FALSE)</f>
        <v>48</v>
      </c>
      <c r="AP1128">
        <f>VLOOKUP(L1128,counts!$W$27:$Z$33,4,FALSE)</f>
        <v>47</v>
      </c>
      <c r="AQ1128">
        <f>VLOOKUP(M1128,counts!$W$38:$Z$49,4,FALSE)</f>
        <v>64</v>
      </c>
      <c r="AR1128">
        <f>VLOOKUP(N1128,counts!$W$53:$Z$54,4,FALSE)</f>
        <v>102</v>
      </c>
      <c r="AS1128">
        <f>VLOOKUP(O1128,counts!$W$58:$Z$62,4,FALSE)</f>
        <v>61</v>
      </c>
      <c r="AT1128">
        <f>VLOOKUP(P1128,counts!$W$66:$Z$69,4,FALSE)</f>
        <v>69</v>
      </c>
      <c r="AU1128">
        <f>VLOOKUP(Q1128,counts!$W$73:$Z$75,4,FALSE)</f>
        <v>50</v>
      </c>
      <c r="AV1128">
        <f>VLOOKUP(R1128,counts!$W$79:$Z$81,4,FALSE)</f>
        <v>59</v>
      </c>
      <c r="AW1128">
        <f t="shared" si="607"/>
        <v>551</v>
      </c>
      <c r="AX1128">
        <f t="shared" si="608"/>
        <v>1</v>
      </c>
      <c r="AY1128">
        <f t="shared" si="609"/>
        <v>5</v>
      </c>
      <c r="AZ1128" t="str">
        <f t="shared" si="610"/>
        <v>Validate</v>
      </c>
      <c r="BA1128" t="str">
        <f t="shared" si="611"/>
        <v>41-50</v>
      </c>
      <c r="BB1128" t="str">
        <f t="shared" si="612"/>
        <v>Blank</v>
      </c>
      <c r="BC1128" t="str">
        <f t="shared" si="613"/>
        <v>41-100</v>
      </c>
      <c r="BD1128" t="str">
        <f t="shared" si="614"/>
        <v>NJ</v>
      </c>
      <c r="BE1128" t="str">
        <f t="shared" si="615"/>
        <v>female</v>
      </c>
      <c r="BF1128">
        <f t="shared" si="616"/>
        <v>1</v>
      </c>
      <c r="BG1128">
        <f t="shared" si="617"/>
        <v>2</v>
      </c>
      <c r="BH1128" t="str">
        <f t="shared" si="618"/>
        <v>S, blank</v>
      </c>
      <c r="BI1128">
        <f t="shared" si="619"/>
        <v>2</v>
      </c>
    </row>
    <row r="1129" spans="1:61" x14ac:dyDescent="0.3">
      <c r="A1129" t="s">
        <v>2810</v>
      </c>
      <c r="B1129" t="s">
        <v>2838</v>
      </c>
      <c r="C1129" t="s">
        <v>2851</v>
      </c>
      <c r="D1129" t="s">
        <v>2839</v>
      </c>
      <c r="E1129" t="s">
        <v>20</v>
      </c>
      <c r="F1129">
        <v>2</v>
      </c>
      <c r="G1129">
        <v>0</v>
      </c>
      <c r="H1129" t="s">
        <v>2843</v>
      </c>
      <c r="I1129">
        <v>2</v>
      </c>
      <c r="J1129">
        <v>32.769878926258563</v>
      </c>
      <c r="K1129">
        <v>-42.171718189759716</v>
      </c>
      <c r="L1129">
        <v>70.538774768379497</v>
      </c>
      <c r="M1129">
        <v>40.634191658169868</v>
      </c>
      <c r="N1129">
        <v>-108.67008854708662</v>
      </c>
      <c r="O1129">
        <v>47.533478806865013</v>
      </c>
      <c r="P1129">
        <v>-22.013681658285037</v>
      </c>
      <c r="Q1129">
        <v>-22.422560732600829</v>
      </c>
      <c r="R1129">
        <v>25.957134405206311</v>
      </c>
      <c r="S1129">
        <v>0</v>
      </c>
      <c r="T1129">
        <v>5</v>
      </c>
      <c r="U1129" t="s">
        <v>2819</v>
      </c>
      <c r="AN1129">
        <f>VLOOKUP(J1129,counts!$W$8:$Z$13,4,FALSE)</f>
        <v>61</v>
      </c>
      <c r="AO1129">
        <f>VLOOKUP(K1129,counts!$W$17:$Z$23,4,FALSE)</f>
        <v>48</v>
      </c>
      <c r="AP1129">
        <f>VLOOKUP(L1129,counts!$W$27:$Z$33,4,FALSE)</f>
        <v>47</v>
      </c>
      <c r="AQ1129">
        <f>VLOOKUP(M1129,counts!$W$38:$Z$49,4,FALSE)</f>
        <v>63</v>
      </c>
      <c r="AR1129">
        <f>VLOOKUP(N1129,counts!$W$53:$Z$54,4,FALSE)</f>
        <v>20</v>
      </c>
      <c r="AS1129">
        <f>VLOOKUP(O1129,counts!$W$58:$Z$62,4,FALSE)</f>
        <v>60</v>
      </c>
      <c r="AT1129">
        <f>VLOOKUP(P1129,counts!$W$66:$Z$69,4,FALSE)</f>
        <v>50</v>
      </c>
      <c r="AU1129">
        <f>VLOOKUP(Q1129,counts!$W$73:$Z$75,4,FALSE)</f>
        <v>50</v>
      </c>
      <c r="AV1129">
        <f>VLOOKUP(R1129,counts!$W$79:$Z$81,4,FALSE)</f>
        <v>59</v>
      </c>
      <c r="AW1129">
        <f t="shared" si="607"/>
        <v>458</v>
      </c>
      <c r="AX1129">
        <f t="shared" si="608"/>
        <v>0</v>
      </c>
      <c r="AY1129">
        <f t="shared" si="609"/>
        <v>5</v>
      </c>
      <c r="AZ1129" t="str">
        <f t="shared" si="610"/>
        <v>Validate</v>
      </c>
      <c r="BA1129" t="str">
        <f t="shared" si="611"/>
        <v>31-40</v>
      </c>
      <c r="BB1129" t="str">
        <f t="shared" si="612"/>
        <v>Blank</v>
      </c>
      <c r="BC1129" t="str">
        <f t="shared" si="613"/>
        <v>41-100</v>
      </c>
      <c r="BD1129" t="str">
        <f t="shared" si="614"/>
        <v>Others</v>
      </c>
      <c r="BE1129" t="str">
        <f t="shared" si="615"/>
        <v>male</v>
      </c>
      <c r="BF1129">
        <f t="shared" si="616"/>
        <v>2</v>
      </c>
      <c r="BG1129">
        <f t="shared" si="617"/>
        <v>0</v>
      </c>
      <c r="BH1129" t="str">
        <f t="shared" si="618"/>
        <v>S, blank</v>
      </c>
      <c r="BI1129">
        <f t="shared" si="619"/>
        <v>2</v>
      </c>
    </row>
    <row r="1130" spans="1:61" x14ac:dyDescent="0.3">
      <c r="A1130" t="s">
        <v>2812</v>
      </c>
      <c r="B1130" t="s">
        <v>2838</v>
      </c>
      <c r="C1130" t="s">
        <v>2849</v>
      </c>
      <c r="D1130" t="s">
        <v>2834</v>
      </c>
      <c r="E1130" t="s">
        <v>15</v>
      </c>
      <c r="F1130">
        <v>1</v>
      </c>
      <c r="G1130" t="s">
        <v>2842</v>
      </c>
      <c r="H1130" t="s">
        <v>2843</v>
      </c>
      <c r="I1130">
        <v>2</v>
      </c>
      <c r="J1130">
        <v>74.751267398446615</v>
      </c>
      <c r="K1130">
        <v>-42.171718189759716</v>
      </c>
      <c r="L1130">
        <v>40.172297072540438</v>
      </c>
      <c r="M1130">
        <v>82.755538165800246</v>
      </c>
      <c r="N1130">
        <v>151.41878811967541</v>
      </c>
      <c r="O1130">
        <v>48.695090775187893</v>
      </c>
      <c r="P1130">
        <v>-92.646375958720569</v>
      </c>
      <c r="Q1130">
        <v>-22.422560732600829</v>
      </c>
      <c r="R1130">
        <v>25.957134405206311</v>
      </c>
      <c r="S1130">
        <v>1</v>
      </c>
      <c r="T1130">
        <v>5</v>
      </c>
      <c r="U1130" t="s">
        <v>2819</v>
      </c>
      <c r="AN1130">
        <f>VLOOKUP(J1130,counts!$W$8:$Z$13,4,FALSE)</f>
        <v>70</v>
      </c>
      <c r="AO1130">
        <f>VLOOKUP(K1130,counts!$W$17:$Z$23,4,FALSE)</f>
        <v>48</v>
      </c>
      <c r="AP1130">
        <f>VLOOKUP(L1130,counts!$W$27:$Z$33,4,FALSE)</f>
        <v>50</v>
      </c>
      <c r="AQ1130">
        <f>VLOOKUP(M1130,counts!$W$38:$Z$49,4,FALSE)</f>
        <v>71</v>
      </c>
      <c r="AR1130">
        <f>VLOOKUP(N1130,counts!$W$53:$Z$54,4,FALSE)</f>
        <v>102</v>
      </c>
      <c r="AS1130">
        <f>VLOOKUP(O1130,counts!$W$58:$Z$62,4,FALSE)</f>
        <v>61</v>
      </c>
      <c r="AT1130">
        <f>VLOOKUP(P1130,counts!$W$66:$Z$69,4,FALSE)</f>
        <v>36</v>
      </c>
      <c r="AU1130">
        <f>VLOOKUP(Q1130,counts!$W$73:$Z$75,4,FALSE)</f>
        <v>50</v>
      </c>
      <c r="AV1130">
        <f>VLOOKUP(R1130,counts!$W$79:$Z$81,4,FALSE)</f>
        <v>59</v>
      </c>
      <c r="AW1130">
        <f t="shared" si="607"/>
        <v>547</v>
      </c>
      <c r="AX1130">
        <f t="shared" si="608"/>
        <v>1</v>
      </c>
      <c r="AY1130">
        <f t="shared" si="609"/>
        <v>5</v>
      </c>
      <c r="AZ1130" t="str">
        <f t="shared" si="610"/>
        <v>Validate</v>
      </c>
      <c r="BA1130" t="str">
        <f t="shared" si="611"/>
        <v>51-60</v>
      </c>
      <c r="BB1130" t="str">
        <f t="shared" si="612"/>
        <v>Blank</v>
      </c>
      <c r="BC1130" t="str">
        <f t="shared" si="613"/>
        <v>21-30</v>
      </c>
      <c r="BD1130" t="str">
        <f t="shared" si="614"/>
        <v>OH</v>
      </c>
      <c r="BE1130" t="str">
        <f t="shared" si="615"/>
        <v>female</v>
      </c>
      <c r="BF1130">
        <f t="shared" si="616"/>
        <v>1</v>
      </c>
      <c r="BG1130" t="str">
        <f t="shared" si="617"/>
        <v>3, 4, 5, 6, 9</v>
      </c>
      <c r="BH1130" t="str">
        <f t="shared" si="618"/>
        <v>S, blank</v>
      </c>
      <c r="BI1130">
        <f t="shared" si="619"/>
        <v>2</v>
      </c>
    </row>
    <row r="1131" spans="1:61" x14ac:dyDescent="0.3">
      <c r="A1131" t="s">
        <v>2811</v>
      </c>
      <c r="B1131" t="s">
        <v>2838</v>
      </c>
      <c r="C1131" t="s">
        <v>2850</v>
      </c>
      <c r="D1131" t="s">
        <v>2838</v>
      </c>
      <c r="E1131" t="s">
        <v>20</v>
      </c>
      <c r="F1131">
        <v>0</v>
      </c>
      <c r="G1131">
        <v>0</v>
      </c>
      <c r="H1131" t="s">
        <v>2843</v>
      </c>
      <c r="I1131">
        <v>2</v>
      </c>
      <c r="J1131">
        <v>-13.385578549662212</v>
      </c>
      <c r="K1131">
        <v>-42.171718189759716</v>
      </c>
      <c r="L1131">
        <v>-9.6115457513775127</v>
      </c>
      <c r="M1131">
        <v>-33.757758935166962</v>
      </c>
      <c r="N1131">
        <v>-108.67008854708662</v>
      </c>
      <c r="O1131">
        <v>-14.754319664473872</v>
      </c>
      <c r="P1131">
        <v>-22.013681658285037</v>
      </c>
      <c r="Q1131">
        <v>-22.422560732600829</v>
      </c>
      <c r="R1131">
        <v>25.957134405206311</v>
      </c>
      <c r="S1131">
        <v>0</v>
      </c>
      <c r="T1131">
        <v>5</v>
      </c>
      <c r="U1131" t="s">
        <v>2819</v>
      </c>
      <c r="AN1131">
        <f>VLOOKUP(J1131,counts!$W$8:$Z$13,4,FALSE)</f>
        <v>51</v>
      </c>
      <c r="AO1131">
        <f>VLOOKUP(K1131,counts!$W$17:$Z$23,4,FALSE)</f>
        <v>48</v>
      </c>
      <c r="AP1131">
        <f>VLOOKUP(L1131,counts!$W$27:$Z$33,4,FALSE)</f>
        <v>55</v>
      </c>
      <c r="AQ1131">
        <f>VLOOKUP(M1131,counts!$W$38:$Z$49,4,FALSE)</f>
        <v>47</v>
      </c>
      <c r="AR1131">
        <f>VLOOKUP(N1131,counts!$W$53:$Z$54,4,FALSE)</f>
        <v>20</v>
      </c>
      <c r="AS1131">
        <f>VLOOKUP(O1131,counts!$W$58:$Z$62,4,FALSE)</f>
        <v>52</v>
      </c>
      <c r="AT1131">
        <f>VLOOKUP(P1131,counts!$W$66:$Z$69,4,FALSE)</f>
        <v>50</v>
      </c>
      <c r="AU1131">
        <f>VLOOKUP(Q1131,counts!$W$73:$Z$75,4,FALSE)</f>
        <v>50</v>
      </c>
      <c r="AV1131">
        <f>VLOOKUP(R1131,counts!$W$79:$Z$81,4,FALSE)</f>
        <v>59</v>
      </c>
      <c r="AW1131">
        <f t="shared" si="607"/>
        <v>432</v>
      </c>
      <c r="AX1131">
        <f t="shared" si="608"/>
        <v>0</v>
      </c>
      <c r="AY1131">
        <f t="shared" si="609"/>
        <v>5</v>
      </c>
      <c r="AZ1131" t="str">
        <f t="shared" si="610"/>
        <v>Validate</v>
      </c>
      <c r="BA1131" t="str">
        <f t="shared" si="611"/>
        <v>41-50</v>
      </c>
      <c r="BB1131" t="str">
        <f t="shared" si="612"/>
        <v>Blank</v>
      </c>
      <c r="BC1131" t="str">
        <f t="shared" si="613"/>
        <v>11-20</v>
      </c>
      <c r="BD1131" t="str">
        <f t="shared" si="614"/>
        <v>Blank</v>
      </c>
      <c r="BE1131" t="str">
        <f t="shared" si="615"/>
        <v>male</v>
      </c>
      <c r="BF1131">
        <f t="shared" si="616"/>
        <v>0</v>
      </c>
      <c r="BG1131">
        <f t="shared" si="617"/>
        <v>0</v>
      </c>
      <c r="BH1131" t="str">
        <f t="shared" si="618"/>
        <v>S, blank</v>
      </c>
      <c r="BI1131">
        <f t="shared" si="619"/>
        <v>2</v>
      </c>
    </row>
    <row r="1132" spans="1:61" x14ac:dyDescent="0.3">
      <c r="A1132" t="s">
        <v>2811</v>
      </c>
      <c r="B1132" t="s">
        <v>2838</v>
      </c>
      <c r="C1132" t="s">
        <v>2850</v>
      </c>
      <c r="D1132" t="s">
        <v>2838</v>
      </c>
      <c r="E1132" t="s">
        <v>20</v>
      </c>
      <c r="F1132">
        <v>0</v>
      </c>
      <c r="G1132">
        <v>0</v>
      </c>
      <c r="H1132" t="s">
        <v>2843</v>
      </c>
      <c r="I1132">
        <v>2</v>
      </c>
      <c r="J1132">
        <v>-13.385578549662212</v>
      </c>
      <c r="K1132">
        <v>-42.171718189759716</v>
      </c>
      <c r="L1132">
        <v>-9.6115457513775127</v>
      </c>
      <c r="M1132">
        <v>-33.757758935166962</v>
      </c>
      <c r="N1132">
        <v>-108.67008854708662</v>
      </c>
      <c r="O1132">
        <v>-14.754319664473872</v>
      </c>
      <c r="P1132">
        <v>-22.013681658285037</v>
      </c>
      <c r="Q1132">
        <v>-22.422560732600829</v>
      </c>
      <c r="R1132">
        <v>25.957134405206311</v>
      </c>
      <c r="S1132">
        <v>1</v>
      </c>
      <c r="T1132">
        <v>5</v>
      </c>
      <c r="U1132" t="s">
        <v>2819</v>
      </c>
      <c r="AN1132">
        <f>VLOOKUP(J1132,counts!$W$8:$Z$13,4,FALSE)</f>
        <v>51</v>
      </c>
      <c r="AO1132">
        <f>VLOOKUP(K1132,counts!$W$17:$Z$23,4,FALSE)</f>
        <v>48</v>
      </c>
      <c r="AP1132">
        <f>VLOOKUP(L1132,counts!$W$27:$Z$33,4,FALSE)</f>
        <v>55</v>
      </c>
      <c r="AQ1132">
        <f>VLOOKUP(M1132,counts!$W$38:$Z$49,4,FALSE)</f>
        <v>47</v>
      </c>
      <c r="AR1132">
        <f>VLOOKUP(N1132,counts!$W$53:$Z$54,4,FALSE)</f>
        <v>20</v>
      </c>
      <c r="AS1132">
        <f>VLOOKUP(O1132,counts!$W$58:$Z$62,4,FALSE)</f>
        <v>52</v>
      </c>
      <c r="AT1132">
        <f>VLOOKUP(P1132,counts!$W$66:$Z$69,4,FALSE)</f>
        <v>50</v>
      </c>
      <c r="AU1132">
        <f>VLOOKUP(Q1132,counts!$W$73:$Z$75,4,FALSE)</f>
        <v>50</v>
      </c>
      <c r="AV1132">
        <f>VLOOKUP(R1132,counts!$W$79:$Z$81,4,FALSE)</f>
        <v>59</v>
      </c>
      <c r="AW1132">
        <f t="shared" si="607"/>
        <v>432</v>
      </c>
      <c r="AX1132">
        <f t="shared" si="608"/>
        <v>1</v>
      </c>
      <c r="AY1132">
        <f t="shared" si="609"/>
        <v>5</v>
      </c>
      <c r="AZ1132" t="str">
        <f t="shared" si="610"/>
        <v>Validate</v>
      </c>
      <c r="BA1132" t="str">
        <f t="shared" si="611"/>
        <v>41-50</v>
      </c>
      <c r="BB1132" t="str">
        <f t="shared" si="612"/>
        <v>Blank</v>
      </c>
      <c r="BC1132" t="str">
        <f t="shared" si="613"/>
        <v>11-20</v>
      </c>
      <c r="BD1132" t="str">
        <f t="shared" si="614"/>
        <v>Blank</v>
      </c>
      <c r="BE1132" t="str">
        <f t="shared" si="615"/>
        <v>male</v>
      </c>
      <c r="BF1132">
        <f t="shared" si="616"/>
        <v>0</v>
      </c>
      <c r="BG1132">
        <f t="shared" si="617"/>
        <v>0</v>
      </c>
      <c r="BH1132" t="str">
        <f t="shared" si="618"/>
        <v>S, blank</v>
      </c>
      <c r="BI1132">
        <f t="shared" si="619"/>
        <v>2</v>
      </c>
    </row>
    <row r="1133" spans="1:61" x14ac:dyDescent="0.3">
      <c r="A1133" t="s">
        <v>2811</v>
      </c>
      <c r="B1133" t="s">
        <v>2838</v>
      </c>
      <c r="C1133" t="s">
        <v>2849</v>
      </c>
      <c r="D1133" t="s">
        <v>2838</v>
      </c>
      <c r="E1133" t="s">
        <v>20</v>
      </c>
      <c r="F1133">
        <v>1</v>
      </c>
      <c r="G1133">
        <v>0</v>
      </c>
      <c r="H1133" t="s">
        <v>2843</v>
      </c>
      <c r="I1133">
        <v>2</v>
      </c>
      <c r="J1133">
        <v>-13.385578549662212</v>
      </c>
      <c r="K1133">
        <v>-42.171718189759716</v>
      </c>
      <c r="L1133">
        <v>40.172297072540438</v>
      </c>
      <c r="M1133">
        <v>-33.757758935166962</v>
      </c>
      <c r="N1133">
        <v>-108.67008854708662</v>
      </c>
      <c r="O1133">
        <v>48.695090775187893</v>
      </c>
      <c r="P1133">
        <v>-22.013681658285037</v>
      </c>
      <c r="Q1133">
        <v>-22.422560732600829</v>
      </c>
      <c r="R1133">
        <v>25.957134405206311</v>
      </c>
      <c r="S1133">
        <v>0</v>
      </c>
      <c r="T1133">
        <v>5</v>
      </c>
      <c r="U1133" t="s">
        <v>2819</v>
      </c>
      <c r="AN1133">
        <f>VLOOKUP(J1133,counts!$W$8:$Z$13,4,FALSE)</f>
        <v>51</v>
      </c>
      <c r="AO1133">
        <f>VLOOKUP(K1133,counts!$W$17:$Z$23,4,FALSE)</f>
        <v>48</v>
      </c>
      <c r="AP1133">
        <f>VLOOKUP(L1133,counts!$W$27:$Z$33,4,FALSE)</f>
        <v>50</v>
      </c>
      <c r="AQ1133">
        <f>VLOOKUP(M1133,counts!$W$38:$Z$49,4,FALSE)</f>
        <v>47</v>
      </c>
      <c r="AR1133">
        <f>VLOOKUP(N1133,counts!$W$53:$Z$54,4,FALSE)</f>
        <v>20</v>
      </c>
      <c r="AS1133">
        <f>VLOOKUP(O1133,counts!$W$58:$Z$62,4,FALSE)</f>
        <v>61</v>
      </c>
      <c r="AT1133">
        <f>VLOOKUP(P1133,counts!$W$66:$Z$69,4,FALSE)</f>
        <v>50</v>
      </c>
      <c r="AU1133">
        <f>VLOOKUP(Q1133,counts!$W$73:$Z$75,4,FALSE)</f>
        <v>50</v>
      </c>
      <c r="AV1133">
        <f>VLOOKUP(R1133,counts!$W$79:$Z$81,4,FALSE)</f>
        <v>59</v>
      </c>
      <c r="AW1133">
        <f t="shared" si="607"/>
        <v>436</v>
      </c>
      <c r="AX1133">
        <f t="shared" si="608"/>
        <v>0</v>
      </c>
      <c r="AY1133">
        <f t="shared" si="609"/>
        <v>5</v>
      </c>
      <c r="AZ1133" t="str">
        <f t="shared" si="610"/>
        <v>Validate</v>
      </c>
      <c r="BA1133" t="str">
        <f t="shared" si="611"/>
        <v>41-50</v>
      </c>
      <c r="BB1133" t="str">
        <f t="shared" si="612"/>
        <v>Blank</v>
      </c>
      <c r="BC1133" t="str">
        <f t="shared" si="613"/>
        <v>21-30</v>
      </c>
      <c r="BD1133" t="str">
        <f t="shared" si="614"/>
        <v>Blank</v>
      </c>
      <c r="BE1133" t="str">
        <f t="shared" si="615"/>
        <v>male</v>
      </c>
      <c r="BF1133">
        <f t="shared" si="616"/>
        <v>1</v>
      </c>
      <c r="BG1133">
        <f t="shared" si="617"/>
        <v>0</v>
      </c>
      <c r="BH1133" t="str">
        <f t="shared" si="618"/>
        <v>S, blank</v>
      </c>
      <c r="BI1133">
        <f t="shared" si="619"/>
        <v>2</v>
      </c>
    </row>
    <row r="1134" spans="1:61" x14ac:dyDescent="0.3">
      <c r="A1134" t="s">
        <v>2811</v>
      </c>
      <c r="B1134" t="s">
        <v>2838</v>
      </c>
      <c r="C1134" t="s">
        <v>2850</v>
      </c>
      <c r="D1134" t="s">
        <v>2838</v>
      </c>
      <c r="E1134" t="s">
        <v>20</v>
      </c>
      <c r="F1134">
        <v>0</v>
      </c>
      <c r="G1134">
        <v>0</v>
      </c>
      <c r="H1134" t="s">
        <v>2843</v>
      </c>
      <c r="I1134">
        <v>2</v>
      </c>
      <c r="J1134">
        <v>-13.385578549662212</v>
      </c>
      <c r="K1134">
        <v>-42.171718189759716</v>
      </c>
      <c r="L1134">
        <v>-9.6115457513775127</v>
      </c>
      <c r="M1134">
        <v>-33.757758935166962</v>
      </c>
      <c r="N1134">
        <v>-108.67008854708662</v>
      </c>
      <c r="O1134">
        <v>-14.754319664473872</v>
      </c>
      <c r="P1134">
        <v>-22.013681658285037</v>
      </c>
      <c r="Q1134">
        <v>-22.422560732600829</v>
      </c>
      <c r="R1134">
        <v>25.957134405206311</v>
      </c>
      <c r="S1134">
        <v>0</v>
      </c>
      <c r="T1134">
        <v>5</v>
      </c>
      <c r="U1134" t="s">
        <v>2819</v>
      </c>
      <c r="AN1134">
        <f>VLOOKUP(J1134,counts!$W$8:$Z$13,4,FALSE)</f>
        <v>51</v>
      </c>
      <c r="AO1134">
        <f>VLOOKUP(K1134,counts!$W$17:$Z$23,4,FALSE)</f>
        <v>48</v>
      </c>
      <c r="AP1134">
        <f>VLOOKUP(L1134,counts!$W$27:$Z$33,4,FALSE)</f>
        <v>55</v>
      </c>
      <c r="AQ1134">
        <f>VLOOKUP(M1134,counts!$W$38:$Z$49,4,FALSE)</f>
        <v>47</v>
      </c>
      <c r="AR1134">
        <f>VLOOKUP(N1134,counts!$W$53:$Z$54,4,FALSE)</f>
        <v>20</v>
      </c>
      <c r="AS1134">
        <f>VLOOKUP(O1134,counts!$W$58:$Z$62,4,FALSE)</f>
        <v>52</v>
      </c>
      <c r="AT1134">
        <f>VLOOKUP(P1134,counts!$W$66:$Z$69,4,FALSE)</f>
        <v>50</v>
      </c>
      <c r="AU1134">
        <f>VLOOKUP(Q1134,counts!$W$73:$Z$75,4,FALSE)</f>
        <v>50</v>
      </c>
      <c r="AV1134">
        <f>VLOOKUP(R1134,counts!$W$79:$Z$81,4,FALSE)</f>
        <v>59</v>
      </c>
      <c r="AW1134">
        <f t="shared" si="607"/>
        <v>432</v>
      </c>
      <c r="AX1134">
        <f t="shared" si="608"/>
        <v>0</v>
      </c>
      <c r="AY1134">
        <f t="shared" si="609"/>
        <v>5</v>
      </c>
      <c r="AZ1134" t="str">
        <f t="shared" si="610"/>
        <v>Validate</v>
      </c>
      <c r="BA1134" t="str">
        <f t="shared" si="611"/>
        <v>41-50</v>
      </c>
      <c r="BB1134" t="str">
        <f t="shared" si="612"/>
        <v>Blank</v>
      </c>
      <c r="BC1134" t="str">
        <f t="shared" si="613"/>
        <v>11-20</v>
      </c>
      <c r="BD1134" t="str">
        <f t="shared" si="614"/>
        <v>Blank</v>
      </c>
      <c r="BE1134" t="str">
        <f t="shared" si="615"/>
        <v>male</v>
      </c>
      <c r="BF1134">
        <f t="shared" si="616"/>
        <v>0</v>
      </c>
      <c r="BG1134">
        <f t="shared" si="617"/>
        <v>0</v>
      </c>
      <c r="BH1134" t="str">
        <f t="shared" si="618"/>
        <v>S, blank</v>
      </c>
      <c r="BI1134">
        <f t="shared" si="619"/>
        <v>2</v>
      </c>
    </row>
    <row r="1135" spans="1:61" x14ac:dyDescent="0.3">
      <c r="A1135" t="s">
        <v>2810</v>
      </c>
      <c r="B1135" t="s">
        <v>2838</v>
      </c>
      <c r="C1135" t="s">
        <v>2850</v>
      </c>
      <c r="D1135" t="s">
        <v>2838</v>
      </c>
      <c r="E1135" t="s">
        <v>20</v>
      </c>
      <c r="F1135">
        <v>0</v>
      </c>
      <c r="G1135">
        <v>0</v>
      </c>
      <c r="H1135" t="s">
        <v>527</v>
      </c>
      <c r="I1135">
        <v>2</v>
      </c>
      <c r="J1135">
        <v>32.769878926258563</v>
      </c>
      <c r="K1135">
        <v>-42.171718189759716</v>
      </c>
      <c r="L1135">
        <v>-9.6115457513775127</v>
      </c>
      <c r="M1135">
        <v>-33.757758935166962</v>
      </c>
      <c r="N1135">
        <v>-108.67008854708662</v>
      </c>
      <c r="O1135">
        <v>-14.754319664473872</v>
      </c>
      <c r="P1135">
        <v>-22.013681658285037</v>
      </c>
      <c r="Q1135">
        <v>-11.405315820044242</v>
      </c>
      <c r="R1135">
        <v>25.957134405206311</v>
      </c>
      <c r="S1135">
        <v>0</v>
      </c>
      <c r="T1135">
        <v>5</v>
      </c>
      <c r="U1135" t="s">
        <v>2819</v>
      </c>
      <c r="AN1135">
        <f>VLOOKUP(J1135,counts!$W$8:$Z$13,4,FALSE)</f>
        <v>61</v>
      </c>
      <c r="AO1135">
        <f>VLOOKUP(K1135,counts!$W$17:$Z$23,4,FALSE)</f>
        <v>48</v>
      </c>
      <c r="AP1135">
        <f>VLOOKUP(L1135,counts!$W$27:$Z$33,4,FALSE)</f>
        <v>55</v>
      </c>
      <c r="AQ1135">
        <f>VLOOKUP(M1135,counts!$W$38:$Z$49,4,FALSE)</f>
        <v>47</v>
      </c>
      <c r="AR1135">
        <f>VLOOKUP(N1135,counts!$W$53:$Z$54,4,FALSE)</f>
        <v>20</v>
      </c>
      <c r="AS1135">
        <f>VLOOKUP(O1135,counts!$W$58:$Z$62,4,FALSE)</f>
        <v>52</v>
      </c>
      <c r="AT1135">
        <f>VLOOKUP(P1135,counts!$W$66:$Z$69,4,FALSE)</f>
        <v>50</v>
      </c>
      <c r="AU1135">
        <f>VLOOKUP(Q1135,counts!$W$73:$Z$75,4,FALSE)</f>
        <v>52</v>
      </c>
      <c r="AV1135">
        <f>VLOOKUP(R1135,counts!$W$79:$Z$81,4,FALSE)</f>
        <v>59</v>
      </c>
      <c r="AW1135">
        <f t="shared" si="607"/>
        <v>444</v>
      </c>
      <c r="AX1135">
        <f t="shared" si="608"/>
        <v>0</v>
      </c>
      <c r="AY1135">
        <f t="shared" si="609"/>
        <v>5</v>
      </c>
      <c r="AZ1135" t="str">
        <f t="shared" si="610"/>
        <v>Validate</v>
      </c>
      <c r="BA1135" t="str">
        <f t="shared" si="611"/>
        <v>31-40</v>
      </c>
      <c r="BB1135" t="str">
        <f t="shared" si="612"/>
        <v>Blank</v>
      </c>
      <c r="BC1135" t="str">
        <f t="shared" si="613"/>
        <v>11-20</v>
      </c>
      <c r="BD1135" t="str">
        <f t="shared" si="614"/>
        <v>Blank</v>
      </c>
      <c r="BE1135" t="str">
        <f t="shared" si="615"/>
        <v>male</v>
      </c>
      <c r="BF1135">
        <f t="shared" si="616"/>
        <v>0</v>
      </c>
      <c r="BG1135">
        <f t="shared" si="617"/>
        <v>0</v>
      </c>
      <c r="BH1135" t="str">
        <f t="shared" si="618"/>
        <v>Q</v>
      </c>
      <c r="BI1135">
        <f t="shared" si="619"/>
        <v>2</v>
      </c>
    </row>
    <row r="1136" spans="1:61" x14ac:dyDescent="0.3">
      <c r="A1136" t="s">
        <v>2812</v>
      </c>
      <c r="B1136" t="s">
        <v>2838</v>
      </c>
      <c r="C1136" t="s">
        <v>2850</v>
      </c>
      <c r="D1136" t="s">
        <v>2839</v>
      </c>
      <c r="E1136" t="s">
        <v>20</v>
      </c>
      <c r="F1136">
        <v>0</v>
      </c>
      <c r="G1136">
        <v>0</v>
      </c>
      <c r="H1136" t="s">
        <v>527</v>
      </c>
      <c r="I1136">
        <v>2</v>
      </c>
      <c r="J1136">
        <v>74.751267398446615</v>
      </c>
      <c r="K1136">
        <v>-42.171718189759716</v>
      </c>
      <c r="L1136">
        <v>-9.6115457513775127</v>
      </c>
      <c r="M1136">
        <v>40.634191658169868</v>
      </c>
      <c r="N1136">
        <v>-108.67008854708662</v>
      </c>
      <c r="O1136">
        <v>-14.754319664473872</v>
      </c>
      <c r="P1136">
        <v>-22.013681658285037</v>
      </c>
      <c r="Q1136">
        <v>-11.405315820044242</v>
      </c>
      <c r="R1136">
        <v>25.957134405206311</v>
      </c>
      <c r="S1136">
        <v>0</v>
      </c>
      <c r="T1136">
        <v>5</v>
      </c>
      <c r="U1136" t="s">
        <v>2819</v>
      </c>
      <c r="AN1136">
        <f>VLOOKUP(J1136,counts!$W$8:$Z$13,4,FALSE)</f>
        <v>70</v>
      </c>
      <c r="AO1136">
        <f>VLOOKUP(K1136,counts!$W$17:$Z$23,4,FALSE)</f>
        <v>48</v>
      </c>
      <c r="AP1136">
        <f>VLOOKUP(L1136,counts!$W$27:$Z$33,4,FALSE)</f>
        <v>55</v>
      </c>
      <c r="AQ1136">
        <f>VLOOKUP(M1136,counts!$W$38:$Z$49,4,FALSE)</f>
        <v>63</v>
      </c>
      <c r="AR1136">
        <f>VLOOKUP(N1136,counts!$W$53:$Z$54,4,FALSE)</f>
        <v>20</v>
      </c>
      <c r="AS1136">
        <f>VLOOKUP(O1136,counts!$W$58:$Z$62,4,FALSE)</f>
        <v>52</v>
      </c>
      <c r="AT1136">
        <f>VLOOKUP(P1136,counts!$W$66:$Z$69,4,FALSE)</f>
        <v>50</v>
      </c>
      <c r="AU1136">
        <f>VLOOKUP(Q1136,counts!$W$73:$Z$75,4,FALSE)</f>
        <v>52</v>
      </c>
      <c r="AV1136">
        <f>VLOOKUP(R1136,counts!$W$79:$Z$81,4,FALSE)</f>
        <v>59</v>
      </c>
      <c r="AW1136">
        <f t="shared" si="607"/>
        <v>469</v>
      </c>
      <c r="AX1136">
        <f t="shared" si="608"/>
        <v>0</v>
      </c>
      <c r="AY1136">
        <f t="shared" si="609"/>
        <v>5</v>
      </c>
      <c r="AZ1136" t="str">
        <f t="shared" si="610"/>
        <v>Validate</v>
      </c>
      <c r="BA1136" t="str">
        <f t="shared" si="611"/>
        <v>51-60</v>
      </c>
      <c r="BB1136" t="str">
        <f t="shared" si="612"/>
        <v>Blank</v>
      </c>
      <c r="BC1136" t="str">
        <f t="shared" si="613"/>
        <v>11-20</v>
      </c>
      <c r="BD1136" t="str">
        <f t="shared" si="614"/>
        <v>Others</v>
      </c>
      <c r="BE1136" t="str">
        <f t="shared" si="615"/>
        <v>male</v>
      </c>
      <c r="BF1136">
        <f t="shared" si="616"/>
        <v>0</v>
      </c>
      <c r="BG1136">
        <f t="shared" si="617"/>
        <v>0</v>
      </c>
      <c r="BH1136" t="str">
        <f t="shared" si="618"/>
        <v>Q</v>
      </c>
      <c r="BI1136">
        <f t="shared" si="619"/>
        <v>2</v>
      </c>
    </row>
    <row r="1137" spans="1:61" x14ac:dyDescent="0.3">
      <c r="A1137" t="s">
        <v>2820</v>
      </c>
      <c r="B1137" t="s">
        <v>2838</v>
      </c>
      <c r="C1137" t="s">
        <v>2849</v>
      </c>
      <c r="D1137" t="s">
        <v>2831</v>
      </c>
      <c r="E1137" t="s">
        <v>15</v>
      </c>
      <c r="F1137">
        <v>1</v>
      </c>
      <c r="G1137">
        <v>1</v>
      </c>
      <c r="H1137" t="s">
        <v>2843</v>
      </c>
      <c r="I1137">
        <v>2</v>
      </c>
      <c r="J1137">
        <v>-11.613432440426715</v>
      </c>
      <c r="K1137">
        <v>-42.171718189759716</v>
      </c>
      <c r="L1137">
        <v>40.172297072540438</v>
      </c>
      <c r="M1137">
        <v>-96.420408757005262</v>
      </c>
      <c r="N1137">
        <v>151.41878811967541</v>
      </c>
      <c r="O1137">
        <v>48.695090775187893</v>
      </c>
      <c r="P1137">
        <v>79.365382998232107</v>
      </c>
      <c r="Q1137">
        <v>-22.422560732600829</v>
      </c>
      <c r="R1137">
        <v>25.957134405206311</v>
      </c>
      <c r="S1137">
        <v>0</v>
      </c>
      <c r="T1137">
        <v>5</v>
      </c>
      <c r="U1137" t="s">
        <v>2819</v>
      </c>
      <c r="AN1137">
        <f>VLOOKUP(J1137,counts!$W$8:$Z$13,4,FALSE)</f>
        <v>52</v>
      </c>
      <c r="AO1137">
        <f>VLOOKUP(K1137,counts!$W$17:$Z$23,4,FALSE)</f>
        <v>48</v>
      </c>
      <c r="AP1137">
        <f>VLOOKUP(L1137,counts!$W$27:$Z$33,4,FALSE)</f>
        <v>50</v>
      </c>
      <c r="AQ1137">
        <f>VLOOKUP(M1137,counts!$W$38:$Z$49,4,FALSE)</f>
        <v>34</v>
      </c>
      <c r="AR1137">
        <f>VLOOKUP(N1137,counts!$W$53:$Z$54,4,FALSE)</f>
        <v>102</v>
      </c>
      <c r="AS1137">
        <f>VLOOKUP(O1137,counts!$W$58:$Z$62,4,FALSE)</f>
        <v>61</v>
      </c>
      <c r="AT1137">
        <f>VLOOKUP(P1137,counts!$W$66:$Z$69,4,FALSE)</f>
        <v>70</v>
      </c>
      <c r="AU1137">
        <f>VLOOKUP(Q1137,counts!$W$73:$Z$75,4,FALSE)</f>
        <v>50</v>
      </c>
      <c r="AV1137">
        <f>VLOOKUP(R1137,counts!$W$79:$Z$81,4,FALSE)</f>
        <v>59</v>
      </c>
      <c r="AW1137">
        <f t="shared" si="607"/>
        <v>526</v>
      </c>
      <c r="AX1137">
        <f t="shared" si="608"/>
        <v>0</v>
      </c>
      <c r="AY1137">
        <f t="shared" si="609"/>
        <v>5</v>
      </c>
      <c r="AZ1137" t="str">
        <f t="shared" si="610"/>
        <v>Validate</v>
      </c>
      <c r="BA1137" t="str">
        <f t="shared" si="611"/>
        <v>18-30</v>
      </c>
      <c r="BB1137" t="str">
        <f t="shared" si="612"/>
        <v>Blank</v>
      </c>
      <c r="BC1137" t="str">
        <f t="shared" si="613"/>
        <v>21-30</v>
      </c>
      <c r="BD1137" t="str">
        <f t="shared" si="614"/>
        <v>MN</v>
      </c>
      <c r="BE1137" t="str">
        <f t="shared" si="615"/>
        <v>female</v>
      </c>
      <c r="BF1137">
        <f t="shared" si="616"/>
        <v>1</v>
      </c>
      <c r="BG1137">
        <f t="shared" si="617"/>
        <v>1</v>
      </c>
      <c r="BH1137" t="str">
        <f t="shared" si="618"/>
        <v>S, blank</v>
      </c>
      <c r="BI1137">
        <f t="shared" si="619"/>
        <v>2</v>
      </c>
    </row>
    <row r="1138" spans="1:61" x14ac:dyDescent="0.3">
      <c r="A1138" t="s">
        <v>2820</v>
      </c>
      <c r="B1138" t="s">
        <v>2838</v>
      </c>
      <c r="C1138" t="s">
        <v>2851</v>
      </c>
      <c r="D1138" t="s">
        <v>2838</v>
      </c>
      <c r="E1138" t="s">
        <v>20</v>
      </c>
      <c r="F1138">
        <v>1</v>
      </c>
      <c r="G1138">
        <v>2</v>
      </c>
      <c r="H1138" t="s">
        <v>44</v>
      </c>
      <c r="I1138">
        <v>2</v>
      </c>
      <c r="J1138">
        <v>-11.613432440426715</v>
      </c>
      <c r="K1138">
        <v>-42.171718189759716</v>
      </c>
      <c r="L1138">
        <v>70.538774768379497</v>
      </c>
      <c r="M1138">
        <v>-33.757758935166962</v>
      </c>
      <c r="N1138">
        <v>-108.67008854708662</v>
      </c>
      <c r="O1138">
        <v>48.695090775187893</v>
      </c>
      <c r="P1138">
        <v>75.609641767585757</v>
      </c>
      <c r="Q1138">
        <v>72.444458573419169</v>
      </c>
      <c r="R1138">
        <v>25.957134405206311</v>
      </c>
      <c r="S1138">
        <v>0</v>
      </c>
      <c r="T1138">
        <v>5</v>
      </c>
      <c r="U1138" t="s">
        <v>2819</v>
      </c>
      <c r="AN1138">
        <f>VLOOKUP(J1138,counts!$W$8:$Z$13,4,FALSE)</f>
        <v>52</v>
      </c>
      <c r="AO1138">
        <f>VLOOKUP(K1138,counts!$W$17:$Z$23,4,FALSE)</f>
        <v>48</v>
      </c>
      <c r="AP1138">
        <f>VLOOKUP(L1138,counts!$W$27:$Z$33,4,FALSE)</f>
        <v>47</v>
      </c>
      <c r="AQ1138">
        <f>VLOOKUP(M1138,counts!$W$38:$Z$49,4,FALSE)</f>
        <v>47</v>
      </c>
      <c r="AR1138">
        <f>VLOOKUP(N1138,counts!$W$53:$Z$54,4,FALSE)</f>
        <v>20</v>
      </c>
      <c r="AS1138">
        <f>VLOOKUP(O1138,counts!$W$58:$Z$62,4,FALSE)</f>
        <v>61</v>
      </c>
      <c r="AT1138">
        <f>VLOOKUP(P1138,counts!$W$66:$Z$69,4,FALSE)</f>
        <v>69</v>
      </c>
      <c r="AU1138">
        <f>VLOOKUP(Q1138,counts!$W$73:$Z$75,4,FALSE)</f>
        <v>68</v>
      </c>
      <c r="AV1138">
        <f>VLOOKUP(R1138,counts!$W$79:$Z$81,4,FALSE)</f>
        <v>59</v>
      </c>
      <c r="AW1138">
        <f t="shared" si="607"/>
        <v>471</v>
      </c>
      <c r="AX1138">
        <f t="shared" si="608"/>
        <v>0</v>
      </c>
      <c r="AY1138">
        <f t="shared" si="609"/>
        <v>5</v>
      </c>
      <c r="AZ1138" t="str">
        <f t="shared" si="610"/>
        <v>Validate</v>
      </c>
      <c r="BA1138" t="str">
        <f t="shared" si="611"/>
        <v>18-30</v>
      </c>
      <c r="BB1138" t="str">
        <f t="shared" si="612"/>
        <v>Blank</v>
      </c>
      <c r="BC1138" t="str">
        <f t="shared" si="613"/>
        <v>41-100</v>
      </c>
      <c r="BD1138" t="str">
        <f t="shared" si="614"/>
        <v>Blank</v>
      </c>
      <c r="BE1138" t="str">
        <f t="shared" si="615"/>
        <v>male</v>
      </c>
      <c r="BF1138">
        <f t="shared" si="616"/>
        <v>1</v>
      </c>
      <c r="BG1138">
        <f t="shared" si="617"/>
        <v>2</v>
      </c>
      <c r="BH1138" t="str">
        <f t="shared" si="618"/>
        <v>C</v>
      </c>
      <c r="BI1138">
        <f t="shared" si="619"/>
        <v>2</v>
      </c>
    </row>
    <row r="1139" spans="1:61" x14ac:dyDescent="0.3">
      <c r="A1139" t="s">
        <v>2810</v>
      </c>
      <c r="B1139" t="s">
        <v>2823</v>
      </c>
      <c r="C1139" t="s">
        <v>2850</v>
      </c>
      <c r="D1139" t="s">
        <v>2837</v>
      </c>
      <c r="E1139" t="s">
        <v>20</v>
      </c>
      <c r="F1139">
        <v>0</v>
      </c>
      <c r="G1139">
        <v>0</v>
      </c>
      <c r="H1139" t="s">
        <v>44</v>
      </c>
      <c r="I1139">
        <v>2</v>
      </c>
      <c r="J1139">
        <v>32.769878926258563</v>
      </c>
      <c r="K1139">
        <v>123.30204897661667</v>
      </c>
      <c r="L1139">
        <v>-9.6115457513775127</v>
      </c>
      <c r="M1139">
        <v>123.30204897661667</v>
      </c>
      <c r="N1139">
        <v>-108.67008854708662</v>
      </c>
      <c r="O1139">
        <v>-14.754319664473872</v>
      </c>
      <c r="P1139">
        <v>-22.013681658285037</v>
      </c>
      <c r="Q1139">
        <v>72.444458573419169</v>
      </c>
      <c r="R1139">
        <v>25.957134405206311</v>
      </c>
      <c r="S1139">
        <v>0</v>
      </c>
      <c r="T1139">
        <v>5</v>
      </c>
      <c r="U1139" t="s">
        <v>2819</v>
      </c>
      <c r="AN1139">
        <f>VLOOKUP(J1139,counts!$W$8:$Z$13,4,FALSE)</f>
        <v>61</v>
      </c>
      <c r="AO1139">
        <f>VLOOKUP(K1139,counts!$W$17:$Z$23,4,FALSE)</f>
        <v>73</v>
      </c>
      <c r="AP1139">
        <f>VLOOKUP(L1139,counts!$W$27:$Z$33,4,FALSE)</f>
        <v>55</v>
      </c>
      <c r="AQ1139">
        <f>VLOOKUP(M1139,counts!$W$38:$Z$49,4,FALSE)</f>
        <v>80</v>
      </c>
      <c r="AR1139">
        <f>VLOOKUP(N1139,counts!$W$53:$Z$54,4,FALSE)</f>
        <v>20</v>
      </c>
      <c r="AS1139">
        <f>VLOOKUP(O1139,counts!$W$58:$Z$62,4,FALSE)</f>
        <v>52</v>
      </c>
      <c r="AT1139">
        <f>VLOOKUP(P1139,counts!$W$66:$Z$69,4,FALSE)</f>
        <v>50</v>
      </c>
      <c r="AU1139">
        <f>VLOOKUP(Q1139,counts!$W$73:$Z$75,4,FALSE)</f>
        <v>68</v>
      </c>
      <c r="AV1139">
        <f>VLOOKUP(R1139,counts!$W$79:$Z$81,4,FALSE)</f>
        <v>59</v>
      </c>
      <c r="AW1139">
        <f t="shared" si="607"/>
        <v>518</v>
      </c>
      <c r="AX1139">
        <f t="shared" si="608"/>
        <v>0</v>
      </c>
      <c r="AY1139">
        <f t="shared" si="609"/>
        <v>5</v>
      </c>
      <c r="AZ1139" t="str">
        <f t="shared" si="610"/>
        <v>Validate</v>
      </c>
      <c r="BA1139" t="str">
        <f t="shared" si="611"/>
        <v>31-40</v>
      </c>
      <c r="BB1139" t="str">
        <f t="shared" si="612"/>
        <v>F, G, T</v>
      </c>
      <c r="BC1139" t="str">
        <f t="shared" si="613"/>
        <v>11-20</v>
      </c>
      <c r="BD1139" t="str">
        <f t="shared" si="614"/>
        <v>PQ</v>
      </c>
      <c r="BE1139" t="str">
        <f t="shared" si="615"/>
        <v>male</v>
      </c>
      <c r="BF1139">
        <f t="shared" si="616"/>
        <v>0</v>
      </c>
      <c r="BG1139">
        <f t="shared" si="617"/>
        <v>0</v>
      </c>
      <c r="BH1139" t="str">
        <f t="shared" si="618"/>
        <v>C</v>
      </c>
      <c r="BI1139">
        <f t="shared" si="619"/>
        <v>2</v>
      </c>
    </row>
    <row r="1140" spans="1:61" x14ac:dyDescent="0.3">
      <c r="A1140" t="s">
        <v>2820</v>
      </c>
      <c r="B1140" t="s">
        <v>2838</v>
      </c>
      <c r="C1140" t="s">
        <v>2850</v>
      </c>
      <c r="D1140" t="s">
        <v>2838</v>
      </c>
      <c r="E1140" t="s">
        <v>20</v>
      </c>
      <c r="F1140">
        <v>0</v>
      </c>
      <c r="G1140">
        <v>0</v>
      </c>
      <c r="H1140" t="s">
        <v>2843</v>
      </c>
      <c r="I1140">
        <v>2</v>
      </c>
      <c r="J1140">
        <v>-11.613432440426715</v>
      </c>
      <c r="K1140">
        <v>-42.171718189759716</v>
      </c>
      <c r="L1140">
        <v>-9.6115457513775127</v>
      </c>
      <c r="M1140">
        <v>-33.757758935166962</v>
      </c>
      <c r="N1140">
        <v>-108.67008854708662</v>
      </c>
      <c r="O1140">
        <v>-14.754319664473872</v>
      </c>
      <c r="P1140">
        <v>-22.013681658285037</v>
      </c>
      <c r="Q1140">
        <v>-22.422560732600829</v>
      </c>
      <c r="R1140">
        <v>25.957134405206311</v>
      </c>
      <c r="S1140">
        <v>0</v>
      </c>
      <c r="T1140">
        <v>5</v>
      </c>
      <c r="U1140" t="s">
        <v>2819</v>
      </c>
      <c r="AN1140">
        <f>VLOOKUP(J1140,counts!$W$8:$Z$13,4,FALSE)</f>
        <v>52</v>
      </c>
      <c r="AO1140">
        <f>VLOOKUP(K1140,counts!$W$17:$Z$23,4,FALSE)</f>
        <v>48</v>
      </c>
      <c r="AP1140">
        <f>VLOOKUP(L1140,counts!$W$27:$Z$33,4,FALSE)</f>
        <v>55</v>
      </c>
      <c r="AQ1140">
        <f>VLOOKUP(M1140,counts!$W$38:$Z$49,4,FALSE)</f>
        <v>47</v>
      </c>
      <c r="AR1140">
        <f>VLOOKUP(N1140,counts!$W$53:$Z$54,4,FALSE)</f>
        <v>20</v>
      </c>
      <c r="AS1140">
        <f>VLOOKUP(O1140,counts!$W$58:$Z$62,4,FALSE)</f>
        <v>52</v>
      </c>
      <c r="AT1140">
        <f>VLOOKUP(P1140,counts!$W$66:$Z$69,4,FALSE)</f>
        <v>50</v>
      </c>
      <c r="AU1140">
        <f>VLOOKUP(Q1140,counts!$W$73:$Z$75,4,FALSE)</f>
        <v>50</v>
      </c>
      <c r="AV1140">
        <f>VLOOKUP(R1140,counts!$W$79:$Z$81,4,FALSE)</f>
        <v>59</v>
      </c>
      <c r="AW1140">
        <f t="shared" si="607"/>
        <v>433</v>
      </c>
      <c r="AX1140">
        <f t="shared" si="608"/>
        <v>0</v>
      </c>
      <c r="AY1140">
        <f t="shared" si="609"/>
        <v>5</v>
      </c>
      <c r="AZ1140" t="str">
        <f t="shared" si="610"/>
        <v>Validate</v>
      </c>
      <c r="BA1140" t="str">
        <f t="shared" si="611"/>
        <v>18-30</v>
      </c>
      <c r="BB1140" t="str">
        <f t="shared" si="612"/>
        <v>Blank</v>
      </c>
      <c r="BC1140" t="str">
        <f t="shared" si="613"/>
        <v>11-20</v>
      </c>
      <c r="BD1140" t="str">
        <f t="shared" si="614"/>
        <v>Blank</v>
      </c>
      <c r="BE1140" t="str">
        <f t="shared" si="615"/>
        <v>male</v>
      </c>
      <c r="BF1140">
        <f t="shared" si="616"/>
        <v>0</v>
      </c>
      <c r="BG1140">
        <f t="shared" si="617"/>
        <v>0</v>
      </c>
      <c r="BH1140" t="str">
        <f t="shared" si="618"/>
        <v>S, blank</v>
      </c>
      <c r="BI1140">
        <f t="shared" si="619"/>
        <v>2</v>
      </c>
    </row>
    <row r="1141" spans="1:61" x14ac:dyDescent="0.3">
      <c r="A1141" t="s">
        <v>2812</v>
      </c>
      <c r="B1141" t="s">
        <v>2823</v>
      </c>
      <c r="C1141" t="s">
        <v>2850</v>
      </c>
      <c r="D1141" t="s">
        <v>2833</v>
      </c>
      <c r="E1141" t="s">
        <v>15</v>
      </c>
      <c r="F1141">
        <v>0</v>
      </c>
      <c r="G1141">
        <v>0</v>
      </c>
      <c r="H1141" t="s">
        <v>2843</v>
      </c>
      <c r="I1141">
        <v>2</v>
      </c>
      <c r="J1141">
        <v>74.751267398446615</v>
      </c>
      <c r="K1141">
        <v>123.30204897661667</v>
      </c>
      <c r="L1141">
        <v>-9.6115457513775127</v>
      </c>
      <c r="M1141">
        <v>57.761363718906857</v>
      </c>
      <c r="N1141">
        <v>151.41878811967541</v>
      </c>
      <c r="O1141">
        <v>-14.754319664473872</v>
      </c>
      <c r="P1141">
        <v>-22.013681658285037</v>
      </c>
      <c r="Q1141">
        <v>-22.422560732600829</v>
      </c>
      <c r="R1141">
        <v>25.957134405206311</v>
      </c>
      <c r="S1141">
        <v>0</v>
      </c>
      <c r="T1141">
        <v>5</v>
      </c>
      <c r="U1141" t="s">
        <v>2819</v>
      </c>
      <c r="AN1141">
        <f>VLOOKUP(J1141,counts!$W$8:$Z$13,4,FALSE)</f>
        <v>70</v>
      </c>
      <c r="AO1141">
        <f>VLOOKUP(K1141,counts!$W$17:$Z$23,4,FALSE)</f>
        <v>73</v>
      </c>
      <c r="AP1141">
        <f>VLOOKUP(L1141,counts!$W$27:$Z$33,4,FALSE)</f>
        <v>55</v>
      </c>
      <c r="AQ1141">
        <f>VLOOKUP(M1141,counts!$W$38:$Z$49,4,FALSE)</f>
        <v>66</v>
      </c>
      <c r="AR1141">
        <f>VLOOKUP(N1141,counts!$W$53:$Z$54,4,FALSE)</f>
        <v>102</v>
      </c>
      <c r="AS1141">
        <f>VLOOKUP(O1141,counts!$W$58:$Z$62,4,FALSE)</f>
        <v>52</v>
      </c>
      <c r="AT1141">
        <f>VLOOKUP(P1141,counts!$W$66:$Z$69,4,FALSE)</f>
        <v>50</v>
      </c>
      <c r="AU1141">
        <f>VLOOKUP(Q1141,counts!$W$73:$Z$75,4,FALSE)</f>
        <v>50</v>
      </c>
      <c r="AV1141">
        <f>VLOOKUP(R1141,counts!$W$79:$Z$81,4,FALSE)</f>
        <v>59</v>
      </c>
      <c r="AW1141">
        <f t="shared" si="607"/>
        <v>577</v>
      </c>
      <c r="AX1141">
        <f t="shared" si="608"/>
        <v>0</v>
      </c>
      <c r="AY1141">
        <f t="shared" si="609"/>
        <v>5</v>
      </c>
      <c r="AZ1141" t="str">
        <f t="shared" si="610"/>
        <v>Validate</v>
      </c>
      <c r="BA1141" t="str">
        <f t="shared" si="611"/>
        <v>51-60</v>
      </c>
      <c r="BB1141" t="str">
        <f t="shared" si="612"/>
        <v>F, G, T</v>
      </c>
      <c r="BC1141" t="str">
        <f t="shared" si="613"/>
        <v>11-20</v>
      </c>
      <c r="BD1141" t="str">
        <f t="shared" si="614"/>
        <v>NY</v>
      </c>
      <c r="BE1141" t="str">
        <f t="shared" si="615"/>
        <v>female</v>
      </c>
      <c r="BF1141">
        <f t="shared" si="616"/>
        <v>0</v>
      </c>
      <c r="BG1141">
        <f t="shared" si="617"/>
        <v>0</v>
      </c>
      <c r="BH1141" t="str">
        <f t="shared" si="618"/>
        <v>S, blank</v>
      </c>
      <c r="BI1141">
        <f t="shared" si="619"/>
        <v>2</v>
      </c>
    </row>
    <row r="1142" spans="1:61" x14ac:dyDescent="0.3">
      <c r="A1142" t="s">
        <v>2820</v>
      </c>
      <c r="B1142" t="s">
        <v>2838</v>
      </c>
      <c r="C1142" t="s">
        <v>2850</v>
      </c>
      <c r="D1142" t="s">
        <v>2838</v>
      </c>
      <c r="E1142" t="s">
        <v>20</v>
      </c>
      <c r="F1142">
        <v>0</v>
      </c>
      <c r="G1142">
        <v>0</v>
      </c>
      <c r="H1142" t="s">
        <v>2843</v>
      </c>
      <c r="I1142">
        <v>2</v>
      </c>
      <c r="J1142">
        <v>-11.613432440426715</v>
      </c>
      <c r="K1142">
        <v>-42.171718189759716</v>
      </c>
      <c r="L1142">
        <v>-9.6115457513775127</v>
      </c>
      <c r="M1142">
        <v>-33.757758935166962</v>
      </c>
      <c r="N1142">
        <v>-108.67008854708662</v>
      </c>
      <c r="O1142">
        <v>-14.754319664473872</v>
      </c>
      <c r="P1142">
        <v>-22.013681658285037</v>
      </c>
      <c r="Q1142">
        <v>-22.422560732600829</v>
      </c>
      <c r="R1142">
        <v>25.957134405206311</v>
      </c>
      <c r="S1142">
        <v>0</v>
      </c>
      <c r="T1142">
        <v>5</v>
      </c>
      <c r="U1142" t="s">
        <v>2819</v>
      </c>
      <c r="AN1142">
        <f>VLOOKUP(J1142,counts!$W$8:$Z$13,4,FALSE)</f>
        <v>52</v>
      </c>
      <c r="AO1142">
        <f>VLOOKUP(K1142,counts!$W$17:$Z$23,4,FALSE)</f>
        <v>48</v>
      </c>
      <c r="AP1142">
        <f>VLOOKUP(L1142,counts!$W$27:$Z$33,4,FALSE)</f>
        <v>55</v>
      </c>
      <c r="AQ1142">
        <f>VLOOKUP(M1142,counts!$W$38:$Z$49,4,FALSE)</f>
        <v>47</v>
      </c>
      <c r="AR1142">
        <f>VLOOKUP(N1142,counts!$W$53:$Z$54,4,FALSE)</f>
        <v>20</v>
      </c>
      <c r="AS1142">
        <f>VLOOKUP(O1142,counts!$W$58:$Z$62,4,FALSE)</f>
        <v>52</v>
      </c>
      <c r="AT1142">
        <f>VLOOKUP(P1142,counts!$W$66:$Z$69,4,FALSE)</f>
        <v>50</v>
      </c>
      <c r="AU1142">
        <f>VLOOKUP(Q1142,counts!$W$73:$Z$75,4,FALSE)</f>
        <v>50</v>
      </c>
      <c r="AV1142">
        <f>VLOOKUP(R1142,counts!$W$79:$Z$81,4,FALSE)</f>
        <v>59</v>
      </c>
      <c r="AW1142">
        <f t="shared" si="607"/>
        <v>433</v>
      </c>
      <c r="AX1142">
        <f t="shared" si="608"/>
        <v>0</v>
      </c>
      <c r="AY1142">
        <f t="shared" si="609"/>
        <v>5</v>
      </c>
      <c r="AZ1142" t="str">
        <f t="shared" si="610"/>
        <v>Validate</v>
      </c>
      <c r="BA1142" t="str">
        <f t="shared" si="611"/>
        <v>18-30</v>
      </c>
      <c r="BB1142" t="str">
        <f t="shared" si="612"/>
        <v>Blank</v>
      </c>
      <c r="BC1142" t="str">
        <f t="shared" si="613"/>
        <v>11-20</v>
      </c>
      <c r="BD1142" t="str">
        <f t="shared" si="614"/>
        <v>Blank</v>
      </c>
      <c r="BE1142" t="str">
        <f t="shared" si="615"/>
        <v>male</v>
      </c>
      <c r="BF1142">
        <f t="shared" si="616"/>
        <v>0</v>
      </c>
      <c r="BG1142">
        <f t="shared" si="617"/>
        <v>0</v>
      </c>
      <c r="BH1142" t="str">
        <f t="shared" si="618"/>
        <v>S, blank</v>
      </c>
      <c r="BI1142">
        <f t="shared" si="619"/>
        <v>2</v>
      </c>
    </row>
    <row r="1143" spans="1:61" x14ac:dyDescent="0.3">
      <c r="A1143" t="s">
        <v>2821</v>
      </c>
      <c r="B1143" t="s">
        <v>2838</v>
      </c>
      <c r="C1143" t="s">
        <v>2850</v>
      </c>
      <c r="D1143" t="s">
        <v>2839</v>
      </c>
      <c r="E1143" t="s">
        <v>15</v>
      </c>
      <c r="F1143">
        <v>0</v>
      </c>
      <c r="G1143">
        <v>1</v>
      </c>
      <c r="H1143" t="s">
        <v>2843</v>
      </c>
      <c r="I1143">
        <v>2</v>
      </c>
      <c r="J1143">
        <v>-3.7643689058441341</v>
      </c>
      <c r="K1143">
        <v>-42.171718189759716</v>
      </c>
      <c r="L1143">
        <v>-9.6115457513775127</v>
      </c>
      <c r="M1143">
        <v>40.634191658169868</v>
      </c>
      <c r="N1143">
        <v>151.41878811967541</v>
      </c>
      <c r="O1143">
        <v>-14.754319664473872</v>
      </c>
      <c r="P1143">
        <v>79.365382998232107</v>
      </c>
      <c r="Q1143">
        <v>-22.422560732600829</v>
      </c>
      <c r="R1143">
        <v>25.957134405206311</v>
      </c>
      <c r="S1143">
        <v>1</v>
      </c>
      <c r="T1143">
        <v>5</v>
      </c>
      <c r="U1143" t="s">
        <v>2819</v>
      </c>
      <c r="AN1143">
        <f>VLOOKUP(J1143,counts!$W$8:$Z$13,4,FALSE)</f>
        <v>53</v>
      </c>
      <c r="AO1143">
        <f>VLOOKUP(K1143,counts!$W$17:$Z$23,4,FALSE)</f>
        <v>48</v>
      </c>
      <c r="AP1143">
        <f>VLOOKUP(L1143,counts!$W$27:$Z$33,4,FALSE)</f>
        <v>55</v>
      </c>
      <c r="AQ1143">
        <f>VLOOKUP(M1143,counts!$W$38:$Z$49,4,FALSE)</f>
        <v>63</v>
      </c>
      <c r="AR1143">
        <f>VLOOKUP(N1143,counts!$W$53:$Z$54,4,FALSE)</f>
        <v>102</v>
      </c>
      <c r="AS1143">
        <f>VLOOKUP(O1143,counts!$W$58:$Z$62,4,FALSE)</f>
        <v>52</v>
      </c>
      <c r="AT1143">
        <f>VLOOKUP(P1143,counts!$W$66:$Z$69,4,FALSE)</f>
        <v>70</v>
      </c>
      <c r="AU1143">
        <f>VLOOKUP(Q1143,counts!$W$73:$Z$75,4,FALSE)</f>
        <v>50</v>
      </c>
      <c r="AV1143">
        <f>VLOOKUP(R1143,counts!$W$79:$Z$81,4,FALSE)</f>
        <v>59</v>
      </c>
      <c r="AW1143">
        <f t="shared" si="607"/>
        <v>552</v>
      </c>
      <c r="AX1143">
        <f t="shared" si="608"/>
        <v>1</v>
      </c>
      <c r="AY1143">
        <f t="shared" si="609"/>
        <v>5</v>
      </c>
      <c r="AZ1143" t="str">
        <f t="shared" si="610"/>
        <v>Validate</v>
      </c>
      <c r="BA1143" t="str">
        <f t="shared" si="611"/>
        <v>0-17</v>
      </c>
      <c r="BB1143" t="str">
        <f t="shared" si="612"/>
        <v>Blank</v>
      </c>
      <c r="BC1143" t="str">
        <f t="shared" si="613"/>
        <v>11-20</v>
      </c>
      <c r="BD1143" t="str">
        <f t="shared" si="614"/>
        <v>Others</v>
      </c>
      <c r="BE1143" t="str">
        <f t="shared" si="615"/>
        <v>female</v>
      </c>
      <c r="BF1143">
        <f t="shared" si="616"/>
        <v>0</v>
      </c>
      <c r="BG1143">
        <f t="shared" si="617"/>
        <v>1</v>
      </c>
      <c r="BH1143" t="str">
        <f t="shared" si="618"/>
        <v>S, blank</v>
      </c>
      <c r="BI1143">
        <f t="shared" si="619"/>
        <v>2</v>
      </c>
    </row>
    <row r="1144" spans="1:61" x14ac:dyDescent="0.3">
      <c r="A1144" t="s">
        <v>2810</v>
      </c>
      <c r="B1144" t="s">
        <v>2838</v>
      </c>
      <c r="C1144" t="s">
        <v>2850</v>
      </c>
      <c r="D1144" t="s">
        <v>2838</v>
      </c>
      <c r="E1144" t="s">
        <v>20</v>
      </c>
      <c r="F1144">
        <v>0</v>
      </c>
      <c r="G1144">
        <v>0</v>
      </c>
      <c r="H1144" t="s">
        <v>2843</v>
      </c>
      <c r="I1144">
        <v>2</v>
      </c>
      <c r="J1144">
        <v>32.769878926258563</v>
      </c>
      <c r="K1144">
        <v>-42.171718189759716</v>
      </c>
      <c r="L1144">
        <v>-9.6115457513775127</v>
      </c>
      <c r="M1144">
        <v>-33.757758935166962</v>
      </c>
      <c r="N1144">
        <v>-108.67008854708662</v>
      </c>
      <c r="O1144">
        <v>-14.754319664473872</v>
      </c>
      <c r="P1144">
        <v>-22.013681658285037</v>
      </c>
      <c r="Q1144">
        <v>-22.422560732600829</v>
      </c>
      <c r="R1144">
        <v>25.957134405206311</v>
      </c>
      <c r="S1144">
        <v>0</v>
      </c>
      <c r="T1144">
        <v>5</v>
      </c>
      <c r="U1144" t="s">
        <v>2819</v>
      </c>
      <c r="AN1144">
        <f>VLOOKUP(J1144,counts!$W$8:$Z$13,4,FALSE)</f>
        <v>61</v>
      </c>
      <c r="AO1144">
        <f>VLOOKUP(K1144,counts!$W$17:$Z$23,4,FALSE)</f>
        <v>48</v>
      </c>
      <c r="AP1144">
        <f>VLOOKUP(L1144,counts!$W$27:$Z$33,4,FALSE)</f>
        <v>55</v>
      </c>
      <c r="AQ1144">
        <f>VLOOKUP(M1144,counts!$W$38:$Z$49,4,FALSE)</f>
        <v>47</v>
      </c>
      <c r="AR1144">
        <f>VLOOKUP(N1144,counts!$W$53:$Z$54,4,FALSE)</f>
        <v>20</v>
      </c>
      <c r="AS1144">
        <f>VLOOKUP(O1144,counts!$W$58:$Z$62,4,FALSE)</f>
        <v>52</v>
      </c>
      <c r="AT1144">
        <f>VLOOKUP(P1144,counts!$W$66:$Z$69,4,FALSE)</f>
        <v>50</v>
      </c>
      <c r="AU1144">
        <f>VLOOKUP(Q1144,counts!$W$73:$Z$75,4,FALSE)</f>
        <v>50</v>
      </c>
      <c r="AV1144">
        <f>VLOOKUP(R1144,counts!$W$79:$Z$81,4,FALSE)</f>
        <v>59</v>
      </c>
      <c r="AW1144">
        <f t="shared" si="607"/>
        <v>442</v>
      </c>
      <c r="AX1144">
        <f t="shared" si="608"/>
        <v>0</v>
      </c>
      <c r="AY1144">
        <f t="shared" si="609"/>
        <v>5</v>
      </c>
      <c r="AZ1144" t="str">
        <f t="shared" si="610"/>
        <v>Validate</v>
      </c>
      <c r="BA1144" t="str">
        <f t="shared" si="611"/>
        <v>31-40</v>
      </c>
      <c r="BB1144" t="str">
        <f t="shared" si="612"/>
        <v>Blank</v>
      </c>
      <c r="BC1144" t="str">
        <f t="shared" si="613"/>
        <v>11-20</v>
      </c>
      <c r="BD1144" t="str">
        <f t="shared" si="614"/>
        <v>Blank</v>
      </c>
      <c r="BE1144" t="str">
        <f t="shared" si="615"/>
        <v>male</v>
      </c>
      <c r="BF1144">
        <f t="shared" si="616"/>
        <v>0</v>
      </c>
      <c r="BG1144">
        <f t="shared" si="617"/>
        <v>0</v>
      </c>
      <c r="BH1144" t="str">
        <f t="shared" si="618"/>
        <v>S, blank</v>
      </c>
      <c r="BI1144">
        <f t="shared" si="619"/>
        <v>2</v>
      </c>
    </row>
    <row r="1145" spans="1:61" x14ac:dyDescent="0.3">
      <c r="A1145" t="s">
        <v>2811</v>
      </c>
      <c r="B1145" t="s">
        <v>2838</v>
      </c>
      <c r="C1145" t="s">
        <v>2850</v>
      </c>
      <c r="D1145" t="s">
        <v>2838</v>
      </c>
      <c r="E1145" t="s">
        <v>20</v>
      </c>
      <c r="F1145">
        <v>0</v>
      </c>
      <c r="G1145">
        <v>0</v>
      </c>
      <c r="H1145" t="s">
        <v>2843</v>
      </c>
      <c r="I1145">
        <v>2</v>
      </c>
      <c r="J1145">
        <v>-13.385578549662212</v>
      </c>
      <c r="K1145">
        <v>-42.171718189759716</v>
      </c>
      <c r="L1145">
        <v>-9.6115457513775127</v>
      </c>
      <c r="M1145">
        <v>-33.757758935166962</v>
      </c>
      <c r="N1145">
        <v>-108.67008854708662</v>
      </c>
      <c r="O1145">
        <v>-14.754319664473872</v>
      </c>
      <c r="P1145">
        <v>-22.013681658285037</v>
      </c>
      <c r="Q1145">
        <v>-22.422560732600829</v>
      </c>
      <c r="R1145">
        <v>25.957134405206311</v>
      </c>
      <c r="S1145">
        <v>0</v>
      </c>
      <c r="T1145">
        <v>5</v>
      </c>
      <c r="U1145" t="s">
        <v>2819</v>
      </c>
      <c r="AN1145">
        <f>VLOOKUP(J1145,counts!$W$8:$Z$13,4,FALSE)</f>
        <v>51</v>
      </c>
      <c r="AO1145">
        <f>VLOOKUP(K1145,counts!$W$17:$Z$23,4,FALSE)</f>
        <v>48</v>
      </c>
      <c r="AP1145">
        <f>VLOOKUP(L1145,counts!$W$27:$Z$33,4,FALSE)</f>
        <v>55</v>
      </c>
      <c r="AQ1145">
        <f>VLOOKUP(M1145,counts!$W$38:$Z$49,4,FALSE)</f>
        <v>47</v>
      </c>
      <c r="AR1145">
        <f>VLOOKUP(N1145,counts!$W$53:$Z$54,4,FALSE)</f>
        <v>20</v>
      </c>
      <c r="AS1145">
        <f>VLOOKUP(O1145,counts!$W$58:$Z$62,4,FALSE)</f>
        <v>52</v>
      </c>
      <c r="AT1145">
        <f>VLOOKUP(P1145,counts!$W$66:$Z$69,4,FALSE)</f>
        <v>50</v>
      </c>
      <c r="AU1145">
        <f>VLOOKUP(Q1145,counts!$W$73:$Z$75,4,FALSE)</f>
        <v>50</v>
      </c>
      <c r="AV1145">
        <f>VLOOKUP(R1145,counts!$W$79:$Z$81,4,FALSE)</f>
        <v>59</v>
      </c>
      <c r="AW1145">
        <f t="shared" si="607"/>
        <v>432</v>
      </c>
      <c r="AX1145">
        <f t="shared" si="608"/>
        <v>0</v>
      </c>
      <c r="AY1145">
        <f t="shared" si="609"/>
        <v>5</v>
      </c>
      <c r="AZ1145" t="str">
        <f t="shared" si="610"/>
        <v>Validate</v>
      </c>
      <c r="BA1145" t="str">
        <f t="shared" si="611"/>
        <v>41-50</v>
      </c>
      <c r="BB1145" t="str">
        <f t="shared" si="612"/>
        <v>Blank</v>
      </c>
      <c r="BC1145" t="str">
        <f t="shared" si="613"/>
        <v>11-20</v>
      </c>
      <c r="BD1145" t="str">
        <f t="shared" si="614"/>
        <v>Blank</v>
      </c>
      <c r="BE1145" t="str">
        <f t="shared" si="615"/>
        <v>male</v>
      </c>
      <c r="BF1145">
        <f t="shared" si="616"/>
        <v>0</v>
      </c>
      <c r="BG1145">
        <f t="shared" si="617"/>
        <v>0</v>
      </c>
      <c r="BH1145" t="str">
        <f t="shared" si="618"/>
        <v>S, blank</v>
      </c>
      <c r="BI1145">
        <f t="shared" si="619"/>
        <v>2</v>
      </c>
    </row>
    <row r="1146" spans="1:61" x14ac:dyDescent="0.3">
      <c r="A1146" t="s">
        <v>2810</v>
      </c>
      <c r="B1146" t="s">
        <v>2838</v>
      </c>
      <c r="C1146" t="s">
        <v>2849</v>
      </c>
      <c r="D1146" t="s">
        <v>2838</v>
      </c>
      <c r="E1146" t="s">
        <v>20</v>
      </c>
      <c r="F1146">
        <v>0</v>
      </c>
      <c r="G1146">
        <v>0</v>
      </c>
      <c r="H1146" t="s">
        <v>2843</v>
      </c>
      <c r="I1146">
        <v>2</v>
      </c>
      <c r="J1146">
        <v>32.769878926258563</v>
      </c>
      <c r="K1146">
        <v>-42.171718189759716</v>
      </c>
      <c r="L1146">
        <v>40.172297072540438</v>
      </c>
      <c r="M1146">
        <v>-33.757758935166962</v>
      </c>
      <c r="N1146">
        <v>-108.67008854708662</v>
      </c>
      <c r="O1146">
        <v>-14.754319664473872</v>
      </c>
      <c r="P1146">
        <v>-22.013681658285037</v>
      </c>
      <c r="Q1146">
        <v>-22.422560732600829</v>
      </c>
      <c r="R1146">
        <v>25.957134405206311</v>
      </c>
      <c r="S1146">
        <v>0</v>
      </c>
      <c r="T1146">
        <v>5</v>
      </c>
      <c r="U1146" t="s">
        <v>2819</v>
      </c>
      <c r="AN1146">
        <f>VLOOKUP(J1146,counts!$W$8:$Z$13,4,FALSE)</f>
        <v>61</v>
      </c>
      <c r="AO1146">
        <f>VLOOKUP(K1146,counts!$W$17:$Z$23,4,FALSE)</f>
        <v>48</v>
      </c>
      <c r="AP1146">
        <f>VLOOKUP(L1146,counts!$W$27:$Z$33,4,FALSE)</f>
        <v>50</v>
      </c>
      <c r="AQ1146">
        <f>VLOOKUP(M1146,counts!$W$38:$Z$49,4,FALSE)</f>
        <v>47</v>
      </c>
      <c r="AR1146">
        <f>VLOOKUP(N1146,counts!$W$53:$Z$54,4,FALSE)</f>
        <v>20</v>
      </c>
      <c r="AS1146">
        <f>VLOOKUP(O1146,counts!$W$58:$Z$62,4,FALSE)</f>
        <v>52</v>
      </c>
      <c r="AT1146">
        <f>VLOOKUP(P1146,counts!$W$66:$Z$69,4,FALSE)</f>
        <v>50</v>
      </c>
      <c r="AU1146">
        <f>VLOOKUP(Q1146,counts!$W$73:$Z$75,4,FALSE)</f>
        <v>50</v>
      </c>
      <c r="AV1146">
        <f>VLOOKUP(R1146,counts!$W$79:$Z$81,4,FALSE)</f>
        <v>59</v>
      </c>
      <c r="AW1146">
        <f t="shared" si="607"/>
        <v>437</v>
      </c>
      <c r="AX1146">
        <f t="shared" si="608"/>
        <v>0</v>
      </c>
      <c r="AY1146">
        <f t="shared" si="609"/>
        <v>5</v>
      </c>
      <c r="AZ1146" t="str">
        <f t="shared" si="610"/>
        <v>Validate</v>
      </c>
      <c r="BA1146" t="str">
        <f t="shared" si="611"/>
        <v>31-40</v>
      </c>
      <c r="BB1146" t="str">
        <f t="shared" si="612"/>
        <v>Blank</v>
      </c>
      <c r="BC1146" t="str">
        <f t="shared" si="613"/>
        <v>21-30</v>
      </c>
      <c r="BD1146" t="str">
        <f t="shared" si="614"/>
        <v>Blank</v>
      </c>
      <c r="BE1146" t="str">
        <f t="shared" si="615"/>
        <v>male</v>
      </c>
      <c r="BF1146">
        <f t="shared" si="616"/>
        <v>0</v>
      </c>
      <c r="BG1146">
        <f t="shared" si="617"/>
        <v>0</v>
      </c>
      <c r="BH1146" t="str">
        <f t="shared" si="618"/>
        <v>S, blank</v>
      </c>
      <c r="BI1146">
        <f t="shared" si="619"/>
        <v>2</v>
      </c>
    </row>
    <row r="1147" spans="1:61" x14ac:dyDescent="0.3">
      <c r="A1147" t="s">
        <v>2813</v>
      </c>
      <c r="B1147" t="s">
        <v>2838</v>
      </c>
      <c r="C1147" t="s">
        <v>2825</v>
      </c>
      <c r="D1147" t="s">
        <v>2829</v>
      </c>
      <c r="E1147" t="s">
        <v>20</v>
      </c>
      <c r="F1147">
        <v>0</v>
      </c>
      <c r="G1147">
        <v>0</v>
      </c>
      <c r="H1147" t="s">
        <v>527</v>
      </c>
      <c r="I1147">
        <v>2</v>
      </c>
      <c r="J1147">
        <v>-68.390212241589438</v>
      </c>
      <c r="K1147">
        <v>-42.171718189759716</v>
      </c>
      <c r="L1147">
        <v>-82.840254641099079</v>
      </c>
      <c r="M1147">
        <v>-23.331657902726029</v>
      </c>
      <c r="N1147">
        <v>-108.67008854708662</v>
      </c>
      <c r="O1147">
        <v>-14.754319664473872</v>
      </c>
      <c r="P1147">
        <v>-22.013681658285037</v>
      </c>
      <c r="Q1147">
        <v>-11.405315820044242</v>
      </c>
      <c r="R1147">
        <v>25.957134405206311</v>
      </c>
      <c r="S1147">
        <v>0</v>
      </c>
      <c r="T1147">
        <v>5</v>
      </c>
      <c r="U1147" t="s">
        <v>2819</v>
      </c>
      <c r="AN1147">
        <f>VLOOKUP(J1147,counts!$W$8:$Z$13,4,FALSE)</f>
        <v>40</v>
      </c>
      <c r="AO1147">
        <f>VLOOKUP(K1147,counts!$W$17:$Z$23,4,FALSE)</f>
        <v>48</v>
      </c>
      <c r="AP1147">
        <f>VLOOKUP(L1147,counts!$W$27:$Z$33,4,FALSE)</f>
        <v>62</v>
      </c>
      <c r="AQ1147">
        <f>VLOOKUP(M1147,counts!$W$38:$Z$49,4,FALSE)</f>
        <v>49</v>
      </c>
      <c r="AR1147">
        <f>VLOOKUP(N1147,counts!$W$53:$Z$54,4,FALSE)</f>
        <v>20</v>
      </c>
      <c r="AS1147">
        <f>VLOOKUP(O1147,counts!$W$58:$Z$62,4,FALSE)</f>
        <v>52</v>
      </c>
      <c r="AT1147">
        <f>VLOOKUP(P1147,counts!$W$66:$Z$69,4,FALSE)</f>
        <v>50</v>
      </c>
      <c r="AU1147">
        <f>VLOOKUP(Q1147,counts!$W$73:$Z$75,4,FALSE)</f>
        <v>52</v>
      </c>
      <c r="AV1147">
        <f>VLOOKUP(R1147,counts!$W$79:$Z$81,4,FALSE)</f>
        <v>59</v>
      </c>
      <c r="AW1147">
        <f t="shared" si="607"/>
        <v>432</v>
      </c>
      <c r="AX1147">
        <f t="shared" si="608"/>
        <v>0</v>
      </c>
      <c r="AY1147">
        <f t="shared" si="609"/>
        <v>5</v>
      </c>
      <c r="AZ1147" t="str">
        <f t="shared" si="610"/>
        <v>Validate</v>
      </c>
      <c r="BA1147" t="str">
        <f t="shared" si="611"/>
        <v>61+</v>
      </c>
      <c r="BB1147" t="str">
        <f t="shared" si="612"/>
        <v>Blank</v>
      </c>
      <c r="BC1147" t="str">
        <f t="shared" si="613"/>
        <v>0-10</v>
      </c>
      <c r="BD1147" t="str">
        <f t="shared" si="614"/>
        <v>MA</v>
      </c>
      <c r="BE1147" t="str">
        <f t="shared" si="615"/>
        <v>male</v>
      </c>
      <c r="BF1147">
        <f t="shared" si="616"/>
        <v>0</v>
      </c>
      <c r="BG1147">
        <f t="shared" si="617"/>
        <v>0</v>
      </c>
      <c r="BH1147" t="str">
        <f t="shared" si="618"/>
        <v>Q</v>
      </c>
      <c r="BI1147">
        <f t="shared" si="619"/>
        <v>2</v>
      </c>
    </row>
    <row r="1148" spans="1:61" x14ac:dyDescent="0.3">
      <c r="A1148" t="s">
        <v>2821</v>
      </c>
      <c r="B1148" t="s">
        <v>2823</v>
      </c>
      <c r="C1148" t="s">
        <v>2849</v>
      </c>
      <c r="D1148" t="s">
        <v>2838</v>
      </c>
      <c r="E1148" t="s">
        <v>20</v>
      </c>
      <c r="F1148">
        <v>1</v>
      </c>
      <c r="G1148">
        <v>1</v>
      </c>
      <c r="H1148" t="s">
        <v>2843</v>
      </c>
      <c r="I1148">
        <v>2</v>
      </c>
      <c r="J1148">
        <v>-3.7643689058441341</v>
      </c>
      <c r="K1148">
        <v>123.30204897661667</v>
      </c>
      <c r="L1148">
        <v>40.172297072540438</v>
      </c>
      <c r="M1148">
        <v>-33.757758935166962</v>
      </c>
      <c r="N1148">
        <v>-108.67008854708662</v>
      </c>
      <c r="O1148">
        <v>48.695090775187893</v>
      </c>
      <c r="P1148">
        <v>79.365382998232107</v>
      </c>
      <c r="Q1148">
        <v>-22.422560732600829</v>
      </c>
      <c r="R1148">
        <v>25.957134405206311</v>
      </c>
      <c r="S1148">
        <v>1</v>
      </c>
      <c r="T1148">
        <v>5</v>
      </c>
      <c r="U1148" t="s">
        <v>2819</v>
      </c>
      <c r="AN1148">
        <f>VLOOKUP(J1148,counts!$W$8:$Z$13,4,FALSE)</f>
        <v>53</v>
      </c>
      <c r="AO1148">
        <f>VLOOKUP(K1148,counts!$W$17:$Z$23,4,FALSE)</f>
        <v>73</v>
      </c>
      <c r="AP1148">
        <f>VLOOKUP(L1148,counts!$W$27:$Z$33,4,FALSE)</f>
        <v>50</v>
      </c>
      <c r="AQ1148">
        <f>VLOOKUP(M1148,counts!$W$38:$Z$49,4,FALSE)</f>
        <v>47</v>
      </c>
      <c r="AR1148">
        <f>VLOOKUP(N1148,counts!$W$53:$Z$54,4,FALSE)</f>
        <v>20</v>
      </c>
      <c r="AS1148">
        <f>VLOOKUP(O1148,counts!$W$58:$Z$62,4,FALSE)</f>
        <v>61</v>
      </c>
      <c r="AT1148">
        <f>VLOOKUP(P1148,counts!$W$66:$Z$69,4,FALSE)</f>
        <v>70</v>
      </c>
      <c r="AU1148">
        <f>VLOOKUP(Q1148,counts!$W$73:$Z$75,4,FALSE)</f>
        <v>50</v>
      </c>
      <c r="AV1148">
        <f>VLOOKUP(R1148,counts!$W$79:$Z$81,4,FALSE)</f>
        <v>59</v>
      </c>
      <c r="AW1148">
        <f t="shared" si="607"/>
        <v>483</v>
      </c>
      <c r="AX1148">
        <f t="shared" si="608"/>
        <v>1</v>
      </c>
      <c r="AY1148">
        <f t="shared" si="609"/>
        <v>5</v>
      </c>
      <c r="AZ1148" t="str">
        <f t="shared" si="610"/>
        <v>Validate</v>
      </c>
      <c r="BA1148" t="str">
        <f t="shared" si="611"/>
        <v>0-17</v>
      </c>
      <c r="BB1148" t="str">
        <f t="shared" si="612"/>
        <v>F, G, T</v>
      </c>
      <c r="BC1148" t="str">
        <f t="shared" si="613"/>
        <v>21-30</v>
      </c>
      <c r="BD1148" t="str">
        <f t="shared" si="614"/>
        <v>Blank</v>
      </c>
      <c r="BE1148" t="str">
        <f t="shared" si="615"/>
        <v>male</v>
      </c>
      <c r="BF1148">
        <f t="shared" si="616"/>
        <v>1</v>
      </c>
      <c r="BG1148">
        <f t="shared" si="617"/>
        <v>1</v>
      </c>
      <c r="BH1148" t="str">
        <f t="shared" si="618"/>
        <v>S, blank</v>
      </c>
      <c r="BI1148">
        <f t="shared" si="619"/>
        <v>2</v>
      </c>
    </row>
    <row r="1149" spans="1:61" x14ac:dyDescent="0.3">
      <c r="A1149" t="s">
        <v>2810</v>
      </c>
      <c r="B1149" t="s">
        <v>2823</v>
      </c>
      <c r="C1149" t="s">
        <v>2849</v>
      </c>
      <c r="D1149" t="s">
        <v>2838</v>
      </c>
      <c r="E1149" t="s">
        <v>20</v>
      </c>
      <c r="F1149">
        <v>0</v>
      </c>
      <c r="G1149">
        <v>2</v>
      </c>
      <c r="H1149" t="s">
        <v>2843</v>
      </c>
      <c r="I1149">
        <v>2</v>
      </c>
      <c r="J1149">
        <v>32.769878926258563</v>
      </c>
      <c r="K1149">
        <v>123.30204897661667</v>
      </c>
      <c r="L1149">
        <v>40.172297072540438</v>
      </c>
      <c r="M1149">
        <v>-33.757758935166962</v>
      </c>
      <c r="N1149">
        <v>-108.67008854708662</v>
      </c>
      <c r="O1149">
        <v>-14.754319664473872</v>
      </c>
      <c r="P1149">
        <v>75.609641767585757</v>
      </c>
      <c r="Q1149">
        <v>-22.422560732600829</v>
      </c>
      <c r="R1149">
        <v>25.957134405206311</v>
      </c>
      <c r="S1149">
        <v>0</v>
      </c>
      <c r="T1149">
        <v>5</v>
      </c>
      <c r="U1149" t="s">
        <v>2819</v>
      </c>
      <c r="AN1149">
        <f>VLOOKUP(J1149,counts!$W$8:$Z$13,4,FALSE)</f>
        <v>61</v>
      </c>
      <c r="AO1149">
        <f>VLOOKUP(K1149,counts!$W$17:$Z$23,4,FALSE)</f>
        <v>73</v>
      </c>
      <c r="AP1149">
        <f>VLOOKUP(L1149,counts!$W$27:$Z$33,4,FALSE)</f>
        <v>50</v>
      </c>
      <c r="AQ1149">
        <f>VLOOKUP(M1149,counts!$W$38:$Z$49,4,FALSE)</f>
        <v>47</v>
      </c>
      <c r="AR1149">
        <f>VLOOKUP(N1149,counts!$W$53:$Z$54,4,FALSE)</f>
        <v>20</v>
      </c>
      <c r="AS1149">
        <f>VLOOKUP(O1149,counts!$W$58:$Z$62,4,FALSE)</f>
        <v>52</v>
      </c>
      <c r="AT1149">
        <f>VLOOKUP(P1149,counts!$W$66:$Z$69,4,FALSE)</f>
        <v>69</v>
      </c>
      <c r="AU1149">
        <f>VLOOKUP(Q1149,counts!$W$73:$Z$75,4,FALSE)</f>
        <v>50</v>
      </c>
      <c r="AV1149">
        <f>VLOOKUP(R1149,counts!$W$79:$Z$81,4,FALSE)</f>
        <v>59</v>
      </c>
      <c r="AW1149">
        <f t="shared" si="607"/>
        <v>481</v>
      </c>
      <c r="AX1149">
        <f t="shared" si="608"/>
        <v>0</v>
      </c>
      <c r="AY1149">
        <f t="shared" si="609"/>
        <v>5</v>
      </c>
      <c r="AZ1149" t="str">
        <f t="shared" si="610"/>
        <v>Validate</v>
      </c>
      <c r="BA1149" t="str">
        <f t="shared" si="611"/>
        <v>31-40</v>
      </c>
      <c r="BB1149" t="str">
        <f t="shared" si="612"/>
        <v>F, G, T</v>
      </c>
      <c r="BC1149" t="str">
        <f t="shared" si="613"/>
        <v>21-30</v>
      </c>
      <c r="BD1149" t="str">
        <f t="shared" si="614"/>
        <v>Blank</v>
      </c>
      <c r="BE1149" t="str">
        <f t="shared" si="615"/>
        <v>male</v>
      </c>
      <c r="BF1149">
        <f t="shared" si="616"/>
        <v>0</v>
      </c>
      <c r="BG1149">
        <f t="shared" si="617"/>
        <v>2</v>
      </c>
      <c r="BH1149" t="str">
        <f t="shared" si="618"/>
        <v>S, blank</v>
      </c>
      <c r="BI1149">
        <f t="shared" si="619"/>
        <v>2</v>
      </c>
    </row>
    <row r="1150" spans="1:61" x14ac:dyDescent="0.3">
      <c r="A1150" t="s">
        <v>2820</v>
      </c>
      <c r="B1150" t="s">
        <v>2823</v>
      </c>
      <c r="C1150" t="s">
        <v>2850</v>
      </c>
      <c r="D1150" t="s">
        <v>2829</v>
      </c>
      <c r="E1150" t="s">
        <v>20</v>
      </c>
      <c r="F1150">
        <v>0</v>
      </c>
      <c r="G1150">
        <v>0</v>
      </c>
      <c r="H1150" t="s">
        <v>2843</v>
      </c>
      <c r="I1150">
        <v>2</v>
      </c>
      <c r="J1150">
        <v>-11.613432440426715</v>
      </c>
      <c r="K1150">
        <v>123.30204897661667</v>
      </c>
      <c r="L1150">
        <v>-9.6115457513775127</v>
      </c>
      <c r="M1150">
        <v>-23.331657902726029</v>
      </c>
      <c r="N1150">
        <v>-108.67008854708662</v>
      </c>
      <c r="O1150">
        <v>-14.754319664473872</v>
      </c>
      <c r="P1150">
        <v>-22.013681658285037</v>
      </c>
      <c r="Q1150">
        <v>-22.422560732600829</v>
      </c>
      <c r="R1150">
        <v>25.957134405206311</v>
      </c>
      <c r="S1150">
        <v>0</v>
      </c>
      <c r="T1150">
        <v>5</v>
      </c>
      <c r="U1150" t="s">
        <v>2819</v>
      </c>
      <c r="AN1150">
        <f>VLOOKUP(J1150,counts!$W$8:$Z$13,4,FALSE)</f>
        <v>52</v>
      </c>
      <c r="AO1150">
        <f>VLOOKUP(K1150,counts!$W$17:$Z$23,4,FALSE)</f>
        <v>73</v>
      </c>
      <c r="AP1150">
        <f>VLOOKUP(L1150,counts!$W$27:$Z$33,4,FALSE)</f>
        <v>55</v>
      </c>
      <c r="AQ1150">
        <f>VLOOKUP(M1150,counts!$W$38:$Z$49,4,FALSE)</f>
        <v>49</v>
      </c>
      <c r="AR1150">
        <f>VLOOKUP(N1150,counts!$W$53:$Z$54,4,FALSE)</f>
        <v>20</v>
      </c>
      <c r="AS1150">
        <f>VLOOKUP(O1150,counts!$W$58:$Z$62,4,FALSE)</f>
        <v>52</v>
      </c>
      <c r="AT1150">
        <f>VLOOKUP(P1150,counts!$W$66:$Z$69,4,FALSE)</f>
        <v>50</v>
      </c>
      <c r="AU1150">
        <f>VLOOKUP(Q1150,counts!$W$73:$Z$75,4,FALSE)</f>
        <v>50</v>
      </c>
      <c r="AV1150">
        <f>VLOOKUP(R1150,counts!$W$79:$Z$81,4,FALSE)</f>
        <v>59</v>
      </c>
      <c r="AW1150">
        <f t="shared" si="607"/>
        <v>460</v>
      </c>
      <c r="AX1150">
        <f t="shared" si="608"/>
        <v>0</v>
      </c>
      <c r="AY1150">
        <f t="shared" si="609"/>
        <v>5</v>
      </c>
      <c r="AZ1150" t="str">
        <f t="shared" si="610"/>
        <v>Validate</v>
      </c>
      <c r="BA1150" t="str">
        <f t="shared" si="611"/>
        <v>18-30</v>
      </c>
      <c r="BB1150" t="str">
        <f t="shared" si="612"/>
        <v>F, G, T</v>
      </c>
      <c r="BC1150" t="str">
        <f t="shared" si="613"/>
        <v>11-20</v>
      </c>
      <c r="BD1150" t="str">
        <f t="shared" si="614"/>
        <v>MA</v>
      </c>
      <c r="BE1150" t="str">
        <f t="shared" si="615"/>
        <v>male</v>
      </c>
      <c r="BF1150">
        <f t="shared" si="616"/>
        <v>0</v>
      </c>
      <c r="BG1150">
        <f t="shared" si="617"/>
        <v>0</v>
      </c>
      <c r="BH1150" t="str">
        <f t="shared" si="618"/>
        <v>S, blank</v>
      </c>
      <c r="BI1150">
        <f t="shared" si="619"/>
        <v>2</v>
      </c>
    </row>
    <row r="1151" spans="1:61" x14ac:dyDescent="0.3">
      <c r="A1151" t="s">
        <v>2810</v>
      </c>
      <c r="B1151" t="s">
        <v>2838</v>
      </c>
      <c r="C1151" t="s">
        <v>2850</v>
      </c>
      <c r="D1151" t="s">
        <v>2834</v>
      </c>
      <c r="E1151" t="s">
        <v>20</v>
      </c>
      <c r="F1151">
        <v>0</v>
      </c>
      <c r="G1151">
        <v>0</v>
      </c>
      <c r="H1151" t="s">
        <v>2843</v>
      </c>
      <c r="I1151">
        <v>2</v>
      </c>
      <c r="J1151">
        <v>32.769878926258563</v>
      </c>
      <c r="K1151">
        <v>-42.171718189759716</v>
      </c>
      <c r="L1151">
        <v>-9.6115457513775127</v>
      </c>
      <c r="M1151">
        <v>82.755538165800246</v>
      </c>
      <c r="N1151">
        <v>-108.67008854708662</v>
      </c>
      <c r="O1151">
        <v>-14.754319664473872</v>
      </c>
      <c r="P1151">
        <v>-22.013681658285037</v>
      </c>
      <c r="Q1151">
        <v>-22.422560732600829</v>
      </c>
      <c r="R1151">
        <v>25.957134405206311</v>
      </c>
      <c r="S1151">
        <v>0</v>
      </c>
      <c r="T1151">
        <v>5</v>
      </c>
      <c r="U1151" t="s">
        <v>2819</v>
      </c>
      <c r="AN1151">
        <f>VLOOKUP(J1151,counts!$W$8:$Z$13,4,FALSE)</f>
        <v>61</v>
      </c>
      <c r="AO1151">
        <f>VLOOKUP(K1151,counts!$W$17:$Z$23,4,FALSE)</f>
        <v>48</v>
      </c>
      <c r="AP1151">
        <f>VLOOKUP(L1151,counts!$W$27:$Z$33,4,FALSE)</f>
        <v>55</v>
      </c>
      <c r="AQ1151">
        <f>VLOOKUP(M1151,counts!$W$38:$Z$49,4,FALSE)</f>
        <v>71</v>
      </c>
      <c r="AR1151">
        <f>VLOOKUP(N1151,counts!$W$53:$Z$54,4,FALSE)</f>
        <v>20</v>
      </c>
      <c r="AS1151">
        <f>VLOOKUP(O1151,counts!$W$58:$Z$62,4,FALSE)</f>
        <v>52</v>
      </c>
      <c r="AT1151">
        <f>VLOOKUP(P1151,counts!$W$66:$Z$69,4,FALSE)</f>
        <v>50</v>
      </c>
      <c r="AU1151">
        <f>VLOOKUP(Q1151,counts!$W$73:$Z$75,4,FALSE)</f>
        <v>50</v>
      </c>
      <c r="AV1151">
        <f>VLOOKUP(R1151,counts!$W$79:$Z$81,4,FALSE)</f>
        <v>59</v>
      </c>
      <c r="AW1151">
        <f t="shared" si="607"/>
        <v>466</v>
      </c>
      <c r="AX1151">
        <f t="shared" si="608"/>
        <v>0</v>
      </c>
      <c r="AY1151">
        <f t="shared" si="609"/>
        <v>5</v>
      </c>
      <c r="AZ1151" t="str">
        <f t="shared" si="610"/>
        <v>Validate</v>
      </c>
      <c r="BA1151" t="str">
        <f t="shared" si="611"/>
        <v>31-40</v>
      </c>
      <c r="BB1151" t="str">
        <f t="shared" si="612"/>
        <v>Blank</v>
      </c>
      <c r="BC1151" t="str">
        <f t="shared" si="613"/>
        <v>11-20</v>
      </c>
      <c r="BD1151" t="str">
        <f t="shared" si="614"/>
        <v>OH</v>
      </c>
      <c r="BE1151" t="str">
        <f t="shared" si="615"/>
        <v>male</v>
      </c>
      <c r="BF1151">
        <f t="shared" si="616"/>
        <v>0</v>
      </c>
      <c r="BG1151">
        <f t="shared" si="617"/>
        <v>0</v>
      </c>
      <c r="BH1151" t="str">
        <f t="shared" si="618"/>
        <v>S, blank</v>
      </c>
      <c r="BI1151">
        <f t="shared" si="619"/>
        <v>2</v>
      </c>
    </row>
    <row r="1152" spans="1:61" x14ac:dyDescent="0.3">
      <c r="A1152" t="s">
        <v>2821</v>
      </c>
      <c r="B1152" t="s">
        <v>2838</v>
      </c>
      <c r="C1152" t="s">
        <v>2824</v>
      </c>
      <c r="D1152" t="s">
        <v>2838</v>
      </c>
      <c r="E1152" t="s">
        <v>20</v>
      </c>
      <c r="F1152">
        <v>0</v>
      </c>
      <c r="G1152">
        <v>0</v>
      </c>
      <c r="H1152" t="s">
        <v>2843</v>
      </c>
      <c r="I1152">
        <v>2</v>
      </c>
      <c r="J1152">
        <v>-3.7643689058441341</v>
      </c>
      <c r="K1152">
        <v>-42.171718189759716</v>
      </c>
      <c r="L1152">
        <v>-194.50333405817787</v>
      </c>
      <c r="M1152">
        <v>-33.757758935166962</v>
      </c>
      <c r="N1152">
        <v>-108.67008854708662</v>
      </c>
      <c r="O1152">
        <v>-14.754319664473872</v>
      </c>
      <c r="P1152">
        <v>-22.013681658285037</v>
      </c>
      <c r="Q1152">
        <v>-22.422560732600829</v>
      </c>
      <c r="R1152">
        <v>25.957134405206311</v>
      </c>
      <c r="S1152">
        <v>0</v>
      </c>
      <c r="T1152">
        <v>5</v>
      </c>
      <c r="U1152" t="s">
        <v>2819</v>
      </c>
      <c r="AN1152">
        <f>VLOOKUP(J1152,counts!$W$8:$Z$13,4,FALSE)</f>
        <v>53</v>
      </c>
      <c r="AO1152">
        <f>VLOOKUP(K1152,counts!$W$17:$Z$23,4,FALSE)</f>
        <v>48</v>
      </c>
      <c r="AP1152">
        <f>VLOOKUP(L1152,counts!$W$27:$Z$33,4,FALSE)</f>
        <v>73</v>
      </c>
      <c r="AQ1152">
        <f>VLOOKUP(M1152,counts!$W$38:$Z$49,4,FALSE)</f>
        <v>47</v>
      </c>
      <c r="AR1152">
        <f>VLOOKUP(N1152,counts!$W$53:$Z$54,4,FALSE)</f>
        <v>20</v>
      </c>
      <c r="AS1152">
        <f>VLOOKUP(O1152,counts!$W$58:$Z$62,4,FALSE)</f>
        <v>52</v>
      </c>
      <c r="AT1152">
        <f>VLOOKUP(P1152,counts!$W$66:$Z$69,4,FALSE)</f>
        <v>50</v>
      </c>
      <c r="AU1152">
        <f>VLOOKUP(Q1152,counts!$W$73:$Z$75,4,FALSE)</f>
        <v>50</v>
      </c>
      <c r="AV1152">
        <f>VLOOKUP(R1152,counts!$W$79:$Z$81,4,FALSE)</f>
        <v>59</v>
      </c>
      <c r="AW1152">
        <f t="shared" si="607"/>
        <v>452</v>
      </c>
      <c r="AX1152">
        <f t="shared" si="608"/>
        <v>0</v>
      </c>
      <c r="AY1152">
        <f t="shared" si="609"/>
        <v>5</v>
      </c>
      <c r="AZ1152" t="str">
        <f t="shared" si="610"/>
        <v>Validate</v>
      </c>
      <c r="BA1152" t="str">
        <f t="shared" si="611"/>
        <v>0-17</v>
      </c>
      <c r="BB1152" t="str">
        <f t="shared" si="612"/>
        <v>Blank</v>
      </c>
      <c r="BC1152" t="str">
        <f t="shared" si="613"/>
        <v>0</v>
      </c>
      <c r="BD1152" t="str">
        <f t="shared" si="614"/>
        <v>Blank</v>
      </c>
      <c r="BE1152" t="str">
        <f t="shared" si="615"/>
        <v>male</v>
      </c>
      <c r="BF1152">
        <f t="shared" si="616"/>
        <v>0</v>
      </c>
      <c r="BG1152">
        <f t="shared" si="617"/>
        <v>0</v>
      </c>
      <c r="BH1152" t="str">
        <f t="shared" si="618"/>
        <v>S, blank</v>
      </c>
      <c r="BI1152">
        <f t="shared" si="619"/>
        <v>2</v>
      </c>
    </row>
    <row r="1153" spans="1:61" x14ac:dyDescent="0.3">
      <c r="A1153" t="s">
        <v>2820</v>
      </c>
      <c r="B1153" t="s">
        <v>2838</v>
      </c>
      <c r="C1153" t="s">
        <v>2850</v>
      </c>
      <c r="D1153" t="s">
        <v>2839</v>
      </c>
      <c r="E1153" t="s">
        <v>20</v>
      </c>
      <c r="F1153">
        <v>0</v>
      </c>
      <c r="G1153">
        <v>0</v>
      </c>
      <c r="H1153" t="s">
        <v>2843</v>
      </c>
      <c r="I1153">
        <v>2</v>
      </c>
      <c r="J1153">
        <v>-11.613432440426715</v>
      </c>
      <c r="K1153">
        <v>-42.171718189759716</v>
      </c>
      <c r="L1153">
        <v>-9.6115457513775127</v>
      </c>
      <c r="M1153">
        <v>40.634191658169868</v>
      </c>
      <c r="N1153">
        <v>-108.67008854708662</v>
      </c>
      <c r="O1153">
        <v>-14.754319664473872</v>
      </c>
      <c r="P1153">
        <v>-22.013681658285037</v>
      </c>
      <c r="Q1153">
        <v>-22.422560732600829</v>
      </c>
      <c r="R1153">
        <v>25.957134405206311</v>
      </c>
      <c r="S1153">
        <v>0</v>
      </c>
      <c r="T1153">
        <v>5</v>
      </c>
      <c r="U1153" t="s">
        <v>2819</v>
      </c>
      <c r="AN1153">
        <f>VLOOKUP(J1153,counts!$W$8:$Z$13,4,FALSE)</f>
        <v>52</v>
      </c>
      <c r="AO1153">
        <f>VLOOKUP(K1153,counts!$W$17:$Z$23,4,FALSE)</f>
        <v>48</v>
      </c>
      <c r="AP1153">
        <f>VLOOKUP(L1153,counts!$W$27:$Z$33,4,FALSE)</f>
        <v>55</v>
      </c>
      <c r="AQ1153">
        <f>VLOOKUP(M1153,counts!$W$38:$Z$49,4,FALSE)</f>
        <v>63</v>
      </c>
      <c r="AR1153">
        <f>VLOOKUP(N1153,counts!$W$53:$Z$54,4,FALSE)</f>
        <v>20</v>
      </c>
      <c r="AS1153">
        <f>VLOOKUP(O1153,counts!$W$58:$Z$62,4,FALSE)</f>
        <v>52</v>
      </c>
      <c r="AT1153">
        <f>VLOOKUP(P1153,counts!$W$66:$Z$69,4,FALSE)</f>
        <v>50</v>
      </c>
      <c r="AU1153">
        <f>VLOOKUP(Q1153,counts!$W$73:$Z$75,4,FALSE)</f>
        <v>50</v>
      </c>
      <c r="AV1153">
        <f>VLOOKUP(R1153,counts!$W$79:$Z$81,4,FALSE)</f>
        <v>59</v>
      </c>
      <c r="AW1153">
        <f t="shared" si="607"/>
        <v>449</v>
      </c>
      <c r="AX1153">
        <f t="shared" si="608"/>
        <v>0</v>
      </c>
      <c r="AY1153">
        <f t="shared" si="609"/>
        <v>5</v>
      </c>
      <c r="AZ1153" t="str">
        <f t="shared" si="610"/>
        <v>Validate</v>
      </c>
      <c r="BA1153" t="str">
        <f t="shared" si="611"/>
        <v>18-30</v>
      </c>
      <c r="BB1153" t="str">
        <f t="shared" si="612"/>
        <v>Blank</v>
      </c>
      <c r="BC1153" t="str">
        <f t="shared" si="613"/>
        <v>11-20</v>
      </c>
      <c r="BD1153" t="str">
        <f t="shared" si="614"/>
        <v>Others</v>
      </c>
      <c r="BE1153" t="str">
        <f t="shared" si="615"/>
        <v>male</v>
      </c>
      <c r="BF1153">
        <f t="shared" si="616"/>
        <v>0</v>
      </c>
      <c r="BG1153">
        <f t="shared" si="617"/>
        <v>0</v>
      </c>
      <c r="BH1153" t="str">
        <f t="shared" si="618"/>
        <v>S, blank</v>
      </c>
      <c r="BI1153">
        <f t="shared" si="619"/>
        <v>2</v>
      </c>
    </row>
    <row r="1154" spans="1:61" x14ac:dyDescent="0.3">
      <c r="A1154" t="s">
        <v>2810</v>
      </c>
      <c r="B1154" t="s">
        <v>2838</v>
      </c>
      <c r="C1154" t="s">
        <v>2850</v>
      </c>
      <c r="D1154" t="s">
        <v>2838</v>
      </c>
      <c r="E1154" t="s">
        <v>20</v>
      </c>
      <c r="F1154">
        <v>0</v>
      </c>
      <c r="G1154">
        <v>0</v>
      </c>
      <c r="H1154" t="s">
        <v>2843</v>
      </c>
      <c r="I1154">
        <v>2</v>
      </c>
      <c r="J1154">
        <v>32.769878926258563</v>
      </c>
      <c r="K1154">
        <v>-42.171718189759716</v>
      </c>
      <c r="L1154">
        <v>-9.6115457513775127</v>
      </c>
      <c r="M1154">
        <v>-33.757758935166962</v>
      </c>
      <c r="N1154">
        <v>-108.67008854708662</v>
      </c>
      <c r="O1154">
        <v>-14.754319664473872</v>
      </c>
      <c r="P1154">
        <v>-22.013681658285037</v>
      </c>
      <c r="Q1154">
        <v>-22.422560732600829</v>
      </c>
      <c r="R1154">
        <v>25.957134405206311</v>
      </c>
      <c r="S1154">
        <v>0</v>
      </c>
      <c r="T1154">
        <v>5</v>
      </c>
      <c r="U1154" t="s">
        <v>2819</v>
      </c>
      <c r="AN1154">
        <f>VLOOKUP(J1154,counts!$W$8:$Z$13,4,FALSE)</f>
        <v>61</v>
      </c>
      <c r="AO1154">
        <f>VLOOKUP(K1154,counts!$W$17:$Z$23,4,FALSE)</f>
        <v>48</v>
      </c>
      <c r="AP1154">
        <f>VLOOKUP(L1154,counts!$W$27:$Z$33,4,FALSE)</f>
        <v>55</v>
      </c>
      <c r="AQ1154">
        <f>VLOOKUP(M1154,counts!$W$38:$Z$49,4,FALSE)</f>
        <v>47</v>
      </c>
      <c r="AR1154">
        <f>VLOOKUP(N1154,counts!$W$53:$Z$54,4,FALSE)</f>
        <v>20</v>
      </c>
      <c r="AS1154">
        <f>VLOOKUP(O1154,counts!$W$58:$Z$62,4,FALSE)</f>
        <v>52</v>
      </c>
      <c r="AT1154">
        <f>VLOOKUP(P1154,counts!$W$66:$Z$69,4,FALSE)</f>
        <v>50</v>
      </c>
      <c r="AU1154">
        <f>VLOOKUP(Q1154,counts!$W$73:$Z$75,4,FALSE)</f>
        <v>50</v>
      </c>
      <c r="AV1154">
        <f>VLOOKUP(R1154,counts!$W$79:$Z$81,4,FALSE)</f>
        <v>59</v>
      </c>
      <c r="AW1154">
        <f t="shared" si="607"/>
        <v>442</v>
      </c>
      <c r="AX1154">
        <f t="shared" si="608"/>
        <v>0</v>
      </c>
      <c r="AY1154">
        <f t="shared" si="609"/>
        <v>5</v>
      </c>
      <c r="AZ1154" t="str">
        <f t="shared" si="610"/>
        <v>Validate</v>
      </c>
      <c r="BA1154" t="str">
        <f t="shared" si="611"/>
        <v>31-40</v>
      </c>
      <c r="BB1154" t="str">
        <f t="shared" si="612"/>
        <v>Blank</v>
      </c>
      <c r="BC1154" t="str">
        <f t="shared" si="613"/>
        <v>11-20</v>
      </c>
      <c r="BD1154" t="str">
        <f t="shared" si="614"/>
        <v>Blank</v>
      </c>
      <c r="BE1154" t="str">
        <f t="shared" si="615"/>
        <v>male</v>
      </c>
      <c r="BF1154">
        <f t="shared" si="616"/>
        <v>0</v>
      </c>
      <c r="BG1154">
        <f t="shared" si="617"/>
        <v>0</v>
      </c>
      <c r="BH1154" t="str">
        <f t="shared" si="618"/>
        <v>S, blank</v>
      </c>
      <c r="BI1154">
        <f t="shared" si="619"/>
        <v>2</v>
      </c>
    </row>
    <row r="1155" spans="1:61" x14ac:dyDescent="0.3">
      <c r="A1155" t="s">
        <v>2820</v>
      </c>
      <c r="B1155" t="s">
        <v>2838</v>
      </c>
      <c r="C1155" t="s">
        <v>2849</v>
      </c>
      <c r="D1155" t="s">
        <v>2832</v>
      </c>
      <c r="E1155" t="s">
        <v>15</v>
      </c>
      <c r="F1155">
        <v>3</v>
      </c>
      <c r="G1155">
        <v>0</v>
      </c>
      <c r="H1155" t="s">
        <v>2843</v>
      </c>
      <c r="I1155">
        <v>2</v>
      </c>
      <c r="J1155">
        <v>-11.613432440426715</v>
      </c>
      <c r="K1155">
        <v>-42.171718189759716</v>
      </c>
      <c r="L1155">
        <v>40.172297072540438</v>
      </c>
      <c r="M1155">
        <v>45.286193221659182</v>
      </c>
      <c r="N1155">
        <v>151.41878811967541</v>
      </c>
      <c r="O1155">
        <v>-37.641742266793358</v>
      </c>
      <c r="P1155">
        <v>-22.013681658285037</v>
      </c>
      <c r="Q1155">
        <v>-22.422560732600829</v>
      </c>
      <c r="R1155">
        <v>25.957134405206311</v>
      </c>
      <c r="S1155">
        <v>1</v>
      </c>
      <c r="T1155">
        <v>5</v>
      </c>
      <c r="U1155" t="s">
        <v>2819</v>
      </c>
      <c r="AN1155">
        <f>VLOOKUP(J1155,counts!$W$8:$Z$13,4,FALSE)</f>
        <v>52</v>
      </c>
      <c r="AO1155">
        <f>VLOOKUP(K1155,counts!$W$17:$Z$23,4,FALSE)</f>
        <v>48</v>
      </c>
      <c r="AP1155">
        <f>VLOOKUP(L1155,counts!$W$27:$Z$33,4,FALSE)</f>
        <v>50</v>
      </c>
      <c r="AQ1155">
        <f>VLOOKUP(M1155,counts!$W$38:$Z$49,4,FALSE)</f>
        <v>64</v>
      </c>
      <c r="AR1155">
        <f>VLOOKUP(N1155,counts!$W$53:$Z$54,4,FALSE)</f>
        <v>102</v>
      </c>
      <c r="AS1155">
        <f>VLOOKUP(O1155,counts!$W$58:$Z$62,4,FALSE)</f>
        <v>49</v>
      </c>
      <c r="AT1155">
        <f>VLOOKUP(P1155,counts!$W$66:$Z$69,4,FALSE)</f>
        <v>50</v>
      </c>
      <c r="AU1155">
        <f>VLOOKUP(Q1155,counts!$W$73:$Z$75,4,FALSE)</f>
        <v>50</v>
      </c>
      <c r="AV1155">
        <f>VLOOKUP(R1155,counts!$W$79:$Z$81,4,FALSE)</f>
        <v>59</v>
      </c>
      <c r="AW1155">
        <f t="shared" si="607"/>
        <v>524</v>
      </c>
      <c r="AX1155">
        <f t="shared" si="608"/>
        <v>1</v>
      </c>
      <c r="AY1155">
        <f t="shared" si="609"/>
        <v>5</v>
      </c>
      <c r="AZ1155" t="str">
        <f t="shared" si="610"/>
        <v>Validate</v>
      </c>
      <c r="BA1155" t="str">
        <f t="shared" si="611"/>
        <v>18-30</v>
      </c>
      <c r="BB1155" t="str">
        <f t="shared" si="612"/>
        <v>Blank</v>
      </c>
      <c r="BC1155" t="str">
        <f t="shared" si="613"/>
        <v>21-30</v>
      </c>
      <c r="BD1155" t="str">
        <f t="shared" si="614"/>
        <v>NJ</v>
      </c>
      <c r="BE1155" t="str">
        <f t="shared" si="615"/>
        <v>female</v>
      </c>
      <c r="BF1155">
        <f t="shared" si="616"/>
        <v>3</v>
      </c>
      <c r="BG1155">
        <f t="shared" si="617"/>
        <v>0</v>
      </c>
      <c r="BH1155" t="str">
        <f t="shared" si="618"/>
        <v>S, blank</v>
      </c>
      <c r="BI1155">
        <f t="shared" si="619"/>
        <v>2</v>
      </c>
    </row>
    <row r="1156" spans="1:61" x14ac:dyDescent="0.3">
      <c r="A1156" t="s">
        <v>2820</v>
      </c>
      <c r="B1156" t="s">
        <v>2838</v>
      </c>
      <c r="C1156" t="s">
        <v>2850</v>
      </c>
      <c r="D1156" t="s">
        <v>2838</v>
      </c>
      <c r="E1156" t="s">
        <v>15</v>
      </c>
      <c r="F1156">
        <v>0</v>
      </c>
      <c r="G1156">
        <v>0</v>
      </c>
      <c r="H1156" t="s">
        <v>2843</v>
      </c>
      <c r="I1156">
        <v>2</v>
      </c>
      <c r="J1156">
        <v>-11.613432440426715</v>
      </c>
      <c r="K1156">
        <v>-42.171718189759716</v>
      </c>
      <c r="L1156">
        <v>-9.6115457513775127</v>
      </c>
      <c r="M1156">
        <v>-33.757758935166962</v>
      </c>
      <c r="N1156">
        <v>151.41878811967541</v>
      </c>
      <c r="O1156">
        <v>-14.754319664473872</v>
      </c>
      <c r="P1156">
        <v>-22.013681658285037</v>
      </c>
      <c r="Q1156">
        <v>-22.422560732600829</v>
      </c>
      <c r="R1156">
        <v>25.957134405206311</v>
      </c>
      <c r="S1156">
        <v>1</v>
      </c>
      <c r="T1156">
        <v>5</v>
      </c>
      <c r="U1156" t="s">
        <v>2819</v>
      </c>
      <c r="AN1156">
        <f>VLOOKUP(J1156,counts!$W$8:$Z$13,4,FALSE)</f>
        <v>52</v>
      </c>
      <c r="AO1156">
        <f>VLOOKUP(K1156,counts!$W$17:$Z$23,4,FALSE)</f>
        <v>48</v>
      </c>
      <c r="AP1156">
        <f>VLOOKUP(L1156,counts!$W$27:$Z$33,4,FALSE)</f>
        <v>55</v>
      </c>
      <c r="AQ1156">
        <f>VLOOKUP(M1156,counts!$W$38:$Z$49,4,FALSE)</f>
        <v>47</v>
      </c>
      <c r="AR1156">
        <f>VLOOKUP(N1156,counts!$W$53:$Z$54,4,FALSE)</f>
        <v>102</v>
      </c>
      <c r="AS1156">
        <f>VLOOKUP(O1156,counts!$W$58:$Z$62,4,FALSE)</f>
        <v>52</v>
      </c>
      <c r="AT1156">
        <f>VLOOKUP(P1156,counts!$W$66:$Z$69,4,FALSE)</f>
        <v>50</v>
      </c>
      <c r="AU1156">
        <f>VLOOKUP(Q1156,counts!$W$73:$Z$75,4,FALSE)</f>
        <v>50</v>
      </c>
      <c r="AV1156">
        <f>VLOOKUP(R1156,counts!$W$79:$Z$81,4,FALSE)</f>
        <v>59</v>
      </c>
      <c r="AW1156">
        <f t="shared" si="607"/>
        <v>515</v>
      </c>
      <c r="AX1156">
        <f t="shared" si="608"/>
        <v>1</v>
      </c>
      <c r="AY1156">
        <f t="shared" si="609"/>
        <v>5</v>
      </c>
      <c r="AZ1156" t="str">
        <f t="shared" si="610"/>
        <v>Validate</v>
      </c>
      <c r="BA1156" t="str">
        <f t="shared" si="611"/>
        <v>18-30</v>
      </c>
      <c r="BB1156" t="str">
        <f t="shared" si="612"/>
        <v>Blank</v>
      </c>
      <c r="BC1156" t="str">
        <f t="shared" si="613"/>
        <v>11-20</v>
      </c>
      <c r="BD1156" t="str">
        <f t="shared" si="614"/>
        <v>Blank</v>
      </c>
      <c r="BE1156" t="str">
        <f t="shared" si="615"/>
        <v>female</v>
      </c>
      <c r="BF1156">
        <f t="shared" si="616"/>
        <v>0</v>
      </c>
      <c r="BG1156">
        <f t="shared" si="617"/>
        <v>0</v>
      </c>
      <c r="BH1156" t="str">
        <f t="shared" si="618"/>
        <v>S, blank</v>
      </c>
      <c r="BI1156">
        <f t="shared" si="619"/>
        <v>2</v>
      </c>
    </row>
    <row r="1157" spans="1:61" x14ac:dyDescent="0.3">
      <c r="A1157" t="s">
        <v>2820</v>
      </c>
      <c r="B1157" t="s">
        <v>2838</v>
      </c>
      <c r="C1157" t="s">
        <v>2850</v>
      </c>
      <c r="D1157" t="s">
        <v>2834</v>
      </c>
      <c r="E1157" t="s">
        <v>15</v>
      </c>
      <c r="F1157">
        <v>2</v>
      </c>
      <c r="G1157" t="s">
        <v>2842</v>
      </c>
      <c r="H1157" t="s">
        <v>2843</v>
      </c>
      <c r="I1157">
        <v>2</v>
      </c>
      <c r="J1157">
        <v>-11.613432440426715</v>
      </c>
      <c r="K1157">
        <v>-42.171718189759716</v>
      </c>
      <c r="L1157">
        <v>-9.6115457513775127</v>
      </c>
      <c r="M1157">
        <v>82.755538165800246</v>
      </c>
      <c r="N1157">
        <v>151.41878811967541</v>
      </c>
      <c r="O1157">
        <v>47.533478806865013</v>
      </c>
      <c r="P1157">
        <v>-92.646375958720569</v>
      </c>
      <c r="Q1157">
        <v>-22.422560732600829</v>
      </c>
      <c r="R1157">
        <v>25.957134405206311</v>
      </c>
      <c r="S1157">
        <v>1</v>
      </c>
      <c r="T1157">
        <v>5</v>
      </c>
      <c r="U1157" t="s">
        <v>2819</v>
      </c>
      <c r="AN1157">
        <f>VLOOKUP(J1157,counts!$W$8:$Z$13,4,FALSE)</f>
        <v>52</v>
      </c>
      <c r="AO1157">
        <f>VLOOKUP(K1157,counts!$W$17:$Z$23,4,FALSE)</f>
        <v>48</v>
      </c>
      <c r="AP1157">
        <f>VLOOKUP(L1157,counts!$W$27:$Z$33,4,FALSE)</f>
        <v>55</v>
      </c>
      <c r="AQ1157">
        <f>VLOOKUP(M1157,counts!$W$38:$Z$49,4,FALSE)</f>
        <v>71</v>
      </c>
      <c r="AR1157">
        <f>VLOOKUP(N1157,counts!$W$53:$Z$54,4,FALSE)</f>
        <v>102</v>
      </c>
      <c r="AS1157">
        <f>VLOOKUP(O1157,counts!$W$58:$Z$62,4,FALSE)</f>
        <v>60</v>
      </c>
      <c r="AT1157">
        <f>VLOOKUP(P1157,counts!$W$66:$Z$69,4,FALSE)</f>
        <v>36</v>
      </c>
      <c r="AU1157">
        <f>VLOOKUP(Q1157,counts!$W$73:$Z$75,4,FALSE)</f>
        <v>50</v>
      </c>
      <c r="AV1157">
        <f>VLOOKUP(R1157,counts!$W$79:$Z$81,4,FALSE)</f>
        <v>59</v>
      </c>
      <c r="AW1157">
        <f t="shared" si="607"/>
        <v>533</v>
      </c>
      <c r="AX1157">
        <f t="shared" si="608"/>
        <v>1</v>
      </c>
      <c r="AY1157">
        <f t="shared" si="609"/>
        <v>5</v>
      </c>
      <c r="AZ1157" t="str">
        <f t="shared" si="610"/>
        <v>Validate</v>
      </c>
      <c r="BA1157" t="str">
        <f t="shared" si="611"/>
        <v>18-30</v>
      </c>
      <c r="BB1157" t="str">
        <f t="shared" si="612"/>
        <v>Blank</v>
      </c>
      <c r="BC1157" t="str">
        <f t="shared" si="613"/>
        <v>11-20</v>
      </c>
      <c r="BD1157" t="str">
        <f t="shared" si="614"/>
        <v>OH</v>
      </c>
      <c r="BE1157" t="str">
        <f t="shared" si="615"/>
        <v>female</v>
      </c>
      <c r="BF1157">
        <f t="shared" si="616"/>
        <v>2</v>
      </c>
      <c r="BG1157" t="str">
        <f t="shared" si="617"/>
        <v>3, 4, 5, 6, 9</v>
      </c>
      <c r="BH1157" t="str">
        <f t="shared" si="618"/>
        <v>S, blank</v>
      </c>
      <c r="BI1157">
        <f t="shared" si="619"/>
        <v>2</v>
      </c>
    </row>
    <row r="1158" spans="1:61" x14ac:dyDescent="0.3">
      <c r="A1158" t="s">
        <v>2820</v>
      </c>
      <c r="B1158" t="s">
        <v>2838</v>
      </c>
      <c r="C1158" t="s">
        <v>2849</v>
      </c>
      <c r="D1158" t="s">
        <v>2838</v>
      </c>
      <c r="E1158" t="s">
        <v>20</v>
      </c>
      <c r="F1158">
        <v>0</v>
      </c>
      <c r="G1158">
        <v>0</v>
      </c>
      <c r="H1158" t="s">
        <v>2843</v>
      </c>
      <c r="I1158">
        <v>2</v>
      </c>
      <c r="J1158">
        <v>-11.613432440426715</v>
      </c>
      <c r="K1158">
        <v>-42.171718189759716</v>
      </c>
      <c r="L1158">
        <v>40.172297072540438</v>
      </c>
      <c r="M1158">
        <v>-33.757758935166962</v>
      </c>
      <c r="N1158">
        <v>-108.67008854708662</v>
      </c>
      <c r="O1158">
        <v>-14.754319664473872</v>
      </c>
      <c r="P1158">
        <v>-22.013681658285037</v>
      </c>
      <c r="Q1158">
        <v>-22.422560732600829</v>
      </c>
      <c r="R1158">
        <v>25.957134405206311</v>
      </c>
      <c r="S1158">
        <v>0</v>
      </c>
      <c r="T1158">
        <v>5</v>
      </c>
      <c r="U1158" t="s">
        <v>2819</v>
      </c>
      <c r="AN1158">
        <f>VLOOKUP(J1158,counts!$W$8:$Z$13,4,FALSE)</f>
        <v>52</v>
      </c>
      <c r="AO1158">
        <f>VLOOKUP(K1158,counts!$W$17:$Z$23,4,FALSE)</f>
        <v>48</v>
      </c>
      <c r="AP1158">
        <f>VLOOKUP(L1158,counts!$W$27:$Z$33,4,FALSE)</f>
        <v>50</v>
      </c>
      <c r="AQ1158">
        <f>VLOOKUP(M1158,counts!$W$38:$Z$49,4,FALSE)</f>
        <v>47</v>
      </c>
      <c r="AR1158">
        <f>VLOOKUP(N1158,counts!$W$53:$Z$54,4,FALSE)</f>
        <v>20</v>
      </c>
      <c r="AS1158">
        <f>VLOOKUP(O1158,counts!$W$58:$Z$62,4,FALSE)</f>
        <v>52</v>
      </c>
      <c r="AT1158">
        <f>VLOOKUP(P1158,counts!$W$66:$Z$69,4,FALSE)</f>
        <v>50</v>
      </c>
      <c r="AU1158">
        <f>VLOOKUP(Q1158,counts!$W$73:$Z$75,4,FALSE)</f>
        <v>50</v>
      </c>
      <c r="AV1158">
        <f>VLOOKUP(R1158,counts!$W$79:$Z$81,4,FALSE)</f>
        <v>59</v>
      </c>
      <c r="AW1158">
        <f t="shared" ref="AW1158:AW1221" si="620">SUM(AN1158:AV1158)</f>
        <v>428</v>
      </c>
      <c r="AX1158">
        <f t="shared" ref="AX1158:AX1221" si="621">S1158</f>
        <v>0</v>
      </c>
      <c r="AY1158">
        <f t="shared" ref="AY1158:AY1221" si="622">T1158</f>
        <v>5</v>
      </c>
      <c r="AZ1158" t="str">
        <f t="shared" ref="AZ1158:AZ1221" si="623">U1158</f>
        <v>Validate</v>
      </c>
      <c r="BA1158" t="str">
        <f t="shared" ref="BA1158:BA1221" si="624">A1158</f>
        <v>18-30</v>
      </c>
      <c r="BB1158" t="str">
        <f t="shared" ref="BB1158:BB1221" si="625">B1158</f>
        <v>Blank</v>
      </c>
      <c r="BC1158" t="str">
        <f t="shared" ref="BC1158:BC1221" si="626">C1158</f>
        <v>21-30</v>
      </c>
      <c r="BD1158" t="str">
        <f t="shared" ref="BD1158:BD1221" si="627">D1158</f>
        <v>Blank</v>
      </c>
      <c r="BE1158" t="str">
        <f t="shared" ref="BE1158:BE1221" si="628">E1158</f>
        <v>male</v>
      </c>
      <c r="BF1158">
        <f t="shared" ref="BF1158:BF1221" si="629">F1158</f>
        <v>0</v>
      </c>
      <c r="BG1158">
        <f t="shared" ref="BG1158:BG1221" si="630">G1158</f>
        <v>0</v>
      </c>
      <c r="BH1158" t="str">
        <f t="shared" ref="BH1158:BH1221" si="631">H1158</f>
        <v>S, blank</v>
      </c>
      <c r="BI1158">
        <f t="shared" ref="BI1158:BI1221" si="632">I1158</f>
        <v>2</v>
      </c>
    </row>
    <row r="1159" spans="1:61" x14ac:dyDescent="0.3">
      <c r="A1159" t="s">
        <v>2820</v>
      </c>
      <c r="B1159" t="s">
        <v>2838</v>
      </c>
      <c r="C1159" t="s">
        <v>2850</v>
      </c>
      <c r="D1159" t="s">
        <v>2839</v>
      </c>
      <c r="E1159" t="s">
        <v>15</v>
      </c>
      <c r="F1159">
        <v>0</v>
      </c>
      <c r="G1159">
        <v>0</v>
      </c>
      <c r="H1159" t="s">
        <v>527</v>
      </c>
      <c r="I1159">
        <v>2</v>
      </c>
      <c r="J1159">
        <v>-11.613432440426715</v>
      </c>
      <c r="K1159">
        <v>-42.171718189759716</v>
      </c>
      <c r="L1159">
        <v>-9.6115457513775127</v>
      </c>
      <c r="M1159">
        <v>40.634191658169868</v>
      </c>
      <c r="N1159">
        <v>151.41878811967541</v>
      </c>
      <c r="O1159">
        <v>-14.754319664473872</v>
      </c>
      <c r="P1159">
        <v>-22.013681658285037</v>
      </c>
      <c r="Q1159">
        <v>-11.405315820044242</v>
      </c>
      <c r="R1159">
        <v>25.957134405206311</v>
      </c>
      <c r="S1159">
        <v>1</v>
      </c>
      <c r="T1159">
        <v>5</v>
      </c>
      <c r="U1159" t="s">
        <v>2819</v>
      </c>
      <c r="AN1159">
        <f>VLOOKUP(J1159,counts!$W$8:$Z$13,4,FALSE)</f>
        <v>52</v>
      </c>
      <c r="AO1159">
        <f>VLOOKUP(K1159,counts!$W$17:$Z$23,4,FALSE)</f>
        <v>48</v>
      </c>
      <c r="AP1159">
        <f>VLOOKUP(L1159,counts!$W$27:$Z$33,4,FALSE)</f>
        <v>55</v>
      </c>
      <c r="AQ1159">
        <f>VLOOKUP(M1159,counts!$W$38:$Z$49,4,FALSE)</f>
        <v>63</v>
      </c>
      <c r="AR1159">
        <f>VLOOKUP(N1159,counts!$W$53:$Z$54,4,FALSE)</f>
        <v>102</v>
      </c>
      <c r="AS1159">
        <f>VLOOKUP(O1159,counts!$W$58:$Z$62,4,FALSE)</f>
        <v>52</v>
      </c>
      <c r="AT1159">
        <f>VLOOKUP(P1159,counts!$W$66:$Z$69,4,FALSE)</f>
        <v>50</v>
      </c>
      <c r="AU1159">
        <f>VLOOKUP(Q1159,counts!$W$73:$Z$75,4,FALSE)</f>
        <v>52</v>
      </c>
      <c r="AV1159">
        <f>VLOOKUP(R1159,counts!$W$79:$Z$81,4,FALSE)</f>
        <v>59</v>
      </c>
      <c r="AW1159">
        <f t="shared" si="620"/>
        <v>533</v>
      </c>
      <c r="AX1159">
        <f t="shared" si="621"/>
        <v>1</v>
      </c>
      <c r="AY1159">
        <f t="shared" si="622"/>
        <v>5</v>
      </c>
      <c r="AZ1159" t="str">
        <f t="shared" si="623"/>
        <v>Validate</v>
      </c>
      <c r="BA1159" t="str">
        <f t="shared" si="624"/>
        <v>18-30</v>
      </c>
      <c r="BB1159" t="str">
        <f t="shared" si="625"/>
        <v>Blank</v>
      </c>
      <c r="BC1159" t="str">
        <f t="shared" si="626"/>
        <v>11-20</v>
      </c>
      <c r="BD1159" t="str">
        <f t="shared" si="627"/>
        <v>Others</v>
      </c>
      <c r="BE1159" t="str">
        <f t="shared" si="628"/>
        <v>female</v>
      </c>
      <c r="BF1159">
        <f t="shared" si="629"/>
        <v>0</v>
      </c>
      <c r="BG1159">
        <f t="shared" si="630"/>
        <v>0</v>
      </c>
      <c r="BH1159" t="str">
        <f t="shared" si="631"/>
        <v>Q</v>
      </c>
      <c r="BI1159">
        <f t="shared" si="632"/>
        <v>2</v>
      </c>
    </row>
    <row r="1160" spans="1:61" x14ac:dyDescent="0.3">
      <c r="A1160" t="s">
        <v>2820</v>
      </c>
      <c r="B1160" t="s">
        <v>2838</v>
      </c>
      <c r="C1160" t="s">
        <v>2850</v>
      </c>
      <c r="D1160" t="s">
        <v>2830</v>
      </c>
      <c r="E1160" t="s">
        <v>20</v>
      </c>
      <c r="F1160">
        <v>0</v>
      </c>
      <c r="G1160">
        <v>0</v>
      </c>
      <c r="H1160" t="s">
        <v>2843</v>
      </c>
      <c r="I1160">
        <v>2</v>
      </c>
      <c r="J1160">
        <v>-11.613432440426715</v>
      </c>
      <c r="K1160">
        <v>-42.171718189759716</v>
      </c>
      <c r="L1160">
        <v>-9.6115457513775127</v>
      </c>
      <c r="M1160">
        <v>123.30204897661667</v>
      </c>
      <c r="N1160">
        <v>-108.67008854708662</v>
      </c>
      <c r="O1160">
        <v>-14.754319664473872</v>
      </c>
      <c r="P1160">
        <v>-22.013681658285037</v>
      </c>
      <c r="Q1160">
        <v>-22.422560732600829</v>
      </c>
      <c r="R1160">
        <v>25.957134405206311</v>
      </c>
      <c r="S1160">
        <v>0</v>
      </c>
      <c r="T1160">
        <v>5</v>
      </c>
      <c r="U1160" t="s">
        <v>2819</v>
      </c>
      <c r="AN1160">
        <f>VLOOKUP(J1160,counts!$W$8:$Z$13,4,FALSE)</f>
        <v>52</v>
      </c>
      <c r="AO1160">
        <f>VLOOKUP(K1160,counts!$W$17:$Z$23,4,FALSE)</f>
        <v>48</v>
      </c>
      <c r="AP1160">
        <f>VLOOKUP(L1160,counts!$W$27:$Z$33,4,FALSE)</f>
        <v>55</v>
      </c>
      <c r="AQ1160">
        <f>VLOOKUP(M1160,counts!$W$38:$Z$49,4,FALSE)</f>
        <v>80</v>
      </c>
      <c r="AR1160">
        <f>VLOOKUP(N1160,counts!$W$53:$Z$54,4,FALSE)</f>
        <v>20</v>
      </c>
      <c r="AS1160">
        <f>VLOOKUP(O1160,counts!$W$58:$Z$62,4,FALSE)</f>
        <v>52</v>
      </c>
      <c r="AT1160">
        <f>VLOOKUP(P1160,counts!$W$66:$Z$69,4,FALSE)</f>
        <v>50</v>
      </c>
      <c r="AU1160">
        <f>VLOOKUP(Q1160,counts!$W$73:$Z$75,4,FALSE)</f>
        <v>50</v>
      </c>
      <c r="AV1160">
        <f>VLOOKUP(R1160,counts!$W$79:$Z$81,4,FALSE)</f>
        <v>59</v>
      </c>
      <c r="AW1160">
        <f t="shared" si="620"/>
        <v>466</v>
      </c>
      <c r="AX1160">
        <f t="shared" si="621"/>
        <v>0</v>
      </c>
      <c r="AY1160">
        <f t="shared" si="622"/>
        <v>5</v>
      </c>
      <c r="AZ1160" t="str">
        <f t="shared" si="623"/>
        <v>Validate</v>
      </c>
      <c r="BA1160" t="str">
        <f t="shared" si="624"/>
        <v>18-30</v>
      </c>
      <c r="BB1160" t="str">
        <f t="shared" si="625"/>
        <v>Blank</v>
      </c>
      <c r="BC1160" t="str">
        <f t="shared" si="626"/>
        <v>11-20</v>
      </c>
      <c r="BD1160" t="str">
        <f t="shared" si="627"/>
        <v>MI</v>
      </c>
      <c r="BE1160" t="str">
        <f t="shared" si="628"/>
        <v>male</v>
      </c>
      <c r="BF1160">
        <f t="shared" si="629"/>
        <v>0</v>
      </c>
      <c r="BG1160">
        <f t="shared" si="630"/>
        <v>0</v>
      </c>
      <c r="BH1160" t="str">
        <f t="shared" si="631"/>
        <v>S, blank</v>
      </c>
      <c r="BI1160">
        <f t="shared" si="632"/>
        <v>2</v>
      </c>
    </row>
    <row r="1161" spans="1:61" x14ac:dyDescent="0.3">
      <c r="A1161" t="s">
        <v>2821</v>
      </c>
      <c r="B1161" t="s">
        <v>2838</v>
      </c>
      <c r="C1161" t="s">
        <v>2851</v>
      </c>
      <c r="D1161" t="s">
        <v>2832</v>
      </c>
      <c r="E1161" t="s">
        <v>20</v>
      </c>
      <c r="F1161">
        <v>0</v>
      </c>
      <c r="G1161">
        <v>0</v>
      </c>
      <c r="H1161" t="s">
        <v>2843</v>
      </c>
      <c r="I1161">
        <v>2</v>
      </c>
      <c r="J1161">
        <v>-3.7643689058441341</v>
      </c>
      <c r="K1161">
        <v>-42.171718189759716</v>
      </c>
      <c r="L1161">
        <v>70.538774768379497</v>
      </c>
      <c r="M1161">
        <v>45.286193221659182</v>
      </c>
      <c r="N1161">
        <v>-108.67008854708662</v>
      </c>
      <c r="O1161">
        <v>-14.754319664473872</v>
      </c>
      <c r="P1161">
        <v>-22.013681658285037</v>
      </c>
      <c r="Q1161">
        <v>-22.422560732600829</v>
      </c>
      <c r="R1161">
        <v>25.957134405206311</v>
      </c>
      <c r="S1161">
        <v>0</v>
      </c>
      <c r="T1161">
        <v>5</v>
      </c>
      <c r="U1161" t="s">
        <v>2819</v>
      </c>
      <c r="AN1161">
        <f>VLOOKUP(J1161,counts!$W$8:$Z$13,4,FALSE)</f>
        <v>53</v>
      </c>
      <c r="AO1161">
        <f>VLOOKUP(K1161,counts!$W$17:$Z$23,4,FALSE)</f>
        <v>48</v>
      </c>
      <c r="AP1161">
        <f>VLOOKUP(L1161,counts!$W$27:$Z$33,4,FALSE)</f>
        <v>47</v>
      </c>
      <c r="AQ1161">
        <f>VLOOKUP(M1161,counts!$W$38:$Z$49,4,FALSE)</f>
        <v>64</v>
      </c>
      <c r="AR1161">
        <f>VLOOKUP(N1161,counts!$W$53:$Z$54,4,FALSE)</f>
        <v>20</v>
      </c>
      <c r="AS1161">
        <f>VLOOKUP(O1161,counts!$W$58:$Z$62,4,FALSE)</f>
        <v>52</v>
      </c>
      <c r="AT1161">
        <f>VLOOKUP(P1161,counts!$W$66:$Z$69,4,FALSE)</f>
        <v>50</v>
      </c>
      <c r="AU1161">
        <f>VLOOKUP(Q1161,counts!$W$73:$Z$75,4,FALSE)</f>
        <v>50</v>
      </c>
      <c r="AV1161">
        <f>VLOOKUP(R1161,counts!$W$79:$Z$81,4,FALSE)</f>
        <v>59</v>
      </c>
      <c r="AW1161">
        <f t="shared" si="620"/>
        <v>443</v>
      </c>
      <c r="AX1161">
        <f t="shared" si="621"/>
        <v>0</v>
      </c>
      <c r="AY1161">
        <f t="shared" si="622"/>
        <v>5</v>
      </c>
      <c r="AZ1161" t="str">
        <f t="shared" si="623"/>
        <v>Validate</v>
      </c>
      <c r="BA1161" t="str">
        <f t="shared" si="624"/>
        <v>0-17</v>
      </c>
      <c r="BB1161" t="str">
        <f t="shared" si="625"/>
        <v>Blank</v>
      </c>
      <c r="BC1161" t="str">
        <f t="shared" si="626"/>
        <v>41-100</v>
      </c>
      <c r="BD1161" t="str">
        <f t="shared" si="627"/>
        <v>NJ</v>
      </c>
      <c r="BE1161" t="str">
        <f t="shared" si="628"/>
        <v>male</v>
      </c>
      <c r="BF1161">
        <f t="shared" si="629"/>
        <v>0</v>
      </c>
      <c r="BG1161">
        <f t="shared" si="630"/>
        <v>0</v>
      </c>
      <c r="BH1161" t="str">
        <f t="shared" si="631"/>
        <v>S, blank</v>
      </c>
      <c r="BI1161">
        <f t="shared" si="632"/>
        <v>2</v>
      </c>
    </row>
    <row r="1162" spans="1:61" x14ac:dyDescent="0.3">
      <c r="A1162" t="s">
        <v>2820</v>
      </c>
      <c r="B1162" t="s">
        <v>2838</v>
      </c>
      <c r="C1162" t="s">
        <v>2849</v>
      </c>
      <c r="D1162" t="s">
        <v>2838</v>
      </c>
      <c r="E1162" t="s">
        <v>20</v>
      </c>
      <c r="F1162">
        <v>1</v>
      </c>
      <c r="G1162">
        <v>0</v>
      </c>
      <c r="H1162" t="s">
        <v>2843</v>
      </c>
      <c r="I1162">
        <v>2</v>
      </c>
      <c r="J1162">
        <v>-11.613432440426715</v>
      </c>
      <c r="K1162">
        <v>-42.171718189759716</v>
      </c>
      <c r="L1162">
        <v>40.172297072540438</v>
      </c>
      <c r="M1162">
        <v>-33.757758935166962</v>
      </c>
      <c r="N1162">
        <v>-108.67008854708662</v>
      </c>
      <c r="O1162">
        <v>48.695090775187893</v>
      </c>
      <c r="P1162">
        <v>-22.013681658285037</v>
      </c>
      <c r="Q1162">
        <v>-22.422560732600829</v>
      </c>
      <c r="R1162">
        <v>25.957134405206311</v>
      </c>
      <c r="S1162">
        <v>0</v>
      </c>
      <c r="T1162">
        <v>5</v>
      </c>
      <c r="U1162" t="s">
        <v>2819</v>
      </c>
      <c r="AN1162">
        <f>VLOOKUP(J1162,counts!$W$8:$Z$13,4,FALSE)</f>
        <v>52</v>
      </c>
      <c r="AO1162">
        <f>VLOOKUP(K1162,counts!$W$17:$Z$23,4,FALSE)</f>
        <v>48</v>
      </c>
      <c r="AP1162">
        <f>VLOOKUP(L1162,counts!$W$27:$Z$33,4,FALSE)</f>
        <v>50</v>
      </c>
      <c r="AQ1162">
        <f>VLOOKUP(M1162,counts!$W$38:$Z$49,4,FALSE)</f>
        <v>47</v>
      </c>
      <c r="AR1162">
        <f>VLOOKUP(N1162,counts!$W$53:$Z$54,4,FALSE)</f>
        <v>20</v>
      </c>
      <c r="AS1162">
        <f>VLOOKUP(O1162,counts!$W$58:$Z$62,4,FALSE)</f>
        <v>61</v>
      </c>
      <c r="AT1162">
        <f>VLOOKUP(P1162,counts!$W$66:$Z$69,4,FALSE)</f>
        <v>50</v>
      </c>
      <c r="AU1162">
        <f>VLOOKUP(Q1162,counts!$W$73:$Z$75,4,FALSE)</f>
        <v>50</v>
      </c>
      <c r="AV1162">
        <f>VLOOKUP(R1162,counts!$W$79:$Z$81,4,FALSE)</f>
        <v>59</v>
      </c>
      <c r="AW1162">
        <f t="shared" si="620"/>
        <v>437</v>
      </c>
      <c r="AX1162">
        <f t="shared" si="621"/>
        <v>0</v>
      </c>
      <c r="AY1162">
        <f t="shared" si="622"/>
        <v>5</v>
      </c>
      <c r="AZ1162" t="str">
        <f t="shared" si="623"/>
        <v>Validate</v>
      </c>
      <c r="BA1162" t="str">
        <f t="shared" si="624"/>
        <v>18-30</v>
      </c>
      <c r="BB1162" t="str">
        <f t="shared" si="625"/>
        <v>Blank</v>
      </c>
      <c r="BC1162" t="str">
        <f t="shared" si="626"/>
        <v>21-30</v>
      </c>
      <c r="BD1162" t="str">
        <f t="shared" si="627"/>
        <v>Blank</v>
      </c>
      <c r="BE1162" t="str">
        <f t="shared" si="628"/>
        <v>male</v>
      </c>
      <c r="BF1162">
        <f t="shared" si="629"/>
        <v>1</v>
      </c>
      <c r="BG1162">
        <f t="shared" si="630"/>
        <v>0</v>
      </c>
      <c r="BH1162" t="str">
        <f t="shared" si="631"/>
        <v>S, blank</v>
      </c>
      <c r="BI1162">
        <f t="shared" si="632"/>
        <v>2</v>
      </c>
    </row>
    <row r="1163" spans="1:61" x14ac:dyDescent="0.3">
      <c r="A1163" t="s">
        <v>2820</v>
      </c>
      <c r="B1163" t="s">
        <v>2838</v>
      </c>
      <c r="C1163" t="s">
        <v>2849</v>
      </c>
      <c r="D1163" t="s">
        <v>2838</v>
      </c>
      <c r="E1163" t="s">
        <v>15</v>
      </c>
      <c r="F1163">
        <v>1</v>
      </c>
      <c r="G1163">
        <v>0</v>
      </c>
      <c r="H1163" t="s">
        <v>2843</v>
      </c>
      <c r="I1163">
        <v>2</v>
      </c>
      <c r="J1163">
        <v>-11.613432440426715</v>
      </c>
      <c r="K1163">
        <v>-42.171718189759716</v>
      </c>
      <c r="L1163">
        <v>40.172297072540438</v>
      </c>
      <c r="M1163">
        <v>-33.757758935166962</v>
      </c>
      <c r="N1163">
        <v>151.41878811967541</v>
      </c>
      <c r="O1163">
        <v>48.695090775187893</v>
      </c>
      <c r="P1163">
        <v>-22.013681658285037</v>
      </c>
      <c r="Q1163">
        <v>-22.422560732600829</v>
      </c>
      <c r="R1163">
        <v>25.957134405206311</v>
      </c>
      <c r="S1163">
        <v>0</v>
      </c>
      <c r="T1163">
        <v>5</v>
      </c>
      <c r="U1163" t="s">
        <v>2819</v>
      </c>
      <c r="AN1163">
        <f>VLOOKUP(J1163,counts!$W$8:$Z$13,4,FALSE)</f>
        <v>52</v>
      </c>
      <c r="AO1163">
        <f>VLOOKUP(K1163,counts!$W$17:$Z$23,4,FALSE)</f>
        <v>48</v>
      </c>
      <c r="AP1163">
        <f>VLOOKUP(L1163,counts!$W$27:$Z$33,4,FALSE)</f>
        <v>50</v>
      </c>
      <c r="AQ1163">
        <f>VLOOKUP(M1163,counts!$W$38:$Z$49,4,FALSE)</f>
        <v>47</v>
      </c>
      <c r="AR1163">
        <f>VLOOKUP(N1163,counts!$W$53:$Z$54,4,FALSE)</f>
        <v>102</v>
      </c>
      <c r="AS1163">
        <f>VLOOKUP(O1163,counts!$W$58:$Z$62,4,FALSE)</f>
        <v>61</v>
      </c>
      <c r="AT1163">
        <f>VLOOKUP(P1163,counts!$W$66:$Z$69,4,FALSE)</f>
        <v>50</v>
      </c>
      <c r="AU1163">
        <f>VLOOKUP(Q1163,counts!$W$73:$Z$75,4,FALSE)</f>
        <v>50</v>
      </c>
      <c r="AV1163">
        <f>VLOOKUP(R1163,counts!$W$79:$Z$81,4,FALSE)</f>
        <v>59</v>
      </c>
      <c r="AW1163">
        <f t="shared" si="620"/>
        <v>519</v>
      </c>
      <c r="AX1163">
        <f t="shared" si="621"/>
        <v>0</v>
      </c>
      <c r="AY1163">
        <f t="shared" si="622"/>
        <v>5</v>
      </c>
      <c r="AZ1163" t="str">
        <f t="shared" si="623"/>
        <v>Validate</v>
      </c>
      <c r="BA1163" t="str">
        <f t="shared" si="624"/>
        <v>18-30</v>
      </c>
      <c r="BB1163" t="str">
        <f t="shared" si="625"/>
        <v>Blank</v>
      </c>
      <c r="BC1163" t="str">
        <f t="shared" si="626"/>
        <v>21-30</v>
      </c>
      <c r="BD1163" t="str">
        <f t="shared" si="627"/>
        <v>Blank</v>
      </c>
      <c r="BE1163" t="str">
        <f t="shared" si="628"/>
        <v>female</v>
      </c>
      <c r="BF1163">
        <f t="shared" si="629"/>
        <v>1</v>
      </c>
      <c r="BG1163">
        <f t="shared" si="630"/>
        <v>0</v>
      </c>
      <c r="BH1163" t="str">
        <f t="shared" si="631"/>
        <v>S, blank</v>
      </c>
      <c r="BI1163">
        <f t="shared" si="632"/>
        <v>2</v>
      </c>
    </row>
    <row r="1164" spans="1:61" x14ac:dyDescent="0.3">
      <c r="A1164" t="s">
        <v>2810</v>
      </c>
      <c r="B1164" t="s">
        <v>2838</v>
      </c>
      <c r="C1164" t="s">
        <v>2850</v>
      </c>
      <c r="D1164" t="s">
        <v>2839</v>
      </c>
      <c r="E1164" t="s">
        <v>15</v>
      </c>
      <c r="F1164">
        <v>0</v>
      </c>
      <c r="G1164">
        <v>0</v>
      </c>
      <c r="H1164" t="s">
        <v>2843</v>
      </c>
      <c r="I1164">
        <v>2</v>
      </c>
      <c r="J1164">
        <v>32.769878926258563</v>
      </c>
      <c r="K1164">
        <v>-42.171718189759716</v>
      </c>
      <c r="L1164">
        <v>-9.6115457513775127</v>
      </c>
      <c r="M1164">
        <v>40.634191658169868</v>
      </c>
      <c r="N1164">
        <v>151.41878811967541</v>
      </c>
      <c r="O1164">
        <v>-14.754319664473872</v>
      </c>
      <c r="P1164">
        <v>-22.013681658285037</v>
      </c>
      <c r="Q1164">
        <v>-22.422560732600829</v>
      </c>
      <c r="R1164">
        <v>25.957134405206311</v>
      </c>
      <c r="S1164">
        <v>1</v>
      </c>
      <c r="T1164">
        <v>5</v>
      </c>
      <c r="U1164" t="s">
        <v>2819</v>
      </c>
      <c r="AN1164">
        <f>VLOOKUP(J1164,counts!$W$8:$Z$13,4,FALSE)</f>
        <v>61</v>
      </c>
      <c r="AO1164">
        <f>VLOOKUP(K1164,counts!$W$17:$Z$23,4,FALSE)</f>
        <v>48</v>
      </c>
      <c r="AP1164">
        <f>VLOOKUP(L1164,counts!$W$27:$Z$33,4,FALSE)</f>
        <v>55</v>
      </c>
      <c r="AQ1164">
        <f>VLOOKUP(M1164,counts!$W$38:$Z$49,4,FALSE)</f>
        <v>63</v>
      </c>
      <c r="AR1164">
        <f>VLOOKUP(N1164,counts!$W$53:$Z$54,4,FALSE)</f>
        <v>102</v>
      </c>
      <c r="AS1164">
        <f>VLOOKUP(O1164,counts!$W$58:$Z$62,4,FALSE)</f>
        <v>52</v>
      </c>
      <c r="AT1164">
        <f>VLOOKUP(P1164,counts!$W$66:$Z$69,4,FALSE)</f>
        <v>50</v>
      </c>
      <c r="AU1164">
        <f>VLOOKUP(Q1164,counts!$W$73:$Z$75,4,FALSE)</f>
        <v>50</v>
      </c>
      <c r="AV1164">
        <f>VLOOKUP(R1164,counts!$W$79:$Z$81,4,FALSE)</f>
        <v>59</v>
      </c>
      <c r="AW1164">
        <f t="shared" si="620"/>
        <v>540</v>
      </c>
      <c r="AX1164">
        <f t="shared" si="621"/>
        <v>1</v>
      </c>
      <c r="AY1164">
        <f t="shared" si="622"/>
        <v>5</v>
      </c>
      <c r="AZ1164" t="str">
        <f t="shared" si="623"/>
        <v>Validate</v>
      </c>
      <c r="BA1164" t="str">
        <f t="shared" si="624"/>
        <v>31-40</v>
      </c>
      <c r="BB1164" t="str">
        <f t="shared" si="625"/>
        <v>Blank</v>
      </c>
      <c r="BC1164" t="str">
        <f t="shared" si="626"/>
        <v>11-20</v>
      </c>
      <c r="BD1164" t="str">
        <f t="shared" si="627"/>
        <v>Others</v>
      </c>
      <c r="BE1164" t="str">
        <f t="shared" si="628"/>
        <v>female</v>
      </c>
      <c r="BF1164">
        <f t="shared" si="629"/>
        <v>0</v>
      </c>
      <c r="BG1164">
        <f t="shared" si="630"/>
        <v>0</v>
      </c>
      <c r="BH1164" t="str">
        <f t="shared" si="631"/>
        <v>S, blank</v>
      </c>
      <c r="BI1164">
        <f t="shared" si="632"/>
        <v>2</v>
      </c>
    </row>
    <row r="1165" spans="1:61" x14ac:dyDescent="0.3">
      <c r="A1165" t="s">
        <v>2821</v>
      </c>
      <c r="B1165" t="s">
        <v>2838</v>
      </c>
      <c r="C1165" t="s">
        <v>2849</v>
      </c>
      <c r="D1165" t="s">
        <v>2834</v>
      </c>
      <c r="E1165" t="s">
        <v>15</v>
      </c>
      <c r="F1165">
        <v>1</v>
      </c>
      <c r="G1165">
        <v>1</v>
      </c>
      <c r="H1165" t="s">
        <v>2843</v>
      </c>
      <c r="I1165">
        <v>2</v>
      </c>
      <c r="J1165">
        <v>-3.7643689058441341</v>
      </c>
      <c r="K1165">
        <v>-42.171718189759716</v>
      </c>
      <c r="L1165">
        <v>40.172297072540438</v>
      </c>
      <c r="M1165">
        <v>82.755538165800246</v>
      </c>
      <c r="N1165">
        <v>151.41878811967541</v>
      </c>
      <c r="O1165">
        <v>48.695090775187893</v>
      </c>
      <c r="P1165">
        <v>79.365382998232107</v>
      </c>
      <c r="Q1165">
        <v>-22.422560732600829</v>
      </c>
      <c r="R1165">
        <v>25.957134405206311</v>
      </c>
      <c r="S1165">
        <v>1</v>
      </c>
      <c r="T1165">
        <v>5</v>
      </c>
      <c r="U1165" t="s">
        <v>2819</v>
      </c>
      <c r="AN1165">
        <f>VLOOKUP(J1165,counts!$W$8:$Z$13,4,FALSE)</f>
        <v>53</v>
      </c>
      <c r="AO1165">
        <f>VLOOKUP(K1165,counts!$W$17:$Z$23,4,FALSE)</f>
        <v>48</v>
      </c>
      <c r="AP1165">
        <f>VLOOKUP(L1165,counts!$W$27:$Z$33,4,FALSE)</f>
        <v>50</v>
      </c>
      <c r="AQ1165">
        <f>VLOOKUP(M1165,counts!$W$38:$Z$49,4,FALSE)</f>
        <v>71</v>
      </c>
      <c r="AR1165">
        <f>VLOOKUP(N1165,counts!$W$53:$Z$54,4,FALSE)</f>
        <v>102</v>
      </c>
      <c r="AS1165">
        <f>VLOOKUP(O1165,counts!$W$58:$Z$62,4,FALSE)</f>
        <v>61</v>
      </c>
      <c r="AT1165">
        <f>VLOOKUP(P1165,counts!$W$66:$Z$69,4,FALSE)</f>
        <v>70</v>
      </c>
      <c r="AU1165">
        <f>VLOOKUP(Q1165,counts!$W$73:$Z$75,4,FALSE)</f>
        <v>50</v>
      </c>
      <c r="AV1165">
        <f>VLOOKUP(R1165,counts!$W$79:$Z$81,4,FALSE)</f>
        <v>59</v>
      </c>
      <c r="AW1165">
        <f t="shared" si="620"/>
        <v>564</v>
      </c>
      <c r="AX1165">
        <f t="shared" si="621"/>
        <v>1</v>
      </c>
      <c r="AY1165">
        <f t="shared" si="622"/>
        <v>5</v>
      </c>
      <c r="AZ1165" t="str">
        <f t="shared" si="623"/>
        <v>Validate</v>
      </c>
      <c r="BA1165" t="str">
        <f t="shared" si="624"/>
        <v>0-17</v>
      </c>
      <c r="BB1165" t="str">
        <f t="shared" si="625"/>
        <v>Blank</v>
      </c>
      <c r="BC1165" t="str">
        <f t="shared" si="626"/>
        <v>21-30</v>
      </c>
      <c r="BD1165" t="str">
        <f t="shared" si="627"/>
        <v>OH</v>
      </c>
      <c r="BE1165" t="str">
        <f t="shared" si="628"/>
        <v>female</v>
      </c>
      <c r="BF1165">
        <f t="shared" si="629"/>
        <v>1</v>
      </c>
      <c r="BG1165">
        <f t="shared" si="630"/>
        <v>1</v>
      </c>
      <c r="BH1165" t="str">
        <f t="shared" si="631"/>
        <v>S, blank</v>
      </c>
      <c r="BI1165">
        <f t="shared" si="632"/>
        <v>2</v>
      </c>
    </row>
    <row r="1166" spans="1:61" x14ac:dyDescent="0.3">
      <c r="A1166" t="s">
        <v>2821</v>
      </c>
      <c r="B1166" t="s">
        <v>2838</v>
      </c>
      <c r="C1166" t="s">
        <v>2849</v>
      </c>
      <c r="D1166" t="s">
        <v>2838</v>
      </c>
      <c r="E1166" t="s">
        <v>15</v>
      </c>
      <c r="F1166">
        <v>1</v>
      </c>
      <c r="G1166">
        <v>2</v>
      </c>
      <c r="H1166" t="s">
        <v>2843</v>
      </c>
      <c r="I1166">
        <v>2</v>
      </c>
      <c r="J1166">
        <v>-3.7643689058441341</v>
      </c>
      <c r="K1166">
        <v>-42.171718189759716</v>
      </c>
      <c r="L1166">
        <v>40.172297072540438</v>
      </c>
      <c r="M1166">
        <v>-33.757758935166962</v>
      </c>
      <c r="N1166">
        <v>151.41878811967541</v>
      </c>
      <c r="O1166">
        <v>48.695090775187893</v>
      </c>
      <c r="P1166">
        <v>75.609641767585757</v>
      </c>
      <c r="Q1166">
        <v>-22.422560732600829</v>
      </c>
      <c r="R1166">
        <v>25.957134405206311</v>
      </c>
      <c r="S1166">
        <v>1</v>
      </c>
      <c r="T1166">
        <v>5</v>
      </c>
      <c r="U1166" t="s">
        <v>2819</v>
      </c>
      <c r="AN1166">
        <f>VLOOKUP(J1166,counts!$W$8:$Z$13,4,FALSE)</f>
        <v>53</v>
      </c>
      <c r="AO1166">
        <f>VLOOKUP(K1166,counts!$W$17:$Z$23,4,FALSE)</f>
        <v>48</v>
      </c>
      <c r="AP1166">
        <f>VLOOKUP(L1166,counts!$W$27:$Z$33,4,FALSE)</f>
        <v>50</v>
      </c>
      <c r="AQ1166">
        <f>VLOOKUP(M1166,counts!$W$38:$Z$49,4,FALSE)</f>
        <v>47</v>
      </c>
      <c r="AR1166">
        <f>VLOOKUP(N1166,counts!$W$53:$Z$54,4,FALSE)</f>
        <v>102</v>
      </c>
      <c r="AS1166">
        <f>VLOOKUP(O1166,counts!$W$58:$Z$62,4,FALSE)</f>
        <v>61</v>
      </c>
      <c r="AT1166">
        <f>VLOOKUP(P1166,counts!$W$66:$Z$69,4,FALSE)</f>
        <v>69</v>
      </c>
      <c r="AU1166">
        <f>VLOOKUP(Q1166,counts!$W$73:$Z$75,4,FALSE)</f>
        <v>50</v>
      </c>
      <c r="AV1166">
        <f>VLOOKUP(R1166,counts!$W$79:$Z$81,4,FALSE)</f>
        <v>59</v>
      </c>
      <c r="AW1166">
        <f t="shared" si="620"/>
        <v>539</v>
      </c>
      <c r="AX1166">
        <f t="shared" si="621"/>
        <v>1</v>
      </c>
      <c r="AY1166">
        <f t="shared" si="622"/>
        <v>5</v>
      </c>
      <c r="AZ1166" t="str">
        <f t="shared" si="623"/>
        <v>Validate</v>
      </c>
      <c r="BA1166" t="str">
        <f t="shared" si="624"/>
        <v>0-17</v>
      </c>
      <c r="BB1166" t="str">
        <f t="shared" si="625"/>
        <v>Blank</v>
      </c>
      <c r="BC1166" t="str">
        <f t="shared" si="626"/>
        <v>21-30</v>
      </c>
      <c r="BD1166" t="str">
        <f t="shared" si="627"/>
        <v>Blank</v>
      </c>
      <c r="BE1166" t="str">
        <f t="shared" si="628"/>
        <v>female</v>
      </c>
      <c r="BF1166">
        <f t="shared" si="629"/>
        <v>1</v>
      </c>
      <c r="BG1166">
        <f t="shared" si="630"/>
        <v>2</v>
      </c>
      <c r="BH1166" t="str">
        <f t="shared" si="631"/>
        <v>S, blank</v>
      </c>
      <c r="BI1166">
        <f t="shared" si="632"/>
        <v>2</v>
      </c>
    </row>
    <row r="1167" spans="1:61" x14ac:dyDescent="0.3">
      <c r="A1167" t="s">
        <v>2810</v>
      </c>
      <c r="B1167" t="s">
        <v>2838</v>
      </c>
      <c r="C1167" t="s">
        <v>2849</v>
      </c>
      <c r="D1167" t="s">
        <v>2838</v>
      </c>
      <c r="E1167" t="s">
        <v>20</v>
      </c>
      <c r="F1167">
        <v>1</v>
      </c>
      <c r="G1167">
        <v>2</v>
      </c>
      <c r="H1167" t="s">
        <v>2843</v>
      </c>
      <c r="I1167">
        <v>2</v>
      </c>
      <c r="J1167">
        <v>32.769878926258563</v>
      </c>
      <c r="K1167">
        <v>-42.171718189759716</v>
      </c>
      <c r="L1167">
        <v>40.172297072540438</v>
      </c>
      <c r="M1167">
        <v>-33.757758935166962</v>
      </c>
      <c r="N1167">
        <v>-108.67008854708662</v>
      </c>
      <c r="O1167">
        <v>48.695090775187893</v>
      </c>
      <c r="P1167">
        <v>75.609641767585757</v>
      </c>
      <c r="Q1167">
        <v>-22.422560732600829</v>
      </c>
      <c r="R1167">
        <v>25.957134405206311</v>
      </c>
      <c r="S1167">
        <v>0</v>
      </c>
      <c r="T1167">
        <v>5</v>
      </c>
      <c r="U1167" t="s">
        <v>2819</v>
      </c>
      <c r="AN1167">
        <f>VLOOKUP(J1167,counts!$W$8:$Z$13,4,FALSE)</f>
        <v>61</v>
      </c>
      <c r="AO1167">
        <f>VLOOKUP(K1167,counts!$W$17:$Z$23,4,FALSE)</f>
        <v>48</v>
      </c>
      <c r="AP1167">
        <f>VLOOKUP(L1167,counts!$W$27:$Z$33,4,FALSE)</f>
        <v>50</v>
      </c>
      <c r="AQ1167">
        <f>VLOOKUP(M1167,counts!$W$38:$Z$49,4,FALSE)</f>
        <v>47</v>
      </c>
      <c r="AR1167">
        <f>VLOOKUP(N1167,counts!$W$53:$Z$54,4,FALSE)</f>
        <v>20</v>
      </c>
      <c r="AS1167">
        <f>VLOOKUP(O1167,counts!$W$58:$Z$62,4,FALSE)</f>
        <v>61</v>
      </c>
      <c r="AT1167">
        <f>VLOOKUP(P1167,counts!$W$66:$Z$69,4,FALSE)</f>
        <v>69</v>
      </c>
      <c r="AU1167">
        <f>VLOOKUP(Q1167,counts!$W$73:$Z$75,4,FALSE)</f>
        <v>50</v>
      </c>
      <c r="AV1167">
        <f>VLOOKUP(R1167,counts!$W$79:$Z$81,4,FALSE)</f>
        <v>59</v>
      </c>
      <c r="AW1167">
        <f t="shared" si="620"/>
        <v>465</v>
      </c>
      <c r="AX1167">
        <f t="shared" si="621"/>
        <v>0</v>
      </c>
      <c r="AY1167">
        <f t="shared" si="622"/>
        <v>5</v>
      </c>
      <c r="AZ1167" t="str">
        <f t="shared" si="623"/>
        <v>Validate</v>
      </c>
      <c r="BA1167" t="str">
        <f t="shared" si="624"/>
        <v>31-40</v>
      </c>
      <c r="BB1167" t="str">
        <f t="shared" si="625"/>
        <v>Blank</v>
      </c>
      <c r="BC1167" t="str">
        <f t="shared" si="626"/>
        <v>21-30</v>
      </c>
      <c r="BD1167" t="str">
        <f t="shared" si="627"/>
        <v>Blank</v>
      </c>
      <c r="BE1167" t="str">
        <f t="shared" si="628"/>
        <v>male</v>
      </c>
      <c r="BF1167">
        <f t="shared" si="629"/>
        <v>1</v>
      </c>
      <c r="BG1167">
        <f t="shared" si="630"/>
        <v>2</v>
      </c>
      <c r="BH1167" t="str">
        <f t="shared" si="631"/>
        <v>S, blank</v>
      </c>
      <c r="BI1167">
        <f t="shared" si="632"/>
        <v>2</v>
      </c>
    </row>
    <row r="1168" spans="1:61" x14ac:dyDescent="0.3">
      <c r="A1168" t="s">
        <v>2810</v>
      </c>
      <c r="B1168" t="s">
        <v>2838</v>
      </c>
      <c r="C1168" t="s">
        <v>2849</v>
      </c>
      <c r="D1168" t="s">
        <v>2838</v>
      </c>
      <c r="E1168" t="s">
        <v>15</v>
      </c>
      <c r="F1168">
        <v>1</v>
      </c>
      <c r="G1168">
        <v>2</v>
      </c>
      <c r="H1168" t="s">
        <v>2843</v>
      </c>
      <c r="I1168">
        <v>2</v>
      </c>
      <c r="J1168">
        <v>32.769878926258563</v>
      </c>
      <c r="K1168">
        <v>-42.171718189759716</v>
      </c>
      <c r="L1168">
        <v>40.172297072540438</v>
      </c>
      <c r="M1168">
        <v>-33.757758935166962</v>
      </c>
      <c r="N1168">
        <v>151.41878811967541</v>
      </c>
      <c r="O1168">
        <v>48.695090775187893</v>
      </c>
      <c r="P1168">
        <v>75.609641767585757</v>
      </c>
      <c r="Q1168">
        <v>-22.422560732600829</v>
      </c>
      <c r="R1168">
        <v>25.957134405206311</v>
      </c>
      <c r="S1168">
        <v>1</v>
      </c>
      <c r="T1168">
        <v>5</v>
      </c>
      <c r="U1168" t="s">
        <v>2819</v>
      </c>
      <c r="AN1168">
        <f>VLOOKUP(J1168,counts!$W$8:$Z$13,4,FALSE)</f>
        <v>61</v>
      </c>
      <c r="AO1168">
        <f>VLOOKUP(K1168,counts!$W$17:$Z$23,4,FALSE)</f>
        <v>48</v>
      </c>
      <c r="AP1168">
        <f>VLOOKUP(L1168,counts!$W$27:$Z$33,4,FALSE)</f>
        <v>50</v>
      </c>
      <c r="AQ1168">
        <f>VLOOKUP(M1168,counts!$W$38:$Z$49,4,FALSE)</f>
        <v>47</v>
      </c>
      <c r="AR1168">
        <f>VLOOKUP(N1168,counts!$W$53:$Z$54,4,FALSE)</f>
        <v>102</v>
      </c>
      <c r="AS1168">
        <f>VLOOKUP(O1168,counts!$W$58:$Z$62,4,FALSE)</f>
        <v>61</v>
      </c>
      <c r="AT1168">
        <f>VLOOKUP(P1168,counts!$W$66:$Z$69,4,FALSE)</f>
        <v>69</v>
      </c>
      <c r="AU1168">
        <f>VLOOKUP(Q1168,counts!$W$73:$Z$75,4,FALSE)</f>
        <v>50</v>
      </c>
      <c r="AV1168">
        <f>VLOOKUP(R1168,counts!$W$79:$Z$81,4,FALSE)</f>
        <v>59</v>
      </c>
      <c r="AW1168">
        <f t="shared" si="620"/>
        <v>547</v>
      </c>
      <c r="AX1168">
        <f t="shared" si="621"/>
        <v>1</v>
      </c>
      <c r="AY1168">
        <f t="shared" si="622"/>
        <v>5</v>
      </c>
      <c r="AZ1168" t="str">
        <f t="shared" si="623"/>
        <v>Validate</v>
      </c>
      <c r="BA1168" t="str">
        <f t="shared" si="624"/>
        <v>31-40</v>
      </c>
      <c r="BB1168" t="str">
        <f t="shared" si="625"/>
        <v>Blank</v>
      </c>
      <c r="BC1168" t="str">
        <f t="shared" si="626"/>
        <v>21-30</v>
      </c>
      <c r="BD1168" t="str">
        <f t="shared" si="627"/>
        <v>Blank</v>
      </c>
      <c r="BE1168" t="str">
        <f t="shared" si="628"/>
        <v>female</v>
      </c>
      <c r="BF1168">
        <f t="shared" si="629"/>
        <v>1</v>
      </c>
      <c r="BG1168">
        <f t="shared" si="630"/>
        <v>2</v>
      </c>
      <c r="BH1168" t="str">
        <f t="shared" si="631"/>
        <v>S, blank</v>
      </c>
      <c r="BI1168">
        <f t="shared" si="632"/>
        <v>2</v>
      </c>
    </row>
    <row r="1169" spans="1:61" x14ac:dyDescent="0.3">
      <c r="A1169" t="s">
        <v>2810</v>
      </c>
      <c r="B1169" t="s">
        <v>2838</v>
      </c>
      <c r="C1169" t="s">
        <v>2849</v>
      </c>
      <c r="D1169" t="s">
        <v>2839</v>
      </c>
      <c r="E1169" t="s">
        <v>15</v>
      </c>
      <c r="F1169">
        <v>1</v>
      </c>
      <c r="G1169">
        <v>1</v>
      </c>
      <c r="H1169" t="s">
        <v>2843</v>
      </c>
      <c r="I1169">
        <v>3</v>
      </c>
      <c r="J1169">
        <v>32.769878926258563</v>
      </c>
      <c r="K1169">
        <v>-42.171718189759716</v>
      </c>
      <c r="L1169">
        <v>40.172297072540438</v>
      </c>
      <c r="M1169">
        <v>40.634191658169868</v>
      </c>
      <c r="N1169">
        <v>151.41878811967541</v>
      </c>
      <c r="O1169">
        <v>48.695090775187893</v>
      </c>
      <c r="P1169">
        <v>79.365382998232107</v>
      </c>
      <c r="Q1169">
        <v>-22.422560732600829</v>
      </c>
      <c r="R1169">
        <v>-67.960368165567971</v>
      </c>
      <c r="S1169">
        <v>1</v>
      </c>
      <c r="T1169">
        <v>5</v>
      </c>
      <c r="U1169" t="s">
        <v>2819</v>
      </c>
      <c r="AN1169">
        <f>VLOOKUP(J1169,counts!$W$8:$Z$13,4,FALSE)</f>
        <v>61</v>
      </c>
      <c r="AO1169">
        <f>VLOOKUP(K1169,counts!$W$17:$Z$23,4,FALSE)</f>
        <v>48</v>
      </c>
      <c r="AP1169">
        <f>VLOOKUP(L1169,counts!$W$27:$Z$33,4,FALSE)</f>
        <v>50</v>
      </c>
      <c r="AQ1169">
        <f>VLOOKUP(M1169,counts!$W$38:$Z$49,4,FALSE)</f>
        <v>63</v>
      </c>
      <c r="AR1169">
        <f>VLOOKUP(N1169,counts!$W$53:$Z$54,4,FALSE)</f>
        <v>102</v>
      </c>
      <c r="AS1169">
        <f>VLOOKUP(O1169,counts!$W$58:$Z$62,4,FALSE)</f>
        <v>61</v>
      </c>
      <c r="AT1169">
        <f>VLOOKUP(P1169,counts!$W$66:$Z$69,4,FALSE)</f>
        <v>70</v>
      </c>
      <c r="AU1169">
        <f>VLOOKUP(Q1169,counts!$W$73:$Z$75,4,FALSE)</f>
        <v>50</v>
      </c>
      <c r="AV1169">
        <f>VLOOKUP(R1169,counts!$W$79:$Z$81,4,FALSE)</f>
        <v>40</v>
      </c>
      <c r="AW1169">
        <f t="shared" si="620"/>
        <v>545</v>
      </c>
      <c r="AX1169">
        <f t="shared" si="621"/>
        <v>1</v>
      </c>
      <c r="AY1169">
        <f t="shared" si="622"/>
        <v>5</v>
      </c>
      <c r="AZ1169" t="str">
        <f t="shared" si="623"/>
        <v>Validate</v>
      </c>
      <c r="BA1169" t="str">
        <f t="shared" si="624"/>
        <v>31-40</v>
      </c>
      <c r="BB1169" t="str">
        <f t="shared" si="625"/>
        <v>Blank</v>
      </c>
      <c r="BC1169" t="str">
        <f t="shared" si="626"/>
        <v>21-30</v>
      </c>
      <c r="BD1169" t="str">
        <f t="shared" si="627"/>
        <v>Others</v>
      </c>
      <c r="BE1169" t="str">
        <f t="shared" si="628"/>
        <v>female</v>
      </c>
      <c r="BF1169">
        <f t="shared" si="629"/>
        <v>1</v>
      </c>
      <c r="BG1169">
        <f t="shared" si="630"/>
        <v>1</v>
      </c>
      <c r="BH1169" t="str">
        <f t="shared" si="631"/>
        <v>S, blank</v>
      </c>
      <c r="BI1169">
        <f t="shared" si="632"/>
        <v>3</v>
      </c>
    </row>
    <row r="1170" spans="1:61" x14ac:dyDescent="0.3">
      <c r="A1170" t="s">
        <v>2820</v>
      </c>
      <c r="B1170" t="s">
        <v>2838</v>
      </c>
      <c r="C1170" t="s">
        <v>2825</v>
      </c>
      <c r="D1170" t="s">
        <v>2836</v>
      </c>
      <c r="E1170" t="s">
        <v>15</v>
      </c>
      <c r="F1170">
        <v>0</v>
      </c>
      <c r="G1170">
        <v>0</v>
      </c>
      <c r="H1170" t="s">
        <v>44</v>
      </c>
      <c r="I1170">
        <v>3</v>
      </c>
      <c r="J1170">
        <v>-11.613432440426715</v>
      </c>
      <c r="K1170">
        <v>-42.171718189759716</v>
      </c>
      <c r="L1170">
        <v>-82.840254641099079</v>
      </c>
      <c r="M1170">
        <v>105.0698932972212</v>
      </c>
      <c r="N1170">
        <v>151.41878811967541</v>
      </c>
      <c r="O1170">
        <v>-14.754319664473872</v>
      </c>
      <c r="P1170">
        <v>-22.013681658285037</v>
      </c>
      <c r="Q1170">
        <v>72.444458573419169</v>
      </c>
      <c r="R1170">
        <v>-67.960368165567971</v>
      </c>
      <c r="S1170">
        <v>1</v>
      </c>
      <c r="T1170">
        <v>5</v>
      </c>
      <c r="U1170" t="s">
        <v>2819</v>
      </c>
      <c r="AN1170">
        <f>VLOOKUP(J1170,counts!$W$8:$Z$13,4,FALSE)</f>
        <v>52</v>
      </c>
      <c r="AO1170">
        <f>VLOOKUP(K1170,counts!$W$17:$Z$23,4,FALSE)</f>
        <v>48</v>
      </c>
      <c r="AP1170">
        <f>VLOOKUP(L1170,counts!$W$27:$Z$33,4,FALSE)</f>
        <v>62</v>
      </c>
      <c r="AQ1170">
        <f>VLOOKUP(M1170,counts!$W$38:$Z$49,4,FALSE)</f>
        <v>76</v>
      </c>
      <c r="AR1170">
        <f>VLOOKUP(N1170,counts!$W$53:$Z$54,4,FALSE)</f>
        <v>102</v>
      </c>
      <c r="AS1170">
        <f>VLOOKUP(O1170,counts!$W$58:$Z$62,4,FALSE)</f>
        <v>52</v>
      </c>
      <c r="AT1170">
        <f>VLOOKUP(P1170,counts!$W$66:$Z$69,4,FALSE)</f>
        <v>50</v>
      </c>
      <c r="AU1170">
        <f>VLOOKUP(Q1170,counts!$W$73:$Z$75,4,FALSE)</f>
        <v>68</v>
      </c>
      <c r="AV1170">
        <f>VLOOKUP(R1170,counts!$W$79:$Z$81,4,FALSE)</f>
        <v>40</v>
      </c>
      <c r="AW1170">
        <f t="shared" si="620"/>
        <v>550</v>
      </c>
      <c r="AX1170">
        <f t="shared" si="621"/>
        <v>1</v>
      </c>
      <c r="AY1170">
        <f t="shared" si="622"/>
        <v>5</v>
      </c>
      <c r="AZ1170" t="str">
        <f t="shared" si="623"/>
        <v>Validate</v>
      </c>
      <c r="BA1170" t="str">
        <f t="shared" si="624"/>
        <v>18-30</v>
      </c>
      <c r="BB1170" t="str">
        <f t="shared" si="625"/>
        <v>Blank</v>
      </c>
      <c r="BC1170" t="str">
        <f t="shared" si="626"/>
        <v>0-10</v>
      </c>
      <c r="BD1170" t="str">
        <f t="shared" si="627"/>
        <v>PA</v>
      </c>
      <c r="BE1170" t="str">
        <f t="shared" si="628"/>
        <v>female</v>
      </c>
      <c r="BF1170">
        <f t="shared" si="629"/>
        <v>0</v>
      </c>
      <c r="BG1170">
        <f t="shared" si="630"/>
        <v>0</v>
      </c>
      <c r="BH1170" t="str">
        <f t="shared" si="631"/>
        <v>C</v>
      </c>
      <c r="BI1170">
        <f t="shared" si="632"/>
        <v>3</v>
      </c>
    </row>
    <row r="1171" spans="1:61" x14ac:dyDescent="0.3">
      <c r="A1171" t="s">
        <v>2820</v>
      </c>
      <c r="B1171" t="s">
        <v>2838</v>
      </c>
      <c r="C1171" t="s">
        <v>2825</v>
      </c>
      <c r="D1171" t="s">
        <v>2838</v>
      </c>
      <c r="E1171" t="s">
        <v>20</v>
      </c>
      <c r="F1171">
        <v>0</v>
      </c>
      <c r="G1171">
        <v>0</v>
      </c>
      <c r="H1171" t="s">
        <v>2843</v>
      </c>
      <c r="I1171">
        <v>3</v>
      </c>
      <c r="J1171">
        <v>-11.613432440426715</v>
      </c>
      <c r="K1171">
        <v>-42.171718189759716</v>
      </c>
      <c r="L1171">
        <v>-82.840254641099079</v>
      </c>
      <c r="M1171">
        <v>-33.757758935166962</v>
      </c>
      <c r="N1171">
        <v>-108.67008854708662</v>
      </c>
      <c r="O1171">
        <v>-14.754319664473872</v>
      </c>
      <c r="P1171">
        <v>-22.013681658285037</v>
      </c>
      <c r="Q1171">
        <v>-22.422560732600829</v>
      </c>
      <c r="R1171">
        <v>-67.960368165567971</v>
      </c>
      <c r="S1171">
        <v>0</v>
      </c>
      <c r="T1171">
        <v>5</v>
      </c>
      <c r="U1171" t="s">
        <v>2819</v>
      </c>
      <c r="AN1171">
        <f>VLOOKUP(J1171,counts!$W$8:$Z$13,4,FALSE)</f>
        <v>52</v>
      </c>
      <c r="AO1171">
        <f>VLOOKUP(K1171,counts!$W$17:$Z$23,4,FALSE)</f>
        <v>48</v>
      </c>
      <c r="AP1171">
        <f>VLOOKUP(L1171,counts!$W$27:$Z$33,4,FALSE)</f>
        <v>62</v>
      </c>
      <c r="AQ1171">
        <f>VLOOKUP(M1171,counts!$W$38:$Z$49,4,FALSE)</f>
        <v>47</v>
      </c>
      <c r="AR1171">
        <f>VLOOKUP(N1171,counts!$W$53:$Z$54,4,FALSE)</f>
        <v>20</v>
      </c>
      <c r="AS1171">
        <f>VLOOKUP(O1171,counts!$W$58:$Z$62,4,FALSE)</f>
        <v>52</v>
      </c>
      <c r="AT1171">
        <f>VLOOKUP(P1171,counts!$W$66:$Z$69,4,FALSE)</f>
        <v>50</v>
      </c>
      <c r="AU1171">
        <f>VLOOKUP(Q1171,counts!$W$73:$Z$75,4,FALSE)</f>
        <v>50</v>
      </c>
      <c r="AV1171">
        <f>VLOOKUP(R1171,counts!$W$79:$Z$81,4,FALSE)</f>
        <v>40</v>
      </c>
      <c r="AW1171">
        <f t="shared" si="620"/>
        <v>421</v>
      </c>
      <c r="AX1171">
        <f t="shared" si="621"/>
        <v>0</v>
      </c>
      <c r="AY1171">
        <f t="shared" si="622"/>
        <v>5</v>
      </c>
      <c r="AZ1171" t="str">
        <f t="shared" si="623"/>
        <v>Validate</v>
      </c>
      <c r="BA1171" t="str">
        <f t="shared" si="624"/>
        <v>18-30</v>
      </c>
      <c r="BB1171" t="str">
        <f t="shared" si="625"/>
        <v>Blank</v>
      </c>
      <c r="BC1171" t="str">
        <f t="shared" si="626"/>
        <v>0-10</v>
      </c>
      <c r="BD1171" t="str">
        <f t="shared" si="627"/>
        <v>Blank</v>
      </c>
      <c r="BE1171" t="str">
        <f t="shared" si="628"/>
        <v>male</v>
      </c>
      <c r="BF1171">
        <f t="shared" si="629"/>
        <v>0</v>
      </c>
      <c r="BG1171">
        <f t="shared" si="630"/>
        <v>0</v>
      </c>
      <c r="BH1171" t="str">
        <f t="shared" si="631"/>
        <v>S, blank</v>
      </c>
      <c r="BI1171">
        <f t="shared" si="632"/>
        <v>3</v>
      </c>
    </row>
    <row r="1172" spans="1:61" x14ac:dyDescent="0.3">
      <c r="A1172" t="s">
        <v>2820</v>
      </c>
      <c r="B1172" t="s">
        <v>2838</v>
      </c>
      <c r="C1172" t="s">
        <v>2825</v>
      </c>
      <c r="D1172" t="s">
        <v>2838</v>
      </c>
      <c r="E1172" t="s">
        <v>15</v>
      </c>
      <c r="F1172">
        <v>1</v>
      </c>
      <c r="G1172">
        <v>0</v>
      </c>
      <c r="H1172" t="s">
        <v>2843</v>
      </c>
      <c r="I1172">
        <v>3</v>
      </c>
      <c r="J1172">
        <v>-11.613432440426715</v>
      </c>
      <c r="K1172">
        <v>-42.171718189759716</v>
      </c>
      <c r="L1172">
        <v>-82.840254641099079</v>
      </c>
      <c r="M1172">
        <v>-33.757758935166962</v>
      </c>
      <c r="N1172">
        <v>151.41878811967541</v>
      </c>
      <c r="O1172">
        <v>48.695090775187893</v>
      </c>
      <c r="P1172">
        <v>-22.013681658285037</v>
      </c>
      <c r="Q1172">
        <v>-22.422560732600829</v>
      </c>
      <c r="R1172">
        <v>-67.960368165567971</v>
      </c>
      <c r="S1172">
        <v>1</v>
      </c>
      <c r="T1172">
        <v>5</v>
      </c>
      <c r="U1172" t="s">
        <v>2819</v>
      </c>
      <c r="AN1172">
        <f>VLOOKUP(J1172,counts!$W$8:$Z$13,4,FALSE)</f>
        <v>52</v>
      </c>
      <c r="AO1172">
        <f>VLOOKUP(K1172,counts!$W$17:$Z$23,4,FALSE)</f>
        <v>48</v>
      </c>
      <c r="AP1172">
        <f>VLOOKUP(L1172,counts!$W$27:$Z$33,4,FALSE)</f>
        <v>62</v>
      </c>
      <c r="AQ1172">
        <f>VLOOKUP(M1172,counts!$W$38:$Z$49,4,FALSE)</f>
        <v>47</v>
      </c>
      <c r="AR1172">
        <f>VLOOKUP(N1172,counts!$W$53:$Z$54,4,FALSE)</f>
        <v>102</v>
      </c>
      <c r="AS1172">
        <f>VLOOKUP(O1172,counts!$W$58:$Z$62,4,FALSE)</f>
        <v>61</v>
      </c>
      <c r="AT1172">
        <f>VLOOKUP(P1172,counts!$W$66:$Z$69,4,FALSE)</f>
        <v>50</v>
      </c>
      <c r="AU1172">
        <f>VLOOKUP(Q1172,counts!$W$73:$Z$75,4,FALSE)</f>
        <v>50</v>
      </c>
      <c r="AV1172">
        <f>VLOOKUP(R1172,counts!$W$79:$Z$81,4,FALSE)</f>
        <v>40</v>
      </c>
      <c r="AW1172">
        <f t="shared" si="620"/>
        <v>512</v>
      </c>
      <c r="AX1172">
        <f t="shared" si="621"/>
        <v>1</v>
      </c>
      <c r="AY1172">
        <f t="shared" si="622"/>
        <v>5</v>
      </c>
      <c r="AZ1172" t="str">
        <f t="shared" si="623"/>
        <v>Validate</v>
      </c>
      <c r="BA1172" t="str">
        <f t="shared" si="624"/>
        <v>18-30</v>
      </c>
      <c r="BB1172" t="str">
        <f t="shared" si="625"/>
        <v>Blank</v>
      </c>
      <c r="BC1172" t="str">
        <f t="shared" si="626"/>
        <v>0-10</v>
      </c>
      <c r="BD1172" t="str">
        <f t="shared" si="627"/>
        <v>Blank</v>
      </c>
      <c r="BE1172" t="str">
        <f t="shared" si="628"/>
        <v>female</v>
      </c>
      <c r="BF1172">
        <f t="shared" si="629"/>
        <v>1</v>
      </c>
      <c r="BG1172">
        <f t="shared" si="630"/>
        <v>0</v>
      </c>
      <c r="BH1172" t="str">
        <f t="shared" si="631"/>
        <v>S, blank</v>
      </c>
      <c r="BI1172">
        <f t="shared" si="632"/>
        <v>3</v>
      </c>
    </row>
    <row r="1173" spans="1:61" x14ac:dyDescent="0.3">
      <c r="A1173" t="s">
        <v>2821</v>
      </c>
      <c r="B1173" t="s">
        <v>2838</v>
      </c>
      <c r="C1173" t="s">
        <v>2810</v>
      </c>
      <c r="D1173" t="s">
        <v>2831</v>
      </c>
      <c r="E1173" t="s">
        <v>15</v>
      </c>
      <c r="F1173" t="s">
        <v>2841</v>
      </c>
      <c r="G1173">
        <v>2</v>
      </c>
      <c r="H1173" t="s">
        <v>2843</v>
      </c>
      <c r="I1173">
        <v>3</v>
      </c>
      <c r="J1173">
        <v>-3.7643689058441341</v>
      </c>
      <c r="K1173">
        <v>-42.171718189759716</v>
      </c>
      <c r="L1173">
        <v>22.971838090238197</v>
      </c>
      <c r="M1173">
        <v>-96.420408757005262</v>
      </c>
      <c r="N1173">
        <v>151.41878811967541</v>
      </c>
      <c r="O1173">
        <v>-259.56209067229281</v>
      </c>
      <c r="P1173">
        <v>75.609641767585757</v>
      </c>
      <c r="Q1173">
        <v>-22.422560732600829</v>
      </c>
      <c r="R1173">
        <v>-67.960368165567971</v>
      </c>
      <c r="S1173">
        <v>0</v>
      </c>
      <c r="T1173">
        <v>5</v>
      </c>
      <c r="U1173" t="s">
        <v>2819</v>
      </c>
      <c r="AN1173">
        <f>VLOOKUP(J1173,counts!$W$8:$Z$13,4,FALSE)</f>
        <v>53</v>
      </c>
      <c r="AO1173">
        <f>VLOOKUP(K1173,counts!$W$17:$Z$23,4,FALSE)</f>
        <v>48</v>
      </c>
      <c r="AP1173">
        <f>VLOOKUP(L1173,counts!$W$27:$Z$33,4,FALSE)</f>
        <v>52</v>
      </c>
      <c r="AQ1173">
        <f>VLOOKUP(M1173,counts!$W$38:$Z$49,4,FALSE)</f>
        <v>34</v>
      </c>
      <c r="AR1173">
        <f>VLOOKUP(N1173,counts!$W$53:$Z$54,4,FALSE)</f>
        <v>102</v>
      </c>
      <c r="AS1173">
        <f>VLOOKUP(O1173,counts!$W$58:$Z$62,4,FALSE)</f>
        <v>20</v>
      </c>
      <c r="AT1173">
        <f>VLOOKUP(P1173,counts!$W$66:$Z$69,4,FALSE)</f>
        <v>69</v>
      </c>
      <c r="AU1173">
        <f>VLOOKUP(Q1173,counts!$W$73:$Z$75,4,FALSE)</f>
        <v>50</v>
      </c>
      <c r="AV1173">
        <f>VLOOKUP(R1173,counts!$W$79:$Z$81,4,FALSE)</f>
        <v>40</v>
      </c>
      <c r="AW1173">
        <f t="shared" si="620"/>
        <v>468</v>
      </c>
      <c r="AX1173">
        <f t="shared" si="621"/>
        <v>0</v>
      </c>
      <c r="AY1173">
        <f t="shared" si="622"/>
        <v>5</v>
      </c>
      <c r="AZ1173" t="str">
        <f t="shared" si="623"/>
        <v>Validate</v>
      </c>
      <c r="BA1173" t="str">
        <f t="shared" si="624"/>
        <v>0-17</v>
      </c>
      <c r="BB1173" t="str">
        <f t="shared" si="625"/>
        <v>Blank</v>
      </c>
      <c r="BC1173" t="str">
        <f t="shared" si="626"/>
        <v>31-40</v>
      </c>
      <c r="BD1173" t="str">
        <f t="shared" si="627"/>
        <v>MN</v>
      </c>
      <c r="BE1173" t="str">
        <f t="shared" si="628"/>
        <v>female</v>
      </c>
      <c r="BF1173" t="str">
        <f t="shared" si="629"/>
        <v>4, 5, 8</v>
      </c>
      <c r="BG1173">
        <f t="shared" si="630"/>
        <v>2</v>
      </c>
      <c r="BH1173" t="str">
        <f t="shared" si="631"/>
        <v>S, blank</v>
      </c>
      <c r="BI1173">
        <f t="shared" si="632"/>
        <v>3</v>
      </c>
    </row>
    <row r="1174" spans="1:61" x14ac:dyDescent="0.3">
      <c r="A1174" t="s">
        <v>2820</v>
      </c>
      <c r="B1174" t="s">
        <v>2838</v>
      </c>
      <c r="C1174" t="s">
        <v>2825</v>
      </c>
      <c r="D1174" t="s">
        <v>2838</v>
      </c>
      <c r="E1174" t="s">
        <v>20</v>
      </c>
      <c r="F1174">
        <v>0</v>
      </c>
      <c r="G1174">
        <v>0</v>
      </c>
      <c r="H1174" t="s">
        <v>2843</v>
      </c>
      <c r="I1174">
        <v>3</v>
      </c>
      <c r="J1174">
        <v>-11.613432440426715</v>
      </c>
      <c r="K1174">
        <v>-42.171718189759716</v>
      </c>
      <c r="L1174">
        <v>-82.840254641099079</v>
      </c>
      <c r="M1174">
        <v>-33.757758935166962</v>
      </c>
      <c r="N1174">
        <v>-108.67008854708662</v>
      </c>
      <c r="O1174">
        <v>-14.754319664473872</v>
      </c>
      <c r="P1174">
        <v>-22.013681658285037</v>
      </c>
      <c r="Q1174">
        <v>-22.422560732600829</v>
      </c>
      <c r="R1174">
        <v>-67.960368165567971</v>
      </c>
      <c r="S1174">
        <v>1</v>
      </c>
      <c r="T1174">
        <v>5</v>
      </c>
      <c r="U1174" t="s">
        <v>2819</v>
      </c>
      <c r="AN1174">
        <f>VLOOKUP(J1174,counts!$W$8:$Z$13,4,FALSE)</f>
        <v>52</v>
      </c>
      <c r="AO1174">
        <f>VLOOKUP(K1174,counts!$W$17:$Z$23,4,FALSE)</f>
        <v>48</v>
      </c>
      <c r="AP1174">
        <f>VLOOKUP(L1174,counts!$W$27:$Z$33,4,FALSE)</f>
        <v>62</v>
      </c>
      <c r="AQ1174">
        <f>VLOOKUP(M1174,counts!$W$38:$Z$49,4,FALSE)</f>
        <v>47</v>
      </c>
      <c r="AR1174">
        <f>VLOOKUP(N1174,counts!$W$53:$Z$54,4,FALSE)</f>
        <v>20</v>
      </c>
      <c r="AS1174">
        <f>VLOOKUP(O1174,counts!$W$58:$Z$62,4,FALSE)</f>
        <v>52</v>
      </c>
      <c r="AT1174">
        <f>VLOOKUP(P1174,counts!$W$66:$Z$69,4,FALSE)</f>
        <v>50</v>
      </c>
      <c r="AU1174">
        <f>VLOOKUP(Q1174,counts!$W$73:$Z$75,4,FALSE)</f>
        <v>50</v>
      </c>
      <c r="AV1174">
        <f>VLOOKUP(R1174,counts!$W$79:$Z$81,4,FALSE)</f>
        <v>40</v>
      </c>
      <c r="AW1174">
        <f t="shared" si="620"/>
        <v>421</v>
      </c>
      <c r="AX1174">
        <f t="shared" si="621"/>
        <v>1</v>
      </c>
      <c r="AY1174">
        <f t="shared" si="622"/>
        <v>5</v>
      </c>
      <c r="AZ1174" t="str">
        <f t="shared" si="623"/>
        <v>Validate</v>
      </c>
      <c r="BA1174" t="str">
        <f t="shared" si="624"/>
        <v>18-30</v>
      </c>
      <c r="BB1174" t="str">
        <f t="shared" si="625"/>
        <v>Blank</v>
      </c>
      <c r="BC1174" t="str">
        <f t="shared" si="626"/>
        <v>0-10</v>
      </c>
      <c r="BD1174" t="str">
        <f t="shared" si="627"/>
        <v>Blank</v>
      </c>
      <c r="BE1174" t="str">
        <f t="shared" si="628"/>
        <v>male</v>
      </c>
      <c r="BF1174">
        <f t="shared" si="629"/>
        <v>0</v>
      </c>
      <c r="BG1174">
        <f t="shared" si="630"/>
        <v>0</v>
      </c>
      <c r="BH1174" t="str">
        <f t="shared" si="631"/>
        <v>S, blank</v>
      </c>
      <c r="BI1174">
        <f t="shared" si="632"/>
        <v>3</v>
      </c>
    </row>
    <row r="1175" spans="1:61" x14ac:dyDescent="0.3">
      <c r="A1175" t="s">
        <v>2820</v>
      </c>
      <c r="B1175" t="s">
        <v>2838</v>
      </c>
      <c r="C1175" t="s">
        <v>2825</v>
      </c>
      <c r="D1175" t="s">
        <v>2827</v>
      </c>
      <c r="E1175" t="s">
        <v>20</v>
      </c>
      <c r="F1175">
        <v>0</v>
      </c>
      <c r="G1175">
        <v>0</v>
      </c>
      <c r="H1175" t="s">
        <v>2843</v>
      </c>
      <c r="I1175">
        <v>3</v>
      </c>
      <c r="J1175">
        <v>-11.613432440426715</v>
      </c>
      <c r="K1175">
        <v>-42.171718189759716</v>
      </c>
      <c r="L1175">
        <v>-82.840254641099079</v>
      </c>
      <c r="M1175">
        <v>-68.390212241589438</v>
      </c>
      <c r="N1175">
        <v>-108.67008854708662</v>
      </c>
      <c r="O1175">
        <v>-14.754319664473872</v>
      </c>
      <c r="P1175">
        <v>-22.013681658285037</v>
      </c>
      <c r="Q1175">
        <v>-22.422560732600829</v>
      </c>
      <c r="R1175">
        <v>-67.960368165567971</v>
      </c>
      <c r="S1175">
        <v>0</v>
      </c>
      <c r="T1175">
        <v>5</v>
      </c>
      <c r="U1175" t="s">
        <v>2819</v>
      </c>
      <c r="AN1175">
        <f>VLOOKUP(J1175,counts!$W$8:$Z$13,4,FALSE)</f>
        <v>52</v>
      </c>
      <c r="AO1175">
        <f>VLOOKUP(K1175,counts!$W$17:$Z$23,4,FALSE)</f>
        <v>48</v>
      </c>
      <c r="AP1175">
        <f>VLOOKUP(L1175,counts!$W$27:$Z$33,4,FALSE)</f>
        <v>62</v>
      </c>
      <c r="AQ1175">
        <f>VLOOKUP(M1175,counts!$W$38:$Z$49,4,FALSE)</f>
        <v>40</v>
      </c>
      <c r="AR1175">
        <f>VLOOKUP(N1175,counts!$W$53:$Z$54,4,FALSE)</f>
        <v>20</v>
      </c>
      <c r="AS1175">
        <f>VLOOKUP(O1175,counts!$W$58:$Z$62,4,FALSE)</f>
        <v>52</v>
      </c>
      <c r="AT1175">
        <f>VLOOKUP(P1175,counts!$W$66:$Z$69,4,FALSE)</f>
        <v>50</v>
      </c>
      <c r="AU1175">
        <f>VLOOKUP(Q1175,counts!$W$73:$Z$75,4,FALSE)</f>
        <v>50</v>
      </c>
      <c r="AV1175">
        <f>VLOOKUP(R1175,counts!$W$79:$Z$81,4,FALSE)</f>
        <v>40</v>
      </c>
      <c r="AW1175">
        <f t="shared" si="620"/>
        <v>414</v>
      </c>
      <c r="AX1175">
        <f t="shared" si="621"/>
        <v>0</v>
      </c>
      <c r="AY1175">
        <f t="shared" si="622"/>
        <v>5</v>
      </c>
      <c r="AZ1175" t="str">
        <f t="shared" si="623"/>
        <v>Validate</v>
      </c>
      <c r="BA1175" t="str">
        <f t="shared" si="624"/>
        <v>18-30</v>
      </c>
      <c r="BB1175" t="str">
        <f t="shared" si="625"/>
        <v>Blank</v>
      </c>
      <c r="BC1175" t="str">
        <f t="shared" si="626"/>
        <v>0-10</v>
      </c>
      <c r="BD1175" t="str">
        <f t="shared" si="627"/>
        <v>IL</v>
      </c>
      <c r="BE1175" t="str">
        <f t="shared" si="628"/>
        <v>male</v>
      </c>
      <c r="BF1175">
        <f t="shared" si="629"/>
        <v>0</v>
      </c>
      <c r="BG1175">
        <f t="shared" si="630"/>
        <v>0</v>
      </c>
      <c r="BH1175" t="str">
        <f t="shared" si="631"/>
        <v>S, blank</v>
      </c>
      <c r="BI1175">
        <f t="shared" si="632"/>
        <v>3</v>
      </c>
    </row>
    <row r="1176" spans="1:61" x14ac:dyDescent="0.3">
      <c r="A1176" t="s">
        <v>2821</v>
      </c>
      <c r="B1176" t="s">
        <v>2838</v>
      </c>
      <c r="C1176" t="s">
        <v>2810</v>
      </c>
      <c r="D1176" t="s">
        <v>2829</v>
      </c>
      <c r="E1176" t="s">
        <v>20</v>
      </c>
      <c r="F1176" t="s">
        <v>2841</v>
      </c>
      <c r="G1176">
        <v>2</v>
      </c>
      <c r="H1176" t="s">
        <v>2843</v>
      </c>
      <c r="I1176">
        <v>3</v>
      </c>
      <c r="J1176">
        <v>-3.7643689058441341</v>
      </c>
      <c r="K1176">
        <v>-42.171718189759716</v>
      </c>
      <c r="L1176">
        <v>22.971838090238197</v>
      </c>
      <c r="M1176">
        <v>-23.331657902726029</v>
      </c>
      <c r="N1176">
        <v>-108.67008854708662</v>
      </c>
      <c r="O1176">
        <v>-259.56209067229281</v>
      </c>
      <c r="P1176">
        <v>75.609641767585757</v>
      </c>
      <c r="Q1176">
        <v>-22.422560732600829</v>
      </c>
      <c r="R1176">
        <v>-67.960368165567971</v>
      </c>
      <c r="S1176">
        <v>0</v>
      </c>
      <c r="T1176">
        <v>5</v>
      </c>
      <c r="U1176" t="s">
        <v>2819</v>
      </c>
      <c r="AN1176">
        <f>VLOOKUP(J1176,counts!$W$8:$Z$13,4,FALSE)</f>
        <v>53</v>
      </c>
      <c r="AO1176">
        <f>VLOOKUP(K1176,counts!$W$17:$Z$23,4,FALSE)</f>
        <v>48</v>
      </c>
      <c r="AP1176">
        <f>VLOOKUP(L1176,counts!$W$27:$Z$33,4,FALSE)</f>
        <v>52</v>
      </c>
      <c r="AQ1176">
        <f>VLOOKUP(M1176,counts!$W$38:$Z$49,4,FALSE)</f>
        <v>49</v>
      </c>
      <c r="AR1176">
        <f>VLOOKUP(N1176,counts!$W$53:$Z$54,4,FALSE)</f>
        <v>20</v>
      </c>
      <c r="AS1176">
        <f>VLOOKUP(O1176,counts!$W$58:$Z$62,4,FALSE)</f>
        <v>20</v>
      </c>
      <c r="AT1176">
        <f>VLOOKUP(P1176,counts!$W$66:$Z$69,4,FALSE)</f>
        <v>69</v>
      </c>
      <c r="AU1176">
        <f>VLOOKUP(Q1176,counts!$W$73:$Z$75,4,FALSE)</f>
        <v>50</v>
      </c>
      <c r="AV1176">
        <f>VLOOKUP(R1176,counts!$W$79:$Z$81,4,FALSE)</f>
        <v>40</v>
      </c>
      <c r="AW1176">
        <f t="shared" si="620"/>
        <v>401</v>
      </c>
      <c r="AX1176">
        <f t="shared" si="621"/>
        <v>0</v>
      </c>
      <c r="AY1176">
        <f t="shared" si="622"/>
        <v>5</v>
      </c>
      <c r="AZ1176" t="str">
        <f t="shared" si="623"/>
        <v>Validate</v>
      </c>
      <c r="BA1176" t="str">
        <f t="shared" si="624"/>
        <v>0-17</v>
      </c>
      <c r="BB1176" t="str">
        <f t="shared" si="625"/>
        <v>Blank</v>
      </c>
      <c r="BC1176" t="str">
        <f t="shared" si="626"/>
        <v>31-40</v>
      </c>
      <c r="BD1176" t="str">
        <f t="shared" si="627"/>
        <v>MA</v>
      </c>
      <c r="BE1176" t="str">
        <f t="shared" si="628"/>
        <v>male</v>
      </c>
      <c r="BF1176" t="str">
        <f t="shared" si="629"/>
        <v>4, 5, 8</v>
      </c>
      <c r="BG1176">
        <f t="shared" si="630"/>
        <v>2</v>
      </c>
      <c r="BH1176" t="str">
        <f t="shared" si="631"/>
        <v>S, blank</v>
      </c>
      <c r="BI1176">
        <f t="shared" si="632"/>
        <v>3</v>
      </c>
    </row>
    <row r="1177" spans="1:61" x14ac:dyDescent="0.3">
      <c r="A1177" t="s">
        <v>2821</v>
      </c>
      <c r="B1177" t="s">
        <v>2838</v>
      </c>
      <c r="C1177" t="s">
        <v>2810</v>
      </c>
      <c r="D1177" t="s">
        <v>2829</v>
      </c>
      <c r="E1177" t="s">
        <v>20</v>
      </c>
      <c r="F1177" t="s">
        <v>2841</v>
      </c>
      <c r="G1177">
        <v>2</v>
      </c>
      <c r="H1177" t="s">
        <v>2843</v>
      </c>
      <c r="I1177">
        <v>3</v>
      </c>
      <c r="J1177">
        <v>-3.7643689058441341</v>
      </c>
      <c r="K1177">
        <v>-42.171718189759716</v>
      </c>
      <c r="L1177">
        <v>22.971838090238197</v>
      </c>
      <c r="M1177">
        <v>-23.331657902726029</v>
      </c>
      <c r="N1177">
        <v>-108.67008854708662</v>
      </c>
      <c r="O1177">
        <v>-259.56209067229281</v>
      </c>
      <c r="P1177">
        <v>75.609641767585757</v>
      </c>
      <c r="Q1177">
        <v>-22.422560732600829</v>
      </c>
      <c r="R1177">
        <v>-67.960368165567971</v>
      </c>
      <c r="S1177">
        <v>0</v>
      </c>
      <c r="T1177">
        <v>5</v>
      </c>
      <c r="U1177" t="s">
        <v>2819</v>
      </c>
      <c r="AN1177">
        <f>VLOOKUP(J1177,counts!$W$8:$Z$13,4,FALSE)</f>
        <v>53</v>
      </c>
      <c r="AO1177">
        <f>VLOOKUP(K1177,counts!$W$17:$Z$23,4,FALSE)</f>
        <v>48</v>
      </c>
      <c r="AP1177">
        <f>VLOOKUP(L1177,counts!$W$27:$Z$33,4,FALSE)</f>
        <v>52</v>
      </c>
      <c r="AQ1177">
        <f>VLOOKUP(M1177,counts!$W$38:$Z$49,4,FALSE)</f>
        <v>49</v>
      </c>
      <c r="AR1177">
        <f>VLOOKUP(N1177,counts!$W$53:$Z$54,4,FALSE)</f>
        <v>20</v>
      </c>
      <c r="AS1177">
        <f>VLOOKUP(O1177,counts!$W$58:$Z$62,4,FALSE)</f>
        <v>20</v>
      </c>
      <c r="AT1177">
        <f>VLOOKUP(P1177,counts!$W$66:$Z$69,4,FALSE)</f>
        <v>69</v>
      </c>
      <c r="AU1177">
        <f>VLOOKUP(Q1177,counts!$W$73:$Z$75,4,FALSE)</f>
        <v>50</v>
      </c>
      <c r="AV1177">
        <f>VLOOKUP(R1177,counts!$W$79:$Z$81,4,FALSE)</f>
        <v>40</v>
      </c>
      <c r="AW1177">
        <f t="shared" si="620"/>
        <v>401</v>
      </c>
      <c r="AX1177">
        <f t="shared" si="621"/>
        <v>0</v>
      </c>
      <c r="AY1177">
        <f t="shared" si="622"/>
        <v>5</v>
      </c>
      <c r="AZ1177" t="str">
        <f t="shared" si="623"/>
        <v>Validate</v>
      </c>
      <c r="BA1177" t="str">
        <f t="shared" si="624"/>
        <v>0-17</v>
      </c>
      <c r="BB1177" t="str">
        <f t="shared" si="625"/>
        <v>Blank</v>
      </c>
      <c r="BC1177" t="str">
        <f t="shared" si="626"/>
        <v>31-40</v>
      </c>
      <c r="BD1177" t="str">
        <f t="shared" si="627"/>
        <v>MA</v>
      </c>
      <c r="BE1177" t="str">
        <f t="shared" si="628"/>
        <v>male</v>
      </c>
      <c r="BF1177" t="str">
        <f t="shared" si="629"/>
        <v>4, 5, 8</v>
      </c>
      <c r="BG1177">
        <f t="shared" si="630"/>
        <v>2</v>
      </c>
      <c r="BH1177" t="str">
        <f t="shared" si="631"/>
        <v>S, blank</v>
      </c>
      <c r="BI1177">
        <f t="shared" si="632"/>
        <v>3</v>
      </c>
    </row>
    <row r="1178" spans="1:61" x14ac:dyDescent="0.3">
      <c r="A1178" t="s">
        <v>2821</v>
      </c>
      <c r="B1178" t="s">
        <v>2838</v>
      </c>
      <c r="C1178" t="s">
        <v>2810</v>
      </c>
      <c r="D1178" t="s">
        <v>2829</v>
      </c>
      <c r="E1178" t="s">
        <v>20</v>
      </c>
      <c r="F1178" t="s">
        <v>2841</v>
      </c>
      <c r="G1178">
        <v>2</v>
      </c>
      <c r="H1178" t="s">
        <v>2843</v>
      </c>
      <c r="I1178">
        <v>3</v>
      </c>
      <c r="J1178">
        <v>-3.7643689058441341</v>
      </c>
      <c r="K1178">
        <v>-42.171718189759716</v>
      </c>
      <c r="L1178">
        <v>22.971838090238197</v>
      </c>
      <c r="M1178">
        <v>-23.331657902726029</v>
      </c>
      <c r="N1178">
        <v>-108.67008854708662</v>
      </c>
      <c r="O1178">
        <v>-259.56209067229281</v>
      </c>
      <c r="P1178">
        <v>75.609641767585757</v>
      </c>
      <c r="Q1178">
        <v>-22.422560732600829</v>
      </c>
      <c r="R1178">
        <v>-67.960368165567971</v>
      </c>
      <c r="S1178">
        <v>0</v>
      </c>
      <c r="T1178">
        <v>5</v>
      </c>
      <c r="U1178" t="s">
        <v>2819</v>
      </c>
      <c r="AN1178">
        <f>VLOOKUP(J1178,counts!$W$8:$Z$13,4,FALSE)</f>
        <v>53</v>
      </c>
      <c r="AO1178">
        <f>VLOOKUP(K1178,counts!$W$17:$Z$23,4,FALSE)</f>
        <v>48</v>
      </c>
      <c r="AP1178">
        <f>VLOOKUP(L1178,counts!$W$27:$Z$33,4,FALSE)</f>
        <v>52</v>
      </c>
      <c r="AQ1178">
        <f>VLOOKUP(M1178,counts!$W$38:$Z$49,4,FALSE)</f>
        <v>49</v>
      </c>
      <c r="AR1178">
        <f>VLOOKUP(N1178,counts!$W$53:$Z$54,4,FALSE)</f>
        <v>20</v>
      </c>
      <c r="AS1178">
        <f>VLOOKUP(O1178,counts!$W$58:$Z$62,4,FALSE)</f>
        <v>20</v>
      </c>
      <c r="AT1178">
        <f>VLOOKUP(P1178,counts!$W$66:$Z$69,4,FALSE)</f>
        <v>69</v>
      </c>
      <c r="AU1178">
        <f>VLOOKUP(Q1178,counts!$W$73:$Z$75,4,FALSE)</f>
        <v>50</v>
      </c>
      <c r="AV1178">
        <f>VLOOKUP(R1178,counts!$W$79:$Z$81,4,FALSE)</f>
        <v>40</v>
      </c>
      <c r="AW1178">
        <f t="shared" si="620"/>
        <v>401</v>
      </c>
      <c r="AX1178">
        <f t="shared" si="621"/>
        <v>0</v>
      </c>
      <c r="AY1178">
        <f t="shared" si="622"/>
        <v>5</v>
      </c>
      <c r="AZ1178" t="str">
        <f t="shared" si="623"/>
        <v>Validate</v>
      </c>
      <c r="BA1178" t="str">
        <f t="shared" si="624"/>
        <v>0-17</v>
      </c>
      <c r="BB1178" t="str">
        <f t="shared" si="625"/>
        <v>Blank</v>
      </c>
      <c r="BC1178" t="str">
        <f t="shared" si="626"/>
        <v>31-40</v>
      </c>
      <c r="BD1178" t="str">
        <f t="shared" si="627"/>
        <v>MA</v>
      </c>
      <c r="BE1178" t="str">
        <f t="shared" si="628"/>
        <v>male</v>
      </c>
      <c r="BF1178" t="str">
        <f t="shared" si="629"/>
        <v>4, 5, 8</v>
      </c>
      <c r="BG1178">
        <f t="shared" si="630"/>
        <v>2</v>
      </c>
      <c r="BH1178" t="str">
        <f t="shared" si="631"/>
        <v>S, blank</v>
      </c>
      <c r="BI1178">
        <f t="shared" si="632"/>
        <v>3</v>
      </c>
    </row>
    <row r="1179" spans="1:61" x14ac:dyDescent="0.3">
      <c r="A1179" t="s">
        <v>2821</v>
      </c>
      <c r="B1179" t="s">
        <v>2838</v>
      </c>
      <c r="C1179" t="s">
        <v>2810</v>
      </c>
      <c r="D1179" t="s">
        <v>2829</v>
      </c>
      <c r="E1179" t="s">
        <v>15</v>
      </c>
      <c r="F1179" t="s">
        <v>2841</v>
      </c>
      <c r="G1179">
        <v>2</v>
      </c>
      <c r="H1179" t="s">
        <v>2843</v>
      </c>
      <c r="I1179">
        <v>3</v>
      </c>
      <c r="J1179">
        <v>-3.7643689058441341</v>
      </c>
      <c r="K1179">
        <v>-42.171718189759716</v>
      </c>
      <c r="L1179">
        <v>22.971838090238197</v>
      </c>
      <c r="M1179">
        <v>-23.331657902726029</v>
      </c>
      <c r="N1179">
        <v>151.41878811967541</v>
      </c>
      <c r="O1179">
        <v>-259.56209067229281</v>
      </c>
      <c r="P1179">
        <v>75.609641767585757</v>
      </c>
      <c r="Q1179">
        <v>-22.422560732600829</v>
      </c>
      <c r="R1179">
        <v>-67.960368165567971</v>
      </c>
      <c r="S1179">
        <v>1</v>
      </c>
      <c r="T1179">
        <v>5</v>
      </c>
      <c r="U1179" t="s">
        <v>2819</v>
      </c>
      <c r="AN1179">
        <f>VLOOKUP(J1179,counts!$W$8:$Z$13,4,FALSE)</f>
        <v>53</v>
      </c>
      <c r="AO1179">
        <f>VLOOKUP(K1179,counts!$W$17:$Z$23,4,FALSE)</f>
        <v>48</v>
      </c>
      <c r="AP1179">
        <f>VLOOKUP(L1179,counts!$W$27:$Z$33,4,FALSE)</f>
        <v>52</v>
      </c>
      <c r="AQ1179">
        <f>VLOOKUP(M1179,counts!$W$38:$Z$49,4,FALSE)</f>
        <v>49</v>
      </c>
      <c r="AR1179">
        <f>VLOOKUP(N1179,counts!$W$53:$Z$54,4,FALSE)</f>
        <v>102</v>
      </c>
      <c r="AS1179">
        <f>VLOOKUP(O1179,counts!$W$58:$Z$62,4,FALSE)</f>
        <v>20</v>
      </c>
      <c r="AT1179">
        <f>VLOOKUP(P1179,counts!$W$66:$Z$69,4,FALSE)</f>
        <v>69</v>
      </c>
      <c r="AU1179">
        <f>VLOOKUP(Q1179,counts!$W$73:$Z$75,4,FALSE)</f>
        <v>50</v>
      </c>
      <c r="AV1179">
        <f>VLOOKUP(R1179,counts!$W$79:$Z$81,4,FALSE)</f>
        <v>40</v>
      </c>
      <c r="AW1179">
        <f t="shared" si="620"/>
        <v>483</v>
      </c>
      <c r="AX1179">
        <f t="shared" si="621"/>
        <v>1</v>
      </c>
      <c r="AY1179">
        <f t="shared" si="622"/>
        <v>5</v>
      </c>
      <c r="AZ1179" t="str">
        <f t="shared" si="623"/>
        <v>Validate</v>
      </c>
      <c r="BA1179" t="str">
        <f t="shared" si="624"/>
        <v>0-17</v>
      </c>
      <c r="BB1179" t="str">
        <f t="shared" si="625"/>
        <v>Blank</v>
      </c>
      <c r="BC1179" t="str">
        <f t="shared" si="626"/>
        <v>31-40</v>
      </c>
      <c r="BD1179" t="str">
        <f t="shared" si="627"/>
        <v>MA</v>
      </c>
      <c r="BE1179" t="str">
        <f t="shared" si="628"/>
        <v>female</v>
      </c>
      <c r="BF1179" t="str">
        <f t="shared" si="629"/>
        <v>4, 5, 8</v>
      </c>
      <c r="BG1179">
        <f t="shared" si="630"/>
        <v>2</v>
      </c>
      <c r="BH1179" t="str">
        <f t="shared" si="631"/>
        <v>S, blank</v>
      </c>
      <c r="BI1179">
        <f t="shared" si="632"/>
        <v>3</v>
      </c>
    </row>
    <row r="1180" spans="1:61" x14ac:dyDescent="0.3">
      <c r="A1180" t="s">
        <v>2820</v>
      </c>
      <c r="B1180" t="s">
        <v>2838</v>
      </c>
      <c r="C1180" t="s">
        <v>2825</v>
      </c>
      <c r="D1180" t="s">
        <v>2838</v>
      </c>
      <c r="E1180" t="s">
        <v>20</v>
      </c>
      <c r="F1180">
        <v>0</v>
      </c>
      <c r="G1180">
        <v>0</v>
      </c>
      <c r="H1180" t="s">
        <v>2843</v>
      </c>
      <c r="I1180">
        <v>3</v>
      </c>
      <c r="J1180">
        <v>-11.613432440426715</v>
      </c>
      <c r="K1180">
        <v>-42.171718189759716</v>
      </c>
      <c r="L1180">
        <v>-82.840254641099079</v>
      </c>
      <c r="M1180">
        <v>-33.757758935166962</v>
      </c>
      <c r="N1180">
        <v>-108.67008854708662</v>
      </c>
      <c r="O1180">
        <v>-14.754319664473872</v>
      </c>
      <c r="P1180">
        <v>-22.013681658285037</v>
      </c>
      <c r="Q1180">
        <v>-22.422560732600829</v>
      </c>
      <c r="R1180">
        <v>-67.960368165567971</v>
      </c>
      <c r="S1180">
        <v>0</v>
      </c>
      <c r="T1180">
        <v>5</v>
      </c>
      <c r="U1180" t="s">
        <v>2819</v>
      </c>
      <c r="AN1180">
        <f>VLOOKUP(J1180,counts!$W$8:$Z$13,4,FALSE)</f>
        <v>52</v>
      </c>
      <c r="AO1180">
        <f>VLOOKUP(K1180,counts!$W$17:$Z$23,4,FALSE)</f>
        <v>48</v>
      </c>
      <c r="AP1180">
        <f>VLOOKUP(L1180,counts!$W$27:$Z$33,4,FALSE)</f>
        <v>62</v>
      </c>
      <c r="AQ1180">
        <f>VLOOKUP(M1180,counts!$W$38:$Z$49,4,FALSE)</f>
        <v>47</v>
      </c>
      <c r="AR1180">
        <f>VLOOKUP(N1180,counts!$W$53:$Z$54,4,FALSE)</f>
        <v>20</v>
      </c>
      <c r="AS1180">
        <f>VLOOKUP(O1180,counts!$W$58:$Z$62,4,FALSE)</f>
        <v>52</v>
      </c>
      <c r="AT1180">
        <f>VLOOKUP(P1180,counts!$W$66:$Z$69,4,FALSE)</f>
        <v>50</v>
      </c>
      <c r="AU1180">
        <f>VLOOKUP(Q1180,counts!$W$73:$Z$75,4,FALSE)</f>
        <v>50</v>
      </c>
      <c r="AV1180">
        <f>VLOOKUP(R1180,counts!$W$79:$Z$81,4,FALSE)</f>
        <v>40</v>
      </c>
      <c r="AW1180">
        <f t="shared" si="620"/>
        <v>421</v>
      </c>
      <c r="AX1180">
        <f t="shared" si="621"/>
        <v>0</v>
      </c>
      <c r="AY1180">
        <f t="shared" si="622"/>
        <v>5</v>
      </c>
      <c r="AZ1180" t="str">
        <f t="shared" si="623"/>
        <v>Validate</v>
      </c>
      <c r="BA1180" t="str">
        <f t="shared" si="624"/>
        <v>18-30</v>
      </c>
      <c r="BB1180" t="str">
        <f t="shared" si="625"/>
        <v>Blank</v>
      </c>
      <c r="BC1180" t="str">
        <f t="shared" si="626"/>
        <v>0-10</v>
      </c>
      <c r="BD1180" t="str">
        <f t="shared" si="627"/>
        <v>Blank</v>
      </c>
      <c r="BE1180" t="str">
        <f t="shared" si="628"/>
        <v>male</v>
      </c>
      <c r="BF1180">
        <f t="shared" si="629"/>
        <v>0</v>
      </c>
      <c r="BG1180">
        <f t="shared" si="630"/>
        <v>0</v>
      </c>
      <c r="BH1180" t="str">
        <f t="shared" si="631"/>
        <v>S, blank</v>
      </c>
      <c r="BI1180">
        <f t="shared" si="632"/>
        <v>3</v>
      </c>
    </row>
    <row r="1181" spans="1:61" x14ac:dyDescent="0.3">
      <c r="A1181" t="s">
        <v>2821</v>
      </c>
      <c r="B1181" t="s">
        <v>2838</v>
      </c>
      <c r="C1181" t="s">
        <v>2825</v>
      </c>
      <c r="D1181" t="s">
        <v>2834</v>
      </c>
      <c r="E1181" t="s">
        <v>15</v>
      </c>
      <c r="F1181">
        <v>0</v>
      </c>
      <c r="G1181">
        <v>0</v>
      </c>
      <c r="H1181" t="s">
        <v>44</v>
      </c>
      <c r="I1181">
        <v>3</v>
      </c>
      <c r="J1181">
        <v>-3.7643689058441341</v>
      </c>
      <c r="K1181">
        <v>-42.171718189759716</v>
      </c>
      <c r="L1181">
        <v>-82.840254641099079</v>
      </c>
      <c r="M1181">
        <v>82.755538165800246</v>
      </c>
      <c r="N1181">
        <v>151.41878811967541</v>
      </c>
      <c r="O1181">
        <v>-14.754319664473872</v>
      </c>
      <c r="P1181">
        <v>-22.013681658285037</v>
      </c>
      <c r="Q1181">
        <v>72.444458573419169</v>
      </c>
      <c r="R1181">
        <v>-67.960368165567971</v>
      </c>
      <c r="S1181">
        <v>1</v>
      </c>
      <c r="T1181">
        <v>5</v>
      </c>
      <c r="U1181" t="s">
        <v>2819</v>
      </c>
      <c r="AN1181">
        <f>VLOOKUP(J1181,counts!$W$8:$Z$13,4,FALSE)</f>
        <v>53</v>
      </c>
      <c r="AO1181">
        <f>VLOOKUP(K1181,counts!$W$17:$Z$23,4,FALSE)</f>
        <v>48</v>
      </c>
      <c r="AP1181">
        <f>VLOOKUP(L1181,counts!$W$27:$Z$33,4,FALSE)</f>
        <v>62</v>
      </c>
      <c r="AQ1181">
        <f>VLOOKUP(M1181,counts!$W$38:$Z$49,4,FALSE)</f>
        <v>71</v>
      </c>
      <c r="AR1181">
        <f>VLOOKUP(N1181,counts!$W$53:$Z$54,4,FALSE)</f>
        <v>102</v>
      </c>
      <c r="AS1181">
        <f>VLOOKUP(O1181,counts!$W$58:$Z$62,4,FALSE)</f>
        <v>52</v>
      </c>
      <c r="AT1181">
        <f>VLOOKUP(P1181,counts!$W$66:$Z$69,4,FALSE)</f>
        <v>50</v>
      </c>
      <c r="AU1181">
        <f>VLOOKUP(Q1181,counts!$W$73:$Z$75,4,FALSE)</f>
        <v>68</v>
      </c>
      <c r="AV1181">
        <f>VLOOKUP(R1181,counts!$W$79:$Z$81,4,FALSE)</f>
        <v>40</v>
      </c>
      <c r="AW1181">
        <f t="shared" si="620"/>
        <v>546</v>
      </c>
      <c r="AX1181">
        <f t="shared" si="621"/>
        <v>1</v>
      </c>
      <c r="AY1181">
        <f t="shared" si="622"/>
        <v>5</v>
      </c>
      <c r="AZ1181" t="str">
        <f t="shared" si="623"/>
        <v>Validate</v>
      </c>
      <c r="BA1181" t="str">
        <f t="shared" si="624"/>
        <v>0-17</v>
      </c>
      <c r="BB1181" t="str">
        <f t="shared" si="625"/>
        <v>Blank</v>
      </c>
      <c r="BC1181" t="str">
        <f t="shared" si="626"/>
        <v>0-10</v>
      </c>
      <c r="BD1181" t="str">
        <f t="shared" si="627"/>
        <v>OH</v>
      </c>
      <c r="BE1181" t="str">
        <f t="shared" si="628"/>
        <v>female</v>
      </c>
      <c r="BF1181">
        <f t="shared" si="629"/>
        <v>0</v>
      </c>
      <c r="BG1181">
        <f t="shared" si="630"/>
        <v>0</v>
      </c>
      <c r="BH1181" t="str">
        <f t="shared" si="631"/>
        <v>C</v>
      </c>
      <c r="BI1181">
        <f t="shared" si="632"/>
        <v>3</v>
      </c>
    </row>
    <row r="1182" spans="1:61" x14ac:dyDescent="0.3">
      <c r="A1182" t="s">
        <v>2820</v>
      </c>
      <c r="B1182" t="s">
        <v>2838</v>
      </c>
      <c r="C1182" t="s">
        <v>2825</v>
      </c>
      <c r="D1182" t="s">
        <v>2838</v>
      </c>
      <c r="E1182" t="s">
        <v>20</v>
      </c>
      <c r="F1182">
        <v>0</v>
      </c>
      <c r="G1182">
        <v>0</v>
      </c>
      <c r="H1182" t="s">
        <v>44</v>
      </c>
      <c r="I1182">
        <v>3</v>
      </c>
      <c r="J1182">
        <v>-11.613432440426715</v>
      </c>
      <c r="K1182">
        <v>-42.171718189759716</v>
      </c>
      <c r="L1182">
        <v>-82.840254641099079</v>
      </c>
      <c r="M1182">
        <v>-33.757758935166962</v>
      </c>
      <c r="N1182">
        <v>-108.67008854708662</v>
      </c>
      <c r="O1182">
        <v>-14.754319664473872</v>
      </c>
      <c r="P1182">
        <v>-22.013681658285037</v>
      </c>
      <c r="Q1182">
        <v>72.444458573419169</v>
      </c>
      <c r="R1182">
        <v>-67.960368165567971</v>
      </c>
      <c r="S1182">
        <v>0</v>
      </c>
      <c r="T1182">
        <v>5</v>
      </c>
      <c r="U1182" t="s">
        <v>2819</v>
      </c>
      <c r="AN1182">
        <f>VLOOKUP(J1182,counts!$W$8:$Z$13,4,FALSE)</f>
        <v>52</v>
      </c>
      <c r="AO1182">
        <f>VLOOKUP(K1182,counts!$W$17:$Z$23,4,FALSE)</f>
        <v>48</v>
      </c>
      <c r="AP1182">
        <f>VLOOKUP(L1182,counts!$W$27:$Z$33,4,FALSE)</f>
        <v>62</v>
      </c>
      <c r="AQ1182">
        <f>VLOOKUP(M1182,counts!$W$38:$Z$49,4,FALSE)</f>
        <v>47</v>
      </c>
      <c r="AR1182">
        <f>VLOOKUP(N1182,counts!$W$53:$Z$54,4,FALSE)</f>
        <v>20</v>
      </c>
      <c r="AS1182">
        <f>VLOOKUP(O1182,counts!$W$58:$Z$62,4,FALSE)</f>
        <v>52</v>
      </c>
      <c r="AT1182">
        <f>VLOOKUP(P1182,counts!$W$66:$Z$69,4,FALSE)</f>
        <v>50</v>
      </c>
      <c r="AU1182">
        <f>VLOOKUP(Q1182,counts!$W$73:$Z$75,4,FALSE)</f>
        <v>68</v>
      </c>
      <c r="AV1182">
        <f>VLOOKUP(R1182,counts!$W$79:$Z$81,4,FALSE)</f>
        <v>40</v>
      </c>
      <c r="AW1182">
        <f t="shared" si="620"/>
        <v>439</v>
      </c>
      <c r="AX1182">
        <f t="shared" si="621"/>
        <v>0</v>
      </c>
      <c r="AY1182">
        <f t="shared" si="622"/>
        <v>5</v>
      </c>
      <c r="AZ1182" t="str">
        <f t="shared" si="623"/>
        <v>Validate</v>
      </c>
      <c r="BA1182" t="str">
        <f t="shared" si="624"/>
        <v>18-30</v>
      </c>
      <c r="BB1182" t="str">
        <f t="shared" si="625"/>
        <v>Blank</v>
      </c>
      <c r="BC1182" t="str">
        <f t="shared" si="626"/>
        <v>0-10</v>
      </c>
      <c r="BD1182" t="str">
        <f t="shared" si="627"/>
        <v>Blank</v>
      </c>
      <c r="BE1182" t="str">
        <f t="shared" si="628"/>
        <v>male</v>
      </c>
      <c r="BF1182">
        <f t="shared" si="629"/>
        <v>0</v>
      </c>
      <c r="BG1182">
        <f t="shared" si="630"/>
        <v>0</v>
      </c>
      <c r="BH1182" t="str">
        <f t="shared" si="631"/>
        <v>C</v>
      </c>
      <c r="BI1182">
        <f t="shared" si="632"/>
        <v>3</v>
      </c>
    </row>
    <row r="1183" spans="1:61" x14ac:dyDescent="0.3">
      <c r="A1183" t="s">
        <v>2820</v>
      </c>
      <c r="B1183" t="s">
        <v>2838</v>
      </c>
      <c r="C1183" t="s">
        <v>2825</v>
      </c>
      <c r="D1183" t="s">
        <v>2838</v>
      </c>
      <c r="E1183" t="s">
        <v>20</v>
      </c>
      <c r="F1183">
        <v>0</v>
      </c>
      <c r="G1183">
        <v>0</v>
      </c>
      <c r="H1183" t="s">
        <v>44</v>
      </c>
      <c r="I1183">
        <v>3</v>
      </c>
      <c r="J1183">
        <v>-11.613432440426715</v>
      </c>
      <c r="K1183">
        <v>-42.171718189759716</v>
      </c>
      <c r="L1183">
        <v>-82.840254641099079</v>
      </c>
      <c r="M1183">
        <v>-33.757758935166962</v>
      </c>
      <c r="N1183">
        <v>-108.67008854708662</v>
      </c>
      <c r="O1183">
        <v>-14.754319664473872</v>
      </c>
      <c r="P1183">
        <v>-22.013681658285037</v>
      </c>
      <c r="Q1183">
        <v>72.444458573419169</v>
      </c>
      <c r="R1183">
        <v>-67.960368165567971</v>
      </c>
      <c r="S1183">
        <v>1</v>
      </c>
      <c r="T1183">
        <v>5</v>
      </c>
      <c r="U1183" t="s">
        <v>2819</v>
      </c>
      <c r="AN1183">
        <f>VLOOKUP(J1183,counts!$W$8:$Z$13,4,FALSE)</f>
        <v>52</v>
      </c>
      <c r="AO1183">
        <f>VLOOKUP(K1183,counts!$W$17:$Z$23,4,FALSE)</f>
        <v>48</v>
      </c>
      <c r="AP1183">
        <f>VLOOKUP(L1183,counts!$W$27:$Z$33,4,FALSE)</f>
        <v>62</v>
      </c>
      <c r="AQ1183">
        <f>VLOOKUP(M1183,counts!$W$38:$Z$49,4,FALSE)</f>
        <v>47</v>
      </c>
      <c r="AR1183">
        <f>VLOOKUP(N1183,counts!$W$53:$Z$54,4,FALSE)</f>
        <v>20</v>
      </c>
      <c r="AS1183">
        <f>VLOOKUP(O1183,counts!$W$58:$Z$62,4,FALSE)</f>
        <v>52</v>
      </c>
      <c r="AT1183">
        <f>VLOOKUP(P1183,counts!$W$66:$Z$69,4,FALSE)</f>
        <v>50</v>
      </c>
      <c r="AU1183">
        <f>VLOOKUP(Q1183,counts!$W$73:$Z$75,4,FALSE)</f>
        <v>68</v>
      </c>
      <c r="AV1183">
        <f>VLOOKUP(R1183,counts!$W$79:$Z$81,4,FALSE)</f>
        <v>40</v>
      </c>
      <c r="AW1183">
        <f t="shared" si="620"/>
        <v>439</v>
      </c>
      <c r="AX1183">
        <f t="shared" si="621"/>
        <v>1</v>
      </c>
      <c r="AY1183">
        <f t="shared" si="622"/>
        <v>5</v>
      </c>
      <c r="AZ1183" t="str">
        <f t="shared" si="623"/>
        <v>Validate</v>
      </c>
      <c r="BA1183" t="str">
        <f t="shared" si="624"/>
        <v>18-30</v>
      </c>
      <c r="BB1183" t="str">
        <f t="shared" si="625"/>
        <v>Blank</v>
      </c>
      <c r="BC1183" t="str">
        <f t="shared" si="626"/>
        <v>0-10</v>
      </c>
      <c r="BD1183" t="str">
        <f t="shared" si="627"/>
        <v>Blank</v>
      </c>
      <c r="BE1183" t="str">
        <f t="shared" si="628"/>
        <v>male</v>
      </c>
      <c r="BF1183">
        <f t="shared" si="629"/>
        <v>0</v>
      </c>
      <c r="BG1183">
        <f t="shared" si="630"/>
        <v>0</v>
      </c>
      <c r="BH1183" t="str">
        <f t="shared" si="631"/>
        <v>C</v>
      </c>
      <c r="BI1183">
        <f t="shared" si="632"/>
        <v>3</v>
      </c>
    </row>
    <row r="1184" spans="1:61" x14ac:dyDescent="0.3">
      <c r="A1184" t="s">
        <v>2810</v>
      </c>
      <c r="B1184" t="s">
        <v>2838</v>
      </c>
      <c r="C1184" t="s">
        <v>2851</v>
      </c>
      <c r="D1184" t="s">
        <v>2833</v>
      </c>
      <c r="E1184" t="s">
        <v>20</v>
      </c>
      <c r="F1184">
        <v>0</v>
      </c>
      <c r="G1184">
        <v>0</v>
      </c>
      <c r="H1184" t="s">
        <v>2843</v>
      </c>
      <c r="I1184">
        <v>3</v>
      </c>
      <c r="J1184">
        <v>32.769878926258563</v>
      </c>
      <c r="K1184">
        <v>-42.171718189759716</v>
      </c>
      <c r="L1184">
        <v>70.538774768379497</v>
      </c>
      <c r="M1184">
        <v>57.761363718906857</v>
      </c>
      <c r="N1184">
        <v>-108.67008854708662</v>
      </c>
      <c r="O1184">
        <v>-14.754319664473872</v>
      </c>
      <c r="P1184">
        <v>-22.013681658285037</v>
      </c>
      <c r="Q1184">
        <v>-22.422560732600829</v>
      </c>
      <c r="R1184">
        <v>-67.960368165567971</v>
      </c>
      <c r="S1184">
        <v>1</v>
      </c>
      <c r="T1184">
        <v>5</v>
      </c>
      <c r="U1184" t="s">
        <v>2819</v>
      </c>
      <c r="AN1184">
        <f>VLOOKUP(J1184,counts!$W$8:$Z$13,4,FALSE)</f>
        <v>61</v>
      </c>
      <c r="AO1184">
        <f>VLOOKUP(K1184,counts!$W$17:$Z$23,4,FALSE)</f>
        <v>48</v>
      </c>
      <c r="AP1184">
        <f>VLOOKUP(L1184,counts!$W$27:$Z$33,4,FALSE)</f>
        <v>47</v>
      </c>
      <c r="AQ1184">
        <f>VLOOKUP(M1184,counts!$W$38:$Z$49,4,FALSE)</f>
        <v>66</v>
      </c>
      <c r="AR1184">
        <f>VLOOKUP(N1184,counts!$W$53:$Z$54,4,FALSE)</f>
        <v>20</v>
      </c>
      <c r="AS1184">
        <f>VLOOKUP(O1184,counts!$W$58:$Z$62,4,FALSE)</f>
        <v>52</v>
      </c>
      <c r="AT1184">
        <f>VLOOKUP(P1184,counts!$W$66:$Z$69,4,FALSE)</f>
        <v>50</v>
      </c>
      <c r="AU1184">
        <f>VLOOKUP(Q1184,counts!$W$73:$Z$75,4,FALSE)</f>
        <v>50</v>
      </c>
      <c r="AV1184">
        <f>VLOOKUP(R1184,counts!$W$79:$Z$81,4,FALSE)</f>
        <v>40</v>
      </c>
      <c r="AW1184">
        <f t="shared" si="620"/>
        <v>434</v>
      </c>
      <c r="AX1184">
        <f t="shared" si="621"/>
        <v>1</v>
      </c>
      <c r="AY1184">
        <f t="shared" si="622"/>
        <v>5</v>
      </c>
      <c r="AZ1184" t="str">
        <f t="shared" si="623"/>
        <v>Validate</v>
      </c>
      <c r="BA1184" t="str">
        <f t="shared" si="624"/>
        <v>31-40</v>
      </c>
      <c r="BB1184" t="str">
        <f t="shared" si="625"/>
        <v>Blank</v>
      </c>
      <c r="BC1184" t="str">
        <f t="shared" si="626"/>
        <v>41-100</v>
      </c>
      <c r="BD1184" t="str">
        <f t="shared" si="627"/>
        <v>NY</v>
      </c>
      <c r="BE1184" t="str">
        <f t="shared" si="628"/>
        <v>male</v>
      </c>
      <c r="BF1184">
        <f t="shared" si="629"/>
        <v>0</v>
      </c>
      <c r="BG1184">
        <f t="shared" si="630"/>
        <v>0</v>
      </c>
      <c r="BH1184" t="str">
        <f t="shared" si="631"/>
        <v>S, blank</v>
      </c>
      <c r="BI1184">
        <f t="shared" si="632"/>
        <v>3</v>
      </c>
    </row>
    <row r="1185" spans="1:61" x14ac:dyDescent="0.3">
      <c r="A1185" t="s">
        <v>2821</v>
      </c>
      <c r="B1185" t="s">
        <v>2838</v>
      </c>
      <c r="C1185" t="s">
        <v>2850</v>
      </c>
      <c r="D1185" t="s">
        <v>2835</v>
      </c>
      <c r="E1185" t="s">
        <v>15</v>
      </c>
      <c r="F1185">
        <v>1</v>
      </c>
      <c r="G1185">
        <v>1</v>
      </c>
      <c r="H1185" t="s">
        <v>44</v>
      </c>
      <c r="I1185">
        <v>3</v>
      </c>
      <c r="J1185">
        <v>-3.7643689058441341</v>
      </c>
      <c r="K1185">
        <v>-42.171718189759716</v>
      </c>
      <c r="L1185">
        <v>-9.6115457513775127</v>
      </c>
      <c r="M1185">
        <v>-202.50760482553153</v>
      </c>
      <c r="N1185">
        <v>151.41878811967541</v>
      </c>
      <c r="O1185">
        <v>48.695090775187893</v>
      </c>
      <c r="P1185">
        <v>79.365382998232107</v>
      </c>
      <c r="Q1185">
        <v>72.444458573419169</v>
      </c>
      <c r="R1185">
        <v>-67.960368165567971</v>
      </c>
      <c r="S1185">
        <v>0</v>
      </c>
      <c r="T1185">
        <v>5</v>
      </c>
      <c r="U1185" t="s">
        <v>2819</v>
      </c>
      <c r="AN1185">
        <f>VLOOKUP(J1185,counts!$W$8:$Z$13,4,FALSE)</f>
        <v>53</v>
      </c>
      <c r="AO1185">
        <f>VLOOKUP(K1185,counts!$W$17:$Z$23,4,FALSE)</f>
        <v>48</v>
      </c>
      <c r="AP1185">
        <f>VLOOKUP(L1185,counts!$W$27:$Z$33,4,FALSE)</f>
        <v>55</v>
      </c>
      <c r="AQ1185">
        <f>VLOOKUP(M1185,counts!$W$38:$Z$49,4,FALSE)</f>
        <v>12</v>
      </c>
      <c r="AR1185">
        <f>VLOOKUP(N1185,counts!$W$53:$Z$54,4,FALSE)</f>
        <v>102</v>
      </c>
      <c r="AS1185">
        <f>VLOOKUP(O1185,counts!$W$58:$Z$62,4,FALSE)</f>
        <v>61</v>
      </c>
      <c r="AT1185">
        <f>VLOOKUP(P1185,counts!$W$66:$Z$69,4,FALSE)</f>
        <v>70</v>
      </c>
      <c r="AU1185">
        <f>VLOOKUP(Q1185,counts!$W$73:$Z$75,4,FALSE)</f>
        <v>68</v>
      </c>
      <c r="AV1185">
        <f>VLOOKUP(R1185,counts!$W$79:$Z$81,4,FALSE)</f>
        <v>40</v>
      </c>
      <c r="AW1185">
        <f t="shared" si="620"/>
        <v>509</v>
      </c>
      <c r="AX1185">
        <f t="shared" si="621"/>
        <v>0</v>
      </c>
      <c r="AY1185">
        <f t="shared" si="622"/>
        <v>5</v>
      </c>
      <c r="AZ1185" t="str">
        <f t="shared" si="623"/>
        <v>Validate</v>
      </c>
      <c r="BA1185" t="str">
        <f t="shared" si="624"/>
        <v>0-17</v>
      </c>
      <c r="BB1185" t="str">
        <f t="shared" si="625"/>
        <v>Blank</v>
      </c>
      <c r="BC1185" t="str">
        <f t="shared" si="626"/>
        <v>11-20</v>
      </c>
      <c r="BD1185" t="str">
        <f t="shared" si="627"/>
        <v>ON</v>
      </c>
      <c r="BE1185" t="str">
        <f t="shared" si="628"/>
        <v>female</v>
      </c>
      <c r="BF1185">
        <f t="shared" si="629"/>
        <v>1</v>
      </c>
      <c r="BG1185">
        <f t="shared" si="630"/>
        <v>1</v>
      </c>
      <c r="BH1185" t="str">
        <f t="shared" si="631"/>
        <v>C</v>
      </c>
      <c r="BI1185">
        <f t="shared" si="632"/>
        <v>3</v>
      </c>
    </row>
    <row r="1186" spans="1:61" x14ac:dyDescent="0.3">
      <c r="A1186" t="s">
        <v>2821</v>
      </c>
      <c r="B1186" t="s">
        <v>2838</v>
      </c>
      <c r="C1186" t="s">
        <v>2825</v>
      </c>
      <c r="D1186" t="s">
        <v>2838</v>
      </c>
      <c r="E1186" t="s">
        <v>20</v>
      </c>
      <c r="F1186">
        <v>0</v>
      </c>
      <c r="G1186">
        <v>0</v>
      </c>
      <c r="H1186" t="s">
        <v>44</v>
      </c>
      <c r="I1186">
        <v>3</v>
      </c>
      <c r="J1186">
        <v>-3.7643689058441341</v>
      </c>
      <c r="K1186">
        <v>-42.171718189759716</v>
      </c>
      <c r="L1186">
        <v>-82.840254641099079</v>
      </c>
      <c r="M1186">
        <v>-33.757758935166962</v>
      </c>
      <c r="N1186">
        <v>-108.67008854708662</v>
      </c>
      <c r="O1186">
        <v>-14.754319664473872</v>
      </c>
      <c r="P1186">
        <v>-22.013681658285037</v>
      </c>
      <c r="Q1186">
        <v>72.444458573419169</v>
      </c>
      <c r="R1186">
        <v>-67.960368165567971</v>
      </c>
      <c r="S1186">
        <v>0</v>
      </c>
      <c r="T1186">
        <v>5</v>
      </c>
      <c r="U1186" t="s">
        <v>2819</v>
      </c>
      <c r="AN1186">
        <f>VLOOKUP(J1186,counts!$W$8:$Z$13,4,FALSE)</f>
        <v>53</v>
      </c>
      <c r="AO1186">
        <f>VLOOKUP(K1186,counts!$W$17:$Z$23,4,FALSE)</f>
        <v>48</v>
      </c>
      <c r="AP1186">
        <f>VLOOKUP(L1186,counts!$W$27:$Z$33,4,FALSE)</f>
        <v>62</v>
      </c>
      <c r="AQ1186">
        <f>VLOOKUP(M1186,counts!$W$38:$Z$49,4,FALSE)</f>
        <v>47</v>
      </c>
      <c r="AR1186">
        <f>VLOOKUP(N1186,counts!$W$53:$Z$54,4,FALSE)</f>
        <v>20</v>
      </c>
      <c r="AS1186">
        <f>VLOOKUP(O1186,counts!$W$58:$Z$62,4,FALSE)</f>
        <v>52</v>
      </c>
      <c r="AT1186">
        <f>VLOOKUP(P1186,counts!$W$66:$Z$69,4,FALSE)</f>
        <v>50</v>
      </c>
      <c r="AU1186">
        <f>VLOOKUP(Q1186,counts!$W$73:$Z$75,4,FALSE)</f>
        <v>68</v>
      </c>
      <c r="AV1186">
        <f>VLOOKUP(R1186,counts!$W$79:$Z$81,4,FALSE)</f>
        <v>40</v>
      </c>
      <c r="AW1186">
        <f t="shared" si="620"/>
        <v>440</v>
      </c>
      <c r="AX1186">
        <f t="shared" si="621"/>
        <v>0</v>
      </c>
      <c r="AY1186">
        <f t="shared" si="622"/>
        <v>5</v>
      </c>
      <c r="AZ1186" t="str">
        <f t="shared" si="623"/>
        <v>Validate</v>
      </c>
      <c r="BA1186" t="str">
        <f t="shared" si="624"/>
        <v>0-17</v>
      </c>
      <c r="BB1186" t="str">
        <f t="shared" si="625"/>
        <v>Blank</v>
      </c>
      <c r="BC1186" t="str">
        <f t="shared" si="626"/>
        <v>0-10</v>
      </c>
      <c r="BD1186" t="str">
        <f t="shared" si="627"/>
        <v>Blank</v>
      </c>
      <c r="BE1186" t="str">
        <f t="shared" si="628"/>
        <v>male</v>
      </c>
      <c r="BF1186">
        <f t="shared" si="629"/>
        <v>0</v>
      </c>
      <c r="BG1186">
        <f t="shared" si="630"/>
        <v>0</v>
      </c>
      <c r="BH1186" t="str">
        <f t="shared" si="631"/>
        <v>C</v>
      </c>
      <c r="BI1186">
        <f t="shared" si="632"/>
        <v>3</v>
      </c>
    </row>
    <row r="1187" spans="1:61" x14ac:dyDescent="0.3">
      <c r="A1187" t="s">
        <v>2820</v>
      </c>
      <c r="B1187" t="s">
        <v>2838</v>
      </c>
      <c r="C1187" t="s">
        <v>2825</v>
      </c>
      <c r="D1187" t="s">
        <v>2829</v>
      </c>
      <c r="E1187" t="s">
        <v>20</v>
      </c>
      <c r="F1187">
        <v>0</v>
      </c>
      <c r="G1187">
        <v>0</v>
      </c>
      <c r="H1187" t="s">
        <v>2843</v>
      </c>
      <c r="I1187">
        <v>3</v>
      </c>
      <c r="J1187">
        <v>-11.613432440426715</v>
      </c>
      <c r="K1187">
        <v>-42.171718189759716</v>
      </c>
      <c r="L1187">
        <v>-82.840254641099079</v>
      </c>
      <c r="M1187">
        <v>-23.331657902726029</v>
      </c>
      <c r="N1187">
        <v>-108.67008854708662</v>
      </c>
      <c r="O1187">
        <v>-14.754319664473872</v>
      </c>
      <c r="P1187">
        <v>-22.013681658285037</v>
      </c>
      <c r="Q1187">
        <v>-22.422560732600829</v>
      </c>
      <c r="R1187">
        <v>-67.960368165567971</v>
      </c>
      <c r="S1187">
        <v>0</v>
      </c>
      <c r="T1187">
        <v>5</v>
      </c>
      <c r="U1187" t="s">
        <v>2819</v>
      </c>
      <c r="AN1187">
        <f>VLOOKUP(J1187,counts!$W$8:$Z$13,4,FALSE)</f>
        <v>52</v>
      </c>
      <c r="AO1187">
        <f>VLOOKUP(K1187,counts!$W$17:$Z$23,4,FALSE)</f>
        <v>48</v>
      </c>
      <c r="AP1187">
        <f>VLOOKUP(L1187,counts!$W$27:$Z$33,4,FALSE)</f>
        <v>62</v>
      </c>
      <c r="AQ1187">
        <f>VLOOKUP(M1187,counts!$W$38:$Z$49,4,FALSE)</f>
        <v>49</v>
      </c>
      <c r="AR1187">
        <f>VLOOKUP(N1187,counts!$W$53:$Z$54,4,FALSE)</f>
        <v>20</v>
      </c>
      <c r="AS1187">
        <f>VLOOKUP(O1187,counts!$W$58:$Z$62,4,FALSE)</f>
        <v>52</v>
      </c>
      <c r="AT1187">
        <f>VLOOKUP(P1187,counts!$W$66:$Z$69,4,FALSE)</f>
        <v>50</v>
      </c>
      <c r="AU1187">
        <f>VLOOKUP(Q1187,counts!$W$73:$Z$75,4,FALSE)</f>
        <v>50</v>
      </c>
      <c r="AV1187">
        <f>VLOOKUP(R1187,counts!$W$79:$Z$81,4,FALSE)</f>
        <v>40</v>
      </c>
      <c r="AW1187">
        <f t="shared" si="620"/>
        <v>423</v>
      </c>
      <c r="AX1187">
        <f t="shared" si="621"/>
        <v>0</v>
      </c>
      <c r="AY1187">
        <f t="shared" si="622"/>
        <v>5</v>
      </c>
      <c r="AZ1187" t="str">
        <f t="shared" si="623"/>
        <v>Validate</v>
      </c>
      <c r="BA1187" t="str">
        <f t="shared" si="624"/>
        <v>18-30</v>
      </c>
      <c r="BB1187" t="str">
        <f t="shared" si="625"/>
        <v>Blank</v>
      </c>
      <c r="BC1187" t="str">
        <f t="shared" si="626"/>
        <v>0-10</v>
      </c>
      <c r="BD1187" t="str">
        <f t="shared" si="627"/>
        <v>MA</v>
      </c>
      <c r="BE1187" t="str">
        <f t="shared" si="628"/>
        <v>male</v>
      </c>
      <c r="BF1187">
        <f t="shared" si="629"/>
        <v>0</v>
      </c>
      <c r="BG1187">
        <f t="shared" si="630"/>
        <v>0</v>
      </c>
      <c r="BH1187" t="str">
        <f t="shared" si="631"/>
        <v>S, blank</v>
      </c>
      <c r="BI1187">
        <f t="shared" si="632"/>
        <v>3</v>
      </c>
    </row>
    <row r="1188" spans="1:61" x14ac:dyDescent="0.3">
      <c r="A1188" t="s">
        <v>2820</v>
      </c>
      <c r="B1188" t="s">
        <v>2838</v>
      </c>
      <c r="C1188" t="s">
        <v>2825</v>
      </c>
      <c r="D1188" t="s">
        <v>2838</v>
      </c>
      <c r="E1188" t="s">
        <v>15</v>
      </c>
      <c r="F1188">
        <v>0</v>
      </c>
      <c r="G1188">
        <v>0</v>
      </c>
      <c r="H1188" t="s">
        <v>527</v>
      </c>
      <c r="I1188">
        <v>3</v>
      </c>
      <c r="J1188">
        <v>-11.613432440426715</v>
      </c>
      <c r="K1188">
        <v>-42.171718189759716</v>
      </c>
      <c r="L1188">
        <v>-82.840254641099079</v>
      </c>
      <c r="M1188">
        <v>-33.757758935166962</v>
      </c>
      <c r="N1188">
        <v>151.41878811967541</v>
      </c>
      <c r="O1188">
        <v>-14.754319664473872</v>
      </c>
      <c r="P1188">
        <v>-22.013681658285037</v>
      </c>
      <c r="Q1188">
        <v>-11.405315820044242</v>
      </c>
      <c r="R1188">
        <v>-67.960368165567971</v>
      </c>
      <c r="S1188">
        <v>0</v>
      </c>
      <c r="T1188">
        <v>5</v>
      </c>
      <c r="U1188" t="s">
        <v>2819</v>
      </c>
      <c r="AN1188">
        <f>VLOOKUP(J1188,counts!$W$8:$Z$13,4,FALSE)</f>
        <v>52</v>
      </c>
      <c r="AO1188">
        <f>VLOOKUP(K1188,counts!$W$17:$Z$23,4,FALSE)</f>
        <v>48</v>
      </c>
      <c r="AP1188">
        <f>VLOOKUP(L1188,counts!$W$27:$Z$33,4,FALSE)</f>
        <v>62</v>
      </c>
      <c r="AQ1188">
        <f>VLOOKUP(M1188,counts!$W$38:$Z$49,4,FALSE)</f>
        <v>47</v>
      </c>
      <c r="AR1188">
        <f>VLOOKUP(N1188,counts!$W$53:$Z$54,4,FALSE)</f>
        <v>102</v>
      </c>
      <c r="AS1188">
        <f>VLOOKUP(O1188,counts!$W$58:$Z$62,4,FALSE)</f>
        <v>52</v>
      </c>
      <c r="AT1188">
        <f>VLOOKUP(P1188,counts!$W$66:$Z$69,4,FALSE)</f>
        <v>50</v>
      </c>
      <c r="AU1188">
        <f>VLOOKUP(Q1188,counts!$W$73:$Z$75,4,FALSE)</f>
        <v>52</v>
      </c>
      <c r="AV1188">
        <f>VLOOKUP(R1188,counts!$W$79:$Z$81,4,FALSE)</f>
        <v>40</v>
      </c>
      <c r="AW1188">
        <f t="shared" si="620"/>
        <v>505</v>
      </c>
      <c r="AX1188">
        <f t="shared" si="621"/>
        <v>0</v>
      </c>
      <c r="AY1188">
        <f t="shared" si="622"/>
        <v>5</v>
      </c>
      <c r="AZ1188" t="str">
        <f t="shared" si="623"/>
        <v>Validate</v>
      </c>
      <c r="BA1188" t="str">
        <f t="shared" si="624"/>
        <v>18-30</v>
      </c>
      <c r="BB1188" t="str">
        <f t="shared" si="625"/>
        <v>Blank</v>
      </c>
      <c r="BC1188" t="str">
        <f t="shared" si="626"/>
        <v>0-10</v>
      </c>
      <c r="BD1188" t="str">
        <f t="shared" si="627"/>
        <v>Blank</v>
      </c>
      <c r="BE1188" t="str">
        <f t="shared" si="628"/>
        <v>female</v>
      </c>
      <c r="BF1188">
        <f t="shared" si="629"/>
        <v>0</v>
      </c>
      <c r="BG1188">
        <f t="shared" si="630"/>
        <v>0</v>
      </c>
      <c r="BH1188" t="str">
        <f t="shared" si="631"/>
        <v>Q</v>
      </c>
      <c r="BI1188">
        <f t="shared" si="632"/>
        <v>3</v>
      </c>
    </row>
    <row r="1189" spans="1:61" x14ac:dyDescent="0.3">
      <c r="A1189" t="s">
        <v>2820</v>
      </c>
      <c r="B1189" t="s">
        <v>2838</v>
      </c>
      <c r="C1189" t="s">
        <v>2825</v>
      </c>
      <c r="D1189" t="s">
        <v>2838</v>
      </c>
      <c r="E1189" t="s">
        <v>20</v>
      </c>
      <c r="F1189">
        <v>0</v>
      </c>
      <c r="G1189">
        <v>0</v>
      </c>
      <c r="H1189" t="s">
        <v>2843</v>
      </c>
      <c r="I1189">
        <v>3</v>
      </c>
      <c r="J1189">
        <v>-11.613432440426715</v>
      </c>
      <c r="K1189">
        <v>-42.171718189759716</v>
      </c>
      <c r="L1189">
        <v>-82.840254641099079</v>
      </c>
      <c r="M1189">
        <v>-33.757758935166962</v>
      </c>
      <c r="N1189">
        <v>-108.67008854708662</v>
      </c>
      <c r="O1189">
        <v>-14.754319664473872</v>
      </c>
      <c r="P1189">
        <v>-22.013681658285037</v>
      </c>
      <c r="Q1189">
        <v>-22.422560732600829</v>
      </c>
      <c r="R1189">
        <v>-67.960368165567971</v>
      </c>
      <c r="S1189">
        <v>0</v>
      </c>
      <c r="T1189">
        <v>5</v>
      </c>
      <c r="U1189" t="s">
        <v>2819</v>
      </c>
      <c r="AN1189">
        <f>VLOOKUP(J1189,counts!$W$8:$Z$13,4,FALSE)</f>
        <v>52</v>
      </c>
      <c r="AO1189">
        <f>VLOOKUP(K1189,counts!$W$17:$Z$23,4,FALSE)</f>
        <v>48</v>
      </c>
      <c r="AP1189">
        <f>VLOOKUP(L1189,counts!$W$27:$Z$33,4,FALSE)</f>
        <v>62</v>
      </c>
      <c r="AQ1189">
        <f>VLOOKUP(M1189,counts!$W$38:$Z$49,4,FALSE)</f>
        <v>47</v>
      </c>
      <c r="AR1189">
        <f>VLOOKUP(N1189,counts!$W$53:$Z$54,4,FALSE)</f>
        <v>20</v>
      </c>
      <c r="AS1189">
        <f>VLOOKUP(O1189,counts!$W$58:$Z$62,4,FALSE)</f>
        <v>52</v>
      </c>
      <c r="AT1189">
        <f>VLOOKUP(P1189,counts!$W$66:$Z$69,4,FALSE)</f>
        <v>50</v>
      </c>
      <c r="AU1189">
        <f>VLOOKUP(Q1189,counts!$W$73:$Z$75,4,FALSE)</f>
        <v>50</v>
      </c>
      <c r="AV1189">
        <f>VLOOKUP(R1189,counts!$W$79:$Z$81,4,FALSE)</f>
        <v>40</v>
      </c>
      <c r="AW1189">
        <f t="shared" si="620"/>
        <v>421</v>
      </c>
      <c r="AX1189">
        <f t="shared" si="621"/>
        <v>0</v>
      </c>
      <c r="AY1189">
        <f t="shared" si="622"/>
        <v>5</v>
      </c>
      <c r="AZ1189" t="str">
        <f t="shared" si="623"/>
        <v>Validate</v>
      </c>
      <c r="BA1189" t="str">
        <f t="shared" si="624"/>
        <v>18-30</v>
      </c>
      <c r="BB1189" t="str">
        <f t="shared" si="625"/>
        <v>Blank</v>
      </c>
      <c r="BC1189" t="str">
        <f t="shared" si="626"/>
        <v>0-10</v>
      </c>
      <c r="BD1189" t="str">
        <f t="shared" si="627"/>
        <v>Blank</v>
      </c>
      <c r="BE1189" t="str">
        <f t="shared" si="628"/>
        <v>male</v>
      </c>
      <c r="BF1189">
        <f t="shared" si="629"/>
        <v>0</v>
      </c>
      <c r="BG1189">
        <f t="shared" si="630"/>
        <v>0</v>
      </c>
      <c r="BH1189" t="str">
        <f t="shared" si="631"/>
        <v>S, blank</v>
      </c>
      <c r="BI1189">
        <f t="shared" si="632"/>
        <v>3</v>
      </c>
    </row>
    <row r="1190" spans="1:61" x14ac:dyDescent="0.3">
      <c r="A1190" t="s">
        <v>2820</v>
      </c>
      <c r="B1190" t="s">
        <v>2838</v>
      </c>
      <c r="C1190" t="s">
        <v>2825</v>
      </c>
      <c r="D1190" t="s">
        <v>2833</v>
      </c>
      <c r="E1190" t="s">
        <v>20</v>
      </c>
      <c r="F1190">
        <v>0</v>
      </c>
      <c r="G1190">
        <v>0</v>
      </c>
      <c r="H1190" t="s">
        <v>2843</v>
      </c>
      <c r="I1190">
        <v>3</v>
      </c>
      <c r="J1190">
        <v>-11.613432440426715</v>
      </c>
      <c r="K1190">
        <v>-42.171718189759716</v>
      </c>
      <c r="L1190">
        <v>-82.840254641099079</v>
      </c>
      <c r="M1190">
        <v>57.761363718906857</v>
      </c>
      <c r="N1190">
        <v>-108.67008854708662</v>
      </c>
      <c r="O1190">
        <v>-14.754319664473872</v>
      </c>
      <c r="P1190">
        <v>-22.013681658285037</v>
      </c>
      <c r="Q1190">
        <v>-22.422560732600829</v>
      </c>
      <c r="R1190">
        <v>-67.960368165567971</v>
      </c>
      <c r="S1190">
        <v>1</v>
      </c>
      <c r="T1190">
        <v>5</v>
      </c>
      <c r="U1190" t="s">
        <v>2819</v>
      </c>
      <c r="AN1190">
        <f>VLOOKUP(J1190,counts!$W$8:$Z$13,4,FALSE)</f>
        <v>52</v>
      </c>
      <c r="AO1190">
        <f>VLOOKUP(K1190,counts!$W$17:$Z$23,4,FALSE)</f>
        <v>48</v>
      </c>
      <c r="AP1190">
        <f>VLOOKUP(L1190,counts!$W$27:$Z$33,4,FALSE)</f>
        <v>62</v>
      </c>
      <c r="AQ1190">
        <f>VLOOKUP(M1190,counts!$W$38:$Z$49,4,FALSE)</f>
        <v>66</v>
      </c>
      <c r="AR1190">
        <f>VLOOKUP(N1190,counts!$W$53:$Z$54,4,FALSE)</f>
        <v>20</v>
      </c>
      <c r="AS1190">
        <f>VLOOKUP(O1190,counts!$W$58:$Z$62,4,FALSE)</f>
        <v>52</v>
      </c>
      <c r="AT1190">
        <f>VLOOKUP(P1190,counts!$W$66:$Z$69,4,FALSE)</f>
        <v>50</v>
      </c>
      <c r="AU1190">
        <f>VLOOKUP(Q1190,counts!$W$73:$Z$75,4,FALSE)</f>
        <v>50</v>
      </c>
      <c r="AV1190">
        <f>VLOOKUP(R1190,counts!$W$79:$Z$81,4,FALSE)</f>
        <v>40</v>
      </c>
      <c r="AW1190">
        <f t="shared" si="620"/>
        <v>440</v>
      </c>
      <c r="AX1190">
        <f t="shared" si="621"/>
        <v>1</v>
      </c>
      <c r="AY1190">
        <f t="shared" si="622"/>
        <v>5</v>
      </c>
      <c r="AZ1190" t="str">
        <f t="shared" si="623"/>
        <v>Validate</v>
      </c>
      <c r="BA1190" t="str">
        <f t="shared" si="624"/>
        <v>18-30</v>
      </c>
      <c r="BB1190" t="str">
        <f t="shared" si="625"/>
        <v>Blank</v>
      </c>
      <c r="BC1190" t="str">
        <f t="shared" si="626"/>
        <v>0-10</v>
      </c>
      <c r="BD1190" t="str">
        <f t="shared" si="627"/>
        <v>NY</v>
      </c>
      <c r="BE1190" t="str">
        <f t="shared" si="628"/>
        <v>male</v>
      </c>
      <c r="BF1190">
        <f t="shared" si="629"/>
        <v>0</v>
      </c>
      <c r="BG1190">
        <f t="shared" si="630"/>
        <v>0</v>
      </c>
      <c r="BH1190" t="str">
        <f t="shared" si="631"/>
        <v>S, blank</v>
      </c>
      <c r="BI1190">
        <f t="shared" si="632"/>
        <v>3</v>
      </c>
    </row>
    <row r="1191" spans="1:61" x14ac:dyDescent="0.3">
      <c r="A1191" t="s">
        <v>2821</v>
      </c>
      <c r="B1191" t="s">
        <v>2838</v>
      </c>
      <c r="C1191" t="s">
        <v>2850</v>
      </c>
      <c r="D1191" t="s">
        <v>2833</v>
      </c>
      <c r="E1191" t="s">
        <v>20</v>
      </c>
      <c r="F1191">
        <v>1</v>
      </c>
      <c r="G1191">
        <v>1</v>
      </c>
      <c r="H1191" t="s">
        <v>2843</v>
      </c>
      <c r="I1191">
        <v>3</v>
      </c>
      <c r="J1191">
        <v>-3.7643689058441341</v>
      </c>
      <c r="K1191">
        <v>-42.171718189759716</v>
      </c>
      <c r="L1191">
        <v>-9.6115457513775127</v>
      </c>
      <c r="M1191">
        <v>57.761363718906857</v>
      </c>
      <c r="N1191">
        <v>-108.67008854708662</v>
      </c>
      <c r="O1191">
        <v>48.695090775187893</v>
      </c>
      <c r="P1191">
        <v>79.365382998232107</v>
      </c>
      <c r="Q1191">
        <v>-22.422560732600829</v>
      </c>
      <c r="R1191">
        <v>-67.960368165567971</v>
      </c>
      <c r="S1191">
        <v>1</v>
      </c>
      <c r="T1191">
        <v>5</v>
      </c>
      <c r="U1191" t="s">
        <v>2819</v>
      </c>
      <c r="AN1191">
        <f>VLOOKUP(J1191,counts!$W$8:$Z$13,4,FALSE)</f>
        <v>53</v>
      </c>
      <c r="AO1191">
        <f>VLOOKUP(K1191,counts!$W$17:$Z$23,4,FALSE)</f>
        <v>48</v>
      </c>
      <c r="AP1191">
        <f>VLOOKUP(L1191,counts!$W$27:$Z$33,4,FALSE)</f>
        <v>55</v>
      </c>
      <c r="AQ1191">
        <f>VLOOKUP(M1191,counts!$W$38:$Z$49,4,FALSE)</f>
        <v>66</v>
      </c>
      <c r="AR1191">
        <f>VLOOKUP(N1191,counts!$W$53:$Z$54,4,FALSE)</f>
        <v>20</v>
      </c>
      <c r="AS1191">
        <f>VLOOKUP(O1191,counts!$W$58:$Z$62,4,FALSE)</f>
        <v>61</v>
      </c>
      <c r="AT1191">
        <f>VLOOKUP(P1191,counts!$W$66:$Z$69,4,FALSE)</f>
        <v>70</v>
      </c>
      <c r="AU1191">
        <f>VLOOKUP(Q1191,counts!$W$73:$Z$75,4,FALSE)</f>
        <v>50</v>
      </c>
      <c r="AV1191">
        <f>VLOOKUP(R1191,counts!$W$79:$Z$81,4,FALSE)</f>
        <v>40</v>
      </c>
      <c r="AW1191">
        <f t="shared" si="620"/>
        <v>463</v>
      </c>
      <c r="AX1191">
        <f t="shared" si="621"/>
        <v>1</v>
      </c>
      <c r="AY1191">
        <f t="shared" si="622"/>
        <v>5</v>
      </c>
      <c r="AZ1191" t="str">
        <f t="shared" si="623"/>
        <v>Validate</v>
      </c>
      <c r="BA1191" t="str">
        <f t="shared" si="624"/>
        <v>0-17</v>
      </c>
      <c r="BB1191" t="str">
        <f t="shared" si="625"/>
        <v>Blank</v>
      </c>
      <c r="BC1191" t="str">
        <f t="shared" si="626"/>
        <v>11-20</v>
      </c>
      <c r="BD1191" t="str">
        <f t="shared" si="627"/>
        <v>NY</v>
      </c>
      <c r="BE1191" t="str">
        <f t="shared" si="628"/>
        <v>male</v>
      </c>
      <c r="BF1191">
        <f t="shared" si="629"/>
        <v>1</v>
      </c>
      <c r="BG1191">
        <f t="shared" si="630"/>
        <v>1</v>
      </c>
      <c r="BH1191" t="str">
        <f t="shared" si="631"/>
        <v>S, blank</v>
      </c>
      <c r="BI1191">
        <f t="shared" si="632"/>
        <v>3</v>
      </c>
    </row>
    <row r="1192" spans="1:61" x14ac:dyDescent="0.3">
      <c r="A1192" t="s">
        <v>2820</v>
      </c>
      <c r="B1192" t="s">
        <v>2838</v>
      </c>
      <c r="C1192" t="s">
        <v>2825</v>
      </c>
      <c r="D1192" t="s">
        <v>2834</v>
      </c>
      <c r="E1192" t="s">
        <v>20</v>
      </c>
      <c r="F1192">
        <v>0</v>
      </c>
      <c r="G1192">
        <v>0</v>
      </c>
      <c r="H1192" t="s">
        <v>2843</v>
      </c>
      <c r="I1192">
        <v>3</v>
      </c>
      <c r="J1192">
        <v>-11.613432440426715</v>
      </c>
      <c r="K1192">
        <v>-42.171718189759716</v>
      </c>
      <c r="L1192">
        <v>-82.840254641099079</v>
      </c>
      <c r="M1192">
        <v>82.755538165800246</v>
      </c>
      <c r="N1192">
        <v>-108.67008854708662</v>
      </c>
      <c r="O1192">
        <v>-14.754319664473872</v>
      </c>
      <c r="P1192">
        <v>-22.013681658285037</v>
      </c>
      <c r="Q1192">
        <v>-22.422560732600829</v>
      </c>
      <c r="R1192">
        <v>-67.960368165567971</v>
      </c>
      <c r="S1192">
        <v>0</v>
      </c>
      <c r="T1192">
        <v>5</v>
      </c>
      <c r="U1192" t="s">
        <v>2819</v>
      </c>
      <c r="AN1192">
        <f>VLOOKUP(J1192,counts!$W$8:$Z$13,4,FALSE)</f>
        <v>52</v>
      </c>
      <c r="AO1192">
        <f>VLOOKUP(K1192,counts!$W$17:$Z$23,4,FALSE)</f>
        <v>48</v>
      </c>
      <c r="AP1192">
        <f>VLOOKUP(L1192,counts!$W$27:$Z$33,4,FALSE)</f>
        <v>62</v>
      </c>
      <c r="AQ1192">
        <f>VLOOKUP(M1192,counts!$W$38:$Z$49,4,FALSE)</f>
        <v>71</v>
      </c>
      <c r="AR1192">
        <f>VLOOKUP(N1192,counts!$W$53:$Z$54,4,FALSE)</f>
        <v>20</v>
      </c>
      <c r="AS1192">
        <f>VLOOKUP(O1192,counts!$W$58:$Z$62,4,FALSE)</f>
        <v>52</v>
      </c>
      <c r="AT1192">
        <f>VLOOKUP(P1192,counts!$W$66:$Z$69,4,FALSE)</f>
        <v>50</v>
      </c>
      <c r="AU1192">
        <f>VLOOKUP(Q1192,counts!$W$73:$Z$75,4,FALSE)</f>
        <v>50</v>
      </c>
      <c r="AV1192">
        <f>VLOOKUP(R1192,counts!$W$79:$Z$81,4,FALSE)</f>
        <v>40</v>
      </c>
      <c r="AW1192">
        <f t="shared" si="620"/>
        <v>445</v>
      </c>
      <c r="AX1192">
        <f t="shared" si="621"/>
        <v>0</v>
      </c>
      <c r="AY1192">
        <f t="shared" si="622"/>
        <v>5</v>
      </c>
      <c r="AZ1192" t="str">
        <f t="shared" si="623"/>
        <v>Validate</v>
      </c>
      <c r="BA1192" t="str">
        <f t="shared" si="624"/>
        <v>18-30</v>
      </c>
      <c r="BB1192" t="str">
        <f t="shared" si="625"/>
        <v>Blank</v>
      </c>
      <c r="BC1192" t="str">
        <f t="shared" si="626"/>
        <v>0-10</v>
      </c>
      <c r="BD1192" t="str">
        <f t="shared" si="627"/>
        <v>OH</v>
      </c>
      <c r="BE1192" t="str">
        <f t="shared" si="628"/>
        <v>male</v>
      </c>
      <c r="BF1192">
        <f t="shared" si="629"/>
        <v>0</v>
      </c>
      <c r="BG1192">
        <f t="shared" si="630"/>
        <v>0</v>
      </c>
      <c r="BH1192" t="str">
        <f t="shared" si="631"/>
        <v>S, blank</v>
      </c>
      <c r="BI1192">
        <f t="shared" si="632"/>
        <v>3</v>
      </c>
    </row>
    <row r="1193" spans="1:61" x14ac:dyDescent="0.3">
      <c r="A1193" t="s">
        <v>2821</v>
      </c>
      <c r="B1193" t="s">
        <v>2838</v>
      </c>
      <c r="C1193" t="s">
        <v>2850</v>
      </c>
      <c r="D1193" t="s">
        <v>2832</v>
      </c>
      <c r="E1193" t="s">
        <v>15</v>
      </c>
      <c r="F1193">
        <v>0</v>
      </c>
      <c r="G1193">
        <v>1</v>
      </c>
      <c r="H1193" t="s">
        <v>2843</v>
      </c>
      <c r="I1193">
        <v>3</v>
      </c>
      <c r="J1193">
        <v>-3.7643689058441341</v>
      </c>
      <c r="K1193">
        <v>-42.171718189759716</v>
      </c>
      <c r="L1193">
        <v>-9.6115457513775127</v>
      </c>
      <c r="M1193">
        <v>45.286193221659182</v>
      </c>
      <c r="N1193">
        <v>151.41878811967541</v>
      </c>
      <c r="O1193">
        <v>-14.754319664473872</v>
      </c>
      <c r="P1193">
        <v>79.365382998232107</v>
      </c>
      <c r="Q1193">
        <v>-22.422560732600829</v>
      </c>
      <c r="R1193">
        <v>-67.960368165567971</v>
      </c>
      <c r="S1193">
        <v>1</v>
      </c>
      <c r="T1193">
        <v>5</v>
      </c>
      <c r="U1193" t="s">
        <v>2819</v>
      </c>
      <c r="AN1193">
        <f>VLOOKUP(J1193,counts!$W$8:$Z$13,4,FALSE)</f>
        <v>53</v>
      </c>
      <c r="AO1193">
        <f>VLOOKUP(K1193,counts!$W$17:$Z$23,4,FALSE)</f>
        <v>48</v>
      </c>
      <c r="AP1193">
        <f>VLOOKUP(L1193,counts!$W$27:$Z$33,4,FALSE)</f>
        <v>55</v>
      </c>
      <c r="AQ1193">
        <f>VLOOKUP(M1193,counts!$W$38:$Z$49,4,FALSE)</f>
        <v>64</v>
      </c>
      <c r="AR1193">
        <f>VLOOKUP(N1193,counts!$W$53:$Z$54,4,FALSE)</f>
        <v>102</v>
      </c>
      <c r="AS1193">
        <f>VLOOKUP(O1193,counts!$W$58:$Z$62,4,FALSE)</f>
        <v>52</v>
      </c>
      <c r="AT1193">
        <f>VLOOKUP(P1193,counts!$W$66:$Z$69,4,FALSE)</f>
        <v>70</v>
      </c>
      <c r="AU1193">
        <f>VLOOKUP(Q1193,counts!$W$73:$Z$75,4,FALSE)</f>
        <v>50</v>
      </c>
      <c r="AV1193">
        <f>VLOOKUP(R1193,counts!$W$79:$Z$81,4,FALSE)</f>
        <v>40</v>
      </c>
      <c r="AW1193">
        <f t="shared" si="620"/>
        <v>534</v>
      </c>
      <c r="AX1193">
        <f t="shared" si="621"/>
        <v>1</v>
      </c>
      <c r="AY1193">
        <f t="shared" si="622"/>
        <v>5</v>
      </c>
      <c r="AZ1193" t="str">
        <f t="shared" si="623"/>
        <v>Validate</v>
      </c>
      <c r="BA1193" t="str">
        <f t="shared" si="624"/>
        <v>0-17</v>
      </c>
      <c r="BB1193" t="str">
        <f t="shared" si="625"/>
        <v>Blank</v>
      </c>
      <c r="BC1193" t="str">
        <f t="shared" si="626"/>
        <v>11-20</v>
      </c>
      <c r="BD1193" t="str">
        <f t="shared" si="627"/>
        <v>NJ</v>
      </c>
      <c r="BE1193" t="str">
        <f t="shared" si="628"/>
        <v>female</v>
      </c>
      <c r="BF1193">
        <f t="shared" si="629"/>
        <v>0</v>
      </c>
      <c r="BG1193">
        <f t="shared" si="630"/>
        <v>1</v>
      </c>
      <c r="BH1193" t="str">
        <f t="shared" si="631"/>
        <v>S, blank</v>
      </c>
      <c r="BI1193">
        <f t="shared" si="632"/>
        <v>3</v>
      </c>
    </row>
    <row r="1194" spans="1:61" x14ac:dyDescent="0.3">
      <c r="A1194" t="s">
        <v>2821</v>
      </c>
      <c r="B1194" t="s">
        <v>2838</v>
      </c>
      <c r="C1194" t="s">
        <v>2825</v>
      </c>
      <c r="D1194" t="s">
        <v>2838</v>
      </c>
      <c r="E1194" t="s">
        <v>20</v>
      </c>
      <c r="F1194">
        <v>0</v>
      </c>
      <c r="G1194">
        <v>0</v>
      </c>
      <c r="H1194" t="s">
        <v>2843</v>
      </c>
      <c r="I1194">
        <v>3</v>
      </c>
      <c r="J1194">
        <v>-3.7643689058441341</v>
      </c>
      <c r="K1194">
        <v>-42.171718189759716</v>
      </c>
      <c r="L1194">
        <v>-82.840254641099079</v>
      </c>
      <c r="M1194">
        <v>-33.757758935166962</v>
      </c>
      <c r="N1194">
        <v>-108.67008854708662</v>
      </c>
      <c r="O1194">
        <v>-14.754319664473872</v>
      </c>
      <c r="P1194">
        <v>-22.013681658285037</v>
      </c>
      <c r="Q1194">
        <v>-22.422560732600829</v>
      </c>
      <c r="R1194">
        <v>-67.960368165567971</v>
      </c>
      <c r="S1194">
        <v>0</v>
      </c>
      <c r="T1194">
        <v>5</v>
      </c>
      <c r="U1194" t="s">
        <v>2819</v>
      </c>
      <c r="AN1194">
        <f>VLOOKUP(J1194,counts!$W$8:$Z$13,4,FALSE)</f>
        <v>53</v>
      </c>
      <c r="AO1194">
        <f>VLOOKUP(K1194,counts!$W$17:$Z$23,4,FALSE)</f>
        <v>48</v>
      </c>
      <c r="AP1194">
        <f>VLOOKUP(L1194,counts!$W$27:$Z$33,4,FALSE)</f>
        <v>62</v>
      </c>
      <c r="AQ1194">
        <f>VLOOKUP(M1194,counts!$W$38:$Z$49,4,FALSE)</f>
        <v>47</v>
      </c>
      <c r="AR1194">
        <f>VLOOKUP(N1194,counts!$W$53:$Z$54,4,FALSE)</f>
        <v>20</v>
      </c>
      <c r="AS1194">
        <f>VLOOKUP(O1194,counts!$W$58:$Z$62,4,FALSE)</f>
        <v>52</v>
      </c>
      <c r="AT1194">
        <f>VLOOKUP(P1194,counts!$W$66:$Z$69,4,FALSE)</f>
        <v>50</v>
      </c>
      <c r="AU1194">
        <f>VLOOKUP(Q1194,counts!$W$73:$Z$75,4,FALSE)</f>
        <v>50</v>
      </c>
      <c r="AV1194">
        <f>VLOOKUP(R1194,counts!$W$79:$Z$81,4,FALSE)</f>
        <v>40</v>
      </c>
      <c r="AW1194">
        <f t="shared" si="620"/>
        <v>422</v>
      </c>
      <c r="AX1194">
        <f t="shared" si="621"/>
        <v>0</v>
      </c>
      <c r="AY1194">
        <f t="shared" si="622"/>
        <v>5</v>
      </c>
      <c r="AZ1194" t="str">
        <f t="shared" si="623"/>
        <v>Validate</v>
      </c>
      <c r="BA1194" t="str">
        <f t="shared" si="624"/>
        <v>0-17</v>
      </c>
      <c r="BB1194" t="str">
        <f t="shared" si="625"/>
        <v>Blank</v>
      </c>
      <c r="BC1194" t="str">
        <f t="shared" si="626"/>
        <v>0-10</v>
      </c>
      <c r="BD1194" t="str">
        <f t="shared" si="627"/>
        <v>Blank</v>
      </c>
      <c r="BE1194" t="str">
        <f t="shared" si="628"/>
        <v>male</v>
      </c>
      <c r="BF1194">
        <f t="shared" si="629"/>
        <v>0</v>
      </c>
      <c r="BG1194">
        <f t="shared" si="630"/>
        <v>0</v>
      </c>
      <c r="BH1194" t="str">
        <f t="shared" si="631"/>
        <v>S, blank</v>
      </c>
      <c r="BI1194">
        <f t="shared" si="632"/>
        <v>3</v>
      </c>
    </row>
    <row r="1195" spans="1:61" x14ac:dyDescent="0.3">
      <c r="A1195" t="s">
        <v>2820</v>
      </c>
      <c r="B1195" t="s">
        <v>2838</v>
      </c>
      <c r="C1195" t="s">
        <v>2849</v>
      </c>
      <c r="D1195" t="s">
        <v>2830</v>
      </c>
      <c r="E1195" t="s">
        <v>20</v>
      </c>
      <c r="F1195">
        <v>2</v>
      </c>
      <c r="G1195">
        <v>0</v>
      </c>
      <c r="H1195" t="s">
        <v>2843</v>
      </c>
      <c r="I1195">
        <v>3</v>
      </c>
      <c r="J1195">
        <v>-11.613432440426715</v>
      </c>
      <c r="K1195">
        <v>-42.171718189759716</v>
      </c>
      <c r="L1195">
        <v>40.172297072540438</v>
      </c>
      <c r="M1195">
        <v>123.30204897661667</v>
      </c>
      <c r="N1195">
        <v>-108.67008854708662</v>
      </c>
      <c r="O1195">
        <v>47.533478806865013</v>
      </c>
      <c r="P1195">
        <v>-22.013681658285037</v>
      </c>
      <c r="Q1195">
        <v>-22.422560732600829</v>
      </c>
      <c r="R1195">
        <v>-67.960368165567971</v>
      </c>
      <c r="S1195">
        <v>0</v>
      </c>
      <c r="T1195">
        <v>5</v>
      </c>
      <c r="U1195" t="s">
        <v>2819</v>
      </c>
      <c r="AN1195">
        <f>VLOOKUP(J1195,counts!$W$8:$Z$13,4,FALSE)</f>
        <v>52</v>
      </c>
      <c r="AO1195">
        <f>VLOOKUP(K1195,counts!$W$17:$Z$23,4,FALSE)</f>
        <v>48</v>
      </c>
      <c r="AP1195">
        <f>VLOOKUP(L1195,counts!$W$27:$Z$33,4,FALSE)</f>
        <v>50</v>
      </c>
      <c r="AQ1195">
        <f>VLOOKUP(M1195,counts!$W$38:$Z$49,4,FALSE)</f>
        <v>80</v>
      </c>
      <c r="AR1195">
        <f>VLOOKUP(N1195,counts!$W$53:$Z$54,4,FALSE)</f>
        <v>20</v>
      </c>
      <c r="AS1195">
        <f>VLOOKUP(O1195,counts!$W$58:$Z$62,4,FALSE)</f>
        <v>60</v>
      </c>
      <c r="AT1195">
        <f>VLOOKUP(P1195,counts!$W$66:$Z$69,4,FALSE)</f>
        <v>50</v>
      </c>
      <c r="AU1195">
        <f>VLOOKUP(Q1195,counts!$W$73:$Z$75,4,FALSE)</f>
        <v>50</v>
      </c>
      <c r="AV1195">
        <f>VLOOKUP(R1195,counts!$W$79:$Z$81,4,FALSE)</f>
        <v>40</v>
      </c>
      <c r="AW1195">
        <f t="shared" si="620"/>
        <v>450</v>
      </c>
      <c r="AX1195">
        <f t="shared" si="621"/>
        <v>0</v>
      </c>
      <c r="AY1195">
        <f t="shared" si="622"/>
        <v>5</v>
      </c>
      <c r="AZ1195" t="str">
        <f t="shared" si="623"/>
        <v>Validate</v>
      </c>
      <c r="BA1195" t="str">
        <f t="shared" si="624"/>
        <v>18-30</v>
      </c>
      <c r="BB1195" t="str">
        <f t="shared" si="625"/>
        <v>Blank</v>
      </c>
      <c r="BC1195" t="str">
        <f t="shared" si="626"/>
        <v>21-30</v>
      </c>
      <c r="BD1195" t="str">
        <f t="shared" si="627"/>
        <v>MI</v>
      </c>
      <c r="BE1195" t="str">
        <f t="shared" si="628"/>
        <v>male</v>
      </c>
      <c r="BF1195">
        <f t="shared" si="629"/>
        <v>2</v>
      </c>
      <c r="BG1195">
        <f t="shared" si="630"/>
        <v>0</v>
      </c>
      <c r="BH1195" t="str">
        <f t="shared" si="631"/>
        <v>S, blank</v>
      </c>
      <c r="BI1195">
        <f t="shared" si="632"/>
        <v>3</v>
      </c>
    </row>
    <row r="1196" spans="1:61" x14ac:dyDescent="0.3">
      <c r="A1196" t="s">
        <v>2821</v>
      </c>
      <c r="B1196" t="s">
        <v>2838</v>
      </c>
      <c r="C1196" t="s">
        <v>2850</v>
      </c>
      <c r="D1196" t="s">
        <v>2834</v>
      </c>
      <c r="E1196" t="s">
        <v>15</v>
      </c>
      <c r="F1196">
        <v>1</v>
      </c>
      <c r="G1196">
        <v>0</v>
      </c>
      <c r="H1196" t="s">
        <v>2843</v>
      </c>
      <c r="I1196">
        <v>3</v>
      </c>
      <c r="J1196">
        <v>-3.7643689058441341</v>
      </c>
      <c r="K1196">
        <v>-42.171718189759716</v>
      </c>
      <c r="L1196">
        <v>-9.6115457513775127</v>
      </c>
      <c r="M1196">
        <v>82.755538165800246</v>
      </c>
      <c r="N1196">
        <v>151.41878811967541</v>
      </c>
      <c r="O1196">
        <v>48.695090775187893</v>
      </c>
      <c r="P1196">
        <v>-22.013681658285037</v>
      </c>
      <c r="Q1196">
        <v>-22.422560732600829</v>
      </c>
      <c r="R1196">
        <v>-67.960368165567971</v>
      </c>
      <c r="S1196">
        <v>1</v>
      </c>
      <c r="T1196">
        <v>5</v>
      </c>
      <c r="U1196" t="s">
        <v>2819</v>
      </c>
      <c r="AN1196">
        <f>VLOOKUP(J1196,counts!$W$8:$Z$13,4,FALSE)</f>
        <v>53</v>
      </c>
      <c r="AO1196">
        <f>VLOOKUP(K1196,counts!$W$17:$Z$23,4,FALSE)</f>
        <v>48</v>
      </c>
      <c r="AP1196">
        <f>VLOOKUP(L1196,counts!$W$27:$Z$33,4,FALSE)</f>
        <v>55</v>
      </c>
      <c r="AQ1196">
        <f>VLOOKUP(M1196,counts!$W$38:$Z$49,4,FALSE)</f>
        <v>71</v>
      </c>
      <c r="AR1196">
        <f>VLOOKUP(N1196,counts!$W$53:$Z$54,4,FALSE)</f>
        <v>102</v>
      </c>
      <c r="AS1196">
        <f>VLOOKUP(O1196,counts!$W$58:$Z$62,4,FALSE)</f>
        <v>61</v>
      </c>
      <c r="AT1196">
        <f>VLOOKUP(P1196,counts!$W$66:$Z$69,4,FALSE)</f>
        <v>50</v>
      </c>
      <c r="AU1196">
        <f>VLOOKUP(Q1196,counts!$W$73:$Z$75,4,FALSE)</f>
        <v>50</v>
      </c>
      <c r="AV1196">
        <f>VLOOKUP(R1196,counts!$W$79:$Z$81,4,FALSE)</f>
        <v>40</v>
      </c>
      <c r="AW1196">
        <f t="shared" si="620"/>
        <v>530</v>
      </c>
      <c r="AX1196">
        <f t="shared" si="621"/>
        <v>1</v>
      </c>
      <c r="AY1196">
        <f t="shared" si="622"/>
        <v>5</v>
      </c>
      <c r="AZ1196" t="str">
        <f t="shared" si="623"/>
        <v>Validate</v>
      </c>
      <c r="BA1196" t="str">
        <f t="shared" si="624"/>
        <v>0-17</v>
      </c>
      <c r="BB1196" t="str">
        <f t="shared" si="625"/>
        <v>Blank</v>
      </c>
      <c r="BC1196" t="str">
        <f t="shared" si="626"/>
        <v>11-20</v>
      </c>
      <c r="BD1196" t="str">
        <f t="shared" si="627"/>
        <v>OH</v>
      </c>
      <c r="BE1196" t="str">
        <f t="shared" si="628"/>
        <v>female</v>
      </c>
      <c r="BF1196">
        <f t="shared" si="629"/>
        <v>1</v>
      </c>
      <c r="BG1196">
        <f t="shared" si="630"/>
        <v>0</v>
      </c>
      <c r="BH1196" t="str">
        <f t="shared" si="631"/>
        <v>S, blank</v>
      </c>
      <c r="BI1196">
        <f t="shared" si="632"/>
        <v>3</v>
      </c>
    </row>
    <row r="1197" spans="1:61" x14ac:dyDescent="0.3">
      <c r="A1197" t="s">
        <v>2810</v>
      </c>
      <c r="B1197" t="s">
        <v>2838</v>
      </c>
      <c r="C1197" t="s">
        <v>2850</v>
      </c>
      <c r="D1197" t="s">
        <v>2839</v>
      </c>
      <c r="E1197" t="s">
        <v>20</v>
      </c>
      <c r="F1197">
        <v>1</v>
      </c>
      <c r="G1197">
        <v>0</v>
      </c>
      <c r="H1197" t="s">
        <v>2843</v>
      </c>
      <c r="I1197">
        <v>3</v>
      </c>
      <c r="J1197">
        <v>32.769878926258563</v>
      </c>
      <c r="K1197">
        <v>-42.171718189759716</v>
      </c>
      <c r="L1197">
        <v>-9.6115457513775127</v>
      </c>
      <c r="M1197">
        <v>40.634191658169868</v>
      </c>
      <c r="N1197">
        <v>-108.67008854708662</v>
      </c>
      <c r="O1197">
        <v>48.695090775187893</v>
      </c>
      <c r="P1197">
        <v>-22.013681658285037</v>
      </c>
      <c r="Q1197">
        <v>-22.422560732600829</v>
      </c>
      <c r="R1197">
        <v>-67.960368165567971</v>
      </c>
      <c r="S1197">
        <v>1</v>
      </c>
      <c r="T1197">
        <v>5</v>
      </c>
      <c r="U1197" t="s">
        <v>2819</v>
      </c>
      <c r="AN1197">
        <f>VLOOKUP(J1197,counts!$W$8:$Z$13,4,FALSE)</f>
        <v>61</v>
      </c>
      <c r="AO1197">
        <f>VLOOKUP(K1197,counts!$W$17:$Z$23,4,FALSE)</f>
        <v>48</v>
      </c>
      <c r="AP1197">
        <f>VLOOKUP(L1197,counts!$W$27:$Z$33,4,FALSE)</f>
        <v>55</v>
      </c>
      <c r="AQ1197">
        <f>VLOOKUP(M1197,counts!$W$38:$Z$49,4,FALSE)</f>
        <v>63</v>
      </c>
      <c r="AR1197">
        <f>VLOOKUP(N1197,counts!$W$53:$Z$54,4,FALSE)</f>
        <v>20</v>
      </c>
      <c r="AS1197">
        <f>VLOOKUP(O1197,counts!$W$58:$Z$62,4,FALSE)</f>
        <v>61</v>
      </c>
      <c r="AT1197">
        <f>VLOOKUP(P1197,counts!$W$66:$Z$69,4,FALSE)</f>
        <v>50</v>
      </c>
      <c r="AU1197">
        <f>VLOOKUP(Q1197,counts!$W$73:$Z$75,4,FALSE)</f>
        <v>50</v>
      </c>
      <c r="AV1197">
        <f>VLOOKUP(R1197,counts!$W$79:$Z$81,4,FALSE)</f>
        <v>40</v>
      </c>
      <c r="AW1197">
        <f t="shared" si="620"/>
        <v>448</v>
      </c>
      <c r="AX1197">
        <f t="shared" si="621"/>
        <v>1</v>
      </c>
      <c r="AY1197">
        <f t="shared" si="622"/>
        <v>5</v>
      </c>
      <c r="AZ1197" t="str">
        <f t="shared" si="623"/>
        <v>Validate</v>
      </c>
      <c r="BA1197" t="str">
        <f t="shared" si="624"/>
        <v>31-40</v>
      </c>
      <c r="BB1197" t="str">
        <f t="shared" si="625"/>
        <v>Blank</v>
      </c>
      <c r="BC1197" t="str">
        <f t="shared" si="626"/>
        <v>11-20</v>
      </c>
      <c r="BD1197" t="str">
        <f t="shared" si="627"/>
        <v>Others</v>
      </c>
      <c r="BE1197" t="str">
        <f t="shared" si="628"/>
        <v>male</v>
      </c>
      <c r="BF1197">
        <f t="shared" si="629"/>
        <v>1</v>
      </c>
      <c r="BG1197">
        <f t="shared" si="630"/>
        <v>0</v>
      </c>
      <c r="BH1197" t="str">
        <f t="shared" si="631"/>
        <v>S, blank</v>
      </c>
      <c r="BI1197">
        <f t="shared" si="632"/>
        <v>3</v>
      </c>
    </row>
    <row r="1198" spans="1:61" x14ac:dyDescent="0.3">
      <c r="A1198" t="s">
        <v>2820</v>
      </c>
      <c r="B1198" t="s">
        <v>2838</v>
      </c>
      <c r="C1198" t="s">
        <v>2825</v>
      </c>
      <c r="D1198" t="s">
        <v>2838</v>
      </c>
      <c r="E1198" t="s">
        <v>20</v>
      </c>
      <c r="F1198">
        <v>0</v>
      </c>
      <c r="G1198">
        <v>0</v>
      </c>
      <c r="H1198" t="s">
        <v>2843</v>
      </c>
      <c r="I1198">
        <v>3</v>
      </c>
      <c r="J1198">
        <v>-11.613432440426715</v>
      </c>
      <c r="K1198">
        <v>-42.171718189759716</v>
      </c>
      <c r="L1198">
        <v>-82.840254641099079</v>
      </c>
      <c r="M1198">
        <v>-33.757758935166962</v>
      </c>
      <c r="N1198">
        <v>-108.67008854708662</v>
      </c>
      <c r="O1198">
        <v>-14.754319664473872</v>
      </c>
      <c r="P1198">
        <v>-22.013681658285037</v>
      </c>
      <c r="Q1198">
        <v>-22.422560732600829</v>
      </c>
      <c r="R1198">
        <v>-67.960368165567971</v>
      </c>
      <c r="S1198">
        <v>0</v>
      </c>
      <c r="T1198">
        <v>5</v>
      </c>
      <c r="U1198" t="s">
        <v>2819</v>
      </c>
      <c r="AN1198">
        <f>VLOOKUP(J1198,counts!$W$8:$Z$13,4,FALSE)</f>
        <v>52</v>
      </c>
      <c r="AO1198">
        <f>VLOOKUP(K1198,counts!$W$17:$Z$23,4,FALSE)</f>
        <v>48</v>
      </c>
      <c r="AP1198">
        <f>VLOOKUP(L1198,counts!$W$27:$Z$33,4,FALSE)</f>
        <v>62</v>
      </c>
      <c r="AQ1198">
        <f>VLOOKUP(M1198,counts!$W$38:$Z$49,4,FALSE)</f>
        <v>47</v>
      </c>
      <c r="AR1198">
        <f>VLOOKUP(N1198,counts!$W$53:$Z$54,4,FALSE)</f>
        <v>20</v>
      </c>
      <c r="AS1198">
        <f>VLOOKUP(O1198,counts!$W$58:$Z$62,4,FALSE)</f>
        <v>52</v>
      </c>
      <c r="AT1198">
        <f>VLOOKUP(P1198,counts!$W$66:$Z$69,4,FALSE)</f>
        <v>50</v>
      </c>
      <c r="AU1198">
        <f>VLOOKUP(Q1198,counts!$W$73:$Z$75,4,FALSE)</f>
        <v>50</v>
      </c>
      <c r="AV1198">
        <f>VLOOKUP(R1198,counts!$W$79:$Z$81,4,FALSE)</f>
        <v>40</v>
      </c>
      <c r="AW1198">
        <f t="shared" si="620"/>
        <v>421</v>
      </c>
      <c r="AX1198">
        <f t="shared" si="621"/>
        <v>0</v>
      </c>
      <c r="AY1198">
        <f t="shared" si="622"/>
        <v>5</v>
      </c>
      <c r="AZ1198" t="str">
        <f t="shared" si="623"/>
        <v>Validate</v>
      </c>
      <c r="BA1198" t="str">
        <f t="shared" si="624"/>
        <v>18-30</v>
      </c>
      <c r="BB1198" t="str">
        <f t="shared" si="625"/>
        <v>Blank</v>
      </c>
      <c r="BC1198" t="str">
        <f t="shared" si="626"/>
        <v>0-10</v>
      </c>
      <c r="BD1198" t="str">
        <f t="shared" si="627"/>
        <v>Blank</v>
      </c>
      <c r="BE1198" t="str">
        <f t="shared" si="628"/>
        <v>male</v>
      </c>
      <c r="BF1198">
        <f t="shared" si="629"/>
        <v>0</v>
      </c>
      <c r="BG1198">
        <f t="shared" si="630"/>
        <v>0</v>
      </c>
      <c r="BH1198" t="str">
        <f t="shared" si="631"/>
        <v>S, blank</v>
      </c>
      <c r="BI1198">
        <f t="shared" si="632"/>
        <v>3</v>
      </c>
    </row>
    <row r="1199" spans="1:61" x14ac:dyDescent="0.3">
      <c r="A1199" t="s">
        <v>2820</v>
      </c>
      <c r="B1199" t="s">
        <v>2838</v>
      </c>
      <c r="C1199" t="s">
        <v>2825</v>
      </c>
      <c r="D1199" t="s">
        <v>2827</v>
      </c>
      <c r="E1199" t="s">
        <v>20</v>
      </c>
      <c r="F1199">
        <v>0</v>
      </c>
      <c r="G1199">
        <v>0</v>
      </c>
      <c r="H1199" t="s">
        <v>2843</v>
      </c>
      <c r="I1199">
        <v>3</v>
      </c>
      <c r="J1199">
        <v>-11.613432440426715</v>
      </c>
      <c r="K1199">
        <v>-42.171718189759716</v>
      </c>
      <c r="L1199">
        <v>-82.840254641099079</v>
      </c>
      <c r="M1199">
        <v>-68.390212241589438</v>
      </c>
      <c r="N1199">
        <v>-108.67008854708662</v>
      </c>
      <c r="O1199">
        <v>-14.754319664473872</v>
      </c>
      <c r="P1199">
        <v>-22.013681658285037</v>
      </c>
      <c r="Q1199">
        <v>-22.422560732600829</v>
      </c>
      <c r="R1199">
        <v>-67.960368165567971</v>
      </c>
      <c r="S1199">
        <v>1</v>
      </c>
      <c r="T1199">
        <v>5</v>
      </c>
      <c r="U1199" t="s">
        <v>2819</v>
      </c>
      <c r="AN1199">
        <f>VLOOKUP(J1199,counts!$W$8:$Z$13,4,FALSE)</f>
        <v>52</v>
      </c>
      <c r="AO1199">
        <f>VLOOKUP(K1199,counts!$W$17:$Z$23,4,FALSE)</f>
        <v>48</v>
      </c>
      <c r="AP1199">
        <f>VLOOKUP(L1199,counts!$W$27:$Z$33,4,FALSE)</f>
        <v>62</v>
      </c>
      <c r="AQ1199">
        <f>VLOOKUP(M1199,counts!$W$38:$Z$49,4,FALSE)</f>
        <v>40</v>
      </c>
      <c r="AR1199">
        <f>VLOOKUP(N1199,counts!$W$53:$Z$54,4,FALSE)</f>
        <v>20</v>
      </c>
      <c r="AS1199">
        <f>VLOOKUP(O1199,counts!$W$58:$Z$62,4,FALSE)</f>
        <v>52</v>
      </c>
      <c r="AT1199">
        <f>VLOOKUP(P1199,counts!$W$66:$Z$69,4,FALSE)</f>
        <v>50</v>
      </c>
      <c r="AU1199">
        <f>VLOOKUP(Q1199,counts!$W$73:$Z$75,4,FALSE)</f>
        <v>50</v>
      </c>
      <c r="AV1199">
        <f>VLOOKUP(R1199,counts!$W$79:$Z$81,4,FALSE)</f>
        <v>40</v>
      </c>
      <c r="AW1199">
        <f t="shared" si="620"/>
        <v>414</v>
      </c>
      <c r="AX1199">
        <f t="shared" si="621"/>
        <v>1</v>
      </c>
      <c r="AY1199">
        <f t="shared" si="622"/>
        <v>5</v>
      </c>
      <c r="AZ1199" t="str">
        <f t="shared" si="623"/>
        <v>Validate</v>
      </c>
      <c r="BA1199" t="str">
        <f t="shared" si="624"/>
        <v>18-30</v>
      </c>
      <c r="BB1199" t="str">
        <f t="shared" si="625"/>
        <v>Blank</v>
      </c>
      <c r="BC1199" t="str">
        <f t="shared" si="626"/>
        <v>0-10</v>
      </c>
      <c r="BD1199" t="str">
        <f t="shared" si="627"/>
        <v>IL</v>
      </c>
      <c r="BE1199" t="str">
        <f t="shared" si="628"/>
        <v>male</v>
      </c>
      <c r="BF1199">
        <f t="shared" si="629"/>
        <v>0</v>
      </c>
      <c r="BG1199">
        <f t="shared" si="630"/>
        <v>0</v>
      </c>
      <c r="BH1199" t="str">
        <f t="shared" si="631"/>
        <v>S, blank</v>
      </c>
      <c r="BI1199">
        <f t="shared" si="632"/>
        <v>3</v>
      </c>
    </row>
    <row r="1200" spans="1:61" x14ac:dyDescent="0.3">
      <c r="A1200" t="s">
        <v>2811</v>
      </c>
      <c r="B1200" t="s">
        <v>2838</v>
      </c>
      <c r="C1200" t="s">
        <v>2825</v>
      </c>
      <c r="D1200" t="s">
        <v>2838</v>
      </c>
      <c r="E1200" t="s">
        <v>20</v>
      </c>
      <c r="F1200">
        <v>0</v>
      </c>
      <c r="G1200">
        <v>0</v>
      </c>
      <c r="H1200" t="s">
        <v>2843</v>
      </c>
      <c r="I1200">
        <v>3</v>
      </c>
      <c r="J1200">
        <v>-13.385578549662212</v>
      </c>
      <c r="K1200">
        <v>-42.171718189759716</v>
      </c>
      <c r="L1200">
        <v>-82.840254641099079</v>
      </c>
      <c r="M1200">
        <v>-33.757758935166962</v>
      </c>
      <c r="N1200">
        <v>-108.67008854708662</v>
      </c>
      <c r="O1200">
        <v>-14.754319664473872</v>
      </c>
      <c r="P1200">
        <v>-22.013681658285037</v>
      </c>
      <c r="Q1200">
        <v>-22.422560732600829</v>
      </c>
      <c r="R1200">
        <v>-67.960368165567971</v>
      </c>
      <c r="S1200">
        <v>0</v>
      </c>
      <c r="T1200">
        <v>5</v>
      </c>
      <c r="U1200" t="s">
        <v>2819</v>
      </c>
      <c r="AN1200">
        <f>VLOOKUP(J1200,counts!$W$8:$Z$13,4,FALSE)</f>
        <v>51</v>
      </c>
      <c r="AO1200">
        <f>VLOOKUP(K1200,counts!$W$17:$Z$23,4,FALSE)</f>
        <v>48</v>
      </c>
      <c r="AP1200">
        <f>VLOOKUP(L1200,counts!$W$27:$Z$33,4,FALSE)</f>
        <v>62</v>
      </c>
      <c r="AQ1200">
        <f>VLOOKUP(M1200,counts!$W$38:$Z$49,4,FALSE)</f>
        <v>47</v>
      </c>
      <c r="AR1200">
        <f>VLOOKUP(N1200,counts!$W$53:$Z$54,4,FALSE)</f>
        <v>20</v>
      </c>
      <c r="AS1200">
        <f>VLOOKUP(O1200,counts!$W$58:$Z$62,4,FALSE)</f>
        <v>52</v>
      </c>
      <c r="AT1200">
        <f>VLOOKUP(P1200,counts!$W$66:$Z$69,4,FALSE)</f>
        <v>50</v>
      </c>
      <c r="AU1200">
        <f>VLOOKUP(Q1200,counts!$W$73:$Z$75,4,FALSE)</f>
        <v>50</v>
      </c>
      <c r="AV1200">
        <f>VLOOKUP(R1200,counts!$W$79:$Z$81,4,FALSE)</f>
        <v>40</v>
      </c>
      <c r="AW1200">
        <f t="shared" si="620"/>
        <v>420</v>
      </c>
      <c r="AX1200">
        <f t="shared" si="621"/>
        <v>0</v>
      </c>
      <c r="AY1200">
        <f t="shared" si="622"/>
        <v>5</v>
      </c>
      <c r="AZ1200" t="str">
        <f t="shared" si="623"/>
        <v>Validate</v>
      </c>
      <c r="BA1200" t="str">
        <f t="shared" si="624"/>
        <v>41-50</v>
      </c>
      <c r="BB1200" t="str">
        <f t="shared" si="625"/>
        <v>Blank</v>
      </c>
      <c r="BC1200" t="str">
        <f t="shared" si="626"/>
        <v>0-10</v>
      </c>
      <c r="BD1200" t="str">
        <f t="shared" si="627"/>
        <v>Blank</v>
      </c>
      <c r="BE1200" t="str">
        <f t="shared" si="628"/>
        <v>male</v>
      </c>
      <c r="BF1200">
        <f t="shared" si="629"/>
        <v>0</v>
      </c>
      <c r="BG1200">
        <f t="shared" si="630"/>
        <v>0</v>
      </c>
      <c r="BH1200" t="str">
        <f t="shared" si="631"/>
        <v>S, blank</v>
      </c>
      <c r="BI1200">
        <f t="shared" si="632"/>
        <v>3</v>
      </c>
    </row>
    <row r="1201" spans="1:61" x14ac:dyDescent="0.3">
      <c r="A1201" t="s">
        <v>2821</v>
      </c>
      <c r="B1201" t="s">
        <v>2838</v>
      </c>
      <c r="C1201" t="s">
        <v>2825</v>
      </c>
      <c r="D1201" t="s">
        <v>2836</v>
      </c>
      <c r="E1201" t="s">
        <v>20</v>
      </c>
      <c r="F1201">
        <v>0</v>
      </c>
      <c r="G1201">
        <v>0</v>
      </c>
      <c r="H1201" t="s">
        <v>2843</v>
      </c>
      <c r="I1201">
        <v>3</v>
      </c>
      <c r="J1201">
        <v>-3.7643689058441341</v>
      </c>
      <c r="K1201">
        <v>-42.171718189759716</v>
      </c>
      <c r="L1201">
        <v>-82.840254641099079</v>
      </c>
      <c r="M1201">
        <v>105.0698932972212</v>
      </c>
      <c r="N1201">
        <v>-108.67008854708662</v>
      </c>
      <c r="O1201">
        <v>-14.754319664473872</v>
      </c>
      <c r="P1201">
        <v>-22.013681658285037</v>
      </c>
      <c r="Q1201">
        <v>-22.422560732600829</v>
      </c>
      <c r="R1201">
        <v>-67.960368165567971</v>
      </c>
      <c r="S1201">
        <v>1</v>
      </c>
      <c r="T1201">
        <v>5</v>
      </c>
      <c r="U1201" t="s">
        <v>2819</v>
      </c>
      <c r="AN1201">
        <f>VLOOKUP(J1201,counts!$W$8:$Z$13,4,FALSE)</f>
        <v>53</v>
      </c>
      <c r="AO1201">
        <f>VLOOKUP(K1201,counts!$W$17:$Z$23,4,FALSE)</f>
        <v>48</v>
      </c>
      <c r="AP1201">
        <f>VLOOKUP(L1201,counts!$W$27:$Z$33,4,FALSE)</f>
        <v>62</v>
      </c>
      <c r="AQ1201">
        <f>VLOOKUP(M1201,counts!$W$38:$Z$49,4,FALSE)</f>
        <v>76</v>
      </c>
      <c r="AR1201">
        <f>VLOOKUP(N1201,counts!$W$53:$Z$54,4,FALSE)</f>
        <v>20</v>
      </c>
      <c r="AS1201">
        <f>VLOOKUP(O1201,counts!$W$58:$Z$62,4,FALSE)</f>
        <v>52</v>
      </c>
      <c r="AT1201">
        <f>VLOOKUP(P1201,counts!$W$66:$Z$69,4,FALSE)</f>
        <v>50</v>
      </c>
      <c r="AU1201">
        <f>VLOOKUP(Q1201,counts!$W$73:$Z$75,4,FALSE)</f>
        <v>50</v>
      </c>
      <c r="AV1201">
        <f>VLOOKUP(R1201,counts!$W$79:$Z$81,4,FALSE)</f>
        <v>40</v>
      </c>
      <c r="AW1201">
        <f t="shared" si="620"/>
        <v>451</v>
      </c>
      <c r="AX1201">
        <f t="shared" si="621"/>
        <v>1</v>
      </c>
      <c r="AY1201">
        <f t="shared" si="622"/>
        <v>5</v>
      </c>
      <c r="AZ1201" t="str">
        <f t="shared" si="623"/>
        <v>Validate</v>
      </c>
      <c r="BA1201" t="str">
        <f t="shared" si="624"/>
        <v>0-17</v>
      </c>
      <c r="BB1201" t="str">
        <f t="shared" si="625"/>
        <v>Blank</v>
      </c>
      <c r="BC1201" t="str">
        <f t="shared" si="626"/>
        <v>0-10</v>
      </c>
      <c r="BD1201" t="str">
        <f t="shared" si="627"/>
        <v>PA</v>
      </c>
      <c r="BE1201" t="str">
        <f t="shared" si="628"/>
        <v>male</v>
      </c>
      <c r="BF1201">
        <f t="shared" si="629"/>
        <v>0</v>
      </c>
      <c r="BG1201">
        <f t="shared" si="630"/>
        <v>0</v>
      </c>
      <c r="BH1201" t="str">
        <f t="shared" si="631"/>
        <v>S, blank</v>
      </c>
      <c r="BI1201">
        <f t="shared" si="632"/>
        <v>3</v>
      </c>
    </row>
    <row r="1202" spans="1:61" x14ac:dyDescent="0.3">
      <c r="A1202" t="s">
        <v>2820</v>
      </c>
      <c r="B1202" t="s">
        <v>2838</v>
      </c>
      <c r="C1202" t="s">
        <v>2825</v>
      </c>
      <c r="D1202" t="s">
        <v>2838</v>
      </c>
      <c r="E1202" t="s">
        <v>20</v>
      </c>
      <c r="F1202">
        <v>0</v>
      </c>
      <c r="G1202">
        <v>0</v>
      </c>
      <c r="H1202" t="s">
        <v>2843</v>
      </c>
      <c r="I1202">
        <v>3</v>
      </c>
      <c r="J1202">
        <v>-11.613432440426715</v>
      </c>
      <c r="K1202">
        <v>-42.171718189759716</v>
      </c>
      <c r="L1202">
        <v>-82.840254641099079</v>
      </c>
      <c r="M1202">
        <v>-33.757758935166962</v>
      </c>
      <c r="N1202">
        <v>-108.67008854708662</v>
      </c>
      <c r="O1202">
        <v>-14.754319664473872</v>
      </c>
      <c r="P1202">
        <v>-22.013681658285037</v>
      </c>
      <c r="Q1202">
        <v>-22.422560732600829</v>
      </c>
      <c r="R1202">
        <v>-67.960368165567971</v>
      </c>
      <c r="S1202">
        <v>0</v>
      </c>
      <c r="T1202">
        <v>5</v>
      </c>
      <c r="U1202" t="s">
        <v>2819</v>
      </c>
      <c r="AN1202">
        <f>VLOOKUP(J1202,counts!$W$8:$Z$13,4,FALSE)</f>
        <v>52</v>
      </c>
      <c r="AO1202">
        <f>VLOOKUP(K1202,counts!$W$17:$Z$23,4,FALSE)</f>
        <v>48</v>
      </c>
      <c r="AP1202">
        <f>VLOOKUP(L1202,counts!$W$27:$Z$33,4,FALSE)</f>
        <v>62</v>
      </c>
      <c r="AQ1202">
        <f>VLOOKUP(M1202,counts!$W$38:$Z$49,4,FALSE)</f>
        <v>47</v>
      </c>
      <c r="AR1202">
        <f>VLOOKUP(N1202,counts!$W$53:$Z$54,4,FALSE)</f>
        <v>20</v>
      </c>
      <c r="AS1202">
        <f>VLOOKUP(O1202,counts!$W$58:$Z$62,4,FALSE)</f>
        <v>52</v>
      </c>
      <c r="AT1202">
        <f>VLOOKUP(P1202,counts!$W$66:$Z$69,4,FALSE)</f>
        <v>50</v>
      </c>
      <c r="AU1202">
        <f>VLOOKUP(Q1202,counts!$W$73:$Z$75,4,FALSE)</f>
        <v>50</v>
      </c>
      <c r="AV1202">
        <f>VLOOKUP(R1202,counts!$W$79:$Z$81,4,FALSE)</f>
        <v>40</v>
      </c>
      <c r="AW1202">
        <f t="shared" si="620"/>
        <v>421</v>
      </c>
      <c r="AX1202">
        <f t="shared" si="621"/>
        <v>0</v>
      </c>
      <c r="AY1202">
        <f t="shared" si="622"/>
        <v>5</v>
      </c>
      <c r="AZ1202" t="str">
        <f t="shared" si="623"/>
        <v>Validate</v>
      </c>
      <c r="BA1202" t="str">
        <f t="shared" si="624"/>
        <v>18-30</v>
      </c>
      <c r="BB1202" t="str">
        <f t="shared" si="625"/>
        <v>Blank</v>
      </c>
      <c r="BC1202" t="str">
        <f t="shared" si="626"/>
        <v>0-10</v>
      </c>
      <c r="BD1202" t="str">
        <f t="shared" si="627"/>
        <v>Blank</v>
      </c>
      <c r="BE1202" t="str">
        <f t="shared" si="628"/>
        <v>male</v>
      </c>
      <c r="BF1202">
        <f t="shared" si="629"/>
        <v>0</v>
      </c>
      <c r="BG1202">
        <f t="shared" si="630"/>
        <v>0</v>
      </c>
      <c r="BH1202" t="str">
        <f t="shared" si="631"/>
        <v>S, blank</v>
      </c>
      <c r="BI1202">
        <f t="shared" si="632"/>
        <v>3</v>
      </c>
    </row>
    <row r="1203" spans="1:61" x14ac:dyDescent="0.3">
      <c r="A1203" t="s">
        <v>2820</v>
      </c>
      <c r="B1203" t="s">
        <v>2838</v>
      </c>
      <c r="C1203" t="s">
        <v>2825</v>
      </c>
      <c r="D1203" t="s">
        <v>2827</v>
      </c>
      <c r="E1203" t="s">
        <v>20</v>
      </c>
      <c r="F1203">
        <v>0</v>
      </c>
      <c r="G1203">
        <v>0</v>
      </c>
      <c r="H1203" t="s">
        <v>527</v>
      </c>
      <c r="I1203">
        <v>3</v>
      </c>
      <c r="J1203">
        <v>-11.613432440426715</v>
      </c>
      <c r="K1203">
        <v>-42.171718189759716</v>
      </c>
      <c r="L1203">
        <v>-82.840254641099079</v>
      </c>
      <c r="M1203">
        <v>-68.390212241589438</v>
      </c>
      <c r="N1203">
        <v>-108.67008854708662</v>
      </c>
      <c r="O1203">
        <v>-14.754319664473872</v>
      </c>
      <c r="P1203">
        <v>-22.013681658285037</v>
      </c>
      <c r="Q1203">
        <v>-11.405315820044242</v>
      </c>
      <c r="R1203">
        <v>-67.960368165567971</v>
      </c>
      <c r="S1203">
        <v>0</v>
      </c>
      <c r="T1203">
        <v>5</v>
      </c>
      <c r="U1203" t="s">
        <v>2819</v>
      </c>
      <c r="AN1203">
        <f>VLOOKUP(J1203,counts!$W$8:$Z$13,4,FALSE)</f>
        <v>52</v>
      </c>
      <c r="AO1203">
        <f>VLOOKUP(K1203,counts!$W$17:$Z$23,4,FALSE)</f>
        <v>48</v>
      </c>
      <c r="AP1203">
        <f>VLOOKUP(L1203,counts!$W$27:$Z$33,4,FALSE)</f>
        <v>62</v>
      </c>
      <c r="AQ1203">
        <f>VLOOKUP(M1203,counts!$W$38:$Z$49,4,FALSE)</f>
        <v>40</v>
      </c>
      <c r="AR1203">
        <f>VLOOKUP(N1203,counts!$W$53:$Z$54,4,FALSE)</f>
        <v>20</v>
      </c>
      <c r="AS1203">
        <f>VLOOKUP(O1203,counts!$W$58:$Z$62,4,FALSE)</f>
        <v>52</v>
      </c>
      <c r="AT1203">
        <f>VLOOKUP(P1203,counts!$W$66:$Z$69,4,FALSE)</f>
        <v>50</v>
      </c>
      <c r="AU1203">
        <f>VLOOKUP(Q1203,counts!$W$73:$Z$75,4,FALSE)</f>
        <v>52</v>
      </c>
      <c r="AV1203">
        <f>VLOOKUP(R1203,counts!$W$79:$Z$81,4,FALSE)</f>
        <v>40</v>
      </c>
      <c r="AW1203">
        <f t="shared" si="620"/>
        <v>416</v>
      </c>
      <c r="AX1203">
        <f t="shared" si="621"/>
        <v>0</v>
      </c>
      <c r="AY1203">
        <f t="shared" si="622"/>
        <v>5</v>
      </c>
      <c r="AZ1203" t="str">
        <f t="shared" si="623"/>
        <v>Validate</v>
      </c>
      <c r="BA1203" t="str">
        <f t="shared" si="624"/>
        <v>18-30</v>
      </c>
      <c r="BB1203" t="str">
        <f t="shared" si="625"/>
        <v>Blank</v>
      </c>
      <c r="BC1203" t="str">
        <f t="shared" si="626"/>
        <v>0-10</v>
      </c>
      <c r="BD1203" t="str">
        <f t="shared" si="627"/>
        <v>IL</v>
      </c>
      <c r="BE1203" t="str">
        <f t="shared" si="628"/>
        <v>male</v>
      </c>
      <c r="BF1203">
        <f t="shared" si="629"/>
        <v>0</v>
      </c>
      <c r="BG1203">
        <f t="shared" si="630"/>
        <v>0</v>
      </c>
      <c r="BH1203" t="str">
        <f t="shared" si="631"/>
        <v>Q</v>
      </c>
      <c r="BI1203">
        <f t="shared" si="632"/>
        <v>3</v>
      </c>
    </row>
    <row r="1204" spans="1:61" x14ac:dyDescent="0.3">
      <c r="A1204" t="s">
        <v>2821</v>
      </c>
      <c r="B1204" t="s">
        <v>2838</v>
      </c>
      <c r="C1204" t="s">
        <v>2851</v>
      </c>
      <c r="D1204" t="s">
        <v>2833</v>
      </c>
      <c r="E1204" t="s">
        <v>20</v>
      </c>
      <c r="F1204">
        <v>0</v>
      </c>
      <c r="G1204">
        <v>0</v>
      </c>
      <c r="H1204" t="s">
        <v>2843</v>
      </c>
      <c r="I1204">
        <v>3</v>
      </c>
      <c r="J1204">
        <v>-3.7643689058441341</v>
      </c>
      <c r="K1204">
        <v>-42.171718189759716</v>
      </c>
      <c r="L1204">
        <v>70.538774768379497</v>
      </c>
      <c r="M1204">
        <v>57.761363718906857</v>
      </c>
      <c r="N1204">
        <v>-108.67008854708662</v>
      </c>
      <c r="O1204">
        <v>-14.754319664473872</v>
      </c>
      <c r="P1204">
        <v>-22.013681658285037</v>
      </c>
      <c r="Q1204">
        <v>-22.422560732600829</v>
      </c>
      <c r="R1204">
        <v>-67.960368165567971</v>
      </c>
      <c r="S1204">
        <v>1</v>
      </c>
      <c r="T1204">
        <v>5</v>
      </c>
      <c r="U1204" t="s">
        <v>2819</v>
      </c>
      <c r="AN1204">
        <f>VLOOKUP(J1204,counts!$W$8:$Z$13,4,FALSE)</f>
        <v>53</v>
      </c>
      <c r="AO1204">
        <f>VLOOKUP(K1204,counts!$W$17:$Z$23,4,FALSE)</f>
        <v>48</v>
      </c>
      <c r="AP1204">
        <f>VLOOKUP(L1204,counts!$W$27:$Z$33,4,FALSE)</f>
        <v>47</v>
      </c>
      <c r="AQ1204">
        <f>VLOOKUP(M1204,counts!$W$38:$Z$49,4,FALSE)</f>
        <v>66</v>
      </c>
      <c r="AR1204">
        <f>VLOOKUP(N1204,counts!$W$53:$Z$54,4,FALSE)</f>
        <v>20</v>
      </c>
      <c r="AS1204">
        <f>VLOOKUP(O1204,counts!$W$58:$Z$62,4,FALSE)</f>
        <v>52</v>
      </c>
      <c r="AT1204">
        <f>VLOOKUP(P1204,counts!$W$66:$Z$69,4,FALSE)</f>
        <v>50</v>
      </c>
      <c r="AU1204">
        <f>VLOOKUP(Q1204,counts!$W$73:$Z$75,4,FALSE)</f>
        <v>50</v>
      </c>
      <c r="AV1204">
        <f>VLOOKUP(R1204,counts!$W$79:$Z$81,4,FALSE)</f>
        <v>40</v>
      </c>
      <c r="AW1204">
        <f t="shared" si="620"/>
        <v>426</v>
      </c>
      <c r="AX1204">
        <f t="shared" si="621"/>
        <v>1</v>
      </c>
      <c r="AY1204">
        <f t="shared" si="622"/>
        <v>5</v>
      </c>
      <c r="AZ1204" t="str">
        <f t="shared" si="623"/>
        <v>Validate</v>
      </c>
      <c r="BA1204" t="str">
        <f t="shared" si="624"/>
        <v>0-17</v>
      </c>
      <c r="BB1204" t="str">
        <f t="shared" si="625"/>
        <v>Blank</v>
      </c>
      <c r="BC1204" t="str">
        <f t="shared" si="626"/>
        <v>41-100</v>
      </c>
      <c r="BD1204" t="str">
        <f t="shared" si="627"/>
        <v>NY</v>
      </c>
      <c r="BE1204" t="str">
        <f t="shared" si="628"/>
        <v>male</v>
      </c>
      <c r="BF1204">
        <f t="shared" si="629"/>
        <v>0</v>
      </c>
      <c r="BG1204">
        <f t="shared" si="630"/>
        <v>0</v>
      </c>
      <c r="BH1204" t="str">
        <f t="shared" si="631"/>
        <v>S, blank</v>
      </c>
      <c r="BI1204">
        <f t="shared" si="632"/>
        <v>3</v>
      </c>
    </row>
    <row r="1205" spans="1:61" x14ac:dyDescent="0.3">
      <c r="A1205" t="s">
        <v>2821</v>
      </c>
      <c r="B1205" t="s">
        <v>2838</v>
      </c>
      <c r="C1205" t="s">
        <v>2810</v>
      </c>
      <c r="D1205" t="s">
        <v>2829</v>
      </c>
      <c r="E1205" t="s">
        <v>15</v>
      </c>
      <c r="F1205">
        <v>2</v>
      </c>
      <c r="G1205">
        <v>2</v>
      </c>
      <c r="H1205" t="s">
        <v>2843</v>
      </c>
      <c r="I1205">
        <v>3</v>
      </c>
      <c r="J1205">
        <v>-3.7643689058441341</v>
      </c>
      <c r="K1205">
        <v>-42.171718189759716</v>
      </c>
      <c r="L1205">
        <v>22.971838090238197</v>
      </c>
      <c r="M1205">
        <v>-23.331657902726029</v>
      </c>
      <c r="N1205">
        <v>151.41878811967541</v>
      </c>
      <c r="O1205">
        <v>47.533478806865013</v>
      </c>
      <c r="P1205">
        <v>75.609641767585757</v>
      </c>
      <c r="Q1205">
        <v>-22.422560732600829</v>
      </c>
      <c r="R1205">
        <v>-67.960368165567971</v>
      </c>
      <c r="S1205">
        <v>0</v>
      </c>
      <c r="T1205">
        <v>5</v>
      </c>
      <c r="U1205" t="s">
        <v>2819</v>
      </c>
      <c r="AN1205">
        <f>VLOOKUP(J1205,counts!$W$8:$Z$13,4,FALSE)</f>
        <v>53</v>
      </c>
      <c r="AO1205">
        <f>VLOOKUP(K1205,counts!$W$17:$Z$23,4,FALSE)</f>
        <v>48</v>
      </c>
      <c r="AP1205">
        <f>VLOOKUP(L1205,counts!$W$27:$Z$33,4,FALSE)</f>
        <v>52</v>
      </c>
      <c r="AQ1205">
        <f>VLOOKUP(M1205,counts!$W$38:$Z$49,4,FALSE)</f>
        <v>49</v>
      </c>
      <c r="AR1205">
        <f>VLOOKUP(N1205,counts!$W$53:$Z$54,4,FALSE)</f>
        <v>102</v>
      </c>
      <c r="AS1205">
        <f>VLOOKUP(O1205,counts!$W$58:$Z$62,4,FALSE)</f>
        <v>60</v>
      </c>
      <c r="AT1205">
        <f>VLOOKUP(P1205,counts!$W$66:$Z$69,4,FALSE)</f>
        <v>69</v>
      </c>
      <c r="AU1205">
        <f>VLOOKUP(Q1205,counts!$W$73:$Z$75,4,FALSE)</f>
        <v>50</v>
      </c>
      <c r="AV1205">
        <f>VLOOKUP(R1205,counts!$W$79:$Z$81,4,FALSE)</f>
        <v>40</v>
      </c>
      <c r="AW1205">
        <f t="shared" si="620"/>
        <v>523</v>
      </c>
      <c r="AX1205">
        <f t="shared" si="621"/>
        <v>0</v>
      </c>
      <c r="AY1205">
        <f t="shared" si="622"/>
        <v>5</v>
      </c>
      <c r="AZ1205" t="str">
        <f t="shared" si="623"/>
        <v>Validate</v>
      </c>
      <c r="BA1205" t="str">
        <f t="shared" si="624"/>
        <v>0-17</v>
      </c>
      <c r="BB1205" t="str">
        <f t="shared" si="625"/>
        <v>Blank</v>
      </c>
      <c r="BC1205" t="str">
        <f t="shared" si="626"/>
        <v>31-40</v>
      </c>
      <c r="BD1205" t="str">
        <f t="shared" si="627"/>
        <v>MA</v>
      </c>
      <c r="BE1205" t="str">
        <f t="shared" si="628"/>
        <v>female</v>
      </c>
      <c r="BF1205">
        <f t="shared" si="629"/>
        <v>2</v>
      </c>
      <c r="BG1205">
        <f t="shared" si="630"/>
        <v>2</v>
      </c>
      <c r="BH1205" t="str">
        <f t="shared" si="631"/>
        <v>S, blank</v>
      </c>
      <c r="BI1205">
        <f t="shared" si="632"/>
        <v>3</v>
      </c>
    </row>
    <row r="1206" spans="1:61" x14ac:dyDescent="0.3">
      <c r="A1206" t="s">
        <v>2821</v>
      </c>
      <c r="B1206" t="s">
        <v>2838</v>
      </c>
      <c r="C1206" t="s">
        <v>2825</v>
      </c>
      <c r="D1206" t="s">
        <v>2838</v>
      </c>
      <c r="E1206" t="s">
        <v>20</v>
      </c>
      <c r="F1206">
        <v>0</v>
      </c>
      <c r="G1206">
        <v>0</v>
      </c>
      <c r="H1206" t="s">
        <v>44</v>
      </c>
      <c r="I1206">
        <v>3</v>
      </c>
      <c r="J1206">
        <v>-3.7643689058441341</v>
      </c>
      <c r="K1206">
        <v>-42.171718189759716</v>
      </c>
      <c r="L1206">
        <v>-82.840254641099079</v>
      </c>
      <c r="M1206">
        <v>-33.757758935166962</v>
      </c>
      <c r="N1206">
        <v>-108.67008854708662</v>
      </c>
      <c r="O1206">
        <v>-14.754319664473872</v>
      </c>
      <c r="P1206">
        <v>-22.013681658285037</v>
      </c>
      <c r="Q1206">
        <v>72.444458573419169</v>
      </c>
      <c r="R1206">
        <v>-67.960368165567971</v>
      </c>
      <c r="S1206">
        <v>0</v>
      </c>
      <c r="T1206">
        <v>5</v>
      </c>
      <c r="U1206" t="s">
        <v>2819</v>
      </c>
      <c r="AN1206">
        <f>VLOOKUP(J1206,counts!$W$8:$Z$13,4,FALSE)</f>
        <v>53</v>
      </c>
      <c r="AO1206">
        <f>VLOOKUP(K1206,counts!$W$17:$Z$23,4,FALSE)</f>
        <v>48</v>
      </c>
      <c r="AP1206">
        <f>VLOOKUP(L1206,counts!$W$27:$Z$33,4,FALSE)</f>
        <v>62</v>
      </c>
      <c r="AQ1206">
        <f>VLOOKUP(M1206,counts!$W$38:$Z$49,4,FALSE)</f>
        <v>47</v>
      </c>
      <c r="AR1206">
        <f>VLOOKUP(N1206,counts!$W$53:$Z$54,4,FALSE)</f>
        <v>20</v>
      </c>
      <c r="AS1206">
        <f>VLOOKUP(O1206,counts!$W$58:$Z$62,4,FALSE)</f>
        <v>52</v>
      </c>
      <c r="AT1206">
        <f>VLOOKUP(P1206,counts!$W$66:$Z$69,4,FALSE)</f>
        <v>50</v>
      </c>
      <c r="AU1206">
        <f>VLOOKUP(Q1206,counts!$W$73:$Z$75,4,FALSE)</f>
        <v>68</v>
      </c>
      <c r="AV1206">
        <f>VLOOKUP(R1206,counts!$W$79:$Z$81,4,FALSE)</f>
        <v>40</v>
      </c>
      <c r="AW1206">
        <f t="shared" si="620"/>
        <v>440</v>
      </c>
      <c r="AX1206">
        <f t="shared" si="621"/>
        <v>0</v>
      </c>
      <c r="AY1206">
        <f t="shared" si="622"/>
        <v>5</v>
      </c>
      <c r="AZ1206" t="str">
        <f t="shared" si="623"/>
        <v>Validate</v>
      </c>
      <c r="BA1206" t="str">
        <f t="shared" si="624"/>
        <v>0-17</v>
      </c>
      <c r="BB1206" t="str">
        <f t="shared" si="625"/>
        <v>Blank</v>
      </c>
      <c r="BC1206" t="str">
        <f t="shared" si="626"/>
        <v>0-10</v>
      </c>
      <c r="BD1206" t="str">
        <f t="shared" si="627"/>
        <v>Blank</v>
      </c>
      <c r="BE1206" t="str">
        <f t="shared" si="628"/>
        <v>male</v>
      </c>
      <c r="BF1206">
        <f t="shared" si="629"/>
        <v>0</v>
      </c>
      <c r="BG1206">
        <f t="shared" si="630"/>
        <v>0</v>
      </c>
      <c r="BH1206" t="str">
        <f t="shared" si="631"/>
        <v>C</v>
      </c>
      <c r="BI1206">
        <f t="shared" si="632"/>
        <v>3</v>
      </c>
    </row>
    <row r="1207" spans="1:61" x14ac:dyDescent="0.3">
      <c r="A1207" t="s">
        <v>2820</v>
      </c>
      <c r="B1207" t="s">
        <v>2838</v>
      </c>
      <c r="C1207" t="s">
        <v>2825</v>
      </c>
      <c r="D1207" t="s">
        <v>2838</v>
      </c>
      <c r="E1207" t="s">
        <v>20</v>
      </c>
      <c r="F1207">
        <v>0</v>
      </c>
      <c r="G1207">
        <v>0</v>
      </c>
      <c r="H1207" t="s">
        <v>2843</v>
      </c>
      <c r="I1207">
        <v>3</v>
      </c>
      <c r="J1207">
        <v>-11.613432440426715</v>
      </c>
      <c r="K1207">
        <v>-42.171718189759716</v>
      </c>
      <c r="L1207">
        <v>-82.840254641099079</v>
      </c>
      <c r="M1207">
        <v>-33.757758935166962</v>
      </c>
      <c r="N1207">
        <v>-108.67008854708662</v>
      </c>
      <c r="O1207">
        <v>-14.754319664473872</v>
      </c>
      <c r="P1207">
        <v>-22.013681658285037</v>
      </c>
      <c r="Q1207">
        <v>-22.422560732600829</v>
      </c>
      <c r="R1207">
        <v>-67.960368165567971</v>
      </c>
      <c r="S1207">
        <v>0</v>
      </c>
      <c r="T1207">
        <v>5</v>
      </c>
      <c r="U1207" t="s">
        <v>2819</v>
      </c>
      <c r="AN1207">
        <f>VLOOKUP(J1207,counts!$W$8:$Z$13,4,FALSE)</f>
        <v>52</v>
      </c>
      <c r="AO1207">
        <f>VLOOKUP(K1207,counts!$W$17:$Z$23,4,FALSE)</f>
        <v>48</v>
      </c>
      <c r="AP1207">
        <f>VLOOKUP(L1207,counts!$W$27:$Z$33,4,FALSE)</f>
        <v>62</v>
      </c>
      <c r="AQ1207">
        <f>VLOOKUP(M1207,counts!$W$38:$Z$49,4,FALSE)</f>
        <v>47</v>
      </c>
      <c r="AR1207">
        <f>VLOOKUP(N1207,counts!$W$53:$Z$54,4,FALSE)</f>
        <v>20</v>
      </c>
      <c r="AS1207">
        <f>VLOOKUP(O1207,counts!$W$58:$Z$62,4,FALSE)</f>
        <v>52</v>
      </c>
      <c r="AT1207">
        <f>VLOOKUP(P1207,counts!$W$66:$Z$69,4,FALSE)</f>
        <v>50</v>
      </c>
      <c r="AU1207">
        <f>VLOOKUP(Q1207,counts!$W$73:$Z$75,4,FALSE)</f>
        <v>50</v>
      </c>
      <c r="AV1207">
        <f>VLOOKUP(R1207,counts!$W$79:$Z$81,4,FALSE)</f>
        <v>40</v>
      </c>
      <c r="AW1207">
        <f t="shared" si="620"/>
        <v>421</v>
      </c>
      <c r="AX1207">
        <f t="shared" si="621"/>
        <v>0</v>
      </c>
      <c r="AY1207">
        <f t="shared" si="622"/>
        <v>5</v>
      </c>
      <c r="AZ1207" t="str">
        <f t="shared" si="623"/>
        <v>Validate</v>
      </c>
      <c r="BA1207" t="str">
        <f t="shared" si="624"/>
        <v>18-30</v>
      </c>
      <c r="BB1207" t="str">
        <f t="shared" si="625"/>
        <v>Blank</v>
      </c>
      <c r="BC1207" t="str">
        <f t="shared" si="626"/>
        <v>0-10</v>
      </c>
      <c r="BD1207" t="str">
        <f t="shared" si="627"/>
        <v>Blank</v>
      </c>
      <c r="BE1207" t="str">
        <f t="shared" si="628"/>
        <v>male</v>
      </c>
      <c r="BF1207">
        <f t="shared" si="629"/>
        <v>0</v>
      </c>
      <c r="BG1207">
        <f t="shared" si="630"/>
        <v>0</v>
      </c>
      <c r="BH1207" t="str">
        <f t="shared" si="631"/>
        <v>S, blank</v>
      </c>
      <c r="BI1207">
        <f t="shared" si="632"/>
        <v>3</v>
      </c>
    </row>
    <row r="1208" spans="1:61" x14ac:dyDescent="0.3">
      <c r="A1208" t="s">
        <v>2810</v>
      </c>
      <c r="B1208" t="s">
        <v>2838</v>
      </c>
      <c r="C1208" t="s">
        <v>2825</v>
      </c>
      <c r="D1208" t="s">
        <v>2839</v>
      </c>
      <c r="E1208" t="s">
        <v>20</v>
      </c>
      <c r="F1208">
        <v>0</v>
      </c>
      <c r="G1208">
        <v>0</v>
      </c>
      <c r="H1208" t="s">
        <v>2843</v>
      </c>
      <c r="I1208">
        <v>3</v>
      </c>
      <c r="J1208">
        <v>32.769878926258563</v>
      </c>
      <c r="K1208">
        <v>-42.171718189759716</v>
      </c>
      <c r="L1208">
        <v>-82.840254641099079</v>
      </c>
      <c r="M1208">
        <v>40.634191658169868</v>
      </c>
      <c r="N1208">
        <v>-108.67008854708662</v>
      </c>
      <c r="O1208">
        <v>-14.754319664473872</v>
      </c>
      <c r="P1208">
        <v>-22.013681658285037</v>
      </c>
      <c r="Q1208">
        <v>-22.422560732600829</v>
      </c>
      <c r="R1208">
        <v>-67.960368165567971</v>
      </c>
      <c r="S1208">
        <v>0</v>
      </c>
      <c r="T1208">
        <v>5</v>
      </c>
      <c r="U1208" t="s">
        <v>2819</v>
      </c>
      <c r="AN1208">
        <f>VLOOKUP(J1208,counts!$W$8:$Z$13,4,FALSE)</f>
        <v>61</v>
      </c>
      <c r="AO1208">
        <f>VLOOKUP(K1208,counts!$W$17:$Z$23,4,FALSE)</f>
        <v>48</v>
      </c>
      <c r="AP1208">
        <f>VLOOKUP(L1208,counts!$W$27:$Z$33,4,FALSE)</f>
        <v>62</v>
      </c>
      <c r="AQ1208">
        <f>VLOOKUP(M1208,counts!$W$38:$Z$49,4,FALSE)</f>
        <v>63</v>
      </c>
      <c r="AR1208">
        <f>VLOOKUP(N1208,counts!$W$53:$Z$54,4,FALSE)</f>
        <v>20</v>
      </c>
      <c r="AS1208">
        <f>VLOOKUP(O1208,counts!$W$58:$Z$62,4,FALSE)</f>
        <v>52</v>
      </c>
      <c r="AT1208">
        <f>VLOOKUP(P1208,counts!$W$66:$Z$69,4,FALSE)</f>
        <v>50</v>
      </c>
      <c r="AU1208">
        <f>VLOOKUP(Q1208,counts!$W$73:$Z$75,4,FALSE)</f>
        <v>50</v>
      </c>
      <c r="AV1208">
        <f>VLOOKUP(R1208,counts!$W$79:$Z$81,4,FALSE)</f>
        <v>40</v>
      </c>
      <c r="AW1208">
        <f t="shared" si="620"/>
        <v>446</v>
      </c>
      <c r="AX1208">
        <f t="shared" si="621"/>
        <v>0</v>
      </c>
      <c r="AY1208">
        <f t="shared" si="622"/>
        <v>5</v>
      </c>
      <c r="AZ1208" t="str">
        <f t="shared" si="623"/>
        <v>Validate</v>
      </c>
      <c r="BA1208" t="str">
        <f t="shared" si="624"/>
        <v>31-40</v>
      </c>
      <c r="BB1208" t="str">
        <f t="shared" si="625"/>
        <v>Blank</v>
      </c>
      <c r="BC1208" t="str">
        <f t="shared" si="626"/>
        <v>0-10</v>
      </c>
      <c r="BD1208" t="str">
        <f t="shared" si="627"/>
        <v>Others</v>
      </c>
      <c r="BE1208" t="str">
        <f t="shared" si="628"/>
        <v>male</v>
      </c>
      <c r="BF1208">
        <f t="shared" si="629"/>
        <v>0</v>
      </c>
      <c r="BG1208">
        <f t="shared" si="630"/>
        <v>0</v>
      </c>
      <c r="BH1208" t="str">
        <f t="shared" si="631"/>
        <v>S, blank</v>
      </c>
      <c r="BI1208">
        <f t="shared" si="632"/>
        <v>3</v>
      </c>
    </row>
    <row r="1209" spans="1:61" x14ac:dyDescent="0.3">
      <c r="A1209" t="s">
        <v>2820</v>
      </c>
      <c r="B1209" t="s">
        <v>2838</v>
      </c>
      <c r="C1209" t="s">
        <v>2825</v>
      </c>
      <c r="D1209" t="s">
        <v>2827</v>
      </c>
      <c r="E1209" t="s">
        <v>20</v>
      </c>
      <c r="F1209">
        <v>0</v>
      </c>
      <c r="G1209">
        <v>0</v>
      </c>
      <c r="H1209" t="s">
        <v>2843</v>
      </c>
      <c r="I1209">
        <v>3</v>
      </c>
      <c r="J1209">
        <v>-11.613432440426715</v>
      </c>
      <c r="K1209">
        <v>-42.171718189759716</v>
      </c>
      <c r="L1209">
        <v>-82.840254641099079</v>
      </c>
      <c r="M1209">
        <v>-68.390212241589438</v>
      </c>
      <c r="N1209">
        <v>-108.67008854708662</v>
      </c>
      <c r="O1209">
        <v>-14.754319664473872</v>
      </c>
      <c r="P1209">
        <v>-22.013681658285037</v>
      </c>
      <c r="Q1209">
        <v>-22.422560732600829</v>
      </c>
      <c r="R1209">
        <v>-67.960368165567971</v>
      </c>
      <c r="S1209">
        <v>0</v>
      </c>
      <c r="T1209">
        <v>5</v>
      </c>
      <c r="U1209" t="s">
        <v>2819</v>
      </c>
      <c r="AN1209">
        <f>VLOOKUP(J1209,counts!$W$8:$Z$13,4,FALSE)</f>
        <v>52</v>
      </c>
      <c r="AO1209">
        <f>VLOOKUP(K1209,counts!$W$17:$Z$23,4,FALSE)</f>
        <v>48</v>
      </c>
      <c r="AP1209">
        <f>VLOOKUP(L1209,counts!$W$27:$Z$33,4,FALSE)</f>
        <v>62</v>
      </c>
      <c r="AQ1209">
        <f>VLOOKUP(M1209,counts!$W$38:$Z$49,4,FALSE)</f>
        <v>40</v>
      </c>
      <c r="AR1209">
        <f>VLOOKUP(N1209,counts!$W$53:$Z$54,4,FALSE)</f>
        <v>20</v>
      </c>
      <c r="AS1209">
        <f>VLOOKUP(O1209,counts!$W$58:$Z$62,4,FALSE)</f>
        <v>52</v>
      </c>
      <c r="AT1209">
        <f>VLOOKUP(P1209,counts!$W$66:$Z$69,4,FALSE)</f>
        <v>50</v>
      </c>
      <c r="AU1209">
        <f>VLOOKUP(Q1209,counts!$W$73:$Z$75,4,FALSE)</f>
        <v>50</v>
      </c>
      <c r="AV1209">
        <f>VLOOKUP(R1209,counts!$W$79:$Z$81,4,FALSE)</f>
        <v>40</v>
      </c>
      <c r="AW1209">
        <f t="shared" si="620"/>
        <v>414</v>
      </c>
      <c r="AX1209">
        <f t="shared" si="621"/>
        <v>0</v>
      </c>
      <c r="AY1209">
        <f t="shared" si="622"/>
        <v>5</v>
      </c>
      <c r="AZ1209" t="str">
        <f t="shared" si="623"/>
        <v>Validate</v>
      </c>
      <c r="BA1209" t="str">
        <f t="shared" si="624"/>
        <v>18-30</v>
      </c>
      <c r="BB1209" t="str">
        <f t="shared" si="625"/>
        <v>Blank</v>
      </c>
      <c r="BC1209" t="str">
        <f t="shared" si="626"/>
        <v>0-10</v>
      </c>
      <c r="BD1209" t="str">
        <f t="shared" si="627"/>
        <v>IL</v>
      </c>
      <c r="BE1209" t="str">
        <f t="shared" si="628"/>
        <v>male</v>
      </c>
      <c r="BF1209">
        <f t="shared" si="629"/>
        <v>0</v>
      </c>
      <c r="BG1209">
        <f t="shared" si="630"/>
        <v>0</v>
      </c>
      <c r="BH1209" t="str">
        <f t="shared" si="631"/>
        <v>S, blank</v>
      </c>
      <c r="BI1209">
        <f t="shared" si="632"/>
        <v>3</v>
      </c>
    </row>
    <row r="1210" spans="1:61" x14ac:dyDescent="0.3">
      <c r="A1210" t="s">
        <v>2810</v>
      </c>
      <c r="B1210" t="s">
        <v>2838</v>
      </c>
      <c r="C1210" t="s">
        <v>2825</v>
      </c>
      <c r="D1210" t="s">
        <v>2833</v>
      </c>
      <c r="E1210" t="s">
        <v>20</v>
      </c>
      <c r="F1210">
        <v>2</v>
      </c>
      <c r="G1210">
        <v>0</v>
      </c>
      <c r="H1210" t="s">
        <v>2843</v>
      </c>
      <c r="I1210">
        <v>3</v>
      </c>
      <c r="J1210">
        <v>32.769878926258563</v>
      </c>
      <c r="K1210">
        <v>-42.171718189759716</v>
      </c>
      <c r="L1210">
        <v>-82.840254641099079</v>
      </c>
      <c r="M1210">
        <v>57.761363718906857</v>
      </c>
      <c r="N1210">
        <v>-108.67008854708662</v>
      </c>
      <c r="O1210">
        <v>47.533478806865013</v>
      </c>
      <c r="P1210">
        <v>-22.013681658285037</v>
      </c>
      <c r="Q1210">
        <v>-22.422560732600829</v>
      </c>
      <c r="R1210">
        <v>-67.960368165567971</v>
      </c>
      <c r="S1210">
        <v>0</v>
      </c>
      <c r="T1210">
        <v>5</v>
      </c>
      <c r="U1210" t="s">
        <v>2819</v>
      </c>
      <c r="AN1210">
        <f>VLOOKUP(J1210,counts!$W$8:$Z$13,4,FALSE)</f>
        <v>61</v>
      </c>
      <c r="AO1210">
        <f>VLOOKUP(K1210,counts!$W$17:$Z$23,4,FALSE)</f>
        <v>48</v>
      </c>
      <c r="AP1210">
        <f>VLOOKUP(L1210,counts!$W$27:$Z$33,4,FALSE)</f>
        <v>62</v>
      </c>
      <c r="AQ1210">
        <f>VLOOKUP(M1210,counts!$W$38:$Z$49,4,FALSE)</f>
        <v>66</v>
      </c>
      <c r="AR1210">
        <f>VLOOKUP(N1210,counts!$W$53:$Z$54,4,FALSE)</f>
        <v>20</v>
      </c>
      <c r="AS1210">
        <f>VLOOKUP(O1210,counts!$W$58:$Z$62,4,FALSE)</f>
        <v>60</v>
      </c>
      <c r="AT1210">
        <f>VLOOKUP(P1210,counts!$W$66:$Z$69,4,FALSE)</f>
        <v>50</v>
      </c>
      <c r="AU1210">
        <f>VLOOKUP(Q1210,counts!$W$73:$Z$75,4,FALSE)</f>
        <v>50</v>
      </c>
      <c r="AV1210">
        <f>VLOOKUP(R1210,counts!$W$79:$Z$81,4,FALSE)</f>
        <v>40</v>
      </c>
      <c r="AW1210">
        <f t="shared" si="620"/>
        <v>457</v>
      </c>
      <c r="AX1210">
        <f t="shared" si="621"/>
        <v>0</v>
      </c>
      <c r="AY1210">
        <f t="shared" si="622"/>
        <v>5</v>
      </c>
      <c r="AZ1210" t="str">
        <f t="shared" si="623"/>
        <v>Validate</v>
      </c>
      <c r="BA1210" t="str">
        <f t="shared" si="624"/>
        <v>31-40</v>
      </c>
      <c r="BB1210" t="str">
        <f t="shared" si="625"/>
        <v>Blank</v>
      </c>
      <c r="BC1210" t="str">
        <f t="shared" si="626"/>
        <v>0-10</v>
      </c>
      <c r="BD1210" t="str">
        <f t="shared" si="627"/>
        <v>NY</v>
      </c>
      <c r="BE1210" t="str">
        <f t="shared" si="628"/>
        <v>male</v>
      </c>
      <c r="BF1210">
        <f t="shared" si="629"/>
        <v>2</v>
      </c>
      <c r="BG1210">
        <f t="shared" si="630"/>
        <v>0</v>
      </c>
      <c r="BH1210" t="str">
        <f t="shared" si="631"/>
        <v>S, blank</v>
      </c>
      <c r="BI1210">
        <f t="shared" si="632"/>
        <v>3</v>
      </c>
    </row>
    <row r="1211" spans="1:61" x14ac:dyDescent="0.3">
      <c r="A1211" t="s">
        <v>2820</v>
      </c>
      <c r="B1211" t="s">
        <v>2838</v>
      </c>
      <c r="C1211" t="s">
        <v>2825</v>
      </c>
      <c r="D1211" t="s">
        <v>2838</v>
      </c>
      <c r="E1211" t="s">
        <v>20</v>
      </c>
      <c r="F1211">
        <v>0</v>
      </c>
      <c r="G1211">
        <v>0</v>
      </c>
      <c r="H1211" t="s">
        <v>44</v>
      </c>
      <c r="I1211">
        <v>3</v>
      </c>
      <c r="J1211">
        <v>-11.613432440426715</v>
      </c>
      <c r="K1211">
        <v>-42.171718189759716</v>
      </c>
      <c r="L1211">
        <v>-82.840254641099079</v>
      </c>
      <c r="M1211">
        <v>-33.757758935166962</v>
      </c>
      <c r="N1211">
        <v>-108.67008854708662</v>
      </c>
      <c r="O1211">
        <v>-14.754319664473872</v>
      </c>
      <c r="P1211">
        <v>-22.013681658285037</v>
      </c>
      <c r="Q1211">
        <v>72.444458573419169</v>
      </c>
      <c r="R1211">
        <v>-67.960368165567971</v>
      </c>
      <c r="S1211">
        <v>0</v>
      </c>
      <c r="T1211">
        <v>5</v>
      </c>
      <c r="U1211" t="s">
        <v>2819</v>
      </c>
      <c r="AN1211">
        <f>VLOOKUP(J1211,counts!$W$8:$Z$13,4,FALSE)</f>
        <v>52</v>
      </c>
      <c r="AO1211">
        <f>VLOOKUP(K1211,counts!$W$17:$Z$23,4,FALSE)</f>
        <v>48</v>
      </c>
      <c r="AP1211">
        <f>VLOOKUP(L1211,counts!$W$27:$Z$33,4,FALSE)</f>
        <v>62</v>
      </c>
      <c r="AQ1211">
        <f>VLOOKUP(M1211,counts!$W$38:$Z$49,4,FALSE)</f>
        <v>47</v>
      </c>
      <c r="AR1211">
        <f>VLOOKUP(N1211,counts!$W$53:$Z$54,4,FALSE)</f>
        <v>20</v>
      </c>
      <c r="AS1211">
        <f>VLOOKUP(O1211,counts!$W$58:$Z$62,4,FALSE)</f>
        <v>52</v>
      </c>
      <c r="AT1211">
        <f>VLOOKUP(P1211,counts!$W$66:$Z$69,4,FALSE)</f>
        <v>50</v>
      </c>
      <c r="AU1211">
        <f>VLOOKUP(Q1211,counts!$W$73:$Z$75,4,FALSE)</f>
        <v>68</v>
      </c>
      <c r="AV1211">
        <f>VLOOKUP(R1211,counts!$W$79:$Z$81,4,FALSE)</f>
        <v>40</v>
      </c>
      <c r="AW1211">
        <f t="shared" si="620"/>
        <v>439</v>
      </c>
      <c r="AX1211">
        <f t="shared" si="621"/>
        <v>0</v>
      </c>
      <c r="AY1211">
        <f t="shared" si="622"/>
        <v>5</v>
      </c>
      <c r="AZ1211" t="str">
        <f t="shared" si="623"/>
        <v>Validate</v>
      </c>
      <c r="BA1211" t="str">
        <f t="shared" si="624"/>
        <v>18-30</v>
      </c>
      <c r="BB1211" t="str">
        <f t="shared" si="625"/>
        <v>Blank</v>
      </c>
      <c r="BC1211" t="str">
        <f t="shared" si="626"/>
        <v>0-10</v>
      </c>
      <c r="BD1211" t="str">
        <f t="shared" si="627"/>
        <v>Blank</v>
      </c>
      <c r="BE1211" t="str">
        <f t="shared" si="628"/>
        <v>male</v>
      </c>
      <c r="BF1211">
        <f t="shared" si="629"/>
        <v>0</v>
      </c>
      <c r="BG1211">
        <f t="shared" si="630"/>
        <v>0</v>
      </c>
      <c r="BH1211" t="str">
        <f t="shared" si="631"/>
        <v>C</v>
      </c>
      <c r="BI1211">
        <f t="shared" si="632"/>
        <v>3</v>
      </c>
    </row>
    <row r="1212" spans="1:61" x14ac:dyDescent="0.3">
      <c r="A1212" t="s">
        <v>2820</v>
      </c>
      <c r="B1212" t="s">
        <v>2838</v>
      </c>
      <c r="C1212" t="s">
        <v>2825</v>
      </c>
      <c r="D1212" t="s">
        <v>2838</v>
      </c>
      <c r="E1212" t="s">
        <v>20</v>
      </c>
      <c r="F1212">
        <v>0</v>
      </c>
      <c r="G1212">
        <v>0</v>
      </c>
      <c r="H1212" t="s">
        <v>2843</v>
      </c>
      <c r="I1212">
        <v>3</v>
      </c>
      <c r="J1212">
        <v>-11.613432440426715</v>
      </c>
      <c r="K1212">
        <v>-42.171718189759716</v>
      </c>
      <c r="L1212">
        <v>-82.840254641099079</v>
      </c>
      <c r="M1212">
        <v>-33.757758935166962</v>
      </c>
      <c r="N1212">
        <v>-108.67008854708662</v>
      </c>
      <c r="O1212">
        <v>-14.754319664473872</v>
      </c>
      <c r="P1212">
        <v>-22.013681658285037</v>
      </c>
      <c r="Q1212">
        <v>-22.422560732600829</v>
      </c>
      <c r="R1212">
        <v>-67.960368165567971</v>
      </c>
      <c r="S1212">
        <v>0</v>
      </c>
      <c r="T1212">
        <v>5</v>
      </c>
      <c r="U1212" t="s">
        <v>2819</v>
      </c>
      <c r="AN1212">
        <f>VLOOKUP(J1212,counts!$W$8:$Z$13,4,FALSE)</f>
        <v>52</v>
      </c>
      <c r="AO1212">
        <f>VLOOKUP(K1212,counts!$W$17:$Z$23,4,FALSE)</f>
        <v>48</v>
      </c>
      <c r="AP1212">
        <f>VLOOKUP(L1212,counts!$W$27:$Z$33,4,FALSE)</f>
        <v>62</v>
      </c>
      <c r="AQ1212">
        <f>VLOOKUP(M1212,counts!$W$38:$Z$49,4,FALSE)</f>
        <v>47</v>
      </c>
      <c r="AR1212">
        <f>VLOOKUP(N1212,counts!$W$53:$Z$54,4,FALSE)</f>
        <v>20</v>
      </c>
      <c r="AS1212">
        <f>VLOOKUP(O1212,counts!$W$58:$Z$62,4,FALSE)</f>
        <v>52</v>
      </c>
      <c r="AT1212">
        <f>VLOOKUP(P1212,counts!$W$66:$Z$69,4,FALSE)</f>
        <v>50</v>
      </c>
      <c r="AU1212">
        <f>VLOOKUP(Q1212,counts!$W$73:$Z$75,4,FALSE)</f>
        <v>50</v>
      </c>
      <c r="AV1212">
        <f>VLOOKUP(R1212,counts!$W$79:$Z$81,4,FALSE)</f>
        <v>40</v>
      </c>
      <c r="AW1212">
        <f t="shared" si="620"/>
        <v>421</v>
      </c>
      <c r="AX1212">
        <f t="shared" si="621"/>
        <v>0</v>
      </c>
      <c r="AY1212">
        <f t="shared" si="622"/>
        <v>5</v>
      </c>
      <c r="AZ1212" t="str">
        <f t="shared" si="623"/>
        <v>Validate</v>
      </c>
      <c r="BA1212" t="str">
        <f t="shared" si="624"/>
        <v>18-30</v>
      </c>
      <c r="BB1212" t="str">
        <f t="shared" si="625"/>
        <v>Blank</v>
      </c>
      <c r="BC1212" t="str">
        <f t="shared" si="626"/>
        <v>0-10</v>
      </c>
      <c r="BD1212" t="str">
        <f t="shared" si="627"/>
        <v>Blank</v>
      </c>
      <c r="BE1212" t="str">
        <f t="shared" si="628"/>
        <v>male</v>
      </c>
      <c r="BF1212">
        <f t="shared" si="629"/>
        <v>0</v>
      </c>
      <c r="BG1212">
        <f t="shared" si="630"/>
        <v>0</v>
      </c>
      <c r="BH1212" t="str">
        <f t="shared" si="631"/>
        <v>S, blank</v>
      </c>
      <c r="BI1212">
        <f t="shared" si="632"/>
        <v>3</v>
      </c>
    </row>
    <row r="1213" spans="1:61" x14ac:dyDescent="0.3">
      <c r="A1213" t="s">
        <v>2821</v>
      </c>
      <c r="B1213" t="s">
        <v>2838</v>
      </c>
      <c r="C1213" t="s">
        <v>2825</v>
      </c>
      <c r="D1213" t="s">
        <v>2838</v>
      </c>
      <c r="E1213" t="s">
        <v>20</v>
      </c>
      <c r="F1213">
        <v>0</v>
      </c>
      <c r="G1213">
        <v>0</v>
      </c>
      <c r="H1213" t="s">
        <v>527</v>
      </c>
      <c r="I1213">
        <v>3</v>
      </c>
      <c r="J1213">
        <v>-3.7643689058441341</v>
      </c>
      <c r="K1213">
        <v>-42.171718189759716</v>
      </c>
      <c r="L1213">
        <v>-82.840254641099079</v>
      </c>
      <c r="M1213">
        <v>-33.757758935166962</v>
      </c>
      <c r="N1213">
        <v>-108.67008854708662</v>
      </c>
      <c r="O1213">
        <v>-14.754319664473872</v>
      </c>
      <c r="P1213">
        <v>-22.013681658285037</v>
      </c>
      <c r="Q1213">
        <v>-11.405315820044242</v>
      </c>
      <c r="R1213">
        <v>-67.960368165567971</v>
      </c>
      <c r="S1213">
        <v>0</v>
      </c>
      <c r="T1213">
        <v>5</v>
      </c>
      <c r="U1213" t="s">
        <v>2819</v>
      </c>
      <c r="AN1213">
        <f>VLOOKUP(J1213,counts!$W$8:$Z$13,4,FALSE)</f>
        <v>53</v>
      </c>
      <c r="AO1213">
        <f>VLOOKUP(K1213,counts!$W$17:$Z$23,4,FALSE)</f>
        <v>48</v>
      </c>
      <c r="AP1213">
        <f>VLOOKUP(L1213,counts!$W$27:$Z$33,4,FALSE)</f>
        <v>62</v>
      </c>
      <c r="AQ1213">
        <f>VLOOKUP(M1213,counts!$W$38:$Z$49,4,FALSE)</f>
        <v>47</v>
      </c>
      <c r="AR1213">
        <f>VLOOKUP(N1213,counts!$W$53:$Z$54,4,FALSE)</f>
        <v>20</v>
      </c>
      <c r="AS1213">
        <f>VLOOKUP(O1213,counts!$W$58:$Z$62,4,FALSE)</f>
        <v>52</v>
      </c>
      <c r="AT1213">
        <f>VLOOKUP(P1213,counts!$W$66:$Z$69,4,FALSE)</f>
        <v>50</v>
      </c>
      <c r="AU1213">
        <f>VLOOKUP(Q1213,counts!$W$73:$Z$75,4,FALSE)</f>
        <v>52</v>
      </c>
      <c r="AV1213">
        <f>VLOOKUP(R1213,counts!$W$79:$Z$81,4,FALSE)</f>
        <v>40</v>
      </c>
      <c r="AW1213">
        <f t="shared" si="620"/>
        <v>424</v>
      </c>
      <c r="AX1213">
        <f t="shared" si="621"/>
        <v>0</v>
      </c>
      <c r="AY1213">
        <f t="shared" si="622"/>
        <v>5</v>
      </c>
      <c r="AZ1213" t="str">
        <f t="shared" si="623"/>
        <v>Validate</v>
      </c>
      <c r="BA1213" t="str">
        <f t="shared" si="624"/>
        <v>0-17</v>
      </c>
      <c r="BB1213" t="str">
        <f t="shared" si="625"/>
        <v>Blank</v>
      </c>
      <c r="BC1213" t="str">
        <f t="shared" si="626"/>
        <v>0-10</v>
      </c>
      <c r="BD1213" t="str">
        <f t="shared" si="627"/>
        <v>Blank</v>
      </c>
      <c r="BE1213" t="str">
        <f t="shared" si="628"/>
        <v>male</v>
      </c>
      <c r="BF1213">
        <f t="shared" si="629"/>
        <v>0</v>
      </c>
      <c r="BG1213">
        <f t="shared" si="630"/>
        <v>0</v>
      </c>
      <c r="BH1213" t="str">
        <f t="shared" si="631"/>
        <v>Q</v>
      </c>
      <c r="BI1213">
        <f t="shared" si="632"/>
        <v>3</v>
      </c>
    </row>
    <row r="1214" spans="1:61" x14ac:dyDescent="0.3">
      <c r="A1214" t="s">
        <v>2821</v>
      </c>
      <c r="B1214" t="s">
        <v>2838</v>
      </c>
      <c r="C1214" t="s">
        <v>2825</v>
      </c>
      <c r="D1214" t="s">
        <v>2838</v>
      </c>
      <c r="E1214" t="s">
        <v>15</v>
      </c>
      <c r="F1214">
        <v>0</v>
      </c>
      <c r="G1214">
        <v>0</v>
      </c>
      <c r="H1214" t="s">
        <v>527</v>
      </c>
      <c r="I1214">
        <v>3</v>
      </c>
      <c r="J1214">
        <v>-3.7643689058441341</v>
      </c>
      <c r="K1214">
        <v>-42.171718189759716</v>
      </c>
      <c r="L1214">
        <v>-82.840254641099079</v>
      </c>
      <c r="M1214">
        <v>-33.757758935166962</v>
      </c>
      <c r="N1214">
        <v>151.41878811967541</v>
      </c>
      <c r="O1214">
        <v>-14.754319664473872</v>
      </c>
      <c r="P1214">
        <v>-22.013681658285037</v>
      </c>
      <c r="Q1214">
        <v>-11.405315820044242</v>
      </c>
      <c r="R1214">
        <v>-67.960368165567971</v>
      </c>
      <c r="S1214">
        <v>1</v>
      </c>
      <c r="T1214">
        <v>5</v>
      </c>
      <c r="U1214" t="s">
        <v>2819</v>
      </c>
      <c r="AN1214">
        <f>VLOOKUP(J1214,counts!$W$8:$Z$13,4,FALSE)</f>
        <v>53</v>
      </c>
      <c r="AO1214">
        <f>VLOOKUP(K1214,counts!$W$17:$Z$23,4,FALSE)</f>
        <v>48</v>
      </c>
      <c r="AP1214">
        <f>VLOOKUP(L1214,counts!$W$27:$Z$33,4,FALSE)</f>
        <v>62</v>
      </c>
      <c r="AQ1214">
        <f>VLOOKUP(M1214,counts!$W$38:$Z$49,4,FALSE)</f>
        <v>47</v>
      </c>
      <c r="AR1214">
        <f>VLOOKUP(N1214,counts!$W$53:$Z$54,4,FALSE)</f>
        <v>102</v>
      </c>
      <c r="AS1214">
        <f>VLOOKUP(O1214,counts!$W$58:$Z$62,4,FALSE)</f>
        <v>52</v>
      </c>
      <c r="AT1214">
        <f>VLOOKUP(P1214,counts!$W$66:$Z$69,4,FALSE)</f>
        <v>50</v>
      </c>
      <c r="AU1214">
        <f>VLOOKUP(Q1214,counts!$W$73:$Z$75,4,FALSE)</f>
        <v>52</v>
      </c>
      <c r="AV1214">
        <f>VLOOKUP(R1214,counts!$W$79:$Z$81,4,FALSE)</f>
        <v>40</v>
      </c>
      <c r="AW1214">
        <f t="shared" si="620"/>
        <v>506</v>
      </c>
      <c r="AX1214">
        <f t="shared" si="621"/>
        <v>1</v>
      </c>
      <c r="AY1214">
        <f t="shared" si="622"/>
        <v>5</v>
      </c>
      <c r="AZ1214" t="str">
        <f t="shared" si="623"/>
        <v>Validate</v>
      </c>
      <c r="BA1214" t="str">
        <f t="shared" si="624"/>
        <v>0-17</v>
      </c>
      <c r="BB1214" t="str">
        <f t="shared" si="625"/>
        <v>Blank</v>
      </c>
      <c r="BC1214" t="str">
        <f t="shared" si="626"/>
        <v>0-10</v>
      </c>
      <c r="BD1214" t="str">
        <f t="shared" si="627"/>
        <v>Blank</v>
      </c>
      <c r="BE1214" t="str">
        <f t="shared" si="628"/>
        <v>female</v>
      </c>
      <c r="BF1214">
        <f t="shared" si="629"/>
        <v>0</v>
      </c>
      <c r="BG1214">
        <f t="shared" si="630"/>
        <v>0</v>
      </c>
      <c r="BH1214" t="str">
        <f t="shared" si="631"/>
        <v>Q</v>
      </c>
      <c r="BI1214">
        <f t="shared" si="632"/>
        <v>3</v>
      </c>
    </row>
    <row r="1215" spans="1:61" x14ac:dyDescent="0.3">
      <c r="A1215" t="s">
        <v>2820</v>
      </c>
      <c r="B1215" t="s">
        <v>2838</v>
      </c>
      <c r="C1215" t="s">
        <v>2825</v>
      </c>
      <c r="D1215" t="s">
        <v>2838</v>
      </c>
      <c r="E1215" t="s">
        <v>20</v>
      </c>
      <c r="F1215">
        <v>0</v>
      </c>
      <c r="G1215">
        <v>0</v>
      </c>
      <c r="H1215" t="s">
        <v>2843</v>
      </c>
      <c r="I1215">
        <v>3</v>
      </c>
      <c r="J1215">
        <v>-11.613432440426715</v>
      </c>
      <c r="K1215">
        <v>-42.171718189759716</v>
      </c>
      <c r="L1215">
        <v>-82.840254641099079</v>
      </c>
      <c r="M1215">
        <v>-33.757758935166962</v>
      </c>
      <c r="N1215">
        <v>-108.67008854708662</v>
      </c>
      <c r="O1215">
        <v>-14.754319664473872</v>
      </c>
      <c r="P1215">
        <v>-22.013681658285037</v>
      </c>
      <c r="Q1215">
        <v>-22.422560732600829</v>
      </c>
      <c r="R1215">
        <v>-67.960368165567971</v>
      </c>
      <c r="S1215">
        <v>1</v>
      </c>
      <c r="T1215">
        <v>5</v>
      </c>
      <c r="U1215" t="s">
        <v>2819</v>
      </c>
      <c r="AN1215">
        <f>VLOOKUP(J1215,counts!$W$8:$Z$13,4,FALSE)</f>
        <v>52</v>
      </c>
      <c r="AO1215">
        <f>VLOOKUP(K1215,counts!$W$17:$Z$23,4,FALSE)</f>
        <v>48</v>
      </c>
      <c r="AP1215">
        <f>VLOOKUP(L1215,counts!$W$27:$Z$33,4,FALSE)</f>
        <v>62</v>
      </c>
      <c r="AQ1215">
        <f>VLOOKUP(M1215,counts!$W$38:$Z$49,4,FALSE)</f>
        <v>47</v>
      </c>
      <c r="AR1215">
        <f>VLOOKUP(N1215,counts!$W$53:$Z$54,4,FALSE)</f>
        <v>20</v>
      </c>
      <c r="AS1215">
        <f>VLOOKUP(O1215,counts!$W$58:$Z$62,4,FALSE)</f>
        <v>52</v>
      </c>
      <c r="AT1215">
        <f>VLOOKUP(P1215,counts!$W$66:$Z$69,4,FALSE)</f>
        <v>50</v>
      </c>
      <c r="AU1215">
        <f>VLOOKUP(Q1215,counts!$W$73:$Z$75,4,FALSE)</f>
        <v>50</v>
      </c>
      <c r="AV1215">
        <f>VLOOKUP(R1215,counts!$W$79:$Z$81,4,FALSE)</f>
        <v>40</v>
      </c>
      <c r="AW1215">
        <f t="shared" si="620"/>
        <v>421</v>
      </c>
      <c r="AX1215">
        <f t="shared" si="621"/>
        <v>1</v>
      </c>
      <c r="AY1215">
        <f t="shared" si="622"/>
        <v>5</v>
      </c>
      <c r="AZ1215" t="str">
        <f t="shared" si="623"/>
        <v>Validate</v>
      </c>
      <c r="BA1215" t="str">
        <f t="shared" si="624"/>
        <v>18-30</v>
      </c>
      <c r="BB1215" t="str">
        <f t="shared" si="625"/>
        <v>Blank</v>
      </c>
      <c r="BC1215" t="str">
        <f t="shared" si="626"/>
        <v>0-10</v>
      </c>
      <c r="BD1215" t="str">
        <f t="shared" si="627"/>
        <v>Blank</v>
      </c>
      <c r="BE1215" t="str">
        <f t="shared" si="628"/>
        <v>male</v>
      </c>
      <c r="BF1215">
        <f t="shared" si="629"/>
        <v>0</v>
      </c>
      <c r="BG1215">
        <f t="shared" si="630"/>
        <v>0</v>
      </c>
      <c r="BH1215" t="str">
        <f t="shared" si="631"/>
        <v>S, blank</v>
      </c>
      <c r="BI1215">
        <f t="shared" si="632"/>
        <v>3</v>
      </c>
    </row>
    <row r="1216" spans="1:61" x14ac:dyDescent="0.3">
      <c r="A1216" t="s">
        <v>2820</v>
      </c>
      <c r="B1216" t="s">
        <v>2838</v>
      </c>
      <c r="C1216" t="s">
        <v>2850</v>
      </c>
      <c r="D1216" t="s">
        <v>2838</v>
      </c>
      <c r="E1216" t="s">
        <v>15</v>
      </c>
      <c r="F1216">
        <v>1</v>
      </c>
      <c r="G1216">
        <v>1</v>
      </c>
      <c r="H1216" t="s">
        <v>2843</v>
      </c>
      <c r="I1216">
        <v>3</v>
      </c>
      <c r="J1216">
        <v>-11.613432440426715</v>
      </c>
      <c r="K1216">
        <v>-42.171718189759716</v>
      </c>
      <c r="L1216">
        <v>-9.6115457513775127</v>
      </c>
      <c r="M1216">
        <v>-33.757758935166962</v>
      </c>
      <c r="N1216">
        <v>151.41878811967541</v>
      </c>
      <c r="O1216">
        <v>48.695090775187893</v>
      </c>
      <c r="P1216">
        <v>79.365382998232107</v>
      </c>
      <c r="Q1216">
        <v>-22.422560732600829</v>
      </c>
      <c r="R1216">
        <v>-67.960368165567971</v>
      </c>
      <c r="S1216">
        <v>1</v>
      </c>
      <c r="T1216">
        <v>5</v>
      </c>
      <c r="U1216" t="s">
        <v>2819</v>
      </c>
      <c r="AN1216">
        <f>VLOOKUP(J1216,counts!$W$8:$Z$13,4,FALSE)</f>
        <v>52</v>
      </c>
      <c r="AO1216">
        <f>VLOOKUP(K1216,counts!$W$17:$Z$23,4,FALSE)</f>
        <v>48</v>
      </c>
      <c r="AP1216">
        <f>VLOOKUP(L1216,counts!$W$27:$Z$33,4,FALSE)</f>
        <v>55</v>
      </c>
      <c r="AQ1216">
        <f>VLOOKUP(M1216,counts!$W$38:$Z$49,4,FALSE)</f>
        <v>47</v>
      </c>
      <c r="AR1216">
        <f>VLOOKUP(N1216,counts!$W$53:$Z$54,4,FALSE)</f>
        <v>102</v>
      </c>
      <c r="AS1216">
        <f>VLOOKUP(O1216,counts!$W$58:$Z$62,4,FALSE)</f>
        <v>61</v>
      </c>
      <c r="AT1216">
        <f>VLOOKUP(P1216,counts!$W$66:$Z$69,4,FALSE)</f>
        <v>70</v>
      </c>
      <c r="AU1216">
        <f>VLOOKUP(Q1216,counts!$W$73:$Z$75,4,FALSE)</f>
        <v>50</v>
      </c>
      <c r="AV1216">
        <f>VLOOKUP(R1216,counts!$W$79:$Z$81,4,FALSE)</f>
        <v>40</v>
      </c>
      <c r="AW1216">
        <f t="shared" si="620"/>
        <v>525</v>
      </c>
      <c r="AX1216">
        <f t="shared" si="621"/>
        <v>1</v>
      </c>
      <c r="AY1216">
        <f t="shared" si="622"/>
        <v>5</v>
      </c>
      <c r="AZ1216" t="str">
        <f t="shared" si="623"/>
        <v>Validate</v>
      </c>
      <c r="BA1216" t="str">
        <f t="shared" si="624"/>
        <v>18-30</v>
      </c>
      <c r="BB1216" t="str">
        <f t="shared" si="625"/>
        <v>Blank</v>
      </c>
      <c r="BC1216" t="str">
        <f t="shared" si="626"/>
        <v>11-20</v>
      </c>
      <c r="BD1216" t="str">
        <f t="shared" si="627"/>
        <v>Blank</v>
      </c>
      <c r="BE1216" t="str">
        <f t="shared" si="628"/>
        <v>female</v>
      </c>
      <c r="BF1216">
        <f t="shared" si="629"/>
        <v>1</v>
      </c>
      <c r="BG1216">
        <f t="shared" si="630"/>
        <v>1</v>
      </c>
      <c r="BH1216" t="str">
        <f t="shared" si="631"/>
        <v>S, blank</v>
      </c>
      <c r="BI1216">
        <f t="shared" si="632"/>
        <v>3</v>
      </c>
    </row>
    <row r="1217" spans="1:61" x14ac:dyDescent="0.3">
      <c r="A1217" t="s">
        <v>2820</v>
      </c>
      <c r="B1217" t="s">
        <v>2838</v>
      </c>
      <c r="C1217" t="s">
        <v>2825</v>
      </c>
      <c r="D1217" t="s">
        <v>2838</v>
      </c>
      <c r="E1217" t="s">
        <v>15</v>
      </c>
      <c r="F1217">
        <v>0</v>
      </c>
      <c r="G1217">
        <v>0</v>
      </c>
      <c r="H1217" t="s">
        <v>2843</v>
      </c>
      <c r="I1217">
        <v>3</v>
      </c>
      <c r="J1217">
        <v>-11.613432440426715</v>
      </c>
      <c r="K1217">
        <v>-42.171718189759716</v>
      </c>
      <c r="L1217">
        <v>-82.840254641099079</v>
      </c>
      <c r="M1217">
        <v>-33.757758935166962</v>
      </c>
      <c r="N1217">
        <v>151.41878811967541</v>
      </c>
      <c r="O1217">
        <v>-14.754319664473872</v>
      </c>
      <c r="P1217">
        <v>-22.013681658285037</v>
      </c>
      <c r="Q1217">
        <v>-22.422560732600829</v>
      </c>
      <c r="R1217">
        <v>-67.960368165567971</v>
      </c>
      <c r="S1217">
        <v>1</v>
      </c>
      <c r="T1217">
        <v>5</v>
      </c>
      <c r="U1217" t="s">
        <v>2819</v>
      </c>
      <c r="AN1217">
        <f>VLOOKUP(J1217,counts!$W$8:$Z$13,4,FALSE)</f>
        <v>52</v>
      </c>
      <c r="AO1217">
        <f>VLOOKUP(K1217,counts!$W$17:$Z$23,4,FALSE)</f>
        <v>48</v>
      </c>
      <c r="AP1217">
        <f>VLOOKUP(L1217,counts!$W$27:$Z$33,4,FALSE)</f>
        <v>62</v>
      </c>
      <c r="AQ1217">
        <f>VLOOKUP(M1217,counts!$W$38:$Z$49,4,FALSE)</f>
        <v>47</v>
      </c>
      <c r="AR1217">
        <f>VLOOKUP(N1217,counts!$W$53:$Z$54,4,FALSE)</f>
        <v>102</v>
      </c>
      <c r="AS1217">
        <f>VLOOKUP(O1217,counts!$W$58:$Z$62,4,FALSE)</f>
        <v>52</v>
      </c>
      <c r="AT1217">
        <f>VLOOKUP(P1217,counts!$W$66:$Z$69,4,FALSE)</f>
        <v>50</v>
      </c>
      <c r="AU1217">
        <f>VLOOKUP(Q1217,counts!$W$73:$Z$75,4,FALSE)</f>
        <v>50</v>
      </c>
      <c r="AV1217">
        <f>VLOOKUP(R1217,counts!$W$79:$Z$81,4,FALSE)</f>
        <v>40</v>
      </c>
      <c r="AW1217">
        <f t="shared" si="620"/>
        <v>503</v>
      </c>
      <c r="AX1217">
        <f t="shared" si="621"/>
        <v>1</v>
      </c>
      <c r="AY1217">
        <f t="shared" si="622"/>
        <v>5</v>
      </c>
      <c r="AZ1217" t="str">
        <f t="shared" si="623"/>
        <v>Validate</v>
      </c>
      <c r="BA1217" t="str">
        <f t="shared" si="624"/>
        <v>18-30</v>
      </c>
      <c r="BB1217" t="str">
        <f t="shared" si="625"/>
        <v>Blank</v>
      </c>
      <c r="BC1217" t="str">
        <f t="shared" si="626"/>
        <v>0-10</v>
      </c>
      <c r="BD1217" t="str">
        <f t="shared" si="627"/>
        <v>Blank</v>
      </c>
      <c r="BE1217" t="str">
        <f t="shared" si="628"/>
        <v>female</v>
      </c>
      <c r="BF1217">
        <f t="shared" si="629"/>
        <v>0</v>
      </c>
      <c r="BG1217">
        <f t="shared" si="630"/>
        <v>0</v>
      </c>
      <c r="BH1217" t="str">
        <f t="shared" si="631"/>
        <v>S, blank</v>
      </c>
      <c r="BI1217">
        <f t="shared" si="632"/>
        <v>3</v>
      </c>
    </row>
    <row r="1218" spans="1:61" x14ac:dyDescent="0.3">
      <c r="A1218" t="s">
        <v>2821</v>
      </c>
      <c r="B1218" t="s">
        <v>2838</v>
      </c>
      <c r="C1218" t="s">
        <v>2825</v>
      </c>
      <c r="D1218" t="s">
        <v>2838</v>
      </c>
      <c r="E1218" t="s">
        <v>20</v>
      </c>
      <c r="F1218">
        <v>0</v>
      </c>
      <c r="G1218">
        <v>0</v>
      </c>
      <c r="H1218" t="s">
        <v>2843</v>
      </c>
      <c r="I1218">
        <v>3</v>
      </c>
      <c r="J1218">
        <v>-3.7643689058441341</v>
      </c>
      <c r="K1218">
        <v>-42.171718189759716</v>
      </c>
      <c r="L1218">
        <v>-82.840254641099079</v>
      </c>
      <c r="M1218">
        <v>-33.757758935166962</v>
      </c>
      <c r="N1218">
        <v>-108.67008854708662</v>
      </c>
      <c r="O1218">
        <v>-14.754319664473872</v>
      </c>
      <c r="P1218">
        <v>-22.013681658285037</v>
      </c>
      <c r="Q1218">
        <v>-22.422560732600829</v>
      </c>
      <c r="R1218">
        <v>-67.960368165567971</v>
      </c>
      <c r="S1218">
        <v>0</v>
      </c>
      <c r="T1218">
        <v>5</v>
      </c>
      <c r="U1218" t="s">
        <v>2819</v>
      </c>
      <c r="AN1218">
        <f>VLOOKUP(J1218,counts!$W$8:$Z$13,4,FALSE)</f>
        <v>53</v>
      </c>
      <c r="AO1218">
        <f>VLOOKUP(K1218,counts!$W$17:$Z$23,4,FALSE)</f>
        <v>48</v>
      </c>
      <c r="AP1218">
        <f>VLOOKUP(L1218,counts!$W$27:$Z$33,4,FALSE)</f>
        <v>62</v>
      </c>
      <c r="AQ1218">
        <f>VLOOKUP(M1218,counts!$W$38:$Z$49,4,FALSE)</f>
        <v>47</v>
      </c>
      <c r="AR1218">
        <f>VLOOKUP(N1218,counts!$W$53:$Z$54,4,FALSE)</f>
        <v>20</v>
      </c>
      <c r="AS1218">
        <f>VLOOKUP(O1218,counts!$W$58:$Z$62,4,FALSE)</f>
        <v>52</v>
      </c>
      <c r="AT1218">
        <f>VLOOKUP(P1218,counts!$W$66:$Z$69,4,FALSE)</f>
        <v>50</v>
      </c>
      <c r="AU1218">
        <f>VLOOKUP(Q1218,counts!$W$73:$Z$75,4,FALSE)</f>
        <v>50</v>
      </c>
      <c r="AV1218">
        <f>VLOOKUP(R1218,counts!$W$79:$Z$81,4,FALSE)</f>
        <v>40</v>
      </c>
      <c r="AW1218">
        <f t="shared" si="620"/>
        <v>422</v>
      </c>
      <c r="AX1218">
        <f t="shared" si="621"/>
        <v>0</v>
      </c>
      <c r="AY1218">
        <f t="shared" si="622"/>
        <v>5</v>
      </c>
      <c r="AZ1218" t="str">
        <f t="shared" si="623"/>
        <v>Validate</v>
      </c>
      <c r="BA1218" t="str">
        <f t="shared" si="624"/>
        <v>0-17</v>
      </c>
      <c r="BB1218" t="str">
        <f t="shared" si="625"/>
        <v>Blank</v>
      </c>
      <c r="BC1218" t="str">
        <f t="shared" si="626"/>
        <v>0-10</v>
      </c>
      <c r="BD1218" t="str">
        <f t="shared" si="627"/>
        <v>Blank</v>
      </c>
      <c r="BE1218" t="str">
        <f t="shared" si="628"/>
        <v>male</v>
      </c>
      <c r="BF1218">
        <f t="shared" si="629"/>
        <v>0</v>
      </c>
      <c r="BG1218">
        <f t="shared" si="630"/>
        <v>0</v>
      </c>
      <c r="BH1218" t="str">
        <f t="shared" si="631"/>
        <v>S, blank</v>
      </c>
      <c r="BI1218">
        <f t="shared" si="632"/>
        <v>3</v>
      </c>
    </row>
    <row r="1219" spans="1:61" x14ac:dyDescent="0.3">
      <c r="A1219" t="s">
        <v>2820</v>
      </c>
      <c r="B1219" t="s">
        <v>2838</v>
      </c>
      <c r="C1219" t="s">
        <v>2825</v>
      </c>
      <c r="D1219" t="s">
        <v>2838</v>
      </c>
      <c r="E1219" t="s">
        <v>20</v>
      </c>
      <c r="F1219">
        <v>0</v>
      </c>
      <c r="G1219">
        <v>0</v>
      </c>
      <c r="H1219" t="s">
        <v>44</v>
      </c>
      <c r="I1219">
        <v>3</v>
      </c>
      <c r="J1219">
        <v>-11.613432440426715</v>
      </c>
      <c r="K1219">
        <v>-42.171718189759716</v>
      </c>
      <c r="L1219">
        <v>-82.840254641099079</v>
      </c>
      <c r="M1219">
        <v>-33.757758935166962</v>
      </c>
      <c r="N1219">
        <v>-108.67008854708662</v>
      </c>
      <c r="O1219">
        <v>-14.754319664473872</v>
      </c>
      <c r="P1219">
        <v>-22.013681658285037</v>
      </c>
      <c r="Q1219">
        <v>72.444458573419169</v>
      </c>
      <c r="R1219">
        <v>-67.960368165567971</v>
      </c>
      <c r="S1219">
        <v>1</v>
      </c>
      <c r="T1219">
        <v>5</v>
      </c>
      <c r="U1219" t="s">
        <v>2819</v>
      </c>
      <c r="AN1219">
        <f>VLOOKUP(J1219,counts!$W$8:$Z$13,4,FALSE)</f>
        <v>52</v>
      </c>
      <c r="AO1219">
        <f>VLOOKUP(K1219,counts!$W$17:$Z$23,4,FALSE)</f>
        <v>48</v>
      </c>
      <c r="AP1219">
        <f>VLOOKUP(L1219,counts!$W$27:$Z$33,4,FALSE)</f>
        <v>62</v>
      </c>
      <c r="AQ1219">
        <f>VLOOKUP(M1219,counts!$W$38:$Z$49,4,FALSE)</f>
        <v>47</v>
      </c>
      <c r="AR1219">
        <f>VLOOKUP(N1219,counts!$W$53:$Z$54,4,FALSE)</f>
        <v>20</v>
      </c>
      <c r="AS1219">
        <f>VLOOKUP(O1219,counts!$W$58:$Z$62,4,FALSE)</f>
        <v>52</v>
      </c>
      <c r="AT1219">
        <f>VLOOKUP(P1219,counts!$W$66:$Z$69,4,FALSE)</f>
        <v>50</v>
      </c>
      <c r="AU1219">
        <f>VLOOKUP(Q1219,counts!$W$73:$Z$75,4,FALSE)</f>
        <v>68</v>
      </c>
      <c r="AV1219">
        <f>VLOOKUP(R1219,counts!$W$79:$Z$81,4,FALSE)</f>
        <v>40</v>
      </c>
      <c r="AW1219">
        <f t="shared" si="620"/>
        <v>439</v>
      </c>
      <c r="AX1219">
        <f t="shared" si="621"/>
        <v>1</v>
      </c>
      <c r="AY1219">
        <f t="shared" si="622"/>
        <v>5</v>
      </c>
      <c r="AZ1219" t="str">
        <f t="shared" si="623"/>
        <v>Validate</v>
      </c>
      <c r="BA1219" t="str">
        <f t="shared" si="624"/>
        <v>18-30</v>
      </c>
      <c r="BB1219" t="str">
        <f t="shared" si="625"/>
        <v>Blank</v>
      </c>
      <c r="BC1219" t="str">
        <f t="shared" si="626"/>
        <v>0-10</v>
      </c>
      <c r="BD1219" t="str">
        <f t="shared" si="627"/>
        <v>Blank</v>
      </c>
      <c r="BE1219" t="str">
        <f t="shared" si="628"/>
        <v>male</v>
      </c>
      <c r="BF1219">
        <f t="shared" si="629"/>
        <v>0</v>
      </c>
      <c r="BG1219">
        <f t="shared" si="630"/>
        <v>0</v>
      </c>
      <c r="BH1219" t="str">
        <f t="shared" si="631"/>
        <v>C</v>
      </c>
      <c r="BI1219">
        <f t="shared" si="632"/>
        <v>3</v>
      </c>
    </row>
    <row r="1220" spans="1:61" x14ac:dyDescent="0.3">
      <c r="A1220" t="s">
        <v>2810</v>
      </c>
      <c r="B1220" t="s">
        <v>2838</v>
      </c>
      <c r="C1220" t="s">
        <v>2825</v>
      </c>
      <c r="D1220" t="s">
        <v>2838</v>
      </c>
      <c r="E1220" t="s">
        <v>20</v>
      </c>
      <c r="F1220">
        <v>0</v>
      </c>
      <c r="G1220">
        <v>0</v>
      </c>
      <c r="H1220" t="s">
        <v>2843</v>
      </c>
      <c r="I1220">
        <v>3</v>
      </c>
      <c r="J1220">
        <v>32.769878926258563</v>
      </c>
      <c r="K1220">
        <v>-42.171718189759716</v>
      </c>
      <c r="L1220">
        <v>-82.840254641099079</v>
      </c>
      <c r="M1220">
        <v>-33.757758935166962</v>
      </c>
      <c r="N1220">
        <v>-108.67008854708662</v>
      </c>
      <c r="O1220">
        <v>-14.754319664473872</v>
      </c>
      <c r="P1220">
        <v>-22.013681658285037</v>
      </c>
      <c r="Q1220">
        <v>-22.422560732600829</v>
      </c>
      <c r="R1220">
        <v>-67.960368165567971</v>
      </c>
      <c r="S1220">
        <v>0</v>
      </c>
      <c r="T1220">
        <v>5</v>
      </c>
      <c r="U1220" t="s">
        <v>2819</v>
      </c>
      <c r="AN1220">
        <f>VLOOKUP(J1220,counts!$W$8:$Z$13,4,FALSE)</f>
        <v>61</v>
      </c>
      <c r="AO1220">
        <f>VLOOKUP(K1220,counts!$W$17:$Z$23,4,FALSE)</f>
        <v>48</v>
      </c>
      <c r="AP1220">
        <f>VLOOKUP(L1220,counts!$W$27:$Z$33,4,FALSE)</f>
        <v>62</v>
      </c>
      <c r="AQ1220">
        <f>VLOOKUP(M1220,counts!$W$38:$Z$49,4,FALSE)</f>
        <v>47</v>
      </c>
      <c r="AR1220">
        <f>VLOOKUP(N1220,counts!$W$53:$Z$54,4,FALSE)</f>
        <v>20</v>
      </c>
      <c r="AS1220">
        <f>VLOOKUP(O1220,counts!$W$58:$Z$62,4,FALSE)</f>
        <v>52</v>
      </c>
      <c r="AT1220">
        <f>VLOOKUP(P1220,counts!$W$66:$Z$69,4,FALSE)</f>
        <v>50</v>
      </c>
      <c r="AU1220">
        <f>VLOOKUP(Q1220,counts!$W$73:$Z$75,4,FALSE)</f>
        <v>50</v>
      </c>
      <c r="AV1220">
        <f>VLOOKUP(R1220,counts!$W$79:$Z$81,4,FALSE)</f>
        <v>40</v>
      </c>
      <c r="AW1220">
        <f t="shared" si="620"/>
        <v>430</v>
      </c>
      <c r="AX1220">
        <f t="shared" si="621"/>
        <v>0</v>
      </c>
      <c r="AY1220">
        <f t="shared" si="622"/>
        <v>5</v>
      </c>
      <c r="AZ1220" t="str">
        <f t="shared" si="623"/>
        <v>Validate</v>
      </c>
      <c r="BA1220" t="str">
        <f t="shared" si="624"/>
        <v>31-40</v>
      </c>
      <c r="BB1220" t="str">
        <f t="shared" si="625"/>
        <v>Blank</v>
      </c>
      <c r="BC1220" t="str">
        <f t="shared" si="626"/>
        <v>0-10</v>
      </c>
      <c r="BD1220" t="str">
        <f t="shared" si="627"/>
        <v>Blank</v>
      </c>
      <c r="BE1220" t="str">
        <f t="shared" si="628"/>
        <v>male</v>
      </c>
      <c r="BF1220">
        <f t="shared" si="629"/>
        <v>0</v>
      </c>
      <c r="BG1220">
        <f t="shared" si="630"/>
        <v>0</v>
      </c>
      <c r="BH1220" t="str">
        <f t="shared" si="631"/>
        <v>S, blank</v>
      </c>
      <c r="BI1220">
        <f t="shared" si="632"/>
        <v>3</v>
      </c>
    </row>
    <row r="1221" spans="1:61" x14ac:dyDescent="0.3">
      <c r="A1221" t="s">
        <v>2820</v>
      </c>
      <c r="B1221" t="s">
        <v>2838</v>
      </c>
      <c r="C1221" t="s">
        <v>2825</v>
      </c>
      <c r="D1221" t="s">
        <v>2838</v>
      </c>
      <c r="E1221" t="s">
        <v>20</v>
      </c>
      <c r="F1221">
        <v>0</v>
      </c>
      <c r="G1221">
        <v>0</v>
      </c>
      <c r="H1221" t="s">
        <v>2843</v>
      </c>
      <c r="I1221">
        <v>3</v>
      </c>
      <c r="J1221">
        <v>-11.613432440426715</v>
      </c>
      <c r="K1221">
        <v>-42.171718189759716</v>
      </c>
      <c r="L1221">
        <v>-82.840254641099079</v>
      </c>
      <c r="M1221">
        <v>-33.757758935166962</v>
      </c>
      <c r="N1221">
        <v>-108.67008854708662</v>
      </c>
      <c r="O1221">
        <v>-14.754319664473872</v>
      </c>
      <c r="P1221">
        <v>-22.013681658285037</v>
      </c>
      <c r="Q1221">
        <v>-22.422560732600829</v>
      </c>
      <c r="R1221">
        <v>-67.960368165567971</v>
      </c>
      <c r="S1221">
        <v>1</v>
      </c>
      <c r="T1221">
        <v>5</v>
      </c>
      <c r="U1221" t="s">
        <v>2819</v>
      </c>
      <c r="AN1221">
        <f>VLOOKUP(J1221,counts!$W$8:$Z$13,4,FALSE)</f>
        <v>52</v>
      </c>
      <c r="AO1221">
        <f>VLOOKUP(K1221,counts!$W$17:$Z$23,4,FALSE)</f>
        <v>48</v>
      </c>
      <c r="AP1221">
        <f>VLOOKUP(L1221,counts!$W$27:$Z$33,4,FALSE)</f>
        <v>62</v>
      </c>
      <c r="AQ1221">
        <f>VLOOKUP(M1221,counts!$W$38:$Z$49,4,FALSE)</f>
        <v>47</v>
      </c>
      <c r="AR1221">
        <f>VLOOKUP(N1221,counts!$W$53:$Z$54,4,FALSE)</f>
        <v>20</v>
      </c>
      <c r="AS1221">
        <f>VLOOKUP(O1221,counts!$W$58:$Z$62,4,FALSE)</f>
        <v>52</v>
      </c>
      <c r="AT1221">
        <f>VLOOKUP(P1221,counts!$W$66:$Z$69,4,FALSE)</f>
        <v>50</v>
      </c>
      <c r="AU1221">
        <f>VLOOKUP(Q1221,counts!$W$73:$Z$75,4,FALSE)</f>
        <v>50</v>
      </c>
      <c r="AV1221">
        <f>VLOOKUP(R1221,counts!$W$79:$Z$81,4,FALSE)</f>
        <v>40</v>
      </c>
      <c r="AW1221">
        <f t="shared" si="620"/>
        <v>421</v>
      </c>
      <c r="AX1221">
        <f t="shared" si="621"/>
        <v>1</v>
      </c>
      <c r="AY1221">
        <f t="shared" si="622"/>
        <v>5</v>
      </c>
      <c r="AZ1221" t="str">
        <f t="shared" si="623"/>
        <v>Validate</v>
      </c>
      <c r="BA1221" t="str">
        <f t="shared" si="624"/>
        <v>18-30</v>
      </c>
      <c r="BB1221" t="str">
        <f t="shared" si="625"/>
        <v>Blank</v>
      </c>
      <c r="BC1221" t="str">
        <f t="shared" si="626"/>
        <v>0-10</v>
      </c>
      <c r="BD1221" t="str">
        <f t="shared" si="627"/>
        <v>Blank</v>
      </c>
      <c r="BE1221" t="str">
        <f t="shared" si="628"/>
        <v>male</v>
      </c>
      <c r="BF1221">
        <f t="shared" si="629"/>
        <v>0</v>
      </c>
      <c r="BG1221">
        <f t="shared" si="630"/>
        <v>0</v>
      </c>
      <c r="BH1221" t="str">
        <f t="shared" si="631"/>
        <v>S, blank</v>
      </c>
      <c r="BI1221">
        <f t="shared" si="632"/>
        <v>3</v>
      </c>
    </row>
    <row r="1222" spans="1:61" x14ac:dyDescent="0.3">
      <c r="A1222" t="s">
        <v>2821</v>
      </c>
      <c r="B1222" t="s">
        <v>2838</v>
      </c>
      <c r="C1222" t="s">
        <v>2850</v>
      </c>
      <c r="D1222" t="s">
        <v>2838</v>
      </c>
      <c r="E1222" t="s">
        <v>20</v>
      </c>
      <c r="F1222">
        <v>1</v>
      </c>
      <c r="G1222">
        <v>1</v>
      </c>
      <c r="H1222" t="s">
        <v>2843</v>
      </c>
      <c r="I1222">
        <v>3</v>
      </c>
      <c r="J1222">
        <v>-3.7643689058441341</v>
      </c>
      <c r="K1222">
        <v>-42.171718189759716</v>
      </c>
      <c r="L1222">
        <v>-9.6115457513775127</v>
      </c>
      <c r="M1222">
        <v>-33.757758935166962</v>
      </c>
      <c r="N1222">
        <v>-108.67008854708662</v>
      </c>
      <c r="O1222">
        <v>48.695090775187893</v>
      </c>
      <c r="P1222">
        <v>79.365382998232107</v>
      </c>
      <c r="Q1222">
        <v>-22.422560732600829</v>
      </c>
      <c r="R1222">
        <v>-67.960368165567971</v>
      </c>
      <c r="S1222">
        <v>1</v>
      </c>
      <c r="T1222">
        <v>5</v>
      </c>
      <c r="U1222" t="s">
        <v>2819</v>
      </c>
      <c r="AN1222">
        <f>VLOOKUP(J1222,counts!$W$8:$Z$13,4,FALSE)</f>
        <v>53</v>
      </c>
      <c r="AO1222">
        <f>VLOOKUP(K1222,counts!$W$17:$Z$23,4,FALSE)</f>
        <v>48</v>
      </c>
      <c r="AP1222">
        <f>VLOOKUP(L1222,counts!$W$27:$Z$33,4,FALSE)</f>
        <v>55</v>
      </c>
      <c r="AQ1222">
        <f>VLOOKUP(M1222,counts!$W$38:$Z$49,4,FALSE)</f>
        <v>47</v>
      </c>
      <c r="AR1222">
        <f>VLOOKUP(N1222,counts!$W$53:$Z$54,4,FALSE)</f>
        <v>20</v>
      </c>
      <c r="AS1222">
        <f>VLOOKUP(O1222,counts!$W$58:$Z$62,4,FALSE)</f>
        <v>61</v>
      </c>
      <c r="AT1222">
        <f>VLOOKUP(P1222,counts!$W$66:$Z$69,4,FALSE)</f>
        <v>70</v>
      </c>
      <c r="AU1222">
        <f>VLOOKUP(Q1222,counts!$W$73:$Z$75,4,FALSE)</f>
        <v>50</v>
      </c>
      <c r="AV1222">
        <f>VLOOKUP(R1222,counts!$W$79:$Z$81,4,FALSE)</f>
        <v>40</v>
      </c>
      <c r="AW1222">
        <f t="shared" ref="AW1222:AW1285" si="633">SUM(AN1222:AV1222)</f>
        <v>444</v>
      </c>
      <c r="AX1222">
        <f t="shared" ref="AX1222:AX1285" si="634">S1222</f>
        <v>1</v>
      </c>
      <c r="AY1222">
        <f t="shared" ref="AY1222:AY1285" si="635">T1222</f>
        <v>5</v>
      </c>
      <c r="AZ1222" t="str">
        <f t="shared" ref="AZ1222:AZ1285" si="636">U1222</f>
        <v>Validate</v>
      </c>
      <c r="BA1222" t="str">
        <f t="shared" ref="BA1222:BA1285" si="637">A1222</f>
        <v>0-17</v>
      </c>
      <c r="BB1222" t="str">
        <f t="shared" ref="BB1222:BB1285" si="638">B1222</f>
        <v>Blank</v>
      </c>
      <c r="BC1222" t="str">
        <f t="shared" ref="BC1222:BC1285" si="639">C1222</f>
        <v>11-20</v>
      </c>
      <c r="BD1222" t="str">
        <f t="shared" ref="BD1222:BD1285" si="640">D1222</f>
        <v>Blank</v>
      </c>
      <c r="BE1222" t="str">
        <f t="shared" ref="BE1222:BE1285" si="641">E1222</f>
        <v>male</v>
      </c>
      <c r="BF1222">
        <f t="shared" ref="BF1222:BF1285" si="642">F1222</f>
        <v>1</v>
      </c>
      <c r="BG1222">
        <f t="shared" ref="BG1222:BG1285" si="643">G1222</f>
        <v>1</v>
      </c>
      <c r="BH1222" t="str">
        <f t="shared" ref="BH1222:BH1285" si="644">H1222</f>
        <v>S, blank</v>
      </c>
      <c r="BI1222">
        <f t="shared" ref="BI1222:BI1285" si="645">I1222</f>
        <v>3</v>
      </c>
    </row>
    <row r="1223" spans="1:61" x14ac:dyDescent="0.3">
      <c r="A1223" t="s">
        <v>2821</v>
      </c>
      <c r="B1223" t="s">
        <v>2838</v>
      </c>
      <c r="C1223" t="s">
        <v>2849</v>
      </c>
      <c r="D1223" t="s">
        <v>2838</v>
      </c>
      <c r="E1223" t="s">
        <v>20</v>
      </c>
      <c r="F1223">
        <v>1</v>
      </c>
      <c r="G1223">
        <v>2</v>
      </c>
      <c r="H1223" t="s">
        <v>2843</v>
      </c>
      <c r="I1223">
        <v>3</v>
      </c>
      <c r="J1223">
        <v>-3.7643689058441341</v>
      </c>
      <c r="K1223">
        <v>-42.171718189759716</v>
      </c>
      <c r="L1223">
        <v>40.172297072540438</v>
      </c>
      <c r="M1223">
        <v>-33.757758935166962</v>
      </c>
      <c r="N1223">
        <v>-108.67008854708662</v>
      </c>
      <c r="O1223">
        <v>48.695090775187893</v>
      </c>
      <c r="P1223">
        <v>75.609641767585757</v>
      </c>
      <c r="Q1223">
        <v>-22.422560732600829</v>
      </c>
      <c r="R1223">
        <v>-67.960368165567971</v>
      </c>
      <c r="S1223">
        <v>0</v>
      </c>
      <c r="T1223">
        <v>5</v>
      </c>
      <c r="U1223" t="s">
        <v>2819</v>
      </c>
      <c r="AN1223">
        <f>VLOOKUP(J1223,counts!$W$8:$Z$13,4,FALSE)</f>
        <v>53</v>
      </c>
      <c r="AO1223">
        <f>VLOOKUP(K1223,counts!$W$17:$Z$23,4,FALSE)</f>
        <v>48</v>
      </c>
      <c r="AP1223">
        <f>VLOOKUP(L1223,counts!$W$27:$Z$33,4,FALSE)</f>
        <v>50</v>
      </c>
      <c r="AQ1223">
        <f>VLOOKUP(M1223,counts!$W$38:$Z$49,4,FALSE)</f>
        <v>47</v>
      </c>
      <c r="AR1223">
        <f>VLOOKUP(N1223,counts!$W$53:$Z$54,4,FALSE)</f>
        <v>20</v>
      </c>
      <c r="AS1223">
        <f>VLOOKUP(O1223,counts!$W$58:$Z$62,4,FALSE)</f>
        <v>61</v>
      </c>
      <c r="AT1223">
        <f>VLOOKUP(P1223,counts!$W$66:$Z$69,4,FALSE)</f>
        <v>69</v>
      </c>
      <c r="AU1223">
        <f>VLOOKUP(Q1223,counts!$W$73:$Z$75,4,FALSE)</f>
        <v>50</v>
      </c>
      <c r="AV1223">
        <f>VLOOKUP(R1223,counts!$W$79:$Z$81,4,FALSE)</f>
        <v>40</v>
      </c>
      <c r="AW1223">
        <f t="shared" si="633"/>
        <v>438</v>
      </c>
      <c r="AX1223">
        <f t="shared" si="634"/>
        <v>0</v>
      </c>
      <c r="AY1223">
        <f t="shared" si="635"/>
        <v>5</v>
      </c>
      <c r="AZ1223" t="str">
        <f t="shared" si="636"/>
        <v>Validate</v>
      </c>
      <c r="BA1223" t="str">
        <f t="shared" si="637"/>
        <v>0-17</v>
      </c>
      <c r="BB1223" t="str">
        <f t="shared" si="638"/>
        <v>Blank</v>
      </c>
      <c r="BC1223" t="str">
        <f t="shared" si="639"/>
        <v>21-30</v>
      </c>
      <c r="BD1223" t="str">
        <f t="shared" si="640"/>
        <v>Blank</v>
      </c>
      <c r="BE1223" t="str">
        <f t="shared" si="641"/>
        <v>male</v>
      </c>
      <c r="BF1223">
        <f t="shared" si="642"/>
        <v>1</v>
      </c>
      <c r="BG1223">
        <f t="shared" si="643"/>
        <v>2</v>
      </c>
      <c r="BH1223" t="str">
        <f t="shared" si="644"/>
        <v>S, blank</v>
      </c>
      <c r="BI1223">
        <f t="shared" si="645"/>
        <v>3</v>
      </c>
    </row>
    <row r="1224" spans="1:61" x14ac:dyDescent="0.3">
      <c r="A1224" t="s">
        <v>2821</v>
      </c>
      <c r="B1224" t="s">
        <v>2838</v>
      </c>
      <c r="C1224" t="s">
        <v>2849</v>
      </c>
      <c r="D1224" t="s">
        <v>2838</v>
      </c>
      <c r="E1224" t="s">
        <v>15</v>
      </c>
      <c r="F1224">
        <v>1</v>
      </c>
      <c r="G1224">
        <v>2</v>
      </c>
      <c r="H1224" t="s">
        <v>2843</v>
      </c>
      <c r="I1224">
        <v>3</v>
      </c>
      <c r="J1224">
        <v>-3.7643689058441341</v>
      </c>
      <c r="K1224">
        <v>-42.171718189759716</v>
      </c>
      <c r="L1224">
        <v>40.172297072540438</v>
      </c>
      <c r="M1224">
        <v>-33.757758935166962</v>
      </c>
      <c r="N1224">
        <v>151.41878811967541</v>
      </c>
      <c r="O1224">
        <v>48.695090775187893</v>
      </c>
      <c r="P1224">
        <v>75.609641767585757</v>
      </c>
      <c r="Q1224">
        <v>-22.422560732600829</v>
      </c>
      <c r="R1224">
        <v>-67.960368165567971</v>
      </c>
      <c r="S1224">
        <v>0</v>
      </c>
      <c r="T1224">
        <v>5</v>
      </c>
      <c r="U1224" t="s">
        <v>2819</v>
      </c>
      <c r="AN1224">
        <f>VLOOKUP(J1224,counts!$W$8:$Z$13,4,FALSE)</f>
        <v>53</v>
      </c>
      <c r="AO1224">
        <f>VLOOKUP(K1224,counts!$W$17:$Z$23,4,FALSE)</f>
        <v>48</v>
      </c>
      <c r="AP1224">
        <f>VLOOKUP(L1224,counts!$W$27:$Z$33,4,FALSE)</f>
        <v>50</v>
      </c>
      <c r="AQ1224">
        <f>VLOOKUP(M1224,counts!$W$38:$Z$49,4,FALSE)</f>
        <v>47</v>
      </c>
      <c r="AR1224">
        <f>VLOOKUP(N1224,counts!$W$53:$Z$54,4,FALSE)</f>
        <v>102</v>
      </c>
      <c r="AS1224">
        <f>VLOOKUP(O1224,counts!$W$58:$Z$62,4,FALSE)</f>
        <v>61</v>
      </c>
      <c r="AT1224">
        <f>VLOOKUP(P1224,counts!$W$66:$Z$69,4,FALSE)</f>
        <v>69</v>
      </c>
      <c r="AU1224">
        <f>VLOOKUP(Q1224,counts!$W$73:$Z$75,4,FALSE)</f>
        <v>50</v>
      </c>
      <c r="AV1224">
        <f>VLOOKUP(R1224,counts!$W$79:$Z$81,4,FALSE)</f>
        <v>40</v>
      </c>
      <c r="AW1224">
        <f t="shared" si="633"/>
        <v>520</v>
      </c>
      <c r="AX1224">
        <f t="shared" si="634"/>
        <v>0</v>
      </c>
      <c r="AY1224">
        <f t="shared" si="635"/>
        <v>5</v>
      </c>
      <c r="AZ1224" t="str">
        <f t="shared" si="636"/>
        <v>Validate</v>
      </c>
      <c r="BA1224" t="str">
        <f t="shared" si="637"/>
        <v>0-17</v>
      </c>
      <c r="BB1224" t="str">
        <f t="shared" si="638"/>
        <v>Blank</v>
      </c>
      <c r="BC1224" t="str">
        <f t="shared" si="639"/>
        <v>21-30</v>
      </c>
      <c r="BD1224" t="str">
        <f t="shared" si="640"/>
        <v>Blank</v>
      </c>
      <c r="BE1224" t="str">
        <f t="shared" si="641"/>
        <v>female</v>
      </c>
      <c r="BF1224">
        <f t="shared" si="642"/>
        <v>1</v>
      </c>
      <c r="BG1224">
        <f t="shared" si="643"/>
        <v>2</v>
      </c>
      <c r="BH1224" t="str">
        <f t="shared" si="644"/>
        <v>S, blank</v>
      </c>
      <c r="BI1224">
        <f t="shared" si="645"/>
        <v>3</v>
      </c>
    </row>
    <row r="1225" spans="1:61" x14ac:dyDescent="0.3">
      <c r="A1225" t="s">
        <v>2820</v>
      </c>
      <c r="B1225" t="s">
        <v>2838</v>
      </c>
      <c r="C1225" t="s">
        <v>2825</v>
      </c>
      <c r="D1225" t="s">
        <v>2838</v>
      </c>
      <c r="E1225" t="s">
        <v>15</v>
      </c>
      <c r="F1225">
        <v>1</v>
      </c>
      <c r="G1225">
        <v>0</v>
      </c>
      <c r="H1225" t="s">
        <v>2843</v>
      </c>
      <c r="I1225">
        <v>3</v>
      </c>
      <c r="J1225">
        <v>-11.613432440426715</v>
      </c>
      <c r="K1225">
        <v>-42.171718189759716</v>
      </c>
      <c r="L1225">
        <v>-82.840254641099079</v>
      </c>
      <c r="M1225">
        <v>-33.757758935166962</v>
      </c>
      <c r="N1225">
        <v>151.41878811967541</v>
      </c>
      <c r="O1225">
        <v>48.695090775187893</v>
      </c>
      <c r="P1225">
        <v>-22.013681658285037</v>
      </c>
      <c r="Q1225">
        <v>-22.422560732600829</v>
      </c>
      <c r="R1225">
        <v>-67.960368165567971</v>
      </c>
      <c r="S1225">
        <v>0</v>
      </c>
      <c r="T1225">
        <v>5</v>
      </c>
      <c r="U1225" t="s">
        <v>2819</v>
      </c>
      <c r="AN1225">
        <f>VLOOKUP(J1225,counts!$W$8:$Z$13,4,FALSE)</f>
        <v>52</v>
      </c>
      <c r="AO1225">
        <f>VLOOKUP(K1225,counts!$W$17:$Z$23,4,FALSE)</f>
        <v>48</v>
      </c>
      <c r="AP1225">
        <f>VLOOKUP(L1225,counts!$W$27:$Z$33,4,FALSE)</f>
        <v>62</v>
      </c>
      <c r="AQ1225">
        <f>VLOOKUP(M1225,counts!$W$38:$Z$49,4,FALSE)</f>
        <v>47</v>
      </c>
      <c r="AR1225">
        <f>VLOOKUP(N1225,counts!$W$53:$Z$54,4,FALSE)</f>
        <v>102</v>
      </c>
      <c r="AS1225">
        <f>VLOOKUP(O1225,counts!$W$58:$Z$62,4,FALSE)</f>
        <v>61</v>
      </c>
      <c r="AT1225">
        <f>VLOOKUP(P1225,counts!$W$66:$Z$69,4,FALSE)</f>
        <v>50</v>
      </c>
      <c r="AU1225">
        <f>VLOOKUP(Q1225,counts!$W$73:$Z$75,4,FALSE)</f>
        <v>50</v>
      </c>
      <c r="AV1225">
        <f>VLOOKUP(R1225,counts!$W$79:$Z$81,4,FALSE)</f>
        <v>40</v>
      </c>
      <c r="AW1225">
        <f t="shared" si="633"/>
        <v>512</v>
      </c>
      <c r="AX1225">
        <f t="shared" si="634"/>
        <v>0</v>
      </c>
      <c r="AY1225">
        <f t="shared" si="635"/>
        <v>5</v>
      </c>
      <c r="AZ1225" t="str">
        <f t="shared" si="636"/>
        <v>Validate</v>
      </c>
      <c r="BA1225" t="str">
        <f t="shared" si="637"/>
        <v>18-30</v>
      </c>
      <c r="BB1225" t="str">
        <f t="shared" si="638"/>
        <v>Blank</v>
      </c>
      <c r="BC1225" t="str">
        <f t="shared" si="639"/>
        <v>0-10</v>
      </c>
      <c r="BD1225" t="str">
        <f t="shared" si="640"/>
        <v>Blank</v>
      </c>
      <c r="BE1225" t="str">
        <f t="shared" si="641"/>
        <v>female</v>
      </c>
      <c r="BF1225">
        <f t="shared" si="642"/>
        <v>1</v>
      </c>
      <c r="BG1225">
        <f t="shared" si="643"/>
        <v>0</v>
      </c>
      <c r="BH1225" t="str">
        <f t="shared" si="644"/>
        <v>S, blank</v>
      </c>
      <c r="BI1225">
        <f t="shared" si="645"/>
        <v>3</v>
      </c>
    </row>
    <row r="1226" spans="1:61" x14ac:dyDescent="0.3">
      <c r="A1226" t="s">
        <v>2810</v>
      </c>
      <c r="B1226" t="s">
        <v>2838</v>
      </c>
      <c r="C1226" t="s">
        <v>2825</v>
      </c>
      <c r="D1226" t="s">
        <v>2838</v>
      </c>
      <c r="E1226" t="s">
        <v>20</v>
      </c>
      <c r="F1226">
        <v>0</v>
      </c>
      <c r="G1226">
        <v>0</v>
      </c>
      <c r="H1226" t="s">
        <v>2843</v>
      </c>
      <c r="I1226">
        <v>3</v>
      </c>
      <c r="J1226">
        <v>32.769878926258563</v>
      </c>
      <c r="K1226">
        <v>-42.171718189759716</v>
      </c>
      <c r="L1226">
        <v>-82.840254641099079</v>
      </c>
      <c r="M1226">
        <v>-33.757758935166962</v>
      </c>
      <c r="N1226">
        <v>-108.67008854708662</v>
      </c>
      <c r="O1226">
        <v>-14.754319664473872</v>
      </c>
      <c r="P1226">
        <v>-22.013681658285037</v>
      </c>
      <c r="Q1226">
        <v>-22.422560732600829</v>
      </c>
      <c r="R1226">
        <v>-67.960368165567971</v>
      </c>
      <c r="S1226">
        <v>0</v>
      </c>
      <c r="T1226">
        <v>5</v>
      </c>
      <c r="U1226" t="s">
        <v>2819</v>
      </c>
      <c r="AN1226">
        <f>VLOOKUP(J1226,counts!$W$8:$Z$13,4,FALSE)</f>
        <v>61</v>
      </c>
      <c r="AO1226">
        <f>VLOOKUP(K1226,counts!$W$17:$Z$23,4,FALSE)</f>
        <v>48</v>
      </c>
      <c r="AP1226">
        <f>VLOOKUP(L1226,counts!$W$27:$Z$33,4,FALSE)</f>
        <v>62</v>
      </c>
      <c r="AQ1226">
        <f>VLOOKUP(M1226,counts!$W$38:$Z$49,4,FALSE)</f>
        <v>47</v>
      </c>
      <c r="AR1226">
        <f>VLOOKUP(N1226,counts!$W$53:$Z$54,4,FALSE)</f>
        <v>20</v>
      </c>
      <c r="AS1226">
        <f>VLOOKUP(O1226,counts!$W$58:$Z$62,4,FALSE)</f>
        <v>52</v>
      </c>
      <c r="AT1226">
        <f>VLOOKUP(P1226,counts!$W$66:$Z$69,4,FALSE)</f>
        <v>50</v>
      </c>
      <c r="AU1226">
        <f>VLOOKUP(Q1226,counts!$W$73:$Z$75,4,FALSE)</f>
        <v>50</v>
      </c>
      <c r="AV1226">
        <f>VLOOKUP(R1226,counts!$W$79:$Z$81,4,FALSE)</f>
        <v>40</v>
      </c>
      <c r="AW1226">
        <f t="shared" si="633"/>
        <v>430</v>
      </c>
      <c r="AX1226">
        <f t="shared" si="634"/>
        <v>0</v>
      </c>
      <c r="AY1226">
        <f t="shared" si="635"/>
        <v>5</v>
      </c>
      <c r="AZ1226" t="str">
        <f t="shared" si="636"/>
        <v>Validate</v>
      </c>
      <c r="BA1226" t="str">
        <f t="shared" si="637"/>
        <v>31-40</v>
      </c>
      <c r="BB1226" t="str">
        <f t="shared" si="638"/>
        <v>Blank</v>
      </c>
      <c r="BC1226" t="str">
        <f t="shared" si="639"/>
        <v>0-10</v>
      </c>
      <c r="BD1226" t="str">
        <f t="shared" si="640"/>
        <v>Blank</v>
      </c>
      <c r="BE1226" t="str">
        <f t="shared" si="641"/>
        <v>male</v>
      </c>
      <c r="BF1226">
        <f t="shared" si="642"/>
        <v>0</v>
      </c>
      <c r="BG1226">
        <f t="shared" si="643"/>
        <v>0</v>
      </c>
      <c r="BH1226" t="str">
        <f t="shared" si="644"/>
        <v>S, blank</v>
      </c>
      <c r="BI1226">
        <f t="shared" si="645"/>
        <v>3</v>
      </c>
    </row>
    <row r="1227" spans="1:61" x14ac:dyDescent="0.3">
      <c r="A1227" t="s">
        <v>2810</v>
      </c>
      <c r="B1227" t="s">
        <v>2838</v>
      </c>
      <c r="C1227" t="s">
        <v>2850</v>
      </c>
      <c r="D1227" t="s">
        <v>2838</v>
      </c>
      <c r="E1227" t="s">
        <v>20</v>
      </c>
      <c r="F1227">
        <v>0</v>
      </c>
      <c r="G1227">
        <v>1</v>
      </c>
      <c r="H1227" t="s">
        <v>44</v>
      </c>
      <c r="I1227">
        <v>3</v>
      </c>
      <c r="J1227">
        <v>32.769878926258563</v>
      </c>
      <c r="K1227">
        <v>-42.171718189759716</v>
      </c>
      <c r="L1227">
        <v>-9.6115457513775127</v>
      </c>
      <c r="M1227">
        <v>-33.757758935166962</v>
      </c>
      <c r="N1227">
        <v>-108.67008854708662</v>
      </c>
      <c r="O1227">
        <v>-14.754319664473872</v>
      </c>
      <c r="P1227">
        <v>79.365382998232107</v>
      </c>
      <c r="Q1227">
        <v>72.444458573419169</v>
      </c>
      <c r="R1227">
        <v>-67.960368165567971</v>
      </c>
      <c r="S1227">
        <v>1</v>
      </c>
      <c r="T1227">
        <v>5</v>
      </c>
      <c r="U1227" t="s">
        <v>2819</v>
      </c>
      <c r="AN1227">
        <f>VLOOKUP(J1227,counts!$W$8:$Z$13,4,FALSE)</f>
        <v>61</v>
      </c>
      <c r="AO1227">
        <f>VLOOKUP(K1227,counts!$W$17:$Z$23,4,FALSE)</f>
        <v>48</v>
      </c>
      <c r="AP1227">
        <f>VLOOKUP(L1227,counts!$W$27:$Z$33,4,FALSE)</f>
        <v>55</v>
      </c>
      <c r="AQ1227">
        <f>VLOOKUP(M1227,counts!$W$38:$Z$49,4,FALSE)</f>
        <v>47</v>
      </c>
      <c r="AR1227">
        <f>VLOOKUP(N1227,counts!$W$53:$Z$54,4,FALSE)</f>
        <v>20</v>
      </c>
      <c r="AS1227">
        <f>VLOOKUP(O1227,counts!$W$58:$Z$62,4,FALSE)</f>
        <v>52</v>
      </c>
      <c r="AT1227">
        <f>VLOOKUP(P1227,counts!$W$66:$Z$69,4,FALSE)</f>
        <v>70</v>
      </c>
      <c r="AU1227">
        <f>VLOOKUP(Q1227,counts!$W$73:$Z$75,4,FALSE)</f>
        <v>68</v>
      </c>
      <c r="AV1227">
        <f>VLOOKUP(R1227,counts!$W$79:$Z$81,4,FALSE)</f>
        <v>40</v>
      </c>
      <c r="AW1227">
        <f t="shared" si="633"/>
        <v>461</v>
      </c>
      <c r="AX1227">
        <f t="shared" si="634"/>
        <v>1</v>
      </c>
      <c r="AY1227">
        <f t="shared" si="635"/>
        <v>5</v>
      </c>
      <c r="AZ1227" t="str">
        <f t="shared" si="636"/>
        <v>Validate</v>
      </c>
      <c r="BA1227" t="str">
        <f t="shared" si="637"/>
        <v>31-40</v>
      </c>
      <c r="BB1227" t="str">
        <f t="shared" si="638"/>
        <v>Blank</v>
      </c>
      <c r="BC1227" t="str">
        <f t="shared" si="639"/>
        <v>11-20</v>
      </c>
      <c r="BD1227" t="str">
        <f t="shared" si="640"/>
        <v>Blank</v>
      </c>
      <c r="BE1227" t="str">
        <f t="shared" si="641"/>
        <v>male</v>
      </c>
      <c r="BF1227">
        <f t="shared" si="642"/>
        <v>0</v>
      </c>
      <c r="BG1227">
        <f t="shared" si="643"/>
        <v>1</v>
      </c>
      <c r="BH1227" t="str">
        <f t="shared" si="644"/>
        <v>C</v>
      </c>
      <c r="BI1227">
        <f t="shared" si="645"/>
        <v>3</v>
      </c>
    </row>
    <row r="1228" spans="1:61" x14ac:dyDescent="0.3">
      <c r="A1228" t="s">
        <v>2821</v>
      </c>
      <c r="B1228" t="s">
        <v>2838</v>
      </c>
      <c r="C1228" t="s">
        <v>2825</v>
      </c>
      <c r="D1228" t="s">
        <v>2838</v>
      </c>
      <c r="E1228" t="s">
        <v>20</v>
      </c>
      <c r="F1228">
        <v>0</v>
      </c>
      <c r="G1228">
        <v>0</v>
      </c>
      <c r="H1228" t="s">
        <v>44</v>
      </c>
      <c r="I1228">
        <v>3</v>
      </c>
      <c r="J1228">
        <v>-3.7643689058441341</v>
      </c>
      <c r="K1228">
        <v>-42.171718189759716</v>
      </c>
      <c r="L1228">
        <v>-82.840254641099079</v>
      </c>
      <c r="M1228">
        <v>-33.757758935166962</v>
      </c>
      <c r="N1228">
        <v>-108.67008854708662</v>
      </c>
      <c r="O1228">
        <v>-14.754319664473872</v>
      </c>
      <c r="P1228">
        <v>-22.013681658285037</v>
      </c>
      <c r="Q1228">
        <v>72.444458573419169</v>
      </c>
      <c r="R1228">
        <v>-67.960368165567971</v>
      </c>
      <c r="S1228">
        <v>0</v>
      </c>
      <c r="T1228">
        <v>5</v>
      </c>
      <c r="U1228" t="s">
        <v>2819</v>
      </c>
      <c r="AN1228">
        <f>VLOOKUP(J1228,counts!$W$8:$Z$13,4,FALSE)</f>
        <v>53</v>
      </c>
      <c r="AO1228">
        <f>VLOOKUP(K1228,counts!$W$17:$Z$23,4,FALSE)</f>
        <v>48</v>
      </c>
      <c r="AP1228">
        <f>VLOOKUP(L1228,counts!$W$27:$Z$33,4,FALSE)</f>
        <v>62</v>
      </c>
      <c r="AQ1228">
        <f>VLOOKUP(M1228,counts!$W$38:$Z$49,4,FALSE)</f>
        <v>47</v>
      </c>
      <c r="AR1228">
        <f>VLOOKUP(N1228,counts!$W$53:$Z$54,4,FALSE)</f>
        <v>20</v>
      </c>
      <c r="AS1228">
        <f>VLOOKUP(O1228,counts!$W$58:$Z$62,4,FALSE)</f>
        <v>52</v>
      </c>
      <c r="AT1228">
        <f>VLOOKUP(P1228,counts!$W$66:$Z$69,4,FALSE)</f>
        <v>50</v>
      </c>
      <c r="AU1228">
        <f>VLOOKUP(Q1228,counts!$W$73:$Z$75,4,FALSE)</f>
        <v>68</v>
      </c>
      <c r="AV1228">
        <f>VLOOKUP(R1228,counts!$W$79:$Z$81,4,FALSE)</f>
        <v>40</v>
      </c>
      <c r="AW1228">
        <f t="shared" si="633"/>
        <v>440</v>
      </c>
      <c r="AX1228">
        <f t="shared" si="634"/>
        <v>0</v>
      </c>
      <c r="AY1228">
        <f t="shared" si="635"/>
        <v>5</v>
      </c>
      <c r="AZ1228" t="str">
        <f t="shared" si="636"/>
        <v>Validate</v>
      </c>
      <c r="BA1228" t="str">
        <f t="shared" si="637"/>
        <v>0-17</v>
      </c>
      <c r="BB1228" t="str">
        <f t="shared" si="638"/>
        <v>Blank</v>
      </c>
      <c r="BC1228" t="str">
        <f t="shared" si="639"/>
        <v>0-10</v>
      </c>
      <c r="BD1228" t="str">
        <f t="shared" si="640"/>
        <v>Blank</v>
      </c>
      <c r="BE1228" t="str">
        <f t="shared" si="641"/>
        <v>male</v>
      </c>
      <c r="BF1228">
        <f t="shared" si="642"/>
        <v>0</v>
      </c>
      <c r="BG1228">
        <f t="shared" si="643"/>
        <v>0</v>
      </c>
      <c r="BH1228" t="str">
        <f t="shared" si="644"/>
        <v>C</v>
      </c>
      <c r="BI1228">
        <f t="shared" si="645"/>
        <v>3</v>
      </c>
    </row>
    <row r="1229" spans="1:61" x14ac:dyDescent="0.3">
      <c r="A1229" t="s">
        <v>2820</v>
      </c>
      <c r="B1229" t="s">
        <v>2838</v>
      </c>
      <c r="C1229" t="s">
        <v>2849</v>
      </c>
      <c r="D1229" t="s">
        <v>2838</v>
      </c>
      <c r="E1229" t="s">
        <v>20</v>
      </c>
      <c r="F1229">
        <v>3</v>
      </c>
      <c r="G1229">
        <v>1</v>
      </c>
      <c r="H1229" t="s">
        <v>2843</v>
      </c>
      <c r="I1229">
        <v>3</v>
      </c>
      <c r="J1229">
        <v>-11.613432440426715</v>
      </c>
      <c r="K1229">
        <v>-42.171718189759716</v>
      </c>
      <c r="L1229">
        <v>40.172297072540438</v>
      </c>
      <c r="M1229">
        <v>-33.757758935166962</v>
      </c>
      <c r="N1229">
        <v>-108.67008854708662</v>
      </c>
      <c r="O1229">
        <v>-37.641742266793358</v>
      </c>
      <c r="P1229">
        <v>79.365382998232107</v>
      </c>
      <c r="Q1229">
        <v>-22.422560732600829</v>
      </c>
      <c r="R1229">
        <v>-67.960368165567971</v>
      </c>
      <c r="S1229">
        <v>1</v>
      </c>
      <c r="T1229">
        <v>5</v>
      </c>
      <c r="U1229" t="s">
        <v>2819</v>
      </c>
      <c r="AN1229">
        <f>VLOOKUP(J1229,counts!$W$8:$Z$13,4,FALSE)</f>
        <v>52</v>
      </c>
      <c r="AO1229">
        <f>VLOOKUP(K1229,counts!$W$17:$Z$23,4,FALSE)</f>
        <v>48</v>
      </c>
      <c r="AP1229">
        <f>VLOOKUP(L1229,counts!$W$27:$Z$33,4,FALSE)</f>
        <v>50</v>
      </c>
      <c r="AQ1229">
        <f>VLOOKUP(M1229,counts!$W$38:$Z$49,4,FALSE)</f>
        <v>47</v>
      </c>
      <c r="AR1229">
        <f>VLOOKUP(N1229,counts!$W$53:$Z$54,4,FALSE)</f>
        <v>20</v>
      </c>
      <c r="AS1229">
        <f>VLOOKUP(O1229,counts!$W$58:$Z$62,4,FALSE)</f>
        <v>49</v>
      </c>
      <c r="AT1229">
        <f>VLOOKUP(P1229,counts!$W$66:$Z$69,4,FALSE)</f>
        <v>70</v>
      </c>
      <c r="AU1229">
        <f>VLOOKUP(Q1229,counts!$W$73:$Z$75,4,FALSE)</f>
        <v>50</v>
      </c>
      <c r="AV1229">
        <f>VLOOKUP(R1229,counts!$W$79:$Z$81,4,FALSE)</f>
        <v>40</v>
      </c>
      <c r="AW1229">
        <f t="shared" si="633"/>
        <v>426</v>
      </c>
      <c r="AX1229">
        <f t="shared" si="634"/>
        <v>1</v>
      </c>
      <c r="AY1229">
        <f t="shared" si="635"/>
        <v>5</v>
      </c>
      <c r="AZ1229" t="str">
        <f t="shared" si="636"/>
        <v>Validate</v>
      </c>
      <c r="BA1229" t="str">
        <f t="shared" si="637"/>
        <v>18-30</v>
      </c>
      <c r="BB1229" t="str">
        <f t="shared" si="638"/>
        <v>Blank</v>
      </c>
      <c r="BC1229" t="str">
        <f t="shared" si="639"/>
        <v>21-30</v>
      </c>
      <c r="BD1229" t="str">
        <f t="shared" si="640"/>
        <v>Blank</v>
      </c>
      <c r="BE1229" t="str">
        <f t="shared" si="641"/>
        <v>male</v>
      </c>
      <c r="BF1229">
        <f t="shared" si="642"/>
        <v>3</v>
      </c>
      <c r="BG1229">
        <f t="shared" si="643"/>
        <v>1</v>
      </c>
      <c r="BH1229" t="str">
        <f t="shared" si="644"/>
        <v>S, blank</v>
      </c>
      <c r="BI1229">
        <f t="shared" si="645"/>
        <v>3</v>
      </c>
    </row>
    <row r="1230" spans="1:61" x14ac:dyDescent="0.3">
      <c r="A1230" t="s">
        <v>2820</v>
      </c>
      <c r="B1230" t="s">
        <v>2838</v>
      </c>
      <c r="C1230" t="s">
        <v>2825</v>
      </c>
      <c r="D1230" t="s">
        <v>2838</v>
      </c>
      <c r="E1230" t="s">
        <v>20</v>
      </c>
      <c r="F1230">
        <v>1</v>
      </c>
      <c r="G1230">
        <v>1</v>
      </c>
      <c r="H1230" t="s">
        <v>2843</v>
      </c>
      <c r="I1230">
        <v>3</v>
      </c>
      <c r="J1230">
        <v>-11.613432440426715</v>
      </c>
      <c r="K1230">
        <v>-42.171718189759716</v>
      </c>
      <c r="L1230">
        <v>-82.840254641099079</v>
      </c>
      <c r="M1230">
        <v>-33.757758935166962</v>
      </c>
      <c r="N1230">
        <v>-108.67008854708662</v>
      </c>
      <c r="O1230">
        <v>48.695090775187893</v>
      </c>
      <c r="P1230">
        <v>79.365382998232107</v>
      </c>
      <c r="Q1230">
        <v>-22.422560732600829</v>
      </c>
      <c r="R1230">
        <v>-67.960368165567971</v>
      </c>
      <c r="S1230">
        <v>0</v>
      </c>
      <c r="T1230">
        <v>5</v>
      </c>
      <c r="U1230" t="s">
        <v>2819</v>
      </c>
      <c r="AN1230">
        <f>VLOOKUP(J1230,counts!$W$8:$Z$13,4,FALSE)</f>
        <v>52</v>
      </c>
      <c r="AO1230">
        <f>VLOOKUP(K1230,counts!$W$17:$Z$23,4,FALSE)</f>
        <v>48</v>
      </c>
      <c r="AP1230">
        <f>VLOOKUP(L1230,counts!$W$27:$Z$33,4,FALSE)</f>
        <v>62</v>
      </c>
      <c r="AQ1230">
        <f>VLOOKUP(M1230,counts!$W$38:$Z$49,4,FALSE)</f>
        <v>47</v>
      </c>
      <c r="AR1230">
        <f>VLOOKUP(N1230,counts!$W$53:$Z$54,4,FALSE)</f>
        <v>20</v>
      </c>
      <c r="AS1230">
        <f>VLOOKUP(O1230,counts!$W$58:$Z$62,4,FALSE)</f>
        <v>61</v>
      </c>
      <c r="AT1230">
        <f>VLOOKUP(P1230,counts!$W$66:$Z$69,4,FALSE)</f>
        <v>70</v>
      </c>
      <c r="AU1230">
        <f>VLOOKUP(Q1230,counts!$W$73:$Z$75,4,FALSE)</f>
        <v>50</v>
      </c>
      <c r="AV1230">
        <f>VLOOKUP(R1230,counts!$W$79:$Z$81,4,FALSE)</f>
        <v>40</v>
      </c>
      <c r="AW1230">
        <f t="shared" si="633"/>
        <v>450</v>
      </c>
      <c r="AX1230">
        <f t="shared" si="634"/>
        <v>0</v>
      </c>
      <c r="AY1230">
        <f t="shared" si="635"/>
        <v>5</v>
      </c>
      <c r="AZ1230" t="str">
        <f t="shared" si="636"/>
        <v>Validate</v>
      </c>
      <c r="BA1230" t="str">
        <f t="shared" si="637"/>
        <v>18-30</v>
      </c>
      <c r="BB1230" t="str">
        <f t="shared" si="638"/>
        <v>Blank</v>
      </c>
      <c r="BC1230" t="str">
        <f t="shared" si="639"/>
        <v>0-10</v>
      </c>
      <c r="BD1230" t="str">
        <f t="shared" si="640"/>
        <v>Blank</v>
      </c>
      <c r="BE1230" t="str">
        <f t="shared" si="641"/>
        <v>male</v>
      </c>
      <c r="BF1230">
        <f t="shared" si="642"/>
        <v>1</v>
      </c>
      <c r="BG1230">
        <f t="shared" si="643"/>
        <v>1</v>
      </c>
      <c r="BH1230" t="str">
        <f t="shared" si="644"/>
        <v>S, blank</v>
      </c>
      <c r="BI1230">
        <f t="shared" si="645"/>
        <v>3</v>
      </c>
    </row>
    <row r="1231" spans="1:61" x14ac:dyDescent="0.3">
      <c r="A1231" t="s">
        <v>2821</v>
      </c>
      <c r="B1231" t="s">
        <v>2838</v>
      </c>
      <c r="C1231" t="s">
        <v>2851</v>
      </c>
      <c r="D1231" t="s">
        <v>2838</v>
      </c>
      <c r="E1231" t="s">
        <v>20</v>
      </c>
      <c r="F1231">
        <v>0</v>
      </c>
      <c r="G1231">
        <v>0</v>
      </c>
      <c r="H1231" t="s">
        <v>2843</v>
      </c>
      <c r="I1231">
        <v>3</v>
      </c>
      <c r="J1231">
        <v>-3.7643689058441341</v>
      </c>
      <c r="K1231">
        <v>-42.171718189759716</v>
      </c>
      <c r="L1231">
        <v>70.538774768379497</v>
      </c>
      <c r="M1231">
        <v>-33.757758935166962</v>
      </c>
      <c r="N1231">
        <v>-108.67008854708662</v>
      </c>
      <c r="O1231">
        <v>-14.754319664473872</v>
      </c>
      <c r="P1231">
        <v>-22.013681658285037</v>
      </c>
      <c r="Q1231">
        <v>-22.422560732600829</v>
      </c>
      <c r="R1231">
        <v>-67.960368165567971</v>
      </c>
      <c r="S1231">
        <v>1</v>
      </c>
      <c r="T1231">
        <v>5</v>
      </c>
      <c r="U1231" t="s">
        <v>2819</v>
      </c>
      <c r="AN1231">
        <f>VLOOKUP(J1231,counts!$W$8:$Z$13,4,FALSE)</f>
        <v>53</v>
      </c>
      <c r="AO1231">
        <f>VLOOKUP(K1231,counts!$W$17:$Z$23,4,FALSE)</f>
        <v>48</v>
      </c>
      <c r="AP1231">
        <f>VLOOKUP(L1231,counts!$W$27:$Z$33,4,FALSE)</f>
        <v>47</v>
      </c>
      <c r="AQ1231">
        <f>VLOOKUP(M1231,counts!$W$38:$Z$49,4,FALSE)</f>
        <v>47</v>
      </c>
      <c r="AR1231">
        <f>VLOOKUP(N1231,counts!$W$53:$Z$54,4,FALSE)</f>
        <v>20</v>
      </c>
      <c r="AS1231">
        <f>VLOOKUP(O1231,counts!$W$58:$Z$62,4,FALSE)</f>
        <v>52</v>
      </c>
      <c r="AT1231">
        <f>VLOOKUP(P1231,counts!$W$66:$Z$69,4,FALSE)</f>
        <v>50</v>
      </c>
      <c r="AU1231">
        <f>VLOOKUP(Q1231,counts!$W$73:$Z$75,4,FALSE)</f>
        <v>50</v>
      </c>
      <c r="AV1231">
        <f>VLOOKUP(R1231,counts!$W$79:$Z$81,4,FALSE)</f>
        <v>40</v>
      </c>
      <c r="AW1231">
        <f t="shared" si="633"/>
        <v>407</v>
      </c>
      <c r="AX1231">
        <f t="shared" si="634"/>
        <v>1</v>
      </c>
      <c r="AY1231">
        <f t="shared" si="635"/>
        <v>5</v>
      </c>
      <c r="AZ1231" t="str">
        <f t="shared" si="636"/>
        <v>Validate</v>
      </c>
      <c r="BA1231" t="str">
        <f t="shared" si="637"/>
        <v>0-17</v>
      </c>
      <c r="BB1231" t="str">
        <f t="shared" si="638"/>
        <v>Blank</v>
      </c>
      <c r="BC1231" t="str">
        <f t="shared" si="639"/>
        <v>41-100</v>
      </c>
      <c r="BD1231" t="str">
        <f t="shared" si="640"/>
        <v>Blank</v>
      </c>
      <c r="BE1231" t="str">
        <f t="shared" si="641"/>
        <v>male</v>
      </c>
      <c r="BF1231">
        <f t="shared" si="642"/>
        <v>0</v>
      </c>
      <c r="BG1231">
        <f t="shared" si="643"/>
        <v>0</v>
      </c>
      <c r="BH1231" t="str">
        <f t="shared" si="644"/>
        <v>S, blank</v>
      </c>
      <c r="BI1231">
        <f t="shared" si="645"/>
        <v>3</v>
      </c>
    </row>
    <row r="1232" spans="1:61" x14ac:dyDescent="0.3">
      <c r="A1232" t="s">
        <v>2820</v>
      </c>
      <c r="B1232" t="s">
        <v>2838</v>
      </c>
      <c r="C1232" t="s">
        <v>2851</v>
      </c>
      <c r="D1232" t="s">
        <v>2838</v>
      </c>
      <c r="E1232" t="s">
        <v>20</v>
      </c>
      <c r="F1232">
        <v>0</v>
      </c>
      <c r="G1232">
        <v>0</v>
      </c>
      <c r="H1232" t="s">
        <v>2843</v>
      </c>
      <c r="I1232">
        <v>3</v>
      </c>
      <c r="J1232">
        <v>-11.613432440426715</v>
      </c>
      <c r="K1232">
        <v>-42.171718189759716</v>
      </c>
      <c r="L1232">
        <v>70.538774768379497</v>
      </c>
      <c r="M1232">
        <v>-33.757758935166962</v>
      </c>
      <c r="N1232">
        <v>-108.67008854708662</v>
      </c>
      <c r="O1232">
        <v>-14.754319664473872</v>
      </c>
      <c r="P1232">
        <v>-22.013681658285037</v>
      </c>
      <c r="Q1232">
        <v>-22.422560732600829</v>
      </c>
      <c r="R1232">
        <v>-67.960368165567971</v>
      </c>
      <c r="S1232">
        <v>1</v>
      </c>
      <c r="T1232">
        <v>5</v>
      </c>
      <c r="U1232" t="s">
        <v>2819</v>
      </c>
      <c r="AN1232">
        <f>VLOOKUP(J1232,counts!$W$8:$Z$13,4,FALSE)</f>
        <v>52</v>
      </c>
      <c r="AO1232">
        <f>VLOOKUP(K1232,counts!$W$17:$Z$23,4,FALSE)</f>
        <v>48</v>
      </c>
      <c r="AP1232">
        <f>VLOOKUP(L1232,counts!$W$27:$Z$33,4,FALSE)</f>
        <v>47</v>
      </c>
      <c r="AQ1232">
        <f>VLOOKUP(M1232,counts!$W$38:$Z$49,4,FALSE)</f>
        <v>47</v>
      </c>
      <c r="AR1232">
        <f>VLOOKUP(N1232,counts!$W$53:$Z$54,4,FALSE)</f>
        <v>20</v>
      </c>
      <c r="AS1232">
        <f>VLOOKUP(O1232,counts!$W$58:$Z$62,4,FALSE)</f>
        <v>52</v>
      </c>
      <c r="AT1232">
        <f>VLOOKUP(P1232,counts!$W$66:$Z$69,4,FALSE)</f>
        <v>50</v>
      </c>
      <c r="AU1232">
        <f>VLOOKUP(Q1232,counts!$W$73:$Z$75,4,FALSE)</f>
        <v>50</v>
      </c>
      <c r="AV1232">
        <f>VLOOKUP(R1232,counts!$W$79:$Z$81,4,FALSE)</f>
        <v>40</v>
      </c>
      <c r="AW1232">
        <f t="shared" si="633"/>
        <v>406</v>
      </c>
      <c r="AX1232">
        <f t="shared" si="634"/>
        <v>1</v>
      </c>
      <c r="AY1232">
        <f t="shared" si="635"/>
        <v>5</v>
      </c>
      <c r="AZ1232" t="str">
        <f t="shared" si="636"/>
        <v>Validate</v>
      </c>
      <c r="BA1232" t="str">
        <f t="shared" si="637"/>
        <v>18-30</v>
      </c>
      <c r="BB1232" t="str">
        <f t="shared" si="638"/>
        <v>Blank</v>
      </c>
      <c r="BC1232" t="str">
        <f t="shared" si="639"/>
        <v>41-100</v>
      </c>
      <c r="BD1232" t="str">
        <f t="shared" si="640"/>
        <v>Blank</v>
      </c>
      <c r="BE1232" t="str">
        <f t="shared" si="641"/>
        <v>male</v>
      </c>
      <c r="BF1232">
        <f t="shared" si="642"/>
        <v>0</v>
      </c>
      <c r="BG1232">
        <f t="shared" si="643"/>
        <v>0</v>
      </c>
      <c r="BH1232" t="str">
        <f t="shared" si="644"/>
        <v>S, blank</v>
      </c>
      <c r="BI1232">
        <f t="shared" si="645"/>
        <v>3</v>
      </c>
    </row>
    <row r="1233" spans="1:61" x14ac:dyDescent="0.3">
      <c r="A1233" t="s">
        <v>2820</v>
      </c>
      <c r="B1233" t="s">
        <v>2838</v>
      </c>
      <c r="C1233" t="s">
        <v>2825</v>
      </c>
      <c r="D1233" t="s">
        <v>2838</v>
      </c>
      <c r="E1233" t="s">
        <v>20</v>
      </c>
      <c r="F1233">
        <v>0</v>
      </c>
      <c r="G1233">
        <v>0</v>
      </c>
      <c r="H1233" t="s">
        <v>2843</v>
      </c>
      <c r="I1233">
        <v>3</v>
      </c>
      <c r="J1233">
        <v>-11.613432440426715</v>
      </c>
      <c r="K1233">
        <v>-42.171718189759716</v>
      </c>
      <c r="L1233">
        <v>-82.840254641099079</v>
      </c>
      <c r="M1233">
        <v>-33.757758935166962</v>
      </c>
      <c r="N1233">
        <v>-108.67008854708662</v>
      </c>
      <c r="O1233">
        <v>-14.754319664473872</v>
      </c>
      <c r="P1233">
        <v>-22.013681658285037</v>
      </c>
      <c r="Q1233">
        <v>-22.422560732600829</v>
      </c>
      <c r="R1233">
        <v>-67.960368165567971</v>
      </c>
      <c r="S1233">
        <v>0</v>
      </c>
      <c r="T1233">
        <v>5</v>
      </c>
      <c r="U1233" t="s">
        <v>2819</v>
      </c>
      <c r="AN1233">
        <f>VLOOKUP(J1233,counts!$W$8:$Z$13,4,FALSE)</f>
        <v>52</v>
      </c>
      <c r="AO1233">
        <f>VLOOKUP(K1233,counts!$W$17:$Z$23,4,FALSE)</f>
        <v>48</v>
      </c>
      <c r="AP1233">
        <f>VLOOKUP(L1233,counts!$W$27:$Z$33,4,FALSE)</f>
        <v>62</v>
      </c>
      <c r="AQ1233">
        <f>VLOOKUP(M1233,counts!$W$38:$Z$49,4,FALSE)</f>
        <v>47</v>
      </c>
      <c r="AR1233">
        <f>VLOOKUP(N1233,counts!$W$53:$Z$54,4,FALSE)</f>
        <v>20</v>
      </c>
      <c r="AS1233">
        <f>VLOOKUP(O1233,counts!$W$58:$Z$62,4,FALSE)</f>
        <v>52</v>
      </c>
      <c r="AT1233">
        <f>VLOOKUP(P1233,counts!$W$66:$Z$69,4,FALSE)</f>
        <v>50</v>
      </c>
      <c r="AU1233">
        <f>VLOOKUP(Q1233,counts!$W$73:$Z$75,4,FALSE)</f>
        <v>50</v>
      </c>
      <c r="AV1233">
        <f>VLOOKUP(R1233,counts!$W$79:$Z$81,4,FALSE)</f>
        <v>40</v>
      </c>
      <c r="AW1233">
        <f t="shared" si="633"/>
        <v>421</v>
      </c>
      <c r="AX1233">
        <f t="shared" si="634"/>
        <v>0</v>
      </c>
      <c r="AY1233">
        <f t="shared" si="635"/>
        <v>5</v>
      </c>
      <c r="AZ1233" t="str">
        <f t="shared" si="636"/>
        <v>Validate</v>
      </c>
      <c r="BA1233" t="str">
        <f t="shared" si="637"/>
        <v>18-30</v>
      </c>
      <c r="BB1233" t="str">
        <f t="shared" si="638"/>
        <v>Blank</v>
      </c>
      <c r="BC1233" t="str">
        <f t="shared" si="639"/>
        <v>0-10</v>
      </c>
      <c r="BD1233" t="str">
        <f t="shared" si="640"/>
        <v>Blank</v>
      </c>
      <c r="BE1233" t="str">
        <f t="shared" si="641"/>
        <v>male</v>
      </c>
      <c r="BF1233">
        <f t="shared" si="642"/>
        <v>0</v>
      </c>
      <c r="BG1233">
        <f t="shared" si="643"/>
        <v>0</v>
      </c>
      <c r="BH1233" t="str">
        <f t="shared" si="644"/>
        <v>S, blank</v>
      </c>
      <c r="BI1233">
        <f t="shared" si="645"/>
        <v>3</v>
      </c>
    </row>
    <row r="1234" spans="1:61" x14ac:dyDescent="0.3">
      <c r="A1234" t="s">
        <v>2820</v>
      </c>
      <c r="B1234" t="s">
        <v>2838</v>
      </c>
      <c r="C1234" t="s">
        <v>2825</v>
      </c>
      <c r="D1234" t="s">
        <v>2838</v>
      </c>
      <c r="E1234" t="s">
        <v>20</v>
      </c>
      <c r="F1234">
        <v>0</v>
      </c>
      <c r="G1234">
        <v>0</v>
      </c>
      <c r="H1234" t="s">
        <v>44</v>
      </c>
      <c r="I1234">
        <v>3</v>
      </c>
      <c r="J1234">
        <v>-11.613432440426715</v>
      </c>
      <c r="K1234">
        <v>-42.171718189759716</v>
      </c>
      <c r="L1234">
        <v>-82.840254641099079</v>
      </c>
      <c r="M1234">
        <v>-33.757758935166962</v>
      </c>
      <c r="N1234">
        <v>-108.67008854708662</v>
      </c>
      <c r="O1234">
        <v>-14.754319664473872</v>
      </c>
      <c r="P1234">
        <v>-22.013681658285037</v>
      </c>
      <c r="Q1234">
        <v>72.444458573419169</v>
      </c>
      <c r="R1234">
        <v>-67.960368165567971</v>
      </c>
      <c r="S1234">
        <v>1</v>
      </c>
      <c r="T1234">
        <v>5</v>
      </c>
      <c r="U1234" t="s">
        <v>2819</v>
      </c>
      <c r="AN1234">
        <f>VLOOKUP(J1234,counts!$W$8:$Z$13,4,FALSE)</f>
        <v>52</v>
      </c>
      <c r="AO1234">
        <f>VLOOKUP(K1234,counts!$W$17:$Z$23,4,FALSE)</f>
        <v>48</v>
      </c>
      <c r="AP1234">
        <f>VLOOKUP(L1234,counts!$W$27:$Z$33,4,FALSE)</f>
        <v>62</v>
      </c>
      <c r="AQ1234">
        <f>VLOOKUP(M1234,counts!$W$38:$Z$49,4,FALSE)</f>
        <v>47</v>
      </c>
      <c r="AR1234">
        <f>VLOOKUP(N1234,counts!$W$53:$Z$54,4,FALSE)</f>
        <v>20</v>
      </c>
      <c r="AS1234">
        <f>VLOOKUP(O1234,counts!$W$58:$Z$62,4,FALSE)</f>
        <v>52</v>
      </c>
      <c r="AT1234">
        <f>VLOOKUP(P1234,counts!$W$66:$Z$69,4,FALSE)</f>
        <v>50</v>
      </c>
      <c r="AU1234">
        <f>VLOOKUP(Q1234,counts!$W$73:$Z$75,4,FALSE)</f>
        <v>68</v>
      </c>
      <c r="AV1234">
        <f>VLOOKUP(R1234,counts!$W$79:$Z$81,4,FALSE)</f>
        <v>40</v>
      </c>
      <c r="AW1234">
        <f t="shared" si="633"/>
        <v>439</v>
      </c>
      <c r="AX1234">
        <f t="shared" si="634"/>
        <v>1</v>
      </c>
      <c r="AY1234">
        <f t="shared" si="635"/>
        <v>5</v>
      </c>
      <c r="AZ1234" t="str">
        <f t="shared" si="636"/>
        <v>Validate</v>
      </c>
      <c r="BA1234" t="str">
        <f t="shared" si="637"/>
        <v>18-30</v>
      </c>
      <c r="BB1234" t="str">
        <f t="shared" si="638"/>
        <v>Blank</v>
      </c>
      <c r="BC1234" t="str">
        <f t="shared" si="639"/>
        <v>0-10</v>
      </c>
      <c r="BD1234" t="str">
        <f t="shared" si="640"/>
        <v>Blank</v>
      </c>
      <c r="BE1234" t="str">
        <f t="shared" si="641"/>
        <v>male</v>
      </c>
      <c r="BF1234">
        <f t="shared" si="642"/>
        <v>0</v>
      </c>
      <c r="BG1234">
        <f t="shared" si="643"/>
        <v>0</v>
      </c>
      <c r="BH1234" t="str">
        <f t="shared" si="644"/>
        <v>C</v>
      </c>
      <c r="BI1234">
        <f t="shared" si="645"/>
        <v>3</v>
      </c>
    </row>
    <row r="1235" spans="1:61" x14ac:dyDescent="0.3">
      <c r="A1235" t="s">
        <v>2810</v>
      </c>
      <c r="B1235" t="s">
        <v>2838</v>
      </c>
      <c r="C1235" t="s">
        <v>2825</v>
      </c>
      <c r="D1235" t="s">
        <v>2838</v>
      </c>
      <c r="E1235" t="s">
        <v>20</v>
      </c>
      <c r="F1235">
        <v>0</v>
      </c>
      <c r="G1235">
        <v>0</v>
      </c>
      <c r="H1235" t="s">
        <v>44</v>
      </c>
      <c r="I1235">
        <v>3</v>
      </c>
      <c r="J1235">
        <v>32.769878926258563</v>
      </c>
      <c r="K1235">
        <v>-42.171718189759716</v>
      </c>
      <c r="L1235">
        <v>-82.840254641099079</v>
      </c>
      <c r="M1235">
        <v>-33.757758935166962</v>
      </c>
      <c r="N1235">
        <v>-108.67008854708662</v>
      </c>
      <c r="O1235">
        <v>-14.754319664473872</v>
      </c>
      <c r="P1235">
        <v>-22.013681658285037</v>
      </c>
      <c r="Q1235">
        <v>72.444458573419169</v>
      </c>
      <c r="R1235">
        <v>-67.960368165567971</v>
      </c>
      <c r="S1235">
        <v>0</v>
      </c>
      <c r="T1235">
        <v>5</v>
      </c>
      <c r="U1235" t="s">
        <v>2819</v>
      </c>
      <c r="AN1235">
        <f>VLOOKUP(J1235,counts!$W$8:$Z$13,4,FALSE)</f>
        <v>61</v>
      </c>
      <c r="AO1235">
        <f>VLOOKUP(K1235,counts!$W$17:$Z$23,4,FALSE)</f>
        <v>48</v>
      </c>
      <c r="AP1235">
        <f>VLOOKUP(L1235,counts!$W$27:$Z$33,4,FALSE)</f>
        <v>62</v>
      </c>
      <c r="AQ1235">
        <f>VLOOKUP(M1235,counts!$W$38:$Z$49,4,FALSE)</f>
        <v>47</v>
      </c>
      <c r="AR1235">
        <f>VLOOKUP(N1235,counts!$W$53:$Z$54,4,FALSE)</f>
        <v>20</v>
      </c>
      <c r="AS1235">
        <f>VLOOKUP(O1235,counts!$W$58:$Z$62,4,FALSE)</f>
        <v>52</v>
      </c>
      <c r="AT1235">
        <f>VLOOKUP(P1235,counts!$W$66:$Z$69,4,FALSE)</f>
        <v>50</v>
      </c>
      <c r="AU1235">
        <f>VLOOKUP(Q1235,counts!$W$73:$Z$75,4,FALSE)</f>
        <v>68</v>
      </c>
      <c r="AV1235">
        <f>VLOOKUP(R1235,counts!$W$79:$Z$81,4,FALSE)</f>
        <v>40</v>
      </c>
      <c r="AW1235">
        <f t="shared" si="633"/>
        <v>448</v>
      </c>
      <c r="AX1235">
        <f t="shared" si="634"/>
        <v>0</v>
      </c>
      <c r="AY1235">
        <f t="shared" si="635"/>
        <v>5</v>
      </c>
      <c r="AZ1235" t="str">
        <f t="shared" si="636"/>
        <v>Validate</v>
      </c>
      <c r="BA1235" t="str">
        <f t="shared" si="637"/>
        <v>31-40</v>
      </c>
      <c r="BB1235" t="str">
        <f t="shared" si="638"/>
        <v>Blank</v>
      </c>
      <c r="BC1235" t="str">
        <f t="shared" si="639"/>
        <v>0-10</v>
      </c>
      <c r="BD1235" t="str">
        <f t="shared" si="640"/>
        <v>Blank</v>
      </c>
      <c r="BE1235" t="str">
        <f t="shared" si="641"/>
        <v>male</v>
      </c>
      <c r="BF1235">
        <f t="shared" si="642"/>
        <v>0</v>
      </c>
      <c r="BG1235">
        <f t="shared" si="643"/>
        <v>0</v>
      </c>
      <c r="BH1235" t="str">
        <f t="shared" si="644"/>
        <v>C</v>
      </c>
      <c r="BI1235">
        <f t="shared" si="645"/>
        <v>3</v>
      </c>
    </row>
    <row r="1236" spans="1:61" x14ac:dyDescent="0.3">
      <c r="A1236" t="s">
        <v>2821</v>
      </c>
      <c r="B1236" t="s">
        <v>2838</v>
      </c>
      <c r="C1236" t="s">
        <v>2850</v>
      </c>
      <c r="D1236" t="s">
        <v>2838</v>
      </c>
      <c r="E1236" t="s">
        <v>15</v>
      </c>
      <c r="F1236">
        <v>1</v>
      </c>
      <c r="G1236">
        <v>0</v>
      </c>
      <c r="H1236" t="s">
        <v>527</v>
      </c>
      <c r="I1236">
        <v>3</v>
      </c>
      <c r="J1236">
        <v>-3.7643689058441341</v>
      </c>
      <c r="K1236">
        <v>-42.171718189759716</v>
      </c>
      <c r="L1236">
        <v>-9.6115457513775127</v>
      </c>
      <c r="M1236">
        <v>-33.757758935166962</v>
      </c>
      <c r="N1236">
        <v>151.41878811967541</v>
      </c>
      <c r="O1236">
        <v>48.695090775187893</v>
      </c>
      <c r="P1236">
        <v>-22.013681658285037</v>
      </c>
      <c r="Q1236">
        <v>-11.405315820044242</v>
      </c>
      <c r="R1236">
        <v>-67.960368165567971</v>
      </c>
      <c r="S1236">
        <v>0</v>
      </c>
      <c r="T1236">
        <v>5</v>
      </c>
      <c r="U1236" t="s">
        <v>2819</v>
      </c>
      <c r="AN1236">
        <f>VLOOKUP(J1236,counts!$W$8:$Z$13,4,FALSE)</f>
        <v>53</v>
      </c>
      <c r="AO1236">
        <f>VLOOKUP(K1236,counts!$W$17:$Z$23,4,FALSE)</f>
        <v>48</v>
      </c>
      <c r="AP1236">
        <f>VLOOKUP(L1236,counts!$W$27:$Z$33,4,FALSE)</f>
        <v>55</v>
      </c>
      <c r="AQ1236">
        <f>VLOOKUP(M1236,counts!$W$38:$Z$49,4,FALSE)</f>
        <v>47</v>
      </c>
      <c r="AR1236">
        <f>VLOOKUP(N1236,counts!$W$53:$Z$54,4,FALSE)</f>
        <v>102</v>
      </c>
      <c r="AS1236">
        <f>VLOOKUP(O1236,counts!$W$58:$Z$62,4,FALSE)</f>
        <v>61</v>
      </c>
      <c r="AT1236">
        <f>VLOOKUP(P1236,counts!$W$66:$Z$69,4,FALSE)</f>
        <v>50</v>
      </c>
      <c r="AU1236">
        <f>VLOOKUP(Q1236,counts!$W$73:$Z$75,4,FALSE)</f>
        <v>52</v>
      </c>
      <c r="AV1236">
        <f>VLOOKUP(R1236,counts!$W$79:$Z$81,4,FALSE)</f>
        <v>40</v>
      </c>
      <c r="AW1236">
        <f t="shared" si="633"/>
        <v>508</v>
      </c>
      <c r="AX1236">
        <f t="shared" si="634"/>
        <v>0</v>
      </c>
      <c r="AY1236">
        <f t="shared" si="635"/>
        <v>5</v>
      </c>
      <c r="AZ1236" t="str">
        <f t="shared" si="636"/>
        <v>Validate</v>
      </c>
      <c r="BA1236" t="str">
        <f t="shared" si="637"/>
        <v>0-17</v>
      </c>
      <c r="BB1236" t="str">
        <f t="shared" si="638"/>
        <v>Blank</v>
      </c>
      <c r="BC1236" t="str">
        <f t="shared" si="639"/>
        <v>11-20</v>
      </c>
      <c r="BD1236" t="str">
        <f t="shared" si="640"/>
        <v>Blank</v>
      </c>
      <c r="BE1236" t="str">
        <f t="shared" si="641"/>
        <v>female</v>
      </c>
      <c r="BF1236">
        <f t="shared" si="642"/>
        <v>1</v>
      </c>
      <c r="BG1236">
        <f t="shared" si="643"/>
        <v>0</v>
      </c>
      <c r="BH1236" t="str">
        <f t="shared" si="644"/>
        <v>Q</v>
      </c>
      <c r="BI1236">
        <f t="shared" si="645"/>
        <v>3</v>
      </c>
    </row>
    <row r="1237" spans="1:61" x14ac:dyDescent="0.3">
      <c r="A1237" t="s">
        <v>2810</v>
      </c>
      <c r="B1237" t="s">
        <v>2838</v>
      </c>
      <c r="C1237" t="s">
        <v>2849</v>
      </c>
      <c r="D1237" t="s">
        <v>2838</v>
      </c>
      <c r="E1237" t="s">
        <v>20</v>
      </c>
      <c r="F1237">
        <v>0</v>
      </c>
      <c r="G1237">
        <v>0</v>
      </c>
      <c r="H1237" t="s">
        <v>2843</v>
      </c>
      <c r="I1237">
        <v>3</v>
      </c>
      <c r="J1237">
        <v>32.769878926258563</v>
      </c>
      <c r="K1237">
        <v>-42.171718189759716</v>
      </c>
      <c r="L1237">
        <v>40.172297072540438</v>
      </c>
      <c r="M1237">
        <v>-33.757758935166962</v>
      </c>
      <c r="N1237">
        <v>-108.67008854708662</v>
      </c>
      <c r="O1237">
        <v>-14.754319664473872</v>
      </c>
      <c r="P1237">
        <v>-22.013681658285037</v>
      </c>
      <c r="Q1237">
        <v>-22.422560732600829</v>
      </c>
      <c r="R1237">
        <v>-67.960368165567971</v>
      </c>
      <c r="S1237">
        <v>0</v>
      </c>
      <c r="T1237">
        <v>5</v>
      </c>
      <c r="U1237" t="s">
        <v>2819</v>
      </c>
      <c r="AN1237">
        <f>VLOOKUP(J1237,counts!$W$8:$Z$13,4,FALSE)</f>
        <v>61</v>
      </c>
      <c r="AO1237">
        <f>VLOOKUP(K1237,counts!$W$17:$Z$23,4,FALSE)</f>
        <v>48</v>
      </c>
      <c r="AP1237">
        <f>VLOOKUP(L1237,counts!$W$27:$Z$33,4,FALSE)</f>
        <v>50</v>
      </c>
      <c r="AQ1237">
        <f>VLOOKUP(M1237,counts!$W$38:$Z$49,4,FALSE)</f>
        <v>47</v>
      </c>
      <c r="AR1237">
        <f>VLOOKUP(N1237,counts!$W$53:$Z$54,4,FALSE)</f>
        <v>20</v>
      </c>
      <c r="AS1237">
        <f>VLOOKUP(O1237,counts!$W$58:$Z$62,4,FALSE)</f>
        <v>52</v>
      </c>
      <c r="AT1237">
        <f>VLOOKUP(P1237,counts!$W$66:$Z$69,4,FALSE)</f>
        <v>50</v>
      </c>
      <c r="AU1237">
        <f>VLOOKUP(Q1237,counts!$W$73:$Z$75,4,FALSE)</f>
        <v>50</v>
      </c>
      <c r="AV1237">
        <f>VLOOKUP(R1237,counts!$W$79:$Z$81,4,FALSE)</f>
        <v>40</v>
      </c>
      <c r="AW1237">
        <f t="shared" si="633"/>
        <v>418</v>
      </c>
      <c r="AX1237">
        <f t="shared" si="634"/>
        <v>0</v>
      </c>
      <c r="AY1237">
        <f t="shared" si="635"/>
        <v>5</v>
      </c>
      <c r="AZ1237" t="str">
        <f t="shared" si="636"/>
        <v>Validate</v>
      </c>
      <c r="BA1237" t="str">
        <f t="shared" si="637"/>
        <v>31-40</v>
      </c>
      <c r="BB1237" t="str">
        <f t="shared" si="638"/>
        <v>Blank</v>
      </c>
      <c r="BC1237" t="str">
        <f t="shared" si="639"/>
        <v>21-30</v>
      </c>
      <c r="BD1237" t="str">
        <f t="shared" si="640"/>
        <v>Blank</v>
      </c>
      <c r="BE1237" t="str">
        <f t="shared" si="641"/>
        <v>male</v>
      </c>
      <c r="BF1237">
        <f t="shared" si="642"/>
        <v>0</v>
      </c>
      <c r="BG1237">
        <f t="shared" si="643"/>
        <v>0</v>
      </c>
      <c r="BH1237" t="str">
        <f t="shared" si="644"/>
        <v>S, blank</v>
      </c>
      <c r="BI1237">
        <f t="shared" si="645"/>
        <v>3</v>
      </c>
    </row>
    <row r="1238" spans="1:61" x14ac:dyDescent="0.3">
      <c r="A1238" t="s">
        <v>2820</v>
      </c>
      <c r="B1238" t="s">
        <v>2838</v>
      </c>
      <c r="C1238" t="s">
        <v>2825</v>
      </c>
      <c r="D1238" t="s">
        <v>2838</v>
      </c>
      <c r="E1238" t="s">
        <v>15</v>
      </c>
      <c r="F1238">
        <v>0</v>
      </c>
      <c r="G1238">
        <v>0</v>
      </c>
      <c r="H1238" t="s">
        <v>2843</v>
      </c>
      <c r="I1238">
        <v>3</v>
      </c>
      <c r="J1238">
        <v>-11.613432440426715</v>
      </c>
      <c r="K1238">
        <v>-42.171718189759716</v>
      </c>
      <c r="L1238">
        <v>-82.840254641099079</v>
      </c>
      <c r="M1238">
        <v>-33.757758935166962</v>
      </c>
      <c r="N1238">
        <v>151.41878811967541</v>
      </c>
      <c r="O1238">
        <v>-14.754319664473872</v>
      </c>
      <c r="P1238">
        <v>-22.013681658285037</v>
      </c>
      <c r="Q1238">
        <v>-22.422560732600829</v>
      </c>
      <c r="R1238">
        <v>-67.960368165567971</v>
      </c>
      <c r="S1238">
        <v>0</v>
      </c>
      <c r="T1238">
        <v>5</v>
      </c>
      <c r="U1238" t="s">
        <v>2819</v>
      </c>
      <c r="AN1238">
        <f>VLOOKUP(J1238,counts!$W$8:$Z$13,4,FALSE)</f>
        <v>52</v>
      </c>
      <c r="AO1238">
        <f>VLOOKUP(K1238,counts!$W$17:$Z$23,4,FALSE)</f>
        <v>48</v>
      </c>
      <c r="AP1238">
        <f>VLOOKUP(L1238,counts!$W$27:$Z$33,4,FALSE)</f>
        <v>62</v>
      </c>
      <c r="AQ1238">
        <f>VLOOKUP(M1238,counts!$W$38:$Z$49,4,FALSE)</f>
        <v>47</v>
      </c>
      <c r="AR1238">
        <f>VLOOKUP(N1238,counts!$W$53:$Z$54,4,FALSE)</f>
        <v>102</v>
      </c>
      <c r="AS1238">
        <f>VLOOKUP(O1238,counts!$W$58:$Z$62,4,FALSE)</f>
        <v>52</v>
      </c>
      <c r="AT1238">
        <f>VLOOKUP(P1238,counts!$W$66:$Z$69,4,FALSE)</f>
        <v>50</v>
      </c>
      <c r="AU1238">
        <f>VLOOKUP(Q1238,counts!$W$73:$Z$75,4,FALSE)</f>
        <v>50</v>
      </c>
      <c r="AV1238">
        <f>VLOOKUP(R1238,counts!$W$79:$Z$81,4,FALSE)</f>
        <v>40</v>
      </c>
      <c r="AW1238">
        <f t="shared" si="633"/>
        <v>503</v>
      </c>
      <c r="AX1238">
        <f t="shared" si="634"/>
        <v>0</v>
      </c>
      <c r="AY1238">
        <f t="shared" si="635"/>
        <v>5</v>
      </c>
      <c r="AZ1238" t="str">
        <f t="shared" si="636"/>
        <v>Validate</v>
      </c>
      <c r="BA1238" t="str">
        <f t="shared" si="637"/>
        <v>18-30</v>
      </c>
      <c r="BB1238" t="str">
        <f t="shared" si="638"/>
        <v>Blank</v>
      </c>
      <c r="BC1238" t="str">
        <f t="shared" si="639"/>
        <v>0-10</v>
      </c>
      <c r="BD1238" t="str">
        <f t="shared" si="640"/>
        <v>Blank</v>
      </c>
      <c r="BE1238" t="str">
        <f t="shared" si="641"/>
        <v>female</v>
      </c>
      <c r="BF1238">
        <f t="shared" si="642"/>
        <v>0</v>
      </c>
      <c r="BG1238">
        <f t="shared" si="643"/>
        <v>0</v>
      </c>
      <c r="BH1238" t="str">
        <f t="shared" si="644"/>
        <v>S, blank</v>
      </c>
      <c r="BI1238">
        <f t="shared" si="645"/>
        <v>3</v>
      </c>
    </row>
    <row r="1239" spans="1:61" x14ac:dyDescent="0.3">
      <c r="A1239" t="s">
        <v>2820</v>
      </c>
      <c r="B1239" t="s">
        <v>2838</v>
      </c>
      <c r="C1239" t="s">
        <v>2825</v>
      </c>
      <c r="D1239" t="s">
        <v>2838</v>
      </c>
      <c r="E1239" t="s">
        <v>20</v>
      </c>
      <c r="F1239">
        <v>1</v>
      </c>
      <c r="G1239">
        <v>0</v>
      </c>
      <c r="H1239" t="s">
        <v>2843</v>
      </c>
      <c r="I1239">
        <v>3</v>
      </c>
      <c r="J1239">
        <v>-11.613432440426715</v>
      </c>
      <c r="K1239">
        <v>-42.171718189759716</v>
      </c>
      <c r="L1239">
        <v>-82.840254641099079</v>
      </c>
      <c r="M1239">
        <v>-33.757758935166962</v>
      </c>
      <c r="N1239">
        <v>-108.67008854708662</v>
      </c>
      <c r="O1239">
        <v>48.695090775187893</v>
      </c>
      <c r="P1239">
        <v>-22.013681658285037</v>
      </c>
      <c r="Q1239">
        <v>-22.422560732600829</v>
      </c>
      <c r="R1239">
        <v>-67.960368165567971</v>
      </c>
      <c r="S1239">
        <v>1</v>
      </c>
      <c r="T1239">
        <v>5</v>
      </c>
      <c r="U1239" t="s">
        <v>2819</v>
      </c>
      <c r="AN1239">
        <f>VLOOKUP(J1239,counts!$W$8:$Z$13,4,FALSE)</f>
        <v>52</v>
      </c>
      <c r="AO1239">
        <f>VLOOKUP(K1239,counts!$W$17:$Z$23,4,FALSE)</f>
        <v>48</v>
      </c>
      <c r="AP1239">
        <f>VLOOKUP(L1239,counts!$W$27:$Z$33,4,FALSE)</f>
        <v>62</v>
      </c>
      <c r="AQ1239">
        <f>VLOOKUP(M1239,counts!$W$38:$Z$49,4,FALSE)</f>
        <v>47</v>
      </c>
      <c r="AR1239">
        <f>VLOOKUP(N1239,counts!$W$53:$Z$54,4,FALSE)</f>
        <v>20</v>
      </c>
      <c r="AS1239">
        <f>VLOOKUP(O1239,counts!$W$58:$Z$62,4,FALSE)</f>
        <v>61</v>
      </c>
      <c r="AT1239">
        <f>VLOOKUP(P1239,counts!$W$66:$Z$69,4,FALSE)</f>
        <v>50</v>
      </c>
      <c r="AU1239">
        <f>VLOOKUP(Q1239,counts!$W$73:$Z$75,4,FALSE)</f>
        <v>50</v>
      </c>
      <c r="AV1239">
        <f>VLOOKUP(R1239,counts!$W$79:$Z$81,4,FALSE)</f>
        <v>40</v>
      </c>
      <c r="AW1239">
        <f t="shared" si="633"/>
        <v>430</v>
      </c>
      <c r="AX1239">
        <f t="shared" si="634"/>
        <v>1</v>
      </c>
      <c r="AY1239">
        <f t="shared" si="635"/>
        <v>5</v>
      </c>
      <c r="AZ1239" t="str">
        <f t="shared" si="636"/>
        <v>Validate</v>
      </c>
      <c r="BA1239" t="str">
        <f t="shared" si="637"/>
        <v>18-30</v>
      </c>
      <c r="BB1239" t="str">
        <f t="shared" si="638"/>
        <v>Blank</v>
      </c>
      <c r="BC1239" t="str">
        <f t="shared" si="639"/>
        <v>0-10</v>
      </c>
      <c r="BD1239" t="str">
        <f t="shared" si="640"/>
        <v>Blank</v>
      </c>
      <c r="BE1239" t="str">
        <f t="shared" si="641"/>
        <v>male</v>
      </c>
      <c r="BF1239">
        <f t="shared" si="642"/>
        <v>1</v>
      </c>
      <c r="BG1239">
        <f t="shared" si="643"/>
        <v>0</v>
      </c>
      <c r="BH1239" t="str">
        <f t="shared" si="644"/>
        <v>S, blank</v>
      </c>
      <c r="BI1239">
        <f t="shared" si="645"/>
        <v>3</v>
      </c>
    </row>
    <row r="1240" spans="1:61" x14ac:dyDescent="0.3">
      <c r="A1240" t="s">
        <v>2821</v>
      </c>
      <c r="B1240" t="s">
        <v>2838</v>
      </c>
      <c r="C1240" t="s">
        <v>2825</v>
      </c>
      <c r="D1240" t="s">
        <v>2838</v>
      </c>
      <c r="E1240" t="s">
        <v>20</v>
      </c>
      <c r="F1240">
        <v>0</v>
      </c>
      <c r="G1240">
        <v>0</v>
      </c>
      <c r="H1240" t="s">
        <v>2843</v>
      </c>
      <c r="I1240">
        <v>3</v>
      </c>
      <c r="J1240">
        <v>-3.7643689058441341</v>
      </c>
      <c r="K1240">
        <v>-42.171718189759716</v>
      </c>
      <c r="L1240">
        <v>-82.840254641099079</v>
      </c>
      <c r="M1240">
        <v>-33.757758935166962</v>
      </c>
      <c r="N1240">
        <v>-108.67008854708662</v>
      </c>
      <c r="O1240">
        <v>-14.754319664473872</v>
      </c>
      <c r="P1240">
        <v>-22.013681658285037</v>
      </c>
      <c r="Q1240">
        <v>-22.422560732600829</v>
      </c>
      <c r="R1240">
        <v>-67.960368165567971</v>
      </c>
      <c r="S1240">
        <v>0</v>
      </c>
      <c r="T1240">
        <v>5</v>
      </c>
      <c r="U1240" t="s">
        <v>2819</v>
      </c>
      <c r="AN1240">
        <f>VLOOKUP(J1240,counts!$W$8:$Z$13,4,FALSE)</f>
        <v>53</v>
      </c>
      <c r="AO1240">
        <f>VLOOKUP(K1240,counts!$W$17:$Z$23,4,FALSE)</f>
        <v>48</v>
      </c>
      <c r="AP1240">
        <f>VLOOKUP(L1240,counts!$W$27:$Z$33,4,FALSE)</f>
        <v>62</v>
      </c>
      <c r="AQ1240">
        <f>VLOOKUP(M1240,counts!$W$38:$Z$49,4,FALSE)</f>
        <v>47</v>
      </c>
      <c r="AR1240">
        <f>VLOOKUP(N1240,counts!$W$53:$Z$54,4,FALSE)</f>
        <v>20</v>
      </c>
      <c r="AS1240">
        <f>VLOOKUP(O1240,counts!$W$58:$Z$62,4,FALSE)</f>
        <v>52</v>
      </c>
      <c r="AT1240">
        <f>VLOOKUP(P1240,counts!$W$66:$Z$69,4,FALSE)</f>
        <v>50</v>
      </c>
      <c r="AU1240">
        <f>VLOOKUP(Q1240,counts!$W$73:$Z$75,4,FALSE)</f>
        <v>50</v>
      </c>
      <c r="AV1240">
        <f>VLOOKUP(R1240,counts!$W$79:$Z$81,4,FALSE)</f>
        <v>40</v>
      </c>
      <c r="AW1240">
        <f t="shared" si="633"/>
        <v>422</v>
      </c>
      <c r="AX1240">
        <f t="shared" si="634"/>
        <v>0</v>
      </c>
      <c r="AY1240">
        <f t="shared" si="635"/>
        <v>5</v>
      </c>
      <c r="AZ1240" t="str">
        <f t="shared" si="636"/>
        <v>Validate</v>
      </c>
      <c r="BA1240" t="str">
        <f t="shared" si="637"/>
        <v>0-17</v>
      </c>
      <c r="BB1240" t="str">
        <f t="shared" si="638"/>
        <v>Blank</v>
      </c>
      <c r="BC1240" t="str">
        <f t="shared" si="639"/>
        <v>0-10</v>
      </c>
      <c r="BD1240" t="str">
        <f t="shared" si="640"/>
        <v>Blank</v>
      </c>
      <c r="BE1240" t="str">
        <f t="shared" si="641"/>
        <v>male</v>
      </c>
      <c r="BF1240">
        <f t="shared" si="642"/>
        <v>0</v>
      </c>
      <c r="BG1240">
        <f t="shared" si="643"/>
        <v>0</v>
      </c>
      <c r="BH1240" t="str">
        <f t="shared" si="644"/>
        <v>S, blank</v>
      </c>
      <c r="BI1240">
        <f t="shared" si="645"/>
        <v>3</v>
      </c>
    </row>
    <row r="1241" spans="1:61" x14ac:dyDescent="0.3">
      <c r="A1241" t="s">
        <v>2820</v>
      </c>
      <c r="B1241" t="s">
        <v>2838</v>
      </c>
      <c r="C1241" t="s">
        <v>2825</v>
      </c>
      <c r="D1241" t="s">
        <v>2838</v>
      </c>
      <c r="E1241" t="s">
        <v>20</v>
      </c>
      <c r="F1241">
        <v>0</v>
      </c>
      <c r="G1241">
        <v>0</v>
      </c>
      <c r="H1241" t="s">
        <v>2843</v>
      </c>
      <c r="I1241">
        <v>3</v>
      </c>
      <c r="J1241">
        <v>-11.613432440426715</v>
      </c>
      <c r="K1241">
        <v>-42.171718189759716</v>
      </c>
      <c r="L1241">
        <v>-82.840254641099079</v>
      </c>
      <c r="M1241">
        <v>-33.757758935166962</v>
      </c>
      <c r="N1241">
        <v>-108.67008854708662</v>
      </c>
      <c r="O1241">
        <v>-14.754319664473872</v>
      </c>
      <c r="P1241">
        <v>-22.013681658285037</v>
      </c>
      <c r="Q1241">
        <v>-22.422560732600829</v>
      </c>
      <c r="R1241">
        <v>-67.960368165567971</v>
      </c>
      <c r="S1241">
        <v>1</v>
      </c>
      <c r="T1241">
        <v>5</v>
      </c>
      <c r="U1241" t="s">
        <v>2819</v>
      </c>
      <c r="AN1241">
        <f>VLOOKUP(J1241,counts!$W$8:$Z$13,4,FALSE)</f>
        <v>52</v>
      </c>
      <c r="AO1241">
        <f>VLOOKUP(K1241,counts!$W$17:$Z$23,4,FALSE)</f>
        <v>48</v>
      </c>
      <c r="AP1241">
        <f>VLOOKUP(L1241,counts!$W$27:$Z$33,4,FALSE)</f>
        <v>62</v>
      </c>
      <c r="AQ1241">
        <f>VLOOKUP(M1241,counts!$W$38:$Z$49,4,FALSE)</f>
        <v>47</v>
      </c>
      <c r="AR1241">
        <f>VLOOKUP(N1241,counts!$W$53:$Z$54,4,FALSE)</f>
        <v>20</v>
      </c>
      <c r="AS1241">
        <f>VLOOKUP(O1241,counts!$W$58:$Z$62,4,FALSE)</f>
        <v>52</v>
      </c>
      <c r="AT1241">
        <f>VLOOKUP(P1241,counts!$W$66:$Z$69,4,FALSE)</f>
        <v>50</v>
      </c>
      <c r="AU1241">
        <f>VLOOKUP(Q1241,counts!$W$73:$Z$75,4,FALSE)</f>
        <v>50</v>
      </c>
      <c r="AV1241">
        <f>VLOOKUP(R1241,counts!$W$79:$Z$81,4,FALSE)</f>
        <v>40</v>
      </c>
      <c r="AW1241">
        <f t="shared" si="633"/>
        <v>421</v>
      </c>
      <c r="AX1241">
        <f t="shared" si="634"/>
        <v>1</v>
      </c>
      <c r="AY1241">
        <f t="shared" si="635"/>
        <v>5</v>
      </c>
      <c r="AZ1241" t="str">
        <f t="shared" si="636"/>
        <v>Validate</v>
      </c>
      <c r="BA1241" t="str">
        <f t="shared" si="637"/>
        <v>18-30</v>
      </c>
      <c r="BB1241" t="str">
        <f t="shared" si="638"/>
        <v>Blank</v>
      </c>
      <c r="BC1241" t="str">
        <f t="shared" si="639"/>
        <v>0-10</v>
      </c>
      <c r="BD1241" t="str">
        <f t="shared" si="640"/>
        <v>Blank</v>
      </c>
      <c r="BE1241" t="str">
        <f t="shared" si="641"/>
        <v>male</v>
      </c>
      <c r="BF1241">
        <f t="shared" si="642"/>
        <v>0</v>
      </c>
      <c r="BG1241">
        <f t="shared" si="643"/>
        <v>0</v>
      </c>
      <c r="BH1241" t="str">
        <f t="shared" si="644"/>
        <v>S, blank</v>
      </c>
      <c r="BI1241">
        <f t="shared" si="645"/>
        <v>3</v>
      </c>
    </row>
    <row r="1242" spans="1:61" x14ac:dyDescent="0.3">
      <c r="A1242" t="s">
        <v>2812</v>
      </c>
      <c r="B1242" t="s">
        <v>2838</v>
      </c>
      <c r="C1242" t="s">
        <v>2825</v>
      </c>
      <c r="D1242" t="s">
        <v>2838</v>
      </c>
      <c r="E1242" t="s">
        <v>20</v>
      </c>
      <c r="F1242">
        <v>0</v>
      </c>
      <c r="G1242">
        <v>0</v>
      </c>
      <c r="H1242" t="s">
        <v>2843</v>
      </c>
      <c r="I1242">
        <v>3</v>
      </c>
      <c r="J1242">
        <v>74.751267398446615</v>
      </c>
      <c r="K1242">
        <v>-42.171718189759716</v>
      </c>
      <c r="L1242">
        <v>-82.840254641099079</v>
      </c>
      <c r="M1242">
        <v>-33.757758935166962</v>
      </c>
      <c r="N1242">
        <v>-108.67008854708662</v>
      </c>
      <c r="O1242">
        <v>-14.754319664473872</v>
      </c>
      <c r="P1242">
        <v>-22.013681658285037</v>
      </c>
      <c r="Q1242">
        <v>-22.422560732600829</v>
      </c>
      <c r="R1242">
        <v>-67.960368165567971</v>
      </c>
      <c r="S1242">
        <v>0</v>
      </c>
      <c r="T1242">
        <v>5</v>
      </c>
      <c r="U1242" t="s">
        <v>2819</v>
      </c>
      <c r="AN1242">
        <f>VLOOKUP(J1242,counts!$W$8:$Z$13,4,FALSE)</f>
        <v>70</v>
      </c>
      <c r="AO1242">
        <f>VLOOKUP(K1242,counts!$W$17:$Z$23,4,FALSE)</f>
        <v>48</v>
      </c>
      <c r="AP1242">
        <f>VLOOKUP(L1242,counts!$W$27:$Z$33,4,FALSE)</f>
        <v>62</v>
      </c>
      <c r="AQ1242">
        <f>VLOOKUP(M1242,counts!$W$38:$Z$49,4,FALSE)</f>
        <v>47</v>
      </c>
      <c r="AR1242">
        <f>VLOOKUP(N1242,counts!$W$53:$Z$54,4,FALSE)</f>
        <v>20</v>
      </c>
      <c r="AS1242">
        <f>VLOOKUP(O1242,counts!$W$58:$Z$62,4,FALSE)</f>
        <v>52</v>
      </c>
      <c r="AT1242">
        <f>VLOOKUP(P1242,counts!$W$66:$Z$69,4,FALSE)</f>
        <v>50</v>
      </c>
      <c r="AU1242">
        <f>VLOOKUP(Q1242,counts!$W$73:$Z$75,4,FALSE)</f>
        <v>50</v>
      </c>
      <c r="AV1242">
        <f>VLOOKUP(R1242,counts!$W$79:$Z$81,4,FALSE)</f>
        <v>40</v>
      </c>
      <c r="AW1242">
        <f t="shared" si="633"/>
        <v>439</v>
      </c>
      <c r="AX1242">
        <f t="shared" si="634"/>
        <v>0</v>
      </c>
      <c r="AY1242">
        <f t="shared" si="635"/>
        <v>5</v>
      </c>
      <c r="AZ1242" t="str">
        <f t="shared" si="636"/>
        <v>Validate</v>
      </c>
      <c r="BA1242" t="str">
        <f t="shared" si="637"/>
        <v>51-60</v>
      </c>
      <c r="BB1242" t="str">
        <f t="shared" si="638"/>
        <v>Blank</v>
      </c>
      <c r="BC1242" t="str">
        <f t="shared" si="639"/>
        <v>0-10</v>
      </c>
      <c r="BD1242" t="str">
        <f t="shared" si="640"/>
        <v>Blank</v>
      </c>
      <c r="BE1242" t="str">
        <f t="shared" si="641"/>
        <v>male</v>
      </c>
      <c r="BF1242">
        <f t="shared" si="642"/>
        <v>0</v>
      </c>
      <c r="BG1242">
        <f t="shared" si="643"/>
        <v>0</v>
      </c>
      <c r="BH1242" t="str">
        <f t="shared" si="644"/>
        <v>S, blank</v>
      </c>
      <c r="BI1242">
        <f t="shared" si="645"/>
        <v>3</v>
      </c>
    </row>
    <row r="1243" spans="1:61" x14ac:dyDescent="0.3">
      <c r="A1243" t="s">
        <v>2820</v>
      </c>
      <c r="B1243" t="s">
        <v>2838</v>
      </c>
      <c r="C1243" t="s">
        <v>2825</v>
      </c>
      <c r="D1243" t="s">
        <v>2838</v>
      </c>
      <c r="E1243" t="s">
        <v>15</v>
      </c>
      <c r="F1243">
        <v>0</v>
      </c>
      <c r="G1243">
        <v>0</v>
      </c>
      <c r="H1243" t="s">
        <v>2843</v>
      </c>
      <c r="I1243">
        <v>3</v>
      </c>
      <c r="J1243">
        <v>-11.613432440426715</v>
      </c>
      <c r="K1243">
        <v>-42.171718189759716</v>
      </c>
      <c r="L1243">
        <v>-82.840254641099079</v>
      </c>
      <c r="M1243">
        <v>-33.757758935166962</v>
      </c>
      <c r="N1243">
        <v>151.41878811967541</v>
      </c>
      <c r="O1243">
        <v>-14.754319664473872</v>
      </c>
      <c r="P1243">
        <v>-22.013681658285037</v>
      </c>
      <c r="Q1243">
        <v>-22.422560732600829</v>
      </c>
      <c r="R1243">
        <v>-67.960368165567971</v>
      </c>
      <c r="S1243">
        <v>1</v>
      </c>
      <c r="T1243">
        <v>5</v>
      </c>
      <c r="U1243" t="s">
        <v>2819</v>
      </c>
      <c r="AN1243">
        <f>VLOOKUP(J1243,counts!$W$8:$Z$13,4,FALSE)</f>
        <v>52</v>
      </c>
      <c r="AO1243">
        <f>VLOOKUP(K1243,counts!$W$17:$Z$23,4,FALSE)</f>
        <v>48</v>
      </c>
      <c r="AP1243">
        <f>VLOOKUP(L1243,counts!$W$27:$Z$33,4,FALSE)</f>
        <v>62</v>
      </c>
      <c r="AQ1243">
        <f>VLOOKUP(M1243,counts!$W$38:$Z$49,4,FALSE)</f>
        <v>47</v>
      </c>
      <c r="AR1243">
        <f>VLOOKUP(N1243,counts!$W$53:$Z$54,4,FALSE)</f>
        <v>102</v>
      </c>
      <c r="AS1243">
        <f>VLOOKUP(O1243,counts!$W$58:$Z$62,4,FALSE)</f>
        <v>52</v>
      </c>
      <c r="AT1243">
        <f>VLOOKUP(P1243,counts!$W$66:$Z$69,4,FALSE)</f>
        <v>50</v>
      </c>
      <c r="AU1243">
        <f>VLOOKUP(Q1243,counts!$W$73:$Z$75,4,FALSE)</f>
        <v>50</v>
      </c>
      <c r="AV1243">
        <f>VLOOKUP(R1243,counts!$W$79:$Z$81,4,FALSE)</f>
        <v>40</v>
      </c>
      <c r="AW1243">
        <f t="shared" si="633"/>
        <v>503</v>
      </c>
      <c r="AX1243">
        <f t="shared" si="634"/>
        <v>1</v>
      </c>
      <c r="AY1243">
        <f t="shared" si="635"/>
        <v>5</v>
      </c>
      <c r="AZ1243" t="str">
        <f t="shared" si="636"/>
        <v>Validate</v>
      </c>
      <c r="BA1243" t="str">
        <f t="shared" si="637"/>
        <v>18-30</v>
      </c>
      <c r="BB1243" t="str">
        <f t="shared" si="638"/>
        <v>Blank</v>
      </c>
      <c r="BC1243" t="str">
        <f t="shared" si="639"/>
        <v>0-10</v>
      </c>
      <c r="BD1243" t="str">
        <f t="shared" si="640"/>
        <v>Blank</v>
      </c>
      <c r="BE1243" t="str">
        <f t="shared" si="641"/>
        <v>female</v>
      </c>
      <c r="BF1243">
        <f t="shared" si="642"/>
        <v>0</v>
      </c>
      <c r="BG1243">
        <f t="shared" si="643"/>
        <v>0</v>
      </c>
      <c r="BH1243" t="str">
        <f t="shared" si="644"/>
        <v>S, blank</v>
      </c>
      <c r="BI1243">
        <f t="shared" si="645"/>
        <v>3</v>
      </c>
    </row>
    <row r="1244" spans="1:61" x14ac:dyDescent="0.3">
      <c r="A1244" t="s">
        <v>2820</v>
      </c>
      <c r="B1244" t="s">
        <v>2838</v>
      </c>
      <c r="C1244" t="s">
        <v>2825</v>
      </c>
      <c r="D1244" t="s">
        <v>2838</v>
      </c>
      <c r="E1244" t="s">
        <v>20</v>
      </c>
      <c r="F1244">
        <v>0</v>
      </c>
      <c r="G1244">
        <v>0</v>
      </c>
      <c r="H1244" t="s">
        <v>2843</v>
      </c>
      <c r="I1244">
        <v>3</v>
      </c>
      <c r="J1244">
        <v>-11.613432440426715</v>
      </c>
      <c r="K1244">
        <v>-42.171718189759716</v>
      </c>
      <c r="L1244">
        <v>-82.840254641099079</v>
      </c>
      <c r="M1244">
        <v>-33.757758935166962</v>
      </c>
      <c r="N1244">
        <v>-108.67008854708662</v>
      </c>
      <c r="O1244">
        <v>-14.754319664473872</v>
      </c>
      <c r="P1244">
        <v>-22.013681658285037</v>
      </c>
      <c r="Q1244">
        <v>-22.422560732600829</v>
      </c>
      <c r="R1244">
        <v>-67.960368165567971</v>
      </c>
      <c r="S1244">
        <v>1</v>
      </c>
      <c r="T1244">
        <v>5</v>
      </c>
      <c r="U1244" t="s">
        <v>2819</v>
      </c>
      <c r="AN1244">
        <f>VLOOKUP(J1244,counts!$W$8:$Z$13,4,FALSE)</f>
        <v>52</v>
      </c>
      <c r="AO1244">
        <f>VLOOKUP(K1244,counts!$W$17:$Z$23,4,FALSE)</f>
        <v>48</v>
      </c>
      <c r="AP1244">
        <f>VLOOKUP(L1244,counts!$W$27:$Z$33,4,FALSE)</f>
        <v>62</v>
      </c>
      <c r="AQ1244">
        <f>VLOOKUP(M1244,counts!$W$38:$Z$49,4,FALSE)</f>
        <v>47</v>
      </c>
      <c r="AR1244">
        <f>VLOOKUP(N1244,counts!$W$53:$Z$54,4,FALSE)</f>
        <v>20</v>
      </c>
      <c r="AS1244">
        <f>VLOOKUP(O1244,counts!$W$58:$Z$62,4,FALSE)</f>
        <v>52</v>
      </c>
      <c r="AT1244">
        <f>VLOOKUP(P1244,counts!$W$66:$Z$69,4,FALSE)</f>
        <v>50</v>
      </c>
      <c r="AU1244">
        <f>VLOOKUP(Q1244,counts!$W$73:$Z$75,4,FALSE)</f>
        <v>50</v>
      </c>
      <c r="AV1244">
        <f>VLOOKUP(R1244,counts!$W$79:$Z$81,4,FALSE)</f>
        <v>40</v>
      </c>
      <c r="AW1244">
        <f t="shared" si="633"/>
        <v>421</v>
      </c>
      <c r="AX1244">
        <f t="shared" si="634"/>
        <v>1</v>
      </c>
      <c r="AY1244">
        <f t="shared" si="635"/>
        <v>5</v>
      </c>
      <c r="AZ1244" t="str">
        <f t="shared" si="636"/>
        <v>Validate</v>
      </c>
      <c r="BA1244" t="str">
        <f t="shared" si="637"/>
        <v>18-30</v>
      </c>
      <c r="BB1244" t="str">
        <f t="shared" si="638"/>
        <v>Blank</v>
      </c>
      <c r="BC1244" t="str">
        <f t="shared" si="639"/>
        <v>0-10</v>
      </c>
      <c r="BD1244" t="str">
        <f t="shared" si="640"/>
        <v>Blank</v>
      </c>
      <c r="BE1244" t="str">
        <f t="shared" si="641"/>
        <v>male</v>
      </c>
      <c r="BF1244">
        <f t="shared" si="642"/>
        <v>0</v>
      </c>
      <c r="BG1244">
        <f t="shared" si="643"/>
        <v>0</v>
      </c>
      <c r="BH1244" t="str">
        <f t="shared" si="644"/>
        <v>S, blank</v>
      </c>
      <c r="BI1244">
        <f t="shared" si="645"/>
        <v>3</v>
      </c>
    </row>
    <row r="1245" spans="1:61" x14ac:dyDescent="0.3">
      <c r="A1245" t="s">
        <v>2821</v>
      </c>
      <c r="B1245" t="s">
        <v>2838</v>
      </c>
      <c r="C1245" t="s">
        <v>2825</v>
      </c>
      <c r="D1245" t="s">
        <v>2838</v>
      </c>
      <c r="E1245" t="s">
        <v>20</v>
      </c>
      <c r="F1245">
        <v>0</v>
      </c>
      <c r="G1245">
        <v>0</v>
      </c>
      <c r="H1245" t="s">
        <v>2843</v>
      </c>
      <c r="I1245">
        <v>3</v>
      </c>
      <c r="J1245">
        <v>-3.7643689058441341</v>
      </c>
      <c r="K1245">
        <v>-42.171718189759716</v>
      </c>
      <c r="L1245">
        <v>-82.840254641099079</v>
      </c>
      <c r="M1245">
        <v>-33.757758935166962</v>
      </c>
      <c r="N1245">
        <v>-108.67008854708662</v>
      </c>
      <c r="O1245">
        <v>-14.754319664473872</v>
      </c>
      <c r="P1245">
        <v>-22.013681658285037</v>
      </c>
      <c r="Q1245">
        <v>-22.422560732600829</v>
      </c>
      <c r="R1245">
        <v>-67.960368165567971</v>
      </c>
      <c r="S1245">
        <v>0</v>
      </c>
      <c r="T1245">
        <v>5</v>
      </c>
      <c r="U1245" t="s">
        <v>2819</v>
      </c>
      <c r="AN1245">
        <f>VLOOKUP(J1245,counts!$W$8:$Z$13,4,FALSE)</f>
        <v>53</v>
      </c>
      <c r="AO1245">
        <f>VLOOKUP(K1245,counts!$W$17:$Z$23,4,FALSE)</f>
        <v>48</v>
      </c>
      <c r="AP1245">
        <f>VLOOKUP(L1245,counts!$W$27:$Z$33,4,FALSE)</f>
        <v>62</v>
      </c>
      <c r="AQ1245">
        <f>VLOOKUP(M1245,counts!$W$38:$Z$49,4,FALSE)</f>
        <v>47</v>
      </c>
      <c r="AR1245">
        <f>VLOOKUP(N1245,counts!$W$53:$Z$54,4,FALSE)</f>
        <v>20</v>
      </c>
      <c r="AS1245">
        <f>VLOOKUP(O1245,counts!$W$58:$Z$62,4,FALSE)</f>
        <v>52</v>
      </c>
      <c r="AT1245">
        <f>VLOOKUP(P1245,counts!$W$66:$Z$69,4,FALSE)</f>
        <v>50</v>
      </c>
      <c r="AU1245">
        <f>VLOOKUP(Q1245,counts!$W$73:$Z$75,4,FALSE)</f>
        <v>50</v>
      </c>
      <c r="AV1245">
        <f>VLOOKUP(R1245,counts!$W$79:$Z$81,4,FALSE)</f>
        <v>40</v>
      </c>
      <c r="AW1245">
        <f t="shared" si="633"/>
        <v>422</v>
      </c>
      <c r="AX1245">
        <f t="shared" si="634"/>
        <v>0</v>
      </c>
      <c r="AY1245">
        <f t="shared" si="635"/>
        <v>5</v>
      </c>
      <c r="AZ1245" t="str">
        <f t="shared" si="636"/>
        <v>Validate</v>
      </c>
      <c r="BA1245" t="str">
        <f t="shared" si="637"/>
        <v>0-17</v>
      </c>
      <c r="BB1245" t="str">
        <f t="shared" si="638"/>
        <v>Blank</v>
      </c>
      <c r="BC1245" t="str">
        <f t="shared" si="639"/>
        <v>0-10</v>
      </c>
      <c r="BD1245" t="str">
        <f t="shared" si="640"/>
        <v>Blank</v>
      </c>
      <c r="BE1245" t="str">
        <f t="shared" si="641"/>
        <v>male</v>
      </c>
      <c r="BF1245">
        <f t="shared" si="642"/>
        <v>0</v>
      </c>
      <c r="BG1245">
        <f t="shared" si="643"/>
        <v>0</v>
      </c>
      <c r="BH1245" t="str">
        <f t="shared" si="644"/>
        <v>S, blank</v>
      </c>
      <c r="BI1245">
        <f t="shared" si="645"/>
        <v>3</v>
      </c>
    </row>
    <row r="1246" spans="1:61" x14ac:dyDescent="0.3">
      <c r="A1246" t="s">
        <v>2820</v>
      </c>
      <c r="B1246" t="s">
        <v>2838</v>
      </c>
      <c r="C1246" t="s">
        <v>2825</v>
      </c>
      <c r="D1246" t="s">
        <v>2838</v>
      </c>
      <c r="E1246" t="s">
        <v>20</v>
      </c>
      <c r="F1246">
        <v>0</v>
      </c>
      <c r="G1246">
        <v>0</v>
      </c>
      <c r="H1246" t="s">
        <v>2843</v>
      </c>
      <c r="I1246">
        <v>3</v>
      </c>
      <c r="J1246">
        <v>-11.613432440426715</v>
      </c>
      <c r="K1246">
        <v>-42.171718189759716</v>
      </c>
      <c r="L1246">
        <v>-82.840254641099079</v>
      </c>
      <c r="M1246">
        <v>-33.757758935166962</v>
      </c>
      <c r="N1246">
        <v>-108.67008854708662</v>
      </c>
      <c r="O1246">
        <v>-14.754319664473872</v>
      </c>
      <c r="P1246">
        <v>-22.013681658285037</v>
      </c>
      <c r="Q1246">
        <v>-22.422560732600829</v>
      </c>
      <c r="R1246">
        <v>-67.960368165567971</v>
      </c>
      <c r="S1246">
        <v>0</v>
      </c>
      <c r="T1246">
        <v>5</v>
      </c>
      <c r="U1246" t="s">
        <v>2819</v>
      </c>
      <c r="AN1246">
        <f>VLOOKUP(J1246,counts!$W$8:$Z$13,4,FALSE)</f>
        <v>52</v>
      </c>
      <c r="AO1246">
        <f>VLOOKUP(K1246,counts!$W$17:$Z$23,4,FALSE)</f>
        <v>48</v>
      </c>
      <c r="AP1246">
        <f>VLOOKUP(L1246,counts!$W$27:$Z$33,4,FALSE)</f>
        <v>62</v>
      </c>
      <c r="AQ1246">
        <f>VLOOKUP(M1246,counts!$W$38:$Z$49,4,FALSE)</f>
        <v>47</v>
      </c>
      <c r="AR1246">
        <f>VLOOKUP(N1246,counts!$W$53:$Z$54,4,FALSE)</f>
        <v>20</v>
      </c>
      <c r="AS1246">
        <f>VLOOKUP(O1246,counts!$W$58:$Z$62,4,FALSE)</f>
        <v>52</v>
      </c>
      <c r="AT1246">
        <f>VLOOKUP(P1246,counts!$W$66:$Z$69,4,FALSE)</f>
        <v>50</v>
      </c>
      <c r="AU1246">
        <f>VLOOKUP(Q1246,counts!$W$73:$Z$75,4,FALSE)</f>
        <v>50</v>
      </c>
      <c r="AV1246">
        <f>VLOOKUP(R1246,counts!$W$79:$Z$81,4,FALSE)</f>
        <v>40</v>
      </c>
      <c r="AW1246">
        <f t="shared" si="633"/>
        <v>421</v>
      </c>
      <c r="AX1246">
        <f t="shared" si="634"/>
        <v>0</v>
      </c>
      <c r="AY1246">
        <f t="shared" si="635"/>
        <v>5</v>
      </c>
      <c r="AZ1246" t="str">
        <f t="shared" si="636"/>
        <v>Validate</v>
      </c>
      <c r="BA1246" t="str">
        <f t="shared" si="637"/>
        <v>18-30</v>
      </c>
      <c r="BB1246" t="str">
        <f t="shared" si="638"/>
        <v>Blank</v>
      </c>
      <c r="BC1246" t="str">
        <f t="shared" si="639"/>
        <v>0-10</v>
      </c>
      <c r="BD1246" t="str">
        <f t="shared" si="640"/>
        <v>Blank</v>
      </c>
      <c r="BE1246" t="str">
        <f t="shared" si="641"/>
        <v>male</v>
      </c>
      <c r="BF1246">
        <f t="shared" si="642"/>
        <v>0</v>
      </c>
      <c r="BG1246">
        <f t="shared" si="643"/>
        <v>0</v>
      </c>
      <c r="BH1246" t="str">
        <f t="shared" si="644"/>
        <v>S, blank</v>
      </c>
      <c r="BI1246">
        <f t="shared" si="645"/>
        <v>3</v>
      </c>
    </row>
    <row r="1247" spans="1:61" x14ac:dyDescent="0.3">
      <c r="A1247" t="s">
        <v>2810</v>
      </c>
      <c r="B1247" t="s">
        <v>2838</v>
      </c>
      <c r="C1247" t="s">
        <v>2825</v>
      </c>
      <c r="D1247" t="s">
        <v>2838</v>
      </c>
      <c r="E1247" t="s">
        <v>15</v>
      </c>
      <c r="F1247">
        <v>0</v>
      </c>
      <c r="G1247">
        <v>0</v>
      </c>
      <c r="H1247" t="s">
        <v>527</v>
      </c>
      <c r="I1247">
        <v>3</v>
      </c>
      <c r="J1247">
        <v>32.769878926258563</v>
      </c>
      <c r="K1247">
        <v>-42.171718189759716</v>
      </c>
      <c r="L1247">
        <v>-82.840254641099079</v>
      </c>
      <c r="M1247">
        <v>-33.757758935166962</v>
      </c>
      <c r="N1247">
        <v>151.41878811967541</v>
      </c>
      <c r="O1247">
        <v>-14.754319664473872</v>
      </c>
      <c r="P1247">
        <v>-22.013681658285037</v>
      </c>
      <c r="Q1247">
        <v>-11.405315820044242</v>
      </c>
      <c r="R1247">
        <v>-67.960368165567971</v>
      </c>
      <c r="S1247">
        <v>0</v>
      </c>
      <c r="T1247">
        <v>5</v>
      </c>
      <c r="U1247" t="s">
        <v>2819</v>
      </c>
      <c r="AN1247">
        <f>VLOOKUP(J1247,counts!$W$8:$Z$13,4,FALSE)</f>
        <v>61</v>
      </c>
      <c r="AO1247">
        <f>VLOOKUP(K1247,counts!$W$17:$Z$23,4,FALSE)</f>
        <v>48</v>
      </c>
      <c r="AP1247">
        <f>VLOOKUP(L1247,counts!$W$27:$Z$33,4,FALSE)</f>
        <v>62</v>
      </c>
      <c r="AQ1247">
        <f>VLOOKUP(M1247,counts!$W$38:$Z$49,4,FALSE)</f>
        <v>47</v>
      </c>
      <c r="AR1247">
        <f>VLOOKUP(N1247,counts!$W$53:$Z$54,4,FALSE)</f>
        <v>102</v>
      </c>
      <c r="AS1247">
        <f>VLOOKUP(O1247,counts!$W$58:$Z$62,4,FALSE)</f>
        <v>52</v>
      </c>
      <c r="AT1247">
        <f>VLOOKUP(P1247,counts!$W$66:$Z$69,4,FALSE)</f>
        <v>50</v>
      </c>
      <c r="AU1247">
        <f>VLOOKUP(Q1247,counts!$W$73:$Z$75,4,FALSE)</f>
        <v>52</v>
      </c>
      <c r="AV1247">
        <f>VLOOKUP(R1247,counts!$W$79:$Z$81,4,FALSE)</f>
        <v>40</v>
      </c>
      <c r="AW1247">
        <f t="shared" si="633"/>
        <v>514</v>
      </c>
      <c r="AX1247">
        <f t="shared" si="634"/>
        <v>0</v>
      </c>
      <c r="AY1247">
        <f t="shared" si="635"/>
        <v>5</v>
      </c>
      <c r="AZ1247" t="str">
        <f t="shared" si="636"/>
        <v>Validate</v>
      </c>
      <c r="BA1247" t="str">
        <f t="shared" si="637"/>
        <v>31-40</v>
      </c>
      <c r="BB1247" t="str">
        <f t="shared" si="638"/>
        <v>Blank</v>
      </c>
      <c r="BC1247" t="str">
        <f t="shared" si="639"/>
        <v>0-10</v>
      </c>
      <c r="BD1247" t="str">
        <f t="shared" si="640"/>
        <v>Blank</v>
      </c>
      <c r="BE1247" t="str">
        <f t="shared" si="641"/>
        <v>female</v>
      </c>
      <c r="BF1247">
        <f t="shared" si="642"/>
        <v>0</v>
      </c>
      <c r="BG1247">
        <f t="shared" si="643"/>
        <v>0</v>
      </c>
      <c r="BH1247" t="str">
        <f t="shared" si="644"/>
        <v>Q</v>
      </c>
      <c r="BI1247">
        <f t="shared" si="645"/>
        <v>3</v>
      </c>
    </row>
    <row r="1248" spans="1:61" x14ac:dyDescent="0.3">
      <c r="A1248" t="s">
        <v>2821</v>
      </c>
      <c r="B1248" t="s">
        <v>2823</v>
      </c>
      <c r="C1248" t="s">
        <v>2825</v>
      </c>
      <c r="D1248" t="s">
        <v>2838</v>
      </c>
      <c r="E1248" t="s">
        <v>20</v>
      </c>
      <c r="F1248">
        <v>0</v>
      </c>
      <c r="G1248">
        <v>0</v>
      </c>
      <c r="H1248" t="s">
        <v>44</v>
      </c>
      <c r="I1248">
        <v>3</v>
      </c>
      <c r="J1248">
        <v>-3.7643689058441341</v>
      </c>
      <c r="K1248">
        <v>123.30204897661667</v>
      </c>
      <c r="L1248">
        <v>-82.840254641099079</v>
      </c>
      <c r="M1248">
        <v>-33.757758935166962</v>
      </c>
      <c r="N1248">
        <v>-108.67008854708662</v>
      </c>
      <c r="O1248">
        <v>-14.754319664473872</v>
      </c>
      <c r="P1248">
        <v>-22.013681658285037</v>
      </c>
      <c r="Q1248">
        <v>72.444458573419169</v>
      </c>
      <c r="R1248">
        <v>-67.960368165567971</v>
      </c>
      <c r="S1248">
        <v>0</v>
      </c>
      <c r="T1248">
        <v>5</v>
      </c>
      <c r="U1248" t="s">
        <v>2819</v>
      </c>
      <c r="AN1248">
        <f>VLOOKUP(J1248,counts!$W$8:$Z$13,4,FALSE)</f>
        <v>53</v>
      </c>
      <c r="AO1248">
        <f>VLOOKUP(K1248,counts!$W$17:$Z$23,4,FALSE)</f>
        <v>73</v>
      </c>
      <c r="AP1248">
        <f>VLOOKUP(L1248,counts!$W$27:$Z$33,4,FALSE)</f>
        <v>62</v>
      </c>
      <c r="AQ1248">
        <f>VLOOKUP(M1248,counts!$W$38:$Z$49,4,FALSE)</f>
        <v>47</v>
      </c>
      <c r="AR1248">
        <f>VLOOKUP(N1248,counts!$W$53:$Z$54,4,FALSE)</f>
        <v>20</v>
      </c>
      <c r="AS1248">
        <f>VLOOKUP(O1248,counts!$W$58:$Z$62,4,FALSE)</f>
        <v>52</v>
      </c>
      <c r="AT1248">
        <f>VLOOKUP(P1248,counts!$W$66:$Z$69,4,FALSE)</f>
        <v>50</v>
      </c>
      <c r="AU1248">
        <f>VLOOKUP(Q1248,counts!$W$73:$Z$75,4,FALSE)</f>
        <v>68</v>
      </c>
      <c r="AV1248">
        <f>VLOOKUP(R1248,counts!$W$79:$Z$81,4,FALSE)</f>
        <v>40</v>
      </c>
      <c r="AW1248">
        <f t="shared" si="633"/>
        <v>465</v>
      </c>
      <c r="AX1248">
        <f t="shared" si="634"/>
        <v>0</v>
      </c>
      <c r="AY1248">
        <f t="shared" si="635"/>
        <v>5</v>
      </c>
      <c r="AZ1248" t="str">
        <f t="shared" si="636"/>
        <v>Validate</v>
      </c>
      <c r="BA1248" t="str">
        <f t="shared" si="637"/>
        <v>0-17</v>
      </c>
      <c r="BB1248" t="str">
        <f t="shared" si="638"/>
        <v>F, G, T</v>
      </c>
      <c r="BC1248" t="str">
        <f t="shared" si="639"/>
        <v>0-10</v>
      </c>
      <c r="BD1248" t="str">
        <f t="shared" si="640"/>
        <v>Blank</v>
      </c>
      <c r="BE1248" t="str">
        <f t="shared" si="641"/>
        <v>male</v>
      </c>
      <c r="BF1248">
        <f t="shared" si="642"/>
        <v>0</v>
      </c>
      <c r="BG1248">
        <f t="shared" si="643"/>
        <v>0</v>
      </c>
      <c r="BH1248" t="str">
        <f t="shared" si="644"/>
        <v>C</v>
      </c>
      <c r="BI1248">
        <f t="shared" si="645"/>
        <v>3</v>
      </c>
    </row>
    <row r="1249" spans="1:61" x14ac:dyDescent="0.3">
      <c r="A1249" t="s">
        <v>2810</v>
      </c>
      <c r="B1249" t="s">
        <v>2838</v>
      </c>
      <c r="C1249" t="s">
        <v>2825</v>
      </c>
      <c r="D1249" t="s">
        <v>2838</v>
      </c>
      <c r="E1249" t="s">
        <v>20</v>
      </c>
      <c r="F1249">
        <v>0</v>
      </c>
      <c r="G1249">
        <v>0</v>
      </c>
      <c r="H1249" t="s">
        <v>2843</v>
      </c>
      <c r="I1249">
        <v>3</v>
      </c>
      <c r="J1249">
        <v>32.769878926258563</v>
      </c>
      <c r="K1249">
        <v>-42.171718189759716</v>
      </c>
      <c r="L1249">
        <v>-82.840254641099079</v>
      </c>
      <c r="M1249">
        <v>-33.757758935166962</v>
      </c>
      <c r="N1249">
        <v>-108.67008854708662</v>
      </c>
      <c r="O1249">
        <v>-14.754319664473872</v>
      </c>
      <c r="P1249">
        <v>-22.013681658285037</v>
      </c>
      <c r="Q1249">
        <v>-22.422560732600829</v>
      </c>
      <c r="R1249">
        <v>-67.960368165567971</v>
      </c>
      <c r="S1249">
        <v>0</v>
      </c>
      <c r="T1249">
        <v>5</v>
      </c>
      <c r="U1249" t="s">
        <v>2819</v>
      </c>
      <c r="AN1249">
        <f>VLOOKUP(J1249,counts!$W$8:$Z$13,4,FALSE)</f>
        <v>61</v>
      </c>
      <c r="AO1249">
        <f>VLOOKUP(K1249,counts!$W$17:$Z$23,4,FALSE)</f>
        <v>48</v>
      </c>
      <c r="AP1249">
        <f>VLOOKUP(L1249,counts!$W$27:$Z$33,4,FALSE)</f>
        <v>62</v>
      </c>
      <c r="AQ1249">
        <f>VLOOKUP(M1249,counts!$W$38:$Z$49,4,FALSE)</f>
        <v>47</v>
      </c>
      <c r="AR1249">
        <f>VLOOKUP(N1249,counts!$W$53:$Z$54,4,FALSE)</f>
        <v>20</v>
      </c>
      <c r="AS1249">
        <f>VLOOKUP(O1249,counts!$W$58:$Z$62,4,FALSE)</f>
        <v>52</v>
      </c>
      <c r="AT1249">
        <f>VLOOKUP(P1249,counts!$W$66:$Z$69,4,FALSE)</f>
        <v>50</v>
      </c>
      <c r="AU1249">
        <f>VLOOKUP(Q1249,counts!$W$73:$Z$75,4,FALSE)</f>
        <v>50</v>
      </c>
      <c r="AV1249">
        <f>VLOOKUP(R1249,counts!$W$79:$Z$81,4,FALSE)</f>
        <v>40</v>
      </c>
      <c r="AW1249">
        <f t="shared" si="633"/>
        <v>430</v>
      </c>
      <c r="AX1249">
        <f t="shared" si="634"/>
        <v>0</v>
      </c>
      <c r="AY1249">
        <f t="shared" si="635"/>
        <v>5</v>
      </c>
      <c r="AZ1249" t="str">
        <f t="shared" si="636"/>
        <v>Validate</v>
      </c>
      <c r="BA1249" t="str">
        <f t="shared" si="637"/>
        <v>31-40</v>
      </c>
      <c r="BB1249" t="str">
        <f t="shared" si="638"/>
        <v>Blank</v>
      </c>
      <c r="BC1249" t="str">
        <f t="shared" si="639"/>
        <v>0-10</v>
      </c>
      <c r="BD1249" t="str">
        <f t="shared" si="640"/>
        <v>Blank</v>
      </c>
      <c r="BE1249" t="str">
        <f t="shared" si="641"/>
        <v>male</v>
      </c>
      <c r="BF1249">
        <f t="shared" si="642"/>
        <v>0</v>
      </c>
      <c r="BG1249">
        <f t="shared" si="643"/>
        <v>0</v>
      </c>
      <c r="BH1249" t="str">
        <f t="shared" si="644"/>
        <v>S, blank</v>
      </c>
      <c r="BI1249">
        <f t="shared" si="645"/>
        <v>3</v>
      </c>
    </row>
    <row r="1250" spans="1:61" x14ac:dyDescent="0.3">
      <c r="A1250" t="s">
        <v>2821</v>
      </c>
      <c r="B1250" t="s">
        <v>2838</v>
      </c>
      <c r="C1250" t="s">
        <v>2825</v>
      </c>
      <c r="D1250" t="s">
        <v>2838</v>
      </c>
      <c r="E1250" t="s">
        <v>20</v>
      </c>
      <c r="F1250">
        <v>0</v>
      </c>
      <c r="G1250">
        <v>0</v>
      </c>
      <c r="H1250" t="s">
        <v>44</v>
      </c>
      <c r="I1250">
        <v>3</v>
      </c>
      <c r="J1250">
        <v>-3.7643689058441341</v>
      </c>
      <c r="K1250">
        <v>-42.171718189759716</v>
      </c>
      <c r="L1250">
        <v>-82.840254641099079</v>
      </c>
      <c r="M1250">
        <v>-33.757758935166962</v>
      </c>
      <c r="N1250">
        <v>-108.67008854708662</v>
      </c>
      <c r="O1250">
        <v>-14.754319664473872</v>
      </c>
      <c r="P1250">
        <v>-22.013681658285037</v>
      </c>
      <c r="Q1250">
        <v>72.444458573419169</v>
      </c>
      <c r="R1250">
        <v>-67.960368165567971</v>
      </c>
      <c r="S1250">
        <v>0</v>
      </c>
      <c r="T1250">
        <v>5</v>
      </c>
      <c r="U1250" t="s">
        <v>2819</v>
      </c>
      <c r="AN1250">
        <f>VLOOKUP(J1250,counts!$W$8:$Z$13,4,FALSE)</f>
        <v>53</v>
      </c>
      <c r="AO1250">
        <f>VLOOKUP(K1250,counts!$W$17:$Z$23,4,FALSE)</f>
        <v>48</v>
      </c>
      <c r="AP1250">
        <f>VLOOKUP(L1250,counts!$W$27:$Z$33,4,FALSE)</f>
        <v>62</v>
      </c>
      <c r="AQ1250">
        <f>VLOOKUP(M1250,counts!$W$38:$Z$49,4,FALSE)</f>
        <v>47</v>
      </c>
      <c r="AR1250">
        <f>VLOOKUP(N1250,counts!$W$53:$Z$54,4,FALSE)</f>
        <v>20</v>
      </c>
      <c r="AS1250">
        <f>VLOOKUP(O1250,counts!$W$58:$Z$62,4,FALSE)</f>
        <v>52</v>
      </c>
      <c r="AT1250">
        <f>VLOOKUP(P1250,counts!$W$66:$Z$69,4,FALSE)</f>
        <v>50</v>
      </c>
      <c r="AU1250">
        <f>VLOOKUP(Q1250,counts!$W$73:$Z$75,4,FALSE)</f>
        <v>68</v>
      </c>
      <c r="AV1250">
        <f>VLOOKUP(R1250,counts!$W$79:$Z$81,4,FALSE)</f>
        <v>40</v>
      </c>
      <c r="AW1250">
        <f t="shared" si="633"/>
        <v>440</v>
      </c>
      <c r="AX1250">
        <f t="shared" si="634"/>
        <v>0</v>
      </c>
      <c r="AY1250">
        <f t="shared" si="635"/>
        <v>5</v>
      </c>
      <c r="AZ1250" t="str">
        <f t="shared" si="636"/>
        <v>Validate</v>
      </c>
      <c r="BA1250" t="str">
        <f t="shared" si="637"/>
        <v>0-17</v>
      </c>
      <c r="BB1250" t="str">
        <f t="shared" si="638"/>
        <v>Blank</v>
      </c>
      <c r="BC1250" t="str">
        <f t="shared" si="639"/>
        <v>0-10</v>
      </c>
      <c r="BD1250" t="str">
        <f t="shared" si="640"/>
        <v>Blank</v>
      </c>
      <c r="BE1250" t="str">
        <f t="shared" si="641"/>
        <v>male</v>
      </c>
      <c r="BF1250">
        <f t="shared" si="642"/>
        <v>0</v>
      </c>
      <c r="BG1250">
        <f t="shared" si="643"/>
        <v>0</v>
      </c>
      <c r="BH1250" t="str">
        <f t="shared" si="644"/>
        <v>C</v>
      </c>
      <c r="BI1250">
        <f t="shared" si="645"/>
        <v>3</v>
      </c>
    </row>
    <row r="1251" spans="1:61" x14ac:dyDescent="0.3">
      <c r="A1251" t="s">
        <v>2821</v>
      </c>
      <c r="B1251" t="s">
        <v>2838</v>
      </c>
      <c r="C1251" t="s">
        <v>2825</v>
      </c>
      <c r="D1251" t="s">
        <v>2838</v>
      </c>
      <c r="E1251" t="s">
        <v>15</v>
      </c>
      <c r="F1251">
        <v>0</v>
      </c>
      <c r="G1251">
        <v>0</v>
      </c>
      <c r="H1251" t="s">
        <v>527</v>
      </c>
      <c r="I1251">
        <v>3</v>
      </c>
      <c r="J1251">
        <v>-3.7643689058441341</v>
      </c>
      <c r="K1251">
        <v>-42.171718189759716</v>
      </c>
      <c r="L1251">
        <v>-82.840254641099079</v>
      </c>
      <c r="M1251">
        <v>-33.757758935166962</v>
      </c>
      <c r="N1251">
        <v>151.41878811967541</v>
      </c>
      <c r="O1251">
        <v>-14.754319664473872</v>
      </c>
      <c r="P1251">
        <v>-22.013681658285037</v>
      </c>
      <c r="Q1251">
        <v>-11.405315820044242</v>
      </c>
      <c r="R1251">
        <v>-67.960368165567971</v>
      </c>
      <c r="S1251">
        <v>1</v>
      </c>
      <c r="T1251">
        <v>5</v>
      </c>
      <c r="U1251" t="s">
        <v>2819</v>
      </c>
      <c r="AN1251">
        <f>VLOOKUP(J1251,counts!$W$8:$Z$13,4,FALSE)</f>
        <v>53</v>
      </c>
      <c r="AO1251">
        <f>VLOOKUP(K1251,counts!$W$17:$Z$23,4,FALSE)</f>
        <v>48</v>
      </c>
      <c r="AP1251">
        <f>VLOOKUP(L1251,counts!$W$27:$Z$33,4,FALSE)</f>
        <v>62</v>
      </c>
      <c r="AQ1251">
        <f>VLOOKUP(M1251,counts!$W$38:$Z$49,4,FALSE)</f>
        <v>47</v>
      </c>
      <c r="AR1251">
        <f>VLOOKUP(N1251,counts!$W$53:$Z$54,4,FALSE)</f>
        <v>102</v>
      </c>
      <c r="AS1251">
        <f>VLOOKUP(O1251,counts!$W$58:$Z$62,4,FALSE)</f>
        <v>52</v>
      </c>
      <c r="AT1251">
        <f>VLOOKUP(P1251,counts!$W$66:$Z$69,4,FALSE)</f>
        <v>50</v>
      </c>
      <c r="AU1251">
        <f>VLOOKUP(Q1251,counts!$W$73:$Z$75,4,FALSE)</f>
        <v>52</v>
      </c>
      <c r="AV1251">
        <f>VLOOKUP(R1251,counts!$W$79:$Z$81,4,FALSE)</f>
        <v>40</v>
      </c>
      <c r="AW1251">
        <f t="shared" si="633"/>
        <v>506</v>
      </c>
      <c r="AX1251">
        <f t="shared" si="634"/>
        <v>1</v>
      </c>
      <c r="AY1251">
        <f t="shared" si="635"/>
        <v>5</v>
      </c>
      <c r="AZ1251" t="str">
        <f t="shared" si="636"/>
        <v>Validate</v>
      </c>
      <c r="BA1251" t="str">
        <f t="shared" si="637"/>
        <v>0-17</v>
      </c>
      <c r="BB1251" t="str">
        <f t="shared" si="638"/>
        <v>Blank</v>
      </c>
      <c r="BC1251" t="str">
        <f t="shared" si="639"/>
        <v>0-10</v>
      </c>
      <c r="BD1251" t="str">
        <f t="shared" si="640"/>
        <v>Blank</v>
      </c>
      <c r="BE1251" t="str">
        <f t="shared" si="641"/>
        <v>female</v>
      </c>
      <c r="BF1251">
        <f t="shared" si="642"/>
        <v>0</v>
      </c>
      <c r="BG1251">
        <f t="shared" si="643"/>
        <v>0</v>
      </c>
      <c r="BH1251" t="str">
        <f t="shared" si="644"/>
        <v>Q</v>
      </c>
      <c r="BI1251">
        <f t="shared" si="645"/>
        <v>3</v>
      </c>
    </row>
    <row r="1252" spans="1:61" x14ac:dyDescent="0.3">
      <c r="A1252" t="s">
        <v>2821</v>
      </c>
      <c r="B1252" t="s">
        <v>2838</v>
      </c>
      <c r="C1252" t="s">
        <v>2825</v>
      </c>
      <c r="D1252" t="s">
        <v>2838</v>
      </c>
      <c r="E1252" t="s">
        <v>20</v>
      </c>
      <c r="F1252">
        <v>0</v>
      </c>
      <c r="G1252">
        <v>0</v>
      </c>
      <c r="H1252" t="s">
        <v>527</v>
      </c>
      <c r="I1252">
        <v>3</v>
      </c>
      <c r="J1252">
        <v>-3.7643689058441341</v>
      </c>
      <c r="K1252">
        <v>-42.171718189759716</v>
      </c>
      <c r="L1252">
        <v>-82.840254641099079</v>
      </c>
      <c r="M1252">
        <v>-33.757758935166962</v>
      </c>
      <c r="N1252">
        <v>-108.67008854708662</v>
      </c>
      <c r="O1252">
        <v>-14.754319664473872</v>
      </c>
      <c r="P1252">
        <v>-22.013681658285037</v>
      </c>
      <c r="Q1252">
        <v>-11.405315820044242</v>
      </c>
      <c r="R1252">
        <v>-67.960368165567971</v>
      </c>
      <c r="S1252">
        <v>1</v>
      </c>
      <c r="T1252">
        <v>5</v>
      </c>
      <c r="U1252" t="s">
        <v>2819</v>
      </c>
      <c r="AN1252">
        <f>VLOOKUP(J1252,counts!$W$8:$Z$13,4,FALSE)</f>
        <v>53</v>
      </c>
      <c r="AO1252">
        <f>VLOOKUP(K1252,counts!$W$17:$Z$23,4,FALSE)</f>
        <v>48</v>
      </c>
      <c r="AP1252">
        <f>VLOOKUP(L1252,counts!$W$27:$Z$33,4,FALSE)</f>
        <v>62</v>
      </c>
      <c r="AQ1252">
        <f>VLOOKUP(M1252,counts!$W$38:$Z$49,4,FALSE)</f>
        <v>47</v>
      </c>
      <c r="AR1252">
        <f>VLOOKUP(N1252,counts!$W$53:$Z$54,4,FALSE)</f>
        <v>20</v>
      </c>
      <c r="AS1252">
        <f>VLOOKUP(O1252,counts!$W$58:$Z$62,4,FALSE)</f>
        <v>52</v>
      </c>
      <c r="AT1252">
        <f>VLOOKUP(P1252,counts!$W$66:$Z$69,4,FALSE)</f>
        <v>50</v>
      </c>
      <c r="AU1252">
        <f>VLOOKUP(Q1252,counts!$W$73:$Z$75,4,FALSE)</f>
        <v>52</v>
      </c>
      <c r="AV1252">
        <f>VLOOKUP(R1252,counts!$W$79:$Z$81,4,FALSE)</f>
        <v>40</v>
      </c>
      <c r="AW1252">
        <f t="shared" si="633"/>
        <v>424</v>
      </c>
      <c r="AX1252">
        <f t="shared" si="634"/>
        <v>1</v>
      </c>
      <c r="AY1252">
        <f t="shared" si="635"/>
        <v>5</v>
      </c>
      <c r="AZ1252" t="str">
        <f t="shared" si="636"/>
        <v>Validate</v>
      </c>
      <c r="BA1252" t="str">
        <f t="shared" si="637"/>
        <v>0-17</v>
      </c>
      <c r="BB1252" t="str">
        <f t="shared" si="638"/>
        <v>Blank</v>
      </c>
      <c r="BC1252" t="str">
        <f t="shared" si="639"/>
        <v>0-10</v>
      </c>
      <c r="BD1252" t="str">
        <f t="shared" si="640"/>
        <v>Blank</v>
      </c>
      <c r="BE1252" t="str">
        <f t="shared" si="641"/>
        <v>male</v>
      </c>
      <c r="BF1252">
        <f t="shared" si="642"/>
        <v>0</v>
      </c>
      <c r="BG1252">
        <f t="shared" si="643"/>
        <v>0</v>
      </c>
      <c r="BH1252" t="str">
        <f t="shared" si="644"/>
        <v>Q</v>
      </c>
      <c r="BI1252">
        <f t="shared" si="645"/>
        <v>3</v>
      </c>
    </row>
    <row r="1253" spans="1:61" x14ac:dyDescent="0.3">
      <c r="A1253" t="s">
        <v>2821</v>
      </c>
      <c r="B1253" t="s">
        <v>2838</v>
      </c>
      <c r="C1253" t="s">
        <v>2849</v>
      </c>
      <c r="D1253" t="s">
        <v>2838</v>
      </c>
      <c r="E1253" t="s">
        <v>20</v>
      </c>
      <c r="F1253">
        <v>2</v>
      </c>
      <c r="G1253">
        <v>0</v>
      </c>
      <c r="H1253" t="s">
        <v>527</v>
      </c>
      <c r="I1253">
        <v>3</v>
      </c>
      <c r="J1253">
        <v>-3.7643689058441341</v>
      </c>
      <c r="K1253">
        <v>-42.171718189759716</v>
      </c>
      <c r="L1253">
        <v>40.172297072540438</v>
      </c>
      <c r="M1253">
        <v>-33.757758935166962</v>
      </c>
      <c r="N1253">
        <v>-108.67008854708662</v>
      </c>
      <c r="O1253">
        <v>47.533478806865013</v>
      </c>
      <c r="P1253">
        <v>-22.013681658285037</v>
      </c>
      <c r="Q1253">
        <v>-11.405315820044242</v>
      </c>
      <c r="R1253">
        <v>-67.960368165567971</v>
      </c>
      <c r="S1253">
        <v>1</v>
      </c>
      <c r="T1253">
        <v>5</v>
      </c>
      <c r="U1253" t="s">
        <v>2819</v>
      </c>
      <c r="AN1253">
        <f>VLOOKUP(J1253,counts!$W$8:$Z$13,4,FALSE)</f>
        <v>53</v>
      </c>
      <c r="AO1253">
        <f>VLOOKUP(K1253,counts!$W$17:$Z$23,4,FALSE)</f>
        <v>48</v>
      </c>
      <c r="AP1253">
        <f>VLOOKUP(L1253,counts!$W$27:$Z$33,4,FALSE)</f>
        <v>50</v>
      </c>
      <c r="AQ1253">
        <f>VLOOKUP(M1253,counts!$W$38:$Z$49,4,FALSE)</f>
        <v>47</v>
      </c>
      <c r="AR1253">
        <f>VLOOKUP(N1253,counts!$W$53:$Z$54,4,FALSE)</f>
        <v>20</v>
      </c>
      <c r="AS1253">
        <f>VLOOKUP(O1253,counts!$W$58:$Z$62,4,FALSE)</f>
        <v>60</v>
      </c>
      <c r="AT1253">
        <f>VLOOKUP(P1253,counts!$W$66:$Z$69,4,FALSE)</f>
        <v>50</v>
      </c>
      <c r="AU1253">
        <f>VLOOKUP(Q1253,counts!$W$73:$Z$75,4,FALSE)</f>
        <v>52</v>
      </c>
      <c r="AV1253">
        <f>VLOOKUP(R1253,counts!$W$79:$Z$81,4,FALSE)</f>
        <v>40</v>
      </c>
      <c r="AW1253">
        <f t="shared" si="633"/>
        <v>420</v>
      </c>
      <c r="AX1253">
        <f t="shared" si="634"/>
        <v>1</v>
      </c>
      <c r="AY1253">
        <f t="shared" si="635"/>
        <v>5</v>
      </c>
      <c r="AZ1253" t="str">
        <f t="shared" si="636"/>
        <v>Validate</v>
      </c>
      <c r="BA1253" t="str">
        <f t="shared" si="637"/>
        <v>0-17</v>
      </c>
      <c r="BB1253" t="str">
        <f t="shared" si="638"/>
        <v>Blank</v>
      </c>
      <c r="BC1253" t="str">
        <f t="shared" si="639"/>
        <v>21-30</v>
      </c>
      <c r="BD1253" t="str">
        <f t="shared" si="640"/>
        <v>Blank</v>
      </c>
      <c r="BE1253" t="str">
        <f t="shared" si="641"/>
        <v>male</v>
      </c>
      <c r="BF1253">
        <f t="shared" si="642"/>
        <v>2</v>
      </c>
      <c r="BG1253">
        <f t="shared" si="643"/>
        <v>0</v>
      </c>
      <c r="BH1253" t="str">
        <f t="shared" si="644"/>
        <v>Q</v>
      </c>
      <c r="BI1253">
        <f t="shared" si="645"/>
        <v>3</v>
      </c>
    </row>
    <row r="1254" spans="1:61" x14ac:dyDescent="0.3">
      <c r="A1254" t="s">
        <v>2810</v>
      </c>
      <c r="B1254" t="s">
        <v>2838</v>
      </c>
      <c r="C1254" t="s">
        <v>2825</v>
      </c>
      <c r="D1254" t="s">
        <v>2838</v>
      </c>
      <c r="E1254" t="s">
        <v>15</v>
      </c>
      <c r="F1254">
        <v>0</v>
      </c>
      <c r="G1254">
        <v>0</v>
      </c>
      <c r="H1254" t="s">
        <v>527</v>
      </c>
      <c r="I1254">
        <v>3</v>
      </c>
      <c r="J1254">
        <v>32.769878926258563</v>
      </c>
      <c r="K1254">
        <v>-42.171718189759716</v>
      </c>
      <c r="L1254">
        <v>-82.840254641099079</v>
      </c>
      <c r="M1254">
        <v>-33.757758935166962</v>
      </c>
      <c r="N1254">
        <v>151.41878811967541</v>
      </c>
      <c r="O1254">
        <v>-14.754319664473872</v>
      </c>
      <c r="P1254">
        <v>-22.013681658285037</v>
      </c>
      <c r="Q1254">
        <v>-11.405315820044242</v>
      </c>
      <c r="R1254">
        <v>-67.960368165567971</v>
      </c>
      <c r="S1254">
        <v>0</v>
      </c>
      <c r="T1254">
        <v>5</v>
      </c>
      <c r="U1254" t="s">
        <v>2819</v>
      </c>
      <c r="AN1254">
        <f>VLOOKUP(J1254,counts!$W$8:$Z$13,4,FALSE)</f>
        <v>61</v>
      </c>
      <c r="AO1254">
        <f>VLOOKUP(K1254,counts!$W$17:$Z$23,4,FALSE)</f>
        <v>48</v>
      </c>
      <c r="AP1254">
        <f>VLOOKUP(L1254,counts!$W$27:$Z$33,4,FALSE)</f>
        <v>62</v>
      </c>
      <c r="AQ1254">
        <f>VLOOKUP(M1254,counts!$W$38:$Z$49,4,FALSE)</f>
        <v>47</v>
      </c>
      <c r="AR1254">
        <f>VLOOKUP(N1254,counts!$W$53:$Z$54,4,FALSE)</f>
        <v>102</v>
      </c>
      <c r="AS1254">
        <f>VLOOKUP(O1254,counts!$W$58:$Z$62,4,FALSE)</f>
        <v>52</v>
      </c>
      <c r="AT1254">
        <f>VLOOKUP(P1254,counts!$W$66:$Z$69,4,FALSE)</f>
        <v>50</v>
      </c>
      <c r="AU1254">
        <f>VLOOKUP(Q1254,counts!$W$73:$Z$75,4,FALSE)</f>
        <v>52</v>
      </c>
      <c r="AV1254">
        <f>VLOOKUP(R1254,counts!$W$79:$Z$81,4,FALSE)</f>
        <v>40</v>
      </c>
      <c r="AW1254">
        <f t="shared" si="633"/>
        <v>514</v>
      </c>
      <c r="AX1254">
        <f t="shared" si="634"/>
        <v>0</v>
      </c>
      <c r="AY1254">
        <f t="shared" si="635"/>
        <v>5</v>
      </c>
      <c r="AZ1254" t="str">
        <f t="shared" si="636"/>
        <v>Validate</v>
      </c>
      <c r="BA1254" t="str">
        <f t="shared" si="637"/>
        <v>31-40</v>
      </c>
      <c r="BB1254" t="str">
        <f t="shared" si="638"/>
        <v>Blank</v>
      </c>
      <c r="BC1254" t="str">
        <f t="shared" si="639"/>
        <v>0-10</v>
      </c>
      <c r="BD1254" t="str">
        <f t="shared" si="640"/>
        <v>Blank</v>
      </c>
      <c r="BE1254" t="str">
        <f t="shared" si="641"/>
        <v>female</v>
      </c>
      <c r="BF1254">
        <f t="shared" si="642"/>
        <v>0</v>
      </c>
      <c r="BG1254">
        <f t="shared" si="643"/>
        <v>0</v>
      </c>
      <c r="BH1254" t="str">
        <f t="shared" si="644"/>
        <v>Q</v>
      </c>
      <c r="BI1254">
        <f t="shared" si="645"/>
        <v>3</v>
      </c>
    </row>
    <row r="1255" spans="1:61" x14ac:dyDescent="0.3">
      <c r="A1255" t="s">
        <v>2821</v>
      </c>
      <c r="B1255" t="s">
        <v>2838</v>
      </c>
      <c r="C1255" t="s">
        <v>2825</v>
      </c>
      <c r="D1255" t="s">
        <v>2838</v>
      </c>
      <c r="E1255" t="s">
        <v>20</v>
      </c>
      <c r="F1255">
        <v>0</v>
      </c>
      <c r="G1255">
        <v>0</v>
      </c>
      <c r="H1255" t="s">
        <v>527</v>
      </c>
      <c r="I1255">
        <v>3</v>
      </c>
      <c r="J1255">
        <v>-3.7643689058441341</v>
      </c>
      <c r="K1255">
        <v>-42.171718189759716</v>
      </c>
      <c r="L1255">
        <v>-82.840254641099079</v>
      </c>
      <c r="M1255">
        <v>-33.757758935166962</v>
      </c>
      <c r="N1255">
        <v>-108.67008854708662</v>
      </c>
      <c r="O1255">
        <v>-14.754319664473872</v>
      </c>
      <c r="P1255">
        <v>-22.013681658285037</v>
      </c>
      <c r="Q1255">
        <v>-11.405315820044242</v>
      </c>
      <c r="R1255">
        <v>-67.960368165567971</v>
      </c>
      <c r="S1255">
        <v>0</v>
      </c>
      <c r="T1255">
        <v>5</v>
      </c>
      <c r="U1255" t="s">
        <v>2819</v>
      </c>
      <c r="AN1255">
        <f>VLOOKUP(J1255,counts!$W$8:$Z$13,4,FALSE)</f>
        <v>53</v>
      </c>
      <c r="AO1255">
        <f>VLOOKUP(K1255,counts!$W$17:$Z$23,4,FALSE)</f>
        <v>48</v>
      </c>
      <c r="AP1255">
        <f>VLOOKUP(L1255,counts!$W$27:$Z$33,4,FALSE)</f>
        <v>62</v>
      </c>
      <c r="AQ1255">
        <f>VLOOKUP(M1255,counts!$W$38:$Z$49,4,FALSE)</f>
        <v>47</v>
      </c>
      <c r="AR1255">
        <f>VLOOKUP(N1255,counts!$W$53:$Z$54,4,FALSE)</f>
        <v>20</v>
      </c>
      <c r="AS1255">
        <f>VLOOKUP(O1255,counts!$W$58:$Z$62,4,FALSE)</f>
        <v>52</v>
      </c>
      <c r="AT1255">
        <f>VLOOKUP(P1255,counts!$W$66:$Z$69,4,FALSE)</f>
        <v>50</v>
      </c>
      <c r="AU1255">
        <f>VLOOKUP(Q1255,counts!$W$73:$Z$75,4,FALSE)</f>
        <v>52</v>
      </c>
      <c r="AV1255">
        <f>VLOOKUP(R1255,counts!$W$79:$Z$81,4,FALSE)</f>
        <v>40</v>
      </c>
      <c r="AW1255">
        <f t="shared" si="633"/>
        <v>424</v>
      </c>
      <c r="AX1255">
        <f t="shared" si="634"/>
        <v>0</v>
      </c>
      <c r="AY1255">
        <f t="shared" si="635"/>
        <v>5</v>
      </c>
      <c r="AZ1255" t="str">
        <f t="shared" si="636"/>
        <v>Validate</v>
      </c>
      <c r="BA1255" t="str">
        <f t="shared" si="637"/>
        <v>0-17</v>
      </c>
      <c r="BB1255" t="str">
        <f t="shared" si="638"/>
        <v>Blank</v>
      </c>
      <c r="BC1255" t="str">
        <f t="shared" si="639"/>
        <v>0-10</v>
      </c>
      <c r="BD1255" t="str">
        <f t="shared" si="640"/>
        <v>Blank</v>
      </c>
      <c r="BE1255" t="str">
        <f t="shared" si="641"/>
        <v>male</v>
      </c>
      <c r="BF1255">
        <f t="shared" si="642"/>
        <v>0</v>
      </c>
      <c r="BG1255">
        <f t="shared" si="643"/>
        <v>0</v>
      </c>
      <c r="BH1255" t="str">
        <f t="shared" si="644"/>
        <v>Q</v>
      </c>
      <c r="BI1255">
        <f t="shared" si="645"/>
        <v>3</v>
      </c>
    </row>
    <row r="1256" spans="1:61" x14ac:dyDescent="0.3">
      <c r="A1256" t="s">
        <v>2821</v>
      </c>
      <c r="B1256" t="s">
        <v>2838</v>
      </c>
      <c r="C1256" t="s">
        <v>2825</v>
      </c>
      <c r="D1256" t="s">
        <v>2838</v>
      </c>
      <c r="E1256" t="s">
        <v>15</v>
      </c>
      <c r="F1256">
        <v>0</v>
      </c>
      <c r="G1256">
        <v>0</v>
      </c>
      <c r="H1256" t="s">
        <v>527</v>
      </c>
      <c r="I1256">
        <v>3</v>
      </c>
      <c r="J1256">
        <v>-3.7643689058441341</v>
      </c>
      <c r="K1256">
        <v>-42.171718189759716</v>
      </c>
      <c r="L1256">
        <v>-82.840254641099079</v>
      </c>
      <c r="M1256">
        <v>-33.757758935166962</v>
      </c>
      <c r="N1256">
        <v>151.41878811967541</v>
      </c>
      <c r="O1256">
        <v>-14.754319664473872</v>
      </c>
      <c r="P1256">
        <v>-22.013681658285037</v>
      </c>
      <c r="Q1256">
        <v>-11.405315820044242</v>
      </c>
      <c r="R1256">
        <v>-67.960368165567971</v>
      </c>
      <c r="S1256">
        <v>1</v>
      </c>
      <c r="T1256">
        <v>5</v>
      </c>
      <c r="U1256" t="s">
        <v>2819</v>
      </c>
      <c r="AN1256">
        <f>VLOOKUP(J1256,counts!$W$8:$Z$13,4,FALSE)</f>
        <v>53</v>
      </c>
      <c r="AO1256">
        <f>VLOOKUP(K1256,counts!$W$17:$Z$23,4,FALSE)</f>
        <v>48</v>
      </c>
      <c r="AP1256">
        <f>VLOOKUP(L1256,counts!$W$27:$Z$33,4,FALSE)</f>
        <v>62</v>
      </c>
      <c r="AQ1256">
        <f>VLOOKUP(M1256,counts!$W$38:$Z$49,4,FALSE)</f>
        <v>47</v>
      </c>
      <c r="AR1256">
        <f>VLOOKUP(N1256,counts!$W$53:$Z$54,4,FALSE)</f>
        <v>102</v>
      </c>
      <c r="AS1256">
        <f>VLOOKUP(O1256,counts!$W$58:$Z$62,4,FALSE)</f>
        <v>52</v>
      </c>
      <c r="AT1256">
        <f>VLOOKUP(P1256,counts!$W$66:$Z$69,4,FALSE)</f>
        <v>50</v>
      </c>
      <c r="AU1256">
        <f>VLOOKUP(Q1256,counts!$W$73:$Z$75,4,FALSE)</f>
        <v>52</v>
      </c>
      <c r="AV1256">
        <f>VLOOKUP(R1256,counts!$W$79:$Z$81,4,FALSE)</f>
        <v>40</v>
      </c>
      <c r="AW1256">
        <f t="shared" si="633"/>
        <v>506</v>
      </c>
      <c r="AX1256">
        <f t="shared" si="634"/>
        <v>1</v>
      </c>
      <c r="AY1256">
        <f t="shared" si="635"/>
        <v>5</v>
      </c>
      <c r="AZ1256" t="str">
        <f t="shared" si="636"/>
        <v>Validate</v>
      </c>
      <c r="BA1256" t="str">
        <f t="shared" si="637"/>
        <v>0-17</v>
      </c>
      <c r="BB1256" t="str">
        <f t="shared" si="638"/>
        <v>Blank</v>
      </c>
      <c r="BC1256" t="str">
        <f t="shared" si="639"/>
        <v>0-10</v>
      </c>
      <c r="BD1256" t="str">
        <f t="shared" si="640"/>
        <v>Blank</v>
      </c>
      <c r="BE1256" t="str">
        <f t="shared" si="641"/>
        <v>female</v>
      </c>
      <c r="BF1256">
        <f t="shared" si="642"/>
        <v>0</v>
      </c>
      <c r="BG1256">
        <f t="shared" si="643"/>
        <v>0</v>
      </c>
      <c r="BH1256" t="str">
        <f t="shared" si="644"/>
        <v>Q</v>
      </c>
      <c r="BI1256">
        <f t="shared" si="645"/>
        <v>3</v>
      </c>
    </row>
    <row r="1257" spans="1:61" x14ac:dyDescent="0.3">
      <c r="A1257" t="s">
        <v>2821</v>
      </c>
      <c r="B1257" t="s">
        <v>2838</v>
      </c>
      <c r="C1257" t="s">
        <v>2825</v>
      </c>
      <c r="D1257" t="s">
        <v>2838</v>
      </c>
      <c r="E1257" t="s">
        <v>20</v>
      </c>
      <c r="F1257">
        <v>0</v>
      </c>
      <c r="G1257">
        <v>0</v>
      </c>
      <c r="H1257" t="s">
        <v>527</v>
      </c>
      <c r="I1257">
        <v>3</v>
      </c>
      <c r="J1257">
        <v>-3.7643689058441341</v>
      </c>
      <c r="K1257">
        <v>-42.171718189759716</v>
      </c>
      <c r="L1257">
        <v>-82.840254641099079</v>
      </c>
      <c r="M1257">
        <v>-33.757758935166962</v>
      </c>
      <c r="N1257">
        <v>-108.67008854708662</v>
      </c>
      <c r="O1257">
        <v>-14.754319664473872</v>
      </c>
      <c r="P1257">
        <v>-22.013681658285037</v>
      </c>
      <c r="Q1257">
        <v>-11.405315820044242</v>
      </c>
      <c r="R1257">
        <v>-67.960368165567971</v>
      </c>
      <c r="S1257">
        <v>0</v>
      </c>
      <c r="T1257">
        <v>5</v>
      </c>
      <c r="U1257" t="s">
        <v>2819</v>
      </c>
      <c r="AN1257">
        <f>VLOOKUP(J1257,counts!$W$8:$Z$13,4,FALSE)</f>
        <v>53</v>
      </c>
      <c r="AO1257">
        <f>VLOOKUP(K1257,counts!$W$17:$Z$23,4,FALSE)</f>
        <v>48</v>
      </c>
      <c r="AP1257">
        <f>VLOOKUP(L1257,counts!$W$27:$Z$33,4,FALSE)</f>
        <v>62</v>
      </c>
      <c r="AQ1257">
        <f>VLOOKUP(M1257,counts!$W$38:$Z$49,4,FALSE)</f>
        <v>47</v>
      </c>
      <c r="AR1257">
        <f>VLOOKUP(N1257,counts!$W$53:$Z$54,4,FALSE)</f>
        <v>20</v>
      </c>
      <c r="AS1257">
        <f>VLOOKUP(O1257,counts!$W$58:$Z$62,4,FALSE)</f>
        <v>52</v>
      </c>
      <c r="AT1257">
        <f>VLOOKUP(P1257,counts!$W$66:$Z$69,4,FALSE)</f>
        <v>50</v>
      </c>
      <c r="AU1257">
        <f>VLOOKUP(Q1257,counts!$W$73:$Z$75,4,FALSE)</f>
        <v>52</v>
      </c>
      <c r="AV1257">
        <f>VLOOKUP(R1257,counts!$W$79:$Z$81,4,FALSE)</f>
        <v>40</v>
      </c>
      <c r="AW1257">
        <f t="shared" si="633"/>
        <v>424</v>
      </c>
      <c r="AX1257">
        <f t="shared" si="634"/>
        <v>0</v>
      </c>
      <c r="AY1257">
        <f t="shared" si="635"/>
        <v>5</v>
      </c>
      <c r="AZ1257" t="str">
        <f t="shared" si="636"/>
        <v>Validate</v>
      </c>
      <c r="BA1257" t="str">
        <f t="shared" si="637"/>
        <v>0-17</v>
      </c>
      <c r="BB1257" t="str">
        <f t="shared" si="638"/>
        <v>Blank</v>
      </c>
      <c r="BC1257" t="str">
        <f t="shared" si="639"/>
        <v>0-10</v>
      </c>
      <c r="BD1257" t="str">
        <f t="shared" si="640"/>
        <v>Blank</v>
      </c>
      <c r="BE1257" t="str">
        <f t="shared" si="641"/>
        <v>male</v>
      </c>
      <c r="BF1257">
        <f t="shared" si="642"/>
        <v>0</v>
      </c>
      <c r="BG1257">
        <f t="shared" si="643"/>
        <v>0</v>
      </c>
      <c r="BH1257" t="str">
        <f t="shared" si="644"/>
        <v>Q</v>
      </c>
      <c r="BI1257">
        <f t="shared" si="645"/>
        <v>3</v>
      </c>
    </row>
    <row r="1258" spans="1:61" x14ac:dyDescent="0.3">
      <c r="A1258" t="s">
        <v>2821</v>
      </c>
      <c r="B1258" t="s">
        <v>2838</v>
      </c>
      <c r="C1258" t="s">
        <v>2850</v>
      </c>
      <c r="D1258" t="s">
        <v>2838</v>
      </c>
      <c r="E1258" t="s">
        <v>20</v>
      </c>
      <c r="F1258">
        <v>1</v>
      </c>
      <c r="G1258">
        <v>1</v>
      </c>
      <c r="H1258" t="s">
        <v>44</v>
      </c>
      <c r="I1258">
        <v>3</v>
      </c>
      <c r="J1258">
        <v>-3.7643689058441341</v>
      </c>
      <c r="K1258">
        <v>-42.171718189759716</v>
      </c>
      <c r="L1258">
        <v>-9.6115457513775127</v>
      </c>
      <c r="M1258">
        <v>-33.757758935166962</v>
      </c>
      <c r="N1258">
        <v>-108.67008854708662</v>
      </c>
      <c r="O1258">
        <v>48.695090775187893</v>
      </c>
      <c r="P1258">
        <v>79.365382998232107</v>
      </c>
      <c r="Q1258">
        <v>72.444458573419169</v>
      </c>
      <c r="R1258">
        <v>-67.960368165567971</v>
      </c>
      <c r="S1258">
        <v>1</v>
      </c>
      <c r="T1258">
        <v>5</v>
      </c>
      <c r="U1258" t="s">
        <v>2819</v>
      </c>
      <c r="AN1258">
        <f>VLOOKUP(J1258,counts!$W$8:$Z$13,4,FALSE)</f>
        <v>53</v>
      </c>
      <c r="AO1258">
        <f>VLOOKUP(K1258,counts!$W$17:$Z$23,4,FALSE)</f>
        <v>48</v>
      </c>
      <c r="AP1258">
        <f>VLOOKUP(L1258,counts!$W$27:$Z$33,4,FALSE)</f>
        <v>55</v>
      </c>
      <c r="AQ1258">
        <f>VLOOKUP(M1258,counts!$W$38:$Z$49,4,FALSE)</f>
        <v>47</v>
      </c>
      <c r="AR1258">
        <f>VLOOKUP(N1258,counts!$W$53:$Z$54,4,FALSE)</f>
        <v>20</v>
      </c>
      <c r="AS1258">
        <f>VLOOKUP(O1258,counts!$W$58:$Z$62,4,FALSE)</f>
        <v>61</v>
      </c>
      <c r="AT1258">
        <f>VLOOKUP(P1258,counts!$W$66:$Z$69,4,FALSE)</f>
        <v>70</v>
      </c>
      <c r="AU1258">
        <f>VLOOKUP(Q1258,counts!$W$73:$Z$75,4,FALSE)</f>
        <v>68</v>
      </c>
      <c r="AV1258">
        <f>VLOOKUP(R1258,counts!$W$79:$Z$81,4,FALSE)</f>
        <v>40</v>
      </c>
      <c r="AW1258">
        <f t="shared" si="633"/>
        <v>462</v>
      </c>
      <c r="AX1258">
        <f t="shared" si="634"/>
        <v>1</v>
      </c>
      <c r="AY1258">
        <f t="shared" si="635"/>
        <v>5</v>
      </c>
      <c r="AZ1258" t="str">
        <f t="shared" si="636"/>
        <v>Validate</v>
      </c>
      <c r="BA1258" t="str">
        <f t="shared" si="637"/>
        <v>0-17</v>
      </c>
      <c r="BB1258" t="str">
        <f t="shared" si="638"/>
        <v>Blank</v>
      </c>
      <c r="BC1258" t="str">
        <f t="shared" si="639"/>
        <v>11-20</v>
      </c>
      <c r="BD1258" t="str">
        <f t="shared" si="640"/>
        <v>Blank</v>
      </c>
      <c r="BE1258" t="str">
        <f t="shared" si="641"/>
        <v>male</v>
      </c>
      <c r="BF1258">
        <f t="shared" si="642"/>
        <v>1</v>
      </c>
      <c r="BG1258">
        <f t="shared" si="643"/>
        <v>1</v>
      </c>
      <c r="BH1258" t="str">
        <f t="shared" si="644"/>
        <v>C</v>
      </c>
      <c r="BI1258">
        <f t="shared" si="645"/>
        <v>3</v>
      </c>
    </row>
    <row r="1259" spans="1:61" x14ac:dyDescent="0.3">
      <c r="A1259" t="s">
        <v>2821</v>
      </c>
      <c r="B1259" t="s">
        <v>2838</v>
      </c>
      <c r="C1259" t="s">
        <v>2825</v>
      </c>
      <c r="D1259" t="s">
        <v>2838</v>
      </c>
      <c r="E1259" t="s">
        <v>15</v>
      </c>
      <c r="F1259">
        <v>0</v>
      </c>
      <c r="G1259">
        <v>0</v>
      </c>
      <c r="H1259" t="s">
        <v>527</v>
      </c>
      <c r="I1259">
        <v>3</v>
      </c>
      <c r="J1259">
        <v>-3.7643689058441341</v>
      </c>
      <c r="K1259">
        <v>-42.171718189759716</v>
      </c>
      <c r="L1259">
        <v>-82.840254641099079</v>
      </c>
      <c r="M1259">
        <v>-33.757758935166962</v>
      </c>
      <c r="N1259">
        <v>151.41878811967541</v>
      </c>
      <c r="O1259">
        <v>-14.754319664473872</v>
      </c>
      <c r="P1259">
        <v>-22.013681658285037</v>
      </c>
      <c r="Q1259">
        <v>-11.405315820044242</v>
      </c>
      <c r="R1259">
        <v>-67.960368165567971</v>
      </c>
      <c r="S1259">
        <v>1</v>
      </c>
      <c r="T1259">
        <v>5</v>
      </c>
      <c r="U1259" t="s">
        <v>2819</v>
      </c>
      <c r="AN1259">
        <f>VLOOKUP(J1259,counts!$W$8:$Z$13,4,FALSE)</f>
        <v>53</v>
      </c>
      <c r="AO1259">
        <f>VLOOKUP(K1259,counts!$W$17:$Z$23,4,FALSE)</f>
        <v>48</v>
      </c>
      <c r="AP1259">
        <f>VLOOKUP(L1259,counts!$W$27:$Z$33,4,FALSE)</f>
        <v>62</v>
      </c>
      <c r="AQ1259">
        <f>VLOOKUP(M1259,counts!$W$38:$Z$49,4,FALSE)</f>
        <v>47</v>
      </c>
      <c r="AR1259">
        <f>VLOOKUP(N1259,counts!$W$53:$Z$54,4,FALSE)</f>
        <v>102</v>
      </c>
      <c r="AS1259">
        <f>VLOOKUP(O1259,counts!$W$58:$Z$62,4,FALSE)</f>
        <v>52</v>
      </c>
      <c r="AT1259">
        <f>VLOOKUP(P1259,counts!$W$66:$Z$69,4,FALSE)</f>
        <v>50</v>
      </c>
      <c r="AU1259">
        <f>VLOOKUP(Q1259,counts!$W$73:$Z$75,4,FALSE)</f>
        <v>52</v>
      </c>
      <c r="AV1259">
        <f>VLOOKUP(R1259,counts!$W$79:$Z$81,4,FALSE)</f>
        <v>40</v>
      </c>
      <c r="AW1259">
        <f t="shared" si="633"/>
        <v>506</v>
      </c>
      <c r="AX1259">
        <f t="shared" si="634"/>
        <v>1</v>
      </c>
      <c r="AY1259">
        <f t="shared" si="635"/>
        <v>5</v>
      </c>
      <c r="AZ1259" t="str">
        <f t="shared" si="636"/>
        <v>Validate</v>
      </c>
      <c r="BA1259" t="str">
        <f t="shared" si="637"/>
        <v>0-17</v>
      </c>
      <c r="BB1259" t="str">
        <f t="shared" si="638"/>
        <v>Blank</v>
      </c>
      <c r="BC1259" t="str">
        <f t="shared" si="639"/>
        <v>0-10</v>
      </c>
      <c r="BD1259" t="str">
        <f t="shared" si="640"/>
        <v>Blank</v>
      </c>
      <c r="BE1259" t="str">
        <f t="shared" si="641"/>
        <v>female</v>
      </c>
      <c r="BF1259">
        <f t="shared" si="642"/>
        <v>0</v>
      </c>
      <c r="BG1259">
        <f t="shared" si="643"/>
        <v>0</v>
      </c>
      <c r="BH1259" t="str">
        <f t="shared" si="644"/>
        <v>Q</v>
      </c>
      <c r="BI1259">
        <f t="shared" si="645"/>
        <v>3</v>
      </c>
    </row>
    <row r="1260" spans="1:61" x14ac:dyDescent="0.3">
      <c r="A1260" t="s">
        <v>2821</v>
      </c>
      <c r="B1260" t="s">
        <v>2838</v>
      </c>
      <c r="C1260" t="s">
        <v>2850</v>
      </c>
      <c r="D1260" t="s">
        <v>2838</v>
      </c>
      <c r="E1260" t="s">
        <v>15</v>
      </c>
      <c r="F1260">
        <v>0</v>
      </c>
      <c r="G1260">
        <v>2</v>
      </c>
      <c r="H1260" t="s">
        <v>44</v>
      </c>
      <c r="I1260">
        <v>3</v>
      </c>
      <c r="J1260">
        <v>-3.7643689058441341</v>
      </c>
      <c r="K1260">
        <v>-42.171718189759716</v>
      </c>
      <c r="L1260">
        <v>-9.6115457513775127</v>
      </c>
      <c r="M1260">
        <v>-33.757758935166962</v>
      </c>
      <c r="N1260">
        <v>151.41878811967541</v>
      </c>
      <c r="O1260">
        <v>-14.754319664473872</v>
      </c>
      <c r="P1260">
        <v>75.609641767585757</v>
      </c>
      <c r="Q1260">
        <v>72.444458573419169</v>
      </c>
      <c r="R1260">
        <v>-67.960368165567971</v>
      </c>
      <c r="S1260">
        <v>1</v>
      </c>
      <c r="T1260">
        <v>5</v>
      </c>
      <c r="U1260" t="s">
        <v>2819</v>
      </c>
      <c r="AN1260">
        <f>VLOOKUP(J1260,counts!$W$8:$Z$13,4,FALSE)</f>
        <v>53</v>
      </c>
      <c r="AO1260">
        <f>VLOOKUP(K1260,counts!$W$17:$Z$23,4,FALSE)</f>
        <v>48</v>
      </c>
      <c r="AP1260">
        <f>VLOOKUP(L1260,counts!$W$27:$Z$33,4,FALSE)</f>
        <v>55</v>
      </c>
      <c r="AQ1260">
        <f>VLOOKUP(M1260,counts!$W$38:$Z$49,4,FALSE)</f>
        <v>47</v>
      </c>
      <c r="AR1260">
        <f>VLOOKUP(N1260,counts!$W$53:$Z$54,4,FALSE)</f>
        <v>102</v>
      </c>
      <c r="AS1260">
        <f>VLOOKUP(O1260,counts!$W$58:$Z$62,4,FALSE)</f>
        <v>52</v>
      </c>
      <c r="AT1260">
        <f>VLOOKUP(P1260,counts!$W$66:$Z$69,4,FALSE)</f>
        <v>69</v>
      </c>
      <c r="AU1260">
        <f>VLOOKUP(Q1260,counts!$W$73:$Z$75,4,FALSE)</f>
        <v>68</v>
      </c>
      <c r="AV1260">
        <f>VLOOKUP(R1260,counts!$W$79:$Z$81,4,FALSE)</f>
        <v>40</v>
      </c>
      <c r="AW1260">
        <f t="shared" si="633"/>
        <v>534</v>
      </c>
      <c r="AX1260">
        <f t="shared" si="634"/>
        <v>1</v>
      </c>
      <c r="AY1260">
        <f t="shared" si="635"/>
        <v>5</v>
      </c>
      <c r="AZ1260" t="str">
        <f t="shared" si="636"/>
        <v>Validate</v>
      </c>
      <c r="BA1260" t="str">
        <f t="shared" si="637"/>
        <v>0-17</v>
      </c>
      <c r="BB1260" t="str">
        <f t="shared" si="638"/>
        <v>Blank</v>
      </c>
      <c r="BC1260" t="str">
        <f t="shared" si="639"/>
        <v>11-20</v>
      </c>
      <c r="BD1260" t="str">
        <f t="shared" si="640"/>
        <v>Blank</v>
      </c>
      <c r="BE1260" t="str">
        <f t="shared" si="641"/>
        <v>female</v>
      </c>
      <c r="BF1260">
        <f t="shared" si="642"/>
        <v>0</v>
      </c>
      <c r="BG1260">
        <f t="shared" si="643"/>
        <v>2</v>
      </c>
      <c r="BH1260" t="str">
        <f t="shared" si="644"/>
        <v>C</v>
      </c>
      <c r="BI1260">
        <f t="shared" si="645"/>
        <v>3</v>
      </c>
    </row>
    <row r="1261" spans="1:61" x14ac:dyDescent="0.3">
      <c r="A1261" t="s">
        <v>2820</v>
      </c>
      <c r="B1261" t="s">
        <v>2838</v>
      </c>
      <c r="C1261" t="s">
        <v>2850</v>
      </c>
      <c r="D1261" t="s">
        <v>2838</v>
      </c>
      <c r="E1261" t="s">
        <v>20</v>
      </c>
      <c r="F1261">
        <v>1</v>
      </c>
      <c r="G1261">
        <v>1</v>
      </c>
      <c r="H1261" t="s">
        <v>44</v>
      </c>
      <c r="I1261">
        <v>3</v>
      </c>
      <c r="J1261">
        <v>-11.613432440426715</v>
      </c>
      <c r="K1261">
        <v>-42.171718189759716</v>
      </c>
      <c r="L1261">
        <v>-9.6115457513775127</v>
      </c>
      <c r="M1261">
        <v>-33.757758935166962</v>
      </c>
      <c r="N1261">
        <v>-108.67008854708662</v>
      </c>
      <c r="O1261">
        <v>48.695090775187893</v>
      </c>
      <c r="P1261">
        <v>79.365382998232107</v>
      </c>
      <c r="Q1261">
        <v>72.444458573419169</v>
      </c>
      <c r="R1261">
        <v>-67.960368165567971</v>
      </c>
      <c r="S1261">
        <v>1</v>
      </c>
      <c r="T1261">
        <v>5</v>
      </c>
      <c r="U1261" t="s">
        <v>2819</v>
      </c>
      <c r="AN1261">
        <f>VLOOKUP(J1261,counts!$W$8:$Z$13,4,FALSE)</f>
        <v>52</v>
      </c>
      <c r="AO1261">
        <f>VLOOKUP(K1261,counts!$W$17:$Z$23,4,FALSE)</f>
        <v>48</v>
      </c>
      <c r="AP1261">
        <f>VLOOKUP(L1261,counts!$W$27:$Z$33,4,FALSE)</f>
        <v>55</v>
      </c>
      <c r="AQ1261">
        <f>VLOOKUP(M1261,counts!$W$38:$Z$49,4,FALSE)</f>
        <v>47</v>
      </c>
      <c r="AR1261">
        <f>VLOOKUP(N1261,counts!$W$53:$Z$54,4,FALSE)</f>
        <v>20</v>
      </c>
      <c r="AS1261">
        <f>VLOOKUP(O1261,counts!$W$58:$Z$62,4,FALSE)</f>
        <v>61</v>
      </c>
      <c r="AT1261">
        <f>VLOOKUP(P1261,counts!$W$66:$Z$69,4,FALSE)</f>
        <v>70</v>
      </c>
      <c r="AU1261">
        <f>VLOOKUP(Q1261,counts!$W$73:$Z$75,4,FALSE)</f>
        <v>68</v>
      </c>
      <c r="AV1261">
        <f>VLOOKUP(R1261,counts!$W$79:$Z$81,4,FALSE)</f>
        <v>40</v>
      </c>
      <c r="AW1261">
        <f t="shared" si="633"/>
        <v>461</v>
      </c>
      <c r="AX1261">
        <f t="shared" si="634"/>
        <v>1</v>
      </c>
      <c r="AY1261">
        <f t="shared" si="635"/>
        <v>5</v>
      </c>
      <c r="AZ1261" t="str">
        <f t="shared" si="636"/>
        <v>Validate</v>
      </c>
      <c r="BA1261" t="str">
        <f t="shared" si="637"/>
        <v>18-30</v>
      </c>
      <c r="BB1261" t="str">
        <f t="shared" si="638"/>
        <v>Blank</v>
      </c>
      <c r="BC1261" t="str">
        <f t="shared" si="639"/>
        <v>11-20</v>
      </c>
      <c r="BD1261" t="str">
        <f t="shared" si="640"/>
        <v>Blank</v>
      </c>
      <c r="BE1261" t="str">
        <f t="shared" si="641"/>
        <v>male</v>
      </c>
      <c r="BF1261">
        <f t="shared" si="642"/>
        <v>1</v>
      </c>
      <c r="BG1261">
        <f t="shared" si="643"/>
        <v>1</v>
      </c>
      <c r="BH1261" t="str">
        <f t="shared" si="644"/>
        <v>C</v>
      </c>
      <c r="BI1261">
        <f t="shared" si="645"/>
        <v>3</v>
      </c>
    </row>
    <row r="1262" spans="1:61" x14ac:dyDescent="0.3">
      <c r="A1262" t="s">
        <v>2820</v>
      </c>
      <c r="B1262" t="s">
        <v>2838</v>
      </c>
      <c r="C1262" t="s">
        <v>2850</v>
      </c>
      <c r="D1262" t="s">
        <v>2838</v>
      </c>
      <c r="E1262" t="s">
        <v>15</v>
      </c>
      <c r="F1262">
        <v>1</v>
      </c>
      <c r="G1262">
        <v>1</v>
      </c>
      <c r="H1262" t="s">
        <v>44</v>
      </c>
      <c r="I1262">
        <v>3</v>
      </c>
      <c r="J1262">
        <v>-11.613432440426715</v>
      </c>
      <c r="K1262">
        <v>-42.171718189759716</v>
      </c>
      <c r="L1262">
        <v>-9.6115457513775127</v>
      </c>
      <c r="M1262">
        <v>-33.757758935166962</v>
      </c>
      <c r="N1262">
        <v>151.41878811967541</v>
      </c>
      <c r="O1262">
        <v>48.695090775187893</v>
      </c>
      <c r="P1262">
        <v>79.365382998232107</v>
      </c>
      <c r="Q1262">
        <v>72.444458573419169</v>
      </c>
      <c r="R1262">
        <v>-67.960368165567971</v>
      </c>
      <c r="S1262">
        <v>1</v>
      </c>
      <c r="T1262">
        <v>5</v>
      </c>
      <c r="U1262" t="s">
        <v>2819</v>
      </c>
      <c r="AN1262">
        <f>VLOOKUP(J1262,counts!$W$8:$Z$13,4,FALSE)</f>
        <v>52</v>
      </c>
      <c r="AO1262">
        <f>VLOOKUP(K1262,counts!$W$17:$Z$23,4,FALSE)</f>
        <v>48</v>
      </c>
      <c r="AP1262">
        <f>VLOOKUP(L1262,counts!$W$27:$Z$33,4,FALSE)</f>
        <v>55</v>
      </c>
      <c r="AQ1262">
        <f>VLOOKUP(M1262,counts!$W$38:$Z$49,4,FALSE)</f>
        <v>47</v>
      </c>
      <c r="AR1262">
        <f>VLOOKUP(N1262,counts!$W$53:$Z$54,4,FALSE)</f>
        <v>102</v>
      </c>
      <c r="AS1262">
        <f>VLOOKUP(O1262,counts!$W$58:$Z$62,4,FALSE)</f>
        <v>61</v>
      </c>
      <c r="AT1262">
        <f>VLOOKUP(P1262,counts!$W$66:$Z$69,4,FALSE)</f>
        <v>70</v>
      </c>
      <c r="AU1262">
        <f>VLOOKUP(Q1262,counts!$W$73:$Z$75,4,FALSE)</f>
        <v>68</v>
      </c>
      <c r="AV1262">
        <f>VLOOKUP(R1262,counts!$W$79:$Z$81,4,FALSE)</f>
        <v>40</v>
      </c>
      <c r="AW1262">
        <f t="shared" si="633"/>
        <v>543</v>
      </c>
      <c r="AX1262">
        <f t="shared" si="634"/>
        <v>1</v>
      </c>
      <c r="AY1262">
        <f t="shared" si="635"/>
        <v>5</v>
      </c>
      <c r="AZ1262" t="str">
        <f t="shared" si="636"/>
        <v>Validate</v>
      </c>
      <c r="BA1262" t="str">
        <f t="shared" si="637"/>
        <v>18-30</v>
      </c>
      <c r="BB1262" t="str">
        <f t="shared" si="638"/>
        <v>Blank</v>
      </c>
      <c r="BC1262" t="str">
        <f t="shared" si="639"/>
        <v>11-20</v>
      </c>
      <c r="BD1262" t="str">
        <f t="shared" si="640"/>
        <v>Blank</v>
      </c>
      <c r="BE1262" t="str">
        <f t="shared" si="641"/>
        <v>female</v>
      </c>
      <c r="BF1262">
        <f t="shared" si="642"/>
        <v>1</v>
      </c>
      <c r="BG1262">
        <f t="shared" si="643"/>
        <v>1</v>
      </c>
      <c r="BH1262" t="str">
        <f t="shared" si="644"/>
        <v>C</v>
      </c>
      <c r="BI1262">
        <f t="shared" si="645"/>
        <v>3</v>
      </c>
    </row>
    <row r="1263" spans="1:61" x14ac:dyDescent="0.3">
      <c r="A1263" t="s">
        <v>2810</v>
      </c>
      <c r="B1263" t="s">
        <v>2838</v>
      </c>
      <c r="C1263" t="s">
        <v>2825</v>
      </c>
      <c r="D1263" t="s">
        <v>2838</v>
      </c>
      <c r="E1263" t="s">
        <v>20</v>
      </c>
      <c r="F1263">
        <v>0</v>
      </c>
      <c r="G1263">
        <v>0</v>
      </c>
      <c r="H1263" t="s">
        <v>2843</v>
      </c>
      <c r="I1263">
        <v>3</v>
      </c>
      <c r="J1263">
        <v>32.769878926258563</v>
      </c>
      <c r="K1263">
        <v>-42.171718189759716</v>
      </c>
      <c r="L1263">
        <v>-82.840254641099079</v>
      </c>
      <c r="M1263">
        <v>-33.757758935166962</v>
      </c>
      <c r="N1263">
        <v>-108.67008854708662</v>
      </c>
      <c r="O1263">
        <v>-14.754319664473872</v>
      </c>
      <c r="P1263">
        <v>-22.013681658285037</v>
      </c>
      <c r="Q1263">
        <v>-22.422560732600829</v>
      </c>
      <c r="R1263">
        <v>-67.960368165567971</v>
      </c>
      <c r="S1263">
        <v>0</v>
      </c>
      <c r="T1263">
        <v>5</v>
      </c>
      <c r="U1263" t="s">
        <v>2819</v>
      </c>
      <c r="AN1263">
        <f>VLOOKUP(J1263,counts!$W$8:$Z$13,4,FALSE)</f>
        <v>61</v>
      </c>
      <c r="AO1263">
        <f>VLOOKUP(K1263,counts!$W$17:$Z$23,4,FALSE)</f>
        <v>48</v>
      </c>
      <c r="AP1263">
        <f>VLOOKUP(L1263,counts!$W$27:$Z$33,4,FALSE)</f>
        <v>62</v>
      </c>
      <c r="AQ1263">
        <f>VLOOKUP(M1263,counts!$W$38:$Z$49,4,FALSE)</f>
        <v>47</v>
      </c>
      <c r="AR1263">
        <f>VLOOKUP(N1263,counts!$W$53:$Z$54,4,FALSE)</f>
        <v>20</v>
      </c>
      <c r="AS1263">
        <f>VLOOKUP(O1263,counts!$W$58:$Z$62,4,FALSE)</f>
        <v>52</v>
      </c>
      <c r="AT1263">
        <f>VLOOKUP(P1263,counts!$W$66:$Z$69,4,FALSE)</f>
        <v>50</v>
      </c>
      <c r="AU1263">
        <f>VLOOKUP(Q1263,counts!$W$73:$Z$75,4,FALSE)</f>
        <v>50</v>
      </c>
      <c r="AV1263">
        <f>VLOOKUP(R1263,counts!$W$79:$Z$81,4,FALSE)</f>
        <v>40</v>
      </c>
      <c r="AW1263">
        <f t="shared" si="633"/>
        <v>430</v>
      </c>
      <c r="AX1263">
        <f t="shared" si="634"/>
        <v>0</v>
      </c>
      <c r="AY1263">
        <f t="shared" si="635"/>
        <v>5</v>
      </c>
      <c r="AZ1263" t="str">
        <f t="shared" si="636"/>
        <v>Validate</v>
      </c>
      <c r="BA1263" t="str">
        <f t="shared" si="637"/>
        <v>31-40</v>
      </c>
      <c r="BB1263" t="str">
        <f t="shared" si="638"/>
        <v>Blank</v>
      </c>
      <c r="BC1263" t="str">
        <f t="shared" si="639"/>
        <v>0-10</v>
      </c>
      <c r="BD1263" t="str">
        <f t="shared" si="640"/>
        <v>Blank</v>
      </c>
      <c r="BE1263" t="str">
        <f t="shared" si="641"/>
        <v>male</v>
      </c>
      <c r="BF1263">
        <f t="shared" si="642"/>
        <v>0</v>
      </c>
      <c r="BG1263">
        <f t="shared" si="643"/>
        <v>0</v>
      </c>
      <c r="BH1263" t="str">
        <f t="shared" si="644"/>
        <v>S, blank</v>
      </c>
      <c r="BI1263">
        <f t="shared" si="645"/>
        <v>3</v>
      </c>
    </row>
    <row r="1264" spans="1:61" x14ac:dyDescent="0.3">
      <c r="A1264" t="s">
        <v>2821</v>
      </c>
      <c r="B1264" t="s">
        <v>2838</v>
      </c>
      <c r="C1264" t="s">
        <v>2825</v>
      </c>
      <c r="D1264" t="s">
        <v>2838</v>
      </c>
      <c r="E1264" t="s">
        <v>15</v>
      </c>
      <c r="F1264">
        <v>0</v>
      </c>
      <c r="G1264">
        <v>0</v>
      </c>
      <c r="H1264" t="s">
        <v>527</v>
      </c>
      <c r="I1264">
        <v>3</v>
      </c>
      <c r="J1264">
        <v>-3.7643689058441341</v>
      </c>
      <c r="K1264">
        <v>-42.171718189759716</v>
      </c>
      <c r="L1264">
        <v>-82.840254641099079</v>
      </c>
      <c r="M1264">
        <v>-33.757758935166962</v>
      </c>
      <c r="N1264">
        <v>151.41878811967541</v>
      </c>
      <c r="O1264">
        <v>-14.754319664473872</v>
      </c>
      <c r="P1264">
        <v>-22.013681658285037</v>
      </c>
      <c r="Q1264">
        <v>-11.405315820044242</v>
      </c>
      <c r="R1264">
        <v>-67.960368165567971</v>
      </c>
      <c r="S1264">
        <v>0</v>
      </c>
      <c r="T1264">
        <v>5</v>
      </c>
      <c r="U1264" t="s">
        <v>2819</v>
      </c>
      <c r="AN1264">
        <f>VLOOKUP(J1264,counts!$W$8:$Z$13,4,FALSE)</f>
        <v>53</v>
      </c>
      <c r="AO1264">
        <f>VLOOKUP(K1264,counts!$W$17:$Z$23,4,FALSE)</f>
        <v>48</v>
      </c>
      <c r="AP1264">
        <f>VLOOKUP(L1264,counts!$W$27:$Z$33,4,FALSE)</f>
        <v>62</v>
      </c>
      <c r="AQ1264">
        <f>VLOOKUP(M1264,counts!$W$38:$Z$49,4,FALSE)</f>
        <v>47</v>
      </c>
      <c r="AR1264">
        <f>VLOOKUP(N1264,counts!$W$53:$Z$54,4,FALSE)</f>
        <v>102</v>
      </c>
      <c r="AS1264">
        <f>VLOOKUP(O1264,counts!$W$58:$Z$62,4,FALSE)</f>
        <v>52</v>
      </c>
      <c r="AT1264">
        <f>VLOOKUP(P1264,counts!$W$66:$Z$69,4,FALSE)</f>
        <v>50</v>
      </c>
      <c r="AU1264">
        <f>VLOOKUP(Q1264,counts!$W$73:$Z$75,4,FALSE)</f>
        <v>52</v>
      </c>
      <c r="AV1264">
        <f>VLOOKUP(R1264,counts!$W$79:$Z$81,4,FALSE)</f>
        <v>40</v>
      </c>
      <c r="AW1264">
        <f t="shared" si="633"/>
        <v>506</v>
      </c>
      <c r="AX1264">
        <f t="shared" si="634"/>
        <v>0</v>
      </c>
      <c r="AY1264">
        <f t="shared" si="635"/>
        <v>5</v>
      </c>
      <c r="AZ1264" t="str">
        <f t="shared" si="636"/>
        <v>Validate</v>
      </c>
      <c r="BA1264" t="str">
        <f t="shared" si="637"/>
        <v>0-17</v>
      </c>
      <c r="BB1264" t="str">
        <f t="shared" si="638"/>
        <v>Blank</v>
      </c>
      <c r="BC1264" t="str">
        <f t="shared" si="639"/>
        <v>0-10</v>
      </c>
      <c r="BD1264" t="str">
        <f t="shared" si="640"/>
        <v>Blank</v>
      </c>
      <c r="BE1264" t="str">
        <f t="shared" si="641"/>
        <v>female</v>
      </c>
      <c r="BF1264">
        <f t="shared" si="642"/>
        <v>0</v>
      </c>
      <c r="BG1264">
        <f t="shared" si="643"/>
        <v>0</v>
      </c>
      <c r="BH1264" t="str">
        <f t="shared" si="644"/>
        <v>Q</v>
      </c>
      <c r="BI1264">
        <f t="shared" si="645"/>
        <v>3</v>
      </c>
    </row>
    <row r="1265" spans="1:61" x14ac:dyDescent="0.3">
      <c r="A1265" t="s">
        <v>2821</v>
      </c>
      <c r="B1265" t="s">
        <v>2838</v>
      </c>
      <c r="C1265" t="s">
        <v>2850</v>
      </c>
      <c r="D1265" t="s">
        <v>2838</v>
      </c>
      <c r="E1265" t="s">
        <v>20</v>
      </c>
      <c r="F1265">
        <v>1</v>
      </c>
      <c r="G1265">
        <v>0</v>
      </c>
      <c r="H1265" t="s">
        <v>44</v>
      </c>
      <c r="I1265">
        <v>3</v>
      </c>
      <c r="J1265">
        <v>-3.7643689058441341</v>
      </c>
      <c r="K1265">
        <v>-42.171718189759716</v>
      </c>
      <c r="L1265">
        <v>-9.6115457513775127</v>
      </c>
      <c r="M1265">
        <v>-33.757758935166962</v>
      </c>
      <c r="N1265">
        <v>-108.67008854708662</v>
      </c>
      <c r="O1265">
        <v>48.695090775187893</v>
      </c>
      <c r="P1265">
        <v>-22.013681658285037</v>
      </c>
      <c r="Q1265">
        <v>72.444458573419169</v>
      </c>
      <c r="R1265">
        <v>-67.960368165567971</v>
      </c>
      <c r="S1265">
        <v>1</v>
      </c>
      <c r="T1265">
        <v>5</v>
      </c>
      <c r="U1265" t="s">
        <v>2819</v>
      </c>
      <c r="AN1265">
        <f>VLOOKUP(J1265,counts!$W$8:$Z$13,4,FALSE)</f>
        <v>53</v>
      </c>
      <c r="AO1265">
        <f>VLOOKUP(K1265,counts!$W$17:$Z$23,4,FALSE)</f>
        <v>48</v>
      </c>
      <c r="AP1265">
        <f>VLOOKUP(L1265,counts!$W$27:$Z$33,4,FALSE)</f>
        <v>55</v>
      </c>
      <c r="AQ1265">
        <f>VLOOKUP(M1265,counts!$W$38:$Z$49,4,FALSE)</f>
        <v>47</v>
      </c>
      <c r="AR1265">
        <f>VLOOKUP(N1265,counts!$W$53:$Z$54,4,FALSE)</f>
        <v>20</v>
      </c>
      <c r="AS1265">
        <f>VLOOKUP(O1265,counts!$W$58:$Z$62,4,FALSE)</f>
        <v>61</v>
      </c>
      <c r="AT1265">
        <f>VLOOKUP(P1265,counts!$W$66:$Z$69,4,FALSE)</f>
        <v>50</v>
      </c>
      <c r="AU1265">
        <f>VLOOKUP(Q1265,counts!$W$73:$Z$75,4,FALSE)</f>
        <v>68</v>
      </c>
      <c r="AV1265">
        <f>VLOOKUP(R1265,counts!$W$79:$Z$81,4,FALSE)</f>
        <v>40</v>
      </c>
      <c r="AW1265">
        <f t="shared" si="633"/>
        <v>442</v>
      </c>
      <c r="AX1265">
        <f t="shared" si="634"/>
        <v>1</v>
      </c>
      <c r="AY1265">
        <f t="shared" si="635"/>
        <v>5</v>
      </c>
      <c r="AZ1265" t="str">
        <f t="shared" si="636"/>
        <v>Validate</v>
      </c>
      <c r="BA1265" t="str">
        <f t="shared" si="637"/>
        <v>0-17</v>
      </c>
      <c r="BB1265" t="str">
        <f t="shared" si="638"/>
        <v>Blank</v>
      </c>
      <c r="BC1265" t="str">
        <f t="shared" si="639"/>
        <v>11-20</v>
      </c>
      <c r="BD1265" t="str">
        <f t="shared" si="640"/>
        <v>Blank</v>
      </c>
      <c r="BE1265" t="str">
        <f t="shared" si="641"/>
        <v>male</v>
      </c>
      <c r="BF1265">
        <f t="shared" si="642"/>
        <v>1</v>
      </c>
      <c r="BG1265">
        <f t="shared" si="643"/>
        <v>0</v>
      </c>
      <c r="BH1265" t="str">
        <f t="shared" si="644"/>
        <v>C</v>
      </c>
      <c r="BI1265">
        <f t="shared" si="645"/>
        <v>3</v>
      </c>
    </row>
    <row r="1266" spans="1:61" x14ac:dyDescent="0.3">
      <c r="A1266" t="s">
        <v>2820</v>
      </c>
      <c r="B1266" t="s">
        <v>2838</v>
      </c>
      <c r="C1266" t="s">
        <v>2825</v>
      </c>
      <c r="D1266" t="s">
        <v>2838</v>
      </c>
      <c r="E1266" t="s">
        <v>15</v>
      </c>
      <c r="F1266">
        <v>0</v>
      </c>
      <c r="G1266">
        <v>0</v>
      </c>
      <c r="H1266" t="s">
        <v>2843</v>
      </c>
      <c r="I1266">
        <v>3</v>
      </c>
      <c r="J1266">
        <v>-11.613432440426715</v>
      </c>
      <c r="K1266">
        <v>-42.171718189759716</v>
      </c>
      <c r="L1266">
        <v>-82.840254641099079</v>
      </c>
      <c r="M1266">
        <v>-33.757758935166962</v>
      </c>
      <c r="N1266">
        <v>151.41878811967541</v>
      </c>
      <c r="O1266">
        <v>-14.754319664473872</v>
      </c>
      <c r="P1266">
        <v>-22.013681658285037</v>
      </c>
      <c r="Q1266">
        <v>-22.422560732600829</v>
      </c>
      <c r="R1266">
        <v>-67.960368165567971</v>
      </c>
      <c r="S1266">
        <v>1</v>
      </c>
      <c r="T1266">
        <v>5</v>
      </c>
      <c r="U1266" t="s">
        <v>2819</v>
      </c>
      <c r="AN1266">
        <f>VLOOKUP(J1266,counts!$W$8:$Z$13,4,FALSE)</f>
        <v>52</v>
      </c>
      <c r="AO1266">
        <f>VLOOKUP(K1266,counts!$W$17:$Z$23,4,FALSE)</f>
        <v>48</v>
      </c>
      <c r="AP1266">
        <f>VLOOKUP(L1266,counts!$W$27:$Z$33,4,FALSE)</f>
        <v>62</v>
      </c>
      <c r="AQ1266">
        <f>VLOOKUP(M1266,counts!$W$38:$Z$49,4,FALSE)</f>
        <v>47</v>
      </c>
      <c r="AR1266">
        <f>VLOOKUP(N1266,counts!$W$53:$Z$54,4,FALSE)</f>
        <v>102</v>
      </c>
      <c r="AS1266">
        <f>VLOOKUP(O1266,counts!$W$58:$Z$62,4,FALSE)</f>
        <v>52</v>
      </c>
      <c r="AT1266">
        <f>VLOOKUP(P1266,counts!$W$66:$Z$69,4,FALSE)</f>
        <v>50</v>
      </c>
      <c r="AU1266">
        <f>VLOOKUP(Q1266,counts!$W$73:$Z$75,4,FALSE)</f>
        <v>50</v>
      </c>
      <c r="AV1266">
        <f>VLOOKUP(R1266,counts!$W$79:$Z$81,4,FALSE)</f>
        <v>40</v>
      </c>
      <c r="AW1266">
        <f t="shared" si="633"/>
        <v>503</v>
      </c>
      <c r="AX1266">
        <f t="shared" si="634"/>
        <v>1</v>
      </c>
      <c r="AY1266">
        <f t="shared" si="635"/>
        <v>5</v>
      </c>
      <c r="AZ1266" t="str">
        <f t="shared" si="636"/>
        <v>Validate</v>
      </c>
      <c r="BA1266" t="str">
        <f t="shared" si="637"/>
        <v>18-30</v>
      </c>
      <c r="BB1266" t="str">
        <f t="shared" si="638"/>
        <v>Blank</v>
      </c>
      <c r="BC1266" t="str">
        <f t="shared" si="639"/>
        <v>0-10</v>
      </c>
      <c r="BD1266" t="str">
        <f t="shared" si="640"/>
        <v>Blank</v>
      </c>
      <c r="BE1266" t="str">
        <f t="shared" si="641"/>
        <v>female</v>
      </c>
      <c r="BF1266">
        <f t="shared" si="642"/>
        <v>0</v>
      </c>
      <c r="BG1266">
        <f t="shared" si="643"/>
        <v>0</v>
      </c>
      <c r="BH1266" t="str">
        <f t="shared" si="644"/>
        <v>S, blank</v>
      </c>
      <c r="BI1266">
        <f t="shared" si="645"/>
        <v>3</v>
      </c>
    </row>
    <row r="1267" spans="1:61" x14ac:dyDescent="0.3">
      <c r="A1267" t="s">
        <v>2820</v>
      </c>
      <c r="B1267" t="s">
        <v>2838</v>
      </c>
      <c r="C1267" t="s">
        <v>2825</v>
      </c>
      <c r="D1267" t="s">
        <v>2838</v>
      </c>
      <c r="E1267" t="s">
        <v>20</v>
      </c>
      <c r="F1267">
        <v>0</v>
      </c>
      <c r="G1267">
        <v>0</v>
      </c>
      <c r="H1267" t="s">
        <v>2843</v>
      </c>
      <c r="I1267">
        <v>3</v>
      </c>
      <c r="J1267">
        <v>-11.613432440426715</v>
      </c>
      <c r="K1267">
        <v>-42.171718189759716</v>
      </c>
      <c r="L1267">
        <v>-82.840254641099079</v>
      </c>
      <c r="M1267">
        <v>-33.757758935166962</v>
      </c>
      <c r="N1267">
        <v>-108.67008854708662</v>
      </c>
      <c r="O1267">
        <v>-14.754319664473872</v>
      </c>
      <c r="P1267">
        <v>-22.013681658285037</v>
      </c>
      <c r="Q1267">
        <v>-22.422560732600829</v>
      </c>
      <c r="R1267">
        <v>-67.960368165567971</v>
      </c>
      <c r="S1267">
        <v>0</v>
      </c>
      <c r="T1267">
        <v>5</v>
      </c>
      <c r="U1267" t="s">
        <v>2819</v>
      </c>
      <c r="AN1267">
        <f>VLOOKUP(J1267,counts!$W$8:$Z$13,4,FALSE)</f>
        <v>52</v>
      </c>
      <c r="AO1267">
        <f>VLOOKUP(K1267,counts!$W$17:$Z$23,4,FALSE)</f>
        <v>48</v>
      </c>
      <c r="AP1267">
        <f>VLOOKUP(L1267,counts!$W$27:$Z$33,4,FALSE)</f>
        <v>62</v>
      </c>
      <c r="AQ1267">
        <f>VLOOKUP(M1267,counts!$W$38:$Z$49,4,FALSE)</f>
        <v>47</v>
      </c>
      <c r="AR1267">
        <f>VLOOKUP(N1267,counts!$W$53:$Z$54,4,FALSE)</f>
        <v>20</v>
      </c>
      <c r="AS1267">
        <f>VLOOKUP(O1267,counts!$W$58:$Z$62,4,FALSE)</f>
        <v>52</v>
      </c>
      <c r="AT1267">
        <f>VLOOKUP(P1267,counts!$W$66:$Z$69,4,FALSE)</f>
        <v>50</v>
      </c>
      <c r="AU1267">
        <f>VLOOKUP(Q1267,counts!$W$73:$Z$75,4,FALSE)</f>
        <v>50</v>
      </c>
      <c r="AV1267">
        <f>VLOOKUP(R1267,counts!$W$79:$Z$81,4,FALSE)</f>
        <v>40</v>
      </c>
      <c r="AW1267">
        <f t="shared" si="633"/>
        <v>421</v>
      </c>
      <c r="AX1267">
        <f t="shared" si="634"/>
        <v>0</v>
      </c>
      <c r="AY1267">
        <f t="shared" si="635"/>
        <v>5</v>
      </c>
      <c r="AZ1267" t="str">
        <f t="shared" si="636"/>
        <v>Validate</v>
      </c>
      <c r="BA1267" t="str">
        <f t="shared" si="637"/>
        <v>18-30</v>
      </c>
      <c r="BB1267" t="str">
        <f t="shared" si="638"/>
        <v>Blank</v>
      </c>
      <c r="BC1267" t="str">
        <f t="shared" si="639"/>
        <v>0-10</v>
      </c>
      <c r="BD1267" t="str">
        <f t="shared" si="640"/>
        <v>Blank</v>
      </c>
      <c r="BE1267" t="str">
        <f t="shared" si="641"/>
        <v>male</v>
      </c>
      <c r="BF1267">
        <f t="shared" si="642"/>
        <v>0</v>
      </c>
      <c r="BG1267">
        <f t="shared" si="643"/>
        <v>0</v>
      </c>
      <c r="BH1267" t="str">
        <f t="shared" si="644"/>
        <v>S, blank</v>
      </c>
      <c r="BI1267">
        <f t="shared" si="645"/>
        <v>3</v>
      </c>
    </row>
    <row r="1268" spans="1:61" x14ac:dyDescent="0.3">
      <c r="A1268" t="s">
        <v>2821</v>
      </c>
      <c r="B1268" t="s">
        <v>2838</v>
      </c>
      <c r="C1268" t="s">
        <v>2825</v>
      </c>
      <c r="D1268" t="s">
        <v>2838</v>
      </c>
      <c r="E1268" t="s">
        <v>20</v>
      </c>
      <c r="F1268">
        <v>0</v>
      </c>
      <c r="G1268">
        <v>0</v>
      </c>
      <c r="H1268" t="s">
        <v>527</v>
      </c>
      <c r="I1268">
        <v>3</v>
      </c>
      <c r="J1268">
        <v>-3.7643689058441341</v>
      </c>
      <c r="K1268">
        <v>-42.171718189759716</v>
      </c>
      <c r="L1268">
        <v>-82.840254641099079</v>
      </c>
      <c r="M1268">
        <v>-33.757758935166962</v>
      </c>
      <c r="N1268">
        <v>-108.67008854708662</v>
      </c>
      <c r="O1268">
        <v>-14.754319664473872</v>
      </c>
      <c r="P1268">
        <v>-22.013681658285037</v>
      </c>
      <c r="Q1268">
        <v>-11.405315820044242</v>
      </c>
      <c r="R1268">
        <v>-67.960368165567971</v>
      </c>
      <c r="S1268">
        <v>0</v>
      </c>
      <c r="T1268">
        <v>5</v>
      </c>
      <c r="U1268" t="s">
        <v>2819</v>
      </c>
      <c r="AN1268">
        <f>VLOOKUP(J1268,counts!$W$8:$Z$13,4,FALSE)</f>
        <v>53</v>
      </c>
      <c r="AO1268">
        <f>VLOOKUP(K1268,counts!$W$17:$Z$23,4,FALSE)</f>
        <v>48</v>
      </c>
      <c r="AP1268">
        <f>VLOOKUP(L1268,counts!$W$27:$Z$33,4,FALSE)</f>
        <v>62</v>
      </c>
      <c r="AQ1268">
        <f>VLOOKUP(M1268,counts!$W$38:$Z$49,4,FALSE)</f>
        <v>47</v>
      </c>
      <c r="AR1268">
        <f>VLOOKUP(N1268,counts!$W$53:$Z$54,4,FALSE)</f>
        <v>20</v>
      </c>
      <c r="AS1268">
        <f>VLOOKUP(O1268,counts!$W$58:$Z$62,4,FALSE)</f>
        <v>52</v>
      </c>
      <c r="AT1268">
        <f>VLOOKUP(P1268,counts!$W$66:$Z$69,4,FALSE)</f>
        <v>50</v>
      </c>
      <c r="AU1268">
        <f>VLOOKUP(Q1268,counts!$W$73:$Z$75,4,FALSE)</f>
        <v>52</v>
      </c>
      <c r="AV1268">
        <f>VLOOKUP(R1268,counts!$W$79:$Z$81,4,FALSE)</f>
        <v>40</v>
      </c>
      <c r="AW1268">
        <f t="shared" si="633"/>
        <v>424</v>
      </c>
      <c r="AX1268">
        <f t="shared" si="634"/>
        <v>0</v>
      </c>
      <c r="AY1268">
        <f t="shared" si="635"/>
        <v>5</v>
      </c>
      <c r="AZ1268" t="str">
        <f t="shared" si="636"/>
        <v>Validate</v>
      </c>
      <c r="BA1268" t="str">
        <f t="shared" si="637"/>
        <v>0-17</v>
      </c>
      <c r="BB1268" t="str">
        <f t="shared" si="638"/>
        <v>Blank</v>
      </c>
      <c r="BC1268" t="str">
        <f t="shared" si="639"/>
        <v>0-10</v>
      </c>
      <c r="BD1268" t="str">
        <f t="shared" si="640"/>
        <v>Blank</v>
      </c>
      <c r="BE1268" t="str">
        <f t="shared" si="641"/>
        <v>male</v>
      </c>
      <c r="BF1268">
        <f t="shared" si="642"/>
        <v>0</v>
      </c>
      <c r="BG1268">
        <f t="shared" si="643"/>
        <v>0</v>
      </c>
      <c r="BH1268" t="str">
        <f t="shared" si="644"/>
        <v>Q</v>
      </c>
      <c r="BI1268">
        <f t="shared" si="645"/>
        <v>3</v>
      </c>
    </row>
    <row r="1269" spans="1:61" x14ac:dyDescent="0.3">
      <c r="A1269" t="s">
        <v>2821</v>
      </c>
      <c r="B1269" t="s">
        <v>2838</v>
      </c>
      <c r="C1269" t="s">
        <v>2825</v>
      </c>
      <c r="D1269" t="s">
        <v>2838</v>
      </c>
      <c r="E1269" t="s">
        <v>20</v>
      </c>
      <c r="F1269">
        <v>0</v>
      </c>
      <c r="G1269">
        <v>0</v>
      </c>
      <c r="H1269" t="s">
        <v>527</v>
      </c>
      <c r="I1269">
        <v>3</v>
      </c>
      <c r="J1269">
        <v>-3.7643689058441341</v>
      </c>
      <c r="K1269">
        <v>-42.171718189759716</v>
      </c>
      <c r="L1269">
        <v>-82.840254641099079</v>
      </c>
      <c r="M1269">
        <v>-33.757758935166962</v>
      </c>
      <c r="N1269">
        <v>-108.67008854708662</v>
      </c>
      <c r="O1269">
        <v>-14.754319664473872</v>
      </c>
      <c r="P1269">
        <v>-22.013681658285037</v>
      </c>
      <c r="Q1269">
        <v>-11.405315820044242</v>
      </c>
      <c r="R1269">
        <v>-67.960368165567971</v>
      </c>
      <c r="S1269">
        <v>0</v>
      </c>
      <c r="T1269">
        <v>5</v>
      </c>
      <c r="U1269" t="s">
        <v>2819</v>
      </c>
      <c r="AN1269">
        <f>VLOOKUP(J1269,counts!$W$8:$Z$13,4,FALSE)</f>
        <v>53</v>
      </c>
      <c r="AO1269">
        <f>VLOOKUP(K1269,counts!$W$17:$Z$23,4,FALSE)</f>
        <v>48</v>
      </c>
      <c r="AP1269">
        <f>VLOOKUP(L1269,counts!$W$27:$Z$33,4,FALSE)</f>
        <v>62</v>
      </c>
      <c r="AQ1269">
        <f>VLOOKUP(M1269,counts!$W$38:$Z$49,4,FALSE)</f>
        <v>47</v>
      </c>
      <c r="AR1269">
        <f>VLOOKUP(N1269,counts!$W$53:$Z$54,4,FALSE)</f>
        <v>20</v>
      </c>
      <c r="AS1269">
        <f>VLOOKUP(O1269,counts!$W$58:$Z$62,4,FALSE)</f>
        <v>52</v>
      </c>
      <c r="AT1269">
        <f>VLOOKUP(P1269,counts!$W$66:$Z$69,4,FALSE)</f>
        <v>50</v>
      </c>
      <c r="AU1269">
        <f>VLOOKUP(Q1269,counts!$W$73:$Z$75,4,FALSE)</f>
        <v>52</v>
      </c>
      <c r="AV1269">
        <f>VLOOKUP(R1269,counts!$W$79:$Z$81,4,FALSE)</f>
        <v>40</v>
      </c>
      <c r="AW1269">
        <f t="shared" si="633"/>
        <v>424</v>
      </c>
      <c r="AX1269">
        <f t="shared" si="634"/>
        <v>0</v>
      </c>
      <c r="AY1269">
        <f t="shared" si="635"/>
        <v>5</v>
      </c>
      <c r="AZ1269" t="str">
        <f t="shared" si="636"/>
        <v>Validate</v>
      </c>
      <c r="BA1269" t="str">
        <f t="shared" si="637"/>
        <v>0-17</v>
      </c>
      <c r="BB1269" t="str">
        <f t="shared" si="638"/>
        <v>Blank</v>
      </c>
      <c r="BC1269" t="str">
        <f t="shared" si="639"/>
        <v>0-10</v>
      </c>
      <c r="BD1269" t="str">
        <f t="shared" si="640"/>
        <v>Blank</v>
      </c>
      <c r="BE1269" t="str">
        <f t="shared" si="641"/>
        <v>male</v>
      </c>
      <c r="BF1269">
        <f t="shared" si="642"/>
        <v>0</v>
      </c>
      <c r="BG1269">
        <f t="shared" si="643"/>
        <v>0</v>
      </c>
      <c r="BH1269" t="str">
        <f t="shared" si="644"/>
        <v>Q</v>
      </c>
      <c r="BI1269">
        <f t="shared" si="645"/>
        <v>3</v>
      </c>
    </row>
    <row r="1270" spans="1:61" x14ac:dyDescent="0.3">
      <c r="A1270" t="s">
        <v>2820</v>
      </c>
      <c r="B1270" t="s">
        <v>2838</v>
      </c>
      <c r="C1270" t="s">
        <v>2825</v>
      </c>
      <c r="D1270" t="s">
        <v>2838</v>
      </c>
      <c r="E1270" t="s">
        <v>20</v>
      </c>
      <c r="F1270">
        <v>0</v>
      </c>
      <c r="G1270">
        <v>0</v>
      </c>
      <c r="H1270" t="s">
        <v>2843</v>
      </c>
      <c r="I1270">
        <v>3</v>
      </c>
      <c r="J1270">
        <v>-11.613432440426715</v>
      </c>
      <c r="K1270">
        <v>-42.171718189759716</v>
      </c>
      <c r="L1270">
        <v>-82.840254641099079</v>
      </c>
      <c r="M1270">
        <v>-33.757758935166962</v>
      </c>
      <c r="N1270">
        <v>-108.67008854708662</v>
      </c>
      <c r="O1270">
        <v>-14.754319664473872</v>
      </c>
      <c r="P1270">
        <v>-22.013681658285037</v>
      </c>
      <c r="Q1270">
        <v>-22.422560732600829</v>
      </c>
      <c r="R1270">
        <v>-67.960368165567971</v>
      </c>
      <c r="S1270">
        <v>0</v>
      </c>
      <c r="T1270">
        <v>5</v>
      </c>
      <c r="U1270" t="s">
        <v>2819</v>
      </c>
      <c r="AN1270">
        <f>VLOOKUP(J1270,counts!$W$8:$Z$13,4,FALSE)</f>
        <v>52</v>
      </c>
      <c r="AO1270">
        <f>VLOOKUP(K1270,counts!$W$17:$Z$23,4,FALSE)</f>
        <v>48</v>
      </c>
      <c r="AP1270">
        <f>VLOOKUP(L1270,counts!$W$27:$Z$33,4,FALSE)</f>
        <v>62</v>
      </c>
      <c r="AQ1270">
        <f>VLOOKUP(M1270,counts!$W$38:$Z$49,4,FALSE)</f>
        <v>47</v>
      </c>
      <c r="AR1270">
        <f>VLOOKUP(N1270,counts!$W$53:$Z$54,4,FALSE)</f>
        <v>20</v>
      </c>
      <c r="AS1270">
        <f>VLOOKUP(O1270,counts!$W$58:$Z$62,4,FALSE)</f>
        <v>52</v>
      </c>
      <c r="AT1270">
        <f>VLOOKUP(P1270,counts!$W$66:$Z$69,4,FALSE)</f>
        <v>50</v>
      </c>
      <c r="AU1270">
        <f>VLOOKUP(Q1270,counts!$W$73:$Z$75,4,FALSE)</f>
        <v>50</v>
      </c>
      <c r="AV1270">
        <f>VLOOKUP(R1270,counts!$W$79:$Z$81,4,FALSE)</f>
        <v>40</v>
      </c>
      <c r="AW1270">
        <f t="shared" si="633"/>
        <v>421</v>
      </c>
      <c r="AX1270">
        <f t="shared" si="634"/>
        <v>0</v>
      </c>
      <c r="AY1270">
        <f t="shared" si="635"/>
        <v>5</v>
      </c>
      <c r="AZ1270" t="str">
        <f t="shared" si="636"/>
        <v>Validate</v>
      </c>
      <c r="BA1270" t="str">
        <f t="shared" si="637"/>
        <v>18-30</v>
      </c>
      <c r="BB1270" t="str">
        <f t="shared" si="638"/>
        <v>Blank</v>
      </c>
      <c r="BC1270" t="str">
        <f t="shared" si="639"/>
        <v>0-10</v>
      </c>
      <c r="BD1270" t="str">
        <f t="shared" si="640"/>
        <v>Blank</v>
      </c>
      <c r="BE1270" t="str">
        <f t="shared" si="641"/>
        <v>male</v>
      </c>
      <c r="BF1270">
        <f t="shared" si="642"/>
        <v>0</v>
      </c>
      <c r="BG1270">
        <f t="shared" si="643"/>
        <v>0</v>
      </c>
      <c r="BH1270" t="str">
        <f t="shared" si="644"/>
        <v>S, blank</v>
      </c>
      <c r="BI1270">
        <f t="shared" si="645"/>
        <v>3</v>
      </c>
    </row>
    <row r="1271" spans="1:61" x14ac:dyDescent="0.3">
      <c r="A1271" t="s">
        <v>2820</v>
      </c>
      <c r="B1271" t="s">
        <v>2838</v>
      </c>
      <c r="C1271" t="s">
        <v>2825</v>
      </c>
      <c r="D1271" t="s">
        <v>2838</v>
      </c>
      <c r="E1271" t="s">
        <v>15</v>
      </c>
      <c r="F1271">
        <v>0</v>
      </c>
      <c r="G1271">
        <v>0</v>
      </c>
      <c r="H1271" t="s">
        <v>2843</v>
      </c>
      <c r="I1271">
        <v>3</v>
      </c>
      <c r="J1271">
        <v>-11.613432440426715</v>
      </c>
      <c r="K1271">
        <v>-42.171718189759716</v>
      </c>
      <c r="L1271">
        <v>-82.840254641099079</v>
      </c>
      <c r="M1271">
        <v>-33.757758935166962</v>
      </c>
      <c r="N1271">
        <v>151.41878811967541</v>
      </c>
      <c r="O1271">
        <v>-14.754319664473872</v>
      </c>
      <c r="P1271">
        <v>-22.013681658285037</v>
      </c>
      <c r="Q1271">
        <v>-22.422560732600829</v>
      </c>
      <c r="R1271">
        <v>-67.960368165567971</v>
      </c>
      <c r="S1271">
        <v>0</v>
      </c>
      <c r="T1271">
        <v>5</v>
      </c>
      <c r="U1271" t="s">
        <v>2819</v>
      </c>
      <c r="AN1271">
        <f>VLOOKUP(J1271,counts!$W$8:$Z$13,4,FALSE)</f>
        <v>52</v>
      </c>
      <c r="AO1271">
        <f>VLOOKUP(K1271,counts!$W$17:$Z$23,4,FALSE)</f>
        <v>48</v>
      </c>
      <c r="AP1271">
        <f>VLOOKUP(L1271,counts!$W$27:$Z$33,4,FALSE)</f>
        <v>62</v>
      </c>
      <c r="AQ1271">
        <f>VLOOKUP(M1271,counts!$W$38:$Z$49,4,FALSE)</f>
        <v>47</v>
      </c>
      <c r="AR1271">
        <f>VLOOKUP(N1271,counts!$W$53:$Z$54,4,FALSE)</f>
        <v>102</v>
      </c>
      <c r="AS1271">
        <f>VLOOKUP(O1271,counts!$W$58:$Z$62,4,FALSE)</f>
        <v>52</v>
      </c>
      <c r="AT1271">
        <f>VLOOKUP(P1271,counts!$W$66:$Z$69,4,FALSE)</f>
        <v>50</v>
      </c>
      <c r="AU1271">
        <f>VLOOKUP(Q1271,counts!$W$73:$Z$75,4,FALSE)</f>
        <v>50</v>
      </c>
      <c r="AV1271">
        <f>VLOOKUP(R1271,counts!$W$79:$Z$81,4,FALSE)</f>
        <v>40</v>
      </c>
      <c r="AW1271">
        <f t="shared" si="633"/>
        <v>503</v>
      </c>
      <c r="AX1271">
        <f t="shared" si="634"/>
        <v>0</v>
      </c>
      <c r="AY1271">
        <f t="shared" si="635"/>
        <v>5</v>
      </c>
      <c r="AZ1271" t="str">
        <f t="shared" si="636"/>
        <v>Validate</v>
      </c>
      <c r="BA1271" t="str">
        <f t="shared" si="637"/>
        <v>18-30</v>
      </c>
      <c r="BB1271" t="str">
        <f t="shared" si="638"/>
        <v>Blank</v>
      </c>
      <c r="BC1271" t="str">
        <f t="shared" si="639"/>
        <v>0-10</v>
      </c>
      <c r="BD1271" t="str">
        <f t="shared" si="640"/>
        <v>Blank</v>
      </c>
      <c r="BE1271" t="str">
        <f t="shared" si="641"/>
        <v>female</v>
      </c>
      <c r="BF1271">
        <f t="shared" si="642"/>
        <v>0</v>
      </c>
      <c r="BG1271">
        <f t="shared" si="643"/>
        <v>0</v>
      </c>
      <c r="BH1271" t="str">
        <f t="shared" si="644"/>
        <v>S, blank</v>
      </c>
      <c r="BI1271">
        <f t="shared" si="645"/>
        <v>3</v>
      </c>
    </row>
    <row r="1272" spans="1:61" x14ac:dyDescent="0.3">
      <c r="A1272" t="s">
        <v>2821</v>
      </c>
      <c r="B1272" t="s">
        <v>2838</v>
      </c>
      <c r="C1272" t="s">
        <v>2849</v>
      </c>
      <c r="D1272" t="s">
        <v>2838</v>
      </c>
      <c r="E1272" t="s">
        <v>15</v>
      </c>
      <c r="F1272">
        <v>3</v>
      </c>
      <c r="G1272">
        <v>1</v>
      </c>
      <c r="H1272" t="s">
        <v>2843</v>
      </c>
      <c r="I1272">
        <v>3</v>
      </c>
      <c r="J1272">
        <v>-3.7643689058441341</v>
      </c>
      <c r="K1272">
        <v>-42.171718189759716</v>
      </c>
      <c r="L1272">
        <v>40.172297072540438</v>
      </c>
      <c r="M1272">
        <v>-33.757758935166962</v>
      </c>
      <c r="N1272">
        <v>151.41878811967541</v>
      </c>
      <c r="O1272">
        <v>-37.641742266793358</v>
      </c>
      <c r="P1272">
        <v>79.365382998232107</v>
      </c>
      <c r="Q1272">
        <v>-22.422560732600829</v>
      </c>
      <c r="R1272">
        <v>-67.960368165567971</v>
      </c>
      <c r="S1272">
        <v>0</v>
      </c>
      <c r="T1272">
        <v>5</v>
      </c>
      <c r="U1272" t="s">
        <v>2819</v>
      </c>
      <c r="AN1272">
        <f>VLOOKUP(J1272,counts!$W$8:$Z$13,4,FALSE)</f>
        <v>53</v>
      </c>
      <c r="AO1272">
        <f>VLOOKUP(K1272,counts!$W$17:$Z$23,4,FALSE)</f>
        <v>48</v>
      </c>
      <c r="AP1272">
        <f>VLOOKUP(L1272,counts!$W$27:$Z$33,4,FALSE)</f>
        <v>50</v>
      </c>
      <c r="AQ1272">
        <f>VLOOKUP(M1272,counts!$W$38:$Z$49,4,FALSE)</f>
        <v>47</v>
      </c>
      <c r="AR1272">
        <f>VLOOKUP(N1272,counts!$W$53:$Z$54,4,FALSE)</f>
        <v>102</v>
      </c>
      <c r="AS1272">
        <f>VLOOKUP(O1272,counts!$W$58:$Z$62,4,FALSE)</f>
        <v>49</v>
      </c>
      <c r="AT1272">
        <f>VLOOKUP(P1272,counts!$W$66:$Z$69,4,FALSE)</f>
        <v>70</v>
      </c>
      <c r="AU1272">
        <f>VLOOKUP(Q1272,counts!$W$73:$Z$75,4,FALSE)</f>
        <v>50</v>
      </c>
      <c r="AV1272">
        <f>VLOOKUP(R1272,counts!$W$79:$Z$81,4,FALSE)</f>
        <v>40</v>
      </c>
      <c r="AW1272">
        <f t="shared" si="633"/>
        <v>509</v>
      </c>
      <c r="AX1272">
        <f t="shared" si="634"/>
        <v>0</v>
      </c>
      <c r="AY1272">
        <f t="shared" si="635"/>
        <v>5</v>
      </c>
      <c r="AZ1272" t="str">
        <f t="shared" si="636"/>
        <v>Validate</v>
      </c>
      <c r="BA1272" t="str">
        <f t="shared" si="637"/>
        <v>0-17</v>
      </c>
      <c r="BB1272" t="str">
        <f t="shared" si="638"/>
        <v>Blank</v>
      </c>
      <c r="BC1272" t="str">
        <f t="shared" si="639"/>
        <v>21-30</v>
      </c>
      <c r="BD1272" t="str">
        <f t="shared" si="640"/>
        <v>Blank</v>
      </c>
      <c r="BE1272" t="str">
        <f t="shared" si="641"/>
        <v>female</v>
      </c>
      <c r="BF1272">
        <f t="shared" si="642"/>
        <v>3</v>
      </c>
      <c r="BG1272">
        <f t="shared" si="643"/>
        <v>1</v>
      </c>
      <c r="BH1272" t="str">
        <f t="shared" si="644"/>
        <v>S, blank</v>
      </c>
      <c r="BI1272">
        <f t="shared" si="645"/>
        <v>3</v>
      </c>
    </row>
    <row r="1273" spans="1:61" x14ac:dyDescent="0.3">
      <c r="A1273" t="s">
        <v>2821</v>
      </c>
      <c r="B1273" t="s">
        <v>2838</v>
      </c>
      <c r="C1273" t="s">
        <v>2850</v>
      </c>
      <c r="D1273" t="s">
        <v>2838</v>
      </c>
      <c r="E1273" t="s">
        <v>20</v>
      </c>
      <c r="F1273">
        <v>1</v>
      </c>
      <c r="G1273">
        <v>1</v>
      </c>
      <c r="H1273" t="s">
        <v>2843</v>
      </c>
      <c r="I1273">
        <v>3</v>
      </c>
      <c r="J1273">
        <v>-3.7643689058441341</v>
      </c>
      <c r="K1273">
        <v>-42.171718189759716</v>
      </c>
      <c r="L1273">
        <v>-9.6115457513775127</v>
      </c>
      <c r="M1273">
        <v>-33.757758935166962</v>
      </c>
      <c r="N1273">
        <v>-108.67008854708662</v>
      </c>
      <c r="O1273">
        <v>48.695090775187893</v>
      </c>
      <c r="P1273">
        <v>79.365382998232107</v>
      </c>
      <c r="Q1273">
        <v>-22.422560732600829</v>
      </c>
      <c r="R1273">
        <v>-67.960368165567971</v>
      </c>
      <c r="S1273">
        <v>0</v>
      </c>
      <c r="T1273">
        <v>5</v>
      </c>
      <c r="U1273" t="s">
        <v>2819</v>
      </c>
      <c r="AN1273">
        <f>VLOOKUP(J1273,counts!$W$8:$Z$13,4,FALSE)</f>
        <v>53</v>
      </c>
      <c r="AO1273">
        <f>VLOOKUP(K1273,counts!$W$17:$Z$23,4,FALSE)</f>
        <v>48</v>
      </c>
      <c r="AP1273">
        <f>VLOOKUP(L1273,counts!$W$27:$Z$33,4,FALSE)</f>
        <v>55</v>
      </c>
      <c r="AQ1273">
        <f>VLOOKUP(M1273,counts!$W$38:$Z$49,4,FALSE)</f>
        <v>47</v>
      </c>
      <c r="AR1273">
        <f>VLOOKUP(N1273,counts!$W$53:$Z$54,4,FALSE)</f>
        <v>20</v>
      </c>
      <c r="AS1273">
        <f>VLOOKUP(O1273,counts!$W$58:$Z$62,4,FALSE)</f>
        <v>61</v>
      </c>
      <c r="AT1273">
        <f>VLOOKUP(P1273,counts!$W$66:$Z$69,4,FALSE)</f>
        <v>70</v>
      </c>
      <c r="AU1273">
        <f>VLOOKUP(Q1273,counts!$W$73:$Z$75,4,FALSE)</f>
        <v>50</v>
      </c>
      <c r="AV1273">
        <f>VLOOKUP(R1273,counts!$W$79:$Z$81,4,FALSE)</f>
        <v>40</v>
      </c>
      <c r="AW1273">
        <f t="shared" si="633"/>
        <v>444</v>
      </c>
      <c r="AX1273">
        <f t="shared" si="634"/>
        <v>0</v>
      </c>
      <c r="AY1273">
        <f t="shared" si="635"/>
        <v>5</v>
      </c>
      <c r="AZ1273" t="str">
        <f t="shared" si="636"/>
        <v>Validate</v>
      </c>
      <c r="BA1273" t="str">
        <f t="shared" si="637"/>
        <v>0-17</v>
      </c>
      <c r="BB1273" t="str">
        <f t="shared" si="638"/>
        <v>Blank</v>
      </c>
      <c r="BC1273" t="str">
        <f t="shared" si="639"/>
        <v>11-20</v>
      </c>
      <c r="BD1273" t="str">
        <f t="shared" si="640"/>
        <v>Blank</v>
      </c>
      <c r="BE1273" t="str">
        <f t="shared" si="641"/>
        <v>male</v>
      </c>
      <c r="BF1273">
        <f t="shared" si="642"/>
        <v>1</v>
      </c>
      <c r="BG1273">
        <f t="shared" si="643"/>
        <v>1</v>
      </c>
      <c r="BH1273" t="str">
        <f t="shared" si="644"/>
        <v>S, blank</v>
      </c>
      <c r="BI1273">
        <f t="shared" si="645"/>
        <v>3</v>
      </c>
    </row>
    <row r="1274" spans="1:61" x14ac:dyDescent="0.3">
      <c r="A1274" t="s">
        <v>2820</v>
      </c>
      <c r="B1274" t="s">
        <v>2838</v>
      </c>
      <c r="C1274" t="s">
        <v>2825</v>
      </c>
      <c r="D1274" t="s">
        <v>2838</v>
      </c>
      <c r="E1274" t="s">
        <v>20</v>
      </c>
      <c r="F1274">
        <v>1</v>
      </c>
      <c r="G1274">
        <v>0</v>
      </c>
      <c r="H1274" t="s">
        <v>2843</v>
      </c>
      <c r="I1274">
        <v>3</v>
      </c>
      <c r="J1274">
        <v>-11.613432440426715</v>
      </c>
      <c r="K1274">
        <v>-42.171718189759716</v>
      </c>
      <c r="L1274">
        <v>-82.840254641099079</v>
      </c>
      <c r="M1274">
        <v>-33.757758935166962</v>
      </c>
      <c r="N1274">
        <v>-108.67008854708662</v>
      </c>
      <c r="O1274">
        <v>48.695090775187893</v>
      </c>
      <c r="P1274">
        <v>-22.013681658285037</v>
      </c>
      <c r="Q1274">
        <v>-22.422560732600829</v>
      </c>
      <c r="R1274">
        <v>-67.960368165567971</v>
      </c>
      <c r="S1274">
        <v>1</v>
      </c>
      <c r="T1274">
        <v>5</v>
      </c>
      <c r="U1274" t="s">
        <v>2819</v>
      </c>
      <c r="AN1274">
        <f>VLOOKUP(J1274,counts!$W$8:$Z$13,4,FALSE)</f>
        <v>52</v>
      </c>
      <c r="AO1274">
        <f>VLOOKUP(K1274,counts!$W$17:$Z$23,4,FALSE)</f>
        <v>48</v>
      </c>
      <c r="AP1274">
        <f>VLOOKUP(L1274,counts!$W$27:$Z$33,4,FALSE)</f>
        <v>62</v>
      </c>
      <c r="AQ1274">
        <f>VLOOKUP(M1274,counts!$W$38:$Z$49,4,FALSE)</f>
        <v>47</v>
      </c>
      <c r="AR1274">
        <f>VLOOKUP(N1274,counts!$W$53:$Z$54,4,FALSE)</f>
        <v>20</v>
      </c>
      <c r="AS1274">
        <f>VLOOKUP(O1274,counts!$W$58:$Z$62,4,FALSE)</f>
        <v>61</v>
      </c>
      <c r="AT1274">
        <f>VLOOKUP(P1274,counts!$W$66:$Z$69,4,FALSE)</f>
        <v>50</v>
      </c>
      <c r="AU1274">
        <f>VLOOKUP(Q1274,counts!$W$73:$Z$75,4,FALSE)</f>
        <v>50</v>
      </c>
      <c r="AV1274">
        <f>VLOOKUP(R1274,counts!$W$79:$Z$81,4,FALSE)</f>
        <v>40</v>
      </c>
      <c r="AW1274">
        <f t="shared" si="633"/>
        <v>430</v>
      </c>
      <c r="AX1274">
        <f t="shared" si="634"/>
        <v>1</v>
      </c>
      <c r="AY1274">
        <f t="shared" si="635"/>
        <v>5</v>
      </c>
      <c r="AZ1274" t="str">
        <f t="shared" si="636"/>
        <v>Validate</v>
      </c>
      <c r="BA1274" t="str">
        <f t="shared" si="637"/>
        <v>18-30</v>
      </c>
      <c r="BB1274" t="str">
        <f t="shared" si="638"/>
        <v>Blank</v>
      </c>
      <c r="BC1274" t="str">
        <f t="shared" si="639"/>
        <v>0-10</v>
      </c>
      <c r="BD1274" t="str">
        <f t="shared" si="640"/>
        <v>Blank</v>
      </c>
      <c r="BE1274" t="str">
        <f t="shared" si="641"/>
        <v>male</v>
      </c>
      <c r="BF1274">
        <f t="shared" si="642"/>
        <v>1</v>
      </c>
      <c r="BG1274">
        <f t="shared" si="643"/>
        <v>0</v>
      </c>
      <c r="BH1274" t="str">
        <f t="shared" si="644"/>
        <v>S, blank</v>
      </c>
      <c r="BI1274">
        <f t="shared" si="645"/>
        <v>3</v>
      </c>
    </row>
    <row r="1275" spans="1:61" x14ac:dyDescent="0.3">
      <c r="A1275" t="s">
        <v>2821</v>
      </c>
      <c r="B1275" t="s">
        <v>2838</v>
      </c>
      <c r="C1275" t="s">
        <v>2849</v>
      </c>
      <c r="D1275" t="s">
        <v>2838</v>
      </c>
      <c r="E1275" t="s">
        <v>15</v>
      </c>
      <c r="F1275">
        <v>0</v>
      </c>
      <c r="G1275">
        <v>2</v>
      </c>
      <c r="H1275" t="s">
        <v>44</v>
      </c>
      <c r="I1275">
        <v>3</v>
      </c>
      <c r="J1275">
        <v>-3.7643689058441341</v>
      </c>
      <c r="K1275">
        <v>-42.171718189759716</v>
      </c>
      <c r="L1275">
        <v>40.172297072540438</v>
      </c>
      <c r="M1275">
        <v>-33.757758935166962</v>
      </c>
      <c r="N1275">
        <v>151.41878811967541</v>
      </c>
      <c r="O1275">
        <v>-14.754319664473872</v>
      </c>
      <c r="P1275">
        <v>75.609641767585757</v>
      </c>
      <c r="Q1275">
        <v>72.444458573419169</v>
      </c>
      <c r="R1275">
        <v>-67.960368165567971</v>
      </c>
      <c r="S1275">
        <v>1</v>
      </c>
      <c r="T1275">
        <v>5</v>
      </c>
      <c r="U1275" t="s">
        <v>2819</v>
      </c>
      <c r="AN1275">
        <f>VLOOKUP(J1275,counts!$W$8:$Z$13,4,FALSE)</f>
        <v>53</v>
      </c>
      <c r="AO1275">
        <f>VLOOKUP(K1275,counts!$W$17:$Z$23,4,FALSE)</f>
        <v>48</v>
      </c>
      <c r="AP1275">
        <f>VLOOKUP(L1275,counts!$W$27:$Z$33,4,FALSE)</f>
        <v>50</v>
      </c>
      <c r="AQ1275">
        <f>VLOOKUP(M1275,counts!$W$38:$Z$49,4,FALSE)</f>
        <v>47</v>
      </c>
      <c r="AR1275">
        <f>VLOOKUP(N1275,counts!$W$53:$Z$54,4,FALSE)</f>
        <v>102</v>
      </c>
      <c r="AS1275">
        <f>VLOOKUP(O1275,counts!$W$58:$Z$62,4,FALSE)</f>
        <v>52</v>
      </c>
      <c r="AT1275">
        <f>VLOOKUP(P1275,counts!$W$66:$Z$69,4,FALSE)</f>
        <v>69</v>
      </c>
      <c r="AU1275">
        <f>VLOOKUP(Q1275,counts!$W$73:$Z$75,4,FALSE)</f>
        <v>68</v>
      </c>
      <c r="AV1275">
        <f>VLOOKUP(R1275,counts!$W$79:$Z$81,4,FALSE)</f>
        <v>40</v>
      </c>
      <c r="AW1275">
        <f t="shared" si="633"/>
        <v>529</v>
      </c>
      <c r="AX1275">
        <f t="shared" si="634"/>
        <v>1</v>
      </c>
      <c r="AY1275">
        <f t="shared" si="635"/>
        <v>5</v>
      </c>
      <c r="AZ1275" t="str">
        <f t="shared" si="636"/>
        <v>Validate</v>
      </c>
      <c r="BA1275" t="str">
        <f t="shared" si="637"/>
        <v>0-17</v>
      </c>
      <c r="BB1275" t="str">
        <f t="shared" si="638"/>
        <v>Blank</v>
      </c>
      <c r="BC1275" t="str">
        <f t="shared" si="639"/>
        <v>21-30</v>
      </c>
      <c r="BD1275" t="str">
        <f t="shared" si="640"/>
        <v>Blank</v>
      </c>
      <c r="BE1275" t="str">
        <f t="shared" si="641"/>
        <v>female</v>
      </c>
      <c r="BF1275">
        <f t="shared" si="642"/>
        <v>0</v>
      </c>
      <c r="BG1275">
        <f t="shared" si="643"/>
        <v>2</v>
      </c>
      <c r="BH1275" t="str">
        <f t="shared" si="644"/>
        <v>C</v>
      </c>
      <c r="BI1275">
        <f t="shared" si="645"/>
        <v>3</v>
      </c>
    </row>
    <row r="1276" spans="1:61" x14ac:dyDescent="0.3">
      <c r="A1276" t="s">
        <v>2821</v>
      </c>
      <c r="B1276" t="s">
        <v>2838</v>
      </c>
      <c r="C1276" t="s">
        <v>2825</v>
      </c>
      <c r="D1276" t="s">
        <v>2838</v>
      </c>
      <c r="E1276" t="s">
        <v>15</v>
      </c>
      <c r="F1276">
        <v>0</v>
      </c>
      <c r="G1276">
        <v>0</v>
      </c>
      <c r="H1276" t="s">
        <v>527</v>
      </c>
      <c r="I1276">
        <v>3</v>
      </c>
      <c r="J1276">
        <v>-3.7643689058441341</v>
      </c>
      <c r="K1276">
        <v>-42.171718189759716</v>
      </c>
      <c r="L1276">
        <v>-82.840254641099079</v>
      </c>
      <c r="M1276">
        <v>-33.757758935166962</v>
      </c>
      <c r="N1276">
        <v>151.41878811967541</v>
      </c>
      <c r="O1276">
        <v>-14.754319664473872</v>
      </c>
      <c r="P1276">
        <v>-22.013681658285037</v>
      </c>
      <c r="Q1276">
        <v>-11.405315820044242</v>
      </c>
      <c r="R1276">
        <v>-67.960368165567971</v>
      </c>
      <c r="S1276">
        <v>0</v>
      </c>
      <c r="T1276">
        <v>5</v>
      </c>
      <c r="U1276" t="s">
        <v>2819</v>
      </c>
      <c r="AN1276">
        <f>VLOOKUP(J1276,counts!$W$8:$Z$13,4,FALSE)</f>
        <v>53</v>
      </c>
      <c r="AO1276">
        <f>VLOOKUP(K1276,counts!$W$17:$Z$23,4,FALSE)</f>
        <v>48</v>
      </c>
      <c r="AP1276">
        <f>VLOOKUP(L1276,counts!$W$27:$Z$33,4,FALSE)</f>
        <v>62</v>
      </c>
      <c r="AQ1276">
        <f>VLOOKUP(M1276,counts!$W$38:$Z$49,4,FALSE)</f>
        <v>47</v>
      </c>
      <c r="AR1276">
        <f>VLOOKUP(N1276,counts!$W$53:$Z$54,4,FALSE)</f>
        <v>102</v>
      </c>
      <c r="AS1276">
        <f>VLOOKUP(O1276,counts!$W$58:$Z$62,4,FALSE)</f>
        <v>52</v>
      </c>
      <c r="AT1276">
        <f>VLOOKUP(P1276,counts!$W$66:$Z$69,4,FALSE)</f>
        <v>50</v>
      </c>
      <c r="AU1276">
        <f>VLOOKUP(Q1276,counts!$W$73:$Z$75,4,FALSE)</f>
        <v>52</v>
      </c>
      <c r="AV1276">
        <f>VLOOKUP(R1276,counts!$W$79:$Z$81,4,FALSE)</f>
        <v>40</v>
      </c>
      <c r="AW1276">
        <f t="shared" si="633"/>
        <v>506</v>
      </c>
      <c r="AX1276">
        <f t="shared" si="634"/>
        <v>0</v>
      </c>
      <c r="AY1276">
        <f t="shared" si="635"/>
        <v>5</v>
      </c>
      <c r="AZ1276" t="str">
        <f t="shared" si="636"/>
        <v>Validate</v>
      </c>
      <c r="BA1276" t="str">
        <f t="shared" si="637"/>
        <v>0-17</v>
      </c>
      <c r="BB1276" t="str">
        <f t="shared" si="638"/>
        <v>Blank</v>
      </c>
      <c r="BC1276" t="str">
        <f t="shared" si="639"/>
        <v>0-10</v>
      </c>
      <c r="BD1276" t="str">
        <f t="shared" si="640"/>
        <v>Blank</v>
      </c>
      <c r="BE1276" t="str">
        <f t="shared" si="641"/>
        <v>female</v>
      </c>
      <c r="BF1276">
        <f t="shared" si="642"/>
        <v>0</v>
      </c>
      <c r="BG1276">
        <f t="shared" si="643"/>
        <v>0</v>
      </c>
      <c r="BH1276" t="str">
        <f t="shared" si="644"/>
        <v>Q</v>
      </c>
      <c r="BI1276">
        <f t="shared" si="645"/>
        <v>3</v>
      </c>
    </row>
    <row r="1277" spans="1:61" x14ac:dyDescent="0.3">
      <c r="A1277" t="s">
        <v>2821</v>
      </c>
      <c r="B1277" t="s">
        <v>2838</v>
      </c>
      <c r="C1277" t="s">
        <v>2825</v>
      </c>
      <c r="D1277" t="s">
        <v>2838</v>
      </c>
      <c r="E1277" t="s">
        <v>20</v>
      </c>
      <c r="F1277">
        <v>0</v>
      </c>
      <c r="G1277">
        <v>0</v>
      </c>
      <c r="H1277" t="s">
        <v>2843</v>
      </c>
      <c r="I1277">
        <v>3</v>
      </c>
      <c r="J1277">
        <v>-3.7643689058441341</v>
      </c>
      <c r="K1277">
        <v>-42.171718189759716</v>
      </c>
      <c r="L1277">
        <v>-82.840254641099079</v>
      </c>
      <c r="M1277">
        <v>-33.757758935166962</v>
      </c>
      <c r="N1277">
        <v>-108.67008854708662</v>
      </c>
      <c r="O1277">
        <v>-14.754319664473872</v>
      </c>
      <c r="P1277">
        <v>-22.013681658285037</v>
      </c>
      <c r="Q1277">
        <v>-22.422560732600829</v>
      </c>
      <c r="R1277">
        <v>-67.960368165567971</v>
      </c>
      <c r="S1277">
        <v>0</v>
      </c>
      <c r="T1277">
        <v>5</v>
      </c>
      <c r="U1277" t="s">
        <v>2819</v>
      </c>
      <c r="AN1277">
        <f>VLOOKUP(J1277,counts!$W$8:$Z$13,4,FALSE)</f>
        <v>53</v>
      </c>
      <c r="AO1277">
        <f>VLOOKUP(K1277,counts!$W$17:$Z$23,4,FALSE)</f>
        <v>48</v>
      </c>
      <c r="AP1277">
        <f>VLOOKUP(L1277,counts!$W$27:$Z$33,4,FALSE)</f>
        <v>62</v>
      </c>
      <c r="AQ1277">
        <f>VLOOKUP(M1277,counts!$W$38:$Z$49,4,FALSE)</f>
        <v>47</v>
      </c>
      <c r="AR1277">
        <f>VLOOKUP(N1277,counts!$W$53:$Z$54,4,FALSE)</f>
        <v>20</v>
      </c>
      <c r="AS1277">
        <f>VLOOKUP(O1277,counts!$W$58:$Z$62,4,FALSE)</f>
        <v>52</v>
      </c>
      <c r="AT1277">
        <f>VLOOKUP(P1277,counts!$W$66:$Z$69,4,FALSE)</f>
        <v>50</v>
      </c>
      <c r="AU1277">
        <f>VLOOKUP(Q1277,counts!$W$73:$Z$75,4,FALSE)</f>
        <v>50</v>
      </c>
      <c r="AV1277">
        <f>VLOOKUP(R1277,counts!$W$79:$Z$81,4,FALSE)</f>
        <v>40</v>
      </c>
      <c r="AW1277">
        <f t="shared" si="633"/>
        <v>422</v>
      </c>
      <c r="AX1277">
        <f t="shared" si="634"/>
        <v>0</v>
      </c>
      <c r="AY1277">
        <f t="shared" si="635"/>
        <v>5</v>
      </c>
      <c r="AZ1277" t="str">
        <f t="shared" si="636"/>
        <v>Validate</v>
      </c>
      <c r="BA1277" t="str">
        <f t="shared" si="637"/>
        <v>0-17</v>
      </c>
      <c r="BB1277" t="str">
        <f t="shared" si="638"/>
        <v>Blank</v>
      </c>
      <c r="BC1277" t="str">
        <f t="shared" si="639"/>
        <v>0-10</v>
      </c>
      <c r="BD1277" t="str">
        <f t="shared" si="640"/>
        <v>Blank</v>
      </c>
      <c r="BE1277" t="str">
        <f t="shared" si="641"/>
        <v>male</v>
      </c>
      <c r="BF1277">
        <f t="shared" si="642"/>
        <v>0</v>
      </c>
      <c r="BG1277">
        <f t="shared" si="643"/>
        <v>0</v>
      </c>
      <c r="BH1277" t="str">
        <f t="shared" si="644"/>
        <v>S, blank</v>
      </c>
      <c r="BI1277">
        <f t="shared" si="645"/>
        <v>3</v>
      </c>
    </row>
    <row r="1278" spans="1:61" x14ac:dyDescent="0.3">
      <c r="A1278" t="s">
        <v>2820</v>
      </c>
      <c r="B1278" t="s">
        <v>2838</v>
      </c>
      <c r="C1278" t="s">
        <v>2825</v>
      </c>
      <c r="D1278" t="s">
        <v>2838</v>
      </c>
      <c r="E1278" t="s">
        <v>15</v>
      </c>
      <c r="F1278">
        <v>0</v>
      </c>
      <c r="G1278">
        <v>0</v>
      </c>
      <c r="H1278" t="s">
        <v>2843</v>
      </c>
      <c r="I1278">
        <v>3</v>
      </c>
      <c r="J1278">
        <v>-11.613432440426715</v>
      </c>
      <c r="K1278">
        <v>-42.171718189759716</v>
      </c>
      <c r="L1278">
        <v>-82.840254641099079</v>
      </c>
      <c r="M1278">
        <v>-33.757758935166962</v>
      </c>
      <c r="N1278">
        <v>151.41878811967541</v>
      </c>
      <c r="O1278">
        <v>-14.754319664473872</v>
      </c>
      <c r="P1278">
        <v>-22.013681658285037</v>
      </c>
      <c r="Q1278">
        <v>-22.422560732600829</v>
      </c>
      <c r="R1278">
        <v>-67.960368165567971</v>
      </c>
      <c r="S1278">
        <v>0</v>
      </c>
      <c r="T1278">
        <v>5</v>
      </c>
      <c r="U1278" t="s">
        <v>2819</v>
      </c>
      <c r="AN1278">
        <f>VLOOKUP(J1278,counts!$W$8:$Z$13,4,FALSE)</f>
        <v>52</v>
      </c>
      <c r="AO1278">
        <f>VLOOKUP(K1278,counts!$W$17:$Z$23,4,FALSE)</f>
        <v>48</v>
      </c>
      <c r="AP1278">
        <f>VLOOKUP(L1278,counts!$W$27:$Z$33,4,FALSE)</f>
        <v>62</v>
      </c>
      <c r="AQ1278">
        <f>VLOOKUP(M1278,counts!$W$38:$Z$49,4,FALSE)</f>
        <v>47</v>
      </c>
      <c r="AR1278">
        <f>VLOOKUP(N1278,counts!$W$53:$Z$54,4,FALSE)</f>
        <v>102</v>
      </c>
      <c r="AS1278">
        <f>VLOOKUP(O1278,counts!$W$58:$Z$62,4,FALSE)</f>
        <v>52</v>
      </c>
      <c r="AT1278">
        <f>VLOOKUP(P1278,counts!$W$66:$Z$69,4,FALSE)</f>
        <v>50</v>
      </c>
      <c r="AU1278">
        <f>VLOOKUP(Q1278,counts!$W$73:$Z$75,4,FALSE)</f>
        <v>50</v>
      </c>
      <c r="AV1278">
        <f>VLOOKUP(R1278,counts!$W$79:$Z$81,4,FALSE)</f>
        <v>40</v>
      </c>
      <c r="AW1278">
        <f t="shared" si="633"/>
        <v>503</v>
      </c>
      <c r="AX1278">
        <f t="shared" si="634"/>
        <v>0</v>
      </c>
      <c r="AY1278">
        <f t="shared" si="635"/>
        <v>5</v>
      </c>
      <c r="AZ1278" t="str">
        <f t="shared" si="636"/>
        <v>Validate</v>
      </c>
      <c r="BA1278" t="str">
        <f t="shared" si="637"/>
        <v>18-30</v>
      </c>
      <c r="BB1278" t="str">
        <f t="shared" si="638"/>
        <v>Blank</v>
      </c>
      <c r="BC1278" t="str">
        <f t="shared" si="639"/>
        <v>0-10</v>
      </c>
      <c r="BD1278" t="str">
        <f t="shared" si="640"/>
        <v>Blank</v>
      </c>
      <c r="BE1278" t="str">
        <f t="shared" si="641"/>
        <v>female</v>
      </c>
      <c r="BF1278">
        <f t="shared" si="642"/>
        <v>0</v>
      </c>
      <c r="BG1278">
        <f t="shared" si="643"/>
        <v>0</v>
      </c>
      <c r="BH1278" t="str">
        <f t="shared" si="644"/>
        <v>S, blank</v>
      </c>
      <c r="BI1278">
        <f t="shared" si="645"/>
        <v>3</v>
      </c>
    </row>
    <row r="1279" spans="1:61" x14ac:dyDescent="0.3">
      <c r="A1279" t="s">
        <v>2821</v>
      </c>
      <c r="B1279" t="s">
        <v>2838</v>
      </c>
      <c r="C1279" t="s">
        <v>2825</v>
      </c>
      <c r="D1279" t="s">
        <v>2838</v>
      </c>
      <c r="E1279" t="s">
        <v>15</v>
      </c>
      <c r="F1279">
        <v>0</v>
      </c>
      <c r="G1279">
        <v>0</v>
      </c>
      <c r="H1279" t="s">
        <v>2843</v>
      </c>
      <c r="I1279">
        <v>3</v>
      </c>
      <c r="J1279">
        <v>-3.7643689058441341</v>
      </c>
      <c r="K1279">
        <v>-42.171718189759716</v>
      </c>
      <c r="L1279">
        <v>-82.840254641099079</v>
      </c>
      <c r="M1279">
        <v>-33.757758935166962</v>
      </c>
      <c r="N1279">
        <v>151.41878811967541</v>
      </c>
      <c r="O1279">
        <v>-14.754319664473872</v>
      </c>
      <c r="P1279">
        <v>-22.013681658285037</v>
      </c>
      <c r="Q1279">
        <v>-22.422560732600829</v>
      </c>
      <c r="R1279">
        <v>-67.960368165567971</v>
      </c>
      <c r="S1279">
        <v>0</v>
      </c>
      <c r="T1279">
        <v>5</v>
      </c>
      <c r="U1279" t="s">
        <v>2819</v>
      </c>
      <c r="AN1279">
        <f>VLOOKUP(J1279,counts!$W$8:$Z$13,4,FALSE)</f>
        <v>53</v>
      </c>
      <c r="AO1279">
        <f>VLOOKUP(K1279,counts!$W$17:$Z$23,4,FALSE)</f>
        <v>48</v>
      </c>
      <c r="AP1279">
        <f>VLOOKUP(L1279,counts!$W$27:$Z$33,4,FALSE)</f>
        <v>62</v>
      </c>
      <c r="AQ1279">
        <f>VLOOKUP(M1279,counts!$W$38:$Z$49,4,FALSE)</f>
        <v>47</v>
      </c>
      <c r="AR1279">
        <f>VLOOKUP(N1279,counts!$W$53:$Z$54,4,FALSE)</f>
        <v>102</v>
      </c>
      <c r="AS1279">
        <f>VLOOKUP(O1279,counts!$W$58:$Z$62,4,FALSE)</f>
        <v>52</v>
      </c>
      <c r="AT1279">
        <f>VLOOKUP(P1279,counts!$W$66:$Z$69,4,FALSE)</f>
        <v>50</v>
      </c>
      <c r="AU1279">
        <f>VLOOKUP(Q1279,counts!$W$73:$Z$75,4,FALSE)</f>
        <v>50</v>
      </c>
      <c r="AV1279">
        <f>VLOOKUP(R1279,counts!$W$79:$Z$81,4,FALSE)</f>
        <v>40</v>
      </c>
      <c r="AW1279">
        <f t="shared" si="633"/>
        <v>504</v>
      </c>
      <c r="AX1279">
        <f t="shared" si="634"/>
        <v>0</v>
      </c>
      <c r="AY1279">
        <f t="shared" si="635"/>
        <v>5</v>
      </c>
      <c r="AZ1279" t="str">
        <f t="shared" si="636"/>
        <v>Validate</v>
      </c>
      <c r="BA1279" t="str">
        <f t="shared" si="637"/>
        <v>0-17</v>
      </c>
      <c r="BB1279" t="str">
        <f t="shared" si="638"/>
        <v>Blank</v>
      </c>
      <c r="BC1279" t="str">
        <f t="shared" si="639"/>
        <v>0-10</v>
      </c>
      <c r="BD1279" t="str">
        <f t="shared" si="640"/>
        <v>Blank</v>
      </c>
      <c r="BE1279" t="str">
        <f t="shared" si="641"/>
        <v>female</v>
      </c>
      <c r="BF1279">
        <f t="shared" si="642"/>
        <v>0</v>
      </c>
      <c r="BG1279">
        <f t="shared" si="643"/>
        <v>0</v>
      </c>
      <c r="BH1279" t="str">
        <f t="shared" si="644"/>
        <v>S, blank</v>
      </c>
      <c r="BI1279">
        <f t="shared" si="645"/>
        <v>3</v>
      </c>
    </row>
    <row r="1280" spans="1:61" x14ac:dyDescent="0.3">
      <c r="A1280" t="s">
        <v>2821</v>
      </c>
      <c r="B1280" t="s">
        <v>2838</v>
      </c>
      <c r="C1280" t="s">
        <v>2849</v>
      </c>
      <c r="D1280" t="s">
        <v>2838</v>
      </c>
      <c r="E1280" t="s">
        <v>20</v>
      </c>
      <c r="F1280" t="s">
        <v>2841</v>
      </c>
      <c r="G1280">
        <v>1</v>
      </c>
      <c r="H1280" t="s">
        <v>527</v>
      </c>
      <c r="I1280">
        <v>3</v>
      </c>
      <c r="J1280">
        <v>-3.7643689058441341</v>
      </c>
      <c r="K1280">
        <v>-42.171718189759716</v>
      </c>
      <c r="L1280">
        <v>40.172297072540438</v>
      </c>
      <c r="M1280">
        <v>-33.757758935166962</v>
      </c>
      <c r="N1280">
        <v>-108.67008854708662</v>
      </c>
      <c r="O1280">
        <v>-259.56209067229281</v>
      </c>
      <c r="P1280">
        <v>79.365382998232107</v>
      </c>
      <c r="Q1280">
        <v>-11.405315820044242</v>
      </c>
      <c r="R1280">
        <v>-67.960368165567971</v>
      </c>
      <c r="S1280">
        <v>0</v>
      </c>
      <c r="T1280">
        <v>5</v>
      </c>
      <c r="U1280" t="s">
        <v>2819</v>
      </c>
      <c r="AN1280">
        <f>VLOOKUP(J1280,counts!$W$8:$Z$13,4,FALSE)</f>
        <v>53</v>
      </c>
      <c r="AO1280">
        <f>VLOOKUP(K1280,counts!$W$17:$Z$23,4,FALSE)</f>
        <v>48</v>
      </c>
      <c r="AP1280">
        <f>VLOOKUP(L1280,counts!$W$27:$Z$33,4,FALSE)</f>
        <v>50</v>
      </c>
      <c r="AQ1280">
        <f>VLOOKUP(M1280,counts!$W$38:$Z$49,4,FALSE)</f>
        <v>47</v>
      </c>
      <c r="AR1280">
        <f>VLOOKUP(N1280,counts!$W$53:$Z$54,4,FALSE)</f>
        <v>20</v>
      </c>
      <c r="AS1280">
        <f>VLOOKUP(O1280,counts!$W$58:$Z$62,4,FALSE)</f>
        <v>20</v>
      </c>
      <c r="AT1280">
        <f>VLOOKUP(P1280,counts!$W$66:$Z$69,4,FALSE)</f>
        <v>70</v>
      </c>
      <c r="AU1280">
        <f>VLOOKUP(Q1280,counts!$W$73:$Z$75,4,FALSE)</f>
        <v>52</v>
      </c>
      <c r="AV1280">
        <f>VLOOKUP(R1280,counts!$W$79:$Z$81,4,FALSE)</f>
        <v>40</v>
      </c>
      <c r="AW1280">
        <f t="shared" si="633"/>
        <v>400</v>
      </c>
      <c r="AX1280">
        <f t="shared" si="634"/>
        <v>0</v>
      </c>
      <c r="AY1280">
        <f t="shared" si="635"/>
        <v>5</v>
      </c>
      <c r="AZ1280" t="str">
        <f t="shared" si="636"/>
        <v>Validate</v>
      </c>
      <c r="BA1280" t="str">
        <f t="shared" si="637"/>
        <v>0-17</v>
      </c>
      <c r="BB1280" t="str">
        <f t="shared" si="638"/>
        <v>Blank</v>
      </c>
      <c r="BC1280" t="str">
        <f t="shared" si="639"/>
        <v>21-30</v>
      </c>
      <c r="BD1280" t="str">
        <f t="shared" si="640"/>
        <v>Blank</v>
      </c>
      <c r="BE1280" t="str">
        <f t="shared" si="641"/>
        <v>male</v>
      </c>
      <c r="BF1280" t="str">
        <f t="shared" si="642"/>
        <v>4, 5, 8</v>
      </c>
      <c r="BG1280">
        <f t="shared" si="643"/>
        <v>1</v>
      </c>
      <c r="BH1280" t="str">
        <f t="shared" si="644"/>
        <v>Q</v>
      </c>
      <c r="BI1280">
        <f t="shared" si="645"/>
        <v>3</v>
      </c>
    </row>
    <row r="1281" spans="1:61" x14ac:dyDescent="0.3">
      <c r="A1281" t="s">
        <v>2821</v>
      </c>
      <c r="B1281" t="s">
        <v>2838</v>
      </c>
      <c r="C1281" t="s">
        <v>2850</v>
      </c>
      <c r="D1281" t="s">
        <v>2838</v>
      </c>
      <c r="E1281" t="s">
        <v>15</v>
      </c>
      <c r="F1281">
        <v>0</v>
      </c>
      <c r="G1281">
        <v>0</v>
      </c>
      <c r="H1281" t="s">
        <v>2843</v>
      </c>
      <c r="I1281">
        <v>3</v>
      </c>
      <c r="J1281">
        <v>-3.7643689058441341</v>
      </c>
      <c r="K1281">
        <v>-42.171718189759716</v>
      </c>
      <c r="L1281">
        <v>-9.6115457513775127</v>
      </c>
      <c r="M1281">
        <v>-33.757758935166962</v>
      </c>
      <c r="N1281">
        <v>151.41878811967541</v>
      </c>
      <c r="O1281">
        <v>-14.754319664473872</v>
      </c>
      <c r="P1281">
        <v>-22.013681658285037</v>
      </c>
      <c r="Q1281">
        <v>-22.422560732600829</v>
      </c>
      <c r="R1281">
        <v>-67.960368165567971</v>
      </c>
      <c r="S1281">
        <v>0</v>
      </c>
      <c r="T1281">
        <v>5</v>
      </c>
      <c r="U1281" t="s">
        <v>2819</v>
      </c>
      <c r="AN1281">
        <f>VLOOKUP(J1281,counts!$W$8:$Z$13,4,FALSE)</f>
        <v>53</v>
      </c>
      <c r="AO1281">
        <f>VLOOKUP(K1281,counts!$W$17:$Z$23,4,FALSE)</f>
        <v>48</v>
      </c>
      <c r="AP1281">
        <f>VLOOKUP(L1281,counts!$W$27:$Z$33,4,FALSE)</f>
        <v>55</v>
      </c>
      <c r="AQ1281">
        <f>VLOOKUP(M1281,counts!$W$38:$Z$49,4,FALSE)</f>
        <v>47</v>
      </c>
      <c r="AR1281">
        <f>VLOOKUP(N1281,counts!$W$53:$Z$54,4,FALSE)</f>
        <v>102</v>
      </c>
      <c r="AS1281">
        <f>VLOOKUP(O1281,counts!$W$58:$Z$62,4,FALSE)</f>
        <v>52</v>
      </c>
      <c r="AT1281">
        <f>VLOOKUP(P1281,counts!$W$66:$Z$69,4,FALSE)</f>
        <v>50</v>
      </c>
      <c r="AU1281">
        <f>VLOOKUP(Q1281,counts!$W$73:$Z$75,4,FALSE)</f>
        <v>50</v>
      </c>
      <c r="AV1281">
        <f>VLOOKUP(R1281,counts!$W$79:$Z$81,4,FALSE)</f>
        <v>40</v>
      </c>
      <c r="AW1281">
        <f t="shared" si="633"/>
        <v>497</v>
      </c>
      <c r="AX1281">
        <f t="shared" si="634"/>
        <v>0</v>
      </c>
      <c r="AY1281">
        <f t="shared" si="635"/>
        <v>5</v>
      </c>
      <c r="AZ1281" t="str">
        <f t="shared" si="636"/>
        <v>Validate</v>
      </c>
      <c r="BA1281" t="str">
        <f t="shared" si="637"/>
        <v>0-17</v>
      </c>
      <c r="BB1281" t="str">
        <f t="shared" si="638"/>
        <v>Blank</v>
      </c>
      <c r="BC1281" t="str">
        <f t="shared" si="639"/>
        <v>11-20</v>
      </c>
      <c r="BD1281" t="str">
        <f t="shared" si="640"/>
        <v>Blank</v>
      </c>
      <c r="BE1281" t="str">
        <f t="shared" si="641"/>
        <v>female</v>
      </c>
      <c r="BF1281">
        <f t="shared" si="642"/>
        <v>0</v>
      </c>
      <c r="BG1281">
        <f t="shared" si="643"/>
        <v>0</v>
      </c>
      <c r="BH1281" t="str">
        <f t="shared" si="644"/>
        <v>S, blank</v>
      </c>
      <c r="BI1281">
        <f t="shared" si="645"/>
        <v>3</v>
      </c>
    </row>
    <row r="1282" spans="1:61" x14ac:dyDescent="0.3">
      <c r="A1282" t="s">
        <v>2821</v>
      </c>
      <c r="B1282" t="s">
        <v>2838</v>
      </c>
      <c r="C1282" t="s">
        <v>2825</v>
      </c>
      <c r="D1282" t="s">
        <v>2838</v>
      </c>
      <c r="E1282" t="s">
        <v>20</v>
      </c>
      <c r="F1282">
        <v>0</v>
      </c>
      <c r="G1282">
        <v>0</v>
      </c>
      <c r="H1282" t="s">
        <v>2843</v>
      </c>
      <c r="I1282">
        <v>3</v>
      </c>
      <c r="J1282">
        <v>-3.7643689058441341</v>
      </c>
      <c r="K1282">
        <v>-42.171718189759716</v>
      </c>
      <c r="L1282">
        <v>-82.840254641099079</v>
      </c>
      <c r="M1282">
        <v>-33.757758935166962</v>
      </c>
      <c r="N1282">
        <v>-108.67008854708662</v>
      </c>
      <c r="O1282">
        <v>-14.754319664473872</v>
      </c>
      <c r="P1282">
        <v>-22.013681658285037</v>
      </c>
      <c r="Q1282">
        <v>-22.422560732600829</v>
      </c>
      <c r="R1282">
        <v>-67.960368165567971</v>
      </c>
      <c r="S1282">
        <v>0</v>
      </c>
      <c r="T1282">
        <v>5</v>
      </c>
      <c r="U1282" t="s">
        <v>2819</v>
      </c>
      <c r="AN1282">
        <f>VLOOKUP(J1282,counts!$W$8:$Z$13,4,FALSE)</f>
        <v>53</v>
      </c>
      <c r="AO1282">
        <f>VLOOKUP(K1282,counts!$W$17:$Z$23,4,FALSE)</f>
        <v>48</v>
      </c>
      <c r="AP1282">
        <f>VLOOKUP(L1282,counts!$W$27:$Z$33,4,FALSE)</f>
        <v>62</v>
      </c>
      <c r="AQ1282">
        <f>VLOOKUP(M1282,counts!$W$38:$Z$49,4,FALSE)</f>
        <v>47</v>
      </c>
      <c r="AR1282">
        <f>VLOOKUP(N1282,counts!$W$53:$Z$54,4,FALSE)</f>
        <v>20</v>
      </c>
      <c r="AS1282">
        <f>VLOOKUP(O1282,counts!$W$58:$Z$62,4,FALSE)</f>
        <v>52</v>
      </c>
      <c r="AT1282">
        <f>VLOOKUP(P1282,counts!$W$66:$Z$69,4,FALSE)</f>
        <v>50</v>
      </c>
      <c r="AU1282">
        <f>VLOOKUP(Q1282,counts!$W$73:$Z$75,4,FALSE)</f>
        <v>50</v>
      </c>
      <c r="AV1282">
        <f>VLOOKUP(R1282,counts!$W$79:$Z$81,4,FALSE)</f>
        <v>40</v>
      </c>
      <c r="AW1282">
        <f t="shared" si="633"/>
        <v>422</v>
      </c>
      <c r="AX1282">
        <f t="shared" si="634"/>
        <v>0</v>
      </c>
      <c r="AY1282">
        <f t="shared" si="635"/>
        <v>5</v>
      </c>
      <c r="AZ1282" t="str">
        <f t="shared" si="636"/>
        <v>Validate</v>
      </c>
      <c r="BA1282" t="str">
        <f t="shared" si="637"/>
        <v>0-17</v>
      </c>
      <c r="BB1282" t="str">
        <f t="shared" si="638"/>
        <v>Blank</v>
      </c>
      <c r="BC1282" t="str">
        <f t="shared" si="639"/>
        <v>0-10</v>
      </c>
      <c r="BD1282" t="str">
        <f t="shared" si="640"/>
        <v>Blank</v>
      </c>
      <c r="BE1282" t="str">
        <f t="shared" si="641"/>
        <v>male</v>
      </c>
      <c r="BF1282">
        <f t="shared" si="642"/>
        <v>0</v>
      </c>
      <c r="BG1282">
        <f t="shared" si="643"/>
        <v>0</v>
      </c>
      <c r="BH1282" t="str">
        <f t="shared" si="644"/>
        <v>S, blank</v>
      </c>
      <c r="BI1282">
        <f t="shared" si="645"/>
        <v>3</v>
      </c>
    </row>
    <row r="1283" spans="1:61" x14ac:dyDescent="0.3">
      <c r="A1283" t="s">
        <v>2820</v>
      </c>
      <c r="B1283" t="s">
        <v>2838</v>
      </c>
      <c r="C1283" t="s">
        <v>2849</v>
      </c>
      <c r="D1283" t="s">
        <v>2838</v>
      </c>
      <c r="E1283" t="s">
        <v>20</v>
      </c>
      <c r="F1283">
        <v>1</v>
      </c>
      <c r="G1283">
        <v>1</v>
      </c>
      <c r="H1283" t="s">
        <v>2843</v>
      </c>
      <c r="I1283">
        <v>3</v>
      </c>
      <c r="J1283">
        <v>-11.613432440426715</v>
      </c>
      <c r="K1283">
        <v>-42.171718189759716</v>
      </c>
      <c r="L1283">
        <v>40.172297072540438</v>
      </c>
      <c r="M1283">
        <v>-33.757758935166962</v>
      </c>
      <c r="N1283">
        <v>-108.67008854708662</v>
      </c>
      <c r="O1283">
        <v>48.695090775187893</v>
      </c>
      <c r="P1283">
        <v>79.365382998232107</v>
      </c>
      <c r="Q1283">
        <v>-22.422560732600829</v>
      </c>
      <c r="R1283">
        <v>-67.960368165567971</v>
      </c>
      <c r="S1283">
        <v>0</v>
      </c>
      <c r="T1283">
        <v>5</v>
      </c>
      <c r="U1283" t="s">
        <v>2819</v>
      </c>
      <c r="AN1283">
        <f>VLOOKUP(J1283,counts!$W$8:$Z$13,4,FALSE)</f>
        <v>52</v>
      </c>
      <c r="AO1283">
        <f>VLOOKUP(K1283,counts!$W$17:$Z$23,4,FALSE)</f>
        <v>48</v>
      </c>
      <c r="AP1283">
        <f>VLOOKUP(L1283,counts!$W$27:$Z$33,4,FALSE)</f>
        <v>50</v>
      </c>
      <c r="AQ1283">
        <f>VLOOKUP(M1283,counts!$W$38:$Z$49,4,FALSE)</f>
        <v>47</v>
      </c>
      <c r="AR1283">
        <f>VLOOKUP(N1283,counts!$W$53:$Z$54,4,FALSE)</f>
        <v>20</v>
      </c>
      <c r="AS1283">
        <f>VLOOKUP(O1283,counts!$W$58:$Z$62,4,FALSE)</f>
        <v>61</v>
      </c>
      <c r="AT1283">
        <f>VLOOKUP(P1283,counts!$W$66:$Z$69,4,FALSE)</f>
        <v>70</v>
      </c>
      <c r="AU1283">
        <f>VLOOKUP(Q1283,counts!$W$73:$Z$75,4,FALSE)</f>
        <v>50</v>
      </c>
      <c r="AV1283">
        <f>VLOOKUP(R1283,counts!$W$79:$Z$81,4,FALSE)</f>
        <v>40</v>
      </c>
      <c r="AW1283">
        <f t="shared" si="633"/>
        <v>438</v>
      </c>
      <c r="AX1283">
        <f t="shared" si="634"/>
        <v>0</v>
      </c>
      <c r="AY1283">
        <f t="shared" si="635"/>
        <v>5</v>
      </c>
      <c r="AZ1283" t="str">
        <f t="shared" si="636"/>
        <v>Validate</v>
      </c>
      <c r="BA1283" t="str">
        <f t="shared" si="637"/>
        <v>18-30</v>
      </c>
      <c r="BB1283" t="str">
        <f t="shared" si="638"/>
        <v>Blank</v>
      </c>
      <c r="BC1283" t="str">
        <f t="shared" si="639"/>
        <v>21-30</v>
      </c>
      <c r="BD1283" t="str">
        <f t="shared" si="640"/>
        <v>Blank</v>
      </c>
      <c r="BE1283" t="str">
        <f t="shared" si="641"/>
        <v>male</v>
      </c>
      <c r="BF1283">
        <f t="shared" si="642"/>
        <v>1</v>
      </c>
      <c r="BG1283">
        <f t="shared" si="643"/>
        <v>1</v>
      </c>
      <c r="BH1283" t="str">
        <f t="shared" si="644"/>
        <v>S, blank</v>
      </c>
      <c r="BI1283">
        <f t="shared" si="645"/>
        <v>3</v>
      </c>
    </row>
    <row r="1284" spans="1:61" x14ac:dyDescent="0.3">
      <c r="A1284" t="s">
        <v>2811</v>
      </c>
      <c r="B1284" t="s">
        <v>2838</v>
      </c>
      <c r="C1284" t="s">
        <v>2849</v>
      </c>
      <c r="D1284" t="s">
        <v>2838</v>
      </c>
      <c r="E1284" t="s">
        <v>15</v>
      </c>
      <c r="F1284">
        <v>0</v>
      </c>
      <c r="G1284">
        <v>2</v>
      </c>
      <c r="H1284" t="s">
        <v>2843</v>
      </c>
      <c r="I1284">
        <v>3</v>
      </c>
      <c r="J1284">
        <v>-13.385578549662212</v>
      </c>
      <c r="K1284">
        <v>-42.171718189759716</v>
      </c>
      <c r="L1284">
        <v>40.172297072540438</v>
      </c>
      <c r="M1284">
        <v>-33.757758935166962</v>
      </c>
      <c r="N1284">
        <v>151.41878811967541</v>
      </c>
      <c r="O1284">
        <v>-14.754319664473872</v>
      </c>
      <c r="P1284">
        <v>75.609641767585757</v>
      </c>
      <c r="Q1284">
        <v>-22.422560732600829</v>
      </c>
      <c r="R1284">
        <v>-67.960368165567971</v>
      </c>
      <c r="S1284">
        <v>0</v>
      </c>
      <c r="T1284">
        <v>5</v>
      </c>
      <c r="U1284" t="s">
        <v>2819</v>
      </c>
      <c r="AN1284">
        <f>VLOOKUP(J1284,counts!$W$8:$Z$13,4,FALSE)</f>
        <v>51</v>
      </c>
      <c r="AO1284">
        <f>VLOOKUP(K1284,counts!$W$17:$Z$23,4,FALSE)</f>
        <v>48</v>
      </c>
      <c r="AP1284">
        <f>VLOOKUP(L1284,counts!$W$27:$Z$33,4,FALSE)</f>
        <v>50</v>
      </c>
      <c r="AQ1284">
        <f>VLOOKUP(M1284,counts!$W$38:$Z$49,4,FALSE)</f>
        <v>47</v>
      </c>
      <c r="AR1284">
        <f>VLOOKUP(N1284,counts!$W$53:$Z$54,4,FALSE)</f>
        <v>102</v>
      </c>
      <c r="AS1284">
        <f>VLOOKUP(O1284,counts!$W$58:$Z$62,4,FALSE)</f>
        <v>52</v>
      </c>
      <c r="AT1284">
        <f>VLOOKUP(P1284,counts!$W$66:$Z$69,4,FALSE)</f>
        <v>69</v>
      </c>
      <c r="AU1284">
        <f>VLOOKUP(Q1284,counts!$W$73:$Z$75,4,FALSE)</f>
        <v>50</v>
      </c>
      <c r="AV1284">
        <f>VLOOKUP(R1284,counts!$W$79:$Z$81,4,FALSE)</f>
        <v>40</v>
      </c>
      <c r="AW1284">
        <f t="shared" si="633"/>
        <v>509</v>
      </c>
      <c r="AX1284">
        <f t="shared" si="634"/>
        <v>0</v>
      </c>
      <c r="AY1284">
        <f t="shared" si="635"/>
        <v>5</v>
      </c>
      <c r="AZ1284" t="str">
        <f t="shared" si="636"/>
        <v>Validate</v>
      </c>
      <c r="BA1284" t="str">
        <f t="shared" si="637"/>
        <v>41-50</v>
      </c>
      <c r="BB1284" t="str">
        <f t="shared" si="638"/>
        <v>Blank</v>
      </c>
      <c r="BC1284" t="str">
        <f t="shared" si="639"/>
        <v>21-30</v>
      </c>
      <c r="BD1284" t="str">
        <f t="shared" si="640"/>
        <v>Blank</v>
      </c>
      <c r="BE1284" t="str">
        <f t="shared" si="641"/>
        <v>female</v>
      </c>
      <c r="BF1284">
        <f t="shared" si="642"/>
        <v>0</v>
      </c>
      <c r="BG1284">
        <f t="shared" si="643"/>
        <v>2</v>
      </c>
      <c r="BH1284" t="str">
        <f t="shared" si="644"/>
        <v>S, blank</v>
      </c>
      <c r="BI1284">
        <f t="shared" si="645"/>
        <v>3</v>
      </c>
    </row>
    <row r="1285" spans="1:61" x14ac:dyDescent="0.3">
      <c r="A1285" t="s">
        <v>2811</v>
      </c>
      <c r="B1285" t="s">
        <v>2838</v>
      </c>
      <c r="C1285" t="s">
        <v>2825</v>
      </c>
      <c r="D1285" t="s">
        <v>2838</v>
      </c>
      <c r="E1285" t="s">
        <v>20</v>
      </c>
      <c r="F1285">
        <v>0</v>
      </c>
      <c r="G1285">
        <v>0</v>
      </c>
      <c r="H1285" t="s">
        <v>2843</v>
      </c>
      <c r="I1285">
        <v>3</v>
      </c>
      <c r="J1285">
        <v>-13.385578549662212</v>
      </c>
      <c r="K1285">
        <v>-42.171718189759716</v>
      </c>
      <c r="L1285">
        <v>-82.840254641099079</v>
      </c>
      <c r="M1285">
        <v>-33.757758935166962</v>
      </c>
      <c r="N1285">
        <v>-108.67008854708662</v>
      </c>
      <c r="O1285">
        <v>-14.754319664473872</v>
      </c>
      <c r="P1285">
        <v>-22.013681658285037</v>
      </c>
      <c r="Q1285">
        <v>-22.422560732600829</v>
      </c>
      <c r="R1285">
        <v>-67.960368165567971</v>
      </c>
      <c r="S1285">
        <v>0</v>
      </c>
      <c r="T1285">
        <v>5</v>
      </c>
      <c r="U1285" t="s">
        <v>2819</v>
      </c>
      <c r="AN1285">
        <f>VLOOKUP(J1285,counts!$W$8:$Z$13,4,FALSE)</f>
        <v>51</v>
      </c>
      <c r="AO1285">
        <f>VLOOKUP(K1285,counts!$W$17:$Z$23,4,FALSE)</f>
        <v>48</v>
      </c>
      <c r="AP1285">
        <f>VLOOKUP(L1285,counts!$W$27:$Z$33,4,FALSE)</f>
        <v>62</v>
      </c>
      <c r="AQ1285">
        <f>VLOOKUP(M1285,counts!$W$38:$Z$49,4,FALSE)</f>
        <v>47</v>
      </c>
      <c r="AR1285">
        <f>VLOOKUP(N1285,counts!$W$53:$Z$54,4,FALSE)</f>
        <v>20</v>
      </c>
      <c r="AS1285">
        <f>VLOOKUP(O1285,counts!$W$58:$Z$62,4,FALSE)</f>
        <v>52</v>
      </c>
      <c r="AT1285">
        <f>VLOOKUP(P1285,counts!$W$66:$Z$69,4,FALSE)</f>
        <v>50</v>
      </c>
      <c r="AU1285">
        <f>VLOOKUP(Q1285,counts!$W$73:$Z$75,4,FALSE)</f>
        <v>50</v>
      </c>
      <c r="AV1285">
        <f>VLOOKUP(R1285,counts!$W$79:$Z$81,4,FALSE)</f>
        <v>40</v>
      </c>
      <c r="AW1285">
        <f t="shared" si="633"/>
        <v>420</v>
      </c>
      <c r="AX1285">
        <f t="shared" si="634"/>
        <v>0</v>
      </c>
      <c r="AY1285">
        <f t="shared" si="635"/>
        <v>5</v>
      </c>
      <c r="AZ1285" t="str">
        <f t="shared" si="636"/>
        <v>Validate</v>
      </c>
      <c r="BA1285" t="str">
        <f t="shared" si="637"/>
        <v>41-50</v>
      </c>
      <c r="BB1285" t="str">
        <f t="shared" si="638"/>
        <v>Blank</v>
      </c>
      <c r="BC1285" t="str">
        <f t="shared" si="639"/>
        <v>0-10</v>
      </c>
      <c r="BD1285" t="str">
        <f t="shared" si="640"/>
        <v>Blank</v>
      </c>
      <c r="BE1285" t="str">
        <f t="shared" si="641"/>
        <v>male</v>
      </c>
      <c r="BF1285">
        <f t="shared" si="642"/>
        <v>0</v>
      </c>
      <c r="BG1285">
        <f t="shared" si="643"/>
        <v>0</v>
      </c>
      <c r="BH1285" t="str">
        <f t="shared" si="644"/>
        <v>S, blank</v>
      </c>
      <c r="BI1285">
        <f t="shared" si="645"/>
        <v>3</v>
      </c>
    </row>
    <row r="1286" spans="1:61" x14ac:dyDescent="0.3">
      <c r="A1286" t="s">
        <v>2821</v>
      </c>
      <c r="B1286" t="s">
        <v>2838</v>
      </c>
      <c r="C1286" t="s">
        <v>2825</v>
      </c>
      <c r="D1286" t="s">
        <v>2838</v>
      </c>
      <c r="E1286" t="s">
        <v>20</v>
      </c>
      <c r="F1286">
        <v>0</v>
      </c>
      <c r="G1286">
        <v>0</v>
      </c>
      <c r="H1286" t="s">
        <v>2843</v>
      </c>
      <c r="I1286">
        <v>3</v>
      </c>
      <c r="J1286">
        <v>-3.7643689058441341</v>
      </c>
      <c r="K1286">
        <v>-42.171718189759716</v>
      </c>
      <c r="L1286">
        <v>-82.840254641099079</v>
      </c>
      <c r="M1286">
        <v>-33.757758935166962</v>
      </c>
      <c r="N1286">
        <v>-108.67008854708662</v>
      </c>
      <c r="O1286">
        <v>-14.754319664473872</v>
      </c>
      <c r="P1286">
        <v>-22.013681658285037</v>
      </c>
      <c r="Q1286">
        <v>-22.422560732600829</v>
      </c>
      <c r="R1286">
        <v>-67.960368165567971</v>
      </c>
      <c r="S1286">
        <v>0</v>
      </c>
      <c r="T1286">
        <v>5</v>
      </c>
      <c r="U1286" t="s">
        <v>2819</v>
      </c>
      <c r="AN1286">
        <f>VLOOKUP(J1286,counts!$W$8:$Z$13,4,FALSE)</f>
        <v>53</v>
      </c>
      <c r="AO1286">
        <f>VLOOKUP(K1286,counts!$W$17:$Z$23,4,FALSE)</f>
        <v>48</v>
      </c>
      <c r="AP1286">
        <f>VLOOKUP(L1286,counts!$W$27:$Z$33,4,FALSE)</f>
        <v>62</v>
      </c>
      <c r="AQ1286">
        <f>VLOOKUP(M1286,counts!$W$38:$Z$49,4,FALSE)</f>
        <v>47</v>
      </c>
      <c r="AR1286">
        <f>VLOOKUP(N1286,counts!$W$53:$Z$54,4,FALSE)</f>
        <v>20</v>
      </c>
      <c r="AS1286">
        <f>VLOOKUP(O1286,counts!$W$58:$Z$62,4,FALSE)</f>
        <v>52</v>
      </c>
      <c r="AT1286">
        <f>VLOOKUP(P1286,counts!$W$66:$Z$69,4,FALSE)</f>
        <v>50</v>
      </c>
      <c r="AU1286">
        <f>VLOOKUP(Q1286,counts!$W$73:$Z$75,4,FALSE)</f>
        <v>50</v>
      </c>
      <c r="AV1286">
        <f>VLOOKUP(R1286,counts!$W$79:$Z$81,4,FALSE)</f>
        <v>40</v>
      </c>
      <c r="AW1286">
        <f t="shared" ref="AW1286:AW1313" si="646">SUM(AN1286:AV1286)</f>
        <v>422</v>
      </c>
      <c r="AX1286">
        <f t="shared" ref="AX1286:AX1313" si="647">S1286</f>
        <v>0</v>
      </c>
      <c r="AY1286">
        <f t="shared" ref="AY1286:AY1313" si="648">T1286</f>
        <v>5</v>
      </c>
      <c r="AZ1286" t="str">
        <f t="shared" ref="AZ1286:AZ1313" si="649">U1286</f>
        <v>Validate</v>
      </c>
      <c r="BA1286" t="str">
        <f t="shared" ref="BA1286:BA1313" si="650">A1286</f>
        <v>0-17</v>
      </c>
      <c r="BB1286" t="str">
        <f t="shared" ref="BB1286:BB1313" si="651">B1286</f>
        <v>Blank</v>
      </c>
      <c r="BC1286" t="str">
        <f t="shared" ref="BC1286:BC1313" si="652">C1286</f>
        <v>0-10</v>
      </c>
      <c r="BD1286" t="str">
        <f t="shared" ref="BD1286:BD1313" si="653">D1286</f>
        <v>Blank</v>
      </c>
      <c r="BE1286" t="str">
        <f t="shared" ref="BE1286:BE1313" si="654">E1286</f>
        <v>male</v>
      </c>
      <c r="BF1286">
        <f t="shared" ref="BF1286:BF1313" si="655">F1286</f>
        <v>0</v>
      </c>
      <c r="BG1286">
        <f t="shared" ref="BG1286:BG1313" si="656">G1286</f>
        <v>0</v>
      </c>
      <c r="BH1286" t="str">
        <f t="shared" ref="BH1286:BH1313" si="657">H1286</f>
        <v>S, blank</v>
      </c>
      <c r="BI1286">
        <f t="shared" ref="BI1286:BI1313" si="658">I1286</f>
        <v>3</v>
      </c>
    </row>
    <row r="1287" spans="1:61" x14ac:dyDescent="0.3">
      <c r="A1287" t="s">
        <v>2821</v>
      </c>
      <c r="B1287" t="s">
        <v>2838</v>
      </c>
      <c r="C1287" t="s">
        <v>2851</v>
      </c>
      <c r="D1287" t="s">
        <v>2838</v>
      </c>
      <c r="E1287" t="s">
        <v>20</v>
      </c>
      <c r="F1287" t="s">
        <v>2841</v>
      </c>
      <c r="G1287">
        <v>2</v>
      </c>
      <c r="H1287" t="s">
        <v>2843</v>
      </c>
      <c r="I1287">
        <v>3</v>
      </c>
      <c r="J1287">
        <v>-3.7643689058441341</v>
      </c>
      <c r="K1287">
        <v>-42.171718189759716</v>
      </c>
      <c r="L1287">
        <v>70.538774768379497</v>
      </c>
      <c r="M1287">
        <v>-33.757758935166962</v>
      </c>
      <c r="N1287">
        <v>-108.67008854708662</v>
      </c>
      <c r="O1287">
        <v>-259.56209067229281</v>
      </c>
      <c r="P1287">
        <v>75.609641767585757</v>
      </c>
      <c r="Q1287">
        <v>-22.422560732600829</v>
      </c>
      <c r="R1287">
        <v>-67.960368165567971</v>
      </c>
      <c r="S1287">
        <v>0</v>
      </c>
      <c r="T1287">
        <v>5</v>
      </c>
      <c r="U1287" t="s">
        <v>2819</v>
      </c>
      <c r="AN1287">
        <f>VLOOKUP(J1287,counts!$W$8:$Z$13,4,FALSE)</f>
        <v>53</v>
      </c>
      <c r="AO1287">
        <f>VLOOKUP(K1287,counts!$W$17:$Z$23,4,FALSE)</f>
        <v>48</v>
      </c>
      <c r="AP1287">
        <f>VLOOKUP(L1287,counts!$W$27:$Z$33,4,FALSE)</f>
        <v>47</v>
      </c>
      <c r="AQ1287">
        <f>VLOOKUP(M1287,counts!$W$38:$Z$49,4,FALSE)</f>
        <v>47</v>
      </c>
      <c r="AR1287">
        <f>VLOOKUP(N1287,counts!$W$53:$Z$54,4,FALSE)</f>
        <v>20</v>
      </c>
      <c r="AS1287">
        <f>VLOOKUP(O1287,counts!$W$58:$Z$62,4,FALSE)</f>
        <v>20</v>
      </c>
      <c r="AT1287">
        <f>VLOOKUP(P1287,counts!$W$66:$Z$69,4,FALSE)</f>
        <v>69</v>
      </c>
      <c r="AU1287">
        <f>VLOOKUP(Q1287,counts!$W$73:$Z$75,4,FALSE)</f>
        <v>50</v>
      </c>
      <c r="AV1287">
        <f>VLOOKUP(R1287,counts!$W$79:$Z$81,4,FALSE)</f>
        <v>40</v>
      </c>
      <c r="AW1287">
        <f t="shared" si="646"/>
        <v>394</v>
      </c>
      <c r="AX1287">
        <f t="shared" si="647"/>
        <v>0</v>
      </c>
      <c r="AY1287">
        <f t="shared" si="648"/>
        <v>5</v>
      </c>
      <c r="AZ1287" t="str">
        <f t="shared" si="649"/>
        <v>Validate</v>
      </c>
      <c r="BA1287" t="str">
        <f t="shared" si="650"/>
        <v>0-17</v>
      </c>
      <c r="BB1287" t="str">
        <f t="shared" si="651"/>
        <v>Blank</v>
      </c>
      <c r="BC1287" t="str">
        <f t="shared" si="652"/>
        <v>41-100</v>
      </c>
      <c r="BD1287" t="str">
        <f t="shared" si="653"/>
        <v>Blank</v>
      </c>
      <c r="BE1287" t="str">
        <f t="shared" si="654"/>
        <v>male</v>
      </c>
      <c r="BF1287" t="str">
        <f t="shared" si="655"/>
        <v>4, 5, 8</v>
      </c>
      <c r="BG1287">
        <f t="shared" si="656"/>
        <v>2</v>
      </c>
      <c r="BH1287" t="str">
        <f t="shared" si="657"/>
        <v>S, blank</v>
      </c>
      <c r="BI1287">
        <f t="shared" si="658"/>
        <v>3</v>
      </c>
    </row>
    <row r="1288" spans="1:61" x14ac:dyDescent="0.3">
      <c r="A1288" t="s">
        <v>2821</v>
      </c>
      <c r="B1288" t="s">
        <v>2838</v>
      </c>
      <c r="C1288" t="s">
        <v>2851</v>
      </c>
      <c r="D1288" t="s">
        <v>2838</v>
      </c>
      <c r="E1288" t="s">
        <v>20</v>
      </c>
      <c r="F1288" t="s">
        <v>2841</v>
      </c>
      <c r="G1288">
        <v>2</v>
      </c>
      <c r="H1288" t="s">
        <v>2843</v>
      </c>
      <c r="I1288">
        <v>3</v>
      </c>
      <c r="J1288">
        <v>-3.7643689058441341</v>
      </c>
      <c r="K1288">
        <v>-42.171718189759716</v>
      </c>
      <c r="L1288">
        <v>70.538774768379497</v>
      </c>
      <c r="M1288">
        <v>-33.757758935166962</v>
      </c>
      <c r="N1288">
        <v>-108.67008854708662</v>
      </c>
      <c r="O1288">
        <v>-259.56209067229281</v>
      </c>
      <c r="P1288">
        <v>75.609641767585757</v>
      </c>
      <c r="Q1288">
        <v>-22.422560732600829</v>
      </c>
      <c r="R1288">
        <v>-67.960368165567971</v>
      </c>
      <c r="S1288">
        <v>0</v>
      </c>
      <c r="T1288">
        <v>5</v>
      </c>
      <c r="U1288" t="s">
        <v>2819</v>
      </c>
      <c r="AN1288">
        <f>VLOOKUP(J1288,counts!$W$8:$Z$13,4,FALSE)</f>
        <v>53</v>
      </c>
      <c r="AO1288">
        <f>VLOOKUP(K1288,counts!$W$17:$Z$23,4,FALSE)</f>
        <v>48</v>
      </c>
      <c r="AP1288">
        <f>VLOOKUP(L1288,counts!$W$27:$Z$33,4,FALSE)</f>
        <v>47</v>
      </c>
      <c r="AQ1288">
        <f>VLOOKUP(M1288,counts!$W$38:$Z$49,4,FALSE)</f>
        <v>47</v>
      </c>
      <c r="AR1288">
        <f>VLOOKUP(N1288,counts!$W$53:$Z$54,4,FALSE)</f>
        <v>20</v>
      </c>
      <c r="AS1288">
        <f>VLOOKUP(O1288,counts!$W$58:$Z$62,4,FALSE)</f>
        <v>20</v>
      </c>
      <c r="AT1288">
        <f>VLOOKUP(P1288,counts!$W$66:$Z$69,4,FALSE)</f>
        <v>69</v>
      </c>
      <c r="AU1288">
        <f>VLOOKUP(Q1288,counts!$W$73:$Z$75,4,FALSE)</f>
        <v>50</v>
      </c>
      <c r="AV1288">
        <f>VLOOKUP(R1288,counts!$W$79:$Z$81,4,FALSE)</f>
        <v>40</v>
      </c>
      <c r="AW1288">
        <f t="shared" si="646"/>
        <v>394</v>
      </c>
      <c r="AX1288">
        <f t="shared" si="647"/>
        <v>0</v>
      </c>
      <c r="AY1288">
        <f t="shared" si="648"/>
        <v>5</v>
      </c>
      <c r="AZ1288" t="str">
        <f t="shared" si="649"/>
        <v>Validate</v>
      </c>
      <c r="BA1288" t="str">
        <f t="shared" si="650"/>
        <v>0-17</v>
      </c>
      <c r="BB1288" t="str">
        <f t="shared" si="651"/>
        <v>Blank</v>
      </c>
      <c r="BC1288" t="str">
        <f t="shared" si="652"/>
        <v>41-100</v>
      </c>
      <c r="BD1288" t="str">
        <f t="shared" si="653"/>
        <v>Blank</v>
      </c>
      <c r="BE1288" t="str">
        <f t="shared" si="654"/>
        <v>male</v>
      </c>
      <c r="BF1288" t="str">
        <f t="shared" si="655"/>
        <v>4, 5, 8</v>
      </c>
      <c r="BG1288">
        <f t="shared" si="656"/>
        <v>2</v>
      </c>
      <c r="BH1288" t="str">
        <f t="shared" si="657"/>
        <v>S, blank</v>
      </c>
      <c r="BI1288">
        <f t="shared" si="658"/>
        <v>3</v>
      </c>
    </row>
    <row r="1289" spans="1:61" x14ac:dyDescent="0.3">
      <c r="A1289" t="s">
        <v>2821</v>
      </c>
      <c r="B1289" t="s">
        <v>2838</v>
      </c>
      <c r="C1289" t="s">
        <v>2851</v>
      </c>
      <c r="D1289" t="s">
        <v>2838</v>
      </c>
      <c r="E1289" t="s">
        <v>20</v>
      </c>
      <c r="F1289">
        <v>1</v>
      </c>
      <c r="G1289" t="s">
        <v>2842</v>
      </c>
      <c r="H1289" t="s">
        <v>2843</v>
      </c>
      <c r="I1289">
        <v>3</v>
      </c>
      <c r="J1289">
        <v>-3.7643689058441341</v>
      </c>
      <c r="K1289">
        <v>-42.171718189759716</v>
      </c>
      <c r="L1289">
        <v>70.538774768379497</v>
      </c>
      <c r="M1289">
        <v>-33.757758935166962</v>
      </c>
      <c r="N1289">
        <v>-108.67008854708662</v>
      </c>
      <c r="O1289">
        <v>48.695090775187893</v>
      </c>
      <c r="P1289">
        <v>-92.646375958720569</v>
      </c>
      <c r="Q1289">
        <v>-22.422560732600829</v>
      </c>
      <c r="R1289">
        <v>-67.960368165567971</v>
      </c>
      <c r="S1289">
        <v>0</v>
      </c>
      <c r="T1289">
        <v>5</v>
      </c>
      <c r="U1289" t="s">
        <v>2819</v>
      </c>
      <c r="AN1289">
        <f>VLOOKUP(J1289,counts!$W$8:$Z$13,4,FALSE)</f>
        <v>53</v>
      </c>
      <c r="AO1289">
        <f>VLOOKUP(K1289,counts!$W$17:$Z$23,4,FALSE)</f>
        <v>48</v>
      </c>
      <c r="AP1289">
        <f>VLOOKUP(L1289,counts!$W$27:$Z$33,4,FALSE)</f>
        <v>47</v>
      </c>
      <c r="AQ1289">
        <f>VLOOKUP(M1289,counts!$W$38:$Z$49,4,FALSE)</f>
        <v>47</v>
      </c>
      <c r="AR1289">
        <f>VLOOKUP(N1289,counts!$W$53:$Z$54,4,FALSE)</f>
        <v>20</v>
      </c>
      <c r="AS1289">
        <f>VLOOKUP(O1289,counts!$W$58:$Z$62,4,FALSE)</f>
        <v>61</v>
      </c>
      <c r="AT1289">
        <f>VLOOKUP(P1289,counts!$W$66:$Z$69,4,FALSE)</f>
        <v>36</v>
      </c>
      <c r="AU1289">
        <f>VLOOKUP(Q1289,counts!$W$73:$Z$75,4,FALSE)</f>
        <v>50</v>
      </c>
      <c r="AV1289">
        <f>VLOOKUP(R1289,counts!$W$79:$Z$81,4,FALSE)</f>
        <v>40</v>
      </c>
      <c r="AW1289">
        <f t="shared" si="646"/>
        <v>402</v>
      </c>
      <c r="AX1289">
        <f t="shared" si="647"/>
        <v>0</v>
      </c>
      <c r="AY1289">
        <f t="shared" si="648"/>
        <v>5</v>
      </c>
      <c r="AZ1289" t="str">
        <f t="shared" si="649"/>
        <v>Validate</v>
      </c>
      <c r="BA1289" t="str">
        <f t="shared" si="650"/>
        <v>0-17</v>
      </c>
      <c r="BB1289" t="str">
        <f t="shared" si="651"/>
        <v>Blank</v>
      </c>
      <c r="BC1289" t="str">
        <f t="shared" si="652"/>
        <v>41-100</v>
      </c>
      <c r="BD1289" t="str">
        <f t="shared" si="653"/>
        <v>Blank</v>
      </c>
      <c r="BE1289" t="str">
        <f t="shared" si="654"/>
        <v>male</v>
      </c>
      <c r="BF1289">
        <f t="shared" si="655"/>
        <v>1</v>
      </c>
      <c r="BG1289" t="str">
        <f t="shared" si="656"/>
        <v>3, 4, 5, 6, 9</v>
      </c>
      <c r="BH1289" t="str">
        <f t="shared" si="657"/>
        <v>S, blank</v>
      </c>
      <c r="BI1289">
        <f t="shared" si="658"/>
        <v>3</v>
      </c>
    </row>
    <row r="1290" spans="1:61" x14ac:dyDescent="0.3">
      <c r="A1290" t="s">
        <v>2820</v>
      </c>
      <c r="B1290" t="s">
        <v>2838</v>
      </c>
      <c r="C1290" t="s">
        <v>2825</v>
      </c>
      <c r="D1290" t="s">
        <v>2838</v>
      </c>
      <c r="E1290" t="s">
        <v>20</v>
      </c>
      <c r="F1290">
        <v>0</v>
      </c>
      <c r="G1290">
        <v>0</v>
      </c>
      <c r="H1290" t="s">
        <v>2843</v>
      </c>
      <c r="I1290">
        <v>3</v>
      </c>
      <c r="J1290">
        <v>-11.613432440426715</v>
      </c>
      <c r="K1290">
        <v>-42.171718189759716</v>
      </c>
      <c r="L1290">
        <v>-82.840254641099079</v>
      </c>
      <c r="M1290">
        <v>-33.757758935166962</v>
      </c>
      <c r="N1290">
        <v>-108.67008854708662</v>
      </c>
      <c r="O1290">
        <v>-14.754319664473872</v>
      </c>
      <c r="P1290">
        <v>-22.013681658285037</v>
      </c>
      <c r="Q1290">
        <v>-22.422560732600829</v>
      </c>
      <c r="R1290">
        <v>-67.960368165567971</v>
      </c>
      <c r="S1290">
        <v>0</v>
      </c>
      <c r="T1290">
        <v>5</v>
      </c>
      <c r="U1290" t="s">
        <v>2819</v>
      </c>
      <c r="AN1290">
        <f>VLOOKUP(J1290,counts!$W$8:$Z$13,4,FALSE)</f>
        <v>52</v>
      </c>
      <c r="AO1290">
        <f>VLOOKUP(K1290,counts!$W$17:$Z$23,4,FALSE)</f>
        <v>48</v>
      </c>
      <c r="AP1290">
        <f>VLOOKUP(L1290,counts!$W$27:$Z$33,4,FALSE)</f>
        <v>62</v>
      </c>
      <c r="AQ1290">
        <f>VLOOKUP(M1290,counts!$W$38:$Z$49,4,FALSE)</f>
        <v>47</v>
      </c>
      <c r="AR1290">
        <f>VLOOKUP(N1290,counts!$W$53:$Z$54,4,FALSE)</f>
        <v>20</v>
      </c>
      <c r="AS1290">
        <f>VLOOKUP(O1290,counts!$W$58:$Z$62,4,FALSE)</f>
        <v>52</v>
      </c>
      <c r="AT1290">
        <f>VLOOKUP(P1290,counts!$W$66:$Z$69,4,FALSE)</f>
        <v>50</v>
      </c>
      <c r="AU1290">
        <f>VLOOKUP(Q1290,counts!$W$73:$Z$75,4,FALSE)</f>
        <v>50</v>
      </c>
      <c r="AV1290">
        <f>VLOOKUP(R1290,counts!$W$79:$Z$81,4,FALSE)</f>
        <v>40</v>
      </c>
      <c r="AW1290">
        <f t="shared" si="646"/>
        <v>421</v>
      </c>
      <c r="AX1290">
        <f t="shared" si="647"/>
        <v>0</v>
      </c>
      <c r="AY1290">
        <f t="shared" si="648"/>
        <v>5</v>
      </c>
      <c r="AZ1290" t="str">
        <f t="shared" si="649"/>
        <v>Validate</v>
      </c>
      <c r="BA1290" t="str">
        <f t="shared" si="650"/>
        <v>18-30</v>
      </c>
      <c r="BB1290" t="str">
        <f t="shared" si="651"/>
        <v>Blank</v>
      </c>
      <c r="BC1290" t="str">
        <f t="shared" si="652"/>
        <v>0-10</v>
      </c>
      <c r="BD1290" t="str">
        <f t="shared" si="653"/>
        <v>Blank</v>
      </c>
      <c r="BE1290" t="str">
        <f t="shared" si="654"/>
        <v>male</v>
      </c>
      <c r="BF1290">
        <f t="shared" si="655"/>
        <v>0</v>
      </c>
      <c r="BG1290">
        <f t="shared" si="656"/>
        <v>0</v>
      </c>
      <c r="BH1290" t="str">
        <f t="shared" si="657"/>
        <v>S, blank</v>
      </c>
      <c r="BI1290">
        <f t="shared" si="658"/>
        <v>3</v>
      </c>
    </row>
    <row r="1291" spans="1:61" x14ac:dyDescent="0.3">
      <c r="A1291" t="s">
        <v>2821</v>
      </c>
      <c r="B1291" t="s">
        <v>2838</v>
      </c>
      <c r="C1291" t="s">
        <v>2849</v>
      </c>
      <c r="D1291" t="s">
        <v>2838</v>
      </c>
      <c r="E1291" t="s">
        <v>20</v>
      </c>
      <c r="F1291">
        <v>2</v>
      </c>
      <c r="G1291">
        <v>0</v>
      </c>
      <c r="H1291" t="s">
        <v>44</v>
      </c>
      <c r="I1291">
        <v>3</v>
      </c>
      <c r="J1291">
        <v>-3.7643689058441341</v>
      </c>
      <c r="K1291">
        <v>-42.171718189759716</v>
      </c>
      <c r="L1291">
        <v>40.172297072540438</v>
      </c>
      <c r="M1291">
        <v>-33.757758935166962</v>
      </c>
      <c r="N1291">
        <v>-108.67008854708662</v>
      </c>
      <c r="O1291">
        <v>47.533478806865013</v>
      </c>
      <c r="P1291">
        <v>-22.013681658285037</v>
      </c>
      <c r="Q1291">
        <v>72.444458573419169</v>
      </c>
      <c r="R1291">
        <v>-67.960368165567971</v>
      </c>
      <c r="S1291">
        <v>0</v>
      </c>
      <c r="T1291">
        <v>5</v>
      </c>
      <c r="U1291" t="s">
        <v>2819</v>
      </c>
      <c r="AN1291">
        <f>VLOOKUP(J1291,counts!$W$8:$Z$13,4,FALSE)</f>
        <v>53</v>
      </c>
      <c r="AO1291">
        <f>VLOOKUP(K1291,counts!$W$17:$Z$23,4,FALSE)</f>
        <v>48</v>
      </c>
      <c r="AP1291">
        <f>VLOOKUP(L1291,counts!$W$27:$Z$33,4,FALSE)</f>
        <v>50</v>
      </c>
      <c r="AQ1291">
        <f>VLOOKUP(M1291,counts!$W$38:$Z$49,4,FALSE)</f>
        <v>47</v>
      </c>
      <c r="AR1291">
        <f>VLOOKUP(N1291,counts!$W$53:$Z$54,4,FALSE)</f>
        <v>20</v>
      </c>
      <c r="AS1291">
        <f>VLOOKUP(O1291,counts!$W$58:$Z$62,4,FALSE)</f>
        <v>60</v>
      </c>
      <c r="AT1291">
        <f>VLOOKUP(P1291,counts!$W$66:$Z$69,4,FALSE)</f>
        <v>50</v>
      </c>
      <c r="AU1291">
        <f>VLOOKUP(Q1291,counts!$W$73:$Z$75,4,FALSE)</f>
        <v>68</v>
      </c>
      <c r="AV1291">
        <f>VLOOKUP(R1291,counts!$W$79:$Z$81,4,FALSE)</f>
        <v>40</v>
      </c>
      <c r="AW1291">
        <f t="shared" si="646"/>
        <v>436</v>
      </c>
      <c r="AX1291">
        <f t="shared" si="647"/>
        <v>0</v>
      </c>
      <c r="AY1291">
        <f t="shared" si="648"/>
        <v>5</v>
      </c>
      <c r="AZ1291" t="str">
        <f t="shared" si="649"/>
        <v>Validate</v>
      </c>
      <c r="BA1291" t="str">
        <f t="shared" si="650"/>
        <v>0-17</v>
      </c>
      <c r="BB1291" t="str">
        <f t="shared" si="651"/>
        <v>Blank</v>
      </c>
      <c r="BC1291" t="str">
        <f t="shared" si="652"/>
        <v>21-30</v>
      </c>
      <c r="BD1291" t="str">
        <f t="shared" si="653"/>
        <v>Blank</v>
      </c>
      <c r="BE1291" t="str">
        <f t="shared" si="654"/>
        <v>male</v>
      </c>
      <c r="BF1291">
        <f t="shared" si="655"/>
        <v>2</v>
      </c>
      <c r="BG1291">
        <f t="shared" si="656"/>
        <v>0</v>
      </c>
      <c r="BH1291" t="str">
        <f t="shared" si="657"/>
        <v>C</v>
      </c>
      <c r="BI1291">
        <f t="shared" si="658"/>
        <v>3</v>
      </c>
    </row>
    <row r="1292" spans="1:61" x14ac:dyDescent="0.3">
      <c r="A1292" t="s">
        <v>2820</v>
      </c>
      <c r="B1292" t="s">
        <v>2823</v>
      </c>
      <c r="C1292" t="s">
        <v>2850</v>
      </c>
      <c r="D1292" t="s">
        <v>2838</v>
      </c>
      <c r="E1292" t="s">
        <v>15</v>
      </c>
      <c r="F1292">
        <v>0</v>
      </c>
      <c r="G1292">
        <v>2</v>
      </c>
      <c r="H1292" t="s">
        <v>2843</v>
      </c>
      <c r="I1292">
        <v>3</v>
      </c>
      <c r="J1292">
        <v>-11.613432440426715</v>
      </c>
      <c r="K1292">
        <v>123.30204897661667</v>
      </c>
      <c r="L1292">
        <v>-9.6115457513775127</v>
      </c>
      <c r="M1292">
        <v>-33.757758935166962</v>
      </c>
      <c r="N1292">
        <v>151.41878811967541</v>
      </c>
      <c r="O1292">
        <v>-14.754319664473872</v>
      </c>
      <c r="P1292">
        <v>75.609641767585757</v>
      </c>
      <c r="Q1292">
        <v>-22.422560732600829</v>
      </c>
      <c r="R1292">
        <v>-67.960368165567971</v>
      </c>
      <c r="S1292">
        <v>1</v>
      </c>
      <c r="T1292">
        <v>5</v>
      </c>
      <c r="U1292" t="s">
        <v>2819</v>
      </c>
      <c r="AN1292">
        <f>VLOOKUP(J1292,counts!$W$8:$Z$13,4,FALSE)</f>
        <v>52</v>
      </c>
      <c r="AO1292">
        <f>VLOOKUP(K1292,counts!$W$17:$Z$23,4,FALSE)</f>
        <v>73</v>
      </c>
      <c r="AP1292">
        <f>VLOOKUP(L1292,counts!$W$27:$Z$33,4,FALSE)</f>
        <v>55</v>
      </c>
      <c r="AQ1292">
        <f>VLOOKUP(M1292,counts!$W$38:$Z$49,4,FALSE)</f>
        <v>47</v>
      </c>
      <c r="AR1292">
        <f>VLOOKUP(N1292,counts!$W$53:$Z$54,4,FALSE)</f>
        <v>102</v>
      </c>
      <c r="AS1292">
        <f>VLOOKUP(O1292,counts!$W$58:$Z$62,4,FALSE)</f>
        <v>52</v>
      </c>
      <c r="AT1292">
        <f>VLOOKUP(P1292,counts!$W$66:$Z$69,4,FALSE)</f>
        <v>69</v>
      </c>
      <c r="AU1292">
        <f>VLOOKUP(Q1292,counts!$W$73:$Z$75,4,FALSE)</f>
        <v>50</v>
      </c>
      <c r="AV1292">
        <f>VLOOKUP(R1292,counts!$W$79:$Z$81,4,FALSE)</f>
        <v>40</v>
      </c>
      <c r="AW1292">
        <f t="shared" si="646"/>
        <v>540</v>
      </c>
      <c r="AX1292">
        <f t="shared" si="647"/>
        <v>1</v>
      </c>
      <c r="AY1292">
        <f t="shared" si="648"/>
        <v>5</v>
      </c>
      <c r="AZ1292" t="str">
        <f t="shared" si="649"/>
        <v>Validate</v>
      </c>
      <c r="BA1292" t="str">
        <f t="shared" si="650"/>
        <v>18-30</v>
      </c>
      <c r="BB1292" t="str">
        <f t="shared" si="651"/>
        <v>F, G, T</v>
      </c>
      <c r="BC1292" t="str">
        <f t="shared" si="652"/>
        <v>11-20</v>
      </c>
      <c r="BD1292" t="str">
        <f t="shared" si="653"/>
        <v>Blank</v>
      </c>
      <c r="BE1292" t="str">
        <f t="shared" si="654"/>
        <v>female</v>
      </c>
      <c r="BF1292">
        <f t="shared" si="655"/>
        <v>0</v>
      </c>
      <c r="BG1292">
        <f t="shared" si="656"/>
        <v>2</v>
      </c>
      <c r="BH1292" t="str">
        <f t="shared" si="657"/>
        <v>S, blank</v>
      </c>
      <c r="BI1292">
        <f t="shared" si="658"/>
        <v>3</v>
      </c>
    </row>
    <row r="1293" spans="1:61" x14ac:dyDescent="0.3">
      <c r="A1293" t="s">
        <v>2821</v>
      </c>
      <c r="B1293" t="s">
        <v>2838</v>
      </c>
      <c r="C1293" t="s">
        <v>2825</v>
      </c>
      <c r="D1293" t="s">
        <v>2838</v>
      </c>
      <c r="E1293" t="s">
        <v>20</v>
      </c>
      <c r="F1293">
        <v>0</v>
      </c>
      <c r="G1293">
        <v>0</v>
      </c>
      <c r="H1293" t="s">
        <v>2843</v>
      </c>
      <c r="I1293">
        <v>3</v>
      </c>
      <c r="J1293">
        <v>-3.7643689058441341</v>
      </c>
      <c r="K1293">
        <v>-42.171718189759716</v>
      </c>
      <c r="L1293">
        <v>-82.840254641099079</v>
      </c>
      <c r="M1293">
        <v>-33.757758935166962</v>
      </c>
      <c r="N1293">
        <v>-108.67008854708662</v>
      </c>
      <c r="O1293">
        <v>-14.754319664473872</v>
      </c>
      <c r="P1293">
        <v>-22.013681658285037</v>
      </c>
      <c r="Q1293">
        <v>-22.422560732600829</v>
      </c>
      <c r="R1293">
        <v>-67.960368165567971</v>
      </c>
      <c r="S1293">
        <v>0</v>
      </c>
      <c r="T1293">
        <v>5</v>
      </c>
      <c r="U1293" t="s">
        <v>2819</v>
      </c>
      <c r="AN1293">
        <f>VLOOKUP(J1293,counts!$W$8:$Z$13,4,FALSE)</f>
        <v>53</v>
      </c>
      <c r="AO1293">
        <f>VLOOKUP(K1293,counts!$W$17:$Z$23,4,FALSE)</f>
        <v>48</v>
      </c>
      <c r="AP1293">
        <f>VLOOKUP(L1293,counts!$W$27:$Z$33,4,FALSE)</f>
        <v>62</v>
      </c>
      <c r="AQ1293">
        <f>VLOOKUP(M1293,counts!$W$38:$Z$49,4,FALSE)</f>
        <v>47</v>
      </c>
      <c r="AR1293">
        <f>VLOOKUP(N1293,counts!$W$53:$Z$54,4,FALSE)</f>
        <v>20</v>
      </c>
      <c r="AS1293">
        <f>VLOOKUP(O1293,counts!$W$58:$Z$62,4,FALSE)</f>
        <v>52</v>
      </c>
      <c r="AT1293">
        <f>VLOOKUP(P1293,counts!$W$66:$Z$69,4,FALSE)</f>
        <v>50</v>
      </c>
      <c r="AU1293">
        <f>VLOOKUP(Q1293,counts!$W$73:$Z$75,4,FALSE)</f>
        <v>50</v>
      </c>
      <c r="AV1293">
        <f>VLOOKUP(R1293,counts!$W$79:$Z$81,4,FALSE)</f>
        <v>40</v>
      </c>
      <c r="AW1293">
        <f t="shared" si="646"/>
        <v>422</v>
      </c>
      <c r="AX1293">
        <f t="shared" si="647"/>
        <v>0</v>
      </c>
      <c r="AY1293">
        <f t="shared" si="648"/>
        <v>5</v>
      </c>
      <c r="AZ1293" t="str">
        <f t="shared" si="649"/>
        <v>Validate</v>
      </c>
      <c r="BA1293" t="str">
        <f t="shared" si="650"/>
        <v>0-17</v>
      </c>
      <c r="BB1293" t="str">
        <f t="shared" si="651"/>
        <v>Blank</v>
      </c>
      <c r="BC1293" t="str">
        <f t="shared" si="652"/>
        <v>0-10</v>
      </c>
      <c r="BD1293" t="str">
        <f t="shared" si="653"/>
        <v>Blank</v>
      </c>
      <c r="BE1293" t="str">
        <f t="shared" si="654"/>
        <v>male</v>
      </c>
      <c r="BF1293">
        <f t="shared" si="655"/>
        <v>0</v>
      </c>
      <c r="BG1293">
        <f t="shared" si="656"/>
        <v>0</v>
      </c>
      <c r="BH1293" t="str">
        <f t="shared" si="657"/>
        <v>S, blank</v>
      </c>
      <c r="BI1293">
        <f t="shared" si="658"/>
        <v>3</v>
      </c>
    </row>
    <row r="1294" spans="1:61" x14ac:dyDescent="0.3">
      <c r="A1294" t="s">
        <v>2821</v>
      </c>
      <c r="B1294" t="s">
        <v>2838</v>
      </c>
      <c r="C1294" t="s">
        <v>2849</v>
      </c>
      <c r="D1294" t="s">
        <v>2838</v>
      </c>
      <c r="E1294" t="s">
        <v>20</v>
      </c>
      <c r="F1294">
        <v>3</v>
      </c>
      <c r="G1294">
        <v>2</v>
      </c>
      <c r="H1294" t="s">
        <v>2843</v>
      </c>
      <c r="I1294">
        <v>3</v>
      </c>
      <c r="J1294">
        <v>-3.7643689058441341</v>
      </c>
      <c r="K1294">
        <v>-42.171718189759716</v>
      </c>
      <c r="L1294">
        <v>40.172297072540438</v>
      </c>
      <c r="M1294">
        <v>-33.757758935166962</v>
      </c>
      <c r="N1294">
        <v>-108.67008854708662</v>
      </c>
      <c r="O1294">
        <v>-37.641742266793358</v>
      </c>
      <c r="P1294">
        <v>75.609641767585757</v>
      </c>
      <c r="Q1294">
        <v>-22.422560732600829</v>
      </c>
      <c r="R1294">
        <v>-67.960368165567971</v>
      </c>
      <c r="S1294">
        <v>0</v>
      </c>
      <c r="T1294">
        <v>5</v>
      </c>
      <c r="U1294" t="s">
        <v>2819</v>
      </c>
      <c r="AN1294">
        <f>VLOOKUP(J1294,counts!$W$8:$Z$13,4,FALSE)</f>
        <v>53</v>
      </c>
      <c r="AO1294">
        <f>VLOOKUP(K1294,counts!$W$17:$Z$23,4,FALSE)</f>
        <v>48</v>
      </c>
      <c r="AP1294">
        <f>VLOOKUP(L1294,counts!$W$27:$Z$33,4,FALSE)</f>
        <v>50</v>
      </c>
      <c r="AQ1294">
        <f>VLOOKUP(M1294,counts!$W$38:$Z$49,4,FALSE)</f>
        <v>47</v>
      </c>
      <c r="AR1294">
        <f>VLOOKUP(N1294,counts!$W$53:$Z$54,4,FALSE)</f>
        <v>20</v>
      </c>
      <c r="AS1294">
        <f>VLOOKUP(O1294,counts!$W$58:$Z$62,4,FALSE)</f>
        <v>49</v>
      </c>
      <c r="AT1294">
        <f>VLOOKUP(P1294,counts!$W$66:$Z$69,4,FALSE)</f>
        <v>69</v>
      </c>
      <c r="AU1294">
        <f>VLOOKUP(Q1294,counts!$W$73:$Z$75,4,FALSE)</f>
        <v>50</v>
      </c>
      <c r="AV1294">
        <f>VLOOKUP(R1294,counts!$W$79:$Z$81,4,FALSE)</f>
        <v>40</v>
      </c>
      <c r="AW1294">
        <f t="shared" si="646"/>
        <v>426</v>
      </c>
      <c r="AX1294">
        <f t="shared" si="647"/>
        <v>0</v>
      </c>
      <c r="AY1294">
        <f t="shared" si="648"/>
        <v>5</v>
      </c>
      <c r="AZ1294" t="str">
        <f t="shared" si="649"/>
        <v>Validate</v>
      </c>
      <c r="BA1294" t="str">
        <f t="shared" si="650"/>
        <v>0-17</v>
      </c>
      <c r="BB1294" t="str">
        <f t="shared" si="651"/>
        <v>Blank</v>
      </c>
      <c r="BC1294" t="str">
        <f t="shared" si="652"/>
        <v>21-30</v>
      </c>
      <c r="BD1294" t="str">
        <f t="shared" si="653"/>
        <v>Blank</v>
      </c>
      <c r="BE1294" t="str">
        <f t="shared" si="654"/>
        <v>male</v>
      </c>
      <c r="BF1294">
        <f t="shared" si="655"/>
        <v>3</v>
      </c>
      <c r="BG1294">
        <f t="shared" si="656"/>
        <v>2</v>
      </c>
      <c r="BH1294" t="str">
        <f t="shared" si="657"/>
        <v>S, blank</v>
      </c>
      <c r="BI1294">
        <f t="shared" si="658"/>
        <v>3</v>
      </c>
    </row>
    <row r="1295" spans="1:61" x14ac:dyDescent="0.3">
      <c r="A1295" t="s">
        <v>2821</v>
      </c>
      <c r="B1295" t="s">
        <v>2838</v>
      </c>
      <c r="C1295" t="s">
        <v>2825</v>
      </c>
      <c r="D1295" t="s">
        <v>2838</v>
      </c>
      <c r="E1295" t="s">
        <v>20</v>
      </c>
      <c r="F1295">
        <v>0</v>
      </c>
      <c r="G1295">
        <v>0</v>
      </c>
      <c r="H1295" t="s">
        <v>2843</v>
      </c>
      <c r="I1295">
        <v>3</v>
      </c>
      <c r="J1295">
        <v>-3.7643689058441341</v>
      </c>
      <c r="K1295">
        <v>-42.171718189759716</v>
      </c>
      <c r="L1295">
        <v>-82.840254641099079</v>
      </c>
      <c r="M1295">
        <v>-33.757758935166962</v>
      </c>
      <c r="N1295">
        <v>-108.67008854708662</v>
      </c>
      <c r="O1295">
        <v>-14.754319664473872</v>
      </c>
      <c r="P1295">
        <v>-22.013681658285037</v>
      </c>
      <c r="Q1295">
        <v>-22.422560732600829</v>
      </c>
      <c r="R1295">
        <v>-67.960368165567971</v>
      </c>
      <c r="S1295">
        <v>0</v>
      </c>
      <c r="T1295">
        <v>5</v>
      </c>
      <c r="U1295" t="s">
        <v>2819</v>
      </c>
      <c r="AN1295">
        <f>VLOOKUP(J1295,counts!$W$8:$Z$13,4,FALSE)</f>
        <v>53</v>
      </c>
      <c r="AO1295">
        <f>VLOOKUP(K1295,counts!$W$17:$Z$23,4,FALSE)</f>
        <v>48</v>
      </c>
      <c r="AP1295">
        <f>VLOOKUP(L1295,counts!$W$27:$Z$33,4,FALSE)</f>
        <v>62</v>
      </c>
      <c r="AQ1295">
        <f>VLOOKUP(M1295,counts!$W$38:$Z$49,4,FALSE)</f>
        <v>47</v>
      </c>
      <c r="AR1295">
        <f>VLOOKUP(N1295,counts!$W$53:$Z$54,4,FALSE)</f>
        <v>20</v>
      </c>
      <c r="AS1295">
        <f>VLOOKUP(O1295,counts!$W$58:$Z$62,4,FALSE)</f>
        <v>52</v>
      </c>
      <c r="AT1295">
        <f>VLOOKUP(P1295,counts!$W$66:$Z$69,4,FALSE)</f>
        <v>50</v>
      </c>
      <c r="AU1295">
        <f>VLOOKUP(Q1295,counts!$W$73:$Z$75,4,FALSE)</f>
        <v>50</v>
      </c>
      <c r="AV1295">
        <f>VLOOKUP(R1295,counts!$W$79:$Z$81,4,FALSE)</f>
        <v>40</v>
      </c>
      <c r="AW1295">
        <f t="shared" si="646"/>
        <v>422</v>
      </c>
      <c r="AX1295">
        <f t="shared" si="647"/>
        <v>0</v>
      </c>
      <c r="AY1295">
        <f t="shared" si="648"/>
        <v>5</v>
      </c>
      <c r="AZ1295" t="str">
        <f t="shared" si="649"/>
        <v>Validate</v>
      </c>
      <c r="BA1295" t="str">
        <f t="shared" si="650"/>
        <v>0-17</v>
      </c>
      <c r="BB1295" t="str">
        <f t="shared" si="651"/>
        <v>Blank</v>
      </c>
      <c r="BC1295" t="str">
        <f t="shared" si="652"/>
        <v>0-10</v>
      </c>
      <c r="BD1295" t="str">
        <f t="shared" si="653"/>
        <v>Blank</v>
      </c>
      <c r="BE1295" t="str">
        <f t="shared" si="654"/>
        <v>male</v>
      </c>
      <c r="BF1295">
        <f t="shared" si="655"/>
        <v>0</v>
      </c>
      <c r="BG1295">
        <f t="shared" si="656"/>
        <v>0</v>
      </c>
      <c r="BH1295" t="str">
        <f t="shared" si="657"/>
        <v>S, blank</v>
      </c>
      <c r="BI1295">
        <f t="shared" si="658"/>
        <v>3</v>
      </c>
    </row>
    <row r="1296" spans="1:61" x14ac:dyDescent="0.3">
      <c r="A1296" t="s">
        <v>2820</v>
      </c>
      <c r="B1296" t="s">
        <v>2838</v>
      </c>
      <c r="C1296" t="s">
        <v>2825</v>
      </c>
      <c r="D1296" t="s">
        <v>2838</v>
      </c>
      <c r="E1296" t="s">
        <v>15</v>
      </c>
      <c r="F1296">
        <v>0</v>
      </c>
      <c r="G1296">
        <v>0</v>
      </c>
      <c r="H1296" t="s">
        <v>2843</v>
      </c>
      <c r="I1296">
        <v>3</v>
      </c>
      <c r="J1296">
        <v>-11.613432440426715</v>
      </c>
      <c r="K1296">
        <v>-42.171718189759716</v>
      </c>
      <c r="L1296">
        <v>-82.840254641099079</v>
      </c>
      <c r="M1296">
        <v>-33.757758935166962</v>
      </c>
      <c r="N1296">
        <v>151.41878811967541</v>
      </c>
      <c r="O1296">
        <v>-14.754319664473872</v>
      </c>
      <c r="P1296">
        <v>-22.013681658285037</v>
      </c>
      <c r="Q1296">
        <v>-22.422560732600829</v>
      </c>
      <c r="R1296">
        <v>-67.960368165567971</v>
      </c>
      <c r="S1296">
        <v>0</v>
      </c>
      <c r="T1296">
        <v>5</v>
      </c>
      <c r="U1296" t="s">
        <v>2819</v>
      </c>
      <c r="AN1296">
        <f>VLOOKUP(J1296,counts!$W$8:$Z$13,4,FALSE)</f>
        <v>52</v>
      </c>
      <c r="AO1296">
        <f>VLOOKUP(K1296,counts!$W$17:$Z$23,4,FALSE)</f>
        <v>48</v>
      </c>
      <c r="AP1296">
        <f>VLOOKUP(L1296,counts!$W$27:$Z$33,4,FALSE)</f>
        <v>62</v>
      </c>
      <c r="AQ1296">
        <f>VLOOKUP(M1296,counts!$W$38:$Z$49,4,FALSE)</f>
        <v>47</v>
      </c>
      <c r="AR1296">
        <f>VLOOKUP(N1296,counts!$W$53:$Z$54,4,FALSE)</f>
        <v>102</v>
      </c>
      <c r="AS1296">
        <f>VLOOKUP(O1296,counts!$W$58:$Z$62,4,FALSE)</f>
        <v>52</v>
      </c>
      <c r="AT1296">
        <f>VLOOKUP(P1296,counts!$W$66:$Z$69,4,FALSE)</f>
        <v>50</v>
      </c>
      <c r="AU1296">
        <f>VLOOKUP(Q1296,counts!$W$73:$Z$75,4,FALSE)</f>
        <v>50</v>
      </c>
      <c r="AV1296">
        <f>VLOOKUP(R1296,counts!$W$79:$Z$81,4,FALSE)</f>
        <v>40</v>
      </c>
      <c r="AW1296">
        <f t="shared" si="646"/>
        <v>503</v>
      </c>
      <c r="AX1296">
        <f t="shared" si="647"/>
        <v>0</v>
      </c>
      <c r="AY1296">
        <f t="shared" si="648"/>
        <v>5</v>
      </c>
      <c r="AZ1296" t="str">
        <f t="shared" si="649"/>
        <v>Validate</v>
      </c>
      <c r="BA1296" t="str">
        <f t="shared" si="650"/>
        <v>18-30</v>
      </c>
      <c r="BB1296" t="str">
        <f t="shared" si="651"/>
        <v>Blank</v>
      </c>
      <c r="BC1296" t="str">
        <f t="shared" si="652"/>
        <v>0-10</v>
      </c>
      <c r="BD1296" t="str">
        <f t="shared" si="653"/>
        <v>Blank</v>
      </c>
      <c r="BE1296" t="str">
        <f t="shared" si="654"/>
        <v>female</v>
      </c>
      <c r="BF1296">
        <f t="shared" si="655"/>
        <v>0</v>
      </c>
      <c r="BG1296">
        <f t="shared" si="656"/>
        <v>0</v>
      </c>
      <c r="BH1296" t="str">
        <f t="shared" si="657"/>
        <v>S, blank</v>
      </c>
      <c r="BI1296">
        <f t="shared" si="658"/>
        <v>3</v>
      </c>
    </row>
    <row r="1297" spans="1:61" x14ac:dyDescent="0.3">
      <c r="A1297" t="s">
        <v>2821</v>
      </c>
      <c r="B1297" t="s">
        <v>2838</v>
      </c>
      <c r="C1297" t="s">
        <v>2825</v>
      </c>
      <c r="D1297" t="s">
        <v>2838</v>
      </c>
      <c r="E1297" t="s">
        <v>20</v>
      </c>
      <c r="F1297">
        <v>0</v>
      </c>
      <c r="G1297">
        <v>0</v>
      </c>
      <c r="H1297" t="s">
        <v>2843</v>
      </c>
      <c r="I1297">
        <v>3</v>
      </c>
      <c r="J1297">
        <v>-3.7643689058441341</v>
      </c>
      <c r="K1297">
        <v>-42.171718189759716</v>
      </c>
      <c r="L1297">
        <v>-82.840254641099079</v>
      </c>
      <c r="M1297">
        <v>-33.757758935166962</v>
      </c>
      <c r="N1297">
        <v>-108.67008854708662</v>
      </c>
      <c r="O1297">
        <v>-14.754319664473872</v>
      </c>
      <c r="P1297">
        <v>-22.013681658285037</v>
      </c>
      <c r="Q1297">
        <v>-22.422560732600829</v>
      </c>
      <c r="R1297">
        <v>-67.960368165567971</v>
      </c>
      <c r="S1297">
        <v>1</v>
      </c>
      <c r="T1297">
        <v>5</v>
      </c>
      <c r="U1297" t="s">
        <v>2819</v>
      </c>
      <c r="AN1297">
        <f>VLOOKUP(J1297,counts!$W$8:$Z$13,4,FALSE)</f>
        <v>53</v>
      </c>
      <c r="AO1297">
        <f>VLOOKUP(K1297,counts!$W$17:$Z$23,4,FALSE)</f>
        <v>48</v>
      </c>
      <c r="AP1297">
        <f>VLOOKUP(L1297,counts!$W$27:$Z$33,4,FALSE)</f>
        <v>62</v>
      </c>
      <c r="AQ1297">
        <f>VLOOKUP(M1297,counts!$W$38:$Z$49,4,FALSE)</f>
        <v>47</v>
      </c>
      <c r="AR1297">
        <f>VLOOKUP(N1297,counts!$W$53:$Z$54,4,FALSE)</f>
        <v>20</v>
      </c>
      <c r="AS1297">
        <f>VLOOKUP(O1297,counts!$W$58:$Z$62,4,FALSE)</f>
        <v>52</v>
      </c>
      <c r="AT1297">
        <f>VLOOKUP(P1297,counts!$W$66:$Z$69,4,FALSE)</f>
        <v>50</v>
      </c>
      <c r="AU1297">
        <f>VLOOKUP(Q1297,counts!$W$73:$Z$75,4,FALSE)</f>
        <v>50</v>
      </c>
      <c r="AV1297">
        <f>VLOOKUP(R1297,counts!$W$79:$Z$81,4,FALSE)</f>
        <v>40</v>
      </c>
      <c r="AW1297">
        <f t="shared" si="646"/>
        <v>422</v>
      </c>
      <c r="AX1297">
        <f t="shared" si="647"/>
        <v>1</v>
      </c>
      <c r="AY1297">
        <f t="shared" si="648"/>
        <v>5</v>
      </c>
      <c r="AZ1297" t="str">
        <f t="shared" si="649"/>
        <v>Validate</v>
      </c>
      <c r="BA1297" t="str">
        <f t="shared" si="650"/>
        <v>0-17</v>
      </c>
      <c r="BB1297" t="str">
        <f t="shared" si="651"/>
        <v>Blank</v>
      </c>
      <c r="BC1297" t="str">
        <f t="shared" si="652"/>
        <v>0-10</v>
      </c>
      <c r="BD1297" t="str">
        <f t="shared" si="653"/>
        <v>Blank</v>
      </c>
      <c r="BE1297" t="str">
        <f t="shared" si="654"/>
        <v>male</v>
      </c>
      <c r="BF1297">
        <f t="shared" si="655"/>
        <v>0</v>
      </c>
      <c r="BG1297">
        <f t="shared" si="656"/>
        <v>0</v>
      </c>
      <c r="BH1297" t="str">
        <f t="shared" si="657"/>
        <v>S, blank</v>
      </c>
      <c r="BI1297">
        <f t="shared" si="658"/>
        <v>3</v>
      </c>
    </row>
    <row r="1298" spans="1:61" x14ac:dyDescent="0.3">
      <c r="A1298" t="s">
        <v>2810</v>
      </c>
      <c r="B1298" t="s">
        <v>2838</v>
      </c>
      <c r="C1298" t="s">
        <v>2825</v>
      </c>
      <c r="D1298" t="s">
        <v>2838</v>
      </c>
      <c r="E1298" t="s">
        <v>20</v>
      </c>
      <c r="F1298">
        <v>0</v>
      </c>
      <c r="G1298">
        <v>0</v>
      </c>
      <c r="H1298" t="s">
        <v>2843</v>
      </c>
      <c r="I1298">
        <v>3</v>
      </c>
      <c r="J1298">
        <v>32.769878926258563</v>
      </c>
      <c r="K1298">
        <v>-42.171718189759716</v>
      </c>
      <c r="L1298">
        <v>-82.840254641099079</v>
      </c>
      <c r="M1298">
        <v>-33.757758935166962</v>
      </c>
      <c r="N1298">
        <v>-108.67008854708662</v>
      </c>
      <c r="O1298">
        <v>-14.754319664473872</v>
      </c>
      <c r="P1298">
        <v>-22.013681658285037</v>
      </c>
      <c r="Q1298">
        <v>-22.422560732600829</v>
      </c>
      <c r="R1298">
        <v>-67.960368165567971</v>
      </c>
      <c r="S1298">
        <v>0</v>
      </c>
      <c r="T1298">
        <v>5</v>
      </c>
      <c r="U1298" t="s">
        <v>2819</v>
      </c>
      <c r="AN1298">
        <f>VLOOKUP(J1298,counts!$W$8:$Z$13,4,FALSE)</f>
        <v>61</v>
      </c>
      <c r="AO1298">
        <f>VLOOKUP(K1298,counts!$W$17:$Z$23,4,FALSE)</f>
        <v>48</v>
      </c>
      <c r="AP1298">
        <f>VLOOKUP(L1298,counts!$W$27:$Z$33,4,FALSE)</f>
        <v>62</v>
      </c>
      <c r="AQ1298">
        <f>VLOOKUP(M1298,counts!$W$38:$Z$49,4,FALSE)</f>
        <v>47</v>
      </c>
      <c r="AR1298">
        <f>VLOOKUP(N1298,counts!$W$53:$Z$54,4,FALSE)</f>
        <v>20</v>
      </c>
      <c r="AS1298">
        <f>VLOOKUP(O1298,counts!$W$58:$Z$62,4,FALSE)</f>
        <v>52</v>
      </c>
      <c r="AT1298">
        <f>VLOOKUP(P1298,counts!$W$66:$Z$69,4,FALSE)</f>
        <v>50</v>
      </c>
      <c r="AU1298">
        <f>VLOOKUP(Q1298,counts!$W$73:$Z$75,4,FALSE)</f>
        <v>50</v>
      </c>
      <c r="AV1298">
        <f>VLOOKUP(R1298,counts!$W$79:$Z$81,4,FALSE)</f>
        <v>40</v>
      </c>
      <c r="AW1298">
        <f t="shared" si="646"/>
        <v>430</v>
      </c>
      <c r="AX1298">
        <f t="shared" si="647"/>
        <v>0</v>
      </c>
      <c r="AY1298">
        <f t="shared" si="648"/>
        <v>5</v>
      </c>
      <c r="AZ1298" t="str">
        <f t="shared" si="649"/>
        <v>Validate</v>
      </c>
      <c r="BA1298" t="str">
        <f t="shared" si="650"/>
        <v>31-40</v>
      </c>
      <c r="BB1298" t="str">
        <f t="shared" si="651"/>
        <v>Blank</v>
      </c>
      <c r="BC1298" t="str">
        <f t="shared" si="652"/>
        <v>0-10</v>
      </c>
      <c r="BD1298" t="str">
        <f t="shared" si="653"/>
        <v>Blank</v>
      </c>
      <c r="BE1298" t="str">
        <f t="shared" si="654"/>
        <v>male</v>
      </c>
      <c r="BF1298">
        <f t="shared" si="655"/>
        <v>0</v>
      </c>
      <c r="BG1298">
        <f t="shared" si="656"/>
        <v>0</v>
      </c>
      <c r="BH1298" t="str">
        <f t="shared" si="657"/>
        <v>S, blank</v>
      </c>
      <c r="BI1298">
        <f t="shared" si="658"/>
        <v>3</v>
      </c>
    </row>
    <row r="1299" spans="1:61" x14ac:dyDescent="0.3">
      <c r="A1299" t="s">
        <v>2821</v>
      </c>
      <c r="B1299" t="s">
        <v>2838</v>
      </c>
      <c r="C1299" t="s">
        <v>2825</v>
      </c>
      <c r="D1299" t="s">
        <v>2838</v>
      </c>
      <c r="E1299" t="s">
        <v>20</v>
      </c>
      <c r="F1299">
        <v>0</v>
      </c>
      <c r="G1299">
        <v>1</v>
      </c>
      <c r="H1299" t="s">
        <v>44</v>
      </c>
      <c r="I1299">
        <v>3</v>
      </c>
      <c r="J1299">
        <v>-3.7643689058441341</v>
      </c>
      <c r="K1299">
        <v>-42.171718189759716</v>
      </c>
      <c r="L1299">
        <v>-82.840254641099079</v>
      </c>
      <c r="M1299">
        <v>-33.757758935166962</v>
      </c>
      <c r="N1299">
        <v>-108.67008854708662</v>
      </c>
      <c r="O1299">
        <v>-14.754319664473872</v>
      </c>
      <c r="P1299">
        <v>79.365382998232107</v>
      </c>
      <c r="Q1299">
        <v>72.444458573419169</v>
      </c>
      <c r="R1299">
        <v>-67.960368165567971</v>
      </c>
      <c r="S1299">
        <v>1</v>
      </c>
      <c r="T1299">
        <v>5</v>
      </c>
      <c r="U1299" t="s">
        <v>2819</v>
      </c>
      <c r="AN1299">
        <f>VLOOKUP(J1299,counts!$W$8:$Z$13,4,FALSE)</f>
        <v>53</v>
      </c>
      <c r="AO1299">
        <f>VLOOKUP(K1299,counts!$W$17:$Z$23,4,FALSE)</f>
        <v>48</v>
      </c>
      <c r="AP1299">
        <f>VLOOKUP(L1299,counts!$W$27:$Z$33,4,FALSE)</f>
        <v>62</v>
      </c>
      <c r="AQ1299">
        <f>VLOOKUP(M1299,counts!$W$38:$Z$49,4,FALSE)</f>
        <v>47</v>
      </c>
      <c r="AR1299">
        <f>VLOOKUP(N1299,counts!$W$53:$Z$54,4,FALSE)</f>
        <v>20</v>
      </c>
      <c r="AS1299">
        <f>VLOOKUP(O1299,counts!$W$58:$Z$62,4,FALSE)</f>
        <v>52</v>
      </c>
      <c r="AT1299">
        <f>VLOOKUP(P1299,counts!$W$66:$Z$69,4,FALSE)</f>
        <v>70</v>
      </c>
      <c r="AU1299">
        <f>VLOOKUP(Q1299,counts!$W$73:$Z$75,4,FALSE)</f>
        <v>68</v>
      </c>
      <c r="AV1299">
        <f>VLOOKUP(R1299,counts!$W$79:$Z$81,4,FALSE)</f>
        <v>40</v>
      </c>
      <c r="AW1299">
        <f t="shared" si="646"/>
        <v>460</v>
      </c>
      <c r="AX1299">
        <f t="shared" si="647"/>
        <v>1</v>
      </c>
      <c r="AY1299">
        <f t="shared" si="648"/>
        <v>5</v>
      </c>
      <c r="AZ1299" t="str">
        <f t="shared" si="649"/>
        <v>Validate</v>
      </c>
      <c r="BA1299" t="str">
        <f t="shared" si="650"/>
        <v>0-17</v>
      </c>
      <c r="BB1299" t="str">
        <f t="shared" si="651"/>
        <v>Blank</v>
      </c>
      <c r="BC1299" t="str">
        <f t="shared" si="652"/>
        <v>0-10</v>
      </c>
      <c r="BD1299" t="str">
        <f t="shared" si="653"/>
        <v>Blank</v>
      </c>
      <c r="BE1299" t="str">
        <f t="shared" si="654"/>
        <v>male</v>
      </c>
      <c r="BF1299">
        <f t="shared" si="655"/>
        <v>0</v>
      </c>
      <c r="BG1299">
        <f t="shared" si="656"/>
        <v>1</v>
      </c>
      <c r="BH1299" t="str">
        <f t="shared" si="657"/>
        <v>C</v>
      </c>
      <c r="BI1299">
        <f t="shared" si="658"/>
        <v>3</v>
      </c>
    </row>
    <row r="1300" spans="1:61" x14ac:dyDescent="0.3">
      <c r="A1300" t="s">
        <v>2821</v>
      </c>
      <c r="B1300" t="s">
        <v>2838</v>
      </c>
      <c r="C1300" t="s">
        <v>2825</v>
      </c>
      <c r="D1300" t="s">
        <v>2838</v>
      </c>
      <c r="E1300" t="s">
        <v>20</v>
      </c>
      <c r="F1300">
        <v>0</v>
      </c>
      <c r="G1300">
        <v>0</v>
      </c>
      <c r="H1300" t="s">
        <v>2843</v>
      </c>
      <c r="I1300">
        <v>3</v>
      </c>
      <c r="J1300">
        <v>-3.7643689058441341</v>
      </c>
      <c r="K1300">
        <v>-42.171718189759716</v>
      </c>
      <c r="L1300">
        <v>-82.840254641099079</v>
      </c>
      <c r="M1300">
        <v>-33.757758935166962</v>
      </c>
      <c r="N1300">
        <v>-108.67008854708662</v>
      </c>
      <c r="O1300">
        <v>-14.754319664473872</v>
      </c>
      <c r="P1300">
        <v>-22.013681658285037</v>
      </c>
      <c r="Q1300">
        <v>-22.422560732600829</v>
      </c>
      <c r="R1300">
        <v>-67.960368165567971</v>
      </c>
      <c r="S1300">
        <v>0</v>
      </c>
      <c r="T1300">
        <v>5</v>
      </c>
      <c r="U1300" t="s">
        <v>2819</v>
      </c>
      <c r="AN1300">
        <f>VLOOKUP(J1300,counts!$W$8:$Z$13,4,FALSE)</f>
        <v>53</v>
      </c>
      <c r="AO1300">
        <f>VLOOKUP(K1300,counts!$W$17:$Z$23,4,FALSE)</f>
        <v>48</v>
      </c>
      <c r="AP1300">
        <f>VLOOKUP(L1300,counts!$W$27:$Z$33,4,FALSE)</f>
        <v>62</v>
      </c>
      <c r="AQ1300">
        <f>VLOOKUP(M1300,counts!$W$38:$Z$49,4,FALSE)</f>
        <v>47</v>
      </c>
      <c r="AR1300">
        <f>VLOOKUP(N1300,counts!$W$53:$Z$54,4,FALSE)</f>
        <v>20</v>
      </c>
      <c r="AS1300">
        <f>VLOOKUP(O1300,counts!$W$58:$Z$62,4,FALSE)</f>
        <v>52</v>
      </c>
      <c r="AT1300">
        <f>VLOOKUP(P1300,counts!$W$66:$Z$69,4,FALSE)</f>
        <v>50</v>
      </c>
      <c r="AU1300">
        <f>VLOOKUP(Q1300,counts!$W$73:$Z$75,4,FALSE)</f>
        <v>50</v>
      </c>
      <c r="AV1300">
        <f>VLOOKUP(R1300,counts!$W$79:$Z$81,4,FALSE)</f>
        <v>40</v>
      </c>
      <c r="AW1300">
        <f t="shared" si="646"/>
        <v>422</v>
      </c>
      <c r="AX1300">
        <f t="shared" si="647"/>
        <v>0</v>
      </c>
      <c r="AY1300">
        <f t="shared" si="648"/>
        <v>5</v>
      </c>
      <c r="AZ1300" t="str">
        <f t="shared" si="649"/>
        <v>Validate</v>
      </c>
      <c r="BA1300" t="str">
        <f t="shared" si="650"/>
        <v>0-17</v>
      </c>
      <c r="BB1300" t="str">
        <f t="shared" si="651"/>
        <v>Blank</v>
      </c>
      <c r="BC1300" t="str">
        <f t="shared" si="652"/>
        <v>0-10</v>
      </c>
      <c r="BD1300" t="str">
        <f t="shared" si="653"/>
        <v>Blank</v>
      </c>
      <c r="BE1300" t="str">
        <f t="shared" si="654"/>
        <v>male</v>
      </c>
      <c r="BF1300">
        <f t="shared" si="655"/>
        <v>0</v>
      </c>
      <c r="BG1300">
        <f t="shared" si="656"/>
        <v>0</v>
      </c>
      <c r="BH1300" t="str">
        <f t="shared" si="657"/>
        <v>S, blank</v>
      </c>
      <c r="BI1300">
        <f t="shared" si="658"/>
        <v>3</v>
      </c>
    </row>
    <row r="1301" spans="1:61" x14ac:dyDescent="0.3">
      <c r="A1301" t="s">
        <v>2810</v>
      </c>
      <c r="B1301" t="s">
        <v>2838</v>
      </c>
      <c r="C1301" t="s">
        <v>2825</v>
      </c>
      <c r="D1301" t="s">
        <v>2838</v>
      </c>
      <c r="E1301" t="s">
        <v>20</v>
      </c>
      <c r="F1301">
        <v>0</v>
      </c>
      <c r="G1301">
        <v>0</v>
      </c>
      <c r="H1301" t="s">
        <v>2843</v>
      </c>
      <c r="I1301">
        <v>3</v>
      </c>
      <c r="J1301">
        <v>32.769878926258563</v>
      </c>
      <c r="K1301">
        <v>-42.171718189759716</v>
      </c>
      <c r="L1301">
        <v>-82.840254641099079</v>
      </c>
      <c r="M1301">
        <v>-33.757758935166962</v>
      </c>
      <c r="N1301">
        <v>-108.67008854708662</v>
      </c>
      <c r="O1301">
        <v>-14.754319664473872</v>
      </c>
      <c r="P1301">
        <v>-22.013681658285037</v>
      </c>
      <c r="Q1301">
        <v>-22.422560732600829</v>
      </c>
      <c r="R1301">
        <v>-67.960368165567971</v>
      </c>
      <c r="S1301">
        <v>0</v>
      </c>
      <c r="T1301">
        <v>5</v>
      </c>
      <c r="U1301" t="s">
        <v>2819</v>
      </c>
      <c r="AN1301">
        <f>VLOOKUP(J1301,counts!$W$8:$Z$13,4,FALSE)</f>
        <v>61</v>
      </c>
      <c r="AO1301">
        <f>VLOOKUP(K1301,counts!$W$17:$Z$23,4,FALSE)</f>
        <v>48</v>
      </c>
      <c r="AP1301">
        <f>VLOOKUP(L1301,counts!$W$27:$Z$33,4,FALSE)</f>
        <v>62</v>
      </c>
      <c r="AQ1301">
        <f>VLOOKUP(M1301,counts!$W$38:$Z$49,4,FALSE)</f>
        <v>47</v>
      </c>
      <c r="AR1301">
        <f>VLOOKUP(N1301,counts!$W$53:$Z$54,4,FALSE)</f>
        <v>20</v>
      </c>
      <c r="AS1301">
        <f>VLOOKUP(O1301,counts!$W$58:$Z$62,4,FALSE)</f>
        <v>52</v>
      </c>
      <c r="AT1301">
        <f>VLOOKUP(P1301,counts!$W$66:$Z$69,4,FALSE)</f>
        <v>50</v>
      </c>
      <c r="AU1301">
        <f>VLOOKUP(Q1301,counts!$W$73:$Z$75,4,FALSE)</f>
        <v>50</v>
      </c>
      <c r="AV1301">
        <f>VLOOKUP(R1301,counts!$W$79:$Z$81,4,FALSE)</f>
        <v>40</v>
      </c>
      <c r="AW1301">
        <f t="shared" si="646"/>
        <v>430</v>
      </c>
      <c r="AX1301">
        <f t="shared" si="647"/>
        <v>0</v>
      </c>
      <c r="AY1301">
        <f t="shared" si="648"/>
        <v>5</v>
      </c>
      <c r="AZ1301" t="str">
        <f t="shared" si="649"/>
        <v>Validate</v>
      </c>
      <c r="BA1301" t="str">
        <f t="shared" si="650"/>
        <v>31-40</v>
      </c>
      <c r="BB1301" t="str">
        <f t="shared" si="651"/>
        <v>Blank</v>
      </c>
      <c r="BC1301" t="str">
        <f t="shared" si="652"/>
        <v>0-10</v>
      </c>
      <c r="BD1301" t="str">
        <f t="shared" si="653"/>
        <v>Blank</v>
      </c>
      <c r="BE1301" t="str">
        <f t="shared" si="654"/>
        <v>male</v>
      </c>
      <c r="BF1301">
        <f t="shared" si="655"/>
        <v>0</v>
      </c>
      <c r="BG1301">
        <f t="shared" si="656"/>
        <v>0</v>
      </c>
      <c r="BH1301" t="str">
        <f t="shared" si="657"/>
        <v>S, blank</v>
      </c>
      <c r="BI1301">
        <f t="shared" si="658"/>
        <v>3</v>
      </c>
    </row>
    <row r="1302" spans="1:61" x14ac:dyDescent="0.3">
      <c r="A1302" t="s">
        <v>2821</v>
      </c>
      <c r="B1302" t="s">
        <v>2838</v>
      </c>
      <c r="C1302" t="s">
        <v>2825</v>
      </c>
      <c r="D1302" t="s">
        <v>2838</v>
      </c>
      <c r="E1302" t="s">
        <v>20</v>
      </c>
      <c r="F1302">
        <v>0</v>
      </c>
      <c r="G1302">
        <v>0</v>
      </c>
      <c r="H1302" t="s">
        <v>2843</v>
      </c>
      <c r="I1302">
        <v>3</v>
      </c>
      <c r="J1302">
        <v>-3.7643689058441341</v>
      </c>
      <c r="K1302">
        <v>-42.171718189759716</v>
      </c>
      <c r="L1302">
        <v>-82.840254641099079</v>
      </c>
      <c r="M1302">
        <v>-33.757758935166962</v>
      </c>
      <c r="N1302">
        <v>-108.67008854708662</v>
      </c>
      <c r="O1302">
        <v>-14.754319664473872</v>
      </c>
      <c r="P1302">
        <v>-22.013681658285037</v>
      </c>
      <c r="Q1302">
        <v>-22.422560732600829</v>
      </c>
      <c r="R1302">
        <v>-67.960368165567971</v>
      </c>
      <c r="S1302">
        <v>0</v>
      </c>
      <c r="T1302">
        <v>5</v>
      </c>
      <c r="U1302" t="s">
        <v>2819</v>
      </c>
      <c r="AN1302">
        <f>VLOOKUP(J1302,counts!$W$8:$Z$13,4,FALSE)</f>
        <v>53</v>
      </c>
      <c r="AO1302">
        <f>VLOOKUP(K1302,counts!$W$17:$Z$23,4,FALSE)</f>
        <v>48</v>
      </c>
      <c r="AP1302">
        <f>VLOOKUP(L1302,counts!$W$27:$Z$33,4,FALSE)</f>
        <v>62</v>
      </c>
      <c r="AQ1302">
        <f>VLOOKUP(M1302,counts!$W$38:$Z$49,4,FALSE)</f>
        <v>47</v>
      </c>
      <c r="AR1302">
        <f>VLOOKUP(N1302,counts!$W$53:$Z$54,4,FALSE)</f>
        <v>20</v>
      </c>
      <c r="AS1302">
        <f>VLOOKUP(O1302,counts!$W$58:$Z$62,4,FALSE)</f>
        <v>52</v>
      </c>
      <c r="AT1302">
        <f>VLOOKUP(P1302,counts!$W$66:$Z$69,4,FALSE)</f>
        <v>50</v>
      </c>
      <c r="AU1302">
        <f>VLOOKUP(Q1302,counts!$W$73:$Z$75,4,FALSE)</f>
        <v>50</v>
      </c>
      <c r="AV1302">
        <f>VLOOKUP(R1302,counts!$W$79:$Z$81,4,FALSE)</f>
        <v>40</v>
      </c>
      <c r="AW1302">
        <f t="shared" si="646"/>
        <v>422</v>
      </c>
      <c r="AX1302">
        <f t="shared" si="647"/>
        <v>0</v>
      </c>
      <c r="AY1302">
        <f t="shared" si="648"/>
        <v>5</v>
      </c>
      <c r="AZ1302" t="str">
        <f t="shared" si="649"/>
        <v>Validate</v>
      </c>
      <c r="BA1302" t="str">
        <f t="shared" si="650"/>
        <v>0-17</v>
      </c>
      <c r="BB1302" t="str">
        <f t="shared" si="651"/>
        <v>Blank</v>
      </c>
      <c r="BC1302" t="str">
        <f t="shared" si="652"/>
        <v>0-10</v>
      </c>
      <c r="BD1302" t="str">
        <f t="shared" si="653"/>
        <v>Blank</v>
      </c>
      <c r="BE1302" t="str">
        <f t="shared" si="654"/>
        <v>male</v>
      </c>
      <c r="BF1302">
        <f t="shared" si="655"/>
        <v>0</v>
      </c>
      <c r="BG1302">
        <f t="shared" si="656"/>
        <v>0</v>
      </c>
      <c r="BH1302" t="str">
        <f t="shared" si="657"/>
        <v>S, blank</v>
      </c>
      <c r="BI1302">
        <f t="shared" si="658"/>
        <v>3</v>
      </c>
    </row>
    <row r="1303" spans="1:61" x14ac:dyDescent="0.3">
      <c r="A1303" t="s">
        <v>2821</v>
      </c>
      <c r="B1303" t="s">
        <v>2838</v>
      </c>
      <c r="C1303" t="s">
        <v>2850</v>
      </c>
      <c r="D1303" t="s">
        <v>2838</v>
      </c>
      <c r="E1303" t="s">
        <v>20</v>
      </c>
      <c r="F1303">
        <v>1</v>
      </c>
      <c r="G1303">
        <v>1</v>
      </c>
      <c r="H1303" t="s">
        <v>44</v>
      </c>
      <c r="I1303">
        <v>3</v>
      </c>
      <c r="J1303">
        <v>-3.7643689058441341</v>
      </c>
      <c r="K1303">
        <v>-42.171718189759716</v>
      </c>
      <c r="L1303">
        <v>-9.6115457513775127</v>
      </c>
      <c r="M1303">
        <v>-33.757758935166962</v>
      </c>
      <c r="N1303">
        <v>-108.67008854708662</v>
      </c>
      <c r="O1303">
        <v>48.695090775187893</v>
      </c>
      <c r="P1303">
        <v>79.365382998232107</v>
      </c>
      <c r="Q1303">
        <v>72.444458573419169</v>
      </c>
      <c r="R1303">
        <v>-67.960368165567971</v>
      </c>
      <c r="S1303">
        <v>1</v>
      </c>
      <c r="T1303">
        <v>5</v>
      </c>
      <c r="U1303" t="s">
        <v>2819</v>
      </c>
      <c r="AN1303">
        <f>VLOOKUP(J1303,counts!$W$8:$Z$13,4,FALSE)</f>
        <v>53</v>
      </c>
      <c r="AO1303">
        <f>VLOOKUP(K1303,counts!$W$17:$Z$23,4,FALSE)</f>
        <v>48</v>
      </c>
      <c r="AP1303">
        <f>VLOOKUP(L1303,counts!$W$27:$Z$33,4,FALSE)</f>
        <v>55</v>
      </c>
      <c r="AQ1303">
        <f>VLOOKUP(M1303,counts!$W$38:$Z$49,4,FALSE)</f>
        <v>47</v>
      </c>
      <c r="AR1303">
        <f>VLOOKUP(N1303,counts!$W$53:$Z$54,4,FALSE)</f>
        <v>20</v>
      </c>
      <c r="AS1303">
        <f>VLOOKUP(O1303,counts!$W$58:$Z$62,4,FALSE)</f>
        <v>61</v>
      </c>
      <c r="AT1303">
        <f>VLOOKUP(P1303,counts!$W$66:$Z$69,4,FALSE)</f>
        <v>70</v>
      </c>
      <c r="AU1303">
        <f>VLOOKUP(Q1303,counts!$W$73:$Z$75,4,FALSE)</f>
        <v>68</v>
      </c>
      <c r="AV1303">
        <f>VLOOKUP(R1303,counts!$W$79:$Z$81,4,FALSE)</f>
        <v>40</v>
      </c>
      <c r="AW1303">
        <f t="shared" si="646"/>
        <v>462</v>
      </c>
      <c r="AX1303">
        <f t="shared" si="647"/>
        <v>1</v>
      </c>
      <c r="AY1303">
        <f t="shared" si="648"/>
        <v>5</v>
      </c>
      <c r="AZ1303" t="str">
        <f t="shared" si="649"/>
        <v>Validate</v>
      </c>
      <c r="BA1303" t="str">
        <f t="shared" si="650"/>
        <v>0-17</v>
      </c>
      <c r="BB1303" t="str">
        <f t="shared" si="651"/>
        <v>Blank</v>
      </c>
      <c r="BC1303" t="str">
        <f t="shared" si="652"/>
        <v>11-20</v>
      </c>
      <c r="BD1303" t="str">
        <f t="shared" si="653"/>
        <v>Blank</v>
      </c>
      <c r="BE1303" t="str">
        <f t="shared" si="654"/>
        <v>male</v>
      </c>
      <c r="BF1303">
        <f t="shared" si="655"/>
        <v>1</v>
      </c>
      <c r="BG1303">
        <f t="shared" si="656"/>
        <v>1</v>
      </c>
      <c r="BH1303" t="str">
        <f t="shared" si="657"/>
        <v>C</v>
      </c>
      <c r="BI1303">
        <f t="shared" si="658"/>
        <v>3</v>
      </c>
    </row>
    <row r="1304" spans="1:61" x14ac:dyDescent="0.3">
      <c r="A1304" t="s">
        <v>2810</v>
      </c>
      <c r="B1304" t="s">
        <v>2838</v>
      </c>
      <c r="C1304" t="s">
        <v>2825</v>
      </c>
      <c r="D1304" t="s">
        <v>2838</v>
      </c>
      <c r="E1304" t="s">
        <v>20</v>
      </c>
      <c r="F1304">
        <v>0</v>
      </c>
      <c r="G1304">
        <v>0</v>
      </c>
      <c r="H1304" t="s">
        <v>2843</v>
      </c>
      <c r="I1304">
        <v>3</v>
      </c>
      <c r="J1304">
        <v>32.769878926258563</v>
      </c>
      <c r="K1304">
        <v>-42.171718189759716</v>
      </c>
      <c r="L1304">
        <v>-82.840254641099079</v>
      </c>
      <c r="M1304">
        <v>-33.757758935166962</v>
      </c>
      <c r="N1304">
        <v>-108.67008854708662</v>
      </c>
      <c r="O1304">
        <v>-14.754319664473872</v>
      </c>
      <c r="P1304">
        <v>-22.013681658285037</v>
      </c>
      <c r="Q1304">
        <v>-22.422560732600829</v>
      </c>
      <c r="R1304">
        <v>-67.960368165567971</v>
      </c>
      <c r="S1304">
        <v>0</v>
      </c>
      <c r="T1304">
        <v>5</v>
      </c>
      <c r="U1304" t="s">
        <v>2819</v>
      </c>
      <c r="AN1304">
        <f>VLOOKUP(J1304,counts!$W$8:$Z$13,4,FALSE)</f>
        <v>61</v>
      </c>
      <c r="AO1304">
        <f>VLOOKUP(K1304,counts!$W$17:$Z$23,4,FALSE)</f>
        <v>48</v>
      </c>
      <c r="AP1304">
        <f>VLOOKUP(L1304,counts!$W$27:$Z$33,4,FALSE)</f>
        <v>62</v>
      </c>
      <c r="AQ1304">
        <f>VLOOKUP(M1304,counts!$W$38:$Z$49,4,FALSE)</f>
        <v>47</v>
      </c>
      <c r="AR1304">
        <f>VLOOKUP(N1304,counts!$W$53:$Z$54,4,FALSE)</f>
        <v>20</v>
      </c>
      <c r="AS1304">
        <f>VLOOKUP(O1304,counts!$W$58:$Z$62,4,FALSE)</f>
        <v>52</v>
      </c>
      <c r="AT1304">
        <f>VLOOKUP(P1304,counts!$W$66:$Z$69,4,FALSE)</f>
        <v>50</v>
      </c>
      <c r="AU1304">
        <f>VLOOKUP(Q1304,counts!$W$73:$Z$75,4,FALSE)</f>
        <v>50</v>
      </c>
      <c r="AV1304">
        <f>VLOOKUP(R1304,counts!$W$79:$Z$81,4,FALSE)</f>
        <v>40</v>
      </c>
      <c r="AW1304">
        <f t="shared" si="646"/>
        <v>430</v>
      </c>
      <c r="AX1304">
        <f t="shared" si="647"/>
        <v>0</v>
      </c>
      <c r="AY1304">
        <f t="shared" si="648"/>
        <v>5</v>
      </c>
      <c r="AZ1304" t="str">
        <f t="shared" si="649"/>
        <v>Validate</v>
      </c>
      <c r="BA1304" t="str">
        <f t="shared" si="650"/>
        <v>31-40</v>
      </c>
      <c r="BB1304" t="str">
        <f t="shared" si="651"/>
        <v>Blank</v>
      </c>
      <c r="BC1304" t="str">
        <f t="shared" si="652"/>
        <v>0-10</v>
      </c>
      <c r="BD1304" t="str">
        <f t="shared" si="653"/>
        <v>Blank</v>
      </c>
      <c r="BE1304" t="str">
        <f t="shared" si="654"/>
        <v>male</v>
      </c>
      <c r="BF1304">
        <f t="shared" si="655"/>
        <v>0</v>
      </c>
      <c r="BG1304">
        <f t="shared" si="656"/>
        <v>0</v>
      </c>
      <c r="BH1304" t="str">
        <f t="shared" si="657"/>
        <v>S, blank</v>
      </c>
      <c r="BI1304">
        <f t="shared" si="658"/>
        <v>3</v>
      </c>
    </row>
    <row r="1305" spans="1:61" x14ac:dyDescent="0.3">
      <c r="A1305" t="s">
        <v>2811</v>
      </c>
      <c r="B1305" t="s">
        <v>2838</v>
      </c>
      <c r="C1305" t="s">
        <v>2850</v>
      </c>
      <c r="D1305" t="s">
        <v>2838</v>
      </c>
      <c r="E1305" t="s">
        <v>20</v>
      </c>
      <c r="F1305">
        <v>0</v>
      </c>
      <c r="G1305">
        <v>2</v>
      </c>
      <c r="H1305" t="s">
        <v>2843</v>
      </c>
      <c r="I1305">
        <v>3</v>
      </c>
      <c r="J1305">
        <v>-13.385578549662212</v>
      </c>
      <c r="K1305">
        <v>-42.171718189759716</v>
      </c>
      <c r="L1305">
        <v>-9.6115457513775127</v>
      </c>
      <c r="M1305">
        <v>-33.757758935166962</v>
      </c>
      <c r="N1305">
        <v>-108.67008854708662</v>
      </c>
      <c r="O1305">
        <v>-14.754319664473872</v>
      </c>
      <c r="P1305">
        <v>75.609641767585757</v>
      </c>
      <c r="Q1305">
        <v>-22.422560732600829</v>
      </c>
      <c r="R1305">
        <v>-67.960368165567971</v>
      </c>
      <c r="S1305">
        <v>0</v>
      </c>
      <c r="T1305">
        <v>5</v>
      </c>
      <c r="U1305" t="s">
        <v>2819</v>
      </c>
      <c r="AN1305">
        <f>VLOOKUP(J1305,counts!$W$8:$Z$13,4,FALSE)</f>
        <v>51</v>
      </c>
      <c r="AO1305">
        <f>VLOOKUP(K1305,counts!$W$17:$Z$23,4,FALSE)</f>
        <v>48</v>
      </c>
      <c r="AP1305">
        <f>VLOOKUP(L1305,counts!$W$27:$Z$33,4,FALSE)</f>
        <v>55</v>
      </c>
      <c r="AQ1305">
        <f>VLOOKUP(M1305,counts!$W$38:$Z$49,4,FALSE)</f>
        <v>47</v>
      </c>
      <c r="AR1305">
        <f>VLOOKUP(N1305,counts!$W$53:$Z$54,4,FALSE)</f>
        <v>20</v>
      </c>
      <c r="AS1305">
        <f>VLOOKUP(O1305,counts!$W$58:$Z$62,4,FALSE)</f>
        <v>52</v>
      </c>
      <c r="AT1305">
        <f>VLOOKUP(P1305,counts!$W$66:$Z$69,4,FALSE)</f>
        <v>69</v>
      </c>
      <c r="AU1305">
        <f>VLOOKUP(Q1305,counts!$W$73:$Z$75,4,FALSE)</f>
        <v>50</v>
      </c>
      <c r="AV1305">
        <f>VLOOKUP(R1305,counts!$W$79:$Z$81,4,FALSE)</f>
        <v>40</v>
      </c>
      <c r="AW1305">
        <f t="shared" si="646"/>
        <v>432</v>
      </c>
      <c r="AX1305">
        <f t="shared" si="647"/>
        <v>0</v>
      </c>
      <c r="AY1305">
        <f t="shared" si="648"/>
        <v>5</v>
      </c>
      <c r="AZ1305" t="str">
        <f t="shared" si="649"/>
        <v>Validate</v>
      </c>
      <c r="BA1305" t="str">
        <f t="shared" si="650"/>
        <v>41-50</v>
      </c>
      <c r="BB1305" t="str">
        <f t="shared" si="651"/>
        <v>Blank</v>
      </c>
      <c r="BC1305" t="str">
        <f t="shared" si="652"/>
        <v>11-20</v>
      </c>
      <c r="BD1305" t="str">
        <f t="shared" si="653"/>
        <v>Blank</v>
      </c>
      <c r="BE1305" t="str">
        <f t="shared" si="654"/>
        <v>male</v>
      </c>
      <c r="BF1305">
        <f t="shared" si="655"/>
        <v>0</v>
      </c>
      <c r="BG1305">
        <f t="shared" si="656"/>
        <v>2</v>
      </c>
      <c r="BH1305" t="str">
        <f t="shared" si="657"/>
        <v>S, blank</v>
      </c>
      <c r="BI1305">
        <f t="shared" si="658"/>
        <v>3</v>
      </c>
    </row>
    <row r="1306" spans="1:61" x14ac:dyDescent="0.3">
      <c r="A1306" t="s">
        <v>2821</v>
      </c>
      <c r="B1306" t="s">
        <v>2838</v>
      </c>
      <c r="C1306" t="s">
        <v>2849</v>
      </c>
      <c r="D1306" t="s">
        <v>2838</v>
      </c>
      <c r="E1306" t="s">
        <v>15</v>
      </c>
      <c r="F1306">
        <v>0</v>
      </c>
      <c r="G1306">
        <v>2</v>
      </c>
      <c r="H1306" t="s">
        <v>2843</v>
      </c>
      <c r="I1306">
        <v>3</v>
      </c>
      <c r="J1306">
        <v>-3.7643689058441341</v>
      </c>
      <c r="K1306">
        <v>-42.171718189759716</v>
      </c>
      <c r="L1306">
        <v>40.172297072540438</v>
      </c>
      <c r="M1306">
        <v>-33.757758935166962</v>
      </c>
      <c r="N1306">
        <v>151.41878811967541</v>
      </c>
      <c r="O1306">
        <v>-14.754319664473872</v>
      </c>
      <c r="P1306">
        <v>75.609641767585757</v>
      </c>
      <c r="Q1306">
        <v>-22.422560732600829</v>
      </c>
      <c r="R1306">
        <v>-67.960368165567971</v>
      </c>
      <c r="S1306">
        <v>0</v>
      </c>
      <c r="T1306">
        <v>5</v>
      </c>
      <c r="U1306" t="s">
        <v>2819</v>
      </c>
      <c r="AN1306">
        <f>VLOOKUP(J1306,counts!$W$8:$Z$13,4,FALSE)</f>
        <v>53</v>
      </c>
      <c r="AO1306">
        <f>VLOOKUP(K1306,counts!$W$17:$Z$23,4,FALSE)</f>
        <v>48</v>
      </c>
      <c r="AP1306">
        <f>VLOOKUP(L1306,counts!$W$27:$Z$33,4,FALSE)</f>
        <v>50</v>
      </c>
      <c r="AQ1306">
        <f>VLOOKUP(M1306,counts!$W$38:$Z$49,4,FALSE)</f>
        <v>47</v>
      </c>
      <c r="AR1306">
        <f>VLOOKUP(N1306,counts!$W$53:$Z$54,4,FALSE)</f>
        <v>102</v>
      </c>
      <c r="AS1306">
        <f>VLOOKUP(O1306,counts!$W$58:$Z$62,4,FALSE)</f>
        <v>52</v>
      </c>
      <c r="AT1306">
        <f>VLOOKUP(P1306,counts!$W$66:$Z$69,4,FALSE)</f>
        <v>69</v>
      </c>
      <c r="AU1306">
        <f>VLOOKUP(Q1306,counts!$W$73:$Z$75,4,FALSE)</f>
        <v>50</v>
      </c>
      <c r="AV1306">
        <f>VLOOKUP(R1306,counts!$W$79:$Z$81,4,FALSE)</f>
        <v>40</v>
      </c>
      <c r="AW1306">
        <f t="shared" si="646"/>
        <v>511</v>
      </c>
      <c r="AX1306">
        <f t="shared" si="647"/>
        <v>0</v>
      </c>
      <c r="AY1306">
        <f t="shared" si="648"/>
        <v>5</v>
      </c>
      <c r="AZ1306" t="str">
        <f t="shared" si="649"/>
        <v>Validate</v>
      </c>
      <c r="BA1306" t="str">
        <f t="shared" si="650"/>
        <v>0-17</v>
      </c>
      <c r="BB1306" t="str">
        <f t="shared" si="651"/>
        <v>Blank</v>
      </c>
      <c r="BC1306" t="str">
        <f t="shared" si="652"/>
        <v>21-30</v>
      </c>
      <c r="BD1306" t="str">
        <f t="shared" si="653"/>
        <v>Blank</v>
      </c>
      <c r="BE1306" t="str">
        <f t="shared" si="654"/>
        <v>female</v>
      </c>
      <c r="BF1306">
        <f t="shared" si="655"/>
        <v>0</v>
      </c>
      <c r="BG1306">
        <f t="shared" si="656"/>
        <v>2</v>
      </c>
      <c r="BH1306" t="str">
        <f t="shared" si="657"/>
        <v>S, blank</v>
      </c>
      <c r="BI1306">
        <f t="shared" si="658"/>
        <v>3</v>
      </c>
    </row>
    <row r="1307" spans="1:61" x14ac:dyDescent="0.3">
      <c r="A1307" t="s">
        <v>2820</v>
      </c>
      <c r="B1307" t="s">
        <v>2838</v>
      </c>
      <c r="C1307" t="s">
        <v>2825</v>
      </c>
      <c r="D1307" t="s">
        <v>2838</v>
      </c>
      <c r="E1307" t="s">
        <v>20</v>
      </c>
      <c r="F1307">
        <v>0</v>
      </c>
      <c r="G1307">
        <v>0</v>
      </c>
      <c r="H1307" t="s">
        <v>2843</v>
      </c>
      <c r="I1307">
        <v>3</v>
      </c>
      <c r="J1307">
        <v>-11.613432440426715</v>
      </c>
      <c r="K1307">
        <v>-42.171718189759716</v>
      </c>
      <c r="L1307">
        <v>-82.840254641099079</v>
      </c>
      <c r="M1307">
        <v>-33.757758935166962</v>
      </c>
      <c r="N1307">
        <v>-108.67008854708662</v>
      </c>
      <c r="O1307">
        <v>-14.754319664473872</v>
      </c>
      <c r="P1307">
        <v>-22.013681658285037</v>
      </c>
      <c r="Q1307">
        <v>-22.422560732600829</v>
      </c>
      <c r="R1307">
        <v>-67.960368165567971</v>
      </c>
      <c r="S1307">
        <v>0</v>
      </c>
      <c r="T1307">
        <v>5</v>
      </c>
      <c r="U1307" t="s">
        <v>2819</v>
      </c>
      <c r="AN1307">
        <f>VLOOKUP(J1307,counts!$W$8:$Z$13,4,FALSE)</f>
        <v>52</v>
      </c>
      <c r="AO1307">
        <f>VLOOKUP(K1307,counts!$W$17:$Z$23,4,FALSE)</f>
        <v>48</v>
      </c>
      <c r="AP1307">
        <f>VLOOKUP(L1307,counts!$W$27:$Z$33,4,FALSE)</f>
        <v>62</v>
      </c>
      <c r="AQ1307">
        <f>VLOOKUP(M1307,counts!$W$38:$Z$49,4,FALSE)</f>
        <v>47</v>
      </c>
      <c r="AR1307">
        <f>VLOOKUP(N1307,counts!$W$53:$Z$54,4,FALSE)</f>
        <v>20</v>
      </c>
      <c r="AS1307">
        <f>VLOOKUP(O1307,counts!$W$58:$Z$62,4,FALSE)</f>
        <v>52</v>
      </c>
      <c r="AT1307">
        <f>VLOOKUP(P1307,counts!$W$66:$Z$69,4,FALSE)</f>
        <v>50</v>
      </c>
      <c r="AU1307">
        <f>VLOOKUP(Q1307,counts!$W$73:$Z$75,4,FALSE)</f>
        <v>50</v>
      </c>
      <c r="AV1307">
        <f>VLOOKUP(R1307,counts!$W$79:$Z$81,4,FALSE)</f>
        <v>40</v>
      </c>
      <c r="AW1307">
        <f t="shared" si="646"/>
        <v>421</v>
      </c>
      <c r="AX1307">
        <f t="shared" si="647"/>
        <v>0</v>
      </c>
      <c r="AY1307">
        <f t="shared" si="648"/>
        <v>5</v>
      </c>
      <c r="AZ1307" t="str">
        <f t="shared" si="649"/>
        <v>Validate</v>
      </c>
      <c r="BA1307" t="str">
        <f t="shared" si="650"/>
        <v>18-30</v>
      </c>
      <c r="BB1307" t="str">
        <f t="shared" si="651"/>
        <v>Blank</v>
      </c>
      <c r="BC1307" t="str">
        <f t="shared" si="652"/>
        <v>0-10</v>
      </c>
      <c r="BD1307" t="str">
        <f t="shared" si="653"/>
        <v>Blank</v>
      </c>
      <c r="BE1307" t="str">
        <f t="shared" si="654"/>
        <v>male</v>
      </c>
      <c r="BF1307">
        <f t="shared" si="655"/>
        <v>0</v>
      </c>
      <c r="BG1307">
        <f t="shared" si="656"/>
        <v>0</v>
      </c>
      <c r="BH1307" t="str">
        <f t="shared" si="657"/>
        <v>S, blank</v>
      </c>
      <c r="BI1307">
        <f t="shared" si="658"/>
        <v>3</v>
      </c>
    </row>
    <row r="1308" spans="1:61" x14ac:dyDescent="0.3">
      <c r="A1308" t="s">
        <v>2810</v>
      </c>
      <c r="B1308" t="s">
        <v>2838</v>
      </c>
      <c r="C1308" t="s">
        <v>2850</v>
      </c>
      <c r="D1308" t="s">
        <v>2838</v>
      </c>
      <c r="E1308" t="s">
        <v>15</v>
      </c>
      <c r="F1308">
        <v>1</v>
      </c>
      <c r="G1308">
        <v>0</v>
      </c>
      <c r="H1308" t="s">
        <v>2843</v>
      </c>
      <c r="I1308">
        <v>3</v>
      </c>
      <c r="J1308">
        <v>32.769878926258563</v>
      </c>
      <c r="K1308">
        <v>-42.171718189759716</v>
      </c>
      <c r="L1308">
        <v>-9.6115457513775127</v>
      </c>
      <c r="M1308">
        <v>-33.757758935166962</v>
      </c>
      <c r="N1308">
        <v>151.41878811967541</v>
      </c>
      <c r="O1308">
        <v>48.695090775187893</v>
      </c>
      <c r="P1308">
        <v>-22.013681658285037</v>
      </c>
      <c r="Q1308">
        <v>-22.422560732600829</v>
      </c>
      <c r="R1308">
        <v>-67.960368165567971</v>
      </c>
      <c r="S1308">
        <v>0</v>
      </c>
      <c r="T1308">
        <v>5</v>
      </c>
      <c r="U1308" t="s">
        <v>2819</v>
      </c>
      <c r="AN1308">
        <f>VLOOKUP(J1308,counts!$W$8:$Z$13,4,FALSE)</f>
        <v>61</v>
      </c>
      <c r="AO1308">
        <f>VLOOKUP(K1308,counts!$W$17:$Z$23,4,FALSE)</f>
        <v>48</v>
      </c>
      <c r="AP1308">
        <f>VLOOKUP(L1308,counts!$W$27:$Z$33,4,FALSE)</f>
        <v>55</v>
      </c>
      <c r="AQ1308">
        <f>VLOOKUP(M1308,counts!$W$38:$Z$49,4,FALSE)</f>
        <v>47</v>
      </c>
      <c r="AR1308">
        <f>VLOOKUP(N1308,counts!$W$53:$Z$54,4,FALSE)</f>
        <v>102</v>
      </c>
      <c r="AS1308">
        <f>VLOOKUP(O1308,counts!$W$58:$Z$62,4,FALSE)</f>
        <v>61</v>
      </c>
      <c r="AT1308">
        <f>VLOOKUP(P1308,counts!$W$66:$Z$69,4,FALSE)</f>
        <v>50</v>
      </c>
      <c r="AU1308">
        <f>VLOOKUP(Q1308,counts!$W$73:$Z$75,4,FALSE)</f>
        <v>50</v>
      </c>
      <c r="AV1308">
        <f>VLOOKUP(R1308,counts!$W$79:$Z$81,4,FALSE)</f>
        <v>40</v>
      </c>
      <c r="AW1308">
        <f t="shared" si="646"/>
        <v>514</v>
      </c>
      <c r="AX1308">
        <f t="shared" si="647"/>
        <v>0</v>
      </c>
      <c r="AY1308">
        <f t="shared" si="648"/>
        <v>5</v>
      </c>
      <c r="AZ1308" t="str">
        <f t="shared" si="649"/>
        <v>Validate</v>
      </c>
      <c r="BA1308" t="str">
        <f t="shared" si="650"/>
        <v>31-40</v>
      </c>
      <c r="BB1308" t="str">
        <f t="shared" si="651"/>
        <v>Blank</v>
      </c>
      <c r="BC1308" t="str">
        <f t="shared" si="652"/>
        <v>11-20</v>
      </c>
      <c r="BD1308" t="str">
        <f t="shared" si="653"/>
        <v>Blank</v>
      </c>
      <c r="BE1308" t="str">
        <f t="shared" si="654"/>
        <v>female</v>
      </c>
      <c r="BF1308">
        <f t="shared" si="655"/>
        <v>1</v>
      </c>
      <c r="BG1308">
        <f t="shared" si="656"/>
        <v>0</v>
      </c>
      <c r="BH1308" t="str">
        <f t="shared" si="657"/>
        <v>S, blank</v>
      </c>
      <c r="BI1308">
        <f t="shared" si="658"/>
        <v>3</v>
      </c>
    </row>
    <row r="1309" spans="1:61" x14ac:dyDescent="0.3">
      <c r="A1309" t="s">
        <v>2820</v>
      </c>
      <c r="B1309" t="s">
        <v>2838</v>
      </c>
      <c r="C1309" t="s">
        <v>2825</v>
      </c>
      <c r="D1309" t="s">
        <v>2838</v>
      </c>
      <c r="E1309" t="s">
        <v>20</v>
      </c>
      <c r="F1309">
        <v>0</v>
      </c>
      <c r="G1309">
        <v>0</v>
      </c>
      <c r="H1309" t="s">
        <v>2843</v>
      </c>
      <c r="I1309">
        <v>3</v>
      </c>
      <c r="J1309">
        <v>-11.613432440426715</v>
      </c>
      <c r="K1309">
        <v>-42.171718189759716</v>
      </c>
      <c r="L1309">
        <v>-82.840254641099079</v>
      </c>
      <c r="M1309">
        <v>-33.757758935166962</v>
      </c>
      <c r="N1309">
        <v>-108.67008854708662</v>
      </c>
      <c r="O1309">
        <v>-14.754319664473872</v>
      </c>
      <c r="P1309">
        <v>-22.013681658285037</v>
      </c>
      <c r="Q1309">
        <v>-22.422560732600829</v>
      </c>
      <c r="R1309">
        <v>-67.960368165567971</v>
      </c>
      <c r="S1309">
        <v>0</v>
      </c>
      <c r="T1309">
        <v>5</v>
      </c>
      <c r="U1309" t="s">
        <v>2819</v>
      </c>
      <c r="AN1309">
        <f>VLOOKUP(J1309,counts!$W$8:$Z$13,4,FALSE)</f>
        <v>52</v>
      </c>
      <c r="AO1309">
        <f>VLOOKUP(K1309,counts!$W$17:$Z$23,4,FALSE)</f>
        <v>48</v>
      </c>
      <c r="AP1309">
        <f>VLOOKUP(L1309,counts!$W$27:$Z$33,4,FALSE)</f>
        <v>62</v>
      </c>
      <c r="AQ1309">
        <f>VLOOKUP(M1309,counts!$W$38:$Z$49,4,FALSE)</f>
        <v>47</v>
      </c>
      <c r="AR1309">
        <f>VLOOKUP(N1309,counts!$W$53:$Z$54,4,FALSE)</f>
        <v>20</v>
      </c>
      <c r="AS1309">
        <f>VLOOKUP(O1309,counts!$W$58:$Z$62,4,FALSE)</f>
        <v>52</v>
      </c>
      <c r="AT1309">
        <f>VLOOKUP(P1309,counts!$W$66:$Z$69,4,FALSE)</f>
        <v>50</v>
      </c>
      <c r="AU1309">
        <f>VLOOKUP(Q1309,counts!$W$73:$Z$75,4,FALSE)</f>
        <v>50</v>
      </c>
      <c r="AV1309">
        <f>VLOOKUP(R1309,counts!$W$79:$Z$81,4,FALSE)</f>
        <v>40</v>
      </c>
      <c r="AW1309">
        <f t="shared" si="646"/>
        <v>421</v>
      </c>
      <c r="AX1309">
        <f t="shared" si="647"/>
        <v>0</v>
      </c>
      <c r="AY1309">
        <f t="shared" si="648"/>
        <v>5</v>
      </c>
      <c r="AZ1309" t="str">
        <f t="shared" si="649"/>
        <v>Validate</v>
      </c>
      <c r="BA1309" t="str">
        <f t="shared" si="650"/>
        <v>18-30</v>
      </c>
      <c r="BB1309" t="str">
        <f t="shared" si="651"/>
        <v>Blank</v>
      </c>
      <c r="BC1309" t="str">
        <f t="shared" si="652"/>
        <v>0-10</v>
      </c>
      <c r="BD1309" t="str">
        <f t="shared" si="653"/>
        <v>Blank</v>
      </c>
      <c r="BE1309" t="str">
        <f t="shared" si="654"/>
        <v>male</v>
      </c>
      <c r="BF1309">
        <f t="shared" si="655"/>
        <v>0</v>
      </c>
      <c r="BG1309">
        <f t="shared" si="656"/>
        <v>0</v>
      </c>
      <c r="BH1309" t="str">
        <f t="shared" si="657"/>
        <v>S, blank</v>
      </c>
      <c r="BI1309">
        <f t="shared" si="658"/>
        <v>3</v>
      </c>
    </row>
    <row r="1310" spans="1:61" x14ac:dyDescent="0.3">
      <c r="A1310" t="s">
        <v>2820</v>
      </c>
      <c r="B1310" t="s">
        <v>2838</v>
      </c>
      <c r="C1310" t="s">
        <v>2825</v>
      </c>
      <c r="D1310" t="s">
        <v>2838</v>
      </c>
      <c r="E1310" t="s">
        <v>20</v>
      </c>
      <c r="F1310">
        <v>1</v>
      </c>
      <c r="G1310">
        <v>0</v>
      </c>
      <c r="H1310" t="s">
        <v>2843</v>
      </c>
      <c r="I1310">
        <v>3</v>
      </c>
      <c r="J1310">
        <v>-11.613432440426715</v>
      </c>
      <c r="K1310">
        <v>-42.171718189759716</v>
      </c>
      <c r="L1310">
        <v>-82.840254641099079</v>
      </c>
      <c r="M1310">
        <v>-33.757758935166962</v>
      </c>
      <c r="N1310">
        <v>-108.67008854708662</v>
      </c>
      <c r="O1310">
        <v>48.695090775187893</v>
      </c>
      <c r="P1310">
        <v>-22.013681658285037</v>
      </c>
      <c r="Q1310">
        <v>-22.422560732600829</v>
      </c>
      <c r="R1310">
        <v>-67.960368165567971</v>
      </c>
      <c r="S1310">
        <v>0</v>
      </c>
      <c r="T1310">
        <v>5</v>
      </c>
      <c r="U1310" t="s">
        <v>2819</v>
      </c>
      <c r="AN1310">
        <f>VLOOKUP(J1310,counts!$W$8:$Z$13,4,FALSE)</f>
        <v>52</v>
      </c>
      <c r="AO1310">
        <f>VLOOKUP(K1310,counts!$W$17:$Z$23,4,FALSE)</f>
        <v>48</v>
      </c>
      <c r="AP1310">
        <f>VLOOKUP(L1310,counts!$W$27:$Z$33,4,FALSE)</f>
        <v>62</v>
      </c>
      <c r="AQ1310">
        <f>VLOOKUP(M1310,counts!$W$38:$Z$49,4,FALSE)</f>
        <v>47</v>
      </c>
      <c r="AR1310">
        <f>VLOOKUP(N1310,counts!$W$53:$Z$54,4,FALSE)</f>
        <v>20</v>
      </c>
      <c r="AS1310">
        <f>VLOOKUP(O1310,counts!$W$58:$Z$62,4,FALSE)</f>
        <v>61</v>
      </c>
      <c r="AT1310">
        <f>VLOOKUP(P1310,counts!$W$66:$Z$69,4,FALSE)</f>
        <v>50</v>
      </c>
      <c r="AU1310">
        <f>VLOOKUP(Q1310,counts!$W$73:$Z$75,4,FALSE)</f>
        <v>50</v>
      </c>
      <c r="AV1310">
        <f>VLOOKUP(R1310,counts!$W$79:$Z$81,4,FALSE)</f>
        <v>40</v>
      </c>
      <c r="AW1310">
        <f t="shared" si="646"/>
        <v>430</v>
      </c>
      <c r="AX1310">
        <f t="shared" si="647"/>
        <v>0</v>
      </c>
      <c r="AY1310">
        <f t="shared" si="648"/>
        <v>5</v>
      </c>
      <c r="AZ1310" t="str">
        <f t="shared" si="649"/>
        <v>Validate</v>
      </c>
      <c r="BA1310" t="str">
        <f t="shared" si="650"/>
        <v>18-30</v>
      </c>
      <c r="BB1310" t="str">
        <f t="shared" si="651"/>
        <v>Blank</v>
      </c>
      <c r="BC1310" t="str">
        <f t="shared" si="652"/>
        <v>0-10</v>
      </c>
      <c r="BD1310" t="str">
        <f t="shared" si="653"/>
        <v>Blank</v>
      </c>
      <c r="BE1310" t="str">
        <f t="shared" si="654"/>
        <v>male</v>
      </c>
      <c r="BF1310">
        <f t="shared" si="655"/>
        <v>1</v>
      </c>
      <c r="BG1310">
        <f t="shared" si="656"/>
        <v>0</v>
      </c>
      <c r="BH1310" t="str">
        <f t="shared" si="657"/>
        <v>S, blank</v>
      </c>
      <c r="BI1310">
        <f t="shared" si="658"/>
        <v>3</v>
      </c>
    </row>
    <row r="1311" spans="1:61" x14ac:dyDescent="0.3">
      <c r="A1311" t="s">
        <v>2821</v>
      </c>
      <c r="B1311" t="s">
        <v>2838</v>
      </c>
      <c r="C1311" t="s">
        <v>2825</v>
      </c>
      <c r="D1311" t="s">
        <v>2838</v>
      </c>
      <c r="E1311" t="s">
        <v>20</v>
      </c>
      <c r="F1311">
        <v>0</v>
      </c>
      <c r="G1311">
        <v>0</v>
      </c>
      <c r="H1311" t="s">
        <v>2843</v>
      </c>
      <c r="I1311">
        <v>3</v>
      </c>
      <c r="J1311">
        <v>-3.7643689058441341</v>
      </c>
      <c r="K1311">
        <v>-42.171718189759716</v>
      </c>
      <c r="L1311">
        <v>-82.840254641099079</v>
      </c>
      <c r="M1311">
        <v>-33.757758935166962</v>
      </c>
      <c r="N1311">
        <v>-108.67008854708662</v>
      </c>
      <c r="O1311">
        <v>-14.754319664473872</v>
      </c>
      <c r="P1311">
        <v>-22.013681658285037</v>
      </c>
      <c r="Q1311">
        <v>-22.422560732600829</v>
      </c>
      <c r="R1311">
        <v>-67.960368165567971</v>
      </c>
      <c r="S1311">
        <v>0</v>
      </c>
      <c r="T1311">
        <v>5</v>
      </c>
      <c r="U1311" t="s">
        <v>2819</v>
      </c>
      <c r="AN1311">
        <f>VLOOKUP(J1311,counts!$W$8:$Z$13,4,FALSE)</f>
        <v>53</v>
      </c>
      <c r="AO1311">
        <f>VLOOKUP(K1311,counts!$W$17:$Z$23,4,FALSE)</f>
        <v>48</v>
      </c>
      <c r="AP1311">
        <f>VLOOKUP(L1311,counts!$W$27:$Z$33,4,FALSE)</f>
        <v>62</v>
      </c>
      <c r="AQ1311">
        <f>VLOOKUP(M1311,counts!$W$38:$Z$49,4,FALSE)</f>
        <v>47</v>
      </c>
      <c r="AR1311">
        <f>VLOOKUP(N1311,counts!$W$53:$Z$54,4,FALSE)</f>
        <v>20</v>
      </c>
      <c r="AS1311">
        <f>VLOOKUP(O1311,counts!$W$58:$Z$62,4,FALSE)</f>
        <v>52</v>
      </c>
      <c r="AT1311">
        <f>VLOOKUP(P1311,counts!$W$66:$Z$69,4,FALSE)</f>
        <v>50</v>
      </c>
      <c r="AU1311">
        <f>VLOOKUP(Q1311,counts!$W$73:$Z$75,4,FALSE)</f>
        <v>50</v>
      </c>
      <c r="AV1311">
        <f>VLOOKUP(R1311,counts!$W$79:$Z$81,4,FALSE)</f>
        <v>40</v>
      </c>
      <c r="AW1311">
        <f t="shared" si="646"/>
        <v>422</v>
      </c>
      <c r="AX1311">
        <f t="shared" si="647"/>
        <v>0</v>
      </c>
      <c r="AY1311">
        <f t="shared" si="648"/>
        <v>5</v>
      </c>
      <c r="AZ1311" t="str">
        <f t="shared" si="649"/>
        <v>Validate</v>
      </c>
      <c r="BA1311" t="str">
        <f t="shared" si="650"/>
        <v>0-17</v>
      </c>
      <c r="BB1311" t="str">
        <f t="shared" si="651"/>
        <v>Blank</v>
      </c>
      <c r="BC1311" t="str">
        <f t="shared" si="652"/>
        <v>0-10</v>
      </c>
      <c r="BD1311" t="str">
        <f t="shared" si="653"/>
        <v>Blank</v>
      </c>
      <c r="BE1311" t="str">
        <f t="shared" si="654"/>
        <v>male</v>
      </c>
      <c r="BF1311">
        <f t="shared" si="655"/>
        <v>0</v>
      </c>
      <c r="BG1311">
        <f t="shared" si="656"/>
        <v>0</v>
      </c>
      <c r="BH1311" t="str">
        <f t="shared" si="657"/>
        <v>S, blank</v>
      </c>
      <c r="BI1311">
        <f t="shared" si="658"/>
        <v>3</v>
      </c>
    </row>
    <row r="1312" spans="1:61" x14ac:dyDescent="0.3">
      <c r="A1312" t="s">
        <v>2821</v>
      </c>
      <c r="B1312" t="s">
        <v>2838</v>
      </c>
      <c r="C1312" t="s">
        <v>2850</v>
      </c>
      <c r="D1312" t="s">
        <v>2838</v>
      </c>
      <c r="E1312" t="s">
        <v>20</v>
      </c>
      <c r="F1312">
        <v>0</v>
      </c>
      <c r="G1312">
        <v>0</v>
      </c>
      <c r="H1312" t="s">
        <v>44</v>
      </c>
      <c r="I1312">
        <v>3</v>
      </c>
      <c r="J1312">
        <v>-3.7643689058441341</v>
      </c>
      <c r="K1312">
        <v>-42.171718189759716</v>
      </c>
      <c r="L1312">
        <v>-9.6115457513775127</v>
      </c>
      <c r="M1312">
        <v>-33.757758935166962</v>
      </c>
      <c r="N1312">
        <v>-108.67008854708662</v>
      </c>
      <c r="O1312">
        <v>-14.754319664473872</v>
      </c>
      <c r="P1312">
        <v>-22.013681658285037</v>
      </c>
      <c r="Q1312">
        <v>72.444458573419169</v>
      </c>
      <c r="R1312">
        <v>-67.960368165567971</v>
      </c>
      <c r="S1312">
        <v>0</v>
      </c>
      <c r="T1312">
        <v>5</v>
      </c>
      <c r="U1312" t="s">
        <v>2819</v>
      </c>
      <c r="AN1312">
        <f>VLOOKUP(J1312,counts!$W$8:$Z$13,4,FALSE)</f>
        <v>53</v>
      </c>
      <c r="AO1312">
        <f>VLOOKUP(K1312,counts!$W$17:$Z$23,4,FALSE)</f>
        <v>48</v>
      </c>
      <c r="AP1312">
        <f>VLOOKUP(L1312,counts!$W$27:$Z$33,4,FALSE)</f>
        <v>55</v>
      </c>
      <c r="AQ1312">
        <f>VLOOKUP(M1312,counts!$W$38:$Z$49,4,FALSE)</f>
        <v>47</v>
      </c>
      <c r="AR1312">
        <f>VLOOKUP(N1312,counts!$W$53:$Z$54,4,FALSE)</f>
        <v>20</v>
      </c>
      <c r="AS1312">
        <f>VLOOKUP(O1312,counts!$W$58:$Z$62,4,FALSE)</f>
        <v>52</v>
      </c>
      <c r="AT1312">
        <f>VLOOKUP(P1312,counts!$W$66:$Z$69,4,FALSE)</f>
        <v>50</v>
      </c>
      <c r="AU1312">
        <f>VLOOKUP(Q1312,counts!$W$73:$Z$75,4,FALSE)</f>
        <v>68</v>
      </c>
      <c r="AV1312">
        <f>VLOOKUP(R1312,counts!$W$79:$Z$81,4,FALSE)</f>
        <v>40</v>
      </c>
      <c r="AW1312">
        <f t="shared" si="646"/>
        <v>433</v>
      </c>
      <c r="AX1312">
        <f t="shared" si="647"/>
        <v>0</v>
      </c>
      <c r="AY1312">
        <f t="shared" si="648"/>
        <v>5</v>
      </c>
      <c r="AZ1312" t="str">
        <f t="shared" si="649"/>
        <v>Validate</v>
      </c>
      <c r="BA1312" t="str">
        <f t="shared" si="650"/>
        <v>0-17</v>
      </c>
      <c r="BB1312" t="str">
        <f t="shared" si="651"/>
        <v>Blank</v>
      </c>
      <c r="BC1312" t="str">
        <f t="shared" si="652"/>
        <v>11-20</v>
      </c>
      <c r="BD1312" t="str">
        <f t="shared" si="653"/>
        <v>Blank</v>
      </c>
      <c r="BE1312" t="str">
        <f t="shared" si="654"/>
        <v>male</v>
      </c>
      <c r="BF1312">
        <f t="shared" si="655"/>
        <v>0</v>
      </c>
      <c r="BG1312">
        <f t="shared" si="656"/>
        <v>0</v>
      </c>
      <c r="BH1312" t="str">
        <f t="shared" si="657"/>
        <v>C</v>
      </c>
      <c r="BI1312">
        <f t="shared" si="658"/>
        <v>3</v>
      </c>
    </row>
    <row r="1313" spans="1:61" x14ac:dyDescent="0.3">
      <c r="A1313" t="s">
        <v>2821</v>
      </c>
      <c r="B1313" t="s">
        <v>2838</v>
      </c>
      <c r="C1313" t="s">
        <v>2850</v>
      </c>
      <c r="D1313" t="s">
        <v>2838</v>
      </c>
      <c r="E1313" t="s">
        <v>15</v>
      </c>
      <c r="F1313">
        <v>1</v>
      </c>
      <c r="G1313">
        <v>0</v>
      </c>
      <c r="H1313" t="s">
        <v>44</v>
      </c>
      <c r="I1313">
        <v>3</v>
      </c>
      <c r="J1313">
        <v>-3.7643689058441341</v>
      </c>
      <c r="K1313">
        <v>-42.171718189759716</v>
      </c>
      <c r="L1313">
        <v>-9.6115457513775127</v>
      </c>
      <c r="M1313">
        <v>-33.757758935166962</v>
      </c>
      <c r="N1313">
        <v>151.41878811967541</v>
      </c>
      <c r="O1313">
        <v>48.695090775187893</v>
      </c>
      <c r="P1313">
        <v>-22.013681658285037</v>
      </c>
      <c r="Q1313">
        <v>72.444458573419169</v>
      </c>
      <c r="R1313">
        <v>-67.960368165567971</v>
      </c>
      <c r="S1313">
        <v>0</v>
      </c>
      <c r="T1313">
        <v>5</v>
      </c>
      <c r="U1313" t="s">
        <v>2819</v>
      </c>
      <c r="AN1313">
        <f>VLOOKUP(J1313,counts!$W$8:$Z$13,4,FALSE)</f>
        <v>53</v>
      </c>
      <c r="AO1313">
        <f>VLOOKUP(K1313,counts!$W$17:$Z$23,4,FALSE)</f>
        <v>48</v>
      </c>
      <c r="AP1313">
        <f>VLOOKUP(L1313,counts!$W$27:$Z$33,4,FALSE)</f>
        <v>55</v>
      </c>
      <c r="AQ1313">
        <f>VLOOKUP(M1313,counts!$W$38:$Z$49,4,FALSE)</f>
        <v>47</v>
      </c>
      <c r="AR1313">
        <f>VLOOKUP(N1313,counts!$W$53:$Z$54,4,FALSE)</f>
        <v>102</v>
      </c>
      <c r="AS1313">
        <f>VLOOKUP(O1313,counts!$W$58:$Z$62,4,FALSE)</f>
        <v>61</v>
      </c>
      <c r="AT1313">
        <f>VLOOKUP(P1313,counts!$W$66:$Z$69,4,FALSE)</f>
        <v>50</v>
      </c>
      <c r="AU1313">
        <f>VLOOKUP(Q1313,counts!$W$73:$Z$75,4,FALSE)</f>
        <v>68</v>
      </c>
      <c r="AV1313">
        <f>VLOOKUP(R1313,counts!$W$79:$Z$81,4,FALSE)</f>
        <v>40</v>
      </c>
      <c r="AW1313">
        <f t="shared" si="646"/>
        <v>524</v>
      </c>
      <c r="AX1313">
        <f t="shared" si="647"/>
        <v>0</v>
      </c>
      <c r="AY1313">
        <f t="shared" si="648"/>
        <v>5</v>
      </c>
      <c r="AZ1313" t="str">
        <f t="shared" si="649"/>
        <v>Validate</v>
      </c>
      <c r="BA1313" t="str">
        <f t="shared" si="650"/>
        <v>0-17</v>
      </c>
      <c r="BB1313" t="str">
        <f t="shared" si="651"/>
        <v>Blank</v>
      </c>
      <c r="BC1313" t="str">
        <f t="shared" si="652"/>
        <v>11-20</v>
      </c>
      <c r="BD1313" t="str">
        <f t="shared" si="653"/>
        <v>Blank</v>
      </c>
      <c r="BE1313" t="str">
        <f t="shared" si="654"/>
        <v>female</v>
      </c>
      <c r="BF1313">
        <f t="shared" si="655"/>
        <v>1</v>
      </c>
      <c r="BG1313">
        <f t="shared" si="656"/>
        <v>0</v>
      </c>
      <c r="BH1313" t="str">
        <f t="shared" si="657"/>
        <v>C</v>
      </c>
      <c r="BI1313">
        <f t="shared" si="658"/>
        <v>3</v>
      </c>
    </row>
  </sheetData>
  <sortState xmlns:xlrd2="http://schemas.microsoft.com/office/spreadsheetml/2017/richdata2" ref="A5:U1313">
    <sortCondition ref="T5:T131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9"/>
  <sheetViews>
    <sheetView workbookViewId="0">
      <selection activeCell="A5" sqref="A5:D9"/>
    </sheetView>
  </sheetViews>
  <sheetFormatPr defaultRowHeight="14.4" x14ac:dyDescent="0.3"/>
  <cols>
    <col min="1" max="1" width="14.109375" customWidth="1"/>
    <col min="2" max="2" width="16.33203125" customWidth="1"/>
    <col min="3" max="3" width="4" customWidth="1"/>
    <col min="4" max="4" width="11.33203125" customWidth="1"/>
    <col min="5" max="5" width="6.5546875" customWidth="1"/>
    <col min="6" max="6" width="3" customWidth="1"/>
    <col min="7" max="7" width="9.5546875" customWidth="1"/>
    <col min="8" max="8" width="6.88671875" customWidth="1"/>
    <col min="9" max="9" width="3" customWidth="1"/>
    <col min="10" max="10" width="9.88671875" customWidth="1"/>
    <col min="11" max="11" width="8.5546875" customWidth="1"/>
    <col min="12" max="12" width="4" customWidth="1"/>
    <col min="13" max="13" width="11.5546875" bestFit="1" customWidth="1"/>
    <col min="14" max="14" width="11.33203125" bestFit="1" customWidth="1"/>
  </cols>
  <sheetData>
    <row r="2" spans="1:4" x14ac:dyDescent="0.3">
      <c r="A2" s="1" t="s">
        <v>2801</v>
      </c>
      <c r="B2" t="s">
        <v>2818</v>
      </c>
    </row>
    <row r="4" spans="1:4" x14ac:dyDescent="0.3">
      <c r="A4" s="1" t="s">
        <v>2816</v>
      </c>
      <c r="B4" s="1" t="s">
        <v>2815</v>
      </c>
    </row>
    <row r="5" spans="1:4" x14ac:dyDescent="0.3">
      <c r="A5" s="1" t="s">
        <v>2809</v>
      </c>
      <c r="B5">
        <v>0</v>
      </c>
      <c r="C5">
        <v>1</v>
      </c>
      <c r="D5" t="s">
        <v>2814</v>
      </c>
    </row>
    <row r="6" spans="1:4" x14ac:dyDescent="0.3">
      <c r="A6" s="2">
        <v>1</v>
      </c>
      <c r="B6">
        <v>74</v>
      </c>
      <c r="C6">
        <v>121</v>
      </c>
      <c r="D6">
        <v>195</v>
      </c>
    </row>
    <row r="7" spans="1:4" x14ac:dyDescent="0.3">
      <c r="A7" s="2">
        <v>2</v>
      </c>
      <c r="B7">
        <v>90</v>
      </c>
      <c r="C7">
        <v>68</v>
      </c>
      <c r="D7">
        <v>158</v>
      </c>
    </row>
    <row r="8" spans="1:4" x14ac:dyDescent="0.3">
      <c r="A8" s="2">
        <v>3</v>
      </c>
      <c r="B8">
        <v>325</v>
      </c>
      <c r="C8">
        <v>96</v>
      </c>
      <c r="D8">
        <v>421</v>
      </c>
    </row>
    <row r="9" spans="1:4" x14ac:dyDescent="0.3">
      <c r="A9" s="2" t="s">
        <v>2814</v>
      </c>
      <c r="B9">
        <v>489</v>
      </c>
      <c r="C9">
        <v>285</v>
      </c>
      <c r="D9">
        <v>774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A82"/>
  <sheetViews>
    <sheetView tabSelected="1" zoomScale="85" zoomScaleNormal="85" workbookViewId="0">
      <selection activeCell="P11" sqref="P11"/>
    </sheetView>
  </sheetViews>
  <sheetFormatPr defaultRowHeight="14.4" x14ac:dyDescent="0.3"/>
  <cols>
    <col min="1" max="1" width="11.109375" bestFit="1" customWidth="1"/>
    <col min="15" max="15" width="14.88671875" bestFit="1" customWidth="1"/>
    <col min="18" max="18" width="14.88671875" bestFit="1" customWidth="1"/>
    <col min="29" max="29" width="11" bestFit="1" customWidth="1"/>
    <col min="31" max="31" width="14.88671875" bestFit="1" customWidth="1"/>
    <col min="34" max="34" width="11" bestFit="1" customWidth="1"/>
    <col min="38" max="38" width="17.6640625" bestFit="1" customWidth="1"/>
    <col min="39" max="39" width="9.33203125" bestFit="1" customWidth="1"/>
    <col min="40" max="40" width="5.6640625" bestFit="1" customWidth="1"/>
    <col min="41" max="41" width="6.44140625" bestFit="1" customWidth="1"/>
    <col min="42" max="42" width="6" bestFit="1" customWidth="1"/>
    <col min="43" max="43" width="8.6640625" bestFit="1" customWidth="1"/>
    <col min="44" max="44" width="7.88671875" bestFit="1" customWidth="1"/>
    <col min="45" max="45" width="7.88671875" customWidth="1"/>
    <col min="47" max="47" width="17.6640625" bestFit="1" customWidth="1"/>
  </cols>
  <sheetData>
    <row r="1" spans="1:53" x14ac:dyDescent="0.3">
      <c r="A1" t="s">
        <v>2809</v>
      </c>
      <c r="B1">
        <v>0</v>
      </c>
      <c r="C1">
        <v>1</v>
      </c>
      <c r="D1" t="s">
        <v>2814</v>
      </c>
      <c r="AC1" t="s">
        <v>2844</v>
      </c>
      <c r="AD1" t="s">
        <v>2845</v>
      </c>
      <c r="AE1" t="s">
        <v>2855</v>
      </c>
      <c r="AF1" t="s">
        <v>2846</v>
      </c>
      <c r="AG1" t="s">
        <v>2847</v>
      </c>
      <c r="AH1" t="s">
        <v>2848</v>
      </c>
      <c r="AI1" t="s">
        <v>2865</v>
      </c>
      <c r="AJ1" t="s">
        <v>2866</v>
      </c>
    </row>
    <row r="2" spans="1:53" x14ac:dyDescent="0.3">
      <c r="A2" t="s">
        <v>2818</v>
      </c>
      <c r="B2">
        <v>489</v>
      </c>
      <c r="C2">
        <v>285</v>
      </c>
      <c r="D2">
        <v>774</v>
      </c>
      <c r="E2">
        <f>C2/D2</f>
        <v>0.36821705426356588</v>
      </c>
      <c r="F2">
        <f>1-E2</f>
        <v>0.63178294573643412</v>
      </c>
      <c r="AC2" t="s">
        <v>2805</v>
      </c>
      <c r="AD2">
        <f>Q14</f>
        <v>10.612492264300485</v>
      </c>
      <c r="AE2">
        <f>S14</f>
        <v>5</v>
      </c>
      <c r="AF2" s="3">
        <f>R14</f>
        <v>5.9628093159409756E-2</v>
      </c>
      <c r="AG2">
        <f>X14</f>
        <v>5.8548305633138069</v>
      </c>
      <c r="AH2" t="s">
        <v>2805</v>
      </c>
      <c r="AI2">
        <v>7.3421948911113304E-3</v>
      </c>
      <c r="AJ2">
        <v>7.3422461619533407E-3</v>
      </c>
      <c r="AK2">
        <v>7.5311805181102675E-3</v>
      </c>
    </row>
    <row r="3" spans="1:53" x14ac:dyDescent="0.3">
      <c r="A3" t="s">
        <v>2817</v>
      </c>
      <c r="B3">
        <v>155</v>
      </c>
      <c r="C3">
        <v>105</v>
      </c>
      <c r="D3">
        <v>260</v>
      </c>
      <c r="E3">
        <f t="shared" ref="E3:E5" si="0">C3/D3</f>
        <v>0.40384615384615385</v>
      </c>
      <c r="F3">
        <f t="shared" ref="F3:F4" si="1">1-E3</f>
        <v>0.59615384615384615</v>
      </c>
      <c r="AC3" t="s">
        <v>2806</v>
      </c>
      <c r="AD3">
        <f>Q24</f>
        <v>94.673105051274632</v>
      </c>
      <c r="AE3">
        <f>S24</f>
        <v>6</v>
      </c>
      <c r="AF3" s="3">
        <f>R24</f>
        <v>0</v>
      </c>
      <c r="AG3">
        <f>X24</f>
        <v>52.500544337581957</v>
      </c>
      <c r="AH3" t="s">
        <v>2806</v>
      </c>
      <c r="AI3">
        <v>5.1994752307081499E-3</v>
      </c>
      <c r="AJ3">
        <v>5.1995842838189772E-3</v>
      </c>
      <c r="AK3">
        <v>5.0937679356179285E-3</v>
      </c>
    </row>
    <row r="4" spans="1:53" x14ac:dyDescent="0.3">
      <c r="A4" t="s">
        <v>2819</v>
      </c>
      <c r="B4">
        <v>165</v>
      </c>
      <c r="C4">
        <v>110</v>
      </c>
      <c r="D4">
        <v>275</v>
      </c>
      <c r="E4">
        <f t="shared" si="0"/>
        <v>0.4</v>
      </c>
      <c r="F4">
        <f t="shared" si="1"/>
        <v>0.6</v>
      </c>
      <c r="AC4" t="s">
        <v>2807</v>
      </c>
      <c r="AD4">
        <f>Q34</f>
        <v>89.501788058274983</v>
      </c>
      <c r="AE4">
        <f>S34</f>
        <v>6</v>
      </c>
      <c r="AF4" s="3">
        <f>R34</f>
        <v>0</v>
      </c>
      <c r="AG4">
        <f>X34</f>
        <v>53.604430730291028</v>
      </c>
      <c r="AH4" t="s">
        <v>2807</v>
      </c>
      <c r="AI4">
        <v>-3.31062568587852E-3</v>
      </c>
      <c r="AJ4">
        <v>-3.3105759712932841E-3</v>
      </c>
    </row>
    <row r="5" spans="1:53" x14ac:dyDescent="0.3">
      <c r="A5" t="s">
        <v>2814</v>
      </c>
      <c r="B5">
        <v>809</v>
      </c>
      <c r="C5">
        <v>500</v>
      </c>
      <c r="D5">
        <v>1309</v>
      </c>
      <c r="E5">
        <f t="shared" si="0"/>
        <v>0.3819709702062643</v>
      </c>
      <c r="N5" s="17" t="s">
        <v>2955</v>
      </c>
      <c r="O5" s="17"/>
      <c r="P5" s="17"/>
      <c r="Q5" s="17"/>
      <c r="R5" s="17"/>
      <c r="AC5" t="s">
        <v>2840</v>
      </c>
      <c r="AD5">
        <f>Q50</f>
        <v>51.825623024591643</v>
      </c>
      <c r="AE5">
        <f>S50</f>
        <v>11</v>
      </c>
      <c r="AF5" s="3">
        <f>R50</f>
        <v>2.9320545014144272E-7</v>
      </c>
      <c r="AG5">
        <f>X50</f>
        <v>30.345142836067033</v>
      </c>
      <c r="AH5" t="s">
        <v>2840</v>
      </c>
      <c r="AI5">
        <v>7.2746295761139902E-3</v>
      </c>
      <c r="AJ5">
        <v>7.2745481900438995E-3</v>
      </c>
      <c r="AK5">
        <v>7.1110969808336737E-3</v>
      </c>
    </row>
    <row r="6" spans="1:53" x14ac:dyDescent="0.3">
      <c r="N6" s="17"/>
      <c r="O6" s="17"/>
      <c r="P6" s="17"/>
      <c r="Q6" s="17"/>
      <c r="R6" s="17"/>
      <c r="AC6" t="s">
        <v>3</v>
      </c>
      <c r="AD6">
        <f>Q55</f>
        <v>242.72583058389682</v>
      </c>
      <c r="AE6">
        <f>S55</f>
        <v>1</v>
      </c>
      <c r="AF6" s="3">
        <f>R55</f>
        <v>0</v>
      </c>
      <c r="AG6">
        <f>X55</f>
        <v>145.21418994953842</v>
      </c>
      <c r="AH6" t="s">
        <v>3</v>
      </c>
      <c r="AI6">
        <v>1.09588546256509E-2</v>
      </c>
      <c r="AJ6">
        <v>1.0958890546733328E-2</v>
      </c>
      <c r="AK6">
        <v>1.0622196212462071E-2</v>
      </c>
    </row>
    <row r="7" spans="1:53" x14ac:dyDescent="0.3">
      <c r="A7" t="s">
        <v>2805</v>
      </c>
      <c r="B7">
        <v>0</v>
      </c>
      <c r="C7">
        <v>1</v>
      </c>
      <c r="D7" t="s">
        <v>2814</v>
      </c>
      <c r="G7" t="s">
        <v>2809</v>
      </c>
      <c r="H7">
        <v>0</v>
      </c>
      <c r="I7">
        <v>1</v>
      </c>
      <c r="J7" t="s">
        <v>2814</v>
      </c>
      <c r="N7">
        <v>0</v>
      </c>
      <c r="O7">
        <v>1</v>
      </c>
      <c r="S7" t="s">
        <v>2855</v>
      </c>
      <c r="T7">
        <v>0</v>
      </c>
      <c r="U7">
        <v>1</v>
      </c>
      <c r="W7" t="s">
        <v>2856</v>
      </c>
      <c r="X7" t="s">
        <v>2847</v>
      </c>
      <c r="Y7" t="s">
        <v>2872</v>
      </c>
      <c r="Z7" t="s">
        <v>2873</v>
      </c>
      <c r="AA7" t="s">
        <v>2874</v>
      </c>
      <c r="AC7" t="s">
        <v>5</v>
      </c>
      <c r="AD7">
        <f>Q63</f>
        <v>26.947021912945303</v>
      </c>
      <c r="AE7">
        <f>S63</f>
        <v>4</v>
      </c>
      <c r="AF7" s="3">
        <f>R63</f>
        <v>2.0375225970425959E-5</v>
      </c>
      <c r="AG7">
        <f>X63</f>
        <v>19.865004720336426</v>
      </c>
      <c r="AH7" t="s">
        <v>5</v>
      </c>
      <c r="AI7">
        <v>4.57140984695325E-3</v>
      </c>
      <c r="AJ7">
        <v>4.5711494420659516E-3</v>
      </c>
      <c r="AK7">
        <v>4.3339130708931499E-3</v>
      </c>
    </row>
    <row r="8" spans="1:53" x14ac:dyDescent="0.3">
      <c r="A8" t="s">
        <v>2821</v>
      </c>
      <c r="B8">
        <v>263</v>
      </c>
      <c r="C8">
        <v>154</v>
      </c>
      <c r="D8">
        <v>417</v>
      </c>
      <c r="E8">
        <f t="shared" ref="E8:E14" si="2">C8/D8</f>
        <v>0.36930455635491605</v>
      </c>
      <c r="G8" t="s">
        <v>2821</v>
      </c>
      <c r="H8">
        <v>155</v>
      </c>
      <c r="I8">
        <v>87</v>
      </c>
      <c r="J8">
        <v>242</v>
      </c>
      <c r="K8">
        <f t="shared" ref="K8:K14" si="3">I8/J8</f>
        <v>0.35950413223140498</v>
      </c>
      <c r="L8">
        <f t="shared" ref="L8:L13" si="4">J8/J$14</f>
        <v>0.31266149870801035</v>
      </c>
      <c r="N8">
        <f>J8-O8</f>
        <v>152.89147286821705</v>
      </c>
      <c r="O8">
        <f>$K$14*J8</f>
        <v>89.108527131782949</v>
      </c>
      <c r="Q8">
        <f>(H8-N8)^2/N8</f>
        <v>2.9078709113469721E-2</v>
      </c>
      <c r="R8">
        <f t="shared" ref="R8:R13" si="5">(I8-O8)^2/O8</f>
        <v>4.9892943005216461E-2</v>
      </c>
      <c r="T8">
        <f>H8/H$14</f>
        <v>0.31697341513292432</v>
      </c>
      <c r="U8">
        <f t="shared" ref="U8:U13" si="6">I8/I$14</f>
        <v>0.30526315789473685</v>
      </c>
      <c r="V8" t="str">
        <f>G8</f>
        <v>0-17</v>
      </c>
      <c r="W8">
        <f>LN(U8/T8)*100</f>
        <v>-3.7643689058441341</v>
      </c>
      <c r="X8">
        <f>(U8-T8)*W8</f>
        <v>4.4081728226869121E-2</v>
      </c>
      <c r="Y8">
        <f>$AD$17/9+$AD$16*(W8*$AI$2+$AI$11/9)</f>
        <v>53.285143763509083</v>
      </c>
      <c r="Z8">
        <f>ROUND(Y8,0)</f>
        <v>53</v>
      </c>
      <c r="AA8">
        <f>K8</f>
        <v>0.35950413223140498</v>
      </c>
      <c r="AC8" t="s">
        <v>6</v>
      </c>
      <c r="AD8">
        <f>Q70</f>
        <v>34.923553755999151</v>
      </c>
      <c r="AE8">
        <f>S70</f>
        <v>3</v>
      </c>
      <c r="AF8" s="3">
        <f>R70</f>
        <v>1.26440636849523E-7</v>
      </c>
      <c r="AG8">
        <f>X70</f>
        <v>18.978270834764029</v>
      </c>
      <c r="AH8" t="s">
        <v>6</v>
      </c>
      <c r="AI8">
        <v>6.9243469502997899E-3</v>
      </c>
      <c r="AJ8">
        <v>6.9241824036513164E-3</v>
      </c>
      <c r="AK8">
        <v>5.5914818897713605E-3</v>
      </c>
    </row>
    <row r="9" spans="1:53" x14ac:dyDescent="0.3">
      <c r="A9" t="s">
        <v>2820</v>
      </c>
      <c r="B9">
        <v>288</v>
      </c>
      <c r="C9">
        <v>167</v>
      </c>
      <c r="D9">
        <v>455</v>
      </c>
      <c r="E9">
        <f t="shared" si="2"/>
        <v>0.36703296703296701</v>
      </c>
      <c r="G9" t="s">
        <v>2820</v>
      </c>
      <c r="H9">
        <v>185</v>
      </c>
      <c r="I9">
        <v>96</v>
      </c>
      <c r="J9">
        <v>281</v>
      </c>
      <c r="K9">
        <f t="shared" si="3"/>
        <v>0.34163701067615659</v>
      </c>
      <c r="L9">
        <f t="shared" si="4"/>
        <v>0.36304909560723514</v>
      </c>
      <c r="N9">
        <f t="shared" ref="N9:N13" si="7">J9-O9</f>
        <v>177.53100775193798</v>
      </c>
      <c r="O9">
        <f t="shared" ref="O9:O13" si="8">$K$14*J9</f>
        <v>103.46899224806201</v>
      </c>
      <c r="Q9">
        <f t="shared" ref="Q9:Q13" si="9">(H9-N9)^2/N9</f>
        <v>0.31423155823888244</v>
      </c>
      <c r="R9">
        <f t="shared" si="5"/>
        <v>0.53915519992565941</v>
      </c>
      <c r="T9">
        <f t="shared" ref="T9:T13" si="10">H9/H$14</f>
        <v>0.3783231083844581</v>
      </c>
      <c r="U9">
        <f t="shared" si="6"/>
        <v>0.33684210526315789</v>
      </c>
      <c r="V9" t="str">
        <f t="shared" ref="V9:V13" si="11">G9</f>
        <v>18-30</v>
      </c>
      <c r="W9">
        <f t="shared" ref="W9:W13" si="12">LN(U9/T9)*100</f>
        <v>-11.613432440426715</v>
      </c>
      <c r="X9">
        <f t="shared" ref="X9:X13" si="13">(U9-T9)*W9</f>
        <v>0.48173682731034967</v>
      </c>
      <c r="Y9">
        <f t="shared" ref="Y9:Y13" si="14">$AD$17/9+$AD$16*(W9*$AI$2+$AI$11/9)</f>
        <v>51.62231209370222</v>
      </c>
      <c r="Z9">
        <f t="shared" ref="Z9:Z13" si="15">ROUND(Y9,0)</f>
        <v>52</v>
      </c>
      <c r="AA9">
        <f t="shared" ref="AA9:AA13" si="16">K9</f>
        <v>0.34163701067615659</v>
      </c>
      <c r="AC9" t="s">
        <v>10</v>
      </c>
      <c r="AD9">
        <f>Q76</f>
        <v>28.227520542154029</v>
      </c>
      <c r="AE9">
        <f>S76</f>
        <v>2</v>
      </c>
      <c r="AF9" s="3">
        <f>R76</f>
        <v>7.4211600054052695E-7</v>
      </c>
      <c r="AG9">
        <f>X76</f>
        <v>15.147559443674151</v>
      </c>
      <c r="AH9" t="s">
        <v>10</v>
      </c>
      <c r="AI9">
        <v>6.4600191524836204E-3</v>
      </c>
      <c r="AJ9">
        <v>6.4599247401225289E-3</v>
      </c>
      <c r="AK9">
        <v>5.885562132533227E-3</v>
      </c>
    </row>
    <row r="10" spans="1:53" x14ac:dyDescent="0.3">
      <c r="A10" t="s">
        <v>2810</v>
      </c>
      <c r="B10">
        <v>121</v>
      </c>
      <c r="C10">
        <v>89</v>
      </c>
      <c r="D10">
        <v>210</v>
      </c>
      <c r="E10">
        <f t="shared" si="2"/>
        <v>0.4238095238095238</v>
      </c>
      <c r="G10" t="s">
        <v>2810</v>
      </c>
      <c r="H10">
        <v>68</v>
      </c>
      <c r="I10">
        <v>55</v>
      </c>
      <c r="J10">
        <v>123</v>
      </c>
      <c r="K10">
        <f t="shared" si="3"/>
        <v>0.44715447154471544</v>
      </c>
      <c r="L10">
        <f t="shared" si="4"/>
        <v>0.15891472868217055</v>
      </c>
      <c r="N10">
        <f t="shared" si="7"/>
        <v>77.709302325581405</v>
      </c>
      <c r="O10">
        <f t="shared" si="8"/>
        <v>45.290697674418603</v>
      </c>
      <c r="Q10">
        <f t="shared" si="9"/>
        <v>1.2131179772348464</v>
      </c>
      <c r="R10">
        <f t="shared" si="5"/>
        <v>2.0814550556766287</v>
      </c>
      <c r="T10">
        <f t="shared" si="10"/>
        <v>0.13905930470347649</v>
      </c>
      <c r="U10">
        <f t="shared" si="6"/>
        <v>0.19298245614035087</v>
      </c>
      <c r="V10" t="str">
        <f t="shared" si="11"/>
        <v>31-40</v>
      </c>
      <c r="W10">
        <f t="shared" si="12"/>
        <v>32.769878926258563</v>
      </c>
      <c r="X10">
        <f t="shared" si="13"/>
        <v>1.7670551439086786</v>
      </c>
      <c r="Y10">
        <f t="shared" si="14"/>
        <v>61.024959355538641</v>
      </c>
      <c r="Z10">
        <f t="shared" si="15"/>
        <v>61</v>
      </c>
      <c r="AA10">
        <f t="shared" si="16"/>
        <v>0.44715447154471544</v>
      </c>
      <c r="AC10" t="s">
        <v>0</v>
      </c>
      <c r="AD10">
        <f>Q82</f>
        <v>91.546455489718866</v>
      </c>
      <c r="AE10">
        <f>S82</f>
        <v>2</v>
      </c>
      <c r="AF10" s="3">
        <f>O82</f>
        <v>1.3211124079870879E-20</v>
      </c>
      <c r="AG10">
        <f>X82</f>
        <v>51.878510660580005</v>
      </c>
      <c r="AH10" t="s">
        <v>0</v>
      </c>
      <c r="AI10">
        <v>7.1161929944789397E-3</v>
      </c>
      <c r="AJ10">
        <v>7.116174411130066E-3</v>
      </c>
      <c r="AK10">
        <v>4.9931620196095004E-3</v>
      </c>
      <c r="AL10" t="s">
        <v>2915</v>
      </c>
      <c r="AM10" t="s">
        <v>2916</v>
      </c>
      <c r="AN10" t="s">
        <v>2917</v>
      </c>
      <c r="AO10" t="s">
        <v>2918</v>
      </c>
      <c r="AP10" t="s">
        <v>2919</v>
      </c>
      <c r="AQ10" t="s">
        <v>2920</v>
      </c>
      <c r="AR10" t="s">
        <v>2921</v>
      </c>
      <c r="AS10" t="s">
        <v>2872</v>
      </c>
      <c r="AU10" t="s">
        <v>2915</v>
      </c>
      <c r="AV10" t="s">
        <v>2852</v>
      </c>
      <c r="AW10" t="s">
        <v>2931</v>
      </c>
      <c r="AX10" t="s">
        <v>2932</v>
      </c>
      <c r="AY10" t="s">
        <v>2847</v>
      </c>
      <c r="AZ10" t="s">
        <v>2848</v>
      </c>
      <c r="BA10" t="s">
        <v>2954</v>
      </c>
    </row>
    <row r="11" spans="1:53" x14ac:dyDescent="0.3">
      <c r="A11" t="s">
        <v>2811</v>
      </c>
      <c r="B11">
        <v>80</v>
      </c>
      <c r="C11">
        <v>52</v>
      </c>
      <c r="D11">
        <v>132</v>
      </c>
      <c r="E11">
        <f t="shared" si="2"/>
        <v>0.39393939393939392</v>
      </c>
      <c r="G11" t="s">
        <v>2811</v>
      </c>
      <c r="H11">
        <v>51</v>
      </c>
      <c r="I11">
        <v>26</v>
      </c>
      <c r="J11">
        <v>77</v>
      </c>
      <c r="K11">
        <f t="shared" si="3"/>
        <v>0.33766233766233766</v>
      </c>
      <c r="L11">
        <f t="shared" si="4"/>
        <v>9.9483204134366926E-2</v>
      </c>
      <c r="N11">
        <f t="shared" si="7"/>
        <v>48.647286821705428</v>
      </c>
      <c r="O11">
        <f t="shared" si="8"/>
        <v>28.352713178294572</v>
      </c>
      <c r="Q11">
        <f t="shared" si="9"/>
        <v>0.11378351519598467</v>
      </c>
      <c r="R11">
        <f t="shared" si="5"/>
        <v>0.19522855765205793</v>
      </c>
      <c r="T11">
        <f t="shared" si="10"/>
        <v>0.10429447852760736</v>
      </c>
      <c r="U11">
        <f t="shared" si="6"/>
        <v>9.1228070175438603E-2</v>
      </c>
      <c r="V11" t="str">
        <f t="shared" si="11"/>
        <v>41-50</v>
      </c>
      <c r="W11">
        <f t="shared" si="12"/>
        <v>-13.385578549662212</v>
      </c>
      <c r="X11">
        <f t="shared" si="13"/>
        <v>0.17490143535991723</v>
      </c>
      <c r="Y11">
        <f t="shared" si="14"/>
        <v>51.246881233577518</v>
      </c>
      <c r="Z11">
        <f t="shared" si="15"/>
        <v>51</v>
      </c>
      <c r="AA11">
        <f t="shared" si="16"/>
        <v>0.33766233766233766</v>
      </c>
      <c r="AH11" t="s">
        <v>2859</v>
      </c>
      <c r="AI11">
        <v>-0.52396823936402703</v>
      </c>
      <c r="AJ11">
        <v>-0.5239687488631376</v>
      </c>
      <c r="AK11">
        <v>-0.52064632557427459</v>
      </c>
      <c r="AL11" t="s">
        <v>2922</v>
      </c>
      <c r="AM11" t="str">
        <f>G8</f>
        <v>0-17</v>
      </c>
      <c r="AN11">
        <f t="shared" ref="AN11:AP11" si="17">H8</f>
        <v>155</v>
      </c>
      <c r="AO11">
        <f t="shared" si="17"/>
        <v>87</v>
      </c>
      <c r="AP11">
        <f t="shared" si="17"/>
        <v>242</v>
      </c>
      <c r="AQ11" s="9">
        <f>AO11/AP11</f>
        <v>0.35950413223140498</v>
      </c>
      <c r="AR11" s="10">
        <f>W8</f>
        <v>-3.7643689058441341</v>
      </c>
      <c r="AS11" s="11">
        <f>Z8</f>
        <v>53</v>
      </c>
      <c r="AU11" t="s">
        <v>2922</v>
      </c>
      <c r="AV11" s="9">
        <f>AD2</f>
        <v>10.612492264300485</v>
      </c>
      <c r="AW11">
        <f t="shared" ref="AW11:AY11" si="18">AE2</f>
        <v>5</v>
      </c>
      <c r="AX11" s="4">
        <f t="shared" si="18"/>
        <v>5.9628093159409756E-2</v>
      </c>
      <c r="AY11">
        <f t="shared" si="18"/>
        <v>5.8548305633138069</v>
      </c>
      <c r="AZ11" s="4">
        <f>AI2</f>
        <v>7.3421948911113304E-3</v>
      </c>
      <c r="BA11">
        <v>7.5311805181102675E-3</v>
      </c>
    </row>
    <row r="12" spans="1:53" x14ac:dyDescent="0.3">
      <c r="A12" t="s">
        <v>2812</v>
      </c>
      <c r="B12">
        <v>32</v>
      </c>
      <c r="C12">
        <v>30</v>
      </c>
      <c r="D12">
        <v>62</v>
      </c>
      <c r="E12">
        <f t="shared" si="2"/>
        <v>0.4838709677419355</v>
      </c>
      <c r="G12" t="s">
        <v>2812</v>
      </c>
      <c r="H12">
        <v>13</v>
      </c>
      <c r="I12">
        <v>16</v>
      </c>
      <c r="J12">
        <v>29</v>
      </c>
      <c r="K12">
        <f t="shared" si="3"/>
        <v>0.55172413793103448</v>
      </c>
      <c r="L12">
        <f t="shared" si="4"/>
        <v>3.7467700258397935E-2</v>
      </c>
      <c r="N12">
        <f t="shared" si="7"/>
        <v>18.321705426356587</v>
      </c>
      <c r="O12">
        <f t="shared" si="8"/>
        <v>10.678294573643411</v>
      </c>
      <c r="Q12">
        <f t="shared" si="9"/>
        <v>1.5457375820578787</v>
      </c>
      <c r="R12">
        <f t="shared" si="5"/>
        <v>2.6521602723729929</v>
      </c>
      <c r="T12">
        <f t="shared" si="10"/>
        <v>2.6584867075664622E-2</v>
      </c>
      <c r="U12">
        <f t="shared" si="6"/>
        <v>5.6140350877192984E-2</v>
      </c>
      <c r="V12" t="str">
        <f t="shared" si="11"/>
        <v>51-60</v>
      </c>
      <c r="W12">
        <f t="shared" si="12"/>
        <v>74.751267398446615</v>
      </c>
      <c r="X12">
        <f t="shared" si="13"/>
        <v>2.2093098727385039</v>
      </c>
      <c r="Y12">
        <f t="shared" si="14"/>
        <v>69.918756938708697</v>
      </c>
      <c r="Z12">
        <f t="shared" si="15"/>
        <v>70</v>
      </c>
      <c r="AA12">
        <f t="shared" si="16"/>
        <v>0.55172413793103448</v>
      </c>
      <c r="AM12" t="str">
        <f t="shared" ref="AM12:AM16" si="19">G9</f>
        <v>18-30</v>
      </c>
      <c r="AN12">
        <f t="shared" ref="AN12:AN16" si="20">H9</f>
        <v>185</v>
      </c>
      <c r="AO12">
        <f t="shared" ref="AO12:AO16" si="21">I9</f>
        <v>96</v>
      </c>
      <c r="AP12">
        <f t="shared" ref="AP12:AP16" si="22">J9</f>
        <v>281</v>
      </c>
      <c r="AQ12" s="9">
        <f t="shared" ref="AQ12:AQ16" si="23">AO12/AP12</f>
        <v>0.34163701067615659</v>
      </c>
      <c r="AR12" s="10">
        <f t="shared" ref="AR12:AR16" si="24">W9</f>
        <v>-11.613432440426715</v>
      </c>
      <c r="AS12" s="11">
        <f t="shared" ref="AS12:AS16" si="25">Z9</f>
        <v>52</v>
      </c>
      <c r="AU12" t="s">
        <v>2923</v>
      </c>
      <c r="AV12" s="9">
        <f t="shared" ref="AV12:AV19" si="26">AD3</f>
        <v>94.673105051274632</v>
      </c>
      <c r="AW12">
        <f t="shared" ref="AW12:AW19" si="27">AE3</f>
        <v>6</v>
      </c>
      <c r="AX12" s="4">
        <f t="shared" ref="AX12:AX19" si="28">AF3</f>
        <v>0</v>
      </c>
      <c r="AY12">
        <f t="shared" ref="AY12:AY19" si="29">AG3</f>
        <v>52.500544337581957</v>
      </c>
      <c r="AZ12" s="4">
        <f t="shared" ref="AZ12:AZ20" si="30">AI3</f>
        <v>5.1994752307081499E-3</v>
      </c>
      <c r="BA12">
        <v>5.0937679356179285E-3</v>
      </c>
    </row>
    <row r="13" spans="1:53" x14ac:dyDescent="0.3">
      <c r="A13" t="s">
        <v>2813</v>
      </c>
      <c r="B13">
        <v>25</v>
      </c>
      <c r="C13">
        <v>8</v>
      </c>
      <c r="D13">
        <v>33</v>
      </c>
      <c r="E13">
        <f t="shared" si="2"/>
        <v>0.24242424242424243</v>
      </c>
      <c r="G13" t="s">
        <v>2813</v>
      </c>
      <c r="H13">
        <v>17</v>
      </c>
      <c r="I13">
        <v>5</v>
      </c>
      <c r="J13">
        <v>22</v>
      </c>
      <c r="K13">
        <f t="shared" si="3"/>
        <v>0.22727272727272727</v>
      </c>
      <c r="L13">
        <f t="shared" si="4"/>
        <v>2.8423772609819122E-2</v>
      </c>
      <c r="N13">
        <f t="shared" si="7"/>
        <v>13.89922480620155</v>
      </c>
      <c r="O13">
        <f t="shared" si="8"/>
        <v>8.1007751937984498</v>
      </c>
      <c r="Q13">
        <f t="shared" si="9"/>
        <v>0.69175129811454539</v>
      </c>
      <c r="R13">
        <f t="shared" si="5"/>
        <v>1.1868995957123252</v>
      </c>
      <c r="T13">
        <f t="shared" si="10"/>
        <v>3.4764826175869123E-2</v>
      </c>
      <c r="U13">
        <f t="shared" si="6"/>
        <v>1.7543859649122806E-2</v>
      </c>
      <c r="V13" t="str">
        <f t="shared" si="11"/>
        <v>61+</v>
      </c>
      <c r="W13">
        <f t="shared" si="12"/>
        <v>-68.390212241589438</v>
      </c>
      <c r="X13">
        <f t="shared" si="13"/>
        <v>1.177745555769488</v>
      </c>
      <c r="Y13">
        <f t="shared" si="14"/>
        <v>39.594096606968428</v>
      </c>
      <c r="Z13">
        <f t="shared" si="15"/>
        <v>40</v>
      </c>
      <c r="AA13">
        <f t="shared" si="16"/>
        <v>0.22727272727272727</v>
      </c>
      <c r="AM13" t="str">
        <f t="shared" si="19"/>
        <v>31-40</v>
      </c>
      <c r="AN13">
        <f t="shared" si="20"/>
        <v>68</v>
      </c>
      <c r="AO13">
        <f t="shared" si="21"/>
        <v>55</v>
      </c>
      <c r="AP13">
        <f t="shared" si="22"/>
        <v>123</v>
      </c>
      <c r="AQ13" s="9">
        <f t="shared" si="23"/>
        <v>0.44715447154471544</v>
      </c>
      <c r="AR13" s="10">
        <f t="shared" si="24"/>
        <v>32.769878926258563</v>
      </c>
      <c r="AS13" s="11">
        <f t="shared" si="25"/>
        <v>61</v>
      </c>
      <c r="AU13" t="s">
        <v>2924</v>
      </c>
      <c r="AV13" s="9">
        <f t="shared" si="26"/>
        <v>89.501788058274983</v>
      </c>
      <c r="AW13">
        <f t="shared" si="27"/>
        <v>6</v>
      </c>
      <c r="AX13" s="4">
        <f t="shared" si="28"/>
        <v>0</v>
      </c>
      <c r="AY13">
        <f t="shared" si="29"/>
        <v>53.604430730291028</v>
      </c>
      <c r="AZ13" s="4">
        <f t="shared" si="30"/>
        <v>-3.31062568587852E-3</v>
      </c>
    </row>
    <row r="14" spans="1:53" x14ac:dyDescent="0.3">
      <c r="A14" t="s">
        <v>2814</v>
      </c>
      <c r="B14">
        <v>809</v>
      </c>
      <c r="C14">
        <v>500</v>
      </c>
      <c r="D14">
        <v>1309</v>
      </c>
      <c r="E14">
        <f t="shared" si="2"/>
        <v>0.3819709702062643</v>
      </c>
      <c r="G14" t="s">
        <v>2814</v>
      </c>
      <c r="H14">
        <v>489</v>
      </c>
      <c r="I14">
        <v>285</v>
      </c>
      <c r="J14">
        <v>774</v>
      </c>
      <c r="K14">
        <f t="shared" si="3"/>
        <v>0.36821705426356588</v>
      </c>
      <c r="N14" t="s">
        <v>2853</v>
      </c>
      <c r="O14">
        <f>CHITEST(H8:I13,N8:O13)</f>
        <v>5.9628093159409833E-2</v>
      </c>
      <c r="P14" t="s">
        <v>2852</v>
      </c>
      <c r="Q14">
        <f>SUM(Q8:R13)</f>
        <v>10.612492264300485</v>
      </c>
      <c r="R14">
        <f>1-_xlfn.CHISQ.DIST(Q14,COUNTA(Q8:Q13)-1,TRUE)</f>
        <v>5.9628093159409756E-2</v>
      </c>
      <c r="S14">
        <f>COUNTA(Q8:Q13)-1</f>
        <v>5</v>
      </c>
      <c r="X14">
        <f>SUM(X8:X13)</f>
        <v>5.8548305633138069</v>
      </c>
      <c r="AM14" t="str">
        <f t="shared" si="19"/>
        <v>41-50</v>
      </c>
      <c r="AN14">
        <f t="shared" si="20"/>
        <v>51</v>
      </c>
      <c r="AO14">
        <f t="shared" si="21"/>
        <v>26</v>
      </c>
      <c r="AP14">
        <f t="shared" si="22"/>
        <v>77</v>
      </c>
      <c r="AQ14" s="9">
        <f t="shared" si="23"/>
        <v>0.33766233766233766</v>
      </c>
      <c r="AR14" s="10">
        <f t="shared" si="24"/>
        <v>-13.385578549662212</v>
      </c>
      <c r="AS14" s="11">
        <f t="shared" si="25"/>
        <v>51</v>
      </c>
      <c r="AU14" t="s">
        <v>2925</v>
      </c>
      <c r="AV14" s="9">
        <f t="shared" si="26"/>
        <v>51.825623024591643</v>
      </c>
      <c r="AW14">
        <f t="shared" si="27"/>
        <v>11</v>
      </c>
      <c r="AX14" s="4">
        <f t="shared" si="28"/>
        <v>2.9320545014144272E-7</v>
      </c>
      <c r="AY14">
        <f t="shared" si="29"/>
        <v>30.345142836067033</v>
      </c>
      <c r="AZ14" s="4">
        <f t="shared" si="30"/>
        <v>7.2746295761139902E-3</v>
      </c>
      <c r="BA14">
        <v>7.1110969808336737E-3</v>
      </c>
    </row>
    <row r="15" spans="1:53" x14ac:dyDescent="0.3">
      <c r="AC15" t="s">
        <v>2867</v>
      </c>
      <c r="AD15">
        <v>20</v>
      </c>
      <c r="AM15" t="str">
        <f t="shared" si="19"/>
        <v>51-60</v>
      </c>
      <c r="AN15">
        <f t="shared" si="20"/>
        <v>13</v>
      </c>
      <c r="AO15">
        <f t="shared" si="21"/>
        <v>16</v>
      </c>
      <c r="AP15">
        <f t="shared" si="22"/>
        <v>29</v>
      </c>
      <c r="AQ15" s="9">
        <f t="shared" si="23"/>
        <v>0.55172413793103448</v>
      </c>
      <c r="AR15" s="10">
        <f t="shared" si="24"/>
        <v>74.751267398446615</v>
      </c>
      <c r="AS15" s="11">
        <f t="shared" si="25"/>
        <v>70</v>
      </c>
      <c r="AU15" t="s">
        <v>2926</v>
      </c>
      <c r="AV15" s="9">
        <f t="shared" si="26"/>
        <v>242.72583058389682</v>
      </c>
      <c r="AW15">
        <f t="shared" si="27"/>
        <v>1</v>
      </c>
      <c r="AX15" s="4">
        <f t="shared" si="28"/>
        <v>0</v>
      </c>
      <c r="AY15">
        <f t="shared" si="29"/>
        <v>145.21418994953842</v>
      </c>
      <c r="AZ15" s="4">
        <f t="shared" si="30"/>
        <v>1.09588546256509E-2</v>
      </c>
      <c r="BA15">
        <v>1.0622196212462071E-2</v>
      </c>
    </row>
    <row r="16" spans="1:53" x14ac:dyDescent="0.3">
      <c r="A16" t="s">
        <v>2806</v>
      </c>
      <c r="B16">
        <v>0</v>
      </c>
      <c r="C16">
        <v>1</v>
      </c>
      <c r="D16" t="s">
        <v>2814</v>
      </c>
      <c r="G16" t="s">
        <v>2809</v>
      </c>
      <c r="H16">
        <v>0</v>
      </c>
      <c r="I16">
        <v>1</v>
      </c>
      <c r="J16" t="s">
        <v>2814</v>
      </c>
      <c r="AC16" t="s">
        <v>2868</v>
      </c>
      <c r="AD16">
        <f>AD15/LN(2)</f>
        <v>28.85390081777927</v>
      </c>
      <c r="AF16" t="s">
        <v>2869</v>
      </c>
      <c r="AM16" t="str">
        <f t="shared" si="19"/>
        <v>61+</v>
      </c>
      <c r="AN16">
        <f t="shared" si="20"/>
        <v>17</v>
      </c>
      <c r="AO16">
        <f t="shared" si="21"/>
        <v>5</v>
      </c>
      <c r="AP16">
        <f t="shared" si="22"/>
        <v>22</v>
      </c>
      <c r="AQ16" s="9">
        <f t="shared" si="23"/>
        <v>0.22727272727272727</v>
      </c>
      <c r="AR16" s="10">
        <f t="shared" si="24"/>
        <v>-68.390212241589438</v>
      </c>
      <c r="AS16" s="11">
        <f t="shared" si="25"/>
        <v>40</v>
      </c>
      <c r="AU16" t="s">
        <v>2927</v>
      </c>
      <c r="AV16" s="9">
        <f t="shared" si="26"/>
        <v>26.947021912945303</v>
      </c>
      <c r="AW16">
        <f t="shared" si="27"/>
        <v>4</v>
      </c>
      <c r="AX16" s="4">
        <f t="shared" si="28"/>
        <v>2.0375225970425959E-5</v>
      </c>
      <c r="AY16">
        <f t="shared" si="29"/>
        <v>19.865004720336426</v>
      </c>
      <c r="AZ16" s="4">
        <f t="shared" si="30"/>
        <v>4.57140984695325E-3</v>
      </c>
      <c r="BA16">
        <v>4.3339130708931499E-3</v>
      </c>
    </row>
    <row r="17" spans="1:53" x14ac:dyDescent="0.3">
      <c r="B17">
        <v>707</v>
      </c>
      <c r="C17">
        <v>307</v>
      </c>
      <c r="D17">
        <v>1014</v>
      </c>
      <c r="E17">
        <f t="shared" ref="E17:E24" si="31">C17/D17</f>
        <v>0.30276134122287968</v>
      </c>
      <c r="G17" t="s">
        <v>2838</v>
      </c>
      <c r="H17">
        <v>429</v>
      </c>
      <c r="I17">
        <v>164</v>
      </c>
      <c r="J17">
        <v>593</v>
      </c>
      <c r="K17">
        <f t="shared" ref="K17:K24" si="32">I17/J17</f>
        <v>0.27655986509274871</v>
      </c>
      <c r="L17">
        <f t="shared" ref="L17:L23" si="33">J17/J$14</f>
        <v>0.76614987080103358</v>
      </c>
      <c r="N17">
        <f t="shared" ref="N17:N23" si="34">J17-O17</f>
        <v>374.64728682170539</v>
      </c>
      <c r="O17">
        <f t="shared" ref="O17:O23" si="35">$K$14*J17</f>
        <v>218.35271317829458</v>
      </c>
      <c r="Q17">
        <f t="shared" ref="Q17:Q23" si="36">(H17-N17)^2/N17</f>
        <v>7.8853298389102502</v>
      </c>
      <c r="R17">
        <f t="shared" ref="R17:R23" si="37">(I17-O17)^2/O17</f>
        <v>13.529565934130202</v>
      </c>
      <c r="T17">
        <f t="shared" ref="T17:T23" si="38">H17/H$14</f>
        <v>0.87730061349693256</v>
      </c>
      <c r="U17">
        <f t="shared" ref="U17:U23" si="39">I17/I$14</f>
        <v>0.57543859649122808</v>
      </c>
      <c r="V17" t="str">
        <f t="shared" ref="V17:V23" si="40">G17</f>
        <v>Blank</v>
      </c>
      <c r="W17">
        <f t="shared" ref="W17:W23" si="41">LN(U17/T17)*100</f>
        <v>-42.171718189759716</v>
      </c>
      <c r="X17">
        <f t="shared" ref="X17:X23" si="42">(U17-T17)*W17</f>
        <v>12.730039913357023</v>
      </c>
      <c r="Y17">
        <f>$AD$17/9+$AD$16*(W17*$AI$3+$AI$11/9)</f>
        <v>47.755810906365909</v>
      </c>
      <c r="Z17">
        <f t="shared" ref="Z17:Z23" si="43">ROUND(Y17,0)</f>
        <v>48</v>
      </c>
      <c r="AA17">
        <f t="shared" ref="AA17" si="44">K17</f>
        <v>0.27655986509274871</v>
      </c>
      <c r="AC17" t="s">
        <v>2870</v>
      </c>
      <c r="AD17">
        <f>600-(AD16*LN(30))</f>
        <v>501.86218808782962</v>
      </c>
      <c r="AF17" t="s">
        <v>2871</v>
      </c>
      <c r="AL17" t="s">
        <v>2923</v>
      </c>
      <c r="AM17" t="str">
        <f>G17</f>
        <v>Blank</v>
      </c>
      <c r="AN17">
        <f t="shared" ref="AN17:AP17" si="45">H17</f>
        <v>429</v>
      </c>
      <c r="AO17">
        <f t="shared" si="45"/>
        <v>164</v>
      </c>
      <c r="AP17">
        <f t="shared" si="45"/>
        <v>593</v>
      </c>
      <c r="AQ17" s="9">
        <f>AO17/AP17</f>
        <v>0.27655986509274871</v>
      </c>
      <c r="AR17" s="10">
        <f>W17</f>
        <v>-42.171718189759716</v>
      </c>
      <c r="AS17" s="11">
        <f>Z17</f>
        <v>48</v>
      </c>
      <c r="AU17" t="s">
        <v>2928</v>
      </c>
      <c r="AV17" s="9">
        <f t="shared" si="26"/>
        <v>34.923553755999151</v>
      </c>
      <c r="AW17">
        <f t="shared" si="27"/>
        <v>3</v>
      </c>
      <c r="AX17" s="4">
        <f t="shared" si="28"/>
        <v>1.26440636849523E-7</v>
      </c>
      <c r="AY17">
        <f t="shared" si="29"/>
        <v>18.978270834764029</v>
      </c>
      <c r="AZ17" s="4">
        <f t="shared" si="30"/>
        <v>6.9243469502997899E-3</v>
      </c>
      <c r="BA17">
        <v>5.5914818897713605E-3</v>
      </c>
    </row>
    <row r="18" spans="1:53" x14ac:dyDescent="0.3">
      <c r="A18" t="s">
        <v>74</v>
      </c>
      <c r="B18">
        <v>11</v>
      </c>
      <c r="C18">
        <v>11</v>
      </c>
      <c r="D18">
        <v>22</v>
      </c>
      <c r="E18">
        <f t="shared" si="31"/>
        <v>0.5</v>
      </c>
      <c r="G18" t="s">
        <v>74</v>
      </c>
      <c r="H18">
        <v>8</v>
      </c>
      <c r="I18">
        <v>11</v>
      </c>
      <c r="J18">
        <v>19</v>
      </c>
      <c r="K18">
        <f t="shared" si="32"/>
        <v>0.57894736842105265</v>
      </c>
      <c r="L18">
        <f t="shared" si="33"/>
        <v>2.454780361757106E-2</v>
      </c>
      <c r="N18">
        <f t="shared" si="34"/>
        <v>12.003875968992247</v>
      </c>
      <c r="O18">
        <f t="shared" si="35"/>
        <v>6.9961240310077519</v>
      </c>
      <c r="Q18">
        <f t="shared" si="36"/>
        <v>1.3354872056729061</v>
      </c>
      <c r="R18">
        <f t="shared" si="37"/>
        <v>2.2914148897335136</v>
      </c>
      <c r="T18">
        <f t="shared" si="38"/>
        <v>1.6359918200408999E-2</v>
      </c>
      <c r="U18">
        <f t="shared" si="39"/>
        <v>3.8596491228070177E-2</v>
      </c>
      <c r="V18" t="str">
        <f t="shared" si="40"/>
        <v>A</v>
      </c>
      <c r="W18">
        <f t="shared" si="41"/>
        <v>85.832704032475604</v>
      </c>
      <c r="X18">
        <f t="shared" si="42"/>
        <v>1.9086251913797718</v>
      </c>
      <c r="Y18">
        <f t="shared" ref="Y18:Y23" si="46">$AD$17/9+$AD$16*(W18*$AI$3+$AI$11/9)</f>
        <v>66.959692605140603</v>
      </c>
      <c r="Z18">
        <f t="shared" si="43"/>
        <v>67</v>
      </c>
      <c r="AA18">
        <f t="shared" ref="AA18:AA23" si="47">K18</f>
        <v>0.57894736842105265</v>
      </c>
      <c r="AM18" t="str">
        <f t="shared" ref="AM18:AM23" si="48">G18</f>
        <v>A</v>
      </c>
      <c r="AN18">
        <f t="shared" ref="AN18:AN23" si="49">H18</f>
        <v>8</v>
      </c>
      <c r="AO18">
        <f t="shared" ref="AO18:AO23" si="50">I18</f>
        <v>11</v>
      </c>
      <c r="AP18">
        <f t="shared" ref="AP18:AP23" si="51">J18</f>
        <v>19</v>
      </c>
      <c r="AQ18" s="9">
        <f t="shared" ref="AQ18:AQ23" si="52">AO18/AP18</f>
        <v>0.57894736842105265</v>
      </c>
      <c r="AR18" s="10">
        <f t="shared" ref="AR18:AR23" si="53">W18</f>
        <v>85.832704032475604</v>
      </c>
      <c r="AS18" s="11">
        <f t="shared" ref="AS18:AS23" si="54">Z18</f>
        <v>67</v>
      </c>
      <c r="AU18" t="s">
        <v>2929</v>
      </c>
      <c r="AV18" s="9">
        <f t="shared" si="26"/>
        <v>28.227520542154029</v>
      </c>
      <c r="AW18">
        <f t="shared" si="27"/>
        <v>2</v>
      </c>
      <c r="AX18" s="4">
        <f t="shared" si="28"/>
        <v>7.4211600054052695E-7</v>
      </c>
      <c r="AY18">
        <f t="shared" si="29"/>
        <v>15.147559443674151</v>
      </c>
      <c r="AZ18" s="4">
        <f t="shared" si="30"/>
        <v>6.4600191524836204E-3</v>
      </c>
      <c r="BA18">
        <v>5.885562132533227E-3</v>
      </c>
    </row>
    <row r="19" spans="1:53" x14ac:dyDescent="0.3">
      <c r="A19" t="s">
        <v>60</v>
      </c>
      <c r="B19">
        <v>18</v>
      </c>
      <c r="C19">
        <v>47</v>
      </c>
      <c r="D19">
        <v>65</v>
      </c>
      <c r="E19">
        <f t="shared" si="31"/>
        <v>0.72307692307692306</v>
      </c>
      <c r="G19" t="s">
        <v>60</v>
      </c>
      <c r="H19">
        <v>10</v>
      </c>
      <c r="I19">
        <v>31</v>
      </c>
      <c r="J19">
        <v>41</v>
      </c>
      <c r="K19">
        <f t="shared" si="32"/>
        <v>0.75609756097560976</v>
      </c>
      <c r="L19">
        <f t="shared" si="33"/>
        <v>5.2971576227390182E-2</v>
      </c>
      <c r="M19">
        <f>K19/K17</f>
        <v>2.7339381320642477</v>
      </c>
      <c r="N19">
        <f t="shared" si="34"/>
        <v>25.903100775193799</v>
      </c>
      <c r="O19">
        <f t="shared" si="35"/>
        <v>15.096899224806201</v>
      </c>
      <c r="Q19">
        <f t="shared" si="36"/>
        <v>9.7636424480951902</v>
      </c>
      <c r="R19">
        <f t="shared" si="37"/>
        <v>16.752354937258065</v>
      </c>
      <c r="T19">
        <f t="shared" si="38"/>
        <v>2.0449897750511249E-2</v>
      </c>
      <c r="U19">
        <f t="shared" si="39"/>
        <v>0.10877192982456141</v>
      </c>
      <c r="V19" t="str">
        <f t="shared" si="40"/>
        <v>B</v>
      </c>
      <c r="W19">
        <f t="shared" si="41"/>
        <v>167.12754206973219</v>
      </c>
      <c r="X19">
        <f t="shared" si="42"/>
        <v>14.761044131140054</v>
      </c>
      <c r="Y19">
        <f t="shared" si="46"/>
        <v>79.15596227524685</v>
      </c>
      <c r="Z19">
        <f t="shared" si="43"/>
        <v>79</v>
      </c>
      <c r="AA19">
        <f t="shared" si="47"/>
        <v>0.75609756097560976</v>
      </c>
      <c r="AM19" t="str">
        <f t="shared" si="48"/>
        <v>B</v>
      </c>
      <c r="AN19">
        <f t="shared" si="49"/>
        <v>10</v>
      </c>
      <c r="AO19">
        <f t="shared" si="50"/>
        <v>31</v>
      </c>
      <c r="AP19">
        <f t="shared" si="51"/>
        <v>41</v>
      </c>
      <c r="AQ19" s="9">
        <f t="shared" si="52"/>
        <v>0.75609756097560976</v>
      </c>
      <c r="AR19" s="10">
        <f t="shared" si="53"/>
        <v>167.12754206973219</v>
      </c>
      <c r="AS19" s="11">
        <f t="shared" si="54"/>
        <v>79</v>
      </c>
      <c r="AU19" t="s">
        <v>2930</v>
      </c>
      <c r="AV19" s="9">
        <f t="shared" si="26"/>
        <v>91.546455489718866</v>
      </c>
      <c r="AW19">
        <f t="shared" si="27"/>
        <v>2</v>
      </c>
      <c r="AX19" s="4">
        <f t="shared" si="28"/>
        <v>1.3211124079870879E-20</v>
      </c>
      <c r="AY19">
        <f t="shared" si="29"/>
        <v>51.878510660580005</v>
      </c>
      <c r="AZ19" s="4">
        <f t="shared" si="30"/>
        <v>7.1161929944789397E-3</v>
      </c>
      <c r="BA19">
        <v>4.9931620196095004E-3</v>
      </c>
    </row>
    <row r="20" spans="1:53" x14ac:dyDescent="0.3">
      <c r="A20" t="s">
        <v>44</v>
      </c>
      <c r="B20">
        <v>37</v>
      </c>
      <c r="C20">
        <v>57</v>
      </c>
      <c r="D20">
        <v>94</v>
      </c>
      <c r="E20">
        <f t="shared" si="31"/>
        <v>0.6063829787234043</v>
      </c>
      <c r="G20" t="s">
        <v>44</v>
      </c>
      <c r="H20">
        <v>20</v>
      </c>
      <c r="I20">
        <v>34</v>
      </c>
      <c r="J20">
        <v>54</v>
      </c>
      <c r="K20">
        <f t="shared" si="32"/>
        <v>0.62962962962962965</v>
      </c>
      <c r="L20">
        <f t="shared" si="33"/>
        <v>6.9767441860465115E-2</v>
      </c>
      <c r="N20">
        <f t="shared" si="34"/>
        <v>34.116279069767444</v>
      </c>
      <c r="O20">
        <f t="shared" si="35"/>
        <v>19.883720930232556</v>
      </c>
      <c r="Q20">
        <f t="shared" si="36"/>
        <v>5.8408871133938911</v>
      </c>
      <c r="R20">
        <f t="shared" si="37"/>
        <v>10.021732626138995</v>
      </c>
      <c r="T20">
        <f t="shared" si="38"/>
        <v>4.0899795501022497E-2</v>
      </c>
      <c r="U20">
        <f t="shared" si="39"/>
        <v>0.11929824561403508</v>
      </c>
      <c r="V20" t="str">
        <f t="shared" si="40"/>
        <v>C</v>
      </c>
      <c r="W20">
        <f t="shared" si="41"/>
        <v>107.05015602683918</v>
      </c>
      <c r="X20">
        <f t="shared" si="42"/>
        <v>8.3925663168603641</v>
      </c>
      <c r="Y20">
        <f t="shared" si="46"/>
        <v>70.142843866444537</v>
      </c>
      <c r="Z20">
        <f t="shared" si="43"/>
        <v>70</v>
      </c>
      <c r="AA20">
        <f t="shared" si="47"/>
        <v>0.62962962962962965</v>
      </c>
      <c r="AM20" t="str">
        <f t="shared" si="48"/>
        <v>C</v>
      </c>
      <c r="AN20">
        <f t="shared" si="49"/>
        <v>20</v>
      </c>
      <c r="AO20">
        <f t="shared" si="50"/>
        <v>34</v>
      </c>
      <c r="AP20">
        <f t="shared" si="51"/>
        <v>54</v>
      </c>
      <c r="AQ20" s="9">
        <f t="shared" si="52"/>
        <v>0.62962962962962965</v>
      </c>
      <c r="AR20" s="10">
        <f t="shared" si="53"/>
        <v>107.05015602683918</v>
      </c>
      <c r="AS20" s="11">
        <f t="shared" si="54"/>
        <v>70</v>
      </c>
      <c r="AU20" t="s">
        <v>2933</v>
      </c>
      <c r="AZ20" s="4">
        <f t="shared" si="30"/>
        <v>-0.52396823936402703</v>
      </c>
      <c r="BA20">
        <v>-0.52064632557427459</v>
      </c>
    </row>
    <row r="21" spans="1:53" x14ac:dyDescent="0.3">
      <c r="A21" t="s">
        <v>40</v>
      </c>
      <c r="B21">
        <v>14</v>
      </c>
      <c r="C21">
        <v>32</v>
      </c>
      <c r="D21">
        <v>46</v>
      </c>
      <c r="E21">
        <f t="shared" si="31"/>
        <v>0.69565217391304346</v>
      </c>
      <c r="G21" t="s">
        <v>40</v>
      </c>
      <c r="H21">
        <v>9</v>
      </c>
      <c r="I21">
        <v>14</v>
      </c>
      <c r="J21">
        <v>23</v>
      </c>
      <c r="K21">
        <f t="shared" si="32"/>
        <v>0.60869565217391308</v>
      </c>
      <c r="L21">
        <f t="shared" si="33"/>
        <v>2.9715762273901807E-2</v>
      </c>
      <c r="N21">
        <f t="shared" si="34"/>
        <v>14.531007751937985</v>
      </c>
      <c r="O21">
        <f t="shared" si="35"/>
        <v>8.4689922480620154</v>
      </c>
      <c r="Q21">
        <f t="shared" si="36"/>
        <v>2.1052942283316893</v>
      </c>
      <c r="R21">
        <f t="shared" si="37"/>
        <v>3.6122416759796354</v>
      </c>
      <c r="T21">
        <f t="shared" si="38"/>
        <v>1.8404907975460124E-2</v>
      </c>
      <c r="U21">
        <f t="shared" si="39"/>
        <v>4.912280701754386E-2</v>
      </c>
      <c r="V21" t="str">
        <f t="shared" si="40"/>
        <v>D</v>
      </c>
      <c r="W21">
        <f t="shared" si="41"/>
        <v>98.170606148526076</v>
      </c>
      <c r="X21">
        <f t="shared" si="42"/>
        <v>3.0155947685705891</v>
      </c>
      <c r="Y21">
        <f t="shared" si="46"/>
        <v>68.810688129625987</v>
      </c>
      <c r="Z21">
        <f t="shared" si="43"/>
        <v>69</v>
      </c>
      <c r="AA21">
        <f t="shared" si="47"/>
        <v>0.60869565217391308</v>
      </c>
      <c r="AM21" t="str">
        <f t="shared" si="48"/>
        <v>D</v>
      </c>
      <c r="AN21">
        <f t="shared" si="49"/>
        <v>9</v>
      </c>
      <c r="AO21">
        <f t="shared" si="50"/>
        <v>14</v>
      </c>
      <c r="AP21">
        <f t="shared" si="51"/>
        <v>23</v>
      </c>
      <c r="AQ21" s="9">
        <f t="shared" si="52"/>
        <v>0.60869565217391308</v>
      </c>
      <c r="AR21" s="10">
        <f t="shared" si="53"/>
        <v>98.170606148526076</v>
      </c>
      <c r="AS21" s="11">
        <f t="shared" si="54"/>
        <v>69</v>
      </c>
    </row>
    <row r="22" spans="1:53" x14ac:dyDescent="0.3">
      <c r="A22" t="s">
        <v>2822</v>
      </c>
      <c r="B22">
        <v>11</v>
      </c>
      <c r="C22">
        <v>30</v>
      </c>
      <c r="D22">
        <v>41</v>
      </c>
      <c r="E22">
        <f t="shared" si="31"/>
        <v>0.73170731707317072</v>
      </c>
      <c r="G22" t="s">
        <v>2822</v>
      </c>
      <c r="H22">
        <v>8</v>
      </c>
      <c r="I22">
        <v>21</v>
      </c>
      <c r="J22">
        <v>29</v>
      </c>
      <c r="K22">
        <f t="shared" si="32"/>
        <v>0.72413793103448276</v>
      </c>
      <c r="L22">
        <f t="shared" si="33"/>
        <v>3.7467700258397935E-2</v>
      </c>
      <c r="N22">
        <f t="shared" si="34"/>
        <v>18.321705426356587</v>
      </c>
      <c r="O22">
        <f t="shared" si="35"/>
        <v>10.678294573643411</v>
      </c>
      <c r="Q22">
        <f t="shared" si="36"/>
        <v>5.8148300296990882</v>
      </c>
      <c r="R22">
        <f t="shared" si="37"/>
        <v>9.9770241562205424</v>
      </c>
      <c r="T22">
        <f t="shared" si="38"/>
        <v>1.6359918200408999E-2</v>
      </c>
      <c r="U22">
        <f t="shared" si="39"/>
        <v>7.3684210526315783E-2</v>
      </c>
      <c r="V22" t="str">
        <f t="shared" si="40"/>
        <v>E</v>
      </c>
      <c r="W22">
        <f t="shared" si="41"/>
        <v>150.49542052498083</v>
      </c>
      <c r="X22">
        <f t="shared" si="42"/>
        <v>8.6270434798842732</v>
      </c>
      <c r="Y22">
        <f t="shared" si="46"/>
        <v>76.660725868566175</v>
      </c>
      <c r="Z22">
        <f t="shared" si="43"/>
        <v>77</v>
      </c>
      <c r="AA22">
        <f t="shared" si="47"/>
        <v>0.72413793103448276</v>
      </c>
      <c r="AM22" t="str">
        <f t="shared" si="48"/>
        <v>E</v>
      </c>
      <c r="AN22">
        <f t="shared" si="49"/>
        <v>8</v>
      </c>
      <c r="AO22">
        <f t="shared" si="50"/>
        <v>21</v>
      </c>
      <c r="AP22">
        <f t="shared" si="51"/>
        <v>29</v>
      </c>
      <c r="AQ22" s="9">
        <f t="shared" si="52"/>
        <v>0.72413793103448276</v>
      </c>
      <c r="AR22" s="10">
        <f t="shared" si="53"/>
        <v>150.49542052498083</v>
      </c>
      <c r="AS22" s="11">
        <f t="shared" si="54"/>
        <v>77</v>
      </c>
    </row>
    <row r="23" spans="1:53" x14ac:dyDescent="0.3">
      <c r="A23" t="s">
        <v>2823</v>
      </c>
      <c r="B23">
        <v>11</v>
      </c>
      <c r="C23">
        <v>16</v>
      </c>
      <c r="D23">
        <v>27</v>
      </c>
      <c r="E23">
        <f t="shared" si="31"/>
        <v>0.59259259259259256</v>
      </c>
      <c r="G23" t="s">
        <v>2823</v>
      </c>
      <c r="H23">
        <v>5</v>
      </c>
      <c r="I23">
        <v>10</v>
      </c>
      <c r="J23">
        <v>15</v>
      </c>
      <c r="K23">
        <f t="shared" si="32"/>
        <v>0.66666666666666663</v>
      </c>
      <c r="L23">
        <f t="shared" si="33"/>
        <v>1.937984496124031E-2</v>
      </c>
      <c r="N23">
        <f t="shared" si="34"/>
        <v>9.4767441860465116</v>
      </c>
      <c r="O23">
        <f t="shared" si="35"/>
        <v>5.5232558139534884</v>
      </c>
      <c r="Q23">
        <f t="shared" si="36"/>
        <v>2.1147809958624628</v>
      </c>
      <c r="R23">
        <f t="shared" si="37"/>
        <v>3.6285189718482251</v>
      </c>
      <c r="T23">
        <f t="shared" si="38"/>
        <v>1.0224948875255624E-2</v>
      </c>
      <c r="U23">
        <f t="shared" si="39"/>
        <v>3.5087719298245612E-2</v>
      </c>
      <c r="V23" t="str">
        <f t="shared" si="40"/>
        <v>F, G, T</v>
      </c>
      <c r="W23">
        <f t="shared" si="41"/>
        <v>123.30204897661667</v>
      </c>
      <c r="X23">
        <f t="shared" si="42"/>
        <v>3.0656305363898881</v>
      </c>
      <c r="Y23">
        <f t="shared" si="46"/>
        <v>72.581036423939338</v>
      </c>
      <c r="Z23">
        <f t="shared" si="43"/>
        <v>73</v>
      </c>
      <c r="AA23">
        <f t="shared" si="47"/>
        <v>0.66666666666666663</v>
      </c>
      <c r="AM23" t="str">
        <f t="shared" si="48"/>
        <v>F, G, T</v>
      </c>
      <c r="AN23">
        <f t="shared" si="49"/>
        <v>5</v>
      </c>
      <c r="AO23">
        <f t="shared" si="50"/>
        <v>10</v>
      </c>
      <c r="AP23">
        <f t="shared" si="51"/>
        <v>15</v>
      </c>
      <c r="AQ23" s="9">
        <f t="shared" si="52"/>
        <v>0.66666666666666663</v>
      </c>
      <c r="AR23" s="10">
        <f t="shared" si="53"/>
        <v>123.30204897661667</v>
      </c>
      <c r="AS23" s="11">
        <f t="shared" si="54"/>
        <v>73</v>
      </c>
    </row>
    <row r="24" spans="1:53" x14ac:dyDescent="0.3">
      <c r="A24" t="s">
        <v>2814</v>
      </c>
      <c r="B24">
        <v>809</v>
      </c>
      <c r="C24">
        <v>500</v>
      </c>
      <c r="D24">
        <v>1309</v>
      </c>
      <c r="E24">
        <f t="shared" si="31"/>
        <v>0.3819709702062643</v>
      </c>
      <c r="G24" t="s">
        <v>2814</v>
      </c>
      <c r="H24">
        <v>489</v>
      </c>
      <c r="I24">
        <v>285</v>
      </c>
      <c r="J24">
        <v>774</v>
      </c>
      <c r="K24">
        <f t="shared" si="32"/>
        <v>0.36821705426356588</v>
      </c>
      <c r="N24" t="s">
        <v>2854</v>
      </c>
      <c r="O24">
        <f>CHITEST(H17:I23,N17:O23)</f>
        <v>3.2337291018015493E-18</v>
      </c>
      <c r="P24" t="s">
        <v>2852</v>
      </c>
      <c r="Q24">
        <f>SUM(Q17:R23)</f>
        <v>94.673105051274632</v>
      </c>
      <c r="R24">
        <f>1-_xlfn.CHISQ.DIST(Q24,COUNTA(Q17:Q23)-1,TRUE)</f>
        <v>0</v>
      </c>
      <c r="S24">
        <f>COUNTA(Q17:Q23)-1</f>
        <v>6</v>
      </c>
      <c r="X24">
        <f>SUM(X17:X23)</f>
        <v>52.500544337581957</v>
      </c>
      <c r="AL24" t="s">
        <v>2924</v>
      </c>
      <c r="AM24" t="str">
        <f>A27</f>
        <v>0</v>
      </c>
      <c r="AN24">
        <f t="shared" ref="AN24:AP24" si="55">B27</f>
        <v>16</v>
      </c>
      <c r="AO24">
        <f t="shared" si="55"/>
        <v>2</v>
      </c>
      <c r="AP24">
        <f t="shared" si="55"/>
        <v>18</v>
      </c>
      <c r="AQ24" s="9">
        <f>AO24/AP24</f>
        <v>0.1111111111111111</v>
      </c>
      <c r="AR24" s="10">
        <f>W27</f>
        <v>-194.50333405817787</v>
      </c>
      <c r="AS24" s="11">
        <f>Z27</f>
        <v>73</v>
      </c>
    </row>
    <row r="25" spans="1:53" x14ac:dyDescent="0.3">
      <c r="AM25" t="str">
        <f t="shared" ref="AM25:AP25" si="56">A28</f>
        <v>0-10</v>
      </c>
      <c r="AN25">
        <f t="shared" si="56"/>
        <v>366</v>
      </c>
      <c r="AO25">
        <f t="shared" si="56"/>
        <v>108</v>
      </c>
      <c r="AP25">
        <f t="shared" si="56"/>
        <v>474</v>
      </c>
      <c r="AQ25" s="9">
        <f t="shared" ref="AQ25:AQ30" si="57">AO25/AP25</f>
        <v>0.22784810126582278</v>
      </c>
      <c r="AR25" s="10">
        <f t="shared" ref="AR25:AR30" si="58">W28</f>
        <v>-82.840254641099079</v>
      </c>
      <c r="AS25" s="11">
        <f t="shared" ref="AS25:AS30" si="59">Z28</f>
        <v>62</v>
      </c>
    </row>
    <row r="26" spans="1:53" x14ac:dyDescent="0.3">
      <c r="A26" t="s">
        <v>2807</v>
      </c>
      <c r="B26">
        <v>0</v>
      </c>
      <c r="C26">
        <v>1</v>
      </c>
      <c r="D26" t="s">
        <v>2814</v>
      </c>
      <c r="G26" t="s">
        <v>2809</v>
      </c>
      <c r="H26">
        <v>0</v>
      </c>
      <c r="I26">
        <v>1</v>
      </c>
      <c r="J26" t="s">
        <v>2814</v>
      </c>
      <c r="AM26" t="str">
        <f t="shared" ref="AM26:AP26" si="60">A29</f>
        <v>11-20</v>
      </c>
      <c r="AN26">
        <f t="shared" si="60"/>
        <v>162</v>
      </c>
      <c r="AO26">
        <f t="shared" si="60"/>
        <v>99</v>
      </c>
      <c r="AP26">
        <f t="shared" si="60"/>
        <v>261</v>
      </c>
      <c r="AQ26" s="9">
        <f t="shared" si="57"/>
        <v>0.37931034482758619</v>
      </c>
      <c r="AR26" s="10">
        <f t="shared" si="58"/>
        <v>-9.6115457513775127</v>
      </c>
      <c r="AS26" s="11">
        <f t="shared" si="59"/>
        <v>55</v>
      </c>
    </row>
    <row r="27" spans="1:53" x14ac:dyDescent="0.3">
      <c r="A27" t="s">
        <v>2824</v>
      </c>
      <c r="B27">
        <v>16</v>
      </c>
      <c r="C27">
        <v>2</v>
      </c>
      <c r="D27">
        <v>18</v>
      </c>
      <c r="E27">
        <f t="shared" ref="E27:E30" si="61">C27/D27</f>
        <v>0.1111111111111111</v>
      </c>
      <c r="G27" t="s">
        <v>2824</v>
      </c>
      <c r="H27">
        <v>12</v>
      </c>
      <c r="I27">
        <v>1</v>
      </c>
      <c r="J27">
        <v>13</v>
      </c>
      <c r="K27">
        <f t="shared" ref="K27:K34" si="62">I27/J27</f>
        <v>7.6923076923076927E-2</v>
      </c>
      <c r="L27">
        <f t="shared" ref="L27:L33" si="63">J27/J$14</f>
        <v>1.6795865633074936E-2</v>
      </c>
      <c r="N27">
        <f t="shared" ref="N27:N33" si="64">J27-O27</f>
        <v>8.2131782945736447</v>
      </c>
      <c r="O27">
        <f t="shared" ref="O27:O33" si="65">$K$14*J27</f>
        <v>4.7868217054263562</v>
      </c>
      <c r="Q27">
        <f t="shared" ref="Q27:Q33" si="66">(H27-N27)^2/N27</f>
        <v>1.7459767844273466</v>
      </c>
      <c r="R27">
        <f t="shared" ref="R27:R33" si="67">(I27-O27)^2/O27</f>
        <v>2.9957285880174496</v>
      </c>
      <c r="T27">
        <f t="shared" ref="T27:T33" si="68">H27/H$14</f>
        <v>2.4539877300613498E-2</v>
      </c>
      <c r="U27">
        <f t="shared" ref="U27:U33" si="69">I27/I$14</f>
        <v>3.5087719298245615E-3</v>
      </c>
      <c r="V27" t="str">
        <f t="shared" ref="V27:V33" si="70">G27</f>
        <v>0</v>
      </c>
      <c r="W27">
        <f t="shared" ref="W27:W33" si="71">LN(U27/T27)*100</f>
        <v>-194.50333405817787</v>
      </c>
      <c r="X27">
        <f t="shared" ref="X27:X33" si="72">(U27-T27)*W27</f>
        <v>4.090620113547299</v>
      </c>
      <c r="Y27">
        <f>$AD$17/9+$AD$16*(W27*$AI$4+$AI$11/9)</f>
        <v>72.662455904582771</v>
      </c>
      <c r="Z27">
        <f t="shared" ref="Z27:Z33" si="73">ROUND(Y27,0)</f>
        <v>73</v>
      </c>
      <c r="AA27">
        <f t="shared" ref="AA27" si="74">K27</f>
        <v>7.6923076923076927E-2</v>
      </c>
      <c r="AM27" t="str">
        <f t="shared" ref="AM27:AP27" si="75">A30</f>
        <v>21-30</v>
      </c>
      <c r="AN27">
        <f t="shared" si="75"/>
        <v>118</v>
      </c>
      <c r="AO27">
        <f t="shared" si="75"/>
        <v>95</v>
      </c>
      <c r="AP27">
        <f t="shared" si="75"/>
        <v>213</v>
      </c>
      <c r="AQ27" s="9">
        <f t="shared" si="57"/>
        <v>0.4460093896713615</v>
      </c>
      <c r="AR27" s="10">
        <f t="shared" si="58"/>
        <v>40.172297072540438</v>
      </c>
      <c r="AS27" s="11">
        <f t="shared" si="59"/>
        <v>50</v>
      </c>
    </row>
    <row r="28" spans="1:53" x14ac:dyDescent="0.3">
      <c r="A28" t="s">
        <v>2825</v>
      </c>
      <c r="B28">
        <v>366</v>
      </c>
      <c r="C28">
        <v>108</v>
      </c>
      <c r="D28">
        <v>474</v>
      </c>
      <c r="E28">
        <f t="shared" si="61"/>
        <v>0.22784810126582278</v>
      </c>
      <c r="G28" t="s">
        <v>2825</v>
      </c>
      <c r="H28">
        <v>220</v>
      </c>
      <c r="I28">
        <v>56</v>
      </c>
      <c r="J28">
        <v>276</v>
      </c>
      <c r="K28">
        <f t="shared" si="62"/>
        <v>0.20289855072463769</v>
      </c>
      <c r="L28">
        <f t="shared" si="63"/>
        <v>0.35658914728682173</v>
      </c>
      <c r="N28">
        <f t="shared" si="64"/>
        <v>174.37209302325581</v>
      </c>
      <c r="O28">
        <f t="shared" si="65"/>
        <v>101.62790697674419</v>
      </c>
      <c r="Q28">
        <f t="shared" si="66"/>
        <v>11.939444316934127</v>
      </c>
      <c r="R28">
        <f t="shared" si="67"/>
        <v>20.485572880634344</v>
      </c>
      <c r="T28">
        <f t="shared" si="68"/>
        <v>0.44989775051124742</v>
      </c>
      <c r="U28">
        <f t="shared" si="69"/>
        <v>0.19649122807017544</v>
      </c>
      <c r="V28" t="str">
        <f t="shared" si="70"/>
        <v>0-10</v>
      </c>
      <c r="W28">
        <f t="shared" si="71"/>
        <v>-82.840254641099079</v>
      </c>
      <c r="X28">
        <f t="shared" si="72"/>
        <v>20.992260846733792</v>
      </c>
      <c r="Y28">
        <f t="shared" ref="Y28:Y33" si="76">$AD$17/9+$AD$16*(W28*$AI$4+$AI$11/9)</f>
        <v>61.995899962341475</v>
      </c>
      <c r="Z28">
        <f t="shared" si="73"/>
        <v>62</v>
      </c>
      <c r="AA28">
        <f t="shared" ref="AA28:AA33" si="77">K28</f>
        <v>0.20289855072463769</v>
      </c>
      <c r="AM28" t="str">
        <f t="shared" ref="AM28:AP28" si="78">A31</f>
        <v>31-40</v>
      </c>
      <c r="AN28">
        <f t="shared" si="78"/>
        <v>46</v>
      </c>
      <c r="AO28">
        <f t="shared" si="78"/>
        <v>33</v>
      </c>
      <c r="AP28">
        <f t="shared" si="78"/>
        <v>79</v>
      </c>
      <c r="AQ28" s="9">
        <f t="shared" si="57"/>
        <v>0.41772151898734178</v>
      </c>
      <c r="AR28" s="10">
        <f t="shared" si="58"/>
        <v>22.971838090238197</v>
      </c>
      <c r="AS28" s="11">
        <f t="shared" si="59"/>
        <v>52</v>
      </c>
    </row>
    <row r="29" spans="1:53" x14ac:dyDescent="0.3">
      <c r="A29" t="s">
        <v>2850</v>
      </c>
      <c r="B29">
        <v>162</v>
      </c>
      <c r="C29">
        <v>99</v>
      </c>
      <c r="D29">
        <v>261</v>
      </c>
      <c r="E29">
        <f t="shared" si="61"/>
        <v>0.37931034482758619</v>
      </c>
      <c r="G29" t="s">
        <v>2850</v>
      </c>
      <c r="H29">
        <v>102</v>
      </c>
      <c r="I29">
        <v>54</v>
      </c>
      <c r="J29">
        <v>156</v>
      </c>
      <c r="K29">
        <f t="shared" si="62"/>
        <v>0.34615384615384615</v>
      </c>
      <c r="L29">
        <f t="shared" si="63"/>
        <v>0.20155038759689922</v>
      </c>
      <c r="N29">
        <f t="shared" si="64"/>
        <v>98.558139534883722</v>
      </c>
      <c r="O29">
        <f t="shared" si="65"/>
        <v>57.441860465116278</v>
      </c>
      <c r="Q29">
        <f t="shared" si="66"/>
        <v>0.12019710921123385</v>
      </c>
      <c r="R29">
        <f t="shared" si="67"/>
        <v>0.20623293475190649</v>
      </c>
      <c r="T29">
        <f t="shared" si="68"/>
        <v>0.20858895705521471</v>
      </c>
      <c r="U29">
        <f t="shared" si="69"/>
        <v>0.18947368421052632</v>
      </c>
      <c r="V29" t="str">
        <f t="shared" si="70"/>
        <v>11-20</v>
      </c>
      <c r="W29">
        <f t="shared" si="71"/>
        <v>-9.6115457513775127</v>
      </c>
      <c r="X29">
        <f t="shared" si="72"/>
        <v>0.18372731949678664</v>
      </c>
      <c r="Y29">
        <f t="shared" si="76"/>
        <v>55.000766709453153</v>
      </c>
      <c r="Z29">
        <f t="shared" si="73"/>
        <v>55</v>
      </c>
      <c r="AA29">
        <f t="shared" si="77"/>
        <v>0.34615384615384615</v>
      </c>
      <c r="AM29" t="str">
        <f t="shared" ref="AM29:AP29" si="79">A32</f>
        <v>41-100</v>
      </c>
      <c r="AN29">
        <f t="shared" si="79"/>
        <v>77</v>
      </c>
      <c r="AO29">
        <f t="shared" si="79"/>
        <v>103</v>
      </c>
      <c r="AP29">
        <f t="shared" si="79"/>
        <v>180</v>
      </c>
      <c r="AQ29" s="9">
        <f t="shared" si="57"/>
        <v>0.57222222222222219</v>
      </c>
      <c r="AR29" s="10">
        <f t="shared" si="58"/>
        <v>70.538774768379497</v>
      </c>
      <c r="AS29" s="11">
        <f t="shared" si="59"/>
        <v>47</v>
      </c>
    </row>
    <row r="30" spans="1:53" x14ac:dyDescent="0.3">
      <c r="A30" t="s">
        <v>2849</v>
      </c>
      <c r="B30">
        <v>118</v>
      </c>
      <c r="C30">
        <v>95</v>
      </c>
      <c r="D30">
        <v>213</v>
      </c>
      <c r="E30">
        <f t="shared" si="61"/>
        <v>0.4460093896713615</v>
      </c>
      <c r="G30" t="s">
        <v>2849</v>
      </c>
      <c r="H30">
        <v>62</v>
      </c>
      <c r="I30">
        <v>54</v>
      </c>
      <c r="J30">
        <v>116</v>
      </c>
      <c r="K30">
        <f t="shared" si="62"/>
        <v>0.46551724137931033</v>
      </c>
      <c r="L30">
        <f t="shared" si="63"/>
        <v>0.14987080103359174</v>
      </c>
      <c r="N30">
        <f t="shared" si="64"/>
        <v>73.286821705426348</v>
      </c>
      <c r="O30">
        <f t="shared" si="65"/>
        <v>42.713178294573645</v>
      </c>
      <c r="Q30">
        <f t="shared" si="66"/>
        <v>1.7382708274910887</v>
      </c>
      <c r="R30">
        <f t="shared" si="67"/>
        <v>2.9825067882215555</v>
      </c>
      <c r="T30">
        <f t="shared" si="68"/>
        <v>0.12678936605316973</v>
      </c>
      <c r="U30">
        <f t="shared" si="69"/>
        <v>0.18947368421052632</v>
      </c>
      <c r="V30" t="str">
        <f t="shared" si="70"/>
        <v>21-30</v>
      </c>
      <c r="W30">
        <f t="shared" si="71"/>
        <v>40.172297072540438</v>
      </c>
      <c r="X30">
        <f t="shared" si="72"/>
        <v>2.5181730508069697</v>
      </c>
      <c r="Y30">
        <f t="shared" si="76"/>
        <v>50.245191748837755</v>
      </c>
      <c r="Z30">
        <f t="shared" si="73"/>
        <v>50</v>
      </c>
      <c r="AA30">
        <f t="shared" si="77"/>
        <v>0.46551724137931033</v>
      </c>
      <c r="AM30" t="str">
        <f t="shared" ref="AM30:AP30" si="80">A33</f>
        <v>100+</v>
      </c>
      <c r="AN30">
        <f t="shared" si="80"/>
        <v>24</v>
      </c>
      <c r="AO30">
        <f t="shared" si="80"/>
        <v>60</v>
      </c>
      <c r="AP30">
        <f t="shared" si="80"/>
        <v>84</v>
      </c>
      <c r="AQ30" s="9">
        <f t="shared" si="57"/>
        <v>0.7142857142857143</v>
      </c>
      <c r="AR30" s="10">
        <f t="shared" si="58"/>
        <v>163.84855978743315</v>
      </c>
      <c r="AS30" s="11">
        <f t="shared" si="59"/>
        <v>38</v>
      </c>
    </row>
    <row r="31" spans="1:53" x14ac:dyDescent="0.3">
      <c r="A31" t="s">
        <v>2810</v>
      </c>
      <c r="B31">
        <v>46</v>
      </c>
      <c r="C31">
        <v>33</v>
      </c>
      <c r="D31">
        <v>79</v>
      </c>
      <c r="E31">
        <f t="shared" ref="E31:E34" si="81">C31/D31</f>
        <v>0.41772151898734178</v>
      </c>
      <c r="G31" t="s">
        <v>2810</v>
      </c>
      <c r="H31">
        <v>30</v>
      </c>
      <c r="I31">
        <v>22</v>
      </c>
      <c r="J31">
        <v>52</v>
      </c>
      <c r="K31">
        <f t="shared" si="62"/>
        <v>0.42307692307692307</v>
      </c>
      <c r="L31">
        <f t="shared" si="63"/>
        <v>6.7183462532299745E-2</v>
      </c>
      <c r="N31">
        <f t="shared" si="64"/>
        <v>32.852713178294579</v>
      </c>
      <c r="O31">
        <f t="shared" si="65"/>
        <v>19.147286821705425</v>
      </c>
      <c r="Q31">
        <f t="shared" si="66"/>
        <v>0.24771081869098791</v>
      </c>
      <c r="R31">
        <f t="shared" si="67"/>
        <v>0.42501961522769399</v>
      </c>
      <c r="T31">
        <f t="shared" si="68"/>
        <v>6.1349693251533742E-2</v>
      </c>
      <c r="U31">
        <f t="shared" si="69"/>
        <v>7.7192982456140355E-2</v>
      </c>
      <c r="V31" t="str">
        <f t="shared" si="70"/>
        <v>31-40</v>
      </c>
      <c r="W31">
        <f t="shared" si="71"/>
        <v>22.971838090238197</v>
      </c>
      <c r="X31">
        <f t="shared" si="72"/>
        <v>0.36394947442504183</v>
      </c>
      <c r="Y31">
        <f t="shared" si="76"/>
        <v>51.888256394060967</v>
      </c>
      <c r="Z31">
        <f t="shared" si="73"/>
        <v>52</v>
      </c>
      <c r="AA31">
        <f t="shared" si="77"/>
        <v>0.42307692307692307</v>
      </c>
      <c r="AL31" t="s">
        <v>2925</v>
      </c>
      <c r="AM31" t="str">
        <f>G38</f>
        <v>Blank</v>
      </c>
      <c r="AN31">
        <f t="shared" ref="AN31:AP31" si="82">H38</f>
        <v>303</v>
      </c>
      <c r="AO31">
        <f t="shared" si="82"/>
        <v>126</v>
      </c>
      <c r="AP31">
        <f t="shared" si="82"/>
        <v>429</v>
      </c>
      <c r="AQ31" s="9">
        <f>AO31/AP31</f>
        <v>0.2937062937062937</v>
      </c>
      <c r="AR31" s="10">
        <f>W38</f>
        <v>-33.757758935166962</v>
      </c>
      <c r="AS31" s="11">
        <f>Z38</f>
        <v>47</v>
      </c>
    </row>
    <row r="32" spans="1:53" x14ac:dyDescent="0.3">
      <c r="A32" t="s">
        <v>2851</v>
      </c>
      <c r="B32">
        <v>77</v>
      </c>
      <c r="C32">
        <v>103</v>
      </c>
      <c r="D32">
        <v>180</v>
      </c>
      <c r="E32">
        <f t="shared" si="81"/>
        <v>0.57222222222222219</v>
      </c>
      <c r="G32" t="s">
        <v>2851</v>
      </c>
      <c r="H32">
        <v>50</v>
      </c>
      <c r="I32">
        <v>59</v>
      </c>
      <c r="J32">
        <v>109</v>
      </c>
      <c r="K32">
        <f t="shared" si="62"/>
        <v>0.54128440366972475</v>
      </c>
      <c r="L32">
        <f t="shared" si="63"/>
        <v>0.14082687338501293</v>
      </c>
      <c r="N32">
        <f t="shared" si="64"/>
        <v>68.86434108527132</v>
      </c>
      <c r="O32">
        <f t="shared" si="65"/>
        <v>40.13565891472868</v>
      </c>
      <c r="Q32">
        <f t="shared" si="66"/>
        <v>5.1675999359495428</v>
      </c>
      <c r="R32">
        <f t="shared" si="67"/>
        <v>8.8665135743134265</v>
      </c>
      <c r="T32">
        <f t="shared" si="68"/>
        <v>0.10224948875255624</v>
      </c>
      <c r="U32">
        <f t="shared" si="69"/>
        <v>0.20701754385964913</v>
      </c>
      <c r="V32" t="str">
        <f t="shared" si="70"/>
        <v>41-100</v>
      </c>
      <c r="W32">
        <f t="shared" si="71"/>
        <v>70.538774768379497</v>
      </c>
      <c r="X32">
        <f t="shared" si="72"/>
        <v>7.3902102421203963</v>
      </c>
      <c r="Y32">
        <f t="shared" si="76"/>
        <v>47.344450207386515</v>
      </c>
      <c r="Z32">
        <f t="shared" si="73"/>
        <v>47</v>
      </c>
      <c r="AA32">
        <f t="shared" si="77"/>
        <v>0.54128440366972475</v>
      </c>
      <c r="AM32" t="str">
        <f t="shared" ref="AM32:AM42" si="83">G39</f>
        <v>Others</v>
      </c>
      <c r="AN32">
        <f t="shared" ref="AN32:AN42" si="84">H39</f>
        <v>48</v>
      </c>
      <c r="AO32">
        <f t="shared" ref="AO32:AO42" si="85">I39</f>
        <v>42</v>
      </c>
      <c r="AP32">
        <f t="shared" ref="AP32:AP42" si="86">J39</f>
        <v>90</v>
      </c>
      <c r="AQ32" s="9">
        <f t="shared" ref="AQ32:AQ56" si="87">AO32/AP32</f>
        <v>0.46666666666666667</v>
      </c>
      <c r="AR32" s="10">
        <f t="shared" ref="AR32:AR42" si="88">W39</f>
        <v>40.634191658169868</v>
      </c>
      <c r="AS32" s="11">
        <f t="shared" ref="AS32:AS42" si="89">Z39</f>
        <v>63</v>
      </c>
    </row>
    <row r="33" spans="1:45" x14ac:dyDescent="0.3">
      <c r="A33" t="s">
        <v>2826</v>
      </c>
      <c r="B33">
        <v>24</v>
      </c>
      <c r="C33">
        <v>60</v>
      </c>
      <c r="D33">
        <v>84</v>
      </c>
      <c r="E33">
        <f t="shared" si="81"/>
        <v>0.7142857142857143</v>
      </c>
      <c r="G33" t="s">
        <v>2826</v>
      </c>
      <c r="H33">
        <v>13</v>
      </c>
      <c r="I33">
        <v>39</v>
      </c>
      <c r="J33">
        <v>52</v>
      </c>
      <c r="K33">
        <f t="shared" si="62"/>
        <v>0.75</v>
      </c>
      <c r="L33">
        <f t="shared" si="63"/>
        <v>6.7183462532299745E-2</v>
      </c>
      <c r="M33">
        <f>K33/K27</f>
        <v>9.75</v>
      </c>
      <c r="N33">
        <f t="shared" si="64"/>
        <v>32.852713178294579</v>
      </c>
      <c r="O33">
        <f t="shared" si="65"/>
        <v>19.147286821705425</v>
      </c>
      <c r="Q33">
        <f t="shared" si="66"/>
        <v>11.996884957435682</v>
      </c>
      <c r="R33">
        <f t="shared" si="67"/>
        <v>20.584128926968589</v>
      </c>
      <c r="T33">
        <f t="shared" si="68"/>
        <v>2.6584867075664622E-2</v>
      </c>
      <c r="U33">
        <f t="shared" si="69"/>
        <v>0.1368421052631579</v>
      </c>
      <c r="V33" t="str">
        <f t="shared" si="70"/>
        <v>100+</v>
      </c>
      <c r="W33">
        <f t="shared" si="71"/>
        <v>163.84855978743315</v>
      </c>
      <c r="X33">
        <f t="shared" si="72"/>
        <v>18.065489683160749</v>
      </c>
      <c r="Y33">
        <f t="shared" si="76"/>
        <v>38.431082896901842</v>
      </c>
      <c r="Z33">
        <f t="shared" si="73"/>
        <v>38</v>
      </c>
      <c r="AA33">
        <f t="shared" si="77"/>
        <v>0.75</v>
      </c>
      <c r="AM33" t="str">
        <f t="shared" si="83"/>
        <v>IL</v>
      </c>
      <c r="AN33">
        <f t="shared" si="84"/>
        <v>17</v>
      </c>
      <c r="AO33">
        <f t="shared" si="85"/>
        <v>5</v>
      </c>
      <c r="AP33">
        <f t="shared" si="86"/>
        <v>22</v>
      </c>
      <c r="AQ33" s="9">
        <f t="shared" si="87"/>
        <v>0.22727272727272727</v>
      </c>
      <c r="AR33" s="10">
        <f t="shared" si="88"/>
        <v>-68.390212241589438</v>
      </c>
      <c r="AS33" s="11">
        <f t="shared" si="89"/>
        <v>40</v>
      </c>
    </row>
    <row r="34" spans="1:45" x14ac:dyDescent="0.3">
      <c r="A34" t="s">
        <v>2814</v>
      </c>
      <c r="B34">
        <v>809</v>
      </c>
      <c r="C34">
        <v>500</v>
      </c>
      <c r="D34">
        <v>1309</v>
      </c>
      <c r="E34">
        <f t="shared" si="81"/>
        <v>0.3819709702062643</v>
      </c>
      <c r="G34" t="s">
        <v>2814</v>
      </c>
      <c r="H34">
        <v>489</v>
      </c>
      <c r="I34">
        <v>285</v>
      </c>
      <c r="J34">
        <v>774</v>
      </c>
      <c r="K34">
        <f t="shared" si="62"/>
        <v>0.36821705426356588</v>
      </c>
      <c r="N34" t="s">
        <v>2854</v>
      </c>
      <c r="O34">
        <f>CHITEST(H27:I33,N27:O33)</f>
        <v>3.8451233134614514E-17</v>
      </c>
      <c r="P34" t="s">
        <v>2852</v>
      </c>
      <c r="Q34">
        <f>SUM(Q27:R33)</f>
        <v>89.501788058274983</v>
      </c>
      <c r="R34">
        <f>1-_xlfn.CHISQ.DIST(Q34,COUNTA(Q27:Q33)-1,TRUE)</f>
        <v>0</v>
      </c>
      <c r="S34">
        <f>COUNTA(Q27:Q33)-1</f>
        <v>6</v>
      </c>
      <c r="X34">
        <f>SUM(X27:X33)</f>
        <v>53.604430730291028</v>
      </c>
      <c r="AM34" t="str">
        <f t="shared" si="83"/>
        <v>MA</v>
      </c>
      <c r="AN34">
        <f t="shared" si="84"/>
        <v>13</v>
      </c>
      <c r="AO34">
        <f t="shared" si="85"/>
        <v>6</v>
      </c>
      <c r="AP34">
        <f t="shared" si="86"/>
        <v>19</v>
      </c>
      <c r="AQ34" s="9">
        <f t="shared" si="87"/>
        <v>0.31578947368421051</v>
      </c>
      <c r="AR34" s="10">
        <f t="shared" si="88"/>
        <v>-23.331657902726029</v>
      </c>
      <c r="AS34" s="11">
        <f t="shared" si="89"/>
        <v>49</v>
      </c>
    </row>
    <row r="35" spans="1:45" x14ac:dyDescent="0.3">
      <c r="AM35" t="str">
        <f t="shared" si="83"/>
        <v>MI</v>
      </c>
      <c r="AN35">
        <f t="shared" si="84"/>
        <v>7</v>
      </c>
      <c r="AO35">
        <f t="shared" si="85"/>
        <v>14</v>
      </c>
      <c r="AP35">
        <f t="shared" si="86"/>
        <v>21</v>
      </c>
      <c r="AQ35" s="9">
        <f t="shared" si="87"/>
        <v>0.66666666666666663</v>
      </c>
      <c r="AR35" s="10">
        <f t="shared" si="88"/>
        <v>123.30204897661667</v>
      </c>
      <c r="AS35" s="11">
        <f t="shared" si="89"/>
        <v>80</v>
      </c>
    </row>
    <row r="36" spans="1:45" x14ac:dyDescent="0.3">
      <c r="AM36" t="str">
        <f t="shared" si="83"/>
        <v>MN</v>
      </c>
      <c r="AN36">
        <f t="shared" si="84"/>
        <v>9</v>
      </c>
      <c r="AO36">
        <f t="shared" si="85"/>
        <v>2</v>
      </c>
      <c r="AP36">
        <f t="shared" si="86"/>
        <v>11</v>
      </c>
      <c r="AQ36" s="9">
        <f t="shared" si="87"/>
        <v>0.18181818181818182</v>
      </c>
      <c r="AR36" s="10">
        <f t="shared" si="88"/>
        <v>-96.420408757005262</v>
      </c>
      <c r="AS36" s="11">
        <f t="shared" si="89"/>
        <v>34</v>
      </c>
    </row>
    <row r="37" spans="1:45" x14ac:dyDescent="0.3">
      <c r="A37" t="s">
        <v>2840</v>
      </c>
      <c r="B37">
        <v>0</v>
      </c>
      <c r="C37">
        <v>1</v>
      </c>
      <c r="D37" t="s">
        <v>2814</v>
      </c>
      <c r="G37" t="s">
        <v>2809</v>
      </c>
      <c r="H37">
        <v>0</v>
      </c>
      <c r="I37">
        <v>1</v>
      </c>
      <c r="J37" t="s">
        <v>2814</v>
      </c>
      <c r="AM37" t="str">
        <f t="shared" si="83"/>
        <v>NJ</v>
      </c>
      <c r="AN37">
        <f t="shared" si="84"/>
        <v>12</v>
      </c>
      <c r="AO37">
        <f t="shared" si="85"/>
        <v>11</v>
      </c>
      <c r="AP37">
        <f t="shared" si="86"/>
        <v>23</v>
      </c>
      <c r="AQ37" s="9">
        <f t="shared" si="87"/>
        <v>0.47826086956521741</v>
      </c>
      <c r="AR37" s="10">
        <f t="shared" si="88"/>
        <v>45.286193221659182</v>
      </c>
      <c r="AS37" s="11">
        <f t="shared" si="89"/>
        <v>64</v>
      </c>
    </row>
    <row r="38" spans="1:45" x14ac:dyDescent="0.3">
      <c r="A38" t="s">
        <v>2838</v>
      </c>
      <c r="B38">
        <v>528</v>
      </c>
      <c r="C38">
        <v>222</v>
      </c>
      <c r="D38">
        <v>750</v>
      </c>
      <c r="E38">
        <f t="shared" ref="E38:E55" si="90">C38/D38</f>
        <v>0.29599999999999999</v>
      </c>
      <c r="G38" t="s">
        <v>2838</v>
      </c>
      <c r="H38">
        <v>303</v>
      </c>
      <c r="I38">
        <v>126</v>
      </c>
      <c r="J38">
        <v>429</v>
      </c>
      <c r="K38">
        <f t="shared" ref="K38:K50" si="91">I38/J38</f>
        <v>0.2937062937062937</v>
      </c>
      <c r="L38">
        <f t="shared" ref="L38:L49" si="92">J38/J$14</f>
        <v>0.55426356589147285</v>
      </c>
      <c r="N38">
        <f t="shared" ref="N38:N49" si="93">J38-O38</f>
        <v>271.03488372093022</v>
      </c>
      <c r="O38">
        <f t="shared" ref="O38:O49" si="94">$K$14*J38</f>
        <v>157.96511627906978</v>
      </c>
      <c r="Q38">
        <f t="shared" ref="Q38:Q49" si="95">(H38-N38)^2/N38</f>
        <v>3.7698787872136443</v>
      </c>
      <c r="R38">
        <f t="shared" ref="R38:R49" si="96">(I38-O38)^2/O38</f>
        <v>6.4683183401665687</v>
      </c>
      <c r="T38">
        <f t="shared" ref="T38:T49" si="97">H38/H$14</f>
        <v>0.61963190184049077</v>
      </c>
      <c r="U38">
        <f t="shared" ref="U38:U49" si="98">I38/I$14</f>
        <v>0.44210526315789472</v>
      </c>
      <c r="V38" t="str">
        <f t="shared" ref="V38:V49" si="99">G38</f>
        <v>Blank</v>
      </c>
      <c r="W38">
        <f t="shared" ref="W38:W49" si="100">LN(U38/T38)*100</f>
        <v>-33.757758935166962</v>
      </c>
      <c r="X38">
        <f t="shared" ref="X38:X49" si="101">(U38-T38)*W38</f>
        <v>5.9929014732175636</v>
      </c>
      <c r="Y38">
        <f>$AD$17/9+$AD$16*(W38*$AI$5+$AI$11/9)</f>
        <v>46.996826720993255</v>
      </c>
      <c r="Z38">
        <f t="shared" ref="Z38:Z49" si="102">ROUND(Y38,0)</f>
        <v>47</v>
      </c>
      <c r="AA38">
        <f t="shared" ref="AA38" si="103">K38</f>
        <v>0.2937062937062937</v>
      </c>
      <c r="AM38" t="str">
        <f t="shared" si="83"/>
        <v>NY</v>
      </c>
      <c r="AN38">
        <f t="shared" si="84"/>
        <v>52</v>
      </c>
      <c r="AO38">
        <f t="shared" si="85"/>
        <v>54</v>
      </c>
      <c r="AP38">
        <f t="shared" si="86"/>
        <v>106</v>
      </c>
      <c r="AQ38" s="9">
        <f t="shared" si="87"/>
        <v>0.50943396226415094</v>
      </c>
      <c r="AR38" s="10">
        <f t="shared" si="88"/>
        <v>57.761363718906857</v>
      </c>
      <c r="AS38" s="11">
        <f t="shared" si="89"/>
        <v>66</v>
      </c>
    </row>
    <row r="39" spans="1:45" x14ac:dyDescent="0.3">
      <c r="A39" t="s">
        <v>2839</v>
      </c>
      <c r="B39">
        <v>68</v>
      </c>
      <c r="C39">
        <v>76</v>
      </c>
      <c r="D39">
        <v>144</v>
      </c>
      <c r="E39">
        <f t="shared" si="90"/>
        <v>0.52777777777777779</v>
      </c>
      <c r="G39" t="s">
        <v>2839</v>
      </c>
      <c r="H39">
        <v>48</v>
      </c>
      <c r="I39">
        <v>42</v>
      </c>
      <c r="J39">
        <v>90</v>
      </c>
      <c r="K39">
        <f t="shared" si="91"/>
        <v>0.46666666666666667</v>
      </c>
      <c r="L39">
        <f t="shared" si="92"/>
        <v>0.11627906976744186</v>
      </c>
      <c r="N39">
        <f t="shared" si="93"/>
        <v>56.860465116279073</v>
      </c>
      <c r="O39">
        <f t="shared" si="94"/>
        <v>33.139534883720927</v>
      </c>
      <c r="Q39">
        <f t="shared" si="95"/>
        <v>1.3807105150520769</v>
      </c>
      <c r="R39">
        <f t="shared" si="96"/>
        <v>2.3690085679314583</v>
      </c>
      <c r="T39">
        <f t="shared" si="97"/>
        <v>9.815950920245399E-2</v>
      </c>
      <c r="U39">
        <f t="shared" si="98"/>
        <v>0.14736842105263157</v>
      </c>
      <c r="V39" t="str">
        <f t="shared" si="99"/>
        <v>Others</v>
      </c>
      <c r="W39">
        <f t="shared" si="100"/>
        <v>40.634191658169868</v>
      </c>
      <c r="X39">
        <f t="shared" si="101"/>
        <v>1.9995643554101019</v>
      </c>
      <c r="Y39">
        <f t="shared" ref="Y39:Y49" si="104">$AD$17/9+$AD$16*(W39*$AI$5+$AI$11/9)</f>
        <v>62.611804295421884</v>
      </c>
      <c r="Z39">
        <f t="shared" si="102"/>
        <v>63</v>
      </c>
      <c r="AA39">
        <f t="shared" ref="AA39:AA49" si="105">K39</f>
        <v>0.46666666666666667</v>
      </c>
      <c r="AM39" t="str">
        <f t="shared" si="83"/>
        <v>OH</v>
      </c>
      <c r="AN39">
        <f t="shared" si="84"/>
        <v>6</v>
      </c>
      <c r="AO39">
        <f t="shared" si="85"/>
        <v>8</v>
      </c>
      <c r="AP39">
        <f t="shared" si="86"/>
        <v>14</v>
      </c>
      <c r="AQ39" s="9">
        <f t="shared" si="87"/>
        <v>0.5714285714285714</v>
      </c>
      <c r="AR39" s="10">
        <f t="shared" si="88"/>
        <v>82.755538165800246</v>
      </c>
      <c r="AS39" s="11">
        <f t="shared" si="89"/>
        <v>71</v>
      </c>
    </row>
    <row r="40" spans="1:45" x14ac:dyDescent="0.3">
      <c r="A40" t="s">
        <v>2827</v>
      </c>
      <c r="B40">
        <v>21</v>
      </c>
      <c r="C40">
        <v>9</v>
      </c>
      <c r="D40">
        <v>30</v>
      </c>
      <c r="E40">
        <f t="shared" si="90"/>
        <v>0.3</v>
      </c>
      <c r="G40" t="s">
        <v>2827</v>
      </c>
      <c r="H40">
        <v>17</v>
      </c>
      <c r="I40">
        <v>5</v>
      </c>
      <c r="J40">
        <v>22</v>
      </c>
      <c r="K40">
        <f t="shared" si="91"/>
        <v>0.22727272727272727</v>
      </c>
      <c r="L40">
        <f t="shared" si="92"/>
        <v>2.8423772609819122E-2</v>
      </c>
      <c r="N40">
        <f t="shared" si="93"/>
        <v>13.89922480620155</v>
      </c>
      <c r="O40">
        <f t="shared" si="94"/>
        <v>8.1007751937984498</v>
      </c>
      <c r="Q40">
        <f t="shared" si="95"/>
        <v>0.69175129811454539</v>
      </c>
      <c r="R40">
        <f t="shared" si="96"/>
        <v>1.1868995957123252</v>
      </c>
      <c r="T40">
        <f t="shared" si="97"/>
        <v>3.4764826175869123E-2</v>
      </c>
      <c r="U40">
        <f t="shared" si="98"/>
        <v>1.7543859649122806E-2</v>
      </c>
      <c r="V40" t="str">
        <f t="shared" si="99"/>
        <v>IL</v>
      </c>
      <c r="W40">
        <f t="shared" si="100"/>
        <v>-68.390212241589438</v>
      </c>
      <c r="X40">
        <f t="shared" si="101"/>
        <v>1.177745555769488</v>
      </c>
      <c r="Y40">
        <f t="shared" si="104"/>
        <v>39.727424891708914</v>
      </c>
      <c r="Z40">
        <f t="shared" si="102"/>
        <v>40</v>
      </c>
      <c r="AA40">
        <f t="shared" si="105"/>
        <v>0.22727272727272727</v>
      </c>
      <c r="AM40" t="str">
        <f t="shared" si="83"/>
        <v>ON</v>
      </c>
      <c r="AN40">
        <f t="shared" si="84"/>
        <v>13</v>
      </c>
      <c r="AO40">
        <f t="shared" si="85"/>
        <v>1</v>
      </c>
      <c r="AP40">
        <f t="shared" si="86"/>
        <v>14</v>
      </c>
      <c r="AQ40" s="9">
        <f t="shared" si="87"/>
        <v>7.1428571428571425E-2</v>
      </c>
      <c r="AR40" s="10">
        <f t="shared" si="88"/>
        <v>-202.50760482553153</v>
      </c>
      <c r="AS40" s="11">
        <f t="shared" si="89"/>
        <v>12</v>
      </c>
    </row>
    <row r="41" spans="1:45" x14ac:dyDescent="0.3">
      <c r="A41" t="s">
        <v>2829</v>
      </c>
      <c r="B41">
        <v>24</v>
      </c>
      <c r="C41">
        <v>10</v>
      </c>
      <c r="D41">
        <v>34</v>
      </c>
      <c r="E41">
        <f t="shared" si="90"/>
        <v>0.29411764705882354</v>
      </c>
      <c r="G41" t="s">
        <v>2829</v>
      </c>
      <c r="H41">
        <v>13</v>
      </c>
      <c r="I41">
        <v>6</v>
      </c>
      <c r="J41">
        <v>19</v>
      </c>
      <c r="K41">
        <f t="shared" si="91"/>
        <v>0.31578947368421051</v>
      </c>
      <c r="L41">
        <f t="shared" si="92"/>
        <v>2.454780361757106E-2</v>
      </c>
      <c r="N41">
        <f t="shared" si="93"/>
        <v>12.003875968992247</v>
      </c>
      <c r="O41">
        <f t="shared" si="94"/>
        <v>6.9961240310077519</v>
      </c>
      <c r="Q41">
        <f t="shared" si="95"/>
        <v>8.2661890852112604E-2</v>
      </c>
      <c r="R41">
        <f t="shared" si="96"/>
        <v>0.14183040219888768</v>
      </c>
      <c r="T41">
        <f t="shared" si="97"/>
        <v>2.6584867075664622E-2</v>
      </c>
      <c r="U41">
        <f t="shared" si="98"/>
        <v>2.1052631578947368E-2</v>
      </c>
      <c r="V41" t="str">
        <f t="shared" si="99"/>
        <v>MA</v>
      </c>
      <c r="W41">
        <f t="shared" si="100"/>
        <v>-23.331657902726029</v>
      </c>
      <c r="X41">
        <f t="shared" si="101"/>
        <v>0.12907622604672458</v>
      </c>
      <c r="Y41">
        <f t="shared" si="104"/>
        <v>49.185280344158159</v>
      </c>
      <c r="Z41">
        <f t="shared" si="102"/>
        <v>49</v>
      </c>
      <c r="AA41">
        <f t="shared" si="105"/>
        <v>0.31578947368421051</v>
      </c>
      <c r="AM41" t="str">
        <f t="shared" si="83"/>
        <v>PA</v>
      </c>
      <c r="AN41">
        <f t="shared" si="84"/>
        <v>6</v>
      </c>
      <c r="AO41">
        <f t="shared" si="85"/>
        <v>10</v>
      </c>
      <c r="AP41">
        <f t="shared" si="86"/>
        <v>16</v>
      </c>
      <c r="AQ41" s="9">
        <f t="shared" si="87"/>
        <v>0.625</v>
      </c>
      <c r="AR41" s="10">
        <f t="shared" si="88"/>
        <v>105.0698932972212</v>
      </c>
      <c r="AS41" s="11">
        <f t="shared" si="89"/>
        <v>76</v>
      </c>
    </row>
    <row r="42" spans="1:45" x14ac:dyDescent="0.3">
      <c r="A42" t="s">
        <v>2830</v>
      </c>
      <c r="B42">
        <v>16</v>
      </c>
      <c r="C42">
        <v>17</v>
      </c>
      <c r="D42">
        <v>33</v>
      </c>
      <c r="E42">
        <f t="shared" si="90"/>
        <v>0.51515151515151514</v>
      </c>
      <c r="G42" t="s">
        <v>2830</v>
      </c>
      <c r="H42">
        <v>7</v>
      </c>
      <c r="I42">
        <v>14</v>
      </c>
      <c r="J42">
        <v>21</v>
      </c>
      <c r="K42">
        <f t="shared" si="91"/>
        <v>0.66666666666666663</v>
      </c>
      <c r="L42">
        <f t="shared" si="92"/>
        <v>2.7131782945736434E-2</v>
      </c>
      <c r="N42">
        <f t="shared" si="93"/>
        <v>13.267441860465116</v>
      </c>
      <c r="O42">
        <f t="shared" si="94"/>
        <v>7.7325581395348832</v>
      </c>
      <c r="Q42">
        <f t="shared" si="95"/>
        <v>2.9606933942074476</v>
      </c>
      <c r="R42">
        <f t="shared" si="96"/>
        <v>5.0799265605875163</v>
      </c>
      <c r="T42">
        <f t="shared" si="97"/>
        <v>1.4314928425357873E-2</v>
      </c>
      <c r="U42">
        <f t="shared" si="98"/>
        <v>4.912280701754386E-2</v>
      </c>
      <c r="V42" t="str">
        <f t="shared" si="99"/>
        <v>MI</v>
      </c>
      <c r="W42">
        <f t="shared" si="100"/>
        <v>123.30204897661667</v>
      </c>
      <c r="X42">
        <f t="shared" si="101"/>
        <v>4.2918827509458435</v>
      </c>
      <c r="Y42">
        <f t="shared" si="104"/>
        <v>79.963906611034943</v>
      </c>
      <c r="Z42">
        <f t="shared" si="102"/>
        <v>80</v>
      </c>
      <c r="AA42">
        <f t="shared" si="105"/>
        <v>0.66666666666666663</v>
      </c>
      <c r="AM42" t="str">
        <f t="shared" si="83"/>
        <v>PQ</v>
      </c>
      <c r="AN42">
        <f t="shared" si="84"/>
        <v>3</v>
      </c>
      <c r="AO42">
        <f t="shared" si="85"/>
        <v>6</v>
      </c>
      <c r="AP42">
        <f t="shared" si="86"/>
        <v>9</v>
      </c>
      <c r="AQ42" s="9">
        <f t="shared" si="87"/>
        <v>0.66666666666666663</v>
      </c>
      <c r="AR42" s="10">
        <f t="shared" si="88"/>
        <v>123.30204897661667</v>
      </c>
      <c r="AS42" s="11">
        <f t="shared" si="89"/>
        <v>80</v>
      </c>
    </row>
    <row r="43" spans="1:45" x14ac:dyDescent="0.3">
      <c r="A43" t="s">
        <v>2831</v>
      </c>
      <c r="B43">
        <v>13</v>
      </c>
      <c r="C43">
        <v>6</v>
      </c>
      <c r="D43">
        <v>19</v>
      </c>
      <c r="E43">
        <f t="shared" si="90"/>
        <v>0.31578947368421051</v>
      </c>
      <c r="G43" t="s">
        <v>2831</v>
      </c>
      <c r="H43">
        <v>9</v>
      </c>
      <c r="I43">
        <v>2</v>
      </c>
      <c r="J43">
        <v>11</v>
      </c>
      <c r="K43">
        <f t="shared" si="91"/>
        <v>0.18181818181818182</v>
      </c>
      <c r="L43">
        <f t="shared" si="92"/>
        <v>1.4211886304909561E-2</v>
      </c>
      <c r="N43">
        <f t="shared" si="93"/>
        <v>6.9496124031007751</v>
      </c>
      <c r="O43">
        <f t="shared" si="94"/>
        <v>4.0503875968992249</v>
      </c>
      <c r="Q43">
        <f t="shared" si="95"/>
        <v>0.60493867192397666</v>
      </c>
      <c r="R43">
        <f t="shared" si="96"/>
        <v>1.0379474055116651</v>
      </c>
      <c r="T43">
        <f t="shared" si="97"/>
        <v>1.8404907975460124E-2</v>
      </c>
      <c r="U43">
        <f t="shared" si="98"/>
        <v>7.0175438596491229E-3</v>
      </c>
      <c r="V43" t="str">
        <f t="shared" si="99"/>
        <v>MN</v>
      </c>
      <c r="W43">
        <f t="shared" si="100"/>
        <v>-96.420408757005262</v>
      </c>
      <c r="X43">
        <f t="shared" si="101"/>
        <v>1.0979743027113504</v>
      </c>
      <c r="Y43">
        <f t="shared" si="104"/>
        <v>33.843846271924086</v>
      </c>
      <c r="Z43">
        <f t="shared" si="102"/>
        <v>34</v>
      </c>
      <c r="AA43">
        <f t="shared" si="105"/>
        <v>0.18181818181818182</v>
      </c>
      <c r="AL43" t="s">
        <v>2926</v>
      </c>
      <c r="AM43" t="str">
        <f>G53</f>
        <v>female</v>
      </c>
      <c r="AN43">
        <f t="shared" ref="AN43:AP43" si="106">H53</f>
        <v>77</v>
      </c>
      <c r="AO43">
        <f t="shared" si="106"/>
        <v>204</v>
      </c>
      <c r="AP43">
        <f t="shared" si="106"/>
        <v>281</v>
      </c>
      <c r="AQ43" s="9">
        <f t="shared" si="87"/>
        <v>0.72597864768683273</v>
      </c>
      <c r="AR43" s="10">
        <f>W53</f>
        <v>151.41878811967541</v>
      </c>
      <c r="AS43" s="11">
        <f>Z53</f>
        <v>102</v>
      </c>
    </row>
    <row r="44" spans="1:45" x14ac:dyDescent="0.3">
      <c r="A44" t="s">
        <v>2832</v>
      </c>
      <c r="B44">
        <v>21</v>
      </c>
      <c r="C44">
        <v>15</v>
      </c>
      <c r="D44">
        <v>36</v>
      </c>
      <c r="E44">
        <f t="shared" si="90"/>
        <v>0.41666666666666669</v>
      </c>
      <c r="G44" t="s">
        <v>2832</v>
      </c>
      <c r="H44">
        <v>12</v>
      </c>
      <c r="I44">
        <v>11</v>
      </c>
      <c r="J44">
        <v>23</v>
      </c>
      <c r="K44">
        <f t="shared" si="91"/>
        <v>0.47826086956521741</v>
      </c>
      <c r="L44">
        <f t="shared" si="92"/>
        <v>2.9715762273901807E-2</v>
      </c>
      <c r="N44">
        <f t="shared" si="93"/>
        <v>14.531007751937985</v>
      </c>
      <c r="O44">
        <f t="shared" si="94"/>
        <v>8.4689922480620154</v>
      </c>
      <c r="Q44">
        <f t="shared" si="95"/>
        <v>0.4408503766379045</v>
      </c>
      <c r="R44">
        <f t="shared" si="96"/>
        <v>0.75640643570503618</v>
      </c>
      <c r="T44">
        <f t="shared" si="97"/>
        <v>2.4539877300613498E-2</v>
      </c>
      <c r="U44">
        <f t="shared" si="98"/>
        <v>3.8596491228070177E-2</v>
      </c>
      <c r="V44" t="str">
        <f t="shared" si="99"/>
        <v>NJ</v>
      </c>
      <c r="W44">
        <f t="shared" si="100"/>
        <v>45.286193221659182</v>
      </c>
      <c r="X44">
        <f t="shared" si="101"/>
        <v>0.63657053436106881</v>
      </c>
      <c r="Y44">
        <f t="shared" si="104"/>
        <v>63.58826612376113</v>
      </c>
      <c r="Z44">
        <f t="shared" si="102"/>
        <v>64</v>
      </c>
      <c r="AA44">
        <f t="shared" si="105"/>
        <v>0.47826086956521741</v>
      </c>
      <c r="AM44" t="str">
        <f t="shared" ref="AM44" si="107">G54</f>
        <v>male</v>
      </c>
      <c r="AN44">
        <f t="shared" ref="AN44" si="108">H54</f>
        <v>412</v>
      </c>
      <c r="AO44">
        <f t="shared" ref="AO44" si="109">I54</f>
        <v>81</v>
      </c>
      <c r="AP44">
        <f t="shared" ref="AP44" si="110">J54</f>
        <v>493</v>
      </c>
      <c r="AQ44" s="9">
        <f t="shared" si="87"/>
        <v>0.1643002028397566</v>
      </c>
      <c r="AR44" s="10">
        <f t="shared" ref="AR44" si="111">W54</f>
        <v>-108.67008854708662</v>
      </c>
      <c r="AS44" s="11">
        <f t="shared" ref="AS44" si="112">Z54</f>
        <v>20</v>
      </c>
    </row>
    <row r="45" spans="1:45" x14ac:dyDescent="0.3">
      <c r="A45" t="s">
        <v>2833</v>
      </c>
      <c r="B45">
        <v>67</v>
      </c>
      <c r="C45">
        <v>99</v>
      </c>
      <c r="D45">
        <v>166</v>
      </c>
      <c r="E45">
        <f t="shared" si="90"/>
        <v>0.59638554216867468</v>
      </c>
      <c r="G45" t="s">
        <v>2833</v>
      </c>
      <c r="H45">
        <v>52</v>
      </c>
      <c r="I45">
        <v>54</v>
      </c>
      <c r="J45">
        <v>106</v>
      </c>
      <c r="K45">
        <f t="shared" si="91"/>
        <v>0.50943396226415094</v>
      </c>
      <c r="L45">
        <f t="shared" si="92"/>
        <v>0.13695090439276486</v>
      </c>
      <c r="N45">
        <f t="shared" si="93"/>
        <v>66.968992248062023</v>
      </c>
      <c r="O45">
        <f t="shared" si="94"/>
        <v>39.031007751937985</v>
      </c>
      <c r="Q45">
        <f t="shared" si="95"/>
        <v>3.3458877220752141</v>
      </c>
      <c r="R45">
        <f t="shared" si="96"/>
        <v>5.7408389336658896</v>
      </c>
      <c r="T45">
        <f t="shared" si="97"/>
        <v>0.10633946830265849</v>
      </c>
      <c r="U45">
        <f t="shared" si="98"/>
        <v>0.18947368421052632</v>
      </c>
      <c r="V45" t="str">
        <f t="shared" si="99"/>
        <v>NY</v>
      </c>
      <c r="W45">
        <f t="shared" si="100"/>
        <v>57.761363718906857</v>
      </c>
      <c r="X45">
        <f t="shared" si="101"/>
        <v>4.8019456825404863</v>
      </c>
      <c r="Y45">
        <f t="shared" si="104"/>
        <v>66.206822378813058</v>
      </c>
      <c r="Z45">
        <f t="shared" si="102"/>
        <v>66</v>
      </c>
      <c r="AA45">
        <f t="shared" si="105"/>
        <v>0.50943396226415094</v>
      </c>
      <c r="AL45" t="s">
        <v>2927</v>
      </c>
      <c r="AM45">
        <f>G58</f>
        <v>0</v>
      </c>
      <c r="AN45">
        <f t="shared" ref="AN45:AP45" si="113">H58</f>
        <v>348</v>
      </c>
      <c r="AO45">
        <f t="shared" si="113"/>
        <v>175</v>
      </c>
      <c r="AP45">
        <f t="shared" si="113"/>
        <v>523</v>
      </c>
      <c r="AQ45" s="9">
        <f t="shared" si="87"/>
        <v>0.33460803059273425</v>
      </c>
      <c r="AR45" s="10">
        <f>W58</f>
        <v>-14.754319664473872</v>
      </c>
      <c r="AS45" s="11">
        <f>Z58</f>
        <v>52</v>
      </c>
    </row>
    <row r="46" spans="1:45" x14ac:dyDescent="0.3">
      <c r="A46" t="s">
        <v>2834</v>
      </c>
      <c r="B46">
        <v>9</v>
      </c>
      <c r="C46">
        <v>15</v>
      </c>
      <c r="D46">
        <v>24</v>
      </c>
      <c r="E46">
        <f t="shared" si="90"/>
        <v>0.625</v>
      </c>
      <c r="G46" t="s">
        <v>2834</v>
      </c>
      <c r="H46">
        <v>6</v>
      </c>
      <c r="I46">
        <v>8</v>
      </c>
      <c r="J46">
        <v>14</v>
      </c>
      <c r="K46">
        <f t="shared" si="91"/>
        <v>0.5714285714285714</v>
      </c>
      <c r="L46">
        <f t="shared" si="92"/>
        <v>1.8087855297157621E-2</v>
      </c>
      <c r="N46">
        <f t="shared" si="93"/>
        <v>8.8449612403100772</v>
      </c>
      <c r="O46">
        <f t="shared" si="94"/>
        <v>5.1550387596899228</v>
      </c>
      <c r="Q46">
        <f t="shared" si="95"/>
        <v>0.91507517545468742</v>
      </c>
      <c r="R46">
        <f t="shared" si="96"/>
        <v>1.5700763536748845</v>
      </c>
      <c r="T46">
        <f t="shared" si="97"/>
        <v>1.2269938650306749E-2</v>
      </c>
      <c r="U46">
        <f t="shared" si="98"/>
        <v>2.8070175438596492E-2</v>
      </c>
      <c r="V46" t="str">
        <f t="shared" si="99"/>
        <v>OH</v>
      </c>
      <c r="W46">
        <f t="shared" si="100"/>
        <v>82.755538165800246</v>
      </c>
      <c r="X46">
        <f t="shared" si="101"/>
        <v>1.3075570985619929</v>
      </c>
      <c r="Y46">
        <f t="shared" si="104"/>
        <v>71.453135593707501</v>
      </c>
      <c r="Z46">
        <f t="shared" si="102"/>
        <v>71</v>
      </c>
      <c r="AA46">
        <f t="shared" si="105"/>
        <v>0.5714285714285714</v>
      </c>
      <c r="AM46">
        <f t="shared" ref="AM46:AM49" si="114">G59</f>
        <v>1</v>
      </c>
      <c r="AN46">
        <f t="shared" ref="AN46:AN49" si="115">H59</f>
        <v>97</v>
      </c>
      <c r="AO46">
        <f t="shared" ref="AO46:AO49" si="116">I59</f>
        <v>92</v>
      </c>
      <c r="AP46">
        <f t="shared" ref="AP46:AP49" si="117">J59</f>
        <v>189</v>
      </c>
      <c r="AQ46" s="9">
        <f t="shared" si="87"/>
        <v>0.48677248677248675</v>
      </c>
      <c r="AR46" s="10">
        <f t="shared" ref="AR46:AR49" si="118">W59</f>
        <v>48.695090775187893</v>
      </c>
      <c r="AS46" s="11">
        <f t="shared" ref="AS46:AS49" si="119">Z59</f>
        <v>61</v>
      </c>
    </row>
    <row r="47" spans="1:45" x14ac:dyDescent="0.3">
      <c r="A47" t="s">
        <v>2835</v>
      </c>
      <c r="B47">
        <v>17</v>
      </c>
      <c r="C47">
        <v>3</v>
      </c>
      <c r="D47">
        <v>20</v>
      </c>
      <c r="E47">
        <f t="shared" si="90"/>
        <v>0.15</v>
      </c>
      <c r="G47" t="s">
        <v>2835</v>
      </c>
      <c r="H47">
        <v>13</v>
      </c>
      <c r="I47">
        <v>1</v>
      </c>
      <c r="J47">
        <v>14</v>
      </c>
      <c r="K47">
        <f t="shared" si="91"/>
        <v>7.1428571428571425E-2</v>
      </c>
      <c r="L47">
        <f t="shared" si="92"/>
        <v>1.8087855297157621E-2</v>
      </c>
      <c r="N47">
        <f t="shared" si="93"/>
        <v>8.8449612403100772</v>
      </c>
      <c r="O47">
        <f t="shared" si="94"/>
        <v>5.1550387596899228</v>
      </c>
      <c r="Q47">
        <f t="shared" si="95"/>
        <v>1.9518849914056082</v>
      </c>
      <c r="R47">
        <f t="shared" si="96"/>
        <v>3.349023722095938</v>
      </c>
      <c r="T47">
        <f t="shared" si="97"/>
        <v>2.6584867075664622E-2</v>
      </c>
      <c r="U47">
        <f t="shared" si="98"/>
        <v>3.5087719298245615E-3</v>
      </c>
      <c r="V47" t="str">
        <f t="shared" si="99"/>
        <v>ON</v>
      </c>
      <c r="W47">
        <f t="shared" si="100"/>
        <v>-202.50760482553153</v>
      </c>
      <c r="X47">
        <f t="shared" si="101"/>
        <v>4.6730847567101454</v>
      </c>
      <c r="Y47">
        <f t="shared" si="104"/>
        <v>11.575991022374751</v>
      </c>
      <c r="Z47">
        <f t="shared" si="102"/>
        <v>12</v>
      </c>
      <c r="AA47">
        <f t="shared" si="105"/>
        <v>7.1428571428571425E-2</v>
      </c>
      <c r="AM47">
        <f t="shared" si="114"/>
        <v>2</v>
      </c>
      <c r="AN47">
        <f t="shared" si="115"/>
        <v>16</v>
      </c>
      <c r="AO47">
        <f t="shared" si="116"/>
        <v>15</v>
      </c>
      <c r="AP47">
        <f t="shared" si="117"/>
        <v>31</v>
      </c>
      <c r="AQ47" s="9">
        <f t="shared" si="87"/>
        <v>0.4838709677419355</v>
      </c>
      <c r="AR47" s="10">
        <f t="shared" si="118"/>
        <v>47.533478806865013</v>
      </c>
      <c r="AS47" s="11">
        <f t="shared" si="119"/>
        <v>60</v>
      </c>
    </row>
    <row r="48" spans="1:45" x14ac:dyDescent="0.3">
      <c r="A48" t="s">
        <v>2836</v>
      </c>
      <c r="B48">
        <v>13</v>
      </c>
      <c r="C48">
        <v>19</v>
      </c>
      <c r="D48">
        <v>32</v>
      </c>
      <c r="E48">
        <f t="shared" si="90"/>
        <v>0.59375</v>
      </c>
      <c r="G48" t="s">
        <v>2836</v>
      </c>
      <c r="H48">
        <v>6</v>
      </c>
      <c r="I48">
        <v>10</v>
      </c>
      <c r="J48">
        <v>16</v>
      </c>
      <c r="K48">
        <f t="shared" si="91"/>
        <v>0.625</v>
      </c>
      <c r="L48">
        <f t="shared" si="92"/>
        <v>2.0671834625322998E-2</v>
      </c>
      <c r="N48">
        <f t="shared" si="93"/>
        <v>10.108527131782946</v>
      </c>
      <c r="O48">
        <f t="shared" si="94"/>
        <v>5.8914728682170541</v>
      </c>
      <c r="Q48">
        <f t="shared" si="95"/>
        <v>1.6698768250344795</v>
      </c>
      <c r="R48">
        <f t="shared" si="96"/>
        <v>2.86515707874337</v>
      </c>
      <c r="T48">
        <f t="shared" si="97"/>
        <v>1.2269938650306749E-2</v>
      </c>
      <c r="U48">
        <f t="shared" si="98"/>
        <v>3.5087719298245612E-2</v>
      </c>
      <c r="V48" t="str">
        <f t="shared" si="99"/>
        <v>PA</v>
      </c>
      <c r="W48">
        <f t="shared" si="100"/>
        <v>105.0698932972212</v>
      </c>
      <c r="X48">
        <f t="shared" si="101"/>
        <v>2.3974617779583354</v>
      </c>
      <c r="Y48">
        <f t="shared" si="104"/>
        <v>76.136950874606768</v>
      </c>
      <c r="Z48">
        <f t="shared" si="102"/>
        <v>76</v>
      </c>
      <c r="AA48">
        <f t="shared" si="105"/>
        <v>0.625</v>
      </c>
      <c r="AM48">
        <f t="shared" si="114"/>
        <v>3</v>
      </c>
      <c r="AN48">
        <f t="shared" si="115"/>
        <v>5</v>
      </c>
      <c r="AO48">
        <f t="shared" si="116"/>
        <v>2</v>
      </c>
      <c r="AP48">
        <f t="shared" si="117"/>
        <v>7</v>
      </c>
      <c r="AQ48" s="9">
        <f t="shared" si="87"/>
        <v>0.2857142857142857</v>
      </c>
      <c r="AR48" s="10">
        <f t="shared" si="118"/>
        <v>-37.641742266793358</v>
      </c>
      <c r="AS48" s="11">
        <f t="shared" si="119"/>
        <v>49</v>
      </c>
    </row>
    <row r="49" spans="1:45" x14ac:dyDescent="0.3">
      <c r="A49" t="s">
        <v>2837</v>
      </c>
      <c r="B49">
        <v>12</v>
      </c>
      <c r="C49">
        <v>9</v>
      </c>
      <c r="D49">
        <v>21</v>
      </c>
      <c r="E49">
        <f t="shared" si="90"/>
        <v>0.42857142857142855</v>
      </c>
      <c r="G49" t="s">
        <v>2837</v>
      </c>
      <c r="H49">
        <v>3</v>
      </c>
      <c r="I49">
        <v>6</v>
      </c>
      <c r="J49">
        <v>9</v>
      </c>
      <c r="K49">
        <f t="shared" si="91"/>
        <v>0.66666666666666663</v>
      </c>
      <c r="L49">
        <f t="shared" si="92"/>
        <v>1.1627906976744186E-2</v>
      </c>
      <c r="N49">
        <f t="shared" si="93"/>
        <v>5.6860465116279073</v>
      </c>
      <c r="O49">
        <f t="shared" si="94"/>
        <v>3.3139534883720927</v>
      </c>
      <c r="Q49">
        <f t="shared" si="95"/>
        <v>1.2688685975174778</v>
      </c>
      <c r="R49">
        <f t="shared" si="96"/>
        <v>2.1771113831089361</v>
      </c>
      <c r="T49">
        <f t="shared" si="97"/>
        <v>6.1349693251533744E-3</v>
      </c>
      <c r="U49">
        <f t="shared" si="98"/>
        <v>2.1052631578947368E-2</v>
      </c>
      <c r="V49" t="str">
        <f t="shared" si="99"/>
        <v>PQ</v>
      </c>
      <c r="W49">
        <f t="shared" si="100"/>
        <v>123.30204897661667</v>
      </c>
      <c r="X49">
        <f t="shared" si="101"/>
        <v>1.839378321833933</v>
      </c>
      <c r="Y49">
        <f t="shared" si="104"/>
        <v>79.963906611034943</v>
      </c>
      <c r="Z49">
        <f t="shared" si="102"/>
        <v>80</v>
      </c>
      <c r="AA49">
        <f t="shared" si="105"/>
        <v>0.66666666666666663</v>
      </c>
      <c r="AM49" t="str">
        <f t="shared" si="114"/>
        <v>4, 5, 8</v>
      </c>
      <c r="AN49">
        <f t="shared" si="115"/>
        <v>23</v>
      </c>
      <c r="AO49">
        <f t="shared" si="116"/>
        <v>1</v>
      </c>
      <c r="AP49">
        <f t="shared" si="117"/>
        <v>24</v>
      </c>
      <c r="AQ49" s="9">
        <f t="shared" si="87"/>
        <v>4.1666666666666664E-2</v>
      </c>
      <c r="AR49" s="10">
        <f t="shared" si="118"/>
        <v>-259.56209067229281</v>
      </c>
      <c r="AS49" s="11">
        <f t="shared" si="119"/>
        <v>20</v>
      </c>
    </row>
    <row r="50" spans="1:45" x14ac:dyDescent="0.3">
      <c r="A50" t="s">
        <v>2814</v>
      </c>
      <c r="B50">
        <v>809</v>
      </c>
      <c r="C50">
        <v>500</v>
      </c>
      <c r="D50">
        <v>1309</v>
      </c>
      <c r="E50">
        <f t="shared" si="90"/>
        <v>0.3819709702062643</v>
      </c>
      <c r="G50" t="s">
        <v>2814</v>
      </c>
      <c r="H50">
        <v>489</v>
      </c>
      <c r="I50">
        <v>285</v>
      </c>
      <c r="J50">
        <v>774</v>
      </c>
      <c r="K50">
        <f t="shared" si="91"/>
        <v>0.36821705426356588</v>
      </c>
      <c r="N50" t="s">
        <v>2854</v>
      </c>
      <c r="O50">
        <f>CHITEST(H38:I49,N38:O49)</f>
        <v>2.9320545010393298E-7</v>
      </c>
      <c r="P50" t="s">
        <v>2852</v>
      </c>
      <c r="Q50">
        <f>SUM(Q38:R49)</f>
        <v>51.825623024591643</v>
      </c>
      <c r="R50">
        <f>1-_xlfn.CHISQ.DIST(Q50,COUNTA(Q38:Q49)-1,TRUE)</f>
        <v>2.9320545014144272E-7</v>
      </c>
      <c r="S50">
        <f>COUNTA(Q38:Q49)-1</f>
        <v>11</v>
      </c>
      <c r="X50">
        <f>SUM(X38:X49)</f>
        <v>30.345142836067033</v>
      </c>
      <c r="AL50" t="s">
        <v>2928</v>
      </c>
      <c r="AM50">
        <f>G66</f>
        <v>0</v>
      </c>
      <c r="AN50">
        <f t="shared" ref="AN50:AP50" si="120">H66</f>
        <v>402</v>
      </c>
      <c r="AO50">
        <f t="shared" si="120"/>
        <v>188</v>
      </c>
      <c r="AP50">
        <f t="shared" si="120"/>
        <v>590</v>
      </c>
      <c r="AQ50" s="9">
        <f t="shared" si="87"/>
        <v>0.31864406779661014</v>
      </c>
      <c r="AR50" s="10">
        <f>W66</f>
        <v>-22.013681658285037</v>
      </c>
      <c r="AS50" s="11">
        <f>Z66</f>
        <v>50</v>
      </c>
    </row>
    <row r="51" spans="1:45" x14ac:dyDescent="0.3">
      <c r="AM51">
        <f t="shared" ref="AM51:AM53" si="121">G67</f>
        <v>1</v>
      </c>
      <c r="AN51">
        <f t="shared" ref="AN51:AN53" si="122">H67</f>
        <v>45</v>
      </c>
      <c r="AO51">
        <f t="shared" ref="AO51:AO53" si="123">I67</f>
        <v>58</v>
      </c>
      <c r="AP51">
        <f t="shared" ref="AP51:AP53" si="124">J67</f>
        <v>103</v>
      </c>
      <c r="AQ51" s="9">
        <f t="shared" si="87"/>
        <v>0.56310679611650483</v>
      </c>
      <c r="AR51" s="10">
        <f t="shared" ref="AR51:AR53" si="125">W67</f>
        <v>79.365382998232107</v>
      </c>
      <c r="AS51" s="11">
        <f t="shared" ref="AS51:AS53" si="126">Z67</f>
        <v>70</v>
      </c>
    </row>
    <row r="52" spans="1:45" x14ac:dyDescent="0.3">
      <c r="A52" t="s">
        <v>3</v>
      </c>
      <c r="B52">
        <v>0</v>
      </c>
      <c r="C52">
        <v>1</v>
      </c>
      <c r="D52" t="s">
        <v>2814</v>
      </c>
      <c r="G52" t="s">
        <v>2809</v>
      </c>
      <c r="H52">
        <v>0</v>
      </c>
      <c r="I52">
        <v>1</v>
      </c>
      <c r="J52" t="s">
        <v>2814</v>
      </c>
      <c r="AM52">
        <f t="shared" si="121"/>
        <v>2</v>
      </c>
      <c r="AN52">
        <f t="shared" si="122"/>
        <v>29</v>
      </c>
      <c r="AO52">
        <f t="shared" si="123"/>
        <v>36</v>
      </c>
      <c r="AP52">
        <f t="shared" si="124"/>
        <v>65</v>
      </c>
      <c r="AQ52" s="9">
        <f t="shared" si="87"/>
        <v>0.55384615384615388</v>
      </c>
      <c r="AR52" s="10">
        <f t="shared" si="125"/>
        <v>75.609641767585757</v>
      </c>
      <c r="AS52" s="11">
        <f t="shared" si="126"/>
        <v>69</v>
      </c>
    </row>
    <row r="53" spans="1:45" x14ac:dyDescent="0.3">
      <c r="A53" t="s">
        <v>15</v>
      </c>
      <c r="B53">
        <v>127</v>
      </c>
      <c r="C53">
        <v>339</v>
      </c>
      <c r="D53">
        <v>466</v>
      </c>
      <c r="E53">
        <f t="shared" si="90"/>
        <v>0.72746781115879833</v>
      </c>
      <c r="G53" t="s">
        <v>15</v>
      </c>
      <c r="H53">
        <v>77</v>
      </c>
      <c r="I53">
        <v>204</v>
      </c>
      <c r="J53">
        <v>281</v>
      </c>
      <c r="K53">
        <f t="shared" ref="K53:K55" si="127">I53/J53</f>
        <v>0.72597864768683273</v>
      </c>
      <c r="L53">
        <f t="shared" ref="L53:L54" si="128">J53/J$14</f>
        <v>0.36304909560723514</v>
      </c>
      <c r="M53">
        <f>K53/K54</f>
        <v>4.4186107816001048</v>
      </c>
      <c r="N53">
        <f t="shared" ref="N53:N54" si="129">J53-O53</f>
        <v>177.53100775193798</v>
      </c>
      <c r="O53">
        <f t="shared" ref="O53:O54" si="130">$K$14*J53</f>
        <v>103.46899224806201</v>
      </c>
      <c r="Q53">
        <f t="shared" ref="Q53:Q54" si="131">(H53-N53)^2/N53</f>
        <v>56.927990482326813</v>
      </c>
      <c r="R53">
        <f t="shared" ref="R53:R54" si="132">(I53-O53)^2/O53</f>
        <v>97.676446827571311</v>
      </c>
      <c r="T53">
        <f t="shared" ref="T53:T54" si="133">H53/H$14</f>
        <v>0.15746421267893659</v>
      </c>
      <c r="U53">
        <f t="shared" ref="U53:U54" si="134">I53/I$14</f>
        <v>0.71578947368421053</v>
      </c>
      <c r="V53" t="str">
        <f t="shared" ref="V53:V54" si="135">G53</f>
        <v>female</v>
      </c>
      <c r="W53">
        <f t="shared" ref="W53:W54" si="136">LN(U53/T53)*100</f>
        <v>151.41878811967541</v>
      </c>
      <c r="X53">
        <f t="shared" ref="X53:X54" si="137">(U53-T53)*W53</f>
        <v>84.540934398020042</v>
      </c>
      <c r="Y53">
        <f>$AD$17/9+$AD$16*(W53*$AI$6+$AI$11/9)</f>
        <v>101.96211350553943</v>
      </c>
      <c r="Z53">
        <f t="shared" ref="Z53:Z54" si="138">ROUND(Y53,0)</f>
        <v>102</v>
      </c>
      <c r="AA53">
        <f t="shared" ref="AA53" si="139">K53</f>
        <v>0.72597864768683273</v>
      </c>
      <c r="AM53" t="str">
        <f t="shared" si="121"/>
        <v>3, 4, 5, 6, 9</v>
      </c>
      <c r="AN53">
        <f t="shared" si="122"/>
        <v>13</v>
      </c>
      <c r="AO53">
        <f t="shared" si="123"/>
        <v>3</v>
      </c>
      <c r="AP53">
        <f t="shared" si="124"/>
        <v>16</v>
      </c>
      <c r="AQ53" s="9">
        <f t="shared" si="87"/>
        <v>0.1875</v>
      </c>
      <c r="AR53" s="10">
        <f t="shared" si="125"/>
        <v>-92.646375958720569</v>
      </c>
      <c r="AS53" s="11">
        <f t="shared" si="126"/>
        <v>36</v>
      </c>
    </row>
    <row r="54" spans="1:45" x14ac:dyDescent="0.3">
      <c r="A54" t="s">
        <v>20</v>
      </c>
      <c r="B54">
        <v>682</v>
      </c>
      <c r="C54">
        <v>161</v>
      </c>
      <c r="D54">
        <v>843</v>
      </c>
      <c r="E54">
        <f t="shared" si="90"/>
        <v>0.19098457888493475</v>
      </c>
      <c r="G54" t="s">
        <v>20</v>
      </c>
      <c r="H54">
        <v>412</v>
      </c>
      <c r="I54">
        <v>81</v>
      </c>
      <c r="J54">
        <v>493</v>
      </c>
      <c r="K54">
        <f t="shared" si="127"/>
        <v>0.1643002028397566</v>
      </c>
      <c r="L54">
        <f t="shared" si="128"/>
        <v>0.63695090439276481</v>
      </c>
      <c r="N54">
        <f t="shared" si="129"/>
        <v>311.46899224806202</v>
      </c>
      <c r="O54">
        <f t="shared" si="130"/>
        <v>181.53100775193798</v>
      </c>
      <c r="Q54">
        <f t="shared" si="131"/>
        <v>32.447799848953011</v>
      </c>
      <c r="R54">
        <f t="shared" si="132"/>
        <v>55.673593425045695</v>
      </c>
      <c r="T54">
        <f t="shared" si="133"/>
        <v>0.84253578732106338</v>
      </c>
      <c r="U54">
        <f t="shared" si="134"/>
        <v>0.28421052631578947</v>
      </c>
      <c r="V54" t="str">
        <f t="shared" si="135"/>
        <v>male</v>
      </c>
      <c r="W54">
        <f t="shared" si="136"/>
        <v>-108.67008854708662</v>
      </c>
      <c r="X54">
        <f t="shared" si="137"/>
        <v>60.673255551518366</v>
      </c>
      <c r="Y54">
        <f t="shared" ref="Y54" si="140">$AD$17/9+$AD$16*(W54*$AI$6+$AI$11/9)</f>
        <v>19.72052704081915</v>
      </c>
      <c r="Z54">
        <f t="shared" si="138"/>
        <v>20</v>
      </c>
      <c r="AA54">
        <f t="shared" ref="AA54" si="141">K54</f>
        <v>0.1643002028397566</v>
      </c>
      <c r="AL54" t="s">
        <v>2929</v>
      </c>
      <c r="AM54" t="str">
        <f>G73</f>
        <v>C</v>
      </c>
      <c r="AN54">
        <f t="shared" ref="AN54:AP54" si="142">H73</f>
        <v>74</v>
      </c>
      <c r="AO54">
        <f t="shared" si="142"/>
        <v>89</v>
      </c>
      <c r="AP54">
        <f t="shared" si="142"/>
        <v>163</v>
      </c>
      <c r="AQ54" s="9">
        <f t="shared" si="87"/>
        <v>0.54601226993865026</v>
      </c>
      <c r="AR54" s="10">
        <f>W73</f>
        <v>72.444458573419169</v>
      </c>
      <c r="AS54" s="11">
        <f>Z73</f>
        <v>68</v>
      </c>
    </row>
    <row r="55" spans="1:45" x14ac:dyDescent="0.3">
      <c r="A55" t="s">
        <v>2814</v>
      </c>
      <c r="B55">
        <v>809</v>
      </c>
      <c r="C55">
        <v>500</v>
      </c>
      <c r="D55">
        <v>1309</v>
      </c>
      <c r="E55">
        <f t="shared" si="90"/>
        <v>0.3819709702062643</v>
      </c>
      <c r="G55" t="s">
        <v>2814</v>
      </c>
      <c r="H55">
        <v>489</v>
      </c>
      <c r="I55">
        <v>285</v>
      </c>
      <c r="J55">
        <v>774</v>
      </c>
      <c r="K55">
        <f t="shared" si="127"/>
        <v>0.36821705426356588</v>
      </c>
      <c r="N55" t="s">
        <v>2854</v>
      </c>
      <c r="O55">
        <f>CHITEST(H53:I54,N53:O54)</f>
        <v>1.0008441854317962E-54</v>
      </c>
      <c r="P55" t="s">
        <v>2852</v>
      </c>
      <c r="Q55">
        <f>SUM(Q53:R54)</f>
        <v>242.72583058389682</v>
      </c>
      <c r="R55">
        <f>1-_xlfn.CHISQ.DIST(Q55,COUNTA(Q53:Q54)-1,TRUE)</f>
        <v>0</v>
      </c>
      <c r="S55">
        <f>COUNTA(Q53:Q54)-1</f>
        <v>1</v>
      </c>
      <c r="X55">
        <f>SUM(X53:X54)</f>
        <v>145.21418994953842</v>
      </c>
      <c r="AM55" t="str">
        <f t="shared" ref="AM55:AM56" si="143">G74</f>
        <v>Q</v>
      </c>
      <c r="AN55">
        <f t="shared" ref="AN55:AN56" si="144">H74</f>
        <v>50</v>
      </c>
      <c r="AO55">
        <f t="shared" ref="AO55:AO56" si="145">I74</f>
        <v>26</v>
      </c>
      <c r="AP55">
        <f t="shared" ref="AP55:AP56" si="146">J74</f>
        <v>76</v>
      </c>
      <c r="AQ55" s="9">
        <f t="shared" si="87"/>
        <v>0.34210526315789475</v>
      </c>
      <c r="AR55" s="10">
        <f t="shared" ref="AR55:AR56" si="147">W74</f>
        <v>-11.405315820044242</v>
      </c>
      <c r="AS55" s="11">
        <f t="shared" ref="AS55:AS56" si="148">Z74</f>
        <v>52</v>
      </c>
    </row>
    <row r="56" spans="1:45" x14ac:dyDescent="0.3">
      <c r="AM56" t="str">
        <f t="shared" si="143"/>
        <v>S, blank</v>
      </c>
      <c r="AN56">
        <f t="shared" si="144"/>
        <v>365</v>
      </c>
      <c r="AO56">
        <f t="shared" si="145"/>
        <v>170</v>
      </c>
      <c r="AP56">
        <f t="shared" si="146"/>
        <v>535</v>
      </c>
      <c r="AQ56" s="9">
        <f t="shared" si="87"/>
        <v>0.31775700934579437</v>
      </c>
      <c r="AR56" s="10">
        <f t="shared" si="147"/>
        <v>-22.422560732600829</v>
      </c>
      <c r="AS56" s="11">
        <f t="shared" si="148"/>
        <v>50</v>
      </c>
    </row>
    <row r="57" spans="1:45" x14ac:dyDescent="0.3">
      <c r="A57" t="s">
        <v>5</v>
      </c>
      <c r="B57">
        <v>0</v>
      </c>
      <c r="C57">
        <v>1</v>
      </c>
      <c r="D57" t="s">
        <v>2814</v>
      </c>
      <c r="G57" t="s">
        <v>2809</v>
      </c>
      <c r="H57">
        <v>0</v>
      </c>
      <c r="I57">
        <v>1</v>
      </c>
      <c r="J57" t="s">
        <v>2814</v>
      </c>
      <c r="AL57" t="s">
        <v>2930</v>
      </c>
      <c r="AM57">
        <f>G79</f>
        <v>1</v>
      </c>
      <c r="AN57">
        <f t="shared" ref="AN57:AQ57" si="149">H79</f>
        <v>74</v>
      </c>
      <c r="AO57">
        <f t="shared" si="149"/>
        <v>121</v>
      </c>
      <c r="AP57">
        <f t="shared" si="149"/>
        <v>195</v>
      </c>
      <c r="AQ57" s="9">
        <f t="shared" si="149"/>
        <v>0.62051282051282053</v>
      </c>
      <c r="AR57" s="10">
        <f>W79</f>
        <v>103.15987615987927</v>
      </c>
      <c r="AS57" s="11">
        <f>Z79</f>
        <v>75</v>
      </c>
    </row>
    <row r="58" spans="1:45" x14ac:dyDescent="0.3">
      <c r="A58">
        <v>0</v>
      </c>
      <c r="B58">
        <v>582</v>
      </c>
      <c r="C58">
        <v>309</v>
      </c>
      <c r="D58">
        <v>891</v>
      </c>
      <c r="E58">
        <f t="shared" ref="E58:E63" si="150">C58/D58</f>
        <v>0.34680134680134678</v>
      </c>
      <c r="G58">
        <v>0</v>
      </c>
      <c r="H58">
        <v>348</v>
      </c>
      <c r="I58">
        <v>175</v>
      </c>
      <c r="J58">
        <v>523</v>
      </c>
      <c r="K58">
        <f t="shared" ref="K58:K63" si="151">I58/J58</f>
        <v>0.33460803059273425</v>
      </c>
      <c r="L58">
        <f t="shared" ref="L58:L62" si="152">J58/J$14</f>
        <v>0.67571059431524549</v>
      </c>
      <c r="N58">
        <f t="shared" ref="N58:N62" si="153">J58-O58</f>
        <v>330.42248062015506</v>
      </c>
      <c r="O58">
        <f t="shared" ref="O58:O62" si="154">$K$14*J58</f>
        <v>192.57751937984494</v>
      </c>
      <c r="Q58">
        <f t="shared" ref="Q58:Q62" si="155">(H58-N58)^2/N58</f>
        <v>0.93507314323448643</v>
      </c>
      <c r="R58">
        <f t="shared" ref="R58:R62" si="156">(I58-O58)^2/O58</f>
        <v>1.6043886562865399</v>
      </c>
      <c r="T58">
        <f t="shared" ref="T58:T62" si="157">H58/H$14</f>
        <v>0.71165644171779141</v>
      </c>
      <c r="U58">
        <f t="shared" ref="U58:U62" si="158">I58/I$14</f>
        <v>0.61403508771929827</v>
      </c>
      <c r="V58">
        <f t="shared" ref="V58:V62" si="159">G58</f>
        <v>0</v>
      </c>
      <c r="W58">
        <f t="shared" ref="W58:W62" si="160">LN(U58/T58)*100</f>
        <v>-14.754319664473872</v>
      </c>
      <c r="X58">
        <f t="shared" ref="X58:X62" si="161">(U58-T58)*W58</f>
        <v>1.4403366629725325</v>
      </c>
      <c r="Y58">
        <f>$AD$17/9+$AD$16*(W58*$AI$7+$AI$11/9)</f>
        <v>52.136489821979218</v>
      </c>
      <c r="Z58">
        <f t="shared" ref="Z58:Z62" si="162">ROUND(Y58,0)</f>
        <v>52</v>
      </c>
      <c r="AA58">
        <f t="shared" ref="AA58" si="163">K58</f>
        <v>0.33460803059273425</v>
      </c>
      <c r="AM58">
        <f t="shared" ref="AM58:AQ58" si="164">G80</f>
        <v>2</v>
      </c>
      <c r="AN58">
        <f t="shared" si="164"/>
        <v>90</v>
      </c>
      <c r="AO58">
        <f t="shared" si="164"/>
        <v>68</v>
      </c>
      <c r="AP58">
        <f t="shared" si="164"/>
        <v>158</v>
      </c>
      <c r="AQ58" s="9">
        <f t="shared" si="164"/>
        <v>0.43037974683544306</v>
      </c>
      <c r="AR58" s="10">
        <f t="shared" ref="AR58:AR59" si="165">W80</f>
        <v>25.957134405206311</v>
      </c>
      <c r="AS58" s="11">
        <f t="shared" ref="AS58:AS59" si="166">Z80</f>
        <v>59</v>
      </c>
    </row>
    <row r="59" spans="1:45" x14ac:dyDescent="0.3">
      <c r="A59">
        <v>1</v>
      </c>
      <c r="B59">
        <v>156</v>
      </c>
      <c r="C59">
        <v>163</v>
      </c>
      <c r="D59">
        <v>319</v>
      </c>
      <c r="E59">
        <f t="shared" si="150"/>
        <v>0.5109717868338558</v>
      </c>
      <c r="G59">
        <v>1</v>
      </c>
      <c r="H59">
        <v>97</v>
      </c>
      <c r="I59">
        <v>92</v>
      </c>
      <c r="J59">
        <v>189</v>
      </c>
      <c r="K59">
        <f t="shared" si="151"/>
        <v>0.48677248677248675</v>
      </c>
      <c r="L59">
        <f t="shared" si="152"/>
        <v>0.2441860465116279</v>
      </c>
      <c r="N59">
        <f t="shared" si="153"/>
        <v>119.40697674418605</v>
      </c>
      <c r="O59">
        <f t="shared" si="154"/>
        <v>69.593023255813947</v>
      </c>
      <c r="Q59">
        <f t="shared" si="155"/>
        <v>4.2047175173869444</v>
      </c>
      <c r="R59">
        <f t="shared" si="156"/>
        <v>7.214410056148127</v>
      </c>
      <c r="T59">
        <f t="shared" si="157"/>
        <v>0.19836400817995911</v>
      </c>
      <c r="U59">
        <f t="shared" si="158"/>
        <v>0.32280701754385965</v>
      </c>
      <c r="V59">
        <f t="shared" si="159"/>
        <v>1</v>
      </c>
      <c r="W59">
        <f t="shared" si="160"/>
        <v>48.695090775187893</v>
      </c>
      <c r="X59">
        <f t="shared" si="161"/>
        <v>6.0597636373126935</v>
      </c>
      <c r="Y59">
        <f t="shared" ref="Y59:Y62" si="167">$AD$17/9+$AD$16*(W59*$AI$7+$AI$11/9)</f>
        <v>60.505657808291566</v>
      </c>
      <c r="Z59">
        <f t="shared" si="162"/>
        <v>61</v>
      </c>
      <c r="AA59">
        <f t="shared" ref="AA59:AA62" si="168">K59</f>
        <v>0.48677248677248675</v>
      </c>
      <c r="AM59">
        <f t="shared" ref="AM59:AQ59" si="169">G81</f>
        <v>3</v>
      </c>
      <c r="AN59">
        <f t="shared" si="169"/>
        <v>325</v>
      </c>
      <c r="AO59">
        <f t="shared" si="169"/>
        <v>96</v>
      </c>
      <c r="AP59">
        <f t="shared" si="169"/>
        <v>421</v>
      </c>
      <c r="AQ59" s="9">
        <f t="shared" si="169"/>
        <v>0.22802850356294538</v>
      </c>
      <c r="AR59" s="10">
        <f t="shared" si="165"/>
        <v>-67.960368165567971</v>
      </c>
      <c r="AS59" s="11">
        <f t="shared" si="166"/>
        <v>40</v>
      </c>
    </row>
    <row r="60" spans="1:45" x14ac:dyDescent="0.3">
      <c r="A60">
        <v>2</v>
      </c>
      <c r="B60">
        <v>23</v>
      </c>
      <c r="C60">
        <v>19</v>
      </c>
      <c r="D60">
        <v>42</v>
      </c>
      <c r="E60">
        <f t="shared" si="150"/>
        <v>0.45238095238095238</v>
      </c>
      <c r="G60">
        <v>2</v>
      </c>
      <c r="H60">
        <v>16</v>
      </c>
      <c r="I60">
        <v>15</v>
      </c>
      <c r="J60">
        <v>31</v>
      </c>
      <c r="K60">
        <f t="shared" si="151"/>
        <v>0.4838709677419355</v>
      </c>
      <c r="L60">
        <f t="shared" si="152"/>
        <v>4.0051679586563305E-2</v>
      </c>
      <c r="N60">
        <f t="shared" si="153"/>
        <v>19.585271317829459</v>
      </c>
      <c r="O60">
        <f t="shared" si="154"/>
        <v>11.414728682170542</v>
      </c>
      <c r="Q60">
        <f t="shared" si="155"/>
        <v>0.65631822065945999</v>
      </c>
      <c r="R60">
        <f t="shared" si="156"/>
        <v>1.1261038943946515</v>
      </c>
      <c r="T60">
        <f t="shared" si="157"/>
        <v>3.2719836400817999E-2</v>
      </c>
      <c r="U60">
        <f t="shared" si="158"/>
        <v>5.2631578947368418E-2</v>
      </c>
      <c r="V60">
        <f t="shared" si="159"/>
        <v>2</v>
      </c>
      <c r="W60">
        <f t="shared" si="160"/>
        <v>47.533478806865013</v>
      </c>
      <c r="X60">
        <f t="shared" si="161"/>
        <v>0.94647439234420672</v>
      </c>
      <c r="Y60">
        <f t="shared" si="167"/>
        <v>60.352437697490856</v>
      </c>
      <c r="Z60">
        <f t="shared" si="162"/>
        <v>60</v>
      </c>
      <c r="AA60">
        <f t="shared" si="168"/>
        <v>0.4838709677419355</v>
      </c>
    </row>
    <row r="61" spans="1:45" x14ac:dyDescent="0.3">
      <c r="A61">
        <v>3</v>
      </c>
      <c r="B61">
        <v>14</v>
      </c>
      <c r="C61">
        <v>6</v>
      </c>
      <c r="D61">
        <v>20</v>
      </c>
      <c r="E61">
        <f t="shared" si="150"/>
        <v>0.3</v>
      </c>
      <c r="G61">
        <v>3</v>
      </c>
      <c r="H61">
        <v>5</v>
      </c>
      <c r="I61">
        <v>2</v>
      </c>
      <c r="J61">
        <v>7</v>
      </c>
      <c r="K61">
        <f t="shared" si="151"/>
        <v>0.2857142857142857</v>
      </c>
      <c r="L61">
        <f t="shared" si="152"/>
        <v>9.0439276485788107E-3</v>
      </c>
      <c r="N61">
        <f t="shared" si="153"/>
        <v>4.4224806201550386</v>
      </c>
      <c r="O61">
        <f t="shared" si="154"/>
        <v>2.5775193798449614</v>
      </c>
      <c r="Q61">
        <f t="shared" si="155"/>
        <v>7.5416641189219341E-2</v>
      </c>
      <c r="R61">
        <f t="shared" si="156"/>
        <v>0.1293990790930816</v>
      </c>
      <c r="T61">
        <f t="shared" si="157"/>
        <v>1.0224948875255624E-2</v>
      </c>
      <c r="U61">
        <f t="shared" si="158"/>
        <v>7.0175438596491229E-3</v>
      </c>
      <c r="V61">
        <f t="shared" si="159"/>
        <v>3</v>
      </c>
      <c r="W61">
        <f t="shared" si="160"/>
        <v>-37.641742266793358</v>
      </c>
      <c r="X61">
        <f t="shared" si="161"/>
        <v>0.12073231294268025</v>
      </c>
      <c r="Y61">
        <f t="shared" si="167"/>
        <v>49.117569973784718</v>
      </c>
      <c r="Z61">
        <f t="shared" si="162"/>
        <v>49</v>
      </c>
      <c r="AA61">
        <f t="shared" si="168"/>
        <v>0.2857142857142857</v>
      </c>
    </row>
    <row r="62" spans="1:45" x14ac:dyDescent="0.3">
      <c r="A62" t="s">
        <v>2841</v>
      </c>
      <c r="B62">
        <v>34</v>
      </c>
      <c r="C62">
        <v>3</v>
      </c>
      <c r="D62">
        <v>37</v>
      </c>
      <c r="E62">
        <f t="shared" si="150"/>
        <v>8.1081081081081086E-2</v>
      </c>
      <c r="G62" t="s">
        <v>2841</v>
      </c>
      <c r="H62">
        <v>23</v>
      </c>
      <c r="I62">
        <v>1</v>
      </c>
      <c r="J62">
        <v>24</v>
      </c>
      <c r="K62">
        <f t="shared" si="151"/>
        <v>4.1666666666666664E-2</v>
      </c>
      <c r="L62">
        <f t="shared" si="152"/>
        <v>3.1007751937984496E-2</v>
      </c>
      <c r="N62">
        <f t="shared" si="153"/>
        <v>15.162790697674419</v>
      </c>
      <c r="O62">
        <f t="shared" si="154"/>
        <v>8.8372093023255811</v>
      </c>
      <c r="Q62">
        <f t="shared" si="155"/>
        <v>4.0508275074903688</v>
      </c>
      <c r="R62">
        <f t="shared" si="156"/>
        <v>6.9503671970624232</v>
      </c>
      <c r="T62">
        <f t="shared" si="157"/>
        <v>4.7034764826175871E-2</v>
      </c>
      <c r="U62">
        <f t="shared" si="158"/>
        <v>3.5087719298245615E-3</v>
      </c>
      <c r="V62" t="str">
        <f t="shared" si="159"/>
        <v>4, 5, 8</v>
      </c>
      <c r="W62">
        <f t="shared" si="160"/>
        <v>-259.56209067229281</v>
      </c>
      <c r="X62">
        <f t="shared" si="161"/>
        <v>11.297697714764313</v>
      </c>
      <c r="Y62">
        <f t="shared" si="167"/>
        <v>19.845608855204937</v>
      </c>
      <c r="Z62">
        <f t="shared" si="162"/>
        <v>20</v>
      </c>
      <c r="AA62">
        <f t="shared" si="168"/>
        <v>4.1666666666666664E-2</v>
      </c>
    </row>
    <row r="63" spans="1:45" x14ac:dyDescent="0.3">
      <c r="A63" t="s">
        <v>2814</v>
      </c>
      <c r="B63">
        <v>809</v>
      </c>
      <c r="C63">
        <v>500</v>
      </c>
      <c r="D63">
        <v>1309</v>
      </c>
      <c r="E63">
        <f t="shared" si="150"/>
        <v>0.3819709702062643</v>
      </c>
      <c r="G63" t="s">
        <v>2814</v>
      </c>
      <c r="H63">
        <v>489</v>
      </c>
      <c r="I63">
        <v>285</v>
      </c>
      <c r="J63">
        <v>774</v>
      </c>
      <c r="K63">
        <f t="shared" si="151"/>
        <v>0.36821705426356588</v>
      </c>
      <c r="N63" t="s">
        <v>2854</v>
      </c>
      <c r="O63">
        <f>CHITEST(H58:I62,N58:O62)</f>
        <v>2.0375225970457705E-5</v>
      </c>
      <c r="Q63">
        <f>SUM(Q58:R62)</f>
        <v>26.947021912945303</v>
      </c>
      <c r="R63">
        <f>1-_xlfn.CHISQ.DIST(Q63,COUNTA(Q58:Q62)-1,TRUE)</f>
        <v>2.0375225970425959E-5</v>
      </c>
      <c r="S63">
        <f>COUNTA(Q58:Q62)-1</f>
        <v>4</v>
      </c>
      <c r="X63">
        <f>SUM(X58:X62)</f>
        <v>19.865004720336426</v>
      </c>
    </row>
    <row r="65" spans="1:27" x14ac:dyDescent="0.3">
      <c r="A65" t="s">
        <v>6</v>
      </c>
      <c r="B65">
        <v>0</v>
      </c>
      <c r="C65">
        <v>1</v>
      </c>
      <c r="D65" t="s">
        <v>2814</v>
      </c>
      <c r="G65" t="s">
        <v>2809</v>
      </c>
      <c r="H65">
        <v>0</v>
      </c>
      <c r="I65">
        <v>1</v>
      </c>
      <c r="J65" t="s">
        <v>2814</v>
      </c>
    </row>
    <row r="66" spans="1:27" x14ac:dyDescent="0.3">
      <c r="A66">
        <v>0</v>
      </c>
      <c r="B66">
        <v>666</v>
      </c>
      <c r="C66">
        <v>336</v>
      </c>
      <c r="D66">
        <v>1002</v>
      </c>
      <c r="E66">
        <f t="shared" ref="E66:E70" si="170">C66/D66</f>
        <v>0.33532934131736525</v>
      </c>
      <c r="G66">
        <v>0</v>
      </c>
      <c r="H66">
        <v>402</v>
      </c>
      <c r="I66">
        <v>188</v>
      </c>
      <c r="J66">
        <v>590</v>
      </c>
      <c r="K66">
        <f t="shared" ref="K66:K70" si="171">I66/J66</f>
        <v>0.31864406779661014</v>
      </c>
      <c r="L66">
        <f t="shared" ref="L66:L69" si="172">J66/J$14</f>
        <v>0.76227390180878551</v>
      </c>
      <c r="N66">
        <f t="shared" ref="N66:N69" si="173">J66-O66</f>
        <v>372.75193798449612</v>
      </c>
      <c r="O66">
        <f t="shared" ref="O66:O69" si="174">$K$14*J66</f>
        <v>217.24806201550388</v>
      </c>
      <c r="Q66">
        <f t="shared" ref="Q66:Q69" si="175">(H66-N66)^2/N66</f>
        <v>2.2949555575438523</v>
      </c>
      <c r="R66">
        <f t="shared" ref="R66:R69" si="176">(I66-O66)^2/O66</f>
        <v>3.9376605882068199</v>
      </c>
      <c r="T66">
        <f t="shared" ref="T66:T69" si="177">H66/H$14</f>
        <v>0.82208588957055218</v>
      </c>
      <c r="U66">
        <f t="shared" ref="U66:U69" si="178">I66/I$14</f>
        <v>0.6596491228070176</v>
      </c>
      <c r="V66">
        <f t="shared" ref="V66:V69" si="179">G66</f>
        <v>0</v>
      </c>
      <c r="W66">
        <f t="shared" ref="W66:W69" si="180">LN(U66/T66)*100</f>
        <v>-22.013681658285037</v>
      </c>
      <c r="X66">
        <f t="shared" ref="X66:X69" si="181">(U66-T66)*W66</f>
        <v>3.5758312731335455</v>
      </c>
      <c r="Y66">
        <f>$AD$17/9+$AD$16*(W66*$AI$8+$AI$11/9)</f>
        <v>49.684418180066359</v>
      </c>
      <c r="Z66">
        <f t="shared" ref="Z66:Z69" si="182">ROUND(Y66,0)</f>
        <v>50</v>
      </c>
      <c r="AA66">
        <f t="shared" ref="AA66" si="183">K66</f>
        <v>0.31864406779661014</v>
      </c>
    </row>
    <row r="67" spans="1:27" x14ac:dyDescent="0.3">
      <c r="A67">
        <v>1</v>
      </c>
      <c r="B67">
        <v>70</v>
      </c>
      <c r="C67">
        <v>100</v>
      </c>
      <c r="D67">
        <v>170</v>
      </c>
      <c r="E67">
        <f t="shared" si="170"/>
        <v>0.58823529411764708</v>
      </c>
      <c r="G67">
        <v>1</v>
      </c>
      <c r="H67">
        <v>45</v>
      </c>
      <c r="I67">
        <v>58</v>
      </c>
      <c r="J67">
        <v>103</v>
      </c>
      <c r="K67">
        <f t="shared" si="171"/>
        <v>0.56310679611650483</v>
      </c>
      <c r="L67">
        <f t="shared" si="172"/>
        <v>0.13307493540051679</v>
      </c>
      <c r="N67">
        <f t="shared" si="173"/>
        <v>65.073643410852725</v>
      </c>
      <c r="O67">
        <f t="shared" si="174"/>
        <v>37.926356589147282</v>
      </c>
      <c r="Q67">
        <f t="shared" si="175"/>
        <v>6.1922329635360231</v>
      </c>
      <c r="R67">
        <f t="shared" si="176"/>
        <v>10.624568137435489</v>
      </c>
      <c r="T67">
        <f t="shared" si="177"/>
        <v>9.202453987730061E-2</v>
      </c>
      <c r="U67">
        <f t="shared" si="178"/>
        <v>0.20350877192982456</v>
      </c>
      <c r="V67">
        <f t="shared" si="179"/>
        <v>1</v>
      </c>
      <c r="W67">
        <f t="shared" si="180"/>
        <v>79.365382998232107</v>
      </c>
      <c r="X67">
        <f t="shared" si="181"/>
        <v>8.8479887751123467</v>
      </c>
      <c r="Y67">
        <f t="shared" ref="Y67:Y69" si="184">$AD$17/9+$AD$16*(W67*$AI$8+$AI$11/9)</f>
        <v>69.939389616623771</v>
      </c>
      <c r="Z67">
        <f t="shared" si="182"/>
        <v>70</v>
      </c>
      <c r="AA67">
        <f t="shared" ref="AA67:AA69" si="185">K67</f>
        <v>0.56310679611650483</v>
      </c>
    </row>
    <row r="68" spans="1:27" x14ac:dyDescent="0.3">
      <c r="A68">
        <v>2</v>
      </c>
      <c r="B68">
        <v>56</v>
      </c>
      <c r="C68">
        <v>57</v>
      </c>
      <c r="D68">
        <v>113</v>
      </c>
      <c r="E68">
        <f t="shared" si="170"/>
        <v>0.50442477876106195</v>
      </c>
      <c r="G68">
        <v>2</v>
      </c>
      <c r="H68">
        <v>29</v>
      </c>
      <c r="I68">
        <v>36</v>
      </c>
      <c r="J68">
        <v>65</v>
      </c>
      <c r="K68">
        <f t="shared" si="171"/>
        <v>0.55384615384615388</v>
      </c>
      <c r="L68">
        <f t="shared" si="172"/>
        <v>8.3979328165374678E-2</v>
      </c>
      <c r="N68">
        <f t="shared" si="173"/>
        <v>41.065891472868216</v>
      </c>
      <c r="O68">
        <f t="shared" si="174"/>
        <v>23.934108527131784</v>
      </c>
      <c r="Q68">
        <f t="shared" si="175"/>
        <v>3.5451741533778911</v>
      </c>
      <c r="R68">
        <f t="shared" si="176"/>
        <v>6.0827724947431179</v>
      </c>
      <c r="T68">
        <f t="shared" si="177"/>
        <v>5.9304703476482618E-2</v>
      </c>
      <c r="U68">
        <f t="shared" si="178"/>
        <v>0.12631578947368421</v>
      </c>
      <c r="V68">
        <f t="shared" si="179"/>
        <v>2</v>
      </c>
      <c r="W68">
        <f t="shared" si="180"/>
        <v>75.609641767585757</v>
      </c>
      <c r="X68">
        <f t="shared" si="181"/>
        <v>5.0666842067052951</v>
      </c>
      <c r="Y68">
        <f t="shared" si="184"/>
        <v>69.189013475281527</v>
      </c>
      <c r="Z68">
        <f t="shared" si="182"/>
        <v>69</v>
      </c>
      <c r="AA68">
        <f t="shared" si="185"/>
        <v>0.55384615384615388</v>
      </c>
    </row>
    <row r="69" spans="1:27" x14ac:dyDescent="0.3">
      <c r="A69" t="s">
        <v>2842</v>
      </c>
      <c r="B69">
        <v>17</v>
      </c>
      <c r="C69">
        <v>7</v>
      </c>
      <c r="D69">
        <v>24</v>
      </c>
      <c r="E69">
        <f t="shared" si="170"/>
        <v>0.29166666666666669</v>
      </c>
      <c r="G69" t="s">
        <v>2842</v>
      </c>
      <c r="H69">
        <v>13</v>
      </c>
      <c r="I69">
        <v>3</v>
      </c>
      <c r="J69">
        <v>16</v>
      </c>
      <c r="K69">
        <f t="shared" si="171"/>
        <v>0.1875</v>
      </c>
      <c r="L69">
        <f t="shared" si="172"/>
        <v>2.0671834625322998E-2</v>
      </c>
      <c r="N69">
        <f t="shared" si="173"/>
        <v>10.108527131782946</v>
      </c>
      <c r="O69">
        <f t="shared" si="174"/>
        <v>5.8914728682170541</v>
      </c>
      <c r="Q69">
        <f t="shared" si="175"/>
        <v>0.82708541399153468</v>
      </c>
      <c r="R69">
        <f t="shared" si="176"/>
        <v>1.4191044471644227</v>
      </c>
      <c r="T69">
        <f t="shared" si="177"/>
        <v>2.6584867075664622E-2</v>
      </c>
      <c r="U69">
        <f t="shared" si="178"/>
        <v>1.0526315789473684E-2</v>
      </c>
      <c r="V69" t="str">
        <f t="shared" si="179"/>
        <v>3, 4, 5, 6, 9</v>
      </c>
      <c r="W69">
        <f t="shared" si="180"/>
        <v>-92.646375958720569</v>
      </c>
      <c r="X69">
        <f t="shared" si="181"/>
        <v>1.4877665798128412</v>
      </c>
      <c r="Y69">
        <f t="shared" si="184"/>
        <v>35.572399979961148</v>
      </c>
      <c r="Z69">
        <f t="shared" si="182"/>
        <v>36</v>
      </c>
      <c r="AA69">
        <f t="shared" si="185"/>
        <v>0.1875</v>
      </c>
    </row>
    <row r="70" spans="1:27" x14ac:dyDescent="0.3">
      <c r="A70" t="s">
        <v>2814</v>
      </c>
      <c r="B70">
        <v>809</v>
      </c>
      <c r="C70">
        <v>500</v>
      </c>
      <c r="D70">
        <v>1309</v>
      </c>
      <c r="E70">
        <f t="shared" si="170"/>
        <v>0.3819709702062643</v>
      </c>
      <c r="G70" t="s">
        <v>2814</v>
      </c>
      <c r="H70">
        <v>489</v>
      </c>
      <c r="I70">
        <v>285</v>
      </c>
      <c r="J70">
        <v>774</v>
      </c>
      <c r="K70">
        <f t="shared" si="171"/>
        <v>0.36821705426356588</v>
      </c>
      <c r="N70" t="s">
        <v>2854</v>
      </c>
      <c r="O70">
        <f>CHITEST(H66:I69,N66:O69)</f>
        <v>1.2644063690362776E-7</v>
      </c>
      <c r="Q70">
        <f>SUM(Q66:R69)</f>
        <v>34.923553755999151</v>
      </c>
      <c r="R70">
        <f>1-_xlfn.CHISQ.DIST(Q70,COUNTA(Q66:Q69)-1,TRUE)</f>
        <v>1.26440636849523E-7</v>
      </c>
      <c r="S70">
        <f>COUNTA(Q66:Q69)-1</f>
        <v>3</v>
      </c>
      <c r="X70">
        <f>SUM(X66:X69)</f>
        <v>18.978270834764029</v>
      </c>
    </row>
    <row r="72" spans="1:27" x14ac:dyDescent="0.3">
      <c r="A72" t="s">
        <v>10</v>
      </c>
      <c r="B72">
        <v>0</v>
      </c>
      <c r="C72">
        <v>1</v>
      </c>
      <c r="D72" t="s">
        <v>2814</v>
      </c>
      <c r="G72" t="s">
        <v>2809</v>
      </c>
      <c r="H72">
        <v>0</v>
      </c>
      <c r="I72">
        <v>1</v>
      </c>
      <c r="J72" t="s">
        <v>2814</v>
      </c>
    </row>
    <row r="73" spans="1:27" x14ac:dyDescent="0.3">
      <c r="A73" t="s">
        <v>44</v>
      </c>
      <c r="B73">
        <v>120</v>
      </c>
      <c r="C73">
        <v>150</v>
      </c>
      <c r="D73">
        <v>270</v>
      </c>
      <c r="E73">
        <f t="shared" ref="E73:E76" si="186">C73/D73</f>
        <v>0.55555555555555558</v>
      </c>
      <c r="G73" t="s">
        <v>44</v>
      </c>
      <c r="H73">
        <v>74</v>
      </c>
      <c r="I73">
        <v>89</v>
      </c>
      <c r="J73">
        <v>163</v>
      </c>
      <c r="K73">
        <f t="shared" ref="K73:K76" si="187">I73/J73</f>
        <v>0.54601226993865026</v>
      </c>
      <c r="L73">
        <f t="shared" ref="L73:L75" si="188">J73/J$14</f>
        <v>0.21059431524547803</v>
      </c>
      <c r="N73">
        <f t="shared" ref="N73:N75" si="189">J73-O73</f>
        <v>102.98062015503876</v>
      </c>
      <c r="O73">
        <f t="shared" ref="O73:O75" si="190">$K$14*J73</f>
        <v>60.019379844961236</v>
      </c>
      <c r="Q73">
        <f t="shared" ref="Q73:Q75" si="191">(H73-N73)^2/N73</f>
        <v>8.1556737889730471</v>
      </c>
      <c r="R73">
        <f t="shared" ref="R73:R75" si="192">(I73-O73)^2/O73</f>
        <v>13.993419237922176</v>
      </c>
      <c r="T73">
        <f t="shared" ref="T73:T75" si="193">H73/H$14</f>
        <v>0.15132924335378323</v>
      </c>
      <c r="U73">
        <f t="shared" ref="U73:U75" si="194">I73/I$14</f>
        <v>0.31228070175438599</v>
      </c>
      <c r="V73" t="str">
        <f t="shared" ref="V73:V75" si="195">G73</f>
        <v>C</v>
      </c>
      <c r="W73">
        <f t="shared" ref="W73:W75" si="196">LN(U73/T73)*100</f>
        <v>72.444458573419169</v>
      </c>
      <c r="X73">
        <f t="shared" ref="X73:X75" si="197">(U73-T73)*W73</f>
        <v>11.660041260433866</v>
      </c>
      <c r="Y73">
        <f>$AD$17/9+$AD$16*(W73*$AI$9+$AI$11/9)</f>
        <v>67.586040713676439</v>
      </c>
      <c r="Z73">
        <f t="shared" ref="Z73:Z75" si="198">ROUND(Y73,0)</f>
        <v>68</v>
      </c>
      <c r="AA73">
        <f t="shared" ref="AA73" si="199">K73</f>
        <v>0.54601226993865026</v>
      </c>
    </row>
    <row r="74" spans="1:27" x14ac:dyDescent="0.3">
      <c r="A74" t="s">
        <v>527</v>
      </c>
      <c r="B74">
        <v>79</v>
      </c>
      <c r="C74">
        <v>44</v>
      </c>
      <c r="D74">
        <v>123</v>
      </c>
      <c r="E74">
        <f t="shared" si="186"/>
        <v>0.35772357723577236</v>
      </c>
      <c r="G74" t="s">
        <v>527</v>
      </c>
      <c r="H74">
        <v>50</v>
      </c>
      <c r="I74">
        <v>26</v>
      </c>
      <c r="J74">
        <v>76</v>
      </c>
      <c r="K74">
        <f t="shared" si="187"/>
        <v>0.34210526315789475</v>
      </c>
      <c r="L74">
        <f t="shared" si="188"/>
        <v>9.8191214470284241E-2</v>
      </c>
      <c r="N74">
        <f t="shared" si="189"/>
        <v>48.015503875968989</v>
      </c>
      <c r="O74">
        <f t="shared" si="190"/>
        <v>27.984496124031008</v>
      </c>
      <c r="Q74">
        <f t="shared" si="191"/>
        <v>8.2019859178550189E-2</v>
      </c>
      <c r="R74">
        <f t="shared" si="192"/>
        <v>0.14072881101161716</v>
      </c>
      <c r="T74">
        <f t="shared" si="193"/>
        <v>0.10224948875255624</v>
      </c>
      <c r="U74">
        <f t="shared" si="194"/>
        <v>9.1228070175438603E-2</v>
      </c>
      <c r="V74" t="str">
        <f t="shared" si="195"/>
        <v>Q</v>
      </c>
      <c r="W74">
        <f t="shared" si="196"/>
        <v>-11.405315820044242</v>
      </c>
      <c r="X74">
        <f t="shared" si="197"/>
        <v>0.12570275965692929</v>
      </c>
      <c r="Y74">
        <f t="shared" ref="Y74:Y75" si="200">$AD$17/9+$AD$16*(W74*$AI$9+$AI$11/9)</f>
        <v>51.956715118623855</v>
      </c>
      <c r="Z74">
        <f t="shared" si="198"/>
        <v>52</v>
      </c>
      <c r="AA74">
        <f t="shared" ref="AA74:AA75" si="201">K74</f>
        <v>0.34210526315789475</v>
      </c>
    </row>
    <row r="75" spans="1:27" x14ac:dyDescent="0.3">
      <c r="A75" t="s">
        <v>2843</v>
      </c>
      <c r="B75">
        <v>610</v>
      </c>
      <c r="C75">
        <v>306</v>
      </c>
      <c r="D75">
        <v>916</v>
      </c>
      <c r="E75">
        <f t="shared" si="186"/>
        <v>0.33406113537117904</v>
      </c>
      <c r="G75" t="s">
        <v>2843</v>
      </c>
      <c r="H75">
        <v>365</v>
      </c>
      <c r="I75">
        <v>170</v>
      </c>
      <c r="J75">
        <v>535</v>
      </c>
      <c r="K75">
        <f t="shared" si="187"/>
        <v>0.31775700934579437</v>
      </c>
      <c r="L75">
        <f t="shared" si="188"/>
        <v>0.69121447028423777</v>
      </c>
      <c r="N75">
        <f t="shared" si="189"/>
        <v>338.00387596899225</v>
      </c>
      <c r="O75">
        <f t="shared" si="190"/>
        <v>196.99612403100775</v>
      </c>
      <c r="Q75">
        <f t="shared" si="191"/>
        <v>2.1561608150446534</v>
      </c>
      <c r="R75">
        <f t="shared" si="192"/>
        <v>3.699518030023984</v>
      </c>
      <c r="T75">
        <f t="shared" si="193"/>
        <v>0.74642126789366048</v>
      </c>
      <c r="U75">
        <f t="shared" si="194"/>
        <v>0.59649122807017541</v>
      </c>
      <c r="V75" t="str">
        <f t="shared" si="195"/>
        <v>S, blank</v>
      </c>
      <c r="W75">
        <f t="shared" si="196"/>
        <v>-22.422560732600829</v>
      </c>
      <c r="X75">
        <f t="shared" si="197"/>
        <v>3.3618154235833551</v>
      </c>
      <c r="Y75">
        <f t="shared" si="200"/>
        <v>49.90313645196251</v>
      </c>
      <c r="Z75">
        <f t="shared" si="198"/>
        <v>50</v>
      </c>
      <c r="AA75">
        <f t="shared" si="201"/>
        <v>0.31775700934579437</v>
      </c>
    </row>
    <row r="76" spans="1:27" x14ac:dyDescent="0.3">
      <c r="A76" t="s">
        <v>2814</v>
      </c>
      <c r="B76">
        <v>809</v>
      </c>
      <c r="C76">
        <v>500</v>
      </c>
      <c r="D76">
        <v>1309</v>
      </c>
      <c r="E76">
        <f t="shared" si="186"/>
        <v>0.3819709702062643</v>
      </c>
      <c r="G76" t="s">
        <v>2814</v>
      </c>
      <c r="H76">
        <v>489</v>
      </c>
      <c r="I76">
        <v>285</v>
      </c>
      <c r="J76">
        <v>774</v>
      </c>
      <c r="K76">
        <f t="shared" si="187"/>
        <v>0.36821705426356588</v>
      </c>
      <c r="N76" t="s">
        <v>2854</v>
      </c>
      <c r="O76">
        <f>CHITEST(H73:I75,N73:O75)</f>
        <v>7.4211600051141666E-7</v>
      </c>
      <c r="Q76">
        <f>SUM(Q73:R75)</f>
        <v>28.227520542154029</v>
      </c>
      <c r="R76">
        <f>1-_xlfn.CHISQ.DIST(Q76,COUNTA(Q73:Q75)-1,TRUE)</f>
        <v>7.4211600054052695E-7</v>
      </c>
      <c r="S76">
        <f>COUNTA(Q73:Q75)-1</f>
        <v>2</v>
      </c>
      <c r="X76">
        <f>SUM(X73:X75)</f>
        <v>15.147559443674151</v>
      </c>
    </row>
    <row r="78" spans="1:27" x14ac:dyDescent="0.3">
      <c r="A78" t="s">
        <v>0</v>
      </c>
      <c r="B78">
        <v>0</v>
      </c>
      <c r="C78">
        <v>1</v>
      </c>
      <c r="D78" t="s">
        <v>2814</v>
      </c>
      <c r="G78" t="s">
        <v>2809</v>
      </c>
      <c r="H78">
        <v>0</v>
      </c>
      <c r="I78">
        <v>1</v>
      </c>
      <c r="J78" t="s">
        <v>2814</v>
      </c>
    </row>
    <row r="79" spans="1:27" x14ac:dyDescent="0.3">
      <c r="A79">
        <v>1</v>
      </c>
      <c r="B79">
        <v>123</v>
      </c>
      <c r="C79">
        <v>200</v>
      </c>
      <c r="D79">
        <v>323</v>
      </c>
      <c r="E79">
        <f t="shared" ref="E79:E82" si="202">C79/D79</f>
        <v>0.61919504643962853</v>
      </c>
      <c r="G79">
        <v>1</v>
      </c>
      <c r="H79">
        <v>74</v>
      </c>
      <c r="I79">
        <v>121</v>
      </c>
      <c r="J79">
        <v>195</v>
      </c>
      <c r="K79">
        <f t="shared" ref="K79:K82" si="203">I79/J79</f>
        <v>0.62051282051282053</v>
      </c>
      <c r="L79">
        <f t="shared" ref="L79:L81" si="204">J79/J$14</f>
        <v>0.25193798449612403</v>
      </c>
      <c r="M79">
        <f>K79/K81</f>
        <v>2.7212072649572647</v>
      </c>
      <c r="N79">
        <f t="shared" ref="N79:N81" si="205">J79-O79</f>
        <v>123.19767441860465</v>
      </c>
      <c r="O79">
        <f t="shared" ref="O79:O81" si="206">$K$14*J79</f>
        <v>71.802325581395351</v>
      </c>
      <c r="Q79">
        <f t="shared" ref="Q79:Q81" si="207">(H79-N79)^2/N79</f>
        <v>19.646565404918949</v>
      </c>
      <c r="R79">
        <f t="shared" ref="R79:R81" si="208">(I79-O79)^2/O79</f>
        <v>33.709370115808298</v>
      </c>
      <c r="T79">
        <f t="shared" ref="T79:T81" si="209">H79/H$14</f>
        <v>0.15132924335378323</v>
      </c>
      <c r="U79">
        <f t="shared" ref="U79:U81" si="210">I79/I$14</f>
        <v>0.42456140350877192</v>
      </c>
      <c r="V79">
        <f t="shared" ref="V79:V81" si="211">G79</f>
        <v>1</v>
      </c>
      <c r="W79">
        <f t="shared" ref="W79:W81" si="212">LN(U79/T79)*100</f>
        <v>103.15987615987927</v>
      </c>
      <c r="X79">
        <f t="shared" ref="X79:X81" si="213">(U79-T79)*W79</f>
        <v>28.186595804484934</v>
      </c>
      <c r="Y79">
        <f>$AD$17/9+$AD$16*(W79*$AI$10+$AI$11/9)</f>
        <v>75.264438769041234</v>
      </c>
      <c r="Z79">
        <f t="shared" ref="Z79:Z81" si="214">ROUND(Y79,0)</f>
        <v>75</v>
      </c>
      <c r="AA79">
        <f t="shared" ref="AA79" si="215">K79</f>
        <v>0.62051282051282053</v>
      </c>
    </row>
    <row r="80" spans="1:27" x14ac:dyDescent="0.3">
      <c r="A80">
        <v>2</v>
      </c>
      <c r="B80">
        <v>158</v>
      </c>
      <c r="C80">
        <v>119</v>
      </c>
      <c r="D80">
        <v>277</v>
      </c>
      <c r="E80">
        <f t="shared" si="202"/>
        <v>0.4296028880866426</v>
      </c>
      <c r="G80">
        <v>2</v>
      </c>
      <c r="H80">
        <v>90</v>
      </c>
      <c r="I80">
        <v>68</v>
      </c>
      <c r="J80">
        <v>158</v>
      </c>
      <c r="K80">
        <f t="shared" si="203"/>
        <v>0.43037974683544306</v>
      </c>
      <c r="L80">
        <f t="shared" si="204"/>
        <v>0.20413436692506459</v>
      </c>
      <c r="N80">
        <f t="shared" si="205"/>
        <v>99.821705426356601</v>
      </c>
      <c r="O80">
        <f t="shared" si="206"/>
        <v>58.178294573643406</v>
      </c>
      <c r="Q80">
        <f t="shared" si="207"/>
        <v>0.96638198145482868</v>
      </c>
      <c r="R80">
        <f t="shared" si="208"/>
        <v>1.6581080313382828</v>
      </c>
      <c r="T80">
        <f t="shared" si="209"/>
        <v>0.18404907975460122</v>
      </c>
      <c r="U80">
        <f t="shared" si="210"/>
        <v>0.23859649122807017</v>
      </c>
      <c r="V80">
        <f t="shared" si="211"/>
        <v>2</v>
      </c>
      <c r="W80">
        <f t="shared" si="212"/>
        <v>25.957134405206311</v>
      </c>
      <c r="X80">
        <f t="shared" si="213"/>
        <v>1.4158944910729263</v>
      </c>
      <c r="Y80">
        <f t="shared" ref="Y80:Y81" si="216">$AD$17/9+$AD$16*(W80*$AI$10+$AI$11/9)</f>
        <v>59.412405450941122</v>
      </c>
      <c r="Z80">
        <f t="shared" si="214"/>
        <v>59</v>
      </c>
      <c r="AA80">
        <f t="shared" ref="AA80:AA81" si="217">K80</f>
        <v>0.43037974683544306</v>
      </c>
    </row>
    <row r="81" spans="1:27" x14ac:dyDescent="0.3">
      <c r="A81">
        <v>3</v>
      </c>
      <c r="B81">
        <v>528</v>
      </c>
      <c r="C81">
        <v>181</v>
      </c>
      <c r="D81">
        <v>709</v>
      </c>
      <c r="E81">
        <f t="shared" si="202"/>
        <v>0.25528913963328631</v>
      </c>
      <c r="G81">
        <v>3</v>
      </c>
      <c r="H81">
        <v>325</v>
      </c>
      <c r="I81">
        <v>96</v>
      </c>
      <c r="J81">
        <v>421</v>
      </c>
      <c r="K81">
        <f t="shared" si="203"/>
        <v>0.22802850356294538</v>
      </c>
      <c r="L81">
        <f t="shared" si="204"/>
        <v>0.54392764857881137</v>
      </c>
      <c r="N81">
        <f t="shared" si="205"/>
        <v>265.98062015503876</v>
      </c>
      <c r="O81">
        <f t="shared" si="206"/>
        <v>155.01937984496124</v>
      </c>
      <c r="Q81">
        <f t="shared" si="207"/>
        <v>13.096018782321156</v>
      </c>
      <c r="R81">
        <f t="shared" si="208"/>
        <v>22.470011173877353</v>
      </c>
      <c r="T81">
        <f t="shared" si="209"/>
        <v>0.66462167689161555</v>
      </c>
      <c r="U81">
        <f t="shared" si="210"/>
        <v>0.33684210526315789</v>
      </c>
      <c r="V81">
        <f t="shared" si="211"/>
        <v>3</v>
      </c>
      <c r="W81">
        <f t="shared" si="212"/>
        <v>-67.960368165567971</v>
      </c>
      <c r="X81">
        <f t="shared" si="213"/>
        <v>22.276020365022141</v>
      </c>
      <c r="Y81">
        <f t="shared" si="216"/>
        <v>40.128331516940534</v>
      </c>
      <c r="Z81">
        <f t="shared" si="214"/>
        <v>40</v>
      </c>
      <c r="AA81">
        <f t="shared" si="217"/>
        <v>0.22802850356294538</v>
      </c>
    </row>
    <row r="82" spans="1:27" x14ac:dyDescent="0.3">
      <c r="A82" t="s">
        <v>2814</v>
      </c>
      <c r="B82">
        <v>809</v>
      </c>
      <c r="C82">
        <v>500</v>
      </c>
      <c r="D82">
        <v>1309</v>
      </c>
      <c r="E82">
        <f t="shared" si="202"/>
        <v>0.3819709702062643</v>
      </c>
      <c r="G82" t="s">
        <v>2814</v>
      </c>
      <c r="H82">
        <v>489</v>
      </c>
      <c r="I82">
        <v>285</v>
      </c>
      <c r="J82">
        <v>774</v>
      </c>
      <c r="K82">
        <f t="shared" si="203"/>
        <v>0.36821705426356588</v>
      </c>
      <c r="N82" t="s">
        <v>2854</v>
      </c>
      <c r="O82">
        <f>CHITEST(H79:I81,N79:O81)</f>
        <v>1.3211124079870879E-20</v>
      </c>
      <c r="Q82">
        <f>SUM(Q79:R81)</f>
        <v>91.546455489718866</v>
      </c>
      <c r="R82">
        <f>1-_xlfn.CHISQ.DIST(Q82,COUNTA(Q79:Q81)-1,TRUE)</f>
        <v>0</v>
      </c>
      <c r="S82">
        <f>COUNTA(Q79:Q81)-1</f>
        <v>2</v>
      </c>
      <c r="X82">
        <f>SUM(X79:X81)</f>
        <v>51.878510660580005</v>
      </c>
    </row>
  </sheetData>
  <mergeCells count="1">
    <mergeCell ref="N5:R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E16"/>
  <sheetViews>
    <sheetView workbookViewId="0">
      <selection activeCell="B16" sqref="B16:D16"/>
    </sheetView>
  </sheetViews>
  <sheetFormatPr defaultRowHeight="14.4" x14ac:dyDescent="0.3"/>
  <cols>
    <col min="1" max="1" width="13.88671875" customWidth="1"/>
    <col min="2" max="2" width="16.33203125" customWidth="1"/>
    <col min="3" max="3" width="3" customWidth="1"/>
    <col min="4" max="4" width="4" customWidth="1"/>
    <col min="5" max="5" width="11.33203125" customWidth="1"/>
    <col min="6" max="6" width="4.33203125" bestFit="1" customWidth="1"/>
    <col min="7" max="7" width="3.109375" bestFit="1" customWidth="1"/>
    <col min="8" max="8" width="3.5546875" bestFit="1" customWidth="1"/>
    <col min="9" max="9" width="3.6640625" bestFit="1" customWidth="1"/>
    <col min="10" max="10" width="3.88671875" bestFit="1" customWidth="1"/>
    <col min="11" max="11" width="7" bestFit="1" customWidth="1"/>
    <col min="12" max="12" width="3.44140625" bestFit="1" customWidth="1"/>
    <col min="13" max="13" width="3.5546875" bestFit="1" customWidth="1"/>
    <col min="14" max="14" width="11.33203125" bestFit="1" customWidth="1"/>
  </cols>
  <sheetData>
    <row r="2" spans="1:5" x14ac:dyDescent="0.3">
      <c r="A2" s="1" t="s">
        <v>2801</v>
      </c>
      <c r="B2" t="s">
        <v>2817</v>
      </c>
    </row>
    <row r="3" spans="1:5" x14ac:dyDescent="0.3">
      <c r="A3" s="1" t="s">
        <v>1</v>
      </c>
      <c r="B3" t="s">
        <v>2808</v>
      </c>
    </row>
    <row r="5" spans="1:5" x14ac:dyDescent="0.3">
      <c r="A5" s="1" t="s">
        <v>2939</v>
      </c>
      <c r="B5" s="1" t="s">
        <v>2815</v>
      </c>
    </row>
    <row r="6" spans="1:5" x14ac:dyDescent="0.3">
      <c r="A6" s="1" t="s">
        <v>2809</v>
      </c>
      <c r="B6">
        <v>1</v>
      </c>
      <c r="C6">
        <v>2</v>
      </c>
      <c r="D6">
        <v>3</v>
      </c>
      <c r="E6" t="s">
        <v>2814</v>
      </c>
    </row>
    <row r="7" spans="1:5" x14ac:dyDescent="0.3">
      <c r="A7" s="2" t="s">
        <v>2884</v>
      </c>
      <c r="B7">
        <v>1</v>
      </c>
      <c r="C7">
        <v>8</v>
      </c>
      <c r="D7">
        <v>87</v>
      </c>
      <c r="E7">
        <v>96</v>
      </c>
    </row>
    <row r="8" spans="1:5" x14ac:dyDescent="0.3">
      <c r="A8" s="2" t="s">
        <v>2883</v>
      </c>
      <c r="B8">
        <v>3</v>
      </c>
      <c r="C8">
        <v>7</v>
      </c>
      <c r="D8">
        <v>9</v>
      </c>
      <c r="E8">
        <v>19</v>
      </c>
    </row>
    <row r="9" spans="1:5" x14ac:dyDescent="0.3">
      <c r="A9" s="2" t="s">
        <v>2882</v>
      </c>
      <c r="B9">
        <v>13</v>
      </c>
      <c r="C9">
        <v>6</v>
      </c>
      <c r="D9">
        <v>7</v>
      </c>
      <c r="E9">
        <v>26</v>
      </c>
    </row>
    <row r="10" spans="1:5" x14ac:dyDescent="0.3">
      <c r="A10" s="2" t="s">
        <v>2881</v>
      </c>
      <c r="B10">
        <v>9</v>
      </c>
      <c r="C10">
        <v>4</v>
      </c>
      <c r="D10">
        <v>4</v>
      </c>
      <c r="E10">
        <v>17</v>
      </c>
    </row>
    <row r="11" spans="1:5" x14ac:dyDescent="0.3">
      <c r="A11" s="2" t="s">
        <v>2880</v>
      </c>
      <c r="B11">
        <v>8</v>
      </c>
      <c r="C11">
        <v>4</v>
      </c>
      <c r="D11">
        <v>23</v>
      </c>
      <c r="E11">
        <v>35</v>
      </c>
    </row>
    <row r="12" spans="1:5" x14ac:dyDescent="0.3">
      <c r="A12" s="2" t="s">
        <v>2879</v>
      </c>
      <c r="B12">
        <v>9</v>
      </c>
      <c r="C12">
        <v>18</v>
      </c>
      <c r="D12">
        <v>11</v>
      </c>
      <c r="E12">
        <v>38</v>
      </c>
    </row>
    <row r="13" spans="1:5" x14ac:dyDescent="0.3">
      <c r="A13" s="2" t="s">
        <v>2878</v>
      </c>
      <c r="B13">
        <v>5</v>
      </c>
      <c r="C13">
        <v>1</v>
      </c>
      <c r="D13">
        <v>2</v>
      </c>
      <c r="E13">
        <v>8</v>
      </c>
    </row>
    <row r="14" spans="1:5" x14ac:dyDescent="0.3">
      <c r="A14" s="2" t="s">
        <v>2877</v>
      </c>
      <c r="B14">
        <v>10</v>
      </c>
      <c r="C14">
        <v>1</v>
      </c>
      <c r="E14">
        <v>11</v>
      </c>
    </row>
    <row r="15" spans="1:5" x14ac:dyDescent="0.3">
      <c r="A15" s="2" t="s">
        <v>2876</v>
      </c>
      <c r="B15">
        <v>10</v>
      </c>
      <c r="E15">
        <v>10</v>
      </c>
    </row>
    <row r="16" spans="1:5" x14ac:dyDescent="0.3">
      <c r="A16" s="2" t="s">
        <v>2814</v>
      </c>
      <c r="B16">
        <v>68</v>
      </c>
      <c r="C16">
        <v>49</v>
      </c>
      <c r="D16">
        <v>143</v>
      </c>
      <c r="E16">
        <v>260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K49"/>
  <sheetViews>
    <sheetView topLeftCell="BV1" zoomScale="70" zoomScaleNormal="70" workbookViewId="0">
      <selection activeCell="CP10" sqref="CP10"/>
    </sheetView>
  </sheetViews>
  <sheetFormatPr defaultRowHeight="14.4" x14ac:dyDescent="0.3"/>
  <cols>
    <col min="1" max="1" width="11.109375" bestFit="1" customWidth="1"/>
    <col min="4" max="4" width="11.109375" bestFit="1" customWidth="1"/>
    <col min="47" max="47" width="11.44140625" customWidth="1"/>
  </cols>
  <sheetData>
    <row r="1" spans="1:89" x14ac:dyDescent="0.3">
      <c r="A1" t="s">
        <v>2809</v>
      </c>
      <c r="B1">
        <v>0</v>
      </c>
      <c r="C1">
        <v>1</v>
      </c>
      <c r="D1" t="s">
        <v>2814</v>
      </c>
      <c r="E1" t="s">
        <v>2874</v>
      </c>
      <c r="F1" t="s">
        <v>2885</v>
      </c>
      <c r="G1" t="s">
        <v>2886</v>
      </c>
      <c r="H1" t="s">
        <v>2828</v>
      </c>
      <c r="I1" t="s">
        <v>2828</v>
      </c>
      <c r="J1" t="s">
        <v>2887</v>
      </c>
      <c r="K1" t="s">
        <v>2888</v>
      </c>
      <c r="L1" t="s">
        <v>2889</v>
      </c>
      <c r="M1" t="s">
        <v>2914</v>
      </c>
      <c r="N1" t="s">
        <v>2912</v>
      </c>
      <c r="O1" t="s">
        <v>2913</v>
      </c>
      <c r="P1" t="s">
        <v>2906</v>
      </c>
      <c r="Q1" t="s">
        <v>2907</v>
      </c>
      <c r="R1" t="s">
        <v>2908</v>
      </c>
      <c r="S1" t="s">
        <v>2910</v>
      </c>
      <c r="T1" t="s">
        <v>2909</v>
      </c>
      <c r="U1" t="s">
        <v>2911</v>
      </c>
      <c r="V1" t="s">
        <v>2919</v>
      </c>
      <c r="W1" t="s">
        <v>2949</v>
      </c>
      <c r="X1" t="s">
        <v>2889</v>
      </c>
      <c r="BC1" t="s">
        <v>2818</v>
      </c>
      <c r="BD1" t="s">
        <v>2817</v>
      </c>
      <c r="BE1" t="s">
        <v>2819</v>
      </c>
      <c r="BH1" t="s">
        <v>2818</v>
      </c>
      <c r="BK1" t="s">
        <v>2817</v>
      </c>
      <c r="BN1" t="s">
        <v>2935</v>
      </c>
      <c r="BX1" t="s">
        <v>2910</v>
      </c>
      <c r="BY1" t="s">
        <v>2909</v>
      </c>
      <c r="BZ1" t="s">
        <v>2911</v>
      </c>
    </row>
    <row r="2" spans="1:89" x14ac:dyDescent="0.3">
      <c r="F2" s="6">
        <f>SUM(B2:B$2)/B$12</f>
        <v>0</v>
      </c>
      <c r="G2" s="6">
        <f>SUM(C2:C$2)/C$12</f>
        <v>0</v>
      </c>
      <c r="H2">
        <f>ABS(F2-G2)</f>
        <v>0</v>
      </c>
      <c r="I2" s="6"/>
      <c r="J2" s="6">
        <f>1-F2</f>
        <v>1</v>
      </c>
      <c r="K2" s="6">
        <f t="shared" ref="K2:K11" si="0">1-G2</f>
        <v>1</v>
      </c>
      <c r="L2">
        <f>(J2-J3)*K2</f>
        <v>0.51329243353783227</v>
      </c>
      <c r="O2" s="8"/>
      <c r="P2" s="8"/>
      <c r="Q2" s="8"/>
      <c r="R2" s="6"/>
      <c r="S2" s="6"/>
      <c r="T2" s="6"/>
      <c r="U2" s="6"/>
      <c r="V2" s="6">
        <f>1-SUM(D2:D$2)/D$12</f>
        <v>1</v>
      </c>
      <c r="W2" s="6">
        <f>K2</f>
        <v>1</v>
      </c>
      <c r="X2" s="6">
        <f>(V2-V3)*W2</f>
        <v>0.35142118863049099</v>
      </c>
      <c r="BB2" t="s">
        <v>2884</v>
      </c>
      <c r="BC2" s="6">
        <f>E3</f>
        <v>7.720588235294118E-2</v>
      </c>
      <c r="BD2" s="6">
        <f>E20</f>
        <v>0.125</v>
      </c>
      <c r="BE2" s="6">
        <f>E37</f>
        <v>0.21</v>
      </c>
      <c r="BH2" t="s">
        <v>2917</v>
      </c>
      <c r="BI2" t="s">
        <v>2918</v>
      </c>
      <c r="BJ2" t="s">
        <v>2920</v>
      </c>
      <c r="BK2" t="s">
        <v>2917</v>
      </c>
      <c r="BL2" t="s">
        <v>2918</v>
      </c>
      <c r="BM2" t="s">
        <v>2920</v>
      </c>
      <c r="BN2" t="s">
        <v>2917</v>
      </c>
      <c r="BO2" t="s">
        <v>2918</v>
      </c>
      <c r="BP2" t="s">
        <v>2920</v>
      </c>
      <c r="BR2" t="s">
        <v>2914</v>
      </c>
      <c r="BS2" t="s">
        <v>2912</v>
      </c>
      <c r="BT2" t="s">
        <v>2913</v>
      </c>
      <c r="BU2" t="s">
        <v>2906</v>
      </c>
      <c r="BV2" t="s">
        <v>2907</v>
      </c>
      <c r="BW2" t="s">
        <v>2908</v>
      </c>
      <c r="BX2" t="s">
        <v>2936</v>
      </c>
      <c r="BY2" t="s">
        <v>2937</v>
      </c>
      <c r="BZ2" t="s">
        <v>2938</v>
      </c>
    </row>
    <row r="3" spans="1:89" x14ac:dyDescent="0.3">
      <c r="A3" t="s">
        <v>2884</v>
      </c>
      <c r="B3">
        <v>251</v>
      </c>
      <c r="C3">
        <v>21</v>
      </c>
      <c r="D3">
        <v>272</v>
      </c>
      <c r="E3">
        <f>C3/D3</f>
        <v>7.720588235294118E-2</v>
      </c>
      <c r="F3" s="6">
        <f>SUM(B$2:B3)/B$12</f>
        <v>0.51329243353783227</v>
      </c>
      <c r="G3" s="6">
        <f>SUM(C$2:C3)/C$12</f>
        <v>7.3684210526315783E-2</v>
      </c>
      <c r="H3">
        <f t="shared" ref="H3:H11" si="1">ABS(F3-G3)</f>
        <v>0.43960822301151647</v>
      </c>
      <c r="I3" s="6"/>
      <c r="J3" s="6">
        <f t="shared" ref="J3:J11" si="2">1-F3</f>
        <v>0.48670756646216773</v>
      </c>
      <c r="K3" s="6">
        <f t="shared" si="0"/>
        <v>0.9263157894736842</v>
      </c>
      <c r="L3">
        <f t="shared" ref="L3:L11" si="3">(J3-J4)*K3</f>
        <v>0.14017866752771505</v>
      </c>
      <c r="M3" t="str">
        <f>LEFT(A3,3)</f>
        <v>385</v>
      </c>
      <c r="N3">
        <v>0</v>
      </c>
      <c r="O3" s="8">
        <f>SUM(D3:D$11)</f>
        <v>774</v>
      </c>
      <c r="P3" s="8">
        <f>SUM(B3:B$3)</f>
        <v>251</v>
      </c>
      <c r="Q3" s="8">
        <f>SUM(C3:C$11)</f>
        <v>285</v>
      </c>
      <c r="R3" s="6">
        <f t="shared" ref="R3:R10" si="4">SUM(P3:Q3)/D$12</f>
        <v>0.69250645994832039</v>
      </c>
      <c r="S3" s="6">
        <f>Q3/C$12</f>
        <v>1</v>
      </c>
      <c r="T3" s="6">
        <f>Q3/O3</f>
        <v>0.36821705426356588</v>
      </c>
      <c r="U3" s="6">
        <f>P3/B$12</f>
        <v>0.51329243353783227</v>
      </c>
      <c r="V3" s="6">
        <f>1-SUM(D$2:D3)/D$12</f>
        <v>0.64857881136950901</v>
      </c>
      <c r="W3" s="6">
        <f t="shared" ref="W3:W11" si="5">K3</f>
        <v>0.9263157894736842</v>
      </c>
      <c r="X3" s="6">
        <f t="shared" ref="X3:X11" si="6">(V3-V4)*W3</f>
        <v>0.10651434788521687</v>
      </c>
      <c r="AV3" t="s">
        <v>2818</v>
      </c>
      <c r="AW3" t="s">
        <v>2817</v>
      </c>
      <c r="AX3" t="s">
        <v>2935</v>
      </c>
      <c r="BB3" t="s">
        <v>2883</v>
      </c>
      <c r="BC3" s="6">
        <f t="shared" ref="BC3:BC10" si="7">E4</f>
        <v>0.16853932584269662</v>
      </c>
      <c r="BD3" s="6">
        <f t="shared" ref="BD3:BD10" si="8">E21</f>
        <v>0.21052631578947367</v>
      </c>
      <c r="BE3" s="6">
        <f t="shared" ref="BE3:BE10" si="9">E38</f>
        <v>0.21212121212121213</v>
      </c>
      <c r="BG3" t="s">
        <v>2884</v>
      </c>
      <c r="BH3">
        <f>B3</f>
        <v>251</v>
      </c>
      <c r="BI3">
        <f t="shared" ref="BI3" si="10">C3</f>
        <v>21</v>
      </c>
      <c r="BJ3" s="6">
        <f>BI3/SUM(BH3:BI3)</f>
        <v>7.720588235294118E-2</v>
      </c>
      <c r="BK3">
        <f>B20</f>
        <v>84</v>
      </c>
      <c r="BL3">
        <f t="shared" ref="BL3" si="11">C20</f>
        <v>12</v>
      </c>
      <c r="BM3" s="6">
        <f>BL3/SUM(BK3:BL3)</f>
        <v>0.125</v>
      </c>
      <c r="BN3">
        <f>B37</f>
        <v>79</v>
      </c>
      <c r="BO3">
        <f t="shared" ref="BO3" si="12">C37</f>
        <v>21</v>
      </c>
      <c r="BP3" s="6">
        <f>BO3/SUM(BN3:BO3)</f>
        <v>0.21</v>
      </c>
      <c r="BR3" t="str">
        <f t="shared" ref="BR3:BR11" si="13">M3</f>
        <v>385</v>
      </c>
      <c r="BS3">
        <f>N20</f>
        <v>0</v>
      </c>
      <c r="BT3">
        <f t="shared" ref="BT3:BZ3" si="14">O20</f>
        <v>260</v>
      </c>
      <c r="BU3">
        <f t="shared" si="14"/>
        <v>84</v>
      </c>
      <c r="BV3">
        <f t="shared" si="14"/>
        <v>105</v>
      </c>
      <c r="BW3" s="6">
        <f t="shared" si="14"/>
        <v>0.72692307692307689</v>
      </c>
      <c r="BX3" s="6">
        <f t="shared" si="14"/>
        <v>1</v>
      </c>
      <c r="BY3" s="6">
        <f t="shared" si="14"/>
        <v>0.40384615384615385</v>
      </c>
      <c r="BZ3" s="6">
        <f t="shared" si="14"/>
        <v>0.54193548387096779</v>
      </c>
    </row>
    <row r="4" spans="1:89" x14ac:dyDescent="0.3">
      <c r="A4" t="s">
        <v>2883</v>
      </c>
      <c r="B4">
        <v>74</v>
      </c>
      <c r="C4">
        <v>15</v>
      </c>
      <c r="D4">
        <v>89</v>
      </c>
      <c r="E4">
        <f t="shared" ref="E4:E12" si="15">C4/D4</f>
        <v>0.16853932584269662</v>
      </c>
      <c r="F4" s="6">
        <f>SUM(B$2:B4)/B$12</f>
        <v>0.66462167689161555</v>
      </c>
      <c r="G4" s="6">
        <f>SUM(C$2:C4)/C$12</f>
        <v>0.12631578947368421</v>
      </c>
      <c r="H4">
        <f t="shared" si="1"/>
        <v>0.53830588741793139</v>
      </c>
      <c r="I4" s="6"/>
      <c r="J4" s="6">
        <f t="shared" si="2"/>
        <v>0.33537832310838445</v>
      </c>
      <c r="K4" s="6">
        <f t="shared" si="0"/>
        <v>0.87368421052631584</v>
      </c>
      <c r="L4">
        <f t="shared" si="3"/>
        <v>8.5760413303196642E-2</v>
      </c>
      <c r="M4" t="str">
        <f t="shared" ref="M4:M11" si="16">LEFT(A4,3)</f>
        <v>441</v>
      </c>
      <c r="N4">
        <f>SUM(D$3:D3)</f>
        <v>272</v>
      </c>
      <c r="O4" s="8">
        <f>SUM(D4:D$11)</f>
        <v>502</v>
      </c>
      <c r="P4" s="8">
        <f>SUM(B$3:B4)</f>
        <v>325</v>
      </c>
      <c r="Q4" s="8">
        <f>SUM(C4:C$11)</f>
        <v>264</v>
      </c>
      <c r="R4" s="6">
        <f t="shared" si="4"/>
        <v>0.76098191214470279</v>
      </c>
      <c r="S4" s="6">
        <f t="shared" ref="S4:S11" si="17">Q4/C$12</f>
        <v>0.9263157894736842</v>
      </c>
      <c r="T4" s="6">
        <f t="shared" ref="T4:T11" si="18">Q4/O4</f>
        <v>0.52589641434262946</v>
      </c>
      <c r="U4" s="6">
        <f t="shared" ref="U4:U11" si="19">P4/B$12</f>
        <v>0.66462167689161555</v>
      </c>
      <c r="V4" s="6">
        <f>1-SUM(D$2:D4)/D$12</f>
        <v>0.53359173126614989</v>
      </c>
      <c r="W4" s="6">
        <f t="shared" si="5"/>
        <v>0.87368421052631584</v>
      </c>
      <c r="X4" s="6">
        <f t="shared" si="6"/>
        <v>6.8856249150006862E-2</v>
      </c>
      <c r="AP4">
        <v>0</v>
      </c>
      <c r="AU4" t="s">
        <v>2934</v>
      </c>
      <c r="AV4" s="5">
        <f>H12</f>
        <v>0.60335808847271544</v>
      </c>
      <c r="AW4" s="5">
        <f>H29</f>
        <v>0.55821812596006137</v>
      </c>
      <c r="AX4" s="5">
        <f>H46</f>
        <v>0.46060606060606063</v>
      </c>
      <c r="BB4" t="s">
        <v>2882</v>
      </c>
      <c r="BC4" s="6">
        <f t="shared" si="7"/>
        <v>0.21311475409836064</v>
      </c>
      <c r="BD4" s="6">
        <f t="shared" si="8"/>
        <v>0.23076923076923078</v>
      </c>
      <c r="BE4" s="6">
        <f t="shared" si="9"/>
        <v>0.2857142857142857</v>
      </c>
      <c r="BG4" t="s">
        <v>2883</v>
      </c>
      <c r="BH4">
        <f t="shared" ref="BH4:BH11" si="20">B4</f>
        <v>74</v>
      </c>
      <c r="BI4">
        <f t="shared" ref="BI4:BI11" si="21">C4</f>
        <v>15</v>
      </c>
      <c r="BJ4" s="6">
        <f t="shared" ref="BJ4:BJ11" si="22">BI4/SUM(BH4:BI4)</f>
        <v>0.16853932584269662</v>
      </c>
      <c r="BK4">
        <f t="shared" ref="BK4:BK11" si="23">B21</f>
        <v>15</v>
      </c>
      <c r="BL4">
        <f t="shared" ref="BL4:BL11" si="24">C21</f>
        <v>4</v>
      </c>
      <c r="BM4" s="6">
        <f t="shared" ref="BM4:BM11" si="25">BL4/SUM(BK4:BL4)</f>
        <v>0.21052631578947367</v>
      </c>
      <c r="BN4">
        <f t="shared" ref="BN4:BN11" si="26">B38</f>
        <v>26</v>
      </c>
      <c r="BO4">
        <f t="shared" ref="BO4:BO11" si="27">C38</f>
        <v>7</v>
      </c>
      <c r="BP4" s="6">
        <f t="shared" ref="BP4:BP11" si="28">BO4/SUM(BN4:BO4)</f>
        <v>0.21212121212121213</v>
      </c>
      <c r="BR4" t="str">
        <f t="shared" si="13"/>
        <v>441</v>
      </c>
      <c r="BS4">
        <f t="shared" ref="BS4:BZ4" si="29">N21</f>
        <v>96</v>
      </c>
      <c r="BT4">
        <f t="shared" si="29"/>
        <v>164</v>
      </c>
      <c r="BU4">
        <f t="shared" si="29"/>
        <v>99</v>
      </c>
      <c r="BV4">
        <f t="shared" si="29"/>
        <v>93</v>
      </c>
      <c r="BW4" s="6">
        <f t="shared" si="29"/>
        <v>0.7384615384615385</v>
      </c>
      <c r="BX4" s="6">
        <f t="shared" si="29"/>
        <v>0.88571428571428568</v>
      </c>
      <c r="BY4" s="6">
        <f t="shared" si="29"/>
        <v>0.56707317073170727</v>
      </c>
      <c r="BZ4" s="6">
        <f t="shared" si="29"/>
        <v>0.6387096774193548</v>
      </c>
      <c r="CJ4">
        <v>0</v>
      </c>
      <c r="CK4">
        <v>0</v>
      </c>
    </row>
    <row r="5" spans="1:89" x14ac:dyDescent="0.3">
      <c r="A5" t="s">
        <v>2882</v>
      </c>
      <c r="B5">
        <v>48</v>
      </c>
      <c r="C5">
        <v>13</v>
      </c>
      <c r="D5">
        <v>61</v>
      </c>
      <c r="E5">
        <f t="shared" si="15"/>
        <v>0.21311475409836064</v>
      </c>
      <c r="F5" s="6">
        <f>SUM(B$2:B5)/B$12</f>
        <v>0.76278118609406953</v>
      </c>
      <c r="G5" s="6">
        <f>SUM(C$2:C5)/C$12</f>
        <v>0.17192982456140352</v>
      </c>
      <c r="H5">
        <f t="shared" si="1"/>
        <v>0.59085136153266604</v>
      </c>
      <c r="I5" s="6"/>
      <c r="J5" s="6">
        <f t="shared" si="2"/>
        <v>0.23721881390593047</v>
      </c>
      <c r="K5" s="6">
        <f t="shared" si="0"/>
        <v>0.82807017543859651</v>
      </c>
      <c r="L5">
        <f t="shared" si="3"/>
        <v>6.2655616546478651E-2</v>
      </c>
      <c r="M5" t="str">
        <f t="shared" si="16"/>
        <v>461</v>
      </c>
      <c r="N5">
        <f>SUM(D$3:D4)</f>
        <v>361</v>
      </c>
      <c r="O5" s="8">
        <f>SUM(D5:D$11)</f>
        <v>413</v>
      </c>
      <c r="P5" s="8">
        <f>SUM(B$3:B5)</f>
        <v>373</v>
      </c>
      <c r="Q5" s="8">
        <f>SUM(C5:C$11)</f>
        <v>249</v>
      </c>
      <c r="R5" s="6">
        <f t="shared" si="4"/>
        <v>0.80361757105943155</v>
      </c>
      <c r="S5" s="6">
        <f t="shared" si="17"/>
        <v>0.87368421052631584</v>
      </c>
      <c r="T5" s="6">
        <f t="shared" si="18"/>
        <v>0.60290556900726389</v>
      </c>
      <c r="U5" s="6">
        <f t="shared" si="19"/>
        <v>0.76278118609406953</v>
      </c>
      <c r="V5" s="6">
        <f>1-SUM(D$2:D5)/D$12</f>
        <v>0.4547803617571059</v>
      </c>
      <c r="W5" s="6">
        <f t="shared" si="5"/>
        <v>0.82807017543859651</v>
      </c>
      <c r="X5" s="6">
        <f t="shared" si="6"/>
        <v>5.8842195929099186E-2</v>
      </c>
      <c r="AP5">
        <v>1</v>
      </c>
      <c r="AU5" t="s">
        <v>2889</v>
      </c>
      <c r="AV5" s="5">
        <f>L12</f>
        <v>0.91360097585476985</v>
      </c>
      <c r="AW5" s="5">
        <f>L29</f>
        <v>0.89228878648233478</v>
      </c>
      <c r="AX5" s="5">
        <f>L46</f>
        <v>0.8420385674931129</v>
      </c>
      <c r="BB5" t="s">
        <v>2881</v>
      </c>
      <c r="BC5" s="6">
        <f t="shared" si="7"/>
        <v>0.32727272727272727</v>
      </c>
      <c r="BD5" s="6">
        <f t="shared" si="8"/>
        <v>0.41176470588235292</v>
      </c>
      <c r="BE5" s="6">
        <f t="shared" si="9"/>
        <v>0.3125</v>
      </c>
      <c r="BG5" t="s">
        <v>2882</v>
      </c>
      <c r="BH5">
        <f t="shared" si="20"/>
        <v>48</v>
      </c>
      <c r="BI5">
        <f t="shared" si="21"/>
        <v>13</v>
      </c>
      <c r="BJ5" s="6">
        <f t="shared" si="22"/>
        <v>0.21311475409836064</v>
      </c>
      <c r="BK5">
        <f t="shared" si="23"/>
        <v>20</v>
      </c>
      <c r="BL5">
        <f t="shared" si="24"/>
        <v>6</v>
      </c>
      <c r="BM5" s="6">
        <f t="shared" si="25"/>
        <v>0.23076923076923078</v>
      </c>
      <c r="BN5">
        <f t="shared" si="26"/>
        <v>20</v>
      </c>
      <c r="BO5">
        <f t="shared" si="27"/>
        <v>8</v>
      </c>
      <c r="BP5" s="6">
        <f t="shared" si="28"/>
        <v>0.2857142857142857</v>
      </c>
      <c r="BR5" t="str">
        <f t="shared" si="13"/>
        <v>461</v>
      </c>
      <c r="BS5">
        <f t="shared" ref="BS5:BZ5" si="30">N22</f>
        <v>115</v>
      </c>
      <c r="BT5">
        <f t="shared" si="30"/>
        <v>145</v>
      </c>
      <c r="BU5">
        <f t="shared" si="30"/>
        <v>119</v>
      </c>
      <c r="BV5">
        <f t="shared" si="30"/>
        <v>89</v>
      </c>
      <c r="BW5" s="6">
        <f t="shared" si="30"/>
        <v>0.8</v>
      </c>
      <c r="BX5" s="6">
        <f t="shared" si="30"/>
        <v>0.84761904761904761</v>
      </c>
      <c r="BY5" s="6">
        <f t="shared" si="30"/>
        <v>0.61379310344827587</v>
      </c>
      <c r="BZ5" s="6">
        <f t="shared" si="30"/>
        <v>0.76774193548387093</v>
      </c>
      <c r="CJ5">
        <v>1</v>
      </c>
      <c r="CK5">
        <v>1</v>
      </c>
    </row>
    <row r="6" spans="1:89" x14ac:dyDescent="0.3">
      <c r="A6" t="s">
        <v>2881</v>
      </c>
      <c r="B6">
        <v>37</v>
      </c>
      <c r="C6">
        <v>18</v>
      </c>
      <c r="D6">
        <v>55</v>
      </c>
      <c r="E6">
        <f t="shared" si="15"/>
        <v>0.32727272727272727</v>
      </c>
      <c r="F6" s="6">
        <f>SUM(B$2:B6)/B$12</f>
        <v>0.83844580777096112</v>
      </c>
      <c r="G6" s="6">
        <f>SUM(C$2:C6)/C$12</f>
        <v>0.23508771929824562</v>
      </c>
      <c r="H6">
        <f t="shared" si="1"/>
        <v>0.60335808847271544</v>
      </c>
      <c r="I6" s="6">
        <v>1</v>
      </c>
      <c r="J6" s="6">
        <f t="shared" si="2"/>
        <v>0.16155419222903888</v>
      </c>
      <c r="K6" s="6">
        <f t="shared" si="0"/>
        <v>0.76491228070175432</v>
      </c>
      <c r="L6">
        <f t="shared" si="3"/>
        <v>8.2904603020844597E-2</v>
      </c>
      <c r="M6" t="str">
        <f t="shared" si="16"/>
        <v>481</v>
      </c>
      <c r="N6">
        <f>SUM(D$3:D5)</f>
        <v>422</v>
      </c>
      <c r="O6" s="8">
        <f>SUM(D6:D$11)</f>
        <v>352</v>
      </c>
      <c r="P6" s="8">
        <f>SUM(B$3:B6)</f>
        <v>410</v>
      </c>
      <c r="Q6" s="8">
        <f>SUM(C6:C$11)</f>
        <v>236</v>
      </c>
      <c r="R6" s="6">
        <f t="shared" si="4"/>
        <v>0.83462532299741599</v>
      </c>
      <c r="S6" s="6">
        <f t="shared" si="17"/>
        <v>0.82807017543859651</v>
      </c>
      <c r="T6" s="6">
        <f t="shared" si="18"/>
        <v>0.67045454545454541</v>
      </c>
      <c r="U6" s="6">
        <f t="shared" si="19"/>
        <v>0.83844580777096112</v>
      </c>
      <c r="V6" s="6">
        <f>1-SUM(D$2:D6)/D$12</f>
        <v>0.38372093023255816</v>
      </c>
      <c r="W6" s="6">
        <f t="shared" si="5"/>
        <v>0.76491228070175432</v>
      </c>
      <c r="X6" s="6">
        <f t="shared" si="6"/>
        <v>9.9814134820254738E-2</v>
      </c>
      <c r="AU6" t="s">
        <v>2951</v>
      </c>
      <c r="AV6" s="5">
        <f>X12</f>
        <v>0.78608277800444259</v>
      </c>
      <c r="AW6" s="5">
        <f>X29</f>
        <v>0.76472527472527474</v>
      </c>
      <c r="AX6" s="5">
        <f>X46</f>
        <v>0.73097520661157012</v>
      </c>
      <c r="BB6" t="s">
        <v>2880</v>
      </c>
      <c r="BC6" s="6">
        <f t="shared" si="7"/>
        <v>0.47524752475247523</v>
      </c>
      <c r="BD6" s="6">
        <f t="shared" si="8"/>
        <v>0.6</v>
      </c>
      <c r="BE6" s="6">
        <f t="shared" si="9"/>
        <v>0.38235294117647056</v>
      </c>
      <c r="BG6" t="s">
        <v>2881</v>
      </c>
      <c r="BH6">
        <f t="shared" si="20"/>
        <v>37</v>
      </c>
      <c r="BI6">
        <f t="shared" si="21"/>
        <v>18</v>
      </c>
      <c r="BJ6" s="6">
        <f t="shared" si="22"/>
        <v>0.32727272727272727</v>
      </c>
      <c r="BK6">
        <f t="shared" si="23"/>
        <v>10</v>
      </c>
      <c r="BL6">
        <f t="shared" si="24"/>
        <v>7</v>
      </c>
      <c r="BM6" s="6">
        <f t="shared" si="25"/>
        <v>0.41176470588235292</v>
      </c>
      <c r="BN6">
        <f t="shared" si="26"/>
        <v>11</v>
      </c>
      <c r="BO6">
        <f t="shared" si="27"/>
        <v>5</v>
      </c>
      <c r="BP6" s="6">
        <f t="shared" si="28"/>
        <v>0.3125</v>
      </c>
      <c r="BR6" t="str">
        <f t="shared" si="13"/>
        <v>481</v>
      </c>
      <c r="BS6">
        <f t="shared" ref="BS6:BZ6" si="31">N23</f>
        <v>141</v>
      </c>
      <c r="BT6">
        <f t="shared" si="31"/>
        <v>119</v>
      </c>
      <c r="BU6">
        <f t="shared" si="31"/>
        <v>129</v>
      </c>
      <c r="BV6">
        <f t="shared" si="31"/>
        <v>83</v>
      </c>
      <c r="BW6" s="6">
        <f t="shared" si="31"/>
        <v>0.81538461538461537</v>
      </c>
      <c r="BX6" s="6">
        <f t="shared" si="31"/>
        <v>0.79047619047619044</v>
      </c>
      <c r="BY6" s="6">
        <f t="shared" si="31"/>
        <v>0.69747899159663862</v>
      </c>
      <c r="BZ6" s="6">
        <f t="shared" si="31"/>
        <v>0.83225806451612905</v>
      </c>
    </row>
    <row r="7" spans="1:89" x14ac:dyDescent="0.3">
      <c r="A7" t="s">
        <v>2880</v>
      </c>
      <c r="B7">
        <v>53</v>
      </c>
      <c r="C7">
        <v>48</v>
      </c>
      <c r="D7">
        <v>101</v>
      </c>
      <c r="E7">
        <f t="shared" si="15"/>
        <v>0.47524752475247523</v>
      </c>
      <c r="F7" s="6">
        <f>SUM(B$2:B7)/B$12</f>
        <v>0.9468302658486708</v>
      </c>
      <c r="G7" s="6">
        <f>SUM(C$2:C7)/C$12</f>
        <v>0.40350877192982454</v>
      </c>
      <c r="H7">
        <f t="shared" si="1"/>
        <v>0.54332149391884621</v>
      </c>
      <c r="I7" s="6"/>
      <c r="J7" s="6">
        <f t="shared" si="2"/>
        <v>5.3169734151329195E-2</v>
      </c>
      <c r="K7" s="6">
        <f t="shared" si="0"/>
        <v>0.59649122807017552</v>
      </c>
      <c r="L7">
        <f t="shared" si="3"/>
        <v>2.4396369246223897E-2</v>
      </c>
      <c r="M7" t="str">
        <f t="shared" si="16"/>
        <v>500</v>
      </c>
      <c r="N7">
        <f>SUM(D$3:D6)</f>
        <v>477</v>
      </c>
      <c r="O7" s="8">
        <f>SUM(D7:D$11)</f>
        <v>297</v>
      </c>
      <c r="P7" s="8">
        <f>SUM(B$3:B7)</f>
        <v>463</v>
      </c>
      <c r="Q7" s="8">
        <f>SUM(C7:C$11)</f>
        <v>218</v>
      </c>
      <c r="R7" s="6">
        <f t="shared" si="4"/>
        <v>0.87984496124031009</v>
      </c>
      <c r="S7" s="6">
        <f t="shared" si="17"/>
        <v>0.76491228070175443</v>
      </c>
      <c r="T7" s="6">
        <f t="shared" si="18"/>
        <v>0.734006734006734</v>
      </c>
      <c r="U7" s="6">
        <f t="shared" si="19"/>
        <v>0.9468302658486708</v>
      </c>
      <c r="V7" s="6">
        <f>1-SUM(D$2:D7)/D$12</f>
        <v>0.25322997416020676</v>
      </c>
      <c r="W7" s="6">
        <f t="shared" si="5"/>
        <v>0.59649122807017552</v>
      </c>
      <c r="X7" s="6">
        <f t="shared" si="6"/>
        <v>5.1634253592637978E-2</v>
      </c>
      <c r="AP7">
        <v>0</v>
      </c>
      <c r="AQ7">
        <v>0</v>
      </c>
      <c r="BB7" t="s">
        <v>2879</v>
      </c>
      <c r="BC7" s="6">
        <f t="shared" si="7"/>
        <v>0.70149253731343286</v>
      </c>
      <c r="BD7" s="6">
        <f t="shared" si="8"/>
        <v>0.71052631578947367</v>
      </c>
      <c r="BE7" s="6">
        <f t="shared" si="9"/>
        <v>0.7</v>
      </c>
      <c r="BG7" t="s">
        <v>2880</v>
      </c>
      <c r="BH7">
        <f t="shared" si="20"/>
        <v>53</v>
      </c>
      <c r="BI7">
        <f t="shared" si="21"/>
        <v>48</v>
      </c>
      <c r="BJ7" s="6">
        <f t="shared" si="22"/>
        <v>0.47524752475247523</v>
      </c>
      <c r="BK7">
        <f t="shared" si="23"/>
        <v>14</v>
      </c>
      <c r="BL7">
        <f t="shared" si="24"/>
        <v>21</v>
      </c>
      <c r="BM7" s="6">
        <f t="shared" si="25"/>
        <v>0.6</v>
      </c>
      <c r="BN7">
        <f t="shared" si="26"/>
        <v>21</v>
      </c>
      <c r="BO7">
        <f t="shared" si="27"/>
        <v>13</v>
      </c>
      <c r="BP7" s="6">
        <f t="shared" si="28"/>
        <v>0.38235294117647056</v>
      </c>
      <c r="BR7" t="str">
        <f t="shared" si="13"/>
        <v>500</v>
      </c>
      <c r="BS7">
        <f t="shared" ref="BS7:BZ7" si="32">N24</f>
        <v>158</v>
      </c>
      <c r="BT7">
        <f t="shared" si="32"/>
        <v>102</v>
      </c>
      <c r="BU7">
        <f t="shared" si="32"/>
        <v>143</v>
      </c>
      <c r="BV7">
        <f t="shared" si="32"/>
        <v>76</v>
      </c>
      <c r="BW7" s="6">
        <f t="shared" si="32"/>
        <v>0.84230769230769231</v>
      </c>
      <c r="BX7" s="6">
        <f t="shared" si="32"/>
        <v>0.72380952380952379</v>
      </c>
      <c r="BY7" s="6">
        <f t="shared" si="32"/>
        <v>0.74509803921568629</v>
      </c>
      <c r="BZ7" s="6">
        <f t="shared" si="32"/>
        <v>0.92258064516129035</v>
      </c>
      <c r="CJ7">
        <v>0</v>
      </c>
      <c r="CK7">
        <v>0</v>
      </c>
    </row>
    <row r="8" spans="1:89" x14ac:dyDescent="0.3">
      <c r="A8" t="s">
        <v>2879</v>
      </c>
      <c r="B8">
        <v>20</v>
      </c>
      <c r="C8">
        <v>47</v>
      </c>
      <c r="D8">
        <v>67</v>
      </c>
      <c r="E8">
        <f t="shared" si="15"/>
        <v>0.70149253731343286</v>
      </c>
      <c r="F8" s="6">
        <f>SUM(B$2:B8)/B$12</f>
        <v>0.98773006134969321</v>
      </c>
      <c r="G8" s="6">
        <f>SUM(C$2:C8)/C$12</f>
        <v>0.56842105263157894</v>
      </c>
      <c r="H8">
        <f t="shared" si="1"/>
        <v>0.41930900871811427</v>
      </c>
      <c r="I8" s="6"/>
      <c r="J8" s="6">
        <f t="shared" si="2"/>
        <v>1.2269938650306789E-2</v>
      </c>
      <c r="K8" s="6">
        <f t="shared" si="0"/>
        <v>0.43157894736842106</v>
      </c>
      <c r="L8">
        <f t="shared" si="3"/>
        <v>3.530298137983006E-3</v>
      </c>
      <c r="M8" t="str">
        <f t="shared" si="16"/>
        <v>521</v>
      </c>
      <c r="N8">
        <f>SUM(D$3:D7)</f>
        <v>578</v>
      </c>
      <c r="O8" s="8">
        <f>SUM(D8:D$11)</f>
        <v>196</v>
      </c>
      <c r="P8" s="8">
        <f>SUM(B$3:B8)</f>
        <v>483</v>
      </c>
      <c r="Q8" s="8">
        <f>SUM(C8:C$11)</f>
        <v>170</v>
      </c>
      <c r="R8" s="6">
        <f t="shared" si="4"/>
        <v>0.84366925064599485</v>
      </c>
      <c r="S8" s="6">
        <f t="shared" si="17"/>
        <v>0.59649122807017541</v>
      </c>
      <c r="T8" s="6">
        <f t="shared" si="18"/>
        <v>0.86734693877551017</v>
      </c>
      <c r="U8" s="6">
        <f t="shared" si="19"/>
        <v>0.98773006134969321</v>
      </c>
      <c r="V8" s="6">
        <f>1-SUM(D$2:D8)/D$12</f>
        <v>0.16666666666666663</v>
      </c>
      <c r="W8" s="6">
        <f t="shared" si="5"/>
        <v>0.43157894736842106</v>
      </c>
      <c r="X8" s="6">
        <f t="shared" si="6"/>
        <v>2.1746226030191749E-2</v>
      </c>
      <c r="AP8">
        <v>0</v>
      </c>
      <c r="AQ8">
        <v>1</v>
      </c>
      <c r="BB8" t="s">
        <v>2878</v>
      </c>
      <c r="BC8" s="6">
        <f t="shared" si="7"/>
        <v>0.89743589743589747</v>
      </c>
      <c r="BD8" s="6">
        <f t="shared" si="8"/>
        <v>0.875</v>
      </c>
      <c r="BE8" s="6">
        <f t="shared" si="9"/>
        <v>1</v>
      </c>
      <c r="BG8" t="s">
        <v>2879</v>
      </c>
      <c r="BH8">
        <f t="shared" si="20"/>
        <v>20</v>
      </c>
      <c r="BI8">
        <f t="shared" si="21"/>
        <v>47</v>
      </c>
      <c r="BJ8" s="6">
        <f t="shared" si="22"/>
        <v>0.70149253731343286</v>
      </c>
      <c r="BK8">
        <f t="shared" si="23"/>
        <v>11</v>
      </c>
      <c r="BL8">
        <f t="shared" si="24"/>
        <v>27</v>
      </c>
      <c r="BM8" s="6">
        <f t="shared" si="25"/>
        <v>0.71052631578947367</v>
      </c>
      <c r="BN8">
        <f t="shared" si="26"/>
        <v>6</v>
      </c>
      <c r="BO8">
        <f t="shared" si="27"/>
        <v>14</v>
      </c>
      <c r="BP8" s="6">
        <f t="shared" si="28"/>
        <v>0.7</v>
      </c>
      <c r="BR8" t="str">
        <f t="shared" si="13"/>
        <v>521</v>
      </c>
      <c r="BS8">
        <f t="shared" ref="BS8:BZ8" si="33">N25</f>
        <v>193</v>
      </c>
      <c r="BT8">
        <f t="shared" si="33"/>
        <v>67</v>
      </c>
      <c r="BU8">
        <f t="shared" si="33"/>
        <v>154</v>
      </c>
      <c r="BV8">
        <f t="shared" si="33"/>
        <v>55</v>
      </c>
      <c r="BW8" s="6">
        <f t="shared" si="33"/>
        <v>0.80384615384615388</v>
      </c>
      <c r="BX8" s="6">
        <f t="shared" si="33"/>
        <v>0.52380952380952384</v>
      </c>
      <c r="BY8" s="6">
        <f t="shared" si="33"/>
        <v>0.82089552238805974</v>
      </c>
      <c r="BZ8" s="6">
        <f t="shared" si="33"/>
        <v>0.99354838709677418</v>
      </c>
      <c r="CJ8">
        <f>E12</f>
        <v>0.36821705426356588</v>
      </c>
      <c r="CK8">
        <v>1</v>
      </c>
    </row>
    <row r="9" spans="1:89" x14ac:dyDescent="0.3">
      <c r="A9" t="s">
        <v>2878</v>
      </c>
      <c r="B9">
        <v>4</v>
      </c>
      <c r="C9">
        <v>35</v>
      </c>
      <c r="D9">
        <v>39</v>
      </c>
      <c r="E9">
        <f t="shared" si="15"/>
        <v>0.89743589743589747</v>
      </c>
      <c r="F9" s="6">
        <f>SUM(B$2:B9)/B$12</f>
        <v>0.99591002044989774</v>
      </c>
      <c r="G9" s="6">
        <f>SUM(C$2:C9)/C$12</f>
        <v>0.69122807017543864</v>
      </c>
      <c r="H9">
        <f t="shared" si="1"/>
        <v>0.3046819502744591</v>
      </c>
      <c r="I9" s="6"/>
      <c r="J9" s="6">
        <f t="shared" si="2"/>
        <v>4.0899795501022629E-3</v>
      </c>
      <c r="K9" s="6">
        <f t="shared" si="0"/>
        <v>0.30877192982456136</v>
      </c>
      <c r="L9">
        <f t="shared" si="3"/>
        <v>6.3143543931405059E-4</v>
      </c>
      <c r="M9" t="str">
        <f t="shared" si="16"/>
        <v>541</v>
      </c>
      <c r="N9">
        <f>SUM(D$3:D8)</f>
        <v>645</v>
      </c>
      <c r="O9" s="8">
        <f>SUM(D9:D$11)</f>
        <v>129</v>
      </c>
      <c r="P9" s="8">
        <f>SUM(B$3:B9)</f>
        <v>487</v>
      </c>
      <c r="Q9" s="8">
        <f>SUM(C9:C$11)</f>
        <v>123</v>
      </c>
      <c r="R9" s="6">
        <f t="shared" si="4"/>
        <v>0.78811369509043927</v>
      </c>
      <c r="S9" s="6">
        <f t="shared" si="17"/>
        <v>0.43157894736842106</v>
      </c>
      <c r="T9" s="6">
        <f t="shared" si="18"/>
        <v>0.95348837209302328</v>
      </c>
      <c r="U9" s="6">
        <f t="shared" si="19"/>
        <v>0.99591002044989774</v>
      </c>
      <c r="V9" s="6">
        <f>1-SUM(D$2:D9)/D$12</f>
        <v>0.11627906976744184</v>
      </c>
      <c r="W9" s="6">
        <f t="shared" si="5"/>
        <v>0.30877192982456136</v>
      </c>
      <c r="X9" s="6">
        <f t="shared" si="6"/>
        <v>2.1542227662178705E-2</v>
      </c>
      <c r="AP9">
        <v>1</v>
      </c>
      <c r="AQ9">
        <v>1</v>
      </c>
      <c r="BB9" t="s">
        <v>2877</v>
      </c>
      <c r="BC9" s="6">
        <f t="shared" si="7"/>
        <v>0.98148148148148151</v>
      </c>
      <c r="BD9" s="6">
        <f t="shared" si="8"/>
        <v>1</v>
      </c>
      <c r="BE9" s="6">
        <f t="shared" si="9"/>
        <v>0.90909090909090906</v>
      </c>
      <c r="BG9" t="s">
        <v>2878</v>
      </c>
      <c r="BH9">
        <f t="shared" si="20"/>
        <v>4</v>
      </c>
      <c r="BI9">
        <f t="shared" si="21"/>
        <v>35</v>
      </c>
      <c r="BJ9" s="6">
        <f t="shared" si="22"/>
        <v>0.89743589743589747</v>
      </c>
      <c r="BK9">
        <f t="shared" si="23"/>
        <v>1</v>
      </c>
      <c r="BL9">
        <f t="shared" si="24"/>
        <v>7</v>
      </c>
      <c r="BM9" s="6">
        <f t="shared" si="25"/>
        <v>0.875</v>
      </c>
      <c r="BN9">
        <f t="shared" si="26"/>
        <v>0</v>
      </c>
      <c r="BO9">
        <f t="shared" si="27"/>
        <v>17</v>
      </c>
      <c r="BP9" s="6">
        <f t="shared" si="28"/>
        <v>1</v>
      </c>
      <c r="BR9" t="str">
        <f t="shared" si="13"/>
        <v>541</v>
      </c>
      <c r="BS9">
        <f t="shared" ref="BS9:BZ9" si="34">N26</f>
        <v>231</v>
      </c>
      <c r="BT9">
        <f t="shared" si="34"/>
        <v>29</v>
      </c>
      <c r="BU9">
        <f t="shared" si="34"/>
        <v>155</v>
      </c>
      <c r="BV9">
        <f t="shared" si="34"/>
        <v>28</v>
      </c>
      <c r="BW9" s="6">
        <f t="shared" si="34"/>
        <v>0.7038461538461539</v>
      </c>
      <c r="BX9" s="6">
        <f t="shared" si="34"/>
        <v>0.26666666666666666</v>
      </c>
      <c r="BY9" s="6">
        <f t="shared" si="34"/>
        <v>0.96551724137931039</v>
      </c>
      <c r="BZ9" s="6">
        <f t="shared" si="34"/>
        <v>1</v>
      </c>
      <c r="CJ9">
        <v>1</v>
      </c>
      <c r="CK9">
        <v>1</v>
      </c>
    </row>
    <row r="10" spans="1:89" x14ac:dyDescent="0.3">
      <c r="A10" t="s">
        <v>2877</v>
      </c>
      <c r="B10">
        <v>1</v>
      </c>
      <c r="C10">
        <v>53</v>
      </c>
      <c r="D10">
        <v>54</v>
      </c>
      <c r="E10">
        <f t="shared" si="15"/>
        <v>0.98148148148148151</v>
      </c>
      <c r="F10" s="6">
        <f>SUM(B$2:B10)/B$12</f>
        <v>0.99795501022494892</v>
      </c>
      <c r="G10" s="6">
        <f>SUM(C$2:C10)/C$12</f>
        <v>0.8771929824561403</v>
      </c>
      <c r="H10">
        <f t="shared" si="1"/>
        <v>0.12076202776880862</v>
      </c>
      <c r="I10" s="6"/>
      <c r="J10" s="6">
        <f t="shared" si="2"/>
        <v>2.0449897750510759E-3</v>
      </c>
      <c r="K10" s="6">
        <f t="shared" si="0"/>
        <v>0.1228070175438597</v>
      </c>
      <c r="L10">
        <f t="shared" si="3"/>
        <v>2.511390951817112E-4</v>
      </c>
      <c r="M10" t="str">
        <f t="shared" si="16"/>
        <v>561</v>
      </c>
      <c r="N10">
        <f>SUM(D$3:D9)</f>
        <v>684</v>
      </c>
      <c r="O10" s="8">
        <f>SUM(D10:D$11)</f>
        <v>90</v>
      </c>
      <c r="P10" s="8">
        <f>SUM(B$3:B10)</f>
        <v>488</v>
      </c>
      <c r="Q10" s="8">
        <f>SUM(C10:C$11)</f>
        <v>88</v>
      </c>
      <c r="R10" s="6">
        <f t="shared" si="4"/>
        <v>0.7441860465116279</v>
      </c>
      <c r="S10" s="6">
        <f t="shared" si="17"/>
        <v>0.30877192982456142</v>
      </c>
      <c r="T10" s="6">
        <f t="shared" si="18"/>
        <v>0.97777777777777775</v>
      </c>
      <c r="U10" s="6">
        <f t="shared" si="19"/>
        <v>0.99795501022494892</v>
      </c>
      <c r="V10" s="6">
        <f>1-SUM(D$2:D10)/D$12</f>
        <v>4.6511627906976716E-2</v>
      </c>
      <c r="W10" s="6">
        <f t="shared" si="5"/>
        <v>0.1228070175438597</v>
      </c>
      <c r="X10" s="6">
        <f t="shared" si="6"/>
        <v>5.711954304365564E-3</v>
      </c>
      <c r="BB10" t="s">
        <v>2876</v>
      </c>
      <c r="BC10" s="6">
        <f t="shared" si="7"/>
        <v>0.97222222222222221</v>
      </c>
      <c r="BD10" s="6">
        <f t="shared" si="8"/>
        <v>1</v>
      </c>
      <c r="BE10" s="6">
        <f t="shared" si="9"/>
        <v>0.9375</v>
      </c>
      <c r="BG10" t="s">
        <v>2877</v>
      </c>
      <c r="BH10">
        <f t="shared" si="20"/>
        <v>1</v>
      </c>
      <c r="BI10">
        <f t="shared" si="21"/>
        <v>53</v>
      </c>
      <c r="BJ10" s="6">
        <f t="shared" si="22"/>
        <v>0.98148148148148151</v>
      </c>
      <c r="BK10">
        <f t="shared" si="23"/>
        <v>0</v>
      </c>
      <c r="BL10">
        <f t="shared" si="24"/>
        <v>11</v>
      </c>
      <c r="BM10" s="6">
        <f t="shared" si="25"/>
        <v>1</v>
      </c>
      <c r="BN10">
        <f t="shared" si="26"/>
        <v>1</v>
      </c>
      <c r="BO10">
        <f t="shared" si="27"/>
        <v>10</v>
      </c>
      <c r="BP10" s="6">
        <f t="shared" si="28"/>
        <v>0.90909090909090906</v>
      </c>
      <c r="BR10" t="str">
        <f t="shared" si="13"/>
        <v>561</v>
      </c>
      <c r="BS10">
        <f t="shared" ref="BS10:BZ10" si="35">N27</f>
        <v>239</v>
      </c>
      <c r="BT10">
        <f t="shared" si="35"/>
        <v>21</v>
      </c>
      <c r="BU10">
        <f t="shared" si="35"/>
        <v>155</v>
      </c>
      <c r="BV10">
        <f t="shared" si="35"/>
        <v>21</v>
      </c>
      <c r="BW10" s="6">
        <f t="shared" si="35"/>
        <v>0.67692307692307696</v>
      </c>
      <c r="BX10" s="6">
        <f t="shared" si="35"/>
        <v>0.2</v>
      </c>
      <c r="BY10" s="6">
        <f t="shared" si="35"/>
        <v>1</v>
      </c>
      <c r="BZ10" s="6">
        <f t="shared" si="35"/>
        <v>1</v>
      </c>
    </row>
    <row r="11" spans="1:89" x14ac:dyDescent="0.3">
      <c r="A11" t="s">
        <v>2876</v>
      </c>
      <c r="B11">
        <v>1</v>
      </c>
      <c r="C11">
        <v>35</v>
      </c>
      <c r="D11">
        <v>36</v>
      </c>
      <c r="E11">
        <f t="shared" si="15"/>
        <v>0.97222222222222221</v>
      </c>
      <c r="F11" s="6">
        <f>SUM(B$2:B11)/B$12</f>
        <v>1</v>
      </c>
      <c r="G11" s="6">
        <f>SUM(C$2:C11)/C$12</f>
        <v>1</v>
      </c>
      <c r="H11">
        <f t="shared" si="1"/>
        <v>0</v>
      </c>
      <c r="I11" s="6"/>
      <c r="J11" s="6">
        <f t="shared" si="2"/>
        <v>0</v>
      </c>
      <c r="K11" s="6">
        <f t="shared" si="0"/>
        <v>0</v>
      </c>
      <c r="L11">
        <f t="shared" si="3"/>
        <v>0</v>
      </c>
      <c r="M11" t="str">
        <f t="shared" si="16"/>
        <v>581</v>
      </c>
      <c r="N11">
        <f>SUM(D$3:D10)</f>
        <v>738</v>
      </c>
      <c r="O11" s="8">
        <f>SUM(D$11:D11)</f>
        <v>36</v>
      </c>
      <c r="P11" s="8">
        <f>SUM(B$3:B11)</f>
        <v>489</v>
      </c>
      <c r="Q11" s="8">
        <f>SUM(C$11:C11)</f>
        <v>35</v>
      </c>
      <c r="R11" s="6">
        <f>SUM(P11:Q11)/D$12</f>
        <v>0.67700258397932822</v>
      </c>
      <c r="S11" s="6">
        <f t="shared" si="17"/>
        <v>0.12280701754385964</v>
      </c>
      <c r="T11" s="6">
        <f t="shared" si="18"/>
        <v>0.97222222222222221</v>
      </c>
      <c r="U11" s="6">
        <f t="shared" si="19"/>
        <v>1</v>
      </c>
      <c r="V11" s="6">
        <f>1-SUM(D$2:D11)/D$12</f>
        <v>0</v>
      </c>
      <c r="W11" s="6">
        <f t="shared" si="5"/>
        <v>0</v>
      </c>
      <c r="X11" s="6">
        <f t="shared" si="6"/>
        <v>0</v>
      </c>
      <c r="BG11" t="s">
        <v>2876</v>
      </c>
      <c r="BH11">
        <f t="shared" si="20"/>
        <v>1</v>
      </c>
      <c r="BI11">
        <f t="shared" si="21"/>
        <v>35</v>
      </c>
      <c r="BJ11" s="6">
        <f t="shared" si="22"/>
        <v>0.97222222222222221</v>
      </c>
      <c r="BK11">
        <f t="shared" si="23"/>
        <v>0</v>
      </c>
      <c r="BL11">
        <f t="shared" si="24"/>
        <v>10</v>
      </c>
      <c r="BM11" s="6">
        <f t="shared" si="25"/>
        <v>1</v>
      </c>
      <c r="BN11">
        <f t="shared" si="26"/>
        <v>1</v>
      </c>
      <c r="BO11">
        <f t="shared" si="27"/>
        <v>15</v>
      </c>
      <c r="BP11" s="6">
        <f t="shared" si="28"/>
        <v>0.9375</v>
      </c>
      <c r="BR11" t="str">
        <f t="shared" si="13"/>
        <v>581</v>
      </c>
      <c r="BS11">
        <f t="shared" ref="BS11:BZ11" si="36">N28</f>
        <v>250</v>
      </c>
      <c r="BT11">
        <f t="shared" si="36"/>
        <v>10</v>
      </c>
      <c r="BU11">
        <f t="shared" si="36"/>
        <v>155</v>
      </c>
      <c r="BV11">
        <f t="shared" si="36"/>
        <v>10</v>
      </c>
      <c r="BW11" s="6">
        <f t="shared" si="36"/>
        <v>0.63461538461538458</v>
      </c>
      <c r="BX11" s="6">
        <f t="shared" si="36"/>
        <v>9.5238095238095233E-2</v>
      </c>
      <c r="BY11" s="6">
        <f t="shared" si="36"/>
        <v>1</v>
      </c>
      <c r="BZ11" s="6">
        <f t="shared" si="36"/>
        <v>1</v>
      </c>
      <c r="CJ11">
        <v>0</v>
      </c>
      <c r="CK11">
        <v>0</v>
      </c>
    </row>
    <row r="12" spans="1:89" x14ac:dyDescent="0.3">
      <c r="A12" t="s">
        <v>2814</v>
      </c>
      <c r="B12">
        <v>489</v>
      </c>
      <c r="C12">
        <v>285</v>
      </c>
      <c r="D12">
        <v>774</v>
      </c>
      <c r="E12">
        <f t="shared" si="15"/>
        <v>0.36821705426356588</v>
      </c>
      <c r="H12">
        <f>MAX(H2:H11)</f>
        <v>0.60335808847271544</v>
      </c>
      <c r="L12">
        <f>SUM(L2:L11)</f>
        <v>0.91360097585476985</v>
      </c>
      <c r="W12" t="s">
        <v>2889</v>
      </c>
      <c r="X12" s="12">
        <f>SUM(X2:X11)</f>
        <v>0.78608277800444259</v>
      </c>
      <c r="CJ12">
        <f>E29</f>
        <v>0.40384615384615385</v>
      </c>
      <c r="CK12">
        <v>1</v>
      </c>
    </row>
    <row r="13" spans="1:89" x14ac:dyDescent="0.3">
      <c r="E13" t="s">
        <v>40</v>
      </c>
      <c r="F13">
        <v>0.05</v>
      </c>
      <c r="G13">
        <v>1.36</v>
      </c>
      <c r="H13">
        <f>G13*SQRT((B$12+C$12)/(B$12*C$12))</f>
        <v>0.10135204807668205</v>
      </c>
      <c r="L13">
        <f>L12*2-1</f>
        <v>0.8272019517095397</v>
      </c>
      <c r="W13" t="s">
        <v>2950</v>
      </c>
      <c r="X13" s="12">
        <f>X12*2-1</f>
        <v>0.57216555600888519</v>
      </c>
      <c r="CJ13">
        <v>1</v>
      </c>
      <c r="CK13">
        <v>1</v>
      </c>
    </row>
    <row r="14" spans="1:89" x14ac:dyDescent="0.3">
      <c r="F14">
        <v>0.01</v>
      </c>
      <c r="G14">
        <v>1.63</v>
      </c>
      <c r="H14">
        <f t="shared" ref="H14:H15" si="37">G14*SQRT((B$12+C$12)/(B$12*C$12))</f>
        <v>0.12147341056249392</v>
      </c>
    </row>
    <row r="15" spans="1:89" x14ac:dyDescent="0.3">
      <c r="F15">
        <v>1E-3</v>
      </c>
      <c r="G15">
        <v>1.95</v>
      </c>
      <c r="H15">
        <f t="shared" si="37"/>
        <v>0.14532095128641911</v>
      </c>
      <c r="CJ15">
        <v>0</v>
      </c>
      <c r="CK15">
        <v>0</v>
      </c>
    </row>
    <row r="16" spans="1:89" x14ac:dyDescent="0.3">
      <c r="CJ16">
        <f>E46</f>
        <v>0.4</v>
      </c>
      <c r="CK16">
        <v>1</v>
      </c>
    </row>
    <row r="17" spans="1:89" x14ac:dyDescent="0.3">
      <c r="CJ17">
        <v>1</v>
      </c>
      <c r="CK17">
        <v>1</v>
      </c>
    </row>
    <row r="18" spans="1:89" x14ac:dyDescent="0.3">
      <c r="A18" t="s">
        <v>2809</v>
      </c>
      <c r="B18">
        <v>0</v>
      </c>
      <c r="C18">
        <v>1</v>
      </c>
      <c r="D18" t="s">
        <v>2814</v>
      </c>
      <c r="E18" t="s">
        <v>2874</v>
      </c>
      <c r="F18" t="s">
        <v>2885</v>
      </c>
      <c r="G18" t="s">
        <v>2886</v>
      </c>
      <c r="H18" t="s">
        <v>2828</v>
      </c>
      <c r="I18" t="s">
        <v>2828</v>
      </c>
      <c r="J18" t="s">
        <v>2887</v>
      </c>
      <c r="K18" t="s">
        <v>2888</v>
      </c>
      <c r="L18" t="s">
        <v>2889</v>
      </c>
      <c r="M18" t="s">
        <v>2914</v>
      </c>
      <c r="N18" t="s">
        <v>2912</v>
      </c>
      <c r="O18" t="s">
        <v>2913</v>
      </c>
      <c r="P18" t="s">
        <v>2906</v>
      </c>
      <c r="Q18" t="s">
        <v>2907</v>
      </c>
      <c r="R18" t="s">
        <v>2908</v>
      </c>
      <c r="S18" t="s">
        <v>2910</v>
      </c>
      <c r="T18" t="s">
        <v>2909</v>
      </c>
      <c r="U18" t="s">
        <v>2911</v>
      </c>
      <c r="V18" t="s">
        <v>2919</v>
      </c>
      <c r="W18" t="s">
        <v>2949</v>
      </c>
      <c r="X18" t="s">
        <v>2889</v>
      </c>
    </row>
    <row r="19" spans="1:89" x14ac:dyDescent="0.3">
      <c r="F19" s="6">
        <f>SUM(B19:B$19)/B$29</f>
        <v>0</v>
      </c>
      <c r="G19" s="6">
        <f>SUM(C19:C$19)/C$29</f>
        <v>0</v>
      </c>
      <c r="H19">
        <f t="shared" ref="H19:H28" si="38">ABS(F19-G19)</f>
        <v>0</v>
      </c>
      <c r="J19" s="7">
        <f>1-F19</f>
        <v>1</v>
      </c>
      <c r="K19" s="7">
        <f t="shared" ref="K19" si="39">1-G19</f>
        <v>1</v>
      </c>
      <c r="L19">
        <f>(J19-J20)*K19</f>
        <v>0.54193548387096779</v>
      </c>
      <c r="O19" s="7"/>
      <c r="P19" s="7"/>
      <c r="Q19" s="7"/>
      <c r="R19" s="7"/>
      <c r="S19" s="7"/>
      <c r="T19" s="7"/>
      <c r="U19" s="7"/>
      <c r="V19" s="7">
        <f>1-(SUM(D19:D$19)/D$29)</f>
        <v>1</v>
      </c>
      <c r="W19" s="7">
        <f>K19</f>
        <v>1</v>
      </c>
      <c r="X19" s="6">
        <f t="shared" ref="X19:X28" si="40">(V19-V20)*W19</f>
        <v>0.36923076923076925</v>
      </c>
    </row>
    <row r="20" spans="1:89" x14ac:dyDescent="0.3">
      <c r="A20" t="s">
        <v>2884</v>
      </c>
      <c r="B20">
        <v>84</v>
      </c>
      <c r="C20">
        <v>12</v>
      </c>
      <c r="D20">
        <v>96</v>
      </c>
      <c r="E20">
        <f>C20/D20</f>
        <v>0.125</v>
      </c>
      <c r="F20" s="6">
        <f>SUM(B$19:B20)/B$29</f>
        <v>0.54193548387096779</v>
      </c>
      <c r="G20" s="6">
        <f>SUM(C$19:C20)/C$29</f>
        <v>0.11428571428571428</v>
      </c>
      <c r="H20">
        <f t="shared" si="38"/>
        <v>0.42764976958525353</v>
      </c>
      <c r="J20" s="7">
        <f t="shared" ref="J20:J28" si="41">1-F20</f>
        <v>0.45806451612903221</v>
      </c>
      <c r="K20" s="7">
        <f t="shared" ref="K20:K28" si="42">1-G20</f>
        <v>0.88571428571428568</v>
      </c>
      <c r="L20">
        <f t="shared" ref="L20:L28" si="43">(J20-J21)*K20</f>
        <v>8.5714285714285632E-2</v>
      </c>
      <c r="M20" t="str">
        <f>LEFT(A20,3)</f>
        <v>385</v>
      </c>
      <c r="N20">
        <v>0</v>
      </c>
      <c r="O20">
        <f>SUM(D20:D$28)</f>
        <v>260</v>
      </c>
      <c r="P20">
        <f>SUM(B20:B$20)</f>
        <v>84</v>
      </c>
      <c r="Q20">
        <f>SUM(C20:C$28)</f>
        <v>105</v>
      </c>
      <c r="R20" s="7">
        <f t="shared" ref="R20:R27" si="44">SUM(P20:Q20)/$D$29</f>
        <v>0.72692307692307689</v>
      </c>
      <c r="S20" s="7">
        <f>Q20/C$29</f>
        <v>1</v>
      </c>
      <c r="T20" s="7">
        <f>Q20/O20</f>
        <v>0.40384615384615385</v>
      </c>
      <c r="U20" s="7">
        <f>P20/B$29</f>
        <v>0.54193548387096779</v>
      </c>
      <c r="V20" s="7">
        <f>1-(SUM(D$19:D20)/D$29)</f>
        <v>0.63076923076923075</v>
      </c>
      <c r="W20" s="7">
        <f t="shared" ref="W20:W28" si="45">K20</f>
        <v>0.88571428571428568</v>
      </c>
      <c r="X20" s="6">
        <f t="shared" si="40"/>
        <v>6.4725274725274687E-2</v>
      </c>
    </row>
    <row r="21" spans="1:89" x14ac:dyDescent="0.3">
      <c r="A21" t="s">
        <v>2883</v>
      </c>
      <c r="B21">
        <v>15</v>
      </c>
      <c r="C21">
        <v>4</v>
      </c>
      <c r="D21">
        <v>19</v>
      </c>
      <c r="E21">
        <f t="shared" ref="E21:E29" si="46">C21/D21</f>
        <v>0.21052631578947367</v>
      </c>
      <c r="F21" s="6">
        <f>SUM(B$19:B21)/B$29</f>
        <v>0.6387096774193548</v>
      </c>
      <c r="G21" s="6">
        <f>SUM(C$19:C21)/C$29</f>
        <v>0.15238095238095239</v>
      </c>
      <c r="H21">
        <f t="shared" si="38"/>
        <v>0.48632872503840241</v>
      </c>
      <c r="J21" s="7">
        <f t="shared" si="41"/>
        <v>0.3612903225806452</v>
      </c>
      <c r="K21" s="7">
        <f t="shared" si="42"/>
        <v>0.84761904761904761</v>
      </c>
      <c r="L21">
        <f t="shared" si="43"/>
        <v>0.10937019969278033</v>
      </c>
      <c r="M21" t="str">
        <f t="shared" ref="M21:M28" si="47">LEFT(A21,3)</f>
        <v>441</v>
      </c>
      <c r="N21">
        <f>SUM(D20:D$20)</f>
        <v>96</v>
      </c>
      <c r="O21">
        <f>SUM(D21:D$28)</f>
        <v>164</v>
      </c>
      <c r="P21">
        <f>SUM(B$20:B21)</f>
        <v>99</v>
      </c>
      <c r="Q21">
        <f>SUM(C21:C$28)</f>
        <v>93</v>
      </c>
      <c r="R21" s="7">
        <f t="shared" si="44"/>
        <v>0.7384615384615385</v>
      </c>
      <c r="S21" s="7">
        <f t="shared" ref="S21:S28" si="48">Q21/C$29</f>
        <v>0.88571428571428568</v>
      </c>
      <c r="T21" s="7">
        <f t="shared" ref="T21:T28" si="49">Q21/O21</f>
        <v>0.56707317073170727</v>
      </c>
      <c r="U21" s="7">
        <f t="shared" ref="U21:U28" si="50">P21/B$29</f>
        <v>0.6387096774193548</v>
      </c>
      <c r="V21" s="7">
        <f>1-(SUM(D$19:D21)/D$29)</f>
        <v>0.55769230769230771</v>
      </c>
      <c r="W21" s="7">
        <f t="shared" si="45"/>
        <v>0.84761904761904761</v>
      </c>
      <c r="X21" s="6">
        <f t="shared" si="40"/>
        <v>8.4761904761904747E-2</v>
      </c>
    </row>
    <row r="22" spans="1:89" x14ac:dyDescent="0.3">
      <c r="A22" t="s">
        <v>2882</v>
      </c>
      <c r="B22">
        <v>20</v>
      </c>
      <c r="C22">
        <v>6</v>
      </c>
      <c r="D22">
        <v>26</v>
      </c>
      <c r="E22">
        <f t="shared" si="46"/>
        <v>0.23076923076923078</v>
      </c>
      <c r="F22" s="6">
        <f>SUM(B$19:B22)/B$29</f>
        <v>0.76774193548387093</v>
      </c>
      <c r="G22" s="6">
        <f>SUM(C$19:C22)/C$29</f>
        <v>0.20952380952380953</v>
      </c>
      <c r="H22">
        <f t="shared" si="38"/>
        <v>0.55821812596006137</v>
      </c>
      <c r="I22" s="6">
        <v>1</v>
      </c>
      <c r="J22" s="7">
        <f t="shared" si="41"/>
        <v>0.23225806451612907</v>
      </c>
      <c r="K22" s="7">
        <f t="shared" si="42"/>
        <v>0.79047619047619044</v>
      </c>
      <c r="L22">
        <f t="shared" si="43"/>
        <v>5.0998463901689751E-2</v>
      </c>
      <c r="M22" t="str">
        <f t="shared" si="47"/>
        <v>461</v>
      </c>
      <c r="N22">
        <f>SUM(D$20:D21)</f>
        <v>115</v>
      </c>
      <c r="O22">
        <f>SUM(D22:D$28)</f>
        <v>145</v>
      </c>
      <c r="P22">
        <f>SUM(B$20:B22)</f>
        <v>119</v>
      </c>
      <c r="Q22">
        <f>SUM(C22:C$28)</f>
        <v>89</v>
      </c>
      <c r="R22" s="7">
        <f t="shared" si="44"/>
        <v>0.8</v>
      </c>
      <c r="S22" s="7">
        <f t="shared" si="48"/>
        <v>0.84761904761904761</v>
      </c>
      <c r="T22" s="7">
        <f t="shared" si="49"/>
        <v>0.61379310344827587</v>
      </c>
      <c r="U22" s="7">
        <f t="shared" si="50"/>
        <v>0.76774193548387093</v>
      </c>
      <c r="V22" s="7">
        <f>1-(SUM(D$19:D22)/D$29)</f>
        <v>0.45769230769230773</v>
      </c>
      <c r="W22" s="7">
        <f t="shared" si="45"/>
        <v>0.79047619047619044</v>
      </c>
      <c r="X22" s="6">
        <f t="shared" si="40"/>
        <v>5.1684981684981673E-2</v>
      </c>
    </row>
    <row r="23" spans="1:89" x14ac:dyDescent="0.3">
      <c r="A23" t="s">
        <v>2881</v>
      </c>
      <c r="B23">
        <v>10</v>
      </c>
      <c r="C23">
        <v>7</v>
      </c>
      <c r="D23">
        <v>17</v>
      </c>
      <c r="E23">
        <f t="shared" si="46"/>
        <v>0.41176470588235292</v>
      </c>
      <c r="F23" s="6">
        <f>SUM(B$19:B23)/B$29</f>
        <v>0.83225806451612905</v>
      </c>
      <c r="G23" s="6">
        <f>SUM(C$19:C23)/C$29</f>
        <v>0.27619047619047621</v>
      </c>
      <c r="H23">
        <f t="shared" si="38"/>
        <v>0.55606758832565284</v>
      </c>
      <c r="J23" s="7">
        <f t="shared" si="41"/>
        <v>0.16774193548387095</v>
      </c>
      <c r="K23" s="7">
        <f t="shared" si="42"/>
        <v>0.72380952380952379</v>
      </c>
      <c r="L23">
        <f t="shared" si="43"/>
        <v>6.5376344086021512E-2</v>
      </c>
      <c r="M23" t="str">
        <f t="shared" si="47"/>
        <v>481</v>
      </c>
      <c r="N23">
        <f>SUM(D$20:D22)</f>
        <v>141</v>
      </c>
      <c r="O23">
        <f>SUM(D23:D$28)</f>
        <v>119</v>
      </c>
      <c r="P23">
        <f>SUM(B$20:B23)</f>
        <v>129</v>
      </c>
      <c r="Q23">
        <f>SUM(C23:C$28)</f>
        <v>83</v>
      </c>
      <c r="R23" s="7">
        <f t="shared" si="44"/>
        <v>0.81538461538461537</v>
      </c>
      <c r="S23" s="7">
        <f t="shared" si="48"/>
        <v>0.79047619047619044</v>
      </c>
      <c r="T23" s="7">
        <f t="shared" si="49"/>
        <v>0.69747899159663862</v>
      </c>
      <c r="U23" s="7">
        <f t="shared" si="50"/>
        <v>0.83225806451612905</v>
      </c>
      <c r="V23" s="7">
        <f>1-(SUM(D$19:D23)/D$29)</f>
        <v>0.39230769230769236</v>
      </c>
      <c r="W23" s="7">
        <f t="shared" si="45"/>
        <v>0.72380952380952379</v>
      </c>
      <c r="X23" s="6">
        <f t="shared" si="40"/>
        <v>9.7435897435897492E-2</v>
      </c>
    </row>
    <row r="24" spans="1:89" x14ac:dyDescent="0.3">
      <c r="A24" t="s">
        <v>2880</v>
      </c>
      <c r="B24">
        <v>14</v>
      </c>
      <c r="C24">
        <v>21</v>
      </c>
      <c r="D24">
        <v>35</v>
      </c>
      <c r="E24">
        <f t="shared" si="46"/>
        <v>0.6</v>
      </c>
      <c r="F24" s="6">
        <f>SUM(B$19:B24)/B$29</f>
        <v>0.92258064516129035</v>
      </c>
      <c r="G24" s="6">
        <f>SUM(C$19:C24)/C$29</f>
        <v>0.47619047619047616</v>
      </c>
      <c r="H24">
        <f t="shared" si="38"/>
        <v>0.44639016897081418</v>
      </c>
      <c r="J24" s="7">
        <f t="shared" si="41"/>
        <v>7.7419354838709653E-2</v>
      </c>
      <c r="K24" s="7">
        <f t="shared" si="42"/>
        <v>0.52380952380952384</v>
      </c>
      <c r="L24">
        <f t="shared" si="43"/>
        <v>3.7173579109062958E-2</v>
      </c>
      <c r="M24" t="str">
        <f t="shared" si="47"/>
        <v>500</v>
      </c>
      <c r="N24">
        <f>SUM(D$20:D23)</f>
        <v>158</v>
      </c>
      <c r="O24">
        <f>SUM(D24:D$28)</f>
        <v>102</v>
      </c>
      <c r="P24">
        <f>SUM(B$20:B24)</f>
        <v>143</v>
      </c>
      <c r="Q24">
        <f>SUM(C24:C$28)</f>
        <v>76</v>
      </c>
      <c r="R24" s="7">
        <f t="shared" si="44"/>
        <v>0.84230769230769231</v>
      </c>
      <c r="S24" s="7">
        <f t="shared" si="48"/>
        <v>0.72380952380952379</v>
      </c>
      <c r="T24" s="7">
        <f t="shared" si="49"/>
        <v>0.74509803921568629</v>
      </c>
      <c r="U24" s="7">
        <f t="shared" si="50"/>
        <v>0.92258064516129035</v>
      </c>
      <c r="V24" s="7">
        <f>1-(SUM(D$19:D24)/D$29)</f>
        <v>0.25769230769230766</v>
      </c>
      <c r="W24" s="7">
        <f t="shared" si="45"/>
        <v>0.52380952380952384</v>
      </c>
      <c r="X24" s="6">
        <f t="shared" si="40"/>
        <v>7.6556776556776521E-2</v>
      </c>
    </row>
    <row r="25" spans="1:89" x14ac:dyDescent="0.3">
      <c r="A25" t="s">
        <v>2879</v>
      </c>
      <c r="B25">
        <v>11</v>
      </c>
      <c r="C25">
        <v>27</v>
      </c>
      <c r="D25">
        <v>38</v>
      </c>
      <c r="E25">
        <f t="shared" si="46"/>
        <v>0.71052631578947367</v>
      </c>
      <c r="F25" s="6">
        <f>SUM(B$19:B25)/B$29</f>
        <v>0.99354838709677418</v>
      </c>
      <c r="G25" s="6">
        <f>SUM(C$19:C25)/C$29</f>
        <v>0.73333333333333328</v>
      </c>
      <c r="H25">
        <f t="shared" si="38"/>
        <v>0.2602150537634409</v>
      </c>
      <c r="J25" s="7">
        <f t="shared" si="41"/>
        <v>6.4516129032258229E-3</v>
      </c>
      <c r="K25" s="7">
        <f t="shared" si="42"/>
        <v>0.26666666666666672</v>
      </c>
      <c r="L25">
        <f t="shared" si="43"/>
        <v>1.7204301075268865E-3</v>
      </c>
      <c r="M25" t="str">
        <f t="shared" si="47"/>
        <v>521</v>
      </c>
      <c r="N25">
        <f>SUM(D$20:D24)</f>
        <v>193</v>
      </c>
      <c r="O25">
        <f>SUM(D25:D$28)</f>
        <v>67</v>
      </c>
      <c r="P25">
        <f>SUM(B$20:B25)</f>
        <v>154</v>
      </c>
      <c r="Q25">
        <f>SUM(C25:C$28)</f>
        <v>55</v>
      </c>
      <c r="R25" s="7">
        <f t="shared" si="44"/>
        <v>0.80384615384615388</v>
      </c>
      <c r="S25" s="7">
        <f t="shared" si="48"/>
        <v>0.52380952380952384</v>
      </c>
      <c r="T25" s="7">
        <f t="shared" si="49"/>
        <v>0.82089552238805974</v>
      </c>
      <c r="U25" s="7">
        <f t="shared" si="50"/>
        <v>0.99354838709677418</v>
      </c>
      <c r="V25" s="7">
        <f>1-(SUM(D$19:D25)/D$29)</f>
        <v>0.11153846153846159</v>
      </c>
      <c r="W25" s="7">
        <f t="shared" si="45"/>
        <v>0.26666666666666672</v>
      </c>
      <c r="X25" s="6">
        <f t="shared" si="40"/>
        <v>8.2051282051282069E-3</v>
      </c>
    </row>
    <row r="26" spans="1:89" x14ac:dyDescent="0.3">
      <c r="A26" t="s">
        <v>2878</v>
      </c>
      <c r="B26">
        <v>1</v>
      </c>
      <c r="C26">
        <v>7</v>
      </c>
      <c r="D26">
        <v>8</v>
      </c>
      <c r="E26">
        <f t="shared" si="46"/>
        <v>0.875</v>
      </c>
      <c r="F26" s="6">
        <f>SUM(B$19:B26)/B$29</f>
        <v>1</v>
      </c>
      <c r="G26" s="6">
        <f>SUM(C$19:C26)/C$29</f>
        <v>0.8</v>
      </c>
      <c r="H26">
        <f t="shared" si="38"/>
        <v>0.19999999999999996</v>
      </c>
      <c r="J26" s="7">
        <f t="shared" si="41"/>
        <v>0</v>
      </c>
      <c r="K26" s="7">
        <f t="shared" si="42"/>
        <v>0.19999999999999996</v>
      </c>
      <c r="L26">
        <f t="shared" si="43"/>
        <v>0</v>
      </c>
      <c r="M26" t="str">
        <f t="shared" si="47"/>
        <v>541</v>
      </c>
      <c r="N26">
        <f>SUM(D$20:D25)</f>
        <v>231</v>
      </c>
      <c r="O26">
        <f>SUM(D26:D$28)</f>
        <v>29</v>
      </c>
      <c r="P26">
        <f>SUM(B$20:B26)</f>
        <v>155</v>
      </c>
      <c r="Q26">
        <f>SUM(C26:C$28)</f>
        <v>28</v>
      </c>
      <c r="R26" s="7">
        <f t="shared" si="44"/>
        <v>0.7038461538461539</v>
      </c>
      <c r="S26" s="7">
        <f t="shared" si="48"/>
        <v>0.26666666666666666</v>
      </c>
      <c r="T26" s="7">
        <f t="shared" si="49"/>
        <v>0.96551724137931039</v>
      </c>
      <c r="U26" s="7">
        <f t="shared" si="50"/>
        <v>1</v>
      </c>
      <c r="V26" s="7">
        <f>1-(SUM(D$19:D26)/D$29)</f>
        <v>8.0769230769230815E-2</v>
      </c>
      <c r="W26" s="7">
        <f t="shared" si="45"/>
        <v>0.19999999999999996</v>
      </c>
      <c r="X26" s="6">
        <f t="shared" si="40"/>
        <v>8.4615384615384735E-3</v>
      </c>
    </row>
    <row r="27" spans="1:89" x14ac:dyDescent="0.3">
      <c r="A27" t="s">
        <v>2877</v>
      </c>
      <c r="C27">
        <v>11</v>
      </c>
      <c r="D27">
        <v>11</v>
      </c>
      <c r="E27">
        <f t="shared" si="46"/>
        <v>1</v>
      </c>
      <c r="F27" s="6">
        <f>SUM(B$19:B27)/B$29</f>
        <v>1</v>
      </c>
      <c r="G27" s="6">
        <f>SUM(C$19:C27)/C$29</f>
        <v>0.90476190476190477</v>
      </c>
      <c r="H27">
        <f t="shared" si="38"/>
        <v>9.5238095238095233E-2</v>
      </c>
      <c r="J27" s="7">
        <f t="shared" si="41"/>
        <v>0</v>
      </c>
      <c r="K27" s="7">
        <f t="shared" si="42"/>
        <v>9.5238095238095233E-2</v>
      </c>
      <c r="L27">
        <f t="shared" si="43"/>
        <v>0</v>
      </c>
      <c r="M27" t="str">
        <f t="shared" si="47"/>
        <v>561</v>
      </c>
      <c r="N27">
        <f>SUM(D$20:D26)</f>
        <v>239</v>
      </c>
      <c r="O27">
        <f>SUM(D27:D$28)</f>
        <v>21</v>
      </c>
      <c r="P27">
        <f>SUM(B$20:B27)</f>
        <v>155</v>
      </c>
      <c r="Q27">
        <f>SUM(C27:C$28)</f>
        <v>21</v>
      </c>
      <c r="R27" s="7">
        <f t="shared" si="44"/>
        <v>0.67692307692307696</v>
      </c>
      <c r="S27" s="7">
        <f t="shared" si="48"/>
        <v>0.2</v>
      </c>
      <c r="T27" s="7">
        <f t="shared" si="49"/>
        <v>1</v>
      </c>
      <c r="U27" s="7">
        <f t="shared" si="50"/>
        <v>1</v>
      </c>
      <c r="V27" s="7">
        <f>1-(SUM(D$19:D27)/D$29)</f>
        <v>3.8461538461538436E-2</v>
      </c>
      <c r="W27" s="7">
        <f t="shared" si="45"/>
        <v>9.5238095238095233E-2</v>
      </c>
      <c r="X27" s="6">
        <f t="shared" si="40"/>
        <v>3.6630036630036604E-3</v>
      </c>
    </row>
    <row r="28" spans="1:89" x14ac:dyDescent="0.3">
      <c r="A28" t="s">
        <v>2876</v>
      </c>
      <c r="C28">
        <v>10</v>
      </c>
      <c r="D28">
        <v>10</v>
      </c>
      <c r="E28">
        <f t="shared" si="46"/>
        <v>1</v>
      </c>
      <c r="F28" s="6">
        <f>SUM(B$19:B28)/B$29</f>
        <v>1</v>
      </c>
      <c r="G28" s="6">
        <f>SUM(C$19:C28)/C$29</f>
        <v>1</v>
      </c>
      <c r="H28">
        <f t="shared" si="38"/>
        <v>0</v>
      </c>
      <c r="J28" s="7">
        <f t="shared" si="41"/>
        <v>0</v>
      </c>
      <c r="K28" s="7">
        <f t="shared" si="42"/>
        <v>0</v>
      </c>
      <c r="L28">
        <f t="shared" si="43"/>
        <v>0</v>
      </c>
      <c r="M28" t="str">
        <f t="shared" si="47"/>
        <v>581</v>
      </c>
      <c r="N28">
        <f>SUM(D$20:D27)</f>
        <v>250</v>
      </c>
      <c r="O28">
        <f>SUM(D28:D$28)</f>
        <v>10</v>
      </c>
      <c r="P28">
        <f>SUM(B$20:B28)</f>
        <v>155</v>
      </c>
      <c r="Q28">
        <f>SUM(C28:C$28)</f>
        <v>10</v>
      </c>
      <c r="R28" s="7">
        <f>SUM(P28:Q28)/$D$29</f>
        <v>0.63461538461538458</v>
      </c>
      <c r="S28" s="7">
        <f t="shared" si="48"/>
        <v>9.5238095238095233E-2</v>
      </c>
      <c r="T28" s="7">
        <f t="shared" si="49"/>
        <v>1</v>
      </c>
      <c r="U28" s="7">
        <f t="shared" si="50"/>
        <v>1</v>
      </c>
      <c r="V28" s="7">
        <f>1-(SUM(D$19:D28)/D$29)</f>
        <v>0</v>
      </c>
      <c r="W28" s="7">
        <f t="shared" si="45"/>
        <v>0</v>
      </c>
      <c r="X28" s="6">
        <f t="shared" si="40"/>
        <v>0</v>
      </c>
    </row>
    <row r="29" spans="1:89" x14ac:dyDescent="0.3">
      <c r="A29" t="s">
        <v>2814</v>
      </c>
      <c r="B29">
        <v>155</v>
      </c>
      <c r="C29">
        <v>105</v>
      </c>
      <c r="D29">
        <v>260</v>
      </c>
      <c r="E29">
        <f t="shared" si="46"/>
        <v>0.40384615384615385</v>
      </c>
      <c r="H29">
        <f>MAX(H19:H28)</f>
        <v>0.55821812596006137</v>
      </c>
      <c r="L29">
        <f>SUM(L19:L28)</f>
        <v>0.89228878648233478</v>
      </c>
      <c r="X29" s="7">
        <f>SUM(X19:X28)</f>
        <v>0.76472527472527474</v>
      </c>
    </row>
    <row r="30" spans="1:89" x14ac:dyDescent="0.3">
      <c r="E30" t="s">
        <v>40</v>
      </c>
      <c r="F30">
        <v>0.05</v>
      </c>
      <c r="G30">
        <v>1.36</v>
      </c>
      <c r="H30">
        <f>G30*SQRT((B$29+C$29)/(B$29*C$29))</f>
        <v>0.17189572804768755</v>
      </c>
      <c r="L30">
        <f>L29*2-1</f>
        <v>0.78457757296466957</v>
      </c>
      <c r="X30" s="7">
        <f>X29*2-1</f>
        <v>0.52945054945054948</v>
      </c>
    </row>
    <row r="31" spans="1:89" x14ac:dyDescent="0.3">
      <c r="F31">
        <v>0.01</v>
      </c>
      <c r="G31">
        <v>1.63</v>
      </c>
      <c r="H31">
        <f t="shared" ref="H31:H32" si="51">G31*SQRT((B$29+C$29)/(B$29*C$29))</f>
        <v>0.20602208582186077</v>
      </c>
    </row>
    <row r="32" spans="1:89" x14ac:dyDescent="0.3">
      <c r="F32">
        <v>1E-3</v>
      </c>
      <c r="G32">
        <v>1.95</v>
      </c>
      <c r="H32">
        <f t="shared" si="51"/>
        <v>0.24646813948014021</v>
      </c>
    </row>
    <row r="35" spans="1:24" x14ac:dyDescent="0.3">
      <c r="A35" t="s">
        <v>2809</v>
      </c>
      <c r="B35">
        <v>0</v>
      </c>
      <c r="C35">
        <v>1</v>
      </c>
      <c r="D35" t="s">
        <v>2814</v>
      </c>
      <c r="E35" t="s">
        <v>2874</v>
      </c>
      <c r="F35" t="s">
        <v>2885</v>
      </c>
      <c r="G35" t="s">
        <v>2886</v>
      </c>
      <c r="H35" t="s">
        <v>2828</v>
      </c>
      <c r="I35" t="s">
        <v>2828</v>
      </c>
      <c r="J35" t="s">
        <v>2887</v>
      </c>
      <c r="K35" t="s">
        <v>2888</v>
      </c>
      <c r="L35" t="s">
        <v>2889</v>
      </c>
      <c r="M35" t="s">
        <v>2914</v>
      </c>
      <c r="N35" t="s">
        <v>2912</v>
      </c>
      <c r="O35" t="s">
        <v>2913</v>
      </c>
      <c r="P35" t="s">
        <v>2906</v>
      </c>
      <c r="Q35" t="s">
        <v>2907</v>
      </c>
      <c r="R35" t="s">
        <v>2908</v>
      </c>
      <c r="S35" t="s">
        <v>2910</v>
      </c>
      <c r="T35" t="s">
        <v>2909</v>
      </c>
      <c r="U35" t="s">
        <v>2911</v>
      </c>
      <c r="V35" t="s">
        <v>2919</v>
      </c>
      <c r="W35" t="s">
        <v>2949</v>
      </c>
      <c r="X35" t="s">
        <v>2889</v>
      </c>
    </row>
    <row r="36" spans="1:24" x14ac:dyDescent="0.3">
      <c r="F36" s="6">
        <f>SUM(B36:B$36)/B$46</f>
        <v>0</v>
      </c>
      <c r="G36" s="6">
        <f>SUM(C36:C$36)/C$46</f>
        <v>0</v>
      </c>
      <c r="H36">
        <f t="shared" ref="H36:H43" si="52">ABS(F36-G36)</f>
        <v>0</v>
      </c>
      <c r="J36" s="7">
        <f>1-F36</f>
        <v>1</v>
      </c>
      <c r="K36" s="7">
        <f t="shared" ref="K36:K45" si="53">1-G36</f>
        <v>1</v>
      </c>
      <c r="L36">
        <f>(J36-J37)*K36</f>
        <v>0.47878787878787876</v>
      </c>
      <c r="O36" s="7"/>
      <c r="P36" s="7"/>
      <c r="Q36" s="7"/>
      <c r="R36" s="7"/>
      <c r="S36" s="7"/>
      <c r="T36" s="7"/>
      <c r="U36" s="7"/>
      <c r="V36" s="7">
        <f>1-SUM(D36:D$36)/D$46</f>
        <v>1</v>
      </c>
      <c r="W36" s="7">
        <f>K36</f>
        <v>1</v>
      </c>
      <c r="X36" s="6">
        <f t="shared" ref="X36:X45" si="54">(V36-V37)*W36</f>
        <v>0.36363636363636365</v>
      </c>
    </row>
    <row r="37" spans="1:24" x14ac:dyDescent="0.3">
      <c r="A37" t="s">
        <v>2884</v>
      </c>
      <c r="B37">
        <v>79</v>
      </c>
      <c r="C37">
        <v>21</v>
      </c>
      <c r="D37">
        <v>100</v>
      </c>
      <c r="E37">
        <f>C37/D37</f>
        <v>0.21</v>
      </c>
      <c r="F37" s="6">
        <f>SUM(B$36:B37)/B$46</f>
        <v>0.47878787878787876</v>
      </c>
      <c r="G37" s="6">
        <f>SUM(C$36:C37)/C$46</f>
        <v>0.19090909090909092</v>
      </c>
      <c r="H37">
        <f t="shared" si="52"/>
        <v>0.28787878787878785</v>
      </c>
      <c r="J37" s="7">
        <f t="shared" ref="J37:J45" si="55">1-F37</f>
        <v>0.52121212121212124</v>
      </c>
      <c r="K37" s="7">
        <f t="shared" si="53"/>
        <v>0.80909090909090908</v>
      </c>
      <c r="L37">
        <f t="shared" ref="L37:L45" si="56">(J37-J38)*K37</f>
        <v>0.12749311294765842</v>
      </c>
      <c r="M37" t="str">
        <f>LEFT(A37,3)</f>
        <v>385</v>
      </c>
      <c r="N37">
        <v>0</v>
      </c>
      <c r="O37">
        <f>SUM(D37:D$45)</f>
        <v>275</v>
      </c>
      <c r="P37">
        <f>SUM(B37:B$37)</f>
        <v>79</v>
      </c>
      <c r="Q37">
        <f>SUM(C37:C$45)</f>
        <v>110</v>
      </c>
      <c r="R37" s="7">
        <f>SUM(P37:Q37)/D$46</f>
        <v>0.68727272727272726</v>
      </c>
      <c r="S37" s="7">
        <f>Q37/C$46</f>
        <v>1</v>
      </c>
      <c r="T37" s="7">
        <f>Q37/O37</f>
        <v>0.4</v>
      </c>
      <c r="U37" s="7">
        <f>P37/B$46</f>
        <v>0.47878787878787876</v>
      </c>
      <c r="V37" s="7">
        <f>1-SUM(D$36:D37)/D$46</f>
        <v>0.63636363636363635</v>
      </c>
      <c r="W37" s="7">
        <f t="shared" ref="W37:W45" si="57">K37</f>
        <v>0.80909090909090908</v>
      </c>
      <c r="X37" s="6">
        <f t="shared" si="54"/>
        <v>9.7090909090909089E-2</v>
      </c>
    </row>
    <row r="38" spans="1:24" x14ac:dyDescent="0.3">
      <c r="A38" t="s">
        <v>2883</v>
      </c>
      <c r="B38">
        <v>26</v>
      </c>
      <c r="C38">
        <v>7</v>
      </c>
      <c r="D38">
        <v>33</v>
      </c>
      <c r="E38">
        <f t="shared" ref="E38:E46" si="58">C38/D38</f>
        <v>0.21212121212121213</v>
      </c>
      <c r="F38" s="6">
        <f>SUM(B$36:B38)/B$46</f>
        <v>0.63636363636363635</v>
      </c>
      <c r="G38" s="6">
        <f>SUM(C$36:C38)/C$46</f>
        <v>0.25454545454545452</v>
      </c>
      <c r="H38">
        <f t="shared" si="52"/>
        <v>0.38181818181818183</v>
      </c>
      <c r="J38" s="7">
        <f t="shared" si="55"/>
        <v>0.36363636363636365</v>
      </c>
      <c r="K38" s="7">
        <f t="shared" si="53"/>
        <v>0.74545454545454548</v>
      </c>
      <c r="L38">
        <f t="shared" si="56"/>
        <v>9.0358126721763091E-2</v>
      </c>
      <c r="M38" t="str">
        <f t="shared" ref="M38:M45" si="59">LEFT(A38,3)</f>
        <v>441</v>
      </c>
      <c r="N38">
        <f>SUM(D37:D$37)</f>
        <v>100</v>
      </c>
      <c r="O38">
        <f>SUM(D38:D$45)</f>
        <v>175</v>
      </c>
      <c r="P38">
        <f>SUM(B$37:B38)</f>
        <v>105</v>
      </c>
      <c r="Q38">
        <f>SUM(C38:C$45)</f>
        <v>89</v>
      </c>
      <c r="R38" s="7">
        <f t="shared" ref="R38:R45" si="60">SUM(P38:Q38)/D$46</f>
        <v>0.70545454545454545</v>
      </c>
      <c r="S38" s="7">
        <f t="shared" ref="S38:S45" si="61">Q38/C$46</f>
        <v>0.80909090909090908</v>
      </c>
      <c r="T38" s="7">
        <f t="shared" ref="T38:T45" si="62">Q38/O38</f>
        <v>0.50857142857142856</v>
      </c>
      <c r="U38" s="7">
        <f t="shared" ref="U38:U45" si="63">P38/B$46</f>
        <v>0.63636363636363635</v>
      </c>
      <c r="V38" s="7">
        <f>1-SUM(D$36:D38)/D$46</f>
        <v>0.51636363636363636</v>
      </c>
      <c r="W38" s="7">
        <f t="shared" si="57"/>
        <v>0.74545454545454548</v>
      </c>
      <c r="X38" s="6">
        <f t="shared" si="54"/>
        <v>7.5900826446280989E-2</v>
      </c>
    </row>
    <row r="39" spans="1:24" x14ac:dyDescent="0.3">
      <c r="A39" t="s">
        <v>2882</v>
      </c>
      <c r="B39">
        <v>20</v>
      </c>
      <c r="C39">
        <v>8</v>
      </c>
      <c r="D39">
        <v>28</v>
      </c>
      <c r="E39">
        <f t="shared" si="58"/>
        <v>0.2857142857142857</v>
      </c>
      <c r="F39" s="6">
        <f>SUM(B$36:B39)/B$46</f>
        <v>0.75757575757575757</v>
      </c>
      <c r="G39" s="6">
        <f>SUM(C$36:C39)/C$46</f>
        <v>0.32727272727272727</v>
      </c>
      <c r="H39">
        <f t="shared" si="52"/>
        <v>0.4303030303030303</v>
      </c>
      <c r="J39" s="7">
        <f t="shared" si="55"/>
        <v>0.24242424242424243</v>
      </c>
      <c r="K39" s="7">
        <f t="shared" si="53"/>
        <v>0.67272727272727273</v>
      </c>
      <c r="L39">
        <f t="shared" si="56"/>
        <v>4.4848484848484839E-2</v>
      </c>
      <c r="M39" t="str">
        <f t="shared" si="59"/>
        <v>461</v>
      </c>
      <c r="N39">
        <f>SUM(D$37:D38)</f>
        <v>133</v>
      </c>
      <c r="O39">
        <f>SUM(D39:D$45)</f>
        <v>142</v>
      </c>
      <c r="P39">
        <f>SUM(B$37:B39)</f>
        <v>125</v>
      </c>
      <c r="Q39">
        <f>SUM(C39:C$45)</f>
        <v>82</v>
      </c>
      <c r="R39" s="7">
        <f t="shared" si="60"/>
        <v>0.75272727272727269</v>
      </c>
      <c r="S39" s="7">
        <f t="shared" si="61"/>
        <v>0.74545454545454548</v>
      </c>
      <c r="T39" s="7">
        <f t="shared" si="62"/>
        <v>0.57746478873239437</v>
      </c>
      <c r="U39" s="7">
        <f t="shared" si="63"/>
        <v>0.75757575757575757</v>
      </c>
      <c r="V39" s="7">
        <f>1-SUM(D$36:D39)/D$46</f>
        <v>0.41454545454545455</v>
      </c>
      <c r="W39" s="7">
        <f t="shared" si="57"/>
        <v>0.67272727272727273</v>
      </c>
      <c r="X39" s="6">
        <f t="shared" si="54"/>
        <v>3.9140495867768625E-2</v>
      </c>
    </row>
    <row r="40" spans="1:24" x14ac:dyDescent="0.3">
      <c r="A40" t="s">
        <v>2881</v>
      </c>
      <c r="B40">
        <v>11</v>
      </c>
      <c r="C40">
        <v>5</v>
      </c>
      <c r="D40">
        <v>16</v>
      </c>
      <c r="E40">
        <f t="shared" si="58"/>
        <v>0.3125</v>
      </c>
      <c r="F40" s="6">
        <f>SUM(B$36:B40)/B$46</f>
        <v>0.82424242424242422</v>
      </c>
      <c r="G40" s="6">
        <f>SUM(C$36:C40)/C$46</f>
        <v>0.37272727272727274</v>
      </c>
      <c r="H40">
        <f t="shared" si="52"/>
        <v>0.45151515151515148</v>
      </c>
      <c r="J40" s="7">
        <f t="shared" si="55"/>
        <v>0.17575757575757578</v>
      </c>
      <c r="K40" s="7">
        <f t="shared" si="53"/>
        <v>0.6272727272727272</v>
      </c>
      <c r="L40">
        <f t="shared" si="56"/>
        <v>7.9834710743801676E-2</v>
      </c>
      <c r="M40" t="str">
        <f t="shared" si="59"/>
        <v>481</v>
      </c>
      <c r="N40">
        <f>SUM(D$37:D39)</f>
        <v>161</v>
      </c>
      <c r="O40">
        <f>SUM(D40:D$45)</f>
        <v>114</v>
      </c>
      <c r="P40">
        <f>SUM(B$37:B40)</f>
        <v>136</v>
      </c>
      <c r="Q40">
        <f>SUM(C40:C$45)</f>
        <v>74</v>
      </c>
      <c r="R40" s="7">
        <f t="shared" si="60"/>
        <v>0.76363636363636367</v>
      </c>
      <c r="S40" s="7">
        <f t="shared" si="61"/>
        <v>0.67272727272727273</v>
      </c>
      <c r="T40" s="7">
        <f t="shared" si="62"/>
        <v>0.64912280701754388</v>
      </c>
      <c r="U40" s="7">
        <f t="shared" si="63"/>
        <v>0.82424242424242422</v>
      </c>
      <c r="V40" s="7">
        <f>1-SUM(D$36:D40)/D$46</f>
        <v>0.35636363636363633</v>
      </c>
      <c r="W40" s="7">
        <f t="shared" si="57"/>
        <v>0.6272727272727272</v>
      </c>
      <c r="X40" s="6">
        <f t="shared" si="54"/>
        <v>7.7553719008264396E-2</v>
      </c>
    </row>
    <row r="41" spans="1:24" x14ac:dyDescent="0.3">
      <c r="A41" t="s">
        <v>2880</v>
      </c>
      <c r="B41">
        <v>21</v>
      </c>
      <c r="C41">
        <v>13</v>
      </c>
      <c r="D41">
        <v>34</v>
      </c>
      <c r="E41">
        <f t="shared" si="58"/>
        <v>0.38235294117647056</v>
      </c>
      <c r="F41" s="6">
        <f>SUM(B$36:B41)/B$46</f>
        <v>0.95151515151515154</v>
      </c>
      <c r="G41" s="6">
        <f>SUM(C$36:C41)/C$46</f>
        <v>0.49090909090909091</v>
      </c>
      <c r="H41">
        <f t="shared" si="52"/>
        <v>0.46060606060606063</v>
      </c>
      <c r="I41" s="6">
        <v>1</v>
      </c>
      <c r="J41" s="7">
        <f t="shared" si="55"/>
        <v>4.8484848484848464E-2</v>
      </c>
      <c r="K41" s="7">
        <f t="shared" si="53"/>
        <v>0.50909090909090904</v>
      </c>
      <c r="L41">
        <f t="shared" si="56"/>
        <v>1.851239669421488E-2</v>
      </c>
      <c r="M41" t="str">
        <f t="shared" si="59"/>
        <v>500</v>
      </c>
      <c r="N41">
        <f>SUM(D$37:D40)</f>
        <v>177</v>
      </c>
      <c r="O41">
        <f>SUM(D41:D$45)</f>
        <v>98</v>
      </c>
      <c r="P41">
        <f>SUM(B$37:B41)</f>
        <v>157</v>
      </c>
      <c r="Q41">
        <f>SUM(C41:C$45)</f>
        <v>69</v>
      </c>
      <c r="R41" s="7">
        <f t="shared" si="60"/>
        <v>0.82181818181818178</v>
      </c>
      <c r="S41" s="7">
        <f t="shared" si="61"/>
        <v>0.62727272727272732</v>
      </c>
      <c r="T41" s="7">
        <f t="shared" si="62"/>
        <v>0.70408163265306123</v>
      </c>
      <c r="U41" s="7">
        <f t="shared" si="63"/>
        <v>0.95151515151515154</v>
      </c>
      <c r="V41" s="7">
        <f>1-SUM(D$36:D41)/D$46</f>
        <v>0.23272727272727278</v>
      </c>
      <c r="W41" s="7">
        <f t="shared" si="57"/>
        <v>0.50909090909090904</v>
      </c>
      <c r="X41" s="6">
        <f t="shared" si="54"/>
        <v>3.7024793388429761E-2</v>
      </c>
    </row>
    <row r="42" spans="1:24" x14ac:dyDescent="0.3">
      <c r="A42" t="s">
        <v>2879</v>
      </c>
      <c r="B42">
        <v>6</v>
      </c>
      <c r="C42">
        <v>14</v>
      </c>
      <c r="D42">
        <v>20</v>
      </c>
      <c r="E42">
        <f t="shared" si="58"/>
        <v>0.7</v>
      </c>
      <c r="F42" s="6">
        <f>SUM(B$36:B42)/B$46</f>
        <v>0.98787878787878791</v>
      </c>
      <c r="G42" s="6">
        <f>SUM(C$36:C42)/C$46</f>
        <v>0.61818181818181817</v>
      </c>
      <c r="H42">
        <f t="shared" si="52"/>
        <v>0.36969696969696975</v>
      </c>
      <c r="J42" s="7">
        <f t="shared" si="55"/>
        <v>1.2121212121212088E-2</v>
      </c>
      <c r="K42" s="7">
        <f t="shared" si="53"/>
        <v>0.38181818181818183</v>
      </c>
      <c r="L42">
        <f t="shared" si="56"/>
        <v>0</v>
      </c>
      <c r="M42" t="str">
        <f t="shared" si="59"/>
        <v>521</v>
      </c>
      <c r="N42">
        <f>SUM(D$37:D41)</f>
        <v>211</v>
      </c>
      <c r="O42">
        <f>SUM(D42:D$45)</f>
        <v>64</v>
      </c>
      <c r="P42">
        <f>SUM(B$37:B42)</f>
        <v>163</v>
      </c>
      <c r="Q42">
        <f>SUM(C42:C$45)</f>
        <v>56</v>
      </c>
      <c r="R42" s="7">
        <f t="shared" si="60"/>
        <v>0.79636363636363638</v>
      </c>
      <c r="S42" s="7">
        <f t="shared" si="61"/>
        <v>0.50909090909090904</v>
      </c>
      <c r="T42" s="7">
        <f t="shared" si="62"/>
        <v>0.875</v>
      </c>
      <c r="U42" s="7">
        <f t="shared" si="63"/>
        <v>0.98787878787878791</v>
      </c>
      <c r="V42" s="7">
        <f>1-SUM(D$36:D42)/D$46</f>
        <v>0.16000000000000003</v>
      </c>
      <c r="W42" s="7">
        <f t="shared" si="57"/>
        <v>0.38181818181818183</v>
      </c>
      <c r="X42" s="6">
        <f t="shared" si="54"/>
        <v>2.3603305785123992E-2</v>
      </c>
    </row>
    <row r="43" spans="1:24" x14ac:dyDescent="0.3">
      <c r="A43" t="s">
        <v>2878</v>
      </c>
      <c r="C43">
        <v>17</v>
      </c>
      <c r="D43">
        <v>17</v>
      </c>
      <c r="E43">
        <f t="shared" si="58"/>
        <v>1</v>
      </c>
      <c r="F43" s="6">
        <f>SUM(B$36:B43)/B$46</f>
        <v>0.98787878787878791</v>
      </c>
      <c r="G43" s="6">
        <f>SUM(C$36:C43)/C$46</f>
        <v>0.77272727272727271</v>
      </c>
      <c r="H43">
        <f t="shared" si="52"/>
        <v>0.2151515151515152</v>
      </c>
      <c r="J43" s="7">
        <f t="shared" si="55"/>
        <v>1.2121212121212088E-2</v>
      </c>
      <c r="K43" s="7">
        <f t="shared" si="53"/>
        <v>0.22727272727272729</v>
      </c>
      <c r="L43">
        <f t="shared" si="56"/>
        <v>1.377410468319543E-3</v>
      </c>
      <c r="M43" t="str">
        <f t="shared" si="59"/>
        <v>541</v>
      </c>
      <c r="N43">
        <f>SUM(D$37:D42)</f>
        <v>231</v>
      </c>
      <c r="O43">
        <f>SUM(D43:D$45)</f>
        <v>44</v>
      </c>
      <c r="P43">
        <f>SUM(B$37:B43)</f>
        <v>163</v>
      </c>
      <c r="Q43">
        <f>SUM(C43:C$45)</f>
        <v>42</v>
      </c>
      <c r="R43" s="7">
        <f t="shared" si="60"/>
        <v>0.74545454545454548</v>
      </c>
      <c r="S43" s="7">
        <f t="shared" si="61"/>
        <v>0.38181818181818183</v>
      </c>
      <c r="T43" s="7">
        <f t="shared" si="62"/>
        <v>0.95454545454545459</v>
      </c>
      <c r="U43" s="7">
        <f t="shared" si="63"/>
        <v>0.98787878787878791</v>
      </c>
      <c r="V43" s="7">
        <f>1-SUM(D$36:D43)/D$46</f>
        <v>9.8181818181818148E-2</v>
      </c>
      <c r="W43" s="7">
        <f t="shared" si="57"/>
        <v>0.22727272727272729</v>
      </c>
      <c r="X43" s="6">
        <f t="shared" si="54"/>
        <v>9.0909090909090749E-3</v>
      </c>
    </row>
    <row r="44" spans="1:24" x14ac:dyDescent="0.3">
      <c r="A44" t="s">
        <v>2877</v>
      </c>
      <c r="B44">
        <v>1</v>
      </c>
      <c r="C44">
        <v>10</v>
      </c>
      <c r="D44">
        <v>11</v>
      </c>
      <c r="E44">
        <f t="shared" si="58"/>
        <v>0.90909090909090906</v>
      </c>
      <c r="F44" s="6">
        <f>SUM(B$36:B44)/B$46</f>
        <v>0.9939393939393939</v>
      </c>
      <c r="G44" s="6">
        <f>SUM(C$36:C44)/C$46</f>
        <v>0.86363636363636365</v>
      </c>
      <c r="H44">
        <f>ABS(F44-G44)</f>
        <v>0.13030303030303025</v>
      </c>
      <c r="J44" s="7">
        <f t="shared" si="55"/>
        <v>6.0606060606060996E-3</v>
      </c>
      <c r="K44" s="7">
        <f t="shared" si="53"/>
        <v>0.13636363636363635</v>
      </c>
      <c r="L44">
        <f t="shared" si="56"/>
        <v>8.2644628099174083E-4</v>
      </c>
      <c r="M44" t="str">
        <f t="shared" si="59"/>
        <v>561</v>
      </c>
      <c r="N44">
        <f>SUM(D$37:D43)</f>
        <v>248</v>
      </c>
      <c r="O44">
        <f>SUM(D44:D$45)</f>
        <v>27</v>
      </c>
      <c r="P44">
        <f>SUM(B$37:B44)</f>
        <v>164</v>
      </c>
      <c r="Q44">
        <f>SUM(C44:C$45)</f>
        <v>25</v>
      </c>
      <c r="R44" s="7">
        <f t="shared" si="60"/>
        <v>0.68727272727272726</v>
      </c>
      <c r="S44" s="7">
        <f t="shared" si="61"/>
        <v>0.22727272727272727</v>
      </c>
      <c r="T44" s="7">
        <f t="shared" si="62"/>
        <v>0.92592592592592593</v>
      </c>
      <c r="U44" s="7">
        <f t="shared" si="63"/>
        <v>0.9939393939393939</v>
      </c>
      <c r="V44" s="7">
        <f>1-SUM(D$36:D44)/D$46</f>
        <v>5.8181818181818223E-2</v>
      </c>
      <c r="W44" s="7">
        <f t="shared" si="57"/>
        <v>0.13636363636363635</v>
      </c>
      <c r="X44" s="6">
        <f t="shared" si="54"/>
        <v>7.9338842975206665E-3</v>
      </c>
    </row>
    <row r="45" spans="1:24" x14ac:dyDescent="0.3">
      <c r="A45" t="s">
        <v>2876</v>
      </c>
      <c r="B45">
        <v>1</v>
      </c>
      <c r="C45">
        <v>15</v>
      </c>
      <c r="D45">
        <v>16</v>
      </c>
      <c r="E45">
        <f t="shared" si="58"/>
        <v>0.9375</v>
      </c>
      <c r="F45" s="6">
        <f>SUM(B$36:B45)/B$46</f>
        <v>1</v>
      </c>
      <c r="G45" s="6">
        <f>SUM(C$36:C45)/C$46</f>
        <v>1</v>
      </c>
      <c r="H45">
        <f t="shared" ref="H45" si="64">ABS(F45-G45)</f>
        <v>0</v>
      </c>
      <c r="J45" s="7">
        <f t="shared" si="55"/>
        <v>0</v>
      </c>
      <c r="K45" s="7">
        <f t="shared" si="53"/>
        <v>0</v>
      </c>
      <c r="L45">
        <f t="shared" si="56"/>
        <v>0</v>
      </c>
      <c r="M45" t="str">
        <f t="shared" si="59"/>
        <v>581</v>
      </c>
      <c r="N45">
        <f>SUM(D$37:D44)</f>
        <v>259</v>
      </c>
      <c r="O45">
        <f>SUM(D45:D$45)</f>
        <v>16</v>
      </c>
      <c r="P45">
        <f>SUM(B$37:B45)</f>
        <v>165</v>
      </c>
      <c r="Q45">
        <f>SUM(C45:C$45)</f>
        <v>15</v>
      </c>
      <c r="R45" s="7">
        <f t="shared" si="60"/>
        <v>0.65454545454545454</v>
      </c>
      <c r="S45" s="7">
        <f t="shared" si="61"/>
        <v>0.13636363636363635</v>
      </c>
      <c r="T45" s="7">
        <f t="shared" si="62"/>
        <v>0.9375</v>
      </c>
      <c r="U45" s="7">
        <f t="shared" si="63"/>
        <v>1</v>
      </c>
      <c r="V45" s="7">
        <f>1-SUM(D$36:D45)/D$46</f>
        <v>0</v>
      </c>
      <c r="W45" s="7">
        <f t="shared" si="57"/>
        <v>0</v>
      </c>
      <c r="X45" s="6">
        <f t="shared" si="54"/>
        <v>0</v>
      </c>
    </row>
    <row r="46" spans="1:24" x14ac:dyDescent="0.3">
      <c r="A46" t="s">
        <v>2814</v>
      </c>
      <c r="B46">
        <v>165</v>
      </c>
      <c r="C46">
        <v>110</v>
      </c>
      <c r="D46">
        <v>275</v>
      </c>
      <c r="E46">
        <f t="shared" si="58"/>
        <v>0.4</v>
      </c>
      <c r="H46">
        <f>MAX(H36:H45)</f>
        <v>0.46060606060606063</v>
      </c>
      <c r="L46">
        <f>SUM(L36:L45)</f>
        <v>0.8420385674931129</v>
      </c>
      <c r="X46" s="7">
        <f>SUM(X36:X45)</f>
        <v>0.73097520661157012</v>
      </c>
    </row>
    <row r="47" spans="1:24" x14ac:dyDescent="0.3">
      <c r="E47" t="s">
        <v>40</v>
      </c>
      <c r="F47">
        <v>0.05</v>
      </c>
      <c r="G47">
        <v>1.36</v>
      </c>
      <c r="H47">
        <f>G47*SQRT((B$46+C$46)/(B$46*C$46))</f>
        <v>0.16740442773189254</v>
      </c>
      <c r="L47">
        <f>L46*2-1</f>
        <v>0.6840771349862258</v>
      </c>
      <c r="X47" s="7">
        <f>X46*2-1</f>
        <v>0.46195041322314023</v>
      </c>
    </row>
    <row r="48" spans="1:24" x14ac:dyDescent="0.3">
      <c r="F48">
        <v>0.01</v>
      </c>
      <c r="G48">
        <v>1.63</v>
      </c>
      <c r="H48">
        <f t="shared" ref="H48:H49" si="65">G48*SQRT((B$46+C$46)/(B$46*C$46))</f>
        <v>0.20063913029631236</v>
      </c>
    </row>
    <row r="49" spans="6:8" x14ac:dyDescent="0.3">
      <c r="F49">
        <v>1E-3</v>
      </c>
      <c r="G49">
        <v>1.95</v>
      </c>
      <c r="H49">
        <f t="shared" si="65"/>
        <v>0.24002840740969883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118"/>
  <sheetViews>
    <sheetView topLeftCell="G50" zoomScale="85" zoomScaleNormal="85" workbookViewId="0">
      <selection activeCell="O71" sqref="O71"/>
    </sheetView>
  </sheetViews>
  <sheetFormatPr defaultRowHeight="14.4" x14ac:dyDescent="0.3"/>
  <cols>
    <col min="13" max="13" width="15" bestFit="1" customWidth="1"/>
  </cols>
  <sheetData>
    <row r="1" spans="1:12" x14ac:dyDescent="0.3">
      <c r="A1" t="s">
        <v>2809</v>
      </c>
      <c r="B1" t="s">
        <v>15</v>
      </c>
      <c r="C1" t="s">
        <v>20</v>
      </c>
      <c r="D1" t="s">
        <v>2814</v>
      </c>
      <c r="F1" t="s">
        <v>2890</v>
      </c>
      <c r="G1" t="s">
        <v>2891</v>
      </c>
      <c r="I1" t="s">
        <v>2892</v>
      </c>
    </row>
    <row r="2" spans="1:12" x14ac:dyDescent="0.3">
      <c r="A2" t="s">
        <v>2884</v>
      </c>
      <c r="C2">
        <v>96</v>
      </c>
      <c r="D2">
        <v>96</v>
      </c>
      <c r="F2" s="6">
        <f>B2/B$11</f>
        <v>0</v>
      </c>
      <c r="G2" s="6">
        <f t="shared" ref="G2:G10" si="0">C2/C$11</f>
        <v>0.56804733727810652</v>
      </c>
    </row>
    <row r="3" spans="1:12" x14ac:dyDescent="0.3">
      <c r="A3" t="s">
        <v>2883</v>
      </c>
      <c r="C3">
        <v>19</v>
      </c>
      <c r="D3">
        <v>19</v>
      </c>
      <c r="F3" s="6">
        <f t="shared" ref="F3:F10" si="1">B3/B$11</f>
        <v>0</v>
      </c>
      <c r="G3" s="6">
        <f t="shared" si="0"/>
        <v>0.11242603550295859</v>
      </c>
    </row>
    <row r="4" spans="1:12" x14ac:dyDescent="0.3">
      <c r="A4" t="s">
        <v>2882</v>
      </c>
      <c r="B4">
        <v>2</v>
      </c>
      <c r="C4">
        <v>24</v>
      </c>
      <c r="D4">
        <v>26</v>
      </c>
      <c r="F4" s="6">
        <f t="shared" si="1"/>
        <v>2.197802197802198E-2</v>
      </c>
      <c r="G4" s="6">
        <f t="shared" si="0"/>
        <v>0.14201183431952663</v>
      </c>
      <c r="I4">
        <f t="shared" ref="I4:I8" si="2">(G4-F4)*LN(G4/F4)*100</f>
        <v>22.396718231294361</v>
      </c>
    </row>
    <row r="5" spans="1:12" x14ac:dyDescent="0.3">
      <c r="A5" t="s">
        <v>2881</v>
      </c>
      <c r="B5">
        <v>4</v>
      </c>
      <c r="C5">
        <v>13</v>
      </c>
      <c r="D5">
        <v>17</v>
      </c>
      <c r="F5" s="6">
        <f t="shared" si="1"/>
        <v>4.3956043956043959E-2</v>
      </c>
      <c r="G5" s="6">
        <f t="shared" si="0"/>
        <v>7.6923076923076927E-2</v>
      </c>
      <c r="I5">
        <f t="shared" si="2"/>
        <v>1.8448872129739211</v>
      </c>
    </row>
    <row r="6" spans="1:12" x14ac:dyDescent="0.3">
      <c r="A6" t="s">
        <v>2880</v>
      </c>
      <c r="B6">
        <v>27</v>
      </c>
      <c r="C6">
        <v>8</v>
      </c>
      <c r="D6">
        <v>35</v>
      </c>
      <c r="F6" s="6">
        <f t="shared" si="1"/>
        <v>0.2967032967032967</v>
      </c>
      <c r="G6" s="6">
        <f t="shared" si="0"/>
        <v>4.7337278106508875E-2</v>
      </c>
      <c r="I6">
        <f t="shared" si="2"/>
        <v>45.769500182211445</v>
      </c>
    </row>
    <row r="7" spans="1:12" x14ac:dyDescent="0.3">
      <c r="A7" t="s">
        <v>2879</v>
      </c>
      <c r="B7">
        <v>30</v>
      </c>
      <c r="C7">
        <v>8</v>
      </c>
      <c r="D7">
        <v>38</v>
      </c>
      <c r="F7" s="6">
        <f t="shared" si="1"/>
        <v>0.32967032967032966</v>
      </c>
      <c r="G7" s="6">
        <f t="shared" si="0"/>
        <v>4.7337278106508875E-2</v>
      </c>
      <c r="I7">
        <f t="shared" si="2"/>
        <v>54.795058847149058</v>
      </c>
    </row>
    <row r="8" spans="1:12" x14ac:dyDescent="0.3">
      <c r="A8" t="s">
        <v>2878</v>
      </c>
      <c r="B8">
        <v>7</v>
      </c>
      <c r="C8">
        <v>1</v>
      </c>
      <c r="D8">
        <v>8</v>
      </c>
      <c r="F8" s="6">
        <f t="shared" si="1"/>
        <v>7.6923076923076927E-2</v>
      </c>
      <c r="G8" s="6">
        <f t="shared" si="0"/>
        <v>5.9171597633136093E-3</v>
      </c>
      <c r="I8">
        <f t="shared" si="2"/>
        <v>18.212658159490204</v>
      </c>
    </row>
    <row r="9" spans="1:12" x14ac:dyDescent="0.3">
      <c r="A9" t="s">
        <v>2877</v>
      </c>
      <c r="B9">
        <v>11</v>
      </c>
      <c r="D9">
        <v>11</v>
      </c>
      <c r="F9" s="6">
        <f t="shared" si="1"/>
        <v>0.12087912087912088</v>
      </c>
      <c r="G9" s="6">
        <f t="shared" si="0"/>
        <v>0</v>
      </c>
    </row>
    <row r="10" spans="1:12" x14ac:dyDescent="0.3">
      <c r="A10" t="s">
        <v>2876</v>
      </c>
      <c r="B10">
        <v>10</v>
      </c>
      <c r="D10">
        <v>10</v>
      </c>
      <c r="F10" s="6">
        <f t="shared" si="1"/>
        <v>0.10989010989010989</v>
      </c>
      <c r="G10" s="6">
        <f t="shared" si="0"/>
        <v>0</v>
      </c>
    </row>
    <row r="11" spans="1:12" x14ac:dyDescent="0.3">
      <c r="A11" t="s">
        <v>2814</v>
      </c>
      <c r="B11">
        <v>91</v>
      </c>
      <c r="C11">
        <v>169</v>
      </c>
      <c r="D11">
        <v>260</v>
      </c>
      <c r="F11" s="6"/>
      <c r="G11" s="6"/>
      <c r="I11">
        <f>SUM(I4:I8)</f>
        <v>143.01882263311899</v>
      </c>
    </row>
    <row r="12" spans="1:12" x14ac:dyDescent="0.3">
      <c r="A12" t="s">
        <v>2814</v>
      </c>
      <c r="B12">
        <v>534.74725274725279</v>
      </c>
      <c r="C12">
        <v>448.61538461538464</v>
      </c>
      <c r="D12">
        <v>478.76153846153846</v>
      </c>
    </row>
    <row r="14" spans="1:12" x14ac:dyDescent="0.3">
      <c r="A14" t="s">
        <v>2809</v>
      </c>
      <c r="B14" t="s">
        <v>44</v>
      </c>
      <c r="C14" t="s">
        <v>527</v>
      </c>
      <c r="D14" t="s">
        <v>2843</v>
      </c>
      <c r="E14" t="s">
        <v>2814</v>
      </c>
      <c r="G14" t="s">
        <v>2893</v>
      </c>
      <c r="H14" t="s">
        <v>2894</v>
      </c>
      <c r="I14" t="s">
        <v>2895</v>
      </c>
      <c r="K14" t="s">
        <v>2896</v>
      </c>
      <c r="L14" t="s">
        <v>2897</v>
      </c>
    </row>
    <row r="15" spans="1:12" x14ac:dyDescent="0.3">
      <c r="A15" t="s">
        <v>2884</v>
      </c>
      <c r="B15">
        <v>7</v>
      </c>
      <c r="C15">
        <v>8</v>
      </c>
      <c r="D15">
        <v>81</v>
      </c>
      <c r="E15">
        <v>96</v>
      </c>
      <c r="G15" s="6">
        <f>B15/B$24</f>
        <v>0.14285714285714285</v>
      </c>
      <c r="H15" s="6">
        <f t="shared" ref="H15:H23" si="3">C15/C$24</f>
        <v>0.34782608695652173</v>
      </c>
      <c r="I15" s="6">
        <f t="shared" ref="I15:I23" si="4">D15/D$24</f>
        <v>0.43085106382978722</v>
      </c>
      <c r="K15">
        <f>(H15-G15)*LN(H15/G15)*100</f>
        <v>18.239314700992541</v>
      </c>
      <c r="L15">
        <f>(I15-G15)*LN(I15/G15)*100</f>
        <v>31.792148343485355</v>
      </c>
    </row>
    <row r="16" spans="1:12" x14ac:dyDescent="0.3">
      <c r="A16" t="s">
        <v>2883</v>
      </c>
      <c r="B16">
        <v>4</v>
      </c>
      <c r="C16">
        <v>3</v>
      </c>
      <c r="D16">
        <v>12</v>
      </c>
      <c r="E16">
        <v>19</v>
      </c>
      <c r="G16" s="6">
        <f t="shared" ref="G16:G23" si="5">B16/B$24</f>
        <v>8.1632653061224483E-2</v>
      </c>
      <c r="H16" s="6">
        <f t="shared" si="3"/>
        <v>0.13043478260869565</v>
      </c>
      <c r="I16" s="6">
        <f t="shared" si="4"/>
        <v>6.3829787234042548E-2</v>
      </c>
      <c r="K16">
        <f t="shared" ref="K16:K20" si="6">(H16-G16)*LN(H16/G16)*100</f>
        <v>2.2870825674474964</v>
      </c>
      <c r="L16">
        <f t="shared" ref="L16:L23" si="7">(I16-G16)*LN(I16/G16)*100</f>
        <v>0.43796719140684881</v>
      </c>
    </row>
    <row r="17" spans="1:22" x14ac:dyDescent="0.3">
      <c r="A17" t="s">
        <v>2882</v>
      </c>
      <c r="B17">
        <v>6</v>
      </c>
      <c r="C17">
        <v>1</v>
      </c>
      <c r="D17">
        <v>19</v>
      </c>
      <c r="E17">
        <v>26</v>
      </c>
      <c r="G17" s="6">
        <f t="shared" si="5"/>
        <v>0.12244897959183673</v>
      </c>
      <c r="H17" s="6">
        <f t="shared" si="3"/>
        <v>4.3478260869565216E-2</v>
      </c>
      <c r="I17" s="6">
        <f t="shared" si="4"/>
        <v>0.10106382978723404</v>
      </c>
      <c r="K17">
        <f t="shared" si="6"/>
        <v>8.176891876410421</v>
      </c>
      <c r="L17">
        <f t="shared" si="7"/>
        <v>0.41047117338085803</v>
      </c>
    </row>
    <row r="18" spans="1:22" x14ac:dyDescent="0.3">
      <c r="A18" t="s">
        <v>2881</v>
      </c>
      <c r="B18">
        <v>4</v>
      </c>
      <c r="D18">
        <v>13</v>
      </c>
      <c r="E18">
        <v>17</v>
      </c>
      <c r="G18" s="6">
        <f t="shared" si="5"/>
        <v>8.1632653061224483E-2</v>
      </c>
      <c r="H18" s="6">
        <f t="shared" si="3"/>
        <v>0</v>
      </c>
      <c r="I18" s="6">
        <f t="shared" si="4"/>
        <v>6.9148936170212769E-2</v>
      </c>
      <c r="L18">
        <f t="shared" si="7"/>
        <v>0.20718809013713385</v>
      </c>
    </row>
    <row r="19" spans="1:22" x14ac:dyDescent="0.3">
      <c r="A19" t="s">
        <v>2880</v>
      </c>
      <c r="B19">
        <v>6</v>
      </c>
      <c r="C19">
        <v>7</v>
      </c>
      <c r="D19">
        <v>22</v>
      </c>
      <c r="E19">
        <v>35</v>
      </c>
      <c r="G19" s="6">
        <f t="shared" si="5"/>
        <v>0.12244897959183673</v>
      </c>
      <c r="H19" s="6">
        <f t="shared" si="3"/>
        <v>0.30434782608695654</v>
      </c>
      <c r="I19" s="6">
        <f t="shared" si="4"/>
        <v>0.11702127659574468</v>
      </c>
      <c r="K19">
        <f t="shared" si="6"/>
        <v>16.561467277000069</v>
      </c>
      <c r="L19">
        <f t="shared" si="7"/>
        <v>2.4608489247211041E-2</v>
      </c>
    </row>
    <row r="20" spans="1:22" x14ac:dyDescent="0.3">
      <c r="A20" t="s">
        <v>2879</v>
      </c>
      <c r="B20">
        <v>11</v>
      </c>
      <c r="C20">
        <v>4</v>
      </c>
      <c r="D20">
        <v>23</v>
      </c>
      <c r="E20">
        <v>38</v>
      </c>
      <c r="G20" s="6">
        <f t="shared" si="5"/>
        <v>0.22448979591836735</v>
      </c>
      <c r="H20" s="6">
        <f t="shared" si="3"/>
        <v>0.17391304347826086</v>
      </c>
      <c r="I20" s="6">
        <f t="shared" si="4"/>
        <v>0.12234042553191489</v>
      </c>
      <c r="K20">
        <f t="shared" si="6"/>
        <v>1.2910971855660314</v>
      </c>
      <c r="L20">
        <f t="shared" si="7"/>
        <v>6.2006988820540547</v>
      </c>
    </row>
    <row r="21" spans="1:22" x14ac:dyDescent="0.3">
      <c r="A21" t="s">
        <v>2878</v>
      </c>
      <c r="B21">
        <v>2</v>
      </c>
      <c r="D21">
        <v>6</v>
      </c>
      <c r="E21">
        <v>8</v>
      </c>
      <c r="G21" s="6">
        <f t="shared" si="5"/>
        <v>4.0816326530612242E-2</v>
      </c>
      <c r="H21" s="6">
        <f t="shared" si="3"/>
        <v>0</v>
      </c>
      <c r="I21" s="6">
        <f t="shared" si="4"/>
        <v>3.1914893617021274E-2</v>
      </c>
      <c r="L21">
        <f t="shared" si="7"/>
        <v>0.21898359570342441</v>
      </c>
    </row>
    <row r="22" spans="1:22" x14ac:dyDescent="0.3">
      <c r="A22" t="s">
        <v>2877</v>
      </c>
      <c r="B22">
        <v>3</v>
      </c>
      <c r="D22">
        <v>8</v>
      </c>
      <c r="E22">
        <v>11</v>
      </c>
      <c r="G22" s="6">
        <f t="shared" si="5"/>
        <v>6.1224489795918366E-2</v>
      </c>
      <c r="H22" s="6">
        <f t="shared" si="3"/>
        <v>0</v>
      </c>
      <c r="I22" s="6">
        <f t="shared" si="4"/>
        <v>4.2553191489361701E-2</v>
      </c>
      <c r="L22">
        <f t="shared" si="7"/>
        <v>0.67924766406542092</v>
      </c>
    </row>
    <row r="23" spans="1:22" x14ac:dyDescent="0.3">
      <c r="A23" t="s">
        <v>2876</v>
      </c>
      <c r="B23">
        <v>6</v>
      </c>
      <c r="D23">
        <v>4</v>
      </c>
      <c r="E23">
        <v>10</v>
      </c>
      <c r="G23" s="6">
        <f t="shared" si="5"/>
        <v>0.12244897959183673</v>
      </c>
      <c r="H23" s="6">
        <f t="shared" si="3"/>
        <v>0</v>
      </c>
      <c r="I23" s="6">
        <f t="shared" si="4"/>
        <v>2.1276595744680851E-2</v>
      </c>
      <c r="L23">
        <f t="shared" si="7"/>
        <v>17.70604507463328</v>
      </c>
    </row>
    <row r="24" spans="1:22" x14ac:dyDescent="0.3">
      <c r="A24" t="s">
        <v>2814</v>
      </c>
      <c r="B24">
        <v>49</v>
      </c>
      <c r="C24">
        <v>23</v>
      </c>
      <c r="D24">
        <v>188</v>
      </c>
      <c r="E24">
        <v>260</v>
      </c>
      <c r="K24">
        <f>SUM(K15:K23)</f>
        <v>46.555853607416559</v>
      </c>
      <c r="L24">
        <f>SUM(L15:L23)</f>
        <v>57.677358504113599</v>
      </c>
    </row>
    <row r="25" spans="1:22" x14ac:dyDescent="0.3">
      <c r="A25" t="s">
        <v>2814</v>
      </c>
      <c r="B25">
        <v>508.28571428571428</v>
      </c>
      <c r="C25">
        <v>471</v>
      </c>
      <c r="D25">
        <v>472.0159574468085</v>
      </c>
      <c r="E25">
        <v>478.76153846153846</v>
      </c>
    </row>
    <row r="27" spans="1:22" x14ac:dyDescent="0.3">
      <c r="A27" t="s">
        <v>2809</v>
      </c>
      <c r="B27" t="s">
        <v>2838</v>
      </c>
      <c r="C27" t="s">
        <v>2827</v>
      </c>
      <c r="D27" t="s">
        <v>2829</v>
      </c>
      <c r="E27" t="s">
        <v>2830</v>
      </c>
      <c r="F27" t="s">
        <v>2831</v>
      </c>
      <c r="G27" t="s">
        <v>2832</v>
      </c>
      <c r="H27" t="s">
        <v>2833</v>
      </c>
      <c r="I27" t="s">
        <v>2834</v>
      </c>
      <c r="J27" t="s">
        <v>2835</v>
      </c>
      <c r="K27" t="s">
        <v>2839</v>
      </c>
      <c r="L27" t="s">
        <v>2836</v>
      </c>
      <c r="M27" t="s">
        <v>2837</v>
      </c>
      <c r="N27" t="s">
        <v>2814</v>
      </c>
      <c r="P27" t="s">
        <v>2838</v>
      </c>
      <c r="Q27" t="s">
        <v>2898</v>
      </c>
      <c r="S27" t="s">
        <v>2899</v>
      </c>
      <c r="T27" t="s">
        <v>2900</v>
      </c>
      <c r="V27" t="s">
        <v>2892</v>
      </c>
    </row>
    <row r="28" spans="1:22" x14ac:dyDescent="0.3">
      <c r="A28" t="s">
        <v>2884</v>
      </c>
      <c r="B28">
        <v>88</v>
      </c>
      <c r="D28">
        <v>1</v>
      </c>
      <c r="F28">
        <v>1</v>
      </c>
      <c r="H28">
        <v>4</v>
      </c>
      <c r="K28">
        <v>2</v>
      </c>
      <c r="N28">
        <v>96</v>
      </c>
      <c r="P28">
        <f>B28</f>
        <v>88</v>
      </c>
      <c r="Q28">
        <f>N28-P28</f>
        <v>8</v>
      </c>
      <c r="S28" s="6">
        <f>P28/P$37</f>
        <v>0.57894736842105265</v>
      </c>
      <c r="T28" s="6">
        <f t="shared" ref="T28:T36" si="8">Q28/Q$37</f>
        <v>7.407407407407407E-2</v>
      </c>
      <c r="V28">
        <f>(T28-S28)*LN(T28/S28)*100</f>
        <v>103.80931941145522</v>
      </c>
    </row>
    <row r="29" spans="1:22" x14ac:dyDescent="0.3">
      <c r="A29" t="s">
        <v>2883</v>
      </c>
      <c r="B29">
        <v>10</v>
      </c>
      <c r="G29">
        <v>1</v>
      </c>
      <c r="H29">
        <v>2</v>
      </c>
      <c r="J29">
        <v>1</v>
      </c>
      <c r="K29">
        <v>4</v>
      </c>
      <c r="M29">
        <v>1</v>
      </c>
      <c r="N29">
        <v>19</v>
      </c>
      <c r="P29">
        <f t="shared" ref="P29:P36" si="9">B29</f>
        <v>10</v>
      </c>
      <c r="Q29">
        <f t="shared" ref="Q29:Q36" si="10">N29-P29</f>
        <v>9</v>
      </c>
      <c r="S29" s="6">
        <f t="shared" ref="S29:S36" si="11">P29/P$37</f>
        <v>6.5789473684210523E-2</v>
      </c>
      <c r="T29" s="6">
        <f t="shared" si="8"/>
        <v>8.3333333333333329E-2</v>
      </c>
      <c r="V29">
        <f t="shared" ref="V29:V36" si="12">(T29-S29)*LN(T29/S29)*100</f>
        <v>0.41471715449864965</v>
      </c>
    </row>
    <row r="30" spans="1:22" x14ac:dyDescent="0.3">
      <c r="A30" t="s">
        <v>2882</v>
      </c>
      <c r="B30">
        <v>9</v>
      </c>
      <c r="D30">
        <v>2</v>
      </c>
      <c r="E30">
        <v>2</v>
      </c>
      <c r="F30">
        <v>2</v>
      </c>
      <c r="G30">
        <v>2</v>
      </c>
      <c r="H30">
        <v>3</v>
      </c>
      <c r="K30">
        <v>3</v>
      </c>
      <c r="L30">
        <v>2</v>
      </c>
      <c r="M30">
        <v>1</v>
      </c>
      <c r="N30">
        <v>26</v>
      </c>
      <c r="P30">
        <f t="shared" si="9"/>
        <v>9</v>
      </c>
      <c r="Q30">
        <f t="shared" si="10"/>
        <v>17</v>
      </c>
      <c r="S30" s="6">
        <f t="shared" si="11"/>
        <v>5.921052631578947E-2</v>
      </c>
      <c r="T30" s="6">
        <f t="shared" si="8"/>
        <v>0.15740740740740741</v>
      </c>
      <c r="V30">
        <f t="shared" si="12"/>
        <v>9.6010828059977484</v>
      </c>
    </row>
    <row r="31" spans="1:22" x14ac:dyDescent="0.3">
      <c r="A31" t="s">
        <v>2881</v>
      </c>
      <c r="B31">
        <v>5</v>
      </c>
      <c r="E31">
        <v>3</v>
      </c>
      <c r="G31">
        <v>1</v>
      </c>
      <c r="J31">
        <v>3</v>
      </c>
      <c r="K31">
        <v>5</v>
      </c>
      <c r="N31">
        <v>17</v>
      </c>
      <c r="P31">
        <f t="shared" si="9"/>
        <v>5</v>
      </c>
      <c r="Q31">
        <f t="shared" si="10"/>
        <v>12</v>
      </c>
      <c r="S31" s="6">
        <f t="shared" si="11"/>
        <v>3.2894736842105261E-2</v>
      </c>
      <c r="T31" s="6">
        <f t="shared" si="8"/>
        <v>0.1111111111111111</v>
      </c>
      <c r="V31">
        <f t="shared" si="12"/>
        <v>9.5206381085619416</v>
      </c>
    </row>
    <row r="32" spans="1:22" x14ac:dyDescent="0.3">
      <c r="A32" t="s">
        <v>2880</v>
      </c>
      <c r="B32">
        <v>25</v>
      </c>
      <c r="C32">
        <v>1</v>
      </c>
      <c r="H32">
        <v>5</v>
      </c>
      <c r="K32">
        <v>2</v>
      </c>
      <c r="L32">
        <v>2</v>
      </c>
      <c r="N32">
        <v>35</v>
      </c>
      <c r="P32">
        <f t="shared" si="9"/>
        <v>25</v>
      </c>
      <c r="Q32">
        <f t="shared" si="10"/>
        <v>10</v>
      </c>
      <c r="S32" s="6">
        <f t="shared" si="11"/>
        <v>0.16447368421052633</v>
      </c>
      <c r="T32" s="6">
        <f t="shared" si="8"/>
        <v>9.2592592592592587E-2</v>
      </c>
      <c r="V32">
        <f t="shared" si="12"/>
        <v>4.1298665754110404</v>
      </c>
    </row>
    <row r="33" spans="1:24" x14ac:dyDescent="0.3">
      <c r="A33" t="s">
        <v>2879</v>
      </c>
      <c r="B33">
        <v>10</v>
      </c>
      <c r="C33">
        <v>1</v>
      </c>
      <c r="E33">
        <v>1</v>
      </c>
      <c r="F33">
        <v>1</v>
      </c>
      <c r="G33">
        <v>1</v>
      </c>
      <c r="H33">
        <v>12</v>
      </c>
      <c r="K33">
        <v>8</v>
      </c>
      <c r="L33">
        <v>3</v>
      </c>
      <c r="M33">
        <v>1</v>
      </c>
      <c r="N33">
        <v>38</v>
      </c>
      <c r="P33">
        <f t="shared" si="9"/>
        <v>10</v>
      </c>
      <c r="Q33">
        <f t="shared" si="10"/>
        <v>28</v>
      </c>
      <c r="S33" s="6">
        <f t="shared" si="11"/>
        <v>6.5789473684210523E-2</v>
      </c>
      <c r="T33" s="6">
        <f t="shared" si="8"/>
        <v>0.25925925925925924</v>
      </c>
      <c r="V33">
        <f t="shared" si="12"/>
        <v>26.531841044277598</v>
      </c>
    </row>
    <row r="34" spans="1:24" x14ac:dyDescent="0.3">
      <c r="A34" t="s">
        <v>2878</v>
      </c>
      <c r="B34">
        <v>2</v>
      </c>
      <c r="F34">
        <v>2</v>
      </c>
      <c r="H34">
        <v>1</v>
      </c>
      <c r="I34">
        <v>1</v>
      </c>
      <c r="M34">
        <v>2</v>
      </c>
      <c r="N34">
        <v>8</v>
      </c>
      <c r="P34">
        <f t="shared" si="9"/>
        <v>2</v>
      </c>
      <c r="Q34">
        <f t="shared" si="10"/>
        <v>6</v>
      </c>
      <c r="S34" s="6">
        <f t="shared" si="11"/>
        <v>1.3157894736842105E-2</v>
      </c>
      <c r="T34" s="6">
        <f t="shared" si="8"/>
        <v>5.5555555555555552E-2</v>
      </c>
      <c r="V34">
        <f t="shared" si="12"/>
        <v>6.1067961826483659</v>
      </c>
    </row>
    <row r="35" spans="1:24" x14ac:dyDescent="0.3">
      <c r="A35" t="s">
        <v>2877</v>
      </c>
      <c r="B35">
        <v>2</v>
      </c>
      <c r="H35">
        <v>2</v>
      </c>
      <c r="I35">
        <v>1</v>
      </c>
      <c r="K35">
        <v>6</v>
      </c>
      <c r="N35">
        <v>11</v>
      </c>
      <c r="P35">
        <f t="shared" si="9"/>
        <v>2</v>
      </c>
      <c r="Q35">
        <f t="shared" si="10"/>
        <v>9</v>
      </c>
      <c r="S35" s="6">
        <f t="shared" si="11"/>
        <v>1.3157894736842105E-2</v>
      </c>
      <c r="T35" s="6">
        <f t="shared" si="8"/>
        <v>8.3333333333333329E-2</v>
      </c>
      <c r="V35">
        <f t="shared" si="12"/>
        <v>12.953169757883021</v>
      </c>
    </row>
    <row r="36" spans="1:24" x14ac:dyDescent="0.3">
      <c r="A36" t="s">
        <v>2876</v>
      </c>
      <c r="B36">
        <v>1</v>
      </c>
      <c r="H36">
        <v>6</v>
      </c>
      <c r="K36">
        <v>1</v>
      </c>
      <c r="L36">
        <v>2</v>
      </c>
      <c r="N36">
        <v>10</v>
      </c>
      <c r="P36">
        <f t="shared" si="9"/>
        <v>1</v>
      </c>
      <c r="Q36">
        <f t="shared" si="10"/>
        <v>9</v>
      </c>
      <c r="S36" s="6">
        <f t="shared" si="11"/>
        <v>6.5789473684210523E-3</v>
      </c>
      <c r="T36" s="6">
        <f t="shared" si="8"/>
        <v>8.3333333333333329E-2</v>
      </c>
      <c r="V36">
        <f t="shared" si="12"/>
        <v>19.487738045403432</v>
      </c>
    </row>
    <row r="37" spans="1:24" x14ac:dyDescent="0.3">
      <c r="A37" t="s">
        <v>2814</v>
      </c>
      <c r="B37">
        <v>152</v>
      </c>
      <c r="C37">
        <v>2</v>
      </c>
      <c r="D37">
        <v>3</v>
      </c>
      <c r="E37">
        <v>6</v>
      </c>
      <c r="F37">
        <v>6</v>
      </c>
      <c r="G37">
        <v>5</v>
      </c>
      <c r="H37">
        <v>35</v>
      </c>
      <c r="I37">
        <v>2</v>
      </c>
      <c r="J37">
        <v>4</v>
      </c>
      <c r="K37">
        <v>31</v>
      </c>
      <c r="L37">
        <v>9</v>
      </c>
      <c r="M37">
        <v>5</v>
      </c>
      <c r="N37">
        <v>260</v>
      </c>
      <c r="P37">
        <f t="shared" ref="P37" si="13">B37</f>
        <v>152</v>
      </c>
      <c r="Q37">
        <f t="shared" ref="Q37" si="14">N37-P37</f>
        <v>108</v>
      </c>
      <c r="V37">
        <f>SUM(V28:V36)</f>
        <v>192.555169086137</v>
      </c>
    </row>
    <row r="39" spans="1:24" x14ac:dyDescent="0.3">
      <c r="R39" t="s">
        <v>2947</v>
      </c>
      <c r="U39" t="s">
        <v>2948</v>
      </c>
      <c r="W39" t="s">
        <v>2892</v>
      </c>
    </row>
    <row r="40" spans="1:24" x14ac:dyDescent="0.3">
      <c r="A40" t="s">
        <v>2809</v>
      </c>
      <c r="B40">
        <v>1</v>
      </c>
      <c r="C40">
        <v>2</v>
      </c>
      <c r="D40">
        <v>3</v>
      </c>
      <c r="E40" t="s">
        <v>2814</v>
      </c>
      <c r="G40" t="s">
        <v>2901</v>
      </c>
      <c r="H40" t="s">
        <v>2902</v>
      </c>
      <c r="I40" t="s">
        <v>2903</v>
      </c>
      <c r="K40" t="s">
        <v>2904</v>
      </c>
      <c r="L40" t="s">
        <v>2905</v>
      </c>
      <c r="Q40" t="s">
        <v>2941</v>
      </c>
      <c r="R40" t="s">
        <v>2942</v>
      </c>
      <c r="S40" t="s">
        <v>2943</v>
      </c>
      <c r="T40" t="s">
        <v>2944</v>
      </c>
      <c r="U40" t="s">
        <v>2945</v>
      </c>
      <c r="V40" t="s">
        <v>2946</v>
      </c>
      <c r="W40" t="s">
        <v>2945</v>
      </c>
      <c r="X40" t="s">
        <v>2946</v>
      </c>
    </row>
    <row r="41" spans="1:24" x14ac:dyDescent="0.3">
      <c r="A41" t="s">
        <v>2884</v>
      </c>
      <c r="B41">
        <v>1</v>
      </c>
      <c r="C41">
        <v>8</v>
      </c>
      <c r="D41">
        <v>87</v>
      </c>
      <c r="E41">
        <v>96</v>
      </c>
      <c r="G41" s="6">
        <f>B41/B$50</f>
        <v>1.4705882352941176E-2</v>
      </c>
      <c r="H41" s="6">
        <f t="shared" ref="H41:H49" si="15">C41/C$50</f>
        <v>0.16326530612244897</v>
      </c>
      <c r="I41" s="6">
        <f t="shared" ref="I41:I49" si="16">D41/D$50</f>
        <v>0.60839160839160844</v>
      </c>
      <c r="K41">
        <f>(H41-G41)*LN(H41/G41)*100</f>
        <v>35.760168956450514</v>
      </c>
      <c r="L41">
        <f>(I41-G41)*LN(I41/G41)*100</f>
        <v>221.00373817856988</v>
      </c>
      <c r="Q41" t="s">
        <v>2884</v>
      </c>
      <c r="R41" s="7">
        <f>G41</f>
        <v>1.4705882352941176E-2</v>
      </c>
      <c r="S41" s="7">
        <f t="shared" ref="S41:T49" si="17">H41</f>
        <v>0.16326530612244897</v>
      </c>
      <c r="T41" s="7">
        <f t="shared" si="17"/>
        <v>0.60839160839160844</v>
      </c>
      <c r="U41" s="7">
        <f>S41-R41</f>
        <v>0.14855942376950779</v>
      </c>
      <c r="V41" s="7">
        <f>T41-R41</f>
        <v>0.59368572603866732</v>
      </c>
      <c r="W41">
        <f t="shared" ref="W41:W49" si="18">K41</f>
        <v>35.760168956450514</v>
      </c>
      <c r="X41">
        <f t="shared" ref="X41:X49" si="19">L41</f>
        <v>221.00373817856988</v>
      </c>
    </row>
    <row r="42" spans="1:24" x14ac:dyDescent="0.3">
      <c r="A42" t="s">
        <v>2883</v>
      </c>
      <c r="B42">
        <v>3</v>
      </c>
      <c r="C42">
        <v>7</v>
      </c>
      <c r="D42">
        <v>9</v>
      </c>
      <c r="E42">
        <v>19</v>
      </c>
      <c r="G42" s="6">
        <f t="shared" ref="G42:G49" si="20">B42/B$50</f>
        <v>4.4117647058823532E-2</v>
      </c>
      <c r="H42" s="6">
        <f t="shared" si="15"/>
        <v>0.14285714285714285</v>
      </c>
      <c r="I42" s="6">
        <f t="shared" si="16"/>
        <v>6.2937062937062943E-2</v>
      </c>
      <c r="K42">
        <f t="shared" ref="K42:K48" si="21">(H42-G42)*LN(H42/G42)*100</f>
        <v>11.601745287873133</v>
      </c>
      <c r="L42">
        <f t="shared" ref="L42:L47" si="22">(I42-G42)*LN(I42/G42)*100</f>
        <v>0.66860748185858276</v>
      </c>
      <c r="Q42" t="s">
        <v>2883</v>
      </c>
      <c r="R42" s="7">
        <f t="shared" ref="R42:R49" si="23">G42</f>
        <v>4.4117647058823532E-2</v>
      </c>
      <c r="S42" s="7">
        <f t="shared" si="17"/>
        <v>0.14285714285714285</v>
      </c>
      <c r="T42" s="7">
        <f t="shared" si="17"/>
        <v>6.2937062937062943E-2</v>
      </c>
      <c r="U42" s="7">
        <f t="shared" ref="U42:U49" si="24">S42-R42</f>
        <v>9.873949579831931E-2</v>
      </c>
      <c r="V42" s="7">
        <f t="shared" ref="V42:V49" si="25">T42-R42</f>
        <v>1.8819415878239411E-2</v>
      </c>
      <c r="W42">
        <f t="shared" si="18"/>
        <v>11.601745287873133</v>
      </c>
      <c r="X42">
        <f t="shared" si="19"/>
        <v>0.66860748185858276</v>
      </c>
    </row>
    <row r="43" spans="1:24" x14ac:dyDescent="0.3">
      <c r="A43" t="s">
        <v>2882</v>
      </c>
      <c r="B43">
        <v>13</v>
      </c>
      <c r="C43">
        <v>6</v>
      </c>
      <c r="D43">
        <v>7</v>
      </c>
      <c r="E43">
        <v>26</v>
      </c>
      <c r="G43" s="6">
        <f t="shared" si="20"/>
        <v>0.19117647058823528</v>
      </c>
      <c r="H43" s="6">
        <f t="shared" si="15"/>
        <v>0.12244897959183673</v>
      </c>
      <c r="I43" s="6">
        <f t="shared" si="16"/>
        <v>4.8951048951048952E-2</v>
      </c>
      <c r="K43">
        <f t="shared" si="21"/>
        <v>3.0618267763347049</v>
      </c>
      <c r="L43">
        <f t="shared" si="22"/>
        <v>19.376452001405831</v>
      </c>
      <c r="Q43" t="s">
        <v>2882</v>
      </c>
      <c r="R43" s="7">
        <f t="shared" si="23"/>
        <v>0.19117647058823528</v>
      </c>
      <c r="S43" s="7">
        <f t="shared" si="17"/>
        <v>0.12244897959183673</v>
      </c>
      <c r="T43" s="7">
        <f t="shared" si="17"/>
        <v>4.8951048951048952E-2</v>
      </c>
      <c r="U43" s="7">
        <f t="shared" si="24"/>
        <v>-6.8727490996398549E-2</v>
      </c>
      <c r="V43" s="7">
        <f t="shared" si="25"/>
        <v>-0.14222542163718632</v>
      </c>
      <c r="W43">
        <f t="shared" si="18"/>
        <v>3.0618267763347049</v>
      </c>
      <c r="X43">
        <f t="shared" si="19"/>
        <v>19.376452001405831</v>
      </c>
    </row>
    <row r="44" spans="1:24" x14ac:dyDescent="0.3">
      <c r="A44" t="s">
        <v>2881</v>
      </c>
      <c r="B44">
        <v>9</v>
      </c>
      <c r="C44">
        <v>4</v>
      </c>
      <c r="D44">
        <v>4</v>
      </c>
      <c r="E44">
        <v>17</v>
      </c>
      <c r="G44" s="6">
        <f t="shared" si="20"/>
        <v>0.13235294117647059</v>
      </c>
      <c r="H44" s="6">
        <f t="shared" si="15"/>
        <v>8.1632653061224483E-2</v>
      </c>
      <c r="I44" s="6">
        <f t="shared" si="16"/>
        <v>2.7972027972027972E-2</v>
      </c>
      <c r="K44">
        <f t="shared" si="21"/>
        <v>2.4510214509751935</v>
      </c>
      <c r="L44">
        <f t="shared" si="22"/>
        <v>16.223582357256596</v>
      </c>
      <c r="Q44" t="s">
        <v>2881</v>
      </c>
      <c r="R44" s="7">
        <f t="shared" si="23"/>
        <v>0.13235294117647059</v>
      </c>
      <c r="S44" s="7">
        <f t="shared" si="17"/>
        <v>8.1632653061224483E-2</v>
      </c>
      <c r="T44" s="7">
        <f t="shared" si="17"/>
        <v>2.7972027972027972E-2</v>
      </c>
      <c r="U44" s="7">
        <f t="shared" si="24"/>
        <v>-5.0720288115246107E-2</v>
      </c>
      <c r="V44" s="7">
        <f t="shared" si="25"/>
        <v>-0.10438091320444262</v>
      </c>
      <c r="W44">
        <f t="shared" si="18"/>
        <v>2.4510214509751935</v>
      </c>
      <c r="X44">
        <f t="shared" si="19"/>
        <v>16.223582357256596</v>
      </c>
    </row>
    <row r="45" spans="1:24" x14ac:dyDescent="0.3">
      <c r="A45" t="s">
        <v>2880</v>
      </c>
      <c r="B45">
        <v>8</v>
      </c>
      <c r="C45">
        <v>4</v>
      </c>
      <c r="D45">
        <v>23</v>
      </c>
      <c r="E45">
        <v>35</v>
      </c>
      <c r="G45" s="6">
        <f t="shared" si="20"/>
        <v>0.11764705882352941</v>
      </c>
      <c r="H45" s="6">
        <f t="shared" si="15"/>
        <v>8.1632653061224483E-2</v>
      </c>
      <c r="I45" s="6">
        <f t="shared" si="16"/>
        <v>0.16083916083916083</v>
      </c>
      <c r="K45">
        <f t="shared" si="21"/>
        <v>1.3161816572429721</v>
      </c>
      <c r="L45">
        <f t="shared" si="22"/>
        <v>1.3506850539851452</v>
      </c>
      <c r="Q45" t="s">
        <v>2880</v>
      </c>
      <c r="R45" s="7">
        <f t="shared" si="23"/>
        <v>0.11764705882352941</v>
      </c>
      <c r="S45" s="7">
        <f t="shared" si="17"/>
        <v>8.1632653061224483E-2</v>
      </c>
      <c r="T45" s="7">
        <f t="shared" si="17"/>
        <v>0.16083916083916083</v>
      </c>
      <c r="U45" s="7">
        <f t="shared" si="24"/>
        <v>-3.6014405762304927E-2</v>
      </c>
      <c r="V45" s="7">
        <f t="shared" si="25"/>
        <v>4.3192102015631423E-2</v>
      </c>
      <c r="W45">
        <f t="shared" si="18"/>
        <v>1.3161816572429721</v>
      </c>
      <c r="X45">
        <f t="shared" si="19"/>
        <v>1.3506850539851452</v>
      </c>
    </row>
    <row r="46" spans="1:24" x14ac:dyDescent="0.3">
      <c r="A46" t="s">
        <v>2879</v>
      </c>
      <c r="B46">
        <v>9</v>
      </c>
      <c r="C46">
        <v>18</v>
      </c>
      <c r="D46">
        <v>11</v>
      </c>
      <c r="E46">
        <v>38</v>
      </c>
      <c r="G46" s="6">
        <f t="shared" si="20"/>
        <v>0.13235294117647059</v>
      </c>
      <c r="H46" s="6">
        <f t="shared" si="15"/>
        <v>0.36734693877551022</v>
      </c>
      <c r="I46" s="6">
        <f t="shared" si="16"/>
        <v>7.6923076923076927E-2</v>
      </c>
      <c r="K46">
        <f t="shared" si="21"/>
        <v>23.989000063346584</v>
      </c>
      <c r="L46">
        <f t="shared" si="22"/>
        <v>3.0079915442828975</v>
      </c>
      <c r="Q46" t="s">
        <v>2879</v>
      </c>
      <c r="R46" s="7">
        <f t="shared" si="23"/>
        <v>0.13235294117647059</v>
      </c>
      <c r="S46" s="7">
        <f t="shared" si="17"/>
        <v>0.36734693877551022</v>
      </c>
      <c r="T46" s="7">
        <f t="shared" si="17"/>
        <v>7.6923076923076927E-2</v>
      </c>
      <c r="U46" s="7">
        <f t="shared" si="24"/>
        <v>0.23499399759903963</v>
      </c>
      <c r="V46" s="7">
        <f t="shared" si="25"/>
        <v>-5.5429864253393663E-2</v>
      </c>
      <c r="W46">
        <f t="shared" si="18"/>
        <v>23.989000063346584</v>
      </c>
      <c r="X46">
        <f t="shared" si="19"/>
        <v>3.0079915442828975</v>
      </c>
    </row>
    <row r="47" spans="1:24" x14ac:dyDescent="0.3">
      <c r="A47" t="s">
        <v>2878</v>
      </c>
      <c r="B47">
        <v>5</v>
      </c>
      <c r="C47">
        <v>1</v>
      </c>
      <c r="D47">
        <v>2</v>
      </c>
      <c r="E47">
        <v>8</v>
      </c>
      <c r="G47" s="6">
        <f t="shared" si="20"/>
        <v>7.3529411764705885E-2</v>
      </c>
      <c r="H47" s="6">
        <f t="shared" si="15"/>
        <v>2.0408163265306121E-2</v>
      </c>
      <c r="I47" s="6">
        <f t="shared" si="16"/>
        <v>1.3986013986013986E-2</v>
      </c>
      <c r="K47">
        <f t="shared" si="21"/>
        <v>6.8088187109917726</v>
      </c>
      <c r="L47">
        <f t="shared" si="22"/>
        <v>9.8819869742765984</v>
      </c>
      <c r="Q47" t="s">
        <v>2878</v>
      </c>
      <c r="R47" s="7">
        <f t="shared" si="23"/>
        <v>7.3529411764705885E-2</v>
      </c>
      <c r="S47" s="7">
        <f t="shared" si="17"/>
        <v>2.0408163265306121E-2</v>
      </c>
      <c r="T47" s="7">
        <f t="shared" si="17"/>
        <v>1.3986013986013986E-2</v>
      </c>
      <c r="U47" s="7">
        <f t="shared" si="24"/>
        <v>-5.3121248499399767E-2</v>
      </c>
      <c r="V47" s="7">
        <f t="shared" si="25"/>
        <v>-5.9543397778691901E-2</v>
      </c>
      <c r="W47">
        <f t="shared" si="18"/>
        <v>6.8088187109917726</v>
      </c>
      <c r="X47">
        <f t="shared" si="19"/>
        <v>9.8819869742765984</v>
      </c>
    </row>
    <row r="48" spans="1:24" x14ac:dyDescent="0.3">
      <c r="A48" t="s">
        <v>2877</v>
      </c>
      <c r="B48">
        <v>10</v>
      </c>
      <c r="C48">
        <v>1</v>
      </c>
      <c r="E48">
        <v>11</v>
      </c>
      <c r="G48" s="6">
        <f t="shared" si="20"/>
        <v>0.14705882352941177</v>
      </c>
      <c r="H48" s="6">
        <f t="shared" si="15"/>
        <v>2.0408163265306121E-2</v>
      </c>
      <c r="I48" s="6">
        <f t="shared" si="16"/>
        <v>0</v>
      </c>
      <c r="K48">
        <f t="shared" si="21"/>
        <v>25.01220958769072</v>
      </c>
      <c r="Q48" t="s">
        <v>2877</v>
      </c>
      <c r="R48" s="7">
        <f t="shared" si="23"/>
        <v>0.14705882352941177</v>
      </c>
      <c r="S48" s="7">
        <f t="shared" si="17"/>
        <v>2.0408163265306121E-2</v>
      </c>
      <c r="T48" s="7">
        <f t="shared" si="17"/>
        <v>0</v>
      </c>
      <c r="U48" s="7">
        <f t="shared" si="24"/>
        <v>-0.12665066026410565</v>
      </c>
      <c r="V48" s="7">
        <f t="shared" si="25"/>
        <v>-0.14705882352941177</v>
      </c>
      <c r="W48">
        <f t="shared" si="18"/>
        <v>25.01220958769072</v>
      </c>
      <c r="X48">
        <f t="shared" si="19"/>
        <v>0</v>
      </c>
    </row>
    <row r="49" spans="1:24" x14ac:dyDescent="0.3">
      <c r="A49" t="s">
        <v>2876</v>
      </c>
      <c r="B49">
        <v>10</v>
      </c>
      <c r="E49">
        <v>10</v>
      </c>
      <c r="G49" s="6">
        <f t="shared" si="20"/>
        <v>0.14705882352941177</v>
      </c>
      <c r="H49" s="6">
        <f t="shared" si="15"/>
        <v>0</v>
      </c>
      <c r="I49" s="6">
        <f t="shared" si="16"/>
        <v>0</v>
      </c>
      <c r="Q49" t="s">
        <v>2876</v>
      </c>
      <c r="R49" s="7">
        <f t="shared" si="23"/>
        <v>0.14705882352941177</v>
      </c>
      <c r="S49" s="7">
        <f t="shared" si="17"/>
        <v>0</v>
      </c>
      <c r="T49" s="7">
        <f t="shared" si="17"/>
        <v>0</v>
      </c>
      <c r="U49" s="7">
        <f t="shared" si="24"/>
        <v>-0.14705882352941177</v>
      </c>
      <c r="V49" s="7">
        <f t="shared" si="25"/>
        <v>-0.14705882352941177</v>
      </c>
      <c r="W49">
        <f t="shared" si="18"/>
        <v>0</v>
      </c>
      <c r="X49">
        <f t="shared" si="19"/>
        <v>0</v>
      </c>
    </row>
    <row r="50" spans="1:24" x14ac:dyDescent="0.3">
      <c r="A50" t="s">
        <v>2814</v>
      </c>
      <c r="B50">
        <v>68</v>
      </c>
      <c r="C50">
        <v>49</v>
      </c>
      <c r="D50">
        <v>143</v>
      </c>
      <c r="E50">
        <v>260</v>
      </c>
      <c r="K50">
        <f>SUM(K41:K49)</f>
        <v>110.00097249090558</v>
      </c>
      <c r="L50">
        <f t="shared" ref="L50" si="26">SUM(L41:L49)</f>
        <v>271.51304359163549</v>
      </c>
      <c r="U50" s="7"/>
      <c r="W50">
        <f>SUM(W41:W49)</f>
        <v>110.00097249090558</v>
      </c>
      <c r="X50">
        <f t="shared" ref="X50" si="27">SUM(X41:X49)</f>
        <v>271.51304359163549</v>
      </c>
    </row>
    <row r="51" spans="1:24" x14ac:dyDescent="0.3">
      <c r="B51">
        <v>522.33823529411768</v>
      </c>
      <c r="C51">
        <v>493.59183673469386</v>
      </c>
      <c r="D51">
        <v>452.95804195804197</v>
      </c>
      <c r="E51">
        <v>478.76153846153846</v>
      </c>
    </row>
    <row r="53" spans="1:24" x14ac:dyDescent="0.3">
      <c r="B53" t="s">
        <v>2926</v>
      </c>
      <c r="D53" t="s">
        <v>2929</v>
      </c>
      <c r="G53" t="s">
        <v>2930</v>
      </c>
    </row>
    <row r="54" spans="1:24" x14ac:dyDescent="0.3">
      <c r="A54" t="s">
        <v>2809</v>
      </c>
      <c r="B54" t="s">
        <v>15</v>
      </c>
      <c r="C54" t="s">
        <v>20</v>
      </c>
      <c r="D54" t="s">
        <v>44</v>
      </c>
      <c r="E54" t="s">
        <v>527</v>
      </c>
      <c r="F54" t="s">
        <v>2843</v>
      </c>
      <c r="G54">
        <v>1</v>
      </c>
      <c r="H54">
        <v>2</v>
      </c>
      <c r="I54">
        <v>3</v>
      </c>
      <c r="J54" t="s">
        <v>2919</v>
      </c>
    </row>
    <row r="55" spans="1:24" x14ac:dyDescent="0.3">
      <c r="A55" t="s">
        <v>2884</v>
      </c>
      <c r="C55">
        <v>96</v>
      </c>
      <c r="D55">
        <v>7</v>
      </c>
      <c r="E55">
        <v>8</v>
      </c>
      <c r="F55">
        <v>81</v>
      </c>
      <c r="G55">
        <v>1</v>
      </c>
      <c r="H55">
        <v>8</v>
      </c>
      <c r="I55">
        <v>87</v>
      </c>
      <c r="J55">
        <f>E41</f>
        <v>96</v>
      </c>
    </row>
    <row r="56" spans="1:24" x14ac:dyDescent="0.3">
      <c r="A56" t="s">
        <v>2883</v>
      </c>
      <c r="C56">
        <v>19</v>
      </c>
      <c r="D56">
        <v>4</v>
      </c>
      <c r="E56">
        <v>3</v>
      </c>
      <c r="F56">
        <v>12</v>
      </c>
      <c r="G56">
        <v>3</v>
      </c>
      <c r="H56">
        <v>7</v>
      </c>
      <c r="I56">
        <v>9</v>
      </c>
      <c r="J56">
        <f t="shared" ref="J56:J63" si="28">E42</f>
        <v>19</v>
      </c>
    </row>
    <row r="57" spans="1:24" x14ac:dyDescent="0.3">
      <c r="A57" t="s">
        <v>2882</v>
      </c>
      <c r="B57">
        <v>2</v>
      </c>
      <c r="C57">
        <v>24</v>
      </c>
      <c r="D57">
        <v>6</v>
      </c>
      <c r="E57">
        <v>1</v>
      </c>
      <c r="F57">
        <v>19</v>
      </c>
      <c r="G57">
        <v>13</v>
      </c>
      <c r="H57">
        <v>6</v>
      </c>
      <c r="I57">
        <v>7</v>
      </c>
      <c r="J57">
        <f t="shared" si="28"/>
        <v>26</v>
      </c>
    </row>
    <row r="58" spans="1:24" x14ac:dyDescent="0.3">
      <c r="A58" t="s">
        <v>2881</v>
      </c>
      <c r="B58">
        <v>4</v>
      </c>
      <c r="C58">
        <v>13</v>
      </c>
      <c r="D58">
        <v>4</v>
      </c>
      <c r="F58">
        <v>13</v>
      </c>
      <c r="G58">
        <v>9</v>
      </c>
      <c r="H58">
        <v>4</v>
      </c>
      <c r="I58">
        <v>4</v>
      </c>
      <c r="J58">
        <f t="shared" si="28"/>
        <v>17</v>
      </c>
    </row>
    <row r="59" spans="1:24" x14ac:dyDescent="0.3">
      <c r="A59" t="s">
        <v>2880</v>
      </c>
      <c r="B59">
        <v>27</v>
      </c>
      <c r="C59">
        <v>8</v>
      </c>
      <c r="D59">
        <v>6</v>
      </c>
      <c r="E59">
        <v>7</v>
      </c>
      <c r="F59">
        <v>22</v>
      </c>
      <c r="G59">
        <v>8</v>
      </c>
      <c r="H59">
        <v>4</v>
      </c>
      <c r="I59">
        <v>23</v>
      </c>
      <c r="J59">
        <f t="shared" si="28"/>
        <v>35</v>
      </c>
    </row>
    <row r="60" spans="1:24" x14ac:dyDescent="0.3">
      <c r="A60" t="s">
        <v>2879</v>
      </c>
      <c r="B60">
        <v>30</v>
      </c>
      <c r="C60">
        <v>8</v>
      </c>
      <c r="D60">
        <v>11</v>
      </c>
      <c r="E60">
        <v>4</v>
      </c>
      <c r="F60">
        <v>23</v>
      </c>
      <c r="G60">
        <v>9</v>
      </c>
      <c r="H60">
        <v>18</v>
      </c>
      <c r="I60">
        <v>11</v>
      </c>
      <c r="J60">
        <f t="shared" si="28"/>
        <v>38</v>
      </c>
    </row>
    <row r="61" spans="1:24" x14ac:dyDescent="0.3">
      <c r="A61" t="s">
        <v>2878</v>
      </c>
      <c r="B61">
        <v>7</v>
      </c>
      <c r="C61">
        <v>1</v>
      </c>
      <c r="D61">
        <v>2</v>
      </c>
      <c r="F61">
        <v>6</v>
      </c>
      <c r="G61">
        <v>5</v>
      </c>
      <c r="H61">
        <v>1</v>
      </c>
      <c r="I61">
        <v>2</v>
      </c>
      <c r="J61">
        <f t="shared" si="28"/>
        <v>8</v>
      </c>
    </row>
    <row r="62" spans="1:24" x14ac:dyDescent="0.3">
      <c r="A62" t="s">
        <v>2877</v>
      </c>
      <c r="B62">
        <v>11</v>
      </c>
      <c r="D62">
        <v>3</v>
      </c>
      <c r="F62">
        <v>8</v>
      </c>
      <c r="G62">
        <v>10</v>
      </c>
      <c r="H62">
        <v>1</v>
      </c>
      <c r="J62">
        <f t="shared" si="28"/>
        <v>11</v>
      </c>
    </row>
    <row r="63" spans="1:24" x14ac:dyDescent="0.3">
      <c r="A63" t="s">
        <v>2876</v>
      </c>
      <c r="B63">
        <v>10</v>
      </c>
      <c r="D63">
        <v>6</v>
      </c>
      <c r="F63">
        <v>4</v>
      </c>
      <c r="G63">
        <v>10</v>
      </c>
      <c r="J63">
        <f t="shared" si="28"/>
        <v>10</v>
      </c>
    </row>
    <row r="64" spans="1:24" x14ac:dyDescent="0.3">
      <c r="A64" t="s">
        <v>2940</v>
      </c>
      <c r="B64" s="11">
        <v>534.74725274725279</v>
      </c>
      <c r="C64" s="11">
        <v>448.61538461538464</v>
      </c>
      <c r="D64" s="11">
        <v>508.28571428571428</v>
      </c>
      <c r="E64" s="11">
        <v>471</v>
      </c>
      <c r="F64" s="11">
        <v>472.0159574468085</v>
      </c>
      <c r="G64" s="11">
        <v>522.33823529411768</v>
      </c>
      <c r="H64" s="11">
        <v>493.59183673469386</v>
      </c>
      <c r="I64" s="11">
        <v>452.95804195804197</v>
      </c>
    </row>
    <row r="65" spans="1:10" x14ac:dyDescent="0.3">
      <c r="B65">
        <f>E51</f>
        <v>478.76153846153846</v>
      </c>
      <c r="C65">
        <f>B65</f>
        <v>478.76153846153846</v>
      </c>
      <c r="D65">
        <f t="shared" ref="D65:J65" si="29">C65</f>
        <v>478.76153846153846</v>
      </c>
      <c r="E65">
        <f t="shared" si="29"/>
        <v>478.76153846153846</v>
      </c>
      <c r="F65">
        <f t="shared" si="29"/>
        <v>478.76153846153846</v>
      </c>
      <c r="G65">
        <f t="shared" si="29"/>
        <v>478.76153846153846</v>
      </c>
      <c r="H65">
        <f t="shared" si="29"/>
        <v>478.76153846153846</v>
      </c>
      <c r="I65">
        <f t="shared" si="29"/>
        <v>478.76153846153846</v>
      </c>
      <c r="J65" s="11">
        <f t="shared" si="29"/>
        <v>478.76153846153846</v>
      </c>
    </row>
    <row r="66" spans="1:10" x14ac:dyDescent="0.3">
      <c r="A66" t="s">
        <v>2920</v>
      </c>
      <c r="B66">
        <v>0.72597864768683273</v>
      </c>
      <c r="C66">
        <v>0.1643002028397566</v>
      </c>
      <c r="D66">
        <v>0.54601226993865026</v>
      </c>
      <c r="E66">
        <v>0.34210526315789475</v>
      </c>
      <c r="F66">
        <v>0.31775700934579437</v>
      </c>
      <c r="G66">
        <v>0.62051282051282053</v>
      </c>
      <c r="H66">
        <v>0.43037974683544306</v>
      </c>
      <c r="I66">
        <v>0.22802850356294538</v>
      </c>
      <c r="J66" s="11"/>
    </row>
    <row r="67" spans="1:10" x14ac:dyDescent="0.3">
      <c r="B67" t="s">
        <v>2926</v>
      </c>
      <c r="D67" t="s">
        <v>2929</v>
      </c>
      <c r="G67" t="s">
        <v>2930</v>
      </c>
    </row>
    <row r="68" spans="1:10" x14ac:dyDescent="0.3">
      <c r="A68" t="s">
        <v>2809</v>
      </c>
      <c r="B68" t="s">
        <v>15</v>
      </c>
      <c r="C68" t="s">
        <v>20</v>
      </c>
      <c r="D68" t="s">
        <v>44</v>
      </c>
      <c r="E68" t="s">
        <v>527</v>
      </c>
      <c r="F68" t="s">
        <v>2843</v>
      </c>
      <c r="G68">
        <v>1</v>
      </c>
      <c r="H68">
        <v>2</v>
      </c>
      <c r="I68">
        <v>3</v>
      </c>
    </row>
    <row r="69" spans="1:10" x14ac:dyDescent="0.3">
      <c r="A69" t="s">
        <v>2884</v>
      </c>
      <c r="B69" s="6">
        <f>B55/SUM(B$55:B$63)</f>
        <v>0</v>
      </c>
      <c r="C69" s="6">
        <f t="shared" ref="C69:I69" si="30">C55/SUM(C$55:C$63)</f>
        <v>0.56804733727810652</v>
      </c>
      <c r="D69" s="6">
        <f t="shared" si="30"/>
        <v>0.14285714285714285</v>
      </c>
      <c r="E69" s="6">
        <f t="shared" si="30"/>
        <v>0.34782608695652173</v>
      </c>
      <c r="F69" s="6">
        <f t="shared" si="30"/>
        <v>0.43085106382978722</v>
      </c>
      <c r="G69" s="6">
        <f t="shared" si="30"/>
        <v>1.4705882352941176E-2</v>
      </c>
      <c r="H69" s="6">
        <f t="shared" si="30"/>
        <v>0.16326530612244897</v>
      </c>
      <c r="I69" s="6">
        <f t="shared" si="30"/>
        <v>0.60839160839160844</v>
      </c>
    </row>
    <row r="70" spans="1:10" x14ac:dyDescent="0.3">
      <c r="A70" t="s">
        <v>2883</v>
      </c>
      <c r="B70" s="6">
        <f t="shared" ref="B70:I70" si="31">B56/SUM(B$55:B$63)</f>
        <v>0</v>
      </c>
      <c r="C70" s="6">
        <f t="shared" si="31"/>
        <v>0.11242603550295859</v>
      </c>
      <c r="D70" s="6">
        <f t="shared" si="31"/>
        <v>8.1632653061224483E-2</v>
      </c>
      <c r="E70" s="6">
        <f t="shared" si="31"/>
        <v>0.13043478260869565</v>
      </c>
      <c r="F70" s="6">
        <f t="shared" si="31"/>
        <v>6.3829787234042548E-2</v>
      </c>
      <c r="G70" s="6">
        <f t="shared" si="31"/>
        <v>4.4117647058823532E-2</v>
      </c>
      <c r="H70" s="6">
        <f t="shared" si="31"/>
        <v>0.14285714285714285</v>
      </c>
      <c r="I70" s="6">
        <f t="shared" si="31"/>
        <v>6.2937062937062943E-2</v>
      </c>
    </row>
    <row r="71" spans="1:10" x14ac:dyDescent="0.3">
      <c r="A71" t="s">
        <v>2882</v>
      </c>
      <c r="B71" s="6">
        <f t="shared" ref="B71:I71" si="32">B57/SUM(B$55:B$63)</f>
        <v>2.197802197802198E-2</v>
      </c>
      <c r="C71" s="6">
        <f t="shared" si="32"/>
        <v>0.14201183431952663</v>
      </c>
      <c r="D71" s="6">
        <f t="shared" si="32"/>
        <v>0.12244897959183673</v>
      </c>
      <c r="E71" s="6">
        <f t="shared" si="32"/>
        <v>4.3478260869565216E-2</v>
      </c>
      <c r="F71" s="6">
        <f t="shared" si="32"/>
        <v>0.10106382978723404</v>
      </c>
      <c r="G71" s="6">
        <f t="shared" si="32"/>
        <v>0.19117647058823528</v>
      </c>
      <c r="H71" s="6">
        <f t="shared" si="32"/>
        <v>0.12244897959183673</v>
      </c>
      <c r="I71" s="6">
        <f t="shared" si="32"/>
        <v>4.8951048951048952E-2</v>
      </c>
    </row>
    <row r="72" spans="1:10" x14ac:dyDescent="0.3">
      <c r="A72" t="s">
        <v>2881</v>
      </c>
      <c r="B72" s="6">
        <f t="shared" ref="B72:I72" si="33">B58/SUM(B$55:B$63)</f>
        <v>4.3956043956043959E-2</v>
      </c>
      <c r="C72" s="6">
        <f t="shared" si="33"/>
        <v>7.6923076923076927E-2</v>
      </c>
      <c r="D72" s="6">
        <f t="shared" si="33"/>
        <v>8.1632653061224483E-2</v>
      </c>
      <c r="E72" s="6">
        <f t="shared" si="33"/>
        <v>0</v>
      </c>
      <c r="F72" s="6">
        <f t="shared" si="33"/>
        <v>6.9148936170212769E-2</v>
      </c>
      <c r="G72" s="6">
        <f t="shared" si="33"/>
        <v>0.13235294117647059</v>
      </c>
      <c r="H72" s="6">
        <f t="shared" si="33"/>
        <v>8.1632653061224483E-2</v>
      </c>
      <c r="I72" s="6">
        <f t="shared" si="33"/>
        <v>2.7972027972027972E-2</v>
      </c>
    </row>
    <row r="73" spans="1:10" x14ac:dyDescent="0.3">
      <c r="A73" t="s">
        <v>2880</v>
      </c>
      <c r="B73" s="6">
        <f t="shared" ref="B73:I73" si="34">B59/SUM(B$55:B$63)</f>
        <v>0.2967032967032967</v>
      </c>
      <c r="C73" s="6">
        <f t="shared" si="34"/>
        <v>4.7337278106508875E-2</v>
      </c>
      <c r="D73" s="6">
        <f t="shared" si="34"/>
        <v>0.12244897959183673</v>
      </c>
      <c r="E73" s="6">
        <f t="shared" si="34"/>
        <v>0.30434782608695654</v>
      </c>
      <c r="F73" s="6">
        <f t="shared" si="34"/>
        <v>0.11702127659574468</v>
      </c>
      <c r="G73" s="6">
        <f t="shared" si="34"/>
        <v>0.11764705882352941</v>
      </c>
      <c r="H73" s="6">
        <f t="shared" si="34"/>
        <v>8.1632653061224483E-2</v>
      </c>
      <c r="I73" s="6">
        <f t="shared" si="34"/>
        <v>0.16083916083916083</v>
      </c>
    </row>
    <row r="74" spans="1:10" x14ac:dyDescent="0.3">
      <c r="A74" t="s">
        <v>2879</v>
      </c>
      <c r="B74" s="6">
        <f t="shared" ref="B74:I74" si="35">B60/SUM(B$55:B$63)</f>
        <v>0.32967032967032966</v>
      </c>
      <c r="C74" s="6">
        <f t="shared" si="35"/>
        <v>4.7337278106508875E-2</v>
      </c>
      <c r="D74" s="6">
        <f t="shared" si="35"/>
        <v>0.22448979591836735</v>
      </c>
      <c r="E74" s="6">
        <f t="shared" si="35"/>
        <v>0.17391304347826086</v>
      </c>
      <c r="F74" s="6">
        <f t="shared" si="35"/>
        <v>0.12234042553191489</v>
      </c>
      <c r="G74" s="6">
        <f t="shared" si="35"/>
        <v>0.13235294117647059</v>
      </c>
      <c r="H74" s="6">
        <f t="shared" si="35"/>
        <v>0.36734693877551022</v>
      </c>
      <c r="I74" s="6">
        <f t="shared" si="35"/>
        <v>7.6923076923076927E-2</v>
      </c>
    </row>
    <row r="75" spans="1:10" x14ac:dyDescent="0.3">
      <c r="A75" t="s">
        <v>2878</v>
      </c>
      <c r="B75" s="6">
        <f t="shared" ref="B75:I75" si="36">B61/SUM(B$55:B$63)</f>
        <v>7.6923076923076927E-2</v>
      </c>
      <c r="C75" s="6">
        <f t="shared" si="36"/>
        <v>5.9171597633136093E-3</v>
      </c>
      <c r="D75" s="6">
        <f t="shared" si="36"/>
        <v>4.0816326530612242E-2</v>
      </c>
      <c r="E75" s="6">
        <f t="shared" si="36"/>
        <v>0</v>
      </c>
      <c r="F75" s="6">
        <f t="shared" si="36"/>
        <v>3.1914893617021274E-2</v>
      </c>
      <c r="G75" s="6">
        <f t="shared" si="36"/>
        <v>7.3529411764705885E-2</v>
      </c>
      <c r="H75" s="6">
        <f t="shared" si="36"/>
        <v>2.0408163265306121E-2</v>
      </c>
      <c r="I75" s="6">
        <f t="shared" si="36"/>
        <v>1.3986013986013986E-2</v>
      </c>
    </row>
    <row r="76" spans="1:10" x14ac:dyDescent="0.3">
      <c r="A76" t="s">
        <v>2877</v>
      </c>
      <c r="B76" s="6">
        <f t="shared" ref="B76:I76" si="37">B62/SUM(B$55:B$63)</f>
        <v>0.12087912087912088</v>
      </c>
      <c r="C76" s="6">
        <f t="shared" si="37"/>
        <v>0</v>
      </c>
      <c r="D76" s="6">
        <f t="shared" si="37"/>
        <v>6.1224489795918366E-2</v>
      </c>
      <c r="E76" s="6">
        <f t="shared" si="37"/>
        <v>0</v>
      </c>
      <c r="F76" s="6">
        <f t="shared" si="37"/>
        <v>4.2553191489361701E-2</v>
      </c>
      <c r="G76" s="6">
        <f t="shared" si="37"/>
        <v>0.14705882352941177</v>
      </c>
      <c r="H76" s="6">
        <f t="shared" si="37"/>
        <v>2.0408163265306121E-2</v>
      </c>
      <c r="I76" s="6">
        <f t="shared" si="37"/>
        <v>0</v>
      </c>
    </row>
    <row r="77" spans="1:10" x14ac:dyDescent="0.3">
      <c r="A77" t="s">
        <v>2876</v>
      </c>
      <c r="B77" s="6">
        <f t="shared" ref="B77:I77" si="38">B63/SUM(B$55:B$63)</f>
        <v>0.10989010989010989</v>
      </c>
      <c r="C77" s="6">
        <f t="shared" si="38"/>
        <v>0</v>
      </c>
      <c r="D77" s="6">
        <f t="shared" si="38"/>
        <v>0.12244897959183673</v>
      </c>
      <c r="E77" s="6">
        <f t="shared" si="38"/>
        <v>0</v>
      </c>
      <c r="F77" s="6">
        <f t="shared" si="38"/>
        <v>2.1276595744680851E-2</v>
      </c>
      <c r="G77" s="6">
        <f t="shared" si="38"/>
        <v>0.14705882352941177</v>
      </c>
      <c r="H77" s="6">
        <f t="shared" si="38"/>
        <v>0</v>
      </c>
      <c r="I77" s="6">
        <f t="shared" si="38"/>
        <v>0</v>
      </c>
    </row>
    <row r="81" spans="1:19" x14ac:dyDescent="0.3">
      <c r="B81">
        <f>B64/C64</f>
        <v>1.191994904957868</v>
      </c>
      <c r="D81">
        <f>D64/E64</f>
        <v>1.0791628753412192</v>
      </c>
      <c r="G81">
        <f>G64/H64</f>
        <v>1.0582392098491593</v>
      </c>
    </row>
    <row r="82" spans="1:19" x14ac:dyDescent="0.3">
      <c r="G82">
        <f>G64/I64</f>
        <v>1.1531713468120794</v>
      </c>
    </row>
    <row r="85" spans="1:19" x14ac:dyDescent="0.3">
      <c r="B85" t="s">
        <v>2926</v>
      </c>
      <c r="D85" t="s">
        <v>2929</v>
      </c>
      <c r="G85" t="s">
        <v>2930</v>
      </c>
    </row>
    <row r="86" spans="1:19" x14ac:dyDescent="0.3">
      <c r="A86" t="s">
        <v>2809</v>
      </c>
      <c r="B86" t="s">
        <v>15</v>
      </c>
      <c r="C86" t="s">
        <v>20</v>
      </c>
      <c r="D86" t="s">
        <v>44</v>
      </c>
      <c r="E86" t="s">
        <v>527</v>
      </c>
      <c r="F86" t="s">
        <v>2843</v>
      </c>
      <c r="G86">
        <v>1</v>
      </c>
      <c r="H86">
        <v>2</v>
      </c>
      <c r="I86">
        <v>3</v>
      </c>
      <c r="J86" t="s">
        <v>2919</v>
      </c>
      <c r="L86" t="s">
        <v>15</v>
      </c>
      <c r="M86" t="s">
        <v>20</v>
      </c>
      <c r="N86" t="s">
        <v>44</v>
      </c>
      <c r="O86" t="s">
        <v>527</v>
      </c>
      <c r="P86" t="s">
        <v>2843</v>
      </c>
      <c r="Q86">
        <v>1</v>
      </c>
      <c r="R86">
        <v>2</v>
      </c>
      <c r="S86">
        <v>3</v>
      </c>
    </row>
    <row r="87" spans="1:19" x14ac:dyDescent="0.3">
      <c r="A87" t="s">
        <v>2884</v>
      </c>
      <c r="C87">
        <v>96</v>
      </c>
      <c r="D87">
        <v>7</v>
      </c>
      <c r="E87">
        <v>8</v>
      </c>
      <c r="F87">
        <v>81</v>
      </c>
      <c r="G87">
        <v>1</v>
      </c>
      <c r="H87">
        <v>8</v>
      </c>
      <c r="I87">
        <v>87</v>
      </c>
      <c r="J87">
        <f>SUM(B87:C87)</f>
        <v>96</v>
      </c>
      <c r="K87">
        <f>J87/J$96</f>
        <v>0.36923076923076925</v>
      </c>
      <c r="L87">
        <f>$K87*B$96</f>
        <v>33.6</v>
      </c>
      <c r="M87">
        <f t="shared" ref="M87:S95" si="39">$K87*C$96</f>
        <v>62.400000000000006</v>
      </c>
      <c r="N87">
        <f t="shared" si="39"/>
        <v>18.092307692307692</v>
      </c>
      <c r="O87">
        <f t="shared" si="39"/>
        <v>8.4923076923076923</v>
      </c>
      <c r="P87">
        <f t="shared" si="39"/>
        <v>69.415384615384625</v>
      </c>
      <c r="Q87">
        <f t="shared" si="39"/>
        <v>25.107692307692311</v>
      </c>
      <c r="R87">
        <f t="shared" si="39"/>
        <v>18.092307692307692</v>
      </c>
      <c r="S87">
        <f t="shared" si="39"/>
        <v>52.800000000000004</v>
      </c>
    </row>
    <row r="88" spans="1:19" x14ac:dyDescent="0.3">
      <c r="A88" t="s">
        <v>2883</v>
      </c>
      <c r="C88">
        <v>19</v>
      </c>
      <c r="D88">
        <v>4</v>
      </c>
      <c r="E88">
        <v>3</v>
      </c>
      <c r="F88">
        <v>12</v>
      </c>
      <c r="G88">
        <v>3</v>
      </c>
      <c r="H88">
        <v>7</v>
      </c>
      <c r="I88">
        <v>9</v>
      </c>
      <c r="J88">
        <f t="shared" ref="J88:J95" si="40">SUM(B88:C88)</f>
        <v>19</v>
      </c>
      <c r="K88">
        <f t="shared" ref="K88:K95" si="41">J88/J$96</f>
        <v>7.3076923076923081E-2</v>
      </c>
      <c r="L88">
        <f t="shared" ref="L88:L95" si="42">$K88*B$96</f>
        <v>6.65</v>
      </c>
      <c r="M88">
        <f t="shared" si="39"/>
        <v>12.350000000000001</v>
      </c>
      <c r="N88">
        <f t="shared" si="39"/>
        <v>3.5807692307692309</v>
      </c>
      <c r="O88">
        <f t="shared" si="39"/>
        <v>1.6807692307692308</v>
      </c>
      <c r="P88">
        <f t="shared" si="39"/>
        <v>13.738461538461539</v>
      </c>
      <c r="Q88">
        <f t="shared" si="39"/>
        <v>4.9692307692307693</v>
      </c>
      <c r="R88">
        <f t="shared" si="39"/>
        <v>3.5807692307692309</v>
      </c>
      <c r="S88">
        <f t="shared" si="39"/>
        <v>10.450000000000001</v>
      </c>
    </row>
    <row r="89" spans="1:19" x14ac:dyDescent="0.3">
      <c r="A89" t="s">
        <v>2882</v>
      </c>
      <c r="B89">
        <v>2</v>
      </c>
      <c r="C89">
        <v>24</v>
      </c>
      <c r="D89">
        <v>6</v>
      </c>
      <c r="E89">
        <v>1</v>
      </c>
      <c r="F89">
        <v>19</v>
      </c>
      <c r="G89">
        <v>13</v>
      </c>
      <c r="H89">
        <v>6</v>
      </c>
      <c r="I89">
        <v>7</v>
      </c>
      <c r="J89">
        <f t="shared" si="40"/>
        <v>26</v>
      </c>
      <c r="K89">
        <f t="shared" si="41"/>
        <v>0.1</v>
      </c>
      <c r="L89">
        <f t="shared" si="42"/>
        <v>9.1</v>
      </c>
      <c r="M89">
        <f t="shared" si="39"/>
        <v>16.900000000000002</v>
      </c>
      <c r="N89">
        <f t="shared" si="39"/>
        <v>4.9000000000000004</v>
      </c>
      <c r="O89">
        <f t="shared" si="39"/>
        <v>2.3000000000000003</v>
      </c>
      <c r="P89">
        <f t="shared" si="39"/>
        <v>18.8</v>
      </c>
      <c r="Q89">
        <f t="shared" si="39"/>
        <v>6.8000000000000007</v>
      </c>
      <c r="R89">
        <f t="shared" si="39"/>
        <v>4.9000000000000004</v>
      </c>
      <c r="S89">
        <f t="shared" si="39"/>
        <v>14.3</v>
      </c>
    </row>
    <row r="90" spans="1:19" x14ac:dyDescent="0.3">
      <c r="A90" t="s">
        <v>2881</v>
      </c>
      <c r="B90">
        <v>4</v>
      </c>
      <c r="C90">
        <v>13</v>
      </c>
      <c r="D90">
        <v>4</v>
      </c>
      <c r="F90">
        <v>13</v>
      </c>
      <c r="G90">
        <v>9</v>
      </c>
      <c r="H90">
        <v>4</v>
      </c>
      <c r="I90">
        <v>4</v>
      </c>
      <c r="J90">
        <f t="shared" si="40"/>
        <v>17</v>
      </c>
      <c r="K90">
        <f t="shared" si="41"/>
        <v>6.5384615384615388E-2</v>
      </c>
      <c r="L90">
        <f t="shared" si="42"/>
        <v>5.95</v>
      </c>
      <c r="M90">
        <f t="shared" si="39"/>
        <v>11.05</v>
      </c>
      <c r="N90">
        <f t="shared" si="39"/>
        <v>3.203846153846154</v>
      </c>
      <c r="O90">
        <f t="shared" si="39"/>
        <v>1.5038461538461538</v>
      </c>
      <c r="P90">
        <f t="shared" si="39"/>
        <v>12.292307692307693</v>
      </c>
      <c r="Q90">
        <f t="shared" si="39"/>
        <v>4.4461538461538463</v>
      </c>
      <c r="R90">
        <f t="shared" si="39"/>
        <v>3.203846153846154</v>
      </c>
      <c r="S90">
        <f t="shared" si="39"/>
        <v>9.35</v>
      </c>
    </row>
    <row r="91" spans="1:19" x14ac:dyDescent="0.3">
      <c r="A91" t="s">
        <v>2880</v>
      </c>
      <c r="B91">
        <v>27</v>
      </c>
      <c r="C91">
        <v>8</v>
      </c>
      <c r="D91">
        <v>6</v>
      </c>
      <c r="E91">
        <v>7</v>
      </c>
      <c r="F91">
        <v>22</v>
      </c>
      <c r="G91">
        <v>8</v>
      </c>
      <c r="H91">
        <v>4</v>
      </c>
      <c r="I91">
        <v>23</v>
      </c>
      <c r="J91">
        <f t="shared" si="40"/>
        <v>35</v>
      </c>
      <c r="K91">
        <f t="shared" si="41"/>
        <v>0.13461538461538461</v>
      </c>
      <c r="L91">
        <f t="shared" si="42"/>
        <v>12.25</v>
      </c>
      <c r="M91">
        <f t="shared" si="39"/>
        <v>22.75</v>
      </c>
      <c r="N91">
        <f t="shared" si="39"/>
        <v>6.5961538461538458</v>
      </c>
      <c r="O91">
        <f t="shared" si="39"/>
        <v>3.0961538461538458</v>
      </c>
      <c r="P91">
        <f t="shared" si="39"/>
        <v>25.307692307692307</v>
      </c>
      <c r="Q91">
        <f t="shared" si="39"/>
        <v>9.1538461538461533</v>
      </c>
      <c r="R91">
        <f t="shared" si="39"/>
        <v>6.5961538461538458</v>
      </c>
      <c r="S91">
        <f t="shared" si="39"/>
        <v>19.25</v>
      </c>
    </row>
    <row r="92" spans="1:19" x14ac:dyDescent="0.3">
      <c r="A92" t="s">
        <v>2879</v>
      </c>
      <c r="B92">
        <v>30</v>
      </c>
      <c r="C92">
        <v>8</v>
      </c>
      <c r="D92">
        <v>11</v>
      </c>
      <c r="E92">
        <v>4</v>
      </c>
      <c r="F92">
        <v>23</v>
      </c>
      <c r="G92">
        <v>9</v>
      </c>
      <c r="H92">
        <v>18</v>
      </c>
      <c r="I92">
        <v>11</v>
      </c>
      <c r="J92">
        <f t="shared" si="40"/>
        <v>38</v>
      </c>
      <c r="K92">
        <f t="shared" si="41"/>
        <v>0.14615384615384616</v>
      </c>
      <c r="L92">
        <f t="shared" si="42"/>
        <v>13.3</v>
      </c>
      <c r="M92">
        <f t="shared" si="39"/>
        <v>24.700000000000003</v>
      </c>
      <c r="N92">
        <f t="shared" si="39"/>
        <v>7.1615384615384619</v>
      </c>
      <c r="O92">
        <f t="shared" si="39"/>
        <v>3.3615384615384616</v>
      </c>
      <c r="P92">
        <f t="shared" si="39"/>
        <v>27.476923076923079</v>
      </c>
      <c r="Q92">
        <f t="shared" si="39"/>
        <v>9.9384615384615387</v>
      </c>
      <c r="R92">
        <f t="shared" si="39"/>
        <v>7.1615384615384619</v>
      </c>
      <c r="S92">
        <f t="shared" si="39"/>
        <v>20.900000000000002</v>
      </c>
    </row>
    <row r="93" spans="1:19" x14ac:dyDescent="0.3">
      <c r="A93" t="s">
        <v>2878</v>
      </c>
      <c r="B93">
        <v>7</v>
      </c>
      <c r="C93">
        <v>1</v>
      </c>
      <c r="D93">
        <v>2</v>
      </c>
      <c r="F93">
        <v>6</v>
      </c>
      <c r="G93">
        <v>5</v>
      </c>
      <c r="H93">
        <v>1</v>
      </c>
      <c r="I93">
        <v>2</v>
      </c>
      <c r="J93">
        <f t="shared" si="40"/>
        <v>8</v>
      </c>
      <c r="K93">
        <f t="shared" si="41"/>
        <v>3.0769230769230771E-2</v>
      </c>
      <c r="L93">
        <f t="shared" si="42"/>
        <v>2.8000000000000003</v>
      </c>
      <c r="M93">
        <f t="shared" si="39"/>
        <v>5.2</v>
      </c>
      <c r="N93">
        <f t="shared" si="39"/>
        <v>1.5076923076923077</v>
      </c>
      <c r="O93">
        <f t="shared" si="39"/>
        <v>0.70769230769230773</v>
      </c>
      <c r="P93">
        <f t="shared" si="39"/>
        <v>5.7846153846153854</v>
      </c>
      <c r="Q93">
        <f t="shared" si="39"/>
        <v>2.0923076923076924</v>
      </c>
      <c r="R93">
        <f t="shared" si="39"/>
        <v>1.5076923076923077</v>
      </c>
      <c r="S93">
        <f t="shared" si="39"/>
        <v>4.4000000000000004</v>
      </c>
    </row>
    <row r="94" spans="1:19" x14ac:dyDescent="0.3">
      <c r="A94" t="s">
        <v>2877</v>
      </c>
      <c r="B94">
        <v>11</v>
      </c>
      <c r="D94">
        <v>3</v>
      </c>
      <c r="F94">
        <v>8</v>
      </c>
      <c r="G94">
        <v>10</v>
      </c>
      <c r="H94">
        <v>1</v>
      </c>
      <c r="J94">
        <f t="shared" si="40"/>
        <v>11</v>
      </c>
      <c r="K94">
        <f t="shared" si="41"/>
        <v>4.230769230769231E-2</v>
      </c>
      <c r="L94">
        <f t="shared" si="42"/>
        <v>3.85</v>
      </c>
      <c r="M94">
        <f t="shared" si="39"/>
        <v>7.15</v>
      </c>
      <c r="N94">
        <f t="shared" si="39"/>
        <v>2.0730769230769233</v>
      </c>
      <c r="O94">
        <f t="shared" si="39"/>
        <v>0.97307692307692317</v>
      </c>
      <c r="P94">
        <f t="shared" si="39"/>
        <v>7.953846153846154</v>
      </c>
      <c r="Q94">
        <f t="shared" si="39"/>
        <v>2.8769230769230769</v>
      </c>
      <c r="R94">
        <f t="shared" si="39"/>
        <v>2.0730769230769233</v>
      </c>
      <c r="S94">
        <f t="shared" si="39"/>
        <v>6.0500000000000007</v>
      </c>
    </row>
    <row r="95" spans="1:19" x14ac:dyDescent="0.3">
      <c r="A95" t="s">
        <v>2876</v>
      </c>
      <c r="B95">
        <v>10</v>
      </c>
      <c r="D95">
        <v>6</v>
      </c>
      <c r="F95">
        <v>4</v>
      </c>
      <c r="G95">
        <v>10</v>
      </c>
      <c r="J95">
        <f t="shared" si="40"/>
        <v>10</v>
      </c>
      <c r="K95">
        <f t="shared" si="41"/>
        <v>3.8461538461538464E-2</v>
      </c>
      <c r="L95">
        <f t="shared" si="42"/>
        <v>3.5</v>
      </c>
      <c r="M95">
        <f t="shared" si="39"/>
        <v>6.5</v>
      </c>
      <c r="N95">
        <f t="shared" si="39"/>
        <v>1.8846153846153848</v>
      </c>
      <c r="O95">
        <f t="shared" si="39"/>
        <v>0.88461538461538469</v>
      </c>
      <c r="P95">
        <f t="shared" si="39"/>
        <v>7.2307692307692308</v>
      </c>
      <c r="Q95">
        <f t="shared" si="39"/>
        <v>2.6153846153846154</v>
      </c>
      <c r="R95">
        <f t="shared" si="39"/>
        <v>1.8846153846153848</v>
      </c>
      <c r="S95">
        <f t="shared" si="39"/>
        <v>5.5</v>
      </c>
    </row>
    <row r="96" spans="1:19" x14ac:dyDescent="0.3">
      <c r="A96" t="s">
        <v>2919</v>
      </c>
      <c r="B96">
        <f>SUM(B87:B95)</f>
        <v>91</v>
      </c>
      <c r="C96">
        <f t="shared" ref="C96" si="43">SUM(C87:C95)</f>
        <v>169</v>
      </c>
      <c r="D96">
        <f t="shared" ref="D96" si="44">SUM(D87:D95)</f>
        <v>49</v>
      </c>
      <c r="E96">
        <f t="shared" ref="E96" si="45">SUM(E87:E95)</f>
        <v>23</v>
      </c>
      <c r="F96">
        <f t="shared" ref="F96" si="46">SUM(F87:F95)</f>
        <v>188</v>
      </c>
      <c r="G96">
        <f t="shared" ref="G96" si="47">SUM(G87:G95)</f>
        <v>68</v>
      </c>
      <c r="H96">
        <f t="shared" ref="H96" si="48">SUM(H87:H95)</f>
        <v>49</v>
      </c>
      <c r="I96">
        <f t="shared" ref="I96" si="49">SUM(I87:I95)</f>
        <v>143</v>
      </c>
      <c r="J96">
        <f>SUM(J87:J95)</f>
        <v>260</v>
      </c>
    </row>
    <row r="98" spans="11:19" x14ac:dyDescent="0.3">
      <c r="K98" t="s">
        <v>2884</v>
      </c>
      <c r="L98">
        <f t="shared" ref="L98:S105" si="50">(B87-L87)^2/L87</f>
        <v>33.6</v>
      </c>
      <c r="M98">
        <f t="shared" si="50"/>
        <v>18.092307692307685</v>
      </c>
      <c r="N98">
        <f t="shared" si="50"/>
        <v>6.800641025641025</v>
      </c>
      <c r="O98">
        <f t="shared" si="50"/>
        <v>2.8539576365663327E-2</v>
      </c>
      <c r="P98">
        <f t="shared" si="50"/>
        <v>1.9333367430441866</v>
      </c>
      <c r="Q98">
        <f t="shared" si="50"/>
        <v>23.147520739064863</v>
      </c>
      <c r="R98">
        <f t="shared" si="50"/>
        <v>5.6297226582940869</v>
      </c>
      <c r="S98">
        <f t="shared" si="50"/>
        <v>22.15227272727272</v>
      </c>
    </row>
    <row r="99" spans="11:19" x14ac:dyDescent="0.3">
      <c r="K99" t="s">
        <v>2883</v>
      </c>
      <c r="L99">
        <f t="shared" si="50"/>
        <v>6.65</v>
      </c>
      <c r="M99">
        <f t="shared" si="50"/>
        <v>3.5807692307692292</v>
      </c>
      <c r="N99">
        <f t="shared" si="50"/>
        <v>4.9082872015202804E-2</v>
      </c>
      <c r="O99">
        <f t="shared" si="50"/>
        <v>1.0354603062841048</v>
      </c>
      <c r="P99">
        <f t="shared" si="50"/>
        <v>0.21998449478852636</v>
      </c>
      <c r="Q99">
        <f t="shared" si="50"/>
        <v>0.78037628006668258</v>
      </c>
      <c r="R99">
        <f t="shared" si="50"/>
        <v>3.2649797570850199</v>
      </c>
      <c r="S99">
        <f t="shared" si="50"/>
        <v>0.20119617224880409</v>
      </c>
    </row>
    <row r="100" spans="11:19" x14ac:dyDescent="0.3">
      <c r="K100" t="s">
        <v>2882</v>
      </c>
      <c r="L100">
        <f t="shared" si="50"/>
        <v>5.5395604395604394</v>
      </c>
      <c r="M100">
        <f t="shared" si="50"/>
        <v>2.9828402366863882</v>
      </c>
      <c r="N100">
        <f t="shared" si="50"/>
        <v>0.24693877551020393</v>
      </c>
      <c r="O100">
        <f t="shared" si="50"/>
        <v>0.73478260869565237</v>
      </c>
      <c r="P100">
        <f t="shared" si="50"/>
        <v>2.12765957446807E-3</v>
      </c>
      <c r="Q100">
        <f t="shared" si="50"/>
        <v>5.6529411764705859</v>
      </c>
      <c r="R100">
        <f t="shared" si="50"/>
        <v>0.24693877551020393</v>
      </c>
      <c r="S100">
        <f t="shared" si="50"/>
        <v>3.7265734265734274</v>
      </c>
    </row>
    <row r="101" spans="11:19" x14ac:dyDescent="0.3">
      <c r="K101" t="s">
        <v>2881</v>
      </c>
      <c r="L101">
        <f t="shared" si="50"/>
        <v>0.6390756302521009</v>
      </c>
      <c r="M101">
        <f t="shared" si="50"/>
        <v>0.34411764705882325</v>
      </c>
      <c r="N101">
        <f t="shared" si="50"/>
        <v>0.19784375288576958</v>
      </c>
      <c r="O101">
        <f t="shared" si="50"/>
        <v>1.5038461538461536</v>
      </c>
      <c r="P101">
        <f t="shared" si="50"/>
        <v>4.0743236738230396E-2</v>
      </c>
      <c r="Q101">
        <f t="shared" si="50"/>
        <v>4.6641469257386206</v>
      </c>
      <c r="R101">
        <f t="shared" si="50"/>
        <v>0.19784375288576958</v>
      </c>
      <c r="S101">
        <f t="shared" si="50"/>
        <v>3.0612299465240635</v>
      </c>
    </row>
    <row r="102" spans="11:19" x14ac:dyDescent="0.3">
      <c r="K102" t="s">
        <v>2880</v>
      </c>
      <c r="L102">
        <f t="shared" si="50"/>
        <v>17.760204081632654</v>
      </c>
      <c r="M102">
        <f t="shared" si="50"/>
        <v>9.5631868131868139</v>
      </c>
      <c r="N102">
        <f t="shared" si="50"/>
        <v>5.3879793675711989E-2</v>
      </c>
      <c r="O102">
        <f t="shared" si="50"/>
        <v>4.9222408026755868</v>
      </c>
      <c r="P102">
        <f t="shared" si="50"/>
        <v>0.43231236848258098</v>
      </c>
      <c r="Q102">
        <f t="shared" si="50"/>
        <v>0.1454427925016159</v>
      </c>
      <c r="R102">
        <f t="shared" si="50"/>
        <v>1.0218098228302308</v>
      </c>
      <c r="S102">
        <f t="shared" si="50"/>
        <v>0.73051948051948057</v>
      </c>
    </row>
    <row r="103" spans="11:19" x14ac:dyDescent="0.3">
      <c r="K103" t="s">
        <v>2879</v>
      </c>
      <c r="L103">
        <f t="shared" si="50"/>
        <v>20.969172932330824</v>
      </c>
      <c r="M103">
        <f t="shared" si="50"/>
        <v>11.291093117408909</v>
      </c>
      <c r="N103">
        <f t="shared" si="50"/>
        <v>2.0573494174997928</v>
      </c>
      <c r="O103">
        <f t="shared" si="50"/>
        <v>0.12126386199612742</v>
      </c>
      <c r="P103">
        <f t="shared" si="50"/>
        <v>0.7294426737875791</v>
      </c>
      <c r="Q103">
        <f t="shared" si="50"/>
        <v>8.8616337223148406E-2</v>
      </c>
      <c r="R103">
        <f t="shared" si="50"/>
        <v>16.403214079153926</v>
      </c>
      <c r="S103">
        <f t="shared" si="50"/>
        <v>4.6894736842105278</v>
      </c>
    </row>
    <row r="104" spans="11:19" x14ac:dyDescent="0.3">
      <c r="K104" t="s">
        <v>2878</v>
      </c>
      <c r="L104">
        <f t="shared" si="50"/>
        <v>6.2999999999999972</v>
      </c>
      <c r="M104">
        <f t="shared" si="50"/>
        <v>3.3923076923076922</v>
      </c>
      <c r="N104">
        <f t="shared" si="50"/>
        <v>0.16075353218210364</v>
      </c>
      <c r="O104">
        <f t="shared" si="50"/>
        <v>0.70769230769230773</v>
      </c>
      <c r="P104">
        <f t="shared" si="50"/>
        <v>8.0196399345334925E-3</v>
      </c>
      <c r="Q104">
        <f t="shared" si="50"/>
        <v>4.0408371040723976</v>
      </c>
      <c r="R104">
        <f t="shared" si="50"/>
        <v>0.17095761381475666</v>
      </c>
      <c r="S104">
        <f t="shared" si="50"/>
        <v>1.3090909090909093</v>
      </c>
    </row>
    <row r="105" spans="11:19" x14ac:dyDescent="0.3">
      <c r="K105" t="s">
        <v>2877</v>
      </c>
      <c r="L105">
        <f t="shared" si="50"/>
        <v>13.278571428571428</v>
      </c>
      <c r="M105">
        <f t="shared" si="50"/>
        <v>7.15</v>
      </c>
      <c r="N105">
        <f t="shared" si="50"/>
        <v>0.41444983587840711</v>
      </c>
      <c r="O105">
        <f t="shared" si="50"/>
        <v>0.97307692307692317</v>
      </c>
      <c r="P105">
        <f t="shared" si="50"/>
        <v>2.6781728909388289E-4</v>
      </c>
      <c r="Q105">
        <f t="shared" si="50"/>
        <v>17.636281365693129</v>
      </c>
      <c r="R105">
        <f t="shared" si="50"/>
        <v>0.55545169116597704</v>
      </c>
      <c r="S105">
        <f t="shared" si="50"/>
        <v>6.0500000000000007</v>
      </c>
    </row>
    <row r="106" spans="11:19" x14ac:dyDescent="0.3">
      <c r="K106" t="s">
        <v>2876</v>
      </c>
      <c r="L106">
        <f t="shared" ref="L106:S106" si="51">(B95-L95)^2/L95</f>
        <v>12.071428571428571</v>
      </c>
      <c r="M106">
        <f t="shared" si="51"/>
        <v>6.5</v>
      </c>
      <c r="N106">
        <f t="shared" si="51"/>
        <v>8.9866562009419138</v>
      </c>
      <c r="O106">
        <f t="shared" si="51"/>
        <v>0.88461538461538469</v>
      </c>
      <c r="P106">
        <f t="shared" si="51"/>
        <v>1.4435351882160394</v>
      </c>
      <c r="Q106">
        <f t="shared" si="51"/>
        <v>20.850678733031678</v>
      </c>
      <c r="R106">
        <f t="shared" si="51"/>
        <v>1.8846153846153848</v>
      </c>
      <c r="S106">
        <f t="shared" si="51"/>
        <v>5.5</v>
      </c>
    </row>
    <row r="107" spans="11:19" x14ac:dyDescent="0.3">
      <c r="L107">
        <f>SUM(L98:M106)</f>
        <v>179.70463551350156</v>
      </c>
      <c r="M107" s="4">
        <f>1-_xlfn.CHISQ.DIST(L107,L108,TRUE)</f>
        <v>0</v>
      </c>
      <c r="N107">
        <f>SUM(N98:P106)</f>
        <v>34.68888295333327</v>
      </c>
      <c r="O107">
        <f>1-_xlfn.CHISQ.DIST(N107,N108,TRUE)</f>
        <v>4.3825787022500062E-3</v>
      </c>
      <c r="Q107">
        <f>SUM(Q98:S106)</f>
        <v>153.802731335658</v>
      </c>
      <c r="R107">
        <f>1-_xlfn.CHISQ.DIST(Q107,Q108,TRUE)</f>
        <v>0</v>
      </c>
    </row>
    <row r="108" spans="11:19" x14ac:dyDescent="0.3">
      <c r="L108">
        <f>COUNTA(L98:L106)-1</f>
        <v>8</v>
      </c>
      <c r="N108">
        <f>(COUNTA(N98:N106)-1)*(COUNTA(N106:P106)-1)</f>
        <v>16</v>
      </c>
      <c r="Q108">
        <f>(COUNTA(Q98:Q106)-1)*(COUNTA(Q106:S106)-1)</f>
        <v>16</v>
      </c>
    </row>
    <row r="110" spans="11:19" x14ac:dyDescent="0.3">
      <c r="K110" t="s">
        <v>2884</v>
      </c>
      <c r="L110">
        <f>B87/B$96</f>
        <v>0</v>
      </c>
      <c r="M110">
        <f t="shared" ref="M110:S110" si="52">C87/C$96</f>
        <v>0.56804733727810652</v>
      </c>
      <c r="N110">
        <f t="shared" si="52"/>
        <v>0.14285714285714285</v>
      </c>
      <c r="O110">
        <f t="shared" si="52"/>
        <v>0.34782608695652173</v>
      </c>
      <c r="P110">
        <f t="shared" si="52"/>
        <v>0.43085106382978722</v>
      </c>
      <c r="Q110">
        <f t="shared" si="52"/>
        <v>1.4705882352941176E-2</v>
      </c>
      <c r="R110">
        <f t="shared" si="52"/>
        <v>0.16326530612244897</v>
      </c>
      <c r="S110">
        <f t="shared" si="52"/>
        <v>0.60839160839160844</v>
      </c>
    </row>
    <row r="111" spans="11:19" x14ac:dyDescent="0.3">
      <c r="K111" t="s">
        <v>2883</v>
      </c>
      <c r="L111">
        <f t="shared" ref="L111:S111" si="53">B88/B$96</f>
        <v>0</v>
      </c>
      <c r="M111">
        <f t="shared" si="53"/>
        <v>0.11242603550295859</v>
      </c>
      <c r="N111">
        <f t="shared" si="53"/>
        <v>8.1632653061224483E-2</v>
      </c>
      <c r="O111">
        <f t="shared" si="53"/>
        <v>0.13043478260869565</v>
      </c>
      <c r="P111">
        <f t="shared" si="53"/>
        <v>6.3829787234042548E-2</v>
      </c>
      <c r="Q111">
        <f t="shared" si="53"/>
        <v>4.4117647058823532E-2</v>
      </c>
      <c r="R111">
        <f t="shared" si="53"/>
        <v>0.14285714285714285</v>
      </c>
      <c r="S111">
        <f t="shared" si="53"/>
        <v>6.2937062937062943E-2</v>
      </c>
    </row>
    <row r="112" spans="11:19" x14ac:dyDescent="0.3">
      <c r="K112" t="s">
        <v>2882</v>
      </c>
      <c r="L112">
        <f t="shared" ref="L112:S112" si="54">B89/B$96</f>
        <v>2.197802197802198E-2</v>
      </c>
      <c r="M112">
        <f t="shared" si="54"/>
        <v>0.14201183431952663</v>
      </c>
      <c r="N112">
        <f t="shared" si="54"/>
        <v>0.12244897959183673</v>
      </c>
      <c r="O112">
        <f t="shared" si="54"/>
        <v>4.3478260869565216E-2</v>
      </c>
      <c r="P112">
        <f t="shared" si="54"/>
        <v>0.10106382978723404</v>
      </c>
      <c r="Q112">
        <f t="shared" si="54"/>
        <v>0.19117647058823528</v>
      </c>
      <c r="R112">
        <f t="shared" si="54"/>
        <v>0.12244897959183673</v>
      </c>
      <c r="S112">
        <f t="shared" si="54"/>
        <v>4.8951048951048952E-2</v>
      </c>
    </row>
    <row r="113" spans="11:19" x14ac:dyDescent="0.3">
      <c r="K113" t="s">
        <v>2881</v>
      </c>
      <c r="L113">
        <f t="shared" ref="L113:S113" si="55">B90/B$96</f>
        <v>4.3956043956043959E-2</v>
      </c>
      <c r="M113">
        <f t="shared" si="55"/>
        <v>7.6923076923076927E-2</v>
      </c>
      <c r="N113">
        <f t="shared" si="55"/>
        <v>8.1632653061224483E-2</v>
      </c>
      <c r="O113">
        <f t="shared" si="55"/>
        <v>0</v>
      </c>
      <c r="P113">
        <f t="shared" si="55"/>
        <v>6.9148936170212769E-2</v>
      </c>
      <c r="Q113">
        <f t="shared" si="55"/>
        <v>0.13235294117647059</v>
      </c>
      <c r="R113">
        <f t="shared" si="55"/>
        <v>8.1632653061224483E-2</v>
      </c>
      <c r="S113">
        <f t="shared" si="55"/>
        <v>2.7972027972027972E-2</v>
      </c>
    </row>
    <row r="114" spans="11:19" x14ac:dyDescent="0.3">
      <c r="K114" t="s">
        <v>2880</v>
      </c>
      <c r="L114">
        <f t="shared" ref="L114:S114" si="56">B91/B$96</f>
        <v>0.2967032967032967</v>
      </c>
      <c r="M114">
        <f t="shared" si="56"/>
        <v>4.7337278106508875E-2</v>
      </c>
      <c r="N114">
        <f t="shared" si="56"/>
        <v>0.12244897959183673</v>
      </c>
      <c r="O114">
        <f t="shared" si="56"/>
        <v>0.30434782608695654</v>
      </c>
      <c r="P114">
        <f t="shared" si="56"/>
        <v>0.11702127659574468</v>
      </c>
      <c r="Q114">
        <f t="shared" si="56"/>
        <v>0.11764705882352941</v>
      </c>
      <c r="R114">
        <f t="shared" si="56"/>
        <v>8.1632653061224483E-2</v>
      </c>
      <c r="S114">
        <f t="shared" si="56"/>
        <v>0.16083916083916083</v>
      </c>
    </row>
    <row r="115" spans="11:19" x14ac:dyDescent="0.3">
      <c r="K115" t="s">
        <v>2879</v>
      </c>
      <c r="L115">
        <f t="shared" ref="L115:S115" si="57">B92/B$96</f>
        <v>0.32967032967032966</v>
      </c>
      <c r="M115">
        <f t="shared" si="57"/>
        <v>4.7337278106508875E-2</v>
      </c>
      <c r="N115">
        <f t="shared" si="57"/>
        <v>0.22448979591836735</v>
      </c>
      <c r="O115">
        <f t="shared" si="57"/>
        <v>0.17391304347826086</v>
      </c>
      <c r="P115">
        <f t="shared" si="57"/>
        <v>0.12234042553191489</v>
      </c>
      <c r="Q115">
        <f t="shared" si="57"/>
        <v>0.13235294117647059</v>
      </c>
      <c r="R115">
        <f t="shared" si="57"/>
        <v>0.36734693877551022</v>
      </c>
      <c r="S115">
        <f t="shared" si="57"/>
        <v>7.6923076923076927E-2</v>
      </c>
    </row>
    <row r="116" spans="11:19" x14ac:dyDescent="0.3">
      <c r="K116" t="s">
        <v>2878</v>
      </c>
      <c r="L116">
        <f t="shared" ref="L116:S116" si="58">B93/B$96</f>
        <v>7.6923076923076927E-2</v>
      </c>
      <c r="M116">
        <f t="shared" si="58"/>
        <v>5.9171597633136093E-3</v>
      </c>
      <c r="N116">
        <f t="shared" si="58"/>
        <v>4.0816326530612242E-2</v>
      </c>
      <c r="O116">
        <f t="shared" si="58"/>
        <v>0</v>
      </c>
      <c r="P116">
        <f t="shared" si="58"/>
        <v>3.1914893617021274E-2</v>
      </c>
      <c r="Q116">
        <f t="shared" si="58"/>
        <v>7.3529411764705885E-2</v>
      </c>
      <c r="R116">
        <f t="shared" si="58"/>
        <v>2.0408163265306121E-2</v>
      </c>
      <c r="S116">
        <f t="shared" si="58"/>
        <v>1.3986013986013986E-2</v>
      </c>
    </row>
    <row r="117" spans="11:19" x14ac:dyDescent="0.3">
      <c r="K117" t="s">
        <v>2877</v>
      </c>
      <c r="L117">
        <f t="shared" ref="L117:S117" si="59">B94/B$96</f>
        <v>0.12087912087912088</v>
      </c>
      <c r="M117">
        <f t="shared" si="59"/>
        <v>0</v>
      </c>
      <c r="N117">
        <f t="shared" si="59"/>
        <v>6.1224489795918366E-2</v>
      </c>
      <c r="O117">
        <f t="shared" si="59"/>
        <v>0</v>
      </c>
      <c r="P117">
        <f t="shared" si="59"/>
        <v>4.2553191489361701E-2</v>
      </c>
      <c r="Q117">
        <f t="shared" si="59"/>
        <v>0.14705882352941177</v>
      </c>
      <c r="R117">
        <f t="shared" si="59"/>
        <v>2.0408163265306121E-2</v>
      </c>
      <c r="S117">
        <f t="shared" si="59"/>
        <v>0</v>
      </c>
    </row>
    <row r="118" spans="11:19" x14ac:dyDescent="0.3">
      <c r="K118" t="s">
        <v>2876</v>
      </c>
      <c r="L118">
        <f t="shared" ref="L118:S118" si="60">B95/B$96</f>
        <v>0.10989010989010989</v>
      </c>
      <c r="M118">
        <f t="shared" si="60"/>
        <v>0</v>
      </c>
      <c r="N118">
        <f t="shared" si="60"/>
        <v>0.12244897959183673</v>
      </c>
      <c r="O118">
        <f t="shared" si="60"/>
        <v>0</v>
      </c>
      <c r="P118">
        <f t="shared" si="60"/>
        <v>2.1276595744680851E-2</v>
      </c>
      <c r="Q118">
        <f t="shared" si="60"/>
        <v>0.14705882352941177</v>
      </c>
      <c r="R118">
        <f t="shared" si="60"/>
        <v>0</v>
      </c>
      <c r="S118">
        <f t="shared" si="60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WoE Correlation</vt:lpstr>
      <vt:lpstr>scoring</vt:lpstr>
      <vt:lpstr>pivot</vt:lpstr>
      <vt:lpstr>counts</vt:lpstr>
      <vt:lpstr>scoring_pivot</vt:lpstr>
      <vt:lpstr>curves</vt:lpstr>
      <vt:lpstr>population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Dominic Ligot</dc:creator>
  <cp:lastModifiedBy>Q3540</cp:lastModifiedBy>
  <dcterms:created xsi:type="dcterms:W3CDTF">2022-01-19T14:35:11Z</dcterms:created>
  <dcterms:modified xsi:type="dcterms:W3CDTF">2023-11-14T13:09:27Z</dcterms:modified>
</cp:coreProperties>
</file>